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10305" yWindow="210" windowWidth="17640" windowHeight="15600"/>
  </bookViews>
  <sheets>
    <sheet name="дополнения 2011-2014 " sheetId="1" r:id="rId1"/>
    <sheet name="план мер. 2007-2010" sheetId="2" r:id="rId2"/>
    <sheet name="План меропр. 2015-2017" sheetId="3" state="hidden" r:id="rId3"/>
    <sheet name="План меропр. 2015-2017 окт. 201" sheetId="4" state="hidden" r:id="rId4"/>
    <sheet name="План меропр. 2015-2017 без стр." sheetId="8" r:id="rId5"/>
    <sheet name="Лист1" sheetId="9" r:id="rId6"/>
  </sheets>
  <definedNames>
    <definedName name="_xlnm.Print_Titles" localSheetId="0">'дополнения 2011-2014 '!$8:$11</definedName>
    <definedName name="_xlnm.Print_Titles" localSheetId="2">'План меропр. 2015-2017'!$6:$9</definedName>
    <definedName name="_xlnm.Print_Titles" localSheetId="4">'План меропр. 2015-2017 без стр.'!$8:$11</definedName>
    <definedName name="_xlnm.Print_Titles" localSheetId="3">'План меропр. 2015-2017 окт. 201'!$6:$9</definedName>
    <definedName name="_xlnm.Print_Area" localSheetId="0">'дополнения 2011-2014 '!$A$1:$H$402</definedName>
    <definedName name="_xlnm.Print_Area" localSheetId="1">'план мер. 2007-2010'!$A$1:$H$831</definedName>
    <definedName name="_xlnm.Print_Area" localSheetId="2">'План меропр. 2015-2017'!$A$1:$I$661</definedName>
    <definedName name="_xlnm.Print_Area" localSheetId="4">'План меропр. 2015-2017 без стр.'!$A$1:$I$1165</definedName>
    <definedName name="_xlnm.Print_Area" localSheetId="3">'План меропр. 2015-2017 окт. 201'!$A$1:$I$740</definedName>
  </definedNames>
  <calcPr calcId="124519"/>
</workbook>
</file>

<file path=xl/calcChain.xml><?xml version="1.0" encoding="utf-8"?>
<calcChain xmlns="http://schemas.openxmlformats.org/spreadsheetml/2006/main">
  <c r="E638" i="8"/>
  <c r="F638"/>
  <c r="G638"/>
  <c r="H638"/>
  <c r="I638"/>
  <c r="D638"/>
  <c r="E535"/>
  <c r="F535"/>
  <c r="E1147"/>
  <c r="F1147"/>
  <c r="G1147"/>
  <c r="H1147"/>
  <c r="I1147"/>
  <c r="E463" l="1"/>
  <c r="F463"/>
  <c r="G463"/>
  <c r="H463"/>
  <c r="I463"/>
  <c r="D463"/>
  <c r="E468"/>
  <c r="F468"/>
  <c r="G468"/>
  <c r="H468"/>
  <c r="I468"/>
  <c r="D468"/>
  <c r="E467"/>
  <c r="F467"/>
  <c r="G467"/>
  <c r="H467"/>
  <c r="I467"/>
  <c r="D467"/>
  <c r="E466"/>
  <c r="F466"/>
  <c r="G466"/>
  <c r="H466"/>
  <c r="I466"/>
  <c r="D466"/>
  <c r="E465"/>
  <c r="F465"/>
  <c r="G465"/>
  <c r="H465"/>
  <c r="I465"/>
  <c r="D465"/>
  <c r="E464"/>
  <c r="F464"/>
  <c r="G464"/>
  <c r="H464"/>
  <c r="I464"/>
  <c r="D464"/>
  <c r="D471"/>
  <c r="D472"/>
  <c r="D473"/>
  <c r="E469"/>
  <c r="F469"/>
  <c r="G469"/>
  <c r="H469"/>
  <c r="I469"/>
  <c r="H887"/>
  <c r="H888"/>
  <c r="H889"/>
  <c r="G887"/>
  <c r="F887" s="1"/>
  <c r="G888"/>
  <c r="F888" s="1"/>
  <c r="G889"/>
  <c r="F889"/>
  <c r="E618" l="1"/>
  <c r="F618"/>
  <c r="G618"/>
  <c r="H618"/>
  <c r="I618"/>
  <c r="D620"/>
  <c r="D621"/>
  <c r="D619"/>
  <c r="L604"/>
  <c r="M604"/>
  <c r="L600"/>
  <c r="M600"/>
  <c r="L588"/>
  <c r="M588"/>
  <c r="L584"/>
  <c r="M584"/>
  <c r="L580"/>
  <c r="M580"/>
  <c r="L576"/>
  <c r="M576"/>
  <c r="L568"/>
  <c r="M568"/>
  <c r="L564"/>
  <c r="M564"/>
  <c r="L560"/>
  <c r="M560"/>
  <c r="J556"/>
  <c r="L556"/>
  <c r="M556"/>
  <c r="J552"/>
  <c r="L552"/>
  <c r="M552"/>
  <c r="E112"/>
  <c r="E113"/>
  <c r="D113" s="1"/>
  <c r="E114"/>
  <c r="D114" s="1"/>
  <c r="D112"/>
  <c r="E60"/>
  <c r="F60"/>
  <c r="G60"/>
  <c r="H60"/>
  <c r="I60"/>
  <c r="I59"/>
  <c r="H59"/>
  <c r="G59"/>
  <c r="F59"/>
  <c r="E59"/>
  <c r="E58"/>
  <c r="F58"/>
  <c r="G58"/>
  <c r="H58"/>
  <c r="I58"/>
  <c r="E1066"/>
  <c r="E1067"/>
  <c r="E1068"/>
  <c r="I1006"/>
  <c r="I1007"/>
  <c r="I1008"/>
  <c r="I1009"/>
  <c r="H1006"/>
  <c r="H1007"/>
  <c r="H1008"/>
  <c r="H1009"/>
  <c r="G1006"/>
  <c r="G1007"/>
  <c r="G1008"/>
  <c r="G1009"/>
  <c r="F1006"/>
  <c r="F1007"/>
  <c r="F1008"/>
  <c r="F1009"/>
  <c r="E1006"/>
  <c r="E1007"/>
  <c r="E1008"/>
  <c r="E1009"/>
  <c r="F1005"/>
  <c r="G1005"/>
  <c r="H1005"/>
  <c r="I1005"/>
  <c r="I1028"/>
  <c r="E1028"/>
  <c r="F1028"/>
  <c r="G1028"/>
  <c r="H1028"/>
  <c r="D1030"/>
  <c r="D1031"/>
  <c r="D1032"/>
  <c r="D1033"/>
  <c r="D1029"/>
  <c r="E1022"/>
  <c r="F1022"/>
  <c r="G1022"/>
  <c r="H1022"/>
  <c r="I1022"/>
  <c r="D1024"/>
  <c r="D1025"/>
  <c r="D1026"/>
  <c r="D1027"/>
  <c r="D1023"/>
  <c r="I944"/>
  <c r="I950"/>
  <c r="I956"/>
  <c r="I962"/>
  <c r="I968"/>
  <c r="I974"/>
  <c r="I980"/>
  <c r="I986"/>
  <c r="E965"/>
  <c r="E966"/>
  <c r="E967"/>
  <c r="E964"/>
  <c r="E947"/>
  <c r="E948"/>
  <c r="E949"/>
  <c r="E1114"/>
  <c r="E1115"/>
  <c r="E1116"/>
  <c r="I1156"/>
  <c r="H1156"/>
  <c r="G1156"/>
  <c r="F1156"/>
  <c r="E1156"/>
  <c r="I1144"/>
  <c r="H1144"/>
  <c r="G1144"/>
  <c r="F1144"/>
  <c r="E1144"/>
  <c r="E1148"/>
  <c r="I1114"/>
  <c r="I1116"/>
  <c r="H1114"/>
  <c r="H1116"/>
  <c r="G1114"/>
  <c r="G1116"/>
  <c r="F1114"/>
  <c r="F1116"/>
  <c r="E1136"/>
  <c r="D1126"/>
  <c r="E454"/>
  <c r="E455"/>
  <c r="E456"/>
  <c r="I905"/>
  <c r="I906"/>
  <c r="H906" s="1"/>
  <c r="G906" s="1"/>
  <c r="F906" s="1"/>
  <c r="I907"/>
  <c r="H907" s="1"/>
  <c r="G907" s="1"/>
  <c r="F907" s="1"/>
  <c r="H905"/>
  <c r="G905" s="1"/>
  <c r="F905" s="1"/>
  <c r="I893"/>
  <c r="I894"/>
  <c r="H894" s="1"/>
  <c r="G894" s="1"/>
  <c r="F894" s="1"/>
  <c r="I895"/>
  <c r="H895" s="1"/>
  <c r="G895" s="1"/>
  <c r="F895" s="1"/>
  <c r="H893"/>
  <c r="G893" s="1"/>
  <c r="F893" s="1"/>
  <c r="E892"/>
  <c r="E369"/>
  <c r="D338"/>
  <c r="E357"/>
  <c r="E351"/>
  <c r="E339"/>
  <c r="E327"/>
  <c r="E321"/>
  <c r="E315"/>
  <c r="E309"/>
  <c r="E291"/>
  <c r="E285"/>
  <c r="E273"/>
  <c r="E268"/>
  <c r="E269"/>
  <c r="E270"/>
  <c r="E267"/>
  <c r="D618" l="1"/>
  <c r="D1022"/>
  <c r="D1028"/>
  <c r="E256"/>
  <c r="D256" s="1"/>
  <c r="E257"/>
  <c r="D257" s="1"/>
  <c r="E258"/>
  <c r="E246" s="1"/>
  <c r="E255"/>
  <c r="G623"/>
  <c r="E765"/>
  <c r="F765"/>
  <c r="G765"/>
  <c r="H765"/>
  <c r="I765"/>
  <c r="E764"/>
  <c r="F764"/>
  <c r="G764"/>
  <c r="H764"/>
  <c r="I764"/>
  <c r="E763"/>
  <c r="F763"/>
  <c r="G763"/>
  <c r="H763"/>
  <c r="I763"/>
  <c r="E781"/>
  <c r="F781"/>
  <c r="G781"/>
  <c r="H781"/>
  <c r="I781"/>
  <c r="D781"/>
  <c r="D782"/>
  <c r="E779"/>
  <c r="F779"/>
  <c r="G779"/>
  <c r="H779"/>
  <c r="I779"/>
  <c r="D780"/>
  <c r="D779" s="1"/>
  <c r="E769"/>
  <c r="F769"/>
  <c r="G769"/>
  <c r="H769"/>
  <c r="I769"/>
  <c r="D772"/>
  <c r="D764" s="1"/>
  <c r="D773"/>
  <c r="D765" s="1"/>
  <c r="E777"/>
  <c r="F777"/>
  <c r="G777"/>
  <c r="H777"/>
  <c r="I777"/>
  <c r="D777"/>
  <c r="D778"/>
  <c r="E668"/>
  <c r="F668"/>
  <c r="G668"/>
  <c r="H668"/>
  <c r="I668"/>
  <c r="E662"/>
  <c r="F662"/>
  <c r="G662"/>
  <c r="H662"/>
  <c r="I662"/>
  <c r="E656"/>
  <c r="F656"/>
  <c r="G656"/>
  <c r="H656"/>
  <c r="I656"/>
  <c r="E650"/>
  <c r="F650"/>
  <c r="G650"/>
  <c r="H650"/>
  <c r="I650"/>
  <c r="E644"/>
  <c r="F644"/>
  <c r="G644"/>
  <c r="H644"/>
  <c r="I644"/>
  <c r="D667"/>
  <c r="D655"/>
  <c r="D654"/>
  <c r="D666"/>
  <c r="D671"/>
  <c r="D672"/>
  <c r="D673"/>
  <c r="D647"/>
  <c r="D648"/>
  <c r="D649"/>
  <c r="D665"/>
  <c r="D659"/>
  <c r="D660"/>
  <c r="D661"/>
  <c r="D653"/>
  <c r="M653"/>
  <c r="F31"/>
  <c r="H31"/>
  <c r="I34"/>
  <c r="I35"/>
  <c r="I36"/>
  <c r="G34"/>
  <c r="G35"/>
  <c r="G36"/>
  <c r="E34"/>
  <c r="E35"/>
  <c r="E36"/>
  <c r="E37"/>
  <c r="F37"/>
  <c r="H37"/>
  <c r="I37"/>
  <c r="D40"/>
  <c r="D41"/>
  <c r="D42"/>
  <c r="E43"/>
  <c r="F43"/>
  <c r="G43"/>
  <c r="H43"/>
  <c r="I43"/>
  <c r="D46"/>
  <c r="D47"/>
  <c r="D48"/>
  <c r="F49"/>
  <c r="G49"/>
  <c r="H49"/>
  <c r="I49"/>
  <c r="D52"/>
  <c r="D53"/>
  <c r="D54"/>
  <c r="E61"/>
  <c r="F61"/>
  <c r="H61"/>
  <c r="I61"/>
  <c r="D64"/>
  <c r="D65"/>
  <c r="D66"/>
  <c r="E67"/>
  <c r="F67"/>
  <c r="G67"/>
  <c r="H67"/>
  <c r="I67"/>
  <c r="D70"/>
  <c r="D71"/>
  <c r="D72"/>
  <c r="E73"/>
  <c r="F73"/>
  <c r="H73"/>
  <c r="I73"/>
  <c r="D76"/>
  <c r="D77"/>
  <c r="D78"/>
  <c r="F79"/>
  <c r="G79"/>
  <c r="H79"/>
  <c r="I79"/>
  <c r="D82"/>
  <c r="D83"/>
  <c r="D84"/>
  <c r="E85"/>
  <c r="F85"/>
  <c r="G85"/>
  <c r="H85"/>
  <c r="I85"/>
  <c r="D88"/>
  <c r="D89"/>
  <c r="D90"/>
  <c r="I94"/>
  <c r="I95"/>
  <c r="I96"/>
  <c r="H94"/>
  <c r="H95"/>
  <c r="H96"/>
  <c r="G94"/>
  <c r="G95"/>
  <c r="G96"/>
  <c r="F94"/>
  <c r="F95"/>
  <c r="F96"/>
  <c r="E94"/>
  <c r="E95"/>
  <c r="E96"/>
  <c r="F97"/>
  <c r="G97"/>
  <c r="H97"/>
  <c r="I97"/>
  <c r="D100"/>
  <c r="D101"/>
  <c r="D102"/>
  <c r="F103"/>
  <c r="G103"/>
  <c r="H103"/>
  <c r="I103"/>
  <c r="D106"/>
  <c r="D107"/>
  <c r="D108"/>
  <c r="F115"/>
  <c r="G115"/>
  <c r="H115"/>
  <c r="I115"/>
  <c r="D118"/>
  <c r="D119"/>
  <c r="D120"/>
  <c r="F121"/>
  <c r="G121"/>
  <c r="H121"/>
  <c r="I121"/>
  <c r="D124"/>
  <c r="D125"/>
  <c r="D126"/>
  <c r="F127"/>
  <c r="G127"/>
  <c r="H127"/>
  <c r="I127"/>
  <c r="D130"/>
  <c r="D131"/>
  <c r="D132"/>
  <c r="I136"/>
  <c r="I137"/>
  <c r="I138"/>
  <c r="H136"/>
  <c r="H137"/>
  <c r="H138"/>
  <c r="G136"/>
  <c r="G137"/>
  <c r="G138"/>
  <c r="F136"/>
  <c r="F137"/>
  <c r="F138"/>
  <c r="E136"/>
  <c r="E137"/>
  <c r="E138"/>
  <c r="F139"/>
  <c r="H139"/>
  <c r="I139"/>
  <c r="D142"/>
  <c r="D143"/>
  <c r="D144"/>
  <c r="E145"/>
  <c r="F145"/>
  <c r="G145"/>
  <c r="H145"/>
  <c r="I145"/>
  <c r="D148"/>
  <c r="D149"/>
  <c r="D150"/>
  <c r="E151"/>
  <c r="F151"/>
  <c r="G151"/>
  <c r="H151"/>
  <c r="I151"/>
  <c r="D154"/>
  <c r="D155"/>
  <c r="D156"/>
  <c r="I159"/>
  <c r="I160"/>
  <c r="I161"/>
  <c r="I162"/>
  <c r="H159"/>
  <c r="H160"/>
  <c r="H161"/>
  <c r="H162"/>
  <c r="G159"/>
  <c r="G160"/>
  <c r="G161"/>
  <c r="G162"/>
  <c r="F159"/>
  <c r="F160"/>
  <c r="F161"/>
  <c r="F162"/>
  <c r="E159"/>
  <c r="E160"/>
  <c r="E161"/>
  <c r="E162"/>
  <c r="E163"/>
  <c r="F163"/>
  <c r="G163"/>
  <c r="H163"/>
  <c r="I163"/>
  <c r="D165"/>
  <c r="D166"/>
  <c r="D167"/>
  <c r="D168"/>
  <c r="E169"/>
  <c r="F169"/>
  <c r="G169"/>
  <c r="H169"/>
  <c r="I169"/>
  <c r="D171"/>
  <c r="D172"/>
  <c r="D173"/>
  <c r="D174"/>
  <c r="E175"/>
  <c r="F175"/>
  <c r="G175"/>
  <c r="H175"/>
  <c r="I175"/>
  <c r="D178"/>
  <c r="D179"/>
  <c r="D180"/>
  <c r="E181"/>
  <c r="F181"/>
  <c r="G181"/>
  <c r="H181"/>
  <c r="I181"/>
  <c r="D184"/>
  <c r="D185"/>
  <c r="D186"/>
  <c r="D183"/>
  <c r="E187"/>
  <c r="F187"/>
  <c r="G187"/>
  <c r="H187"/>
  <c r="I187"/>
  <c r="D190"/>
  <c r="D191"/>
  <c r="D192"/>
  <c r="E193"/>
  <c r="F193"/>
  <c r="G193"/>
  <c r="H193"/>
  <c r="I193"/>
  <c r="D196"/>
  <c r="D197"/>
  <c r="D198"/>
  <c r="E199"/>
  <c r="F199"/>
  <c r="G199"/>
  <c r="H199"/>
  <c r="I199"/>
  <c r="D202"/>
  <c r="D203"/>
  <c r="D204"/>
  <c r="D206"/>
  <c r="E205"/>
  <c r="F205"/>
  <c r="G205"/>
  <c r="H205"/>
  <c r="I205"/>
  <c r="D208"/>
  <c r="D209"/>
  <c r="D210"/>
  <c r="F211"/>
  <c r="E211"/>
  <c r="G211"/>
  <c r="H211"/>
  <c r="I211"/>
  <c r="D214"/>
  <c r="D215"/>
  <c r="D216"/>
  <c r="E217"/>
  <c r="F217"/>
  <c r="G217"/>
  <c r="H217"/>
  <c r="I217"/>
  <c r="D220"/>
  <c r="D221"/>
  <c r="D222"/>
  <c r="E223"/>
  <c r="F223"/>
  <c r="G223"/>
  <c r="H223"/>
  <c r="I223"/>
  <c r="D226"/>
  <c r="D227"/>
  <c r="D228"/>
  <c r="D225"/>
  <c r="I243"/>
  <c r="I244"/>
  <c r="I245"/>
  <c r="I246"/>
  <c r="H243"/>
  <c r="H244"/>
  <c r="H245"/>
  <c r="H246"/>
  <c r="G244"/>
  <c r="G245"/>
  <c r="G246"/>
  <c r="F244"/>
  <c r="F245"/>
  <c r="F246"/>
  <c r="F242"/>
  <c r="E244"/>
  <c r="F247"/>
  <c r="G247"/>
  <c r="H247"/>
  <c r="I247"/>
  <c r="D250"/>
  <c r="D251"/>
  <c r="D252"/>
  <c r="F253"/>
  <c r="G253"/>
  <c r="H253"/>
  <c r="I253"/>
  <c r="H259"/>
  <c r="I259"/>
  <c r="D262"/>
  <c r="D263"/>
  <c r="D264"/>
  <c r="F265"/>
  <c r="G265"/>
  <c r="H265"/>
  <c r="I265"/>
  <c r="D268"/>
  <c r="D269"/>
  <c r="D270"/>
  <c r="F271"/>
  <c r="G271"/>
  <c r="H271"/>
  <c r="I271"/>
  <c r="D274"/>
  <c r="D275"/>
  <c r="D276"/>
  <c r="I280"/>
  <c r="I281"/>
  <c r="I282"/>
  <c r="H280"/>
  <c r="H281"/>
  <c r="H282"/>
  <c r="G280"/>
  <c r="G281"/>
  <c r="G282"/>
  <c r="F280"/>
  <c r="F281"/>
  <c r="F282"/>
  <c r="E280"/>
  <c r="E281"/>
  <c r="E282"/>
  <c r="F283"/>
  <c r="G283"/>
  <c r="H283"/>
  <c r="I283"/>
  <c r="D286"/>
  <c r="D287"/>
  <c r="D288"/>
  <c r="F289"/>
  <c r="G289"/>
  <c r="H289"/>
  <c r="I289"/>
  <c r="D293"/>
  <c r="D292"/>
  <c r="D294"/>
  <c r="E295"/>
  <c r="F295"/>
  <c r="G295"/>
  <c r="H295"/>
  <c r="I295"/>
  <c r="D298"/>
  <c r="D299"/>
  <c r="D300"/>
  <c r="E245" l="1"/>
  <c r="D245" s="1"/>
  <c r="D258"/>
  <c r="D59"/>
  <c r="E30"/>
  <c r="E28"/>
  <c r="G29"/>
  <c r="G23" s="1"/>
  <c r="D60"/>
  <c r="D58"/>
  <c r="E29"/>
  <c r="G30"/>
  <c r="G28"/>
  <c r="D96"/>
  <c r="D94"/>
  <c r="F29"/>
  <c r="F23" s="1"/>
  <c r="G22"/>
  <c r="D161"/>
  <c r="D160"/>
  <c r="G24"/>
  <c r="I29"/>
  <c r="I23" s="1"/>
  <c r="D137"/>
  <c r="F30"/>
  <c r="F24" s="1"/>
  <c r="H28"/>
  <c r="H22" s="1"/>
  <c r="I30"/>
  <c r="I24" s="1"/>
  <c r="H29"/>
  <c r="H23" s="1"/>
  <c r="E23"/>
  <c r="D162"/>
  <c r="D95"/>
  <c r="F28"/>
  <c r="F22" s="1"/>
  <c r="H30"/>
  <c r="H24" s="1"/>
  <c r="D36"/>
  <c r="I28"/>
  <c r="I22" s="1"/>
  <c r="D282"/>
  <c r="D280"/>
  <c r="D244"/>
  <c r="D246"/>
  <c r="D35"/>
  <c r="D29" s="1"/>
  <c r="D281"/>
  <c r="D34"/>
  <c r="D136"/>
  <c r="D138"/>
  <c r="I304"/>
  <c r="I305"/>
  <c r="I306"/>
  <c r="H304"/>
  <c r="H305"/>
  <c r="H306"/>
  <c r="G304"/>
  <c r="G305"/>
  <c r="G306"/>
  <c r="F304"/>
  <c r="F305"/>
  <c r="F306"/>
  <c r="E304"/>
  <c r="E305"/>
  <c r="E306"/>
  <c r="F307"/>
  <c r="G307"/>
  <c r="H307"/>
  <c r="I307"/>
  <c r="D310"/>
  <c r="D311"/>
  <c r="D312"/>
  <c r="F313"/>
  <c r="G313"/>
  <c r="H313"/>
  <c r="I313"/>
  <c r="D316"/>
  <c r="D317"/>
  <c r="D318"/>
  <c r="F319"/>
  <c r="G319"/>
  <c r="H319"/>
  <c r="I319"/>
  <c r="D322"/>
  <c r="D323"/>
  <c r="D324"/>
  <c r="F325"/>
  <c r="G325"/>
  <c r="H325"/>
  <c r="I325"/>
  <c r="D328"/>
  <c r="D329"/>
  <c r="D330"/>
  <c r="I334"/>
  <c r="I335"/>
  <c r="I336"/>
  <c r="H334"/>
  <c r="H335"/>
  <c r="H336"/>
  <c r="G334"/>
  <c r="G335"/>
  <c r="G336"/>
  <c r="F334"/>
  <c r="F335"/>
  <c r="F336"/>
  <c r="E334"/>
  <c r="E335"/>
  <c r="E336"/>
  <c r="F337"/>
  <c r="G337"/>
  <c r="H337"/>
  <c r="I337"/>
  <c r="D340"/>
  <c r="D341"/>
  <c r="D342"/>
  <c r="D348"/>
  <c r="F343"/>
  <c r="G343"/>
  <c r="H343"/>
  <c r="I343"/>
  <c r="D346"/>
  <c r="D347"/>
  <c r="F349"/>
  <c r="G349"/>
  <c r="H349"/>
  <c r="I349"/>
  <c r="D352"/>
  <c r="D353"/>
  <c r="D354"/>
  <c r="F355"/>
  <c r="G355"/>
  <c r="H355"/>
  <c r="I355"/>
  <c r="D358"/>
  <c r="D359"/>
  <c r="D360"/>
  <c r="I364"/>
  <c r="I365"/>
  <c r="I366"/>
  <c r="H364"/>
  <c r="H365"/>
  <c r="H366"/>
  <c r="G364"/>
  <c r="G365"/>
  <c r="G366"/>
  <c r="F364"/>
  <c r="F365"/>
  <c r="F366"/>
  <c r="E364"/>
  <c r="E365"/>
  <c r="E366"/>
  <c r="F367"/>
  <c r="G367"/>
  <c r="H367"/>
  <c r="I367"/>
  <c r="D370"/>
  <c r="D371"/>
  <c r="D372"/>
  <c r="F373"/>
  <c r="G373"/>
  <c r="H373"/>
  <c r="I373"/>
  <c r="D376"/>
  <c r="D377"/>
  <c r="D378"/>
  <c r="E379"/>
  <c r="F379"/>
  <c r="G379"/>
  <c r="H379"/>
  <c r="I379"/>
  <c r="D382"/>
  <c r="D383"/>
  <c r="D384"/>
  <c r="F385"/>
  <c r="G385"/>
  <c r="H385"/>
  <c r="I385"/>
  <c r="D388"/>
  <c r="D389"/>
  <c r="D390"/>
  <c r="F391"/>
  <c r="G391"/>
  <c r="H391"/>
  <c r="I391"/>
  <c r="D394"/>
  <c r="D395"/>
  <c r="D396"/>
  <c r="F397"/>
  <c r="G397"/>
  <c r="H397"/>
  <c r="I397"/>
  <c r="D400"/>
  <c r="D401"/>
  <c r="D402"/>
  <c r="D404"/>
  <c r="F403"/>
  <c r="G403"/>
  <c r="H403"/>
  <c r="I403"/>
  <c r="D406"/>
  <c r="D407"/>
  <c r="D408"/>
  <c r="F409"/>
  <c r="G409"/>
  <c r="H409"/>
  <c r="I409"/>
  <c r="D412"/>
  <c r="D413"/>
  <c r="D414"/>
  <c r="D30" l="1"/>
  <c r="D28"/>
  <c r="D334"/>
  <c r="D335"/>
  <c r="D336"/>
  <c r="D306"/>
  <c r="D304"/>
  <c r="D364"/>
  <c r="D305"/>
  <c r="D365"/>
  <c r="D366"/>
  <c r="I418"/>
  <c r="I238" s="1"/>
  <c r="I232" s="1"/>
  <c r="I419"/>
  <c r="I239" s="1"/>
  <c r="I233" s="1"/>
  <c r="I420"/>
  <c r="I240" s="1"/>
  <c r="I234" s="1"/>
  <c r="H418"/>
  <c r="H238" s="1"/>
  <c r="H232" s="1"/>
  <c r="H419"/>
  <c r="H239" s="1"/>
  <c r="H233" s="1"/>
  <c r="H420"/>
  <c r="H240" s="1"/>
  <c r="H234" s="1"/>
  <c r="G418"/>
  <c r="G238" s="1"/>
  <c r="G232" s="1"/>
  <c r="G419"/>
  <c r="G239" s="1"/>
  <c r="G233" s="1"/>
  <c r="G420"/>
  <c r="G240" s="1"/>
  <c r="G234" s="1"/>
  <c r="F418"/>
  <c r="F419"/>
  <c r="F239" s="1"/>
  <c r="F233" s="1"/>
  <c r="F420"/>
  <c r="F240" s="1"/>
  <c r="F234" s="1"/>
  <c r="E418"/>
  <c r="E238" s="1"/>
  <c r="E419"/>
  <c r="E420"/>
  <c r="E240" s="1"/>
  <c r="E421"/>
  <c r="F421"/>
  <c r="G421"/>
  <c r="H421"/>
  <c r="I421"/>
  <c r="D424"/>
  <c r="D425"/>
  <c r="D426"/>
  <c r="E427"/>
  <c r="F427"/>
  <c r="G427"/>
  <c r="H427"/>
  <c r="I427"/>
  <c r="D430"/>
  <c r="D431"/>
  <c r="D432"/>
  <c r="E433"/>
  <c r="F433"/>
  <c r="G433"/>
  <c r="H433"/>
  <c r="I433"/>
  <c r="D436"/>
  <c r="D437"/>
  <c r="D438"/>
  <c r="I447"/>
  <c r="I441" s="1"/>
  <c r="I448"/>
  <c r="I442" s="1"/>
  <c r="I449"/>
  <c r="I443" s="1"/>
  <c r="I450"/>
  <c r="I444" s="1"/>
  <c r="I446"/>
  <c r="H447"/>
  <c r="H441" s="1"/>
  <c r="H448"/>
  <c r="H442" s="1"/>
  <c r="H449"/>
  <c r="H443" s="1"/>
  <c r="H450"/>
  <c r="H444" s="1"/>
  <c r="G447"/>
  <c r="G441" s="1"/>
  <c r="G448"/>
  <c r="G442" s="1"/>
  <c r="G449"/>
  <c r="G443" s="1"/>
  <c r="G450"/>
  <c r="G444" s="1"/>
  <c r="F447"/>
  <c r="F441" s="1"/>
  <c r="F448"/>
  <c r="F442" s="1"/>
  <c r="F449"/>
  <c r="F443" s="1"/>
  <c r="F450"/>
  <c r="F444" s="1"/>
  <c r="E448"/>
  <c r="E442" s="1"/>
  <c r="E449"/>
  <c r="E443" s="1"/>
  <c r="E450"/>
  <c r="E444" s="1"/>
  <c r="F446"/>
  <c r="F451"/>
  <c r="G451"/>
  <c r="H451"/>
  <c r="I451"/>
  <c r="D454"/>
  <c r="D455"/>
  <c r="D456"/>
  <c r="E457"/>
  <c r="F457"/>
  <c r="G457"/>
  <c r="H457"/>
  <c r="I457"/>
  <c r="D459"/>
  <c r="D460"/>
  <c r="D461"/>
  <c r="D462"/>
  <c r="I471"/>
  <c r="I472"/>
  <c r="I473"/>
  <c r="H471"/>
  <c r="H472"/>
  <c r="H473"/>
  <c r="G471"/>
  <c r="G472"/>
  <c r="G473"/>
  <c r="F471"/>
  <c r="F472"/>
  <c r="F473"/>
  <c r="E471"/>
  <c r="E472"/>
  <c r="E473"/>
  <c r="E470"/>
  <c r="F470"/>
  <c r="G470"/>
  <c r="H470"/>
  <c r="I470"/>
  <c r="E474"/>
  <c r="F474"/>
  <c r="G474"/>
  <c r="H474"/>
  <c r="I474"/>
  <c r="D476"/>
  <c r="D477"/>
  <c r="D478"/>
  <c r="D475"/>
  <c r="E479"/>
  <c r="F479"/>
  <c r="G479"/>
  <c r="H479"/>
  <c r="I479"/>
  <c r="D481"/>
  <c r="D482"/>
  <c r="D483"/>
  <c r="D480"/>
  <c r="E490"/>
  <c r="F490"/>
  <c r="G490"/>
  <c r="H490"/>
  <c r="I490"/>
  <c r="D492"/>
  <c r="D493"/>
  <c r="D494"/>
  <c r="D495"/>
  <c r="D491"/>
  <c r="D499"/>
  <c r="D500"/>
  <c r="D501"/>
  <c r="E496"/>
  <c r="F496"/>
  <c r="G496"/>
  <c r="H496"/>
  <c r="I496"/>
  <c r="I505"/>
  <c r="I506"/>
  <c r="I507"/>
  <c r="H505"/>
  <c r="H506"/>
  <c r="H507"/>
  <c r="G505"/>
  <c r="G506"/>
  <c r="G507"/>
  <c r="F505"/>
  <c r="F506"/>
  <c r="F507"/>
  <c r="E507"/>
  <c r="E505"/>
  <c r="E506"/>
  <c r="D757"/>
  <c r="D758"/>
  <c r="D759"/>
  <c r="D760"/>
  <c r="F516"/>
  <c r="G516"/>
  <c r="H516"/>
  <c r="I516"/>
  <c r="E522"/>
  <c r="F522"/>
  <c r="G522"/>
  <c r="H522"/>
  <c r="I522"/>
  <c r="E521"/>
  <c r="F521"/>
  <c r="G521"/>
  <c r="H521"/>
  <c r="I521"/>
  <c r="F520"/>
  <c r="G520"/>
  <c r="H520"/>
  <c r="I520"/>
  <c r="E520"/>
  <c r="I517"/>
  <c r="I511" s="1"/>
  <c r="I518"/>
  <c r="I512" s="1"/>
  <c r="I519"/>
  <c r="I513" s="1"/>
  <c r="H517"/>
  <c r="H511" s="1"/>
  <c r="H518"/>
  <c r="H512" s="1"/>
  <c r="H519"/>
  <c r="H513" s="1"/>
  <c r="G517"/>
  <c r="G511" s="1"/>
  <c r="G518"/>
  <c r="G512" s="1"/>
  <c r="G519"/>
  <c r="G513" s="1"/>
  <c r="F517"/>
  <c r="F511" s="1"/>
  <c r="F518"/>
  <c r="F512" s="1"/>
  <c r="F519"/>
  <c r="F513" s="1"/>
  <c r="E517"/>
  <c r="E511" s="1"/>
  <c r="E518"/>
  <c r="E512" s="1"/>
  <c r="E519"/>
  <c r="E513" s="1"/>
  <c r="E523"/>
  <c r="F523"/>
  <c r="G523"/>
  <c r="H523"/>
  <c r="I523"/>
  <c r="D526"/>
  <c r="D527"/>
  <c r="D528"/>
  <c r="F529"/>
  <c r="G529"/>
  <c r="H529"/>
  <c r="I529"/>
  <c r="D532"/>
  <c r="D533"/>
  <c r="D534"/>
  <c r="D617"/>
  <c r="D604"/>
  <c r="D600"/>
  <c r="D596"/>
  <c r="D592"/>
  <c r="D588"/>
  <c r="D584"/>
  <c r="D580"/>
  <c r="D576"/>
  <c r="D572"/>
  <c r="D568"/>
  <c r="D564"/>
  <c r="D560"/>
  <c r="D556"/>
  <c r="D552"/>
  <c r="J548"/>
  <c r="L548"/>
  <c r="M548"/>
  <c r="D548"/>
  <c r="D544"/>
  <c r="K537"/>
  <c r="E605"/>
  <c r="F605"/>
  <c r="G605"/>
  <c r="H605"/>
  <c r="I605"/>
  <c r="E610"/>
  <c r="F610"/>
  <c r="G610"/>
  <c r="H610"/>
  <c r="I610"/>
  <c r="D609"/>
  <c r="D608"/>
  <c r="D613"/>
  <c r="I624"/>
  <c r="I537" s="1"/>
  <c r="I625"/>
  <c r="I538" s="1"/>
  <c r="I626"/>
  <c r="I539" s="1"/>
  <c r="I627"/>
  <c r="I540" s="1"/>
  <c r="H624"/>
  <c r="H625"/>
  <c r="H538" s="1"/>
  <c r="H626"/>
  <c r="H539" s="1"/>
  <c r="H627"/>
  <c r="H540" s="1"/>
  <c r="G624"/>
  <c r="G537" s="1"/>
  <c r="G625"/>
  <c r="G538" s="1"/>
  <c r="G626"/>
  <c r="G539" s="1"/>
  <c r="G627"/>
  <c r="G540" s="1"/>
  <c r="F624"/>
  <c r="F537" s="1"/>
  <c r="F625"/>
  <c r="F538" s="1"/>
  <c r="F626"/>
  <c r="F539" s="1"/>
  <c r="F627"/>
  <c r="F540" s="1"/>
  <c r="E624"/>
  <c r="E537" s="1"/>
  <c r="E625"/>
  <c r="E538" s="1"/>
  <c r="E626"/>
  <c r="E539" s="1"/>
  <c r="E627"/>
  <c r="E540" s="1"/>
  <c r="I535" l="1"/>
  <c r="G535"/>
  <c r="D419"/>
  <c r="D418"/>
  <c r="E232"/>
  <c r="F238"/>
  <c r="F232" s="1"/>
  <c r="E239"/>
  <c r="D420"/>
  <c r="E234"/>
  <c r="D240"/>
  <c r="D234" s="1"/>
  <c r="D490"/>
  <c r="D479"/>
  <c r="F445"/>
  <c r="D449"/>
  <c r="D443" s="1"/>
  <c r="D470"/>
  <c r="D474"/>
  <c r="D450"/>
  <c r="D444" s="1"/>
  <c r="I445"/>
  <c r="D448"/>
  <c r="D442" s="1"/>
  <c r="D519"/>
  <c r="D513" s="1"/>
  <c r="D507"/>
  <c r="D505"/>
  <c r="D506"/>
  <c r="D521"/>
  <c r="D522"/>
  <c r="D518"/>
  <c r="D512" s="1"/>
  <c r="D520"/>
  <c r="D517"/>
  <c r="D511" s="1"/>
  <c r="D634"/>
  <c r="D635"/>
  <c r="D636"/>
  <c r="D637"/>
  <c r="D629"/>
  <c r="D630"/>
  <c r="D631"/>
  <c r="D632"/>
  <c r="M632"/>
  <c r="M631"/>
  <c r="M630"/>
  <c r="M629"/>
  <c r="E677"/>
  <c r="E681"/>
  <c r="E685"/>
  <c r="E689"/>
  <c r="E693"/>
  <c r="E709"/>
  <c r="E705" s="1"/>
  <c r="E701" s="1"/>
  <c r="E697" s="1"/>
  <c r="E714"/>
  <c r="E718"/>
  <c r="E722"/>
  <c r="E726"/>
  <c r="E738"/>
  <c r="L679"/>
  <c r="M683"/>
  <c r="L687"/>
  <c r="J691"/>
  <c r="L695"/>
  <c r="M699"/>
  <c r="M703"/>
  <c r="M707"/>
  <c r="M711"/>
  <c r="M713"/>
  <c r="M715"/>
  <c r="M717"/>
  <c r="M719"/>
  <c r="M721"/>
  <c r="M723"/>
  <c r="M725"/>
  <c r="M727"/>
  <c r="M729"/>
  <c r="L731"/>
  <c r="L733"/>
  <c r="M735"/>
  <c r="M737"/>
  <c r="L739"/>
  <c r="L741"/>
  <c r="M743"/>
  <c r="M745"/>
  <c r="I752"/>
  <c r="I746" s="1"/>
  <c r="I641" s="1"/>
  <c r="I753"/>
  <c r="I747" s="1"/>
  <c r="I642" s="1"/>
  <c r="I754"/>
  <c r="I748" s="1"/>
  <c r="I643" s="1"/>
  <c r="H752"/>
  <c r="H746" s="1"/>
  <c r="H641" s="1"/>
  <c r="H753"/>
  <c r="H747" s="1"/>
  <c r="H642" s="1"/>
  <c r="H754"/>
  <c r="H748" s="1"/>
  <c r="H643" s="1"/>
  <c r="G752"/>
  <c r="G746" s="1"/>
  <c r="G641" s="1"/>
  <c r="G753"/>
  <c r="G747" s="1"/>
  <c r="G642" s="1"/>
  <c r="G754"/>
  <c r="G748" s="1"/>
  <c r="G643" s="1"/>
  <c r="F752"/>
  <c r="F746" s="1"/>
  <c r="F641" s="1"/>
  <c r="F753"/>
  <c r="F747" s="1"/>
  <c r="F642" s="1"/>
  <c r="F754"/>
  <c r="F748" s="1"/>
  <c r="F643" s="1"/>
  <c r="E752"/>
  <c r="E746" s="1"/>
  <c r="E641" s="1"/>
  <c r="E753"/>
  <c r="E747" s="1"/>
  <c r="E642" s="1"/>
  <c r="E754"/>
  <c r="E748" s="1"/>
  <c r="E643" s="1"/>
  <c r="E755"/>
  <c r="F755"/>
  <c r="G755"/>
  <c r="H755"/>
  <c r="I755"/>
  <c r="D683"/>
  <c r="D684"/>
  <c r="D685"/>
  <c r="D824"/>
  <c r="D739" s="1"/>
  <c r="D816"/>
  <c r="D731" s="1"/>
  <c r="D817"/>
  <c r="D732" s="1"/>
  <c r="D818"/>
  <c r="D733" s="1"/>
  <c r="H762"/>
  <c r="H761" s="1"/>
  <c r="H766"/>
  <c r="H774"/>
  <c r="L767"/>
  <c r="L768"/>
  <c r="M771"/>
  <c r="I791"/>
  <c r="I785" s="1"/>
  <c r="I792"/>
  <c r="I786" s="1"/>
  <c r="I793"/>
  <c r="I787" s="1"/>
  <c r="I794"/>
  <c r="I788" s="1"/>
  <c r="H791"/>
  <c r="H785" s="1"/>
  <c r="H792"/>
  <c r="H786" s="1"/>
  <c r="H793"/>
  <c r="H787" s="1"/>
  <c r="H794"/>
  <c r="H788" s="1"/>
  <c r="G791"/>
  <c r="G785" s="1"/>
  <c r="G792"/>
  <c r="G786" s="1"/>
  <c r="G793"/>
  <c r="G787" s="1"/>
  <c r="G794"/>
  <c r="G788" s="1"/>
  <c r="F791"/>
  <c r="F792"/>
  <c r="F786" s="1"/>
  <c r="F793"/>
  <c r="F787" s="1"/>
  <c r="F794"/>
  <c r="F788" s="1"/>
  <c r="E791"/>
  <c r="E785" s="1"/>
  <c r="E792"/>
  <c r="E786" s="1"/>
  <c r="E793"/>
  <c r="D793" s="1"/>
  <c r="E794"/>
  <c r="E788" s="1"/>
  <c r="E795"/>
  <c r="F795"/>
  <c r="G795"/>
  <c r="H795"/>
  <c r="I795"/>
  <c r="D797"/>
  <c r="D712" s="1"/>
  <c r="D798"/>
  <c r="D713" s="1"/>
  <c r="D799"/>
  <c r="D714" s="1"/>
  <c r="D800"/>
  <c r="D715" s="1"/>
  <c r="D796"/>
  <c r="E801"/>
  <c r="F801"/>
  <c r="G801"/>
  <c r="H801"/>
  <c r="I801"/>
  <c r="D804"/>
  <c r="D719" s="1"/>
  <c r="D805"/>
  <c r="D720" s="1"/>
  <c r="D806"/>
  <c r="D721" s="1"/>
  <c r="E807"/>
  <c r="F807"/>
  <c r="G807"/>
  <c r="H807"/>
  <c r="I807"/>
  <c r="D810"/>
  <c r="D725" s="1"/>
  <c r="D811"/>
  <c r="D726" s="1"/>
  <c r="D812"/>
  <c r="D727" s="1"/>
  <c r="E819"/>
  <c r="F819"/>
  <c r="G819"/>
  <c r="H819"/>
  <c r="I819"/>
  <c r="D823"/>
  <c r="D738" s="1"/>
  <c r="D822"/>
  <c r="D737" s="1"/>
  <c r="E825"/>
  <c r="F825"/>
  <c r="G825"/>
  <c r="H825"/>
  <c r="I825"/>
  <c r="D828"/>
  <c r="D743" s="1"/>
  <c r="D829"/>
  <c r="D744" s="1"/>
  <c r="I838"/>
  <c r="I832" s="1"/>
  <c r="I839"/>
  <c r="I833" s="1"/>
  <c r="I840"/>
  <c r="I834" s="1"/>
  <c r="I841"/>
  <c r="I835" s="1"/>
  <c r="H838"/>
  <c r="H839"/>
  <c r="H833" s="1"/>
  <c r="H840"/>
  <c r="H834" s="1"/>
  <c r="H841"/>
  <c r="H835" s="1"/>
  <c r="G838"/>
  <c r="G839"/>
  <c r="G833" s="1"/>
  <c r="G840"/>
  <c r="G834" s="1"/>
  <c r="G841"/>
  <c r="G835" s="1"/>
  <c r="F838"/>
  <c r="F832" s="1"/>
  <c r="F839"/>
  <c r="F833" s="1"/>
  <c r="F840"/>
  <c r="F834" s="1"/>
  <c r="F841"/>
  <c r="F835" s="1"/>
  <c r="E838"/>
  <c r="E832" s="1"/>
  <c r="E839"/>
  <c r="E833" s="1"/>
  <c r="E840"/>
  <c r="E834" s="1"/>
  <c r="E841"/>
  <c r="E835" s="1"/>
  <c r="D859"/>
  <c r="E842"/>
  <c r="F842"/>
  <c r="G842"/>
  <c r="H842"/>
  <c r="I842"/>
  <c r="D845"/>
  <c r="D846"/>
  <c r="D847"/>
  <c r="E848"/>
  <c r="F848"/>
  <c r="G848"/>
  <c r="H848"/>
  <c r="I848"/>
  <c r="D850"/>
  <c r="D851"/>
  <c r="D852"/>
  <c r="D853"/>
  <c r="E854"/>
  <c r="F854"/>
  <c r="G854"/>
  <c r="H854"/>
  <c r="I854"/>
  <c r="D856"/>
  <c r="D857"/>
  <c r="D858"/>
  <c r="D855"/>
  <c r="E875"/>
  <c r="E876"/>
  <c r="E877"/>
  <c r="F878"/>
  <c r="G878"/>
  <c r="H878"/>
  <c r="I878"/>
  <c r="D881"/>
  <c r="D882"/>
  <c r="D883"/>
  <c r="I884"/>
  <c r="D887"/>
  <c r="D888"/>
  <c r="D889"/>
  <c r="D885"/>
  <c r="D893"/>
  <c r="D894"/>
  <c r="D895"/>
  <c r="I899"/>
  <c r="I869" s="1"/>
  <c r="I863" s="1"/>
  <c r="I900"/>
  <c r="I870" s="1"/>
  <c r="I864" s="1"/>
  <c r="I901"/>
  <c r="I871" s="1"/>
  <c r="I865" s="1"/>
  <c r="H899"/>
  <c r="H869" s="1"/>
  <c r="H863" s="1"/>
  <c r="H900"/>
  <c r="H870" s="1"/>
  <c r="H864" s="1"/>
  <c r="H901"/>
  <c r="H871" s="1"/>
  <c r="H865" s="1"/>
  <c r="G899"/>
  <c r="G869" s="1"/>
  <c r="G863" s="1"/>
  <c r="G900"/>
  <c r="G870" s="1"/>
  <c r="G864" s="1"/>
  <c r="G901"/>
  <c r="G871" s="1"/>
  <c r="G865" s="1"/>
  <c r="F899"/>
  <c r="F869" s="1"/>
  <c r="F863" s="1"/>
  <c r="F900"/>
  <c r="F870" s="1"/>
  <c r="F864" s="1"/>
  <c r="F901"/>
  <c r="F871" s="1"/>
  <c r="F865" s="1"/>
  <c r="E899"/>
  <c r="E900"/>
  <c r="E901"/>
  <c r="D905"/>
  <c r="D906"/>
  <c r="D907"/>
  <c r="H923"/>
  <c r="H924"/>
  <c r="H925"/>
  <c r="G923"/>
  <c r="G924"/>
  <c r="G925"/>
  <c r="F923"/>
  <c r="F924"/>
  <c r="F925"/>
  <c r="E923"/>
  <c r="E924"/>
  <c r="E925"/>
  <c r="E926"/>
  <c r="F926"/>
  <c r="G926"/>
  <c r="H926"/>
  <c r="I926"/>
  <c r="D929"/>
  <c r="D930"/>
  <c r="D931"/>
  <c r="E932"/>
  <c r="F932"/>
  <c r="G932"/>
  <c r="H932"/>
  <c r="I932"/>
  <c r="D935"/>
  <c r="D936"/>
  <c r="D937"/>
  <c r="E938"/>
  <c r="F938"/>
  <c r="G938"/>
  <c r="H938"/>
  <c r="I938"/>
  <c r="D941"/>
  <c r="D942"/>
  <c r="D943"/>
  <c r="F944"/>
  <c r="G944"/>
  <c r="H944"/>
  <c r="D947"/>
  <c r="D948"/>
  <c r="D949"/>
  <c r="E950"/>
  <c r="F950"/>
  <c r="G950"/>
  <c r="H950"/>
  <c r="D952"/>
  <c r="D953"/>
  <c r="D954"/>
  <c r="D955"/>
  <c r="E956"/>
  <c r="F956"/>
  <c r="G956"/>
  <c r="H956"/>
  <c r="D959"/>
  <c r="D960"/>
  <c r="D961"/>
  <c r="F962"/>
  <c r="G962"/>
  <c r="H962"/>
  <c r="D965"/>
  <c r="D966"/>
  <c r="D967"/>
  <c r="E968"/>
  <c r="F968"/>
  <c r="G968"/>
  <c r="H968"/>
  <c r="D971"/>
  <c r="D972"/>
  <c r="D973"/>
  <c r="E974"/>
  <c r="F974"/>
  <c r="G974"/>
  <c r="H974"/>
  <c r="D977"/>
  <c r="D978"/>
  <c r="D979"/>
  <c r="E980"/>
  <c r="F980"/>
  <c r="H980"/>
  <c r="D983"/>
  <c r="D984"/>
  <c r="D985"/>
  <c r="E986"/>
  <c r="F986"/>
  <c r="H986"/>
  <c r="D989"/>
  <c r="D990"/>
  <c r="D991"/>
  <c r="E992"/>
  <c r="F992"/>
  <c r="H992"/>
  <c r="I992"/>
  <c r="D995"/>
  <c r="D996"/>
  <c r="D997"/>
  <c r="E998"/>
  <c r="F998"/>
  <c r="G998"/>
  <c r="H998"/>
  <c r="I1001"/>
  <c r="I923" s="1"/>
  <c r="I1002"/>
  <c r="I924" s="1"/>
  <c r="I1003"/>
  <c r="I925" s="1"/>
  <c r="E1010"/>
  <c r="F1010"/>
  <c r="G1010"/>
  <c r="H1010"/>
  <c r="I1010"/>
  <c r="D1013"/>
  <c r="D1014"/>
  <c r="D1015"/>
  <c r="F1016"/>
  <c r="G1016"/>
  <c r="H1016"/>
  <c r="I1016"/>
  <c r="D1019"/>
  <c r="D1020"/>
  <c r="D1021"/>
  <c r="I1046"/>
  <c r="I1047"/>
  <c r="I1048"/>
  <c r="H1046"/>
  <c r="H1047"/>
  <c r="H1048"/>
  <c r="G1046"/>
  <c r="G1047"/>
  <c r="G1048"/>
  <c r="F1046"/>
  <c r="F1047"/>
  <c r="F1048"/>
  <c r="E1046"/>
  <c r="E1047"/>
  <c r="E1048"/>
  <c r="E1049"/>
  <c r="F1049"/>
  <c r="G1049"/>
  <c r="H1049"/>
  <c r="I1049"/>
  <c r="D1051"/>
  <c r="D1052"/>
  <c r="D1053"/>
  <c r="E1054"/>
  <c r="F1054"/>
  <c r="G1054"/>
  <c r="H1054"/>
  <c r="I1054"/>
  <c r="D1056"/>
  <c r="D1057"/>
  <c r="D1058"/>
  <c r="I1061"/>
  <c r="I1062"/>
  <c r="I1063"/>
  <c r="H1061"/>
  <c r="H1062"/>
  <c r="H1063"/>
  <c r="G1061"/>
  <c r="G1062"/>
  <c r="G1063"/>
  <c r="F1061"/>
  <c r="F1062"/>
  <c r="F1063"/>
  <c r="E1061"/>
  <c r="E1062"/>
  <c r="E1063"/>
  <c r="F1064"/>
  <c r="G1064"/>
  <c r="H1064"/>
  <c r="I1064"/>
  <c r="D1066"/>
  <c r="D1067"/>
  <c r="D1068"/>
  <c r="E1069"/>
  <c r="F1069"/>
  <c r="G1069"/>
  <c r="H1069"/>
  <c r="I1069"/>
  <c r="D1071"/>
  <c r="D1072"/>
  <c r="D1073"/>
  <c r="I1076"/>
  <c r="I1077"/>
  <c r="I1078"/>
  <c r="H1076"/>
  <c r="H1077"/>
  <c r="H1078"/>
  <c r="G1076"/>
  <c r="G1077"/>
  <c r="G1078"/>
  <c r="F1076"/>
  <c r="F1077"/>
  <c r="F1078"/>
  <c r="G1075"/>
  <c r="H1075"/>
  <c r="I1075"/>
  <c r="E1076"/>
  <c r="E1077"/>
  <c r="E1078"/>
  <c r="E1079"/>
  <c r="F1079"/>
  <c r="G1079"/>
  <c r="H1079"/>
  <c r="I1079"/>
  <c r="D1081"/>
  <c r="D1082"/>
  <c r="D1083"/>
  <c r="D1080"/>
  <c r="E1084"/>
  <c r="F1084"/>
  <c r="G1084"/>
  <c r="H1084"/>
  <c r="I1084"/>
  <c r="D1086"/>
  <c r="D1087"/>
  <c r="D1088"/>
  <c r="E1089"/>
  <c r="F1089"/>
  <c r="G1089"/>
  <c r="H1089"/>
  <c r="I1089"/>
  <c r="D1091"/>
  <c r="D1092"/>
  <c r="D1093"/>
  <c r="E1094"/>
  <c r="F1094"/>
  <c r="G1094"/>
  <c r="H1094"/>
  <c r="I1094"/>
  <c r="D1096"/>
  <c r="D1097"/>
  <c r="D1098"/>
  <c r="I1108"/>
  <c r="I1102" s="1"/>
  <c r="I1110"/>
  <c r="I1104" s="1"/>
  <c r="H1108"/>
  <c r="H1102" s="1"/>
  <c r="H1110"/>
  <c r="H1104" s="1"/>
  <c r="G1108"/>
  <c r="G1102" s="1"/>
  <c r="G1110"/>
  <c r="G1104" s="1"/>
  <c r="F1108"/>
  <c r="F1102" s="1"/>
  <c r="F1110"/>
  <c r="F1104" s="1"/>
  <c r="E1108"/>
  <c r="E1102" s="1"/>
  <c r="E1110"/>
  <c r="E1104" s="1"/>
  <c r="D1114"/>
  <c r="D1116"/>
  <c r="E1117"/>
  <c r="F1117"/>
  <c r="G1117"/>
  <c r="H1117"/>
  <c r="I1117"/>
  <c r="D1120"/>
  <c r="D1121"/>
  <c r="D1122"/>
  <c r="F1129"/>
  <c r="F1115" s="1"/>
  <c r="G1129"/>
  <c r="G1115" s="1"/>
  <c r="G1109" s="1"/>
  <c r="G1103" s="1"/>
  <c r="H1129"/>
  <c r="H1115" s="1"/>
  <c r="H1109" s="1"/>
  <c r="H1103" s="1"/>
  <c r="I1129"/>
  <c r="I1115" s="1"/>
  <c r="I1109" s="1"/>
  <c r="I1103" s="1"/>
  <c r="D1132"/>
  <c r="D1133"/>
  <c r="D1134"/>
  <c r="F1135"/>
  <c r="G1135"/>
  <c r="H1135"/>
  <c r="I1135"/>
  <c r="D1138"/>
  <c r="D1139"/>
  <c r="D1140"/>
  <c r="D1144"/>
  <c r="D1145"/>
  <c r="D1146"/>
  <c r="D1150"/>
  <c r="D1151"/>
  <c r="D1152"/>
  <c r="D1158"/>
  <c r="D1157"/>
  <c r="D1156"/>
  <c r="D1163"/>
  <c r="D1164"/>
  <c r="D1162"/>
  <c r="F1159"/>
  <c r="G1159"/>
  <c r="H1159"/>
  <c r="I1159"/>
  <c r="F510"/>
  <c r="G510"/>
  <c r="H510"/>
  <c r="I510"/>
  <c r="E515"/>
  <c r="E509" s="1"/>
  <c r="F515"/>
  <c r="F514" s="1"/>
  <c r="G515"/>
  <c r="G509" s="1"/>
  <c r="H515"/>
  <c r="H514" s="1"/>
  <c r="I515"/>
  <c r="I514" s="1"/>
  <c r="D1161"/>
  <c r="I1155"/>
  <c r="H1155"/>
  <c r="G1155"/>
  <c r="F1155"/>
  <c r="I1154"/>
  <c r="I1153" s="1"/>
  <c r="H1154"/>
  <c r="H1153" s="1"/>
  <c r="G1154"/>
  <c r="F1154"/>
  <c r="F1153" s="1"/>
  <c r="M1149"/>
  <c r="M1148"/>
  <c r="I1143"/>
  <c r="H1143"/>
  <c r="G1143"/>
  <c r="F1143"/>
  <c r="I1142"/>
  <c r="H1142"/>
  <c r="G1142"/>
  <c r="F1142"/>
  <c r="M1137"/>
  <c r="D1136"/>
  <c r="D1131"/>
  <c r="E1130"/>
  <c r="D1130" s="1"/>
  <c r="D1125"/>
  <c r="M1124"/>
  <c r="D1124"/>
  <c r="I1123"/>
  <c r="H1123"/>
  <c r="G1123"/>
  <c r="F1123"/>
  <c r="M1119"/>
  <c r="D1119"/>
  <c r="M1118"/>
  <c r="D1118"/>
  <c r="I1113"/>
  <c r="H1113"/>
  <c r="G1113"/>
  <c r="F1113"/>
  <c r="I1112"/>
  <c r="H1112"/>
  <c r="G1112"/>
  <c r="F1112"/>
  <c r="K1100"/>
  <c r="J1100"/>
  <c r="D1095"/>
  <c r="D1090"/>
  <c r="D1085"/>
  <c r="F1075"/>
  <c r="E1075"/>
  <c r="D1070"/>
  <c r="E1065"/>
  <c r="E1064" s="1"/>
  <c r="I1060"/>
  <c r="H1060"/>
  <c r="G1060"/>
  <c r="F1060"/>
  <c r="D1055"/>
  <c r="D1050"/>
  <c r="I1045"/>
  <c r="H1045"/>
  <c r="G1045"/>
  <c r="F1045"/>
  <c r="E1045"/>
  <c r="K1035"/>
  <c r="J1035"/>
  <c r="K1018"/>
  <c r="D1018"/>
  <c r="E1017"/>
  <c r="K1012"/>
  <c r="D1012"/>
  <c r="K1011"/>
  <c r="D1011"/>
  <c r="I1000"/>
  <c r="K1000" s="1"/>
  <c r="K999"/>
  <c r="D999"/>
  <c r="G994"/>
  <c r="K994" s="1"/>
  <c r="G993"/>
  <c r="K993" s="1"/>
  <c r="G988"/>
  <c r="G987"/>
  <c r="K987" s="1"/>
  <c r="K982"/>
  <c r="G981"/>
  <c r="G980" s="1"/>
  <c r="K976"/>
  <c r="D976"/>
  <c r="K975"/>
  <c r="D975"/>
  <c r="K970"/>
  <c r="D970"/>
  <c r="K969"/>
  <c r="D969"/>
  <c r="E962"/>
  <c r="K963"/>
  <c r="D963"/>
  <c r="K958"/>
  <c r="D958"/>
  <c r="K957"/>
  <c r="D957"/>
  <c r="K952"/>
  <c r="K951"/>
  <c r="D951"/>
  <c r="E946"/>
  <c r="K946" s="1"/>
  <c r="E945"/>
  <c r="K945" s="1"/>
  <c r="K940"/>
  <c r="D940"/>
  <c r="K939"/>
  <c r="D939"/>
  <c r="K934"/>
  <c r="D934"/>
  <c r="K933"/>
  <c r="D933"/>
  <c r="K928"/>
  <c r="D928"/>
  <c r="K927"/>
  <c r="D927"/>
  <c r="H922"/>
  <c r="F922"/>
  <c r="I921"/>
  <c r="H921"/>
  <c r="F921"/>
  <c r="I904"/>
  <c r="I898" s="1"/>
  <c r="I868" s="1"/>
  <c r="I862" s="1"/>
  <c r="E898"/>
  <c r="I903"/>
  <c r="E897"/>
  <c r="I892"/>
  <c r="I890" s="1"/>
  <c r="E890"/>
  <c r="D891"/>
  <c r="H886"/>
  <c r="H884" s="1"/>
  <c r="E878"/>
  <c r="D879"/>
  <c r="I873"/>
  <c r="I872" s="1"/>
  <c r="H873"/>
  <c r="H872" s="1"/>
  <c r="G873"/>
  <c r="G872" s="1"/>
  <c r="F873"/>
  <c r="F872" s="1"/>
  <c r="E873"/>
  <c r="M850"/>
  <c r="L850"/>
  <c r="M849"/>
  <c r="L849"/>
  <c r="D849"/>
  <c r="M844"/>
  <c r="L844"/>
  <c r="D844"/>
  <c r="M843"/>
  <c r="L843"/>
  <c r="D843"/>
  <c r="K837"/>
  <c r="K831" s="1"/>
  <c r="J837"/>
  <c r="J831" s="1"/>
  <c r="I837"/>
  <c r="I831" s="1"/>
  <c r="H837"/>
  <c r="H831" s="1"/>
  <c r="G837"/>
  <c r="G831" s="1"/>
  <c r="F837"/>
  <c r="F831" s="1"/>
  <c r="E837"/>
  <c r="E831" s="1"/>
  <c r="D827"/>
  <c r="D742" s="1"/>
  <c r="D826"/>
  <c r="D821"/>
  <c r="D736" s="1"/>
  <c r="D820"/>
  <c r="M815"/>
  <c r="L815"/>
  <c r="D815"/>
  <c r="D730" s="1"/>
  <c r="M814"/>
  <c r="L814"/>
  <c r="D814"/>
  <c r="D729" s="1"/>
  <c r="I813"/>
  <c r="H813"/>
  <c r="G813"/>
  <c r="F813"/>
  <c r="E813"/>
  <c r="M809"/>
  <c r="L809"/>
  <c r="D809"/>
  <c r="D724" s="1"/>
  <c r="M808"/>
  <c r="L808"/>
  <c r="D808"/>
  <c r="M803"/>
  <c r="L803"/>
  <c r="D803"/>
  <c r="M802"/>
  <c r="L802"/>
  <c r="D802"/>
  <c r="D717" s="1"/>
  <c r="I790"/>
  <c r="I784" s="1"/>
  <c r="H790"/>
  <c r="H784" s="1"/>
  <c r="G790"/>
  <c r="F790"/>
  <c r="F784" s="1"/>
  <c r="E790"/>
  <c r="M776"/>
  <c r="L776"/>
  <c r="J776"/>
  <c r="D776"/>
  <c r="D697" s="1"/>
  <c r="M775"/>
  <c r="L775"/>
  <c r="J775"/>
  <c r="D775"/>
  <c r="D696" s="1"/>
  <c r="G774"/>
  <c r="F774"/>
  <c r="E774"/>
  <c r="L771"/>
  <c r="M770"/>
  <c r="L770"/>
  <c r="J770"/>
  <c r="D770"/>
  <c r="J768"/>
  <c r="D768"/>
  <c r="J767"/>
  <c r="G766"/>
  <c r="F766"/>
  <c r="E766"/>
  <c r="I762"/>
  <c r="I761" s="1"/>
  <c r="G762"/>
  <c r="G761" s="1"/>
  <c r="F762"/>
  <c r="F761" s="1"/>
  <c r="E762"/>
  <c r="E761" s="1"/>
  <c r="M757"/>
  <c r="L757"/>
  <c r="J757"/>
  <c r="D682"/>
  <c r="M756"/>
  <c r="L756"/>
  <c r="J756"/>
  <c r="D756"/>
  <c r="D681" s="1"/>
  <c r="I751"/>
  <c r="I676" s="1"/>
  <c r="H751"/>
  <c r="G751"/>
  <c r="G676" s="1"/>
  <c r="G640" s="1"/>
  <c r="F751"/>
  <c r="E751"/>
  <c r="E676" s="1"/>
  <c r="I750"/>
  <c r="I675" s="1"/>
  <c r="I639" s="1"/>
  <c r="H750"/>
  <c r="G750"/>
  <c r="F750"/>
  <c r="F675" s="1"/>
  <c r="E750"/>
  <c r="E675" s="1"/>
  <c r="E639" s="1"/>
  <c r="L745"/>
  <c r="M744"/>
  <c r="L744"/>
  <c r="L743"/>
  <c r="I742"/>
  <c r="M741"/>
  <c r="M740"/>
  <c r="L740"/>
  <c r="M739"/>
  <c r="I738"/>
  <c r="L737"/>
  <c r="M736"/>
  <c r="L736"/>
  <c r="L735"/>
  <c r="I734"/>
  <c r="L734" s="1"/>
  <c r="M733"/>
  <c r="M732"/>
  <c r="L732"/>
  <c r="M731"/>
  <c r="L729"/>
  <c r="M728"/>
  <c r="L728"/>
  <c r="L727"/>
  <c r="I726"/>
  <c r="H726"/>
  <c r="G726"/>
  <c r="F726"/>
  <c r="L725"/>
  <c r="M724"/>
  <c r="L724"/>
  <c r="L723"/>
  <c r="I722"/>
  <c r="H722"/>
  <c r="G722"/>
  <c r="F722"/>
  <c r="L721"/>
  <c r="M720"/>
  <c r="L720"/>
  <c r="L719"/>
  <c r="I718"/>
  <c r="H718"/>
  <c r="G718"/>
  <c r="F718"/>
  <c r="L717"/>
  <c r="M716"/>
  <c r="L716"/>
  <c r="L715"/>
  <c r="I714"/>
  <c r="H714"/>
  <c r="G714"/>
  <c r="F714"/>
  <c r="L713"/>
  <c r="M712"/>
  <c r="L712"/>
  <c r="L711"/>
  <c r="M710"/>
  <c r="L710"/>
  <c r="I709"/>
  <c r="I705" s="1"/>
  <c r="I701" s="1"/>
  <c r="I697" s="1"/>
  <c r="H709"/>
  <c r="H705" s="1"/>
  <c r="H701" s="1"/>
  <c r="H697" s="1"/>
  <c r="G709"/>
  <c r="G705" s="1"/>
  <c r="G701" s="1"/>
  <c r="G697" s="1"/>
  <c r="F709"/>
  <c r="F705" s="1"/>
  <c r="F701" s="1"/>
  <c r="F697" s="1"/>
  <c r="M708"/>
  <c r="L708"/>
  <c r="L707"/>
  <c r="M706"/>
  <c r="L706"/>
  <c r="M704"/>
  <c r="L704"/>
  <c r="L703"/>
  <c r="M702"/>
  <c r="L702"/>
  <c r="M700"/>
  <c r="L700"/>
  <c r="L699"/>
  <c r="M698"/>
  <c r="L698"/>
  <c r="M696"/>
  <c r="L696"/>
  <c r="J696"/>
  <c r="M695"/>
  <c r="J695"/>
  <c r="M694"/>
  <c r="L694"/>
  <c r="J694"/>
  <c r="I693"/>
  <c r="H693"/>
  <c r="G693"/>
  <c r="F693"/>
  <c r="M692"/>
  <c r="L692"/>
  <c r="J692"/>
  <c r="L691"/>
  <c r="M690"/>
  <c r="L690"/>
  <c r="J690"/>
  <c r="I689"/>
  <c r="H689"/>
  <c r="G689"/>
  <c r="F689"/>
  <c r="M688"/>
  <c r="L688"/>
  <c r="J688"/>
  <c r="M687"/>
  <c r="J687"/>
  <c r="M686"/>
  <c r="L686"/>
  <c r="J686"/>
  <c r="I685"/>
  <c r="H685"/>
  <c r="G685"/>
  <c r="F685"/>
  <c r="M684"/>
  <c r="L684"/>
  <c r="J684"/>
  <c r="L683"/>
  <c r="M682"/>
  <c r="L682"/>
  <c r="J682"/>
  <c r="I681"/>
  <c r="H681"/>
  <c r="G681"/>
  <c r="F681"/>
  <c r="M680"/>
  <c r="L680"/>
  <c r="J680"/>
  <c r="M679"/>
  <c r="J679"/>
  <c r="M678"/>
  <c r="L678"/>
  <c r="J678"/>
  <c r="I677"/>
  <c r="H677"/>
  <c r="G677"/>
  <c r="F677"/>
  <c r="M670"/>
  <c r="D670"/>
  <c r="M669"/>
  <c r="D669"/>
  <c r="M664"/>
  <c r="D664"/>
  <c r="M663"/>
  <c r="D663"/>
  <c r="M658"/>
  <c r="D658"/>
  <c r="M657"/>
  <c r="D657"/>
  <c r="M652"/>
  <c r="D652"/>
  <c r="M651"/>
  <c r="D651"/>
  <c r="M646"/>
  <c r="L646"/>
  <c r="J646"/>
  <c r="D646"/>
  <c r="M645"/>
  <c r="L645"/>
  <c r="J645"/>
  <c r="D645"/>
  <c r="D644" s="1"/>
  <c r="K639"/>
  <c r="M633"/>
  <c r="D633"/>
  <c r="M628"/>
  <c r="D628"/>
  <c r="I623"/>
  <c r="I622" s="1"/>
  <c r="H623"/>
  <c r="G622"/>
  <c r="F623"/>
  <c r="F622" s="1"/>
  <c r="E623"/>
  <c r="M616"/>
  <c r="L616"/>
  <c r="D616"/>
  <c r="M615"/>
  <c r="L615"/>
  <c r="D615"/>
  <c r="I614"/>
  <c r="H614"/>
  <c r="G614"/>
  <c r="F614"/>
  <c r="E614"/>
  <c r="D612"/>
  <c r="D611"/>
  <c r="D607"/>
  <c r="D606"/>
  <c r="M603"/>
  <c r="L603"/>
  <c r="D603"/>
  <c r="M602"/>
  <c r="L602"/>
  <c r="D602"/>
  <c r="I601"/>
  <c r="H601"/>
  <c r="G601"/>
  <c r="F601"/>
  <c r="E601"/>
  <c r="M599"/>
  <c r="L599"/>
  <c r="D599"/>
  <c r="M598"/>
  <c r="L598"/>
  <c r="D598"/>
  <c r="I597"/>
  <c r="H597"/>
  <c r="G597"/>
  <c r="F597"/>
  <c r="E597"/>
  <c r="M595"/>
  <c r="L595"/>
  <c r="D595"/>
  <c r="M594"/>
  <c r="L594"/>
  <c r="D594"/>
  <c r="I593"/>
  <c r="H593"/>
  <c r="G593"/>
  <c r="F593"/>
  <c r="E593"/>
  <c r="M591"/>
  <c r="L591"/>
  <c r="D591"/>
  <c r="M590"/>
  <c r="L590"/>
  <c r="D590"/>
  <c r="I589"/>
  <c r="H589"/>
  <c r="G589"/>
  <c r="F589"/>
  <c r="E589"/>
  <c r="M587"/>
  <c r="L587"/>
  <c r="D587"/>
  <c r="M586"/>
  <c r="L586"/>
  <c r="D586"/>
  <c r="I585"/>
  <c r="H585"/>
  <c r="G585"/>
  <c r="F585"/>
  <c r="E585"/>
  <c r="M583"/>
  <c r="L583"/>
  <c r="D583"/>
  <c r="M582"/>
  <c r="L582"/>
  <c r="D582"/>
  <c r="I581"/>
  <c r="H581"/>
  <c r="G581"/>
  <c r="F581"/>
  <c r="E581"/>
  <c r="M579"/>
  <c r="L579"/>
  <c r="D579"/>
  <c r="M578"/>
  <c r="L578"/>
  <c r="D578"/>
  <c r="I577"/>
  <c r="H577"/>
  <c r="G577"/>
  <c r="F577"/>
  <c r="E577"/>
  <c r="M575"/>
  <c r="L575"/>
  <c r="D575"/>
  <c r="M574"/>
  <c r="L574"/>
  <c r="D574"/>
  <c r="I573"/>
  <c r="H573"/>
  <c r="G573"/>
  <c r="F573"/>
  <c r="E573"/>
  <c r="M570"/>
  <c r="L570"/>
  <c r="D570"/>
  <c r="I569"/>
  <c r="G569"/>
  <c r="F569"/>
  <c r="E569"/>
  <c r="M567"/>
  <c r="L567"/>
  <c r="D567"/>
  <c r="M566"/>
  <c r="L566"/>
  <c r="D566"/>
  <c r="I565"/>
  <c r="H565"/>
  <c r="G565"/>
  <c r="F565"/>
  <c r="E565"/>
  <c r="M563"/>
  <c r="L563"/>
  <c r="D563"/>
  <c r="M562"/>
  <c r="L562"/>
  <c r="D562"/>
  <c r="I561"/>
  <c r="H561"/>
  <c r="G561"/>
  <c r="F561"/>
  <c r="E561"/>
  <c r="M559"/>
  <c r="L559"/>
  <c r="D559"/>
  <c r="M558"/>
  <c r="L558"/>
  <c r="D558"/>
  <c r="I557"/>
  <c r="H557"/>
  <c r="G557"/>
  <c r="F557"/>
  <c r="E557"/>
  <c r="M555"/>
  <c r="L555"/>
  <c r="J555"/>
  <c r="D555"/>
  <c r="M554"/>
  <c r="L554"/>
  <c r="J554"/>
  <c r="D554"/>
  <c r="I553"/>
  <c r="H553"/>
  <c r="G553"/>
  <c r="F553"/>
  <c r="E553"/>
  <c r="M551"/>
  <c r="L551"/>
  <c r="J551"/>
  <c r="D551"/>
  <c r="M550"/>
  <c r="L550"/>
  <c r="J550"/>
  <c r="D550"/>
  <c r="D549" s="1"/>
  <c r="I549"/>
  <c r="H549"/>
  <c r="G549"/>
  <c r="F549"/>
  <c r="E549"/>
  <c r="M547"/>
  <c r="L547"/>
  <c r="J547"/>
  <c r="D547"/>
  <c r="M546"/>
  <c r="L546"/>
  <c r="J546"/>
  <c r="D546"/>
  <c r="D545" s="1"/>
  <c r="I545"/>
  <c r="H545"/>
  <c r="G545"/>
  <c r="F545"/>
  <c r="E545"/>
  <c r="M543"/>
  <c r="L543"/>
  <c r="J543"/>
  <c r="D543"/>
  <c r="M542"/>
  <c r="L542"/>
  <c r="J542"/>
  <c r="D542"/>
  <c r="I541"/>
  <c r="H541"/>
  <c r="G541"/>
  <c r="F541"/>
  <c r="E541"/>
  <c r="E531"/>
  <c r="E516" s="1"/>
  <c r="M530"/>
  <c r="L530"/>
  <c r="J530"/>
  <c r="M525"/>
  <c r="L525"/>
  <c r="J525"/>
  <c r="D525"/>
  <c r="M524"/>
  <c r="L524"/>
  <c r="J524"/>
  <c r="D524"/>
  <c r="D515" s="1"/>
  <c r="I504"/>
  <c r="H504"/>
  <c r="G504"/>
  <c r="F504"/>
  <c r="K503"/>
  <c r="J503"/>
  <c r="I503"/>
  <c r="H503"/>
  <c r="G503"/>
  <c r="F503"/>
  <c r="E503"/>
  <c r="M498"/>
  <c r="L498"/>
  <c r="D498"/>
  <c r="M497"/>
  <c r="L497"/>
  <c r="D497"/>
  <c r="M492"/>
  <c r="L492"/>
  <c r="M491"/>
  <c r="L491"/>
  <c r="M490"/>
  <c r="L490"/>
  <c r="M489"/>
  <c r="L489"/>
  <c r="D489"/>
  <c r="D488" s="1"/>
  <c r="I488"/>
  <c r="H488"/>
  <c r="G488"/>
  <c r="F488"/>
  <c r="E488"/>
  <c r="M487"/>
  <c r="D487"/>
  <c r="D486" s="1"/>
  <c r="I486"/>
  <c r="H486"/>
  <c r="G486"/>
  <c r="F486"/>
  <c r="E486"/>
  <c r="M485"/>
  <c r="L485"/>
  <c r="J485"/>
  <c r="D485"/>
  <c r="D484" s="1"/>
  <c r="I484"/>
  <c r="H484"/>
  <c r="G484"/>
  <c r="F484"/>
  <c r="E484"/>
  <c r="M458"/>
  <c r="J458"/>
  <c r="D458"/>
  <c r="D457" s="1"/>
  <c r="E453"/>
  <c r="E447" s="1"/>
  <c r="E441" s="1"/>
  <c r="E452"/>
  <c r="H446"/>
  <c r="H445" s="1"/>
  <c r="G446"/>
  <c r="L441"/>
  <c r="K441"/>
  <c r="L440"/>
  <c r="K440"/>
  <c r="I440"/>
  <c r="I439" s="1"/>
  <c r="M435"/>
  <c r="D435"/>
  <c r="M434"/>
  <c r="D434"/>
  <c r="M429"/>
  <c r="L429"/>
  <c r="J429"/>
  <c r="D429"/>
  <c r="M428"/>
  <c r="L428"/>
  <c r="J428"/>
  <c r="D428"/>
  <c r="D427" s="1"/>
  <c r="M423"/>
  <c r="L423"/>
  <c r="J423"/>
  <c r="D423"/>
  <c r="M422"/>
  <c r="L422"/>
  <c r="J422"/>
  <c r="D422"/>
  <c r="D421" s="1"/>
  <c r="I417"/>
  <c r="H417"/>
  <c r="G417"/>
  <c r="F417"/>
  <c r="E417"/>
  <c r="I416"/>
  <c r="I415" s="1"/>
  <c r="H416"/>
  <c r="G416"/>
  <c r="F416"/>
  <c r="E416"/>
  <c r="E415" s="1"/>
  <c r="M410"/>
  <c r="L410"/>
  <c r="J410"/>
  <c r="D410"/>
  <c r="M404"/>
  <c r="L404"/>
  <c r="J404"/>
  <c r="E397"/>
  <c r="M398"/>
  <c r="L398"/>
  <c r="J398"/>
  <c r="D398"/>
  <c r="M392"/>
  <c r="L392"/>
  <c r="J392"/>
  <c r="D392"/>
  <c r="M386"/>
  <c r="L386"/>
  <c r="J386"/>
  <c r="D386"/>
  <c r="M381"/>
  <c r="L381"/>
  <c r="J381"/>
  <c r="D381"/>
  <c r="M380"/>
  <c r="L380"/>
  <c r="J380"/>
  <c r="D380"/>
  <c r="D379" s="1"/>
  <c r="M374"/>
  <c r="L374"/>
  <c r="J374"/>
  <c r="D374"/>
  <c r="M368"/>
  <c r="L368"/>
  <c r="J368"/>
  <c r="D368"/>
  <c r="I363"/>
  <c r="H363"/>
  <c r="G363"/>
  <c r="F363"/>
  <c r="I362"/>
  <c r="I361" s="1"/>
  <c r="H362"/>
  <c r="H361" s="1"/>
  <c r="G362"/>
  <c r="G361" s="1"/>
  <c r="F362"/>
  <c r="F361" s="1"/>
  <c r="E362"/>
  <c r="M356"/>
  <c r="L356"/>
  <c r="J356"/>
  <c r="D356"/>
  <c r="E349"/>
  <c r="M350"/>
  <c r="L350"/>
  <c r="J350"/>
  <c r="D350"/>
  <c r="M344"/>
  <c r="L344"/>
  <c r="J344"/>
  <c r="D344"/>
  <c r="M338"/>
  <c r="L338"/>
  <c r="J338"/>
  <c r="I333"/>
  <c r="H333"/>
  <c r="G333"/>
  <c r="F333"/>
  <c r="I332"/>
  <c r="I331" s="1"/>
  <c r="H332"/>
  <c r="H331" s="1"/>
  <c r="G332"/>
  <c r="G331" s="1"/>
  <c r="F332"/>
  <c r="F331" s="1"/>
  <c r="E332"/>
  <c r="M326"/>
  <c r="L326"/>
  <c r="J326"/>
  <c r="D326"/>
  <c r="M320"/>
  <c r="L320"/>
  <c r="J320"/>
  <c r="D320"/>
  <c r="M314"/>
  <c r="L314"/>
  <c r="J314"/>
  <c r="D314"/>
  <c r="M308"/>
  <c r="L308"/>
  <c r="J308"/>
  <c r="D308"/>
  <c r="I303"/>
  <c r="H303"/>
  <c r="G303"/>
  <c r="F303"/>
  <c r="I302"/>
  <c r="I301" s="1"/>
  <c r="H302"/>
  <c r="H301" s="1"/>
  <c r="G302"/>
  <c r="G301" s="1"/>
  <c r="F302"/>
  <c r="F301" s="1"/>
  <c r="E302"/>
  <c r="M297"/>
  <c r="L297"/>
  <c r="J297"/>
  <c r="D297"/>
  <c r="M296"/>
  <c r="L296"/>
  <c r="J296"/>
  <c r="D296"/>
  <c r="D295" s="1"/>
  <c r="M290"/>
  <c r="L290"/>
  <c r="J290"/>
  <c r="D290"/>
  <c r="M284"/>
  <c r="L284"/>
  <c r="J284"/>
  <c r="D284"/>
  <c r="I279"/>
  <c r="H279"/>
  <c r="G279"/>
  <c r="F279"/>
  <c r="I278"/>
  <c r="H278"/>
  <c r="G278"/>
  <c r="F278"/>
  <c r="E278"/>
  <c r="M272"/>
  <c r="L272"/>
  <c r="J272"/>
  <c r="D272"/>
  <c r="L267"/>
  <c r="E266"/>
  <c r="E259"/>
  <c r="M260"/>
  <c r="L260"/>
  <c r="J260"/>
  <c r="D260"/>
  <c r="M254"/>
  <c r="L254"/>
  <c r="J254"/>
  <c r="D254"/>
  <c r="M248"/>
  <c r="L248"/>
  <c r="J248"/>
  <c r="D248"/>
  <c r="I242"/>
  <c r="I241" s="1"/>
  <c r="H242"/>
  <c r="H241" s="1"/>
  <c r="G242"/>
  <c r="M225"/>
  <c r="L225"/>
  <c r="M224"/>
  <c r="L224"/>
  <c r="D224"/>
  <c r="D223" s="1"/>
  <c r="M219"/>
  <c r="L219"/>
  <c r="D219"/>
  <c r="M218"/>
  <c r="L218"/>
  <c r="D218"/>
  <c r="M213"/>
  <c r="L213"/>
  <c r="D213"/>
  <c r="M212"/>
  <c r="L212"/>
  <c r="D212"/>
  <c r="M207"/>
  <c r="L207"/>
  <c r="D207"/>
  <c r="D205" s="1"/>
  <c r="M206"/>
  <c r="L206"/>
  <c r="M201"/>
  <c r="L201"/>
  <c r="D201"/>
  <c r="M200"/>
  <c r="L200"/>
  <c r="D200"/>
  <c r="M195"/>
  <c r="L195"/>
  <c r="D195"/>
  <c r="M194"/>
  <c r="L194"/>
  <c r="D194"/>
  <c r="M189"/>
  <c r="L189"/>
  <c r="D189"/>
  <c r="M188"/>
  <c r="L188"/>
  <c r="D188"/>
  <c r="M183"/>
  <c r="L183"/>
  <c r="M182"/>
  <c r="L182"/>
  <c r="D182"/>
  <c r="D181" s="1"/>
  <c r="M181"/>
  <c r="L181"/>
  <c r="M177"/>
  <c r="L177"/>
  <c r="D177"/>
  <c r="M176"/>
  <c r="L176"/>
  <c r="D176"/>
  <c r="M171"/>
  <c r="L171"/>
  <c r="M170"/>
  <c r="L170"/>
  <c r="D170"/>
  <c r="D169" s="1"/>
  <c r="M165"/>
  <c r="L165"/>
  <c r="M164"/>
  <c r="L164"/>
  <c r="D164"/>
  <c r="D163" s="1"/>
  <c r="I158"/>
  <c r="I157" s="1"/>
  <c r="H158"/>
  <c r="H157" s="1"/>
  <c r="G158"/>
  <c r="G157" s="1"/>
  <c r="F158"/>
  <c r="F157" s="1"/>
  <c r="E158"/>
  <c r="E157" s="1"/>
  <c r="M153"/>
  <c r="L153"/>
  <c r="D153"/>
  <c r="M152"/>
  <c r="L152"/>
  <c r="D152"/>
  <c r="M147"/>
  <c r="L147"/>
  <c r="D147"/>
  <c r="M146"/>
  <c r="L146"/>
  <c r="D146"/>
  <c r="G139"/>
  <c r="E139"/>
  <c r="M140"/>
  <c r="L140"/>
  <c r="J140"/>
  <c r="D140"/>
  <c r="I135"/>
  <c r="H135"/>
  <c r="F135"/>
  <c r="E135"/>
  <c r="I134"/>
  <c r="I133" s="1"/>
  <c r="H134"/>
  <c r="H133" s="1"/>
  <c r="G134"/>
  <c r="F134"/>
  <c r="E134"/>
  <c r="M128"/>
  <c r="J128"/>
  <c r="D128"/>
  <c r="M122"/>
  <c r="J122"/>
  <c r="D122"/>
  <c r="M116"/>
  <c r="J116"/>
  <c r="D116"/>
  <c r="E110"/>
  <c r="D110" s="1"/>
  <c r="I109"/>
  <c r="H109"/>
  <c r="G109"/>
  <c r="F109"/>
  <c r="M104"/>
  <c r="J104"/>
  <c r="D104"/>
  <c r="M98"/>
  <c r="J98"/>
  <c r="D98"/>
  <c r="I93"/>
  <c r="H93"/>
  <c r="G93"/>
  <c r="F93"/>
  <c r="I92"/>
  <c r="I91" s="1"/>
  <c r="H92"/>
  <c r="H91" s="1"/>
  <c r="G92"/>
  <c r="G91" s="1"/>
  <c r="F92"/>
  <c r="F91" s="1"/>
  <c r="E92"/>
  <c r="D87"/>
  <c r="M86"/>
  <c r="D86"/>
  <c r="M80"/>
  <c r="J80"/>
  <c r="D80"/>
  <c r="L79"/>
  <c r="K79"/>
  <c r="M74"/>
  <c r="J74"/>
  <c r="D74"/>
  <c r="M69"/>
  <c r="L69"/>
  <c r="J69"/>
  <c r="D69"/>
  <c r="M68"/>
  <c r="L68"/>
  <c r="J68"/>
  <c r="D68"/>
  <c r="M62"/>
  <c r="L62"/>
  <c r="J62"/>
  <c r="D62"/>
  <c r="I57"/>
  <c r="H57"/>
  <c r="F57"/>
  <c r="I56"/>
  <c r="H56"/>
  <c r="G56"/>
  <c r="F56"/>
  <c r="E56"/>
  <c r="M50"/>
  <c r="L50"/>
  <c r="J50"/>
  <c r="D50"/>
  <c r="M45"/>
  <c r="L45"/>
  <c r="J45"/>
  <c r="D45"/>
  <c r="M44"/>
  <c r="L44"/>
  <c r="J44"/>
  <c r="D44"/>
  <c r="D43" s="1"/>
  <c r="M38"/>
  <c r="L38"/>
  <c r="J38"/>
  <c r="D38"/>
  <c r="I33"/>
  <c r="I31" s="1"/>
  <c r="G32"/>
  <c r="E32"/>
  <c r="G1153" l="1"/>
  <c r="E514"/>
  <c r="D1006"/>
  <c r="D1008"/>
  <c r="D217"/>
  <c r="D1075"/>
  <c r="D1007"/>
  <c r="D1003"/>
  <c r="D925" s="1"/>
  <c r="E1016"/>
  <c r="E1005"/>
  <c r="E1004" s="1"/>
  <c r="D1009"/>
  <c r="I1111"/>
  <c r="F55"/>
  <c r="I55"/>
  <c r="D67"/>
  <c r="D1077"/>
  <c r="D1061"/>
  <c r="D1001"/>
  <c r="D923" s="1"/>
  <c r="D1002"/>
  <c r="D924" s="1"/>
  <c r="F1109"/>
  <c r="F1103" s="1"/>
  <c r="D1115"/>
  <c r="H1111"/>
  <c r="F1111"/>
  <c r="G1111"/>
  <c r="D691"/>
  <c r="E133"/>
  <c r="D362"/>
  <c r="D693"/>
  <c r="D85"/>
  <c r="G277"/>
  <c r="I277"/>
  <c r="D175"/>
  <c r="D211"/>
  <c r="D238"/>
  <c r="D232" s="1"/>
  <c r="M39"/>
  <c r="G37"/>
  <c r="L37" s="1"/>
  <c r="J81"/>
  <c r="J79" s="1"/>
  <c r="E79"/>
  <c r="D23"/>
  <c r="J291"/>
  <c r="E289"/>
  <c r="J289" s="1"/>
  <c r="J51"/>
  <c r="E49"/>
  <c r="J49" s="1"/>
  <c r="D92"/>
  <c r="J117"/>
  <c r="E115"/>
  <c r="E22" s="1"/>
  <c r="E24"/>
  <c r="M123"/>
  <c r="E121"/>
  <c r="D129"/>
  <c r="D127" s="1"/>
  <c r="E127"/>
  <c r="M127" s="1"/>
  <c r="J255"/>
  <c r="E253"/>
  <c r="M253" s="1"/>
  <c r="M266"/>
  <c r="E265"/>
  <c r="M285"/>
  <c r="D285"/>
  <c r="D283" s="1"/>
  <c r="E283"/>
  <c r="J315"/>
  <c r="E313"/>
  <c r="J339"/>
  <c r="E337"/>
  <c r="D239"/>
  <c r="D233" s="1"/>
  <c r="E233"/>
  <c r="H55"/>
  <c r="D145"/>
  <c r="D187"/>
  <c r="D199"/>
  <c r="F277"/>
  <c r="D496"/>
  <c r="D105"/>
  <c r="D103" s="1"/>
  <c r="E103"/>
  <c r="J103" s="1"/>
  <c r="M249"/>
  <c r="D249"/>
  <c r="D247" s="1"/>
  <c r="E247"/>
  <c r="L247" s="1"/>
  <c r="E243"/>
  <c r="G243"/>
  <c r="G241" s="1"/>
  <c r="G259"/>
  <c r="M309"/>
  <c r="E307"/>
  <c r="L307" s="1"/>
  <c r="J357"/>
  <c r="E355"/>
  <c r="J355" s="1"/>
  <c r="F243"/>
  <c r="F241" s="1"/>
  <c r="F259"/>
  <c r="M273"/>
  <c r="E271"/>
  <c r="J271" s="1"/>
  <c r="J327"/>
  <c r="E325"/>
  <c r="J325" s="1"/>
  <c r="D650"/>
  <c r="F133"/>
  <c r="D151"/>
  <c r="D159"/>
  <c r="D193"/>
  <c r="H277"/>
  <c r="F502"/>
  <c r="D656"/>
  <c r="D662"/>
  <c r="D668"/>
  <c r="D99"/>
  <c r="D97" s="1"/>
  <c r="E97"/>
  <c r="M97" s="1"/>
  <c r="M63"/>
  <c r="G61"/>
  <c r="J61" s="1"/>
  <c r="J75"/>
  <c r="G73"/>
  <c r="J73" s="1"/>
  <c r="M321"/>
  <c r="E319"/>
  <c r="J345"/>
  <c r="E343"/>
  <c r="M343" s="1"/>
  <c r="D469"/>
  <c r="J387"/>
  <c r="E385"/>
  <c r="L375"/>
  <c r="E373"/>
  <c r="L373" s="1"/>
  <c r="J369"/>
  <c r="E367"/>
  <c r="L367" s="1"/>
  <c r="J405"/>
  <c r="E403"/>
  <c r="M403" s="1"/>
  <c r="H415"/>
  <c r="G415"/>
  <c r="D433"/>
  <c r="D605"/>
  <c r="D819"/>
  <c r="D734" s="1"/>
  <c r="J411"/>
  <c r="E409"/>
  <c r="L409" s="1"/>
  <c r="J393"/>
  <c r="E391"/>
  <c r="M391" s="1"/>
  <c r="E451"/>
  <c r="J451" s="1"/>
  <c r="E446"/>
  <c r="E445" s="1"/>
  <c r="F415"/>
  <c r="G440"/>
  <c r="G439" s="1"/>
  <c r="G445"/>
  <c r="H502"/>
  <c r="I502"/>
  <c r="G57"/>
  <c r="G55" s="1"/>
  <c r="G502"/>
  <c r="D825"/>
  <c r="D740" s="1"/>
  <c r="G1044"/>
  <c r="G508"/>
  <c r="D795"/>
  <c r="D710" s="1"/>
  <c r="E510"/>
  <c r="E508" s="1"/>
  <c r="G514"/>
  <c r="H749"/>
  <c r="D509"/>
  <c r="D523"/>
  <c r="D1048"/>
  <c r="L67"/>
  <c r="F26"/>
  <c r="I536"/>
  <c r="D610"/>
  <c r="I730"/>
  <c r="L730" s="1"/>
  <c r="D787"/>
  <c r="D702" s="1"/>
  <c r="D790"/>
  <c r="D705" s="1"/>
  <c r="D801"/>
  <c r="D716" s="1"/>
  <c r="L837"/>
  <c r="L831" s="1"/>
  <c r="E1044"/>
  <c r="I1044"/>
  <c r="G749"/>
  <c r="I783"/>
  <c r="H783"/>
  <c r="H536"/>
  <c r="H622"/>
  <c r="E529"/>
  <c r="M529" s="1"/>
  <c r="E784"/>
  <c r="I749"/>
  <c r="E749"/>
  <c r="D718"/>
  <c r="D627"/>
  <c r="D540" s="1"/>
  <c r="D807"/>
  <c r="D722" s="1"/>
  <c r="E1143"/>
  <c r="D1143" s="1"/>
  <c r="F749"/>
  <c r="D735"/>
  <c r="D723"/>
  <c r="D711"/>
  <c r="E742"/>
  <c r="I674"/>
  <c r="E674"/>
  <c r="D624"/>
  <c r="I26"/>
  <c r="G789"/>
  <c r="I902"/>
  <c r="D926"/>
  <c r="D968"/>
  <c r="D1054"/>
  <c r="D792"/>
  <c r="F789"/>
  <c r="F785"/>
  <c r="F783" s="1"/>
  <c r="G784"/>
  <c r="G783" s="1"/>
  <c r="D755"/>
  <c r="D680" s="1"/>
  <c r="D708"/>
  <c r="D625"/>
  <c r="D538" s="1"/>
  <c r="L571"/>
  <c r="L537" s="1"/>
  <c r="H537"/>
  <c r="H535" s="1"/>
  <c r="E536"/>
  <c r="E622"/>
  <c r="H675"/>
  <c r="H639" s="1"/>
  <c r="I789"/>
  <c r="E787"/>
  <c r="D741"/>
  <c r="D626"/>
  <c r="D539" s="1"/>
  <c r="J537"/>
  <c r="J683"/>
  <c r="M691"/>
  <c r="D753"/>
  <c r="D754"/>
  <c r="D752"/>
  <c r="E830"/>
  <c r="I830"/>
  <c r="H789"/>
  <c r="D794"/>
  <c r="E789"/>
  <c r="M791"/>
  <c r="D767"/>
  <c r="J771"/>
  <c r="M767"/>
  <c r="M768"/>
  <c r="D771"/>
  <c r="D769" s="1"/>
  <c r="M763"/>
  <c r="L791"/>
  <c r="D791"/>
  <c r="F830"/>
  <c r="D848"/>
  <c r="E896"/>
  <c r="D1094"/>
  <c r="D1076"/>
  <c r="D1063"/>
  <c r="D1046"/>
  <c r="E917"/>
  <c r="E911" s="1"/>
  <c r="G919"/>
  <c r="G913" s="1"/>
  <c r="H918"/>
  <c r="H912" s="1"/>
  <c r="I917"/>
  <c r="I911" s="1"/>
  <c r="I15" s="1"/>
  <c r="D876"/>
  <c r="E869"/>
  <c r="E863" s="1"/>
  <c r="D1084"/>
  <c r="D1078"/>
  <c r="E919"/>
  <c r="E913" s="1"/>
  <c r="F918"/>
  <c r="F912" s="1"/>
  <c r="G917"/>
  <c r="G911" s="1"/>
  <c r="G15" s="1"/>
  <c r="I919"/>
  <c r="I913" s="1"/>
  <c r="E871"/>
  <c r="E865" s="1"/>
  <c r="D841"/>
  <c r="D835" s="1"/>
  <c r="L339"/>
  <c r="D932"/>
  <c r="D974"/>
  <c r="D1047"/>
  <c r="E1043"/>
  <c r="E1038" s="1"/>
  <c r="F1042"/>
  <c r="F1037" s="1"/>
  <c r="G1041"/>
  <c r="G1036" s="1"/>
  <c r="I1043"/>
  <c r="I1038" s="1"/>
  <c r="D938"/>
  <c r="D877"/>
  <c r="H836"/>
  <c r="F236"/>
  <c r="F230" s="1"/>
  <c r="J266"/>
  <c r="E279"/>
  <c r="D291"/>
  <c r="D289" s="1"/>
  <c r="J321"/>
  <c r="D842"/>
  <c r="H903"/>
  <c r="G903" s="1"/>
  <c r="D903" s="1"/>
  <c r="F915"/>
  <c r="F909" s="1"/>
  <c r="H920"/>
  <c r="G986"/>
  <c r="K986" s="1"/>
  <c r="I1004"/>
  <c r="H1004"/>
  <c r="F1044"/>
  <c r="D1049"/>
  <c r="G1059"/>
  <c r="D1069"/>
  <c r="D1089"/>
  <c r="D1117"/>
  <c r="D1129"/>
  <c r="D1110"/>
  <c r="D1104" s="1"/>
  <c r="F1043"/>
  <c r="F1038" s="1"/>
  <c r="G1042"/>
  <c r="G1037" s="1"/>
  <c r="H1041"/>
  <c r="H1036" s="1"/>
  <c r="D950"/>
  <c r="F919"/>
  <c r="F913" s="1"/>
  <c r="G918"/>
  <c r="G912" s="1"/>
  <c r="H917"/>
  <c r="H911" s="1"/>
  <c r="H15" s="1"/>
  <c r="D1149"/>
  <c r="D1108"/>
  <c r="D1102" s="1"/>
  <c r="E1041"/>
  <c r="E1036" s="1"/>
  <c r="G1043"/>
  <c r="G1038" s="1"/>
  <c r="H1042"/>
  <c r="H1037" s="1"/>
  <c r="I1041"/>
  <c r="I1036" s="1"/>
  <c r="D875"/>
  <c r="D854"/>
  <c r="D839"/>
  <c r="D833" s="1"/>
  <c r="J285"/>
  <c r="L291"/>
  <c r="L369"/>
  <c r="D956"/>
  <c r="G1004"/>
  <c r="F1004"/>
  <c r="D1010"/>
  <c r="H1044"/>
  <c r="E1060"/>
  <c r="E1059" s="1"/>
  <c r="I1059"/>
  <c r="E1159"/>
  <c r="M1159" s="1"/>
  <c r="D1079"/>
  <c r="D1062"/>
  <c r="F1059"/>
  <c r="H1059"/>
  <c r="E1042"/>
  <c r="E1037" s="1"/>
  <c r="F1041"/>
  <c r="F1036" s="1"/>
  <c r="H1043"/>
  <c r="H1038" s="1"/>
  <c r="I1042"/>
  <c r="I1037" s="1"/>
  <c r="I998"/>
  <c r="K998" s="1"/>
  <c r="E918"/>
  <c r="E912" s="1"/>
  <c r="F917"/>
  <c r="F911" s="1"/>
  <c r="F15" s="1"/>
  <c r="H919"/>
  <c r="H913" s="1"/>
  <c r="I918"/>
  <c r="I912" s="1"/>
  <c r="E870"/>
  <c r="E864" s="1"/>
  <c r="D840"/>
  <c r="D834" s="1"/>
  <c r="D1148"/>
  <c r="F920"/>
  <c r="D838"/>
  <c r="D832" s="1"/>
  <c r="G836"/>
  <c r="G33"/>
  <c r="J39"/>
  <c r="M129"/>
  <c r="E1129"/>
  <c r="G992"/>
  <c r="K992" s="1"/>
  <c r="M644"/>
  <c r="E1135"/>
  <c r="M1135" s="1"/>
  <c r="E944"/>
  <c r="K944" s="1"/>
  <c r="E902"/>
  <c r="I836"/>
  <c r="E836"/>
  <c r="F836"/>
  <c r="D900"/>
  <c r="D899"/>
  <c r="D901"/>
  <c r="H915"/>
  <c r="H909" s="1"/>
  <c r="E1074"/>
  <c r="H1074"/>
  <c r="F1074"/>
  <c r="G1074"/>
  <c r="I1074"/>
  <c r="H1141"/>
  <c r="I1141"/>
  <c r="G1141"/>
  <c r="F1141"/>
  <c r="I1106"/>
  <c r="G1106"/>
  <c r="L266"/>
  <c r="J421"/>
  <c r="F536"/>
  <c r="M549"/>
  <c r="D573"/>
  <c r="D589"/>
  <c r="D601"/>
  <c r="M693"/>
  <c r="L842"/>
  <c r="H916"/>
  <c r="H910" s="1"/>
  <c r="M807"/>
  <c r="F1107"/>
  <c r="F1101" s="1"/>
  <c r="M99"/>
  <c r="L484"/>
  <c r="D557"/>
  <c r="D597"/>
  <c r="D614"/>
  <c r="M750"/>
  <c r="D1065"/>
  <c r="D1064" s="1"/>
  <c r="F509"/>
  <c r="F508" s="1"/>
  <c r="I509"/>
  <c r="I508" s="1"/>
  <c r="M85"/>
  <c r="M92"/>
  <c r="J261"/>
  <c r="M379"/>
  <c r="M393"/>
  <c r="J416"/>
  <c r="F440"/>
  <c r="F439" s="1"/>
  <c r="M561"/>
  <c r="M718"/>
  <c r="H509"/>
  <c r="H508" s="1"/>
  <c r="F27"/>
  <c r="F21" s="1"/>
  <c r="E26"/>
  <c r="L43"/>
  <c r="D75"/>
  <c r="D73" s="1"/>
  <c r="M105"/>
  <c r="L141"/>
  <c r="M159"/>
  <c r="M193"/>
  <c r="M217"/>
  <c r="L217"/>
  <c r="H236"/>
  <c r="D255"/>
  <c r="D253" s="1"/>
  <c r="M278"/>
  <c r="M291"/>
  <c r="D369"/>
  <c r="D367" s="1"/>
  <c r="M369"/>
  <c r="L393"/>
  <c r="L417"/>
  <c r="M486"/>
  <c r="M503"/>
  <c r="D561"/>
  <c r="D585"/>
  <c r="H676"/>
  <c r="H640" s="1"/>
  <c r="J762"/>
  <c r="D837"/>
  <c r="F867"/>
  <c r="D880"/>
  <c r="D878" s="1"/>
  <c r="G886"/>
  <c r="G884" s="1"/>
  <c r="D993"/>
  <c r="D1017"/>
  <c r="D1016" s="1"/>
  <c r="H1107"/>
  <c r="H1101" s="1"/>
  <c r="E1123"/>
  <c r="M1123" s="1"/>
  <c r="D1137"/>
  <c r="D1135" s="1"/>
  <c r="L379"/>
  <c r="I1107"/>
  <c r="I1101" s="1"/>
  <c r="L32"/>
  <c r="H27"/>
  <c r="H21" s="1"/>
  <c r="J63"/>
  <c r="M110"/>
  <c r="D117"/>
  <c r="D24" s="1"/>
  <c r="J249"/>
  <c r="M255"/>
  <c r="L273"/>
  <c r="J295"/>
  <c r="M375"/>
  <c r="D393"/>
  <c r="D391" s="1"/>
  <c r="H440"/>
  <c r="H439" s="1"/>
  <c r="M577"/>
  <c r="D577"/>
  <c r="D593"/>
  <c r="D623"/>
  <c r="M769"/>
  <c r="D994"/>
  <c r="K1017"/>
  <c r="L159"/>
  <c r="L278"/>
  <c r="M416"/>
  <c r="G26"/>
  <c r="I27"/>
  <c r="I21" s="1"/>
  <c r="L39"/>
  <c r="D51"/>
  <c r="D49" s="1"/>
  <c r="M51"/>
  <c r="E57"/>
  <c r="L63"/>
  <c r="D81"/>
  <c r="D79" s="1"/>
  <c r="J99"/>
  <c r="J105"/>
  <c r="J110"/>
  <c r="J129"/>
  <c r="D141"/>
  <c r="D139" s="1"/>
  <c r="L169"/>
  <c r="L175"/>
  <c r="M199"/>
  <c r="L199"/>
  <c r="L205"/>
  <c r="J273"/>
  <c r="E303"/>
  <c r="J303" s="1"/>
  <c r="D315"/>
  <c r="D313" s="1"/>
  <c r="D327"/>
  <c r="D325" s="1"/>
  <c r="M327"/>
  <c r="E333"/>
  <c r="D333" s="1"/>
  <c r="D345"/>
  <c r="D343" s="1"/>
  <c r="J375"/>
  <c r="D417"/>
  <c r="M484"/>
  <c r="H569"/>
  <c r="M569" s="1"/>
  <c r="L573"/>
  <c r="D581"/>
  <c r="M585"/>
  <c r="M593"/>
  <c r="M601"/>
  <c r="J644"/>
  <c r="L681"/>
  <c r="M722"/>
  <c r="M738"/>
  <c r="J774"/>
  <c r="L774"/>
  <c r="H892"/>
  <c r="H890" s="1"/>
  <c r="H904"/>
  <c r="K926"/>
  <c r="D945"/>
  <c r="D982"/>
  <c r="D987"/>
  <c r="D1000"/>
  <c r="I1040"/>
  <c r="E1113"/>
  <c r="D1123"/>
  <c r="M1125"/>
  <c r="M1130"/>
  <c r="E1142"/>
  <c r="E1155"/>
  <c r="M1161"/>
  <c r="L51"/>
  <c r="L56"/>
  <c r="M81"/>
  <c r="M79" s="1"/>
  <c r="M134"/>
  <c r="L134"/>
  <c r="M145"/>
  <c r="L145"/>
  <c r="L151"/>
  <c r="M158"/>
  <c r="L158"/>
  <c r="M169"/>
  <c r="M205"/>
  <c r="L261"/>
  <c r="M302"/>
  <c r="L302"/>
  <c r="M313"/>
  <c r="M315"/>
  <c r="L327"/>
  <c r="D332"/>
  <c r="M345"/>
  <c r="L387"/>
  <c r="D416"/>
  <c r="L427"/>
  <c r="L549"/>
  <c r="J553"/>
  <c r="L581"/>
  <c r="L614"/>
  <c r="M623"/>
  <c r="M677"/>
  <c r="J693"/>
  <c r="L709"/>
  <c r="J751"/>
  <c r="M766"/>
  <c r="M790"/>
  <c r="M837"/>
  <c r="K1006"/>
  <c r="H1040"/>
  <c r="D32"/>
  <c r="E33"/>
  <c r="E93"/>
  <c r="M93" s="1"/>
  <c r="D158"/>
  <c r="H26"/>
  <c r="M163"/>
  <c r="L163"/>
  <c r="M187"/>
  <c r="L187"/>
  <c r="L193"/>
  <c r="M211"/>
  <c r="L211"/>
  <c r="M223"/>
  <c r="L223"/>
  <c r="I237"/>
  <c r="M261"/>
  <c r="D273"/>
  <c r="D271" s="1"/>
  <c r="H237"/>
  <c r="L295"/>
  <c r="J309"/>
  <c r="L315"/>
  <c r="L345"/>
  <c r="D357"/>
  <c r="D355" s="1"/>
  <c r="J362"/>
  <c r="D405"/>
  <c r="D403" s="1"/>
  <c r="L421"/>
  <c r="J427"/>
  <c r="M545"/>
  <c r="L561"/>
  <c r="D565"/>
  <c r="D571"/>
  <c r="D569" s="1"/>
  <c r="M614"/>
  <c r="M681"/>
  <c r="M705"/>
  <c r="M726"/>
  <c r="M734"/>
  <c r="L738"/>
  <c r="M762"/>
  <c r="J766"/>
  <c r="L766"/>
  <c r="D813"/>
  <c r="D728" s="1"/>
  <c r="M838"/>
  <c r="M842"/>
  <c r="I897"/>
  <c r="I896" s="1"/>
  <c r="E921"/>
  <c r="F916"/>
  <c r="F910" s="1"/>
  <c r="D946"/>
  <c r="K968"/>
  <c r="K974"/>
  <c r="J541"/>
  <c r="L541"/>
  <c r="M541"/>
  <c r="L565"/>
  <c r="M565"/>
  <c r="D873"/>
  <c r="M351"/>
  <c r="D351"/>
  <c r="D349" s="1"/>
  <c r="M399"/>
  <c r="D399"/>
  <c r="D397" s="1"/>
  <c r="J453"/>
  <c r="M453"/>
  <c r="D453"/>
  <c r="J488"/>
  <c r="L488"/>
  <c r="M488"/>
  <c r="D541"/>
  <c r="L557"/>
  <c r="M557"/>
  <c r="F639"/>
  <c r="L685"/>
  <c r="M685"/>
  <c r="J755"/>
  <c r="L755"/>
  <c r="M755"/>
  <c r="M774"/>
  <c r="D774"/>
  <c r="D695" s="1"/>
  <c r="L848"/>
  <c r="M848"/>
  <c r="L873"/>
  <c r="E867"/>
  <c r="J332"/>
  <c r="M417"/>
  <c r="L577"/>
  <c r="L722"/>
  <c r="M32"/>
  <c r="J43"/>
  <c r="J56"/>
  <c r="J67"/>
  <c r="J92"/>
  <c r="J123"/>
  <c r="J134"/>
  <c r="J141"/>
  <c r="M151"/>
  <c r="M175"/>
  <c r="G236"/>
  <c r="L249"/>
  <c r="J267"/>
  <c r="J278"/>
  <c r="L285"/>
  <c r="M295"/>
  <c r="J302"/>
  <c r="L309"/>
  <c r="L321"/>
  <c r="M332"/>
  <c r="L362"/>
  <c r="M421"/>
  <c r="L585"/>
  <c r="L589"/>
  <c r="I640"/>
  <c r="J685"/>
  <c r="L714"/>
  <c r="L790"/>
  <c r="K950"/>
  <c r="D1045"/>
  <c r="M411"/>
  <c r="D411"/>
  <c r="D409" s="1"/>
  <c r="J464"/>
  <c r="L464"/>
  <c r="M464"/>
  <c r="J531"/>
  <c r="L531"/>
  <c r="E504"/>
  <c r="E502" s="1"/>
  <c r="M531"/>
  <c r="D531"/>
  <c r="D529" s="1"/>
  <c r="L553"/>
  <c r="M553"/>
  <c r="D553"/>
  <c r="I915"/>
  <c r="M362"/>
  <c r="G675"/>
  <c r="L801"/>
  <c r="M801"/>
  <c r="K981"/>
  <c r="G921"/>
  <c r="D981"/>
  <c r="K980"/>
  <c r="F1106"/>
  <c r="M1136"/>
  <c r="E1112"/>
  <c r="J32"/>
  <c r="M43"/>
  <c r="D56"/>
  <c r="M56"/>
  <c r="M67"/>
  <c r="M75"/>
  <c r="M117"/>
  <c r="D123"/>
  <c r="D121" s="1"/>
  <c r="D134"/>
  <c r="G135"/>
  <c r="G133" s="1"/>
  <c r="M141"/>
  <c r="I236"/>
  <c r="L255"/>
  <c r="D267"/>
  <c r="M267"/>
  <c r="D278"/>
  <c r="D302"/>
  <c r="L332"/>
  <c r="L351"/>
  <c r="M357"/>
  <c r="E363"/>
  <c r="E361" s="1"/>
  <c r="J379"/>
  <c r="L399"/>
  <c r="M405"/>
  <c r="J484"/>
  <c r="L496"/>
  <c r="L601"/>
  <c r="L718"/>
  <c r="L726"/>
  <c r="L763"/>
  <c r="J769"/>
  <c r="L769"/>
  <c r="K938"/>
  <c r="K1016"/>
  <c r="M1117"/>
  <c r="J452"/>
  <c r="M452"/>
  <c r="D452"/>
  <c r="L503"/>
  <c r="D503"/>
  <c r="L751"/>
  <c r="F676"/>
  <c r="F640" s="1"/>
  <c r="M751"/>
  <c r="D751"/>
  <c r="D676" s="1"/>
  <c r="D640" s="1"/>
  <c r="G832"/>
  <c r="G830" s="1"/>
  <c r="H1106"/>
  <c r="M339"/>
  <c r="D339"/>
  <c r="D337" s="1"/>
  <c r="L337"/>
  <c r="M387"/>
  <c r="D387"/>
  <c r="D385" s="1"/>
  <c r="J457"/>
  <c r="M457"/>
  <c r="J689"/>
  <c r="L689"/>
  <c r="M689"/>
  <c r="L813"/>
  <c r="M813"/>
  <c r="M831"/>
  <c r="K964"/>
  <c r="D964"/>
  <c r="D962" s="1"/>
  <c r="K962"/>
  <c r="K988"/>
  <c r="G922"/>
  <c r="G916" s="1"/>
  <c r="G910" s="1"/>
  <c r="D988"/>
  <c r="F1040"/>
  <c r="G1107"/>
  <c r="G1101" s="1"/>
  <c r="M1160"/>
  <c r="D1160"/>
  <c r="D1159" s="1"/>
  <c r="E1154"/>
  <c r="D39"/>
  <c r="D37" s="1"/>
  <c r="D63"/>
  <c r="E111"/>
  <c r="L139"/>
  <c r="E242"/>
  <c r="D261"/>
  <c r="D259" s="1"/>
  <c r="D266"/>
  <c r="L283"/>
  <c r="D309"/>
  <c r="D307" s="1"/>
  <c r="D321"/>
  <c r="D319" s="1"/>
  <c r="J351"/>
  <c r="L357"/>
  <c r="D375"/>
  <c r="D373" s="1"/>
  <c r="J399"/>
  <c r="L405"/>
  <c r="L411"/>
  <c r="L416"/>
  <c r="J417"/>
  <c r="M427"/>
  <c r="M433"/>
  <c r="G536"/>
  <c r="J545"/>
  <c r="L593"/>
  <c r="L597"/>
  <c r="E640"/>
  <c r="J677"/>
  <c r="L750"/>
  <c r="L807"/>
  <c r="L838"/>
  <c r="K932"/>
  <c r="K956"/>
  <c r="K1010"/>
  <c r="M496"/>
  <c r="L545"/>
  <c r="J549"/>
  <c r="M571"/>
  <c r="M537" s="1"/>
  <c r="M573"/>
  <c r="M581"/>
  <c r="M589"/>
  <c r="M597"/>
  <c r="L644"/>
  <c r="L677"/>
  <c r="J681"/>
  <c r="L693"/>
  <c r="M709"/>
  <c r="M714"/>
  <c r="J750"/>
  <c r="L762"/>
  <c r="H832"/>
  <c r="H830" s="1"/>
  <c r="E922"/>
  <c r="E916" s="1"/>
  <c r="E910" s="1"/>
  <c r="I922"/>
  <c r="I920" s="1"/>
  <c r="G1040"/>
  <c r="M1131"/>
  <c r="M1147"/>
  <c r="D750"/>
  <c r="M1143" l="1"/>
  <c r="J57"/>
  <c r="D93"/>
  <c r="F237"/>
  <c r="F231" s="1"/>
  <c r="D61"/>
  <c r="D57"/>
  <c r="D55" s="1"/>
  <c r="E31"/>
  <c r="E27"/>
  <c r="E25" s="1"/>
  <c r="G31"/>
  <c r="G27"/>
  <c r="J97"/>
  <c r="D1005"/>
  <c r="D1004" s="1"/>
  <c r="M355"/>
  <c r="D157"/>
  <c r="L529"/>
  <c r="I18"/>
  <c r="H18"/>
  <c r="I17"/>
  <c r="H17"/>
  <c r="G17"/>
  <c r="G18"/>
  <c r="F18"/>
  <c r="D998"/>
  <c r="F914"/>
  <c r="F908" s="1"/>
  <c r="I16"/>
  <c r="H16"/>
  <c r="F16"/>
  <c r="L785"/>
  <c r="F17"/>
  <c r="M1129"/>
  <c r="D265"/>
  <c r="G237"/>
  <c r="G231" s="1"/>
  <c r="D1147"/>
  <c r="E18"/>
  <c r="E91"/>
  <c r="M91" s="1"/>
  <c r="G16"/>
  <c r="D763"/>
  <c r="J243"/>
  <c r="E16"/>
  <c r="D415"/>
  <c r="M289"/>
  <c r="L242"/>
  <c r="E241"/>
  <c r="I20"/>
  <c r="I19" s="1"/>
  <c r="I25"/>
  <c r="D243"/>
  <c r="J127"/>
  <c r="M243"/>
  <c r="D331"/>
  <c r="E301"/>
  <c r="M301" s="1"/>
  <c r="D91"/>
  <c r="H20"/>
  <c r="H19" s="1"/>
  <c r="H25"/>
  <c r="E20"/>
  <c r="F20"/>
  <c r="F19" s="1"/>
  <c r="F25"/>
  <c r="L243"/>
  <c r="D115"/>
  <c r="D22" s="1"/>
  <c r="G20"/>
  <c r="E331"/>
  <c r="L331" s="1"/>
  <c r="E55"/>
  <c r="M55" s="1"/>
  <c r="E15"/>
  <c r="M730"/>
  <c r="H231"/>
  <c r="H235"/>
  <c r="I231"/>
  <c r="I235"/>
  <c r="J279"/>
  <c r="E277"/>
  <c r="M277" s="1"/>
  <c r="F235"/>
  <c r="L363"/>
  <c r="D363"/>
  <c r="D361" s="1"/>
  <c r="D871"/>
  <c r="D865" s="1"/>
  <c r="D451"/>
  <c r="L279"/>
  <c r="H914"/>
  <c r="H908" s="1"/>
  <c r="D516"/>
  <c r="D514" s="1"/>
  <c r="J367"/>
  <c r="D279"/>
  <c r="D277" s="1"/>
  <c r="M367"/>
  <c r="D870"/>
  <c r="D864" s="1"/>
  <c r="L289"/>
  <c r="L391"/>
  <c r="L343"/>
  <c r="M57"/>
  <c r="M279"/>
  <c r="D944"/>
  <c r="J529"/>
  <c r="F674"/>
  <c r="G1039"/>
  <c r="G897"/>
  <c r="G867" s="1"/>
  <c r="J93"/>
  <c r="E1040"/>
  <c r="E1039" s="1"/>
  <c r="H674"/>
  <c r="L355"/>
  <c r="H902"/>
  <c r="D1043"/>
  <c r="D1038" s="1"/>
  <c r="J391"/>
  <c r="M622"/>
  <c r="D537"/>
  <c r="D535" s="1"/>
  <c r="L675"/>
  <c r="L639" s="1"/>
  <c r="G674"/>
  <c r="D748"/>
  <c r="D643" s="1"/>
  <c r="D679"/>
  <c r="J253"/>
  <c r="J33"/>
  <c r="D622"/>
  <c r="D869"/>
  <c r="D863" s="1"/>
  <c r="D1041"/>
  <c r="D1036" s="1"/>
  <c r="D785"/>
  <c r="D700" s="1"/>
  <c r="D706"/>
  <c r="D688"/>
  <c r="D694"/>
  <c r="D766"/>
  <c r="D689" s="1"/>
  <c r="D690"/>
  <c r="D709"/>
  <c r="D788"/>
  <c r="D677"/>
  <c r="D746"/>
  <c r="D641" s="1"/>
  <c r="D786"/>
  <c r="D701" s="1"/>
  <c r="D707"/>
  <c r="E783"/>
  <c r="M783" s="1"/>
  <c r="D749"/>
  <c r="J536"/>
  <c r="D747"/>
  <c r="D642" s="1"/>
  <c r="D678"/>
  <c r="L157"/>
  <c r="D1044"/>
  <c r="M761"/>
  <c r="L253"/>
  <c r="D836"/>
  <c r="D789"/>
  <c r="D704" s="1"/>
  <c r="L271"/>
  <c r="J403"/>
  <c r="D762"/>
  <c r="D692"/>
  <c r="J763"/>
  <c r="M785"/>
  <c r="J37"/>
  <c r="H897"/>
  <c r="H867" s="1"/>
  <c r="H861" s="1"/>
  <c r="D917"/>
  <c r="D911" s="1"/>
  <c r="D919"/>
  <c r="D913" s="1"/>
  <c r="M37"/>
  <c r="F886"/>
  <c r="F884" s="1"/>
  <c r="D918"/>
  <c r="D912" s="1"/>
  <c r="L403"/>
  <c r="D1074"/>
  <c r="M451"/>
  <c r="M271"/>
  <c r="F1039"/>
  <c r="H1039"/>
  <c r="G21"/>
  <c r="D980"/>
  <c r="D536"/>
  <c r="I1039"/>
  <c r="D1042"/>
  <c r="D1037" s="1"/>
  <c r="D1112"/>
  <c r="E915"/>
  <c r="E909" s="1"/>
  <c r="E914"/>
  <c r="E908" s="1"/>
  <c r="M1113"/>
  <c r="D1113"/>
  <c r="M1155"/>
  <c r="D1155"/>
  <c r="L569"/>
  <c r="L57"/>
  <c r="L705"/>
  <c r="D986"/>
  <c r="F861"/>
  <c r="K1005"/>
  <c r="G920"/>
  <c r="G914" s="1"/>
  <c r="G908" s="1"/>
  <c r="H230"/>
  <c r="D784"/>
  <c r="D992"/>
  <c r="M157"/>
  <c r="D831"/>
  <c r="D830" s="1"/>
  <c r="D745" s="1"/>
  <c r="F1105"/>
  <c r="I1100"/>
  <c r="I1099" s="1"/>
  <c r="I1105"/>
  <c r="G1100"/>
  <c r="G1099" s="1"/>
  <c r="G1105"/>
  <c r="H1105"/>
  <c r="M1142"/>
  <c r="D1142"/>
  <c r="E1141"/>
  <c r="M1141" s="1"/>
  <c r="E1153"/>
  <c r="M1153" s="1"/>
  <c r="D1154"/>
  <c r="M373"/>
  <c r="M415"/>
  <c r="L26"/>
  <c r="D1060"/>
  <c r="D1059" s="1"/>
  <c r="E1107"/>
  <c r="M1107" s="1"/>
  <c r="M325"/>
  <c r="D33"/>
  <c r="L73"/>
  <c r="L33"/>
  <c r="M33"/>
  <c r="J749"/>
  <c r="M73"/>
  <c r="K1004"/>
  <c r="L361"/>
  <c r="L761"/>
  <c r="L784"/>
  <c r="M333"/>
  <c r="M749"/>
  <c r="L303"/>
  <c r="L49"/>
  <c r="D303"/>
  <c r="D301" s="1"/>
  <c r="K921"/>
  <c r="L701"/>
  <c r="M784"/>
  <c r="J373"/>
  <c r="L325"/>
  <c r="M303"/>
  <c r="L61"/>
  <c r="I1035"/>
  <c r="I1034" s="1"/>
  <c r="M61"/>
  <c r="J26"/>
  <c r="H898"/>
  <c r="G904"/>
  <c r="G902" s="1"/>
  <c r="M832"/>
  <c r="H1035"/>
  <c r="H1034" s="1"/>
  <c r="J135"/>
  <c r="M103"/>
  <c r="L749"/>
  <c r="J761"/>
  <c r="I867"/>
  <c r="I866" s="1"/>
  <c r="M675"/>
  <c r="M26"/>
  <c r="M49"/>
  <c r="J343"/>
  <c r="G892"/>
  <c r="G890" s="1"/>
  <c r="J333"/>
  <c r="L836"/>
  <c r="L259"/>
  <c r="D26"/>
  <c r="L415"/>
  <c r="J313"/>
  <c r="L313"/>
  <c r="L333"/>
  <c r="L463"/>
  <c r="M463"/>
  <c r="J463"/>
  <c r="D675"/>
  <c r="G1035"/>
  <c r="G1034" s="1"/>
  <c r="I916"/>
  <c r="K922"/>
  <c r="J319"/>
  <c r="M319"/>
  <c r="J283"/>
  <c r="M283"/>
  <c r="J259"/>
  <c r="M259"/>
  <c r="J242"/>
  <c r="E236"/>
  <c r="L236" s="1"/>
  <c r="M242"/>
  <c r="D242"/>
  <c r="H1100"/>
  <c r="H1099" s="1"/>
  <c r="L502"/>
  <c r="M502"/>
  <c r="D502"/>
  <c r="J502"/>
  <c r="M135"/>
  <c r="M133"/>
  <c r="D135"/>
  <c r="D133" s="1"/>
  <c r="L742"/>
  <c r="M742"/>
  <c r="J121"/>
  <c r="M121"/>
  <c r="E861"/>
  <c r="L676"/>
  <c r="D922"/>
  <c r="D916" s="1"/>
  <c r="D910" s="1"/>
  <c r="D921"/>
  <c r="J676"/>
  <c r="J415"/>
  <c r="M789"/>
  <c r="L789"/>
  <c r="J307"/>
  <c r="M307"/>
  <c r="J265"/>
  <c r="M265"/>
  <c r="L265"/>
  <c r="J247"/>
  <c r="M247"/>
  <c r="J115"/>
  <c r="M115"/>
  <c r="M1154"/>
  <c r="F1035"/>
  <c r="F1034" s="1"/>
  <c r="J385"/>
  <c r="M385"/>
  <c r="I230"/>
  <c r="E1106"/>
  <c r="M1112"/>
  <c r="F1100"/>
  <c r="F1099" s="1"/>
  <c r="G915"/>
  <c r="G909" s="1"/>
  <c r="J465"/>
  <c r="L465"/>
  <c r="M465"/>
  <c r="I909"/>
  <c r="J349"/>
  <c r="M349"/>
  <c r="M836"/>
  <c r="L832"/>
  <c r="L319"/>
  <c r="L349"/>
  <c r="L830"/>
  <c r="J447"/>
  <c r="J441" s="1"/>
  <c r="M447"/>
  <c r="D447"/>
  <c r="D441" s="1"/>
  <c r="M441"/>
  <c r="E109"/>
  <c r="J111"/>
  <c r="D111"/>
  <c r="D109" s="1"/>
  <c r="M111"/>
  <c r="I914"/>
  <c r="G230"/>
  <c r="J397"/>
  <c r="M397"/>
  <c r="J640"/>
  <c r="L640"/>
  <c r="M640"/>
  <c r="L536"/>
  <c r="J139"/>
  <c r="M139"/>
  <c r="J337"/>
  <c r="M337"/>
  <c r="J446"/>
  <c r="J440" s="1"/>
  <c r="E440"/>
  <c r="E439" s="1"/>
  <c r="M446"/>
  <c r="D446"/>
  <c r="M363"/>
  <c r="J363"/>
  <c r="E237"/>
  <c r="G639"/>
  <c r="J675"/>
  <c r="J639" s="1"/>
  <c r="M504"/>
  <c r="D504"/>
  <c r="J504"/>
  <c r="L504"/>
  <c r="M409"/>
  <c r="J409"/>
  <c r="M536"/>
  <c r="M676"/>
  <c r="L397"/>
  <c r="L135"/>
  <c r="L385"/>
  <c r="D31" l="1"/>
  <c r="D27"/>
  <c r="G235"/>
  <c r="D761"/>
  <c r="L783"/>
  <c r="E1109"/>
  <c r="E1103" s="1"/>
  <c r="E17" s="1"/>
  <c r="D1109"/>
  <c r="D1103" s="1"/>
  <c r="D17" s="1"/>
  <c r="E1111"/>
  <c r="M1111" s="1"/>
  <c r="D703"/>
  <c r="D18"/>
  <c r="D16"/>
  <c r="D15"/>
  <c r="E235"/>
  <c r="J277"/>
  <c r="G229"/>
  <c r="F229"/>
  <c r="D241"/>
  <c r="L15"/>
  <c r="M15"/>
  <c r="M20"/>
  <c r="J20"/>
  <c r="L277"/>
  <c r="G19"/>
  <c r="D20"/>
  <c r="L20"/>
  <c r="G25"/>
  <c r="H229"/>
  <c r="M535"/>
  <c r="D445"/>
  <c r="E1035"/>
  <c r="E1034" s="1"/>
  <c r="M1034" s="1"/>
  <c r="J91"/>
  <c r="D1040"/>
  <c r="D1039" s="1"/>
  <c r="H896"/>
  <c r="D783"/>
  <c r="D698" s="1"/>
  <c r="D699"/>
  <c r="D686"/>
  <c r="D687"/>
  <c r="D674"/>
  <c r="D897"/>
  <c r="D867" s="1"/>
  <c r="D861" s="1"/>
  <c r="L301"/>
  <c r="J301"/>
  <c r="D1107"/>
  <c r="D1101" s="1"/>
  <c r="E886"/>
  <c r="E884" s="1"/>
  <c r="J55"/>
  <c r="L55"/>
  <c r="M361"/>
  <c r="D1153"/>
  <c r="D914"/>
  <c r="D908" s="1"/>
  <c r="M701"/>
  <c r="L697"/>
  <c r="I861"/>
  <c r="I860" s="1"/>
  <c r="L867"/>
  <c r="D1141"/>
  <c r="D1106"/>
  <c r="E1101"/>
  <c r="M1101" s="1"/>
  <c r="M674"/>
  <c r="D510"/>
  <c r="D508" s="1"/>
  <c r="J361"/>
  <c r="F13"/>
  <c r="J27"/>
  <c r="H868"/>
  <c r="H866" s="1"/>
  <c r="F892"/>
  <c r="F890" s="1"/>
  <c r="L31"/>
  <c r="J31"/>
  <c r="M31"/>
  <c r="F904"/>
  <c r="F902" s="1"/>
  <c r="G898"/>
  <c r="G896" s="1"/>
  <c r="L674"/>
  <c r="K909"/>
  <c r="M830"/>
  <c r="M331"/>
  <c r="J331"/>
  <c r="L535"/>
  <c r="J535"/>
  <c r="K915"/>
  <c r="K914"/>
  <c r="I908"/>
  <c r="M908" s="1"/>
  <c r="M236"/>
  <c r="D236"/>
  <c r="E230"/>
  <c r="J236"/>
  <c r="J133"/>
  <c r="J445"/>
  <c r="M445"/>
  <c r="I229"/>
  <c r="D915"/>
  <c r="D909" s="1"/>
  <c r="G861"/>
  <c r="M909"/>
  <c r="J674"/>
  <c r="M237"/>
  <c r="D237"/>
  <c r="J237"/>
  <c r="E231"/>
  <c r="L237"/>
  <c r="D440"/>
  <c r="D439" s="1"/>
  <c r="M697"/>
  <c r="M27"/>
  <c r="E21"/>
  <c r="L27"/>
  <c r="J638"/>
  <c r="M639"/>
  <c r="M440"/>
  <c r="J109"/>
  <c r="M109"/>
  <c r="M1106"/>
  <c r="E1100"/>
  <c r="J241"/>
  <c r="M241"/>
  <c r="L241"/>
  <c r="K916"/>
  <c r="I910"/>
  <c r="I14" s="1"/>
  <c r="D639"/>
  <c r="D25"/>
  <c r="K920"/>
  <c r="L133"/>
  <c r="H13"/>
  <c r="D1111" l="1"/>
  <c r="E1105"/>
  <c r="M1105" s="1"/>
  <c r="E19"/>
  <c r="D231"/>
  <c r="D235"/>
  <c r="D1035"/>
  <c r="D1034" s="1"/>
  <c r="D886"/>
  <c r="D884" s="1"/>
  <c r="D1105"/>
  <c r="E874"/>
  <c r="E872" s="1"/>
  <c r="E1099"/>
  <c r="M1099" s="1"/>
  <c r="M861"/>
  <c r="I13"/>
  <c r="I12" s="1"/>
  <c r="G868"/>
  <c r="G866" s="1"/>
  <c r="H862"/>
  <c r="L861"/>
  <c r="F898"/>
  <c r="F896" s="1"/>
  <c r="D904"/>
  <c r="D902" s="1"/>
  <c r="D892"/>
  <c r="D890" s="1"/>
  <c r="J235"/>
  <c r="M235"/>
  <c r="J439"/>
  <c r="M439"/>
  <c r="L439"/>
  <c r="J25"/>
  <c r="L25"/>
  <c r="M25"/>
  <c r="G13"/>
  <c r="D230"/>
  <c r="M638"/>
  <c r="D21"/>
  <c r="L21"/>
  <c r="M21"/>
  <c r="J21"/>
  <c r="M230"/>
  <c r="E229"/>
  <c r="L229" s="1"/>
  <c r="J230"/>
  <c r="E13"/>
  <c r="L235"/>
  <c r="D1100"/>
  <c r="D1099" s="1"/>
  <c r="J231"/>
  <c r="M231"/>
  <c r="L231"/>
  <c r="K910"/>
  <c r="M910"/>
  <c r="M1100"/>
  <c r="L638"/>
  <c r="L230"/>
  <c r="H860" l="1"/>
  <c r="H14"/>
  <c r="H12" s="1"/>
  <c r="E868"/>
  <c r="E866" s="1"/>
  <c r="D19"/>
  <c r="L874"/>
  <c r="G862"/>
  <c r="F868"/>
  <c r="D898"/>
  <c r="D896" s="1"/>
  <c r="D874"/>
  <c r="D872" s="1"/>
  <c r="J13"/>
  <c r="M13"/>
  <c r="J19"/>
  <c r="L19"/>
  <c r="M19"/>
  <c r="D229"/>
  <c r="M229"/>
  <c r="J229"/>
  <c r="J14"/>
  <c r="L13"/>
  <c r="L872"/>
  <c r="K13"/>
  <c r="G14" l="1"/>
  <c r="G860"/>
  <c r="E862"/>
  <c r="L868"/>
  <c r="F866"/>
  <c r="F862"/>
  <c r="D868"/>
  <c r="D866" s="1"/>
  <c r="F14" l="1"/>
  <c r="F860"/>
  <c r="E14"/>
  <c r="E860"/>
  <c r="L866"/>
  <c r="L862"/>
  <c r="M862"/>
  <c r="D862"/>
  <c r="D860" s="1"/>
  <c r="L860" l="1"/>
  <c r="D14"/>
  <c r="D12" s="1"/>
  <c r="M860"/>
  <c r="L14"/>
  <c r="K14"/>
  <c r="K19" s="1"/>
  <c r="M14"/>
  <c r="J12"/>
  <c r="M12"/>
  <c r="L12"/>
  <c r="K12"/>
  <c r="D161" i="2" l="1"/>
  <c r="D159"/>
  <c r="D162"/>
  <c r="D16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Z120"/>
  <c r="AA120"/>
  <c r="AB120"/>
  <c r="AC120"/>
  <c r="AD120"/>
  <c r="AE120"/>
  <c r="AF120"/>
  <c r="AG120"/>
  <c r="AH120"/>
  <c r="AI120"/>
  <c r="AJ120"/>
  <c r="AK120"/>
  <c r="AL120"/>
  <c r="AM120"/>
  <c r="AN120"/>
  <c r="AO120"/>
  <c r="AP120"/>
  <c r="AQ120"/>
  <c r="AR120"/>
  <c r="AS120"/>
  <c r="AT120"/>
  <c r="AU120"/>
  <c r="AV120"/>
  <c r="AW120"/>
  <c r="E153" i="1" l="1"/>
  <c r="F153"/>
  <c r="G153"/>
  <c r="H153"/>
  <c r="D153"/>
  <c r="I250"/>
  <c r="E195"/>
  <c r="F195"/>
  <c r="G195"/>
  <c r="H195"/>
  <c r="E394"/>
  <c r="F394"/>
  <c r="G394"/>
  <c r="H394"/>
  <c r="D394"/>
  <c r="E395"/>
  <c r="F395"/>
  <c r="G395"/>
  <c r="H395"/>
  <c r="D400"/>
  <c r="I400"/>
  <c r="I346"/>
  <c r="I340"/>
  <c r="I334"/>
  <c r="I328"/>
  <c r="I316"/>
  <c r="I310"/>
  <c r="I298"/>
  <c r="I292"/>
  <c r="I219"/>
  <c r="I213"/>
  <c r="I159"/>
  <c r="I153" s="1"/>
  <c r="H25"/>
  <c r="G25"/>
  <c r="F25"/>
  <c r="F17" s="1"/>
  <c r="E25"/>
  <c r="E24"/>
  <c r="D86"/>
  <c r="I86"/>
  <c r="D80"/>
  <c r="I80"/>
  <c r="D74"/>
  <c r="I74"/>
  <c r="D68"/>
  <c r="I68"/>
  <c r="D62"/>
  <c r="D56"/>
  <c r="I56"/>
  <c r="D50"/>
  <c r="I50"/>
  <c r="D44"/>
  <c r="I44"/>
  <c r="D38"/>
  <c r="I38"/>
  <c r="D32"/>
  <c r="I32"/>
  <c r="AX34" i="2"/>
  <c r="AY34" s="1"/>
  <c r="AX35"/>
  <c r="AY35" s="1"/>
  <c r="AX36"/>
  <c r="AY36" s="1"/>
  <c r="AX37"/>
  <c r="AY37" s="1"/>
  <c r="AX39"/>
  <c r="AY39" s="1"/>
  <c r="AX40"/>
  <c r="AY40" s="1"/>
  <c r="AX41"/>
  <c r="AY41" s="1"/>
  <c r="AX42"/>
  <c r="AY42" s="1"/>
  <c r="AX44"/>
  <c r="AY44" s="1"/>
  <c r="AX45"/>
  <c r="AY45" s="1"/>
  <c r="AX46"/>
  <c r="AY46" s="1"/>
  <c r="AX47"/>
  <c r="AY47" s="1"/>
  <c r="AX49"/>
  <c r="AY49" s="1"/>
  <c r="AX50"/>
  <c r="AY50" s="1"/>
  <c r="AX51"/>
  <c r="AY51" s="1"/>
  <c r="AX52"/>
  <c r="AY52" s="1"/>
  <c r="AX54"/>
  <c r="AY54" s="1"/>
  <c r="AX55"/>
  <c r="AY55" s="1"/>
  <c r="AX56"/>
  <c r="AY56" s="1"/>
  <c r="AX57"/>
  <c r="AY57" s="1"/>
  <c r="AX59"/>
  <c r="AY59" s="1"/>
  <c r="AX60"/>
  <c r="AY60" s="1"/>
  <c r="AX61"/>
  <c r="AY61" s="1"/>
  <c r="AX62"/>
  <c r="AY62" s="1"/>
  <c r="AX64"/>
  <c r="AY64" s="1"/>
  <c r="AX65"/>
  <c r="AY65" s="1"/>
  <c r="AX66"/>
  <c r="AY66" s="1"/>
  <c r="AX67"/>
  <c r="AY67" s="1"/>
  <c r="AX69"/>
  <c r="AY69" s="1"/>
  <c r="AX74"/>
  <c r="AY74" s="1"/>
  <c r="AX94"/>
  <c r="AY94" s="1"/>
  <c r="AX95"/>
  <c r="AY95" s="1"/>
  <c r="AX96"/>
  <c r="AY96" s="1"/>
  <c r="AX97"/>
  <c r="AY97" s="1"/>
  <c r="AX104"/>
  <c r="AY104" s="1"/>
  <c r="AX105"/>
  <c r="AY105" s="1"/>
  <c r="AX106"/>
  <c r="AY106" s="1"/>
  <c r="AX107"/>
  <c r="AY107" s="1"/>
  <c r="AX109"/>
  <c r="AY109" s="1"/>
  <c r="AX110"/>
  <c r="AY110" s="1"/>
  <c r="AX111"/>
  <c r="AY111" s="1"/>
  <c r="AX112"/>
  <c r="AY112" s="1"/>
  <c r="AX124"/>
  <c r="AY124" s="1"/>
  <c r="AX125"/>
  <c r="AX126"/>
  <c r="AY126" s="1"/>
  <c r="AX127"/>
  <c r="AY127" s="1"/>
  <c r="AX129"/>
  <c r="AY129" s="1"/>
  <c r="AX130"/>
  <c r="AY130" s="1"/>
  <c r="AX131"/>
  <c r="AY131" s="1"/>
  <c r="AX134"/>
  <c r="AY134" s="1"/>
  <c r="AX135"/>
  <c r="AY135" s="1"/>
  <c r="AX136"/>
  <c r="AY136" s="1"/>
  <c r="AX137"/>
  <c r="AY137" s="1"/>
  <c r="AX139"/>
  <c r="AY139" s="1"/>
  <c r="AX140"/>
  <c r="AY140" s="1"/>
  <c r="AX141"/>
  <c r="AY141" s="1"/>
  <c r="AX142"/>
  <c r="AY142" s="1"/>
  <c r="AX144"/>
  <c r="AY144" s="1"/>
  <c r="AX145"/>
  <c r="AY145" s="1"/>
  <c r="AX149"/>
  <c r="AY149" s="1"/>
  <c r="AX150"/>
  <c r="AY150" s="1"/>
  <c r="AX151"/>
  <c r="AY151" s="1"/>
  <c r="AX154"/>
  <c r="AY154" s="1"/>
  <c r="AX155"/>
  <c r="AY155" s="1"/>
  <c r="AX159"/>
  <c r="AY159" s="1"/>
  <c r="AX160"/>
  <c r="AY160" s="1"/>
  <c r="AX161"/>
  <c r="AY161" s="1"/>
  <c r="AX162"/>
  <c r="AY162" s="1"/>
  <c r="AX164"/>
  <c r="AY164" s="1"/>
  <c r="AX174"/>
  <c r="AY174" s="1"/>
  <c r="AX180"/>
  <c r="AY180" s="1"/>
  <c r="AX181"/>
  <c r="AY181" s="1"/>
  <c r="AX182"/>
  <c r="AY182" s="1"/>
  <c r="AX184"/>
  <c r="AY184" s="1"/>
  <c r="AX185"/>
  <c r="AY185" s="1"/>
  <c r="AX186"/>
  <c r="AY186" s="1"/>
  <c r="AX187"/>
  <c r="AY187" s="1"/>
  <c r="AX189"/>
  <c r="AY189" s="1"/>
  <c r="AX190"/>
  <c r="AY190" s="1"/>
  <c r="AX191"/>
  <c r="AY191" s="1"/>
  <c r="AX192"/>
  <c r="AY192" s="1"/>
  <c r="AX244"/>
  <c r="AY244" s="1"/>
  <c r="AX245"/>
  <c r="AY245" s="1"/>
  <c r="AX246"/>
  <c r="AY246" s="1"/>
  <c r="AX247"/>
  <c r="AY247" s="1"/>
  <c r="AX249"/>
  <c r="AY249" s="1"/>
  <c r="AX250"/>
  <c r="AY250" s="1"/>
  <c r="AX251"/>
  <c r="AY251" s="1"/>
  <c r="AX252"/>
  <c r="AY252" s="1"/>
  <c r="AX254"/>
  <c r="AY254" s="1"/>
  <c r="AX264"/>
  <c r="AY264" s="1"/>
  <c r="AX265"/>
  <c r="AY265" s="1"/>
  <c r="AX266"/>
  <c r="AY266" s="1"/>
  <c r="AX267"/>
  <c r="AY267" s="1"/>
  <c r="AX269"/>
  <c r="AY269" s="1"/>
  <c r="AX270"/>
  <c r="AY270" s="1"/>
  <c r="AX271"/>
  <c r="AY271" s="1"/>
  <c r="AX272"/>
  <c r="AY272" s="1"/>
  <c r="AX274"/>
  <c r="AY274" s="1"/>
  <c r="AX275"/>
  <c r="AY275" s="1"/>
  <c r="AX276"/>
  <c r="AY276" s="1"/>
  <c r="AX277"/>
  <c r="AY277" s="1"/>
  <c r="AX279"/>
  <c r="AY279" s="1"/>
  <c r="AX280"/>
  <c r="AY280" s="1"/>
  <c r="AX281"/>
  <c r="AY281" s="1"/>
  <c r="AX282"/>
  <c r="AY282" s="1"/>
  <c r="AX284"/>
  <c r="AY284" s="1"/>
  <c r="AX285"/>
  <c r="AY285" s="1"/>
  <c r="AX286"/>
  <c r="AY286" s="1"/>
  <c r="AX287"/>
  <c r="AY287" s="1"/>
  <c r="AX289"/>
  <c r="AY289" s="1"/>
  <c r="AX290"/>
  <c r="AY290" s="1"/>
  <c r="AX291"/>
  <c r="AY291" s="1"/>
  <c r="AX292"/>
  <c r="AY292" s="1"/>
  <c r="AX294"/>
  <c r="AY294" s="1"/>
  <c r="AX295"/>
  <c r="AY295" s="1"/>
  <c r="AX296"/>
  <c r="AY296" s="1"/>
  <c r="AX297"/>
  <c r="AY297" s="1"/>
  <c r="AX299"/>
  <c r="AY299" s="1"/>
  <c r="AX300"/>
  <c r="AY300" s="1"/>
  <c r="AX301"/>
  <c r="AY301" s="1"/>
  <c r="AX302"/>
  <c r="AY302" s="1"/>
  <c r="AX304"/>
  <c r="AY304" s="1"/>
  <c r="AX305"/>
  <c r="AY305" s="1"/>
  <c r="AX309"/>
  <c r="AY309" s="1"/>
  <c r="AX310"/>
  <c r="AY310" s="1"/>
  <c r="AX311"/>
  <c r="AY311" s="1"/>
  <c r="AX312"/>
  <c r="AY312" s="1"/>
  <c r="AX314"/>
  <c r="AY314" s="1"/>
  <c r="AX315"/>
  <c r="AY315" s="1"/>
  <c r="AX316"/>
  <c r="AY316" s="1"/>
  <c r="AX317"/>
  <c r="AY317" s="1"/>
  <c r="AX344"/>
  <c r="AX345"/>
  <c r="AX346"/>
  <c r="AX347"/>
  <c r="AX354"/>
  <c r="AX355"/>
  <c r="AX359"/>
  <c r="AX360"/>
  <c r="AX361"/>
  <c r="AX362"/>
  <c r="AX364"/>
  <c r="AX365"/>
  <c r="AX366"/>
  <c r="AX367"/>
  <c r="AX369"/>
  <c r="AX370"/>
  <c r="AX371"/>
  <c r="AX372"/>
  <c r="AX374"/>
  <c r="AX375"/>
  <c r="AX376"/>
  <c r="AX377"/>
  <c r="AX379"/>
  <c r="AX384"/>
  <c r="AX385"/>
  <c r="AX389"/>
  <c r="AX390"/>
  <c r="AX391"/>
  <c r="AX392"/>
  <c r="AX404"/>
  <c r="AX405"/>
  <c r="AX406"/>
  <c r="AX407"/>
  <c r="AX409"/>
  <c r="AX410"/>
  <c r="AX411"/>
  <c r="AX412"/>
  <c r="AX414"/>
  <c r="AX415"/>
  <c r="AX416"/>
  <c r="AX417"/>
  <c r="AX419"/>
  <c r="AX420"/>
  <c r="AX421"/>
  <c r="AX422"/>
  <c r="AX424"/>
  <c r="AX425"/>
  <c r="AX426"/>
  <c r="AX427"/>
  <c r="AX429"/>
  <c r="AX430"/>
  <c r="AX431"/>
  <c r="AX432"/>
  <c r="AX434"/>
  <c r="AX435"/>
  <c r="AX436"/>
  <c r="AX437"/>
  <c r="AX439"/>
  <c r="AX440"/>
  <c r="AX444"/>
  <c r="AX445"/>
  <c r="AX446"/>
  <c r="AX447"/>
  <c r="AX449"/>
  <c r="AX450"/>
  <c r="AX451"/>
  <c r="AX452"/>
  <c r="AX454"/>
  <c r="AX455"/>
  <c r="AX456"/>
  <c r="AX457"/>
  <c r="AX464"/>
  <c r="AX465"/>
  <c r="AX466"/>
  <c r="AX467"/>
  <c r="AX469"/>
  <c r="AX470"/>
  <c r="AX471"/>
  <c r="AX472"/>
  <c r="AX474"/>
  <c r="AX475"/>
  <c r="AX476"/>
  <c r="AX477"/>
  <c r="AX479"/>
  <c r="AX480"/>
  <c r="AX481"/>
  <c r="AX482"/>
  <c r="AX484"/>
  <c r="AX485"/>
  <c r="AX486"/>
  <c r="AX487"/>
  <c r="AX489"/>
  <c r="AX490"/>
  <c r="AX491"/>
  <c r="AX492"/>
  <c r="AX494"/>
  <c r="AX495"/>
  <c r="AX496"/>
  <c r="AX497"/>
  <c r="AX499"/>
  <c r="AX500"/>
  <c r="AX501"/>
  <c r="AX502"/>
  <c r="AX504"/>
  <c r="AX505"/>
  <c r="AX506"/>
  <c r="AX507"/>
  <c r="AX509"/>
  <c r="AX510"/>
  <c r="AX511"/>
  <c r="AX512"/>
  <c r="AX514"/>
  <c r="AX515"/>
  <c r="AX516"/>
  <c r="AX517"/>
  <c r="AX519"/>
  <c r="AX520"/>
  <c r="AX521"/>
  <c r="AX522"/>
  <c r="AX529"/>
  <c r="AX530"/>
  <c r="AX531"/>
  <c r="AX532"/>
  <c r="AX534"/>
  <c r="AX535"/>
  <c r="AX539"/>
  <c r="AX540"/>
  <c r="AX541"/>
  <c r="AX542"/>
  <c r="AX544"/>
  <c r="AX545"/>
  <c r="AX546"/>
  <c r="AX547"/>
  <c r="AX549"/>
  <c r="AX550"/>
  <c r="AX551"/>
  <c r="AX552"/>
  <c r="AX554"/>
  <c r="AX555"/>
  <c r="AX556"/>
  <c r="AX557"/>
  <c r="AX559"/>
  <c r="AX560"/>
  <c r="AX561"/>
  <c r="AX562"/>
  <c r="AX564"/>
  <c r="AX565"/>
  <c r="AX566"/>
  <c r="AX567"/>
  <c r="AX574"/>
  <c r="AX575"/>
  <c r="AX576"/>
  <c r="AX577"/>
  <c r="AX582"/>
  <c r="AX584"/>
  <c r="AX585"/>
  <c r="AX586"/>
  <c r="AX587"/>
  <c r="AX594"/>
  <c r="AX595"/>
  <c r="AX596"/>
  <c r="AX597"/>
  <c r="AX604"/>
  <c r="AX605"/>
  <c r="AX606"/>
  <c r="AX607"/>
  <c r="AX609"/>
  <c r="AX610"/>
  <c r="AX611"/>
  <c r="AX612"/>
  <c r="AX614"/>
  <c r="AX615"/>
  <c r="AX616"/>
  <c r="AX617"/>
  <c r="AX619"/>
  <c r="AX620"/>
  <c r="AX621"/>
  <c r="AX622"/>
  <c r="AX629"/>
  <c r="AX630"/>
  <c r="AX631"/>
  <c r="AX632"/>
  <c r="AX634"/>
  <c r="AX635"/>
  <c r="AX636"/>
  <c r="AX637"/>
  <c r="AX644"/>
  <c r="AX645"/>
  <c r="AX646"/>
  <c r="AX647"/>
  <c r="AX649"/>
  <c r="AX650"/>
  <c r="AX651"/>
  <c r="AX652"/>
  <c r="AX654"/>
  <c r="AX655"/>
  <c r="AX656"/>
  <c r="AX657"/>
  <c r="AX659"/>
  <c r="AX660"/>
  <c r="AX661"/>
  <c r="AX662"/>
  <c r="AX664"/>
  <c r="AX665"/>
  <c r="AX666"/>
  <c r="AX667"/>
  <c r="AX674"/>
  <c r="AX675"/>
  <c r="AX676"/>
  <c r="AX677"/>
  <c r="AX679"/>
  <c r="AX680"/>
  <c r="AX681"/>
  <c r="AX682"/>
  <c r="AX684"/>
  <c r="AX685"/>
  <c r="AX686"/>
  <c r="AX687"/>
  <c r="AX689"/>
  <c r="AX690"/>
  <c r="AX691"/>
  <c r="AX692"/>
  <c r="AX694"/>
  <c r="AX695"/>
  <c r="AX696"/>
  <c r="AX697"/>
  <c r="AX699"/>
  <c r="AX700"/>
  <c r="AX701"/>
  <c r="AX702"/>
  <c r="AX709"/>
  <c r="AX710"/>
  <c r="AX711"/>
  <c r="AX712"/>
  <c r="AX719"/>
  <c r="AX720"/>
  <c r="AX721"/>
  <c r="AX722"/>
  <c r="AX766"/>
  <c r="AX767"/>
  <c r="AX768"/>
  <c r="AX769"/>
  <c r="AX771"/>
  <c r="AX772"/>
  <c r="AX773"/>
  <c r="AX774"/>
  <c r="AX776"/>
  <c r="AX777"/>
  <c r="AX778"/>
  <c r="AX779"/>
  <c r="AX781"/>
  <c r="AX782"/>
  <c r="AX786"/>
  <c r="AX787"/>
  <c r="AX788"/>
  <c r="AX789"/>
  <c r="AX791"/>
  <c r="AX792"/>
  <c r="AX793"/>
  <c r="AX794"/>
  <c r="AX796"/>
  <c r="AX797"/>
  <c r="AX798"/>
  <c r="AX799"/>
  <c r="AX801"/>
  <c r="AX802"/>
  <c r="AX803"/>
  <c r="AX804"/>
  <c r="AX806"/>
  <c r="AX807"/>
  <c r="AX808"/>
  <c r="AX809"/>
  <c r="AX811"/>
  <c r="AX812"/>
  <c r="AX813"/>
  <c r="AX814"/>
  <c r="AX816"/>
  <c r="AX817"/>
  <c r="AX818"/>
  <c r="AX819"/>
  <c r="AX821"/>
  <c r="AX822"/>
  <c r="AX823"/>
  <c r="AX824"/>
  <c r="AX826"/>
  <c r="AX24"/>
  <c r="AY24" s="1"/>
  <c r="AX25"/>
  <c r="AY25" s="1"/>
  <c r="AX26"/>
  <c r="AY26" s="1"/>
  <c r="AX27"/>
  <c r="AY27" s="1"/>
  <c r="AX29"/>
  <c r="AY29" s="1"/>
  <c r="AX30"/>
  <c r="AY30" s="1"/>
  <c r="AX31"/>
  <c r="AY31" s="1"/>
  <c r="AX32"/>
  <c r="AY32" s="1"/>
  <c r="E17" i="1" l="1"/>
  <c r="AY125" i="2"/>
  <c r="D25" i="1"/>
  <c r="H17"/>
  <c r="G17"/>
  <c r="J17" s="1"/>
  <c r="D424" i="4"/>
  <c r="D423"/>
  <c r="D422"/>
  <c r="I421"/>
  <c r="E421"/>
  <c r="D420"/>
  <c r="D419"/>
  <c r="D418"/>
  <c r="I417"/>
  <c r="D412"/>
  <c r="D411"/>
  <c r="D410"/>
  <c r="I409"/>
  <c r="D408"/>
  <c r="D416"/>
  <c r="D415"/>
  <c r="D414"/>
  <c r="I413"/>
  <c r="E413"/>
  <c r="D407"/>
  <c r="D406"/>
  <c r="D391"/>
  <c r="D390"/>
  <c r="D389"/>
  <c r="I388"/>
  <c r="I384" s="1"/>
  <c r="I380" s="1"/>
  <c r="I376" s="1"/>
  <c r="H388"/>
  <c r="H384" s="1"/>
  <c r="H380" s="1"/>
  <c r="H376" s="1"/>
  <c r="G388"/>
  <c r="G384" s="1"/>
  <c r="G380" s="1"/>
  <c r="G376" s="1"/>
  <c r="F388"/>
  <c r="F384" s="1"/>
  <c r="F380" s="1"/>
  <c r="F376" s="1"/>
  <c r="E388"/>
  <c r="E384" s="1"/>
  <c r="E380" s="1"/>
  <c r="E376" s="1"/>
  <c r="D387"/>
  <c r="D386"/>
  <c r="D385"/>
  <c r="D383"/>
  <c r="D382"/>
  <c r="D381"/>
  <c r="D379"/>
  <c r="D378"/>
  <c r="D377"/>
  <c r="D403"/>
  <c r="D401" s="1"/>
  <c r="D402"/>
  <c r="I401"/>
  <c r="H401"/>
  <c r="G401"/>
  <c r="F401"/>
  <c r="E401"/>
  <c r="D400"/>
  <c r="D399"/>
  <c r="D398"/>
  <c r="I397"/>
  <c r="H397"/>
  <c r="G397"/>
  <c r="F397"/>
  <c r="E397"/>
  <c r="D396"/>
  <c r="D395"/>
  <c r="D394"/>
  <c r="I393"/>
  <c r="H393"/>
  <c r="G393"/>
  <c r="F393"/>
  <c r="E393"/>
  <c r="D392"/>
  <c r="G586"/>
  <c r="H585"/>
  <c r="G585"/>
  <c r="F585"/>
  <c r="G583"/>
  <c r="H582"/>
  <c r="G582"/>
  <c r="F582"/>
  <c r="H581"/>
  <c r="G581"/>
  <c r="F581"/>
  <c r="G580"/>
  <c r="H579"/>
  <c r="G579"/>
  <c r="F579"/>
  <c r="H578"/>
  <c r="G578"/>
  <c r="F578"/>
  <c r="H577"/>
  <c r="F577"/>
  <c r="H575"/>
  <c r="G575"/>
  <c r="F575"/>
  <c r="G574"/>
  <c r="H573"/>
  <c r="G573"/>
  <c r="F573"/>
  <c r="G571"/>
  <c r="H570"/>
  <c r="G570"/>
  <c r="G559" s="1"/>
  <c r="G556" s="1"/>
  <c r="F570"/>
  <c r="H569"/>
  <c r="G569"/>
  <c r="F569"/>
  <c r="H568"/>
  <c r="G568"/>
  <c r="F568"/>
  <c r="H567"/>
  <c r="G567"/>
  <c r="F567"/>
  <c r="G565"/>
  <c r="H564"/>
  <c r="G564"/>
  <c r="F564"/>
  <c r="I558"/>
  <c r="I555" s="1"/>
  <c r="I557"/>
  <c r="E557"/>
  <c r="H590"/>
  <c r="H561" s="1"/>
  <c r="H558" s="1"/>
  <c r="G590"/>
  <c r="G561" s="1"/>
  <c r="F590"/>
  <c r="F561" s="1"/>
  <c r="D581" l="1"/>
  <c r="D393"/>
  <c r="D397"/>
  <c r="D575"/>
  <c r="D578"/>
  <c r="D582"/>
  <c r="D585"/>
  <c r="D388"/>
  <c r="D384" s="1"/>
  <c r="D380" s="1"/>
  <c r="D376" s="1"/>
  <c r="D579"/>
  <c r="D564"/>
  <c r="D567"/>
  <c r="D570"/>
  <c r="D569"/>
  <c r="D561"/>
  <c r="F558"/>
  <c r="F555" s="1"/>
  <c r="D573"/>
  <c r="H555"/>
  <c r="J745"/>
  <c r="D510"/>
  <c r="K662"/>
  <c r="K670"/>
  <c r="K672"/>
  <c r="K674"/>
  <c r="K678"/>
  <c r="K706"/>
  <c r="K707"/>
  <c r="K708"/>
  <c r="K711"/>
  <c r="K712"/>
  <c r="K714"/>
  <c r="K715"/>
  <c r="K716"/>
  <c r="K718"/>
  <c r="K719"/>
  <c r="K720"/>
  <c r="K722"/>
  <c r="K723"/>
  <c r="K724"/>
  <c r="K726"/>
  <c r="K727"/>
  <c r="K728"/>
  <c r="K730"/>
  <c r="K731"/>
  <c r="K732"/>
  <c r="K734"/>
  <c r="K735"/>
  <c r="K736"/>
  <c r="K738"/>
  <c r="K739"/>
  <c r="K740"/>
  <c r="K646"/>
  <c r="K647"/>
  <c r="K650"/>
  <c r="K654"/>
  <c r="K656"/>
  <c r="K659"/>
  <c r="K660"/>
  <c r="H252"/>
  <c r="H248" s="1"/>
  <c r="H269"/>
  <c r="G322"/>
  <c r="G321"/>
  <c r="H322"/>
  <c r="H443"/>
  <c r="H471"/>
  <c r="H289"/>
  <c r="I289"/>
  <c r="E289"/>
  <c r="F289"/>
  <c r="E290"/>
  <c r="F291"/>
  <c r="H291"/>
  <c r="I291"/>
  <c r="F290"/>
  <c r="H290"/>
  <c r="I290"/>
  <c r="E291"/>
  <c r="E426"/>
  <c r="F426"/>
  <c r="G426"/>
  <c r="H426"/>
  <c r="I426"/>
  <c r="E427"/>
  <c r="F427"/>
  <c r="H427"/>
  <c r="I427"/>
  <c r="G428"/>
  <c r="H428"/>
  <c r="I428"/>
  <c r="I405" s="1"/>
  <c r="F440"/>
  <c r="F428" s="1"/>
  <c r="E436"/>
  <c r="D432"/>
  <c r="D430"/>
  <c r="D350"/>
  <c r="D351"/>
  <c r="D349"/>
  <c r="E428" l="1"/>
  <c r="E417"/>
  <c r="D286"/>
  <c r="D287"/>
  <c r="D285"/>
  <c r="E284"/>
  <c r="F284"/>
  <c r="G284"/>
  <c r="H284"/>
  <c r="H472"/>
  <c r="H470"/>
  <c r="D514"/>
  <c r="D516"/>
  <c r="D515"/>
  <c r="D507"/>
  <c r="I513"/>
  <c r="H513"/>
  <c r="G513"/>
  <c r="F513"/>
  <c r="E513"/>
  <c r="I509"/>
  <c r="H509"/>
  <c r="G509"/>
  <c r="F509"/>
  <c r="E509"/>
  <c r="D509"/>
  <c r="D513" l="1"/>
  <c r="H469"/>
  <c r="D284"/>
  <c r="E240" l="1"/>
  <c r="E96"/>
  <c r="E92" s="1"/>
  <c r="G46"/>
  <c r="G45"/>
  <c r="G44"/>
  <c r="G30"/>
  <c r="G29"/>
  <c r="G26"/>
  <c r="E98"/>
  <c r="E94" s="1"/>
  <c r="E97"/>
  <c r="E93" s="1"/>
  <c r="E76"/>
  <c r="E85"/>
  <c r="F76"/>
  <c r="G76"/>
  <c r="H76"/>
  <c r="I76"/>
  <c r="F66"/>
  <c r="G66"/>
  <c r="H66"/>
  <c r="I66"/>
  <c r="F65"/>
  <c r="G65"/>
  <c r="H65"/>
  <c r="I65"/>
  <c r="F64"/>
  <c r="F63" s="1"/>
  <c r="G64"/>
  <c r="H64"/>
  <c r="H63" s="1"/>
  <c r="I64"/>
  <c r="I63" s="1"/>
  <c r="E43"/>
  <c r="F42"/>
  <c r="H42"/>
  <c r="I42"/>
  <c r="F41"/>
  <c r="H41"/>
  <c r="I41"/>
  <c r="F40"/>
  <c r="H40"/>
  <c r="I40"/>
  <c r="G63" l="1"/>
  <c r="F524"/>
  <c r="G524"/>
  <c r="H524"/>
  <c r="I524"/>
  <c r="E524"/>
  <c r="F523"/>
  <c r="G523"/>
  <c r="H523"/>
  <c r="I523"/>
  <c r="E523"/>
  <c r="F526"/>
  <c r="F522" s="1"/>
  <c r="G526"/>
  <c r="G525" s="1"/>
  <c r="H526"/>
  <c r="H522" s="1"/>
  <c r="I526"/>
  <c r="I525" s="1"/>
  <c r="D527"/>
  <c r="E546"/>
  <c r="E538"/>
  <c r="D538" s="1"/>
  <c r="E530"/>
  <c r="K530" s="1"/>
  <c r="F704"/>
  <c r="G704"/>
  <c r="H704"/>
  <c r="I704"/>
  <c r="F703"/>
  <c r="G703"/>
  <c r="H703"/>
  <c r="I703"/>
  <c r="H702"/>
  <c r="I702"/>
  <c r="F702"/>
  <c r="G702"/>
  <c r="F642"/>
  <c r="H642"/>
  <c r="E710"/>
  <c r="K710" l="1"/>
  <c r="H525"/>
  <c r="D523"/>
  <c r="I522"/>
  <c r="G522"/>
  <c r="D524"/>
  <c r="E526"/>
  <c r="D526" s="1"/>
  <c r="F525"/>
  <c r="G96"/>
  <c r="F94"/>
  <c r="H94"/>
  <c r="I94"/>
  <c r="F93"/>
  <c r="F21" s="1"/>
  <c r="H93"/>
  <c r="H21" s="1"/>
  <c r="I93"/>
  <c r="F92"/>
  <c r="G92"/>
  <c r="H92"/>
  <c r="I92"/>
  <c r="D106"/>
  <c r="D105"/>
  <c r="D104"/>
  <c r="I103"/>
  <c r="H103"/>
  <c r="G103"/>
  <c r="F103"/>
  <c r="E103"/>
  <c r="D102"/>
  <c r="D101"/>
  <c r="D100"/>
  <c r="I99"/>
  <c r="H99"/>
  <c r="G99"/>
  <c r="F99"/>
  <c r="E99"/>
  <c r="G98"/>
  <c r="J98" s="1"/>
  <c r="G97"/>
  <c r="J97" s="1"/>
  <c r="I95"/>
  <c r="H95"/>
  <c r="F95"/>
  <c r="D740"/>
  <c r="D739"/>
  <c r="D738"/>
  <c r="I737"/>
  <c r="H737"/>
  <c r="G737"/>
  <c r="F737"/>
  <c r="E737"/>
  <c r="D736"/>
  <c r="D735"/>
  <c r="D734"/>
  <c r="I733"/>
  <c r="G733"/>
  <c r="F733"/>
  <c r="E733"/>
  <c r="D732"/>
  <c r="D731"/>
  <c r="D730"/>
  <c r="I729"/>
  <c r="H729"/>
  <c r="G729"/>
  <c r="F729"/>
  <c r="E729"/>
  <c r="D728"/>
  <c r="D727"/>
  <c r="D726"/>
  <c r="I725"/>
  <c r="H725"/>
  <c r="G725"/>
  <c r="F725"/>
  <c r="E725"/>
  <c r="D724"/>
  <c r="D723"/>
  <c r="D722"/>
  <c r="I721"/>
  <c r="H721"/>
  <c r="G721"/>
  <c r="F721"/>
  <c r="E721"/>
  <c r="D720"/>
  <c r="D719"/>
  <c r="D718"/>
  <c r="I717"/>
  <c r="H717"/>
  <c r="G717"/>
  <c r="F717"/>
  <c r="E717"/>
  <c r="D716"/>
  <c r="D715"/>
  <c r="D714"/>
  <c r="I713"/>
  <c r="H713"/>
  <c r="G713"/>
  <c r="F713"/>
  <c r="E713"/>
  <c r="D712"/>
  <c r="D711"/>
  <c r="D710"/>
  <c r="I709"/>
  <c r="H709"/>
  <c r="F709"/>
  <c r="E709"/>
  <c r="D708"/>
  <c r="D707"/>
  <c r="D706"/>
  <c r="I705"/>
  <c r="H705"/>
  <c r="F705"/>
  <c r="E705"/>
  <c r="E704"/>
  <c r="D704" s="1"/>
  <c r="E703"/>
  <c r="K703" s="1"/>
  <c r="I701"/>
  <c r="G701"/>
  <c r="E702"/>
  <c r="D702" s="1"/>
  <c r="F701"/>
  <c r="I700"/>
  <c r="I699"/>
  <c r="I698"/>
  <c r="K698" s="1"/>
  <c r="H697"/>
  <c r="G697"/>
  <c r="F697"/>
  <c r="E697"/>
  <c r="G696"/>
  <c r="G695"/>
  <c r="G694"/>
  <c r="I693"/>
  <c r="H693"/>
  <c r="F693"/>
  <c r="E693"/>
  <c r="G692"/>
  <c r="G691"/>
  <c r="G690"/>
  <c r="I689"/>
  <c r="H689"/>
  <c r="F689"/>
  <c r="E689"/>
  <c r="G688"/>
  <c r="G687"/>
  <c r="G686"/>
  <c r="I685"/>
  <c r="H685"/>
  <c r="F685"/>
  <c r="E685"/>
  <c r="G684"/>
  <c r="G683"/>
  <c r="G682"/>
  <c r="K682" s="1"/>
  <c r="I681"/>
  <c r="H681"/>
  <c r="F681"/>
  <c r="E681"/>
  <c r="E680"/>
  <c r="E679"/>
  <c r="D678"/>
  <c r="I677"/>
  <c r="H677"/>
  <c r="G677"/>
  <c r="F677"/>
  <c r="E676"/>
  <c r="E675"/>
  <c r="D674"/>
  <c r="I673"/>
  <c r="H673"/>
  <c r="G673"/>
  <c r="F673"/>
  <c r="D672"/>
  <c r="F671"/>
  <c r="D670"/>
  <c r="I669"/>
  <c r="H669"/>
  <c r="G669"/>
  <c r="E669"/>
  <c r="E668"/>
  <c r="E667"/>
  <c r="E666"/>
  <c r="I665"/>
  <c r="H665"/>
  <c r="G665"/>
  <c r="F665"/>
  <c r="E664"/>
  <c r="E663"/>
  <c r="D662"/>
  <c r="I661"/>
  <c r="H661"/>
  <c r="G661"/>
  <c r="F661"/>
  <c r="D660"/>
  <c r="D659"/>
  <c r="E658"/>
  <c r="I657"/>
  <c r="H657"/>
  <c r="G657"/>
  <c r="F657"/>
  <c r="D656"/>
  <c r="E655"/>
  <c r="D654"/>
  <c r="I653"/>
  <c r="H653"/>
  <c r="G653"/>
  <c r="F653"/>
  <c r="E652"/>
  <c r="E651"/>
  <c r="D650"/>
  <c r="I649"/>
  <c r="H649"/>
  <c r="G649"/>
  <c r="F649"/>
  <c r="E648"/>
  <c r="D647"/>
  <c r="D646"/>
  <c r="I645"/>
  <c r="H645"/>
  <c r="G645"/>
  <c r="F645"/>
  <c r="G644"/>
  <c r="E644"/>
  <c r="G643"/>
  <c r="G639" s="1"/>
  <c r="G635" s="1"/>
  <c r="F643"/>
  <c r="F641" s="1"/>
  <c r="F637" s="1"/>
  <c r="F633" s="1"/>
  <c r="E643"/>
  <c r="H641"/>
  <c r="I640"/>
  <c r="H640"/>
  <c r="H636" s="1"/>
  <c r="F640"/>
  <c r="F636" s="1"/>
  <c r="I639"/>
  <c r="H638"/>
  <c r="H634" s="1"/>
  <c r="F638"/>
  <c r="F634" s="1"/>
  <c r="E632"/>
  <c r="E631"/>
  <c r="E630"/>
  <c r="E628"/>
  <c r="E627"/>
  <c r="E626"/>
  <c r="E624"/>
  <c r="E623"/>
  <c r="I622"/>
  <c r="H622" s="1"/>
  <c r="G622" s="1"/>
  <c r="H620"/>
  <c r="H619"/>
  <c r="I618"/>
  <c r="D618" s="1"/>
  <c r="E616"/>
  <c r="D616" s="1"/>
  <c r="E615"/>
  <c r="D615" s="1"/>
  <c r="E614"/>
  <c r="D614" s="1"/>
  <c r="I613"/>
  <c r="H613"/>
  <c r="H580" s="1"/>
  <c r="G613"/>
  <c r="F613"/>
  <c r="F580" s="1"/>
  <c r="I610"/>
  <c r="I609" s="1"/>
  <c r="H609"/>
  <c r="G609"/>
  <c r="F609"/>
  <c r="D608"/>
  <c r="D607"/>
  <c r="E606"/>
  <c r="D606" s="1"/>
  <c r="I605"/>
  <c r="H605"/>
  <c r="G605"/>
  <c r="G572" s="1"/>
  <c r="F605"/>
  <c r="D604"/>
  <c r="D603"/>
  <c r="D602"/>
  <c r="D600"/>
  <c r="D599"/>
  <c r="E598"/>
  <c r="D598" s="1"/>
  <c r="I597"/>
  <c r="H597"/>
  <c r="G597"/>
  <c r="G566" s="1"/>
  <c r="F597"/>
  <c r="I594"/>
  <c r="H593"/>
  <c r="H563" s="1"/>
  <c r="G593"/>
  <c r="G563" s="1"/>
  <c r="F593"/>
  <c r="F563" s="1"/>
  <c r="I592"/>
  <c r="H592"/>
  <c r="G592"/>
  <c r="F592"/>
  <c r="I591"/>
  <c r="H591"/>
  <c r="H589" s="1"/>
  <c r="G591"/>
  <c r="F591"/>
  <c r="F589" s="1"/>
  <c r="D532"/>
  <c r="D531"/>
  <c r="D530"/>
  <c r="I529"/>
  <c r="H529"/>
  <c r="G529"/>
  <c r="F529"/>
  <c r="E529"/>
  <c r="D528"/>
  <c r="I521"/>
  <c r="H521"/>
  <c r="G521"/>
  <c r="F521"/>
  <c r="E521"/>
  <c r="D508"/>
  <c r="D506"/>
  <c r="I505"/>
  <c r="H505"/>
  <c r="G505"/>
  <c r="F505"/>
  <c r="E505"/>
  <c r="I472"/>
  <c r="G472"/>
  <c r="F472"/>
  <c r="E472"/>
  <c r="I471"/>
  <c r="G471"/>
  <c r="F471"/>
  <c r="E471"/>
  <c r="I470"/>
  <c r="G470"/>
  <c r="G469" s="1"/>
  <c r="F470"/>
  <c r="E470"/>
  <c r="J468"/>
  <c r="D468"/>
  <c r="J467"/>
  <c r="D467"/>
  <c r="J466"/>
  <c r="D466"/>
  <c r="H465"/>
  <c r="G465"/>
  <c r="F465"/>
  <c r="E465"/>
  <c r="J464"/>
  <c r="D464"/>
  <c r="J463"/>
  <c r="D463"/>
  <c r="J462"/>
  <c r="D462"/>
  <c r="H461"/>
  <c r="G461"/>
  <c r="F461"/>
  <c r="E461"/>
  <c r="J460"/>
  <c r="D460"/>
  <c r="J459"/>
  <c r="D459"/>
  <c r="J458"/>
  <c r="D458"/>
  <c r="H457"/>
  <c r="G457"/>
  <c r="F457"/>
  <c r="E457"/>
  <c r="J456"/>
  <c r="D456"/>
  <c r="J455"/>
  <c r="D455"/>
  <c r="J454"/>
  <c r="D454"/>
  <c r="D453" s="1"/>
  <c r="H453"/>
  <c r="G453"/>
  <c r="F453"/>
  <c r="E453"/>
  <c r="J452"/>
  <c r="D452"/>
  <c r="J451"/>
  <c r="D451"/>
  <c r="J450"/>
  <c r="D450"/>
  <c r="H449"/>
  <c r="G449"/>
  <c r="G448" s="1"/>
  <c r="G447" s="1"/>
  <c r="F449"/>
  <c r="E449"/>
  <c r="E448" s="1"/>
  <c r="E447" s="1"/>
  <c r="E443" s="1"/>
  <c r="F448"/>
  <c r="F447" s="1"/>
  <c r="F443" s="1"/>
  <c r="H445"/>
  <c r="H442"/>
  <c r="G355"/>
  <c r="G347" s="1"/>
  <c r="G439"/>
  <c r="G437" s="1"/>
  <c r="F354"/>
  <c r="F346" s="1"/>
  <c r="J438"/>
  <c r="D438"/>
  <c r="I437"/>
  <c r="H437"/>
  <c r="E437"/>
  <c r="J436"/>
  <c r="D436"/>
  <c r="J435"/>
  <c r="H433"/>
  <c r="D434"/>
  <c r="I433"/>
  <c r="F433"/>
  <c r="J432"/>
  <c r="J431"/>
  <c r="D431"/>
  <c r="D429" s="1"/>
  <c r="J430"/>
  <c r="I429"/>
  <c r="H429"/>
  <c r="G429"/>
  <c r="F429"/>
  <c r="E429"/>
  <c r="I355"/>
  <c r="I347" s="1"/>
  <c r="H355"/>
  <c r="E355"/>
  <c r="E347" s="1"/>
  <c r="I354"/>
  <c r="I346" s="1"/>
  <c r="I353"/>
  <c r="I345" s="1"/>
  <c r="H353"/>
  <c r="J375"/>
  <c r="D375"/>
  <c r="J374"/>
  <c r="D374"/>
  <c r="J373"/>
  <c r="D373"/>
  <c r="I372"/>
  <c r="H372"/>
  <c r="G372"/>
  <c r="F372"/>
  <c r="E372"/>
  <c r="D372"/>
  <c r="J371"/>
  <c r="D371"/>
  <c r="J370"/>
  <c r="D370"/>
  <c r="J369"/>
  <c r="D369"/>
  <c r="I368"/>
  <c r="H368"/>
  <c r="G368"/>
  <c r="F368"/>
  <c r="E368"/>
  <c r="J367"/>
  <c r="D367"/>
  <c r="J366"/>
  <c r="D366"/>
  <c r="J365"/>
  <c r="D365"/>
  <c r="D364" s="1"/>
  <c r="I364"/>
  <c r="H364"/>
  <c r="G364"/>
  <c r="F364"/>
  <c r="E364"/>
  <c r="J363"/>
  <c r="D363"/>
  <c r="J362"/>
  <c r="D362"/>
  <c r="J361"/>
  <c r="D361"/>
  <c r="D360" s="1"/>
  <c r="I360"/>
  <c r="H360"/>
  <c r="G360"/>
  <c r="F360"/>
  <c r="E360"/>
  <c r="J359"/>
  <c r="D359"/>
  <c r="J358"/>
  <c r="D358"/>
  <c r="J357"/>
  <c r="D357"/>
  <c r="D356" s="1"/>
  <c r="I356"/>
  <c r="H356"/>
  <c r="G356"/>
  <c r="F356"/>
  <c r="E356"/>
  <c r="H354"/>
  <c r="H346" s="1"/>
  <c r="F353"/>
  <c r="F345" s="1"/>
  <c r="J351"/>
  <c r="J350"/>
  <c r="J349"/>
  <c r="I348"/>
  <c r="H348"/>
  <c r="G348"/>
  <c r="F348"/>
  <c r="E348"/>
  <c r="D348"/>
  <c r="J343"/>
  <c r="D343"/>
  <c r="J342"/>
  <c r="D342"/>
  <c r="J341"/>
  <c r="D341"/>
  <c r="I340"/>
  <c r="I339" s="1"/>
  <c r="I338" s="1"/>
  <c r="I337" s="1"/>
  <c r="I336" s="1"/>
  <c r="H340"/>
  <c r="H339" s="1"/>
  <c r="H336" s="1"/>
  <c r="F340"/>
  <c r="F339" s="1"/>
  <c r="F338" s="1"/>
  <c r="E340"/>
  <c r="E339" s="1"/>
  <c r="G336"/>
  <c r="J335"/>
  <c r="D335"/>
  <c r="J334"/>
  <c r="D334"/>
  <c r="J333"/>
  <c r="D333"/>
  <c r="I332"/>
  <c r="H332"/>
  <c r="G332"/>
  <c r="F332"/>
  <c r="E332"/>
  <c r="D332"/>
  <c r="J331"/>
  <c r="D331"/>
  <c r="J330"/>
  <c r="D330"/>
  <c r="J329"/>
  <c r="D329"/>
  <c r="I328"/>
  <c r="H328"/>
  <c r="G328"/>
  <c r="F328"/>
  <c r="E328"/>
  <c r="J327"/>
  <c r="D327"/>
  <c r="J326"/>
  <c r="D326"/>
  <c r="J325"/>
  <c r="D325"/>
  <c r="D324" s="1"/>
  <c r="I324"/>
  <c r="H324"/>
  <c r="G324"/>
  <c r="F324"/>
  <c r="E324"/>
  <c r="G323"/>
  <c r="J321"/>
  <c r="I320"/>
  <c r="H320"/>
  <c r="J319"/>
  <c r="D319"/>
  <c r="J318"/>
  <c r="D318"/>
  <c r="J317"/>
  <c r="D317"/>
  <c r="J316"/>
  <c r="D316"/>
  <c r="J315"/>
  <c r="D315"/>
  <c r="J314"/>
  <c r="D314"/>
  <c r="G313"/>
  <c r="J313" s="1"/>
  <c r="I312"/>
  <c r="H312"/>
  <c r="F312"/>
  <c r="E312"/>
  <c r="J311"/>
  <c r="D311"/>
  <c r="J310"/>
  <c r="D310"/>
  <c r="G309"/>
  <c r="J309" s="1"/>
  <c r="I308"/>
  <c r="H308"/>
  <c r="F308"/>
  <c r="E308"/>
  <c r="J307"/>
  <c r="D307"/>
  <c r="J306"/>
  <c r="D306"/>
  <c r="J305"/>
  <c r="I304"/>
  <c r="H304"/>
  <c r="F304"/>
  <c r="E304"/>
  <c r="G303"/>
  <c r="G302"/>
  <c r="G301"/>
  <c r="I300"/>
  <c r="H300"/>
  <c r="F300"/>
  <c r="E300"/>
  <c r="J299"/>
  <c r="D299"/>
  <c r="J298"/>
  <c r="D298"/>
  <c r="J297"/>
  <c r="I296"/>
  <c r="H296"/>
  <c r="G296"/>
  <c r="F296"/>
  <c r="J295"/>
  <c r="D295"/>
  <c r="J294"/>
  <c r="D294"/>
  <c r="G292"/>
  <c r="I292"/>
  <c r="H292"/>
  <c r="F292"/>
  <c r="D279"/>
  <c r="D278"/>
  <c r="D277"/>
  <c r="I276"/>
  <c r="H276"/>
  <c r="G276"/>
  <c r="F276"/>
  <c r="E276"/>
  <c r="J275"/>
  <c r="D275"/>
  <c r="J274"/>
  <c r="D274"/>
  <c r="J273"/>
  <c r="D273"/>
  <c r="D272" s="1"/>
  <c r="H272"/>
  <c r="G272"/>
  <c r="F272"/>
  <c r="E272"/>
  <c r="I271"/>
  <c r="H271"/>
  <c r="G271"/>
  <c r="F271"/>
  <c r="E271"/>
  <c r="I270"/>
  <c r="I262" s="1"/>
  <c r="H270"/>
  <c r="G270"/>
  <c r="F270"/>
  <c r="E270"/>
  <c r="I269"/>
  <c r="G269"/>
  <c r="F269"/>
  <c r="E269"/>
  <c r="J267"/>
  <c r="D267"/>
  <c r="J266"/>
  <c r="D266"/>
  <c r="J265"/>
  <c r="D265"/>
  <c r="J264"/>
  <c r="D264"/>
  <c r="J263"/>
  <c r="G254"/>
  <c r="F254"/>
  <c r="E262"/>
  <c r="H253"/>
  <c r="F253"/>
  <c r="E261"/>
  <c r="E253" s="1"/>
  <c r="G259"/>
  <c r="E260"/>
  <c r="F259"/>
  <c r="J258"/>
  <c r="D258"/>
  <c r="J257"/>
  <c r="D257"/>
  <c r="J256"/>
  <c r="D256"/>
  <c r="I255"/>
  <c r="H255"/>
  <c r="G255"/>
  <c r="F255"/>
  <c r="E255"/>
  <c r="H254"/>
  <c r="G253"/>
  <c r="F252"/>
  <c r="F248" s="1"/>
  <c r="H250"/>
  <c r="G249"/>
  <c r="J246"/>
  <c r="D246"/>
  <c r="J245"/>
  <c r="D245"/>
  <c r="J244"/>
  <c r="D244"/>
  <c r="I243"/>
  <c r="H243"/>
  <c r="G243"/>
  <c r="F243"/>
  <c r="E243"/>
  <c r="D243"/>
  <c r="J242"/>
  <c r="D242"/>
  <c r="J241"/>
  <c r="D241"/>
  <c r="J240"/>
  <c r="D240"/>
  <c r="I239"/>
  <c r="H239"/>
  <c r="G239"/>
  <c r="F239"/>
  <c r="E239"/>
  <c r="J238"/>
  <c r="D238"/>
  <c r="J237"/>
  <c r="D237"/>
  <c r="J236"/>
  <c r="D236"/>
  <c r="I235"/>
  <c r="H235"/>
  <c r="G235"/>
  <c r="F235"/>
  <c r="E235"/>
  <c r="D235"/>
  <c r="G234"/>
  <c r="E234"/>
  <c r="G233"/>
  <c r="E233"/>
  <c r="G232"/>
  <c r="E232"/>
  <c r="I231"/>
  <c r="H231"/>
  <c r="E230"/>
  <c r="E229"/>
  <c r="J229" s="1"/>
  <c r="I227"/>
  <c r="H227"/>
  <c r="G227"/>
  <c r="F227"/>
  <c r="E226"/>
  <c r="E225"/>
  <c r="J225" s="1"/>
  <c r="E224"/>
  <c r="I223"/>
  <c r="H223"/>
  <c r="G223"/>
  <c r="F223"/>
  <c r="E222"/>
  <c r="E221"/>
  <c r="J221" s="1"/>
  <c r="I219"/>
  <c r="H219"/>
  <c r="G219"/>
  <c r="F219"/>
  <c r="E218"/>
  <c r="E217"/>
  <c r="J217" s="1"/>
  <c r="I215"/>
  <c r="H215"/>
  <c r="G215"/>
  <c r="F215"/>
  <c r="E214"/>
  <c r="E213"/>
  <c r="J213" s="1"/>
  <c r="I211"/>
  <c r="H211"/>
  <c r="G211"/>
  <c r="F211"/>
  <c r="J210"/>
  <c r="D210"/>
  <c r="J209"/>
  <c r="D209"/>
  <c r="E208"/>
  <c r="J208" s="1"/>
  <c r="I207"/>
  <c r="H207"/>
  <c r="G207"/>
  <c r="F207"/>
  <c r="E206"/>
  <c r="J206" s="1"/>
  <c r="E205"/>
  <c r="J205" s="1"/>
  <c r="J204"/>
  <c r="I203"/>
  <c r="H203"/>
  <c r="G203"/>
  <c r="F203"/>
  <c r="E202"/>
  <c r="J202" s="1"/>
  <c r="E201"/>
  <c r="J201" s="1"/>
  <c r="J200"/>
  <c r="I199"/>
  <c r="H199"/>
  <c r="G199"/>
  <c r="F199"/>
  <c r="I198"/>
  <c r="I114" s="1"/>
  <c r="I110" s="1"/>
  <c r="H198"/>
  <c r="G198"/>
  <c r="F198"/>
  <c r="I197"/>
  <c r="I113" s="1"/>
  <c r="H197"/>
  <c r="H113" s="1"/>
  <c r="H109" s="1"/>
  <c r="G197"/>
  <c r="F197"/>
  <c r="I196"/>
  <c r="I195" s="1"/>
  <c r="H196"/>
  <c r="G196"/>
  <c r="G195" s="1"/>
  <c r="F196"/>
  <c r="E194"/>
  <c r="J194" s="1"/>
  <c r="E193"/>
  <c r="J193" s="1"/>
  <c r="E192"/>
  <c r="J192" s="1"/>
  <c r="I191"/>
  <c r="H191"/>
  <c r="G191"/>
  <c r="F191"/>
  <c r="E190"/>
  <c r="J190" s="1"/>
  <c r="E189"/>
  <c r="J189" s="1"/>
  <c r="E188"/>
  <c r="J188" s="1"/>
  <c r="I187"/>
  <c r="H187"/>
  <c r="G187"/>
  <c r="F187"/>
  <c r="E186"/>
  <c r="J186" s="1"/>
  <c r="E185"/>
  <c r="J185" s="1"/>
  <c r="E184"/>
  <c r="J184" s="1"/>
  <c r="I183"/>
  <c r="H183"/>
  <c r="G183"/>
  <c r="F183"/>
  <c r="E182"/>
  <c r="J182" s="1"/>
  <c r="E181"/>
  <c r="J181" s="1"/>
  <c r="E180"/>
  <c r="J180" s="1"/>
  <c r="I179"/>
  <c r="H179"/>
  <c r="G179"/>
  <c r="F179"/>
  <c r="E178"/>
  <c r="J178" s="1"/>
  <c r="E177"/>
  <c r="J177" s="1"/>
  <c r="E176"/>
  <c r="J176" s="1"/>
  <c r="I175"/>
  <c r="H175"/>
  <c r="G175"/>
  <c r="F175"/>
  <c r="E174"/>
  <c r="J174" s="1"/>
  <c r="E173"/>
  <c r="J173" s="1"/>
  <c r="E172"/>
  <c r="J172" s="1"/>
  <c r="I171"/>
  <c r="H171"/>
  <c r="G171"/>
  <c r="F171"/>
  <c r="E170"/>
  <c r="J170" s="1"/>
  <c r="E169"/>
  <c r="J169" s="1"/>
  <c r="E168"/>
  <c r="J168" s="1"/>
  <c r="I167"/>
  <c r="H167"/>
  <c r="G167"/>
  <c r="F167"/>
  <c r="E166"/>
  <c r="J166" s="1"/>
  <c r="E165"/>
  <c r="J165" s="1"/>
  <c r="E164"/>
  <c r="J164" s="1"/>
  <c r="I163"/>
  <c r="H163"/>
  <c r="G163"/>
  <c r="F163"/>
  <c r="E162"/>
  <c r="J162" s="1"/>
  <c r="E161"/>
  <c r="J161" s="1"/>
  <c r="E160"/>
  <c r="J160" s="1"/>
  <c r="I159"/>
  <c r="H159"/>
  <c r="G159"/>
  <c r="F159"/>
  <c r="E158"/>
  <c r="J158" s="1"/>
  <c r="E157"/>
  <c r="J157" s="1"/>
  <c r="E156"/>
  <c r="J156" s="1"/>
  <c r="I155"/>
  <c r="H155"/>
  <c r="G155"/>
  <c r="F155"/>
  <c r="J154"/>
  <c r="D154"/>
  <c r="J153"/>
  <c r="D153"/>
  <c r="J152"/>
  <c r="D152"/>
  <c r="D151" s="1"/>
  <c r="I151"/>
  <c r="H151"/>
  <c r="G151"/>
  <c r="F151"/>
  <c r="E151"/>
  <c r="E150"/>
  <c r="J150" s="1"/>
  <c r="E149"/>
  <c r="J149" s="1"/>
  <c r="E148"/>
  <c r="J148" s="1"/>
  <c r="I147"/>
  <c r="H147"/>
  <c r="G147"/>
  <c r="F147"/>
  <c r="E146"/>
  <c r="J146" s="1"/>
  <c r="E145"/>
  <c r="J145" s="1"/>
  <c r="E144"/>
  <c r="J144" s="1"/>
  <c r="I143"/>
  <c r="H143"/>
  <c r="G143"/>
  <c r="F143"/>
  <c r="E142"/>
  <c r="J142" s="1"/>
  <c r="E141"/>
  <c r="J141" s="1"/>
  <c r="E140"/>
  <c r="J140" s="1"/>
  <c r="I139"/>
  <c r="H139"/>
  <c r="G139"/>
  <c r="F139"/>
  <c r="E138"/>
  <c r="J138" s="1"/>
  <c r="E137"/>
  <c r="J137" s="1"/>
  <c r="E136"/>
  <c r="J136" s="1"/>
  <c r="I135"/>
  <c r="I134" s="1"/>
  <c r="H135"/>
  <c r="H134" s="1"/>
  <c r="H133" s="1"/>
  <c r="H132" s="1"/>
  <c r="G135"/>
  <c r="F135"/>
  <c r="E134"/>
  <c r="E133"/>
  <c r="E132"/>
  <c r="G131"/>
  <c r="F131"/>
  <c r="G130"/>
  <c r="F130"/>
  <c r="E130"/>
  <c r="G129"/>
  <c r="F129"/>
  <c r="E129"/>
  <c r="G128"/>
  <c r="F128"/>
  <c r="E128"/>
  <c r="I127"/>
  <c r="H127"/>
  <c r="E126"/>
  <c r="J126" s="1"/>
  <c r="E125"/>
  <c r="J125" s="1"/>
  <c r="E124"/>
  <c r="J124" s="1"/>
  <c r="I123"/>
  <c r="H123"/>
  <c r="G123"/>
  <c r="F123"/>
  <c r="E122"/>
  <c r="J122" s="1"/>
  <c r="E121"/>
  <c r="J121" s="1"/>
  <c r="E120"/>
  <c r="J120" s="1"/>
  <c r="I119"/>
  <c r="H119"/>
  <c r="G119"/>
  <c r="F119"/>
  <c r="G118"/>
  <c r="F118"/>
  <c r="E118"/>
  <c r="G117"/>
  <c r="F117"/>
  <c r="F113" s="1"/>
  <c r="F109" s="1"/>
  <c r="E117"/>
  <c r="G116"/>
  <c r="E116"/>
  <c r="I115"/>
  <c r="H115"/>
  <c r="H114"/>
  <c r="H110" s="1"/>
  <c r="H112"/>
  <c r="H108" s="1"/>
  <c r="E90"/>
  <c r="E89"/>
  <c r="J89" s="1"/>
  <c r="J88"/>
  <c r="I87"/>
  <c r="H87"/>
  <c r="G87"/>
  <c r="F87"/>
  <c r="E86"/>
  <c r="J86" s="1"/>
  <c r="J85"/>
  <c r="I83"/>
  <c r="H83"/>
  <c r="G83"/>
  <c r="F83"/>
  <c r="E82"/>
  <c r="E81"/>
  <c r="I79"/>
  <c r="H79"/>
  <c r="G79"/>
  <c r="F79"/>
  <c r="I75"/>
  <c r="I38" s="1"/>
  <c r="I37" s="1"/>
  <c r="I36" s="1"/>
  <c r="H75"/>
  <c r="G75"/>
  <c r="F75"/>
  <c r="E74"/>
  <c r="J74" s="1"/>
  <c r="E73"/>
  <c r="J73" s="1"/>
  <c r="E72"/>
  <c r="I71"/>
  <c r="H71"/>
  <c r="G71"/>
  <c r="F71"/>
  <c r="E70"/>
  <c r="E69"/>
  <c r="I67"/>
  <c r="H67"/>
  <c r="G67"/>
  <c r="F67"/>
  <c r="E62"/>
  <c r="D62" s="1"/>
  <c r="E61"/>
  <c r="E60"/>
  <c r="E40" s="1"/>
  <c r="I59"/>
  <c r="H59"/>
  <c r="G59"/>
  <c r="F59"/>
  <c r="G58"/>
  <c r="J58" s="1"/>
  <c r="G57"/>
  <c r="J57" s="1"/>
  <c r="G56"/>
  <c r="J56" s="1"/>
  <c r="I55"/>
  <c r="H55"/>
  <c r="F55"/>
  <c r="E55"/>
  <c r="J50"/>
  <c r="J49"/>
  <c r="D49"/>
  <c r="J48"/>
  <c r="I47"/>
  <c r="H47"/>
  <c r="G47"/>
  <c r="F47"/>
  <c r="D46"/>
  <c r="D45"/>
  <c r="I43"/>
  <c r="H43"/>
  <c r="F43"/>
  <c r="I39"/>
  <c r="H39"/>
  <c r="F39"/>
  <c r="E38"/>
  <c r="E37"/>
  <c r="E36"/>
  <c r="H35"/>
  <c r="H30" s="1"/>
  <c r="H29" s="1"/>
  <c r="G35"/>
  <c r="F35"/>
  <c r="I34"/>
  <c r="I33" s="1"/>
  <c r="I32" s="1"/>
  <c r="I31" s="1"/>
  <c r="E34"/>
  <c r="E33"/>
  <c r="E32"/>
  <c r="H31"/>
  <c r="G31"/>
  <c r="F31"/>
  <c r="E30"/>
  <c r="G25"/>
  <c r="E29"/>
  <c r="G28"/>
  <c r="G24" s="1"/>
  <c r="F27"/>
  <c r="F24"/>
  <c r="F17"/>
  <c r="F114" l="1"/>
  <c r="F110" s="1"/>
  <c r="D239"/>
  <c r="D255"/>
  <c r="D328"/>
  <c r="D368"/>
  <c r="D449"/>
  <c r="D457"/>
  <c r="E27"/>
  <c r="D643"/>
  <c r="G577"/>
  <c r="G576"/>
  <c r="G620"/>
  <c r="H587"/>
  <c r="F576"/>
  <c r="F574"/>
  <c r="H576"/>
  <c r="H574"/>
  <c r="G619"/>
  <c r="F619" s="1"/>
  <c r="E619" s="1"/>
  <c r="F20"/>
  <c r="E135"/>
  <c r="D340"/>
  <c r="D563"/>
  <c r="E65"/>
  <c r="J65" s="1"/>
  <c r="E621"/>
  <c r="E640"/>
  <c r="E636" s="1"/>
  <c r="G589"/>
  <c r="G560" s="1"/>
  <c r="G562"/>
  <c r="I593"/>
  <c r="I590"/>
  <c r="I589" s="1"/>
  <c r="E131"/>
  <c r="E139"/>
  <c r="E143"/>
  <c r="E147"/>
  <c r="F560"/>
  <c r="H560"/>
  <c r="F562"/>
  <c r="H562"/>
  <c r="F566"/>
  <c r="F565"/>
  <c r="H566"/>
  <c r="H565"/>
  <c r="F571"/>
  <c r="F572"/>
  <c r="H571"/>
  <c r="H572"/>
  <c r="J323"/>
  <c r="G320"/>
  <c r="F337"/>
  <c r="F336" s="1"/>
  <c r="F322"/>
  <c r="F320" s="1"/>
  <c r="I635"/>
  <c r="I636"/>
  <c r="D648"/>
  <c r="D645" s="1"/>
  <c r="K648"/>
  <c r="D651"/>
  <c r="K651"/>
  <c r="D664"/>
  <c r="K664"/>
  <c r="D667"/>
  <c r="K667"/>
  <c r="D675"/>
  <c r="K675"/>
  <c r="D680"/>
  <c r="K680"/>
  <c r="D683"/>
  <c r="K683"/>
  <c r="D686"/>
  <c r="K686"/>
  <c r="D688"/>
  <c r="K688"/>
  <c r="D691"/>
  <c r="K691"/>
  <c r="D694"/>
  <c r="K694"/>
  <c r="D696"/>
  <c r="K696"/>
  <c r="D699"/>
  <c r="K699"/>
  <c r="D69"/>
  <c r="J69"/>
  <c r="D116"/>
  <c r="E119"/>
  <c r="E123"/>
  <c r="D128"/>
  <c r="G127"/>
  <c r="D605"/>
  <c r="E629"/>
  <c r="D644"/>
  <c r="K713"/>
  <c r="K717"/>
  <c r="K721"/>
  <c r="K725"/>
  <c r="K729"/>
  <c r="I91"/>
  <c r="K702"/>
  <c r="G640"/>
  <c r="G636" s="1"/>
  <c r="K644"/>
  <c r="D652"/>
  <c r="K652"/>
  <c r="D655"/>
  <c r="D653" s="1"/>
  <c r="K655"/>
  <c r="E657"/>
  <c r="K657" s="1"/>
  <c r="K658"/>
  <c r="D663"/>
  <c r="K663"/>
  <c r="D666"/>
  <c r="K666"/>
  <c r="D668"/>
  <c r="K668"/>
  <c r="D671"/>
  <c r="D669" s="1"/>
  <c r="K671"/>
  <c r="D676"/>
  <c r="K676"/>
  <c r="D679"/>
  <c r="K679"/>
  <c r="D684"/>
  <c r="K684"/>
  <c r="D687"/>
  <c r="K687"/>
  <c r="D690"/>
  <c r="K690"/>
  <c r="D692"/>
  <c r="K692"/>
  <c r="D695"/>
  <c r="K695"/>
  <c r="D700"/>
  <c r="K700"/>
  <c r="K643"/>
  <c r="K737"/>
  <c r="K704"/>
  <c r="J130"/>
  <c r="D136"/>
  <c r="D138"/>
  <c r="D140"/>
  <c r="D142"/>
  <c r="D144"/>
  <c r="D146"/>
  <c r="D148"/>
  <c r="D150"/>
  <c r="D161"/>
  <c r="D169"/>
  <c r="D177"/>
  <c r="D185"/>
  <c r="D193"/>
  <c r="E196"/>
  <c r="J196" s="1"/>
  <c r="E249"/>
  <c r="D130"/>
  <c r="J302"/>
  <c r="G290"/>
  <c r="D290" s="1"/>
  <c r="E661"/>
  <c r="K661" s="1"/>
  <c r="F669"/>
  <c r="K669" s="1"/>
  <c r="D725"/>
  <c r="D103"/>
  <c r="J301"/>
  <c r="G289"/>
  <c r="J289" s="1"/>
  <c r="J303"/>
  <c r="G291"/>
  <c r="J291" s="1"/>
  <c r="E26"/>
  <c r="E24"/>
  <c r="E35"/>
  <c r="D233"/>
  <c r="F288"/>
  <c r="D426"/>
  <c r="D353" s="1"/>
  <c r="D505"/>
  <c r="E665"/>
  <c r="K665" s="1"/>
  <c r="G427"/>
  <c r="E639"/>
  <c r="E635" s="1"/>
  <c r="D717"/>
  <c r="D721"/>
  <c r="D737"/>
  <c r="G27"/>
  <c r="E25"/>
  <c r="G41"/>
  <c r="D232"/>
  <c r="D269"/>
  <c r="D470"/>
  <c r="D471"/>
  <c r="D472"/>
  <c r="E597"/>
  <c r="D601"/>
  <c r="D521"/>
  <c r="H345"/>
  <c r="H347"/>
  <c r="J72"/>
  <c r="E64"/>
  <c r="G95"/>
  <c r="G55"/>
  <c r="J55" s="1"/>
  <c r="E59"/>
  <c r="E112"/>
  <c r="E108" s="1"/>
  <c r="I112"/>
  <c r="I108" s="1"/>
  <c r="G112"/>
  <c r="G108" s="1"/>
  <c r="F115"/>
  <c r="D118"/>
  <c r="G114"/>
  <c r="G110" s="1"/>
  <c r="D120"/>
  <c r="D122"/>
  <c r="D124"/>
  <c r="D126"/>
  <c r="E207"/>
  <c r="J207" s="1"/>
  <c r="D213"/>
  <c r="D221"/>
  <c r="D276"/>
  <c r="D293"/>
  <c r="J356"/>
  <c r="J360"/>
  <c r="J372"/>
  <c r="E353"/>
  <c r="E345" s="1"/>
  <c r="E433"/>
  <c r="F446"/>
  <c r="F442" s="1"/>
  <c r="E469"/>
  <c r="I469"/>
  <c r="D529"/>
  <c r="D597"/>
  <c r="E605"/>
  <c r="E625"/>
  <c r="J96"/>
  <c r="D99"/>
  <c r="H91"/>
  <c r="I344"/>
  <c r="F195"/>
  <c r="H288"/>
  <c r="H28"/>
  <c r="H24" s="1"/>
  <c r="H20" s="1"/>
  <c r="H17"/>
  <c r="D36"/>
  <c r="D37"/>
  <c r="D38"/>
  <c r="J44"/>
  <c r="D44"/>
  <c r="D43" s="1"/>
  <c r="G40"/>
  <c r="G20" s="1"/>
  <c r="J45"/>
  <c r="D56"/>
  <c r="D58"/>
  <c r="D60"/>
  <c r="J60"/>
  <c r="J84"/>
  <c r="E83"/>
  <c r="J83" s="1"/>
  <c r="J46"/>
  <c r="G42"/>
  <c r="J61"/>
  <c r="E41"/>
  <c r="E42"/>
  <c r="J42" s="1"/>
  <c r="J62"/>
  <c r="J80"/>
  <c r="E79"/>
  <c r="J79" s="1"/>
  <c r="J82"/>
  <c r="E78"/>
  <c r="J78" s="1"/>
  <c r="J90"/>
  <c r="E87"/>
  <c r="J87" s="1"/>
  <c r="I109"/>
  <c r="E115"/>
  <c r="G93"/>
  <c r="J93" s="1"/>
  <c r="G94"/>
  <c r="J94" s="1"/>
  <c r="D525"/>
  <c r="J68"/>
  <c r="J70"/>
  <c r="E66"/>
  <c r="J66" s="1"/>
  <c r="J81"/>
  <c r="E77"/>
  <c r="J77" s="1"/>
  <c r="I107"/>
  <c r="J117"/>
  <c r="G115"/>
  <c r="E197"/>
  <c r="D197" s="1"/>
  <c r="D229"/>
  <c r="E231"/>
  <c r="D234"/>
  <c r="D231" s="1"/>
  <c r="J235"/>
  <c r="J239"/>
  <c r="D270"/>
  <c r="I261"/>
  <c r="D261" s="1"/>
  <c r="D249" s="1"/>
  <c r="H268"/>
  <c r="J272"/>
  <c r="J276"/>
  <c r="E292"/>
  <c r="J292" s="1"/>
  <c r="J324"/>
  <c r="J328"/>
  <c r="H352"/>
  <c r="J457"/>
  <c r="D461"/>
  <c r="D465"/>
  <c r="F469"/>
  <c r="E613"/>
  <c r="D658"/>
  <c r="D657" s="1"/>
  <c r="E642"/>
  <c r="E638" s="1"/>
  <c r="E634" s="1"/>
  <c r="D682"/>
  <c r="G642"/>
  <c r="G641" s="1"/>
  <c r="G637" s="1"/>
  <c r="G633" s="1"/>
  <c r="D698"/>
  <c r="D697" s="1"/>
  <c r="I642"/>
  <c r="D733"/>
  <c r="E522"/>
  <c r="E525"/>
  <c r="F268"/>
  <c r="J270"/>
  <c r="J271"/>
  <c r="I425"/>
  <c r="H425"/>
  <c r="H441"/>
  <c r="D448"/>
  <c r="D444" s="1"/>
  <c r="J448"/>
  <c r="H195"/>
  <c r="H344"/>
  <c r="D705"/>
  <c r="D673"/>
  <c r="H701"/>
  <c r="H637" s="1"/>
  <c r="H633" s="1"/>
  <c r="H639"/>
  <c r="H635" s="1"/>
  <c r="D92"/>
  <c r="F91"/>
  <c r="E95"/>
  <c r="J95" s="1"/>
  <c r="D96"/>
  <c r="D97"/>
  <c r="D98"/>
  <c r="J339"/>
  <c r="J427"/>
  <c r="E354"/>
  <c r="E346" s="1"/>
  <c r="D32"/>
  <c r="D33"/>
  <c r="D34"/>
  <c r="J36"/>
  <c r="J37"/>
  <c r="J38"/>
  <c r="G43"/>
  <c r="J43" s="1"/>
  <c r="D93"/>
  <c r="J59"/>
  <c r="D73"/>
  <c r="D65" s="1"/>
  <c r="D76"/>
  <c r="D80"/>
  <c r="D82"/>
  <c r="D84"/>
  <c r="D86"/>
  <c r="D88"/>
  <c r="D90"/>
  <c r="H107"/>
  <c r="F112"/>
  <c r="H111"/>
  <c r="G113"/>
  <c r="G109" s="1"/>
  <c r="J118"/>
  <c r="J119"/>
  <c r="J123"/>
  <c r="E127"/>
  <c r="F127"/>
  <c r="J129"/>
  <c r="J135"/>
  <c r="J139"/>
  <c r="J143"/>
  <c r="J147"/>
  <c r="J151"/>
  <c r="D157"/>
  <c r="D165"/>
  <c r="D173"/>
  <c r="D181"/>
  <c r="D189"/>
  <c r="E198"/>
  <c r="J198" s="1"/>
  <c r="D201"/>
  <c r="E203"/>
  <c r="J203" s="1"/>
  <c r="D205"/>
  <c r="D208"/>
  <c r="D207" s="1"/>
  <c r="D217"/>
  <c r="D225"/>
  <c r="G231"/>
  <c r="J233"/>
  <c r="J243"/>
  <c r="F250"/>
  <c r="F251"/>
  <c r="J255"/>
  <c r="H259"/>
  <c r="J262"/>
  <c r="J269"/>
  <c r="G268"/>
  <c r="I268"/>
  <c r="I288"/>
  <c r="J293"/>
  <c r="D302"/>
  <c r="J332"/>
  <c r="E338"/>
  <c r="E322" s="1"/>
  <c r="D339"/>
  <c r="J340"/>
  <c r="J348"/>
  <c r="E425"/>
  <c r="G425"/>
  <c r="G353"/>
  <c r="I352"/>
  <c r="D433"/>
  <c r="J434"/>
  <c r="G433"/>
  <c r="J433" s="1"/>
  <c r="D640"/>
  <c r="D636" s="1"/>
  <c r="J364"/>
  <c r="J368"/>
  <c r="J429"/>
  <c r="D439"/>
  <c r="J453"/>
  <c r="I617"/>
  <c r="F639"/>
  <c r="F635" s="1"/>
  <c r="E645"/>
  <c r="K645" s="1"/>
  <c r="E649"/>
  <c r="K649" s="1"/>
  <c r="E653"/>
  <c r="K653" s="1"/>
  <c r="E673"/>
  <c r="K673" s="1"/>
  <c r="E677"/>
  <c r="K677" s="1"/>
  <c r="G681"/>
  <c r="K681" s="1"/>
  <c r="G685"/>
  <c r="K685" s="1"/>
  <c r="G689"/>
  <c r="K689" s="1"/>
  <c r="G693"/>
  <c r="K693" s="1"/>
  <c r="I697"/>
  <c r="K697" s="1"/>
  <c r="E701"/>
  <c r="D703"/>
  <c r="D639" s="1"/>
  <c r="D635" s="1"/>
  <c r="G705"/>
  <c r="K705" s="1"/>
  <c r="G709"/>
  <c r="K709" s="1"/>
  <c r="D713"/>
  <c r="D729"/>
  <c r="H733"/>
  <c r="K733" s="1"/>
  <c r="H131"/>
  <c r="D134"/>
  <c r="I133"/>
  <c r="I132" s="1"/>
  <c r="I131" s="1"/>
  <c r="J32"/>
  <c r="J33"/>
  <c r="J34"/>
  <c r="J40"/>
  <c r="J92"/>
  <c r="J112"/>
  <c r="J116"/>
  <c r="J128"/>
  <c r="J134"/>
  <c r="J216"/>
  <c r="D216"/>
  <c r="E215"/>
  <c r="J215" s="1"/>
  <c r="J218"/>
  <c r="D218"/>
  <c r="J224"/>
  <c r="D224"/>
  <c r="E223"/>
  <c r="J223" s="1"/>
  <c r="J226"/>
  <c r="D226"/>
  <c r="J232"/>
  <c r="J234"/>
  <c r="H251"/>
  <c r="G446"/>
  <c r="G443"/>
  <c r="J443" s="1"/>
  <c r="I35"/>
  <c r="I30" s="1"/>
  <c r="I26" s="1"/>
  <c r="E31"/>
  <c r="J31" s="1"/>
  <c r="E47"/>
  <c r="D48"/>
  <c r="D50"/>
  <c r="D42" s="1"/>
  <c r="E91"/>
  <c r="D57"/>
  <c r="D61"/>
  <c r="E67"/>
  <c r="J67" s="1"/>
  <c r="D68"/>
  <c r="D70"/>
  <c r="E71"/>
  <c r="J71" s="1"/>
  <c r="D72"/>
  <c r="D74"/>
  <c r="D77"/>
  <c r="D81"/>
  <c r="D85"/>
  <c r="D89"/>
  <c r="D117"/>
  <c r="D115" s="1"/>
  <c r="D121"/>
  <c r="D125"/>
  <c r="D123" s="1"/>
  <c r="D129"/>
  <c r="D137"/>
  <c r="D135" s="1"/>
  <c r="D141"/>
  <c r="D145"/>
  <c r="D143" s="1"/>
  <c r="D149"/>
  <c r="E155"/>
  <c r="J155" s="1"/>
  <c r="D156"/>
  <c r="D158"/>
  <c r="E159"/>
  <c r="J159" s="1"/>
  <c r="D160"/>
  <c r="D162"/>
  <c r="E163"/>
  <c r="J163" s="1"/>
  <c r="D164"/>
  <c r="D166"/>
  <c r="E167"/>
  <c r="J167" s="1"/>
  <c r="D168"/>
  <c r="D170"/>
  <c r="E171"/>
  <c r="J171" s="1"/>
  <c r="D172"/>
  <c r="D174"/>
  <c r="E175"/>
  <c r="J175" s="1"/>
  <c r="D176"/>
  <c r="D178"/>
  <c r="E179"/>
  <c r="J179" s="1"/>
  <c r="D180"/>
  <c r="D182"/>
  <c r="E183"/>
  <c r="J183" s="1"/>
  <c r="D184"/>
  <c r="D186"/>
  <c r="E187"/>
  <c r="J187" s="1"/>
  <c r="D188"/>
  <c r="D190"/>
  <c r="E191"/>
  <c r="J191" s="1"/>
  <c r="D192"/>
  <c r="D194"/>
  <c r="E195"/>
  <c r="D198"/>
  <c r="E199"/>
  <c r="J199" s="1"/>
  <c r="D200"/>
  <c r="D202"/>
  <c r="D204"/>
  <c r="D206"/>
  <c r="J212"/>
  <c r="D212"/>
  <c r="E211"/>
  <c r="J211" s="1"/>
  <c r="J214"/>
  <c r="D214"/>
  <c r="J220"/>
  <c r="D220"/>
  <c r="E219"/>
  <c r="J219" s="1"/>
  <c r="J222"/>
  <c r="D222"/>
  <c r="J228"/>
  <c r="D228"/>
  <c r="E227"/>
  <c r="J227" s="1"/>
  <c r="J230"/>
  <c r="D230"/>
  <c r="J231"/>
  <c r="J261"/>
  <c r="J426"/>
  <c r="J439"/>
  <c r="J447"/>
  <c r="D447"/>
  <c r="D443" s="1"/>
  <c r="E446"/>
  <c r="J449"/>
  <c r="F249"/>
  <c r="H249"/>
  <c r="E250"/>
  <c r="G250"/>
  <c r="I250"/>
  <c r="E252"/>
  <c r="G252"/>
  <c r="E254"/>
  <c r="I254"/>
  <c r="E259"/>
  <c r="D262"/>
  <c r="D250" s="1"/>
  <c r="E268"/>
  <c r="D271"/>
  <c r="D263" s="1"/>
  <c r="E288"/>
  <c r="E296"/>
  <c r="J296" s="1"/>
  <c r="D297"/>
  <c r="D296" s="1"/>
  <c r="G300"/>
  <c r="J300" s="1"/>
  <c r="D301"/>
  <c r="D303"/>
  <c r="G304"/>
  <c r="J304" s="1"/>
  <c r="D305"/>
  <c r="D304" s="1"/>
  <c r="G308"/>
  <c r="J308" s="1"/>
  <c r="D309"/>
  <c r="D308" s="1"/>
  <c r="G312"/>
  <c r="J312" s="1"/>
  <c r="D313"/>
  <c r="D312" s="1"/>
  <c r="D321"/>
  <c r="D323"/>
  <c r="F437"/>
  <c r="J437" s="1"/>
  <c r="D440"/>
  <c r="F355"/>
  <c r="J440"/>
  <c r="F445"/>
  <c r="F444" s="1"/>
  <c r="F441" s="1"/>
  <c r="J461"/>
  <c r="D613"/>
  <c r="J465"/>
  <c r="D709"/>
  <c r="E610"/>
  <c r="H617"/>
  <c r="F622"/>
  <c r="D665"/>
  <c r="D661" l="1"/>
  <c r="E742"/>
  <c r="E352"/>
  <c r="D139"/>
  <c r="D59"/>
  <c r="I260"/>
  <c r="D260" s="1"/>
  <c r="G617"/>
  <c r="G584" s="1"/>
  <c r="D685"/>
  <c r="D677"/>
  <c r="D291"/>
  <c r="D196"/>
  <c r="D195" s="1"/>
  <c r="D147"/>
  <c r="D127"/>
  <c r="I249"/>
  <c r="J41"/>
  <c r="D693"/>
  <c r="H27"/>
  <c r="F620"/>
  <c r="G587"/>
  <c r="D94"/>
  <c r="D91" s="1"/>
  <c r="D576"/>
  <c r="H584"/>
  <c r="H583"/>
  <c r="D689"/>
  <c r="D649"/>
  <c r="F12"/>
  <c r="D87"/>
  <c r="D79"/>
  <c r="J197"/>
  <c r="E113"/>
  <c r="E109" s="1"/>
  <c r="D112"/>
  <c r="D108" s="1"/>
  <c r="D78"/>
  <c r="D75" s="1"/>
  <c r="D681"/>
  <c r="I111"/>
  <c r="H556"/>
  <c r="D560"/>
  <c r="F557"/>
  <c r="K642"/>
  <c r="D642"/>
  <c r="D641" s="1"/>
  <c r="D566"/>
  <c r="F556"/>
  <c r="G558"/>
  <c r="D572"/>
  <c r="K701"/>
  <c r="K636"/>
  <c r="K635"/>
  <c r="J322"/>
  <c r="E320"/>
  <c r="D320" s="1"/>
  <c r="H12"/>
  <c r="K640"/>
  <c r="K639"/>
  <c r="D133"/>
  <c r="J115"/>
  <c r="D292"/>
  <c r="D289"/>
  <c r="D288" s="1"/>
  <c r="G354"/>
  <c r="G91"/>
  <c r="J91" s="1"/>
  <c r="D469"/>
  <c r="D428"/>
  <c r="D355" s="1"/>
  <c r="D427"/>
  <c r="E21"/>
  <c r="E17" s="1"/>
  <c r="G638"/>
  <c r="G634" s="1"/>
  <c r="J428"/>
  <c r="E344"/>
  <c r="J268"/>
  <c r="J195"/>
  <c r="D119"/>
  <c r="D83"/>
  <c r="D66"/>
  <c r="D55"/>
  <c r="I253"/>
  <c r="G107"/>
  <c r="G21"/>
  <c r="G17" s="1"/>
  <c r="E20"/>
  <c r="E641"/>
  <c r="E637" s="1"/>
  <c r="E633" s="1"/>
  <c r="E75"/>
  <c r="J75" s="1"/>
  <c r="J76"/>
  <c r="E39"/>
  <c r="D40"/>
  <c r="D35"/>
  <c r="D64"/>
  <c r="J47"/>
  <c r="D522"/>
  <c r="I638"/>
  <c r="I641"/>
  <c r="E63"/>
  <c r="J63" s="1"/>
  <c r="J64"/>
  <c r="D41"/>
  <c r="G39"/>
  <c r="D701"/>
  <c r="D95"/>
  <c r="J338"/>
  <c r="D338"/>
  <c r="D322" s="1"/>
  <c r="E337"/>
  <c r="E741" s="1"/>
  <c r="D300"/>
  <c r="D259"/>
  <c r="D227"/>
  <c r="D211"/>
  <c r="D187"/>
  <c r="D179"/>
  <c r="D171"/>
  <c r="D163"/>
  <c r="D155"/>
  <c r="D67"/>
  <c r="D215"/>
  <c r="J131"/>
  <c r="G345"/>
  <c r="J353"/>
  <c r="J127"/>
  <c r="E114"/>
  <c r="J113"/>
  <c r="F111"/>
  <c r="F108"/>
  <c r="D31"/>
  <c r="J290"/>
  <c r="G288"/>
  <c r="J288" s="1"/>
  <c r="G111"/>
  <c r="D622"/>
  <c r="D619"/>
  <c r="E611"/>
  <c r="F347"/>
  <c r="F352"/>
  <c r="D268"/>
  <c r="J254"/>
  <c r="D254"/>
  <c r="G248"/>
  <c r="G247" s="1"/>
  <c r="G251"/>
  <c r="J250"/>
  <c r="D437"/>
  <c r="F247"/>
  <c r="D219"/>
  <c r="D203"/>
  <c r="D199"/>
  <c r="D191"/>
  <c r="D183"/>
  <c r="D175"/>
  <c r="D167"/>
  <c r="D159"/>
  <c r="D71"/>
  <c r="D47"/>
  <c r="H16"/>
  <c r="H11" s="1"/>
  <c r="D30"/>
  <c r="I29"/>
  <c r="G445"/>
  <c r="G444" s="1"/>
  <c r="G442"/>
  <c r="J355"/>
  <c r="I259"/>
  <c r="J259" s="1"/>
  <c r="I252"/>
  <c r="D252" s="1"/>
  <c r="J260"/>
  <c r="H247"/>
  <c r="D223"/>
  <c r="D132"/>
  <c r="D131" s="1"/>
  <c r="J35"/>
  <c r="G16"/>
  <c r="J30"/>
  <c r="D610"/>
  <c r="E594"/>
  <c r="E590" s="1"/>
  <c r="E248"/>
  <c r="E251"/>
  <c r="E445"/>
  <c r="J446"/>
  <c r="D446"/>
  <c r="E442"/>
  <c r="F425"/>
  <c r="J425" s="1"/>
  <c r="J249"/>
  <c r="F16"/>
  <c r="J132"/>
  <c r="J133"/>
  <c r="I26" i="1"/>
  <c r="I28"/>
  <c r="I29"/>
  <c r="I30"/>
  <c r="I31"/>
  <c r="I34"/>
  <c r="I35"/>
  <c r="I36"/>
  <c r="I37"/>
  <c r="I40"/>
  <c r="I41"/>
  <c r="I42"/>
  <c r="I43"/>
  <c r="I46"/>
  <c r="I47"/>
  <c r="I48"/>
  <c r="I49"/>
  <c r="I52"/>
  <c r="I53"/>
  <c r="I54"/>
  <c r="I55"/>
  <c r="I58"/>
  <c r="I59"/>
  <c r="I60"/>
  <c r="I61"/>
  <c r="I64"/>
  <c r="I65"/>
  <c r="I66"/>
  <c r="I67"/>
  <c r="I70"/>
  <c r="I71"/>
  <c r="I72"/>
  <c r="I73"/>
  <c r="I76"/>
  <c r="I77"/>
  <c r="I78"/>
  <c r="I79"/>
  <c r="I82"/>
  <c r="I83"/>
  <c r="I84"/>
  <c r="I85"/>
  <c r="I88"/>
  <c r="I89"/>
  <c r="I90"/>
  <c r="I91"/>
  <c r="I94"/>
  <c r="I95"/>
  <c r="I96"/>
  <c r="I97"/>
  <c r="I106"/>
  <c r="I107"/>
  <c r="I108"/>
  <c r="I109"/>
  <c r="I112"/>
  <c r="I113"/>
  <c r="I114"/>
  <c r="I115"/>
  <c r="I123"/>
  <c r="I125"/>
  <c r="I126"/>
  <c r="I127"/>
  <c r="I128"/>
  <c r="I131"/>
  <c r="I132"/>
  <c r="I133"/>
  <c r="I134"/>
  <c r="I137"/>
  <c r="I138"/>
  <c r="I139"/>
  <c r="I140"/>
  <c r="I167"/>
  <c r="I168"/>
  <c r="I169"/>
  <c r="I170"/>
  <c r="I173"/>
  <c r="I174"/>
  <c r="I175"/>
  <c r="I176"/>
  <c r="I179"/>
  <c r="I180"/>
  <c r="I181"/>
  <c r="I182"/>
  <c r="I185"/>
  <c r="I186"/>
  <c r="I187"/>
  <c r="I188"/>
  <c r="I197"/>
  <c r="I198"/>
  <c r="I199"/>
  <c r="I200"/>
  <c r="I203"/>
  <c r="I204"/>
  <c r="I205"/>
  <c r="I206"/>
  <c r="I209"/>
  <c r="I210"/>
  <c r="I211"/>
  <c r="I212"/>
  <c r="I215"/>
  <c r="I216"/>
  <c r="I217"/>
  <c r="I218"/>
  <c r="I221"/>
  <c r="I222"/>
  <c r="I223"/>
  <c r="I224"/>
  <c r="I227"/>
  <c r="I228"/>
  <c r="I229"/>
  <c r="I230"/>
  <c r="I233"/>
  <c r="I234"/>
  <c r="I235"/>
  <c r="I236"/>
  <c r="I237"/>
  <c r="I240"/>
  <c r="I241"/>
  <c r="I242"/>
  <c r="I243"/>
  <c r="I246"/>
  <c r="I247"/>
  <c r="I248"/>
  <c r="I249"/>
  <c r="I257"/>
  <c r="I258"/>
  <c r="I259"/>
  <c r="I260"/>
  <c r="I261"/>
  <c r="I262"/>
  <c r="I263"/>
  <c r="I264"/>
  <c r="I266"/>
  <c r="I267"/>
  <c r="I268"/>
  <c r="I269"/>
  <c r="I270"/>
  <c r="I271"/>
  <c r="I272"/>
  <c r="I273"/>
  <c r="I275"/>
  <c r="I276"/>
  <c r="I277"/>
  <c r="I278"/>
  <c r="I279"/>
  <c r="I280"/>
  <c r="I281"/>
  <c r="I282"/>
  <c r="I284"/>
  <c r="I285"/>
  <c r="I286"/>
  <c r="I287"/>
  <c r="I288"/>
  <c r="I289"/>
  <c r="I290"/>
  <c r="I291"/>
  <c r="I294"/>
  <c r="I295"/>
  <c r="I296"/>
  <c r="I297"/>
  <c r="I306"/>
  <c r="I307"/>
  <c r="I308"/>
  <c r="I309"/>
  <c r="I312"/>
  <c r="I313"/>
  <c r="I314"/>
  <c r="I315"/>
  <c r="I318"/>
  <c r="I319"/>
  <c r="I320"/>
  <c r="I321"/>
  <c r="I324"/>
  <c r="I325"/>
  <c r="I326"/>
  <c r="I327"/>
  <c r="I330"/>
  <c r="I331"/>
  <c r="I332"/>
  <c r="I333"/>
  <c r="I336"/>
  <c r="I337"/>
  <c r="I338"/>
  <c r="I339"/>
  <c r="I342"/>
  <c r="I343"/>
  <c r="I344"/>
  <c r="I345"/>
  <c r="I348"/>
  <c r="I349"/>
  <c r="I350"/>
  <c r="I351"/>
  <c r="I354"/>
  <c r="I355"/>
  <c r="I356"/>
  <c r="I357"/>
  <c r="I366"/>
  <c r="I367"/>
  <c r="I368"/>
  <c r="I369"/>
  <c r="I372"/>
  <c r="I373"/>
  <c r="I374"/>
  <c r="I375"/>
  <c r="I378"/>
  <c r="I379"/>
  <c r="I380"/>
  <c r="I381"/>
  <c r="I384"/>
  <c r="I385"/>
  <c r="I386"/>
  <c r="I387"/>
  <c r="I396"/>
  <c r="I397"/>
  <c r="I398"/>
  <c r="I399"/>
  <c r="E353"/>
  <c r="F353"/>
  <c r="G353"/>
  <c r="H353"/>
  <c r="J320" i="4" l="1"/>
  <c r="D113"/>
  <c r="D109" s="1"/>
  <c r="I395" i="1"/>
  <c r="F11" i="4"/>
  <c r="E620"/>
  <c r="F587"/>
  <c r="D587" s="1"/>
  <c r="F617"/>
  <c r="G11"/>
  <c r="G555"/>
  <c r="D555" s="1"/>
  <c r="D558"/>
  <c r="D63"/>
  <c r="I634"/>
  <c r="K634" s="1"/>
  <c r="K638"/>
  <c r="I637"/>
  <c r="K641"/>
  <c r="G352"/>
  <c r="J352" s="1"/>
  <c r="D638"/>
  <c r="D634" s="1"/>
  <c r="D637"/>
  <c r="D633" s="1"/>
  <c r="D425"/>
  <c r="D354"/>
  <c r="D352" s="1"/>
  <c r="G346"/>
  <c r="G12" s="1"/>
  <c r="J354"/>
  <c r="J253"/>
  <c r="D253"/>
  <c r="D251" s="1"/>
  <c r="J252"/>
  <c r="J39"/>
  <c r="D39"/>
  <c r="J109"/>
  <c r="E110"/>
  <c r="J110" s="1"/>
  <c r="D114"/>
  <c r="J114"/>
  <c r="J337"/>
  <c r="D337"/>
  <c r="D336" s="1"/>
  <c r="E336"/>
  <c r="J336" s="1"/>
  <c r="G441"/>
  <c r="F107"/>
  <c r="J108"/>
  <c r="E111"/>
  <c r="J111" s="1"/>
  <c r="J345"/>
  <c r="D345"/>
  <c r="J442"/>
  <c r="I28"/>
  <c r="D29"/>
  <c r="J29"/>
  <c r="E16"/>
  <c r="E11" s="1"/>
  <c r="D611"/>
  <c r="E595"/>
  <c r="D442"/>
  <c r="D441" s="1"/>
  <c r="D445"/>
  <c r="J445"/>
  <c r="E444"/>
  <c r="J444" s="1"/>
  <c r="D248"/>
  <c r="D247" s="1"/>
  <c r="E247"/>
  <c r="D594"/>
  <c r="D590" s="1"/>
  <c r="I248"/>
  <c r="I247" s="1"/>
  <c r="I251"/>
  <c r="J251" s="1"/>
  <c r="F344"/>
  <c r="J347"/>
  <c r="D347"/>
  <c r="D661" i="3"/>
  <c r="D660"/>
  <c r="D659"/>
  <c r="I658"/>
  <c r="H658"/>
  <c r="G658"/>
  <c r="F658"/>
  <c r="E658"/>
  <c r="H657"/>
  <c r="D657" s="1"/>
  <c r="H656"/>
  <c r="D656" s="1"/>
  <c r="H655"/>
  <c r="D655" s="1"/>
  <c r="I654"/>
  <c r="H654"/>
  <c r="G654"/>
  <c r="F654"/>
  <c r="E654"/>
  <c r="D653"/>
  <c r="D652"/>
  <c r="D651"/>
  <c r="I650"/>
  <c r="H650"/>
  <c r="G650"/>
  <c r="F650"/>
  <c r="E650"/>
  <c r="D649"/>
  <c r="D648"/>
  <c r="D647"/>
  <c r="I646"/>
  <c r="H646"/>
  <c r="G646"/>
  <c r="F646"/>
  <c r="E646"/>
  <c r="D645"/>
  <c r="D644"/>
  <c r="D643"/>
  <c r="I642"/>
  <c r="H642"/>
  <c r="G642"/>
  <c r="F642"/>
  <c r="E642"/>
  <c r="D641"/>
  <c r="D640"/>
  <c r="D639"/>
  <c r="I638"/>
  <c r="H638"/>
  <c r="G638"/>
  <c r="F638"/>
  <c r="E638"/>
  <c r="D638"/>
  <c r="D637"/>
  <c r="D636"/>
  <c r="D635"/>
  <c r="I634"/>
  <c r="H634"/>
  <c r="G634"/>
  <c r="F634"/>
  <c r="E634"/>
  <c r="G633"/>
  <c r="D633" s="1"/>
  <c r="G632"/>
  <c r="D632" s="1"/>
  <c r="G631"/>
  <c r="D631" s="1"/>
  <c r="I630"/>
  <c r="H630"/>
  <c r="F630"/>
  <c r="E630"/>
  <c r="G629"/>
  <c r="D629" s="1"/>
  <c r="G628"/>
  <c r="D628" s="1"/>
  <c r="G627"/>
  <c r="D627" s="1"/>
  <c r="I626"/>
  <c r="H626"/>
  <c r="F626"/>
  <c r="E626"/>
  <c r="I625"/>
  <c r="I621" s="1"/>
  <c r="D621" s="1"/>
  <c r="F625"/>
  <c r="F561" s="1"/>
  <c r="F557" s="1"/>
  <c r="E625"/>
  <c r="I624"/>
  <c r="I620" s="1"/>
  <c r="D620" s="1"/>
  <c r="G624"/>
  <c r="F624"/>
  <c r="E624"/>
  <c r="I623"/>
  <c r="I622" s="1"/>
  <c r="H623"/>
  <c r="H559" s="1"/>
  <c r="H555" s="1"/>
  <c r="G623"/>
  <c r="F623"/>
  <c r="E623"/>
  <c r="E622"/>
  <c r="I619"/>
  <c r="D619" s="1"/>
  <c r="H618"/>
  <c r="G618"/>
  <c r="F618"/>
  <c r="E618"/>
  <c r="G617"/>
  <c r="D617" s="1"/>
  <c r="G616"/>
  <c r="D616" s="1"/>
  <c r="G615"/>
  <c r="D615" s="1"/>
  <c r="I614"/>
  <c r="H614"/>
  <c r="F614"/>
  <c r="E614"/>
  <c r="G613"/>
  <c r="D613" s="1"/>
  <c r="G612"/>
  <c r="D612" s="1"/>
  <c r="G611"/>
  <c r="D611" s="1"/>
  <c r="I610"/>
  <c r="H610"/>
  <c r="F610"/>
  <c r="E610"/>
  <c r="G609"/>
  <c r="D609" s="1"/>
  <c r="G608"/>
  <c r="D608" s="1"/>
  <c r="G607"/>
  <c r="D607" s="1"/>
  <c r="I606"/>
  <c r="H606"/>
  <c r="F606"/>
  <c r="E606"/>
  <c r="G605"/>
  <c r="D605" s="1"/>
  <c r="G604"/>
  <c r="D604" s="1"/>
  <c r="G603"/>
  <c r="D603" s="1"/>
  <c r="I602"/>
  <c r="H602"/>
  <c r="F602"/>
  <c r="E602"/>
  <c r="E601"/>
  <c r="D601" s="1"/>
  <c r="E600"/>
  <c r="D600" s="1"/>
  <c r="E599"/>
  <c r="D599" s="1"/>
  <c r="I598"/>
  <c r="H598"/>
  <c r="G598"/>
  <c r="F598"/>
  <c r="E597"/>
  <c r="D597" s="1"/>
  <c r="E596"/>
  <c r="D596" s="1"/>
  <c r="E595"/>
  <c r="D595" s="1"/>
  <c r="I594"/>
  <c r="H594"/>
  <c r="G594"/>
  <c r="F594"/>
  <c r="D593"/>
  <c r="F592"/>
  <c r="D592" s="1"/>
  <c r="D591"/>
  <c r="I590"/>
  <c r="H590"/>
  <c r="G590"/>
  <c r="E590"/>
  <c r="E589"/>
  <c r="D589" s="1"/>
  <c r="E588"/>
  <c r="D588" s="1"/>
  <c r="E587"/>
  <c r="D587" s="1"/>
  <c r="I586"/>
  <c r="H586"/>
  <c r="G586"/>
  <c r="F586"/>
  <c r="E585"/>
  <c r="D585" s="1"/>
  <c r="E584"/>
  <c r="D584" s="1"/>
  <c r="E583"/>
  <c r="D583" s="1"/>
  <c r="I582"/>
  <c r="H582"/>
  <c r="G582"/>
  <c r="F582"/>
  <c r="D581"/>
  <c r="D580"/>
  <c r="E579"/>
  <c r="D579" s="1"/>
  <c r="I578"/>
  <c r="H578"/>
  <c r="G578"/>
  <c r="F578"/>
  <c r="D577"/>
  <c r="E576"/>
  <c r="E574" s="1"/>
  <c r="D575"/>
  <c r="I574"/>
  <c r="H574"/>
  <c r="G574"/>
  <c r="F574"/>
  <c r="E573"/>
  <c r="D573" s="1"/>
  <c r="E572"/>
  <c r="D572" s="1"/>
  <c r="E571"/>
  <c r="D571" s="1"/>
  <c r="I570"/>
  <c r="H570"/>
  <c r="G570"/>
  <c r="F570"/>
  <c r="E569"/>
  <c r="D569" s="1"/>
  <c r="E568"/>
  <c r="D568" s="1"/>
  <c r="E567"/>
  <c r="D567" s="1"/>
  <c r="I566"/>
  <c r="H566"/>
  <c r="G566"/>
  <c r="F566"/>
  <c r="G565"/>
  <c r="E565"/>
  <c r="D565" s="1"/>
  <c r="G564"/>
  <c r="F564"/>
  <c r="F562" s="1"/>
  <c r="E564"/>
  <c r="I563"/>
  <c r="I562" s="1"/>
  <c r="G563"/>
  <c r="E563"/>
  <c r="H562"/>
  <c r="I561"/>
  <c r="I557" s="1"/>
  <c r="I560"/>
  <c r="I556" s="1"/>
  <c r="F560"/>
  <c r="F556" s="1"/>
  <c r="F559"/>
  <c r="F555" s="1"/>
  <c r="I553"/>
  <c r="H553" s="1"/>
  <c r="G553" s="1"/>
  <c r="F553" s="1"/>
  <c r="E553"/>
  <c r="I552"/>
  <c r="H552" s="1"/>
  <c r="G552" s="1"/>
  <c r="F552" s="1"/>
  <c r="E552"/>
  <c r="I551"/>
  <c r="H551" s="1"/>
  <c r="G551" s="1"/>
  <c r="E551"/>
  <c r="I549"/>
  <c r="H549" s="1"/>
  <c r="G549" s="1"/>
  <c r="F549" s="1"/>
  <c r="D549" s="1"/>
  <c r="E549"/>
  <c r="I548"/>
  <c r="H548" s="1"/>
  <c r="G548" s="1"/>
  <c r="F548" s="1"/>
  <c r="E548"/>
  <c r="I547"/>
  <c r="H547" s="1"/>
  <c r="G547" s="1"/>
  <c r="E547"/>
  <c r="E546" s="1"/>
  <c r="I545"/>
  <c r="H545" s="1"/>
  <c r="G545" s="1"/>
  <c r="F545" s="1"/>
  <c r="E545"/>
  <c r="I544"/>
  <c r="H544" s="1"/>
  <c r="G544" s="1"/>
  <c r="F544" s="1"/>
  <c r="E544"/>
  <c r="I543"/>
  <c r="H543" s="1"/>
  <c r="G543" s="1"/>
  <c r="E543"/>
  <c r="H541"/>
  <c r="G541" s="1"/>
  <c r="F541" s="1"/>
  <c r="E541" s="1"/>
  <c r="H540"/>
  <c r="G540" s="1"/>
  <c r="F540" s="1"/>
  <c r="I539"/>
  <c r="D539" s="1"/>
  <c r="E537"/>
  <c r="D537" s="1"/>
  <c r="E536"/>
  <c r="D536" s="1"/>
  <c r="E535"/>
  <c r="D535" s="1"/>
  <c r="I534"/>
  <c r="H534"/>
  <c r="G534"/>
  <c r="F534"/>
  <c r="I531"/>
  <c r="I530" s="1"/>
  <c r="H530"/>
  <c r="G530"/>
  <c r="F530"/>
  <c r="D529"/>
  <c r="D528"/>
  <c r="E527"/>
  <c r="D527" s="1"/>
  <c r="I526"/>
  <c r="H526"/>
  <c r="G526"/>
  <c r="F526"/>
  <c r="D525"/>
  <c r="D524"/>
  <c r="D523"/>
  <c r="D521"/>
  <c r="D520"/>
  <c r="E519"/>
  <c r="D519" s="1"/>
  <c r="I518"/>
  <c r="H518"/>
  <c r="G518"/>
  <c r="F518"/>
  <c r="I515"/>
  <c r="I514" s="1"/>
  <c r="H514"/>
  <c r="G514"/>
  <c r="F514"/>
  <c r="I513"/>
  <c r="H513"/>
  <c r="G513"/>
  <c r="F513"/>
  <c r="I512"/>
  <c r="H512"/>
  <c r="G512"/>
  <c r="F512"/>
  <c r="H511"/>
  <c r="G511"/>
  <c r="G510" s="1"/>
  <c r="F511"/>
  <c r="D509"/>
  <c r="D508"/>
  <c r="E507"/>
  <c r="D507" s="1"/>
  <c r="I506"/>
  <c r="H506"/>
  <c r="G506"/>
  <c r="F506"/>
  <c r="E505"/>
  <c r="D505" s="1"/>
  <c r="E504"/>
  <c r="D504" s="1"/>
  <c r="E503"/>
  <c r="D503" s="1"/>
  <c r="I502"/>
  <c r="H502"/>
  <c r="G502"/>
  <c r="F502"/>
  <c r="E501"/>
  <c r="D501" s="1"/>
  <c r="E500"/>
  <c r="D500" s="1"/>
  <c r="E499"/>
  <c r="D499" s="1"/>
  <c r="I498"/>
  <c r="H498"/>
  <c r="G498"/>
  <c r="F498"/>
  <c r="F494" s="1"/>
  <c r="I497"/>
  <c r="H497"/>
  <c r="G497"/>
  <c r="F497"/>
  <c r="I496"/>
  <c r="H496"/>
  <c r="G496"/>
  <c r="F496"/>
  <c r="I495"/>
  <c r="H495"/>
  <c r="G495"/>
  <c r="F495"/>
  <c r="D473"/>
  <c r="D472"/>
  <c r="D470" s="1"/>
  <c r="D471"/>
  <c r="I470"/>
  <c r="H470"/>
  <c r="G470"/>
  <c r="F470"/>
  <c r="E470"/>
  <c r="D469"/>
  <c r="D468"/>
  <c r="D467"/>
  <c r="D466"/>
  <c r="D465"/>
  <c r="D464"/>
  <c r="I463"/>
  <c r="H463"/>
  <c r="G463"/>
  <c r="F463"/>
  <c r="E463"/>
  <c r="D451"/>
  <c r="D415" s="1"/>
  <c r="D450"/>
  <c r="D449"/>
  <c r="D413" s="1"/>
  <c r="I448"/>
  <c r="H448"/>
  <c r="G448"/>
  <c r="F448"/>
  <c r="E448"/>
  <c r="I415"/>
  <c r="H415"/>
  <c r="G415"/>
  <c r="F415"/>
  <c r="E415"/>
  <c r="I414"/>
  <c r="H414"/>
  <c r="G414"/>
  <c r="F414"/>
  <c r="E414"/>
  <c r="I413"/>
  <c r="H413"/>
  <c r="G413"/>
  <c r="F413"/>
  <c r="E413"/>
  <c r="J411"/>
  <c r="D411"/>
  <c r="J410"/>
  <c r="D410"/>
  <c r="J409"/>
  <c r="D409"/>
  <c r="H408"/>
  <c r="G408"/>
  <c r="F408"/>
  <c r="E408"/>
  <c r="J407"/>
  <c r="D407"/>
  <c r="J406"/>
  <c r="D406"/>
  <c r="J405"/>
  <c r="D405"/>
  <c r="H404"/>
  <c r="G404"/>
  <c r="F404"/>
  <c r="E404"/>
  <c r="J403"/>
  <c r="D403"/>
  <c r="J402"/>
  <c r="D402"/>
  <c r="J401"/>
  <c r="D401"/>
  <c r="H400"/>
  <c r="G400"/>
  <c r="F400"/>
  <c r="E400"/>
  <c r="J399"/>
  <c r="D399"/>
  <c r="J398"/>
  <c r="D398"/>
  <c r="J397"/>
  <c r="D397"/>
  <c r="D396" s="1"/>
  <c r="H396"/>
  <c r="G396"/>
  <c r="F396"/>
  <c r="E396"/>
  <c r="J395"/>
  <c r="D395"/>
  <c r="J394"/>
  <c r="D394"/>
  <c r="J393"/>
  <c r="D393"/>
  <c r="H392"/>
  <c r="G392"/>
  <c r="G391" s="1"/>
  <c r="G390" s="1"/>
  <c r="F392"/>
  <c r="E392"/>
  <c r="F391"/>
  <c r="F390" s="1"/>
  <c r="H388"/>
  <c r="H386"/>
  <c r="H385"/>
  <c r="G383"/>
  <c r="G371" s="1"/>
  <c r="G347" s="1"/>
  <c r="G339" s="1"/>
  <c r="F383"/>
  <c r="G382"/>
  <c r="G370" s="1"/>
  <c r="G346" s="1"/>
  <c r="G338" s="1"/>
  <c r="F382"/>
  <c r="J381"/>
  <c r="D381"/>
  <c r="I380"/>
  <c r="H380"/>
  <c r="G380"/>
  <c r="F380"/>
  <c r="E380"/>
  <c r="J379"/>
  <c r="D379"/>
  <c r="J378"/>
  <c r="H377"/>
  <c r="H376" s="1"/>
  <c r="G377"/>
  <c r="E377"/>
  <c r="I376"/>
  <c r="F376"/>
  <c r="J375"/>
  <c r="D375"/>
  <c r="J374"/>
  <c r="D374"/>
  <c r="J373"/>
  <c r="D373"/>
  <c r="D372" s="1"/>
  <c r="I372"/>
  <c r="H372"/>
  <c r="G372"/>
  <c r="F372"/>
  <c r="E372"/>
  <c r="I371"/>
  <c r="I347" s="1"/>
  <c r="I339" s="1"/>
  <c r="H371"/>
  <c r="H347" s="1"/>
  <c r="H339" s="1"/>
  <c r="E371"/>
  <c r="I370"/>
  <c r="I346" s="1"/>
  <c r="I338" s="1"/>
  <c r="H370"/>
  <c r="H346" s="1"/>
  <c r="H338" s="1"/>
  <c r="E370"/>
  <c r="E346" s="1"/>
  <c r="E338" s="1"/>
  <c r="I369"/>
  <c r="H369"/>
  <c r="F369"/>
  <c r="F345" s="1"/>
  <c r="F337" s="1"/>
  <c r="E369"/>
  <c r="J367"/>
  <c r="D367"/>
  <c r="J366"/>
  <c r="D366"/>
  <c r="J365"/>
  <c r="D365"/>
  <c r="I364"/>
  <c r="H364"/>
  <c r="G364"/>
  <c r="F364"/>
  <c r="E364"/>
  <c r="J363"/>
  <c r="D363"/>
  <c r="J362"/>
  <c r="D362"/>
  <c r="J361"/>
  <c r="D361"/>
  <c r="D360" s="1"/>
  <c r="I360"/>
  <c r="H360"/>
  <c r="G360"/>
  <c r="F360"/>
  <c r="E360"/>
  <c r="J359"/>
  <c r="D359"/>
  <c r="J358"/>
  <c r="D358"/>
  <c r="J357"/>
  <c r="D357"/>
  <c r="D356" s="1"/>
  <c r="I356"/>
  <c r="H356"/>
  <c r="G356"/>
  <c r="F356"/>
  <c r="E356"/>
  <c r="J355"/>
  <c r="D355"/>
  <c r="J354"/>
  <c r="D354"/>
  <c r="J353"/>
  <c r="D353"/>
  <c r="D352" s="1"/>
  <c r="I352"/>
  <c r="H352"/>
  <c r="G352"/>
  <c r="F352"/>
  <c r="E352"/>
  <c r="J351"/>
  <c r="D351"/>
  <c r="J350"/>
  <c r="D350"/>
  <c r="J349"/>
  <c r="D349"/>
  <c r="D348" s="1"/>
  <c r="I348"/>
  <c r="H348"/>
  <c r="G348"/>
  <c r="F348"/>
  <c r="E348"/>
  <c r="J343"/>
  <c r="J342"/>
  <c r="J341"/>
  <c r="I340"/>
  <c r="H340"/>
  <c r="G340"/>
  <c r="F340"/>
  <c r="E340"/>
  <c r="D340"/>
  <c r="J335"/>
  <c r="D335"/>
  <c r="J334"/>
  <c r="D334"/>
  <c r="J333"/>
  <c r="D333"/>
  <c r="I332"/>
  <c r="H332"/>
  <c r="F332"/>
  <c r="F331" s="1"/>
  <c r="F330" s="1"/>
  <c r="F329" s="1"/>
  <c r="F328" s="1"/>
  <c r="E332"/>
  <c r="E331" s="1"/>
  <c r="E330" s="1"/>
  <c r="E329" s="1"/>
  <c r="I331"/>
  <c r="H331"/>
  <c r="I330"/>
  <c r="H330"/>
  <c r="I329"/>
  <c r="H329"/>
  <c r="I328"/>
  <c r="H328"/>
  <c r="G328"/>
  <c r="J327"/>
  <c r="D327"/>
  <c r="J326"/>
  <c r="D326"/>
  <c r="J325"/>
  <c r="D325"/>
  <c r="I324"/>
  <c r="H324"/>
  <c r="G324"/>
  <c r="F324"/>
  <c r="E324"/>
  <c r="J323"/>
  <c r="D323"/>
  <c r="J322"/>
  <c r="D322"/>
  <c r="J321"/>
  <c r="D321"/>
  <c r="D320" s="1"/>
  <c r="I320"/>
  <c r="H320"/>
  <c r="G320"/>
  <c r="F320"/>
  <c r="E320"/>
  <c r="J319"/>
  <c r="D319"/>
  <c r="J318"/>
  <c r="D318"/>
  <c r="J317"/>
  <c r="D317"/>
  <c r="D316" s="1"/>
  <c r="I316"/>
  <c r="H316"/>
  <c r="G316"/>
  <c r="F316"/>
  <c r="E316"/>
  <c r="G315"/>
  <c r="G314"/>
  <c r="J314" s="1"/>
  <c r="G313"/>
  <c r="I312"/>
  <c r="H312"/>
  <c r="F312"/>
  <c r="E312"/>
  <c r="J311"/>
  <c r="D311"/>
  <c r="J310"/>
  <c r="D310"/>
  <c r="J309"/>
  <c r="D309"/>
  <c r="J308"/>
  <c r="D308"/>
  <c r="J307"/>
  <c r="D307"/>
  <c r="J306"/>
  <c r="D306"/>
  <c r="G305"/>
  <c r="I304"/>
  <c r="H304"/>
  <c r="F304"/>
  <c r="E304"/>
  <c r="J303"/>
  <c r="D303"/>
  <c r="J302"/>
  <c r="D302"/>
  <c r="G301"/>
  <c r="G300" s="1"/>
  <c r="I300"/>
  <c r="H300"/>
  <c r="F300"/>
  <c r="E300"/>
  <c r="E299"/>
  <c r="E298"/>
  <c r="J298" s="1"/>
  <c r="E297"/>
  <c r="I296"/>
  <c r="H296"/>
  <c r="G296"/>
  <c r="F296"/>
  <c r="J295"/>
  <c r="D295"/>
  <c r="J294"/>
  <c r="D294"/>
  <c r="G293"/>
  <c r="G292" s="1"/>
  <c r="I292"/>
  <c r="H292"/>
  <c r="F292"/>
  <c r="E292"/>
  <c r="G291"/>
  <c r="G275" s="1"/>
  <c r="G290"/>
  <c r="G274" s="1"/>
  <c r="G289"/>
  <c r="I288"/>
  <c r="H288"/>
  <c r="F288"/>
  <c r="E288"/>
  <c r="J287"/>
  <c r="D287"/>
  <c r="J286"/>
  <c r="D286"/>
  <c r="E285"/>
  <c r="J285" s="1"/>
  <c r="I284"/>
  <c r="H284"/>
  <c r="G284"/>
  <c r="F284"/>
  <c r="J283"/>
  <c r="D283"/>
  <c r="J282"/>
  <c r="D282"/>
  <c r="G281"/>
  <c r="E281"/>
  <c r="I280"/>
  <c r="H280"/>
  <c r="G280"/>
  <c r="F280"/>
  <c r="J279"/>
  <c r="D279"/>
  <c r="J278"/>
  <c r="D278"/>
  <c r="G277"/>
  <c r="G273" s="1"/>
  <c r="E277"/>
  <c r="I276"/>
  <c r="H276"/>
  <c r="F276"/>
  <c r="E276"/>
  <c r="I275"/>
  <c r="H275"/>
  <c r="F275"/>
  <c r="E275"/>
  <c r="I274"/>
  <c r="H274"/>
  <c r="F274"/>
  <c r="E274"/>
  <c r="I273"/>
  <c r="H273"/>
  <c r="F273"/>
  <c r="D263"/>
  <c r="D262"/>
  <c r="D261"/>
  <c r="I260"/>
  <c r="H260"/>
  <c r="G260"/>
  <c r="F260"/>
  <c r="E260"/>
  <c r="J259"/>
  <c r="D259"/>
  <c r="J258"/>
  <c r="D258"/>
  <c r="J257"/>
  <c r="D257"/>
  <c r="H256"/>
  <c r="G256"/>
  <c r="F256"/>
  <c r="E256"/>
  <c r="I255"/>
  <c r="H255"/>
  <c r="G255"/>
  <c r="F255"/>
  <c r="E255"/>
  <c r="I254"/>
  <c r="I246" s="1"/>
  <c r="H254"/>
  <c r="G254"/>
  <c r="F254"/>
  <c r="E254"/>
  <c r="I253"/>
  <c r="H253"/>
  <c r="G253"/>
  <c r="F253"/>
  <c r="E253"/>
  <c r="J251"/>
  <c r="D251"/>
  <c r="J250"/>
  <c r="D250"/>
  <c r="J249"/>
  <c r="D249"/>
  <c r="J248"/>
  <c r="D248"/>
  <c r="J247"/>
  <c r="H246"/>
  <c r="H238" s="1"/>
  <c r="G246"/>
  <c r="G238" s="1"/>
  <c r="F246"/>
  <c r="E246"/>
  <c r="E234" s="1"/>
  <c r="H245"/>
  <c r="H237" s="1"/>
  <c r="G245"/>
  <c r="G237" s="1"/>
  <c r="F245"/>
  <c r="F233" s="1"/>
  <c r="E245"/>
  <c r="H244"/>
  <c r="H243" s="1"/>
  <c r="G244"/>
  <c r="G243" s="1"/>
  <c r="F244"/>
  <c r="E244"/>
  <c r="E243" s="1"/>
  <c r="J242"/>
  <c r="D242"/>
  <c r="J241"/>
  <c r="D241"/>
  <c r="J240"/>
  <c r="D240"/>
  <c r="I239"/>
  <c r="H239"/>
  <c r="G239"/>
  <c r="F239"/>
  <c r="E239"/>
  <c r="D239"/>
  <c r="H233"/>
  <c r="J230"/>
  <c r="D230"/>
  <c r="J229"/>
  <c r="D229"/>
  <c r="J228"/>
  <c r="D228"/>
  <c r="I227"/>
  <c r="H227"/>
  <c r="G227"/>
  <c r="F227"/>
  <c r="E227"/>
  <c r="J226"/>
  <c r="D226"/>
  <c r="J225"/>
  <c r="D225"/>
  <c r="J224"/>
  <c r="D224"/>
  <c r="D223" s="1"/>
  <c r="I223"/>
  <c r="H223"/>
  <c r="G223"/>
  <c r="F223"/>
  <c r="E223"/>
  <c r="J222"/>
  <c r="D222"/>
  <c r="J221"/>
  <c r="D221"/>
  <c r="J220"/>
  <c r="D220"/>
  <c r="D219" s="1"/>
  <c r="I219"/>
  <c r="H219"/>
  <c r="G219"/>
  <c r="F219"/>
  <c r="E219"/>
  <c r="G218"/>
  <c r="E218"/>
  <c r="G217"/>
  <c r="E217"/>
  <c r="G216"/>
  <c r="E216"/>
  <c r="E215" s="1"/>
  <c r="I215"/>
  <c r="H215"/>
  <c r="E214"/>
  <c r="J214" s="1"/>
  <c r="E213"/>
  <c r="J213" s="1"/>
  <c r="E212"/>
  <c r="J212" s="1"/>
  <c r="I211"/>
  <c r="H211"/>
  <c r="G211"/>
  <c r="F211"/>
  <c r="E210"/>
  <c r="J210" s="1"/>
  <c r="E209"/>
  <c r="J209" s="1"/>
  <c r="E208"/>
  <c r="J208" s="1"/>
  <c r="I207"/>
  <c r="H207"/>
  <c r="G207"/>
  <c r="F207"/>
  <c r="E206"/>
  <c r="J206" s="1"/>
  <c r="E205"/>
  <c r="J205" s="1"/>
  <c r="E204"/>
  <c r="J204" s="1"/>
  <c r="I203"/>
  <c r="H203"/>
  <c r="G203"/>
  <c r="F203"/>
  <c r="E202"/>
  <c r="J202" s="1"/>
  <c r="E201"/>
  <c r="J201" s="1"/>
  <c r="E200"/>
  <c r="J200" s="1"/>
  <c r="I199"/>
  <c r="H199"/>
  <c r="G199"/>
  <c r="F199"/>
  <c r="E198"/>
  <c r="J198" s="1"/>
  <c r="E197"/>
  <c r="J197" s="1"/>
  <c r="E196"/>
  <c r="J196" s="1"/>
  <c r="I195"/>
  <c r="H195"/>
  <c r="G195"/>
  <c r="F195"/>
  <c r="J194"/>
  <c r="D194"/>
  <c r="J193"/>
  <c r="D193"/>
  <c r="E192"/>
  <c r="J192" s="1"/>
  <c r="I191"/>
  <c r="H191"/>
  <c r="G191"/>
  <c r="F191"/>
  <c r="E190"/>
  <c r="J190" s="1"/>
  <c r="E189"/>
  <c r="J189" s="1"/>
  <c r="E188"/>
  <c r="J188" s="1"/>
  <c r="I187"/>
  <c r="H187"/>
  <c r="G187"/>
  <c r="F187"/>
  <c r="E186"/>
  <c r="J186" s="1"/>
  <c r="E185"/>
  <c r="J185" s="1"/>
  <c r="E184"/>
  <c r="J184" s="1"/>
  <c r="I183"/>
  <c r="H183"/>
  <c r="G183"/>
  <c r="F183"/>
  <c r="I182"/>
  <c r="H182"/>
  <c r="H98" s="1"/>
  <c r="H94" s="1"/>
  <c r="G182"/>
  <c r="F182"/>
  <c r="I181"/>
  <c r="H181"/>
  <c r="G181"/>
  <c r="F181"/>
  <c r="I180"/>
  <c r="I179" s="1"/>
  <c r="H180"/>
  <c r="H96" s="1"/>
  <c r="H92" s="1"/>
  <c r="G180"/>
  <c r="G179" s="1"/>
  <c r="F180"/>
  <c r="E178"/>
  <c r="J178" s="1"/>
  <c r="E177"/>
  <c r="J177" s="1"/>
  <c r="E176"/>
  <c r="J176" s="1"/>
  <c r="I175"/>
  <c r="H175"/>
  <c r="G175"/>
  <c r="F175"/>
  <c r="E174"/>
  <c r="J174" s="1"/>
  <c r="E173"/>
  <c r="J173" s="1"/>
  <c r="E172"/>
  <c r="J172" s="1"/>
  <c r="I171"/>
  <c r="H171"/>
  <c r="G171"/>
  <c r="F171"/>
  <c r="E170"/>
  <c r="J170" s="1"/>
  <c r="E169"/>
  <c r="J169" s="1"/>
  <c r="E168"/>
  <c r="J168" s="1"/>
  <c r="I167"/>
  <c r="H167"/>
  <c r="G167"/>
  <c r="F167"/>
  <c r="E166"/>
  <c r="J166" s="1"/>
  <c r="E165"/>
  <c r="J165" s="1"/>
  <c r="E164"/>
  <c r="J164" s="1"/>
  <c r="I163"/>
  <c r="H163"/>
  <c r="G163"/>
  <c r="F163"/>
  <c r="E162"/>
  <c r="J162" s="1"/>
  <c r="E161"/>
  <c r="J161" s="1"/>
  <c r="E160"/>
  <c r="J160" s="1"/>
  <c r="I159"/>
  <c r="H159"/>
  <c r="G159"/>
  <c r="F159"/>
  <c r="E158"/>
  <c r="J158" s="1"/>
  <c r="E157"/>
  <c r="J157" s="1"/>
  <c r="E156"/>
  <c r="J156" s="1"/>
  <c r="I155"/>
  <c r="H155"/>
  <c r="G155"/>
  <c r="F155"/>
  <c r="E154"/>
  <c r="J154" s="1"/>
  <c r="E153"/>
  <c r="J153" s="1"/>
  <c r="E152"/>
  <c r="J152" s="1"/>
  <c r="I151"/>
  <c r="H151"/>
  <c r="G151"/>
  <c r="F151"/>
  <c r="E150"/>
  <c r="J150" s="1"/>
  <c r="E149"/>
  <c r="J149" s="1"/>
  <c r="E148"/>
  <c r="J148" s="1"/>
  <c r="I147"/>
  <c r="H147"/>
  <c r="G147"/>
  <c r="F147"/>
  <c r="E146"/>
  <c r="J146" s="1"/>
  <c r="E145"/>
  <c r="J145" s="1"/>
  <c r="E144"/>
  <c r="J144" s="1"/>
  <c r="I143"/>
  <c r="H143"/>
  <c r="G143"/>
  <c r="F143"/>
  <c r="E142"/>
  <c r="J142" s="1"/>
  <c r="E141"/>
  <c r="J141" s="1"/>
  <c r="E140"/>
  <c r="J140" s="1"/>
  <c r="I139"/>
  <c r="H139"/>
  <c r="G139"/>
  <c r="F139"/>
  <c r="J138"/>
  <c r="D138"/>
  <c r="J137"/>
  <c r="D137"/>
  <c r="J136"/>
  <c r="D136"/>
  <c r="I135"/>
  <c r="H135"/>
  <c r="G135"/>
  <c r="F135"/>
  <c r="E135"/>
  <c r="D135"/>
  <c r="E134"/>
  <c r="J134" s="1"/>
  <c r="E133"/>
  <c r="J133" s="1"/>
  <c r="E132"/>
  <c r="J132" s="1"/>
  <c r="I131"/>
  <c r="H131"/>
  <c r="G131"/>
  <c r="F131"/>
  <c r="E130"/>
  <c r="J130" s="1"/>
  <c r="E129"/>
  <c r="J129" s="1"/>
  <c r="E128"/>
  <c r="J128" s="1"/>
  <c r="I127"/>
  <c r="H127"/>
  <c r="G127"/>
  <c r="F127"/>
  <c r="E126"/>
  <c r="J126" s="1"/>
  <c r="E125"/>
  <c r="J125" s="1"/>
  <c r="E124"/>
  <c r="J124" s="1"/>
  <c r="I123"/>
  <c r="H123"/>
  <c r="G123"/>
  <c r="F123"/>
  <c r="E122"/>
  <c r="J122" s="1"/>
  <c r="E121"/>
  <c r="J121" s="1"/>
  <c r="E120"/>
  <c r="J120" s="1"/>
  <c r="I119"/>
  <c r="H119"/>
  <c r="H118" s="1"/>
  <c r="H117" s="1"/>
  <c r="G119"/>
  <c r="F119"/>
  <c r="I118"/>
  <c r="I117" s="1"/>
  <c r="I116" s="1"/>
  <c r="I115" s="1"/>
  <c r="E118"/>
  <c r="E117"/>
  <c r="E116"/>
  <c r="G115"/>
  <c r="F115"/>
  <c r="G114"/>
  <c r="F114"/>
  <c r="E114"/>
  <c r="G113"/>
  <c r="F113"/>
  <c r="E113"/>
  <c r="G112"/>
  <c r="F112"/>
  <c r="E112"/>
  <c r="I111"/>
  <c r="H111"/>
  <c r="E110"/>
  <c r="J110" s="1"/>
  <c r="E109"/>
  <c r="J109" s="1"/>
  <c r="E108"/>
  <c r="J108" s="1"/>
  <c r="I107"/>
  <c r="H107"/>
  <c r="G107"/>
  <c r="F107"/>
  <c r="E106"/>
  <c r="J106" s="1"/>
  <c r="E105"/>
  <c r="J105" s="1"/>
  <c r="E104"/>
  <c r="J104" s="1"/>
  <c r="I103"/>
  <c r="H103"/>
  <c r="G103"/>
  <c r="F103"/>
  <c r="G102"/>
  <c r="G98" s="1"/>
  <c r="G94" s="1"/>
  <c r="F102"/>
  <c r="F98" s="1"/>
  <c r="F94" s="1"/>
  <c r="E102"/>
  <c r="G101"/>
  <c r="G97" s="1"/>
  <c r="G93" s="1"/>
  <c r="F101"/>
  <c r="E101"/>
  <c r="G100"/>
  <c r="F100"/>
  <c r="F96" s="1"/>
  <c r="E100"/>
  <c r="I99"/>
  <c r="H99"/>
  <c r="I98"/>
  <c r="I94" s="1"/>
  <c r="I97"/>
  <c r="I93" s="1"/>
  <c r="H97"/>
  <c r="I96"/>
  <c r="I92" s="1"/>
  <c r="H93"/>
  <c r="E90"/>
  <c r="J90" s="1"/>
  <c r="E89"/>
  <c r="J89" s="1"/>
  <c r="E88"/>
  <c r="J88" s="1"/>
  <c r="I87"/>
  <c r="H87"/>
  <c r="G87"/>
  <c r="F87"/>
  <c r="E86"/>
  <c r="J86" s="1"/>
  <c r="E85"/>
  <c r="J85" s="1"/>
  <c r="E84"/>
  <c r="J84" s="1"/>
  <c r="I83"/>
  <c r="H83"/>
  <c r="G83"/>
  <c r="F83"/>
  <c r="E82"/>
  <c r="J82" s="1"/>
  <c r="E81"/>
  <c r="J81" s="1"/>
  <c r="E80"/>
  <c r="J80" s="1"/>
  <c r="I79"/>
  <c r="H79"/>
  <c r="G79"/>
  <c r="F79"/>
  <c r="E78"/>
  <c r="J78" s="1"/>
  <c r="E77"/>
  <c r="J77" s="1"/>
  <c r="E76"/>
  <c r="J76" s="1"/>
  <c r="I75"/>
  <c r="I38" s="1"/>
  <c r="I37" s="1"/>
  <c r="I36" s="1"/>
  <c r="I35" s="1"/>
  <c r="I30" s="1"/>
  <c r="H75"/>
  <c r="G75"/>
  <c r="F75"/>
  <c r="E74"/>
  <c r="E73"/>
  <c r="J73" s="1"/>
  <c r="E72"/>
  <c r="I71"/>
  <c r="H71"/>
  <c r="G71"/>
  <c r="F71"/>
  <c r="E70"/>
  <c r="E69"/>
  <c r="J69" s="1"/>
  <c r="E68"/>
  <c r="I67"/>
  <c r="H67"/>
  <c r="G67"/>
  <c r="F67"/>
  <c r="E66"/>
  <c r="E65"/>
  <c r="J65" s="1"/>
  <c r="E64"/>
  <c r="I63"/>
  <c r="H63"/>
  <c r="G63"/>
  <c r="F63"/>
  <c r="E62"/>
  <c r="J62" s="1"/>
  <c r="E61"/>
  <c r="E60"/>
  <c r="J60" s="1"/>
  <c r="I59"/>
  <c r="H59"/>
  <c r="G59"/>
  <c r="F59"/>
  <c r="G58"/>
  <c r="G57"/>
  <c r="J57" s="1"/>
  <c r="G56"/>
  <c r="I55"/>
  <c r="H55"/>
  <c r="F55"/>
  <c r="E55"/>
  <c r="G54"/>
  <c r="E54"/>
  <c r="G53"/>
  <c r="E53"/>
  <c r="G52"/>
  <c r="E52"/>
  <c r="I51"/>
  <c r="H51"/>
  <c r="F51"/>
  <c r="E50"/>
  <c r="J50" s="1"/>
  <c r="E49"/>
  <c r="E48"/>
  <c r="I47"/>
  <c r="H47"/>
  <c r="G47"/>
  <c r="F47"/>
  <c r="G46"/>
  <c r="E46"/>
  <c r="G45"/>
  <c r="E45"/>
  <c r="G44"/>
  <c r="E44"/>
  <c r="I43"/>
  <c r="H43"/>
  <c r="G43"/>
  <c r="F43"/>
  <c r="G42"/>
  <c r="E42"/>
  <c r="G41"/>
  <c r="E41"/>
  <c r="G40"/>
  <c r="E40"/>
  <c r="I39"/>
  <c r="H39"/>
  <c r="F39"/>
  <c r="E38"/>
  <c r="E37"/>
  <c r="E36"/>
  <c r="H35"/>
  <c r="G35"/>
  <c r="F35"/>
  <c r="I34"/>
  <c r="I33" s="1"/>
  <c r="I32" s="1"/>
  <c r="E34"/>
  <c r="E33"/>
  <c r="E31" s="1"/>
  <c r="E32"/>
  <c r="H31"/>
  <c r="G31"/>
  <c r="F31"/>
  <c r="H30"/>
  <c r="G30"/>
  <c r="E30"/>
  <c r="H29"/>
  <c r="H28" s="1"/>
  <c r="G29"/>
  <c r="E29"/>
  <c r="G28"/>
  <c r="E28"/>
  <c r="F27"/>
  <c r="G26"/>
  <c r="G25"/>
  <c r="F24"/>
  <c r="F23" s="1"/>
  <c r="H22"/>
  <c r="H18" s="1"/>
  <c r="F22"/>
  <c r="F18" s="1"/>
  <c r="H21"/>
  <c r="H17" s="1"/>
  <c r="F21"/>
  <c r="F17" s="1"/>
  <c r="I272" l="1"/>
  <c r="G412"/>
  <c r="I558"/>
  <c r="I554" s="1"/>
  <c r="G215"/>
  <c r="D275"/>
  <c r="D377"/>
  <c r="D376" s="1"/>
  <c r="H510"/>
  <c r="D576"/>
  <c r="D574" s="1"/>
  <c r="I91"/>
  <c r="E238"/>
  <c r="J253"/>
  <c r="J254"/>
  <c r="J260"/>
  <c r="D285"/>
  <c r="D284" s="1"/>
  <c r="G288"/>
  <c r="J288" s="1"/>
  <c r="E594"/>
  <c r="E598"/>
  <c r="D658"/>
  <c r="D227"/>
  <c r="F237"/>
  <c r="E284"/>
  <c r="D324"/>
  <c r="D364"/>
  <c r="H368"/>
  <c r="H494"/>
  <c r="F510"/>
  <c r="E566"/>
  <c r="E570"/>
  <c r="D582"/>
  <c r="F622"/>
  <c r="H625"/>
  <c r="H561" s="1"/>
  <c r="H557" s="1"/>
  <c r="G626"/>
  <c r="G630"/>
  <c r="D634"/>
  <c r="D654"/>
  <c r="G344" i="4"/>
  <c r="G51" i="3"/>
  <c r="I95"/>
  <c r="E495"/>
  <c r="E526"/>
  <c r="G560"/>
  <c r="G556" s="1"/>
  <c r="I618"/>
  <c r="D34"/>
  <c r="D53"/>
  <c r="G96"/>
  <c r="G92" s="1"/>
  <c r="G91" s="1"/>
  <c r="E180"/>
  <c r="D180" s="1"/>
  <c r="D253"/>
  <c r="H252"/>
  <c r="G252"/>
  <c r="J256"/>
  <c r="D256"/>
  <c r="H272"/>
  <c r="J275"/>
  <c r="D277"/>
  <c r="D276" s="1"/>
  <c r="D392"/>
  <c r="D400"/>
  <c r="D518"/>
  <c r="E542"/>
  <c r="E550"/>
  <c r="D590"/>
  <c r="G602"/>
  <c r="G606"/>
  <c r="G610"/>
  <c r="G614"/>
  <c r="H624"/>
  <c r="H560" s="1"/>
  <c r="H556" s="1"/>
  <c r="H12" s="1"/>
  <c r="G625"/>
  <c r="G622" s="1"/>
  <c r="D41"/>
  <c r="D101"/>
  <c r="F99"/>
  <c r="J112"/>
  <c r="G111"/>
  <c r="E296"/>
  <c r="J296" s="1"/>
  <c r="H345"/>
  <c r="H344" s="1"/>
  <c r="J352"/>
  <c r="J356"/>
  <c r="H384"/>
  <c r="J392"/>
  <c r="E412"/>
  <c r="I412"/>
  <c r="D463"/>
  <c r="E497"/>
  <c r="G494"/>
  <c r="I494"/>
  <c r="D496"/>
  <c r="D502"/>
  <c r="E518"/>
  <c r="D522"/>
  <c r="D526"/>
  <c r="G542"/>
  <c r="D548"/>
  <c r="D552"/>
  <c r="D553"/>
  <c r="I559"/>
  <c r="I555" s="1"/>
  <c r="E561"/>
  <c r="E557" s="1"/>
  <c r="D564"/>
  <c r="F590"/>
  <c r="J61"/>
  <c r="D61"/>
  <c r="J64"/>
  <c r="D64"/>
  <c r="J66"/>
  <c r="D66"/>
  <c r="J68"/>
  <c r="D68"/>
  <c r="J70"/>
  <c r="D70"/>
  <c r="J72"/>
  <c r="D72"/>
  <c r="J74"/>
  <c r="D74"/>
  <c r="J48"/>
  <c r="E47"/>
  <c r="J47" s="1"/>
  <c r="J52"/>
  <c r="E51"/>
  <c r="J51" s="1"/>
  <c r="E63"/>
  <c r="J63" s="1"/>
  <c r="E67"/>
  <c r="E71"/>
  <c r="J71" s="1"/>
  <c r="J292"/>
  <c r="J300"/>
  <c r="J316"/>
  <c r="J329"/>
  <c r="J330"/>
  <c r="J331"/>
  <c r="J332"/>
  <c r="E376"/>
  <c r="J377"/>
  <c r="J380"/>
  <c r="J382"/>
  <c r="J383"/>
  <c r="J400"/>
  <c r="J404"/>
  <c r="J408"/>
  <c r="F412"/>
  <c r="H412"/>
  <c r="D448"/>
  <c r="E496"/>
  <c r="D497"/>
  <c r="D506"/>
  <c r="I511"/>
  <c r="I510" s="1"/>
  <c r="E534"/>
  <c r="G538"/>
  <c r="D545"/>
  <c r="I546"/>
  <c r="I550"/>
  <c r="D578"/>
  <c r="D586"/>
  <c r="D646"/>
  <c r="D650"/>
  <c r="G21"/>
  <c r="G17" s="1"/>
  <c r="G27"/>
  <c r="E26"/>
  <c r="D40"/>
  <c r="D42"/>
  <c r="D45"/>
  <c r="D46"/>
  <c r="J54"/>
  <c r="D81"/>
  <c r="D89"/>
  <c r="H91"/>
  <c r="H95"/>
  <c r="J101"/>
  <c r="J102"/>
  <c r="D105"/>
  <c r="D113"/>
  <c r="F111"/>
  <c r="J118"/>
  <c r="D125"/>
  <c r="D133"/>
  <c r="J135"/>
  <c r="E139"/>
  <c r="J139" s="1"/>
  <c r="E143"/>
  <c r="J143" s="1"/>
  <c r="E147"/>
  <c r="J147" s="1"/>
  <c r="E151"/>
  <c r="J151" s="1"/>
  <c r="E155"/>
  <c r="J155" s="1"/>
  <c r="E159"/>
  <c r="J159" s="1"/>
  <c r="E163"/>
  <c r="J163" s="1"/>
  <c r="E167"/>
  <c r="J167" s="1"/>
  <c r="E171"/>
  <c r="J171" s="1"/>
  <c r="E175"/>
  <c r="J175" s="1"/>
  <c r="E183"/>
  <c r="J183" s="1"/>
  <c r="E187"/>
  <c r="J187" s="1"/>
  <c r="E191"/>
  <c r="J191" s="1"/>
  <c r="E195"/>
  <c r="J195" s="1"/>
  <c r="E199"/>
  <c r="J199" s="1"/>
  <c r="E203"/>
  <c r="J203" s="1"/>
  <c r="E207"/>
  <c r="J207" s="1"/>
  <c r="E211"/>
  <c r="J211" s="1"/>
  <c r="J215"/>
  <c r="J216"/>
  <c r="J217"/>
  <c r="J218"/>
  <c r="J219"/>
  <c r="E236"/>
  <c r="E232" s="1"/>
  <c r="J239"/>
  <c r="D255"/>
  <c r="D247" s="1"/>
  <c r="D563"/>
  <c r="F558"/>
  <c r="F554" s="1"/>
  <c r="D624"/>
  <c r="D33"/>
  <c r="I29"/>
  <c r="I28" s="1"/>
  <c r="I27" s="1"/>
  <c r="I26"/>
  <c r="D39"/>
  <c r="F92"/>
  <c r="F20"/>
  <c r="F16" s="1"/>
  <c r="G24"/>
  <c r="J34"/>
  <c r="E24"/>
  <c r="E20" s="1"/>
  <c r="D37"/>
  <c r="D38"/>
  <c r="E39"/>
  <c r="G39"/>
  <c r="J41"/>
  <c r="G22"/>
  <c r="G18" s="1"/>
  <c r="D48"/>
  <c r="D50"/>
  <c r="D52"/>
  <c r="D54"/>
  <c r="D57"/>
  <c r="J67"/>
  <c r="D77"/>
  <c r="D85"/>
  <c r="F97"/>
  <c r="J100"/>
  <c r="G99"/>
  <c r="D109"/>
  <c r="J113"/>
  <c r="J114"/>
  <c r="D121"/>
  <c r="D129"/>
  <c r="D140"/>
  <c r="D142"/>
  <c r="D144"/>
  <c r="D146"/>
  <c r="D148"/>
  <c r="D150"/>
  <c r="D152"/>
  <c r="D154"/>
  <c r="D156"/>
  <c r="D158"/>
  <c r="D160"/>
  <c r="D162"/>
  <c r="D164"/>
  <c r="D166"/>
  <c r="D168"/>
  <c r="D170"/>
  <c r="D172"/>
  <c r="D174"/>
  <c r="D176"/>
  <c r="D178"/>
  <c r="J180"/>
  <c r="H179"/>
  <c r="E181"/>
  <c r="D181" s="1"/>
  <c r="E182"/>
  <c r="D182" s="1"/>
  <c r="D184"/>
  <c r="D186"/>
  <c r="D188"/>
  <c r="D190"/>
  <c r="D192"/>
  <c r="D191" s="1"/>
  <c r="D196"/>
  <c r="D198"/>
  <c r="D200"/>
  <c r="D202"/>
  <c r="D204"/>
  <c r="D206"/>
  <c r="D208"/>
  <c r="D210"/>
  <c r="D212"/>
  <c r="D214"/>
  <c r="J223"/>
  <c r="J227"/>
  <c r="G234"/>
  <c r="G236"/>
  <c r="J246"/>
  <c r="E252"/>
  <c r="I252"/>
  <c r="J255"/>
  <c r="D260"/>
  <c r="J284"/>
  <c r="J289"/>
  <c r="D289"/>
  <c r="J291"/>
  <c r="D291"/>
  <c r="J293"/>
  <c r="D293"/>
  <c r="D292" s="1"/>
  <c r="J297"/>
  <c r="D297"/>
  <c r="J299"/>
  <c r="D299"/>
  <c r="J301"/>
  <c r="D301"/>
  <c r="D300" s="1"/>
  <c r="J305"/>
  <c r="D305"/>
  <c r="D304" s="1"/>
  <c r="J313"/>
  <c r="D313"/>
  <c r="J315"/>
  <c r="D315"/>
  <c r="D30"/>
  <c r="J182"/>
  <c r="G272"/>
  <c r="G304"/>
  <c r="J304" s="1"/>
  <c r="G312"/>
  <c r="J312" s="1"/>
  <c r="D544"/>
  <c r="J320"/>
  <c r="J324"/>
  <c r="H337"/>
  <c r="H336" s="1"/>
  <c r="J340"/>
  <c r="J348"/>
  <c r="J360"/>
  <c r="J364"/>
  <c r="G369"/>
  <c r="G368" s="1"/>
  <c r="I368"/>
  <c r="F370"/>
  <c r="J370" s="1"/>
  <c r="J372"/>
  <c r="G376"/>
  <c r="J396"/>
  <c r="D414"/>
  <c r="D412" s="1"/>
  <c r="E498"/>
  <c r="E502"/>
  <c r="E506"/>
  <c r="I538"/>
  <c r="I542"/>
  <c r="H550"/>
  <c r="E559"/>
  <c r="E555" s="1"/>
  <c r="E560"/>
  <c r="E556" s="1"/>
  <c r="E562"/>
  <c r="E558" s="1"/>
  <c r="E554" s="1"/>
  <c r="G562"/>
  <c r="E578"/>
  <c r="E582"/>
  <c r="E586"/>
  <c r="D623"/>
  <c r="D642"/>
  <c r="D332"/>
  <c r="G546"/>
  <c r="F583" i="4"/>
  <c r="F584"/>
  <c r="D584" s="1"/>
  <c r="E743"/>
  <c r="E745" s="1"/>
  <c r="D620"/>
  <c r="D617" s="1"/>
  <c r="E612"/>
  <c r="E617"/>
  <c r="J344"/>
  <c r="I633"/>
  <c r="K637"/>
  <c r="D346"/>
  <c r="D344" s="1"/>
  <c r="J346"/>
  <c r="D110"/>
  <c r="D107" s="1"/>
  <c r="D111"/>
  <c r="E107"/>
  <c r="J107" s="1"/>
  <c r="J247"/>
  <c r="D595"/>
  <c r="D591" s="1"/>
  <c r="E591"/>
  <c r="E441"/>
  <c r="J441" s="1"/>
  <c r="J248"/>
  <c r="I24"/>
  <c r="I20" s="1"/>
  <c r="I27"/>
  <c r="D28"/>
  <c r="D27" s="1"/>
  <c r="J28"/>
  <c r="I24" i="3"/>
  <c r="D32"/>
  <c r="I31"/>
  <c r="J31" s="1"/>
  <c r="H24"/>
  <c r="H27"/>
  <c r="I22"/>
  <c r="I18" s="1"/>
  <c r="E25"/>
  <c r="J32"/>
  <c r="G23"/>
  <c r="G20"/>
  <c r="E27"/>
  <c r="J27" s="1"/>
  <c r="J30"/>
  <c r="J33"/>
  <c r="J37"/>
  <c r="J40"/>
  <c r="J42"/>
  <c r="D44"/>
  <c r="E43"/>
  <c r="J43" s="1"/>
  <c r="J44"/>
  <c r="J46"/>
  <c r="D51"/>
  <c r="J53"/>
  <c r="J117"/>
  <c r="D117"/>
  <c r="H116"/>
  <c r="H115" s="1"/>
  <c r="D246"/>
  <c r="D234" s="1"/>
  <c r="I245"/>
  <c r="J245" s="1"/>
  <c r="I238"/>
  <c r="I234"/>
  <c r="F19"/>
  <c r="D36"/>
  <c r="D35" s="1"/>
  <c r="E35"/>
  <c r="J35" s="1"/>
  <c r="J36"/>
  <c r="J38"/>
  <c r="J45"/>
  <c r="J49"/>
  <c r="D49"/>
  <c r="J56"/>
  <c r="D56"/>
  <c r="G55"/>
  <c r="J55" s="1"/>
  <c r="J58"/>
  <c r="D58"/>
  <c r="E59"/>
  <c r="J59" s="1"/>
  <c r="D60"/>
  <c r="D62"/>
  <c r="D65"/>
  <c r="D69"/>
  <c r="D73"/>
  <c r="D71" s="1"/>
  <c r="E75"/>
  <c r="J75" s="1"/>
  <c r="D76"/>
  <c r="D78"/>
  <c r="E79"/>
  <c r="J79" s="1"/>
  <c r="D80"/>
  <c r="D82"/>
  <c r="E83"/>
  <c r="J83" s="1"/>
  <c r="D84"/>
  <c r="D86"/>
  <c r="E87"/>
  <c r="J87" s="1"/>
  <c r="D88"/>
  <c r="D90"/>
  <c r="E99"/>
  <c r="D100"/>
  <c r="D102"/>
  <c r="E103"/>
  <c r="J103" s="1"/>
  <c r="D104"/>
  <c r="D106"/>
  <c r="E107"/>
  <c r="J107" s="1"/>
  <c r="D108"/>
  <c r="D110"/>
  <c r="E111"/>
  <c r="D112"/>
  <c r="D114"/>
  <c r="E115"/>
  <c r="D116"/>
  <c r="D118"/>
  <c r="E119"/>
  <c r="J119" s="1"/>
  <c r="D120"/>
  <c r="D122"/>
  <c r="E123"/>
  <c r="J123" s="1"/>
  <c r="D124"/>
  <c r="D126"/>
  <c r="E127"/>
  <c r="J127" s="1"/>
  <c r="D128"/>
  <c r="D130"/>
  <c r="E131"/>
  <c r="J131" s="1"/>
  <c r="D132"/>
  <c r="D134"/>
  <c r="D141"/>
  <c r="D145"/>
  <c r="D149"/>
  <c r="D153"/>
  <c r="D157"/>
  <c r="D161"/>
  <c r="D165"/>
  <c r="D169"/>
  <c r="D173"/>
  <c r="D177"/>
  <c r="F179"/>
  <c r="D185"/>
  <c r="D183" s="1"/>
  <c r="D189"/>
  <c r="D197"/>
  <c r="D201"/>
  <c r="D205"/>
  <c r="D203" s="1"/>
  <c r="D209"/>
  <c r="D213"/>
  <c r="D216"/>
  <c r="D217"/>
  <c r="D218"/>
  <c r="E233"/>
  <c r="E231" s="1"/>
  <c r="G233"/>
  <c r="F234"/>
  <c r="H234"/>
  <c r="F236"/>
  <c r="H236"/>
  <c r="E237"/>
  <c r="F238"/>
  <c r="F243"/>
  <c r="F252"/>
  <c r="J252" s="1"/>
  <c r="D254"/>
  <c r="F272"/>
  <c r="J274"/>
  <c r="D274"/>
  <c r="G276"/>
  <c r="J276" s="1"/>
  <c r="J277"/>
  <c r="D281"/>
  <c r="D280" s="1"/>
  <c r="E280"/>
  <c r="J280" s="1"/>
  <c r="E273"/>
  <c r="J281"/>
  <c r="D534"/>
  <c r="E540"/>
  <c r="F538"/>
  <c r="J290"/>
  <c r="D290"/>
  <c r="F389"/>
  <c r="F386"/>
  <c r="G386"/>
  <c r="G389"/>
  <c r="D498"/>
  <c r="D494" s="1"/>
  <c r="D495"/>
  <c r="D541"/>
  <c r="E533"/>
  <c r="D298"/>
  <c r="D296" s="1"/>
  <c r="D312"/>
  <c r="D314"/>
  <c r="E328"/>
  <c r="J328" s="1"/>
  <c r="D329"/>
  <c r="D330"/>
  <c r="D331"/>
  <c r="E345"/>
  <c r="G345"/>
  <c r="I345"/>
  <c r="F346"/>
  <c r="F338" s="1"/>
  <c r="E347"/>
  <c r="E368"/>
  <c r="D369"/>
  <c r="F371"/>
  <c r="J371" s="1"/>
  <c r="D382"/>
  <c r="D383"/>
  <c r="D371" s="1"/>
  <c r="D347" s="1"/>
  <c r="E391"/>
  <c r="D404"/>
  <c r="D408"/>
  <c r="E531"/>
  <c r="H538"/>
  <c r="H542"/>
  <c r="F543"/>
  <c r="H546"/>
  <c r="F547"/>
  <c r="D566"/>
  <c r="D570"/>
  <c r="D594"/>
  <c r="D598"/>
  <c r="D602"/>
  <c r="D606"/>
  <c r="D610"/>
  <c r="D614"/>
  <c r="D618"/>
  <c r="D626"/>
  <c r="D630"/>
  <c r="F551"/>
  <c r="G550"/>
  <c r="G559"/>
  <c r="G555" s="1"/>
  <c r="D931" i="2"/>
  <c r="D930"/>
  <c r="D929"/>
  <c r="D928"/>
  <c r="D927"/>
  <c r="D926"/>
  <c r="D925"/>
  <c r="D924"/>
  <c r="D923"/>
  <c r="D922"/>
  <c r="D921"/>
  <c r="D920"/>
  <c r="D919"/>
  <c r="D918"/>
  <c r="D917"/>
  <c r="D916"/>
  <c r="D915"/>
  <c r="D914"/>
  <c r="D913"/>
  <c r="D912"/>
  <c r="D911"/>
  <c r="D910"/>
  <c r="D909"/>
  <c r="D908"/>
  <c r="H907"/>
  <c r="D907" s="1"/>
  <c r="H906"/>
  <c r="D906" s="1"/>
  <c r="H905"/>
  <c r="D905" s="1"/>
  <c r="H904"/>
  <c r="D904" s="1"/>
  <c r="H903"/>
  <c r="D903" s="1"/>
  <c r="H902"/>
  <c r="D902" s="1"/>
  <c r="H901"/>
  <c r="D901" s="1"/>
  <c r="H900"/>
  <c r="D900" s="1"/>
  <c r="H899"/>
  <c r="D899" s="1"/>
  <c r="H898"/>
  <c r="D898" s="1"/>
  <c r="H897"/>
  <c r="D897" s="1"/>
  <c r="H896"/>
  <c r="D896" s="1"/>
  <c r="H895"/>
  <c r="D895" s="1"/>
  <c r="H894"/>
  <c r="D894" s="1"/>
  <c r="H893"/>
  <c r="D893" s="1"/>
  <c r="H892"/>
  <c r="D892" s="1"/>
  <c r="H891"/>
  <c r="D891" s="1"/>
  <c r="H890"/>
  <c r="D890" s="1"/>
  <c r="H889"/>
  <c r="D889" s="1"/>
  <c r="H888"/>
  <c r="D888" s="1"/>
  <c r="H887"/>
  <c r="D887" s="1"/>
  <c r="H886"/>
  <c r="D886" s="1"/>
  <c r="H885"/>
  <c r="D885" s="1"/>
  <c r="H884"/>
  <c r="D884" s="1"/>
  <c r="H883"/>
  <c r="D883" s="1"/>
  <c r="H882"/>
  <c r="D882" s="1"/>
  <c r="H881"/>
  <c r="D881" s="1"/>
  <c r="H880"/>
  <c r="D880" s="1"/>
  <c r="H879"/>
  <c r="D879" s="1"/>
  <c r="H878"/>
  <c r="D878" s="1"/>
  <c r="H877"/>
  <c r="D877" s="1"/>
  <c r="H876"/>
  <c r="D876" s="1"/>
  <c r="H875"/>
  <c r="D875" s="1"/>
  <c r="H874"/>
  <c r="D874" s="1"/>
  <c r="H873"/>
  <c r="D873" s="1"/>
  <c r="H872"/>
  <c r="D872" s="1"/>
  <c r="H871"/>
  <c r="D871" s="1"/>
  <c r="H870"/>
  <c r="D870" s="1"/>
  <c r="H869"/>
  <c r="D869" s="1"/>
  <c r="H868"/>
  <c r="D868" s="1"/>
  <c r="H867"/>
  <c r="D867" s="1"/>
  <c r="H866"/>
  <c r="D866" s="1"/>
  <c r="H865"/>
  <c r="D865" s="1"/>
  <c r="H864"/>
  <c r="D864" s="1"/>
  <c r="H863"/>
  <c r="D863" s="1"/>
  <c r="H862"/>
  <c r="D862" s="1"/>
  <c r="H861"/>
  <c r="D861" s="1"/>
  <c r="H860"/>
  <c r="D860" s="1"/>
  <c r="H859"/>
  <c r="D859" s="1"/>
  <c r="H858"/>
  <c r="D858" s="1"/>
  <c r="H857"/>
  <c r="D857" s="1"/>
  <c r="H856"/>
  <c r="D856" s="1"/>
  <c r="H855"/>
  <c r="D855" s="1"/>
  <c r="H854"/>
  <c r="D854" s="1"/>
  <c r="H853"/>
  <c r="D853" s="1"/>
  <c r="H852"/>
  <c r="D852" s="1"/>
  <c r="H851"/>
  <c r="D851" s="1"/>
  <c r="H850"/>
  <c r="D850" s="1"/>
  <c r="H849"/>
  <c r="D849" s="1"/>
  <c r="H848"/>
  <c r="D848" s="1"/>
  <c r="H847"/>
  <c r="D847" s="1"/>
  <c r="H846"/>
  <c r="D846" s="1"/>
  <c r="H845"/>
  <c r="D845" s="1"/>
  <c r="G843"/>
  <c r="F843"/>
  <c r="H842"/>
  <c r="G842"/>
  <c r="F842"/>
  <c r="H841"/>
  <c r="G841"/>
  <c r="F841"/>
  <c r="H840"/>
  <c r="G840"/>
  <c r="F840"/>
  <c r="H839"/>
  <c r="G839"/>
  <c r="F839"/>
  <c r="H838"/>
  <c r="G838"/>
  <c r="F838"/>
  <c r="H837"/>
  <c r="G837"/>
  <c r="F837"/>
  <c r="E837"/>
  <c r="E827"/>
  <c r="D826"/>
  <c r="H825"/>
  <c r="G825"/>
  <c r="F825"/>
  <c r="D824"/>
  <c r="D823"/>
  <c r="D822"/>
  <c r="D821"/>
  <c r="H820"/>
  <c r="G820"/>
  <c r="F820"/>
  <c r="E820"/>
  <c r="D819"/>
  <c r="D818"/>
  <c r="D817"/>
  <c r="D816"/>
  <c r="H815"/>
  <c r="G815"/>
  <c r="F815"/>
  <c r="E815"/>
  <c r="D814"/>
  <c r="D813"/>
  <c r="D812"/>
  <c r="D811"/>
  <c r="H810"/>
  <c r="G810"/>
  <c r="F810"/>
  <c r="E810"/>
  <c r="D809"/>
  <c r="D808"/>
  <c r="D807"/>
  <c r="D806"/>
  <c r="H805"/>
  <c r="G805"/>
  <c r="F805"/>
  <c r="E805"/>
  <c r="D804"/>
  <c r="D803"/>
  <c r="D802"/>
  <c r="D801"/>
  <c r="H800"/>
  <c r="G800"/>
  <c r="F800"/>
  <c r="E800"/>
  <c r="D799"/>
  <c r="D798"/>
  <c r="D797"/>
  <c r="D796"/>
  <c r="H795"/>
  <c r="G795"/>
  <c r="F795"/>
  <c r="E795"/>
  <c r="D794"/>
  <c r="D793"/>
  <c r="D792"/>
  <c r="D791"/>
  <c r="H790"/>
  <c r="G790"/>
  <c r="F790"/>
  <c r="E790"/>
  <c r="D789"/>
  <c r="D788"/>
  <c r="D787"/>
  <c r="D786"/>
  <c r="H785"/>
  <c r="G785"/>
  <c r="F785"/>
  <c r="E785"/>
  <c r="H783"/>
  <c r="D782"/>
  <c r="D781"/>
  <c r="G780"/>
  <c r="F780"/>
  <c r="E780"/>
  <c r="D779"/>
  <c r="D778"/>
  <c r="D777"/>
  <c r="D776"/>
  <c r="H775"/>
  <c r="G775"/>
  <c r="F775"/>
  <c r="E775"/>
  <c r="D774"/>
  <c r="D773"/>
  <c r="D772"/>
  <c r="D771"/>
  <c r="H770"/>
  <c r="G770"/>
  <c r="F770"/>
  <c r="E770"/>
  <c r="D769"/>
  <c r="D768"/>
  <c r="D767"/>
  <c r="D766"/>
  <c r="H765"/>
  <c r="G765"/>
  <c r="F765"/>
  <c r="E765"/>
  <c r="G764"/>
  <c r="F764"/>
  <c r="E764"/>
  <c r="H763"/>
  <c r="G763"/>
  <c r="F763"/>
  <c r="E763"/>
  <c r="AX763" s="1"/>
  <c r="H762"/>
  <c r="G762"/>
  <c r="F762"/>
  <c r="E762"/>
  <c r="AX762" s="1"/>
  <c r="H761"/>
  <c r="G761"/>
  <c r="G760" s="1"/>
  <c r="F761"/>
  <c r="E761"/>
  <c r="AX761" s="1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G727"/>
  <c r="G717" s="1"/>
  <c r="F727"/>
  <c r="F717" s="1"/>
  <c r="E727"/>
  <c r="G726"/>
  <c r="F726"/>
  <c r="F716" s="1"/>
  <c r="E726"/>
  <c r="H725"/>
  <c r="H715" s="1"/>
  <c r="G725"/>
  <c r="F725"/>
  <c r="F715" s="1"/>
  <c r="E725"/>
  <c r="AX725" s="1"/>
  <c r="G724"/>
  <c r="F724"/>
  <c r="F723" s="1"/>
  <c r="E724"/>
  <c r="E723"/>
  <c r="D722"/>
  <c r="D721"/>
  <c r="D720"/>
  <c r="D719"/>
  <c r="H718"/>
  <c r="G718"/>
  <c r="F718"/>
  <c r="E718"/>
  <c r="AX718" s="1"/>
  <c r="H717"/>
  <c r="G715"/>
  <c r="G714"/>
  <c r="D712"/>
  <c r="D711"/>
  <c r="D710"/>
  <c r="D709"/>
  <c r="H708"/>
  <c r="G708"/>
  <c r="F708"/>
  <c r="E708"/>
  <c r="D708"/>
  <c r="H704"/>
  <c r="D704"/>
  <c r="G703"/>
  <c r="F703"/>
  <c r="E703"/>
  <c r="D702"/>
  <c r="D701"/>
  <c r="D700"/>
  <c r="D699"/>
  <c r="H698"/>
  <c r="G698"/>
  <c r="F698"/>
  <c r="E698"/>
  <c r="D698"/>
  <c r="D697"/>
  <c r="D696"/>
  <c r="D695"/>
  <c r="D694"/>
  <c r="D693" s="1"/>
  <c r="H693"/>
  <c r="G693"/>
  <c r="F693"/>
  <c r="E693"/>
  <c r="AX693" s="1"/>
  <c r="D692"/>
  <c r="D691"/>
  <c r="D690"/>
  <c r="D689"/>
  <c r="D688" s="1"/>
  <c r="H688"/>
  <c r="G688"/>
  <c r="F688"/>
  <c r="E688"/>
  <c r="AX688" s="1"/>
  <c r="D687"/>
  <c r="D686"/>
  <c r="D685"/>
  <c r="D684"/>
  <c r="H683"/>
  <c r="G683"/>
  <c r="F683"/>
  <c r="E683"/>
  <c r="AX683" s="1"/>
  <c r="D682"/>
  <c r="D681"/>
  <c r="D680"/>
  <c r="D679"/>
  <c r="D678" s="1"/>
  <c r="H678"/>
  <c r="G678"/>
  <c r="F678"/>
  <c r="E678"/>
  <c r="AX678" s="1"/>
  <c r="D677"/>
  <c r="D676"/>
  <c r="D675"/>
  <c r="D674"/>
  <c r="H673"/>
  <c r="G673"/>
  <c r="F673"/>
  <c r="E673"/>
  <c r="AX673" s="1"/>
  <c r="G672"/>
  <c r="F672"/>
  <c r="E672"/>
  <c r="G671"/>
  <c r="F671"/>
  <c r="E671"/>
  <c r="G670"/>
  <c r="F670"/>
  <c r="E670"/>
  <c r="H669"/>
  <c r="G669"/>
  <c r="F669"/>
  <c r="E669"/>
  <c r="D667"/>
  <c r="D666"/>
  <c r="D665"/>
  <c r="D664"/>
  <c r="H663"/>
  <c r="G663"/>
  <c r="F663"/>
  <c r="E663"/>
  <c r="D662"/>
  <c r="D661"/>
  <c r="D660"/>
  <c r="D659"/>
  <c r="H658"/>
  <c r="G658"/>
  <c r="F658"/>
  <c r="E658"/>
  <c r="D657"/>
  <c r="D656"/>
  <c r="D655"/>
  <c r="D654"/>
  <c r="H653"/>
  <c r="G653"/>
  <c r="F653"/>
  <c r="E653"/>
  <c r="D652"/>
  <c r="D642" s="1"/>
  <c r="D651"/>
  <c r="D650"/>
  <c r="D640" s="1"/>
  <c r="D649"/>
  <c r="H648"/>
  <c r="G648"/>
  <c r="F648"/>
  <c r="E648"/>
  <c r="D648"/>
  <c r="D647"/>
  <c r="D646"/>
  <c r="D641" s="1"/>
  <c r="D645"/>
  <c r="D644"/>
  <c r="D643" s="1"/>
  <c r="H643"/>
  <c r="G643"/>
  <c r="F643"/>
  <c r="E643"/>
  <c r="AX643" s="1"/>
  <c r="H642"/>
  <c r="G642"/>
  <c r="F642"/>
  <c r="E642"/>
  <c r="AX642" s="1"/>
  <c r="H641"/>
  <c r="G641"/>
  <c r="F641"/>
  <c r="E641"/>
  <c r="AX641" s="1"/>
  <c r="H640"/>
  <c r="G640"/>
  <c r="F640"/>
  <c r="E640"/>
  <c r="AX640" s="1"/>
  <c r="H639"/>
  <c r="G639"/>
  <c r="F639"/>
  <c r="E639"/>
  <c r="AX639" s="1"/>
  <c r="F638"/>
  <c r="D637"/>
  <c r="D636"/>
  <c r="D635"/>
  <c r="D634"/>
  <c r="H633"/>
  <c r="G633"/>
  <c r="F633"/>
  <c r="E633"/>
  <c r="D632"/>
  <c r="D627" s="1"/>
  <c r="D631"/>
  <c r="D626" s="1"/>
  <c r="D630"/>
  <c r="D625" s="1"/>
  <c r="D629"/>
  <c r="H628"/>
  <c r="G628"/>
  <c r="F628"/>
  <c r="E628"/>
  <c r="H627"/>
  <c r="G627"/>
  <c r="F627"/>
  <c r="E627"/>
  <c r="H626"/>
  <c r="G626"/>
  <c r="F626"/>
  <c r="E626"/>
  <c r="H625"/>
  <c r="G625"/>
  <c r="F625"/>
  <c r="E625"/>
  <c r="H624"/>
  <c r="G624"/>
  <c r="F624"/>
  <c r="E624"/>
  <c r="D622"/>
  <c r="D621"/>
  <c r="D620"/>
  <c r="D619"/>
  <c r="H618"/>
  <c r="G618"/>
  <c r="F618"/>
  <c r="E618"/>
  <c r="D617"/>
  <c r="D616"/>
  <c r="D615"/>
  <c r="D614"/>
  <c r="H613"/>
  <c r="G613"/>
  <c r="F613"/>
  <c r="E613"/>
  <c r="D612"/>
  <c r="D611"/>
  <c r="D610"/>
  <c r="D609"/>
  <c r="H608"/>
  <c r="G608"/>
  <c r="F608"/>
  <c r="E608"/>
  <c r="D607"/>
  <c r="D606"/>
  <c r="D605"/>
  <c r="D600" s="1"/>
  <c r="D604"/>
  <c r="H603"/>
  <c r="G603"/>
  <c r="F603"/>
  <c r="E603"/>
  <c r="H602"/>
  <c r="H598" s="1"/>
  <c r="G602"/>
  <c r="F602"/>
  <c r="E602"/>
  <c r="D602"/>
  <c r="H601"/>
  <c r="G601"/>
  <c r="F601"/>
  <c r="E601"/>
  <c r="AX601" s="1"/>
  <c r="H600"/>
  <c r="G600"/>
  <c r="F600"/>
  <c r="E600"/>
  <c r="AX600" s="1"/>
  <c r="H599"/>
  <c r="G599"/>
  <c r="F599"/>
  <c r="E599"/>
  <c r="AX599" s="1"/>
  <c r="I597"/>
  <c r="D597"/>
  <c r="I596"/>
  <c r="D596"/>
  <c r="I595"/>
  <c r="D595"/>
  <c r="I594"/>
  <c r="D594"/>
  <c r="D593" s="1"/>
  <c r="H593"/>
  <c r="G593"/>
  <c r="F593"/>
  <c r="E593"/>
  <c r="AX593" s="1"/>
  <c r="H592"/>
  <c r="AX592" s="1"/>
  <c r="D592"/>
  <c r="H591"/>
  <c r="AX591" s="1"/>
  <c r="D591"/>
  <c r="H590"/>
  <c r="H589"/>
  <c r="G588"/>
  <c r="F588"/>
  <c r="E588"/>
  <c r="D587"/>
  <c r="D586"/>
  <c r="D585"/>
  <c r="D584"/>
  <c r="H583"/>
  <c r="G583"/>
  <c r="F583"/>
  <c r="E583"/>
  <c r="D582"/>
  <c r="E581"/>
  <c r="E580"/>
  <c r="E579"/>
  <c r="AX579" s="1"/>
  <c r="H578"/>
  <c r="G578"/>
  <c r="F578"/>
  <c r="D577"/>
  <c r="D576"/>
  <c r="H573"/>
  <c r="G573"/>
  <c r="F573"/>
  <c r="E573"/>
  <c r="AX573" s="1"/>
  <c r="H572"/>
  <c r="G572"/>
  <c r="F572"/>
  <c r="E572"/>
  <c r="AX572" s="1"/>
  <c r="H571"/>
  <c r="G571"/>
  <c r="F571"/>
  <c r="G570"/>
  <c r="F570"/>
  <c r="E570"/>
  <c r="G569"/>
  <c r="F569"/>
  <c r="D567"/>
  <c r="D566"/>
  <c r="D565"/>
  <c r="D564"/>
  <c r="H563"/>
  <c r="G563"/>
  <c r="F563"/>
  <c r="E563"/>
  <c r="AX563" s="1"/>
  <c r="D562"/>
  <c r="D561"/>
  <c r="D560"/>
  <c r="D559"/>
  <c r="H558"/>
  <c r="G558"/>
  <c r="F558"/>
  <c r="E558"/>
  <c r="AX558" s="1"/>
  <c r="D557"/>
  <c r="D556"/>
  <c r="D555"/>
  <c r="D554"/>
  <c r="D553" s="1"/>
  <c r="H553"/>
  <c r="G553"/>
  <c r="F553"/>
  <c r="E553"/>
  <c r="AX553" s="1"/>
  <c r="D552"/>
  <c r="D551"/>
  <c r="D550"/>
  <c r="D549"/>
  <c r="H548"/>
  <c r="G548"/>
  <c r="F548"/>
  <c r="E548"/>
  <c r="D547"/>
  <c r="D546"/>
  <c r="D545"/>
  <c r="D544"/>
  <c r="H543"/>
  <c r="G543"/>
  <c r="F543"/>
  <c r="E543"/>
  <c r="D542"/>
  <c r="D541"/>
  <c r="D540"/>
  <c r="D539"/>
  <c r="H538"/>
  <c r="G538"/>
  <c r="F538"/>
  <c r="E538"/>
  <c r="H537"/>
  <c r="H536"/>
  <c r="D535"/>
  <c r="D534"/>
  <c r="G533"/>
  <c r="F533"/>
  <c r="E533"/>
  <c r="D532"/>
  <c r="D531"/>
  <c r="D530"/>
  <c r="D529"/>
  <c r="H528"/>
  <c r="G528"/>
  <c r="F528"/>
  <c r="E528"/>
  <c r="G527"/>
  <c r="F527"/>
  <c r="E527"/>
  <c r="G526"/>
  <c r="F526"/>
  <c r="E526"/>
  <c r="H525"/>
  <c r="G525"/>
  <c r="F525"/>
  <c r="E525"/>
  <c r="H524"/>
  <c r="G524"/>
  <c r="F524"/>
  <c r="E524"/>
  <c r="D522"/>
  <c r="D521"/>
  <c r="D520"/>
  <c r="D519"/>
  <c r="H518"/>
  <c r="G518"/>
  <c r="F518"/>
  <c r="E518"/>
  <c r="D517"/>
  <c r="D516"/>
  <c r="D515"/>
  <c r="D514"/>
  <c r="H513"/>
  <c r="G513"/>
  <c r="F513"/>
  <c r="E513"/>
  <c r="D512"/>
  <c r="D511"/>
  <c r="D510"/>
  <c r="D509"/>
  <c r="H508"/>
  <c r="G508"/>
  <c r="F508"/>
  <c r="E508"/>
  <c r="D507"/>
  <c r="D506"/>
  <c r="D505"/>
  <c r="D504"/>
  <c r="H503"/>
  <c r="G503"/>
  <c r="F503"/>
  <c r="E503"/>
  <c r="D502"/>
  <c r="D501"/>
  <c r="D500"/>
  <c r="D499"/>
  <c r="H498"/>
  <c r="G498"/>
  <c r="F498"/>
  <c r="E498"/>
  <c r="D497"/>
  <c r="D496"/>
  <c r="D495"/>
  <c r="D494"/>
  <c r="H493"/>
  <c r="G493"/>
  <c r="F493"/>
  <c r="E493"/>
  <c r="D492"/>
  <c r="D491"/>
  <c r="D490"/>
  <c r="D489"/>
  <c r="H488"/>
  <c r="G488"/>
  <c r="F488"/>
  <c r="E488"/>
  <c r="D487"/>
  <c r="D486"/>
  <c r="D485"/>
  <c r="D484"/>
  <c r="H483"/>
  <c r="G483"/>
  <c r="F483"/>
  <c r="E483"/>
  <c r="D482"/>
  <c r="D481"/>
  <c r="D480"/>
  <c r="D479"/>
  <c r="H478"/>
  <c r="G478"/>
  <c r="F478"/>
  <c r="E478"/>
  <c r="D477"/>
  <c r="D476"/>
  <c r="D475"/>
  <c r="D474"/>
  <c r="H473"/>
  <c r="G473"/>
  <c r="F473"/>
  <c r="E473"/>
  <c r="D472"/>
  <c r="D471"/>
  <c r="D470"/>
  <c r="D469"/>
  <c r="H468"/>
  <c r="G468"/>
  <c r="F468"/>
  <c r="E468"/>
  <c r="D467"/>
  <c r="D466"/>
  <c r="D465"/>
  <c r="D464"/>
  <c r="H463"/>
  <c r="G463"/>
  <c r="F463"/>
  <c r="E463"/>
  <c r="H462"/>
  <c r="G462"/>
  <c r="F462"/>
  <c r="E462"/>
  <c r="H461"/>
  <c r="G461"/>
  <c r="F461"/>
  <c r="E461"/>
  <c r="H460"/>
  <c r="G460"/>
  <c r="F460"/>
  <c r="E460"/>
  <c r="H459"/>
  <c r="H458" s="1"/>
  <c r="G459"/>
  <c r="F459"/>
  <c r="F458" s="1"/>
  <c r="E459"/>
  <c r="D457"/>
  <c r="D456"/>
  <c r="D455"/>
  <c r="D454"/>
  <c r="H453"/>
  <c r="G453"/>
  <c r="F453"/>
  <c r="E453"/>
  <c r="D452"/>
  <c r="D451"/>
  <c r="D450"/>
  <c r="D449"/>
  <c r="H448"/>
  <c r="G448"/>
  <c r="F448"/>
  <c r="E448"/>
  <c r="D447"/>
  <c r="D446"/>
  <c r="D445"/>
  <c r="D444"/>
  <c r="H443"/>
  <c r="G443"/>
  <c r="F443"/>
  <c r="E443"/>
  <c r="G441"/>
  <c r="AX441" s="1"/>
  <c r="D440"/>
  <c r="D439"/>
  <c r="H438"/>
  <c r="F438"/>
  <c r="E438"/>
  <c r="D437"/>
  <c r="D436"/>
  <c r="D435"/>
  <c r="D434"/>
  <c r="H433"/>
  <c r="G433"/>
  <c r="F433"/>
  <c r="E433"/>
  <c r="D432"/>
  <c r="D431"/>
  <c r="D430"/>
  <c r="D429"/>
  <c r="H428"/>
  <c r="G428"/>
  <c r="F428"/>
  <c r="E428"/>
  <c r="D427"/>
  <c r="D426"/>
  <c r="D425"/>
  <c r="D424"/>
  <c r="H423"/>
  <c r="G423"/>
  <c r="F423"/>
  <c r="E423"/>
  <c r="D422"/>
  <c r="D421"/>
  <c r="D420"/>
  <c r="D419"/>
  <c r="H418"/>
  <c r="G418"/>
  <c r="F418"/>
  <c r="E418"/>
  <c r="D417"/>
  <c r="D416"/>
  <c r="D415"/>
  <c r="D414"/>
  <c r="H413"/>
  <c r="G413"/>
  <c r="F413"/>
  <c r="E413"/>
  <c r="D412"/>
  <c r="D411"/>
  <c r="D410"/>
  <c r="D409"/>
  <c r="H408"/>
  <c r="G408"/>
  <c r="F408"/>
  <c r="E408"/>
  <c r="D407"/>
  <c r="D406"/>
  <c r="D405"/>
  <c r="H403"/>
  <c r="G403"/>
  <c r="F403"/>
  <c r="E403"/>
  <c r="AX403" s="1"/>
  <c r="F402"/>
  <c r="F401"/>
  <c r="F400"/>
  <c r="G399"/>
  <c r="F399"/>
  <c r="H398"/>
  <c r="E398"/>
  <c r="H397"/>
  <c r="F397"/>
  <c r="E397"/>
  <c r="H396"/>
  <c r="G396"/>
  <c r="E396"/>
  <c r="H395"/>
  <c r="G395"/>
  <c r="E395"/>
  <c r="H394"/>
  <c r="G394"/>
  <c r="E394"/>
  <c r="D392"/>
  <c r="D391"/>
  <c r="D390"/>
  <c r="D389"/>
  <c r="H388"/>
  <c r="G388"/>
  <c r="F388"/>
  <c r="E388"/>
  <c r="D388"/>
  <c r="E386"/>
  <c r="D386"/>
  <c r="D385"/>
  <c r="D384"/>
  <c r="H383"/>
  <c r="G383"/>
  <c r="F383"/>
  <c r="E380"/>
  <c r="D379"/>
  <c r="H378"/>
  <c r="G378"/>
  <c r="F378"/>
  <c r="D377"/>
  <c r="D376"/>
  <c r="D375"/>
  <c r="D374"/>
  <c r="D373" s="1"/>
  <c r="H373"/>
  <c r="G373"/>
  <c r="F373"/>
  <c r="E373"/>
  <c r="AX373" s="1"/>
  <c r="D372"/>
  <c r="D371"/>
  <c r="D370"/>
  <c r="D369"/>
  <c r="H368"/>
  <c r="G368"/>
  <c r="F368"/>
  <c r="E368"/>
  <c r="AX368" s="1"/>
  <c r="D367"/>
  <c r="D366"/>
  <c r="D365"/>
  <c r="D364"/>
  <c r="D363" s="1"/>
  <c r="H363"/>
  <c r="G363"/>
  <c r="F363"/>
  <c r="E363"/>
  <c r="AX363" s="1"/>
  <c r="D362"/>
  <c r="D361"/>
  <c r="D360"/>
  <c r="D359"/>
  <c r="H358"/>
  <c r="G358"/>
  <c r="F358"/>
  <c r="E358"/>
  <c r="AX358" s="1"/>
  <c r="E356"/>
  <c r="D355"/>
  <c r="D354"/>
  <c r="H353"/>
  <c r="G353"/>
  <c r="F353"/>
  <c r="H352"/>
  <c r="G352"/>
  <c r="F352"/>
  <c r="H351"/>
  <c r="G351"/>
  <c r="F351"/>
  <c r="H350"/>
  <c r="G350"/>
  <c r="F350"/>
  <c r="H349"/>
  <c r="G349"/>
  <c r="F349"/>
  <c r="E349"/>
  <c r="G348"/>
  <c r="D347"/>
  <c r="D346"/>
  <c r="D345"/>
  <c r="D344"/>
  <c r="D343" s="1"/>
  <c r="H343"/>
  <c r="G343"/>
  <c r="F343"/>
  <c r="E343"/>
  <c r="AX343" s="1"/>
  <c r="H342"/>
  <c r="F342"/>
  <c r="AX342" s="1"/>
  <c r="H341"/>
  <c r="H321" s="1"/>
  <c r="F341"/>
  <c r="AX341" s="1"/>
  <c r="H340"/>
  <c r="H320" s="1"/>
  <c r="F340"/>
  <c r="H339"/>
  <c r="F339"/>
  <c r="G338"/>
  <c r="E338"/>
  <c r="E337"/>
  <c r="E336"/>
  <c r="E335"/>
  <c r="E334"/>
  <c r="H333"/>
  <c r="G333"/>
  <c r="F333"/>
  <c r="E332"/>
  <c r="E331"/>
  <c r="E330"/>
  <c r="E329"/>
  <c r="AX329" s="1"/>
  <c r="H328"/>
  <c r="G328"/>
  <c r="F328"/>
  <c r="E327"/>
  <c r="E326"/>
  <c r="E325"/>
  <c r="E324"/>
  <c r="H323"/>
  <c r="G323"/>
  <c r="F323"/>
  <c r="H322"/>
  <c r="G322"/>
  <c r="G321"/>
  <c r="G320"/>
  <c r="H319"/>
  <c r="G319"/>
  <c r="D317"/>
  <c r="D316"/>
  <c r="D315"/>
  <c r="D314"/>
  <c r="H313"/>
  <c r="G313"/>
  <c r="F313"/>
  <c r="E313"/>
  <c r="D312"/>
  <c r="D311"/>
  <c r="D310"/>
  <c r="D309"/>
  <c r="H308"/>
  <c r="G308"/>
  <c r="F308"/>
  <c r="E308"/>
  <c r="E306"/>
  <c r="AX306" s="1"/>
  <c r="AY306" s="1"/>
  <c r="D305"/>
  <c r="D304"/>
  <c r="H303"/>
  <c r="G303"/>
  <c r="F303"/>
  <c r="D302"/>
  <c r="D301"/>
  <c r="D300"/>
  <c r="D299"/>
  <c r="H298"/>
  <c r="G298"/>
  <c r="F298"/>
  <c r="E298"/>
  <c r="D297"/>
  <c r="D296"/>
  <c r="D295"/>
  <c r="D294"/>
  <c r="H293"/>
  <c r="G293"/>
  <c r="F293"/>
  <c r="E293"/>
  <c r="D292"/>
  <c r="D291"/>
  <c r="D290"/>
  <c r="D289"/>
  <c r="H288"/>
  <c r="G288"/>
  <c r="F288"/>
  <c r="E288"/>
  <c r="D287"/>
  <c r="D286"/>
  <c r="D285"/>
  <c r="D284"/>
  <c r="H283"/>
  <c r="G283"/>
  <c r="F283"/>
  <c r="E283"/>
  <c r="D282"/>
  <c r="D281"/>
  <c r="D280"/>
  <c r="D279"/>
  <c r="H278"/>
  <c r="G278"/>
  <c r="F278"/>
  <c r="E278"/>
  <c r="D277"/>
  <c r="D276"/>
  <c r="D275"/>
  <c r="D274"/>
  <c r="H273"/>
  <c r="G273"/>
  <c r="F273"/>
  <c r="E273"/>
  <c r="D273"/>
  <c r="D272"/>
  <c r="D271"/>
  <c r="D270"/>
  <c r="D269"/>
  <c r="D268" s="1"/>
  <c r="H268"/>
  <c r="G268"/>
  <c r="F268"/>
  <c r="E268"/>
  <c r="AX268" s="1"/>
  <c r="AY268" s="1"/>
  <c r="D267"/>
  <c r="D266"/>
  <c r="D265"/>
  <c r="D264"/>
  <c r="D263" s="1"/>
  <c r="H263"/>
  <c r="G263"/>
  <c r="F263"/>
  <c r="E263"/>
  <c r="AX263" s="1"/>
  <c r="AY263" s="1"/>
  <c r="H262"/>
  <c r="H237" s="1"/>
  <c r="G262"/>
  <c r="G237" s="1"/>
  <c r="G212" s="1"/>
  <c r="F262"/>
  <c r="F237" s="1"/>
  <c r="F212" s="1"/>
  <c r="H261"/>
  <c r="H236" s="1"/>
  <c r="H211" s="1"/>
  <c r="G261"/>
  <c r="F261"/>
  <c r="F236" s="1"/>
  <c r="F211" s="1"/>
  <c r="H260"/>
  <c r="G260"/>
  <c r="G235" s="1"/>
  <c r="G210" s="1"/>
  <c r="F260"/>
  <c r="E260"/>
  <c r="AX260" s="1"/>
  <c r="AY260" s="1"/>
  <c r="H259"/>
  <c r="G259"/>
  <c r="G234" s="1"/>
  <c r="G209" s="1"/>
  <c r="F259"/>
  <c r="E259"/>
  <c r="AX259" s="1"/>
  <c r="AY259" s="1"/>
  <c r="E255"/>
  <c r="AX255" s="1"/>
  <c r="AY255" s="1"/>
  <c r="D254"/>
  <c r="H253"/>
  <c r="G253"/>
  <c r="F253"/>
  <c r="D252"/>
  <c r="D251"/>
  <c r="D250"/>
  <c r="D249"/>
  <c r="H248"/>
  <c r="G248"/>
  <c r="F248"/>
  <c r="E248"/>
  <c r="D247"/>
  <c r="D246"/>
  <c r="D245"/>
  <c r="D244"/>
  <c r="H243"/>
  <c r="G243"/>
  <c r="F243"/>
  <c r="E243"/>
  <c r="H242"/>
  <c r="H241"/>
  <c r="H240"/>
  <c r="AX240" s="1"/>
  <c r="AY240" s="1"/>
  <c r="H239"/>
  <c r="AX239" s="1"/>
  <c r="AY239" s="1"/>
  <c r="G238"/>
  <c r="F238"/>
  <c r="E238"/>
  <c r="G236"/>
  <c r="G211" s="1"/>
  <c r="H235"/>
  <c r="F235"/>
  <c r="F210" s="1"/>
  <c r="E235"/>
  <c r="H234"/>
  <c r="F234"/>
  <c r="AX234" s="1"/>
  <c r="AY234" s="1"/>
  <c r="E232"/>
  <c r="E231"/>
  <c r="E230"/>
  <c r="E229"/>
  <c r="H228"/>
  <c r="G228"/>
  <c r="F228"/>
  <c r="E227"/>
  <c r="E226"/>
  <c r="E225"/>
  <c r="E224"/>
  <c r="H223"/>
  <c r="G223"/>
  <c r="F223"/>
  <c r="E222"/>
  <c r="E221"/>
  <c r="E220"/>
  <c r="E219"/>
  <c r="H218"/>
  <c r="G218"/>
  <c r="F218"/>
  <c r="E217"/>
  <c r="E216"/>
  <c r="E215"/>
  <c r="E214"/>
  <c r="H213"/>
  <c r="G213"/>
  <c r="F213"/>
  <c r="H207"/>
  <c r="H206"/>
  <c r="H205"/>
  <c r="H204"/>
  <c r="G203"/>
  <c r="F203"/>
  <c r="E203"/>
  <c r="H202"/>
  <c r="H201"/>
  <c r="H200"/>
  <c r="H199"/>
  <c r="AX199" s="1"/>
  <c r="AY199" s="1"/>
  <c r="G198"/>
  <c r="F198"/>
  <c r="E198"/>
  <c r="H197"/>
  <c r="H196"/>
  <c r="H195"/>
  <c r="H194"/>
  <c r="G193"/>
  <c r="F193"/>
  <c r="E193"/>
  <c r="D192"/>
  <c r="D191"/>
  <c r="D190"/>
  <c r="D189"/>
  <c r="H188"/>
  <c r="G188"/>
  <c r="F188"/>
  <c r="E188"/>
  <c r="D187"/>
  <c r="D186"/>
  <c r="D185"/>
  <c r="D184"/>
  <c r="H183"/>
  <c r="G183"/>
  <c r="F183"/>
  <c r="E183"/>
  <c r="D182"/>
  <c r="D181"/>
  <c r="D180"/>
  <c r="E179"/>
  <c r="H178"/>
  <c r="G178"/>
  <c r="F178"/>
  <c r="E175"/>
  <c r="D174"/>
  <c r="H173"/>
  <c r="H172" s="1"/>
  <c r="G173"/>
  <c r="F173"/>
  <c r="F172" s="1"/>
  <c r="G172"/>
  <c r="G171" s="1"/>
  <c r="E172"/>
  <c r="E165"/>
  <c r="D164"/>
  <c r="H163"/>
  <c r="G163"/>
  <c r="F163"/>
  <c r="H158"/>
  <c r="G158"/>
  <c r="F158"/>
  <c r="E158"/>
  <c r="AX158" s="1"/>
  <c r="AY158" s="1"/>
  <c r="D158"/>
  <c r="E156"/>
  <c r="D155"/>
  <c r="D154"/>
  <c r="H153"/>
  <c r="G153"/>
  <c r="F153"/>
  <c r="E152"/>
  <c r="AX152" s="1"/>
  <c r="AY152" s="1"/>
  <c r="D151"/>
  <c r="D150"/>
  <c r="D149"/>
  <c r="H148"/>
  <c r="G148"/>
  <c r="F148"/>
  <c r="E146"/>
  <c r="D145"/>
  <c r="D144"/>
  <c r="H143"/>
  <c r="G143"/>
  <c r="F143"/>
  <c r="D142"/>
  <c r="D141"/>
  <c r="D140"/>
  <c r="D139"/>
  <c r="H138"/>
  <c r="G138"/>
  <c r="F138"/>
  <c r="E138"/>
  <c r="AX138" s="1"/>
  <c r="AY138" s="1"/>
  <c r="D137"/>
  <c r="D136"/>
  <c r="D135"/>
  <c r="D134"/>
  <c r="H133"/>
  <c r="G133"/>
  <c r="F133"/>
  <c r="E133"/>
  <c r="AX133" s="1"/>
  <c r="AY133" s="1"/>
  <c r="E132"/>
  <c r="D131"/>
  <c r="D130"/>
  <c r="D129"/>
  <c r="H128"/>
  <c r="G128"/>
  <c r="F128"/>
  <c r="D127"/>
  <c r="D126"/>
  <c r="D125"/>
  <c r="D124"/>
  <c r="H123"/>
  <c r="G123"/>
  <c r="F123"/>
  <c r="E123"/>
  <c r="H117"/>
  <c r="H116"/>
  <c r="H115"/>
  <c r="H114"/>
  <c r="AX114" s="1"/>
  <c r="AY114" s="1"/>
  <c r="G113"/>
  <c r="F113"/>
  <c r="E113"/>
  <c r="D112"/>
  <c r="D111"/>
  <c r="D110"/>
  <c r="H108"/>
  <c r="G108"/>
  <c r="F108"/>
  <c r="E108"/>
  <c r="D107"/>
  <c r="D106"/>
  <c r="D105"/>
  <c r="D104"/>
  <c r="H103"/>
  <c r="G103"/>
  <c r="F103"/>
  <c r="E103"/>
  <c r="H102"/>
  <c r="H101"/>
  <c r="H100"/>
  <c r="AX100" s="1"/>
  <c r="AY100" s="1"/>
  <c r="H99"/>
  <c r="AX99" s="1"/>
  <c r="AY99" s="1"/>
  <c r="G98"/>
  <c r="F98"/>
  <c r="E98"/>
  <c r="D97"/>
  <c r="D96"/>
  <c r="D95"/>
  <c r="D94"/>
  <c r="D93" s="1"/>
  <c r="H93"/>
  <c r="G93"/>
  <c r="F93"/>
  <c r="E93"/>
  <c r="AX93" s="1"/>
  <c r="AY93" s="1"/>
  <c r="H92"/>
  <c r="H91"/>
  <c r="H90"/>
  <c r="H89"/>
  <c r="G88"/>
  <c r="F88"/>
  <c r="E88"/>
  <c r="H87"/>
  <c r="H86"/>
  <c r="H85"/>
  <c r="H84"/>
  <c r="G83"/>
  <c r="F83"/>
  <c r="E83"/>
  <c r="H82"/>
  <c r="H81"/>
  <c r="H80"/>
  <c r="H79"/>
  <c r="G78"/>
  <c r="F78"/>
  <c r="E78"/>
  <c r="E75"/>
  <c r="J74"/>
  <c r="D74"/>
  <c r="H73"/>
  <c r="G73"/>
  <c r="F73"/>
  <c r="E70"/>
  <c r="J69"/>
  <c r="D69"/>
  <c r="H68"/>
  <c r="G68"/>
  <c r="F68"/>
  <c r="J67"/>
  <c r="D67"/>
  <c r="J66"/>
  <c r="D66"/>
  <c r="J65"/>
  <c r="D65"/>
  <c r="J64"/>
  <c r="D64"/>
  <c r="D63" s="1"/>
  <c r="H63"/>
  <c r="G63"/>
  <c r="F63"/>
  <c r="E63"/>
  <c r="J62"/>
  <c r="D62"/>
  <c r="J61"/>
  <c r="D61"/>
  <c r="J60"/>
  <c r="D60"/>
  <c r="J59"/>
  <c r="D59"/>
  <c r="D58" s="1"/>
  <c r="H58"/>
  <c r="G58"/>
  <c r="F58"/>
  <c r="E58"/>
  <c r="J57"/>
  <c r="D57"/>
  <c r="J56"/>
  <c r="D56"/>
  <c r="J55"/>
  <c r="D55"/>
  <c r="J54"/>
  <c r="D54"/>
  <c r="H53"/>
  <c r="G53"/>
  <c r="F53"/>
  <c r="E53"/>
  <c r="D53"/>
  <c r="J52"/>
  <c r="D52"/>
  <c r="J51"/>
  <c r="D51"/>
  <c r="J50"/>
  <c r="D50"/>
  <c r="J49"/>
  <c r="D49"/>
  <c r="D48" s="1"/>
  <c r="H48"/>
  <c r="G48"/>
  <c r="F48"/>
  <c r="E48"/>
  <c r="J47"/>
  <c r="D47"/>
  <c r="J46"/>
  <c r="D46"/>
  <c r="J45"/>
  <c r="D45"/>
  <c r="J44"/>
  <c r="D44"/>
  <c r="D43" s="1"/>
  <c r="H43"/>
  <c r="G43"/>
  <c r="F43"/>
  <c r="E43"/>
  <c r="AX43" s="1"/>
  <c r="AY43" s="1"/>
  <c r="J42"/>
  <c r="D42"/>
  <c r="J41"/>
  <c r="D41"/>
  <c r="J40"/>
  <c r="D40"/>
  <c r="J39"/>
  <c r="D39"/>
  <c r="D38" s="1"/>
  <c r="H38"/>
  <c r="G38"/>
  <c r="F38"/>
  <c r="E38"/>
  <c r="AX38" s="1"/>
  <c r="AY38" s="1"/>
  <c r="J37"/>
  <c r="D37"/>
  <c r="J36"/>
  <c r="D36"/>
  <c r="J35"/>
  <c r="D35"/>
  <c r="J34"/>
  <c r="D34"/>
  <c r="D33" s="1"/>
  <c r="H33"/>
  <c r="G33"/>
  <c r="F33"/>
  <c r="E33"/>
  <c r="AX33" s="1"/>
  <c r="AY33" s="1"/>
  <c r="J32"/>
  <c r="D32"/>
  <c r="J31"/>
  <c r="D31"/>
  <c r="J30"/>
  <c r="D30"/>
  <c r="J29"/>
  <c r="D29"/>
  <c r="D28" s="1"/>
  <c r="H28"/>
  <c r="G28"/>
  <c r="F28"/>
  <c r="E28"/>
  <c r="AX28" s="1"/>
  <c r="AY28" s="1"/>
  <c r="J27"/>
  <c r="D27"/>
  <c r="J26"/>
  <c r="D26"/>
  <c r="J25"/>
  <c r="D25"/>
  <c r="J24"/>
  <c r="D24"/>
  <c r="D23" s="1"/>
  <c r="H23"/>
  <c r="G23"/>
  <c r="F23"/>
  <c r="E23"/>
  <c r="AX23" s="1"/>
  <c r="AY23" s="1"/>
  <c r="G22"/>
  <c r="F22"/>
  <c r="G21"/>
  <c r="F21"/>
  <c r="G20"/>
  <c r="F20"/>
  <c r="G19"/>
  <c r="F19"/>
  <c r="E19"/>
  <c r="D399" i="1"/>
  <c r="D398"/>
  <c r="D397"/>
  <c r="D396"/>
  <c r="H393"/>
  <c r="G393"/>
  <c r="F393"/>
  <c r="E393"/>
  <c r="H392"/>
  <c r="G392"/>
  <c r="F392"/>
  <c r="E392"/>
  <c r="H391"/>
  <c r="G391"/>
  <c r="F391"/>
  <c r="E391"/>
  <c r="H390"/>
  <c r="H389" s="1"/>
  <c r="G390"/>
  <c r="G389" s="1"/>
  <c r="F390"/>
  <c r="F389" s="1"/>
  <c r="E390"/>
  <c r="E389" s="1"/>
  <c r="D387"/>
  <c r="D386"/>
  <c r="D385"/>
  <c r="D384"/>
  <c r="H383"/>
  <c r="G383"/>
  <c r="F383"/>
  <c r="E383"/>
  <c r="D381"/>
  <c r="D380"/>
  <c r="D379"/>
  <c r="D378"/>
  <c r="H377"/>
  <c r="G377"/>
  <c r="F377"/>
  <c r="E377"/>
  <c r="D375"/>
  <c r="D374"/>
  <c r="D373"/>
  <c r="D372"/>
  <c r="H371"/>
  <c r="G371"/>
  <c r="F371"/>
  <c r="E371"/>
  <c r="D369"/>
  <c r="D368"/>
  <c r="D367"/>
  <c r="D366"/>
  <c r="H365"/>
  <c r="G365"/>
  <c r="F365"/>
  <c r="E365"/>
  <c r="H363"/>
  <c r="G363"/>
  <c r="F363"/>
  <c r="E363"/>
  <c r="H362"/>
  <c r="G362"/>
  <c r="F362"/>
  <c r="E362"/>
  <c r="H361"/>
  <c r="G361"/>
  <c r="F361"/>
  <c r="E361"/>
  <c r="H360"/>
  <c r="H359" s="1"/>
  <c r="G360"/>
  <c r="G359" s="1"/>
  <c r="F360"/>
  <c r="F359" s="1"/>
  <c r="E360"/>
  <c r="E359" s="1"/>
  <c r="D357"/>
  <c r="D356"/>
  <c r="D355"/>
  <c r="D354"/>
  <c r="D351"/>
  <c r="D350"/>
  <c r="D349"/>
  <c r="D348"/>
  <c r="H347"/>
  <c r="G347"/>
  <c r="F347"/>
  <c r="E347"/>
  <c r="D345"/>
  <c r="D344"/>
  <c r="D343"/>
  <c r="D342"/>
  <c r="H341"/>
  <c r="G341"/>
  <c r="F341"/>
  <c r="E341"/>
  <c r="D339"/>
  <c r="D338"/>
  <c r="D337"/>
  <c r="D336"/>
  <c r="H335"/>
  <c r="G335"/>
  <c r="F335"/>
  <c r="E335"/>
  <c r="D333"/>
  <c r="D332"/>
  <c r="D331"/>
  <c r="D330"/>
  <c r="H329"/>
  <c r="I329" s="1"/>
  <c r="D327"/>
  <c r="D326"/>
  <c r="D325"/>
  <c r="D324"/>
  <c r="H323"/>
  <c r="G323"/>
  <c r="F323"/>
  <c r="E323"/>
  <c r="D321"/>
  <c r="D320"/>
  <c r="D319"/>
  <c r="D318"/>
  <c r="H317"/>
  <c r="G317"/>
  <c r="F317"/>
  <c r="E317"/>
  <c r="D315"/>
  <c r="D314"/>
  <c r="D313"/>
  <c r="D312"/>
  <c r="H311"/>
  <c r="G311"/>
  <c r="F311"/>
  <c r="E311"/>
  <c r="D309"/>
  <c r="D308"/>
  <c r="D307"/>
  <c r="D306"/>
  <c r="H305"/>
  <c r="G305"/>
  <c r="F305"/>
  <c r="E305"/>
  <c r="H303"/>
  <c r="G303"/>
  <c r="F303"/>
  <c r="E303"/>
  <c r="H302"/>
  <c r="G302"/>
  <c r="F302"/>
  <c r="E302"/>
  <c r="H301"/>
  <c r="G301"/>
  <c r="F301"/>
  <c r="E301"/>
  <c r="H300"/>
  <c r="G300"/>
  <c r="F300"/>
  <c r="E300"/>
  <c r="F299"/>
  <c r="D297"/>
  <c r="D296"/>
  <c r="D295"/>
  <c r="D294"/>
  <c r="H293"/>
  <c r="G293"/>
  <c r="F293"/>
  <c r="E293"/>
  <c r="D291"/>
  <c r="D290"/>
  <c r="D289"/>
  <c r="D288"/>
  <c r="D287"/>
  <c r="D286"/>
  <c r="D285"/>
  <c r="D284"/>
  <c r="H283"/>
  <c r="G283"/>
  <c r="F283"/>
  <c r="E283"/>
  <c r="D282"/>
  <c r="D281"/>
  <c r="D280"/>
  <c r="D279"/>
  <c r="D278"/>
  <c r="D277"/>
  <c r="D276"/>
  <c r="D275"/>
  <c r="H274"/>
  <c r="G274"/>
  <c r="F274"/>
  <c r="E274"/>
  <c r="D273"/>
  <c r="D272"/>
  <c r="D271"/>
  <c r="D270"/>
  <c r="D269"/>
  <c r="D268"/>
  <c r="D267"/>
  <c r="D266"/>
  <c r="H265"/>
  <c r="G265"/>
  <c r="F265"/>
  <c r="E265"/>
  <c r="D264"/>
  <c r="D263"/>
  <c r="D262"/>
  <c r="D261"/>
  <c r="D260"/>
  <c r="D259"/>
  <c r="D258"/>
  <c r="D257"/>
  <c r="H256"/>
  <c r="G256"/>
  <c r="F256"/>
  <c r="E256"/>
  <c r="H255"/>
  <c r="G255"/>
  <c r="F255"/>
  <c r="E255"/>
  <c r="H254"/>
  <c r="G254"/>
  <c r="F254"/>
  <c r="E254"/>
  <c r="H253"/>
  <c r="G253"/>
  <c r="F253"/>
  <c r="E253"/>
  <c r="H252"/>
  <c r="H251" s="1"/>
  <c r="G252"/>
  <c r="G251" s="1"/>
  <c r="F252"/>
  <c r="E252"/>
  <c r="F251"/>
  <c r="D249"/>
  <c r="D248"/>
  <c r="D247"/>
  <c r="D246"/>
  <c r="H245"/>
  <c r="G245"/>
  <c r="F245"/>
  <c r="E245"/>
  <c r="D243"/>
  <c r="D242"/>
  <c r="D241"/>
  <c r="D240"/>
  <c r="H239"/>
  <c r="G239"/>
  <c r="F239"/>
  <c r="E239"/>
  <c r="D236"/>
  <c r="D195" s="1"/>
  <c r="D17" s="1"/>
  <c r="D235"/>
  <c r="D234"/>
  <c r="D233"/>
  <c r="H232"/>
  <c r="G232"/>
  <c r="F232"/>
  <c r="E232"/>
  <c r="D230"/>
  <c r="D229"/>
  <c r="D228"/>
  <c r="D227"/>
  <c r="H226"/>
  <c r="G226"/>
  <c r="F226"/>
  <c r="E226"/>
  <c r="D224"/>
  <c r="D223"/>
  <c r="D222"/>
  <c r="D221"/>
  <c r="H220"/>
  <c r="G220"/>
  <c r="F220"/>
  <c r="E220"/>
  <c r="D218"/>
  <c r="D217"/>
  <c r="D216"/>
  <c r="D215"/>
  <c r="H214"/>
  <c r="G214"/>
  <c r="F214"/>
  <c r="E214"/>
  <c r="D212"/>
  <c r="D211"/>
  <c r="D210"/>
  <c r="D209"/>
  <c r="H208"/>
  <c r="G208"/>
  <c r="F208"/>
  <c r="E208"/>
  <c r="D206"/>
  <c r="D205"/>
  <c r="D204"/>
  <c r="D203"/>
  <c r="H202"/>
  <c r="G202"/>
  <c r="F202"/>
  <c r="E202"/>
  <c r="D200"/>
  <c r="D199"/>
  <c r="D198"/>
  <c r="D197"/>
  <c r="H196"/>
  <c r="G196"/>
  <c r="F196"/>
  <c r="E196"/>
  <c r="H194"/>
  <c r="G194"/>
  <c r="F194"/>
  <c r="E194"/>
  <c r="H193"/>
  <c r="G193"/>
  <c r="F193"/>
  <c r="E193"/>
  <c r="H192"/>
  <c r="G192"/>
  <c r="F192"/>
  <c r="E192"/>
  <c r="H191"/>
  <c r="H190" s="1"/>
  <c r="G191"/>
  <c r="G190" s="1"/>
  <c r="F191"/>
  <c r="F190" s="1"/>
  <c r="E191"/>
  <c r="E190" s="1"/>
  <c r="D188"/>
  <c r="D187"/>
  <c r="D186"/>
  <c r="D185"/>
  <c r="H184"/>
  <c r="G184"/>
  <c r="F184"/>
  <c r="E184"/>
  <c r="D182"/>
  <c r="D181"/>
  <c r="D180"/>
  <c r="D179"/>
  <c r="H178"/>
  <c r="G178"/>
  <c r="F178"/>
  <c r="E178"/>
  <c r="D176"/>
  <c r="D175"/>
  <c r="D174"/>
  <c r="D173"/>
  <c r="H172"/>
  <c r="G172"/>
  <c r="F172"/>
  <c r="E172"/>
  <c r="D170"/>
  <c r="D169"/>
  <c r="D168"/>
  <c r="D167"/>
  <c r="H166"/>
  <c r="G166"/>
  <c r="F166"/>
  <c r="E166"/>
  <c r="H164"/>
  <c r="G164"/>
  <c r="F164"/>
  <c r="E164"/>
  <c r="H163"/>
  <c r="G163"/>
  <c r="F163"/>
  <c r="E163"/>
  <c r="H162"/>
  <c r="G162"/>
  <c r="F162"/>
  <c r="E162"/>
  <c r="H161"/>
  <c r="G161"/>
  <c r="F161"/>
  <c r="E161"/>
  <c r="H160"/>
  <c r="G160"/>
  <c r="F160"/>
  <c r="E160"/>
  <c r="H158"/>
  <c r="H157"/>
  <c r="H156"/>
  <c r="H155"/>
  <c r="G154"/>
  <c r="F154"/>
  <c r="E154"/>
  <c r="G152"/>
  <c r="F152"/>
  <c r="E152"/>
  <c r="G151"/>
  <c r="F151"/>
  <c r="E151"/>
  <c r="G150"/>
  <c r="F150"/>
  <c r="E150"/>
  <c r="G149"/>
  <c r="F149"/>
  <c r="E149"/>
  <c r="D146"/>
  <c r="D145"/>
  <c r="D144"/>
  <c r="D143"/>
  <c r="H142"/>
  <c r="G142"/>
  <c r="F142"/>
  <c r="E142"/>
  <c r="D140"/>
  <c r="D139"/>
  <c r="D138"/>
  <c r="D137"/>
  <c r="H136"/>
  <c r="G136"/>
  <c r="F136"/>
  <c r="E136"/>
  <c r="D134"/>
  <c r="D133"/>
  <c r="D132"/>
  <c r="D131"/>
  <c r="H130"/>
  <c r="G130"/>
  <c r="F130"/>
  <c r="E130"/>
  <c r="D128"/>
  <c r="D127"/>
  <c r="D126"/>
  <c r="D125"/>
  <c r="H124"/>
  <c r="G124"/>
  <c r="F124"/>
  <c r="E124"/>
  <c r="H121"/>
  <c r="G121"/>
  <c r="F121"/>
  <c r="E121"/>
  <c r="H120"/>
  <c r="G120"/>
  <c r="F120"/>
  <c r="E120"/>
  <c r="H119"/>
  <c r="G119"/>
  <c r="F119"/>
  <c r="E119"/>
  <c r="H118"/>
  <c r="G118"/>
  <c r="F118"/>
  <c r="F117" s="1"/>
  <c r="E118"/>
  <c r="H117"/>
  <c r="G117"/>
  <c r="D115"/>
  <c r="D114"/>
  <c r="D113"/>
  <c r="D112"/>
  <c r="H111"/>
  <c r="G111"/>
  <c r="F111"/>
  <c r="E111"/>
  <c r="D109"/>
  <c r="D108"/>
  <c r="D107"/>
  <c r="D106"/>
  <c r="H105"/>
  <c r="G105"/>
  <c r="F105"/>
  <c r="E105"/>
  <c r="H103"/>
  <c r="G103"/>
  <c r="F103"/>
  <c r="E103"/>
  <c r="H102"/>
  <c r="G102"/>
  <c r="F102"/>
  <c r="E102"/>
  <c r="H101"/>
  <c r="G101"/>
  <c r="F101"/>
  <c r="E101"/>
  <c r="H100"/>
  <c r="G100"/>
  <c r="F100"/>
  <c r="F99" s="1"/>
  <c r="E100"/>
  <c r="H99"/>
  <c r="D97"/>
  <c r="D96"/>
  <c r="D95"/>
  <c r="D94"/>
  <c r="H93"/>
  <c r="G93"/>
  <c r="F93"/>
  <c r="E93"/>
  <c r="D91"/>
  <c r="D90"/>
  <c r="D89"/>
  <c r="D88"/>
  <c r="H87"/>
  <c r="G87"/>
  <c r="F87"/>
  <c r="E87"/>
  <c r="D85"/>
  <c r="D84"/>
  <c r="D83"/>
  <c r="D82"/>
  <c r="H81"/>
  <c r="G81"/>
  <c r="F81"/>
  <c r="E81"/>
  <c r="D79"/>
  <c r="D78"/>
  <c r="D77"/>
  <c r="D76"/>
  <c r="H75"/>
  <c r="G75"/>
  <c r="F75"/>
  <c r="E75"/>
  <c r="D73"/>
  <c r="D72"/>
  <c r="D71"/>
  <c r="D70"/>
  <c r="H69"/>
  <c r="G69"/>
  <c r="F69"/>
  <c r="E69"/>
  <c r="D67"/>
  <c r="D66"/>
  <c r="D65"/>
  <c r="D64"/>
  <c r="H63"/>
  <c r="G63"/>
  <c r="F63"/>
  <c r="E63"/>
  <c r="D61"/>
  <c r="D60"/>
  <c r="D59"/>
  <c r="D58"/>
  <c r="H57"/>
  <c r="G57"/>
  <c r="F57"/>
  <c r="E57"/>
  <c r="D55"/>
  <c r="D54"/>
  <c r="D53"/>
  <c r="D52"/>
  <c r="H51"/>
  <c r="G51"/>
  <c r="F51"/>
  <c r="E51"/>
  <c r="D49"/>
  <c r="D48"/>
  <c r="D47"/>
  <c r="D46"/>
  <c r="H45"/>
  <c r="G45"/>
  <c r="F45"/>
  <c r="E45"/>
  <c r="D43"/>
  <c r="D42"/>
  <c r="D41"/>
  <c r="D40"/>
  <c r="H39"/>
  <c r="G39"/>
  <c r="F39"/>
  <c r="E39"/>
  <c r="D37"/>
  <c r="D36"/>
  <c r="D35"/>
  <c r="D34"/>
  <c r="H33"/>
  <c r="G33"/>
  <c r="F33"/>
  <c r="E33"/>
  <c r="D31"/>
  <c r="D30"/>
  <c r="D29"/>
  <c r="D28"/>
  <c r="H27"/>
  <c r="G27"/>
  <c r="F27"/>
  <c r="E27"/>
  <c r="H24"/>
  <c r="G24"/>
  <c r="F24"/>
  <c r="H23"/>
  <c r="G23"/>
  <c r="F23"/>
  <c r="E23"/>
  <c r="H22"/>
  <c r="G22"/>
  <c r="F22"/>
  <c r="E22"/>
  <c r="H21"/>
  <c r="G21"/>
  <c r="F21"/>
  <c r="E21"/>
  <c r="G20" l="1"/>
  <c r="D24"/>
  <c r="E148"/>
  <c r="G148"/>
  <c r="D395"/>
  <c r="AX513" i="2"/>
  <c r="D513"/>
  <c r="AX518"/>
  <c r="AX524"/>
  <c r="AX525"/>
  <c r="AX528"/>
  <c r="AX727"/>
  <c r="AX765"/>
  <c r="D765"/>
  <c r="AX770"/>
  <c r="AX775"/>
  <c r="AX785"/>
  <c r="AX790"/>
  <c r="AX795"/>
  <c r="AX800"/>
  <c r="AX805"/>
  <c r="AX810"/>
  <c r="AX815"/>
  <c r="D815"/>
  <c r="AX820"/>
  <c r="J116" i="3"/>
  <c r="J26"/>
  <c r="D560"/>
  <c r="D556" s="1"/>
  <c r="G561"/>
  <c r="G557" s="1"/>
  <c r="G558"/>
  <c r="G554" s="1"/>
  <c r="D171"/>
  <c r="D139"/>
  <c r="D47"/>
  <c r="D625"/>
  <c r="D562"/>
  <c r="D211"/>
  <c r="D195"/>
  <c r="J115"/>
  <c r="D63"/>
  <c r="E22"/>
  <c r="E18" s="1"/>
  <c r="D43"/>
  <c r="D31"/>
  <c r="H622"/>
  <c r="H558" s="1"/>
  <c r="H554" s="1"/>
  <c r="H13"/>
  <c r="D155"/>
  <c r="E96"/>
  <c r="D559"/>
  <c r="D555" s="1"/>
  <c r="D245"/>
  <c r="D233" s="1"/>
  <c r="D163"/>
  <c r="D147"/>
  <c r="J111"/>
  <c r="D67"/>
  <c r="G95"/>
  <c r="I389" i="1"/>
  <c r="D389"/>
  <c r="J48" i="2"/>
  <c r="AX48"/>
  <c r="AY48" s="1"/>
  <c r="E71"/>
  <c r="AX71" s="1"/>
  <c r="AY71" s="1"/>
  <c r="AX70"/>
  <c r="AY70" s="1"/>
  <c r="E76"/>
  <c r="AX75"/>
  <c r="AY75" s="1"/>
  <c r="D79"/>
  <c r="AX79"/>
  <c r="AY79" s="1"/>
  <c r="D81"/>
  <c r="AX81"/>
  <c r="AY81" s="1"/>
  <c r="D85"/>
  <c r="AX85"/>
  <c r="AY85" s="1"/>
  <c r="D87"/>
  <c r="AX87"/>
  <c r="AY87" s="1"/>
  <c r="D89"/>
  <c r="AX89"/>
  <c r="AY89" s="1"/>
  <c r="D91"/>
  <c r="AX91"/>
  <c r="AY91" s="1"/>
  <c r="D102"/>
  <c r="AX102"/>
  <c r="AY102" s="1"/>
  <c r="D115"/>
  <c r="AX115"/>
  <c r="AY115" s="1"/>
  <c r="D117"/>
  <c r="AX117"/>
  <c r="AY117" s="1"/>
  <c r="E157"/>
  <c r="AX156"/>
  <c r="AY156" s="1"/>
  <c r="E166"/>
  <c r="AX166" s="1"/>
  <c r="AY166" s="1"/>
  <c r="E120"/>
  <c r="AX165"/>
  <c r="D194"/>
  <c r="AX194"/>
  <c r="AY194" s="1"/>
  <c r="D196"/>
  <c r="AX196"/>
  <c r="AY196" s="1"/>
  <c r="D200"/>
  <c r="AX200"/>
  <c r="AY200" s="1"/>
  <c r="D202"/>
  <c r="AX202"/>
  <c r="AY202" s="1"/>
  <c r="D204"/>
  <c r="AX204"/>
  <c r="AY204" s="1"/>
  <c r="D206"/>
  <c r="AX206"/>
  <c r="AY206" s="1"/>
  <c r="D215"/>
  <c r="AX215"/>
  <c r="AY215" s="1"/>
  <c r="D217"/>
  <c r="AX217"/>
  <c r="AY217" s="1"/>
  <c r="D219"/>
  <c r="AX219"/>
  <c r="AY219" s="1"/>
  <c r="D221"/>
  <c r="AX221"/>
  <c r="AY221" s="1"/>
  <c r="D225"/>
  <c r="AX225"/>
  <c r="AY225" s="1"/>
  <c r="D227"/>
  <c r="AX227"/>
  <c r="AY227" s="1"/>
  <c r="D229"/>
  <c r="AX229"/>
  <c r="AY229" s="1"/>
  <c r="D231"/>
  <c r="AX231"/>
  <c r="AY231" s="1"/>
  <c r="E236"/>
  <c r="AX236" s="1"/>
  <c r="AY236" s="1"/>
  <c r="AX235"/>
  <c r="AY235" s="1"/>
  <c r="D242"/>
  <c r="AX242"/>
  <c r="AY242" s="1"/>
  <c r="D324"/>
  <c r="AX324"/>
  <c r="AY324" s="1"/>
  <c r="D326"/>
  <c r="AX326"/>
  <c r="D330"/>
  <c r="AX330"/>
  <c r="D332"/>
  <c r="AX332"/>
  <c r="D334"/>
  <c r="AX334"/>
  <c r="D336"/>
  <c r="AX336"/>
  <c r="D339"/>
  <c r="AX339"/>
  <c r="D340"/>
  <c r="AX340"/>
  <c r="E381"/>
  <c r="AX381" s="1"/>
  <c r="AX380"/>
  <c r="D401"/>
  <c r="AX401"/>
  <c r="D537"/>
  <c r="AX537"/>
  <c r="D580"/>
  <c r="D570" s="1"/>
  <c r="AX580"/>
  <c r="D589"/>
  <c r="AX589"/>
  <c r="D728"/>
  <c r="AX728"/>
  <c r="D730"/>
  <c r="AX730"/>
  <c r="D732"/>
  <c r="AX732"/>
  <c r="D734"/>
  <c r="AX734"/>
  <c r="D736"/>
  <c r="AX736"/>
  <c r="D738"/>
  <c r="AX738"/>
  <c r="D740"/>
  <c r="AX740"/>
  <c r="D742"/>
  <c r="AX742"/>
  <c r="D744"/>
  <c r="AX744"/>
  <c r="D746"/>
  <c r="AX746"/>
  <c r="D748"/>
  <c r="AX748"/>
  <c r="D750"/>
  <c r="AX750"/>
  <c r="D752"/>
  <c r="AX752"/>
  <c r="D754"/>
  <c r="AX754"/>
  <c r="D756"/>
  <c r="AX756"/>
  <c r="D758"/>
  <c r="AX758"/>
  <c r="E828"/>
  <c r="AX828" s="1"/>
  <c r="AX827"/>
  <c r="F148" i="1"/>
  <c r="H21" i="2"/>
  <c r="AX53"/>
  <c r="AY53" s="1"/>
  <c r="AX58"/>
  <c r="AY58" s="1"/>
  <c r="AX63"/>
  <c r="AY63" s="1"/>
  <c r="D80"/>
  <c r="AX80"/>
  <c r="AY80" s="1"/>
  <c r="D82"/>
  <c r="AX82"/>
  <c r="AY82" s="1"/>
  <c r="D84"/>
  <c r="AX84"/>
  <c r="AY84" s="1"/>
  <c r="D86"/>
  <c r="AX86"/>
  <c r="AY86" s="1"/>
  <c r="D90"/>
  <c r="AX90"/>
  <c r="AY90" s="1"/>
  <c r="D92"/>
  <c r="AX92"/>
  <c r="AY92" s="1"/>
  <c r="D99"/>
  <c r="D100"/>
  <c r="D101"/>
  <c r="AX101"/>
  <c r="AY101" s="1"/>
  <c r="AX103"/>
  <c r="AY103" s="1"/>
  <c r="D103"/>
  <c r="AX108"/>
  <c r="AY108" s="1"/>
  <c r="D116"/>
  <c r="AX116"/>
  <c r="AY116" s="1"/>
  <c r="AX123"/>
  <c r="AY123" s="1"/>
  <c r="D123"/>
  <c r="D132"/>
  <c r="D128" s="1"/>
  <c r="AX132"/>
  <c r="AY132" s="1"/>
  <c r="E147"/>
  <c r="AX147" s="1"/>
  <c r="AY147" s="1"/>
  <c r="AX146"/>
  <c r="AY146" s="1"/>
  <c r="AX172"/>
  <c r="AY172" s="1"/>
  <c r="E176"/>
  <c r="AX176" s="1"/>
  <c r="AY176" s="1"/>
  <c r="AX175"/>
  <c r="AY175" s="1"/>
  <c r="D179"/>
  <c r="AX179"/>
  <c r="AY179" s="1"/>
  <c r="AX183"/>
  <c r="AY183" s="1"/>
  <c r="AX188"/>
  <c r="AY188" s="1"/>
  <c r="D195"/>
  <c r="AX195"/>
  <c r="AY195" s="1"/>
  <c r="D197"/>
  <c r="AX197"/>
  <c r="AY197" s="1"/>
  <c r="D201"/>
  <c r="AX201"/>
  <c r="AY201" s="1"/>
  <c r="D205"/>
  <c r="AX205"/>
  <c r="AY205" s="1"/>
  <c r="D207"/>
  <c r="AX207"/>
  <c r="AY207" s="1"/>
  <c r="D214"/>
  <c r="AX214"/>
  <c r="AY214" s="1"/>
  <c r="D216"/>
  <c r="AX216"/>
  <c r="AY216" s="1"/>
  <c r="D220"/>
  <c r="AX220"/>
  <c r="AY220" s="1"/>
  <c r="D222"/>
  <c r="AX222"/>
  <c r="AY222" s="1"/>
  <c r="D224"/>
  <c r="AX224"/>
  <c r="AY224" s="1"/>
  <c r="D226"/>
  <c r="AX226"/>
  <c r="AY226" s="1"/>
  <c r="D230"/>
  <c r="AX230"/>
  <c r="AY230" s="1"/>
  <c r="D232"/>
  <c r="AX232"/>
  <c r="AY232" s="1"/>
  <c r="D241"/>
  <c r="AX241"/>
  <c r="AY241" s="1"/>
  <c r="AX243"/>
  <c r="AY243" s="1"/>
  <c r="AX248"/>
  <c r="AY248" s="1"/>
  <c r="D248"/>
  <c r="AX273"/>
  <c r="AY273" s="1"/>
  <c r="AX278"/>
  <c r="AY278" s="1"/>
  <c r="AX283"/>
  <c r="AY283" s="1"/>
  <c r="AX288"/>
  <c r="AY288" s="1"/>
  <c r="AX293"/>
  <c r="AY293" s="1"/>
  <c r="AX298"/>
  <c r="AY298" s="1"/>
  <c r="AX308"/>
  <c r="AY308" s="1"/>
  <c r="AX313"/>
  <c r="AY313" s="1"/>
  <c r="D325"/>
  <c r="AX325"/>
  <c r="AY325" s="1"/>
  <c r="D327"/>
  <c r="AX327"/>
  <c r="D331"/>
  <c r="AX331"/>
  <c r="D335"/>
  <c r="AX335"/>
  <c r="D337"/>
  <c r="AX337"/>
  <c r="AX349"/>
  <c r="E357"/>
  <c r="AX357" s="1"/>
  <c r="AX356"/>
  <c r="E387"/>
  <c r="AX387" s="1"/>
  <c r="AX386"/>
  <c r="AX388"/>
  <c r="AX399"/>
  <c r="D400"/>
  <c r="AX400"/>
  <c r="AX408"/>
  <c r="AX413"/>
  <c r="AX418"/>
  <c r="AX423"/>
  <c r="AX428"/>
  <c r="AX433"/>
  <c r="D433"/>
  <c r="AX443"/>
  <c r="D443"/>
  <c r="AX448"/>
  <c r="AX453"/>
  <c r="AX459"/>
  <c r="AX460"/>
  <c r="AX461"/>
  <c r="AX462"/>
  <c r="AX463"/>
  <c r="AX468"/>
  <c r="AX473"/>
  <c r="D473"/>
  <c r="AX478"/>
  <c r="AX483"/>
  <c r="AX488"/>
  <c r="AX493"/>
  <c r="D493"/>
  <c r="AX498"/>
  <c r="AX503"/>
  <c r="D503"/>
  <c r="AX508"/>
  <c r="D508"/>
  <c r="D536"/>
  <c r="D533" s="1"/>
  <c r="AX536"/>
  <c r="AX538"/>
  <c r="AX543"/>
  <c r="D543"/>
  <c r="AX548"/>
  <c r="D548"/>
  <c r="D581"/>
  <c r="AX581"/>
  <c r="AX583"/>
  <c r="H570"/>
  <c r="AX570" s="1"/>
  <c r="AX590"/>
  <c r="AX602"/>
  <c r="AX603"/>
  <c r="AX608"/>
  <c r="AX613"/>
  <c r="AX618"/>
  <c r="AX624"/>
  <c r="AX625"/>
  <c r="AX626"/>
  <c r="AX627"/>
  <c r="AX628"/>
  <c r="AX633"/>
  <c r="AX648"/>
  <c r="AX653"/>
  <c r="AX658"/>
  <c r="AX663"/>
  <c r="AX669"/>
  <c r="AX698"/>
  <c r="H705"/>
  <c r="AX705" s="1"/>
  <c r="AX704"/>
  <c r="AX708"/>
  <c r="E714"/>
  <c r="E715"/>
  <c r="AX715" s="1"/>
  <c r="D724"/>
  <c r="D714" s="1"/>
  <c r="H724"/>
  <c r="H726"/>
  <c r="H716" s="1"/>
  <c r="D729"/>
  <c r="AX729"/>
  <c r="D731"/>
  <c r="AX731"/>
  <c r="D733"/>
  <c r="AX733"/>
  <c r="D735"/>
  <c r="AX735"/>
  <c r="D737"/>
  <c r="AX737"/>
  <c r="D739"/>
  <c r="AX739"/>
  <c r="D741"/>
  <c r="AX741"/>
  <c r="D743"/>
  <c r="AX743"/>
  <c r="D745"/>
  <c r="AX745"/>
  <c r="D747"/>
  <c r="AX747"/>
  <c r="D749"/>
  <c r="AX749"/>
  <c r="D751"/>
  <c r="AX751"/>
  <c r="D753"/>
  <c r="AX753"/>
  <c r="D755"/>
  <c r="AX755"/>
  <c r="D757"/>
  <c r="AX757"/>
  <c r="D759"/>
  <c r="AX759"/>
  <c r="D761"/>
  <c r="D762"/>
  <c r="H784"/>
  <c r="AX784" s="1"/>
  <c r="AX783"/>
  <c r="D55" i="3"/>
  <c r="J24"/>
  <c r="J369"/>
  <c r="D179"/>
  <c r="J39"/>
  <c r="I25"/>
  <c r="I21" s="1"/>
  <c r="I17" s="1"/>
  <c r="D26"/>
  <c r="G18" i="2"/>
  <c r="J28"/>
  <c r="H98"/>
  <c r="AX98" s="1"/>
  <c r="AY98" s="1"/>
  <c r="D199"/>
  <c r="H198"/>
  <c r="AX198" s="1"/>
  <c r="AY198" s="1"/>
  <c r="D255"/>
  <c r="E256"/>
  <c r="G318"/>
  <c r="D329"/>
  <c r="D328" s="1"/>
  <c r="E328"/>
  <c r="AX328" s="1"/>
  <c r="D459"/>
  <c r="D152"/>
  <c r="E148"/>
  <c r="AX148" s="1"/>
  <c r="AY148" s="1"/>
  <c r="D341"/>
  <c r="D338" s="1"/>
  <c r="F321"/>
  <c r="D342"/>
  <c r="F322"/>
  <c r="G442"/>
  <c r="AX442" s="1"/>
  <c r="D441"/>
  <c r="D396" s="1"/>
  <c r="D525"/>
  <c r="D579"/>
  <c r="D578" s="1"/>
  <c r="E569"/>
  <c r="D113"/>
  <c r="D138"/>
  <c r="D183"/>
  <c r="D188"/>
  <c r="D203"/>
  <c r="H210"/>
  <c r="H238"/>
  <c r="AX238" s="1"/>
  <c r="AY238" s="1"/>
  <c r="D238"/>
  <c r="D243"/>
  <c r="D293"/>
  <c r="D313"/>
  <c r="D413"/>
  <c r="D423"/>
  <c r="D428"/>
  <c r="E458"/>
  <c r="D463"/>
  <c r="D461"/>
  <c r="D468"/>
  <c r="D462"/>
  <c r="D573"/>
  <c r="D618"/>
  <c r="G623"/>
  <c r="D628"/>
  <c r="D633"/>
  <c r="F668"/>
  <c r="D795"/>
  <c r="D805"/>
  <c r="D810"/>
  <c r="D837"/>
  <c r="D838"/>
  <c r="D840"/>
  <c r="D842"/>
  <c r="D288" i="3"/>
  <c r="D252"/>
  <c r="J238"/>
  <c r="D207"/>
  <c r="D199"/>
  <c r="D187"/>
  <c r="D175"/>
  <c r="D167"/>
  <c r="D159"/>
  <c r="D151"/>
  <c r="D143"/>
  <c r="J99"/>
  <c r="J29"/>
  <c r="J28"/>
  <c r="D28"/>
  <c r="D29"/>
  <c r="D24"/>
  <c r="J376"/>
  <c r="D228" i="2"/>
  <c r="F233"/>
  <c r="I21" i="1"/>
  <c r="I22"/>
  <c r="I23"/>
  <c r="I27"/>
  <c r="I33"/>
  <c r="I45"/>
  <c r="I51"/>
  <c r="I57"/>
  <c r="I63"/>
  <c r="I75"/>
  <c r="I81"/>
  <c r="I87"/>
  <c r="I119"/>
  <c r="I120"/>
  <c r="I121"/>
  <c r="I124"/>
  <c r="I130"/>
  <c r="I136"/>
  <c r="I142"/>
  <c r="I252"/>
  <c r="I253"/>
  <c r="I254"/>
  <c r="I255"/>
  <c r="I256"/>
  <c r="I265"/>
  <c r="I274"/>
  <c r="I283"/>
  <c r="I293"/>
  <c r="I335"/>
  <c r="I341"/>
  <c r="I347"/>
  <c r="D353"/>
  <c r="I359"/>
  <c r="I360"/>
  <c r="I361"/>
  <c r="I362"/>
  <c r="I363"/>
  <c r="I365"/>
  <c r="I371"/>
  <c r="I377"/>
  <c r="I383"/>
  <c r="I390"/>
  <c r="I391"/>
  <c r="I392"/>
  <c r="I393"/>
  <c r="E20" i="2"/>
  <c r="J20" s="1"/>
  <c r="J38"/>
  <c r="J58"/>
  <c r="D75"/>
  <c r="J75"/>
  <c r="H78"/>
  <c r="AX78" s="1"/>
  <c r="AY78" s="1"/>
  <c r="H83"/>
  <c r="AX83" s="1"/>
  <c r="AY83" s="1"/>
  <c r="H88"/>
  <c r="AX88" s="1"/>
  <c r="AY88" s="1"/>
  <c r="E119"/>
  <c r="G122"/>
  <c r="D165"/>
  <c r="D172"/>
  <c r="D175"/>
  <c r="D193"/>
  <c r="E210"/>
  <c r="AX210" s="1"/>
  <c r="AY210" s="1"/>
  <c r="D223"/>
  <c r="E228"/>
  <c r="AX228" s="1"/>
  <c r="AY228" s="1"/>
  <c r="D259"/>
  <c r="F258"/>
  <c r="H258"/>
  <c r="G258"/>
  <c r="H212"/>
  <c r="D283"/>
  <c r="D288"/>
  <c r="E320"/>
  <c r="E350"/>
  <c r="AX350" s="1"/>
  <c r="D358"/>
  <c r="E393"/>
  <c r="F395"/>
  <c r="AX395" s="1"/>
  <c r="F396"/>
  <c r="AX396" s="1"/>
  <c r="F398"/>
  <c r="D408"/>
  <c r="D453"/>
  <c r="I461"/>
  <c r="G458"/>
  <c r="D483"/>
  <c r="D488"/>
  <c r="E523"/>
  <c r="G523"/>
  <c r="F523"/>
  <c r="H533"/>
  <c r="AX533" s="1"/>
  <c r="F18"/>
  <c r="D234"/>
  <c r="H233"/>
  <c r="G208"/>
  <c r="G235" i="3"/>
  <c r="G232"/>
  <c r="G231" s="1"/>
  <c r="J181"/>
  <c r="E179"/>
  <c r="J179" s="1"/>
  <c r="E97"/>
  <c r="J97" s="1"/>
  <c r="E98"/>
  <c r="D563" i="2"/>
  <c r="G568"/>
  <c r="I572"/>
  <c r="D572"/>
  <c r="D571"/>
  <c r="D583"/>
  <c r="F598"/>
  <c r="D608"/>
  <c r="D613"/>
  <c r="E623"/>
  <c r="E638"/>
  <c r="G638"/>
  <c r="H638"/>
  <c r="D658"/>
  <c r="D663"/>
  <c r="D673"/>
  <c r="D718"/>
  <c r="G723"/>
  <c r="D727"/>
  <c r="D717" s="1"/>
  <c r="D775"/>
  <c r="D785"/>
  <c r="D790"/>
  <c r="D238" i="3"/>
  <c r="G12"/>
  <c r="D131"/>
  <c r="D123"/>
  <c r="D115"/>
  <c r="D107"/>
  <c r="D99"/>
  <c r="D83"/>
  <c r="D75"/>
  <c r="D59"/>
  <c r="E494"/>
  <c r="F93"/>
  <c r="F91" s="1"/>
  <c r="F95"/>
  <c r="E596" i="4"/>
  <c r="D612"/>
  <c r="D609" s="1"/>
  <c r="E609"/>
  <c r="E593" s="1"/>
  <c r="E12"/>
  <c r="K12" s="1"/>
  <c r="J24"/>
  <c r="D24"/>
  <c r="D20" s="1"/>
  <c r="D16" s="1"/>
  <c r="D11" s="1"/>
  <c r="J27"/>
  <c r="I24" i="1"/>
  <c r="I93"/>
  <c r="I118"/>
  <c r="I39"/>
  <c r="I69"/>
  <c r="I100"/>
  <c r="I101"/>
  <c r="I102"/>
  <c r="I103"/>
  <c r="I105"/>
  <c r="I111"/>
  <c r="D155"/>
  <c r="I155"/>
  <c r="D157"/>
  <c r="I157"/>
  <c r="I160"/>
  <c r="I161"/>
  <c r="I162"/>
  <c r="I163"/>
  <c r="I164"/>
  <c r="I166"/>
  <c r="I172"/>
  <c r="I178"/>
  <c r="I184"/>
  <c r="I191"/>
  <c r="I192"/>
  <c r="I193"/>
  <c r="I194"/>
  <c r="I196"/>
  <c r="I202"/>
  <c r="I208"/>
  <c r="I214"/>
  <c r="I220"/>
  <c r="I226"/>
  <c r="I232"/>
  <c r="I239"/>
  <c r="I245"/>
  <c r="I300"/>
  <c r="I301"/>
  <c r="I302"/>
  <c r="I303"/>
  <c r="I305"/>
  <c r="I311"/>
  <c r="I317"/>
  <c r="I323"/>
  <c r="D156"/>
  <c r="I156"/>
  <c r="D158"/>
  <c r="I158"/>
  <c r="F14"/>
  <c r="H20"/>
  <c r="F13"/>
  <c r="F15"/>
  <c r="F16"/>
  <c r="E13"/>
  <c r="G13"/>
  <c r="E14"/>
  <c r="G14"/>
  <c r="E15"/>
  <c r="G15"/>
  <c r="E16"/>
  <c r="G16"/>
  <c r="F20"/>
  <c r="D317"/>
  <c r="E20"/>
  <c r="I20" s="1"/>
  <c r="D194"/>
  <c r="D214"/>
  <c r="D226"/>
  <c r="H151"/>
  <c r="H15" s="1"/>
  <c r="D265"/>
  <c r="D283"/>
  <c r="D57"/>
  <c r="D81"/>
  <c r="D101"/>
  <c r="D102"/>
  <c r="D130"/>
  <c r="H150"/>
  <c r="H14" s="1"/>
  <c r="H152"/>
  <c r="H16" s="1"/>
  <c r="D160"/>
  <c r="D184"/>
  <c r="D245"/>
  <c r="E251"/>
  <c r="G299"/>
  <c r="H299"/>
  <c r="D33"/>
  <c r="D103"/>
  <c r="D105"/>
  <c r="D111"/>
  <c r="H154"/>
  <c r="I154" s="1"/>
  <c r="D192"/>
  <c r="D93"/>
  <c r="E99"/>
  <c r="D253"/>
  <c r="D255"/>
  <c r="D302"/>
  <c r="D305"/>
  <c r="G99"/>
  <c r="D300"/>
  <c r="D69"/>
  <c r="H149"/>
  <c r="D202"/>
  <c r="D45"/>
  <c r="D118"/>
  <c r="D119"/>
  <c r="D120"/>
  <c r="D121"/>
  <c r="D329"/>
  <c r="D142"/>
  <c r="E117"/>
  <c r="D551" i="3"/>
  <c r="D550" s="1"/>
  <c r="F550"/>
  <c r="F546"/>
  <c r="D547"/>
  <c r="D546" s="1"/>
  <c r="F542"/>
  <c r="D543"/>
  <c r="D542" s="1"/>
  <c r="J391"/>
  <c r="D391"/>
  <c r="D387" s="1"/>
  <c r="E390"/>
  <c r="D380"/>
  <c r="D370"/>
  <c r="D346" s="1"/>
  <c r="D345"/>
  <c r="E339"/>
  <c r="I344"/>
  <c r="I337"/>
  <c r="I336" s="1"/>
  <c r="J345"/>
  <c r="E344"/>
  <c r="E337"/>
  <c r="D328"/>
  <c r="G385"/>
  <c r="G388"/>
  <c r="G387" s="1"/>
  <c r="G13" s="1"/>
  <c r="J338"/>
  <c r="J273"/>
  <c r="D273"/>
  <c r="D272" s="1"/>
  <c r="E272"/>
  <c r="J272" s="1"/>
  <c r="H235"/>
  <c r="H232"/>
  <c r="H231" s="1"/>
  <c r="D22"/>
  <c r="D18" s="1"/>
  <c r="J234"/>
  <c r="G19"/>
  <c r="G16"/>
  <c r="E16"/>
  <c r="D531"/>
  <c r="E515"/>
  <c r="F368"/>
  <c r="F347"/>
  <c r="F339" s="1"/>
  <c r="F336" s="1"/>
  <c r="J368"/>
  <c r="G344"/>
  <c r="G337"/>
  <c r="G336" s="1"/>
  <c r="D338"/>
  <c r="D533"/>
  <c r="E517"/>
  <c r="F388"/>
  <c r="F387" s="1"/>
  <c r="F385"/>
  <c r="E538"/>
  <c r="E532"/>
  <c r="E530" s="1"/>
  <c r="E514" s="1"/>
  <c r="D540"/>
  <c r="D538" s="1"/>
  <c r="J346"/>
  <c r="F235"/>
  <c r="F232"/>
  <c r="E235"/>
  <c r="D215"/>
  <c r="D127"/>
  <c r="D119"/>
  <c r="D111"/>
  <c r="D103"/>
  <c r="D87"/>
  <c r="D79"/>
  <c r="F15"/>
  <c r="I244"/>
  <c r="I237"/>
  <c r="D237" s="1"/>
  <c r="I233"/>
  <c r="J233" s="1"/>
  <c r="E21"/>
  <c r="E19" s="1"/>
  <c r="I13"/>
  <c r="E23"/>
  <c r="H23"/>
  <c r="H20"/>
  <c r="I20"/>
  <c r="D27" i="1"/>
  <c r="D39"/>
  <c r="D51"/>
  <c r="D63"/>
  <c r="D75"/>
  <c r="D87"/>
  <c r="D100"/>
  <c r="D124"/>
  <c r="D136"/>
  <c r="D191"/>
  <c r="D196"/>
  <c r="D220"/>
  <c r="D88" i="2"/>
  <c r="D148"/>
  <c r="D218"/>
  <c r="D178" i="1"/>
  <c r="D193"/>
  <c r="D208"/>
  <c r="D232"/>
  <c r="D239"/>
  <c r="D252"/>
  <c r="D254"/>
  <c r="D256"/>
  <c r="D274"/>
  <c r="D293"/>
  <c r="E299"/>
  <c r="D301"/>
  <c r="D303"/>
  <c r="D311"/>
  <c r="D323"/>
  <c r="H19" i="2"/>
  <c r="AX19" s="1"/>
  <c r="AY19" s="1"/>
  <c r="H20"/>
  <c r="H22"/>
  <c r="J23"/>
  <c r="J33"/>
  <c r="J43"/>
  <c r="J53"/>
  <c r="J63"/>
  <c r="D108"/>
  <c r="H113"/>
  <c r="AX113" s="1"/>
  <c r="AY113" s="1"/>
  <c r="E128"/>
  <c r="AX128" s="1"/>
  <c r="AY128" s="1"/>
  <c r="D133"/>
  <c r="D146"/>
  <c r="D178"/>
  <c r="H193"/>
  <c r="AX193" s="1"/>
  <c r="AY193" s="1"/>
  <c r="H203"/>
  <c r="AX203" s="1"/>
  <c r="AY203" s="1"/>
  <c r="F209"/>
  <c r="F208" s="1"/>
  <c r="H209"/>
  <c r="E218"/>
  <c r="AX218" s="1"/>
  <c r="AY218" s="1"/>
  <c r="G233"/>
  <c r="D260"/>
  <c r="D278"/>
  <c r="D298"/>
  <c r="D308"/>
  <c r="F319"/>
  <c r="H318"/>
  <c r="D320"/>
  <c r="D333"/>
  <c r="H338"/>
  <c r="D349"/>
  <c r="F348"/>
  <c r="H348"/>
  <c r="D368"/>
  <c r="J19"/>
  <c r="J78"/>
  <c r="H393"/>
  <c r="D403"/>
  <c r="D418"/>
  <c r="D448"/>
  <c r="I462"/>
  <c r="D460"/>
  <c r="D478"/>
  <c r="D498"/>
  <c r="D518"/>
  <c r="D528"/>
  <c r="D526"/>
  <c r="D538"/>
  <c r="D558"/>
  <c r="F568"/>
  <c r="H569"/>
  <c r="H568" s="1"/>
  <c r="E571"/>
  <c r="AX571" s="1"/>
  <c r="E578"/>
  <c r="AX578" s="1"/>
  <c r="H588"/>
  <c r="AX588" s="1"/>
  <c r="I593"/>
  <c r="E598"/>
  <c r="G598"/>
  <c r="D603"/>
  <c r="D601"/>
  <c r="D624"/>
  <c r="D623" s="1"/>
  <c r="F623"/>
  <c r="H623"/>
  <c r="D653"/>
  <c r="E668"/>
  <c r="G668"/>
  <c r="D683"/>
  <c r="F714"/>
  <c r="F713" s="1"/>
  <c r="H714"/>
  <c r="E716"/>
  <c r="AX716" s="1"/>
  <c r="G716"/>
  <c r="G713" s="1"/>
  <c r="E717"/>
  <c r="AX717" s="1"/>
  <c r="D725"/>
  <c r="D770"/>
  <c r="D783"/>
  <c r="D763" s="1"/>
  <c r="D800"/>
  <c r="D820"/>
  <c r="D827"/>
  <c r="D839"/>
  <c r="D841"/>
  <c r="H843"/>
  <c r="D843" s="1"/>
  <c r="D527"/>
  <c r="E760"/>
  <c r="D19"/>
  <c r="D166"/>
  <c r="E167"/>
  <c r="E121"/>
  <c r="G170"/>
  <c r="G120" s="1"/>
  <c r="G121"/>
  <c r="G16" s="1"/>
  <c r="D176"/>
  <c r="E177"/>
  <c r="D213"/>
  <c r="D209"/>
  <c r="E237"/>
  <c r="D236"/>
  <c r="E72"/>
  <c r="AX72" s="1"/>
  <c r="AY72" s="1"/>
  <c r="J71"/>
  <c r="D71"/>
  <c r="E21"/>
  <c r="AX21" s="1"/>
  <c r="AY21" s="1"/>
  <c r="E143"/>
  <c r="AX143" s="1"/>
  <c r="AY143" s="1"/>
  <c r="F171"/>
  <c r="F122"/>
  <c r="F17" s="1"/>
  <c r="H171"/>
  <c r="H122"/>
  <c r="E15"/>
  <c r="D70"/>
  <c r="J70"/>
  <c r="D76"/>
  <c r="J76"/>
  <c r="E153"/>
  <c r="AX153" s="1"/>
  <c r="AY153" s="1"/>
  <c r="D156"/>
  <c r="E168"/>
  <c r="E178"/>
  <c r="AX178" s="1"/>
  <c r="AY178" s="1"/>
  <c r="E209"/>
  <c r="E211"/>
  <c r="E213"/>
  <c r="AX213" s="1"/>
  <c r="AY213" s="1"/>
  <c r="E223"/>
  <c r="AX223" s="1"/>
  <c r="AY223" s="1"/>
  <c r="E233"/>
  <c r="D235"/>
  <c r="D210" s="1"/>
  <c r="D306"/>
  <c r="E261"/>
  <c r="AX261" s="1"/>
  <c r="AY261" s="1"/>
  <c r="D357"/>
  <c r="D387"/>
  <c r="D383" s="1"/>
  <c r="E383"/>
  <c r="AX383" s="1"/>
  <c r="D442"/>
  <c r="G402"/>
  <c r="AX402" s="1"/>
  <c r="D705"/>
  <c r="D670" s="1"/>
  <c r="H670"/>
  <c r="AX670" s="1"/>
  <c r="H706"/>
  <c r="AX706" s="1"/>
  <c r="E307"/>
  <c r="AX307" s="1"/>
  <c r="AY307" s="1"/>
  <c r="D323"/>
  <c r="D321"/>
  <c r="E382"/>
  <c r="D381"/>
  <c r="D588"/>
  <c r="D569"/>
  <c r="D568" s="1"/>
  <c r="E319"/>
  <c r="F320"/>
  <c r="F318" s="1"/>
  <c r="E321"/>
  <c r="E322"/>
  <c r="E323"/>
  <c r="AX323" s="1"/>
  <c r="AY323" s="1"/>
  <c r="E333"/>
  <c r="AX333" s="1"/>
  <c r="F338"/>
  <c r="AX338" s="1"/>
  <c r="E351"/>
  <c r="AX351" s="1"/>
  <c r="E353"/>
  <c r="AX353" s="1"/>
  <c r="D356"/>
  <c r="D380"/>
  <c r="D394"/>
  <c r="F394"/>
  <c r="AX394" s="1"/>
  <c r="D395"/>
  <c r="D524"/>
  <c r="H526"/>
  <c r="AX526" s="1"/>
  <c r="H527"/>
  <c r="I527" s="1"/>
  <c r="D599"/>
  <c r="D639"/>
  <c r="D638" s="1"/>
  <c r="D669"/>
  <c r="F760"/>
  <c r="D784"/>
  <c r="D764" s="1"/>
  <c r="D760" s="1"/>
  <c r="H780"/>
  <c r="AX780" s="1"/>
  <c r="H764"/>
  <c r="H760" s="1"/>
  <c r="D828"/>
  <c r="E829"/>
  <c r="D21" i="1"/>
  <c r="D22"/>
  <c r="D23"/>
  <c r="D161"/>
  <c r="D162"/>
  <c r="D163"/>
  <c r="D164"/>
  <c r="D166"/>
  <c r="D172"/>
  <c r="D335"/>
  <c r="D341"/>
  <c r="D347"/>
  <c r="D359"/>
  <c r="D360"/>
  <c r="D361"/>
  <c r="D362"/>
  <c r="D363"/>
  <c r="D365"/>
  <c r="D371"/>
  <c r="D377"/>
  <c r="D383"/>
  <c r="D390"/>
  <c r="D391"/>
  <c r="D392"/>
  <c r="D393"/>
  <c r="G438" i="2" l="1"/>
  <c r="AX438" s="1"/>
  <c r="AX233"/>
  <c r="AY233" s="1"/>
  <c r="AX598"/>
  <c r="I396"/>
  <c r="D322"/>
  <c r="D83"/>
  <c r="D78"/>
  <c r="J22" i="3"/>
  <c r="E92"/>
  <c r="J92" s="1"/>
  <c r="J96"/>
  <c r="D96"/>
  <c r="D92" s="1"/>
  <c r="D561"/>
  <c r="D557" s="1"/>
  <c r="D622"/>
  <c r="D558" s="1"/>
  <c r="D554" s="1"/>
  <c r="J25"/>
  <c r="D829" i="2"/>
  <c r="AX829"/>
  <c r="IV395"/>
  <c r="I322"/>
  <c r="AX322"/>
  <c r="AY322" s="1"/>
  <c r="I211"/>
  <c r="AX211"/>
  <c r="AY211" s="1"/>
  <c r="D177"/>
  <c r="AX177"/>
  <c r="AY177" s="1"/>
  <c r="AX760"/>
  <c r="D190" i="1"/>
  <c r="F11" i="3"/>
  <c r="H13" i="1"/>
  <c r="H148"/>
  <c r="I148" s="1"/>
  <c r="AX638" i="2"/>
  <c r="AX458"/>
  <c r="IV396"/>
  <c r="D256"/>
  <c r="D211" s="1"/>
  <c r="AX256"/>
  <c r="AY256" s="1"/>
  <c r="AX714"/>
  <c r="D523"/>
  <c r="F393"/>
  <c r="I321"/>
  <c r="AX321"/>
  <c r="AY321" s="1"/>
  <c r="AX319"/>
  <c r="AY319" s="1"/>
  <c r="D382"/>
  <c r="AX382"/>
  <c r="D319"/>
  <c r="D438"/>
  <c r="E257"/>
  <c r="AX257" s="1"/>
  <c r="AY257" s="1"/>
  <c r="AX209"/>
  <c r="AY209" s="1"/>
  <c r="AX171"/>
  <c r="AY171" s="1"/>
  <c r="D147"/>
  <c r="D143" s="1"/>
  <c r="D237"/>
  <c r="AX237"/>
  <c r="AY237" s="1"/>
  <c r="D167"/>
  <c r="AX167"/>
  <c r="AY167" s="1"/>
  <c r="H713"/>
  <c r="D458"/>
  <c r="H208"/>
  <c r="I23" i="3"/>
  <c r="D25"/>
  <c r="D23" s="1"/>
  <c r="D726" i="2"/>
  <c r="D716" s="1"/>
  <c r="AX623"/>
  <c r="AX320"/>
  <c r="AY320" s="1"/>
  <c r="AX20"/>
  <c r="AY20" s="1"/>
  <c r="AX569"/>
  <c r="D198"/>
  <c r="H723"/>
  <c r="AX723" s="1"/>
  <c r="AX527"/>
  <c r="D98"/>
  <c r="AX764"/>
  <c r="AX724"/>
  <c r="E77"/>
  <c r="AX76"/>
  <c r="AY76" s="1"/>
  <c r="AX726"/>
  <c r="AY165"/>
  <c r="D157"/>
  <c r="AX157"/>
  <c r="AY157" s="1"/>
  <c r="D598"/>
  <c r="E122"/>
  <c r="AX122" s="1"/>
  <c r="AY122" s="1"/>
  <c r="D344" i="3"/>
  <c r="D27"/>
  <c r="D378" i="2"/>
  <c r="D318"/>
  <c r="E163"/>
  <c r="AX163" s="1"/>
  <c r="AY163" s="1"/>
  <c r="D20" i="3"/>
  <c r="E93"/>
  <c r="D97"/>
  <c r="E95"/>
  <c r="J95" s="1"/>
  <c r="E713" i="2"/>
  <c r="AX713" s="1"/>
  <c r="F13" i="3"/>
  <c r="D368"/>
  <c r="J93"/>
  <c r="F12"/>
  <c r="J98"/>
  <c r="E94"/>
  <c r="J94" s="1"/>
  <c r="D98"/>
  <c r="D94" s="1"/>
  <c r="E592" i="4"/>
  <c r="E589" s="1"/>
  <c r="E744" s="1"/>
  <c r="D596"/>
  <c r="I16"/>
  <c r="I11" s="1"/>
  <c r="K11" s="1"/>
  <c r="J20"/>
  <c r="I99" i="1"/>
  <c r="I149"/>
  <c r="I151"/>
  <c r="D117"/>
  <c r="I117"/>
  <c r="I299"/>
  <c r="I190"/>
  <c r="I16"/>
  <c r="I15"/>
  <c r="I14"/>
  <c r="I13"/>
  <c r="I152"/>
  <c r="I150"/>
  <c r="D251"/>
  <c r="I251"/>
  <c r="H12"/>
  <c r="E12"/>
  <c r="G12"/>
  <c r="F12"/>
  <c r="D20"/>
  <c r="D16"/>
  <c r="D13"/>
  <c r="D154"/>
  <c r="D152"/>
  <c r="D151"/>
  <c r="D15"/>
  <c r="D99"/>
  <c r="D14"/>
  <c r="D150"/>
  <c r="D149"/>
  <c r="D16" i="3"/>
  <c r="J237"/>
  <c r="F384"/>
  <c r="D517"/>
  <c r="D513" s="1"/>
  <c r="E513"/>
  <c r="I12"/>
  <c r="J18"/>
  <c r="G384"/>
  <c r="J337"/>
  <c r="D337"/>
  <c r="E336"/>
  <c r="J336" s="1"/>
  <c r="J347"/>
  <c r="I16"/>
  <c r="I19"/>
  <c r="H19"/>
  <c r="H16"/>
  <c r="J16" s="1"/>
  <c r="J23"/>
  <c r="J21"/>
  <c r="D21"/>
  <c r="D17" s="1"/>
  <c r="E17"/>
  <c r="E15" s="1"/>
  <c r="D244"/>
  <c r="D243" s="1"/>
  <c r="I243"/>
  <c r="J243" s="1"/>
  <c r="I236"/>
  <c r="J244"/>
  <c r="F10"/>
  <c r="F231"/>
  <c r="D532"/>
  <c r="D530" s="1"/>
  <c r="E516"/>
  <c r="E511"/>
  <c r="D515"/>
  <c r="J20"/>
  <c r="G15"/>
  <c r="G11"/>
  <c r="G10" s="1"/>
  <c r="F344"/>
  <c r="J344"/>
  <c r="J339"/>
  <c r="D339"/>
  <c r="E386"/>
  <c r="J386" s="1"/>
  <c r="J390"/>
  <c r="D390"/>
  <c r="D386" s="1"/>
  <c r="E389"/>
  <c r="D715" i="2"/>
  <c r="D713" s="1"/>
  <c r="E378"/>
  <c r="AX378" s="1"/>
  <c r="D352"/>
  <c r="I122"/>
  <c r="I571"/>
  <c r="E568"/>
  <c r="AX568" s="1"/>
  <c r="H18"/>
  <c r="D299" i="1"/>
  <c r="D780" i="2"/>
  <c r="E318"/>
  <c r="AX318" s="1"/>
  <c r="AY318" s="1"/>
  <c r="D350"/>
  <c r="D307"/>
  <c r="D262" s="1"/>
  <c r="E262"/>
  <c r="D706"/>
  <c r="D671" s="1"/>
  <c r="H707"/>
  <c r="AX707" s="1"/>
  <c r="H671"/>
  <c r="AX671" s="1"/>
  <c r="D402"/>
  <c r="G398"/>
  <c r="AX398" s="1"/>
  <c r="G397"/>
  <c r="AX397" s="1"/>
  <c r="E303"/>
  <c r="AX303" s="1"/>
  <c r="AY303" s="1"/>
  <c r="D257"/>
  <c r="E253"/>
  <c r="AX253" s="1"/>
  <c r="AY253" s="1"/>
  <c r="D153"/>
  <c r="J21"/>
  <c r="E16"/>
  <c r="D21"/>
  <c r="E22"/>
  <c r="AX22" s="1"/>
  <c r="AY22" s="1"/>
  <c r="J72"/>
  <c r="D72"/>
  <c r="E118"/>
  <c r="E825"/>
  <c r="AX825" s="1"/>
  <c r="D825"/>
  <c r="H523"/>
  <c r="AX523" s="1"/>
  <c r="IV394"/>
  <c r="D353"/>
  <c r="D351"/>
  <c r="I351"/>
  <c r="H703"/>
  <c r="AX703" s="1"/>
  <c r="I526"/>
  <c r="E352"/>
  <c r="I261"/>
  <c r="E258"/>
  <c r="AX258" s="1"/>
  <c r="AY258" s="1"/>
  <c r="D261"/>
  <c r="E212"/>
  <c r="E14"/>
  <c r="D68"/>
  <c r="D20"/>
  <c r="D233"/>
  <c r="H170"/>
  <c r="H120" s="1"/>
  <c r="H121"/>
  <c r="F170"/>
  <c r="F121"/>
  <c r="F16" s="1"/>
  <c r="D171"/>
  <c r="D121" s="1"/>
  <c r="E68"/>
  <c r="E173"/>
  <c r="AX173" s="1"/>
  <c r="AY173" s="1"/>
  <c r="D173"/>
  <c r="G15"/>
  <c r="G169"/>
  <c r="D163"/>
  <c r="D122" l="1"/>
  <c r="D13" i="3"/>
  <c r="J19"/>
  <c r="I212" i="2"/>
  <c r="AX212"/>
  <c r="AY212" s="1"/>
  <c r="I352"/>
  <c r="AX352"/>
  <c r="F120"/>
  <c r="AX170"/>
  <c r="I262"/>
  <c r="AX262"/>
  <c r="AY262" s="1"/>
  <c r="D77"/>
  <c r="D73" s="1"/>
  <c r="AX77"/>
  <c r="AY77" s="1"/>
  <c r="E73"/>
  <c r="D723"/>
  <c r="AX121"/>
  <c r="AY121" s="1"/>
  <c r="D148" i="1"/>
  <c r="J68" i="2"/>
  <c r="AX68"/>
  <c r="AY68" s="1"/>
  <c r="H16"/>
  <c r="AX16" s="1"/>
  <c r="AY16" s="1"/>
  <c r="E208"/>
  <c r="AX208" s="1"/>
  <c r="AY208" s="1"/>
  <c r="D258"/>
  <c r="D93" i="3"/>
  <c r="D91" s="1"/>
  <c r="D95"/>
  <c r="D303" i="2"/>
  <c r="E91" i="3"/>
  <c r="J91" s="1"/>
  <c r="D592" i="4"/>
  <c r="D589" s="1"/>
  <c r="D593"/>
  <c r="J16"/>
  <c r="I12" i="1"/>
  <c r="D12"/>
  <c r="J389" i="3"/>
  <c r="D389"/>
  <c r="E385"/>
  <c r="E388"/>
  <c r="J17"/>
  <c r="H11"/>
  <c r="H10" s="1"/>
  <c r="H15"/>
  <c r="D336"/>
  <c r="D15"/>
  <c r="D511"/>
  <c r="D516"/>
  <c r="D512" s="1"/>
  <c r="E512"/>
  <c r="E510" s="1"/>
  <c r="I232"/>
  <c r="I11" s="1"/>
  <c r="I10" s="1"/>
  <c r="I235"/>
  <c r="J235" s="1"/>
  <c r="D236"/>
  <c r="J236"/>
  <c r="I15"/>
  <c r="J15" s="1"/>
  <c r="D19"/>
  <c r="G168" i="2"/>
  <c r="G119"/>
  <c r="F169"/>
  <c r="D170"/>
  <c r="D120" s="1"/>
  <c r="D15" s="1"/>
  <c r="F15"/>
  <c r="H169"/>
  <c r="H15"/>
  <c r="I121"/>
  <c r="J22"/>
  <c r="E17"/>
  <c r="I16"/>
  <c r="J16" s="1"/>
  <c r="E348"/>
  <c r="AX348" s="1"/>
  <c r="D16"/>
  <c r="E18"/>
  <c r="D212"/>
  <c r="D208" s="1"/>
  <c r="D253"/>
  <c r="G393"/>
  <c r="AX393" s="1"/>
  <c r="G17"/>
  <c r="I397"/>
  <c r="D397"/>
  <c r="D398"/>
  <c r="D707"/>
  <c r="H672"/>
  <c r="AX672" s="1"/>
  <c r="D348"/>
  <c r="D12" i="3" l="1"/>
  <c r="J18" i="2"/>
  <c r="AX18"/>
  <c r="AY18" s="1"/>
  <c r="AX169"/>
  <c r="AY169" s="1"/>
  <c r="J73"/>
  <c r="AX73"/>
  <c r="AY73" s="1"/>
  <c r="D22"/>
  <c r="D18" s="1"/>
  <c r="AY170"/>
  <c r="AX120"/>
  <c r="AY120" s="1"/>
  <c r="E13"/>
  <c r="AX15"/>
  <c r="AY15" s="1"/>
  <c r="J11" i="4"/>
  <c r="D510" i="3"/>
  <c r="E387"/>
  <c r="J388"/>
  <c r="D388"/>
  <c r="D385"/>
  <c r="D384" s="1"/>
  <c r="D235"/>
  <c r="D232"/>
  <c r="I231"/>
  <c r="J231" s="1"/>
  <c r="J232"/>
  <c r="D514"/>
  <c r="E12"/>
  <c r="J12" s="1"/>
  <c r="J385"/>
  <c r="E384"/>
  <c r="J384" s="1"/>
  <c r="E11"/>
  <c r="D672" i="2"/>
  <c r="D668" s="1"/>
  <c r="D703"/>
  <c r="H17"/>
  <c r="I17" s="1"/>
  <c r="J17" s="1"/>
  <c r="H668"/>
  <c r="AX668" s="1"/>
  <c r="H168"/>
  <c r="H119"/>
  <c r="G118"/>
  <c r="G14"/>
  <c r="G13" s="1"/>
  <c r="IV397"/>
  <c r="D393"/>
  <c r="IV393" s="1"/>
  <c r="D17"/>
  <c r="I15"/>
  <c r="J15" s="1"/>
  <c r="F168"/>
  <c r="AX168" s="1"/>
  <c r="AY168" s="1"/>
  <c r="F119"/>
  <c r="AX119" s="1"/>
  <c r="AY119" s="1"/>
  <c r="D169"/>
  <c r="AX17" l="1"/>
  <c r="AY17" s="1"/>
  <c r="J11" i="3"/>
  <c r="J387"/>
  <c r="E13"/>
  <c r="J13" s="1"/>
  <c r="D231"/>
  <c r="D11"/>
  <c r="D10" s="1"/>
  <c r="F118" i="2"/>
  <c r="F14"/>
  <c r="D168"/>
  <c r="D119"/>
  <c r="H118"/>
  <c r="H14"/>
  <c r="H13" s="1"/>
  <c r="AX14" l="1"/>
  <c r="AX118"/>
  <c r="AY118" s="1"/>
  <c r="E10" i="3"/>
  <c r="J10" s="1"/>
  <c r="D118" i="2"/>
  <c r="D13"/>
  <c r="F13"/>
  <c r="I14"/>
  <c r="J14" s="1"/>
  <c r="I13" l="1"/>
  <c r="J13" s="1"/>
  <c r="H23" i="4" l="1"/>
  <c r="G23"/>
  <c r="H22"/>
  <c r="H18" s="1"/>
  <c r="H13" s="1"/>
  <c r="F23"/>
  <c r="F22"/>
  <c r="F18" s="1"/>
  <c r="F13" s="1"/>
  <c r="E23"/>
  <c r="I22"/>
  <c r="I18" s="1"/>
  <c r="I13" s="1"/>
  <c r="G22"/>
  <c r="G18" s="1"/>
  <c r="D26"/>
  <c r="D22" s="1"/>
  <c r="D18" s="1"/>
  <c r="D13" s="1"/>
  <c r="I25"/>
  <c r="I23" s="1"/>
  <c r="J26"/>
  <c r="E22"/>
  <c r="E18" s="1"/>
  <c r="E13" s="1"/>
  <c r="G13" l="1"/>
  <c r="G10" s="1"/>
  <c r="D25"/>
  <c r="D23" s="1"/>
  <c r="I21"/>
  <c r="I19" s="1"/>
  <c r="J25"/>
  <c r="E19"/>
  <c r="G19"/>
  <c r="J18"/>
  <c r="J13" s="1"/>
  <c r="J22"/>
  <c r="J23"/>
  <c r="F15"/>
  <c r="F10"/>
  <c r="H15"/>
  <c r="H10"/>
  <c r="F19"/>
  <c r="G15"/>
  <c r="H19"/>
  <c r="E15"/>
  <c r="D21"/>
  <c r="J21"/>
  <c r="I17"/>
  <c r="I12" s="1"/>
  <c r="K13" l="1"/>
  <c r="K15" s="1"/>
  <c r="J19"/>
  <c r="I15"/>
  <c r="J15" s="1"/>
  <c r="J17"/>
  <c r="D19"/>
  <c r="D17"/>
  <c r="D12" s="1"/>
  <c r="E10"/>
  <c r="I10" l="1"/>
  <c r="K10" s="1"/>
  <c r="J12"/>
  <c r="D10"/>
  <c r="D15"/>
  <c r="J10" l="1"/>
  <c r="I632"/>
  <c r="I631"/>
  <c r="H631" s="1"/>
  <c r="I630"/>
  <c r="I628"/>
  <c r="H628" s="1"/>
  <c r="G628" s="1"/>
  <c r="F628" s="1"/>
  <c r="D628" s="1"/>
  <c r="I624"/>
  <c r="H624" s="1"/>
  <c r="G624" s="1"/>
  <c r="F624" s="1"/>
  <c r="D624" s="1"/>
  <c r="I627"/>
  <c r="H627" s="1"/>
  <c r="G627" s="1"/>
  <c r="F627" s="1"/>
  <c r="D627" s="1"/>
  <c r="I626"/>
  <c r="I623"/>
  <c r="H623" s="1"/>
  <c r="I625" l="1"/>
  <c r="I629"/>
  <c r="I743"/>
  <c r="I621"/>
  <c r="H626"/>
  <c r="H625" s="1"/>
  <c r="G623"/>
  <c r="H621"/>
  <c r="H742"/>
  <c r="G631"/>
  <c r="H632"/>
  <c r="H630"/>
  <c r="I741"/>
  <c r="I742"/>
  <c r="H744" l="1"/>
  <c r="G626"/>
  <c r="G625" s="1"/>
  <c r="I744"/>
  <c r="H588"/>
  <c r="H586"/>
  <c r="I745"/>
  <c r="G632"/>
  <c r="H743"/>
  <c r="F626"/>
  <c r="H629"/>
  <c r="G630"/>
  <c r="H741"/>
  <c r="G742"/>
  <c r="F631"/>
  <c r="G621"/>
  <c r="G588" s="1"/>
  <c r="F623"/>
  <c r="H745" l="1"/>
  <c r="G744"/>
  <c r="F621"/>
  <c r="D623"/>
  <c r="D621" s="1"/>
  <c r="F742"/>
  <c r="K742" s="1"/>
  <c r="D631"/>
  <c r="D742" s="1"/>
  <c r="G629"/>
  <c r="G741"/>
  <c r="F630"/>
  <c r="D626"/>
  <c r="D625" s="1"/>
  <c r="D744" s="1"/>
  <c r="F625"/>
  <c r="F744" s="1"/>
  <c r="G743"/>
  <c r="F632"/>
  <c r="F588" l="1"/>
  <c r="D588" s="1"/>
  <c r="F586"/>
  <c r="K744"/>
  <c r="G745"/>
  <c r="F743"/>
  <c r="K743" s="1"/>
  <c r="D632"/>
  <c r="D743" s="1"/>
  <c r="D630"/>
  <c r="F741"/>
  <c r="F629"/>
  <c r="K741" l="1"/>
  <c r="F745"/>
  <c r="D629"/>
  <c r="D741"/>
  <c r="D745" s="1"/>
</calcChain>
</file>

<file path=xl/comments1.xml><?xml version="1.0" encoding="utf-8"?>
<comments xmlns="http://schemas.openxmlformats.org/spreadsheetml/2006/main">
  <authors>
    <author>Мельник Н.А.</author>
  </authors>
  <commentList>
    <comment ref="H268" authorId="0">
      <text>
        <r>
          <rPr>
            <b/>
            <sz val="9"/>
            <color indexed="81"/>
            <rFont val="Tahoma"/>
            <family val="2"/>
            <charset val="204"/>
          </rPr>
          <t>Мельник Н.А.:</t>
        </r>
        <r>
          <rPr>
            <sz val="9"/>
            <color indexed="81"/>
            <rFont val="Tahoma"/>
            <family val="2"/>
            <charset val="204"/>
          </rPr>
          <t xml:space="preserve">
8026 млн.руб.</t>
        </r>
      </text>
    </comment>
    <comment ref="B654" authorId="0">
      <text>
        <r>
          <rPr>
            <b/>
            <sz val="9"/>
            <color indexed="81"/>
            <rFont val="Tahoma"/>
            <family val="2"/>
            <charset val="204"/>
          </rPr>
          <t>Мельник Н.А.:</t>
        </r>
        <r>
          <rPr>
            <sz val="9"/>
            <color indexed="81"/>
            <rFont val="Tahoma"/>
            <family val="2"/>
            <charset val="204"/>
          </rPr>
          <t xml:space="preserve">
доп. Проведение специальной оценки условий труда рабочих мест - 141383 руб. без учета изм. бюджета</t>
        </r>
      </text>
    </comment>
  </commentList>
</comments>
</file>

<file path=xl/comments2.xml><?xml version="1.0" encoding="utf-8"?>
<comments xmlns="http://schemas.openxmlformats.org/spreadsheetml/2006/main">
  <authors>
    <author>Мельник Н.А.</author>
  </authors>
  <commentList>
    <comment ref="H284" authorId="0">
      <text>
        <r>
          <rPr>
            <b/>
            <sz val="9"/>
            <color indexed="81"/>
            <rFont val="Tahoma"/>
            <family val="2"/>
            <charset val="204"/>
          </rPr>
          <t>Мельник Н.А.:</t>
        </r>
        <r>
          <rPr>
            <sz val="9"/>
            <color indexed="81"/>
            <rFont val="Tahoma"/>
            <family val="2"/>
            <charset val="204"/>
          </rPr>
          <t xml:space="preserve">
8026 млн.руб.</t>
        </r>
      </text>
    </comment>
    <comment ref="B733" authorId="0">
      <text>
        <r>
          <rPr>
            <b/>
            <sz val="9"/>
            <color indexed="81"/>
            <rFont val="Tahoma"/>
            <family val="2"/>
            <charset val="204"/>
          </rPr>
          <t>Мельник Н.А.:</t>
        </r>
        <r>
          <rPr>
            <sz val="9"/>
            <color indexed="81"/>
            <rFont val="Tahoma"/>
            <family val="2"/>
            <charset val="204"/>
          </rPr>
          <t xml:space="preserve">
доп. Проведение специальной оценки условий труда рабочих мест - 141383 руб. без учета изм. бюджета</t>
        </r>
      </text>
    </comment>
  </commentList>
</comments>
</file>

<file path=xl/comments3.xml><?xml version="1.0" encoding="utf-8"?>
<comments xmlns="http://schemas.openxmlformats.org/spreadsheetml/2006/main">
  <authors>
    <author>Мельник Н.А.</author>
    <author>Коган</author>
  </authors>
  <commentList>
    <comment ref="H496" authorId="0">
      <text>
        <r>
          <rPr>
            <b/>
            <sz val="9"/>
            <color indexed="81"/>
            <rFont val="Tahoma"/>
            <family val="2"/>
            <charset val="204"/>
          </rPr>
          <t>Мельник Н.А.:</t>
        </r>
        <r>
          <rPr>
            <sz val="9"/>
            <color indexed="81"/>
            <rFont val="Tahoma"/>
            <family val="2"/>
            <charset val="204"/>
          </rPr>
          <t xml:space="preserve">
8026 млн.руб.</t>
        </r>
      </text>
    </comment>
    <comment ref="B777" authorId="1">
      <text>
        <r>
          <rPr>
            <b/>
            <sz val="9"/>
            <color indexed="81"/>
            <rFont val="Tahoma"/>
            <family val="2"/>
            <charset val="204"/>
          </rPr>
          <t>Коган: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<sst xmlns="http://schemas.openxmlformats.org/spreadsheetml/2006/main" count="2250" uniqueCount="944">
  <si>
    <t xml:space="preserve"> (млн. рублей)</t>
  </si>
  <si>
    <t>№</t>
  </si>
  <si>
    <t>Наименование мероприятия</t>
  </si>
  <si>
    <t>Сроки реализации</t>
  </si>
  <si>
    <t>Общий объем финансирования</t>
  </si>
  <si>
    <t>в том числе</t>
  </si>
  <si>
    <t>местный бюджет</t>
  </si>
  <si>
    <t>планируемое привлечение средств из:</t>
  </si>
  <si>
    <t>федерального бюджета*</t>
  </si>
  <si>
    <t>бюджета субъекта РФ*</t>
  </si>
  <si>
    <t>внебюджетных источников</t>
  </si>
  <si>
    <t xml:space="preserve">ВСЕГО ПО ПРОЕКТАМ И ПРОГРАММАМ, ПРЕДЛАГАЕМЫМ ДЛЯ ФИНАНСИРОВАНИЯ </t>
  </si>
  <si>
    <t xml:space="preserve">Всего </t>
  </si>
  <si>
    <t>2008 (факт)</t>
  </si>
  <si>
    <t>2009 (факт)</t>
  </si>
  <si>
    <t>2010(оценка)</t>
  </si>
  <si>
    <t>в том числе: по программам (утвержденным  и планируемым к утверждению) , по мероприятиям</t>
  </si>
  <si>
    <t>Социальная политика</t>
  </si>
  <si>
    <t>Здравоохранение</t>
  </si>
  <si>
    <t>Всего</t>
  </si>
  <si>
    <t>в т ом числе: по программам (утвержденным  и планируемым к утверждению) , по мероприятиям</t>
  </si>
  <si>
    <t>2.1.</t>
  </si>
  <si>
    <t>"Обеспечение кадрами учреждений здравоохранения муниципального образования "Тайшетский район" ( планирование и формирование кадровых ресурсов врачей, повышение профессионального уровня, страхование медицинских работников, обеспечение жильем медицинских работников, доплаты стимулирующего характера молодым специалистам, предоставление социальных льгот медицинским работникам, повышение престижа медицинской профессии)</t>
  </si>
  <si>
    <t>2.2.</t>
  </si>
  <si>
    <t>"Обеспечение пожарной безопасности в учреждениях здравоохранения муниципального образования Тайшетский район" ( установка автоматической сигнализации и системы оповещения, монтаж и ремонт пожарных водоемов, замер сопротивления изоляции, установка заземления, установка наружного водоема, монтаж дополнительной электролинии и т.д.)</t>
  </si>
  <si>
    <t>2.3.</t>
  </si>
  <si>
    <t>"Вакцинопрофилактика" ( приобретение вакцины)</t>
  </si>
  <si>
    <t>2.4.</t>
  </si>
  <si>
    <t>"Анти-ВИЧ/СПИД" (развитие системы информирования населения о мерах профилактики, диагностика, медикаментозная профилактика и т.д.)</t>
  </si>
  <si>
    <t>2.5.</t>
  </si>
  <si>
    <t>"Совершенствование организации оказания скорой медицинской помощи" (приобретение магнитофонов для записи телефонных разговоров, аттестация рабочих мест, обучение врачей и средних медработников и т.д.)</t>
  </si>
  <si>
    <t>2.6.</t>
  </si>
  <si>
    <t>"Неотложные меры по борьбе с туберкулезом" (укрепление материально-технической базы, приобретение лекарственных средств)</t>
  </si>
  <si>
    <t>2.7.</t>
  </si>
  <si>
    <t>"Сахарный диабет" (приобретение медикаментов)</t>
  </si>
  <si>
    <t>2.8.</t>
  </si>
  <si>
    <t>"Профилактика и лечение артериальной гипертонии" (медикаментозная профилактика артериальной гипертонии, внедрение современных лабораторных приборов)</t>
  </si>
  <si>
    <t>2.9.</t>
  </si>
  <si>
    <t>"Меры по улучшению организации медицинской помощи онкобольным" ( приобретение пленки для флюрографа, приобретение медикаментов)</t>
  </si>
  <si>
    <t>2.10.</t>
  </si>
  <si>
    <t>"Здоровый ребенок" ( приобретение питания для детей с заболеванием фенилкетонурией, витаминов).</t>
  </si>
  <si>
    <t>2.11.</t>
  </si>
  <si>
    <t>"Программа развития села"</t>
  </si>
  <si>
    <t>2.12.</t>
  </si>
  <si>
    <t>Ремонт и реконструкция зданий лечебно-профилактических учреждений, завершение строительства, ранее начатых. (планируемые мероприятия по программе "Модернизация здравоохранения Иркутской области")</t>
  </si>
  <si>
    <t>Образование</t>
  </si>
  <si>
    <t>3.1.</t>
  </si>
  <si>
    <t>Целевая программа  " Развития образования на территории Тайшетского района на 2007-2011г."</t>
  </si>
  <si>
    <t>3.2.</t>
  </si>
  <si>
    <t xml:space="preserve">Целевая программа " Пожарная безопасность в образовательных учреждениях  Тайшетского района " </t>
  </si>
  <si>
    <t>Культура</t>
  </si>
  <si>
    <t>4.1.</t>
  </si>
  <si>
    <t xml:space="preserve"> Целевая муниципальная программа "Обеспечение пожарной безопасности в учреждениях культуры и учреждения дополнительного образования детей МО "Тайшетский район" на 2011-2013гг."</t>
  </si>
  <si>
    <t>4.2.</t>
  </si>
  <si>
    <t>Целевая программа "Обеспечение пожарной безопасности в учреждениях социальной сферы Тайшетского района на 2008-2010гг."</t>
  </si>
  <si>
    <t>4.3.</t>
  </si>
  <si>
    <t>Целевая муниципальная программа "Развитие библиотечного дела на территории МО "Тайшетский район" на 2008-2010гг."</t>
  </si>
  <si>
    <t>4.4.</t>
  </si>
  <si>
    <t>Целевая программа комплексных мер профилактики наркомании и алкоголизма в муниципальном образовании "Тайшетский район" на 2009-2011гг. "Альтернатива"</t>
  </si>
  <si>
    <t>Молодежная политика</t>
  </si>
  <si>
    <t>5.1.</t>
  </si>
  <si>
    <t>Целевая муниципальная программа "Молодым семьям-доступное жилье" на 2007-2019 гг.</t>
  </si>
  <si>
    <t>Жилищно-коммунальное хозяйство, энергохозяйство</t>
  </si>
  <si>
    <t>6.1.</t>
  </si>
  <si>
    <t>Целевая программа "Социально-экономическое развитие жилищно-коммунального хозяйства Тайшетского района на 2007-2010 гг"</t>
  </si>
  <si>
    <t>6.2.</t>
  </si>
  <si>
    <t>Муниципальная инвестиционная программа "Модернизация объектов коммунальной инфраструктуры муниципального образования "Тайшетский район на 2011-2013гг"</t>
  </si>
  <si>
    <t>6.3.</t>
  </si>
  <si>
    <t>Муниципальная инвестиционная программа "Модернизация объектов коммунальной инфраструктуры муниципального образования "Тайшетский район на 2014-2022гг"</t>
  </si>
  <si>
    <t>6.4.</t>
  </si>
  <si>
    <t xml:space="preserve">Долгосрочная муниципальная целевая программа "Энергосбережение и повышение энергетической эффективности на территории муниципального образования Тайшетский район" </t>
  </si>
  <si>
    <t>Архитектура и градостроительство</t>
  </si>
  <si>
    <t>7.1.</t>
  </si>
  <si>
    <t>Строительство МОУ СОШ №3 в г. Тайшете</t>
  </si>
  <si>
    <t>7.2.</t>
  </si>
  <si>
    <t>Строительство поликлиники ЦРБ в г. Тайшете на 500 посещений</t>
  </si>
  <si>
    <t>7.3.</t>
  </si>
  <si>
    <t xml:space="preserve">Строительство детского сада г. Тайшет, ул. Зои Космодемьянской на 220 мест </t>
  </si>
  <si>
    <t>7.4.</t>
  </si>
  <si>
    <t>Строительство Противотуберкулезного диспансера 2ая очередь</t>
  </si>
  <si>
    <t>7.5.</t>
  </si>
  <si>
    <t>Строительство детского сада в пос. Ст. Акульшет на 45 мест</t>
  </si>
  <si>
    <t>7.6.</t>
  </si>
  <si>
    <t>Капитальный ремонт  детского сада в д. Парижская Коммуна на 15 мест</t>
  </si>
  <si>
    <t>7.7.</t>
  </si>
  <si>
    <t>Строительство детского сада в пос. Пол. Черемхово на 25 мест</t>
  </si>
  <si>
    <t>7.8.</t>
  </si>
  <si>
    <t>Капитальный ремонт бассейна ДК Юбилейный</t>
  </si>
  <si>
    <t>7.9.</t>
  </si>
  <si>
    <t>Программа: "Переселение граждан из ветхого аварийного жилья"</t>
  </si>
  <si>
    <t>Программа "Улучшение условий охраны труда в Тайшетском районе "</t>
  </si>
  <si>
    <t>Программа"Поддержка и развитие малого и среднего предпринимательства в Тайшетском районе" .</t>
  </si>
  <si>
    <t>Потребительский рынок, общественное питание, бытовое обслуживание</t>
  </si>
  <si>
    <t>10.1.</t>
  </si>
  <si>
    <t>Строительство АЗС в г. Тайшете (Афонин)</t>
  </si>
  <si>
    <t>10.2.</t>
  </si>
  <si>
    <t>Строительство торгового комплекса в г. Тайшете (ИП Иванова)</t>
  </si>
  <si>
    <t>10.3.</t>
  </si>
  <si>
    <t>Открытие  предприятий общественного питания (ИП Юферова)</t>
  </si>
  <si>
    <t>10.4.</t>
  </si>
  <si>
    <t>Строительство бани (Бирюсинское городское поселение Тагул)</t>
  </si>
  <si>
    <t>10.5.</t>
  </si>
  <si>
    <t xml:space="preserve">Открытие предприятий по ремонту обуви г. Тайшет </t>
  </si>
  <si>
    <t>10.6.</t>
  </si>
  <si>
    <t>Открытие предприятий по оказанию ритуальных услуг  г. Тайшет ИП. Гробенко</t>
  </si>
  <si>
    <t>10.7.</t>
  </si>
  <si>
    <t>Строительство дома быта (Сафарян)</t>
  </si>
  <si>
    <t>10.8.</t>
  </si>
  <si>
    <t>Создание комплексных приемных пунктов (Бузыканово, Николаевка, Квиток)</t>
  </si>
  <si>
    <t>10.9.</t>
  </si>
  <si>
    <t>Открытие предприятия хлебопечения (Шелехово)</t>
  </si>
  <si>
    <t>2011</t>
  </si>
  <si>
    <t>2012</t>
  </si>
  <si>
    <t>2013</t>
  </si>
  <si>
    <t>2014</t>
  </si>
  <si>
    <t>Сельское хозяйство</t>
  </si>
  <si>
    <t>11.1.</t>
  </si>
  <si>
    <t>Программа "Социально-экономическое развитие села Тайшетского района</t>
  </si>
  <si>
    <t>11.2.</t>
  </si>
  <si>
    <t>Программа "Создание условий для развития сельскохозяйственного производства, расширения рынка сельскохозяйственной продукции, сырья и продовольствия на территории муниципального образования "Тайшетский район" на 2011 - 2013 годы".</t>
  </si>
  <si>
    <t>"Правопорядок 2010"</t>
  </si>
  <si>
    <t>"Профилактика ДТП на 2008 - 2012 годы"</t>
  </si>
  <si>
    <t>Промышленность</t>
  </si>
  <si>
    <t>14.1</t>
  </si>
  <si>
    <t>ОАО РУСАЛ Тайшетский алюминиевый завод</t>
  </si>
  <si>
    <t>План мероприятий перспективного развития муниципального образования "Тайшетский район" на 2007-2010 годы</t>
  </si>
  <si>
    <t>№ проекта, программы</t>
  </si>
  <si>
    <t xml:space="preserve">ОБРАЗОВАНИЕ </t>
  </si>
  <si>
    <t>Организационно методическое и информационное обеспечение деятельности образовательных учреждений</t>
  </si>
  <si>
    <t>Развитие сети и укрепление материально-технической базы муниципальных образовательных учреждений</t>
  </si>
  <si>
    <t>Повышение качества образования</t>
  </si>
  <si>
    <t xml:space="preserve">Развитие системы дошкольного образования </t>
  </si>
  <si>
    <t>Создание условий для поддержки и развития одаренных детей</t>
  </si>
  <si>
    <t xml:space="preserve">Развитие образовательной среды для особой категории детей </t>
  </si>
  <si>
    <t>Повышение эффективности кадрового обеспечения</t>
  </si>
  <si>
    <t>Создание условий для комплексной безопасномти обучающихся и воспитанников</t>
  </si>
  <si>
    <t>Целевая программа по развитию лидерских качеств учащихся муниципальных образовательных учреждений Тайшетского района "Я - лидер"</t>
  </si>
  <si>
    <t>Целевая программа "Пожарная безопасность в образовательных учреждениях"</t>
  </si>
  <si>
    <t xml:space="preserve"> Школа № 3 на 500 уч.в г.Тайшете. Сроки строительства:2008-2010г.г</t>
  </si>
  <si>
    <t>всего</t>
  </si>
  <si>
    <t xml:space="preserve"> Школа на 500 уч. В г. Бирюсинске</t>
  </si>
  <si>
    <t xml:space="preserve"> Школа на 162уч. в с.Бузыканово</t>
  </si>
  <si>
    <t>Детсад на 140 мест в г.Тайшете</t>
  </si>
  <si>
    <t xml:space="preserve"> Детсад на 280 мест в г.Тайшете</t>
  </si>
  <si>
    <t>Строительство спортзала в школе р.п. Квиток</t>
  </si>
  <si>
    <t>Строительство  "Детская деревня" при шк-ин на 200 мест в р.п.Квиток</t>
  </si>
  <si>
    <t>Стро-во школы на 162 уч-ся в п.Бузыканово</t>
  </si>
  <si>
    <t>ЗДРАВООХРАНЕНИЕ</t>
  </si>
  <si>
    <t>"Анти-Вич/Спид "</t>
  </si>
  <si>
    <t xml:space="preserve">Неотложные меры по борьбе с туберкулезом на территории МО "Тайшетский район" </t>
  </si>
  <si>
    <t>Социальная реабилитация инвалидов</t>
  </si>
  <si>
    <t>Профилактика внутрибольничных инфекций</t>
  </si>
  <si>
    <t xml:space="preserve">Вакцинопрофилактика </t>
  </si>
  <si>
    <t>Целевая программа "Совершенствование организации скорой медицинской помощи на территории района  на 2007-2009 гг"</t>
  </si>
  <si>
    <t>"Здоровый ребенок"</t>
  </si>
  <si>
    <t>"Сахарный диабет "</t>
  </si>
  <si>
    <t>"Меры по улучшению организации медицинской помощи онкологическим больным" на 2004-2007 г.г.</t>
  </si>
  <si>
    <t>Муниципальная целевая программа "Профилактика и лечение артериальной гипертонии в муниципальном образовании "Тайшетский район" на 2005-2008 г.г.</t>
  </si>
  <si>
    <t>Целевая программа "Пожарная безопасность в учреждениях здравоохранения  Тайшетского района на 2006-2008 г.г."</t>
  </si>
  <si>
    <t>Совершенствование структуры лечебно-профилактических учреждений</t>
  </si>
  <si>
    <t>Подготовка кадров медицинских работников</t>
  </si>
  <si>
    <t>Материально-техническое укрепление лечебно-профилактических учреждений</t>
  </si>
  <si>
    <t>Реконструкция противотуберкулезного диспансера.на 120 коек в г.Тайшете</t>
  </si>
  <si>
    <t>Капитальный  ремонт отделений. СтационарТайшетская ЦРБ</t>
  </si>
  <si>
    <t>ЦРБ на 250 коек с поликлиникой на 500 посещений в г.Тайшете</t>
  </si>
  <si>
    <t>КУЛЬТУРА</t>
  </si>
  <si>
    <t>Создание условий для организации досуга жителей района, поддержка их творческого потенциала, укрепление материально - технической базы учреждений культуры.</t>
  </si>
  <si>
    <t>Организация библиотечного обслуживания населения района, комплектование библиотечных фондов</t>
  </si>
  <si>
    <t>Организация предоставления услуг учреждениями дополнительного образования детей - Детскими школами искусств</t>
  </si>
  <si>
    <t>Формирование культурно-исторического сознания посредством развития краеведческой деятельности, расширение влияния музейной сферы</t>
  </si>
  <si>
    <t>Целевая программа "Семинар - основа обеспечения повышения профессионального уровня работников культуры на 2006-2007 гг."</t>
  </si>
  <si>
    <t>Реконструкция ДК "Юбилейный" г. Тайшет</t>
  </si>
  <si>
    <t>Реализация муниципальной целевой Программы «Развитие библиотечного дела на территории Тайшетского муниципального образования «Тайшетское городское поселение» на 2006-2009г.г.»*</t>
  </si>
  <si>
    <t>Реализация муниципальной целевой Программы «Развитие сферы культуры в Тайшетском муниципальном образовании «Тайшетское городское поселение» на 2007-2009г.г.»*</t>
  </si>
  <si>
    <t>Целевая программа "Пожарная безопасность в учреждениях культуры  в учреждениях дополнительного образования детей Тайшетского района на 2006-2008 г.г."</t>
  </si>
  <si>
    <t>МОЛОДЕЖНАЯ ПОЛИТИКА</t>
  </si>
  <si>
    <t>Укрепление института молодой семьи, а также содействие в решении ее жилищных проблем</t>
  </si>
  <si>
    <t>Развитие системы социальных и реабилитационных служб для молодежи, профилактика социально-негативных явлений в молодежной среде</t>
  </si>
  <si>
    <t>Развитие гражданственности и патриотизма</t>
  </si>
  <si>
    <t>Развитие и поддержка детских и молодежных общественных объединений.</t>
  </si>
  <si>
    <t>Духовно-интеллектуальное воспитание, поддержка талантливой молодежи и организация досуга</t>
  </si>
  <si>
    <t>Поддержка студенческой и учащейся молодежи</t>
  </si>
  <si>
    <t>Развитие молодежного движения на предприятиях и организациях Тайшетского района</t>
  </si>
  <si>
    <t>Система информационного и кадрового обеспечения молодежной политики</t>
  </si>
  <si>
    <t>Целевая программа по развитию патриотизма граждан на территории Тайшетского района "Патриот"на 2006-2008 гг."</t>
  </si>
  <si>
    <t>Муниципальная целевая программа «Межведомственное взаимодействие по профилактике наркомании и другим социально-негативным явлениям на 2006-2008г.г.»* Тайшетское городское поселение</t>
  </si>
  <si>
    <t>Муниципальная целевая программа «Здоровая семья» на 2006-2008г.* Тайшетское городское поселение</t>
  </si>
  <si>
    <t>Физкультура и спорт</t>
  </si>
  <si>
    <t>Организационная работа (повышение профессионального уровня учителей физкультуры, семинары, курсы)</t>
  </si>
  <si>
    <t>Развитие материально - технической базы, ремонт и строительство спортивных сооружений.</t>
  </si>
  <si>
    <t>Проведение спортивно - массовых мероприятий</t>
  </si>
  <si>
    <t>Муниципальная целевая программа «Развитие физической культуры и спорта в Тайшетском муниципальном образовании «Тайшетское городское поселение на 2006-2008г.г.»*</t>
  </si>
  <si>
    <t>Муниципальная целевая программа «Строительство спортивных сооружений в Тайшетском муниципальном образовании «Тайшетское городское поселение на 2007-2009 годы»*</t>
  </si>
  <si>
    <t>Программа "Социальная поддержка населения МО "Тайшетский район" на 2006-2008 гг.</t>
  </si>
  <si>
    <t>Строительство столовой и жилого корпуса  ОГУ "Сергинский психоневрологический дом - интернат"</t>
  </si>
  <si>
    <t>Строительство Жилого корпуса, медблока, реконструкция котельной ОГУ "Пуляевский психоневрологический дом - интернат"</t>
  </si>
  <si>
    <t>Капитальный ремонт социального приюта для детей и подростков "Родничок" в р.п. Квиток</t>
  </si>
  <si>
    <t>Реконструкция здания под учреждение для лиц без определенного места жительства и занятий в г. Тайшете</t>
  </si>
  <si>
    <t>Дети - сироты</t>
  </si>
  <si>
    <t>Целевая программа "Дети - инвалиды на 2004-2008 гг."</t>
  </si>
  <si>
    <t>Содействие опеке и попечительству в Тайшетском городском поселении</t>
  </si>
  <si>
    <t xml:space="preserve">"ЖИЛИЩНО-КОММУНАЛЬНОЕ ХОЗЯЙСТВО </t>
  </si>
  <si>
    <t>Модернизация и реконструкция объектов жилищного и коммунального назначения, мероприятия по энергосбережению</t>
  </si>
  <si>
    <t xml:space="preserve">Капитальный ремонт муниципального жилищного фонда МО Тайшетского района  </t>
  </si>
  <si>
    <t>Строительство водозабора г. Тайшет, реконструкция водозаборов г. Бирюсинска, п. Юрты, строительство 3 глубинных скважин п. Юрты</t>
  </si>
  <si>
    <t xml:space="preserve">Строительство и реконструкция тепловых сетей  </t>
  </si>
  <si>
    <t xml:space="preserve">Реконструкция системы теплоснабжения котельной №1 МУП «Энерго» в г.Тайшете                                                                                                                          </t>
  </si>
  <si>
    <t xml:space="preserve">Реконструкция водопроводных сетей </t>
  </si>
  <si>
    <t>Реконструкция очистных сооружений г. Тайшет, г. Бирюсинск, п. Юрты</t>
  </si>
  <si>
    <t>Строительство КНС по ул. Горького с напорным коллектором на очистные  сооружения №1</t>
  </si>
  <si>
    <t>Строительство и реконструкция теплоисточников</t>
  </si>
  <si>
    <t>Программа "Молодым семьям доступное жилье" в Тайшетском районе</t>
  </si>
  <si>
    <t>Программа "Молодым семьям доступное жилье" в Тайшетском городском поселениии"</t>
  </si>
  <si>
    <t>Муниципальная целевая Программа «Благоустройство и озеленение территории Тайшетского городского поселения "</t>
  </si>
  <si>
    <t>"ЖИЛИЩНО-КОММУНАЛЬНОЕ ХОЗЯЙСТВО В ОБЛАСТИ ЭНЕРГОХОЗЯЙСТВА</t>
  </si>
  <si>
    <t>Тайшетское городское поселение                                                                                              Реконструкция сетей Южной  части города  п/ст 35/10 "Мелькомбинат"</t>
  </si>
  <si>
    <t xml:space="preserve">Тайшетское городское  поселение  строительство ВЛ-10кВ, ТП-4шт  Северной части  города  от ул. Транспортной до ул. Индустриальной, ул. Бурлова, ул. Партизанская, ул.Терешковой. </t>
  </si>
  <si>
    <t xml:space="preserve">Увеличение мощности  головных трансформаторов на п/ст 35/6 ЦРП.  Замена  головных трансформаторов с 10мВт на 16мВт  </t>
  </si>
  <si>
    <t xml:space="preserve">Бирюсинское городское поселение электроснабжение объектов социальной сферы  (ул.Шушкевича, ул.Жилгородок, ул. Победы, ул. 2-я Молодежная, ул.Б.Хмельницкого, ул.Дачная,                                                                                                                            -строительство новой  ВЛ-6кВ  протяженностью -2,02км    Ул.Юбилейная),                                                                                    -строительство ВЛ-6кВ протяженностью 1км,                                                                                                           -ТП 6/0,4кВ -400кВА, ВЛ-0,4кВ протяженностью 1,5км                                                                                                                 </t>
  </si>
  <si>
    <t xml:space="preserve">Северо-Западная часть Тайшетского района .Строительство и реконструкцию электрических сетей Северо-Западной части Тайшетского района  </t>
  </si>
  <si>
    <t xml:space="preserve">Стротельство новых электросетей  ВЛ-0,4кВ протяженностью 10км, ТП-4шт. Передача электрических сетей  специализированной организации по договору безвозмездного пользования ОГУЭП "Облкоммунэнерго" "Тайшетские электрические сети " Строительство новой сети  в д.Гоголевка ВЛ-0,4кВ протяженностью -4км и восстановление электрических сетей </t>
  </si>
  <si>
    <t>Строительство новых сетей, ТП 10/0,4кВ, ВЛ-0,4кВ по Венгерскому сельскому поселению</t>
  </si>
  <si>
    <t>Строительство новых линий электропередач и трансформаторных подстанций по Николаевскому сельскому поселению</t>
  </si>
  <si>
    <t>Строительство новых линий электропередач и трансформаторных подстанций по Разгонскому сельскому поселению</t>
  </si>
  <si>
    <t>Передача бесхозный сетей специализированной организации и строительство новых сетей д. Парижская Коммуна</t>
  </si>
  <si>
    <t xml:space="preserve">Строительство новой  школы в с.Бузыканово, строительство новой ТП для школы  мощностью 250кВАв </t>
  </si>
  <si>
    <t>Частичное финансирование расходов по содержанию и обеспечению топливом дизельных станций  в сельских поселениях Екучет, Еланское, Брусово.</t>
  </si>
  <si>
    <t>Транспорт и связь</t>
  </si>
  <si>
    <t xml:space="preserve"> ВСЖД -филиал  ОАО "РЖД"  развитие</t>
  </si>
  <si>
    <t>Устройство кабельного телевидения, предприятия  малого бизнеса г. Тайшет</t>
  </si>
  <si>
    <t>Приобретение 18 автобусов для перевозки пассажиров (в том числе льготных категорий граждан и школьников).</t>
  </si>
  <si>
    <t>Строительство участка автодороги с.Черчет-с.Шелаево.</t>
  </si>
  <si>
    <t>Ремонт и восстановление а/дорог Тайшет-Шиткино и Тайшет-Шелехово.</t>
  </si>
  <si>
    <t>Нефтепровод "Восточная Сибирь - Тихий океан" ГНПС Тайшет с резервуарным парком</t>
  </si>
  <si>
    <t xml:space="preserve">Повышение безопасности дорожного движения  </t>
  </si>
  <si>
    <t>Строительство АТС п. ж/д. ст. Горевая, п. Полинчет, с. Мирный,  Ст. Акульшет, п. Пея, с. Кондратьево, с.Черчет, д. Тремино, д. Новотремино, п.Сереброво, п.Полинчет, с.Шелаево, п.Венгерка, с. Бирюса, д. Тимирязева, п. Новобирюсинский, п. Тамтачет</t>
  </si>
  <si>
    <t>"Градостроительство и архитектура"</t>
  </si>
  <si>
    <t>Разработка схемы территориального планирования</t>
  </si>
  <si>
    <t>Разработка генеральных планов поселений района</t>
  </si>
  <si>
    <t>Подготовка молодых специалистов в области градостроительства</t>
  </si>
  <si>
    <t xml:space="preserve">Здание администрации Тайшетского района </t>
  </si>
  <si>
    <t>Программа развития "СЕЛЬСКОЕ ХОЗЯЙСТВО"</t>
  </si>
  <si>
    <t>Торговля</t>
  </si>
  <si>
    <t>Создание правовых, экономических и организационных условий для устойчивого развития потребительского рынка, повышение культуры обслуживания населения (проведение семинаров, конкурсов профессионального мастерства) Программа развития торговли и общественного питания на 2007-2010 г.</t>
  </si>
  <si>
    <t xml:space="preserve">Обеспечение на территории законодательства  о защите прав потребителей во всех сферах деятельности . Программа по защите прав потребителей </t>
  </si>
  <si>
    <t>Планируется открытие АЗС д.Рождественка</t>
  </si>
  <si>
    <t>Строительство, ремонт объектов, обновление оборудования в г. Тайшете</t>
  </si>
  <si>
    <t xml:space="preserve">всего </t>
  </si>
  <si>
    <t>Общественное питание</t>
  </si>
  <si>
    <t>Открытие предприятий общественого питания. (2 столовые в Тайшетском городском поселении для работников алюминиевого завода и нефтеперекачивающей станции)</t>
  </si>
  <si>
    <t>Открытие точек общественного питания (кафе,баров, закусочных)  Шиткинское городское поселение, п.Разгон,с. Рождественка,с.Тамтачет,  с.Бузыканово, с.Джогино, с.Заречное,  с.Бирюса,п. Мирный, с.Шелехово,с. Николаевка,с. Старый Акульшет, с.Березовка.</t>
  </si>
  <si>
    <t>Бытовое обслуживание</t>
  </si>
  <si>
    <t>Строительство Бани.   Юртинское городское поселении, Ново-Бирюсинское городское поселение,  Тамтачетское сельское поселение</t>
  </si>
  <si>
    <t>Открытие стационарной точки по ремонту обуви в Квитокском городском поселении.</t>
  </si>
  <si>
    <t>Создание предприятия по оказанию ритуальных услуг.  Бирюсинское городское поселение</t>
  </si>
  <si>
    <t>Открыть дом быта с необходимыми видами бытовых услуг (парикмахерская,сапожная мастерская,мастерская по ремонту теле-радио-аппаратуры,сложно-бытовой техники,по пошиву и ремонту верхней одежды,столового и постельного белья,фотомастерская) в Шиткинском городском поселении,  в Ново-Бирюсинском городском поселении, в Половино-Черемхово, в д.Рождественка, в с.Тамтачет, в п.Соляная, в п.Джогино, в с.Николаевка, в п.Мирный,  в п.Шелехово, в п.Старый -Акульшет, в с.Березовка.</t>
  </si>
  <si>
    <t>Создание комплексных пунктов по оказанию бытовых услуг населению: д.Тимерязево, д.Сафроновка, с.Венгерка, с. Нижняя-Заимка, с.Черчет, с.Бирюса, д.Пилинчет,с.Тальское.</t>
  </si>
  <si>
    <t>Воспроизводство лесов в лесном фонде на территории Тайшетского района</t>
  </si>
  <si>
    <t>Искусственное лесовосстановление: посев, посадка леса</t>
  </si>
  <si>
    <t>Комбинированное лесовосстановление: содействие естественному возобновлению леса</t>
  </si>
  <si>
    <t>Уход за лесными  культурами</t>
  </si>
  <si>
    <t>Уход за молодняками</t>
  </si>
  <si>
    <t>Лесное семеноводство</t>
  </si>
  <si>
    <t>Техническое перевооружение лесокультурного производства</t>
  </si>
  <si>
    <t>Программа развития лесопромышленного комплекса Тайшетского района на 2004-2007 гг.</t>
  </si>
  <si>
    <t>Улучшение условий и охраны труда</t>
  </si>
  <si>
    <t>Управление муниципальным имуществом</t>
  </si>
  <si>
    <t>Программа управления муниципальным имуществом Тайшетского городского поселения на 2006-2008 г.г.*</t>
  </si>
  <si>
    <t>Повышение эффективности управления муниципальной собственностью Тайшетский район</t>
  </si>
  <si>
    <t>Централизованная  бухгалтерия адм-ции Тайшетского  района</t>
  </si>
  <si>
    <t>Финуправление</t>
  </si>
  <si>
    <t>Объекты муниципальной собственности  Тайшетского гор.посел.</t>
  </si>
  <si>
    <t xml:space="preserve">ДУМИ (национальная полит). Тайшетский район      </t>
  </si>
  <si>
    <t xml:space="preserve">ПРОМЫШЛЕННОСТЬ </t>
  </si>
  <si>
    <t>Приобретение и обновление оборудования МУП "Полиграфист, МУП "Аптека 20,МУП "Аптека 252",МУП "Аптека 97",МУП "Ресторан ст.Тайшет",МУП "Тайшетский рынок",МУП "Тайшетский рынок",ООО "Тайшетторг",ОГУ "Тайшетский лесхоз",ООО "Интерьер",ООО "Агроснаб",ООО "Сказка",ООО "Вектор",ООО "Маэстро",ЗАО "Водоканал",ООО "Тайшет-Автоваз",ООО "Бигхит",МУП  "Агрострой"</t>
  </si>
  <si>
    <t>ООО "Тайшетский комбинат хлебопродуктов" капремонт элеватора</t>
  </si>
  <si>
    <t xml:space="preserve"> ООО "Кирзавод" в г.Тайшете мощьностью (3650тыс.штук кирпичей  в год)</t>
  </si>
  <si>
    <t xml:space="preserve">ЗАО "Алюком-Тайшет". Капитальный  ремонт электолизеров, замена кондесаторных установок на КПП </t>
  </si>
  <si>
    <t>ОАО "Тайшетский ЗРДСМ" обновление оборудования</t>
  </si>
  <si>
    <t xml:space="preserve">ООО "Инженерно-Строительная  Компания" (ООО "РУСАЛ Тайшетский алюминиевый завод"). Строительство завода по производству алюминия </t>
  </si>
  <si>
    <t>Завод ОСБ (производство фанеры ) в п.Квиток</t>
  </si>
  <si>
    <t xml:space="preserve">ООО "СМП 621". Строительство цеха по производству  сборного железобетона  в  г.Тайшете </t>
  </si>
  <si>
    <t xml:space="preserve">ООО "СМП 621" Строительство цеха по производству  калиброванного бруса в г.Тайшете </t>
  </si>
  <si>
    <t xml:space="preserve">ООО "СМП 621" Строительство цеха по производству пенобетонных блоков в г.Тайшете  </t>
  </si>
  <si>
    <t>Приобретение и обновление оборудования предприятиями глубокой переработки древесины ООО "Труд", ООО "Талинга", ООО "Сибирь", ЗАО "Юртинслес", ООО "Северная звезда", УЛИУ - 235/14, ГУП "Шиткинский лесхоз", ООО "Сибновторг"</t>
  </si>
  <si>
    <t>Муниципальная программа "Поддержка и развитие малого предпринимательства"</t>
  </si>
  <si>
    <t>Комплексная Программа Профилактики правонарушений МО "Тайшетский район"</t>
  </si>
  <si>
    <t>ООО "Труд"</t>
  </si>
  <si>
    <t>ООО "Талинга"</t>
  </si>
  <si>
    <t>ООО "Сибирь"</t>
  </si>
  <si>
    <t>ЗАО "Юртинсклес"</t>
  </si>
  <si>
    <t>ООО "Северная звезда"</t>
  </si>
  <si>
    <t>УЛИУ- 235/14</t>
  </si>
  <si>
    <t>ГУП "Шиткинский лесхоз"</t>
  </si>
  <si>
    <t>ООО "Сибновторг"</t>
  </si>
  <si>
    <t>Строительство деревообрабатывающего цеха п. Соляная</t>
  </si>
  <si>
    <t>строительство цеза по производству тарной дощечки и бочкотары ЗАО Ларч</t>
  </si>
  <si>
    <t>яоборудование ООО Лесозавод 3, ООО Грань, ЧП Батищев</t>
  </si>
  <si>
    <t>План мероприятий  перспективного развития муниципального образования "Тайшетский район" на 2015-2017 г.г</t>
  </si>
  <si>
    <t>федерального бюджета</t>
  </si>
  <si>
    <t>бюджета субъекта РФ</t>
  </si>
  <si>
    <t>бюджеты поселений</t>
  </si>
  <si>
    <t>1</t>
  </si>
  <si>
    <t>1.1.</t>
  </si>
  <si>
    <t>1.1.1.</t>
  </si>
  <si>
    <t>1.1.1.1.</t>
  </si>
  <si>
    <t xml:space="preserve"> Мероприятие: Обеспечение функционирования деятельности муниципальных образовательных организаций, реализующих программы дошкольного образования</t>
  </si>
  <si>
    <t>1.1.1.2.</t>
  </si>
  <si>
    <t xml:space="preserve"> Мероприятие: мероприятия по предотвращению распространения туберкулеза в образовательных организациях муниципального образования "Тайшетский район"</t>
  </si>
  <si>
    <t>1.1.1.3.</t>
  </si>
  <si>
    <t xml:space="preserve">Мероприятие: обеспечение пожарной безопасности в муниципальных образовательных организациях, реализующих программы дошкольного образования </t>
  </si>
  <si>
    <t>1.2.</t>
  </si>
  <si>
    <t>1.1.2.</t>
  </si>
  <si>
    <t>Подпрограмма "Развитие системы общего образования" на 2015-2017 годы</t>
  </si>
  <si>
    <t>1.1.2.1.</t>
  </si>
  <si>
    <t>Мероприятие: Обеспечение функционирования деятельности муниципальных образовательных организаций, реализующих программы начального общего, основного общего и среднего общего образования</t>
  </si>
  <si>
    <t>1.1.2.2.</t>
  </si>
  <si>
    <t>Мероприятие: Организация временного трудоустройства учащихся общеобразовательных организаций Тайшетского района в возрасте от 14 до 18 лет в свободное от учебы время</t>
  </si>
  <si>
    <t>1.1.2.3.</t>
  </si>
  <si>
    <t>Мероприятие: Организация отдыха и оздоровления детей в образовательных организациях муниципального образования "Тайшетский район" в каникулярное время</t>
  </si>
  <si>
    <t>1.1.2.4.</t>
  </si>
  <si>
    <t>Мероприятие: Осуществление отдельных областных государственных полномочий по предоставлению мер социальной поддержки многодетным и малоимущим семьям</t>
  </si>
  <si>
    <t>1.1.2.5.</t>
  </si>
  <si>
    <t xml:space="preserve"> Мероприятие: Обеспечение пожарной безопасности в муниципальных образовательных организациях,  реализующих программы начального общего, основного общего и среднего общего образования</t>
  </si>
  <si>
    <t>1.1.3.</t>
  </si>
  <si>
    <t>1.1.3.1.</t>
  </si>
  <si>
    <t xml:space="preserve"> Мероприятие: Обеспечение функционирования деятельности учреждений дополнительного образования</t>
  </si>
  <si>
    <t>1.1.3.2.</t>
  </si>
  <si>
    <t>Мероприятие: Обеспечение пожарной безопасности в учреждениях дополнительного образования</t>
  </si>
  <si>
    <t>1.1.4.</t>
  </si>
  <si>
    <t>1.1.4.1.</t>
  </si>
  <si>
    <t>Мероприятие: Организация, регулирование и контроль над деятельностью муниципальных образовательных учреждений Тайшетского района</t>
  </si>
  <si>
    <t>1.1.4.2.</t>
  </si>
  <si>
    <t>Мероприятие: Осуществление полномочий по ведению бухгалтерского и налогового учета, финансово-хозяйственной и экономической деятельности образовательных учреждений Тайшетского района</t>
  </si>
  <si>
    <t>1.1.4.3.</t>
  </si>
  <si>
    <t>Мероприятие: Осуществление полномочий по организационно-методическому сопровождению деятельности образовательных учреждений Тайшетского района</t>
  </si>
  <si>
    <t>2.</t>
  </si>
  <si>
    <t xml:space="preserve">Культура </t>
  </si>
  <si>
    <t>Муниципальная программа "Развитие культуры" на 2015-2017 годы</t>
  </si>
  <si>
    <t>2.1.1.</t>
  </si>
  <si>
    <t>Подпрограмма 1: "Развитие и сохранение культуры" на 2015-2017 годы</t>
  </si>
  <si>
    <t>2.1.1.1.</t>
  </si>
  <si>
    <t>Мероприятие: Повышение качества организации культурно-массовых мероприятий</t>
  </si>
  <si>
    <t>2.1.1.2.</t>
  </si>
  <si>
    <t>Мероприятие: Развитие библиотечного дела</t>
  </si>
  <si>
    <t>2.1.1.3.</t>
  </si>
  <si>
    <t>Мероприятие: Комплектование книжного фонда</t>
  </si>
  <si>
    <t>2.1.1.4.</t>
  </si>
  <si>
    <t>Мероприятие: Развитие музейного дела</t>
  </si>
  <si>
    <t>2.1.1.5.</t>
  </si>
  <si>
    <t>Мероприятие: Создание условий предоставления качественных услуг по реализации программ дополнительного образования детей</t>
  </si>
  <si>
    <t>2.1.2.</t>
  </si>
  <si>
    <t>Подпрограмма 2: "Развитие физической культуры и спорта" на 2015-2017 годы</t>
  </si>
  <si>
    <t>2.1.2.1.</t>
  </si>
  <si>
    <t>Мероприятие: Повышение качества организации спортивно-массовых мероприятий на территории муниципального образования "Тайшетский район"</t>
  </si>
  <si>
    <t>2.1.2.2.</t>
  </si>
  <si>
    <t>Мероприятие: Усиление взаимодействия Управления культуры с клубными формированиями в сфере спорта</t>
  </si>
  <si>
    <t>2.1.2.3.</t>
  </si>
  <si>
    <t>Создание условий для сохранения спортивного резерва в учреждениях дополнительного образования спортивной направленности</t>
  </si>
  <si>
    <t>2.1.3.</t>
  </si>
  <si>
    <t>Подпрограмма 3: "Молодёжь Тайшетского района" на 2015-2017 годы</t>
  </si>
  <si>
    <t>2.1.3.1.</t>
  </si>
  <si>
    <t>Мероприятие: Вовлечение молодёжи в общественную жизнь района, гражданско-патриотическое воспитание</t>
  </si>
  <si>
    <t>2.1.3.2.</t>
  </si>
  <si>
    <t>Мероприятие: Содействие трудовой занятости, поддержка молодёжного предпринимательства</t>
  </si>
  <si>
    <t>2.1.3.3.</t>
  </si>
  <si>
    <t>Мероприятие: Поддержка инициативной и талантливой молодёжи</t>
  </si>
  <si>
    <t>2.1.3.4.</t>
  </si>
  <si>
    <t>Мероприятие: Поддержка деятельности детских и молодёжных объединений</t>
  </si>
  <si>
    <t>2.1.4.</t>
  </si>
  <si>
    <t>Подпрограмма 4: "Профилактика правонарушений и преступлений" на 2015-2017 годы</t>
  </si>
  <si>
    <t>2.1.4.1.</t>
  </si>
  <si>
    <t>Мероприятие: Профилактика правонарушений и преступлений в молодёжной среде</t>
  </si>
  <si>
    <t>2.1.4.2.</t>
  </si>
  <si>
    <r>
      <t>Мероприятие: Издание печатной продукции, направленной на профилактику терроризма и чрезвычайных ситуаций, а т</t>
    </r>
    <r>
      <rPr>
        <sz val="11"/>
        <color indexed="8"/>
        <rFont val="Times New Roman"/>
        <family val="1"/>
        <charset val="204"/>
      </rPr>
      <t>а</t>
    </r>
    <r>
      <rPr>
        <sz val="10"/>
        <color indexed="8"/>
        <rFont val="Times New Roman"/>
        <family val="1"/>
        <charset val="204"/>
      </rPr>
      <t>к же разъясняющих действия населения при угрозе таковых</t>
    </r>
  </si>
  <si>
    <t>2.1.4.3.</t>
  </si>
  <si>
    <t>Мероприятие: Организация спортивной, досуговой работы по месту учёбы несовершеннолетних и молодёжи</t>
  </si>
  <si>
    <t>2.1.4.4.</t>
  </si>
  <si>
    <t>Мероприятие: Профилактика экстремизма на национальной и религиозной почве</t>
  </si>
  <si>
    <t>2.1.5.</t>
  </si>
  <si>
    <t>Подпрограмма 5: "Создание условий для эффективного использования средств местного бюджета, предоставляемых на поддержку культурной деятельности муниципальных учреждений культуры" на 2015-2017 годы</t>
  </si>
  <si>
    <t>2.1.5.1.</t>
  </si>
  <si>
    <t>Мероприятие: Обеспечение деятельности аппарата МУ "Управления культуры, спорта и молодёжной политики администрации Тайшетского района</t>
  </si>
  <si>
    <t>2.1.5.2.</t>
  </si>
  <si>
    <t xml:space="preserve">Мероприятие: Обеспечение деятельности МКУ "Централизованная бухгалтерия Управления </t>
  </si>
  <si>
    <t>2.1.5.3.</t>
  </si>
  <si>
    <t>Мероприятие: Обеспечение деятельности единой диспетчерской службы</t>
  </si>
  <si>
    <t>2.1.5.4.</t>
  </si>
  <si>
    <t>Мероприятие: Обеспечение деятельности муниципальных учреждений культуры, представляющих культурно-досуговые услуги: МБУК МРДК "Юбилейный", МКУК ЦКиД "Надежда"</t>
  </si>
  <si>
    <t>2.1.5.5.</t>
  </si>
  <si>
    <t>Мероприятие: Обеспечение деятельности образовательных учреждений дополнительного образования: МКОУ ДОД ДМШ №1 г.Тайшета; МКОУ ДОД ДМШ №2 г.Тайшета; МКОУ ДОД ТДХШ; МКОУ ДОД ДШИ г.Бирюсинска; МКОУ ДОД ЮДМШ</t>
  </si>
  <si>
    <t>2.1.5.6.</t>
  </si>
  <si>
    <t>Мероприятие: Обеспечение деятельности образовательных учреждений дополнительного образования: МБОУ ДОД ДЮСШ г.Тайшета; МБОУ ДОД ДЮСШ г.Бирюсинска</t>
  </si>
  <si>
    <t>2.1.5.7.</t>
  </si>
  <si>
    <t>Мероприятие: Обеспечение деятельности музеев: МКУК Районный краеведческий музей, МКУК  Краеведческий музей г.Бирюсинска</t>
  </si>
  <si>
    <t>2.1.5.8.</t>
  </si>
  <si>
    <t>Мероприятие: Обеспечение деятельности МКУК "Межпоселенческая библиотечная система Тайшетского района"</t>
  </si>
  <si>
    <t>2.1.6.</t>
  </si>
  <si>
    <t>Подпрограмма 6: "Организация  отдыха и оздоровления в учреждениях дополнительного образования сферы спорта в каникулярное время"</t>
  </si>
  <si>
    <t>2.1.6.1.</t>
  </si>
  <si>
    <t xml:space="preserve">Организация летнего отдыха и оздоровления детей </t>
  </si>
  <si>
    <t>2.1.6.2.</t>
  </si>
  <si>
    <t xml:space="preserve">Организация питания детей в лагере дневного пребывания </t>
  </si>
  <si>
    <t>2.1.6.3.</t>
  </si>
  <si>
    <t>Оснащение необходимым оборудованием лагеря дневного пребывания для отдыха и оздоровления детей</t>
  </si>
  <si>
    <t>3.</t>
  </si>
  <si>
    <t>Муниципальная программа "Молодым семьям - доступное жилье" на 2014-2017 годы</t>
  </si>
  <si>
    <t>3.1.1.</t>
  </si>
  <si>
    <t>Мероприятие: Участие в областном конкурсе муниципальных программ по обеспечению жильём молодых семей</t>
  </si>
  <si>
    <t>3.1.2.</t>
  </si>
  <si>
    <t>Мероприятие: Предоставление социальных выплат молодым семьям</t>
  </si>
  <si>
    <t>4.</t>
  </si>
  <si>
    <t>Транспорт, связь и дорожная служба</t>
  </si>
  <si>
    <t>Ремонт и восстановление   дорог  местного значения  между населенными пунктами</t>
  </si>
  <si>
    <t>Организация пригородных и междугородних автобусных маршрутов</t>
  </si>
  <si>
    <t>Строительство магистрального нефтепровода "Куюмба-Тайшет "             АКА "Транснефть"</t>
  </si>
  <si>
    <t>4.5.</t>
  </si>
  <si>
    <t>Реконструкция станции Тайшет ВСЖД филиала ОАО "РЖД"</t>
  </si>
  <si>
    <t>5.</t>
  </si>
  <si>
    <t>Градостроительство и архитектура</t>
  </si>
  <si>
    <t>Капитальный ремонт здания МДОУ детский сад "Рябинка"</t>
  </si>
  <si>
    <t>5.2.</t>
  </si>
  <si>
    <t>Капитальный ремонт здания МДОУ детский сад "Ромашка"</t>
  </si>
  <si>
    <t>5.3.</t>
  </si>
  <si>
    <t>Разработка, экспертиза  проектно-сметной документации на капитальный ремонт МОУ СОШ Тальская ( с.Талая)</t>
  </si>
  <si>
    <t>5.4.</t>
  </si>
  <si>
    <t>Строительство МОУ СОШ №10 на 520 мест г.Бирюсинск, ул.Дружбы, 18Б</t>
  </si>
  <si>
    <t>5.5.</t>
  </si>
  <si>
    <t>Экспертиза проектно-сметной документации на новое строительство  МОУ СОШ №10 на 520 мест г.Бирюсинск, ул.Дружбы, 18Б</t>
  </si>
  <si>
    <t>5.6.</t>
  </si>
  <si>
    <t>Берегоукрепительные работы на р.Бирюса в с.Талая</t>
  </si>
  <si>
    <t>5.7.</t>
  </si>
  <si>
    <t>Новое строительство детского сада на 110 мест г.Тайшет (ул.Зои Космодемьянской)</t>
  </si>
  <si>
    <t>5.8.</t>
  </si>
  <si>
    <t>Новое строительство детского сада на 110 мест г.Тайшет (ул.Свободы)</t>
  </si>
  <si>
    <t>5.9.</t>
  </si>
  <si>
    <t>Разработка проектно-сметной документации на новое строительство МОУ СОШ №3 г.Тайшет</t>
  </si>
  <si>
    <t>6.</t>
  </si>
  <si>
    <t>Жилищно-коммунальное хозяйство</t>
  </si>
  <si>
    <t>Реконструкция  центральной котельной и тепловых сетей в п.Новобирюсинский</t>
  </si>
  <si>
    <t xml:space="preserve">Строительство сетей водоснабжения от артезианской скважины до нового теплоисточника в г.Бирюсинске (420 м) </t>
  </si>
  <si>
    <t>Строительство высоковольтной электрической линии КЛ-6 кВ, 384 м., от ТП «Бирюса до встроенного в новый теплоисточник  ТП в г.Бирюсинске.</t>
  </si>
  <si>
    <t>Реконструкция  насосной станции котельной №2 ШПЗ для переключения 51 квартала города Тайшета от электрокотельной РЖД на теплоисточник ШПЗ</t>
  </si>
  <si>
    <t>6.5.</t>
  </si>
  <si>
    <t xml:space="preserve">Замена изоляции центрального ствола тепловой сети д.325мм. полиуретановыми сегментами длинной 400 метров в Юртинском городском поселении  </t>
  </si>
  <si>
    <t>7.</t>
  </si>
  <si>
    <t>Развитие отрасли свиноводства с полным циклом производства и переработки мяса в ООО СХП "Маяк" (ст.Тагул, Бирюсинское г/п)</t>
  </si>
  <si>
    <t>Муниципальная пограмма «Развитие сельского хозяйства и регулирование рынков сельскохозяйственной продукции, сырья и продовольствия» на 2014-2017 годы и на период до 2020 года</t>
  </si>
  <si>
    <t>7.2.1.</t>
  </si>
  <si>
    <t>Подпрограмма «Развитие сельского хозяйства на 2014-2017 годы и на период до 2020 года»</t>
  </si>
  <si>
    <t>7.2.1.2.</t>
  </si>
  <si>
    <t>Содействие в развитии подотрасли растениеводства</t>
  </si>
  <si>
    <t>7.2.1.3.</t>
  </si>
  <si>
    <t>Содействие в развитии подотрасли животноводства</t>
  </si>
  <si>
    <t>7.2.1.4.</t>
  </si>
  <si>
    <t>Содействие в развитии малых форм хозяйствования</t>
  </si>
  <si>
    <t>7.2.1.5.</t>
  </si>
  <si>
    <t xml:space="preserve">Содействие в повышении кадрового потенциала агропромышленного комплекса   </t>
  </si>
  <si>
    <t>7.2.2.</t>
  </si>
  <si>
    <t>Подпрограмма «Устойчивое развитие сельских территорий» на 2014-2017 годы  и на период до 2020 года</t>
  </si>
  <si>
    <t>7.2.2.1.</t>
  </si>
  <si>
    <t>Содействие в получении социальных выплат на строительство (приобретение) жилья, гражданам, проживающим в сельской местности Тайшетского района, в том числе молодым семьям и молодым специалистам</t>
  </si>
  <si>
    <t>7.2.2.2.</t>
  </si>
  <si>
    <t>Строительство (приобретение) жилья, предоставляемого молодым семьям и молодым специалистам по договору найма жилого помещения</t>
  </si>
  <si>
    <t>7.2.2.3.</t>
  </si>
  <si>
    <t xml:space="preserve">Развитие сети фельдшерско-акушерских пунктов и (или) офисов общей практики строительства ФАП в сельских поселениях Тайшетского района  </t>
  </si>
  <si>
    <t>8.</t>
  </si>
  <si>
    <t>Потребительский рынок</t>
  </si>
  <si>
    <t>8.1.</t>
  </si>
  <si>
    <t>Строительство торгового дома в г.Тайшет (ИП Гальчина)</t>
  </si>
  <si>
    <t>8.2.</t>
  </si>
  <si>
    <t>Строительство торгового дома в г.Тайшет (ООО "Континент")</t>
  </si>
  <si>
    <t>8.3.</t>
  </si>
  <si>
    <t>Строительство супермаркета в п.Квиток (ООО "Парус")</t>
  </si>
  <si>
    <t>8.4.</t>
  </si>
  <si>
    <t>Строительство магазина в п.Квиток (ИП Киннунен А.А.)</t>
  </si>
  <si>
    <t>8.5.</t>
  </si>
  <si>
    <t>Строительство торгового комплекса в п.Юрты (Парнюк Р.В.)</t>
  </si>
  <si>
    <t>8.6.</t>
  </si>
  <si>
    <t>Строительство салона красоты в г.Тайшет (ИП Коренева О.В.)</t>
  </si>
  <si>
    <t>9.</t>
  </si>
  <si>
    <t>Промышленое производство</t>
  </si>
  <si>
    <t>9.1.</t>
  </si>
  <si>
    <t xml:space="preserve">Подпрограмма 1. "Повышение инвестиционной привлекательности Тайшетского района" на  2014-2017 г.г.  муниципальной  программы муниципального образования "Тайшетский район" "Стимулирование экономической активности" на 2014-2017 годы   </t>
  </si>
  <si>
    <t>9.1.2.</t>
  </si>
  <si>
    <t>Разработка нормативной правовой базы, направленной на реализацию инвестиционной политики администрации Тайшетского района</t>
  </si>
  <si>
    <t>9.1.3.</t>
  </si>
  <si>
    <t>Разработка и принятие нормативных правовых актов, направленных на создание благоприятных условий для осуществления инвестиционной деятельности на территории Тайшетского района</t>
  </si>
  <si>
    <t>9.1.4.</t>
  </si>
  <si>
    <t>Создание инфраструктуры инвестиционной поддержки для привлечения и сопровождения инвестиционных проектов</t>
  </si>
  <si>
    <t>9.1.5.</t>
  </si>
  <si>
    <t xml:space="preserve">Дополнение официального сайта администрации Тайшетского района в информационно-телекоммуникационной сети "Интернет" (http://taishetcom.do.am) специализированным двуязычным Интернет-ресурсом об инвестиционной деятельности в Тайшетском районе
</t>
  </si>
  <si>
    <t>9.1.6.</t>
  </si>
  <si>
    <t>Разработка и издание  рекламно-информационных материалов об инвестиционном потенциале Тайшетского района (буклеты, брошюры, инвестиционный паспорт)</t>
  </si>
  <si>
    <t>9.1.7.</t>
  </si>
  <si>
    <t>Разработка, размещение и поддержание в актуальной редакции на офици-альном сайте администрации Тайшетского района в информационно-телекоммуникационной сети "Интернет" в специализированном Интернет-ресурсе Инвестиционного паспорта Тайшетского района</t>
  </si>
  <si>
    <t>9.1.8.</t>
  </si>
  <si>
    <t>Организация участия предприятий и организаций в тематических об-ластных выставках, ярмарках</t>
  </si>
  <si>
    <t>9.2.</t>
  </si>
  <si>
    <t>Строительство "ООО ОК РУСАЛ"  Тайшетской Анодной фабрики (с.Ст.Акульшет)</t>
  </si>
  <si>
    <t>9.3.</t>
  </si>
  <si>
    <t>Строительство  ОК РУСАЛ Алюминиевого завода (с.Ст.Акульшет)</t>
  </si>
  <si>
    <t>9.4.</t>
  </si>
  <si>
    <t>Разработка карьера скальных пород ООО СМП - 621</t>
  </si>
  <si>
    <t>9.5.</t>
  </si>
  <si>
    <t>Производства угля древесного ООО "Угольный завод Тайшетского технопарка"</t>
  </si>
  <si>
    <t>10.</t>
  </si>
  <si>
    <t>Малый бизнес</t>
  </si>
  <si>
    <t xml:space="preserve">Муниципальная  программа муниципального образования "Тайшетский район" "Стимулирование экономической активности" на 2014-2017 годы                                        "Подпрограмма 2 "Поддержка и развитие малого и среднего предпринимательства на территории Тайшетского района" на 2014-2017 годы" </t>
  </si>
  <si>
    <t>10.1.1.</t>
  </si>
  <si>
    <t>Поддержка начинающих – гранты начинающим на создание собственного бизнеса</t>
  </si>
  <si>
    <t>10.1.2.</t>
  </si>
  <si>
    <t>Оказание имущественной поддержки субъектам малого и среднего предпринимательства и организациям, образующим инфраструктуру поддержки субъектов малого и среднего предпринимательства, путем передачи в пользование имущества, принадлежащего на праве собственности муниципальному образованию "Тайшетский район" субъектам малого и среднего предпринимательства</t>
  </si>
  <si>
    <t>10.1.3.</t>
  </si>
  <si>
    <t>Популяризация малого бизнеса (проведение конкурсов, смотров-конкурсов, конкурсов профессионального мастерства)</t>
  </si>
  <si>
    <t>10.1.4.</t>
  </si>
  <si>
    <t>Подготовка, размещение на официальном сайте администрации Тайшетского района и в средствах массовой информации информационных материалов, освещающих вопросы деятельности субъектов малого и среднего предпринимательства и органов власти в области поддержки предпринимателей</t>
  </si>
  <si>
    <t>10.1.5.</t>
  </si>
  <si>
    <t>Организация ярмарочной торговли в целях реализации продукции, произведенной малыми и средними предприятиями Тайшетского района, в том числе сельскохозяйственными организациями, крестьянскими (фермерскими) хозяйствами</t>
  </si>
  <si>
    <t>10.1.6.</t>
  </si>
  <si>
    <t>Соблюдение Федерального закона от 05.04.2013г. № 44-ФЗ "О контрактной системе закупок товаров, работ, услуг для обеспечения государственных и муниципальных нужд" в части осуществления закупок у субъектов малого предпринимательства</t>
  </si>
  <si>
    <t>11.</t>
  </si>
  <si>
    <t>Имущественные отношения</t>
  </si>
  <si>
    <t>Инвентаризация объектов недвижимости муниципальной собственности</t>
  </si>
  <si>
    <t>Землеустройство и землепользование</t>
  </si>
  <si>
    <t>11.3.</t>
  </si>
  <si>
    <t xml:space="preserve">Обеспечение жильем молодых специалистов </t>
  </si>
  <si>
    <t>12.</t>
  </si>
  <si>
    <t>Финансы</t>
  </si>
  <si>
    <t>12.1.</t>
  </si>
  <si>
    <t>Муниципальная программа "Управление муниципальными финансами в муниципальном образовании "Тайшетский район"  на 2014 - 2017 годы"</t>
  </si>
  <si>
    <t>12.1.1.</t>
  </si>
  <si>
    <r>
      <rPr>
        <b/>
        <sz val="10"/>
        <rFont val="Times New Roman"/>
        <family val="1"/>
        <charset val="204"/>
      </rPr>
      <t>Подпрограмма</t>
    </r>
    <r>
      <rPr>
        <sz val="10"/>
        <rFont val="Times New Roman"/>
        <family val="1"/>
        <charset val="204"/>
      </rPr>
      <t xml:space="preserve"> "Повышение эффективности бюджетных расходов муниципального образования "Тайшетский район" на 2014 – 2017 годы"</t>
    </r>
  </si>
  <si>
    <r>
      <rPr>
        <b/>
        <sz val="10"/>
        <rFont val="Times New Roman"/>
        <family val="1"/>
        <charset val="204"/>
      </rPr>
      <t xml:space="preserve">Мероприятие </t>
    </r>
    <r>
      <rPr>
        <sz val="10"/>
        <rFont val="Times New Roman"/>
        <family val="1"/>
        <charset val="204"/>
      </rPr>
      <t>Проведение мероприятий по увеличению доходной базы районного бюджета в соответствии с утвержденным  комплексным планом мероприятий по увеличению доходной базы бюджета;</t>
    </r>
  </si>
  <si>
    <t>12.1.2.</t>
  </si>
  <si>
    <r>
      <rPr>
        <b/>
        <sz val="10"/>
        <rFont val="Times New Roman"/>
        <family val="1"/>
        <charset val="204"/>
      </rPr>
      <t>Мероприятие</t>
    </r>
    <r>
      <rPr>
        <sz val="10"/>
        <rFont val="Times New Roman"/>
        <family val="1"/>
        <charset val="204"/>
      </rPr>
      <t xml:space="preserve"> Финансирование текущих расходов по исполнению действующих расходных обязательств бюджета муниципального района (включая мероприятия муниципальных программ)</t>
    </r>
  </si>
  <si>
    <r>
      <rPr>
        <b/>
        <sz val="10"/>
        <rFont val="Times New Roman"/>
        <family val="1"/>
        <charset val="204"/>
      </rPr>
      <t>Подпрограмма</t>
    </r>
    <r>
      <rPr>
        <sz val="10"/>
        <rFont val="Times New Roman"/>
        <family val="1"/>
        <charset val="204"/>
      </rPr>
      <t xml:space="preserve"> "Организация составления и исполнения бюджета муниципального образования «Тайшетский район», управление муниципальными финансами на 2015-2017 годы"</t>
    </r>
  </si>
  <si>
    <t>12.1.2.1</t>
  </si>
  <si>
    <r>
      <rPr>
        <b/>
        <sz val="10"/>
        <rFont val="Times New Roman"/>
        <family val="1"/>
        <charset val="204"/>
      </rPr>
      <t>Мероприятие "</t>
    </r>
    <r>
      <rPr>
        <sz val="10"/>
        <rFont val="Times New Roman"/>
        <family val="1"/>
        <charset val="204"/>
      </rPr>
      <t>Обеспечение эффективного функционирования Финансового управления администрации Тайшетского района"</t>
    </r>
  </si>
  <si>
    <t>Итого</t>
  </si>
  <si>
    <t>12.1.2.2</t>
  </si>
  <si>
    <r>
      <rPr>
        <b/>
        <sz val="10"/>
        <rFont val="Times New Roman"/>
        <family val="1"/>
        <charset val="204"/>
      </rPr>
      <t>Мероприятие "</t>
    </r>
    <r>
      <rPr>
        <sz val="10"/>
        <rFont val="Times New Roman"/>
        <family val="1"/>
        <charset val="204"/>
      </rPr>
      <t>Обеспечение эффективного функционирования Централизованной бухгалтерии по исполнению бюджетов поселений"</t>
    </r>
  </si>
  <si>
    <t>12.1.2.3</t>
  </si>
  <si>
    <r>
      <rPr>
        <b/>
        <sz val="10"/>
        <rFont val="Times New Roman"/>
        <family val="1"/>
        <charset val="204"/>
      </rPr>
      <t>Мероприятие "</t>
    </r>
    <r>
      <rPr>
        <sz val="10"/>
        <rFont val="Times New Roman"/>
        <family val="1"/>
        <charset val="204"/>
      </rPr>
      <t>Обеспечение своевременного исполнения долговых обязательств муниципального района"</t>
    </r>
  </si>
  <si>
    <t>12.1.4.</t>
  </si>
  <si>
    <r>
      <rPr>
        <b/>
        <sz val="10"/>
        <rFont val="Times New Roman"/>
        <family val="1"/>
        <charset val="204"/>
      </rPr>
      <t>Подпрограмма</t>
    </r>
    <r>
      <rPr>
        <sz val="10"/>
        <rFont val="Times New Roman"/>
        <family val="1"/>
        <charset val="204"/>
      </rPr>
      <t xml:space="preserve"> "Финансовая поддержка муниципальных образований Тайшетского района на 2015 – 2017 годы"</t>
    </r>
  </si>
  <si>
    <t>12.1.4.1.</t>
  </si>
  <si>
    <r>
      <rPr>
        <b/>
        <sz val="10"/>
        <rFont val="Times New Roman"/>
        <family val="1"/>
        <charset val="204"/>
      </rPr>
      <t>Мероприятие</t>
    </r>
    <r>
      <rPr>
        <sz val="10"/>
        <rFont val="Times New Roman"/>
        <family val="1"/>
        <charset val="204"/>
      </rPr>
      <t xml:space="preserve"> "Распределение между местными бюджетами дотации на выравнивание бюджетной обеспеченности поселений из районного фонда финансовой поддержки поселений"</t>
    </r>
  </si>
  <si>
    <t>13.</t>
  </si>
  <si>
    <t>Муниципальное управление</t>
  </si>
  <si>
    <t>13.1.</t>
  </si>
  <si>
    <t>Муниципальная программа  "Муниципальное управление" на 2015-2017гг.</t>
  </si>
  <si>
    <t>13.1.1.</t>
  </si>
  <si>
    <t>Подпрограмма "Обеспечение исполнения полномочий"</t>
  </si>
  <si>
    <t>13.1.1.2.</t>
  </si>
  <si>
    <t>Обеспечение функционирования высшего должностного лица органа местного самоуправления</t>
  </si>
  <si>
    <t>13.1.1.3.</t>
  </si>
  <si>
    <t>Обеспечение функционирования органов местного самоуправления</t>
  </si>
  <si>
    <t>13.1.1.4.</t>
  </si>
  <si>
    <t>Обеспечение проведения выборов главы муниципального образования</t>
  </si>
  <si>
    <t>13.1.1.5.</t>
  </si>
  <si>
    <t>Обеспечение проведения выборов в представительные органы муниципального образования</t>
  </si>
  <si>
    <t>13.1.1.6.</t>
  </si>
  <si>
    <t>Финансовое  обеспечение непредвиденных расходов за счет средств резервного фонда</t>
  </si>
  <si>
    <t>13.1.1.7.</t>
  </si>
  <si>
    <t>Расходы направленные на предупреждение и ликвидацию последствий черезвычайных ситуаций</t>
  </si>
  <si>
    <t>13.1.1.8.</t>
  </si>
  <si>
    <t xml:space="preserve">Расходы напрвленные на осуществление полномочий по составлению (изменению) списков кандидатов в присяжные  заседатели федеральных судов общей юрисдикции в Российской Федерации в рамках реализации функций государственной судебной власти </t>
  </si>
  <si>
    <t>13.1.1.9.</t>
  </si>
  <si>
    <t>Расходы на премирование лиц, награжденных  Почетной грамотой мэра Тайшетского района</t>
  </si>
  <si>
    <t>13.1.1.10.</t>
  </si>
  <si>
    <t>Другие расходы органов местного самоуправления</t>
  </si>
  <si>
    <t>13.1.1.11.</t>
  </si>
  <si>
    <t>Осуществление отдельных областных государственных полномочий в области производства и оборота этилового спирта, алкогольной и спиртосодержащей продукции</t>
  </si>
  <si>
    <t>13.1.1.12.</t>
  </si>
  <si>
    <t>Осуществление областных государственных полномочий по хранению, комплектованию, учету и использованию архивных документов, относящихся к государственной собственности Иркутской области</t>
  </si>
  <si>
    <t>13.1.1.13.</t>
  </si>
  <si>
    <t>Осуществление отдельных областных государственных полномочий по определению персонального состава и обеспечению деятельности административных комиссий</t>
  </si>
  <si>
    <t>13.1.1.14.</t>
  </si>
  <si>
    <t>Осуществление областного государственного полномочия по  определению перечня должностных лиц  органом местного самоуправления, уполномоченных составлять протоколы об административных правонарушениях, предусмотренных отдельными законами Иркутской области об административной ответственности</t>
  </si>
  <si>
    <t>13.1.1.15.</t>
  </si>
  <si>
    <t>Организация деятельности в части переданных отдельных полномочий поселений</t>
  </si>
  <si>
    <t>13.1.2.</t>
  </si>
  <si>
    <t>Подпрограмма "Улучшение условий труда"</t>
  </si>
  <si>
    <t>13.1.2.1.</t>
  </si>
  <si>
    <t>Осуществление отдельных областных государственных полномочий в сфере труда</t>
  </si>
  <si>
    <t>13.1.2.2.</t>
  </si>
  <si>
    <t>Организация и проведение конкурсов по охране труда на территории Тайшетского района</t>
  </si>
  <si>
    <t>13.1.2.3.</t>
  </si>
  <si>
    <t>Организация работы межведомственной комиссии по охране труда на территории Тайшетского района</t>
  </si>
  <si>
    <t>13.1.2.4.</t>
  </si>
  <si>
    <t>Пропаганда вопросов охраны труда и условий труда в средствах массовой информации</t>
  </si>
  <si>
    <t>13.1.2.5.</t>
  </si>
  <si>
    <t>Организация и проведение мероприятий посвященных Всемирному дню охраны труда</t>
  </si>
  <si>
    <t>13.1.2.6</t>
  </si>
  <si>
    <t>Организация работы трехсторонней Комиссии по регулированию социально-трудовых отношений</t>
  </si>
  <si>
    <t>13.1.2.7.</t>
  </si>
  <si>
    <t>Осуществление ведомственного контроля за соблюдением трудового законодательства и иных нормативных правовых актов, содержащих нормы трудового права, в муниципальных унитарных предприятиях и муниципальных учреждениях, находящихся в ведении муниципального образования "Тайшетский район"</t>
  </si>
  <si>
    <t>13.1.2.8.</t>
  </si>
  <si>
    <t>Организация предупредительных мер по сокращению  производственного травматизма и профессиональных заболеваний</t>
  </si>
  <si>
    <t>13.1.2.9.</t>
  </si>
  <si>
    <t>Участие в работе обучающих семинаров, конференций организуемых органами государственной власти, местного самоуправления, а также комиссий по проверке знаний и требований по охране труда</t>
  </si>
  <si>
    <t>к программе социально-экономического развития МО "Тайшетский район" на 2007-2017 гг., утвержденной решением Думы Тайшетского района №231 от 26.06.2007г.</t>
  </si>
  <si>
    <t>Приложение 3</t>
  </si>
  <si>
    <r>
      <t xml:space="preserve">Целевая программа </t>
    </r>
    <r>
      <rPr>
        <b/>
        <sz val="10"/>
        <rFont val="Times New Roman"/>
        <family val="1"/>
        <charset val="204"/>
      </rPr>
      <t>"</t>
    </r>
    <r>
      <rPr>
        <sz val="10"/>
        <rFont val="Times New Roman"/>
        <family val="1"/>
        <charset val="204"/>
      </rPr>
      <t>Школьная библиотека"</t>
    </r>
  </si>
  <si>
    <t>Мероприятие: "Оснащение необходимым оборудованием лагерей дневного пребываня на базе  общеобразовательных учреждений"</t>
  </si>
  <si>
    <t>Мероприятие: "Приобретение продуктов питания в лагерях дневного пребывания на базе общеобразовательных учреждений"</t>
  </si>
  <si>
    <t>Мероприятие: "Организация и проведение смен лагерей дневного пребывания на базе муниципальных общеобразовательных учреждений"</t>
  </si>
  <si>
    <t>Подпрограмма 2 "Развитие системы общего образования" на 2015-2017 годы</t>
  </si>
  <si>
    <t>Подпрограмма 1 "Развитие системы дошкольного образования " на 2015-2017 годы</t>
  </si>
  <si>
    <t>Подпрограмма 3 "Развитие дополнительного образования" на 2015-2017 годы</t>
  </si>
  <si>
    <t>Подпрограмма 4 "Обеспечение реализации муниципальной программы "Развитие муниципальной системы образования" на 2015-2017 годы и прочие мероприятия в области образования"</t>
  </si>
  <si>
    <t>Подпрограмма 5 "Организация отдыха и оздоровления в образовательных организациях муниципального образования "Тайшетский район" в каникулярное время</t>
  </si>
  <si>
    <t>1.1.5.1.</t>
  </si>
  <si>
    <t>1.1.5.2.</t>
  </si>
  <si>
    <t>1.1.5.3.</t>
  </si>
  <si>
    <t>1.1.5.</t>
  </si>
  <si>
    <t xml:space="preserve">Подпрограмма 2 "Поддержка и развитие малого и среднего предпринимательства на территории Тайшетского района" на 2014-2017 годы" Муниципальная  программа муниципального образования "Тайшетский район" "Стимулирование экономической активности" на 2014-2017 годы                                        </t>
  </si>
  <si>
    <t xml:space="preserve">Расходы направленные на осуществление полномочий по составлению (изменению) списков кандидатов в присяжные  заседатели федеральных судов общей юрисдикции в Российской Федерации в рамках реализации функций государственной судебной власти </t>
  </si>
  <si>
    <t xml:space="preserve">Подготовка строительства сети фельдшерско-акушерских пунктов в сельских поселениях Тайшетского района  </t>
  </si>
  <si>
    <t>Выборочный капитальный ремонт здания МКОУ Тальская ООШ (с.Талая Тайшетский район)</t>
  </si>
  <si>
    <t>Разработка норматив-ной правовой базы, направленной на реализа-цию инвестиционной политики администрации Тайшетского района</t>
  </si>
  <si>
    <t>Информационная и консультационная поддержка субъектов ин-вестиционной деятельности</t>
  </si>
  <si>
    <t xml:space="preserve"> Сопровождение приоритетных инвестиционных проектов  
</t>
  </si>
  <si>
    <t>Развитие туризма</t>
  </si>
  <si>
    <t>11</t>
  </si>
  <si>
    <t>Создание организационно- правовых условий формирования районного туристско-рекреационного комплекса;</t>
  </si>
  <si>
    <t>Разработка предложений по совместной деятельности органов государственной власти, органов местного самоуправления, связанных с развитием туристской индустрии и рациональным использованием туристских ресурсов Тайшетского района;</t>
  </si>
  <si>
    <t>Разработка и внедрение на территории Тайшетского района новых маршрутов культурно - познавательного, сельского  и православного туризма</t>
  </si>
  <si>
    <t>Участие в организации экскурсионных программ для учащихся общеобразовательных учреждений</t>
  </si>
  <si>
    <t>Разработка, внедрение и продвижение туристского продукта для школьников (маршруты и программы);</t>
  </si>
  <si>
    <t>Создание системы традиционных праздников, гас-трономических фестивалей аутентичной кухни, развлекательных мероприятий, отражающих специфику Тайшетского района;</t>
  </si>
  <si>
    <t>Актуализация  раздела "Туризм" на официальном сайте Тайшетского района  в информационно-теле-коммуникационной сети Интернет;</t>
  </si>
  <si>
    <t>Создание и развитие событийного календаря;</t>
  </si>
  <si>
    <t>Участие в организации и проведении семинаров, выставок, ярмарок с целью обмена опытом и продвижения туристских проектов Тайшетского района.</t>
  </si>
  <si>
    <t>Мониторинг и выявление наиболее эффективных проектов в сфере туризма, предлагаемых субъектами малого и среднего предпринимательства, общественными и иными органи-зациями;</t>
  </si>
  <si>
    <t>Обеспечение привлечения предприятий сферы туризма к участию в Подпрограмме "Поддержка и развитие малого и среднего предпринимательства на территории Тайшетского района".</t>
  </si>
  <si>
    <t>Содействие сельскохозяйственным товаропроизводителям района в оформлении в собственность или аренду земельных участков из зе-мель сельскохозяйственного назначения</t>
  </si>
  <si>
    <t>Содействие в приобретении элитных семян сельскохозяйственных культур, удобрений, средств защи-ты растений</t>
  </si>
  <si>
    <t xml:space="preserve"> Содействие в страховании урожая сельскохозяйственных культур и посадок многолетних насаждений  </t>
  </si>
  <si>
    <t>Содействие в создании условий для развития искусственного осеменения сельскохозяйственных животных</t>
  </si>
  <si>
    <t>Содействие в обновлении маточного поголовья молочного скотоводства племенными животными</t>
  </si>
  <si>
    <t>Содействие в использовании страхования сельскохозяйственных животных и птицы</t>
  </si>
  <si>
    <t>Содействие в организации участия сельскохозяйственных производителей района в областных, местных выставках и ярмарках</t>
  </si>
  <si>
    <t>Содействие в оформлении документов для оформления малых форм хозяйствования в сельском хозяйстве</t>
  </si>
  <si>
    <t>Информирование КФХ о возможности получения государственной поддержки</t>
  </si>
  <si>
    <t>Консультирование по организации производства, производственным, технологическим вопросам, оказание помощи в области маркетинга, менеджмента</t>
  </si>
  <si>
    <t>Анализ трудоустройства молодых специалистов аграрных специальностей</t>
  </si>
  <si>
    <t>Направление специалистов организаций и крестьянских хозяйств на курсы повышения квалификации кадров АПК</t>
  </si>
  <si>
    <t>Определение потребности в кадрах для АПК района</t>
  </si>
  <si>
    <t>Организация и проведение на тер-ритории района конкурсов и других мероприятий, организуемых с це-лью популяризации передового опыта и достижений в сфере АПК, а также повышение престижа про-фессий в сельскохозяйственном производстве</t>
  </si>
  <si>
    <t>Организация и проведение семинаров, совещаний, полевых дней и других мероприятий</t>
  </si>
  <si>
    <t>содействие в получении соци-альных выплат на строительство (приобретение) жилья, гражданам, проживающим в сельской местности Тайшет-ского района, в том числе молодым семьям и молодым специалистам, за счет средств федерального бюджета и бюджета Иркутской области</t>
  </si>
  <si>
    <t>7.2.1.1.</t>
  </si>
  <si>
    <t>7.2.1.4..</t>
  </si>
  <si>
    <t>7.2.1.6.</t>
  </si>
  <si>
    <t>7.2.1.7.</t>
  </si>
  <si>
    <t>7.2.1.8.</t>
  </si>
  <si>
    <t>7.2.1.9.</t>
  </si>
  <si>
    <t>7.2.1.10.</t>
  </si>
  <si>
    <t>7.2.1.11.</t>
  </si>
  <si>
    <t>7.2.1.12.</t>
  </si>
  <si>
    <t>7.2.1.13.</t>
  </si>
  <si>
    <t>7.2.1.14.</t>
  </si>
  <si>
    <t>7.2.1.15.</t>
  </si>
  <si>
    <t>7.2.1.16.</t>
  </si>
  <si>
    <t>11.1</t>
  </si>
  <si>
    <t>11.3</t>
  </si>
  <si>
    <t>11.4</t>
  </si>
  <si>
    <t>11.5</t>
  </si>
  <si>
    <t>11.6</t>
  </si>
  <si>
    <t>11.7</t>
  </si>
  <si>
    <t>11.8</t>
  </si>
  <si>
    <t>11.9</t>
  </si>
  <si>
    <t>11.10</t>
  </si>
  <si>
    <t>11.11</t>
  </si>
  <si>
    <t>2015 факт</t>
  </si>
  <si>
    <t>1.1.6</t>
  </si>
  <si>
    <t>1.1.6.1</t>
  </si>
  <si>
    <t xml:space="preserve">Мероприятие: Капитальный ремонт здания МКДОУ детский сад "Ромашка" г. Тайшет, ул. Свердлова 85 </t>
  </si>
  <si>
    <t>1.1.6.2</t>
  </si>
  <si>
    <t xml:space="preserve">Мероприятие: Капитальный ремонт здания МКДОУ детский сад "Рябинка" г. Тайшет, ул. Полевая, 7 </t>
  </si>
  <si>
    <t>1.1.6.1.</t>
  </si>
  <si>
    <t>1.1.6.2.</t>
  </si>
  <si>
    <t>1.1.6.3.</t>
  </si>
  <si>
    <t>1.1.6.4.</t>
  </si>
  <si>
    <t>1.1.6.5.</t>
  </si>
  <si>
    <t>1.1.6.6.</t>
  </si>
  <si>
    <t>1.1.6.7.</t>
  </si>
  <si>
    <t>1.1.6.8.</t>
  </si>
  <si>
    <t>1.1.6.9.</t>
  </si>
  <si>
    <t>Подпрограмма "Молодым семьям - доступное жилье" (Тайшетское г/п)</t>
  </si>
  <si>
    <t>Муниципальная программа муниципального образования "Тайшетский район" "Безопасность дорожного движения" на 2017-2019 годы</t>
  </si>
  <si>
    <t>4.1.1.</t>
  </si>
  <si>
    <t>4.1.2.</t>
  </si>
  <si>
    <t>Проведение массовых мероприятий с детьми (конкурсы-слеты "Безопасное колесо")</t>
  </si>
  <si>
    <t>Приобретение и установка дорожных знаков перед железнодорожными переездами движения</t>
  </si>
  <si>
    <t>Приобретение телевизора  для трансляции в ОГИБДД по Тайшетскому району социальной рекламы по тематике обеспечения безопасности дорожного движения</t>
  </si>
  <si>
    <t>4.6.</t>
  </si>
  <si>
    <t>Реализация капитального ремонта котельного, котельно-вспомогательного оборудования котельной в п.Новобирюсинск</t>
  </si>
  <si>
    <t xml:space="preserve">Строительство котельной (водоснабжение вновь строящегося теплоисточника, 2 этап и ЗРУ,  кабельная линия 6 кв) г.Бирюсинске (420 м) </t>
  </si>
  <si>
    <t>Установка приборов учета тепловой энергии в учреждениях Управления образования администрации Тайшетского района</t>
  </si>
  <si>
    <t>Реализация капитального ремонта инженерных сетей п.Юрты</t>
  </si>
  <si>
    <t>6.6.</t>
  </si>
  <si>
    <t>Перекладка канализационных сетей по ул.Крупской, по ул.Горького г.Тайшет (протяженность 50 м)</t>
  </si>
  <si>
    <t>6.7.</t>
  </si>
  <si>
    <t>Перекладка сетей водоснабжения от ул.Горького до ул.Зои Космодемьянской, г.Тайшет (протяженность 400м)</t>
  </si>
  <si>
    <t>6.8.</t>
  </si>
  <si>
    <t>6.9.</t>
  </si>
  <si>
    <t>Реконструкция котельной ст.Тагул г.Бирюсинск</t>
  </si>
  <si>
    <t>6.10.</t>
  </si>
  <si>
    <t>Капитальный ремонт теплотрассы (от колодца №1 котельной до школы искуств) г.Бирюсинск</t>
  </si>
  <si>
    <t>6.11.</t>
  </si>
  <si>
    <t>Капитальный ремонт котельной г.Бирюсинск (ТУСМ)</t>
  </si>
  <si>
    <t>6.12.</t>
  </si>
  <si>
    <t>Замена участка теплотрассы от теплового узла по ул.Октябрьская до ул.Заводская г.Бирюсинск</t>
  </si>
  <si>
    <t>6.13.</t>
  </si>
  <si>
    <t>Замена участка водовода от теплового узла по ул. Октябрьская до ул.Заводская г.Бирюсинск</t>
  </si>
  <si>
    <t>6.14.</t>
  </si>
  <si>
    <t>Замена участка теплотрассы, водопровода от ул.Заводская до ул.Калинина г.Бирюсинск</t>
  </si>
  <si>
    <t>6.15.</t>
  </si>
  <si>
    <t>6.16.</t>
  </si>
  <si>
    <t>Замена участка  водовода  от коллектора м-он Новый до коллектора ул.И.Бича, г.Бирюсинск</t>
  </si>
  <si>
    <t>Замена 12-ти водозаборных колонок (ЖилГородок, Тагул) г.Бирюсинск</t>
  </si>
  <si>
    <t xml:space="preserve">ЗАО "Байкалэнерго" (реконструкция паровых котлов, строительство арочного автотранспортного бокса на котельной № 1 ТКСИ, реконструкция и модернизация оборудования насосной станции котельной №2 ШПЗ г.Тайшета) </t>
  </si>
  <si>
    <t>6.19.</t>
  </si>
  <si>
    <t>ООО "Теплоэнергия" (приобретение и установка оборудования)</t>
  </si>
  <si>
    <t>Перевод парового котла КЕ 25-14 №Заводской №93 122 в водогрейный режим р.п. Юрты</t>
  </si>
  <si>
    <t>6.20.</t>
  </si>
  <si>
    <t>Подпрограмма "Переселение граждан из ветхого и аварийного жилищного фонда Иркутской области" на 2014-2020 годы государственной программы Иркутской области "Доступное жилье" на 2014-2020 гг.</t>
  </si>
  <si>
    <t>Тайшетское городское поселение</t>
  </si>
  <si>
    <t>Бирюсинское городское поселение</t>
  </si>
  <si>
    <t>Инвестиционный проект "Развитие отрасли свиноводства с полным циклом производства и переработки мяса в ООО  "Тагул" (ст.Тагул, Бирюсинское г/п)</t>
  </si>
  <si>
    <t>Инвестиционный проект  "Развитие молочного животноводства ООО "Новая Заря"</t>
  </si>
  <si>
    <t>Инвестиционный проект "Развитие зернового производства ООО "Шелеховское"</t>
  </si>
  <si>
    <t>Инвестиционный проект "Развитие зернового производства  СХПК "Бирюсинский"</t>
  </si>
  <si>
    <t>Инвестиционный проект "Развитие сельскохозяйственной кооперации СПССПК "Шелеховское молоко" Тайшетского района</t>
  </si>
  <si>
    <t>7.6.1.1.</t>
  </si>
  <si>
    <t xml:space="preserve"> Строительство  торгового объекта в г.Тайшет (ТД "Буревестник")</t>
  </si>
  <si>
    <t xml:space="preserve">Подпрограмма 1. "Повышение инвестиционной привлекательности Тайшетского района" на  2014-2018 г.г.  муниципальной  программы муниципального образования "Тайшетский район" "Стимулирование экономической активности" на 2014-2018 годы   </t>
  </si>
  <si>
    <t xml:space="preserve">Подпрограмма 2 "Поддержка и развитие малого и среднего предпринимательства на территории Тайшетского района" на 2014-2018 годы" Муниципальная  программа муниципального образования "Тайшетский район" "Стимулирование экономической активности" на 2014-2018 годы                                        </t>
  </si>
  <si>
    <t>Социальная поддержка отдельных категорий  населения</t>
  </si>
  <si>
    <t>14.1.</t>
  </si>
  <si>
    <t>14.1.1.</t>
  </si>
  <si>
    <t xml:space="preserve">Подпрограмма 1 "Осуществление областных государственных полномочий по предоставлению мер социальной поддержки населению" на 2017-2019 годы </t>
  </si>
  <si>
    <t>14.1.1.1.</t>
  </si>
  <si>
    <t>14.1.1.2.</t>
  </si>
  <si>
    <t>14.1.2.</t>
  </si>
  <si>
    <t xml:space="preserve"> Подпрограмма 2 "Социальная поддержка отдельных категорий граждан" на 2017-2019 годы</t>
  </si>
  <si>
    <t>14.1.2.1.</t>
  </si>
  <si>
    <t>14.1.3.</t>
  </si>
  <si>
    <t>14.1.3.1.</t>
  </si>
  <si>
    <t xml:space="preserve"> Подпрограмма 4 "Доступная среда для инвалидов и других маломобильных групп населения" на 2017-2019 годы</t>
  </si>
  <si>
    <t>Муниципальна программа муниципального образования "Тайшетский район" "Повышение эффективности управления муниципальным имуществом муниципального образования "Тайшетский район" на 2016-2018 годы</t>
  </si>
  <si>
    <t>Подпрограмма 4 "Обеспечение  реализации муниципальной программы "Повышение эффективности управления муниципальным имуществом муниципального образования "Тайшетский район" на 2016-2018 годы</t>
  </si>
  <si>
    <t>План мероприятий на перспективу развития муниципального образования "Тайшетский район" на 2011-2015 г.г.</t>
  </si>
  <si>
    <t>Муниципальная программа муниципального образования "Тайшетский район" "Развитие муниципальной системы образования" на 2015-2017 годы</t>
  </si>
  <si>
    <t>Подпрограмма "Развитие системы дошкольного образования" на 2015-2017 годы</t>
  </si>
  <si>
    <t>Подпрограмма "Развитие дополнительного образования" на 2015-2017 годы</t>
  </si>
  <si>
    <t>Подпрограмма "Обеспечение реализации муниципальной программы "Развитие муниципальной системы образования"на 2015-2017 годы и прочие мероприятия в области образования"</t>
  </si>
  <si>
    <t>Приложение 1</t>
  </si>
  <si>
    <t>к Программе социально-экономического развития муниципального образования  "Тайшетский район" на 2007-2017 гг.</t>
  </si>
  <si>
    <t>Приложение 2</t>
  </si>
  <si>
    <t>к Программе социально-экономического развития муниципального образования "Тайшетский район" на 2007-2017 гг.</t>
  </si>
  <si>
    <t xml:space="preserve">к решению Думы Тайшетского района                                                                                                                                                                                           </t>
  </si>
  <si>
    <t>1.1.2.5</t>
  </si>
  <si>
    <t>Строительный комплекс</t>
  </si>
  <si>
    <t>Модернизация объектов теплоэнергетики и подготовка к отопительному сезону</t>
  </si>
  <si>
    <t>Замена участка теплотрассы от коллектора м-на "Новый" до коллектора ул. Бича г. Бирюсинск</t>
  </si>
  <si>
    <t>6.17</t>
  </si>
  <si>
    <t>6.18.</t>
  </si>
  <si>
    <t>9.1.1</t>
  </si>
  <si>
    <t>2016 год</t>
  </si>
  <si>
    <t>ООО "Талинга" (строительство цеха по производству клеевой древесины)</t>
  </si>
  <si>
    <t>11.1.1.</t>
  </si>
  <si>
    <t>11.1.2.1</t>
  </si>
  <si>
    <t>11.1.2.2</t>
  </si>
  <si>
    <t>11.1.2.3</t>
  </si>
  <si>
    <t>11.1.2.</t>
  </si>
  <si>
    <t>11.1.2.1.</t>
  </si>
  <si>
    <t>12.1.1.1.</t>
  </si>
  <si>
    <t>12.1.1.2.</t>
  </si>
  <si>
    <t>12.1.1.3.</t>
  </si>
  <si>
    <t>12.1.1.4.</t>
  </si>
  <si>
    <t>12.1.1.5.</t>
  </si>
  <si>
    <t>12.1.1.6.</t>
  </si>
  <si>
    <t>12.1.1.7.</t>
  </si>
  <si>
    <t>12.1.1.8.</t>
  </si>
  <si>
    <t>12.1.1.9.</t>
  </si>
  <si>
    <t>12.1.1.10.</t>
  </si>
  <si>
    <t>12.1.1.11.</t>
  </si>
  <si>
    <t>12.1.1.12.</t>
  </si>
  <si>
    <t>12.1.1.13.</t>
  </si>
  <si>
    <t>12.1.2.1.</t>
  </si>
  <si>
    <t>12.1.2.2.</t>
  </si>
  <si>
    <t>13</t>
  </si>
  <si>
    <t>13.1.1.1.</t>
  </si>
  <si>
    <t>13.1.3.</t>
  </si>
  <si>
    <t>13.1.3.1.</t>
  </si>
  <si>
    <t>13.1.3.2.</t>
  </si>
  <si>
    <t>13.1.3.3.</t>
  </si>
  <si>
    <t>13.1.3.4.</t>
  </si>
  <si>
    <t>14.</t>
  </si>
  <si>
    <t>14.1.1.3.</t>
  </si>
  <si>
    <t>14.1.1.4.</t>
  </si>
  <si>
    <t>к решению Думы Тайшетского района</t>
  </si>
  <si>
    <t xml:space="preserve"> Основное мероприятие: Обеспечение функционирования деятельности муниципальных образовательных организаций, реализующих программы дошкольного образования</t>
  </si>
  <si>
    <t xml:space="preserve"> Основное мероприятие: мероприятия по предотвращению распространения туберкулеза в образовательных организациях муниципального образования "Тайшетский район"</t>
  </si>
  <si>
    <t xml:space="preserve">Основное мероприятие: обеспечение пожарной безопасности в муниципальных образовательных организациях, реализующих программы дошкольного образования </t>
  </si>
  <si>
    <t>Основное мероприятие: Обеспечение функционирования деятельности муниципальных образовательных организаций, реализующих программы начального общего, основного общего и среднего общего образования</t>
  </si>
  <si>
    <t>Основное мероприятие: Организация временного трудоустройства учащихся общеобразовательных организаций Тайшетского района в возрасте от 14 до 18 лет в свободное от учебы время</t>
  </si>
  <si>
    <t>Основное мероприятие: Осуществление отдельных областных государственных полномочий по предоставлению мер социальной поддержки многодетным и малоимущим семьям</t>
  </si>
  <si>
    <t>Основное мероприятие: Обеспечение пожарной безопасности в муниципальных образовательных организациях,  реализующих программы начального общего, основного общего и среднего общего образования</t>
  </si>
  <si>
    <t>Основное мероприятие: Приобретение школьных автобусов для подвоза обучающихся в муниципальном казенном общеобразовательном учреждении Новотреминская средняя общеобразовательная школа, в муниципальном казенном общеобразовательном учреждении Зареченская средняя общеобразовательная школа</t>
  </si>
  <si>
    <t xml:space="preserve"> Основное мероприятие: Обеспечение функционирования деятельности учреждений дополнительного образования</t>
  </si>
  <si>
    <t>Основное мероприятие: Обеспечение пожарной безопасности в учреждениях дополнительного образования</t>
  </si>
  <si>
    <t>Основное мероприятие: Осуществление полномочий по ведению бухгалтерского и налогового учета, финансово-хозяйственной и экономической деятельности образовательных учреждений Тайшетского района</t>
  </si>
  <si>
    <t>Основное мероприятие: Осуществление полномочий по организационно-методическому сопровождению деятельности образовательных учреждений Тайшетского района</t>
  </si>
  <si>
    <t>Основное мероприятие: "Приобретение продуктов питания в лагерях дневного пребывания на базе общеобразовательных учреждений"</t>
  </si>
  <si>
    <t>Основное мероприятие: Организация, регулирование и контроль за деятельностью муниципальных образовательных учреждений Тайшетского района</t>
  </si>
  <si>
    <t>Основное мероприятие: "Оснащение необходимым оборудованием лагерей дневного пребывания на базе  общеобразовательных учреждений"</t>
  </si>
  <si>
    <t>Основное мероприятие: "Организация и проведение смен лагерей дневного пребывания на базе муниципальных общеобразовательных учреждений (прохождение медицинских осмотров сотрудников лагерей, приобретение медикаментов, дератизация, акарицидная обработка, дезинсекция учреждения)"</t>
  </si>
  <si>
    <t>Подпрограмма 6 "Развитие и укрепление материально-технической базы образовательных учреждений Тайшетского района" на 2016 год</t>
  </si>
  <si>
    <t>Основное мероприятие: Ремонт пищеблока в МКОУ СОШ № 24 р.п. Юрты</t>
  </si>
  <si>
    <t>Основное мероприятие: Капитальный ремонт спортивного зала МКОУ Квитокская СОШ №1</t>
  </si>
  <si>
    <t>Основное мероприятие: Капитальный ремонт кровли в МКДОУ детский сад "Белочка" г. Тайшет</t>
  </si>
  <si>
    <t>Основное мероприятие: Ремонт системы канализации и водоснабжения в МКДОУ Облепихинский детский сад</t>
  </si>
  <si>
    <t>Основное мероприятие: Ремонт полов в МКДОУ Невельский детский сад</t>
  </si>
  <si>
    <t>Основное мероприятие: Ремонт системы водоснабжения в МКДОУ детский сад №15 г. Тайшет</t>
  </si>
  <si>
    <t>Основное мероприятие: Ремонт системы канализации и водоснабжения в МКОУ Квитокская СОШ № 1 стр.подразделение МКДОУ детский сад "Теремок"</t>
  </si>
  <si>
    <t>Основное мероприятие: Ремонт системы канализации и водоснабжения в МКОУ Квитокская СОШ № 1 стр.подразделение МКДОУ детский сад "Чебурашка"</t>
  </si>
  <si>
    <t>Основное мероприятие: Приобретение здания детского сада в г. Тайшете ул. Северная, 12</t>
  </si>
  <si>
    <t>Основное мероприятие: Предоставление социальных выплат молодым семьям</t>
  </si>
  <si>
    <t>Основное мероприятие: Приобретение и установка дорожных знаков перед железнодорожными переездами</t>
  </si>
  <si>
    <t>Основное мероприятие: Проведение массовых мероприятий с детьми (конкурсы-слеты "Безопасное колесо")</t>
  </si>
  <si>
    <t>5.1.1</t>
  </si>
  <si>
    <t>5.1.1.2.</t>
  </si>
  <si>
    <t>Основное мероприятие: Содействие в получении социальных выплат на строительство (приобретение) жилья, гражданам, проживающим в сельской местности Тайшетского района, в том числе молодым семьям и молодым специалистам, за счет средств федерального бюджета и бюджета Иркутской области</t>
  </si>
  <si>
    <t>Основное мероприятие: Строительство (приобретение) жилья, предоставляемого молодым специалистам по договору найма жилого помещения</t>
  </si>
  <si>
    <t xml:space="preserve">Основное мероприятие: Подготовка строительства  фельдшерско-акушерских пунктов в сельских поселениях Тайшетского района  </t>
  </si>
  <si>
    <t>Основное мероприятие:  Обеспечение эффективного функционирования Финансового управления администрации Тайшетского района</t>
  </si>
  <si>
    <t>Основное мероприятие: Обеспечение эффективного функционирования Централизованной бухгалтерии по исполнению бюджетов поселений"</t>
  </si>
  <si>
    <t>Основное мероприятие:  Обеспечение своевременного исполнения долговых обязательств муниципального района</t>
  </si>
  <si>
    <t>Основное мероприятие: Обеспечение функционирования высшего должностного лица органа местного самоуправления</t>
  </si>
  <si>
    <t>Основное мероприятие: Обеспечение функционирования органов местного самоуправления</t>
  </si>
  <si>
    <t>Основное мероприятие: Обеспечение проведения выборов главы муниципального образования</t>
  </si>
  <si>
    <t>Основное мероприятие: Финансовое  обеспечение непредвиденных расходов за счет средств резервного фонда</t>
  </si>
  <si>
    <t>Основное мероприятие: Расходы направленные на предупреждение и ликвидацию последствий чрезвычайных ситуаций</t>
  </si>
  <si>
    <t>Основное мероприятие: Расходы на премирование лиц, награжденных  Почетной грамотой мэра Тайшетского района</t>
  </si>
  <si>
    <t>Основное мероприятие: Другие расходы органов местного самоуправления</t>
  </si>
  <si>
    <t xml:space="preserve">Основное мероприятие: Осуществление полномочий по составлению (изменению) списков кандидатов в присяжные  заседатели федеральных судов общей юрисдикции в Российской Федерации </t>
  </si>
  <si>
    <t>Основное мероприятие: Осуществление отдельных областных государственных полномочий в области производства и оборота этилового спирта, алкогольной и спиртосодержащей продукции</t>
  </si>
  <si>
    <t>Основное мероприятие: Осуществление областных государственных полномочий по хранению, комплектованию, учету и использованию архивных документов, относящихся к государственной собственности Иркутской области</t>
  </si>
  <si>
    <t>Основное мероприятие: Осуществление отдельных областных государственных полномочий по определению персонального состава и обеспечению деятельности административных комиссий</t>
  </si>
  <si>
    <t>Основное мероприятие: Осуществление областного государственного полномочия по  определению перечня должностных лиц  органом местного самоуправления, уполномоченных составлять протоколы об административных правонарушениях, предусмотренных отдельными законами Иркутской области об административной ответственности</t>
  </si>
  <si>
    <t>Основное мероприятие: Организация деятельности в части переданных отдельных полномочий поселений</t>
  </si>
  <si>
    <t>Основное мероприятие: Осуществление отдельных областных государственных полномочий в сфере труда</t>
  </si>
  <si>
    <t>Основное мероприятие: Организация и проведение конкурсов по охране труда на территории Тайшетского района</t>
  </si>
  <si>
    <t xml:space="preserve">Муниципальная  программа муниципального образования "Тайшетский район" "Социальная поддержка отдельных категорий населения муниципального образования "Тайшетский район" на 2017-2019 годы  
</t>
  </si>
  <si>
    <t>Основное мероприятие: Предоставление гражданам субсидий на оплату жилых помещений и коммунальных услуг</t>
  </si>
  <si>
    <t>Основное мероприятие: Содержание и обеспечение деятельности муниципальных служащих, осуществляющих областные государственные полномочия по предоставлению гражданам субсидий на оплату жилых помещений и коммунальных услуг</t>
  </si>
  <si>
    <t>Основное мероприятие: Единовременное премирование лиц, удостоенных Почетного звания "Почетный гражданин Тайшетского района"</t>
  </si>
  <si>
    <t>Основное мероприятие: Пенсии за выслугу лет гражданам, замещавшим должности муниципальной службы Тайшетского района, и денежные выплаты к пенсиям лицам, удостоенным Почетного звания "Почетный гражданин Тайшетского района".</t>
  </si>
  <si>
    <t>Основное мероприятие: Повышение доступности для детей – инвалидов образовательных услуг</t>
  </si>
  <si>
    <t>Основное мероприятие: Повышение доступности объектов культуры  для инвалидов  и других маломобильных групп населения</t>
  </si>
  <si>
    <t>Основное мероприятие: Повышение доступности спортивных  объектов для инвалидов  и других маломобильных групп населения</t>
  </si>
  <si>
    <t>Основное мероприятие: Размещение оборудования и носителей информации, необходимых для обеспечения беспрепятственного доступа инвалидов к объектам инфраструктуры, находящихся в собственности муниципального образования "Тайшетский район"</t>
  </si>
  <si>
    <t>Основное мероприятие: Формирование информационной базы данных о мунципальном имуществе в программме "БАРС-РЕЕСТР"</t>
  </si>
  <si>
    <t>Основное мероприятие: Содержание имущества казны и ликвидация муниципальных предприятий</t>
  </si>
  <si>
    <t>Основное мероприятие: Инветаризация объектов недвижимости муниципальной собствености Тайшетского района</t>
  </si>
  <si>
    <t>Основное мероприятие: Оценка недвижимости, признание прав и регулирование отношений по государственной и муниципальной собственности</t>
  </si>
  <si>
    <t>Основное мероприятие: Выполнение кадастровых работ по формированию земельных участков</t>
  </si>
  <si>
    <t>Подпрограмма 3 "Исполнение полномочий в области земельных отношений" на 2016-2018 годы</t>
  </si>
  <si>
    <t>Подпрограмма 1 "Совершенствование системы учета и содержание объектов муниципальной собственности муниципального образования "Тайшетский район" на 2016-2018 годы</t>
  </si>
  <si>
    <t>Основное мероприятие: Обеспечение функционирования Департамента по управлению муниципальным имуществом администрации Тайшетского района</t>
  </si>
  <si>
    <t>Основное мероприятие: Повышение качества организации культурно-массовых мероприятий</t>
  </si>
  <si>
    <t>Основное мероприятие: Развитие библиотечного дела</t>
  </si>
  <si>
    <t>Основное мероприятие: Комплектование книжного фонда</t>
  </si>
  <si>
    <t>Основное мероприятие: Развитие музейного дела</t>
  </si>
  <si>
    <t>Основное мероприятие: Создание условий предоставления качественных услуг по реализации программ дополнительного образования детей</t>
  </si>
  <si>
    <t>Основное мероприятие: Повышение качества организации спортивно-массовых мероприятий на территории муниципального образования "Тайшетский район"</t>
  </si>
  <si>
    <t>Основное мероприятие: Усиление взаимодействия управления культуры с клубными формированиями в сфере спорта</t>
  </si>
  <si>
    <t>Основное мероприятие: Создание условий для сохранения спортивного резерва в учреждениях дополнительного образования спортивной направленности</t>
  </si>
  <si>
    <t>Основное мероприятие: Вовлечение молодёжи в общественную жизнь района, гражданско-патриотическое воспитание</t>
  </si>
  <si>
    <t>Основное мероприятие: Содействие трудовой занятости, поддержка молодёжного предпринимательства</t>
  </si>
  <si>
    <t>Основное мероприятие: Поддержка инициативной и талантливой молодёжи</t>
  </si>
  <si>
    <t>Основное мероприятие: Поддержка деятельности детских и молодёжных объединений</t>
  </si>
  <si>
    <t>Основное мероприятие: Профилактика правонарушений и преступлений в молодёжной среде</t>
  </si>
  <si>
    <r>
      <t>Основное мероприятие: Издание печатной продукции, направленной на профилактику терроризма и чрезвычайных ситуаций, а т</t>
    </r>
    <r>
      <rPr>
        <sz val="11"/>
        <color indexed="8"/>
        <rFont val="Times New Roman"/>
        <family val="1"/>
        <charset val="204"/>
      </rPr>
      <t>а</t>
    </r>
    <r>
      <rPr>
        <sz val="10"/>
        <color indexed="8"/>
        <rFont val="Times New Roman"/>
        <family val="1"/>
        <charset val="204"/>
      </rPr>
      <t>к же разъясняющих действия населения при угрозе таковых</t>
    </r>
  </si>
  <si>
    <t>Основное мероприятие: Организация спортивной, досуговой работы по месту учёбы несовершеннолетних и молодёжи</t>
  </si>
  <si>
    <t>Основное мероприятие: Профилактика экстремизма на национальной и религиозной почве</t>
  </si>
  <si>
    <t>Основное мероприятие: Обеспечение деятельности МКУ "Централизованная бухгалтерия Управления культуры"</t>
  </si>
  <si>
    <t>Основное мероприятие: Обеспечение деятельности единой диспетчерской службы</t>
  </si>
  <si>
    <t>Основное мероприятие: Обеспечение деятельности музеев: МКУК Районный краеведческий музей, МКУК  Краеведческий музей г.Бирюсинска</t>
  </si>
  <si>
    <t>Основное мероприятие: Обеспечение деятельности МКУК "Межпоселенческая библиотечная система Тайшетского района"</t>
  </si>
  <si>
    <t xml:space="preserve">Основное мероприятие: Организация летнего отдыха и оздоровления детей </t>
  </si>
  <si>
    <t xml:space="preserve">Основное мероприятие: Организация питания детей в лагере дневного пребывания </t>
  </si>
  <si>
    <t>Основное мероприятие: Оснащение необходимым оборудованием лагеря дневного пребывания для отдыха и оздоровления детей</t>
  </si>
  <si>
    <t>Основное мероприятие:  Распределение между местными бюджетами дотации на выравнивание бюджетной обеспеченности бюджетов поселений из районного фонда финансовой поддержки поселений</t>
  </si>
  <si>
    <t>Основное мероприятие: Размещение электронной версии инвестиционного паспорта на русском и английском языках на официальном сайте администрации Тайшетского района в информационно-телекоммуникационной сети "Интернет" в разделе "Инвестиции"</t>
  </si>
  <si>
    <t>Основное мероприятие: Разработка и издание  рекламно-информационных материалов об инвестиционном потенциале Тайшетского района (буклеты, брошюры, инвестиционный паспорт)</t>
  </si>
  <si>
    <t>Основное мероприятие: Поддержка начинающих – гранты начинающим на создание собственного бизнеса на территории Тайшетского района</t>
  </si>
  <si>
    <t>Основное мероприятие: Популяризация малого бизнеса (проведение конкурсов, смотров-конкурсов, конкурсов профессионального мастерства)</t>
  </si>
  <si>
    <t>Основное мероприятие: Организация ярмарочной торговли в целях реализации продукции, произведенной малыми и средними предприятиями Тайшетского района, в том числе сельскохозяйственными организациями, крестьянскими (фермерскими) хозяйствами</t>
  </si>
  <si>
    <t>Офис по продаже и ремонту оргтехники (п. Новобирюсинск)</t>
  </si>
  <si>
    <t xml:space="preserve">Кафе-бар (р.п. Квиток) </t>
  </si>
  <si>
    <t>Магазин ООО "Аякс" (г. Тайшет, ул. Матросова, 41)</t>
  </si>
  <si>
    <t>12.1.2.3.</t>
  </si>
  <si>
    <t>Основное мероприятие: Организация работы межведомственной комиссии по охране труда на территориии Тайшетского района</t>
  </si>
  <si>
    <t>12.1.2.4.</t>
  </si>
  <si>
    <t>Основное мероприятие: Организация предупредительных мер по сокращению производственного травматизма и профессиональных заболеваний</t>
  </si>
  <si>
    <t>Реконструкция объектов теплоснабжения, расположенных на территории муниципального образования "Тайшетский район"</t>
  </si>
  <si>
    <t>План мероприятий  перспективного развития муниципального образования "Тайшетский район" на 2016-2020 г.г</t>
  </si>
  <si>
    <t>Муниципальная программа муниципального образования "Тайшетский район" "Развитие муниципальной системы образования" на 2015-2019 годы</t>
  </si>
  <si>
    <t>Подпрограмма 1 "Развитие системы дошкольного образования " на 2015-2019 годы</t>
  </si>
  <si>
    <t>Подпрограмма 2 "Развитие системы общего образования" на 2015-2019 годы</t>
  </si>
  <si>
    <t>Подпрограмма 4 "Обеспечение реализации муниципальной программы "Развитие муниципальной системы образования" на 2015-2019 годы и прочие мероприятия в области образования"</t>
  </si>
  <si>
    <t>Подпрограмма 5 "Организация отдыха и оздоровления детей в образовательных организациях муниципального образования "Тайшетский район" в каникулярное время на 2015-2019 годы</t>
  </si>
  <si>
    <t>Муниципальная программа муниципального образования "Тайшетский район" "Развитие культуры" на 2015-2019 годы</t>
  </si>
  <si>
    <t>Подпрограмма 1: "Развитие и сохранение культуры" на 2015-2019 годы</t>
  </si>
  <si>
    <t>Подпрограмма 2: "Развитие физической культуры и спорта" на 2015-2019 годы</t>
  </si>
  <si>
    <t>Подпрограмма 3: "Молодёжь Тайшетского района" на 2015-2019 годы</t>
  </si>
  <si>
    <t>Подпрограмма 4: "Профилактика правонарушений и преступлений" на 2015-2019 годы</t>
  </si>
  <si>
    <t>Подпрограмма 5: "Создание условий для эффективного использования средств местного бюджета, предоставляемых на поддержку культурной деятельности муниципальных учреждений культуры" на 2015-2019 годы</t>
  </si>
  <si>
    <t>Подпрограмма 6: "Организация  отдыха и оздоровления в учреждениях дополнительного образования сферы спорта в каникулярное время" на 2015-2019 годы</t>
  </si>
  <si>
    <t>Муниципальная программа муниципального образования "Тайшетский район" "Молодым семьям - доступное жилье" на 2014-2019 годы</t>
  </si>
  <si>
    <t>Муниципальная программа "Управление муниципальными финансами в муниципальном образовании "Тайшетский район"  на 2014 - 2019 годы"</t>
  </si>
  <si>
    <t>Подпрограмма 3 "Развитие системы дополнительного образования" детей на 2015-2019 годы</t>
  </si>
  <si>
    <t>5.1.1.1</t>
  </si>
  <si>
    <t>Основное мероприятие: Обеспечение деятельности аппарата МУ "Управления культуры, спорта и молодёжной политики администрации Тайшетского района"</t>
  </si>
  <si>
    <t>Основное мероприятие: Обеспечение деятельности муниципальных учреждений культуры, представляющих культурно-досуговые услуги</t>
  </si>
  <si>
    <t>Основное мероприятие: Обеспечение деятельности образовательных учреждений дополнительного образования: МКУ  ДО ДМШ №1 г.Тайшета; МКУ ДО ДМШ №2 г.Тайшета; МКУ ДО ТДХШ; МКУ ДО ДШИ г.Бирюсинска; МКУ ДО ЮДМШ</t>
  </si>
  <si>
    <t>Основное мероприятие: Обеспечение деятельности образовательных учреждений дополнительного образования: МБОУ ДО ДЮСШ г.Тайшета; МБУ ДО ДЮСШ г.Бирюсинска</t>
  </si>
  <si>
    <t>6.21.</t>
  </si>
  <si>
    <t>6.21.1</t>
  </si>
  <si>
    <t>6.21.2</t>
  </si>
  <si>
    <t>МУП "Полиграфист" (приобретение установки "билборд" для рекламы, печатного оборудования, оборудования для лазерной печати)</t>
  </si>
  <si>
    <t>Подпрограмма "Организация составления и исполнения бюджета муниципального образования «Тайшетский район», управление муниципальными финансами на 2014-2019 годы"</t>
  </si>
  <si>
    <t>Подпрограмма "Финансовая поддержка муниципальных образований Тайшетского района на 2014 – 2019 годы"</t>
  </si>
  <si>
    <t>Муниципальная программа муниципального образования "Тайшетский район"  "Муниципальное управление" на 2015-2019гг.</t>
  </si>
  <si>
    <t>Подпрограмма "Улучшение условий труда" на 2015-2019 годы</t>
  </si>
  <si>
    <t>от "31" января 2017 № 65</t>
  </si>
  <si>
    <t>к решению Думы Тайшетского района                             от  "31" января 2017 № 65</t>
  </si>
  <si>
    <t>от " 31"  января 2017 № 65</t>
  </si>
</sst>
</file>

<file path=xl/styles.xml><?xml version="1.0" encoding="utf-8"?>
<styleSheet xmlns="http://schemas.openxmlformats.org/spreadsheetml/2006/main">
  <numFmts count="10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0.0"/>
    <numFmt numFmtId="165" formatCode="0.000"/>
    <numFmt numFmtId="166" formatCode="#,##0.000"/>
    <numFmt numFmtId="167" formatCode="0.0000"/>
    <numFmt numFmtId="168" formatCode="0.00000"/>
    <numFmt numFmtId="169" formatCode="0.000000"/>
    <numFmt numFmtId="170" formatCode="#,##0.00&quot;р.&quot;"/>
    <numFmt numFmtId="171" formatCode="#,##0.0000"/>
  </numFmts>
  <fonts count="32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name val="Arial Cyr"/>
      <charset val="204"/>
    </font>
    <font>
      <sz val="8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9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8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indexed="10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name val="Arial Cyr"/>
      <charset val="204"/>
    </font>
    <font>
      <b/>
      <sz val="9"/>
      <name val="Times New Roman"/>
      <family val="1"/>
      <charset val="204"/>
    </font>
    <font>
      <sz val="9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4" fontId="2" fillId="0" borderId="0" applyFont="0" applyFill="0" applyBorder="0" applyAlignment="0" applyProtection="0"/>
    <xf numFmtId="0" fontId="18" fillId="0" borderId="0"/>
    <xf numFmtId="0" fontId="1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4" fillId="0" borderId="0"/>
  </cellStyleXfs>
  <cellXfs count="667">
    <xf numFmtId="0" fontId="0" fillId="0" borderId="0" xfId="0"/>
    <xf numFmtId="2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wrapText="1"/>
    </xf>
    <xf numFmtId="0" fontId="3" fillId="2" borderId="0" xfId="0" applyFont="1" applyFill="1"/>
    <xf numFmtId="0" fontId="3" fillId="0" borderId="0" xfId="0" applyFont="1"/>
    <xf numFmtId="0" fontId="5" fillId="0" borderId="1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5" fillId="0" borderId="0" xfId="0" applyFont="1"/>
    <xf numFmtId="2" fontId="5" fillId="0" borderId="1" xfId="0" applyNumberFormat="1" applyFont="1" applyBorder="1" applyAlignment="1">
      <alignment horizontal="center" vertical="center" wrapText="1"/>
    </xf>
    <xf numFmtId="2" fontId="5" fillId="2" borderId="0" xfId="0" applyNumberFormat="1" applyFont="1" applyFill="1"/>
    <xf numFmtId="0" fontId="5" fillId="0" borderId="1" xfId="0" applyFont="1" applyBorder="1" applyAlignment="1">
      <alignment horizontal="center" vertical="center"/>
    </xf>
    <xf numFmtId="164" fontId="5" fillId="2" borderId="0" xfId="0" applyNumberFormat="1" applyFont="1" applyFill="1"/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164" fontId="3" fillId="0" borderId="1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164" fontId="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Border="1" applyAlignment="1" applyProtection="1">
      <alignment horizontal="center" vertical="center" wrapText="1"/>
      <protection locked="0"/>
    </xf>
    <xf numFmtId="164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/>
    <xf numFmtId="3" fontId="5" fillId="0" borderId="1" xfId="0" applyNumberFormat="1" applyFont="1" applyBorder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right" vertical="center" wrapText="1"/>
      <protection locked="0"/>
    </xf>
    <xf numFmtId="49" fontId="9" fillId="3" borderId="0" xfId="0" applyNumberFormat="1" applyFont="1" applyFill="1" applyAlignment="1">
      <alignment horizontal="center" vertical="center" wrapText="1"/>
    </xf>
    <xf numFmtId="0" fontId="10" fillId="3" borderId="0" xfId="0" applyFont="1" applyFill="1" applyAlignment="1">
      <alignment wrapText="1"/>
    </xf>
    <xf numFmtId="0" fontId="3" fillId="3" borderId="0" xfId="0" applyFont="1" applyFill="1"/>
    <xf numFmtId="0" fontId="10" fillId="3" borderId="0" xfId="0" applyFont="1" applyFill="1"/>
    <xf numFmtId="0" fontId="3" fillId="3" borderId="0" xfId="0" applyFont="1" applyFill="1" applyAlignment="1">
      <alignment vertical="center" wrapText="1"/>
    </xf>
    <xf numFmtId="0" fontId="3" fillId="3" borderId="0" xfId="0" applyFont="1" applyFill="1" applyAlignment="1">
      <alignment horizontal="center" wrapText="1"/>
    </xf>
    <xf numFmtId="0" fontId="3" fillId="3" borderId="1" xfId="0" applyFont="1" applyFill="1" applyBorder="1" applyAlignment="1">
      <alignment horizontal="center" vertical="center" wrapText="1"/>
    </xf>
    <xf numFmtId="2" fontId="3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165" fontId="5" fillId="3" borderId="1" xfId="0" applyNumberFormat="1" applyFont="1" applyFill="1" applyBorder="1" applyAlignment="1">
      <alignment horizontal="center" vertical="center" wrapText="1"/>
    </xf>
    <xf numFmtId="165" fontId="11" fillId="3" borderId="0" xfId="0" applyNumberFormat="1" applyFont="1" applyFill="1"/>
    <xf numFmtId="0" fontId="5" fillId="3" borderId="0" xfId="0" applyFont="1" applyFill="1"/>
    <xf numFmtId="49" fontId="9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5" fontId="3" fillId="3" borderId="1" xfId="0" applyNumberFormat="1" applyFont="1" applyFill="1" applyBorder="1" applyAlignment="1">
      <alignment horizontal="center" vertical="center" wrapText="1"/>
    </xf>
    <xf numFmtId="165" fontId="3" fillId="3" borderId="1" xfId="0" applyNumberFormat="1" applyFont="1" applyFill="1" applyBorder="1" applyAlignment="1">
      <alignment horizontal="center"/>
    </xf>
    <xf numFmtId="165" fontId="3" fillId="3" borderId="1" xfId="0" applyNumberFormat="1" applyFont="1" applyFill="1" applyBorder="1" applyAlignment="1">
      <alignment horizontal="center" vertical="center"/>
    </xf>
    <xf numFmtId="165" fontId="12" fillId="3" borderId="1" xfId="0" applyNumberFormat="1" applyFont="1" applyFill="1" applyBorder="1" applyAlignment="1">
      <alignment horizontal="center" vertical="center" wrapText="1"/>
    </xf>
    <xf numFmtId="0" fontId="17" fillId="3" borderId="0" xfId="0" applyFont="1" applyFill="1" applyBorder="1" applyAlignment="1">
      <alignment vertical="center" wrapText="1"/>
    </xf>
    <xf numFmtId="0" fontId="3" fillId="3" borderId="0" xfId="0" applyFont="1" applyFill="1" applyBorder="1"/>
    <xf numFmtId="2" fontId="13" fillId="3" borderId="1" xfId="0" applyNumberFormat="1" applyFont="1" applyFill="1" applyBorder="1" applyAlignment="1">
      <alignment horizontal="center" vertical="center" wrapText="1"/>
    </xf>
    <xf numFmtId="2" fontId="13" fillId="3" borderId="0" xfId="0" applyNumberFormat="1" applyFont="1" applyFill="1" applyBorder="1" applyAlignment="1">
      <alignment horizontal="center" vertical="center" wrapText="1"/>
    </xf>
    <xf numFmtId="166" fontId="13" fillId="3" borderId="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165" fontId="5" fillId="3" borderId="1" xfId="0" applyNumberFormat="1" applyFont="1" applyFill="1" applyBorder="1" applyAlignment="1">
      <alignment horizontal="center"/>
    </xf>
    <xf numFmtId="0" fontId="4" fillId="3" borderId="0" xfId="0" applyFont="1" applyFill="1"/>
    <xf numFmtId="0" fontId="3" fillId="3" borderId="1" xfId="0" applyFont="1" applyFill="1" applyBorder="1" applyAlignment="1">
      <alignment horizontal="center"/>
    </xf>
    <xf numFmtId="165" fontId="4" fillId="3" borderId="0" xfId="0" applyNumberFormat="1" applyFont="1" applyFill="1"/>
    <xf numFmtId="166" fontId="3" fillId="3" borderId="1" xfId="0" applyNumberFormat="1" applyFont="1" applyFill="1" applyBorder="1" applyAlignment="1">
      <alignment horizontal="center" vertical="center" wrapText="1"/>
    </xf>
    <xf numFmtId="166" fontId="3" fillId="3" borderId="1" xfId="0" applyNumberFormat="1" applyFont="1" applyFill="1" applyBorder="1" applyAlignment="1">
      <alignment horizontal="center"/>
    </xf>
    <xf numFmtId="166" fontId="3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/>
    <xf numFmtId="0" fontId="3" fillId="3" borderId="1" xfId="2" applyFont="1" applyFill="1" applyBorder="1" applyAlignment="1">
      <alignment vertical="center" wrapText="1"/>
    </xf>
    <xf numFmtId="166" fontId="5" fillId="3" borderId="1" xfId="0" applyNumberFormat="1" applyFont="1" applyFill="1" applyBorder="1" applyAlignment="1">
      <alignment horizontal="center" vertical="center"/>
    </xf>
    <xf numFmtId="0" fontId="5" fillId="3" borderId="0" xfId="0" applyFont="1" applyFill="1" applyBorder="1"/>
    <xf numFmtId="166" fontId="17" fillId="3" borderId="1" xfId="0" applyNumberFormat="1" applyFont="1" applyFill="1" applyBorder="1" applyAlignment="1">
      <alignment horizontal="center" vertical="center" wrapText="1"/>
    </xf>
    <xf numFmtId="166" fontId="12" fillId="3" borderId="1" xfId="0" applyNumberFormat="1" applyFont="1" applyFill="1" applyBorder="1" applyAlignment="1">
      <alignment horizontal="center" vertical="center" wrapText="1"/>
    </xf>
    <xf numFmtId="0" fontId="17" fillId="3" borderId="9" xfId="0" applyFont="1" applyFill="1" applyBorder="1" applyAlignment="1">
      <alignment vertical="center" wrapText="1"/>
    </xf>
    <xf numFmtId="0" fontId="17" fillId="3" borderId="10" xfId="0" applyFont="1" applyFill="1" applyBorder="1" applyAlignment="1">
      <alignment vertical="center" wrapText="1"/>
    </xf>
    <xf numFmtId="49" fontId="9" fillId="3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3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/>
    </xf>
    <xf numFmtId="0" fontId="9" fillId="2" borderId="0" xfId="0" applyFont="1" applyFill="1"/>
    <xf numFmtId="0" fontId="9" fillId="0" borderId="0" xfId="0" applyFont="1" applyBorder="1" applyAlignment="1" applyProtection="1">
      <alignment vertical="center" wrapText="1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  <protection locked="0"/>
    </xf>
    <xf numFmtId="164" fontId="3" fillId="0" borderId="0" xfId="0" applyNumberFormat="1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4" xfId="0" applyFont="1" applyBorder="1" applyAlignment="1" applyProtection="1">
      <alignment horizontal="center" vertical="center" wrapText="1"/>
      <protection locked="0"/>
    </xf>
    <xf numFmtId="0" fontId="3" fillId="0" borderId="11" xfId="0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3" fillId="0" borderId="8" xfId="0" applyFont="1" applyBorder="1" applyAlignment="1" applyProtection="1">
      <alignment horizontal="center" vertical="center" wrapText="1"/>
      <protection locked="0"/>
    </xf>
    <xf numFmtId="0" fontId="3" fillId="3" borderId="0" xfId="0" applyFont="1" applyFill="1" applyBorder="1" applyAlignment="1" applyProtection="1">
      <alignment horizontal="center" vertical="center" wrapText="1"/>
      <protection locked="0"/>
    </xf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2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" fillId="3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0" xfId="0" applyFont="1" applyFill="1" applyBorder="1" applyAlignment="1" applyProtection="1">
      <alignment horizontal="center" vertical="center" wrapText="1"/>
      <protection locked="0"/>
    </xf>
    <xf numFmtId="165" fontId="5" fillId="0" borderId="0" xfId="0" applyNumberFormat="1" applyFont="1" applyFill="1" applyBorder="1" applyAlignment="1" applyProtection="1">
      <alignment horizontal="center" vertical="center" wrapText="1"/>
      <protection locked="0"/>
    </xf>
    <xf numFmtId="2" fontId="5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Fill="1" applyBorder="1" applyAlignment="1" applyProtection="1">
      <alignment horizontal="center" vertical="center" wrapText="1"/>
      <protection locked="0"/>
    </xf>
    <xf numFmtId="165" fontId="5" fillId="3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2" fontId="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165" fontId="5" fillId="0" borderId="1" xfId="0" applyNumberFormat="1" applyFont="1" applyBorder="1" applyAlignment="1" applyProtection="1">
      <alignment horizontal="center" vertical="center" wrapText="1"/>
      <protection locked="0"/>
    </xf>
    <xf numFmtId="2" fontId="5" fillId="0" borderId="1" xfId="0" applyNumberFormat="1" applyFont="1" applyBorder="1" applyAlignment="1" applyProtection="1">
      <alignment horizontal="center" vertical="center" wrapText="1"/>
      <protection locked="0"/>
    </xf>
    <xf numFmtId="2" fontId="5" fillId="0" borderId="8" xfId="0" applyNumberFormat="1" applyFont="1" applyBorder="1" applyAlignment="1" applyProtection="1">
      <alignment horizontal="center" vertical="center" wrapText="1"/>
      <protection locked="0"/>
    </xf>
    <xf numFmtId="165" fontId="3" fillId="0" borderId="1" xfId="0" applyNumberFormat="1" applyFont="1" applyBorder="1" applyAlignment="1" applyProtection="1">
      <alignment horizontal="center" vertical="center" wrapText="1"/>
      <protection locked="0"/>
    </xf>
    <xf numFmtId="2" fontId="3" fillId="0" borderId="1" xfId="0" applyNumberFormat="1" applyFont="1" applyBorder="1" applyAlignment="1" applyProtection="1">
      <alignment horizontal="center" vertical="center" wrapText="1"/>
      <protection locked="0"/>
    </xf>
    <xf numFmtId="44" fontId="5" fillId="0" borderId="1" xfId="1" applyFont="1" applyBorder="1" applyAlignment="1" applyProtection="1">
      <alignment horizontal="center" vertical="center" wrapText="1"/>
      <protection locked="0"/>
    </xf>
    <xf numFmtId="165" fontId="3" fillId="0" borderId="0" xfId="0" applyNumberFormat="1" applyFont="1" applyBorder="1" applyAlignment="1" applyProtection="1">
      <alignment horizontal="center" vertical="center" wrapText="1"/>
      <protection locked="0"/>
    </xf>
    <xf numFmtId="165" fontId="5" fillId="0" borderId="8" xfId="0" applyNumberFormat="1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Fill="1" applyAlignment="1" applyProtection="1">
      <alignment horizontal="center" vertical="center" wrapText="1"/>
      <protection locked="0"/>
    </xf>
    <xf numFmtId="164" fontId="3" fillId="0" borderId="1" xfId="0" applyNumberFormat="1" applyFont="1" applyBorder="1" applyAlignment="1" applyProtection="1">
      <alignment horizontal="center" vertical="center" wrapText="1"/>
      <protection locked="0"/>
    </xf>
    <xf numFmtId="1" fontId="3" fillId="0" borderId="1" xfId="0" applyNumberFormat="1" applyFont="1" applyBorder="1" applyAlignment="1" applyProtection="1">
      <alignment horizontal="center" vertical="center" wrapText="1"/>
      <protection locked="0"/>
    </xf>
    <xf numFmtId="164" fontId="5" fillId="0" borderId="0" xfId="0" applyNumberFormat="1" applyFont="1" applyFill="1" applyBorder="1" applyAlignment="1" applyProtection="1">
      <alignment horizontal="center" vertical="center" wrapText="1"/>
      <protection locked="0"/>
    </xf>
    <xf numFmtId="2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0" fontId="5" fillId="0" borderId="0" xfId="0" applyFont="1" applyFill="1" applyAlignment="1" applyProtection="1">
      <alignment horizontal="center" vertical="center" wrapText="1"/>
      <protection locked="0"/>
    </xf>
    <xf numFmtId="164" fontId="3" fillId="0" borderId="8" xfId="0" applyNumberFormat="1" applyFont="1" applyBorder="1" applyAlignment="1" applyProtection="1">
      <alignment horizontal="center" vertical="center" wrapText="1"/>
      <protection locked="0"/>
    </xf>
    <xf numFmtId="0" fontId="3" fillId="0" borderId="3" xfId="0" applyFont="1" applyFill="1" applyBorder="1" applyAlignment="1" applyProtection="1">
      <alignment horizontal="center" vertical="center" wrapText="1"/>
      <protection locked="0"/>
    </xf>
    <xf numFmtId="0" fontId="3" fillId="0" borderId="4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2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8" xfId="0" applyFont="1" applyFill="1" applyBorder="1" applyAlignment="1" applyProtection="1">
      <alignment horizontal="center" vertical="center" wrapText="1"/>
      <protection locked="0"/>
    </xf>
    <xf numFmtId="2" fontId="3" fillId="0" borderId="8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165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3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165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16" fontId="3" fillId="0" borderId="3" xfId="0" applyNumberFormat="1" applyFont="1" applyBorder="1" applyAlignment="1" applyProtection="1">
      <alignment horizontal="center" vertical="center" wrapText="1"/>
      <protection locked="0"/>
    </xf>
    <xf numFmtId="0" fontId="5" fillId="3" borderId="0" xfId="0" applyFont="1" applyFill="1" applyAlignment="1" applyProtection="1">
      <alignment horizontal="center" vertical="center" wrapText="1"/>
      <protection locked="0"/>
    </xf>
    <xf numFmtId="16" fontId="3" fillId="0" borderId="4" xfId="0" applyNumberFormat="1" applyFont="1" applyBorder="1" applyAlignment="1" applyProtection="1">
      <alignment horizontal="center" vertical="center" wrapText="1"/>
      <protection locked="0"/>
    </xf>
    <xf numFmtId="164" fontId="5" fillId="0" borderId="1" xfId="0" applyNumberFormat="1" applyFont="1" applyBorder="1" applyAlignment="1" applyProtection="1">
      <alignment horizontal="center" vertical="center" wrapText="1"/>
      <protection locked="0"/>
    </xf>
    <xf numFmtId="164" fontId="3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3" fillId="5" borderId="1" xfId="0" applyFont="1" applyFill="1" applyBorder="1" applyAlignment="1" applyProtection="1">
      <alignment horizontal="center" vertical="center" wrapText="1"/>
      <protection locked="0"/>
    </xf>
    <xf numFmtId="0" fontId="3" fillId="5" borderId="0" xfId="0" applyFont="1" applyFill="1" applyAlignment="1" applyProtection="1">
      <alignment horizontal="center" vertical="center" wrapText="1"/>
      <protection locked="0"/>
    </xf>
    <xf numFmtId="0" fontId="3" fillId="3" borderId="2" xfId="0" applyFont="1" applyFill="1" applyBorder="1" applyAlignment="1" applyProtection="1">
      <alignment horizontal="center" vertical="center" wrapText="1"/>
      <protection locked="0"/>
    </xf>
    <xf numFmtId="164" fontId="3" fillId="3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Protection="1">
      <protection locked="0"/>
    </xf>
    <xf numFmtId="164" fontId="3" fillId="0" borderId="1" xfId="0" applyNumberFormat="1" applyFont="1" applyFill="1" applyBorder="1" applyProtection="1">
      <protection locked="0"/>
    </xf>
    <xf numFmtId="0" fontId="3" fillId="0" borderId="0" xfId="0" applyFont="1" applyFill="1" applyProtection="1">
      <protection locked="0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wrapText="1"/>
      <protection locked="0"/>
    </xf>
    <xf numFmtId="164" fontId="5" fillId="0" borderId="0" xfId="0" applyNumberFormat="1" applyFont="1"/>
    <xf numFmtId="165" fontId="3" fillId="2" borderId="1" xfId="0" applyNumberFormat="1" applyFont="1" applyFill="1" applyBorder="1" applyAlignment="1">
      <alignment horizontal="center"/>
    </xf>
    <xf numFmtId="165" fontId="12" fillId="2" borderId="1" xfId="0" applyNumberFormat="1" applyFont="1" applyFill="1" applyBorder="1" applyAlignment="1">
      <alignment horizontal="center" vertical="center" wrapText="1"/>
    </xf>
    <xf numFmtId="167" fontId="5" fillId="3" borderId="1" xfId="0" applyNumberFormat="1" applyFont="1" applyFill="1" applyBorder="1" applyAlignment="1">
      <alignment horizontal="center" vertical="center" wrapText="1"/>
    </xf>
    <xf numFmtId="167" fontId="3" fillId="3" borderId="1" xfId="0" applyNumberFormat="1" applyFont="1" applyFill="1" applyBorder="1" applyAlignment="1">
      <alignment horizontal="center" vertical="center" wrapText="1"/>
    </xf>
    <xf numFmtId="167" fontId="3" fillId="3" borderId="1" xfId="0" applyNumberFormat="1" applyFont="1" applyFill="1" applyBorder="1" applyAlignment="1">
      <alignment horizontal="center"/>
    </xf>
    <xf numFmtId="167" fontId="3" fillId="3" borderId="1" xfId="0" applyNumberFormat="1" applyFont="1" applyFill="1" applyBorder="1" applyAlignment="1">
      <alignment horizontal="center" vertical="center"/>
    </xf>
    <xf numFmtId="167" fontId="3" fillId="3" borderId="0" xfId="0" applyNumberFormat="1" applyFont="1" applyFill="1" applyAlignment="1">
      <alignment horizontal="center"/>
    </xf>
    <xf numFmtId="167" fontId="12" fillId="3" borderId="1" xfId="0" applyNumberFormat="1" applyFont="1" applyFill="1" applyBorder="1" applyAlignment="1">
      <alignment horizontal="center" vertical="center" wrapText="1"/>
    </xf>
    <xf numFmtId="167" fontId="13" fillId="3" borderId="1" xfId="0" applyNumberFormat="1" applyFont="1" applyFill="1" applyBorder="1" applyAlignment="1">
      <alignment horizontal="center" vertical="center" wrapText="1"/>
    </xf>
    <xf numFmtId="167" fontId="5" fillId="3" borderId="1" xfId="0" applyNumberFormat="1" applyFont="1" applyFill="1" applyBorder="1" applyAlignment="1">
      <alignment horizontal="center"/>
    </xf>
    <xf numFmtId="167" fontId="5" fillId="3" borderId="1" xfId="0" applyNumberFormat="1" applyFont="1" applyFill="1" applyBorder="1" applyAlignment="1">
      <alignment horizontal="center" vertical="center"/>
    </xf>
    <xf numFmtId="167" fontId="17" fillId="3" borderId="1" xfId="0" applyNumberFormat="1" applyFont="1" applyFill="1" applyBorder="1" applyAlignment="1">
      <alignment horizontal="center" vertical="center" wrapText="1"/>
    </xf>
    <xf numFmtId="167" fontId="3" fillId="3" borderId="0" xfId="0" applyNumberFormat="1" applyFont="1" applyFill="1" applyAlignment="1">
      <alignment horizontal="center" vertical="center"/>
    </xf>
    <xf numFmtId="167" fontId="3" fillId="3" borderId="0" xfId="0" applyNumberFormat="1" applyFont="1" applyFill="1" applyBorder="1"/>
    <xf numFmtId="167" fontId="3" fillId="3" borderId="0" xfId="0" applyNumberFormat="1" applyFont="1" applyFill="1"/>
    <xf numFmtId="167" fontId="5" fillId="3" borderId="0" xfId="0" applyNumberFormat="1" applyFont="1" applyFill="1"/>
    <xf numFmtId="165" fontId="3" fillId="3" borderId="0" xfId="0" applyNumberFormat="1" applyFont="1" applyFill="1"/>
    <xf numFmtId="167" fontId="23" fillId="3" borderId="1" xfId="0" applyNumberFormat="1" applyFont="1" applyFill="1" applyBorder="1" applyAlignment="1">
      <alignment horizontal="center" vertical="center" wrapText="1"/>
    </xf>
    <xf numFmtId="165" fontId="5" fillId="3" borderId="1" xfId="0" applyNumberFormat="1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167" fontId="12" fillId="3" borderId="3" xfId="0" applyNumberFormat="1" applyFont="1" applyFill="1" applyBorder="1" applyAlignment="1">
      <alignment horizontal="center" vertical="center" wrapText="1"/>
    </xf>
    <xf numFmtId="49" fontId="9" fillId="3" borderId="0" xfId="0" applyNumberFormat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/>
    </xf>
    <xf numFmtId="165" fontId="5" fillId="3" borderId="0" xfId="0" applyNumberFormat="1" applyFont="1" applyFill="1"/>
    <xf numFmtId="167" fontId="3" fillId="3" borderId="0" xfId="0" applyNumberFormat="1" applyFont="1" applyFill="1" applyBorder="1" applyAlignment="1">
      <alignment horizontal="center" vertical="center"/>
    </xf>
    <xf numFmtId="167" fontId="5" fillId="3" borderId="0" xfId="0" applyNumberFormat="1" applyFont="1" applyFill="1" applyBorder="1" applyAlignment="1">
      <alignment horizontal="center" vertical="center"/>
    </xf>
    <xf numFmtId="0" fontId="11" fillId="3" borderId="0" xfId="0" applyFont="1" applyFill="1"/>
    <xf numFmtId="49" fontId="9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2" fontId="13" fillId="3" borderId="0" xfId="0" applyNumberFormat="1" applyFont="1" applyFill="1" applyBorder="1" applyAlignment="1">
      <alignment horizontal="center" vertical="center" wrapText="1"/>
    </xf>
    <xf numFmtId="49" fontId="9" fillId="3" borderId="4" xfId="0" applyNumberFormat="1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vertical="center" wrapText="1"/>
    </xf>
    <xf numFmtId="0" fontId="19" fillId="3" borderId="4" xfId="0" applyFont="1" applyFill="1" applyBorder="1" applyAlignment="1">
      <alignment vertical="center" wrapText="1"/>
    </xf>
    <xf numFmtId="0" fontId="19" fillId="3" borderId="11" xfId="0" applyFont="1" applyFill="1" applyBorder="1" applyAlignment="1">
      <alignment vertical="center" wrapText="1"/>
    </xf>
    <xf numFmtId="168" fontId="3" fillId="3" borderId="1" xfId="0" applyNumberFormat="1" applyFont="1" applyFill="1" applyBorder="1" applyAlignment="1">
      <alignment horizontal="center"/>
    </xf>
    <xf numFmtId="168" fontId="3" fillId="3" borderId="1" xfId="0" applyNumberFormat="1" applyFont="1" applyFill="1" applyBorder="1" applyAlignment="1">
      <alignment horizontal="center" vertical="center" wrapText="1"/>
    </xf>
    <xf numFmtId="169" fontId="12" fillId="3" borderId="1" xfId="0" applyNumberFormat="1" applyFont="1" applyFill="1" applyBorder="1" applyAlignment="1">
      <alignment horizontal="center" vertical="center" wrapText="1"/>
    </xf>
    <xf numFmtId="166" fontId="3" fillId="3" borderId="3" xfId="0" applyNumberFormat="1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vertical="center" wrapText="1"/>
    </xf>
    <xf numFmtId="0" fontId="3" fillId="0" borderId="3" xfId="0" applyFont="1" applyFill="1" applyBorder="1" applyAlignment="1" applyProtection="1">
      <alignment horizontal="center" vertical="center" wrapText="1"/>
      <protection locked="0"/>
    </xf>
    <xf numFmtId="0" fontId="3" fillId="0" borderId="4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Fill="1" applyBorder="1" applyAlignment="1" applyProtection="1">
      <alignment horizontal="center" vertical="center" wrapText="1"/>
      <protection locked="0"/>
    </xf>
    <xf numFmtId="0" fontId="3" fillId="0" borderId="3" xfId="0" applyFont="1" applyFill="1" applyBorder="1" applyAlignment="1" applyProtection="1">
      <alignment horizontal="center" vertical="center" wrapText="1"/>
      <protection locked="0"/>
    </xf>
    <xf numFmtId="0" fontId="3" fillId="0" borderId="4" xfId="0" applyFont="1" applyFill="1" applyBorder="1" applyAlignment="1" applyProtection="1">
      <alignment horizontal="center" vertical="center" wrapText="1"/>
      <protection locked="0"/>
    </xf>
    <xf numFmtId="165" fontId="3" fillId="0" borderId="8" xfId="0" applyNumberFormat="1" applyFont="1" applyFill="1" applyBorder="1" applyAlignment="1" applyProtection="1">
      <alignment horizontal="center" vertical="center" wrapText="1"/>
      <protection locked="0"/>
    </xf>
    <xf numFmtId="165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165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164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3" xfId="0" applyFont="1" applyFill="1" applyBorder="1" applyAlignment="1" applyProtection="1">
      <alignment vertical="center" wrapText="1"/>
      <protection locked="0"/>
    </xf>
    <xf numFmtId="0" fontId="5" fillId="0" borderId="4" xfId="0" applyFont="1" applyFill="1" applyBorder="1" applyAlignment="1" applyProtection="1">
      <alignment vertical="center" wrapText="1"/>
      <protection locked="0"/>
    </xf>
    <xf numFmtId="1" fontId="5" fillId="0" borderId="11" xfId="0" applyNumberFormat="1" applyFont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2" fontId="5" fillId="0" borderId="0" xfId="0" applyNumberFormat="1" applyFont="1"/>
    <xf numFmtId="2" fontId="5" fillId="3" borderId="1" xfId="0" applyNumberFormat="1" applyFont="1" applyFill="1" applyBorder="1" applyAlignment="1">
      <alignment horizontal="center" vertical="center" wrapText="1"/>
    </xf>
    <xf numFmtId="164" fontId="5" fillId="3" borderId="1" xfId="0" applyNumberFormat="1" applyFont="1" applyFill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167" fontId="3" fillId="3" borderId="1" xfId="5" applyNumberFormat="1" applyFont="1" applyFill="1" applyBorder="1" applyAlignment="1">
      <alignment horizontal="center"/>
    </xf>
    <xf numFmtId="167" fontId="3" fillId="3" borderId="1" xfId="5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 applyProtection="1">
      <alignment vertical="center" wrapText="1"/>
      <protection locked="0"/>
    </xf>
    <xf numFmtId="0" fontId="9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3" fillId="3" borderId="1" xfId="0" applyFont="1" applyFill="1" applyBorder="1" applyAlignment="1">
      <alignment horizontal="center" vertical="center" wrapText="1"/>
    </xf>
    <xf numFmtId="49" fontId="9" fillId="4" borderId="0" xfId="0" applyNumberFormat="1" applyFont="1" applyFill="1" applyAlignment="1">
      <alignment horizontal="center" vertical="center"/>
    </xf>
    <xf numFmtId="0" fontId="3" fillId="4" borderId="0" xfId="0" applyFont="1" applyFill="1" applyAlignment="1">
      <alignment vertical="center"/>
    </xf>
    <xf numFmtId="0" fontId="3" fillId="4" borderId="0" xfId="0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25" fillId="4" borderId="0" xfId="0" applyFont="1" applyFill="1"/>
    <xf numFmtId="0" fontId="3" fillId="4" borderId="0" xfId="0" applyFont="1" applyFill="1"/>
    <xf numFmtId="0" fontId="3" fillId="4" borderId="0" xfId="0" applyFont="1" applyFill="1" applyBorder="1"/>
    <xf numFmtId="0" fontId="3" fillId="4" borderId="0" xfId="0" applyFont="1" applyFill="1" applyAlignment="1">
      <alignment horizontal="center" vertical="center"/>
    </xf>
    <xf numFmtId="49" fontId="9" fillId="4" borderId="0" xfId="0" applyNumberFormat="1" applyFont="1" applyFill="1" applyAlignment="1">
      <alignment horizontal="center" vertical="center" wrapText="1"/>
    </xf>
    <xf numFmtId="0" fontId="25" fillId="4" borderId="0" xfId="0" applyFont="1" applyFill="1" applyAlignment="1">
      <alignment wrapText="1"/>
    </xf>
    <xf numFmtId="0" fontId="3" fillId="4" borderId="0" xfId="0" applyFont="1" applyFill="1" applyAlignment="1">
      <alignment vertical="center" wrapText="1"/>
    </xf>
    <xf numFmtId="0" fontId="3" fillId="4" borderId="0" xfId="0" applyFont="1" applyFill="1" applyAlignment="1">
      <alignment horizontal="center" wrapText="1"/>
    </xf>
    <xf numFmtId="0" fontId="25" fillId="4" borderId="1" xfId="0" applyFont="1" applyFill="1" applyBorder="1"/>
    <xf numFmtId="0" fontId="3" fillId="4" borderId="1" xfId="0" applyFont="1" applyFill="1" applyBorder="1"/>
    <xf numFmtId="0" fontId="3" fillId="4" borderId="8" xfId="0" applyFont="1" applyFill="1" applyBorder="1"/>
    <xf numFmtId="0" fontId="3" fillId="4" borderId="10" xfId="0" applyFont="1" applyFill="1" applyBorder="1"/>
    <xf numFmtId="0" fontId="3" fillId="4" borderId="1" xfId="0" applyFont="1" applyFill="1" applyBorder="1" applyAlignment="1">
      <alignment horizontal="center" vertical="center" wrapText="1"/>
    </xf>
    <xf numFmtId="2" fontId="3" fillId="4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167" fontId="5" fillId="4" borderId="1" xfId="0" applyNumberFormat="1" applyFont="1" applyFill="1" applyBorder="1" applyAlignment="1">
      <alignment horizontal="center" vertical="center" wrapText="1"/>
    </xf>
    <xf numFmtId="165" fontId="26" fillId="4" borderId="1" xfId="0" applyNumberFormat="1" applyFont="1" applyFill="1" applyBorder="1"/>
    <xf numFmtId="167" fontId="5" fillId="4" borderId="1" xfId="0" applyNumberFormat="1" applyFont="1" applyFill="1" applyBorder="1"/>
    <xf numFmtId="167" fontId="5" fillId="4" borderId="8" xfId="0" applyNumberFormat="1" applyFont="1" applyFill="1" applyBorder="1"/>
    <xf numFmtId="0" fontId="5" fillId="4" borderId="0" xfId="0" applyFont="1" applyFill="1" applyBorder="1"/>
    <xf numFmtId="0" fontId="5" fillId="4" borderId="10" xfId="0" applyFont="1" applyFill="1" applyBorder="1"/>
    <xf numFmtId="0" fontId="5" fillId="4" borderId="1" xfId="0" applyFont="1" applyFill="1" applyBorder="1"/>
    <xf numFmtId="165" fontId="5" fillId="4" borderId="1" xfId="0" applyNumberFormat="1" applyFont="1" applyFill="1" applyBorder="1"/>
    <xf numFmtId="167" fontId="3" fillId="4" borderId="1" xfId="0" applyNumberFormat="1" applyFont="1" applyFill="1" applyBorder="1" applyAlignment="1">
      <alignment horizontal="center" vertical="center" wrapText="1"/>
    </xf>
    <xf numFmtId="167" fontId="5" fillId="4" borderId="1" xfId="0" applyNumberFormat="1" applyFont="1" applyFill="1" applyBorder="1" applyAlignment="1">
      <alignment horizontal="center"/>
    </xf>
    <xf numFmtId="167" fontId="3" fillId="4" borderId="1" xfId="0" applyNumberFormat="1" applyFont="1" applyFill="1" applyBorder="1" applyAlignment="1">
      <alignment horizontal="center"/>
    </xf>
    <xf numFmtId="167" fontId="3" fillId="4" borderId="1" xfId="0" applyNumberFormat="1" applyFont="1" applyFill="1" applyBorder="1"/>
    <xf numFmtId="167" fontId="3" fillId="4" borderId="1" xfId="0" applyNumberFormat="1" applyFont="1" applyFill="1" applyBorder="1" applyAlignment="1">
      <alignment horizontal="center" vertical="center"/>
    </xf>
    <xf numFmtId="165" fontId="3" fillId="4" borderId="1" xfId="0" applyNumberFormat="1" applyFont="1" applyFill="1" applyBorder="1"/>
    <xf numFmtId="0" fontId="3" fillId="4" borderId="1" xfId="0" applyFont="1" applyFill="1" applyBorder="1" applyAlignment="1">
      <alignment horizontal="center"/>
    </xf>
    <xf numFmtId="167" fontId="3" fillId="4" borderId="8" xfId="0" applyNumberFormat="1" applyFont="1" applyFill="1" applyBorder="1" applyAlignment="1">
      <alignment horizontal="center"/>
    </xf>
    <xf numFmtId="167" fontId="15" fillId="3" borderId="1" xfId="0" applyNumberFormat="1" applyFont="1" applyFill="1" applyBorder="1" applyAlignment="1">
      <alignment horizontal="center" vertical="center" wrapText="1"/>
    </xf>
    <xf numFmtId="167" fontId="15" fillId="4" borderId="1" xfId="0" applyNumberFormat="1" applyFont="1" applyFill="1" applyBorder="1" applyAlignment="1">
      <alignment horizontal="center" vertical="center" wrapText="1"/>
    </xf>
    <xf numFmtId="167" fontId="5" fillId="4" borderId="1" xfId="0" applyNumberFormat="1" applyFont="1" applyFill="1" applyBorder="1" applyAlignment="1">
      <alignment horizontal="center" vertical="center"/>
    </xf>
    <xf numFmtId="167" fontId="27" fillId="4" borderId="1" xfId="0" applyNumberFormat="1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vertical="center" wrapText="1"/>
    </xf>
    <xf numFmtId="2" fontId="15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/>
    <xf numFmtId="0" fontId="4" fillId="4" borderId="0" xfId="0" applyFont="1" applyFill="1" applyBorder="1"/>
    <xf numFmtId="0" fontId="4" fillId="4" borderId="10" xfId="0" applyFont="1" applyFill="1" applyBorder="1"/>
    <xf numFmtId="165" fontId="26" fillId="3" borderId="1" xfId="0" applyNumberFormat="1" applyFont="1" applyFill="1" applyBorder="1"/>
    <xf numFmtId="167" fontId="3" fillId="3" borderId="1" xfId="0" applyNumberFormat="1" applyFont="1" applyFill="1" applyBorder="1"/>
    <xf numFmtId="167" fontId="5" fillId="3" borderId="8" xfId="0" applyNumberFormat="1" applyFont="1" applyFill="1" applyBorder="1"/>
    <xf numFmtId="0" fontId="3" fillId="3" borderId="10" xfId="0" applyFont="1" applyFill="1" applyBorder="1"/>
    <xf numFmtId="167" fontId="3" fillId="4" borderId="1" xfId="5" applyNumberFormat="1" applyFont="1" applyFill="1" applyBorder="1" applyAlignment="1">
      <alignment horizontal="center" vertical="center" wrapText="1"/>
    </xf>
    <xf numFmtId="167" fontId="3" fillId="4" borderId="1" xfId="5" applyNumberFormat="1" applyFont="1" applyFill="1" applyBorder="1" applyAlignment="1">
      <alignment horizontal="center"/>
    </xf>
    <xf numFmtId="165" fontId="4" fillId="4" borderId="1" xfId="0" applyNumberFormat="1" applyFont="1" applyFill="1" applyBorder="1"/>
    <xf numFmtId="167" fontId="5" fillId="4" borderId="1" xfId="5" applyNumberFormat="1" applyFont="1" applyFill="1" applyBorder="1" applyAlignment="1">
      <alignment horizontal="center" vertical="center" wrapText="1"/>
    </xf>
    <xf numFmtId="167" fontId="25" fillId="4" borderId="1" xfId="0" applyNumberFormat="1" applyFont="1" applyFill="1" applyBorder="1"/>
    <xf numFmtId="171" fontId="3" fillId="4" borderId="1" xfId="0" applyNumberFormat="1" applyFont="1" applyFill="1" applyBorder="1" applyAlignment="1">
      <alignment horizontal="center" vertical="center" wrapText="1"/>
    </xf>
    <xf numFmtId="166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26" fillId="4" borderId="1" xfId="0" applyFont="1" applyFill="1" applyBorder="1"/>
    <xf numFmtId="0" fontId="3" fillId="4" borderId="0" xfId="0" applyFont="1" applyFill="1" applyBorder="1" applyAlignment="1">
      <alignment vertical="center"/>
    </xf>
    <xf numFmtId="0" fontId="3" fillId="4" borderId="0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 vertical="center"/>
    </xf>
    <xf numFmtId="49" fontId="9" fillId="4" borderId="0" xfId="0" applyNumberFormat="1" applyFont="1" applyFill="1" applyBorder="1" applyAlignment="1">
      <alignment horizontal="center" vertical="center"/>
    </xf>
    <xf numFmtId="171" fontId="3" fillId="4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25" fillId="4" borderId="0" xfId="0" applyFont="1" applyFill="1" applyBorder="1"/>
    <xf numFmtId="167" fontId="5" fillId="4" borderId="0" xfId="0" applyNumberFormat="1" applyFont="1" applyFill="1" applyBorder="1"/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171" fontId="5" fillId="4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2" fontId="15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167" fontId="5" fillId="4" borderId="1" xfId="5" applyNumberFormat="1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 vertical="center" wrapText="1"/>
    </xf>
    <xf numFmtId="49" fontId="9" fillId="4" borderId="4" xfId="0" applyNumberFormat="1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167" fontId="3" fillId="4" borderId="3" xfId="0" applyNumberFormat="1" applyFont="1" applyFill="1" applyBorder="1" applyAlignment="1">
      <alignment horizontal="center" vertical="center" wrapText="1"/>
    </xf>
    <xf numFmtId="165" fontId="26" fillId="4" borderId="3" xfId="0" applyNumberFormat="1" applyFont="1" applyFill="1" applyBorder="1"/>
    <xf numFmtId="0" fontId="3" fillId="4" borderId="3" xfId="0" applyFont="1" applyFill="1" applyBorder="1"/>
    <xf numFmtId="167" fontId="3" fillId="4" borderId="3" xfId="0" applyNumberFormat="1" applyFont="1" applyFill="1" applyBorder="1"/>
    <xf numFmtId="167" fontId="5" fillId="4" borderId="5" xfId="0" applyNumberFormat="1" applyFont="1" applyFill="1" applyBorder="1"/>
    <xf numFmtId="0" fontId="3" fillId="4" borderId="7" xfId="0" applyFont="1" applyFill="1" applyBorder="1"/>
    <xf numFmtId="0" fontId="5" fillId="4" borderId="11" xfId="0" applyFont="1" applyFill="1" applyBorder="1" applyAlignment="1">
      <alignment horizontal="center" vertical="center" wrapText="1"/>
    </xf>
    <xf numFmtId="167" fontId="5" fillId="4" borderId="11" xfId="0" applyNumberFormat="1" applyFont="1" applyFill="1" applyBorder="1" applyAlignment="1">
      <alignment horizontal="center" vertical="center" wrapText="1"/>
    </xf>
    <xf numFmtId="165" fontId="26" fillId="4" borderId="11" xfId="0" applyNumberFormat="1" applyFont="1" applyFill="1" applyBorder="1"/>
    <xf numFmtId="0" fontId="3" fillId="4" borderId="11" xfId="0" applyFont="1" applyFill="1" applyBorder="1"/>
    <xf numFmtId="167" fontId="3" fillId="4" borderId="11" xfId="0" applyNumberFormat="1" applyFont="1" applyFill="1" applyBorder="1"/>
    <xf numFmtId="167" fontId="5" fillId="4" borderId="13" xfId="0" applyNumberFormat="1" applyFont="1" applyFill="1" applyBorder="1"/>
    <xf numFmtId="0" fontId="3" fillId="4" borderId="15" xfId="0" applyFont="1" applyFill="1" applyBorder="1"/>
    <xf numFmtId="0" fontId="3" fillId="4" borderId="6" xfId="0" applyFont="1" applyFill="1" applyBorder="1"/>
    <xf numFmtId="0" fontId="3" fillId="4" borderId="14" xfId="0" applyFont="1" applyFill="1" applyBorder="1"/>
    <xf numFmtId="0" fontId="3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167" fontId="3" fillId="0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/>
    </xf>
    <xf numFmtId="167" fontId="5" fillId="0" borderId="1" xfId="0" applyNumberFormat="1" applyFont="1" applyFill="1" applyBorder="1" applyAlignment="1">
      <alignment horizontal="center" vertical="center" wrapText="1"/>
    </xf>
    <xf numFmtId="0" fontId="30" fillId="4" borderId="1" xfId="0" applyFont="1" applyFill="1" applyBorder="1" applyAlignment="1">
      <alignment horizontal="center" vertical="center" wrapText="1"/>
    </xf>
    <xf numFmtId="167" fontId="30" fillId="4" borderId="1" xfId="0" applyNumberFormat="1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 wrapText="1"/>
    </xf>
    <xf numFmtId="167" fontId="19" fillId="4" borderId="1" xfId="0" applyNumberFormat="1" applyFont="1" applyFill="1" applyBorder="1" applyAlignment="1">
      <alignment horizontal="center" vertical="center" wrapText="1"/>
    </xf>
    <xf numFmtId="167" fontId="19" fillId="4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67" fontId="5" fillId="0" borderId="1" xfId="0" applyNumberFormat="1" applyFont="1" applyFill="1" applyBorder="1" applyAlignment="1">
      <alignment horizontal="center"/>
    </xf>
    <xf numFmtId="167" fontId="3" fillId="0" borderId="1" xfId="5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1" fontId="5" fillId="0" borderId="3" xfId="0" applyNumberFormat="1" applyFont="1" applyBorder="1" applyAlignment="1">
      <alignment horizontal="center" vertical="center" wrapText="1"/>
    </xf>
    <xf numFmtId="1" fontId="5" fillId="0" borderId="4" xfId="0" applyNumberFormat="1" applyFont="1" applyBorder="1" applyAlignment="1">
      <alignment horizontal="center" vertical="center" wrapText="1"/>
    </xf>
    <xf numFmtId="1" fontId="5" fillId="0" borderId="11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1" fontId="3" fillId="0" borderId="11" xfId="0" applyNumberFormat="1" applyFont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49" fontId="3" fillId="0" borderId="4" xfId="0" applyNumberFormat="1" applyFont="1" applyBorder="1" applyAlignment="1">
      <alignment horizontal="center" vertical="center" wrapText="1"/>
    </xf>
    <xf numFmtId="49" fontId="3" fillId="0" borderId="1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2" fontId="3" fillId="0" borderId="3" xfId="0" applyNumberFormat="1" applyFont="1" applyBorder="1" applyAlignment="1">
      <alignment horizontal="center" vertical="center" wrapText="1"/>
    </xf>
    <xf numFmtId="2" fontId="3" fillId="0" borderId="4" xfId="0" applyNumberFormat="1" applyFont="1" applyBorder="1" applyAlignment="1">
      <alignment horizontal="center" vertical="center" wrapText="1"/>
    </xf>
    <xf numFmtId="2" fontId="3" fillId="0" borderId="11" xfId="0" applyNumberFormat="1" applyFont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1" fontId="3" fillId="0" borderId="11" xfId="0" applyNumberFormat="1" applyFont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2" fontId="3" fillId="0" borderId="3" xfId="0" applyNumberFormat="1" applyFont="1" applyBorder="1" applyAlignment="1">
      <alignment horizontal="center" vertical="center"/>
    </xf>
    <xf numFmtId="2" fontId="3" fillId="0" borderId="4" xfId="0" applyNumberFormat="1" applyFont="1" applyBorder="1" applyAlignment="1">
      <alignment horizontal="center" vertical="center"/>
    </xf>
    <xf numFmtId="2" fontId="3" fillId="0" borderId="11" xfId="0" applyNumberFormat="1" applyFont="1" applyBorder="1" applyAlignment="1">
      <alignment horizontal="center" vertical="center"/>
    </xf>
    <xf numFmtId="0" fontId="6" fillId="0" borderId="3" xfId="0" applyFont="1" applyFill="1" applyBorder="1" applyAlignment="1" applyProtection="1">
      <alignment horizontal="center" vertical="center" wrapText="1"/>
      <protection locked="0"/>
    </xf>
    <xf numFmtId="0" fontId="6" fillId="0" borderId="4" xfId="0" applyFont="1" applyFill="1" applyBorder="1" applyAlignment="1" applyProtection="1">
      <alignment horizontal="center" vertical="center" wrapText="1"/>
      <protection locked="0"/>
    </xf>
    <xf numFmtId="0" fontId="6" fillId="0" borderId="11" xfId="0" applyFont="1" applyFill="1" applyBorder="1" applyAlignment="1" applyProtection="1">
      <alignment horizontal="center" vertical="center" wrapText="1"/>
      <protection locked="0"/>
    </xf>
    <xf numFmtId="1" fontId="5" fillId="0" borderId="3" xfId="0" applyNumberFormat="1" applyFont="1" applyFill="1" applyBorder="1" applyAlignment="1" applyProtection="1">
      <alignment horizontal="center" vertical="center" wrapText="1"/>
      <protection locked="0"/>
    </xf>
    <xf numFmtId="1" fontId="5" fillId="0" borderId="4" xfId="0" applyNumberFormat="1" applyFont="1" applyFill="1" applyBorder="1" applyAlignment="1" applyProtection="1">
      <alignment horizontal="center" vertical="center" wrapText="1"/>
      <protection locked="0"/>
    </xf>
    <xf numFmtId="1" fontId="5" fillId="0" borderId="11" xfId="0" applyNumberFormat="1" applyFont="1" applyFill="1" applyBorder="1" applyAlignment="1" applyProtection="1">
      <alignment horizontal="center" vertical="center" wrapText="1"/>
      <protection locked="0"/>
    </xf>
    <xf numFmtId="2" fontId="3" fillId="0" borderId="3" xfId="0" applyNumberFormat="1" applyFont="1" applyFill="1" applyBorder="1" applyAlignment="1">
      <alignment horizontal="center" vertical="center" wrapText="1"/>
    </xf>
    <xf numFmtId="2" fontId="3" fillId="0" borderId="4" xfId="0" applyNumberFormat="1" applyFont="1" applyFill="1" applyBorder="1" applyAlignment="1">
      <alignment horizontal="center" vertical="center" wrapText="1"/>
    </xf>
    <xf numFmtId="2" fontId="3" fillId="0" borderId="11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11" xfId="0" applyFont="1" applyFill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11" xfId="0" applyFont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11" xfId="0" applyFont="1" applyFill="1" applyBorder="1" applyAlignment="1">
      <alignment horizontal="left" vertical="center" wrapText="1"/>
    </xf>
    <xf numFmtId="0" fontId="9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4" fillId="0" borderId="0" xfId="0" applyFont="1" applyAlignment="1">
      <alignment horizontal="center" wrapText="1"/>
    </xf>
    <xf numFmtId="0" fontId="3" fillId="0" borderId="14" xfId="0" applyFont="1" applyBorder="1" applyAlignment="1">
      <alignment horizontal="right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0" xfId="0" applyFont="1" applyAlignment="1"/>
    <xf numFmtId="0" fontId="0" fillId="0" borderId="0" xfId="0" applyAlignment="1"/>
    <xf numFmtId="0" fontId="3" fillId="0" borderId="3" xfId="0" applyFont="1" applyFill="1" applyBorder="1" applyAlignment="1" applyProtection="1">
      <alignment horizontal="center" vertical="center" wrapText="1"/>
      <protection locked="0"/>
    </xf>
    <xf numFmtId="0" fontId="3" fillId="0" borderId="4" xfId="0" applyFont="1" applyFill="1" applyBorder="1" applyAlignment="1" applyProtection="1">
      <alignment horizontal="center" vertical="center" wrapText="1"/>
      <protection locked="0"/>
    </xf>
    <xf numFmtId="0" fontId="3" fillId="0" borderId="11" xfId="0" applyFont="1" applyFill="1" applyBorder="1" applyAlignment="1" applyProtection="1">
      <alignment horizontal="center" vertical="center" wrapText="1"/>
      <protection locked="0"/>
    </xf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Fill="1" applyBorder="1" applyAlignment="1" applyProtection="1">
      <alignment horizontal="center" vertical="center" wrapText="1"/>
      <protection locked="0"/>
    </xf>
    <xf numFmtId="0" fontId="5" fillId="0" borderId="11" xfId="0" applyFont="1" applyFill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4" xfId="0" applyFont="1" applyBorder="1" applyAlignment="1" applyProtection="1">
      <alignment horizontal="center" vertical="center" wrapText="1"/>
      <protection locked="0"/>
    </xf>
    <xf numFmtId="0" fontId="3" fillId="0" borderId="11" xfId="0" applyFont="1" applyBorder="1" applyAlignment="1" applyProtection="1">
      <alignment horizontal="center" vertical="center" wrapText="1"/>
      <protection locked="0"/>
    </xf>
    <xf numFmtId="0" fontId="3" fillId="4" borderId="3" xfId="0" applyFont="1" applyFill="1" applyBorder="1" applyAlignment="1" applyProtection="1">
      <alignment horizontal="center" vertical="center" wrapText="1"/>
      <protection locked="0"/>
    </xf>
    <xf numFmtId="0" fontId="3" fillId="4" borderId="4" xfId="0" applyFont="1" applyFill="1" applyBorder="1" applyAlignment="1" applyProtection="1">
      <alignment horizontal="center" vertical="center" wrapText="1"/>
      <protection locked="0"/>
    </xf>
    <xf numFmtId="0" fontId="3" fillId="4" borderId="1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vertical="center" wrapText="1"/>
    </xf>
    <xf numFmtId="0" fontId="3" fillId="0" borderId="0" xfId="0" applyFont="1" applyBorder="1" applyAlignment="1" applyProtection="1">
      <alignment horizontal="left" vertical="center" wrapText="1"/>
      <protection locked="0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" fillId="0" borderId="0" xfId="0" applyFont="1" applyBorder="1" applyAlignment="1" applyProtection="1">
      <alignment horizontal="center" vertical="center" wrapText="1"/>
      <protection locked="0"/>
    </xf>
    <xf numFmtId="164" fontId="3" fillId="0" borderId="3" xfId="0" applyNumberFormat="1" applyFont="1" applyBorder="1" applyAlignment="1" applyProtection="1">
      <alignment horizontal="center" vertical="center" wrapText="1"/>
      <protection locked="0"/>
    </xf>
    <xf numFmtId="164" fontId="3" fillId="0" borderId="4" xfId="0" applyNumberFormat="1" applyFont="1" applyBorder="1" applyAlignment="1" applyProtection="1">
      <alignment horizontal="center" vertical="center" wrapText="1"/>
      <protection locked="0"/>
    </xf>
    <xf numFmtId="164" fontId="3" fillId="0" borderId="11" xfId="0" applyNumberFormat="1" applyFont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5" xfId="0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 applyProtection="1">
      <alignment horizontal="center" vertical="center" wrapText="1"/>
      <protection locked="0"/>
    </xf>
    <xf numFmtId="0" fontId="3" fillId="0" borderId="7" xfId="0" applyFont="1" applyBorder="1" applyAlignment="1" applyProtection="1">
      <alignment horizontal="center" vertical="center" wrapText="1"/>
      <protection locked="0"/>
    </xf>
    <xf numFmtId="0" fontId="3" fillId="0" borderId="8" xfId="0" applyFont="1" applyBorder="1" applyAlignment="1" applyProtection="1">
      <alignment horizontal="center" vertical="center" wrapText="1"/>
      <protection locked="0"/>
    </xf>
    <xf numFmtId="0" fontId="3" fillId="0" borderId="9" xfId="0" applyFont="1" applyBorder="1" applyAlignment="1" applyProtection="1">
      <alignment horizontal="center" vertical="center" wrapText="1"/>
      <protection locked="0"/>
    </xf>
    <xf numFmtId="0" fontId="3" fillId="0" borderId="10" xfId="0" applyFont="1" applyBorder="1" applyAlignment="1" applyProtection="1">
      <alignment horizontal="center" vertical="center" wrapText="1"/>
      <protection locked="0"/>
    </xf>
    <xf numFmtId="0" fontId="9" fillId="3" borderId="0" xfId="0" applyFont="1" applyFill="1" applyAlignment="1">
      <alignment horizontal="center"/>
    </xf>
    <xf numFmtId="49" fontId="9" fillId="3" borderId="1" xfId="0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left" vertical="center" wrapText="1"/>
    </xf>
    <xf numFmtId="0" fontId="12" fillId="3" borderId="1" xfId="0" applyFont="1" applyFill="1" applyBorder="1" applyAlignment="1">
      <alignment vertical="center"/>
    </xf>
    <xf numFmtId="0" fontId="13" fillId="3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vertical="center" wrapText="1"/>
    </xf>
    <xf numFmtId="49" fontId="9" fillId="3" borderId="3" xfId="0" applyNumberFormat="1" applyFont="1" applyFill="1" applyBorder="1" applyAlignment="1">
      <alignment horizontal="center" vertical="center"/>
    </xf>
    <xf numFmtId="49" fontId="9" fillId="3" borderId="4" xfId="0" applyNumberFormat="1" applyFont="1" applyFill="1" applyBorder="1" applyAlignment="1">
      <alignment horizontal="center" vertical="center"/>
    </xf>
    <xf numFmtId="49" fontId="9" fillId="3" borderId="1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/>
    </xf>
    <xf numFmtId="0" fontId="17" fillId="3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vertical="top" wrapText="1"/>
    </xf>
    <xf numFmtId="0" fontId="5" fillId="3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left" vertical="center" wrapText="1"/>
    </xf>
    <xf numFmtId="49" fontId="9" fillId="3" borderId="1" xfId="0" applyNumberFormat="1" applyFont="1" applyFill="1" applyBorder="1" applyAlignment="1">
      <alignment horizontal="center" vertical="center" wrapText="1"/>
    </xf>
    <xf numFmtId="2" fontId="4" fillId="3" borderId="1" xfId="0" applyNumberFormat="1" applyFont="1" applyFill="1" applyBorder="1" applyAlignment="1">
      <alignment horizontal="left" vertical="center" wrapText="1"/>
    </xf>
    <xf numFmtId="49" fontId="9" fillId="3" borderId="3" xfId="0" applyNumberFormat="1" applyFont="1" applyFill="1" applyBorder="1" applyAlignment="1">
      <alignment horizontal="center" vertical="center" wrapText="1"/>
    </xf>
    <xf numFmtId="49" fontId="9" fillId="3" borderId="4" xfId="0" applyNumberFormat="1" applyFont="1" applyFill="1" applyBorder="1" applyAlignment="1">
      <alignment horizontal="center" vertical="center" wrapText="1"/>
    </xf>
    <xf numFmtId="49" fontId="9" fillId="3" borderId="11" xfId="0" applyNumberFormat="1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horizontal="left" vertical="center" wrapText="1"/>
    </xf>
    <xf numFmtId="0" fontId="3" fillId="3" borderId="4" xfId="2" applyFont="1" applyFill="1" applyBorder="1" applyAlignment="1">
      <alignment horizontal="left" vertical="center" wrapText="1"/>
    </xf>
    <xf numFmtId="0" fontId="3" fillId="3" borderId="11" xfId="2" applyFont="1" applyFill="1" applyBorder="1" applyAlignment="1">
      <alignment horizontal="left" vertical="center" wrapText="1"/>
    </xf>
    <xf numFmtId="0" fontId="3" fillId="3" borderId="1" xfId="2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19" fillId="3" borderId="1" xfId="0" applyFont="1" applyFill="1" applyBorder="1" applyAlignment="1">
      <alignment vertical="center" wrapText="1"/>
    </xf>
    <xf numFmtId="0" fontId="19" fillId="3" borderId="1" xfId="0" applyFont="1" applyFill="1" applyBorder="1" applyAlignment="1">
      <alignment vertical="center"/>
    </xf>
    <xf numFmtId="0" fontId="4" fillId="3" borderId="1" xfId="2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3" borderId="1" xfId="2" applyFont="1" applyFill="1" applyBorder="1" applyAlignment="1">
      <alignment horizontal="left" vertical="center" wrapText="1"/>
    </xf>
    <xf numFmtId="0" fontId="3" fillId="3" borderId="1" xfId="2" applyFont="1" applyFill="1" applyBorder="1" applyAlignment="1">
      <alignment horizontal="left" vertical="center" wrapText="1"/>
    </xf>
    <xf numFmtId="0" fontId="16" fillId="3" borderId="1" xfId="0" applyFont="1" applyFill="1" applyBorder="1" applyAlignment="1">
      <alignment vertical="center" wrapText="1"/>
    </xf>
    <xf numFmtId="0" fontId="12" fillId="3" borderId="1" xfId="0" applyFont="1" applyFill="1" applyBorder="1" applyAlignment="1">
      <alignment vertical="center" wrapText="1"/>
    </xf>
    <xf numFmtId="2" fontId="13" fillId="3" borderId="0" xfId="0" applyNumberFormat="1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left" vertical="center" wrapText="1"/>
    </xf>
    <xf numFmtId="0" fontId="12" fillId="3" borderId="1" xfId="0" applyFont="1" applyFill="1" applyBorder="1" applyAlignment="1">
      <alignment wrapText="1"/>
    </xf>
    <xf numFmtId="0" fontId="12" fillId="3" borderId="1" xfId="0" applyFont="1" applyFill="1" applyBorder="1" applyAlignment="1">
      <alignment vertical="top" wrapText="1"/>
    </xf>
    <xf numFmtId="0" fontId="13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0" fontId="9" fillId="0" borderId="0" xfId="0" applyFont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wrapText="1"/>
    </xf>
    <xf numFmtId="0" fontId="3" fillId="3" borderId="0" xfId="0" applyFont="1" applyFill="1" applyBorder="1" applyAlignment="1">
      <alignment horizontal="center" wrapText="1"/>
    </xf>
    <xf numFmtId="0" fontId="3" fillId="3" borderId="3" xfId="0" applyFont="1" applyFill="1" applyBorder="1" applyAlignment="1">
      <alignment vertical="center" wrapText="1"/>
    </xf>
    <xf numFmtId="0" fontId="3" fillId="3" borderId="4" xfId="0" applyFont="1" applyFill="1" applyBorder="1" applyAlignment="1">
      <alignment vertical="center" wrapText="1"/>
    </xf>
    <xf numFmtId="0" fontId="3" fillId="3" borderId="11" xfId="0" applyFont="1" applyFill="1" applyBorder="1" applyAlignment="1">
      <alignment vertical="center" wrapText="1"/>
    </xf>
    <xf numFmtId="0" fontId="19" fillId="3" borderId="3" xfId="0" applyFont="1" applyFill="1" applyBorder="1" applyAlignment="1">
      <alignment horizontal="left" vertical="center" wrapText="1"/>
    </xf>
    <xf numFmtId="0" fontId="19" fillId="3" borderId="4" xfId="0" applyFont="1" applyFill="1" applyBorder="1" applyAlignment="1">
      <alignment horizontal="left" vertical="center" wrapText="1"/>
    </xf>
    <xf numFmtId="0" fontId="19" fillId="3" borderId="11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wrapText="1"/>
    </xf>
    <xf numFmtId="0" fontId="3" fillId="3" borderId="4" xfId="0" applyFont="1" applyFill="1" applyBorder="1" applyAlignment="1">
      <alignment wrapText="1"/>
    </xf>
    <xf numFmtId="0" fontId="3" fillId="3" borderId="11" xfId="0" applyFont="1" applyFill="1" applyBorder="1" applyAlignment="1">
      <alignment wrapText="1"/>
    </xf>
    <xf numFmtId="170" fontId="3" fillId="3" borderId="3" xfId="0" applyNumberFormat="1" applyFont="1" applyFill="1" applyBorder="1" applyAlignment="1">
      <alignment horizontal="left" wrapText="1"/>
    </xf>
    <xf numFmtId="170" fontId="3" fillId="3" borderId="4" xfId="0" applyNumberFormat="1" applyFont="1" applyFill="1" applyBorder="1" applyAlignment="1">
      <alignment horizontal="left" wrapText="1"/>
    </xf>
    <xf numFmtId="170" fontId="3" fillId="3" borderId="11" xfId="0" applyNumberFormat="1" applyFont="1" applyFill="1" applyBorder="1" applyAlignment="1">
      <alignment horizontal="left" wrapText="1"/>
    </xf>
    <xf numFmtId="0" fontId="3" fillId="3" borderId="3" xfId="0" applyFont="1" applyFill="1" applyBorder="1" applyAlignment="1">
      <alignment horizontal="left" wrapText="1"/>
    </xf>
    <xf numFmtId="0" fontId="3" fillId="3" borderId="4" xfId="0" applyFont="1" applyFill="1" applyBorder="1" applyAlignment="1">
      <alignment horizontal="left" wrapText="1"/>
    </xf>
    <xf numFmtId="0" fontId="3" fillId="3" borderId="11" xfId="0" applyFont="1" applyFill="1" applyBorder="1" applyAlignment="1">
      <alignment horizontal="left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4" xfId="0" applyFont="1" applyFill="1" applyBorder="1" applyAlignment="1">
      <alignment horizontal="left" vertical="center" wrapText="1"/>
    </xf>
    <xf numFmtId="0" fontId="3" fillId="3" borderId="11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top" wrapText="1"/>
    </xf>
    <xf numFmtId="0" fontId="3" fillId="3" borderId="4" xfId="0" applyFont="1" applyFill="1" applyBorder="1" applyAlignment="1">
      <alignment horizontal="left" vertical="top" wrapText="1"/>
    </xf>
    <xf numFmtId="0" fontId="3" fillId="3" borderId="11" xfId="0" applyFont="1" applyFill="1" applyBorder="1" applyAlignment="1">
      <alignment horizontal="left" vertical="top" wrapText="1"/>
    </xf>
    <xf numFmtId="0" fontId="3" fillId="3" borderId="3" xfId="0" applyFont="1" applyFill="1" applyBorder="1" applyAlignment="1">
      <alignment horizontal="left"/>
    </xf>
    <xf numFmtId="0" fontId="3" fillId="3" borderId="4" xfId="0" applyFont="1" applyFill="1" applyBorder="1" applyAlignment="1">
      <alignment horizontal="left"/>
    </xf>
    <xf numFmtId="0" fontId="3" fillId="3" borderId="11" xfId="0" applyFont="1" applyFill="1" applyBorder="1" applyAlignment="1">
      <alignment horizontal="left"/>
    </xf>
    <xf numFmtId="0" fontId="12" fillId="3" borderId="3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/>
    </xf>
    <xf numFmtId="0" fontId="5" fillId="3" borderId="3" xfId="0" applyFont="1" applyFill="1" applyBorder="1" applyAlignment="1">
      <alignment horizontal="left" vertical="top" wrapText="1"/>
    </xf>
    <xf numFmtId="0" fontId="5" fillId="3" borderId="4" xfId="0" applyFont="1" applyFill="1" applyBorder="1" applyAlignment="1">
      <alignment horizontal="left" vertical="top" wrapText="1"/>
    </xf>
    <xf numFmtId="0" fontId="5" fillId="3" borderId="11" xfId="0" applyFont="1" applyFill="1" applyBorder="1" applyAlignment="1">
      <alignment horizontal="left" vertical="top" wrapText="1"/>
    </xf>
    <xf numFmtId="49" fontId="22" fillId="3" borderId="3" xfId="0" applyNumberFormat="1" applyFont="1" applyFill="1" applyBorder="1" applyAlignment="1">
      <alignment horizontal="center" vertical="center" wrapText="1"/>
    </xf>
    <xf numFmtId="49" fontId="22" fillId="3" borderId="4" xfId="0" applyNumberFormat="1" applyFont="1" applyFill="1" applyBorder="1" applyAlignment="1">
      <alignment horizontal="center" vertical="center" wrapText="1"/>
    </xf>
    <xf numFmtId="49" fontId="22" fillId="3" borderId="1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wrapText="1"/>
    </xf>
    <xf numFmtId="0" fontId="3" fillId="3" borderId="1" xfId="0" applyFont="1" applyFill="1" applyBorder="1" applyAlignment="1">
      <alignment horizontal="left" wrapText="1"/>
    </xf>
    <xf numFmtId="0" fontId="3" fillId="3" borderId="1" xfId="0" applyFont="1" applyFill="1" applyBorder="1" applyAlignment="1">
      <alignment horizontal="left" vertical="top" wrapText="1"/>
    </xf>
    <xf numFmtId="0" fontId="19" fillId="3" borderId="3" xfId="0" applyFont="1" applyFill="1" applyBorder="1" applyAlignment="1">
      <alignment vertical="center" wrapText="1"/>
    </xf>
    <xf numFmtId="0" fontId="19" fillId="3" borderId="4" xfId="0" applyFont="1" applyFill="1" applyBorder="1" applyAlignment="1">
      <alignment vertical="center" wrapText="1"/>
    </xf>
    <xf numFmtId="0" fontId="19" fillId="3" borderId="11" xfId="0" applyFont="1" applyFill="1" applyBorder="1" applyAlignment="1">
      <alignment vertical="center" wrapText="1"/>
    </xf>
    <xf numFmtId="0" fontId="4" fillId="3" borderId="1" xfId="2" applyFont="1" applyFill="1" applyBorder="1" applyAlignment="1">
      <alignment horizontal="left" vertical="center" wrapText="1"/>
    </xf>
    <xf numFmtId="49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left" vertical="center" wrapText="1"/>
    </xf>
    <xf numFmtId="0" fontId="23" fillId="3" borderId="1" xfId="0" applyFont="1" applyFill="1" applyBorder="1" applyAlignment="1">
      <alignment vertical="center" wrapText="1"/>
    </xf>
    <xf numFmtId="0" fontId="23" fillId="3" borderId="1" xfId="0" applyFont="1" applyFill="1" applyBorder="1" applyAlignment="1">
      <alignment vertical="top" wrapText="1"/>
    </xf>
    <xf numFmtId="0" fontId="5" fillId="3" borderId="1" xfId="0" applyFont="1" applyFill="1" applyBorder="1" applyAlignment="1">
      <alignment vertical="top" wrapText="1"/>
    </xf>
    <xf numFmtId="0" fontId="9" fillId="3" borderId="0" xfId="0" applyFont="1" applyFill="1" applyBorder="1" applyAlignment="1" applyProtection="1">
      <alignment horizontal="center" vertical="center" wrapText="1"/>
      <protection locked="0"/>
    </xf>
    <xf numFmtId="0" fontId="9" fillId="3" borderId="0" xfId="0" applyFont="1" applyFill="1" applyBorder="1" applyAlignment="1" applyProtection="1">
      <alignment horizontal="left" vertical="center" wrapText="1"/>
      <protection locked="0"/>
    </xf>
    <xf numFmtId="49" fontId="9" fillId="4" borderId="3" xfId="0" applyNumberFormat="1" applyFont="1" applyFill="1" applyBorder="1" applyAlignment="1">
      <alignment horizontal="center" vertical="center"/>
    </xf>
    <xf numFmtId="49" fontId="9" fillId="4" borderId="4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5" fillId="4" borderId="3" xfId="0" applyFont="1" applyFill="1" applyBorder="1" applyAlignment="1">
      <alignment horizontal="left" vertical="center" wrapText="1"/>
    </xf>
    <xf numFmtId="0" fontId="15" fillId="4" borderId="4" xfId="0" applyFont="1" applyFill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3" fillId="4" borderId="3" xfId="0" applyFont="1" applyFill="1" applyBorder="1" applyAlignment="1">
      <alignment vertical="center" wrapText="1"/>
    </xf>
    <xf numFmtId="0" fontId="3" fillId="4" borderId="4" xfId="0" applyFont="1" applyFill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49" fontId="9" fillId="4" borderId="3" xfId="0" applyNumberFormat="1" applyFont="1" applyFill="1" applyBorder="1" applyAlignment="1">
      <alignment horizontal="center" vertical="center" wrapText="1"/>
    </xf>
    <xf numFmtId="49" fontId="9" fillId="4" borderId="4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4" fillId="3" borderId="3" xfId="0" applyFont="1" applyFill="1" applyBorder="1" applyAlignment="1">
      <alignment vertical="center"/>
    </xf>
    <xf numFmtId="0" fontId="4" fillId="3" borderId="4" xfId="0" applyFont="1" applyFill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11" xfId="0" applyBorder="1" applyAlignment="1">
      <alignment vertical="center"/>
    </xf>
    <xf numFmtId="0" fontId="19" fillId="4" borderId="3" xfId="0" applyFont="1" applyFill="1" applyBorder="1" applyAlignment="1">
      <alignment vertical="center" wrapText="1"/>
    </xf>
    <xf numFmtId="0" fontId="19" fillId="4" borderId="4" xfId="0" applyFont="1" applyFill="1" applyBorder="1" applyAlignment="1">
      <alignment vertical="center" wrapText="1"/>
    </xf>
    <xf numFmtId="0" fontId="31" fillId="0" borderId="4" xfId="0" applyFont="1" applyBorder="1" applyAlignment="1">
      <alignment vertical="center" wrapText="1"/>
    </xf>
    <xf numFmtId="0" fontId="31" fillId="0" borderId="11" xfId="0" applyFont="1" applyBorder="1" applyAlignment="1">
      <alignment vertical="center" wrapText="1"/>
    </xf>
    <xf numFmtId="0" fontId="15" fillId="0" borderId="3" xfId="0" applyFont="1" applyFill="1" applyBorder="1" applyAlignment="1">
      <alignment horizontal="left" vertical="center" wrapText="1"/>
    </xf>
    <xf numFmtId="0" fontId="15" fillId="0" borderId="4" xfId="0" applyFont="1" applyFill="1" applyBorder="1" applyAlignment="1">
      <alignment horizontal="left" vertical="center" wrapText="1"/>
    </xf>
    <xf numFmtId="0" fontId="0" fillId="0" borderId="4" xfId="0" applyFill="1" applyBorder="1" applyAlignment="1">
      <alignment horizontal="left" vertical="center" wrapText="1"/>
    </xf>
    <xf numFmtId="0" fontId="0" fillId="0" borderId="11" xfId="0" applyFill="1" applyBorder="1" applyAlignment="1">
      <alignment horizontal="left" vertical="center" wrapText="1"/>
    </xf>
    <xf numFmtId="0" fontId="27" fillId="4" borderId="3" xfId="0" applyFont="1" applyFill="1" applyBorder="1" applyAlignment="1">
      <alignment horizontal="left" vertical="center" wrapText="1"/>
    </xf>
    <xf numFmtId="0" fontId="27" fillId="4" borderId="4" xfId="0" applyFont="1" applyFill="1" applyBorder="1" applyAlignment="1">
      <alignment horizontal="left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5" fillId="4" borderId="4" xfId="0" applyFont="1" applyFill="1" applyBorder="1" applyAlignment="1">
      <alignment horizontal="left" vertical="center" wrapText="1"/>
    </xf>
    <xf numFmtId="49" fontId="22" fillId="4" borderId="3" xfId="0" applyNumberFormat="1" applyFont="1" applyFill="1" applyBorder="1" applyAlignment="1">
      <alignment horizontal="center" vertical="center" wrapText="1"/>
    </xf>
    <xf numFmtId="49" fontId="22" fillId="4" borderId="4" xfId="0" applyNumberFormat="1" applyFont="1" applyFill="1" applyBorder="1" applyAlignment="1">
      <alignment horizontal="center" vertical="center" wrapText="1"/>
    </xf>
    <xf numFmtId="49" fontId="3" fillId="4" borderId="3" xfId="0" applyNumberFormat="1" applyFont="1" applyFill="1" applyBorder="1" applyAlignment="1">
      <alignment horizontal="left" vertical="center" wrapText="1"/>
    </xf>
    <xf numFmtId="49" fontId="3" fillId="4" borderId="4" xfId="0" applyNumberFormat="1" applyFont="1" applyFill="1" applyBorder="1" applyAlignment="1">
      <alignment horizontal="left" vertical="center" wrapText="1"/>
    </xf>
    <xf numFmtId="49" fontId="9" fillId="4" borderId="3" xfId="0" applyNumberFormat="1" applyFont="1" applyFill="1" applyBorder="1" applyAlignment="1">
      <alignment vertical="center" wrapText="1"/>
    </xf>
    <xf numFmtId="49" fontId="9" fillId="4" borderId="4" xfId="0" applyNumberFormat="1" applyFont="1" applyFill="1" applyBorder="1" applyAlignment="1">
      <alignment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center"/>
    </xf>
    <xf numFmtId="0" fontId="0" fillId="0" borderId="4" xfId="0" applyBorder="1" applyAlignment="1"/>
    <xf numFmtId="0" fontId="0" fillId="0" borderId="11" xfId="0" applyBorder="1" applyAlignment="1"/>
    <xf numFmtId="0" fontId="3" fillId="4" borderId="3" xfId="2" applyFont="1" applyFill="1" applyBorder="1" applyAlignment="1">
      <alignment vertical="center" wrapText="1"/>
    </xf>
    <xf numFmtId="0" fontId="3" fillId="4" borderId="4" xfId="2" applyFont="1" applyFill="1" applyBorder="1" applyAlignment="1">
      <alignment vertical="center" wrapText="1"/>
    </xf>
    <xf numFmtId="0" fontId="4" fillId="0" borderId="3" xfId="2" applyFont="1" applyFill="1" applyBorder="1" applyAlignment="1">
      <alignment vertical="center" wrapText="1"/>
    </xf>
    <xf numFmtId="0" fontId="4" fillId="0" borderId="4" xfId="2" applyFont="1" applyFill="1" applyBorder="1" applyAlignment="1">
      <alignment vertical="center" wrapText="1"/>
    </xf>
    <xf numFmtId="0" fontId="0" fillId="0" borderId="4" xfId="0" applyFill="1" applyBorder="1" applyAlignment="1">
      <alignment vertical="center" wrapText="1"/>
    </xf>
    <xf numFmtId="0" fontId="0" fillId="0" borderId="11" xfId="0" applyFill="1" applyBorder="1" applyAlignment="1">
      <alignment vertical="center" wrapText="1"/>
    </xf>
    <xf numFmtId="0" fontId="3" fillId="4" borderId="11" xfId="0" applyFont="1" applyFill="1" applyBorder="1" applyAlignment="1">
      <alignment horizontal="left" vertical="center" wrapText="1"/>
    </xf>
    <xf numFmtId="49" fontId="9" fillId="4" borderId="11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0" fontId="0" fillId="0" borderId="11" xfId="0" applyFill="1" applyBorder="1" applyAlignment="1">
      <alignment horizontal="left" vertical="center"/>
    </xf>
    <xf numFmtId="0" fontId="3" fillId="4" borderId="3" xfId="0" applyFont="1" applyFill="1" applyBorder="1" applyAlignment="1">
      <alignment vertical="top" wrapText="1"/>
    </xf>
    <xf numFmtId="0" fontId="3" fillId="4" borderId="4" xfId="0" applyFont="1" applyFill="1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0" fontId="15" fillId="4" borderId="3" xfId="0" applyFont="1" applyFill="1" applyBorder="1" applyAlignment="1">
      <alignment vertical="center"/>
    </xf>
    <xf numFmtId="0" fontId="15" fillId="4" borderId="4" xfId="0" applyFont="1" applyFill="1" applyBorder="1" applyAlignment="1">
      <alignment vertical="center"/>
    </xf>
    <xf numFmtId="0" fontId="15" fillId="4" borderId="3" xfId="0" applyFont="1" applyFill="1" applyBorder="1" applyAlignment="1">
      <alignment vertical="center" wrapText="1"/>
    </xf>
    <xf numFmtId="0" fontId="15" fillId="4" borderId="4" xfId="0" applyFont="1" applyFill="1" applyBorder="1" applyAlignment="1">
      <alignment vertical="center" wrapText="1"/>
    </xf>
    <xf numFmtId="0" fontId="27" fillId="4" borderId="3" xfId="0" applyFont="1" applyFill="1" applyBorder="1" applyAlignment="1">
      <alignment vertical="center" wrapText="1"/>
    </xf>
    <xf numFmtId="0" fontId="27" fillId="4" borderId="4" xfId="0" applyFont="1" applyFill="1" applyBorder="1" applyAlignment="1">
      <alignment vertical="center" wrapText="1"/>
    </xf>
    <xf numFmtId="0" fontId="3" fillId="4" borderId="3" xfId="0" applyFont="1" applyFill="1" applyBorder="1" applyAlignment="1">
      <alignment horizontal="left" vertical="top" wrapText="1"/>
    </xf>
    <xf numFmtId="0" fontId="3" fillId="4" borderId="4" xfId="0" applyFont="1" applyFill="1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5" fillId="4" borderId="3" xfId="2" applyFont="1" applyFill="1" applyBorder="1" applyAlignment="1">
      <alignment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3" xfId="2" applyFont="1" applyFill="1" applyBorder="1" applyAlignment="1">
      <alignment vertical="center" wrapText="1"/>
    </xf>
    <xf numFmtId="0" fontId="4" fillId="4" borderId="4" xfId="2" applyFont="1" applyFill="1" applyBorder="1" applyAlignment="1">
      <alignment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3" fillId="4" borderId="3" xfId="2" applyFont="1" applyFill="1" applyBorder="1" applyAlignment="1">
      <alignment horizontal="left" vertical="center" wrapText="1"/>
    </xf>
    <xf numFmtId="0" fontId="3" fillId="4" borderId="4" xfId="2" applyFont="1" applyFill="1" applyBorder="1" applyAlignment="1">
      <alignment horizontal="left" vertical="center" wrapText="1"/>
    </xf>
    <xf numFmtId="0" fontId="3" fillId="4" borderId="11" xfId="0" applyFont="1" applyFill="1" applyBorder="1" applyAlignment="1">
      <alignment vertical="center" wrapText="1"/>
    </xf>
    <xf numFmtId="49" fontId="9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0" fontId="0" fillId="0" borderId="4" xfId="0" applyFill="1" applyBorder="1" applyAlignment="1">
      <alignment vertical="center"/>
    </xf>
    <xf numFmtId="0" fontId="0" fillId="0" borderId="11" xfId="0" applyFill="1" applyBorder="1" applyAlignment="1">
      <alignment vertical="center"/>
    </xf>
    <xf numFmtId="0" fontId="5" fillId="4" borderId="3" xfId="0" applyFont="1" applyFill="1" applyBorder="1" applyAlignment="1">
      <alignment vertical="center" wrapText="1"/>
    </xf>
    <xf numFmtId="0" fontId="5" fillId="4" borderId="4" xfId="0" applyFont="1" applyFill="1" applyBorder="1" applyAlignment="1">
      <alignment vertical="center" wrapText="1"/>
    </xf>
    <xf numFmtId="0" fontId="0" fillId="0" borderId="4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4" xfId="0" applyBorder="1" applyAlignment="1">
      <alignment wrapText="1"/>
    </xf>
    <xf numFmtId="0" fontId="0" fillId="0" borderId="11" xfId="0" applyBorder="1" applyAlignment="1">
      <alignment wrapText="1"/>
    </xf>
    <xf numFmtId="0" fontId="9" fillId="4" borderId="0" xfId="0" applyFont="1" applyFill="1" applyBorder="1" applyAlignment="1" applyProtection="1">
      <alignment horizontal="center" vertical="center" wrapText="1"/>
      <protection locked="0"/>
    </xf>
    <xf numFmtId="0" fontId="9" fillId="4" borderId="0" xfId="0" applyFont="1" applyFill="1" applyBorder="1" applyAlignment="1" applyProtection="1">
      <alignment horizontal="left" vertical="center" wrapText="1"/>
      <protection locked="0"/>
    </xf>
    <xf numFmtId="0" fontId="5" fillId="4" borderId="0" xfId="0" applyFont="1" applyFill="1" applyAlignment="1">
      <alignment horizontal="center" wrapText="1"/>
    </xf>
    <xf numFmtId="0" fontId="3" fillId="4" borderId="0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vertical="center" wrapText="1"/>
    </xf>
    <xf numFmtId="0" fontId="9" fillId="4" borderId="0" xfId="0" applyFont="1" applyFill="1" applyAlignment="1">
      <alignment horizontal="center"/>
    </xf>
    <xf numFmtId="0" fontId="9" fillId="4" borderId="0" xfId="0" applyFont="1" applyFill="1" applyAlignment="1">
      <alignment horizontal="left"/>
    </xf>
    <xf numFmtId="0" fontId="5" fillId="4" borderId="3" xfId="0" applyFont="1" applyFill="1" applyBorder="1" applyAlignment="1">
      <alignment vertical="top" wrapText="1"/>
    </xf>
    <xf numFmtId="0" fontId="5" fillId="4" borderId="4" xfId="0" applyFont="1" applyFill="1" applyBorder="1" applyAlignment="1">
      <alignment vertical="top" wrapText="1"/>
    </xf>
    <xf numFmtId="0" fontId="0" fillId="4" borderId="4" xfId="0" applyFill="1" applyBorder="1" applyAlignment="1">
      <alignment vertical="top" wrapText="1"/>
    </xf>
    <xf numFmtId="0" fontId="27" fillId="4" borderId="3" xfId="0" applyFont="1" applyFill="1" applyBorder="1" applyAlignment="1">
      <alignment vertical="top" wrapText="1"/>
    </xf>
    <xf numFmtId="0" fontId="27" fillId="4" borderId="4" xfId="0" applyFont="1" applyFill="1" applyBorder="1" applyAlignment="1">
      <alignment vertical="top" wrapText="1"/>
    </xf>
    <xf numFmtId="0" fontId="4" fillId="4" borderId="3" xfId="0" applyFont="1" applyFill="1" applyBorder="1" applyAlignment="1">
      <alignment vertical="center" wrapText="1"/>
    </xf>
    <xf numFmtId="0" fontId="4" fillId="4" borderId="4" xfId="0" applyFont="1" applyFill="1" applyBorder="1" applyAlignment="1">
      <alignment vertical="center" wrapText="1"/>
    </xf>
    <xf numFmtId="0" fontId="5" fillId="4" borderId="0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 wrapText="1"/>
    </xf>
    <xf numFmtId="0" fontId="15" fillId="4" borderId="3" xfId="0" applyFont="1" applyFill="1" applyBorder="1" applyAlignment="1">
      <alignment vertical="top" wrapText="1"/>
    </xf>
    <xf numFmtId="0" fontId="15" fillId="4" borderId="4" xfId="0" applyFont="1" applyFill="1" applyBorder="1" applyAlignment="1">
      <alignment vertical="top" wrapText="1"/>
    </xf>
    <xf numFmtId="0" fontId="15" fillId="4" borderId="3" xfId="0" applyFont="1" applyFill="1" applyBorder="1" applyAlignment="1">
      <alignment wrapText="1"/>
    </xf>
    <xf numFmtId="0" fontId="15" fillId="4" borderId="4" xfId="0" applyFont="1" applyFill="1" applyBorder="1" applyAlignment="1">
      <alignment wrapText="1"/>
    </xf>
    <xf numFmtId="0" fontId="3" fillId="4" borderId="1" xfId="0" applyFont="1" applyFill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30" fillId="4" borderId="3" xfId="0" applyFont="1" applyFill="1" applyBorder="1" applyAlignment="1">
      <alignment vertical="center" wrapText="1"/>
    </xf>
    <xf numFmtId="0" fontId="30" fillId="4" borderId="4" xfId="0" applyFont="1" applyFill="1" applyBorder="1" applyAlignment="1">
      <alignment vertical="center" wrapText="1"/>
    </xf>
    <xf numFmtId="0" fontId="29" fillId="0" borderId="4" xfId="0" applyFont="1" applyBorder="1" applyAlignment="1">
      <alignment horizontal="left" vertical="center" wrapText="1"/>
    </xf>
    <xf numFmtId="0" fontId="29" fillId="0" borderId="11" xfId="0" applyFont="1" applyBorder="1" applyAlignment="1">
      <alignment horizontal="left" vertical="center" wrapText="1"/>
    </xf>
    <xf numFmtId="2" fontId="15" fillId="4" borderId="1" xfId="0" applyNumberFormat="1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vertical="center" wrapText="1"/>
    </xf>
    <xf numFmtId="0" fontId="15" fillId="4" borderId="1" xfId="0" applyFont="1" applyFill="1" applyBorder="1" applyAlignment="1">
      <alignment horizontal="left" vertical="center" wrapText="1"/>
    </xf>
    <xf numFmtId="0" fontId="28" fillId="0" borderId="3" xfId="0" applyFont="1" applyFill="1" applyBorder="1" applyAlignment="1">
      <alignment vertical="center" wrapText="1"/>
    </xf>
    <xf numFmtId="0" fontId="28" fillId="0" borderId="4" xfId="0" applyFont="1" applyFill="1" applyBorder="1" applyAlignment="1">
      <alignment vertical="center" wrapText="1"/>
    </xf>
    <xf numFmtId="0" fontId="27" fillId="0" borderId="3" xfId="0" applyFont="1" applyFill="1" applyBorder="1" applyAlignment="1">
      <alignment horizontal="left" vertical="center" wrapText="1"/>
    </xf>
    <xf numFmtId="0" fontId="27" fillId="0" borderId="4" xfId="0" applyFont="1" applyFill="1" applyBorder="1" applyAlignment="1">
      <alignment horizontal="left" vertical="center" wrapText="1"/>
    </xf>
    <xf numFmtId="0" fontId="5" fillId="4" borderId="3" xfId="0" applyFont="1" applyFill="1" applyBorder="1" applyAlignment="1">
      <alignment horizontal="left" vertical="center"/>
    </xf>
    <xf numFmtId="0" fontId="5" fillId="4" borderId="4" xfId="0" applyFont="1" applyFill="1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4" fillId="0" borderId="11" xfId="0" applyFont="1" applyFill="1" applyBorder="1" applyAlignment="1">
      <alignment vertical="center"/>
    </xf>
    <xf numFmtId="0" fontId="15" fillId="0" borderId="3" xfId="0" applyNumberFormat="1" applyFont="1" applyFill="1" applyBorder="1" applyAlignment="1">
      <alignment horizontal="left" vertical="center" wrapText="1"/>
    </xf>
    <xf numFmtId="0" fontId="15" fillId="0" borderId="4" xfId="0" applyNumberFormat="1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49" fontId="9" fillId="4" borderId="3" xfId="0" applyNumberFormat="1" applyFont="1" applyFill="1" applyBorder="1" applyAlignment="1">
      <alignment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3" xfId="2" applyFont="1" applyFill="1" applyBorder="1" applyAlignment="1">
      <alignment horizontal="left" vertical="center" wrapText="1"/>
    </xf>
    <xf numFmtId="0" fontId="4" fillId="0" borderId="4" xfId="2" applyFont="1" applyFill="1" applyBorder="1" applyAlignment="1">
      <alignment horizontal="left" vertical="center" wrapText="1"/>
    </xf>
    <xf numFmtId="0" fontId="3" fillId="4" borderId="11" xfId="2" applyFont="1" applyFill="1" applyBorder="1" applyAlignment="1">
      <alignment horizontal="left" vertical="center" wrapText="1"/>
    </xf>
    <xf numFmtId="0" fontId="6" fillId="4" borderId="3" xfId="0" applyFont="1" applyFill="1" applyBorder="1" applyAlignment="1">
      <alignment horizontal="left" vertical="center" wrapText="1"/>
    </xf>
    <xf numFmtId="0" fontId="6" fillId="4" borderId="4" xfId="0" applyFont="1" applyFill="1" applyBorder="1" applyAlignment="1">
      <alignment horizontal="left" vertical="center" wrapText="1"/>
    </xf>
  </cellXfs>
  <cellStyles count="7">
    <cellStyle name="Денежный" xfId="1" builtinId="4"/>
    <cellStyle name="Обычный" xfId="0" builtinId="0"/>
    <cellStyle name="Обычный 2" xfId="6"/>
    <cellStyle name="Обычный 2 2" xfId="3"/>
    <cellStyle name="Обычный 2_прогноз новый" xfId="2"/>
    <cellStyle name="Финансовый" xfId="5" builtinId="3"/>
    <cellStyle name="Финансовый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33"/>
  <sheetViews>
    <sheetView tabSelected="1" view="pageBreakPreview" zoomScaleNormal="130" zoomScaleSheetLayoutView="100" workbookViewId="0">
      <selection activeCell="C12" sqref="C12"/>
    </sheetView>
  </sheetViews>
  <sheetFormatPr defaultColWidth="9.140625" defaultRowHeight="12.75" outlineLevelRow="1"/>
  <cols>
    <col min="1" max="1" width="6" style="26" customWidth="1"/>
    <col min="2" max="2" width="61" style="25" customWidth="1"/>
    <col min="3" max="3" width="13.5703125" style="5" customWidth="1"/>
    <col min="4" max="4" width="11.140625" style="5" customWidth="1"/>
    <col min="5" max="5" width="9.140625" style="5" customWidth="1"/>
    <col min="6" max="6" width="11.85546875" style="5" customWidth="1"/>
    <col min="7" max="7" width="11.28515625" style="5" customWidth="1"/>
    <col min="8" max="8" width="9.140625" style="5" customWidth="1"/>
    <col min="9" max="9" width="11.7109375" style="4" hidden="1" customWidth="1"/>
    <col min="10" max="10" width="12" style="5" customWidth="1"/>
    <col min="11" max="16384" width="9.140625" style="5"/>
  </cols>
  <sheetData>
    <row r="1" spans="1:10" ht="16.5" customHeight="1">
      <c r="F1" s="5" t="s">
        <v>762</v>
      </c>
      <c r="G1" s="394"/>
      <c r="H1" s="394"/>
      <c r="I1" s="72"/>
    </row>
    <row r="2" spans="1:10" ht="12" customHeight="1">
      <c r="E2" s="405" t="s">
        <v>764</v>
      </c>
      <c r="F2" s="406"/>
      <c r="G2" s="406"/>
      <c r="H2" s="406"/>
      <c r="I2" s="72"/>
    </row>
    <row r="3" spans="1:10" ht="13.5" customHeight="1">
      <c r="E3" s="405" t="s">
        <v>943</v>
      </c>
      <c r="F3" s="406"/>
      <c r="G3" s="406"/>
      <c r="H3" s="406"/>
      <c r="I3" s="72"/>
    </row>
    <row r="4" spans="1:10" ht="15" customHeight="1">
      <c r="F4" s="5" t="s">
        <v>762</v>
      </c>
      <c r="G4" s="217"/>
      <c r="H4" s="217"/>
      <c r="I4" s="72"/>
    </row>
    <row r="5" spans="1:10" ht="42.75" customHeight="1">
      <c r="A5" s="1"/>
      <c r="B5" s="2"/>
      <c r="C5" s="3"/>
      <c r="D5" s="3"/>
      <c r="E5" s="395" t="s">
        <v>763</v>
      </c>
      <c r="F5" s="396"/>
      <c r="G5" s="396"/>
      <c r="H5" s="396"/>
      <c r="I5" s="73"/>
    </row>
    <row r="6" spans="1:10" ht="15" customHeight="1">
      <c r="A6" s="397" t="s">
        <v>755</v>
      </c>
      <c r="B6" s="397"/>
      <c r="C6" s="397"/>
      <c r="D6" s="397"/>
      <c r="E6" s="397"/>
      <c r="F6" s="397"/>
      <c r="G6" s="397"/>
      <c r="H6" s="397"/>
    </row>
    <row r="7" spans="1:10" ht="12.75" customHeight="1">
      <c r="A7" s="1"/>
      <c r="B7" s="2"/>
      <c r="C7" s="3"/>
      <c r="D7" s="3"/>
      <c r="E7" s="3"/>
      <c r="F7" s="3"/>
      <c r="G7" s="398" t="s">
        <v>0</v>
      </c>
      <c r="H7" s="398"/>
    </row>
    <row r="8" spans="1:10" ht="12.75" customHeight="1">
      <c r="A8" s="358" t="s">
        <v>1</v>
      </c>
      <c r="B8" s="336" t="s">
        <v>2</v>
      </c>
      <c r="C8" s="336" t="s">
        <v>3</v>
      </c>
      <c r="D8" s="336" t="s">
        <v>4</v>
      </c>
      <c r="E8" s="399" t="s">
        <v>5</v>
      </c>
      <c r="F8" s="400"/>
      <c r="G8" s="400"/>
      <c r="H8" s="401"/>
    </row>
    <row r="9" spans="1:10">
      <c r="A9" s="359"/>
      <c r="B9" s="337"/>
      <c r="C9" s="337"/>
      <c r="D9" s="337"/>
      <c r="E9" s="402"/>
      <c r="F9" s="403"/>
      <c r="G9" s="403"/>
      <c r="H9" s="404"/>
    </row>
    <row r="10" spans="1:10" ht="12.75" customHeight="1">
      <c r="A10" s="359"/>
      <c r="B10" s="337"/>
      <c r="C10" s="337"/>
      <c r="D10" s="337"/>
      <c r="E10" s="336" t="s">
        <v>6</v>
      </c>
      <c r="F10" s="355" t="s">
        <v>7</v>
      </c>
      <c r="G10" s="356"/>
      <c r="H10" s="357"/>
    </row>
    <row r="11" spans="1:10" ht="51">
      <c r="A11" s="360"/>
      <c r="B11" s="338"/>
      <c r="C11" s="338"/>
      <c r="D11" s="338"/>
      <c r="E11" s="338"/>
      <c r="F11" s="77" t="s">
        <v>8</v>
      </c>
      <c r="G11" s="77" t="s">
        <v>9</v>
      </c>
      <c r="H11" s="77" t="s">
        <v>10</v>
      </c>
    </row>
    <row r="12" spans="1:10" s="8" customFormat="1" ht="23.25" customHeight="1" outlineLevel="1">
      <c r="A12" s="333">
        <v>1</v>
      </c>
      <c r="B12" s="330" t="s">
        <v>11</v>
      </c>
      <c r="C12" s="6" t="s">
        <v>12</v>
      </c>
      <c r="D12" s="213">
        <f>D13+D14+D15+D16</f>
        <v>25713.593999999997</v>
      </c>
      <c r="E12" s="213">
        <f t="shared" ref="E12:H12" si="0">E13+E14+E15+E16</f>
        <v>225.03899999999999</v>
      </c>
      <c r="F12" s="213">
        <f t="shared" si="0"/>
        <v>34</v>
      </c>
      <c r="G12" s="213">
        <f t="shared" si="0"/>
        <v>1770.7750000000001</v>
      </c>
      <c r="H12" s="213">
        <f t="shared" si="0"/>
        <v>23683.78</v>
      </c>
      <c r="I12" s="7" t="e">
        <f>#REF!+#REF!+#REF!+I13+I14+I15+I16</f>
        <v>#REF!</v>
      </c>
      <c r="J12" s="146"/>
    </row>
    <row r="13" spans="1:10" s="8" customFormat="1" ht="12.75" customHeight="1" outlineLevel="1">
      <c r="A13" s="334"/>
      <c r="B13" s="331"/>
      <c r="C13" s="6">
        <v>2011</v>
      </c>
      <c r="D13" s="213">
        <f t="shared" ref="D13:D16" si="1">SUM(E13:H13)</f>
        <v>3918.4119999999998</v>
      </c>
      <c r="E13" s="213">
        <f t="shared" ref="E13:G16" si="2">E21+E100+E118+E149+E161+E191+E252+E294+E300+E360+E378+E384+E390+E396</f>
        <v>41.562999999999995</v>
      </c>
      <c r="F13" s="213">
        <f t="shared" si="2"/>
        <v>8.1999999999999993</v>
      </c>
      <c r="G13" s="213">
        <f t="shared" si="2"/>
        <v>318.37899999999996</v>
      </c>
      <c r="H13" s="213">
        <f>H21+H100+H118+H149+H161+H191+H252+H294+H300+H360+H378+H384+H390</f>
        <v>3550.27</v>
      </c>
      <c r="I13" s="10">
        <f>SUM(E13:H13)</f>
        <v>3918.4119999999998</v>
      </c>
    </row>
    <row r="14" spans="1:10" s="8" customFormat="1" ht="12.75" customHeight="1" outlineLevel="1">
      <c r="A14" s="334"/>
      <c r="B14" s="331"/>
      <c r="C14" s="6">
        <v>2012</v>
      </c>
      <c r="D14" s="213">
        <f>SUM(E14:H14)</f>
        <v>4476.4049999999997</v>
      </c>
      <c r="E14" s="213">
        <f t="shared" si="2"/>
        <v>60.741</v>
      </c>
      <c r="F14" s="213">
        <f t="shared" si="2"/>
        <v>8.3000000000000007</v>
      </c>
      <c r="G14" s="213">
        <f t="shared" si="2"/>
        <v>358.71400000000006</v>
      </c>
      <c r="H14" s="213">
        <f>H22+H101+H119+H150+H162+H192+H253+H295+H301+H361+H379+H385+H391</f>
        <v>4048.65</v>
      </c>
      <c r="I14" s="10">
        <f>SUM(E14:H14)</f>
        <v>4476.4049999999997</v>
      </c>
    </row>
    <row r="15" spans="1:10" s="8" customFormat="1" ht="14.25" customHeight="1" outlineLevel="1">
      <c r="A15" s="334"/>
      <c r="B15" s="331"/>
      <c r="C15" s="6">
        <v>2013</v>
      </c>
      <c r="D15" s="213">
        <f t="shared" si="1"/>
        <v>6579.7999999999993</v>
      </c>
      <c r="E15" s="213">
        <f t="shared" si="2"/>
        <v>61.507999999999988</v>
      </c>
      <c r="F15" s="213">
        <f t="shared" si="2"/>
        <v>8.4</v>
      </c>
      <c r="G15" s="213">
        <f t="shared" si="2"/>
        <v>463.45200000000006</v>
      </c>
      <c r="H15" s="213">
        <f>H23+H102+H120+H151+H163+H193+H254+H296+H302+H362+H380+H386+H392</f>
        <v>6046.44</v>
      </c>
      <c r="I15" s="10">
        <f>SUM(E15:H15)</f>
        <v>6579.7999999999993</v>
      </c>
    </row>
    <row r="16" spans="1:10" s="8" customFormat="1" ht="12.75" customHeight="1" outlineLevel="1">
      <c r="A16" s="335"/>
      <c r="B16" s="332"/>
      <c r="C16" s="6">
        <v>2014</v>
      </c>
      <c r="D16" s="213">
        <f t="shared" si="1"/>
        <v>10738.977000000001</v>
      </c>
      <c r="E16" s="213">
        <f t="shared" si="2"/>
        <v>61.226999999999997</v>
      </c>
      <c r="F16" s="213">
        <f t="shared" si="2"/>
        <v>9.1</v>
      </c>
      <c r="G16" s="213">
        <f t="shared" si="2"/>
        <v>630.23</v>
      </c>
      <c r="H16" s="213">
        <f>H24+H103+H121+H152+H164+H194+H255+H297+H303+H363+H381+H387+H393</f>
        <v>10038.42</v>
      </c>
      <c r="I16" s="10">
        <f>SUM(E16:H16)</f>
        <v>10738.977000000001</v>
      </c>
    </row>
    <row r="17" spans="1:10" s="8" customFormat="1" ht="12.75" customHeight="1" outlineLevel="1">
      <c r="A17" s="204"/>
      <c r="B17" s="205"/>
      <c r="C17" s="6">
        <v>2015</v>
      </c>
      <c r="D17" s="213">
        <f>D25+D104+D122+D153+D165+D195+D292+D298+D304+D364+D382+D388+D394</f>
        <v>8332.7759999999998</v>
      </c>
      <c r="E17" s="213">
        <f t="shared" ref="E17:H17" si="3">E25+E104+E122+E153+E165+E195+E292+E298+E304+E364+E382+E388+E394</f>
        <v>40.205999999999996</v>
      </c>
      <c r="F17" s="213">
        <f t="shared" si="3"/>
        <v>7.8</v>
      </c>
      <c r="G17" s="213">
        <f t="shared" si="3"/>
        <v>277.52999999999997</v>
      </c>
      <c r="H17" s="213">
        <f t="shared" si="3"/>
        <v>8007.24</v>
      </c>
      <c r="I17" s="10"/>
      <c r="J17" s="210">
        <f>G17-277.53</f>
        <v>0</v>
      </c>
    </row>
    <row r="18" spans="1:10" ht="36.75" customHeight="1">
      <c r="A18" s="76"/>
      <c r="B18" s="75" t="s">
        <v>16</v>
      </c>
      <c r="C18" s="77"/>
      <c r="D18" s="77"/>
      <c r="E18" s="79"/>
      <c r="F18" s="79"/>
      <c r="G18" s="79"/>
      <c r="H18" s="79"/>
    </row>
    <row r="19" spans="1:10">
      <c r="A19" s="78"/>
      <c r="B19" s="11" t="s">
        <v>17</v>
      </c>
      <c r="C19" s="80"/>
      <c r="D19" s="80"/>
      <c r="E19" s="80"/>
      <c r="F19" s="80"/>
      <c r="G19" s="80"/>
      <c r="H19" s="80"/>
    </row>
    <row r="20" spans="1:10" s="8" customFormat="1" ht="23.25" customHeight="1">
      <c r="A20" s="333">
        <v>2</v>
      </c>
      <c r="B20" s="330" t="s">
        <v>18</v>
      </c>
      <c r="C20" s="6" t="s">
        <v>19</v>
      </c>
      <c r="D20" s="7">
        <f>SUM(E20:H20)</f>
        <v>176.20699999999999</v>
      </c>
      <c r="E20" s="7">
        <f>SUM(E21:E24)</f>
        <v>116.63199999999999</v>
      </c>
      <c r="F20" s="7">
        <f>SUM(F21:F24)</f>
        <v>28.3</v>
      </c>
      <c r="G20" s="7">
        <f>SUM(G21:G24)</f>
        <v>31.274999999999999</v>
      </c>
      <c r="H20" s="7">
        <f>SUM(H21:H24)</f>
        <v>0</v>
      </c>
      <c r="I20" s="12">
        <f>SUM(E20:H20)</f>
        <v>176.20699999999999</v>
      </c>
    </row>
    <row r="21" spans="1:10" s="8" customFormat="1" ht="12.75" customHeight="1">
      <c r="A21" s="334"/>
      <c r="B21" s="331"/>
      <c r="C21" s="6">
        <v>2011</v>
      </c>
      <c r="D21" s="6">
        <f t="shared" ref="D21:D23" si="4">SUM(E21:H21)</f>
        <v>24.225000000000001</v>
      </c>
      <c r="E21" s="7">
        <f t="shared" ref="E21:H25" si="5">E28+E34+E40+E46+E52+E58+E64+E70+E76+E82+E88+E94</f>
        <v>9.9460000000000015</v>
      </c>
      <c r="F21" s="7">
        <f t="shared" si="5"/>
        <v>7</v>
      </c>
      <c r="G21" s="7">
        <f t="shared" si="5"/>
        <v>7.2789999999999999</v>
      </c>
      <c r="H21" s="7">
        <f t="shared" si="5"/>
        <v>0</v>
      </c>
      <c r="I21" s="12">
        <f t="shared" ref="I21:I68" si="6">SUM(E21:H21)</f>
        <v>24.225000000000001</v>
      </c>
    </row>
    <row r="22" spans="1:10" s="8" customFormat="1" ht="12.75" customHeight="1">
      <c r="A22" s="334"/>
      <c r="B22" s="331"/>
      <c r="C22" s="6">
        <v>2012</v>
      </c>
      <c r="D22" s="6">
        <f t="shared" si="4"/>
        <v>47.635999999999996</v>
      </c>
      <c r="E22" s="7">
        <f t="shared" si="5"/>
        <v>32.921999999999997</v>
      </c>
      <c r="F22" s="7">
        <f t="shared" si="5"/>
        <v>7</v>
      </c>
      <c r="G22" s="7">
        <f t="shared" si="5"/>
        <v>7.7139999999999995</v>
      </c>
      <c r="H22" s="7">
        <f t="shared" si="5"/>
        <v>0</v>
      </c>
      <c r="I22" s="12">
        <f t="shared" si="6"/>
        <v>47.635999999999996</v>
      </c>
    </row>
    <row r="23" spans="1:10" s="8" customFormat="1" ht="14.25" customHeight="1">
      <c r="A23" s="334"/>
      <c r="B23" s="331"/>
      <c r="C23" s="6">
        <v>2013</v>
      </c>
      <c r="D23" s="6">
        <f t="shared" si="4"/>
        <v>50.080999999999996</v>
      </c>
      <c r="E23" s="7">
        <f t="shared" si="5"/>
        <v>35.028999999999996</v>
      </c>
      <c r="F23" s="7">
        <f t="shared" si="5"/>
        <v>7.1</v>
      </c>
      <c r="G23" s="7">
        <f t="shared" si="5"/>
        <v>7.952</v>
      </c>
      <c r="H23" s="7">
        <f t="shared" si="5"/>
        <v>0</v>
      </c>
      <c r="I23" s="12">
        <f t="shared" si="6"/>
        <v>50.080999999999996</v>
      </c>
    </row>
    <row r="24" spans="1:10" s="8" customFormat="1" ht="12.75" customHeight="1">
      <c r="A24" s="334"/>
      <c r="B24" s="331"/>
      <c r="C24" s="6">
        <v>2014</v>
      </c>
      <c r="D24" s="7">
        <f>SUM(E24:H24)</f>
        <v>54.265000000000001</v>
      </c>
      <c r="E24" s="7">
        <f t="shared" si="5"/>
        <v>38.734999999999999</v>
      </c>
      <c r="F24" s="7">
        <f t="shared" si="5"/>
        <v>7.2</v>
      </c>
      <c r="G24" s="7">
        <f t="shared" si="5"/>
        <v>8.33</v>
      </c>
      <c r="H24" s="7">
        <f t="shared" si="5"/>
        <v>0</v>
      </c>
      <c r="I24" s="12">
        <f t="shared" si="6"/>
        <v>54.265000000000001</v>
      </c>
    </row>
    <row r="25" spans="1:10" s="8" customFormat="1" ht="12.75" customHeight="1">
      <c r="A25" s="334"/>
      <c r="B25" s="332"/>
      <c r="C25" s="6">
        <v>2015</v>
      </c>
      <c r="D25" s="211">
        <f>SUM(E25:H25)</f>
        <v>52.870999999999995</v>
      </c>
      <c r="E25" s="212">
        <f t="shared" si="5"/>
        <v>38.140999999999998</v>
      </c>
      <c r="F25" s="212">
        <f t="shared" si="5"/>
        <v>6</v>
      </c>
      <c r="G25" s="212">
        <f t="shared" si="5"/>
        <v>8.73</v>
      </c>
      <c r="H25" s="7">
        <f t="shared" si="5"/>
        <v>0</v>
      </c>
      <c r="I25" s="12"/>
    </row>
    <row r="26" spans="1:10" ht="24" customHeight="1">
      <c r="A26" s="335"/>
      <c r="B26" s="75" t="s">
        <v>20</v>
      </c>
      <c r="C26" s="77"/>
      <c r="D26" s="77"/>
      <c r="E26" s="77"/>
      <c r="F26" s="77"/>
      <c r="G26" s="77"/>
      <c r="H26" s="77"/>
      <c r="I26" s="12">
        <f t="shared" si="6"/>
        <v>0</v>
      </c>
    </row>
    <row r="27" spans="1:10" s="14" customFormat="1" ht="12.75" customHeight="1">
      <c r="A27" s="376" t="s">
        <v>21</v>
      </c>
      <c r="B27" s="391" t="s">
        <v>22</v>
      </c>
      <c r="C27" s="74" t="s">
        <v>19</v>
      </c>
      <c r="D27" s="13">
        <f>SUM(E27:H27)</f>
        <v>22.67</v>
      </c>
      <c r="E27" s="13">
        <f>SUM(E28:E31)</f>
        <v>22.67</v>
      </c>
      <c r="F27" s="13">
        <f>SUM(F28:F31)</f>
        <v>0</v>
      </c>
      <c r="G27" s="13">
        <f>SUM(G28:G31)</f>
        <v>0</v>
      </c>
      <c r="H27" s="13">
        <f>SUM(H28:H31)</f>
        <v>0</v>
      </c>
      <c r="I27" s="12">
        <f t="shared" si="6"/>
        <v>22.67</v>
      </c>
    </row>
    <row r="28" spans="1:10" s="14" customFormat="1">
      <c r="A28" s="377"/>
      <c r="B28" s="392"/>
      <c r="C28" s="74">
        <v>2011</v>
      </c>
      <c r="D28" s="13">
        <f>SUM(E28:H28)</f>
        <v>7.0000000000000007E-2</v>
      </c>
      <c r="E28" s="13">
        <v>7.0000000000000007E-2</v>
      </c>
      <c r="F28" s="74"/>
      <c r="G28" s="74"/>
      <c r="H28" s="74"/>
      <c r="I28" s="12">
        <f t="shared" si="6"/>
        <v>7.0000000000000007E-2</v>
      </c>
    </row>
    <row r="29" spans="1:10" s="14" customFormat="1">
      <c r="A29" s="377"/>
      <c r="B29" s="392"/>
      <c r="C29" s="74">
        <v>2012</v>
      </c>
      <c r="D29" s="74">
        <f t="shared" ref="D29:D32" si="7">SUM(E29:H29)</f>
        <v>6.4</v>
      </c>
      <c r="E29" s="13">
        <v>6.4</v>
      </c>
      <c r="F29" s="74"/>
      <c r="G29" s="74"/>
      <c r="H29" s="74"/>
      <c r="I29" s="12">
        <f t="shared" si="6"/>
        <v>6.4</v>
      </c>
    </row>
    <row r="30" spans="1:10" s="14" customFormat="1">
      <c r="A30" s="377"/>
      <c r="B30" s="392"/>
      <c r="C30" s="74">
        <v>2013</v>
      </c>
      <c r="D30" s="74">
        <f t="shared" si="7"/>
        <v>7.1</v>
      </c>
      <c r="E30" s="13">
        <v>7.1</v>
      </c>
      <c r="F30" s="74"/>
      <c r="G30" s="74"/>
      <c r="H30" s="74"/>
      <c r="I30" s="12">
        <f t="shared" si="6"/>
        <v>7.1</v>
      </c>
    </row>
    <row r="31" spans="1:10" s="14" customFormat="1">
      <c r="A31" s="377"/>
      <c r="B31" s="392"/>
      <c r="C31" s="74">
        <v>2014</v>
      </c>
      <c r="D31" s="74">
        <f t="shared" si="7"/>
        <v>9.1</v>
      </c>
      <c r="E31" s="13">
        <v>9.1</v>
      </c>
      <c r="F31" s="74"/>
      <c r="G31" s="74"/>
      <c r="H31" s="74"/>
      <c r="I31" s="12">
        <f t="shared" si="6"/>
        <v>9.1</v>
      </c>
    </row>
    <row r="32" spans="1:10" s="14" customFormat="1" ht="31.5" customHeight="1">
      <c r="A32" s="378"/>
      <c r="B32" s="393"/>
      <c r="C32" s="74">
        <v>2015</v>
      </c>
      <c r="D32" s="74">
        <f t="shared" si="7"/>
        <v>7.1</v>
      </c>
      <c r="E32" s="13">
        <v>7.1</v>
      </c>
      <c r="F32" s="74"/>
      <c r="G32" s="74"/>
      <c r="H32" s="74"/>
      <c r="I32" s="12">
        <f t="shared" si="6"/>
        <v>7.1</v>
      </c>
    </row>
    <row r="33" spans="1:9" ht="12.75" customHeight="1">
      <c r="A33" s="358" t="s">
        <v>23</v>
      </c>
      <c r="B33" s="382" t="s">
        <v>24</v>
      </c>
      <c r="C33" s="77" t="s">
        <v>19</v>
      </c>
      <c r="D33" s="15">
        <f>SUM(E33:H33)</f>
        <v>20.299999999999997</v>
      </c>
      <c r="E33" s="15">
        <f>SUM(E34:E37)</f>
        <v>20.299999999999997</v>
      </c>
      <c r="F33" s="15">
        <f>SUM(F34:F37)</f>
        <v>0</v>
      </c>
      <c r="G33" s="15">
        <f>SUM(G34:G37)</f>
        <v>0</v>
      </c>
      <c r="H33" s="15">
        <f>SUM(H34:H37)</f>
        <v>0</v>
      </c>
      <c r="I33" s="12">
        <f t="shared" si="6"/>
        <v>20.299999999999997</v>
      </c>
    </row>
    <row r="34" spans="1:9">
      <c r="A34" s="359"/>
      <c r="B34" s="383"/>
      <c r="C34" s="77">
        <v>2011</v>
      </c>
      <c r="D34" s="77">
        <f t="shared" ref="D34:D38" si="8">SUM(E34:H34)</f>
        <v>4.4000000000000004</v>
      </c>
      <c r="E34" s="77">
        <v>4.4000000000000004</v>
      </c>
      <c r="F34" s="77"/>
      <c r="G34" s="77"/>
      <c r="H34" s="77"/>
      <c r="I34" s="12">
        <f t="shared" si="6"/>
        <v>4.4000000000000004</v>
      </c>
    </row>
    <row r="35" spans="1:9">
      <c r="A35" s="359"/>
      <c r="B35" s="383"/>
      <c r="C35" s="77">
        <v>2012</v>
      </c>
      <c r="D35" s="77">
        <f t="shared" si="8"/>
        <v>5</v>
      </c>
      <c r="E35" s="77">
        <v>5</v>
      </c>
      <c r="F35" s="77"/>
      <c r="G35" s="77"/>
      <c r="H35" s="77"/>
      <c r="I35" s="12">
        <f t="shared" si="6"/>
        <v>5</v>
      </c>
    </row>
    <row r="36" spans="1:9">
      <c r="A36" s="359"/>
      <c r="B36" s="383"/>
      <c r="C36" s="77">
        <v>2013</v>
      </c>
      <c r="D36" s="77">
        <f t="shared" si="8"/>
        <v>5.3</v>
      </c>
      <c r="E36" s="15">
        <v>5.3</v>
      </c>
      <c r="F36" s="77"/>
      <c r="G36" s="77"/>
      <c r="H36" s="77"/>
      <c r="I36" s="12">
        <f t="shared" si="6"/>
        <v>5.3</v>
      </c>
    </row>
    <row r="37" spans="1:9">
      <c r="A37" s="359"/>
      <c r="B37" s="383"/>
      <c r="C37" s="77">
        <v>2014</v>
      </c>
      <c r="D37" s="77">
        <f t="shared" si="8"/>
        <v>5.6</v>
      </c>
      <c r="E37" s="15">
        <v>5.6</v>
      </c>
      <c r="F37" s="77"/>
      <c r="G37" s="77"/>
      <c r="H37" s="77"/>
      <c r="I37" s="12">
        <f t="shared" si="6"/>
        <v>5.6</v>
      </c>
    </row>
    <row r="38" spans="1:9">
      <c r="A38" s="360"/>
      <c r="B38" s="384"/>
      <c r="C38" s="77">
        <v>2015</v>
      </c>
      <c r="D38" s="77">
        <f t="shared" si="8"/>
        <v>5.9</v>
      </c>
      <c r="E38" s="15">
        <v>5.9</v>
      </c>
      <c r="F38" s="77"/>
      <c r="G38" s="77"/>
      <c r="H38" s="77"/>
      <c r="I38" s="12">
        <f t="shared" si="6"/>
        <v>5.9</v>
      </c>
    </row>
    <row r="39" spans="1:9">
      <c r="A39" s="358" t="s">
        <v>25</v>
      </c>
      <c r="B39" s="382" t="s">
        <v>26</v>
      </c>
      <c r="C39" s="77" t="s">
        <v>19</v>
      </c>
      <c r="D39" s="15">
        <f>SUM(E39:H39)</f>
        <v>28</v>
      </c>
      <c r="E39" s="15">
        <f>SUM(E40:E43)</f>
        <v>4</v>
      </c>
      <c r="F39" s="15">
        <f>SUM(F40:F43)</f>
        <v>24</v>
      </c>
      <c r="G39" s="15">
        <f>SUM(G40:G43)</f>
        <v>0</v>
      </c>
      <c r="H39" s="15">
        <f>SUM(H40:H43)</f>
        <v>0</v>
      </c>
      <c r="I39" s="12">
        <f t="shared" si="6"/>
        <v>28</v>
      </c>
    </row>
    <row r="40" spans="1:9">
      <c r="A40" s="359"/>
      <c r="B40" s="383"/>
      <c r="C40" s="77">
        <v>2011</v>
      </c>
      <c r="D40" s="77">
        <f t="shared" ref="D40:D44" si="9">SUM(E40:H40)</f>
        <v>6.3</v>
      </c>
      <c r="E40" s="15">
        <v>0.3</v>
      </c>
      <c r="F40" s="15">
        <v>6</v>
      </c>
      <c r="G40" s="15"/>
      <c r="H40" s="77"/>
      <c r="I40" s="12">
        <f t="shared" si="6"/>
        <v>6.3</v>
      </c>
    </row>
    <row r="41" spans="1:9">
      <c r="A41" s="359"/>
      <c r="B41" s="383"/>
      <c r="C41" s="77">
        <v>2012</v>
      </c>
      <c r="D41" s="77">
        <f t="shared" si="9"/>
        <v>7.2</v>
      </c>
      <c r="E41" s="15">
        <v>1.2</v>
      </c>
      <c r="F41" s="15">
        <v>6</v>
      </c>
      <c r="G41" s="77"/>
      <c r="H41" s="77"/>
      <c r="I41" s="12">
        <f t="shared" si="6"/>
        <v>7.2</v>
      </c>
    </row>
    <row r="42" spans="1:9">
      <c r="A42" s="359"/>
      <c r="B42" s="383"/>
      <c r="C42" s="77">
        <v>2013</v>
      </c>
      <c r="D42" s="77">
        <f t="shared" si="9"/>
        <v>7.2</v>
      </c>
      <c r="E42" s="15">
        <v>1.2</v>
      </c>
      <c r="F42" s="15">
        <v>6</v>
      </c>
      <c r="G42" s="77"/>
      <c r="H42" s="77"/>
      <c r="I42" s="12">
        <f t="shared" si="6"/>
        <v>7.2</v>
      </c>
    </row>
    <row r="43" spans="1:9">
      <c r="A43" s="359"/>
      <c r="B43" s="383"/>
      <c r="C43" s="77">
        <v>2014</v>
      </c>
      <c r="D43" s="77">
        <f t="shared" si="9"/>
        <v>7.3</v>
      </c>
      <c r="E43" s="15">
        <v>1.3</v>
      </c>
      <c r="F43" s="15">
        <v>6</v>
      </c>
      <c r="G43" s="77"/>
      <c r="H43" s="77"/>
      <c r="I43" s="12">
        <f t="shared" si="6"/>
        <v>7.3</v>
      </c>
    </row>
    <row r="44" spans="1:9">
      <c r="A44" s="360"/>
      <c r="B44" s="384"/>
      <c r="C44" s="77">
        <v>2015</v>
      </c>
      <c r="D44" s="77">
        <f t="shared" si="9"/>
        <v>7.4</v>
      </c>
      <c r="E44" s="15">
        <v>1.4</v>
      </c>
      <c r="F44" s="15">
        <v>6</v>
      </c>
      <c r="G44" s="77"/>
      <c r="H44" s="77"/>
      <c r="I44" s="12">
        <f t="shared" si="6"/>
        <v>7.4</v>
      </c>
    </row>
    <row r="45" spans="1:9" ht="12.75" customHeight="1">
      <c r="A45" s="358" t="s">
        <v>27</v>
      </c>
      <c r="B45" s="336" t="s">
        <v>28</v>
      </c>
      <c r="C45" s="77" t="s">
        <v>19</v>
      </c>
      <c r="D45" s="15">
        <f>SUM(E45:H45)</f>
        <v>5.3</v>
      </c>
      <c r="E45" s="15">
        <f>SUM(E46:E49)</f>
        <v>5.2</v>
      </c>
      <c r="F45" s="15">
        <f>SUM(F46:F49)</f>
        <v>0</v>
      </c>
      <c r="G45" s="15">
        <f>SUM(G46:G49)</f>
        <v>0.1</v>
      </c>
      <c r="H45" s="15">
        <f>SUM(H46:H49)</f>
        <v>0</v>
      </c>
      <c r="I45" s="12">
        <f t="shared" si="6"/>
        <v>5.3</v>
      </c>
    </row>
    <row r="46" spans="1:9">
      <c r="A46" s="359"/>
      <c r="B46" s="337"/>
      <c r="C46" s="77">
        <v>2011</v>
      </c>
      <c r="D46" s="77">
        <f t="shared" ref="D46:D50" si="10">SUM(E46:H46)</f>
        <v>0.52</v>
      </c>
      <c r="E46" s="15">
        <v>0.5</v>
      </c>
      <c r="F46" s="77"/>
      <c r="G46" s="79">
        <v>0.02</v>
      </c>
      <c r="H46" s="77"/>
      <c r="I46" s="12">
        <f t="shared" si="6"/>
        <v>0.52</v>
      </c>
    </row>
    <row r="47" spans="1:9">
      <c r="A47" s="359"/>
      <c r="B47" s="337"/>
      <c r="C47" s="77">
        <v>2012</v>
      </c>
      <c r="D47" s="77">
        <f t="shared" si="10"/>
        <v>1.52</v>
      </c>
      <c r="E47" s="15">
        <v>1.5</v>
      </c>
      <c r="F47" s="77"/>
      <c r="G47" s="79">
        <v>0.02</v>
      </c>
      <c r="H47" s="77"/>
      <c r="I47" s="12">
        <f t="shared" si="6"/>
        <v>1.52</v>
      </c>
    </row>
    <row r="48" spans="1:9">
      <c r="A48" s="359"/>
      <c r="B48" s="337"/>
      <c r="C48" s="77">
        <v>2013</v>
      </c>
      <c r="D48" s="77">
        <f t="shared" si="10"/>
        <v>1.6300000000000001</v>
      </c>
      <c r="E48" s="15">
        <v>1.6</v>
      </c>
      <c r="F48" s="77"/>
      <c r="G48" s="79">
        <v>0.03</v>
      </c>
      <c r="H48" s="77"/>
      <c r="I48" s="12">
        <f t="shared" si="6"/>
        <v>1.6300000000000001</v>
      </c>
    </row>
    <row r="49" spans="1:9">
      <c r="A49" s="359"/>
      <c r="B49" s="337"/>
      <c r="C49" s="77">
        <v>2014</v>
      </c>
      <c r="D49" s="77">
        <f t="shared" si="10"/>
        <v>1.6300000000000001</v>
      </c>
      <c r="E49" s="15">
        <v>1.6</v>
      </c>
      <c r="F49" s="77"/>
      <c r="G49" s="79">
        <v>0.03</v>
      </c>
      <c r="H49" s="77"/>
      <c r="I49" s="12">
        <f t="shared" si="6"/>
        <v>1.6300000000000001</v>
      </c>
    </row>
    <row r="50" spans="1:9">
      <c r="A50" s="360"/>
      <c r="B50" s="338"/>
      <c r="C50" s="77">
        <v>2015</v>
      </c>
      <c r="D50" s="77">
        <f t="shared" si="10"/>
        <v>1.73</v>
      </c>
      <c r="E50" s="15">
        <v>1.7</v>
      </c>
      <c r="F50" s="77"/>
      <c r="G50" s="79">
        <v>0.03</v>
      </c>
      <c r="H50" s="77"/>
      <c r="I50" s="12">
        <f t="shared" si="6"/>
        <v>1.73</v>
      </c>
    </row>
    <row r="51" spans="1:9" ht="12.75" customHeight="1">
      <c r="A51" s="367" t="s">
        <v>29</v>
      </c>
      <c r="B51" s="382" t="s">
        <v>30</v>
      </c>
      <c r="C51" s="77" t="s">
        <v>19</v>
      </c>
      <c r="D51" s="15">
        <f>SUM(E51:H51)</f>
        <v>0.56200000000000006</v>
      </c>
      <c r="E51" s="15">
        <f>SUM(E52:E55)</f>
        <v>0.56200000000000006</v>
      </c>
      <c r="F51" s="15">
        <f>SUM(F52:F55)</f>
        <v>0</v>
      </c>
      <c r="G51" s="79">
        <f>SUM(G52:G55)</f>
        <v>0</v>
      </c>
      <c r="H51" s="15">
        <f>SUM(H52:H55)</f>
        <v>0</v>
      </c>
      <c r="I51" s="12">
        <f t="shared" si="6"/>
        <v>0.56200000000000006</v>
      </c>
    </row>
    <row r="52" spans="1:9">
      <c r="A52" s="368"/>
      <c r="B52" s="383"/>
      <c r="C52" s="77">
        <v>2011</v>
      </c>
      <c r="D52" s="77">
        <f t="shared" ref="D52:D56" si="11">SUM(E52:H52)</f>
        <v>0.17599999999999999</v>
      </c>
      <c r="E52" s="16">
        <v>0.17599999999999999</v>
      </c>
      <c r="F52" s="80"/>
      <c r="G52" s="80"/>
      <c r="H52" s="80"/>
      <c r="I52" s="12">
        <f t="shared" si="6"/>
        <v>0.17599999999999999</v>
      </c>
    </row>
    <row r="53" spans="1:9">
      <c r="A53" s="368"/>
      <c r="B53" s="383"/>
      <c r="C53" s="77">
        <v>2012</v>
      </c>
      <c r="D53" s="77">
        <f t="shared" si="11"/>
        <v>0.122</v>
      </c>
      <c r="E53" s="16">
        <v>0.122</v>
      </c>
      <c r="F53" s="80"/>
      <c r="G53" s="80"/>
      <c r="H53" s="80"/>
      <c r="I53" s="12">
        <f t="shared" si="6"/>
        <v>0.122</v>
      </c>
    </row>
    <row r="54" spans="1:9">
      <c r="A54" s="368"/>
      <c r="B54" s="383"/>
      <c r="C54" s="77">
        <v>2013</v>
      </c>
      <c r="D54" s="77">
        <f t="shared" si="11"/>
        <v>0.129</v>
      </c>
      <c r="E54" s="16">
        <v>0.129</v>
      </c>
      <c r="F54" s="80"/>
      <c r="G54" s="80"/>
      <c r="H54" s="80"/>
      <c r="I54" s="12">
        <f t="shared" si="6"/>
        <v>0.129</v>
      </c>
    </row>
    <row r="55" spans="1:9">
      <c r="A55" s="368"/>
      <c r="B55" s="383"/>
      <c r="C55" s="77">
        <v>2014</v>
      </c>
      <c r="D55" s="77">
        <f t="shared" si="11"/>
        <v>0.13500000000000001</v>
      </c>
      <c r="E55" s="16">
        <v>0.13500000000000001</v>
      </c>
      <c r="F55" s="80"/>
      <c r="G55" s="80"/>
      <c r="H55" s="80"/>
      <c r="I55" s="12">
        <f t="shared" si="6"/>
        <v>0.13500000000000001</v>
      </c>
    </row>
    <row r="56" spans="1:9">
      <c r="A56" s="369"/>
      <c r="B56" s="384"/>
      <c r="C56" s="77">
        <v>2015</v>
      </c>
      <c r="D56" s="77">
        <f t="shared" si="11"/>
        <v>0.14099999999999999</v>
      </c>
      <c r="E56" s="16">
        <v>0.14099999999999999</v>
      </c>
      <c r="F56" s="80"/>
      <c r="G56" s="80"/>
      <c r="H56" s="80"/>
      <c r="I56" s="12">
        <f t="shared" si="6"/>
        <v>0.14099999999999999</v>
      </c>
    </row>
    <row r="57" spans="1:9" ht="12.75" customHeight="1">
      <c r="A57" s="367" t="s">
        <v>31</v>
      </c>
      <c r="B57" s="382" t="s">
        <v>32</v>
      </c>
      <c r="C57" s="77" t="s">
        <v>19</v>
      </c>
      <c r="D57" s="15">
        <f>SUM(E57:H57)</f>
        <v>26.4</v>
      </c>
      <c r="E57" s="15">
        <f>SUM(E58:E61)</f>
        <v>17</v>
      </c>
      <c r="F57" s="15">
        <f>SUM(F58:F61)</f>
        <v>4.3</v>
      </c>
      <c r="G57" s="15">
        <f>SUM(G58:G61)</f>
        <v>5.0999999999999996</v>
      </c>
      <c r="H57" s="15">
        <f>SUM(H58:H61)</f>
        <v>0</v>
      </c>
      <c r="I57" s="12">
        <f t="shared" si="6"/>
        <v>26.4</v>
      </c>
    </row>
    <row r="58" spans="1:9">
      <c r="A58" s="368"/>
      <c r="B58" s="383"/>
      <c r="C58" s="77">
        <v>2011</v>
      </c>
      <c r="D58" s="77">
        <f t="shared" ref="D58:D62" si="12">SUM(E58:H58)</f>
        <v>3.3</v>
      </c>
      <c r="E58" s="16">
        <v>1.1000000000000001</v>
      </c>
      <c r="F58" s="16">
        <v>1</v>
      </c>
      <c r="G58" s="16">
        <v>1.2</v>
      </c>
      <c r="H58" s="80"/>
      <c r="I58" s="12">
        <f t="shared" si="6"/>
        <v>3.3</v>
      </c>
    </row>
    <row r="59" spans="1:9">
      <c r="A59" s="368"/>
      <c r="B59" s="383"/>
      <c r="C59" s="77">
        <v>2012</v>
      </c>
      <c r="D59" s="77">
        <f t="shared" si="12"/>
        <v>7.2</v>
      </c>
      <c r="E59" s="16">
        <v>5</v>
      </c>
      <c r="F59" s="16">
        <v>1</v>
      </c>
      <c r="G59" s="80">
        <v>1.2</v>
      </c>
      <c r="H59" s="80"/>
      <c r="I59" s="12">
        <f t="shared" si="6"/>
        <v>7.2</v>
      </c>
    </row>
    <row r="60" spans="1:9">
      <c r="A60" s="368"/>
      <c r="B60" s="383"/>
      <c r="C60" s="77">
        <v>2013</v>
      </c>
      <c r="D60" s="77">
        <f t="shared" si="12"/>
        <v>7.7</v>
      </c>
      <c r="E60" s="16">
        <v>5.3</v>
      </c>
      <c r="F60" s="16">
        <v>1.1000000000000001</v>
      </c>
      <c r="G60" s="80">
        <v>1.3</v>
      </c>
      <c r="H60" s="80"/>
      <c r="I60" s="12">
        <f t="shared" si="6"/>
        <v>7.7</v>
      </c>
    </row>
    <row r="61" spans="1:9">
      <c r="A61" s="368"/>
      <c r="B61" s="383"/>
      <c r="C61" s="77">
        <v>2014</v>
      </c>
      <c r="D61" s="77">
        <f t="shared" si="12"/>
        <v>8.1999999999999993</v>
      </c>
      <c r="E61" s="16">
        <v>5.6</v>
      </c>
      <c r="F61" s="16">
        <v>1.2</v>
      </c>
      <c r="G61" s="80">
        <v>1.4</v>
      </c>
      <c r="H61" s="80"/>
      <c r="I61" s="12">
        <f t="shared" si="6"/>
        <v>8.1999999999999993</v>
      </c>
    </row>
    <row r="62" spans="1:9">
      <c r="A62" s="369"/>
      <c r="B62" s="384"/>
      <c r="C62" s="77">
        <v>2015</v>
      </c>
      <c r="D62" s="77">
        <f t="shared" si="12"/>
        <v>7.1</v>
      </c>
      <c r="E62" s="16">
        <v>5.8</v>
      </c>
      <c r="F62" s="16"/>
      <c r="G62" s="80">
        <v>1.3</v>
      </c>
      <c r="H62" s="80"/>
      <c r="I62" s="12"/>
    </row>
    <row r="63" spans="1:9">
      <c r="A63" s="367" t="s">
        <v>33</v>
      </c>
      <c r="B63" s="385" t="s">
        <v>34</v>
      </c>
      <c r="C63" s="77" t="s">
        <v>19</v>
      </c>
      <c r="D63" s="15">
        <f>SUM(E63:H63)</f>
        <v>44.022000000000006</v>
      </c>
      <c r="E63" s="15">
        <f>SUM(E64:E67)</f>
        <v>20.6</v>
      </c>
      <c r="F63" s="15">
        <f>SUM(F64:F67)</f>
        <v>0</v>
      </c>
      <c r="G63" s="15">
        <f>SUM(G64:G67)</f>
        <v>23.422000000000001</v>
      </c>
      <c r="H63" s="15">
        <f>SUM(H64:H67)</f>
        <v>0</v>
      </c>
      <c r="I63" s="12">
        <f t="shared" si="6"/>
        <v>44.022000000000006</v>
      </c>
    </row>
    <row r="64" spans="1:9">
      <c r="A64" s="368"/>
      <c r="B64" s="386"/>
      <c r="C64" s="77">
        <v>2011</v>
      </c>
      <c r="D64" s="77">
        <f t="shared" ref="D64:D68" si="13">SUM(E64:H64)</f>
        <v>7.9</v>
      </c>
      <c r="E64" s="16">
        <v>2.5</v>
      </c>
      <c r="F64" s="80"/>
      <c r="G64" s="16">
        <v>5.4</v>
      </c>
      <c r="H64" s="80"/>
      <c r="I64" s="12">
        <f t="shared" si="6"/>
        <v>7.9</v>
      </c>
    </row>
    <row r="65" spans="1:9">
      <c r="A65" s="368"/>
      <c r="B65" s="386"/>
      <c r="C65" s="77">
        <v>2012</v>
      </c>
      <c r="D65" s="77">
        <f t="shared" si="13"/>
        <v>11.4</v>
      </c>
      <c r="E65" s="16">
        <v>5.7</v>
      </c>
      <c r="F65" s="80"/>
      <c r="G65" s="16">
        <v>5.7</v>
      </c>
      <c r="H65" s="80"/>
      <c r="I65" s="12">
        <f t="shared" si="6"/>
        <v>11.4</v>
      </c>
    </row>
    <row r="66" spans="1:9">
      <c r="A66" s="368"/>
      <c r="B66" s="386"/>
      <c r="C66" s="77">
        <v>2013</v>
      </c>
      <c r="D66" s="77">
        <f t="shared" si="13"/>
        <v>12.022</v>
      </c>
      <c r="E66" s="16">
        <v>6</v>
      </c>
      <c r="F66" s="80"/>
      <c r="G66" s="16">
        <v>6.0220000000000002</v>
      </c>
      <c r="H66" s="80"/>
      <c r="I66" s="12">
        <f t="shared" si="6"/>
        <v>12.022</v>
      </c>
    </row>
    <row r="67" spans="1:9">
      <c r="A67" s="368"/>
      <c r="B67" s="386"/>
      <c r="C67" s="77">
        <v>2014</v>
      </c>
      <c r="D67" s="77">
        <f t="shared" si="13"/>
        <v>12.7</v>
      </c>
      <c r="E67" s="16">
        <v>6.4</v>
      </c>
      <c r="F67" s="80"/>
      <c r="G67" s="16">
        <v>6.3</v>
      </c>
      <c r="H67" s="80"/>
      <c r="I67" s="12">
        <f t="shared" si="6"/>
        <v>12.7</v>
      </c>
    </row>
    <row r="68" spans="1:9">
      <c r="A68" s="369"/>
      <c r="B68" s="387"/>
      <c r="C68" s="77">
        <v>2015</v>
      </c>
      <c r="D68" s="77">
        <f t="shared" si="13"/>
        <v>13.3</v>
      </c>
      <c r="E68" s="16">
        <v>6.7</v>
      </c>
      <c r="F68" s="80"/>
      <c r="G68" s="16">
        <v>6.6</v>
      </c>
      <c r="H68" s="80"/>
      <c r="I68" s="12">
        <f t="shared" si="6"/>
        <v>13.3</v>
      </c>
    </row>
    <row r="69" spans="1:9" ht="12.75" customHeight="1">
      <c r="A69" s="367" t="s">
        <v>35</v>
      </c>
      <c r="B69" s="382" t="s">
        <v>36</v>
      </c>
      <c r="C69" s="77" t="s">
        <v>19</v>
      </c>
      <c r="D69" s="15">
        <f>SUM(E69:H69)</f>
        <v>6</v>
      </c>
      <c r="E69" s="15">
        <f>SUM(E70:E73)</f>
        <v>3.7</v>
      </c>
      <c r="F69" s="15">
        <f>SUM(F70:F73)</f>
        <v>0</v>
      </c>
      <c r="G69" s="15">
        <f>SUM(G70:G73)</f>
        <v>2.3000000000000003</v>
      </c>
      <c r="H69" s="15">
        <f>SUM(H70:H73)</f>
        <v>0</v>
      </c>
      <c r="I69" s="12">
        <f t="shared" ref="I69:I115" si="14">SUM(E69:H69)</f>
        <v>6</v>
      </c>
    </row>
    <row r="70" spans="1:9">
      <c r="A70" s="368"/>
      <c r="B70" s="383"/>
      <c r="C70" s="77">
        <v>2011</v>
      </c>
      <c r="D70" s="77">
        <f t="shared" ref="D70:D74" si="15">SUM(E70:H70)</f>
        <v>0.5</v>
      </c>
      <c r="E70" s="80"/>
      <c r="F70" s="80"/>
      <c r="G70" s="80">
        <v>0.5</v>
      </c>
      <c r="H70" s="80"/>
      <c r="I70" s="12">
        <f t="shared" si="14"/>
        <v>0.5</v>
      </c>
    </row>
    <row r="71" spans="1:9">
      <c r="A71" s="368"/>
      <c r="B71" s="383"/>
      <c r="C71" s="77">
        <v>2012</v>
      </c>
      <c r="D71" s="77">
        <f t="shared" si="15"/>
        <v>1.7999999999999998</v>
      </c>
      <c r="E71" s="16">
        <v>1.2</v>
      </c>
      <c r="F71" s="80"/>
      <c r="G71" s="80">
        <v>0.6</v>
      </c>
      <c r="H71" s="80"/>
      <c r="I71" s="12">
        <f t="shared" si="14"/>
        <v>1.7999999999999998</v>
      </c>
    </row>
    <row r="72" spans="1:9">
      <c r="A72" s="368"/>
      <c r="B72" s="383"/>
      <c r="C72" s="77">
        <v>2013</v>
      </c>
      <c r="D72" s="77">
        <f t="shared" si="15"/>
        <v>1.7999999999999998</v>
      </c>
      <c r="E72" s="16">
        <v>1.2</v>
      </c>
      <c r="F72" s="80"/>
      <c r="G72" s="80">
        <v>0.6</v>
      </c>
      <c r="H72" s="80"/>
      <c r="I72" s="12">
        <f t="shared" si="14"/>
        <v>1.7999999999999998</v>
      </c>
    </row>
    <row r="73" spans="1:9">
      <c r="A73" s="368"/>
      <c r="B73" s="383"/>
      <c r="C73" s="77">
        <v>2014</v>
      </c>
      <c r="D73" s="77">
        <f t="shared" si="15"/>
        <v>1.9</v>
      </c>
      <c r="E73" s="16">
        <v>1.3</v>
      </c>
      <c r="F73" s="80"/>
      <c r="G73" s="80">
        <v>0.6</v>
      </c>
      <c r="H73" s="80"/>
      <c r="I73" s="12">
        <f t="shared" si="14"/>
        <v>1.9</v>
      </c>
    </row>
    <row r="74" spans="1:9">
      <c r="A74" s="369"/>
      <c r="B74" s="384"/>
      <c r="C74" s="77">
        <v>2015</v>
      </c>
      <c r="D74" s="77">
        <f t="shared" si="15"/>
        <v>2.2000000000000002</v>
      </c>
      <c r="E74" s="16">
        <v>1.4</v>
      </c>
      <c r="F74" s="80"/>
      <c r="G74" s="80">
        <v>0.8</v>
      </c>
      <c r="H74" s="80"/>
      <c r="I74" s="12">
        <f t="shared" si="14"/>
        <v>2.2000000000000002</v>
      </c>
    </row>
    <row r="75" spans="1:9" ht="12.75" customHeight="1">
      <c r="A75" s="367" t="s">
        <v>37</v>
      </c>
      <c r="B75" s="382" t="s">
        <v>38</v>
      </c>
      <c r="C75" s="77" t="s">
        <v>19</v>
      </c>
      <c r="D75" s="15">
        <f>SUM(E75:H75)</f>
        <v>7.2999999999999989</v>
      </c>
      <c r="E75" s="15">
        <f>SUM(E76:E79)</f>
        <v>7.2999999999999989</v>
      </c>
      <c r="F75" s="15">
        <f>SUM(F76:F79)</f>
        <v>0</v>
      </c>
      <c r="G75" s="15">
        <f>SUM(G76:G79)</f>
        <v>0</v>
      </c>
      <c r="H75" s="15">
        <f>SUM(H76:H79)</f>
        <v>0</v>
      </c>
      <c r="I75" s="12">
        <f t="shared" si="14"/>
        <v>7.2999999999999989</v>
      </c>
    </row>
    <row r="76" spans="1:9">
      <c r="A76" s="368"/>
      <c r="B76" s="383"/>
      <c r="C76" s="77">
        <v>2011</v>
      </c>
      <c r="D76" s="77">
        <f t="shared" ref="D76:D80" si="16">SUM(E76:H76)</f>
        <v>0</v>
      </c>
      <c r="E76" s="80"/>
      <c r="F76" s="80"/>
      <c r="G76" s="80"/>
      <c r="H76" s="80"/>
      <c r="I76" s="12">
        <f t="shared" si="14"/>
        <v>0</v>
      </c>
    </row>
    <row r="77" spans="1:9">
      <c r="A77" s="368"/>
      <c r="B77" s="383"/>
      <c r="C77" s="77">
        <v>2012</v>
      </c>
      <c r="D77" s="77">
        <f t="shared" si="16"/>
        <v>2.2999999999999998</v>
      </c>
      <c r="E77" s="16">
        <v>2.2999999999999998</v>
      </c>
      <c r="F77" s="80"/>
      <c r="G77" s="80"/>
      <c r="H77" s="80"/>
      <c r="I77" s="12">
        <f t="shared" si="14"/>
        <v>2.2999999999999998</v>
      </c>
    </row>
    <row r="78" spans="1:9">
      <c r="A78" s="368"/>
      <c r="B78" s="383"/>
      <c r="C78" s="77">
        <v>2013</v>
      </c>
      <c r="D78" s="77">
        <f t="shared" si="16"/>
        <v>2.4</v>
      </c>
      <c r="E78" s="16">
        <v>2.4</v>
      </c>
      <c r="F78" s="80"/>
      <c r="G78" s="80"/>
      <c r="H78" s="80"/>
      <c r="I78" s="12">
        <f t="shared" si="14"/>
        <v>2.4</v>
      </c>
    </row>
    <row r="79" spans="1:9">
      <c r="A79" s="368"/>
      <c r="B79" s="383"/>
      <c r="C79" s="77">
        <v>2014</v>
      </c>
      <c r="D79" s="77">
        <f t="shared" si="16"/>
        <v>2.6</v>
      </c>
      <c r="E79" s="16">
        <v>2.6</v>
      </c>
      <c r="F79" s="80"/>
      <c r="G79" s="80"/>
      <c r="H79" s="80"/>
      <c r="I79" s="12">
        <f t="shared" si="14"/>
        <v>2.6</v>
      </c>
    </row>
    <row r="80" spans="1:9">
      <c r="A80" s="369"/>
      <c r="B80" s="384"/>
      <c r="C80" s="77">
        <v>2015</v>
      </c>
      <c r="D80" s="77">
        <f t="shared" si="16"/>
        <v>2.7</v>
      </c>
      <c r="E80" s="16">
        <v>2.7</v>
      </c>
      <c r="F80" s="80"/>
      <c r="G80" s="80"/>
      <c r="H80" s="80"/>
      <c r="I80" s="12">
        <f t="shared" si="14"/>
        <v>2.7</v>
      </c>
    </row>
    <row r="81" spans="1:9" ht="12.75" customHeight="1">
      <c r="A81" s="367" t="s">
        <v>39</v>
      </c>
      <c r="B81" s="382" t="s">
        <v>40</v>
      </c>
      <c r="C81" s="77" t="s">
        <v>19</v>
      </c>
      <c r="D81" s="15">
        <f>SUM(E81:H81)</f>
        <v>15.299999999999999</v>
      </c>
      <c r="E81" s="15">
        <f>SUM(E82:E85)</f>
        <v>15.299999999999999</v>
      </c>
      <c r="F81" s="15">
        <f>SUM(F82:F85)</f>
        <v>0</v>
      </c>
      <c r="G81" s="15">
        <f>SUM(G82:G85)</f>
        <v>0</v>
      </c>
      <c r="H81" s="15">
        <f>SUM(H82:H85)</f>
        <v>0</v>
      </c>
      <c r="I81" s="12">
        <f t="shared" si="14"/>
        <v>15.299999999999999</v>
      </c>
    </row>
    <row r="82" spans="1:9">
      <c r="A82" s="368"/>
      <c r="B82" s="383"/>
      <c r="C82" s="77">
        <v>2011</v>
      </c>
      <c r="D82" s="77">
        <f t="shared" ref="D82:D86" si="17">SUM(E82:H82)</f>
        <v>0.9</v>
      </c>
      <c r="E82" s="16">
        <v>0.9</v>
      </c>
      <c r="F82" s="80"/>
      <c r="G82" s="80"/>
      <c r="H82" s="80"/>
      <c r="I82" s="12">
        <f t="shared" si="14"/>
        <v>0.9</v>
      </c>
    </row>
    <row r="83" spans="1:9">
      <c r="A83" s="368"/>
      <c r="B83" s="383"/>
      <c r="C83" s="77">
        <v>2012</v>
      </c>
      <c r="D83" s="77">
        <f t="shared" si="17"/>
        <v>4.5</v>
      </c>
      <c r="E83" s="16">
        <v>4.5</v>
      </c>
      <c r="F83" s="80"/>
      <c r="G83" s="80"/>
      <c r="H83" s="80"/>
      <c r="I83" s="12">
        <f t="shared" si="14"/>
        <v>4.5</v>
      </c>
    </row>
    <row r="84" spans="1:9">
      <c r="A84" s="368"/>
      <c r="B84" s="383"/>
      <c r="C84" s="77">
        <v>2013</v>
      </c>
      <c r="D84" s="77">
        <f t="shared" si="17"/>
        <v>4.8</v>
      </c>
      <c r="E84" s="16">
        <v>4.8</v>
      </c>
      <c r="F84" s="80"/>
      <c r="G84" s="80"/>
      <c r="H84" s="80"/>
      <c r="I84" s="12">
        <f t="shared" si="14"/>
        <v>4.8</v>
      </c>
    </row>
    <row r="85" spans="1:9">
      <c r="A85" s="368"/>
      <c r="B85" s="383"/>
      <c r="C85" s="77">
        <v>2014</v>
      </c>
      <c r="D85" s="77">
        <f t="shared" si="17"/>
        <v>5.0999999999999996</v>
      </c>
      <c r="E85" s="16">
        <v>5.0999999999999996</v>
      </c>
      <c r="F85" s="80"/>
      <c r="G85" s="80"/>
      <c r="H85" s="80"/>
      <c r="I85" s="12">
        <f t="shared" si="14"/>
        <v>5.0999999999999996</v>
      </c>
    </row>
    <row r="86" spans="1:9">
      <c r="A86" s="369"/>
      <c r="B86" s="384"/>
      <c r="C86" s="77">
        <v>2015</v>
      </c>
      <c r="D86" s="77">
        <f t="shared" si="17"/>
        <v>5.3</v>
      </c>
      <c r="E86" s="16">
        <v>5.3</v>
      </c>
      <c r="F86" s="80"/>
      <c r="G86" s="80"/>
      <c r="H86" s="80"/>
      <c r="I86" s="12">
        <f t="shared" si="14"/>
        <v>5.3</v>
      </c>
    </row>
    <row r="87" spans="1:9">
      <c r="A87" s="367" t="s">
        <v>41</v>
      </c>
      <c r="B87" s="388" t="s">
        <v>42</v>
      </c>
      <c r="C87" s="77" t="s">
        <v>19</v>
      </c>
      <c r="D87" s="15">
        <f>SUM(E87:H87)</f>
        <v>0</v>
      </c>
      <c r="E87" s="15">
        <f>SUM(E88:E91)</f>
        <v>0</v>
      </c>
      <c r="F87" s="15">
        <f>SUM(F88:F91)</f>
        <v>0</v>
      </c>
      <c r="G87" s="15">
        <f>SUM(G88:G91)</f>
        <v>0</v>
      </c>
      <c r="H87" s="15">
        <f>SUM(H88:H91)</f>
        <v>0</v>
      </c>
      <c r="I87" s="12">
        <f t="shared" si="14"/>
        <v>0</v>
      </c>
    </row>
    <row r="88" spans="1:9">
      <c r="A88" s="368"/>
      <c r="B88" s="389"/>
      <c r="C88" s="77">
        <v>2011</v>
      </c>
      <c r="D88" s="77">
        <f t="shared" ref="D88:D91" si="18">SUM(E88:H88)</f>
        <v>0</v>
      </c>
      <c r="E88" s="80"/>
      <c r="F88" s="80"/>
      <c r="G88" s="80"/>
      <c r="H88" s="80"/>
      <c r="I88" s="12">
        <f t="shared" si="14"/>
        <v>0</v>
      </c>
    </row>
    <row r="89" spans="1:9">
      <c r="A89" s="368"/>
      <c r="B89" s="389"/>
      <c r="C89" s="77">
        <v>2012</v>
      </c>
      <c r="D89" s="77">
        <f t="shared" si="18"/>
        <v>0</v>
      </c>
      <c r="E89" s="80"/>
      <c r="F89" s="80"/>
      <c r="G89" s="80"/>
      <c r="H89" s="80"/>
      <c r="I89" s="12">
        <f t="shared" si="14"/>
        <v>0</v>
      </c>
    </row>
    <row r="90" spans="1:9">
      <c r="A90" s="368"/>
      <c r="B90" s="389"/>
      <c r="C90" s="77">
        <v>2013</v>
      </c>
      <c r="D90" s="77">
        <f t="shared" si="18"/>
        <v>0</v>
      </c>
      <c r="E90" s="80"/>
      <c r="F90" s="80"/>
      <c r="G90" s="80"/>
      <c r="H90" s="80"/>
      <c r="I90" s="12">
        <f t="shared" si="14"/>
        <v>0</v>
      </c>
    </row>
    <row r="91" spans="1:9">
      <c r="A91" s="368"/>
      <c r="B91" s="389"/>
      <c r="C91" s="77">
        <v>2014</v>
      </c>
      <c r="D91" s="77">
        <f t="shared" si="18"/>
        <v>0</v>
      </c>
      <c r="E91" s="80"/>
      <c r="F91" s="80"/>
      <c r="G91" s="80"/>
      <c r="H91" s="80"/>
      <c r="I91" s="12">
        <f t="shared" si="14"/>
        <v>0</v>
      </c>
    </row>
    <row r="92" spans="1:9">
      <c r="A92" s="369"/>
      <c r="B92" s="390"/>
      <c r="C92" s="77">
        <v>2015</v>
      </c>
      <c r="D92" s="77">
        <v>0</v>
      </c>
      <c r="E92" s="80"/>
      <c r="F92" s="80"/>
      <c r="G92" s="80"/>
      <c r="H92" s="80"/>
      <c r="I92" s="12"/>
    </row>
    <row r="93" spans="1:9" ht="12.75" customHeight="1">
      <c r="A93" s="367" t="s">
        <v>43</v>
      </c>
      <c r="B93" s="382" t="s">
        <v>44</v>
      </c>
      <c r="C93" s="77" t="s">
        <v>19</v>
      </c>
      <c r="D93" s="15">
        <f>SUM(E93:H93)</f>
        <v>0.35299999999999998</v>
      </c>
      <c r="E93" s="15">
        <f>SUM(E94:E97)</f>
        <v>0</v>
      </c>
      <c r="F93" s="15">
        <f>SUM(F94:F97)</f>
        <v>0</v>
      </c>
      <c r="G93" s="15">
        <f>SUM(G94:G97)</f>
        <v>0.35299999999999998</v>
      </c>
      <c r="H93" s="15">
        <f>SUM(H94:H97)</f>
        <v>0</v>
      </c>
      <c r="I93" s="12">
        <f t="shared" si="14"/>
        <v>0.35299999999999998</v>
      </c>
    </row>
    <row r="94" spans="1:9">
      <c r="A94" s="368"/>
      <c r="B94" s="383"/>
      <c r="C94" s="77">
        <v>2011</v>
      </c>
      <c r="D94" s="77">
        <f t="shared" ref="D94:D97" si="19">SUM(E94:H94)</f>
        <v>0.159</v>
      </c>
      <c r="E94" s="80"/>
      <c r="F94" s="80"/>
      <c r="G94" s="80">
        <v>0.159</v>
      </c>
      <c r="H94" s="80"/>
      <c r="I94" s="12">
        <f t="shared" si="14"/>
        <v>0.159</v>
      </c>
    </row>
    <row r="95" spans="1:9">
      <c r="A95" s="368"/>
      <c r="B95" s="383"/>
      <c r="C95" s="77">
        <v>2012</v>
      </c>
      <c r="D95" s="77">
        <f t="shared" si="19"/>
        <v>0.19400000000000001</v>
      </c>
      <c r="E95" s="80"/>
      <c r="F95" s="80"/>
      <c r="G95" s="80">
        <v>0.19400000000000001</v>
      </c>
      <c r="H95" s="80"/>
      <c r="I95" s="12">
        <f t="shared" si="14"/>
        <v>0.19400000000000001</v>
      </c>
    </row>
    <row r="96" spans="1:9">
      <c r="A96" s="368"/>
      <c r="B96" s="383"/>
      <c r="C96" s="77">
        <v>2013</v>
      </c>
      <c r="D96" s="77">
        <f t="shared" si="19"/>
        <v>0</v>
      </c>
      <c r="E96" s="80"/>
      <c r="F96" s="80"/>
      <c r="G96" s="80"/>
      <c r="H96" s="80"/>
      <c r="I96" s="12">
        <f t="shared" si="14"/>
        <v>0</v>
      </c>
    </row>
    <row r="97" spans="1:9">
      <c r="A97" s="368"/>
      <c r="B97" s="383"/>
      <c r="C97" s="77">
        <v>2014</v>
      </c>
      <c r="D97" s="77">
        <f t="shared" si="19"/>
        <v>0</v>
      </c>
      <c r="E97" s="80"/>
      <c r="F97" s="80"/>
      <c r="G97" s="80"/>
      <c r="H97" s="80"/>
      <c r="I97" s="12">
        <f t="shared" si="14"/>
        <v>0</v>
      </c>
    </row>
    <row r="98" spans="1:9">
      <c r="A98" s="369"/>
      <c r="B98" s="384"/>
      <c r="C98" s="77">
        <v>2015</v>
      </c>
      <c r="D98" s="77">
        <v>0</v>
      </c>
      <c r="E98" s="80"/>
      <c r="F98" s="80"/>
      <c r="G98" s="80"/>
      <c r="H98" s="80"/>
      <c r="I98" s="12"/>
    </row>
    <row r="99" spans="1:9" s="8" customFormat="1" ht="23.25" customHeight="1" outlineLevel="1">
      <c r="A99" s="333">
        <v>3</v>
      </c>
      <c r="B99" s="379" t="s">
        <v>45</v>
      </c>
      <c r="C99" s="6" t="s">
        <v>19</v>
      </c>
      <c r="D99" s="7">
        <f>SUM(E99:H99)</f>
        <v>4.8499999999999996</v>
      </c>
      <c r="E99" s="7">
        <f>SUM(E100:E103)</f>
        <v>4.8499999999999996</v>
      </c>
      <c r="F99" s="7">
        <f>SUM(F100:F103)</f>
        <v>0</v>
      </c>
      <c r="G99" s="7">
        <f>SUM(G100:G103)</f>
        <v>0</v>
      </c>
      <c r="H99" s="7">
        <f>SUM(H100:H103)</f>
        <v>0</v>
      </c>
      <c r="I99" s="12">
        <f t="shared" si="14"/>
        <v>4.8499999999999996</v>
      </c>
    </row>
    <row r="100" spans="1:9" s="8" customFormat="1" ht="12.75" customHeight="1" outlineLevel="1">
      <c r="A100" s="334"/>
      <c r="B100" s="380"/>
      <c r="C100" s="6">
        <v>2011</v>
      </c>
      <c r="D100" s="6">
        <f t="shared" ref="D100:D103" si="20">SUM(E100:H100)</f>
        <v>4.8499999999999996</v>
      </c>
      <c r="E100" s="6">
        <f t="shared" ref="E100:H103" si="21">E106+E112</f>
        <v>4.8499999999999996</v>
      </c>
      <c r="F100" s="6">
        <f t="shared" si="21"/>
        <v>0</v>
      </c>
      <c r="G100" s="6">
        <f t="shared" si="21"/>
        <v>0</v>
      </c>
      <c r="H100" s="6">
        <f t="shared" si="21"/>
        <v>0</v>
      </c>
      <c r="I100" s="12">
        <f t="shared" si="14"/>
        <v>4.8499999999999996</v>
      </c>
    </row>
    <row r="101" spans="1:9" s="8" customFormat="1" ht="12.75" customHeight="1" outlineLevel="1">
      <c r="A101" s="334"/>
      <c r="B101" s="380"/>
      <c r="C101" s="6">
        <v>2012</v>
      </c>
      <c r="D101" s="6">
        <f t="shared" si="20"/>
        <v>0</v>
      </c>
      <c r="E101" s="6">
        <f t="shared" si="21"/>
        <v>0</v>
      </c>
      <c r="F101" s="6">
        <f t="shared" si="21"/>
        <v>0</v>
      </c>
      <c r="G101" s="6">
        <f t="shared" si="21"/>
        <v>0</v>
      </c>
      <c r="H101" s="6">
        <f t="shared" si="21"/>
        <v>0</v>
      </c>
      <c r="I101" s="12">
        <f t="shared" si="14"/>
        <v>0</v>
      </c>
    </row>
    <row r="102" spans="1:9" s="8" customFormat="1" ht="14.25" customHeight="1" outlineLevel="1">
      <c r="A102" s="334"/>
      <c r="B102" s="380"/>
      <c r="C102" s="6">
        <v>2013</v>
      </c>
      <c r="D102" s="6">
        <f t="shared" si="20"/>
        <v>0</v>
      </c>
      <c r="E102" s="6">
        <f t="shared" si="21"/>
        <v>0</v>
      </c>
      <c r="F102" s="6">
        <f t="shared" si="21"/>
        <v>0</v>
      </c>
      <c r="G102" s="6">
        <f t="shared" si="21"/>
        <v>0</v>
      </c>
      <c r="H102" s="6">
        <f t="shared" si="21"/>
        <v>0</v>
      </c>
      <c r="I102" s="12">
        <f t="shared" si="14"/>
        <v>0</v>
      </c>
    </row>
    <row r="103" spans="1:9" s="8" customFormat="1" ht="12.75" customHeight="1" outlineLevel="1">
      <c r="A103" s="334"/>
      <c r="B103" s="380"/>
      <c r="C103" s="6">
        <v>2014</v>
      </c>
      <c r="D103" s="6">
        <f t="shared" si="20"/>
        <v>0</v>
      </c>
      <c r="E103" s="6">
        <f t="shared" si="21"/>
        <v>0</v>
      </c>
      <c r="F103" s="6">
        <f t="shared" si="21"/>
        <v>0</v>
      </c>
      <c r="G103" s="6">
        <f t="shared" si="21"/>
        <v>0</v>
      </c>
      <c r="H103" s="6">
        <f t="shared" si="21"/>
        <v>0</v>
      </c>
      <c r="I103" s="12">
        <f t="shared" si="14"/>
        <v>0</v>
      </c>
    </row>
    <row r="104" spans="1:9" s="8" customFormat="1" ht="12.75" customHeight="1" outlineLevel="1">
      <c r="A104" s="335"/>
      <c r="B104" s="381"/>
      <c r="C104" s="6">
        <v>2015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12"/>
    </row>
    <row r="105" spans="1:9" ht="12.75" customHeight="1">
      <c r="A105" s="358" t="s">
        <v>46</v>
      </c>
      <c r="B105" s="336" t="s">
        <v>47</v>
      </c>
      <c r="C105" s="77" t="s">
        <v>19</v>
      </c>
      <c r="D105" s="15">
        <f>SUM(E105:H105)</f>
        <v>0.3</v>
      </c>
      <c r="E105" s="15">
        <f>SUM(E106:E109)</f>
        <v>0.3</v>
      </c>
      <c r="F105" s="15">
        <f>SUM(F106:F109)</f>
        <v>0</v>
      </c>
      <c r="G105" s="15">
        <f>SUM(G106:G109)</f>
        <v>0</v>
      </c>
      <c r="H105" s="15">
        <f>SUM(H106:H109)</f>
        <v>0</v>
      </c>
      <c r="I105" s="12">
        <f t="shared" si="14"/>
        <v>0.3</v>
      </c>
    </row>
    <row r="106" spans="1:9">
      <c r="A106" s="359"/>
      <c r="B106" s="337"/>
      <c r="C106" s="77">
        <v>2011</v>
      </c>
      <c r="D106" s="77">
        <f t="shared" ref="D106:D109" si="22">SUM(E106:H106)</f>
        <v>0.3</v>
      </c>
      <c r="E106" s="77">
        <v>0.3</v>
      </c>
      <c r="F106" s="77"/>
      <c r="G106" s="77"/>
      <c r="H106" s="77"/>
      <c r="I106" s="12">
        <f t="shared" si="14"/>
        <v>0.3</v>
      </c>
    </row>
    <row r="107" spans="1:9">
      <c r="A107" s="359"/>
      <c r="B107" s="337"/>
      <c r="C107" s="77">
        <v>2012</v>
      </c>
      <c r="D107" s="77">
        <f t="shared" si="22"/>
        <v>0</v>
      </c>
      <c r="E107" s="77"/>
      <c r="F107" s="77"/>
      <c r="G107" s="77"/>
      <c r="H107" s="77"/>
      <c r="I107" s="12">
        <f t="shared" si="14"/>
        <v>0</v>
      </c>
    </row>
    <row r="108" spans="1:9">
      <c r="A108" s="359"/>
      <c r="B108" s="337"/>
      <c r="C108" s="77">
        <v>2013</v>
      </c>
      <c r="D108" s="77">
        <f t="shared" si="22"/>
        <v>0</v>
      </c>
      <c r="E108" s="77"/>
      <c r="F108" s="77"/>
      <c r="G108" s="77"/>
      <c r="H108" s="77"/>
      <c r="I108" s="12">
        <f t="shared" si="14"/>
        <v>0</v>
      </c>
    </row>
    <row r="109" spans="1:9">
      <c r="A109" s="359"/>
      <c r="B109" s="337"/>
      <c r="C109" s="77">
        <v>2014</v>
      </c>
      <c r="D109" s="77">
        <f t="shared" si="22"/>
        <v>0</v>
      </c>
      <c r="E109" s="77"/>
      <c r="F109" s="77"/>
      <c r="G109" s="77"/>
      <c r="H109" s="77"/>
      <c r="I109" s="12">
        <f t="shared" si="14"/>
        <v>0</v>
      </c>
    </row>
    <row r="110" spans="1:9">
      <c r="A110" s="360"/>
      <c r="B110" s="338"/>
      <c r="C110" s="77">
        <v>2015</v>
      </c>
      <c r="D110" s="77">
        <v>0</v>
      </c>
      <c r="E110" s="77"/>
      <c r="F110" s="77"/>
      <c r="G110" s="77"/>
      <c r="H110" s="77"/>
      <c r="I110" s="12"/>
    </row>
    <row r="111" spans="1:9" ht="12.75" customHeight="1">
      <c r="A111" s="358" t="s">
        <v>48</v>
      </c>
      <c r="B111" s="336" t="s">
        <v>49</v>
      </c>
      <c r="C111" s="77" t="s">
        <v>19</v>
      </c>
      <c r="D111" s="15">
        <f>SUM(E111:H111)</f>
        <v>4.55</v>
      </c>
      <c r="E111" s="15">
        <f>SUM(E112:E115)</f>
        <v>4.55</v>
      </c>
      <c r="F111" s="15">
        <f>SUM(F112:F115)</f>
        <v>0</v>
      </c>
      <c r="G111" s="15">
        <f>SUM(G112:G115)</f>
        <v>0</v>
      </c>
      <c r="H111" s="15">
        <f>SUM(H112:H115)</f>
        <v>0</v>
      </c>
      <c r="I111" s="12">
        <f t="shared" si="14"/>
        <v>4.55</v>
      </c>
    </row>
    <row r="112" spans="1:9">
      <c r="A112" s="359"/>
      <c r="B112" s="337"/>
      <c r="C112" s="77">
        <v>2011</v>
      </c>
      <c r="D112" s="77">
        <f t="shared" ref="D112:D115" si="23">SUM(E112:H112)</f>
        <v>4.55</v>
      </c>
      <c r="E112" s="77">
        <v>4.55</v>
      </c>
      <c r="F112" s="77"/>
      <c r="G112" s="77"/>
      <c r="H112" s="77"/>
      <c r="I112" s="12">
        <f t="shared" si="14"/>
        <v>4.55</v>
      </c>
    </row>
    <row r="113" spans="1:9">
      <c r="A113" s="359"/>
      <c r="B113" s="337"/>
      <c r="C113" s="77">
        <v>2012</v>
      </c>
      <c r="D113" s="77">
        <f t="shared" si="23"/>
        <v>0</v>
      </c>
      <c r="E113" s="77"/>
      <c r="F113" s="77"/>
      <c r="G113" s="77"/>
      <c r="H113" s="77"/>
      <c r="I113" s="12">
        <f t="shared" si="14"/>
        <v>0</v>
      </c>
    </row>
    <row r="114" spans="1:9">
      <c r="A114" s="359"/>
      <c r="B114" s="337"/>
      <c r="C114" s="77">
        <v>2013</v>
      </c>
      <c r="D114" s="77">
        <f t="shared" si="23"/>
        <v>0</v>
      </c>
      <c r="E114" s="77"/>
      <c r="F114" s="77"/>
      <c r="G114" s="77"/>
      <c r="H114" s="77"/>
      <c r="I114" s="12">
        <f t="shared" si="14"/>
        <v>0</v>
      </c>
    </row>
    <row r="115" spans="1:9">
      <c r="A115" s="359"/>
      <c r="B115" s="337"/>
      <c r="C115" s="77">
        <v>2014</v>
      </c>
      <c r="D115" s="77">
        <f t="shared" si="23"/>
        <v>0</v>
      </c>
      <c r="E115" s="77"/>
      <c r="F115" s="77"/>
      <c r="G115" s="77"/>
      <c r="H115" s="77"/>
      <c r="I115" s="12">
        <f t="shared" si="14"/>
        <v>0</v>
      </c>
    </row>
    <row r="116" spans="1:9">
      <c r="A116" s="360"/>
      <c r="B116" s="338"/>
      <c r="C116" s="77">
        <v>2015</v>
      </c>
      <c r="D116" s="77">
        <v>0</v>
      </c>
      <c r="E116" s="77"/>
      <c r="F116" s="77"/>
      <c r="G116" s="77"/>
      <c r="H116" s="77"/>
      <c r="I116" s="12"/>
    </row>
    <row r="117" spans="1:9" ht="23.25" customHeight="1" outlineLevel="1">
      <c r="A117" s="333">
        <v>4</v>
      </c>
      <c r="B117" s="330" t="s">
        <v>50</v>
      </c>
      <c r="C117" s="77" t="s">
        <v>19</v>
      </c>
      <c r="D117" s="15">
        <f>SUM(E117:H117)</f>
        <v>12.023</v>
      </c>
      <c r="E117" s="15">
        <f>SUM(E118:E121)</f>
        <v>12.023</v>
      </c>
      <c r="F117" s="15">
        <f>SUM(F118:F121)</f>
        <v>0</v>
      </c>
      <c r="G117" s="15">
        <f>SUM(G118:G121)</f>
        <v>0</v>
      </c>
      <c r="H117" s="15">
        <f>SUM(H118:H121)</f>
        <v>0</v>
      </c>
      <c r="I117" s="12">
        <f t="shared" ref="I117:I142" si="24">SUM(E117:H117)</f>
        <v>12.023</v>
      </c>
    </row>
    <row r="118" spans="1:9" ht="12.75" customHeight="1" outlineLevel="1">
      <c r="A118" s="334"/>
      <c r="B118" s="331"/>
      <c r="C118" s="77">
        <v>2011</v>
      </c>
      <c r="D118" s="77">
        <f t="shared" ref="D118:D121" si="25">SUM(E118:H118)</f>
        <v>3.1229999999999998</v>
      </c>
      <c r="E118" s="77">
        <f t="shared" ref="E118:H121" si="26">E125+E131+E137+E143</f>
        <v>3.1229999999999998</v>
      </c>
      <c r="F118" s="77">
        <f t="shared" si="26"/>
        <v>0</v>
      </c>
      <c r="G118" s="77">
        <f t="shared" si="26"/>
        <v>0</v>
      </c>
      <c r="H118" s="77">
        <f t="shared" si="26"/>
        <v>0</v>
      </c>
      <c r="I118" s="12">
        <f t="shared" si="24"/>
        <v>3.1229999999999998</v>
      </c>
    </row>
    <row r="119" spans="1:9" ht="12.75" customHeight="1" outlineLevel="1">
      <c r="A119" s="334"/>
      <c r="B119" s="331"/>
      <c r="C119" s="77">
        <v>2012</v>
      </c>
      <c r="D119" s="77">
        <f t="shared" si="25"/>
        <v>4.7</v>
      </c>
      <c r="E119" s="77">
        <f t="shared" si="26"/>
        <v>4.7</v>
      </c>
      <c r="F119" s="77">
        <f t="shared" si="26"/>
        <v>0</v>
      </c>
      <c r="G119" s="77">
        <f t="shared" si="26"/>
        <v>0</v>
      </c>
      <c r="H119" s="77">
        <f t="shared" si="26"/>
        <v>0</v>
      </c>
      <c r="I119" s="12">
        <f t="shared" si="24"/>
        <v>4.7</v>
      </c>
    </row>
    <row r="120" spans="1:9" ht="14.25" customHeight="1" outlineLevel="1">
      <c r="A120" s="334"/>
      <c r="B120" s="331"/>
      <c r="C120" s="77">
        <v>2013</v>
      </c>
      <c r="D120" s="77">
        <f t="shared" si="25"/>
        <v>4.2</v>
      </c>
      <c r="E120" s="77">
        <f t="shared" si="26"/>
        <v>4.2</v>
      </c>
      <c r="F120" s="77">
        <f t="shared" si="26"/>
        <v>0</v>
      </c>
      <c r="G120" s="77">
        <f t="shared" si="26"/>
        <v>0</v>
      </c>
      <c r="H120" s="77">
        <f t="shared" si="26"/>
        <v>0</v>
      </c>
      <c r="I120" s="12">
        <f t="shared" si="24"/>
        <v>4.2</v>
      </c>
    </row>
    <row r="121" spans="1:9" ht="12.75" customHeight="1" outlineLevel="1">
      <c r="A121" s="334"/>
      <c r="B121" s="331"/>
      <c r="C121" s="77">
        <v>2014</v>
      </c>
      <c r="D121" s="77">
        <f t="shared" si="25"/>
        <v>0</v>
      </c>
      <c r="E121" s="77">
        <f t="shared" si="26"/>
        <v>0</v>
      </c>
      <c r="F121" s="77">
        <f t="shared" si="26"/>
        <v>0</v>
      </c>
      <c r="G121" s="77">
        <f t="shared" si="26"/>
        <v>0</v>
      </c>
      <c r="H121" s="77">
        <f t="shared" si="26"/>
        <v>0</v>
      </c>
      <c r="I121" s="12">
        <f t="shared" si="24"/>
        <v>0</v>
      </c>
    </row>
    <row r="122" spans="1:9" ht="12.75" customHeight="1" outlineLevel="1">
      <c r="A122" s="335"/>
      <c r="B122" s="332"/>
      <c r="C122" s="77">
        <v>2015</v>
      </c>
      <c r="D122" s="77">
        <v>0</v>
      </c>
      <c r="E122" s="77"/>
      <c r="F122" s="77"/>
      <c r="G122" s="77"/>
      <c r="H122" s="77"/>
      <c r="I122" s="12"/>
    </row>
    <row r="123" spans="1:9" ht="30" customHeight="1">
      <c r="A123" s="79"/>
      <c r="B123" s="75" t="s">
        <v>20</v>
      </c>
      <c r="C123" s="77"/>
      <c r="D123" s="77"/>
      <c r="E123" s="77"/>
      <c r="F123" s="77"/>
      <c r="G123" s="77"/>
      <c r="H123" s="77"/>
      <c r="I123" s="12">
        <f t="shared" si="24"/>
        <v>0</v>
      </c>
    </row>
    <row r="124" spans="1:9" ht="12.75" customHeight="1">
      <c r="A124" s="358" t="s">
        <v>51</v>
      </c>
      <c r="B124" s="364" t="s">
        <v>52</v>
      </c>
      <c r="C124" s="77" t="s">
        <v>19</v>
      </c>
      <c r="D124" s="15">
        <f>SUM(E124:H124)</f>
        <v>11.3</v>
      </c>
      <c r="E124" s="15">
        <f>SUM(E125:E128)</f>
        <v>11.3</v>
      </c>
      <c r="F124" s="15">
        <f>SUM(F125:F128)</f>
        <v>0</v>
      </c>
      <c r="G124" s="15">
        <f>SUM(G125:G128)</f>
        <v>0</v>
      </c>
      <c r="H124" s="15">
        <f>SUM(H125:H128)</f>
        <v>0</v>
      </c>
      <c r="I124" s="12">
        <f t="shared" si="24"/>
        <v>11.3</v>
      </c>
    </row>
    <row r="125" spans="1:9">
      <c r="A125" s="359"/>
      <c r="B125" s="365"/>
      <c r="C125" s="77">
        <v>2011</v>
      </c>
      <c r="D125" s="77">
        <f t="shared" ref="D125:D128" si="27">SUM(E125:H125)</f>
        <v>2.4</v>
      </c>
      <c r="E125" s="77">
        <v>2.4</v>
      </c>
      <c r="F125" s="77"/>
      <c r="G125" s="77"/>
      <c r="H125" s="77"/>
      <c r="I125" s="12">
        <f t="shared" si="24"/>
        <v>2.4</v>
      </c>
    </row>
    <row r="126" spans="1:9">
      <c r="A126" s="359"/>
      <c r="B126" s="365"/>
      <c r="C126" s="77">
        <v>2012</v>
      </c>
      <c r="D126" s="77">
        <f t="shared" si="27"/>
        <v>4.7</v>
      </c>
      <c r="E126" s="77">
        <v>4.7</v>
      </c>
      <c r="F126" s="77"/>
      <c r="G126" s="77"/>
      <c r="H126" s="77"/>
      <c r="I126" s="12">
        <f t="shared" si="24"/>
        <v>4.7</v>
      </c>
    </row>
    <row r="127" spans="1:9">
      <c r="A127" s="359"/>
      <c r="B127" s="365"/>
      <c r="C127" s="77">
        <v>2013</v>
      </c>
      <c r="D127" s="77">
        <f t="shared" si="27"/>
        <v>4.2</v>
      </c>
      <c r="E127" s="77">
        <v>4.2</v>
      </c>
      <c r="F127" s="77"/>
      <c r="G127" s="77"/>
      <c r="H127" s="77"/>
      <c r="I127" s="12">
        <f t="shared" si="24"/>
        <v>4.2</v>
      </c>
    </row>
    <row r="128" spans="1:9">
      <c r="A128" s="359"/>
      <c r="B128" s="365"/>
      <c r="C128" s="77">
        <v>2014</v>
      </c>
      <c r="D128" s="77">
        <f t="shared" si="27"/>
        <v>0</v>
      </c>
      <c r="E128" s="77"/>
      <c r="F128" s="77"/>
      <c r="G128" s="77"/>
      <c r="H128" s="77"/>
      <c r="I128" s="12">
        <f t="shared" si="24"/>
        <v>0</v>
      </c>
    </row>
    <row r="129" spans="1:9">
      <c r="A129" s="360"/>
      <c r="B129" s="366"/>
      <c r="C129" s="77">
        <v>2015</v>
      </c>
      <c r="D129" s="77">
        <v>0</v>
      </c>
      <c r="E129" s="77"/>
      <c r="F129" s="77"/>
      <c r="G129" s="77"/>
      <c r="H129" s="77"/>
      <c r="I129" s="12"/>
    </row>
    <row r="130" spans="1:9" ht="12.75" customHeight="1">
      <c r="A130" s="367" t="s">
        <v>53</v>
      </c>
      <c r="B130" s="336" t="s">
        <v>54</v>
      </c>
      <c r="C130" s="77" t="s">
        <v>19</v>
      </c>
      <c r="D130" s="15">
        <f>SUM(E130:H130)</f>
        <v>0</v>
      </c>
      <c r="E130" s="15">
        <f>SUM(E131:E134)</f>
        <v>0</v>
      </c>
      <c r="F130" s="15">
        <f>SUM(F131:F134)</f>
        <v>0</v>
      </c>
      <c r="G130" s="15">
        <f>SUM(G131:G134)</f>
        <v>0</v>
      </c>
      <c r="H130" s="15">
        <f>SUM(H131:H134)</f>
        <v>0</v>
      </c>
      <c r="I130" s="12">
        <f t="shared" si="24"/>
        <v>0</v>
      </c>
    </row>
    <row r="131" spans="1:9">
      <c r="A131" s="368"/>
      <c r="B131" s="337"/>
      <c r="C131" s="77">
        <v>2011</v>
      </c>
      <c r="D131" s="77">
        <f t="shared" ref="D131:D134" si="28">SUM(E131:H131)</f>
        <v>0</v>
      </c>
      <c r="E131" s="77"/>
      <c r="F131" s="77"/>
      <c r="G131" s="77"/>
      <c r="H131" s="77"/>
      <c r="I131" s="12">
        <f t="shared" si="24"/>
        <v>0</v>
      </c>
    </row>
    <row r="132" spans="1:9">
      <c r="A132" s="368"/>
      <c r="B132" s="337"/>
      <c r="C132" s="77">
        <v>2012</v>
      </c>
      <c r="D132" s="77">
        <f t="shared" si="28"/>
        <v>0</v>
      </c>
      <c r="E132" s="77"/>
      <c r="F132" s="77"/>
      <c r="G132" s="77"/>
      <c r="H132" s="77"/>
      <c r="I132" s="12">
        <f t="shared" si="24"/>
        <v>0</v>
      </c>
    </row>
    <row r="133" spans="1:9">
      <c r="A133" s="368"/>
      <c r="B133" s="337"/>
      <c r="C133" s="77">
        <v>2013</v>
      </c>
      <c r="D133" s="77">
        <f t="shared" si="28"/>
        <v>0</v>
      </c>
      <c r="E133" s="77"/>
      <c r="F133" s="77"/>
      <c r="G133" s="77"/>
      <c r="H133" s="77"/>
      <c r="I133" s="12">
        <f t="shared" si="24"/>
        <v>0</v>
      </c>
    </row>
    <row r="134" spans="1:9">
      <c r="A134" s="368"/>
      <c r="B134" s="337"/>
      <c r="C134" s="77">
        <v>2014</v>
      </c>
      <c r="D134" s="77">
        <f t="shared" si="28"/>
        <v>0</v>
      </c>
      <c r="E134" s="77"/>
      <c r="F134" s="77"/>
      <c r="G134" s="77"/>
      <c r="H134" s="77"/>
      <c r="I134" s="12">
        <f t="shared" si="24"/>
        <v>0</v>
      </c>
    </row>
    <row r="135" spans="1:9">
      <c r="A135" s="369"/>
      <c r="B135" s="338"/>
      <c r="C135" s="77">
        <v>2015</v>
      </c>
      <c r="D135" s="77">
        <v>0</v>
      </c>
      <c r="E135" s="77"/>
      <c r="F135" s="77"/>
      <c r="G135" s="77"/>
      <c r="H135" s="77"/>
      <c r="I135" s="12"/>
    </row>
    <row r="136" spans="1:9" ht="12.75" customHeight="1">
      <c r="A136" s="367" t="s">
        <v>55</v>
      </c>
      <c r="B136" s="336" t="s">
        <v>56</v>
      </c>
      <c r="C136" s="77" t="s">
        <v>19</v>
      </c>
      <c r="D136" s="15">
        <f>SUM(E136:H136)</f>
        <v>0</v>
      </c>
      <c r="E136" s="15">
        <f>SUM(E137:E140)</f>
        <v>0</v>
      </c>
      <c r="F136" s="15">
        <f>SUM(F137:F140)</f>
        <v>0</v>
      </c>
      <c r="G136" s="15">
        <f>SUM(G137:G140)</f>
        <v>0</v>
      </c>
      <c r="H136" s="15">
        <f>SUM(H137:H140)</f>
        <v>0</v>
      </c>
      <c r="I136" s="12">
        <f t="shared" si="24"/>
        <v>0</v>
      </c>
    </row>
    <row r="137" spans="1:9">
      <c r="A137" s="368"/>
      <c r="B137" s="337"/>
      <c r="C137" s="77">
        <v>2011</v>
      </c>
      <c r="D137" s="77">
        <f t="shared" ref="D137:D140" si="29">SUM(E137:H137)</f>
        <v>0</v>
      </c>
      <c r="E137" s="77"/>
      <c r="F137" s="77"/>
      <c r="G137" s="77"/>
      <c r="H137" s="77"/>
      <c r="I137" s="12">
        <f t="shared" si="24"/>
        <v>0</v>
      </c>
    </row>
    <row r="138" spans="1:9">
      <c r="A138" s="368"/>
      <c r="B138" s="337"/>
      <c r="C138" s="77">
        <v>2012</v>
      </c>
      <c r="D138" s="77">
        <f t="shared" si="29"/>
        <v>0</v>
      </c>
      <c r="E138" s="77"/>
      <c r="F138" s="77"/>
      <c r="G138" s="77"/>
      <c r="H138" s="77"/>
      <c r="I138" s="12">
        <f t="shared" si="24"/>
        <v>0</v>
      </c>
    </row>
    <row r="139" spans="1:9">
      <c r="A139" s="368"/>
      <c r="B139" s="337"/>
      <c r="C139" s="77">
        <v>2013</v>
      </c>
      <c r="D139" s="77">
        <f t="shared" si="29"/>
        <v>0</v>
      </c>
      <c r="E139" s="77"/>
      <c r="F139" s="77"/>
      <c r="G139" s="77"/>
      <c r="H139" s="77"/>
      <c r="I139" s="12">
        <f t="shared" si="24"/>
        <v>0</v>
      </c>
    </row>
    <row r="140" spans="1:9">
      <c r="A140" s="368"/>
      <c r="B140" s="337"/>
      <c r="C140" s="77">
        <v>2014</v>
      </c>
      <c r="D140" s="77">
        <f t="shared" si="29"/>
        <v>0</v>
      </c>
      <c r="E140" s="77"/>
      <c r="F140" s="77"/>
      <c r="G140" s="77"/>
      <c r="H140" s="77"/>
      <c r="I140" s="12">
        <f t="shared" si="24"/>
        <v>0</v>
      </c>
    </row>
    <row r="141" spans="1:9">
      <c r="A141" s="369"/>
      <c r="B141" s="338"/>
      <c r="C141" s="77">
        <v>2015</v>
      </c>
      <c r="D141" s="77">
        <v>0</v>
      </c>
      <c r="E141" s="77"/>
      <c r="F141" s="77"/>
      <c r="G141" s="77"/>
      <c r="H141" s="77"/>
      <c r="I141" s="12"/>
    </row>
    <row r="142" spans="1:9" ht="12.75" customHeight="1">
      <c r="A142" s="367" t="s">
        <v>57</v>
      </c>
      <c r="B142" s="350" t="s">
        <v>58</v>
      </c>
      <c r="C142" s="77" t="s">
        <v>19</v>
      </c>
      <c r="D142" s="15">
        <f>SUM(E142:H142)</f>
        <v>0.72299999999999998</v>
      </c>
      <c r="E142" s="15">
        <f>SUM(E143:E146)</f>
        <v>0.72299999999999998</v>
      </c>
      <c r="F142" s="15">
        <f>SUM(F143:F146)</f>
        <v>0</v>
      </c>
      <c r="G142" s="15">
        <f>SUM(G143:G146)</f>
        <v>0</v>
      </c>
      <c r="H142" s="15">
        <f>SUM(H143:H146)</f>
        <v>0</v>
      </c>
      <c r="I142" s="12">
        <f t="shared" si="24"/>
        <v>0.72299999999999998</v>
      </c>
    </row>
    <row r="143" spans="1:9" s="31" customFormat="1">
      <c r="A143" s="368"/>
      <c r="B143" s="351"/>
      <c r="C143" s="81">
        <v>2011</v>
      </c>
      <c r="D143" s="81">
        <f t="shared" ref="D143:D146" si="30">SUM(E143:H143)</f>
        <v>0.72299999999999998</v>
      </c>
      <c r="E143" s="60">
        <v>0.72299999999999998</v>
      </c>
      <c r="F143" s="81"/>
      <c r="G143" s="81"/>
      <c r="H143" s="81"/>
      <c r="I143" s="31">
        <v>0.72299999999999998</v>
      </c>
    </row>
    <row r="144" spans="1:9">
      <c r="A144" s="368"/>
      <c r="B144" s="351"/>
      <c r="C144" s="77">
        <v>2012</v>
      </c>
      <c r="D144" s="77">
        <f t="shared" si="30"/>
        <v>0</v>
      </c>
      <c r="E144" s="77"/>
      <c r="F144" s="77"/>
      <c r="G144" s="77"/>
      <c r="H144" s="77"/>
    </row>
    <row r="145" spans="1:9">
      <c r="A145" s="368"/>
      <c r="B145" s="351"/>
      <c r="C145" s="77">
        <v>2013</v>
      </c>
      <c r="D145" s="77">
        <f t="shared" si="30"/>
        <v>0</v>
      </c>
      <c r="E145" s="77"/>
      <c r="F145" s="77"/>
      <c r="G145" s="77"/>
      <c r="H145" s="77"/>
    </row>
    <row r="146" spans="1:9">
      <c r="A146" s="368"/>
      <c r="B146" s="351"/>
      <c r="C146" s="77">
        <v>2014</v>
      </c>
      <c r="D146" s="77">
        <f t="shared" si="30"/>
        <v>0</v>
      </c>
      <c r="E146" s="77"/>
      <c r="F146" s="77"/>
      <c r="G146" s="77"/>
      <c r="H146" s="77"/>
    </row>
    <row r="147" spans="1:9">
      <c r="A147" s="369"/>
      <c r="B147" s="352"/>
      <c r="C147" s="77">
        <v>2015</v>
      </c>
      <c r="D147" s="77">
        <v>0</v>
      </c>
      <c r="E147" s="77"/>
      <c r="F147" s="77"/>
      <c r="G147" s="77"/>
      <c r="H147" s="77"/>
    </row>
    <row r="148" spans="1:9" s="19" customFormat="1" ht="12.75" customHeight="1">
      <c r="A148" s="373">
        <v>5</v>
      </c>
      <c r="B148" s="370" t="s">
        <v>59</v>
      </c>
      <c r="C148" s="17" t="s">
        <v>19</v>
      </c>
      <c r="D148" s="7">
        <f>SUM(E148:H148)+D153</f>
        <v>44.64</v>
      </c>
      <c r="E148" s="7">
        <f>SUM(E149:E152)+E153</f>
        <v>7.4999999999999991</v>
      </c>
      <c r="F148" s="7">
        <f t="shared" ref="F148:H148" si="31">SUM(F149:F152)+F153</f>
        <v>7.4999999999999991</v>
      </c>
      <c r="G148" s="7">
        <f t="shared" si="31"/>
        <v>7.4999999999999991</v>
      </c>
      <c r="H148" s="7">
        <f t="shared" si="31"/>
        <v>13.5</v>
      </c>
      <c r="I148" s="18">
        <f>E148+F148+G148+H148</f>
        <v>36</v>
      </c>
    </row>
    <row r="149" spans="1:9" s="19" customFormat="1" ht="12.75" customHeight="1">
      <c r="A149" s="374"/>
      <c r="B149" s="371"/>
      <c r="C149" s="17">
        <v>2011</v>
      </c>
      <c r="D149" s="6">
        <f t="shared" ref="D149:D152" si="32">SUM(E149:H149)</f>
        <v>5.76</v>
      </c>
      <c r="E149" s="20">
        <f t="shared" ref="E149:H152" si="33">E155</f>
        <v>1.2</v>
      </c>
      <c r="F149" s="20">
        <f t="shared" si="33"/>
        <v>1.2</v>
      </c>
      <c r="G149" s="20">
        <f t="shared" si="33"/>
        <v>1.2</v>
      </c>
      <c r="H149" s="20">
        <f t="shared" si="33"/>
        <v>2.16</v>
      </c>
      <c r="I149" s="18">
        <f t="shared" ref="I149:I196" si="34">E149+F149+G149+H149</f>
        <v>5.76</v>
      </c>
    </row>
    <row r="150" spans="1:9" s="19" customFormat="1" ht="12.75" customHeight="1">
      <c r="A150" s="374"/>
      <c r="B150" s="371"/>
      <c r="C150" s="17">
        <v>2012</v>
      </c>
      <c r="D150" s="6">
        <f t="shared" si="32"/>
        <v>6.24</v>
      </c>
      <c r="E150" s="20">
        <f t="shared" si="33"/>
        <v>1.3</v>
      </c>
      <c r="F150" s="20">
        <f t="shared" si="33"/>
        <v>1.3</v>
      </c>
      <c r="G150" s="20">
        <f t="shared" si="33"/>
        <v>1.3</v>
      </c>
      <c r="H150" s="20">
        <f t="shared" si="33"/>
        <v>2.34</v>
      </c>
      <c r="I150" s="18">
        <f t="shared" si="34"/>
        <v>6.24</v>
      </c>
    </row>
    <row r="151" spans="1:9" s="19" customFormat="1" ht="12.75" customHeight="1">
      <c r="A151" s="374"/>
      <c r="B151" s="371"/>
      <c r="C151" s="17">
        <v>2013</v>
      </c>
      <c r="D151" s="6">
        <f t="shared" si="32"/>
        <v>6.24</v>
      </c>
      <c r="E151" s="20">
        <f t="shared" si="33"/>
        <v>1.3</v>
      </c>
      <c r="F151" s="20">
        <f t="shared" si="33"/>
        <v>1.3</v>
      </c>
      <c r="G151" s="20">
        <f t="shared" si="33"/>
        <v>1.3</v>
      </c>
      <c r="H151" s="20">
        <f t="shared" si="33"/>
        <v>2.34</v>
      </c>
      <c r="I151" s="18">
        <f t="shared" si="34"/>
        <v>6.24</v>
      </c>
    </row>
    <row r="152" spans="1:9" s="19" customFormat="1" ht="12.75" customHeight="1">
      <c r="A152" s="374"/>
      <c r="B152" s="371"/>
      <c r="C152" s="17">
        <v>2014</v>
      </c>
      <c r="D152" s="6">
        <f t="shared" si="32"/>
        <v>9.1199999999999992</v>
      </c>
      <c r="E152" s="20">
        <f t="shared" si="33"/>
        <v>1.9</v>
      </c>
      <c r="F152" s="20">
        <f t="shared" si="33"/>
        <v>1.9</v>
      </c>
      <c r="G152" s="20">
        <f t="shared" si="33"/>
        <v>1.9</v>
      </c>
      <c r="H152" s="20">
        <f t="shared" si="33"/>
        <v>3.42</v>
      </c>
      <c r="I152" s="18">
        <f t="shared" si="34"/>
        <v>9.1199999999999992</v>
      </c>
    </row>
    <row r="153" spans="1:9" s="19" customFormat="1" ht="12.75" customHeight="1">
      <c r="A153" s="375"/>
      <c r="B153" s="372"/>
      <c r="C153" s="17">
        <v>2015</v>
      </c>
      <c r="D153" s="9">
        <f>D159</f>
        <v>8.64</v>
      </c>
      <c r="E153" s="9">
        <f t="shared" ref="E153:I153" si="35">E159</f>
        <v>1.8</v>
      </c>
      <c r="F153" s="9">
        <f t="shared" si="35"/>
        <v>1.8</v>
      </c>
      <c r="G153" s="9">
        <f t="shared" si="35"/>
        <v>1.8</v>
      </c>
      <c r="H153" s="9">
        <f t="shared" si="35"/>
        <v>3.24</v>
      </c>
      <c r="I153" s="9">
        <f t="shared" si="35"/>
        <v>8.64</v>
      </c>
    </row>
    <row r="154" spans="1:9" s="14" customFormat="1" ht="15.75" customHeight="1" outlineLevel="1">
      <c r="A154" s="376" t="s">
        <v>60</v>
      </c>
      <c r="B154" s="342" t="s">
        <v>61</v>
      </c>
      <c r="C154" s="74" t="s">
        <v>19</v>
      </c>
      <c r="D154" s="13">
        <f>SUM(E154:H154)</f>
        <v>27.36</v>
      </c>
      <c r="E154" s="13">
        <f>SUM(E155:E158)</f>
        <v>5.6999999999999993</v>
      </c>
      <c r="F154" s="13">
        <f>SUM(F155:F158)</f>
        <v>5.6999999999999993</v>
      </c>
      <c r="G154" s="13">
        <f>SUM(G155:G158)</f>
        <v>5.6999999999999993</v>
      </c>
      <c r="H154" s="13">
        <f>SUM(H155:H158)</f>
        <v>10.26</v>
      </c>
      <c r="I154" s="18">
        <f t="shared" si="34"/>
        <v>27.36</v>
      </c>
    </row>
    <row r="155" spans="1:9" s="14" customFormat="1" outlineLevel="1">
      <c r="A155" s="377"/>
      <c r="B155" s="343"/>
      <c r="C155" s="74">
        <v>2011</v>
      </c>
      <c r="D155" s="13">
        <f t="shared" ref="D155:D158" si="36">SUM(E155:H155)</f>
        <v>5.76</v>
      </c>
      <c r="E155" s="74">
        <v>1.2</v>
      </c>
      <c r="F155" s="74">
        <v>1.2</v>
      </c>
      <c r="G155" s="74">
        <v>1.2</v>
      </c>
      <c r="H155" s="13">
        <f>G155*180/100</f>
        <v>2.16</v>
      </c>
      <c r="I155" s="18">
        <f t="shared" si="34"/>
        <v>5.76</v>
      </c>
    </row>
    <row r="156" spans="1:9" s="14" customFormat="1" outlineLevel="1">
      <c r="A156" s="377"/>
      <c r="B156" s="343"/>
      <c r="C156" s="74">
        <v>2012</v>
      </c>
      <c r="D156" s="13">
        <f t="shared" si="36"/>
        <v>6.24</v>
      </c>
      <c r="E156" s="74">
        <v>1.3</v>
      </c>
      <c r="F156" s="74">
        <v>1.3</v>
      </c>
      <c r="G156" s="74">
        <v>1.3</v>
      </c>
      <c r="H156" s="13">
        <f>G156*180/100</f>
        <v>2.34</v>
      </c>
      <c r="I156" s="18">
        <f t="shared" si="34"/>
        <v>6.24</v>
      </c>
    </row>
    <row r="157" spans="1:9" s="14" customFormat="1" ht="14.25" customHeight="1" outlineLevel="1">
      <c r="A157" s="377"/>
      <c r="B157" s="343"/>
      <c r="C157" s="74">
        <v>2013</v>
      </c>
      <c r="D157" s="13">
        <f t="shared" si="36"/>
        <v>6.24</v>
      </c>
      <c r="E157" s="74">
        <v>1.3</v>
      </c>
      <c r="F157" s="74">
        <v>1.3</v>
      </c>
      <c r="G157" s="74">
        <v>1.3</v>
      </c>
      <c r="H157" s="13">
        <f>G157*180/100</f>
        <v>2.34</v>
      </c>
      <c r="I157" s="18">
        <f t="shared" si="34"/>
        <v>6.24</v>
      </c>
    </row>
    <row r="158" spans="1:9" s="14" customFormat="1" outlineLevel="1">
      <c r="A158" s="377"/>
      <c r="B158" s="343"/>
      <c r="C158" s="74">
        <v>2014</v>
      </c>
      <c r="D158" s="13">
        <f t="shared" si="36"/>
        <v>9.1199999999999992</v>
      </c>
      <c r="E158" s="74">
        <v>1.9</v>
      </c>
      <c r="F158" s="74">
        <v>1.9</v>
      </c>
      <c r="G158" s="74">
        <v>1.9</v>
      </c>
      <c r="H158" s="13">
        <f>G158*180/100</f>
        <v>3.42</v>
      </c>
      <c r="I158" s="18">
        <f t="shared" si="34"/>
        <v>9.1199999999999992</v>
      </c>
    </row>
    <row r="159" spans="1:9" s="14" customFormat="1" outlineLevel="1">
      <c r="A159" s="378"/>
      <c r="B159" s="344"/>
      <c r="C159" s="74">
        <v>2015</v>
      </c>
      <c r="D159" s="209">
        <v>8.64</v>
      </c>
      <c r="E159" s="74">
        <v>1.8</v>
      </c>
      <c r="F159" s="74">
        <v>1.8</v>
      </c>
      <c r="G159" s="74">
        <v>1.8</v>
      </c>
      <c r="H159" s="13">
        <v>3.24</v>
      </c>
      <c r="I159" s="18">
        <f t="shared" si="34"/>
        <v>8.64</v>
      </c>
    </row>
    <row r="160" spans="1:9" ht="23.25" customHeight="1" outlineLevel="1">
      <c r="A160" s="333">
        <v>6</v>
      </c>
      <c r="B160" s="330" t="s">
        <v>62</v>
      </c>
      <c r="C160" s="77" t="s">
        <v>19</v>
      </c>
      <c r="D160" s="15">
        <f>SUM(E160:H160)</f>
        <v>1152.8800000000001</v>
      </c>
      <c r="E160" s="15">
        <f>SUM(E161:E164)</f>
        <v>82.88</v>
      </c>
      <c r="F160" s="15">
        <f>SUM(F161:F164)</f>
        <v>0</v>
      </c>
      <c r="G160" s="15">
        <f>SUM(G161:G164)</f>
        <v>942</v>
      </c>
      <c r="H160" s="15">
        <f>SUM(H161:H164)</f>
        <v>128</v>
      </c>
      <c r="I160" s="18">
        <f t="shared" si="34"/>
        <v>1152.8800000000001</v>
      </c>
    </row>
    <row r="161" spans="1:9" ht="12.75" customHeight="1" outlineLevel="1">
      <c r="A161" s="334"/>
      <c r="B161" s="331"/>
      <c r="C161" s="77">
        <v>2011</v>
      </c>
      <c r="D161" s="77">
        <f t="shared" ref="D161:D164" si="37">SUM(E161:H161)</f>
        <v>333.8</v>
      </c>
      <c r="E161" s="79">
        <f t="shared" ref="E161:H164" si="38">E167+E173+E179+E185</f>
        <v>21.3</v>
      </c>
      <c r="F161" s="79">
        <f t="shared" si="38"/>
        <v>0</v>
      </c>
      <c r="G161" s="79">
        <f t="shared" si="38"/>
        <v>279.5</v>
      </c>
      <c r="H161" s="79">
        <f t="shared" si="38"/>
        <v>33</v>
      </c>
      <c r="I161" s="18">
        <f t="shared" si="34"/>
        <v>333.8</v>
      </c>
    </row>
    <row r="162" spans="1:9" ht="12.75" customHeight="1" outlineLevel="1">
      <c r="A162" s="334"/>
      <c r="B162" s="331"/>
      <c r="C162" s="77">
        <v>2012</v>
      </c>
      <c r="D162" s="77">
        <f t="shared" si="37"/>
        <v>225.6</v>
      </c>
      <c r="E162" s="79">
        <f t="shared" si="38"/>
        <v>20.5</v>
      </c>
      <c r="F162" s="79">
        <f t="shared" si="38"/>
        <v>0</v>
      </c>
      <c r="G162" s="79">
        <f t="shared" si="38"/>
        <v>173.1</v>
      </c>
      <c r="H162" s="79">
        <f t="shared" si="38"/>
        <v>32</v>
      </c>
      <c r="I162" s="18">
        <f t="shared" si="34"/>
        <v>225.6</v>
      </c>
    </row>
    <row r="163" spans="1:9" ht="14.25" customHeight="1" outlineLevel="1">
      <c r="A163" s="334"/>
      <c r="B163" s="331"/>
      <c r="C163" s="77">
        <v>2013</v>
      </c>
      <c r="D163" s="77">
        <f t="shared" si="37"/>
        <v>244.14000000000001</v>
      </c>
      <c r="E163" s="79">
        <f t="shared" si="38"/>
        <v>20.74</v>
      </c>
      <c r="F163" s="79">
        <f t="shared" si="38"/>
        <v>0</v>
      </c>
      <c r="G163" s="79">
        <f t="shared" si="38"/>
        <v>191.4</v>
      </c>
      <c r="H163" s="79">
        <f t="shared" si="38"/>
        <v>32</v>
      </c>
      <c r="I163" s="18">
        <f t="shared" si="34"/>
        <v>244.14000000000001</v>
      </c>
    </row>
    <row r="164" spans="1:9" ht="12.75" customHeight="1" outlineLevel="1">
      <c r="A164" s="334"/>
      <c r="B164" s="331"/>
      <c r="C164" s="77">
        <v>2014</v>
      </c>
      <c r="D164" s="77">
        <f t="shared" si="37"/>
        <v>349.34</v>
      </c>
      <c r="E164" s="79">
        <f t="shared" si="38"/>
        <v>20.34</v>
      </c>
      <c r="F164" s="79">
        <f t="shared" si="38"/>
        <v>0</v>
      </c>
      <c r="G164" s="79">
        <f t="shared" si="38"/>
        <v>298</v>
      </c>
      <c r="H164" s="79">
        <f t="shared" si="38"/>
        <v>31</v>
      </c>
      <c r="I164" s="18">
        <f t="shared" si="34"/>
        <v>349.34</v>
      </c>
    </row>
    <row r="165" spans="1:9" ht="12.75" customHeight="1" outlineLevel="1">
      <c r="A165" s="335"/>
      <c r="B165" s="332"/>
      <c r="C165" s="77">
        <v>2015</v>
      </c>
      <c r="D165" s="77">
        <v>0</v>
      </c>
      <c r="E165" s="79">
        <v>0</v>
      </c>
      <c r="F165" s="79">
        <v>0</v>
      </c>
      <c r="G165" s="79">
        <v>0</v>
      </c>
      <c r="H165" s="79">
        <v>0</v>
      </c>
      <c r="I165" s="18"/>
    </row>
    <row r="166" spans="1:9" ht="23.25" customHeight="1">
      <c r="A166" s="358" t="s">
        <v>63</v>
      </c>
      <c r="B166" s="342" t="s">
        <v>64</v>
      </c>
      <c r="C166" s="77" t="s">
        <v>19</v>
      </c>
      <c r="D166" s="15">
        <f>SUM(E166:H166)</f>
        <v>0</v>
      </c>
      <c r="E166" s="79">
        <f>SUM(E167:E170)</f>
        <v>0</v>
      </c>
      <c r="F166" s="79">
        <f>SUM(F167:F170)</f>
        <v>0</v>
      </c>
      <c r="G166" s="79">
        <f>SUM(G167:G170)</f>
        <v>0</v>
      </c>
      <c r="H166" s="79">
        <f>SUM(H167:H170)</f>
        <v>0</v>
      </c>
      <c r="I166" s="18">
        <f t="shared" si="34"/>
        <v>0</v>
      </c>
    </row>
    <row r="167" spans="1:9">
      <c r="A167" s="359"/>
      <c r="B167" s="343"/>
      <c r="C167" s="77">
        <v>2011</v>
      </c>
      <c r="D167" s="77">
        <f>SUM(E167:H167)</f>
        <v>0</v>
      </c>
      <c r="E167" s="76"/>
      <c r="F167" s="76"/>
      <c r="G167" s="76"/>
      <c r="H167" s="76"/>
      <c r="I167" s="18">
        <f t="shared" si="34"/>
        <v>0</v>
      </c>
    </row>
    <row r="168" spans="1:9">
      <c r="A168" s="359"/>
      <c r="B168" s="343"/>
      <c r="C168" s="77">
        <v>2012</v>
      </c>
      <c r="D168" s="77">
        <f t="shared" ref="D168:D170" si="39">SUM(E168:H168)</f>
        <v>0</v>
      </c>
      <c r="E168" s="76"/>
      <c r="F168" s="76"/>
      <c r="G168" s="76"/>
      <c r="H168" s="76"/>
      <c r="I168" s="18">
        <f t="shared" si="34"/>
        <v>0</v>
      </c>
    </row>
    <row r="169" spans="1:9" ht="14.25" customHeight="1">
      <c r="A169" s="359"/>
      <c r="B169" s="343"/>
      <c r="C169" s="77">
        <v>2013</v>
      </c>
      <c r="D169" s="77">
        <f t="shared" si="39"/>
        <v>0</v>
      </c>
      <c r="E169" s="76"/>
      <c r="F169" s="76"/>
      <c r="G169" s="76"/>
      <c r="H169" s="76"/>
      <c r="I169" s="18">
        <f t="shared" si="34"/>
        <v>0</v>
      </c>
    </row>
    <row r="170" spans="1:9">
      <c r="A170" s="359"/>
      <c r="B170" s="343"/>
      <c r="C170" s="77">
        <v>2014</v>
      </c>
      <c r="D170" s="77">
        <f t="shared" si="39"/>
        <v>0</v>
      </c>
      <c r="E170" s="76"/>
      <c r="F170" s="76"/>
      <c r="G170" s="76"/>
      <c r="H170" s="76"/>
      <c r="I170" s="18">
        <f t="shared" si="34"/>
        <v>0</v>
      </c>
    </row>
    <row r="171" spans="1:9">
      <c r="A171" s="360"/>
      <c r="B171" s="344"/>
      <c r="C171" s="77">
        <v>2015</v>
      </c>
      <c r="D171" s="77">
        <v>0</v>
      </c>
      <c r="E171" s="76"/>
      <c r="F171" s="76"/>
      <c r="G171" s="76"/>
      <c r="H171" s="76"/>
      <c r="I171" s="18"/>
    </row>
    <row r="172" spans="1:9" ht="12.75" customHeight="1">
      <c r="A172" s="358" t="s">
        <v>65</v>
      </c>
      <c r="B172" s="342" t="s">
        <v>66</v>
      </c>
      <c r="C172" s="77" t="s">
        <v>19</v>
      </c>
      <c r="D172" s="15">
        <f>SUM(E172:H172)</f>
        <v>562.64</v>
      </c>
      <c r="E172" s="79">
        <f>SUM(E173:E176)</f>
        <v>35.64</v>
      </c>
      <c r="F172" s="79">
        <f>SUM(F173:F176)</f>
        <v>0</v>
      </c>
      <c r="G172" s="79">
        <f>SUM(G173:G176)</f>
        <v>527</v>
      </c>
      <c r="H172" s="79">
        <f>SUM(H173:H176)</f>
        <v>0</v>
      </c>
      <c r="I172" s="18">
        <f t="shared" si="34"/>
        <v>562.64</v>
      </c>
    </row>
    <row r="173" spans="1:9">
      <c r="A173" s="359"/>
      <c r="B173" s="343"/>
      <c r="C173" s="77">
        <v>2011</v>
      </c>
      <c r="D173" s="77">
        <f t="shared" ref="D173:D176" si="40">SUM(E173:H173)</f>
        <v>251.4</v>
      </c>
      <c r="E173" s="79">
        <v>11.9</v>
      </c>
      <c r="F173" s="79">
        <v>0</v>
      </c>
      <c r="G173" s="79">
        <v>239.5</v>
      </c>
      <c r="H173" s="79">
        <v>0</v>
      </c>
      <c r="I173" s="18">
        <f t="shared" si="34"/>
        <v>251.4</v>
      </c>
    </row>
    <row r="174" spans="1:9">
      <c r="A174" s="359"/>
      <c r="B174" s="343"/>
      <c r="C174" s="77">
        <v>2012</v>
      </c>
      <c r="D174" s="77">
        <f t="shared" si="40"/>
        <v>145.79999999999998</v>
      </c>
      <c r="E174" s="79">
        <v>11.7</v>
      </c>
      <c r="F174" s="79">
        <v>0</v>
      </c>
      <c r="G174" s="79">
        <v>134.1</v>
      </c>
      <c r="H174" s="79">
        <v>0</v>
      </c>
      <c r="I174" s="18">
        <f t="shared" si="34"/>
        <v>145.79999999999998</v>
      </c>
    </row>
    <row r="175" spans="1:9">
      <c r="A175" s="359"/>
      <c r="B175" s="343"/>
      <c r="C175" s="77">
        <v>2013</v>
      </c>
      <c r="D175" s="77">
        <f t="shared" si="40"/>
        <v>165.44</v>
      </c>
      <c r="E175" s="79">
        <v>12.04</v>
      </c>
      <c r="F175" s="79">
        <v>0</v>
      </c>
      <c r="G175" s="79">
        <v>153.4</v>
      </c>
      <c r="H175" s="79">
        <v>0</v>
      </c>
      <c r="I175" s="18">
        <f t="shared" si="34"/>
        <v>165.44</v>
      </c>
    </row>
    <row r="176" spans="1:9">
      <c r="A176" s="359"/>
      <c r="B176" s="343"/>
      <c r="C176" s="77">
        <v>2014</v>
      </c>
      <c r="D176" s="77">
        <f t="shared" si="40"/>
        <v>0</v>
      </c>
      <c r="E176" s="76">
        <v>0</v>
      </c>
      <c r="F176" s="76">
        <v>0</v>
      </c>
      <c r="G176" s="76">
        <v>0</v>
      </c>
      <c r="H176" s="76">
        <v>0</v>
      </c>
      <c r="I176" s="18">
        <f t="shared" si="34"/>
        <v>0</v>
      </c>
    </row>
    <row r="177" spans="1:9">
      <c r="A177" s="360"/>
      <c r="B177" s="344"/>
      <c r="C177" s="77">
        <v>2015</v>
      </c>
      <c r="D177" s="77">
        <v>0</v>
      </c>
      <c r="E177" s="76"/>
      <c r="F177" s="76"/>
      <c r="G177" s="76"/>
      <c r="H177" s="76"/>
      <c r="I177" s="18"/>
    </row>
    <row r="178" spans="1:9" ht="12.75" customHeight="1">
      <c r="A178" s="358" t="s">
        <v>67</v>
      </c>
      <c r="B178" s="342" t="s">
        <v>68</v>
      </c>
      <c r="C178" s="77" t="s">
        <v>19</v>
      </c>
      <c r="D178" s="15">
        <f>SUM(E178:H178)</f>
        <v>272</v>
      </c>
      <c r="E178" s="79">
        <f>SUM(E179:E182)</f>
        <v>12</v>
      </c>
      <c r="F178" s="79">
        <f>SUM(F179:F182)</f>
        <v>0</v>
      </c>
      <c r="G178" s="79">
        <f>SUM(G179:G182)</f>
        <v>260</v>
      </c>
      <c r="H178" s="79">
        <f>SUM(H179:H182)</f>
        <v>0</v>
      </c>
      <c r="I178" s="18">
        <f t="shared" si="34"/>
        <v>272</v>
      </c>
    </row>
    <row r="179" spans="1:9">
      <c r="A179" s="359"/>
      <c r="B179" s="343"/>
      <c r="C179" s="77">
        <v>2011</v>
      </c>
      <c r="D179" s="21">
        <f t="shared" ref="D179:D182" si="41">SUM(E179:H179)</f>
        <v>0</v>
      </c>
      <c r="E179" s="21">
        <v>0</v>
      </c>
      <c r="F179" s="21">
        <v>0</v>
      </c>
      <c r="G179" s="21">
        <v>0</v>
      </c>
      <c r="H179" s="21">
        <v>0</v>
      </c>
      <c r="I179" s="18">
        <f t="shared" si="34"/>
        <v>0</v>
      </c>
    </row>
    <row r="180" spans="1:9">
      <c r="A180" s="359"/>
      <c r="B180" s="343"/>
      <c r="C180" s="77">
        <v>2012</v>
      </c>
      <c r="D180" s="21">
        <f t="shared" si="41"/>
        <v>0</v>
      </c>
      <c r="E180" s="21">
        <v>0</v>
      </c>
      <c r="F180" s="21">
        <v>0</v>
      </c>
      <c r="G180" s="21">
        <v>0</v>
      </c>
      <c r="H180" s="21">
        <v>0</v>
      </c>
      <c r="I180" s="18">
        <f t="shared" si="34"/>
        <v>0</v>
      </c>
    </row>
    <row r="181" spans="1:9">
      <c r="A181" s="359"/>
      <c r="B181" s="343"/>
      <c r="C181" s="77">
        <v>2013</v>
      </c>
      <c r="D181" s="21">
        <f t="shared" si="41"/>
        <v>0</v>
      </c>
      <c r="E181" s="21">
        <v>0</v>
      </c>
      <c r="F181" s="21">
        <v>0</v>
      </c>
      <c r="G181" s="21">
        <v>0</v>
      </c>
      <c r="H181" s="21">
        <v>0</v>
      </c>
      <c r="I181" s="18">
        <f t="shared" si="34"/>
        <v>0</v>
      </c>
    </row>
    <row r="182" spans="1:9">
      <c r="A182" s="359"/>
      <c r="B182" s="343"/>
      <c r="C182" s="77">
        <v>2014</v>
      </c>
      <c r="D182" s="21">
        <f t="shared" si="41"/>
        <v>272</v>
      </c>
      <c r="E182" s="21">
        <v>12</v>
      </c>
      <c r="F182" s="21">
        <v>0</v>
      </c>
      <c r="G182" s="21">
        <v>260</v>
      </c>
      <c r="H182" s="21">
        <v>0</v>
      </c>
      <c r="I182" s="18">
        <f t="shared" si="34"/>
        <v>272</v>
      </c>
    </row>
    <row r="183" spans="1:9">
      <c r="A183" s="360"/>
      <c r="B183" s="344"/>
      <c r="C183" s="77">
        <v>2015</v>
      </c>
      <c r="D183" s="21">
        <v>0</v>
      </c>
      <c r="E183" s="21"/>
      <c r="F183" s="21"/>
      <c r="G183" s="21"/>
      <c r="H183" s="21"/>
      <c r="I183" s="18"/>
    </row>
    <row r="184" spans="1:9" ht="12.75" customHeight="1">
      <c r="A184" s="358" t="s">
        <v>69</v>
      </c>
      <c r="B184" s="336" t="s">
        <v>70</v>
      </c>
      <c r="C184" s="77" t="s">
        <v>19</v>
      </c>
      <c r="D184" s="21">
        <f>SUM(E184:H184)</f>
        <v>318.24</v>
      </c>
      <c r="E184" s="21">
        <f>SUM(E185:E188)</f>
        <v>35.24</v>
      </c>
      <c r="F184" s="21">
        <f>SUM(F185:F188)</f>
        <v>0</v>
      </c>
      <c r="G184" s="21">
        <f>SUM(G185:G188)</f>
        <v>155</v>
      </c>
      <c r="H184" s="21">
        <f>SUM(H185:H188)</f>
        <v>128</v>
      </c>
      <c r="I184" s="18">
        <f t="shared" si="34"/>
        <v>318.24</v>
      </c>
    </row>
    <row r="185" spans="1:9">
      <c r="A185" s="359"/>
      <c r="B185" s="337"/>
      <c r="C185" s="77">
        <v>2011</v>
      </c>
      <c r="D185" s="21">
        <f t="shared" ref="D185:D188" si="42">SUM(E185:H185)</f>
        <v>82.4</v>
      </c>
      <c r="E185" s="21">
        <v>9.4</v>
      </c>
      <c r="F185" s="21"/>
      <c r="G185" s="21">
        <v>40</v>
      </c>
      <c r="H185" s="21">
        <v>33</v>
      </c>
      <c r="I185" s="18">
        <f t="shared" si="34"/>
        <v>82.4</v>
      </c>
    </row>
    <row r="186" spans="1:9">
      <c r="A186" s="359"/>
      <c r="B186" s="337"/>
      <c r="C186" s="77">
        <v>2012</v>
      </c>
      <c r="D186" s="21">
        <f t="shared" si="42"/>
        <v>79.8</v>
      </c>
      <c r="E186" s="21">
        <v>8.8000000000000007</v>
      </c>
      <c r="F186" s="21"/>
      <c r="G186" s="21">
        <v>39</v>
      </c>
      <c r="H186" s="21">
        <v>32</v>
      </c>
      <c r="I186" s="18">
        <f t="shared" si="34"/>
        <v>79.8</v>
      </c>
    </row>
    <row r="187" spans="1:9">
      <c r="A187" s="359"/>
      <c r="B187" s="337"/>
      <c r="C187" s="77">
        <v>2013</v>
      </c>
      <c r="D187" s="77">
        <f t="shared" si="42"/>
        <v>78.7</v>
      </c>
      <c r="E187" s="79">
        <v>8.6999999999999993</v>
      </c>
      <c r="F187" s="77"/>
      <c r="G187" s="77">
        <v>38</v>
      </c>
      <c r="H187" s="77">
        <v>32</v>
      </c>
      <c r="I187" s="18">
        <f t="shared" si="34"/>
        <v>78.7</v>
      </c>
    </row>
    <row r="188" spans="1:9">
      <c r="A188" s="359"/>
      <c r="B188" s="337"/>
      <c r="C188" s="77">
        <v>2014</v>
      </c>
      <c r="D188" s="77">
        <f t="shared" si="42"/>
        <v>77.34</v>
      </c>
      <c r="E188" s="79">
        <v>8.34</v>
      </c>
      <c r="F188" s="77"/>
      <c r="G188" s="77">
        <v>38</v>
      </c>
      <c r="H188" s="77">
        <v>31</v>
      </c>
      <c r="I188" s="18">
        <f t="shared" si="34"/>
        <v>77.34</v>
      </c>
    </row>
    <row r="189" spans="1:9">
      <c r="A189" s="360"/>
      <c r="B189" s="338"/>
      <c r="C189" s="77">
        <v>2015</v>
      </c>
      <c r="D189" s="77">
        <v>0</v>
      </c>
      <c r="E189" s="79"/>
      <c r="F189" s="77"/>
      <c r="G189" s="77"/>
      <c r="H189" s="77"/>
      <c r="I189" s="18"/>
    </row>
    <row r="190" spans="1:9" ht="23.25" customHeight="1" outlineLevel="1">
      <c r="A190" s="333">
        <v>7</v>
      </c>
      <c r="B190" s="330" t="s">
        <v>71</v>
      </c>
      <c r="C190" s="77" t="s">
        <v>19</v>
      </c>
      <c r="D190" s="15">
        <f>D191+D192+D193+D194+D195</f>
        <v>972.5</v>
      </c>
      <c r="E190" s="15">
        <f t="shared" ref="E190:H190" si="43">E191+E192+E193+E194+E195</f>
        <v>0</v>
      </c>
      <c r="F190" s="15">
        <f t="shared" si="43"/>
        <v>0</v>
      </c>
      <c r="G190" s="15">
        <f t="shared" si="43"/>
        <v>972.5</v>
      </c>
      <c r="H190" s="15">
        <f t="shared" si="43"/>
        <v>0</v>
      </c>
      <c r="I190" s="18">
        <f t="shared" si="34"/>
        <v>972.5</v>
      </c>
    </row>
    <row r="191" spans="1:9" ht="12.75" customHeight="1" outlineLevel="1">
      <c r="A191" s="334"/>
      <c r="B191" s="331"/>
      <c r="C191" s="77">
        <v>2011</v>
      </c>
      <c r="D191" s="77">
        <f t="shared" ref="D191:D194" si="44">SUM(E191:H191)</f>
        <v>0</v>
      </c>
      <c r="E191" s="79">
        <f t="shared" ref="E191:H194" si="45">E197+E203+E209+E215+E221+E233+E240+E246</f>
        <v>0</v>
      </c>
      <c r="F191" s="79">
        <f t="shared" si="45"/>
        <v>0</v>
      </c>
      <c r="G191" s="79">
        <f t="shared" si="45"/>
        <v>0</v>
      </c>
      <c r="H191" s="79">
        <f t="shared" si="45"/>
        <v>0</v>
      </c>
      <c r="I191" s="18">
        <f t="shared" si="34"/>
        <v>0</v>
      </c>
    </row>
    <row r="192" spans="1:9" ht="12.75" customHeight="1" outlineLevel="1">
      <c r="A192" s="334"/>
      <c r="B192" s="331"/>
      <c r="C192" s="77">
        <v>2012</v>
      </c>
      <c r="D192" s="77">
        <f t="shared" si="44"/>
        <v>147</v>
      </c>
      <c r="E192" s="79">
        <f t="shared" si="45"/>
        <v>0</v>
      </c>
      <c r="F192" s="79">
        <f t="shared" si="45"/>
        <v>0</v>
      </c>
      <c r="G192" s="79">
        <f t="shared" si="45"/>
        <v>147</v>
      </c>
      <c r="H192" s="79">
        <f t="shared" si="45"/>
        <v>0</v>
      </c>
      <c r="I192" s="18">
        <f t="shared" si="34"/>
        <v>147</v>
      </c>
    </row>
    <row r="193" spans="1:9" ht="14.25" customHeight="1" outlineLevel="1">
      <c r="A193" s="334"/>
      <c r="B193" s="331"/>
      <c r="C193" s="77">
        <v>2013</v>
      </c>
      <c r="D193" s="77">
        <f t="shared" si="44"/>
        <v>236.5</v>
      </c>
      <c r="E193" s="79">
        <f t="shared" si="45"/>
        <v>0</v>
      </c>
      <c r="F193" s="79">
        <f t="shared" si="45"/>
        <v>0</v>
      </c>
      <c r="G193" s="79">
        <f t="shared" si="45"/>
        <v>236.5</v>
      </c>
      <c r="H193" s="79">
        <f t="shared" si="45"/>
        <v>0</v>
      </c>
      <c r="I193" s="18">
        <f t="shared" si="34"/>
        <v>236.5</v>
      </c>
    </row>
    <row r="194" spans="1:9" ht="12.75" customHeight="1" outlineLevel="1">
      <c r="A194" s="334"/>
      <c r="B194" s="331"/>
      <c r="C194" s="77">
        <v>2014</v>
      </c>
      <c r="D194" s="77">
        <f t="shared" si="44"/>
        <v>322</v>
      </c>
      <c r="E194" s="79">
        <f t="shared" si="45"/>
        <v>0</v>
      </c>
      <c r="F194" s="79">
        <f t="shared" si="45"/>
        <v>0</v>
      </c>
      <c r="G194" s="79">
        <f t="shared" si="45"/>
        <v>322</v>
      </c>
      <c r="H194" s="79">
        <f t="shared" si="45"/>
        <v>0</v>
      </c>
      <c r="I194" s="18">
        <f t="shared" si="34"/>
        <v>322</v>
      </c>
    </row>
    <row r="195" spans="1:9" ht="12.75" customHeight="1" outlineLevel="1">
      <c r="A195" s="335"/>
      <c r="B195" s="332"/>
      <c r="C195" s="77">
        <v>2015</v>
      </c>
      <c r="D195" s="77">
        <f>D201+D207+D213+D219+D225+D231+D236+D250</f>
        <v>267</v>
      </c>
      <c r="E195" s="77">
        <f t="shared" ref="E195:H195" si="46">E201+E207+E213+E219+E225+E231+E236+E250</f>
        <v>0</v>
      </c>
      <c r="F195" s="77">
        <f t="shared" si="46"/>
        <v>0</v>
      </c>
      <c r="G195" s="77">
        <f t="shared" si="46"/>
        <v>267</v>
      </c>
      <c r="H195" s="77">
        <f t="shared" si="46"/>
        <v>0</v>
      </c>
      <c r="I195" s="18"/>
    </row>
    <row r="196" spans="1:9" ht="15" customHeight="1">
      <c r="A196" s="339" t="s">
        <v>72</v>
      </c>
      <c r="B196" s="342" t="s">
        <v>73</v>
      </c>
      <c r="C196" s="77" t="s">
        <v>19</v>
      </c>
      <c r="D196" s="15">
        <f>SUM(E196:H196)</f>
        <v>150</v>
      </c>
      <c r="E196" s="79">
        <f>SUM(E197:E200)</f>
        <v>0</v>
      </c>
      <c r="F196" s="15">
        <f>SUM(F197:F200)</f>
        <v>0</v>
      </c>
      <c r="G196" s="15">
        <f>SUM(G197:G200)</f>
        <v>150</v>
      </c>
      <c r="H196" s="15">
        <f>SUM(H197:H200)</f>
        <v>0</v>
      </c>
      <c r="I196" s="18">
        <f t="shared" si="34"/>
        <v>150</v>
      </c>
    </row>
    <row r="197" spans="1:9">
      <c r="A197" s="340"/>
      <c r="B197" s="343"/>
      <c r="C197" s="77">
        <v>2011</v>
      </c>
      <c r="D197" s="77">
        <f t="shared" ref="D197:D200" si="47">SUM(E197:H197)</f>
        <v>0</v>
      </c>
      <c r="E197" s="77"/>
      <c r="F197" s="77"/>
      <c r="G197" s="77"/>
      <c r="H197" s="77"/>
      <c r="I197" s="18">
        <f t="shared" ref="I197:I243" si="48">E197+F197+G197+H197</f>
        <v>0</v>
      </c>
    </row>
    <row r="198" spans="1:9">
      <c r="A198" s="340"/>
      <c r="B198" s="343"/>
      <c r="C198" s="77">
        <v>2012</v>
      </c>
      <c r="D198" s="77">
        <f t="shared" si="47"/>
        <v>0</v>
      </c>
      <c r="E198" s="77"/>
      <c r="F198" s="77"/>
      <c r="G198" s="77"/>
      <c r="H198" s="77"/>
      <c r="I198" s="18">
        <f t="shared" si="48"/>
        <v>0</v>
      </c>
    </row>
    <row r="199" spans="1:9" ht="14.25" customHeight="1">
      <c r="A199" s="340"/>
      <c r="B199" s="343"/>
      <c r="C199" s="77">
        <v>2013</v>
      </c>
      <c r="D199" s="77">
        <f t="shared" si="47"/>
        <v>50</v>
      </c>
      <c r="E199" s="77"/>
      <c r="F199" s="77"/>
      <c r="G199" s="77">
        <v>50</v>
      </c>
      <c r="H199" s="77"/>
      <c r="I199" s="18">
        <f t="shared" si="48"/>
        <v>50</v>
      </c>
    </row>
    <row r="200" spans="1:9">
      <c r="A200" s="340"/>
      <c r="B200" s="343"/>
      <c r="C200" s="77">
        <v>2014</v>
      </c>
      <c r="D200" s="77">
        <f t="shared" si="47"/>
        <v>100</v>
      </c>
      <c r="E200" s="77"/>
      <c r="F200" s="77"/>
      <c r="G200" s="77">
        <v>100</v>
      </c>
      <c r="H200" s="77"/>
      <c r="I200" s="18">
        <f t="shared" si="48"/>
        <v>100</v>
      </c>
    </row>
    <row r="201" spans="1:9">
      <c r="A201" s="341"/>
      <c r="B201" s="344"/>
      <c r="C201" s="77">
        <v>2015</v>
      </c>
      <c r="D201" s="77">
        <v>100</v>
      </c>
      <c r="E201" s="77"/>
      <c r="F201" s="77"/>
      <c r="G201" s="77">
        <v>100</v>
      </c>
      <c r="H201" s="77"/>
      <c r="I201" s="18"/>
    </row>
    <row r="202" spans="1:9">
      <c r="A202" s="339" t="s">
        <v>74</v>
      </c>
      <c r="B202" s="342" t="s">
        <v>75</v>
      </c>
      <c r="C202" s="77" t="s">
        <v>19</v>
      </c>
      <c r="D202" s="15">
        <f>SUM(E202:H202)</f>
        <v>50</v>
      </c>
      <c r="E202" s="15">
        <f>SUM(E203:E206)</f>
        <v>0</v>
      </c>
      <c r="F202" s="15">
        <f>SUM(F203:F206)</f>
        <v>0</v>
      </c>
      <c r="G202" s="15">
        <f>SUM(G203:G206)</f>
        <v>50</v>
      </c>
      <c r="H202" s="15">
        <f>SUM(H203:H206)</f>
        <v>0</v>
      </c>
      <c r="I202" s="18">
        <f t="shared" si="48"/>
        <v>50</v>
      </c>
    </row>
    <row r="203" spans="1:9">
      <c r="A203" s="340"/>
      <c r="B203" s="343"/>
      <c r="C203" s="77">
        <v>2011</v>
      </c>
      <c r="D203" s="77">
        <f t="shared" ref="D203:D206" si="49">SUM(E203:H203)</f>
        <v>0</v>
      </c>
      <c r="E203" s="77"/>
      <c r="F203" s="77"/>
      <c r="G203" s="77"/>
      <c r="H203" s="77"/>
      <c r="I203" s="18">
        <f t="shared" si="48"/>
        <v>0</v>
      </c>
    </row>
    <row r="204" spans="1:9">
      <c r="A204" s="340"/>
      <c r="B204" s="343"/>
      <c r="C204" s="77">
        <v>2012</v>
      </c>
      <c r="D204" s="77">
        <f t="shared" si="49"/>
        <v>0</v>
      </c>
      <c r="E204" s="77"/>
      <c r="F204" s="77"/>
      <c r="G204" s="77"/>
      <c r="H204" s="77"/>
      <c r="I204" s="18">
        <f t="shared" si="48"/>
        <v>0</v>
      </c>
    </row>
    <row r="205" spans="1:9">
      <c r="A205" s="340"/>
      <c r="B205" s="343"/>
      <c r="C205" s="77">
        <v>2013</v>
      </c>
      <c r="D205" s="77">
        <f t="shared" si="49"/>
        <v>0</v>
      </c>
      <c r="E205" s="77"/>
      <c r="F205" s="77"/>
      <c r="G205" s="77"/>
      <c r="H205" s="77"/>
      <c r="I205" s="18">
        <f t="shared" si="48"/>
        <v>0</v>
      </c>
    </row>
    <row r="206" spans="1:9">
      <c r="A206" s="340"/>
      <c r="B206" s="343"/>
      <c r="C206" s="77">
        <v>2014</v>
      </c>
      <c r="D206" s="77">
        <f t="shared" si="49"/>
        <v>50</v>
      </c>
      <c r="E206" s="77"/>
      <c r="F206" s="77"/>
      <c r="G206" s="77">
        <v>50</v>
      </c>
      <c r="H206" s="77"/>
      <c r="I206" s="18">
        <f t="shared" si="48"/>
        <v>50</v>
      </c>
    </row>
    <row r="207" spans="1:9">
      <c r="A207" s="341"/>
      <c r="B207" s="344"/>
      <c r="C207" s="77">
        <v>2015</v>
      </c>
      <c r="D207" s="77">
        <v>80</v>
      </c>
      <c r="E207" s="77"/>
      <c r="F207" s="77"/>
      <c r="G207" s="77">
        <v>80</v>
      </c>
      <c r="H207" s="77"/>
      <c r="I207" s="18"/>
    </row>
    <row r="208" spans="1:9" ht="12.75" customHeight="1">
      <c r="A208" s="339" t="s">
        <v>76</v>
      </c>
      <c r="B208" s="342" t="s">
        <v>77</v>
      </c>
      <c r="C208" s="77" t="s">
        <v>19</v>
      </c>
      <c r="D208" s="15">
        <f>SUM(E208:H208)</f>
        <v>230</v>
      </c>
      <c r="E208" s="15">
        <f>SUM(E209:E212)</f>
        <v>0</v>
      </c>
      <c r="F208" s="15">
        <f>SUM(F209:F212)</f>
        <v>0</v>
      </c>
      <c r="G208" s="15">
        <f>SUM(G209:G212)</f>
        <v>230</v>
      </c>
      <c r="H208" s="15">
        <f>SUM(H209:H212)</f>
        <v>0</v>
      </c>
      <c r="I208" s="18">
        <f t="shared" si="48"/>
        <v>230</v>
      </c>
    </row>
    <row r="209" spans="1:9">
      <c r="A209" s="340"/>
      <c r="B209" s="343"/>
      <c r="C209" s="77">
        <v>2011</v>
      </c>
      <c r="D209" s="77">
        <f t="shared" ref="D209:D212" si="50">SUM(E209:H209)</f>
        <v>0</v>
      </c>
      <c r="E209" s="77"/>
      <c r="F209" s="77"/>
      <c r="G209" s="77"/>
      <c r="H209" s="77"/>
      <c r="I209" s="18">
        <f t="shared" si="48"/>
        <v>0</v>
      </c>
    </row>
    <row r="210" spans="1:9">
      <c r="A210" s="340"/>
      <c r="B210" s="343"/>
      <c r="C210" s="77">
        <v>2012</v>
      </c>
      <c r="D210" s="77">
        <f t="shared" si="50"/>
        <v>70</v>
      </c>
      <c r="E210" s="77"/>
      <c r="F210" s="77"/>
      <c r="G210" s="77">
        <v>70</v>
      </c>
      <c r="H210" s="77"/>
      <c r="I210" s="18">
        <f t="shared" si="48"/>
        <v>70</v>
      </c>
    </row>
    <row r="211" spans="1:9">
      <c r="A211" s="340"/>
      <c r="B211" s="343"/>
      <c r="C211" s="77">
        <v>2013</v>
      </c>
      <c r="D211" s="77">
        <f t="shared" si="50"/>
        <v>80</v>
      </c>
      <c r="E211" s="77"/>
      <c r="F211" s="77"/>
      <c r="G211" s="77">
        <v>80</v>
      </c>
      <c r="H211" s="77"/>
      <c r="I211" s="18">
        <f t="shared" si="48"/>
        <v>80</v>
      </c>
    </row>
    <row r="212" spans="1:9">
      <c r="A212" s="340"/>
      <c r="B212" s="343"/>
      <c r="C212" s="77">
        <v>2014</v>
      </c>
      <c r="D212" s="77">
        <f t="shared" si="50"/>
        <v>80</v>
      </c>
      <c r="E212" s="77"/>
      <c r="F212" s="77"/>
      <c r="G212" s="77">
        <v>80</v>
      </c>
      <c r="H212" s="77"/>
      <c r="I212" s="18">
        <f t="shared" si="48"/>
        <v>80</v>
      </c>
    </row>
    <row r="213" spans="1:9">
      <c r="A213" s="341"/>
      <c r="B213" s="344"/>
      <c r="C213" s="77">
        <v>2015</v>
      </c>
      <c r="D213" s="77">
        <v>0</v>
      </c>
      <c r="E213" s="77"/>
      <c r="F213" s="77"/>
      <c r="G213" s="77">
        <v>0</v>
      </c>
      <c r="H213" s="77"/>
      <c r="I213" s="18">
        <f t="shared" si="48"/>
        <v>0</v>
      </c>
    </row>
    <row r="214" spans="1:9">
      <c r="A214" s="339" t="s">
        <v>78</v>
      </c>
      <c r="B214" s="342" t="s">
        <v>79</v>
      </c>
      <c r="C214" s="77" t="s">
        <v>19</v>
      </c>
      <c r="D214" s="15">
        <f>SUM(E214:H214)</f>
        <v>140</v>
      </c>
      <c r="E214" s="15">
        <f>SUM(E215:E218)</f>
        <v>0</v>
      </c>
      <c r="F214" s="15">
        <f>SUM(F215:F218)</f>
        <v>0</v>
      </c>
      <c r="G214" s="15">
        <f>SUM(G215:G218)</f>
        <v>140</v>
      </c>
      <c r="H214" s="15">
        <f>SUM(H215:H218)</f>
        <v>0</v>
      </c>
      <c r="I214" s="18">
        <f t="shared" si="48"/>
        <v>140</v>
      </c>
    </row>
    <row r="215" spans="1:9">
      <c r="A215" s="340"/>
      <c r="B215" s="343"/>
      <c r="C215" s="77">
        <v>2011</v>
      </c>
      <c r="D215" s="77">
        <f t="shared" ref="D215:D218" si="51">SUM(E215:H215)</f>
        <v>0</v>
      </c>
      <c r="E215" s="77"/>
      <c r="F215" s="77"/>
      <c r="G215" s="77"/>
      <c r="H215" s="77"/>
      <c r="I215" s="18">
        <f t="shared" si="48"/>
        <v>0</v>
      </c>
    </row>
    <row r="216" spans="1:9">
      <c r="A216" s="340"/>
      <c r="B216" s="343"/>
      <c r="C216" s="77">
        <v>2012</v>
      </c>
      <c r="D216" s="77">
        <f t="shared" si="51"/>
        <v>40</v>
      </c>
      <c r="E216" s="77"/>
      <c r="F216" s="77"/>
      <c r="G216" s="77">
        <v>40</v>
      </c>
      <c r="H216" s="77"/>
      <c r="I216" s="18">
        <f t="shared" si="48"/>
        <v>40</v>
      </c>
    </row>
    <row r="217" spans="1:9">
      <c r="A217" s="340"/>
      <c r="B217" s="343"/>
      <c r="C217" s="77">
        <v>2013</v>
      </c>
      <c r="D217" s="77">
        <f t="shared" si="51"/>
        <v>50</v>
      </c>
      <c r="E217" s="77"/>
      <c r="F217" s="77"/>
      <c r="G217" s="77">
        <v>50</v>
      </c>
      <c r="H217" s="77"/>
      <c r="I217" s="18">
        <f t="shared" si="48"/>
        <v>50</v>
      </c>
    </row>
    <row r="218" spans="1:9">
      <c r="A218" s="340"/>
      <c r="B218" s="343"/>
      <c r="C218" s="77">
        <v>2014</v>
      </c>
      <c r="D218" s="77">
        <f t="shared" si="51"/>
        <v>50</v>
      </c>
      <c r="E218" s="77"/>
      <c r="F218" s="77"/>
      <c r="G218" s="77">
        <v>50</v>
      </c>
      <c r="H218" s="77"/>
      <c r="I218" s="18">
        <f t="shared" si="48"/>
        <v>50</v>
      </c>
    </row>
    <row r="219" spans="1:9">
      <c r="A219" s="341"/>
      <c r="B219" s="344"/>
      <c r="C219" s="77">
        <v>2015</v>
      </c>
      <c r="D219" s="77">
        <v>50</v>
      </c>
      <c r="E219" s="77"/>
      <c r="F219" s="77"/>
      <c r="G219" s="77">
        <v>50</v>
      </c>
      <c r="H219" s="77"/>
      <c r="I219" s="18">
        <f t="shared" si="48"/>
        <v>50</v>
      </c>
    </row>
    <row r="220" spans="1:9">
      <c r="A220" s="339" t="s">
        <v>80</v>
      </c>
      <c r="B220" s="342" t="s">
        <v>81</v>
      </c>
      <c r="C220" s="77" t="s">
        <v>19</v>
      </c>
      <c r="D220" s="15">
        <f>SUM(E220:H220)</f>
        <v>17</v>
      </c>
      <c r="E220" s="15">
        <f>SUM(E221:E224)</f>
        <v>0</v>
      </c>
      <c r="F220" s="15">
        <f>SUM(F221:F224)</f>
        <v>0</v>
      </c>
      <c r="G220" s="15">
        <f>SUM(G221:G224)</f>
        <v>17</v>
      </c>
      <c r="H220" s="15">
        <f>SUM(H221:H224)</f>
        <v>0</v>
      </c>
      <c r="I220" s="18">
        <f t="shared" si="48"/>
        <v>17</v>
      </c>
    </row>
    <row r="221" spans="1:9">
      <c r="A221" s="340"/>
      <c r="B221" s="343"/>
      <c r="C221" s="77">
        <v>2011</v>
      </c>
      <c r="D221" s="77">
        <f t="shared" ref="D221:D224" si="52">SUM(E221:H221)</f>
        <v>0</v>
      </c>
      <c r="E221" s="77"/>
      <c r="F221" s="77"/>
      <c r="G221" s="77"/>
      <c r="H221" s="77"/>
      <c r="I221" s="18">
        <f t="shared" si="48"/>
        <v>0</v>
      </c>
    </row>
    <row r="222" spans="1:9">
      <c r="A222" s="340"/>
      <c r="B222" s="343"/>
      <c r="C222" s="77">
        <v>2012</v>
      </c>
      <c r="D222" s="77">
        <f t="shared" si="52"/>
        <v>0</v>
      </c>
      <c r="E222" s="77"/>
      <c r="F222" s="77"/>
      <c r="G222" s="77"/>
      <c r="H222" s="77"/>
      <c r="I222" s="18">
        <f t="shared" si="48"/>
        <v>0</v>
      </c>
    </row>
    <row r="223" spans="1:9">
      <c r="A223" s="340"/>
      <c r="B223" s="343"/>
      <c r="C223" s="77">
        <v>2013</v>
      </c>
      <c r="D223" s="77">
        <f t="shared" si="52"/>
        <v>0</v>
      </c>
      <c r="E223" s="77"/>
      <c r="F223" s="77"/>
      <c r="G223" s="77"/>
      <c r="H223" s="77"/>
      <c r="I223" s="18">
        <f t="shared" si="48"/>
        <v>0</v>
      </c>
    </row>
    <row r="224" spans="1:9">
      <c r="A224" s="340"/>
      <c r="B224" s="343"/>
      <c r="C224" s="77">
        <v>2014</v>
      </c>
      <c r="D224" s="77">
        <f t="shared" si="52"/>
        <v>17</v>
      </c>
      <c r="E224" s="77"/>
      <c r="F224" s="77"/>
      <c r="G224" s="77">
        <v>17</v>
      </c>
      <c r="H224" s="77"/>
      <c r="I224" s="18">
        <f t="shared" si="48"/>
        <v>17</v>
      </c>
    </row>
    <row r="225" spans="1:9">
      <c r="A225" s="341"/>
      <c r="B225" s="344"/>
      <c r="C225" s="77">
        <v>2015</v>
      </c>
      <c r="D225" s="77">
        <v>0</v>
      </c>
      <c r="E225" s="77"/>
      <c r="F225" s="77"/>
      <c r="G225" s="77">
        <v>0</v>
      </c>
      <c r="H225" s="77"/>
      <c r="I225" s="18"/>
    </row>
    <row r="226" spans="1:9" ht="12.75" customHeight="1">
      <c r="A226" s="339" t="s">
        <v>82</v>
      </c>
      <c r="B226" s="342" t="s">
        <v>83</v>
      </c>
      <c r="C226" s="77" t="s">
        <v>19</v>
      </c>
      <c r="D226" s="15">
        <f>SUM(E226:H226)</f>
        <v>0</v>
      </c>
      <c r="E226" s="15">
        <f>SUM(E227:E230)</f>
        <v>0</v>
      </c>
      <c r="F226" s="15">
        <f>SUM(F227:F230)</f>
        <v>0</v>
      </c>
      <c r="G226" s="15">
        <f>SUM(G227:G230)</f>
        <v>0</v>
      </c>
      <c r="H226" s="15">
        <f>SUM(H227:H230)</f>
        <v>0</v>
      </c>
      <c r="I226" s="18">
        <f t="shared" si="48"/>
        <v>0</v>
      </c>
    </row>
    <row r="227" spans="1:9">
      <c r="A227" s="340"/>
      <c r="B227" s="343"/>
      <c r="C227" s="77">
        <v>2011</v>
      </c>
      <c r="D227" s="77">
        <f t="shared" ref="D227:D230" si="53">SUM(E227:H227)</f>
        <v>0</v>
      </c>
      <c r="E227" s="77"/>
      <c r="F227" s="77"/>
      <c r="G227" s="77"/>
      <c r="H227" s="77"/>
      <c r="I227" s="18">
        <f t="shared" si="48"/>
        <v>0</v>
      </c>
    </row>
    <row r="228" spans="1:9">
      <c r="A228" s="340"/>
      <c r="B228" s="343"/>
      <c r="C228" s="77">
        <v>2012</v>
      </c>
      <c r="D228" s="77">
        <f t="shared" si="53"/>
        <v>0</v>
      </c>
      <c r="E228" s="77"/>
      <c r="F228" s="77"/>
      <c r="G228" s="77"/>
      <c r="H228" s="77"/>
      <c r="I228" s="18">
        <f t="shared" si="48"/>
        <v>0</v>
      </c>
    </row>
    <row r="229" spans="1:9">
      <c r="A229" s="340"/>
      <c r="B229" s="343"/>
      <c r="C229" s="77">
        <v>2013</v>
      </c>
      <c r="D229" s="77">
        <f t="shared" si="53"/>
        <v>0</v>
      </c>
      <c r="E229" s="77"/>
      <c r="F229" s="77"/>
      <c r="G229" s="77"/>
      <c r="H229" s="77"/>
      <c r="I229" s="18">
        <f t="shared" si="48"/>
        <v>0</v>
      </c>
    </row>
    <row r="230" spans="1:9">
      <c r="A230" s="340"/>
      <c r="B230" s="343"/>
      <c r="C230" s="77">
        <v>2014</v>
      </c>
      <c r="D230" s="77">
        <f t="shared" si="53"/>
        <v>0</v>
      </c>
      <c r="E230" s="77"/>
      <c r="F230" s="77"/>
      <c r="G230" s="77"/>
      <c r="H230" s="77"/>
      <c r="I230" s="18">
        <f t="shared" si="48"/>
        <v>0</v>
      </c>
    </row>
    <row r="231" spans="1:9">
      <c r="A231" s="341"/>
      <c r="B231" s="344"/>
      <c r="C231" s="77">
        <v>2015</v>
      </c>
      <c r="D231" s="77">
        <v>12</v>
      </c>
      <c r="E231" s="77"/>
      <c r="F231" s="77"/>
      <c r="G231" s="77">
        <v>12</v>
      </c>
      <c r="H231" s="77"/>
      <c r="I231" s="18"/>
    </row>
    <row r="232" spans="1:9">
      <c r="A232" s="339" t="s">
        <v>84</v>
      </c>
      <c r="B232" s="342" t="s">
        <v>85</v>
      </c>
      <c r="C232" s="77" t="s">
        <v>19</v>
      </c>
      <c r="D232" s="15">
        <f>SUM(E232:H232)</f>
        <v>14.5</v>
      </c>
      <c r="E232" s="15">
        <f>SUM(E233:E236)</f>
        <v>0</v>
      </c>
      <c r="F232" s="15">
        <f>SUM(F233:F236)</f>
        <v>0</v>
      </c>
      <c r="G232" s="15">
        <f>SUM(G233:G236)</f>
        <v>14.5</v>
      </c>
      <c r="H232" s="15">
        <f>SUM(H233:H236)</f>
        <v>0</v>
      </c>
      <c r="I232" s="18">
        <f t="shared" si="48"/>
        <v>14.5</v>
      </c>
    </row>
    <row r="233" spans="1:9">
      <c r="A233" s="340"/>
      <c r="B233" s="343"/>
      <c r="C233" s="77">
        <v>2011</v>
      </c>
      <c r="D233" s="77">
        <f t="shared" ref="D233:D236" si="54">SUM(E233:H233)</f>
        <v>0</v>
      </c>
      <c r="E233" s="77"/>
      <c r="F233" s="77"/>
      <c r="G233" s="77"/>
      <c r="H233" s="77"/>
      <c r="I233" s="18">
        <f t="shared" si="48"/>
        <v>0</v>
      </c>
    </row>
    <row r="234" spans="1:9">
      <c r="A234" s="340"/>
      <c r="B234" s="343"/>
      <c r="C234" s="77">
        <v>2012</v>
      </c>
      <c r="D234" s="77">
        <f t="shared" si="54"/>
        <v>0</v>
      </c>
      <c r="E234" s="77"/>
      <c r="F234" s="77"/>
      <c r="G234" s="77"/>
      <c r="H234" s="77"/>
      <c r="I234" s="18">
        <f t="shared" si="48"/>
        <v>0</v>
      </c>
    </row>
    <row r="235" spans="1:9">
      <c r="A235" s="340"/>
      <c r="B235" s="343"/>
      <c r="C235" s="77">
        <v>2013</v>
      </c>
      <c r="D235" s="77">
        <f t="shared" si="54"/>
        <v>14.5</v>
      </c>
      <c r="E235" s="77"/>
      <c r="F235" s="77"/>
      <c r="G235" s="77">
        <v>14.5</v>
      </c>
      <c r="H235" s="77"/>
      <c r="I235" s="18">
        <f t="shared" si="48"/>
        <v>14.5</v>
      </c>
    </row>
    <row r="236" spans="1:9">
      <c r="A236" s="340"/>
      <c r="B236" s="343"/>
      <c r="C236" s="77">
        <v>2014</v>
      </c>
      <c r="D236" s="77">
        <f t="shared" si="54"/>
        <v>0</v>
      </c>
      <c r="E236" s="77"/>
      <c r="F236" s="77"/>
      <c r="G236" s="77"/>
      <c r="H236" s="77"/>
      <c r="I236" s="18">
        <f t="shared" si="48"/>
        <v>0</v>
      </c>
    </row>
    <row r="237" spans="1:9" ht="0.75" customHeight="1">
      <c r="A237" s="340"/>
      <c r="B237" s="343"/>
      <c r="C237" s="77" t="s">
        <v>3</v>
      </c>
      <c r="D237" s="77" t="s">
        <v>4</v>
      </c>
      <c r="E237" s="355" t="s">
        <v>5</v>
      </c>
      <c r="F237" s="356"/>
      <c r="G237" s="356"/>
      <c r="H237" s="357"/>
      <c r="I237" s="18" t="e">
        <f t="shared" si="48"/>
        <v>#VALUE!</v>
      </c>
    </row>
    <row r="238" spans="1:9" ht="15.75" customHeight="1">
      <c r="A238" s="341"/>
      <c r="B238" s="344"/>
      <c r="C238" s="77">
        <v>2015</v>
      </c>
      <c r="D238" s="77">
        <v>0</v>
      </c>
      <c r="E238" s="206"/>
      <c r="F238" s="207"/>
      <c r="G238" s="207"/>
      <c r="H238" s="208"/>
      <c r="I238" s="18"/>
    </row>
    <row r="239" spans="1:9">
      <c r="A239" s="339" t="s">
        <v>86</v>
      </c>
      <c r="B239" s="342" t="s">
        <v>87</v>
      </c>
      <c r="C239" s="77" t="s">
        <v>19</v>
      </c>
      <c r="D239" s="15">
        <f>SUM(E239:H239)</f>
        <v>55</v>
      </c>
      <c r="E239" s="15">
        <f>SUM(E240:E243)</f>
        <v>0</v>
      </c>
      <c r="F239" s="15">
        <f>SUM(F240:F243)</f>
        <v>0</v>
      </c>
      <c r="G239" s="15">
        <f>SUM(G240:G243)</f>
        <v>55</v>
      </c>
      <c r="H239" s="15">
        <f>SUM(H240:H243)</f>
        <v>0</v>
      </c>
      <c r="I239" s="18">
        <f t="shared" si="48"/>
        <v>55</v>
      </c>
    </row>
    <row r="240" spans="1:9">
      <c r="A240" s="340"/>
      <c r="B240" s="343"/>
      <c r="C240" s="77">
        <v>2011</v>
      </c>
      <c r="D240" s="77">
        <f t="shared" ref="D240:D243" si="55">SUM(E240:H240)</f>
        <v>0</v>
      </c>
      <c r="E240" s="77"/>
      <c r="F240" s="77"/>
      <c r="G240" s="77"/>
      <c r="H240" s="77"/>
      <c r="I240" s="18">
        <f t="shared" si="48"/>
        <v>0</v>
      </c>
    </row>
    <row r="241" spans="1:9">
      <c r="A241" s="340"/>
      <c r="B241" s="343"/>
      <c r="C241" s="77">
        <v>2012</v>
      </c>
      <c r="D241" s="77">
        <f t="shared" si="55"/>
        <v>25</v>
      </c>
      <c r="E241" s="77"/>
      <c r="F241" s="77"/>
      <c r="G241" s="77">
        <v>25</v>
      </c>
      <c r="H241" s="77"/>
      <c r="I241" s="18">
        <f t="shared" si="48"/>
        <v>25</v>
      </c>
    </row>
    <row r="242" spans="1:9">
      <c r="A242" s="340"/>
      <c r="B242" s="343"/>
      <c r="C242" s="77">
        <v>2013</v>
      </c>
      <c r="D242" s="77">
        <f t="shared" si="55"/>
        <v>30</v>
      </c>
      <c r="E242" s="77"/>
      <c r="F242" s="77"/>
      <c r="G242" s="77">
        <v>30</v>
      </c>
      <c r="H242" s="77"/>
      <c r="I242" s="18">
        <f t="shared" si="48"/>
        <v>30</v>
      </c>
    </row>
    <row r="243" spans="1:9">
      <c r="A243" s="340"/>
      <c r="B243" s="343"/>
      <c r="C243" s="77">
        <v>2014</v>
      </c>
      <c r="D243" s="77">
        <f t="shared" si="55"/>
        <v>0</v>
      </c>
      <c r="E243" s="77"/>
      <c r="F243" s="77"/>
      <c r="G243" s="77"/>
      <c r="H243" s="77"/>
      <c r="I243" s="18">
        <f t="shared" si="48"/>
        <v>0</v>
      </c>
    </row>
    <row r="244" spans="1:9">
      <c r="A244" s="341"/>
      <c r="B244" s="344"/>
      <c r="C244" s="77">
        <v>2015</v>
      </c>
      <c r="D244" s="77">
        <v>0</v>
      </c>
      <c r="E244" s="77"/>
      <c r="F244" s="77"/>
      <c r="G244" s="77"/>
      <c r="H244" s="77"/>
      <c r="I244" s="18"/>
    </row>
    <row r="245" spans="1:9">
      <c r="A245" s="361" t="s">
        <v>88</v>
      </c>
      <c r="B245" s="336" t="s">
        <v>89</v>
      </c>
      <c r="C245" s="80" t="s">
        <v>19</v>
      </c>
      <c r="D245" s="15">
        <f>SUM(E245:H245)</f>
        <v>49</v>
      </c>
      <c r="E245" s="15">
        <f>SUM(E246:E249)</f>
        <v>0</v>
      </c>
      <c r="F245" s="15">
        <f>SUM(F246:F249)</f>
        <v>0</v>
      </c>
      <c r="G245" s="15">
        <f>SUM(G246:G249)</f>
        <v>49</v>
      </c>
      <c r="H245" s="15">
        <f>SUM(H246:H249)</f>
        <v>0</v>
      </c>
      <c r="I245" s="18">
        <f t="shared" ref="I245:I299" si="56">E245+F245+G245+H245</f>
        <v>49</v>
      </c>
    </row>
    <row r="246" spans="1:9">
      <c r="A246" s="362"/>
      <c r="B246" s="337"/>
      <c r="C246" s="80">
        <v>2011</v>
      </c>
      <c r="D246" s="77">
        <f t="shared" ref="D246:D249" si="57">SUM(E246:H246)</f>
        <v>0</v>
      </c>
      <c r="E246" s="80"/>
      <c r="F246" s="80"/>
      <c r="G246" s="80"/>
      <c r="H246" s="80"/>
      <c r="I246" s="18">
        <f t="shared" si="56"/>
        <v>0</v>
      </c>
    </row>
    <row r="247" spans="1:9" ht="13.5" customHeight="1">
      <c r="A247" s="362"/>
      <c r="B247" s="337"/>
      <c r="C247" s="80">
        <v>2012</v>
      </c>
      <c r="D247" s="77">
        <f t="shared" si="57"/>
        <v>12</v>
      </c>
      <c r="E247" s="80"/>
      <c r="F247" s="80"/>
      <c r="G247" s="80">
        <v>12</v>
      </c>
      <c r="H247" s="80"/>
      <c r="I247" s="18">
        <f t="shared" si="56"/>
        <v>12</v>
      </c>
    </row>
    <row r="248" spans="1:9">
      <c r="A248" s="362"/>
      <c r="B248" s="337"/>
      <c r="C248" s="80">
        <v>2013</v>
      </c>
      <c r="D248" s="77">
        <f t="shared" si="57"/>
        <v>12</v>
      </c>
      <c r="E248" s="80"/>
      <c r="F248" s="80"/>
      <c r="G248" s="80">
        <v>12</v>
      </c>
      <c r="H248" s="80"/>
      <c r="I248" s="18">
        <f t="shared" si="56"/>
        <v>12</v>
      </c>
    </row>
    <row r="249" spans="1:9">
      <c r="A249" s="362"/>
      <c r="B249" s="337"/>
      <c r="C249" s="80">
        <v>2014</v>
      </c>
      <c r="D249" s="77">
        <f t="shared" si="57"/>
        <v>25</v>
      </c>
      <c r="E249" s="80"/>
      <c r="F249" s="80"/>
      <c r="G249" s="80">
        <v>25</v>
      </c>
      <c r="H249" s="80"/>
      <c r="I249" s="18">
        <f t="shared" si="56"/>
        <v>25</v>
      </c>
    </row>
    <row r="250" spans="1:9">
      <c r="A250" s="363"/>
      <c r="B250" s="338"/>
      <c r="C250" s="80">
        <v>2015</v>
      </c>
      <c r="D250" s="77">
        <v>25</v>
      </c>
      <c r="E250" s="80"/>
      <c r="F250" s="80"/>
      <c r="G250" s="80">
        <v>25</v>
      </c>
      <c r="H250" s="80"/>
      <c r="I250" s="18">
        <f t="shared" si="56"/>
        <v>25</v>
      </c>
    </row>
    <row r="251" spans="1:9" s="8" customFormat="1" ht="23.25" customHeight="1">
      <c r="A251" s="333">
        <v>8</v>
      </c>
      <c r="B251" s="330" t="s">
        <v>90</v>
      </c>
      <c r="C251" s="6" t="s">
        <v>19</v>
      </c>
      <c r="D251" s="7">
        <f>SUM(E251:H251)</f>
        <v>0.38800000000000001</v>
      </c>
      <c r="E251" s="7">
        <f>SUM(E252:E255)</f>
        <v>0.38800000000000001</v>
      </c>
      <c r="F251" s="7">
        <f>SUM(F252:F255)</f>
        <v>0</v>
      </c>
      <c r="G251" s="7">
        <f>SUM(G252:G255)</f>
        <v>0</v>
      </c>
      <c r="H251" s="7">
        <f>SUM(H252:H255)</f>
        <v>0</v>
      </c>
      <c r="I251" s="18">
        <f t="shared" si="56"/>
        <v>0.38800000000000001</v>
      </c>
    </row>
    <row r="252" spans="1:9" s="8" customFormat="1" ht="12.75" customHeight="1">
      <c r="A252" s="334"/>
      <c r="B252" s="331"/>
      <c r="C252" s="6">
        <v>2011</v>
      </c>
      <c r="D252" s="6">
        <f t="shared" ref="D252:D255" si="58">SUM(E252:H252)</f>
        <v>4.3999999999999997E-2</v>
      </c>
      <c r="E252" s="6">
        <f t="shared" ref="E252:H255" si="59">E260+E269+E278+E287</f>
        <v>4.3999999999999997E-2</v>
      </c>
      <c r="F252" s="6">
        <f t="shared" si="59"/>
        <v>0</v>
      </c>
      <c r="G252" s="6">
        <f t="shared" si="59"/>
        <v>0</v>
      </c>
      <c r="H252" s="6">
        <f t="shared" si="59"/>
        <v>0</v>
      </c>
      <c r="I252" s="18">
        <f t="shared" si="56"/>
        <v>4.3999999999999997E-2</v>
      </c>
    </row>
    <row r="253" spans="1:9" s="8" customFormat="1" ht="12.75" customHeight="1">
      <c r="A253" s="334"/>
      <c r="B253" s="331"/>
      <c r="C253" s="6">
        <v>2012</v>
      </c>
      <c r="D253" s="6">
        <f t="shared" si="58"/>
        <v>9.7000000000000003E-2</v>
      </c>
      <c r="E253" s="6">
        <f t="shared" si="59"/>
        <v>9.7000000000000003E-2</v>
      </c>
      <c r="F253" s="6">
        <f t="shared" si="59"/>
        <v>0</v>
      </c>
      <c r="G253" s="6">
        <f t="shared" si="59"/>
        <v>0</v>
      </c>
      <c r="H253" s="6">
        <f t="shared" si="59"/>
        <v>0</v>
      </c>
      <c r="I253" s="18">
        <f t="shared" si="56"/>
        <v>9.7000000000000003E-2</v>
      </c>
    </row>
    <row r="254" spans="1:9" s="8" customFormat="1" ht="14.25" customHeight="1">
      <c r="A254" s="334"/>
      <c r="B254" s="331"/>
      <c r="C254" s="6">
        <v>2013</v>
      </c>
      <c r="D254" s="6">
        <f t="shared" si="58"/>
        <v>0.11700000000000001</v>
      </c>
      <c r="E254" s="6">
        <f t="shared" si="59"/>
        <v>0.11700000000000001</v>
      </c>
      <c r="F254" s="6">
        <f t="shared" si="59"/>
        <v>0</v>
      </c>
      <c r="G254" s="6">
        <f t="shared" si="59"/>
        <v>0</v>
      </c>
      <c r="H254" s="6">
        <f t="shared" si="59"/>
        <v>0</v>
      </c>
      <c r="I254" s="18">
        <f t="shared" si="56"/>
        <v>0.11700000000000001</v>
      </c>
    </row>
    <row r="255" spans="1:9" s="8" customFormat="1" ht="12.75" customHeight="1">
      <c r="A255" s="334"/>
      <c r="B255" s="331"/>
      <c r="C255" s="6">
        <v>2014</v>
      </c>
      <c r="D255" s="6">
        <f t="shared" si="58"/>
        <v>0.13</v>
      </c>
      <c r="E255" s="6">
        <f t="shared" si="59"/>
        <v>0.13</v>
      </c>
      <c r="F255" s="6">
        <f t="shared" si="59"/>
        <v>0</v>
      </c>
      <c r="G255" s="6">
        <f t="shared" si="59"/>
        <v>0</v>
      </c>
      <c r="H255" s="6">
        <f t="shared" si="59"/>
        <v>0</v>
      </c>
      <c r="I255" s="18">
        <f t="shared" si="56"/>
        <v>0.13</v>
      </c>
    </row>
    <row r="256" spans="1:9" ht="23.25" hidden="1" customHeight="1">
      <c r="A256" s="334"/>
      <c r="B256" s="331"/>
      <c r="C256" s="77" t="s">
        <v>19</v>
      </c>
      <c r="D256" s="15">
        <f>SUM(E256:H256)</f>
        <v>0.13899999999999998</v>
      </c>
      <c r="E256" s="15">
        <f>SUM(E257:E264)</f>
        <v>0.13899999999999998</v>
      </c>
      <c r="F256" s="15">
        <f>SUM(F257:F264)</f>
        <v>0</v>
      </c>
      <c r="G256" s="15">
        <f>SUM(G257:G264)</f>
        <v>0</v>
      </c>
      <c r="H256" s="15">
        <f>SUM(H257:H264)</f>
        <v>0</v>
      </c>
      <c r="I256" s="18">
        <f t="shared" si="56"/>
        <v>0.13899999999999998</v>
      </c>
    </row>
    <row r="257" spans="1:9" ht="12.75" hidden="1" customHeight="1">
      <c r="A257" s="334"/>
      <c r="B257" s="331"/>
      <c r="C257" s="77" t="s">
        <v>13</v>
      </c>
      <c r="D257" s="77">
        <f>SUM(E257:H257)</f>
        <v>2.5999999999999999E-2</v>
      </c>
      <c r="E257" s="77">
        <v>2.5999999999999999E-2</v>
      </c>
      <c r="F257" s="77"/>
      <c r="G257" s="77"/>
      <c r="H257" s="77"/>
      <c r="I257" s="18">
        <f t="shared" si="56"/>
        <v>2.5999999999999999E-2</v>
      </c>
    </row>
    <row r="258" spans="1:9" ht="12.75" hidden="1" customHeight="1">
      <c r="A258" s="334"/>
      <c r="B258" s="331"/>
      <c r="C258" s="77" t="s">
        <v>14</v>
      </c>
      <c r="D258" s="77">
        <f t="shared" ref="D258:D264" si="60">SUM(E258:H258)</f>
        <v>0</v>
      </c>
      <c r="E258" s="77">
        <v>0</v>
      </c>
      <c r="F258" s="77"/>
      <c r="G258" s="77"/>
      <c r="H258" s="77"/>
      <c r="I258" s="18">
        <f t="shared" si="56"/>
        <v>0</v>
      </c>
    </row>
    <row r="259" spans="1:9" ht="15.75" hidden="1" customHeight="1">
      <c r="A259" s="334"/>
      <c r="B259" s="331"/>
      <c r="C259" s="77" t="s">
        <v>15</v>
      </c>
      <c r="D259" s="77">
        <f t="shared" si="60"/>
        <v>0</v>
      </c>
      <c r="E259" s="77">
        <v>0</v>
      </c>
      <c r="F259" s="77"/>
      <c r="G259" s="77"/>
      <c r="H259" s="77"/>
      <c r="I259" s="18">
        <f t="shared" si="56"/>
        <v>0</v>
      </c>
    </row>
    <row r="260" spans="1:9" ht="12.75" hidden="1" customHeight="1">
      <c r="A260" s="334"/>
      <c r="B260" s="331"/>
      <c r="C260" s="77">
        <v>2011</v>
      </c>
      <c r="D260" s="77">
        <f t="shared" si="60"/>
        <v>1.0999999999999999E-2</v>
      </c>
      <c r="E260" s="77">
        <v>1.0999999999999999E-2</v>
      </c>
      <c r="F260" s="77"/>
      <c r="G260" s="77"/>
      <c r="H260" s="77"/>
      <c r="I260" s="18">
        <f t="shared" si="56"/>
        <v>1.0999999999999999E-2</v>
      </c>
    </row>
    <row r="261" spans="1:9" ht="12.75" hidden="1" customHeight="1">
      <c r="A261" s="334"/>
      <c r="B261" s="331"/>
      <c r="C261" s="77">
        <v>2012</v>
      </c>
      <c r="D261" s="77">
        <f t="shared" si="60"/>
        <v>0.02</v>
      </c>
      <c r="E261" s="77">
        <v>0.02</v>
      </c>
      <c r="F261" s="77"/>
      <c r="G261" s="77"/>
      <c r="H261" s="77"/>
      <c r="I261" s="18">
        <f t="shared" si="56"/>
        <v>0.02</v>
      </c>
    </row>
    <row r="262" spans="1:9" ht="14.25" hidden="1" customHeight="1">
      <c r="A262" s="334"/>
      <c r="B262" s="331"/>
      <c r="C262" s="77">
        <v>2013</v>
      </c>
      <c r="D262" s="77">
        <f t="shared" si="60"/>
        <v>2.4E-2</v>
      </c>
      <c r="E262" s="77">
        <v>2.4E-2</v>
      </c>
      <c r="F262" s="77"/>
      <c r="G262" s="77"/>
      <c r="H262" s="77"/>
      <c r="I262" s="18">
        <f t="shared" si="56"/>
        <v>2.4E-2</v>
      </c>
    </row>
    <row r="263" spans="1:9" ht="12.75" hidden="1" customHeight="1">
      <c r="A263" s="334"/>
      <c r="B263" s="331"/>
      <c r="C263" s="77">
        <v>2014</v>
      </c>
      <c r="D263" s="77">
        <f t="shared" si="60"/>
        <v>2.8000000000000001E-2</v>
      </c>
      <c r="E263" s="77">
        <v>2.8000000000000001E-2</v>
      </c>
      <c r="F263" s="77"/>
      <c r="G263" s="77"/>
      <c r="H263" s="77"/>
      <c r="I263" s="18">
        <f t="shared" si="56"/>
        <v>2.8000000000000001E-2</v>
      </c>
    </row>
    <row r="264" spans="1:9" ht="12.75" hidden="1" customHeight="1">
      <c r="A264" s="334"/>
      <c r="B264" s="331"/>
      <c r="C264" s="77">
        <v>2015</v>
      </c>
      <c r="D264" s="77">
        <f t="shared" si="60"/>
        <v>0.03</v>
      </c>
      <c r="E264" s="77">
        <v>0.03</v>
      </c>
      <c r="F264" s="77"/>
      <c r="G264" s="77"/>
      <c r="H264" s="77"/>
      <c r="I264" s="18">
        <f t="shared" si="56"/>
        <v>0.03</v>
      </c>
    </row>
    <row r="265" spans="1:9" ht="12.75" hidden="1" customHeight="1">
      <c r="A265" s="334"/>
      <c r="B265" s="331"/>
      <c r="C265" s="77" t="s">
        <v>19</v>
      </c>
      <c r="D265" s="15">
        <f>SUM(E265:H265)</f>
        <v>0.27</v>
      </c>
      <c r="E265" s="15">
        <f>SUM(E266:E273)</f>
        <v>0.27</v>
      </c>
      <c r="F265" s="15">
        <f>SUM(F266:F273)</f>
        <v>0</v>
      </c>
      <c r="G265" s="15">
        <f>SUM(G266:G273)</f>
        <v>0</v>
      </c>
      <c r="H265" s="15">
        <f>SUM(H266:H273)</f>
        <v>0</v>
      </c>
      <c r="I265" s="18">
        <f t="shared" si="56"/>
        <v>0.27</v>
      </c>
    </row>
    <row r="266" spans="1:9" ht="12.75" hidden="1" customHeight="1">
      <c r="A266" s="334"/>
      <c r="B266" s="331"/>
      <c r="C266" s="77" t="s">
        <v>13</v>
      </c>
      <c r="D266" s="77">
        <f>SUM(E266:H266)</f>
        <v>0</v>
      </c>
      <c r="E266" s="77">
        <v>0</v>
      </c>
      <c r="F266" s="77"/>
      <c r="G266" s="77"/>
      <c r="H266" s="77"/>
      <c r="I266" s="18">
        <f t="shared" si="56"/>
        <v>0</v>
      </c>
    </row>
    <row r="267" spans="1:9" ht="12.75" hidden="1" customHeight="1">
      <c r="A267" s="334"/>
      <c r="B267" s="331"/>
      <c r="C267" s="77" t="s">
        <v>14</v>
      </c>
      <c r="D267" s="77">
        <f t="shared" ref="D267:D273" si="61">SUM(E267:H267)</f>
        <v>0</v>
      </c>
      <c r="E267" s="77">
        <v>0</v>
      </c>
      <c r="F267" s="77"/>
      <c r="G267" s="77"/>
      <c r="H267" s="77"/>
      <c r="I267" s="18">
        <f t="shared" si="56"/>
        <v>0</v>
      </c>
    </row>
    <row r="268" spans="1:9" ht="12.75" hidden="1" customHeight="1">
      <c r="A268" s="334"/>
      <c r="B268" s="331"/>
      <c r="C268" s="77" t="s">
        <v>15</v>
      </c>
      <c r="D268" s="77">
        <f t="shared" si="61"/>
        <v>0</v>
      </c>
      <c r="E268" s="77">
        <v>0</v>
      </c>
      <c r="F268" s="77"/>
      <c r="G268" s="77"/>
      <c r="H268" s="77"/>
      <c r="I268" s="18">
        <f t="shared" si="56"/>
        <v>0</v>
      </c>
    </row>
    <row r="269" spans="1:9" ht="12.75" hidden="1" customHeight="1">
      <c r="A269" s="334"/>
      <c r="B269" s="331"/>
      <c r="C269" s="77">
        <v>2011</v>
      </c>
      <c r="D269" s="77">
        <f t="shared" si="61"/>
        <v>0.03</v>
      </c>
      <c r="E269" s="77">
        <v>0.03</v>
      </c>
      <c r="F269" s="77"/>
      <c r="G269" s="77"/>
      <c r="H269" s="77"/>
      <c r="I269" s="18">
        <f t="shared" si="56"/>
        <v>0.03</v>
      </c>
    </row>
    <row r="270" spans="1:9" ht="12.75" hidden="1" customHeight="1">
      <c r="A270" s="334"/>
      <c r="B270" s="331"/>
      <c r="C270" s="77">
        <v>2012</v>
      </c>
      <c r="D270" s="77">
        <f t="shared" si="61"/>
        <v>4.8000000000000001E-2</v>
      </c>
      <c r="E270" s="77">
        <v>4.8000000000000001E-2</v>
      </c>
      <c r="F270" s="77"/>
      <c r="G270" s="77"/>
      <c r="H270" s="77"/>
      <c r="I270" s="18">
        <f t="shared" si="56"/>
        <v>4.8000000000000001E-2</v>
      </c>
    </row>
    <row r="271" spans="1:9" ht="12.75" hidden="1" customHeight="1">
      <c r="A271" s="334"/>
      <c r="B271" s="331"/>
      <c r="C271" s="77">
        <v>2013</v>
      </c>
      <c r="D271" s="77">
        <f t="shared" si="61"/>
        <v>5.8000000000000003E-2</v>
      </c>
      <c r="E271" s="77">
        <v>5.8000000000000003E-2</v>
      </c>
      <c r="F271" s="77"/>
      <c r="G271" s="77"/>
      <c r="H271" s="77"/>
      <c r="I271" s="18">
        <f t="shared" si="56"/>
        <v>5.8000000000000003E-2</v>
      </c>
    </row>
    <row r="272" spans="1:9" ht="12.75" hidden="1" customHeight="1">
      <c r="A272" s="334"/>
      <c r="B272" s="331"/>
      <c r="C272" s="77">
        <v>2014</v>
      </c>
      <c r="D272" s="77">
        <f t="shared" si="61"/>
        <v>6.4000000000000001E-2</v>
      </c>
      <c r="E272" s="77">
        <v>6.4000000000000001E-2</v>
      </c>
      <c r="F272" s="77"/>
      <c r="G272" s="77"/>
      <c r="H272" s="77"/>
      <c r="I272" s="18">
        <f t="shared" si="56"/>
        <v>6.4000000000000001E-2</v>
      </c>
    </row>
    <row r="273" spans="1:9" ht="12.75" hidden="1" customHeight="1">
      <c r="A273" s="334"/>
      <c r="B273" s="331"/>
      <c r="C273" s="77">
        <v>2015</v>
      </c>
      <c r="D273" s="77">
        <f t="shared" si="61"/>
        <v>7.0000000000000007E-2</v>
      </c>
      <c r="E273" s="77">
        <v>7.0000000000000007E-2</v>
      </c>
      <c r="F273" s="77"/>
      <c r="G273" s="77"/>
      <c r="H273" s="77"/>
      <c r="I273" s="18">
        <f t="shared" si="56"/>
        <v>7.0000000000000007E-2</v>
      </c>
    </row>
    <row r="274" spans="1:9" ht="12.75" hidden="1" customHeight="1">
      <c r="A274" s="334"/>
      <c r="B274" s="331"/>
      <c r="C274" s="77" t="s">
        <v>19</v>
      </c>
      <c r="D274" s="15">
        <f>SUM(E274:H274)</f>
        <v>1.3999999999999999E-2</v>
      </c>
      <c r="E274" s="15">
        <f>SUM(E275:E282)</f>
        <v>1.3999999999999999E-2</v>
      </c>
      <c r="F274" s="15">
        <f>SUM(F275:F282)</f>
        <v>0</v>
      </c>
      <c r="G274" s="15">
        <f>SUM(G275:G282)</f>
        <v>0</v>
      </c>
      <c r="H274" s="15">
        <f>SUM(H275:H282)</f>
        <v>0</v>
      </c>
      <c r="I274" s="18">
        <f t="shared" si="56"/>
        <v>1.3999999999999999E-2</v>
      </c>
    </row>
    <row r="275" spans="1:9" ht="12.75" hidden="1" customHeight="1">
      <c r="A275" s="334"/>
      <c r="B275" s="331"/>
      <c r="C275" s="77" t="s">
        <v>13</v>
      </c>
      <c r="D275" s="77">
        <f>SUM(E275:H275)</f>
        <v>0</v>
      </c>
      <c r="E275" s="77">
        <v>0</v>
      </c>
      <c r="F275" s="77"/>
      <c r="G275" s="77"/>
      <c r="H275" s="77"/>
      <c r="I275" s="18">
        <f t="shared" si="56"/>
        <v>0</v>
      </c>
    </row>
    <row r="276" spans="1:9" ht="12.75" hidden="1" customHeight="1">
      <c r="A276" s="334"/>
      <c r="B276" s="331"/>
      <c r="C276" s="77" t="s">
        <v>14</v>
      </c>
      <c r="D276" s="77">
        <f t="shared" ref="D276:D282" si="62">SUM(E276:H276)</f>
        <v>0</v>
      </c>
      <c r="E276" s="77">
        <v>0</v>
      </c>
      <c r="F276" s="77"/>
      <c r="G276" s="77"/>
      <c r="H276" s="77"/>
      <c r="I276" s="18">
        <f t="shared" si="56"/>
        <v>0</v>
      </c>
    </row>
    <row r="277" spans="1:9" ht="12.75" hidden="1" customHeight="1">
      <c r="A277" s="334"/>
      <c r="B277" s="331"/>
      <c r="C277" s="77" t="s">
        <v>15</v>
      </c>
      <c r="D277" s="77">
        <f t="shared" si="62"/>
        <v>0</v>
      </c>
      <c r="E277" s="77">
        <v>0</v>
      </c>
      <c r="F277" s="77"/>
      <c r="G277" s="77"/>
      <c r="H277" s="77"/>
      <c r="I277" s="18">
        <f t="shared" si="56"/>
        <v>0</v>
      </c>
    </row>
    <row r="278" spans="1:9" ht="12.75" hidden="1" customHeight="1">
      <c r="A278" s="334"/>
      <c r="B278" s="331"/>
      <c r="C278" s="77">
        <v>2011</v>
      </c>
      <c r="D278" s="77">
        <f t="shared" si="62"/>
        <v>3.0000000000000001E-3</v>
      </c>
      <c r="E278" s="77">
        <v>3.0000000000000001E-3</v>
      </c>
      <c r="F278" s="77"/>
      <c r="G278" s="77"/>
      <c r="H278" s="77"/>
      <c r="I278" s="18">
        <f t="shared" si="56"/>
        <v>3.0000000000000001E-3</v>
      </c>
    </row>
    <row r="279" spans="1:9" ht="12.75" hidden="1" customHeight="1">
      <c r="A279" s="334"/>
      <c r="B279" s="331"/>
      <c r="C279" s="77">
        <v>2012</v>
      </c>
      <c r="D279" s="77">
        <f t="shared" si="62"/>
        <v>2E-3</v>
      </c>
      <c r="E279" s="77">
        <v>2E-3</v>
      </c>
      <c r="F279" s="77"/>
      <c r="G279" s="77"/>
      <c r="H279" s="77"/>
      <c r="I279" s="18">
        <f t="shared" si="56"/>
        <v>2E-3</v>
      </c>
    </row>
    <row r="280" spans="1:9" ht="12.75" hidden="1" customHeight="1">
      <c r="A280" s="334"/>
      <c r="B280" s="331"/>
      <c r="C280" s="77">
        <v>2013</v>
      </c>
      <c r="D280" s="77">
        <f t="shared" si="62"/>
        <v>3.0000000000000001E-3</v>
      </c>
      <c r="E280" s="77">
        <v>3.0000000000000001E-3</v>
      </c>
      <c r="F280" s="77"/>
      <c r="G280" s="77"/>
      <c r="H280" s="77"/>
      <c r="I280" s="18">
        <f t="shared" si="56"/>
        <v>3.0000000000000001E-3</v>
      </c>
    </row>
    <row r="281" spans="1:9" ht="12.75" hidden="1" customHeight="1">
      <c r="A281" s="334"/>
      <c r="B281" s="331"/>
      <c r="C281" s="77">
        <v>2014</v>
      </c>
      <c r="D281" s="77">
        <f t="shared" si="62"/>
        <v>3.0000000000000001E-3</v>
      </c>
      <c r="E281" s="77">
        <v>3.0000000000000001E-3</v>
      </c>
      <c r="F281" s="77"/>
      <c r="G281" s="77"/>
      <c r="H281" s="77"/>
      <c r="I281" s="18">
        <f t="shared" si="56"/>
        <v>3.0000000000000001E-3</v>
      </c>
    </row>
    <row r="282" spans="1:9" ht="12.75" hidden="1" customHeight="1">
      <c r="A282" s="334"/>
      <c r="B282" s="331"/>
      <c r="C282" s="77">
        <v>2015</v>
      </c>
      <c r="D282" s="77">
        <f t="shared" si="62"/>
        <v>3.0000000000000001E-3</v>
      </c>
      <c r="E282" s="77">
        <v>3.0000000000000001E-3</v>
      </c>
      <c r="F282" s="77"/>
      <c r="G282" s="77"/>
      <c r="H282" s="77"/>
      <c r="I282" s="18">
        <f t="shared" si="56"/>
        <v>3.0000000000000001E-3</v>
      </c>
    </row>
    <row r="283" spans="1:9" ht="12.75" hidden="1" customHeight="1">
      <c r="A283" s="334"/>
      <c r="B283" s="331"/>
      <c r="C283" s="77" t="s">
        <v>19</v>
      </c>
      <c r="D283" s="15">
        <f>SUM(E283:H283)</f>
        <v>0.18900000000000003</v>
      </c>
      <c r="E283" s="15">
        <f>SUM(E284:E291)</f>
        <v>0.18900000000000003</v>
      </c>
      <c r="F283" s="15">
        <f>SUM(F284:F291)</f>
        <v>0</v>
      </c>
      <c r="G283" s="15">
        <f>SUM(G284:G291)</f>
        <v>0</v>
      </c>
      <c r="H283" s="15">
        <f>SUM(H284:H291)</f>
        <v>0</v>
      </c>
      <c r="I283" s="18">
        <f t="shared" si="56"/>
        <v>0.18900000000000003</v>
      </c>
    </row>
    <row r="284" spans="1:9" ht="12.75" hidden="1" customHeight="1">
      <c r="A284" s="334"/>
      <c r="B284" s="331"/>
      <c r="C284" s="77" t="s">
        <v>13</v>
      </c>
      <c r="D284" s="77">
        <f>SUM(E284:H284)</f>
        <v>2.5000000000000001E-2</v>
      </c>
      <c r="E284" s="77">
        <v>2.5000000000000001E-2</v>
      </c>
      <c r="F284" s="77"/>
      <c r="G284" s="77"/>
      <c r="H284" s="77"/>
      <c r="I284" s="18">
        <f t="shared" si="56"/>
        <v>2.5000000000000001E-2</v>
      </c>
    </row>
    <row r="285" spans="1:9" ht="12.75" hidden="1" customHeight="1">
      <c r="A285" s="334"/>
      <c r="B285" s="331"/>
      <c r="C285" s="77" t="s">
        <v>14</v>
      </c>
      <c r="D285" s="77">
        <f t="shared" ref="D285:D291" si="63">SUM(E285:H285)</f>
        <v>0.03</v>
      </c>
      <c r="E285" s="77">
        <v>0.03</v>
      </c>
      <c r="F285" s="77"/>
      <c r="G285" s="77"/>
      <c r="H285" s="77"/>
      <c r="I285" s="18">
        <f t="shared" si="56"/>
        <v>0.03</v>
      </c>
    </row>
    <row r="286" spans="1:9" ht="12.75" hidden="1" customHeight="1">
      <c r="A286" s="334"/>
      <c r="B286" s="331"/>
      <c r="C286" s="77" t="s">
        <v>15</v>
      </c>
      <c r="D286" s="77">
        <f t="shared" si="63"/>
        <v>0</v>
      </c>
      <c r="E286" s="77">
        <v>0</v>
      </c>
      <c r="F286" s="77"/>
      <c r="G286" s="77"/>
      <c r="H286" s="77"/>
      <c r="I286" s="18">
        <f t="shared" si="56"/>
        <v>0</v>
      </c>
    </row>
    <row r="287" spans="1:9" ht="12.75" hidden="1" customHeight="1">
      <c r="A287" s="334"/>
      <c r="B287" s="331"/>
      <c r="C287" s="77">
        <v>2011</v>
      </c>
      <c r="D287" s="77">
        <f t="shared" si="63"/>
        <v>0</v>
      </c>
      <c r="E287" s="77">
        <v>0</v>
      </c>
      <c r="F287" s="77"/>
      <c r="G287" s="77"/>
      <c r="H287" s="77"/>
      <c r="I287" s="18">
        <f t="shared" si="56"/>
        <v>0</v>
      </c>
    </row>
    <row r="288" spans="1:9" ht="12.75" hidden="1" customHeight="1">
      <c r="A288" s="334"/>
      <c r="B288" s="331"/>
      <c r="C288" s="77">
        <v>2012</v>
      </c>
      <c r="D288" s="77">
        <f t="shared" si="63"/>
        <v>2.7E-2</v>
      </c>
      <c r="E288" s="77">
        <v>2.7E-2</v>
      </c>
      <c r="F288" s="77"/>
      <c r="G288" s="77"/>
      <c r="H288" s="77"/>
      <c r="I288" s="18">
        <f t="shared" si="56"/>
        <v>2.7E-2</v>
      </c>
    </row>
    <row r="289" spans="1:9" ht="12.75" hidden="1" customHeight="1">
      <c r="A289" s="334"/>
      <c r="B289" s="331"/>
      <c r="C289" s="77">
        <v>2013</v>
      </c>
      <c r="D289" s="77">
        <f t="shared" si="63"/>
        <v>3.2000000000000001E-2</v>
      </c>
      <c r="E289" s="77">
        <v>3.2000000000000001E-2</v>
      </c>
      <c r="F289" s="77"/>
      <c r="G289" s="77"/>
      <c r="H289" s="77"/>
      <c r="I289" s="18">
        <f t="shared" si="56"/>
        <v>3.2000000000000001E-2</v>
      </c>
    </row>
    <row r="290" spans="1:9" ht="12.75" hidden="1" customHeight="1">
      <c r="A290" s="334"/>
      <c r="B290" s="331"/>
      <c r="C290" s="77">
        <v>2014</v>
      </c>
      <c r="D290" s="77">
        <f t="shared" si="63"/>
        <v>3.5000000000000003E-2</v>
      </c>
      <c r="E290" s="77">
        <v>3.5000000000000003E-2</v>
      </c>
      <c r="F290" s="77"/>
      <c r="G290" s="77"/>
      <c r="H290" s="77"/>
      <c r="I290" s="18">
        <f t="shared" si="56"/>
        <v>3.5000000000000003E-2</v>
      </c>
    </row>
    <row r="291" spans="1:9" ht="12.75" hidden="1" customHeight="1">
      <c r="A291" s="334"/>
      <c r="B291" s="331"/>
      <c r="C291" s="77">
        <v>2015</v>
      </c>
      <c r="D291" s="77">
        <f t="shared" si="63"/>
        <v>0.04</v>
      </c>
      <c r="E291" s="77">
        <v>0.04</v>
      </c>
      <c r="F291" s="77"/>
      <c r="G291" s="77"/>
      <c r="H291" s="77"/>
      <c r="I291" s="18">
        <f t="shared" si="56"/>
        <v>0.04</v>
      </c>
    </row>
    <row r="292" spans="1:9" ht="12.75" customHeight="1">
      <c r="A292" s="335"/>
      <c r="B292" s="332"/>
      <c r="C292" s="6">
        <v>2015</v>
      </c>
      <c r="D292" s="6">
        <v>0.14299999999999999</v>
      </c>
      <c r="E292" s="6">
        <v>0.14299999999999999</v>
      </c>
      <c r="F292" s="77"/>
      <c r="G292" s="77"/>
      <c r="H292" s="77"/>
      <c r="I292" s="18">
        <f t="shared" si="56"/>
        <v>0.14299999999999999</v>
      </c>
    </row>
    <row r="293" spans="1:9" ht="23.25" customHeight="1" outlineLevel="1">
      <c r="A293" s="333">
        <v>9</v>
      </c>
      <c r="B293" s="330" t="s">
        <v>91</v>
      </c>
      <c r="C293" s="77" t="s">
        <v>19</v>
      </c>
      <c r="D293" s="15">
        <f>SUM(E293:H293)</f>
        <v>0.46599999999999997</v>
      </c>
      <c r="E293" s="15">
        <f>SUM(E294:E297)</f>
        <v>0.46599999999999997</v>
      </c>
      <c r="F293" s="15">
        <f>SUM(F294:F297)</f>
        <v>0</v>
      </c>
      <c r="G293" s="15">
        <f>SUM(G294:G297)</f>
        <v>0</v>
      </c>
      <c r="H293" s="15">
        <f>SUM(H294:H297)</f>
        <v>0</v>
      </c>
      <c r="I293" s="18">
        <f t="shared" si="56"/>
        <v>0.46599999999999997</v>
      </c>
    </row>
    <row r="294" spans="1:9" ht="12.75" customHeight="1" outlineLevel="1">
      <c r="A294" s="334"/>
      <c r="B294" s="331"/>
      <c r="C294" s="77">
        <v>2011</v>
      </c>
      <c r="D294" s="77">
        <f t="shared" ref="D294:D297" si="64">SUM(E294:H294)</f>
        <v>0.1</v>
      </c>
      <c r="E294" s="77">
        <v>0.1</v>
      </c>
      <c r="F294" s="77"/>
      <c r="G294" s="77"/>
      <c r="H294" s="77"/>
      <c r="I294" s="18">
        <f t="shared" si="56"/>
        <v>0.1</v>
      </c>
    </row>
    <row r="295" spans="1:9" ht="12.75" customHeight="1" outlineLevel="1">
      <c r="A295" s="334"/>
      <c r="B295" s="331"/>
      <c r="C295" s="77">
        <v>2012</v>
      </c>
      <c r="D295" s="77">
        <f t="shared" si="64"/>
        <v>0.122</v>
      </c>
      <c r="E295" s="77">
        <v>0.122</v>
      </c>
      <c r="F295" s="77"/>
      <c r="G295" s="77"/>
      <c r="H295" s="77"/>
      <c r="I295" s="18">
        <f t="shared" si="56"/>
        <v>0.122</v>
      </c>
    </row>
    <row r="296" spans="1:9" ht="14.25" customHeight="1" outlineLevel="1">
      <c r="A296" s="334"/>
      <c r="B296" s="331"/>
      <c r="C296" s="77">
        <v>2013</v>
      </c>
      <c r="D296" s="77">
        <f t="shared" si="64"/>
        <v>0.122</v>
      </c>
      <c r="E296" s="77">
        <v>0.122</v>
      </c>
      <c r="F296" s="77"/>
      <c r="G296" s="77"/>
      <c r="H296" s="77"/>
      <c r="I296" s="18">
        <f t="shared" si="56"/>
        <v>0.122</v>
      </c>
    </row>
    <row r="297" spans="1:9" ht="12.75" customHeight="1" outlineLevel="1">
      <c r="A297" s="334"/>
      <c r="B297" s="331"/>
      <c r="C297" s="77">
        <v>2014</v>
      </c>
      <c r="D297" s="77">
        <f t="shared" si="64"/>
        <v>0.122</v>
      </c>
      <c r="E297" s="77">
        <v>0.122</v>
      </c>
      <c r="F297" s="77"/>
      <c r="G297" s="77"/>
      <c r="H297" s="77"/>
      <c r="I297" s="18">
        <f t="shared" si="56"/>
        <v>0.122</v>
      </c>
    </row>
    <row r="298" spans="1:9" ht="12.75" customHeight="1" outlineLevel="1">
      <c r="A298" s="335"/>
      <c r="B298" s="332"/>
      <c r="C298" s="77">
        <v>2015</v>
      </c>
      <c r="D298" s="77">
        <v>0.122</v>
      </c>
      <c r="E298" s="77">
        <v>0.122</v>
      </c>
      <c r="F298" s="77"/>
      <c r="G298" s="77"/>
      <c r="H298" s="77"/>
      <c r="I298" s="18">
        <f t="shared" si="56"/>
        <v>0.122</v>
      </c>
    </row>
    <row r="299" spans="1:9" ht="23.25" customHeight="1" outlineLevel="1">
      <c r="A299" s="333">
        <v>10</v>
      </c>
      <c r="B299" s="330" t="s">
        <v>92</v>
      </c>
      <c r="C299" s="77" t="s">
        <v>19</v>
      </c>
      <c r="D299" s="15">
        <f>SUM(E299:H299)</f>
        <v>45.52</v>
      </c>
      <c r="E299" s="15">
        <f>SUM(E300:E303)</f>
        <v>0</v>
      </c>
      <c r="F299" s="15">
        <f>SUM(F300:F303)</f>
        <v>0</v>
      </c>
      <c r="G299" s="15">
        <f>SUM(G300:G303)</f>
        <v>0</v>
      </c>
      <c r="H299" s="15">
        <f>SUM(H300:H303)</f>
        <v>45.52</v>
      </c>
      <c r="I299" s="18">
        <f t="shared" si="56"/>
        <v>45.52</v>
      </c>
    </row>
    <row r="300" spans="1:9" ht="12.75" customHeight="1" outlineLevel="1">
      <c r="A300" s="334"/>
      <c r="B300" s="331"/>
      <c r="C300" s="77">
        <v>2011</v>
      </c>
      <c r="D300" s="77">
        <f t="shared" ref="D300:D303" si="65">SUM(E300:H300)</f>
        <v>15.110000000000001</v>
      </c>
      <c r="E300" s="79">
        <f t="shared" ref="E300:H303" si="66">E306+E312+E318+E324+E330+E336+E342+E348+E354</f>
        <v>0</v>
      </c>
      <c r="F300" s="79">
        <f t="shared" si="66"/>
        <v>0</v>
      </c>
      <c r="G300" s="79">
        <f t="shared" si="66"/>
        <v>0</v>
      </c>
      <c r="H300" s="79">
        <f t="shared" si="66"/>
        <v>15.110000000000001</v>
      </c>
      <c r="I300" s="18">
        <f t="shared" ref="I300:I347" si="67">E300+F300+G300+H300</f>
        <v>15.110000000000001</v>
      </c>
    </row>
    <row r="301" spans="1:9" ht="12.75" customHeight="1" outlineLevel="1">
      <c r="A301" s="334"/>
      <c r="B301" s="331"/>
      <c r="C301" s="77">
        <v>2012</v>
      </c>
      <c r="D301" s="77">
        <f t="shared" si="65"/>
        <v>14.31</v>
      </c>
      <c r="E301" s="79">
        <f t="shared" si="66"/>
        <v>0</v>
      </c>
      <c r="F301" s="79">
        <f t="shared" si="66"/>
        <v>0</v>
      </c>
      <c r="G301" s="79">
        <f t="shared" si="66"/>
        <v>0</v>
      </c>
      <c r="H301" s="79">
        <f t="shared" si="66"/>
        <v>14.31</v>
      </c>
      <c r="I301" s="18">
        <f t="shared" si="67"/>
        <v>14.31</v>
      </c>
    </row>
    <row r="302" spans="1:9" ht="14.25" customHeight="1" outlineLevel="1">
      <c r="A302" s="334"/>
      <c r="B302" s="331"/>
      <c r="C302" s="77">
        <v>2013</v>
      </c>
      <c r="D302" s="77">
        <f t="shared" si="65"/>
        <v>12.1</v>
      </c>
      <c r="E302" s="79">
        <f t="shared" si="66"/>
        <v>0</v>
      </c>
      <c r="F302" s="79">
        <f t="shared" si="66"/>
        <v>0</v>
      </c>
      <c r="G302" s="79">
        <f t="shared" si="66"/>
        <v>0</v>
      </c>
      <c r="H302" s="79">
        <f t="shared" si="66"/>
        <v>12.1</v>
      </c>
      <c r="I302" s="18">
        <f t="shared" si="67"/>
        <v>12.1</v>
      </c>
    </row>
    <row r="303" spans="1:9" ht="12.75" customHeight="1" outlineLevel="1">
      <c r="A303" s="334"/>
      <c r="B303" s="331"/>
      <c r="C303" s="77">
        <v>2014</v>
      </c>
      <c r="D303" s="77">
        <f t="shared" si="65"/>
        <v>4</v>
      </c>
      <c r="E303" s="79">
        <f t="shared" si="66"/>
        <v>0</v>
      </c>
      <c r="F303" s="79">
        <f t="shared" si="66"/>
        <v>0</v>
      </c>
      <c r="G303" s="79">
        <f t="shared" si="66"/>
        <v>0</v>
      </c>
      <c r="H303" s="79">
        <f t="shared" si="66"/>
        <v>4</v>
      </c>
      <c r="I303" s="18">
        <f t="shared" si="67"/>
        <v>4</v>
      </c>
    </row>
    <row r="304" spans="1:9" ht="12.75" customHeight="1" outlineLevel="1">
      <c r="A304" s="335"/>
      <c r="B304" s="332"/>
      <c r="C304" s="77">
        <v>2015</v>
      </c>
      <c r="D304" s="77">
        <v>3</v>
      </c>
      <c r="E304" s="79"/>
      <c r="F304" s="79"/>
      <c r="G304" s="79"/>
      <c r="H304" s="79">
        <v>3</v>
      </c>
      <c r="I304" s="18"/>
    </row>
    <row r="305" spans="1:9" ht="23.25" customHeight="1" outlineLevel="1">
      <c r="A305" s="339" t="s">
        <v>93</v>
      </c>
      <c r="B305" s="336" t="s">
        <v>94</v>
      </c>
      <c r="C305" s="77" t="s">
        <v>19</v>
      </c>
      <c r="D305" s="15">
        <f>SUM(E305:H305)</f>
        <v>12</v>
      </c>
      <c r="E305" s="15">
        <f>SUM(E306:E309)</f>
        <v>0</v>
      </c>
      <c r="F305" s="15">
        <f>SUM(F306:F309)</f>
        <v>0</v>
      </c>
      <c r="G305" s="15">
        <f>SUM(G306:G309)</f>
        <v>0</v>
      </c>
      <c r="H305" s="15">
        <f>SUM(H306:H309)</f>
        <v>12</v>
      </c>
      <c r="I305" s="18">
        <f t="shared" si="67"/>
        <v>12</v>
      </c>
    </row>
    <row r="306" spans="1:9">
      <c r="A306" s="340"/>
      <c r="B306" s="337"/>
      <c r="C306" s="77">
        <v>2011</v>
      </c>
      <c r="D306" s="77">
        <f t="shared" ref="D306:D309" si="68">SUM(E306:H306)</f>
        <v>3</v>
      </c>
      <c r="E306" s="79"/>
      <c r="F306" s="79"/>
      <c r="G306" s="79"/>
      <c r="H306" s="79">
        <v>3</v>
      </c>
      <c r="I306" s="18">
        <f t="shared" si="67"/>
        <v>3</v>
      </c>
    </row>
    <row r="307" spans="1:9">
      <c r="A307" s="340"/>
      <c r="B307" s="337"/>
      <c r="C307" s="77">
        <v>2012</v>
      </c>
      <c r="D307" s="77">
        <f t="shared" si="68"/>
        <v>3</v>
      </c>
      <c r="E307" s="79"/>
      <c r="F307" s="79"/>
      <c r="G307" s="79"/>
      <c r="H307" s="79">
        <v>3</v>
      </c>
      <c r="I307" s="18">
        <f t="shared" si="67"/>
        <v>3</v>
      </c>
    </row>
    <row r="308" spans="1:9">
      <c r="A308" s="340"/>
      <c r="B308" s="337"/>
      <c r="C308" s="77">
        <v>2013</v>
      </c>
      <c r="D308" s="77">
        <f t="shared" si="68"/>
        <v>3</v>
      </c>
      <c r="E308" s="79"/>
      <c r="F308" s="79"/>
      <c r="G308" s="79"/>
      <c r="H308" s="79">
        <v>3</v>
      </c>
      <c r="I308" s="18">
        <f t="shared" si="67"/>
        <v>3</v>
      </c>
    </row>
    <row r="309" spans="1:9">
      <c r="A309" s="340"/>
      <c r="B309" s="337"/>
      <c r="C309" s="77">
        <v>2014</v>
      </c>
      <c r="D309" s="77">
        <f t="shared" si="68"/>
        <v>3</v>
      </c>
      <c r="E309" s="79"/>
      <c r="F309" s="79"/>
      <c r="G309" s="79"/>
      <c r="H309" s="79">
        <v>3</v>
      </c>
      <c r="I309" s="18">
        <f t="shared" si="67"/>
        <v>3</v>
      </c>
    </row>
    <row r="310" spans="1:9">
      <c r="A310" s="341"/>
      <c r="B310" s="338"/>
      <c r="C310" s="77">
        <v>2015</v>
      </c>
      <c r="D310" s="77">
        <v>3</v>
      </c>
      <c r="E310" s="79"/>
      <c r="F310" s="79"/>
      <c r="G310" s="79"/>
      <c r="H310" s="79">
        <v>3</v>
      </c>
      <c r="I310" s="18">
        <f t="shared" si="67"/>
        <v>3</v>
      </c>
    </row>
    <row r="311" spans="1:9" ht="23.25" customHeight="1" outlineLevel="1">
      <c r="A311" s="339" t="s">
        <v>95</v>
      </c>
      <c r="B311" s="336" t="s">
        <v>96</v>
      </c>
      <c r="C311" s="77" t="s">
        <v>19</v>
      </c>
      <c r="D311" s="15">
        <f>SUM(E311:H311)</f>
        <v>9</v>
      </c>
      <c r="E311" s="79">
        <f>SUM(E312:E315)</f>
        <v>0</v>
      </c>
      <c r="F311" s="79">
        <f>SUM(F312:F315)</f>
        <v>0</v>
      </c>
      <c r="G311" s="79">
        <f>SUM(G312:G315)</f>
        <v>0</v>
      </c>
      <c r="H311" s="79">
        <f>SUM(H312:H315)</f>
        <v>9</v>
      </c>
      <c r="I311" s="18">
        <f t="shared" si="67"/>
        <v>9</v>
      </c>
    </row>
    <row r="312" spans="1:9">
      <c r="A312" s="340"/>
      <c r="B312" s="337"/>
      <c r="C312" s="77">
        <v>2011</v>
      </c>
      <c r="D312" s="77">
        <f t="shared" ref="D312:D315" si="69">SUM(E312:H312)</f>
        <v>6</v>
      </c>
      <c r="E312" s="79"/>
      <c r="F312" s="79"/>
      <c r="G312" s="79"/>
      <c r="H312" s="79">
        <v>6</v>
      </c>
      <c r="I312" s="18">
        <f t="shared" si="67"/>
        <v>6</v>
      </c>
    </row>
    <row r="313" spans="1:9">
      <c r="A313" s="340"/>
      <c r="B313" s="337"/>
      <c r="C313" s="77">
        <v>2012</v>
      </c>
      <c r="D313" s="77">
        <f t="shared" si="69"/>
        <v>3</v>
      </c>
      <c r="E313" s="79"/>
      <c r="F313" s="79"/>
      <c r="G313" s="79"/>
      <c r="H313" s="79">
        <v>3</v>
      </c>
      <c r="I313" s="18">
        <f t="shared" si="67"/>
        <v>3</v>
      </c>
    </row>
    <row r="314" spans="1:9">
      <c r="A314" s="340"/>
      <c r="B314" s="337"/>
      <c r="C314" s="77">
        <v>2013</v>
      </c>
      <c r="D314" s="77">
        <f t="shared" si="69"/>
        <v>0</v>
      </c>
      <c r="E314" s="79"/>
      <c r="F314" s="79"/>
      <c r="G314" s="79"/>
      <c r="H314" s="79">
        <v>0</v>
      </c>
      <c r="I314" s="18">
        <f t="shared" si="67"/>
        <v>0</v>
      </c>
    </row>
    <row r="315" spans="1:9">
      <c r="A315" s="340"/>
      <c r="B315" s="337"/>
      <c r="C315" s="77">
        <v>2014</v>
      </c>
      <c r="D315" s="77">
        <f t="shared" si="69"/>
        <v>0</v>
      </c>
      <c r="E315" s="79"/>
      <c r="F315" s="79"/>
      <c r="G315" s="79"/>
      <c r="H315" s="79">
        <v>0</v>
      </c>
      <c r="I315" s="18">
        <f t="shared" si="67"/>
        <v>0</v>
      </c>
    </row>
    <row r="316" spans="1:9">
      <c r="A316" s="341"/>
      <c r="B316" s="338"/>
      <c r="C316" s="77">
        <v>2015</v>
      </c>
      <c r="D316" s="77">
        <v>0</v>
      </c>
      <c r="E316" s="79"/>
      <c r="F316" s="79"/>
      <c r="G316" s="79"/>
      <c r="H316" s="79">
        <v>0</v>
      </c>
      <c r="I316" s="18">
        <f t="shared" si="67"/>
        <v>0</v>
      </c>
    </row>
    <row r="317" spans="1:9" ht="23.25" customHeight="1" outlineLevel="1">
      <c r="A317" s="354" t="s">
        <v>97</v>
      </c>
      <c r="B317" s="353" t="s">
        <v>98</v>
      </c>
      <c r="C317" s="77" t="s">
        <v>19</v>
      </c>
      <c r="D317" s="15">
        <f>SUM(E317:H317)</f>
        <v>10</v>
      </c>
      <c r="E317" s="79">
        <f>SUM(E318:E321)</f>
        <v>0</v>
      </c>
      <c r="F317" s="79">
        <f>SUM(F318:F321)</f>
        <v>0</v>
      </c>
      <c r="G317" s="79">
        <f>SUM(G318:G321)</f>
        <v>0</v>
      </c>
      <c r="H317" s="79">
        <f>SUM(H318:H321)</f>
        <v>10</v>
      </c>
      <c r="I317" s="18">
        <f t="shared" si="67"/>
        <v>10</v>
      </c>
    </row>
    <row r="318" spans="1:9">
      <c r="A318" s="354"/>
      <c r="B318" s="353"/>
      <c r="C318" s="77">
        <v>2011</v>
      </c>
      <c r="D318" s="77">
        <f t="shared" ref="D318:D321" si="70">SUM(E318:H318)</f>
        <v>2</v>
      </c>
      <c r="E318" s="79"/>
      <c r="F318" s="79"/>
      <c r="G318" s="79"/>
      <c r="H318" s="79">
        <v>2</v>
      </c>
      <c r="I318" s="18">
        <f t="shared" si="67"/>
        <v>2</v>
      </c>
    </row>
    <row r="319" spans="1:9">
      <c r="A319" s="354"/>
      <c r="B319" s="353"/>
      <c r="C319" s="77">
        <v>2012</v>
      </c>
      <c r="D319" s="77">
        <f t="shared" si="70"/>
        <v>3</v>
      </c>
      <c r="E319" s="79"/>
      <c r="F319" s="79"/>
      <c r="G319" s="79"/>
      <c r="H319" s="79">
        <v>3</v>
      </c>
      <c r="I319" s="18">
        <f t="shared" si="67"/>
        <v>3</v>
      </c>
    </row>
    <row r="320" spans="1:9">
      <c r="A320" s="354"/>
      <c r="B320" s="353"/>
      <c r="C320" s="77">
        <v>2013</v>
      </c>
      <c r="D320" s="77">
        <f t="shared" si="70"/>
        <v>5</v>
      </c>
      <c r="E320" s="79"/>
      <c r="F320" s="79"/>
      <c r="G320" s="79"/>
      <c r="H320" s="79">
        <v>5</v>
      </c>
      <c r="I320" s="18">
        <f t="shared" si="67"/>
        <v>5</v>
      </c>
    </row>
    <row r="321" spans="1:9">
      <c r="A321" s="354"/>
      <c r="B321" s="353"/>
      <c r="C321" s="77">
        <v>2014</v>
      </c>
      <c r="D321" s="77">
        <f t="shared" si="70"/>
        <v>0</v>
      </c>
      <c r="E321" s="79"/>
      <c r="F321" s="79"/>
      <c r="G321" s="79"/>
      <c r="H321" s="79"/>
      <c r="I321" s="18">
        <f t="shared" si="67"/>
        <v>0</v>
      </c>
    </row>
    <row r="322" spans="1:9">
      <c r="A322" s="354"/>
      <c r="B322" s="353"/>
      <c r="C322" s="77">
        <v>2015</v>
      </c>
      <c r="D322" s="77">
        <v>0</v>
      </c>
      <c r="E322" s="79"/>
      <c r="F322" s="79"/>
      <c r="G322" s="79"/>
      <c r="H322" s="79"/>
      <c r="I322" s="18"/>
    </row>
    <row r="323" spans="1:9" ht="23.25" customHeight="1" outlineLevel="1">
      <c r="A323" s="339" t="s">
        <v>99</v>
      </c>
      <c r="B323" s="336" t="s">
        <v>100</v>
      </c>
      <c r="C323" s="77" t="s">
        <v>19</v>
      </c>
      <c r="D323" s="15">
        <f>SUM(E323:H323)</f>
        <v>3</v>
      </c>
      <c r="E323" s="79">
        <f>SUM(E324:E327)</f>
        <v>0</v>
      </c>
      <c r="F323" s="79">
        <f>SUM(F324:F327)</f>
        <v>0</v>
      </c>
      <c r="G323" s="79">
        <f>SUM(G324:G327)</f>
        <v>0</v>
      </c>
      <c r="H323" s="79">
        <f>SUM(H324:H327)</f>
        <v>3</v>
      </c>
      <c r="I323" s="18">
        <f t="shared" si="67"/>
        <v>3</v>
      </c>
    </row>
    <row r="324" spans="1:9">
      <c r="A324" s="340"/>
      <c r="B324" s="337"/>
      <c r="C324" s="77">
        <v>2011</v>
      </c>
      <c r="D324" s="77">
        <f t="shared" ref="D324:D327" si="71">SUM(E324:H324)</f>
        <v>0</v>
      </c>
      <c r="E324" s="79"/>
      <c r="F324" s="79"/>
      <c r="G324" s="79"/>
      <c r="H324" s="79"/>
      <c r="I324" s="18">
        <f t="shared" si="67"/>
        <v>0</v>
      </c>
    </row>
    <row r="325" spans="1:9">
      <c r="A325" s="340"/>
      <c r="B325" s="337"/>
      <c r="C325" s="77">
        <v>2012</v>
      </c>
      <c r="D325" s="77">
        <f t="shared" si="71"/>
        <v>1</v>
      </c>
      <c r="E325" s="79"/>
      <c r="F325" s="79"/>
      <c r="G325" s="79"/>
      <c r="H325" s="79">
        <v>1</v>
      </c>
      <c r="I325" s="18">
        <f t="shared" si="67"/>
        <v>1</v>
      </c>
    </row>
    <row r="326" spans="1:9">
      <c r="A326" s="340"/>
      <c r="B326" s="337"/>
      <c r="C326" s="77">
        <v>2013</v>
      </c>
      <c r="D326" s="77">
        <f t="shared" si="71"/>
        <v>1</v>
      </c>
      <c r="E326" s="79"/>
      <c r="F326" s="79"/>
      <c r="G326" s="79"/>
      <c r="H326" s="79">
        <v>1</v>
      </c>
      <c r="I326" s="18">
        <f t="shared" si="67"/>
        <v>1</v>
      </c>
    </row>
    <row r="327" spans="1:9">
      <c r="A327" s="340"/>
      <c r="B327" s="337"/>
      <c r="C327" s="77">
        <v>2014</v>
      </c>
      <c r="D327" s="77">
        <f t="shared" si="71"/>
        <v>1</v>
      </c>
      <c r="E327" s="79"/>
      <c r="F327" s="79"/>
      <c r="G327" s="79"/>
      <c r="H327" s="79">
        <v>1</v>
      </c>
      <c r="I327" s="18">
        <f t="shared" si="67"/>
        <v>1</v>
      </c>
    </row>
    <row r="328" spans="1:9">
      <c r="A328" s="341"/>
      <c r="B328" s="338"/>
      <c r="C328" s="77">
        <v>2015</v>
      </c>
      <c r="D328" s="77">
        <v>0</v>
      </c>
      <c r="E328" s="79"/>
      <c r="F328" s="79"/>
      <c r="G328" s="79"/>
      <c r="H328" s="79">
        <v>0</v>
      </c>
      <c r="I328" s="18">
        <f t="shared" si="67"/>
        <v>0</v>
      </c>
    </row>
    <row r="329" spans="1:9" ht="23.25" customHeight="1" outlineLevel="1">
      <c r="A329" s="339" t="s">
        <v>101</v>
      </c>
      <c r="B329" s="336" t="s">
        <v>102</v>
      </c>
      <c r="C329" s="77" t="s">
        <v>19</v>
      </c>
      <c r="D329" s="15">
        <f>SUM(E329:H329)</f>
        <v>1.7999999999999998</v>
      </c>
      <c r="E329" s="79"/>
      <c r="F329" s="79"/>
      <c r="G329" s="79"/>
      <c r="H329" s="79">
        <f>SUM(H330:H333)</f>
        <v>1.7999999999999998</v>
      </c>
      <c r="I329" s="18">
        <f t="shared" si="67"/>
        <v>1.7999999999999998</v>
      </c>
    </row>
    <row r="330" spans="1:9" ht="12.75" customHeight="1">
      <c r="A330" s="340"/>
      <c r="B330" s="337"/>
      <c r="C330" s="77">
        <v>2011</v>
      </c>
      <c r="D330" s="77">
        <f t="shared" ref="D330:D333" si="72">SUM(E330:H330)</f>
        <v>0.6</v>
      </c>
      <c r="E330" s="79"/>
      <c r="F330" s="79"/>
      <c r="G330" s="79"/>
      <c r="H330" s="79">
        <v>0.6</v>
      </c>
      <c r="I330" s="18">
        <f t="shared" si="67"/>
        <v>0.6</v>
      </c>
    </row>
    <row r="331" spans="1:9" ht="12.75" customHeight="1">
      <c r="A331" s="340"/>
      <c r="B331" s="337"/>
      <c r="C331" s="77">
        <v>2012</v>
      </c>
      <c r="D331" s="77">
        <f t="shared" si="72"/>
        <v>0.6</v>
      </c>
      <c r="E331" s="79"/>
      <c r="F331" s="79"/>
      <c r="G331" s="79"/>
      <c r="H331" s="79">
        <v>0.6</v>
      </c>
      <c r="I331" s="18">
        <f t="shared" si="67"/>
        <v>0.6</v>
      </c>
    </row>
    <row r="332" spans="1:9" ht="12.75" customHeight="1">
      <c r="A332" s="340"/>
      <c r="B332" s="337"/>
      <c r="C332" s="77">
        <v>2013</v>
      </c>
      <c r="D332" s="77">
        <f t="shared" si="72"/>
        <v>0.6</v>
      </c>
      <c r="E332" s="79"/>
      <c r="F332" s="79"/>
      <c r="G332" s="79"/>
      <c r="H332" s="79">
        <v>0.6</v>
      </c>
      <c r="I332" s="18">
        <f t="shared" si="67"/>
        <v>0.6</v>
      </c>
    </row>
    <row r="333" spans="1:9" ht="12.75" customHeight="1">
      <c r="A333" s="340"/>
      <c r="B333" s="337"/>
      <c r="C333" s="77">
        <v>2014</v>
      </c>
      <c r="D333" s="77">
        <f t="shared" si="72"/>
        <v>0</v>
      </c>
      <c r="E333" s="79"/>
      <c r="F333" s="79"/>
      <c r="G333" s="79"/>
      <c r="H333" s="79">
        <v>0</v>
      </c>
      <c r="I333" s="18">
        <f t="shared" si="67"/>
        <v>0</v>
      </c>
    </row>
    <row r="334" spans="1:9" ht="12.75" customHeight="1">
      <c r="A334" s="341"/>
      <c r="B334" s="338"/>
      <c r="C334" s="77">
        <v>2015</v>
      </c>
      <c r="D334" s="77">
        <v>0</v>
      </c>
      <c r="E334" s="79"/>
      <c r="F334" s="79"/>
      <c r="G334" s="79"/>
      <c r="H334" s="79">
        <v>0</v>
      </c>
      <c r="I334" s="18">
        <f t="shared" si="67"/>
        <v>0</v>
      </c>
    </row>
    <row r="335" spans="1:9" ht="12.75" customHeight="1" outlineLevel="1">
      <c r="A335" s="339" t="s">
        <v>103</v>
      </c>
      <c r="B335" s="336" t="s">
        <v>104</v>
      </c>
      <c r="C335" s="77" t="s">
        <v>19</v>
      </c>
      <c r="D335" s="15">
        <f>SUM(E335:H335)</f>
        <v>4</v>
      </c>
      <c r="E335" s="79">
        <f>SUM(E336:E339)</f>
        <v>0</v>
      </c>
      <c r="F335" s="79">
        <f>SUM(F336:F339)</f>
        <v>0</v>
      </c>
      <c r="G335" s="79">
        <f>SUM(G336:G339)</f>
        <v>0</v>
      </c>
      <c r="H335" s="79">
        <f>SUM(H336:H339)</f>
        <v>4</v>
      </c>
      <c r="I335" s="18">
        <f t="shared" si="67"/>
        <v>4</v>
      </c>
    </row>
    <row r="336" spans="1:9">
      <c r="A336" s="340"/>
      <c r="B336" s="337"/>
      <c r="C336" s="77">
        <v>2011</v>
      </c>
      <c r="D336" s="77">
        <f t="shared" ref="D336:D339" si="73">SUM(E336:H336)</f>
        <v>1</v>
      </c>
      <c r="E336" s="79"/>
      <c r="F336" s="79"/>
      <c r="G336" s="79"/>
      <c r="H336" s="79">
        <v>1</v>
      </c>
      <c r="I336" s="18">
        <f t="shared" si="67"/>
        <v>1</v>
      </c>
    </row>
    <row r="337" spans="1:9">
      <c r="A337" s="340"/>
      <c r="B337" s="337"/>
      <c r="C337" s="77">
        <v>2012</v>
      </c>
      <c r="D337" s="77">
        <f t="shared" si="73"/>
        <v>1.5</v>
      </c>
      <c r="E337" s="79"/>
      <c r="F337" s="79"/>
      <c r="G337" s="79"/>
      <c r="H337" s="79">
        <v>1.5</v>
      </c>
      <c r="I337" s="18">
        <f t="shared" si="67"/>
        <v>1.5</v>
      </c>
    </row>
    <row r="338" spans="1:9">
      <c r="A338" s="340"/>
      <c r="B338" s="337"/>
      <c r="C338" s="77">
        <v>2013</v>
      </c>
      <c r="D338" s="77">
        <f t="shared" si="73"/>
        <v>1.5</v>
      </c>
      <c r="E338" s="79"/>
      <c r="F338" s="79"/>
      <c r="G338" s="79"/>
      <c r="H338" s="79">
        <v>1.5</v>
      </c>
      <c r="I338" s="18">
        <f t="shared" si="67"/>
        <v>1.5</v>
      </c>
    </row>
    <row r="339" spans="1:9">
      <c r="A339" s="340"/>
      <c r="B339" s="337"/>
      <c r="C339" s="77">
        <v>2014</v>
      </c>
      <c r="D339" s="77">
        <f t="shared" si="73"/>
        <v>0</v>
      </c>
      <c r="E339" s="79"/>
      <c r="F339" s="79"/>
      <c r="G339" s="79"/>
      <c r="H339" s="79">
        <v>0</v>
      </c>
      <c r="I339" s="18">
        <f t="shared" si="67"/>
        <v>0</v>
      </c>
    </row>
    <row r="340" spans="1:9">
      <c r="A340" s="341"/>
      <c r="B340" s="338"/>
      <c r="C340" s="77">
        <v>2015</v>
      </c>
      <c r="D340" s="77">
        <v>0</v>
      </c>
      <c r="E340" s="79"/>
      <c r="F340" s="79"/>
      <c r="G340" s="79"/>
      <c r="H340" s="79">
        <v>0</v>
      </c>
      <c r="I340" s="18">
        <f t="shared" si="67"/>
        <v>0</v>
      </c>
    </row>
    <row r="341" spans="1:9" ht="14.25" customHeight="1" outlineLevel="1">
      <c r="A341" s="339" t="s">
        <v>105</v>
      </c>
      <c r="B341" s="336" t="s">
        <v>106</v>
      </c>
      <c r="C341" s="77" t="s">
        <v>19</v>
      </c>
      <c r="D341" s="15">
        <f>SUM(E341:H341)</f>
        <v>3.8</v>
      </c>
      <c r="E341" s="79">
        <f>SUM(E342:E345)</f>
        <v>0</v>
      </c>
      <c r="F341" s="79">
        <f>SUM(F342:F345)</f>
        <v>0</v>
      </c>
      <c r="G341" s="79">
        <f>SUM(G342:G345)</f>
        <v>0</v>
      </c>
      <c r="H341" s="79">
        <f>SUM(H342:H345)</f>
        <v>3.8</v>
      </c>
      <c r="I341" s="18">
        <f t="shared" si="67"/>
        <v>3.8</v>
      </c>
    </row>
    <row r="342" spans="1:9" ht="16.5" customHeight="1">
      <c r="A342" s="340"/>
      <c r="B342" s="337"/>
      <c r="C342" s="77">
        <v>2011</v>
      </c>
      <c r="D342" s="77">
        <f t="shared" ref="D342:D345" si="74">SUM(E342:H342)</f>
        <v>1.3</v>
      </c>
      <c r="E342" s="79"/>
      <c r="F342" s="79"/>
      <c r="G342" s="79"/>
      <c r="H342" s="79">
        <v>1.3</v>
      </c>
      <c r="I342" s="18">
        <f t="shared" si="67"/>
        <v>1.3</v>
      </c>
    </row>
    <row r="343" spans="1:9">
      <c r="A343" s="340"/>
      <c r="B343" s="337"/>
      <c r="C343" s="77">
        <v>2012</v>
      </c>
      <c r="D343" s="77">
        <f t="shared" si="74"/>
        <v>1.5</v>
      </c>
      <c r="E343" s="79"/>
      <c r="F343" s="79"/>
      <c r="G343" s="79"/>
      <c r="H343" s="79">
        <v>1.5</v>
      </c>
      <c r="I343" s="18">
        <f t="shared" si="67"/>
        <v>1.5</v>
      </c>
    </row>
    <row r="344" spans="1:9">
      <c r="A344" s="340"/>
      <c r="B344" s="337"/>
      <c r="C344" s="77">
        <v>2013</v>
      </c>
      <c r="D344" s="77">
        <f t="shared" si="74"/>
        <v>1</v>
      </c>
      <c r="E344" s="79"/>
      <c r="F344" s="79"/>
      <c r="G344" s="79"/>
      <c r="H344" s="79">
        <v>1</v>
      </c>
      <c r="I344" s="18">
        <f t="shared" si="67"/>
        <v>1</v>
      </c>
    </row>
    <row r="345" spans="1:9">
      <c r="A345" s="340"/>
      <c r="B345" s="337"/>
      <c r="C345" s="77">
        <v>2014</v>
      </c>
      <c r="D345" s="77">
        <f t="shared" si="74"/>
        <v>0</v>
      </c>
      <c r="E345" s="79"/>
      <c r="F345" s="79"/>
      <c r="G345" s="79"/>
      <c r="H345" s="79">
        <v>0</v>
      </c>
      <c r="I345" s="18">
        <f t="shared" si="67"/>
        <v>0</v>
      </c>
    </row>
    <row r="346" spans="1:9">
      <c r="A346" s="341"/>
      <c r="B346" s="338"/>
      <c r="C346" s="77">
        <v>2015</v>
      </c>
      <c r="D346" s="77">
        <v>0</v>
      </c>
      <c r="E346" s="79"/>
      <c r="F346" s="79"/>
      <c r="G346" s="79"/>
      <c r="H346" s="79">
        <v>0</v>
      </c>
      <c r="I346" s="18">
        <f t="shared" si="67"/>
        <v>0</v>
      </c>
    </row>
    <row r="347" spans="1:9" ht="23.25" customHeight="1" outlineLevel="1">
      <c r="A347" s="354" t="s">
        <v>107</v>
      </c>
      <c r="B347" s="353" t="s">
        <v>108</v>
      </c>
      <c r="C347" s="77" t="s">
        <v>19</v>
      </c>
      <c r="D347" s="15">
        <f>SUM(E347:H347)</f>
        <v>0.42</v>
      </c>
      <c r="E347" s="79">
        <f>SUM(E348:E351)</f>
        <v>0</v>
      </c>
      <c r="F347" s="79">
        <f>SUM(F348:F351)</f>
        <v>0</v>
      </c>
      <c r="G347" s="79">
        <f>SUM(G348:G351)</f>
        <v>0</v>
      </c>
      <c r="H347" s="79">
        <f>SUM(H348:H351)</f>
        <v>0.42</v>
      </c>
      <c r="I347" s="18">
        <f t="shared" si="67"/>
        <v>0.42</v>
      </c>
    </row>
    <row r="348" spans="1:9">
      <c r="A348" s="354"/>
      <c r="B348" s="353"/>
      <c r="C348" s="77">
        <v>2011</v>
      </c>
      <c r="D348" s="77">
        <f t="shared" ref="D348:D351" si="75">SUM(E348:H348)</f>
        <v>0.21</v>
      </c>
      <c r="E348" s="79"/>
      <c r="F348" s="79"/>
      <c r="G348" s="79"/>
      <c r="H348" s="79">
        <v>0.21</v>
      </c>
      <c r="I348" s="18">
        <f t="shared" ref="I348:I396" si="76">E348+F348+G348+H348</f>
        <v>0.21</v>
      </c>
    </row>
    <row r="349" spans="1:9">
      <c r="A349" s="354"/>
      <c r="B349" s="353"/>
      <c r="C349" s="77">
        <v>2012</v>
      </c>
      <c r="D349" s="77">
        <f t="shared" si="75"/>
        <v>0.21</v>
      </c>
      <c r="E349" s="79"/>
      <c r="F349" s="79"/>
      <c r="G349" s="79"/>
      <c r="H349" s="79">
        <v>0.21</v>
      </c>
      <c r="I349" s="18">
        <f t="shared" si="76"/>
        <v>0.21</v>
      </c>
    </row>
    <row r="350" spans="1:9">
      <c r="A350" s="354"/>
      <c r="B350" s="353"/>
      <c r="C350" s="77">
        <v>2013</v>
      </c>
      <c r="D350" s="77">
        <f t="shared" si="75"/>
        <v>0</v>
      </c>
      <c r="E350" s="79"/>
      <c r="F350" s="79"/>
      <c r="G350" s="79"/>
      <c r="H350" s="79"/>
      <c r="I350" s="18">
        <f t="shared" si="76"/>
        <v>0</v>
      </c>
    </row>
    <row r="351" spans="1:9">
      <c r="A351" s="354"/>
      <c r="B351" s="353"/>
      <c r="C351" s="77">
        <v>2014</v>
      </c>
      <c r="D351" s="77">
        <f t="shared" si="75"/>
        <v>0</v>
      </c>
      <c r="E351" s="79"/>
      <c r="F351" s="79"/>
      <c r="G351" s="79"/>
      <c r="H351" s="79"/>
      <c r="I351" s="18">
        <f t="shared" si="76"/>
        <v>0</v>
      </c>
    </row>
    <row r="352" spans="1:9">
      <c r="A352" s="354"/>
      <c r="B352" s="353"/>
      <c r="C352" s="77">
        <v>2015</v>
      </c>
      <c r="D352" s="77">
        <v>0</v>
      </c>
      <c r="E352" s="79"/>
      <c r="F352" s="79"/>
      <c r="G352" s="79"/>
      <c r="H352" s="79">
        <v>0</v>
      </c>
      <c r="I352" s="18"/>
    </row>
    <row r="353" spans="1:9">
      <c r="A353" s="339" t="s">
        <v>109</v>
      </c>
      <c r="B353" s="336" t="s">
        <v>110</v>
      </c>
      <c r="C353" s="77" t="s">
        <v>19</v>
      </c>
      <c r="D353" s="77">
        <f>D354+D355+D356+D357</f>
        <v>1.5</v>
      </c>
      <c r="E353" s="77">
        <f t="shared" ref="E353:H353" si="77">E354+E355+E356+E357</f>
        <v>0</v>
      </c>
      <c r="F353" s="77">
        <f t="shared" si="77"/>
        <v>0</v>
      </c>
      <c r="G353" s="77">
        <f t="shared" si="77"/>
        <v>0</v>
      </c>
      <c r="H353" s="77">
        <f t="shared" si="77"/>
        <v>1.5</v>
      </c>
      <c r="I353" s="18"/>
    </row>
    <row r="354" spans="1:9" ht="16.5" customHeight="1">
      <c r="A354" s="340"/>
      <c r="B354" s="337"/>
      <c r="C354" s="77" t="s">
        <v>111</v>
      </c>
      <c r="D354" s="77">
        <f t="shared" ref="D354:D357" si="78">SUM(E354:H354)</f>
        <v>1</v>
      </c>
      <c r="E354" s="79"/>
      <c r="F354" s="79"/>
      <c r="G354" s="79"/>
      <c r="H354" s="79">
        <v>1</v>
      </c>
      <c r="I354" s="18">
        <f t="shared" si="76"/>
        <v>1</v>
      </c>
    </row>
    <row r="355" spans="1:9">
      <c r="A355" s="340"/>
      <c r="B355" s="337"/>
      <c r="C355" s="77" t="s">
        <v>112</v>
      </c>
      <c r="D355" s="77">
        <f t="shared" si="78"/>
        <v>0.5</v>
      </c>
      <c r="E355" s="79"/>
      <c r="F355" s="79"/>
      <c r="G355" s="79"/>
      <c r="H355" s="79">
        <v>0.5</v>
      </c>
      <c r="I355" s="18">
        <f t="shared" si="76"/>
        <v>0.5</v>
      </c>
    </row>
    <row r="356" spans="1:9">
      <c r="A356" s="340"/>
      <c r="B356" s="337"/>
      <c r="C356" s="77" t="s">
        <v>113</v>
      </c>
      <c r="D356" s="77">
        <f t="shared" si="78"/>
        <v>0</v>
      </c>
      <c r="E356" s="79"/>
      <c r="F356" s="79"/>
      <c r="G356" s="79"/>
      <c r="H356" s="79"/>
      <c r="I356" s="18">
        <f t="shared" si="76"/>
        <v>0</v>
      </c>
    </row>
    <row r="357" spans="1:9">
      <c r="A357" s="340"/>
      <c r="B357" s="337"/>
      <c r="C357" s="77" t="s">
        <v>114</v>
      </c>
      <c r="D357" s="77">
        <f t="shared" si="78"/>
        <v>0</v>
      </c>
      <c r="E357" s="79"/>
      <c r="F357" s="79"/>
      <c r="G357" s="79"/>
      <c r="H357" s="79"/>
      <c r="I357" s="18">
        <f t="shared" si="76"/>
        <v>0</v>
      </c>
    </row>
    <row r="358" spans="1:9">
      <c r="A358" s="341"/>
      <c r="B358" s="338"/>
      <c r="C358" s="77">
        <v>2015</v>
      </c>
      <c r="D358" s="77">
        <v>0</v>
      </c>
      <c r="E358" s="79"/>
      <c r="F358" s="79"/>
      <c r="G358" s="79"/>
      <c r="H358" s="79">
        <v>0</v>
      </c>
      <c r="I358" s="18"/>
    </row>
    <row r="359" spans="1:9" s="8" customFormat="1" ht="23.25" customHeight="1" outlineLevel="1">
      <c r="A359" s="333">
        <v>11</v>
      </c>
      <c r="B359" s="330" t="s">
        <v>115</v>
      </c>
      <c r="C359" s="6" t="s">
        <v>19</v>
      </c>
      <c r="D359" s="7">
        <f>SUM(E359:H359)</f>
        <v>81.3</v>
      </c>
      <c r="E359" s="7">
        <f>SUM(E360:E363)</f>
        <v>0</v>
      </c>
      <c r="F359" s="7">
        <f>SUM(F360:F363)</f>
        <v>0</v>
      </c>
      <c r="G359" s="7">
        <f>SUM(G360:G363)</f>
        <v>81.3</v>
      </c>
      <c r="H359" s="7">
        <f>SUM(H360:H363)</f>
        <v>0</v>
      </c>
      <c r="I359" s="18">
        <f t="shared" si="76"/>
        <v>81.3</v>
      </c>
    </row>
    <row r="360" spans="1:9" s="8" customFormat="1" ht="12.75" customHeight="1" outlineLevel="1">
      <c r="A360" s="334"/>
      <c r="B360" s="331"/>
      <c r="C360" s="6">
        <v>2011</v>
      </c>
      <c r="D360" s="6">
        <f t="shared" ref="D360:D363" si="79">SUM(E360:H360)</f>
        <v>27.9</v>
      </c>
      <c r="E360" s="6">
        <f t="shared" ref="E360:H363" si="80">E366+E372</f>
        <v>0</v>
      </c>
      <c r="F360" s="6">
        <f t="shared" si="80"/>
        <v>0</v>
      </c>
      <c r="G360" s="6">
        <f t="shared" si="80"/>
        <v>27.9</v>
      </c>
      <c r="H360" s="6">
        <f t="shared" si="80"/>
        <v>0</v>
      </c>
      <c r="I360" s="18">
        <f t="shared" si="76"/>
        <v>27.9</v>
      </c>
    </row>
    <row r="361" spans="1:9" s="8" customFormat="1" ht="12.75" customHeight="1" outlineLevel="1">
      <c r="A361" s="334"/>
      <c r="B361" s="331"/>
      <c r="C361" s="6">
        <v>2012</v>
      </c>
      <c r="D361" s="6">
        <f t="shared" si="79"/>
        <v>27.1</v>
      </c>
      <c r="E361" s="6">
        <f t="shared" si="80"/>
        <v>0</v>
      </c>
      <c r="F361" s="6">
        <f t="shared" si="80"/>
        <v>0</v>
      </c>
      <c r="G361" s="6">
        <f t="shared" si="80"/>
        <v>27.1</v>
      </c>
      <c r="H361" s="6">
        <f t="shared" si="80"/>
        <v>0</v>
      </c>
      <c r="I361" s="18">
        <f t="shared" si="76"/>
        <v>27.1</v>
      </c>
    </row>
    <row r="362" spans="1:9" s="8" customFormat="1" ht="14.25" customHeight="1" outlineLevel="1">
      <c r="A362" s="334"/>
      <c r="B362" s="331"/>
      <c r="C362" s="6">
        <v>2013</v>
      </c>
      <c r="D362" s="6">
        <f t="shared" si="79"/>
        <v>26.3</v>
      </c>
      <c r="E362" s="6">
        <f t="shared" si="80"/>
        <v>0</v>
      </c>
      <c r="F362" s="6">
        <f t="shared" si="80"/>
        <v>0</v>
      </c>
      <c r="G362" s="6">
        <f t="shared" si="80"/>
        <v>26.3</v>
      </c>
      <c r="H362" s="6">
        <f t="shared" si="80"/>
        <v>0</v>
      </c>
      <c r="I362" s="18">
        <f t="shared" si="76"/>
        <v>26.3</v>
      </c>
    </row>
    <row r="363" spans="1:9" s="8" customFormat="1" ht="12.75" customHeight="1" outlineLevel="1">
      <c r="A363" s="334"/>
      <c r="B363" s="331"/>
      <c r="C363" s="6">
        <v>2014</v>
      </c>
      <c r="D363" s="6">
        <f t="shared" si="79"/>
        <v>0</v>
      </c>
      <c r="E363" s="6">
        <f t="shared" si="80"/>
        <v>0</v>
      </c>
      <c r="F363" s="6">
        <f t="shared" si="80"/>
        <v>0</v>
      </c>
      <c r="G363" s="6">
        <f t="shared" si="80"/>
        <v>0</v>
      </c>
      <c r="H363" s="6">
        <f t="shared" si="80"/>
        <v>0</v>
      </c>
      <c r="I363" s="18">
        <f t="shared" si="76"/>
        <v>0</v>
      </c>
    </row>
    <row r="364" spans="1:9" s="8" customFormat="1" ht="12.75" customHeight="1" outlineLevel="1">
      <c r="A364" s="335"/>
      <c r="B364" s="332"/>
      <c r="C364" s="6">
        <v>2015</v>
      </c>
      <c r="D364" s="6">
        <v>0</v>
      </c>
      <c r="E364" s="6"/>
      <c r="F364" s="6"/>
      <c r="G364" s="6">
        <v>0</v>
      </c>
      <c r="H364" s="6"/>
      <c r="I364" s="18"/>
    </row>
    <row r="365" spans="1:9" ht="23.25" customHeight="1">
      <c r="A365" s="350" t="s">
        <v>116</v>
      </c>
      <c r="B365" s="342" t="s">
        <v>117</v>
      </c>
      <c r="C365" s="77" t="s">
        <v>19</v>
      </c>
      <c r="D365" s="15">
        <f>SUM(E365:H365)</f>
        <v>0</v>
      </c>
      <c r="E365" s="15">
        <f>SUM(E366:E369)</f>
        <v>0</v>
      </c>
      <c r="F365" s="15">
        <f>SUM(F366:F369)</f>
        <v>0</v>
      </c>
      <c r="G365" s="15">
        <f>SUM(G366:G369)</f>
        <v>0</v>
      </c>
      <c r="H365" s="15">
        <f>SUM(H366:H369)</f>
        <v>0</v>
      </c>
      <c r="I365" s="18">
        <f t="shared" si="76"/>
        <v>0</v>
      </c>
    </row>
    <row r="366" spans="1:9" outlineLevel="1">
      <c r="A366" s="351"/>
      <c r="B366" s="343"/>
      <c r="C366" s="77">
        <v>2011</v>
      </c>
      <c r="D366" s="77">
        <f t="shared" ref="D366:D369" si="81">SUM(E366:H366)</f>
        <v>0</v>
      </c>
      <c r="E366" s="77"/>
      <c r="F366" s="77"/>
      <c r="G366" s="77"/>
      <c r="H366" s="77"/>
      <c r="I366" s="18">
        <f t="shared" si="76"/>
        <v>0</v>
      </c>
    </row>
    <row r="367" spans="1:9" outlineLevel="1">
      <c r="A367" s="351"/>
      <c r="B367" s="343"/>
      <c r="C367" s="77">
        <v>2012</v>
      </c>
      <c r="D367" s="77">
        <f t="shared" si="81"/>
        <v>0</v>
      </c>
      <c r="E367" s="77"/>
      <c r="F367" s="77"/>
      <c r="G367" s="77"/>
      <c r="H367" s="77"/>
      <c r="I367" s="18">
        <f t="shared" si="76"/>
        <v>0</v>
      </c>
    </row>
    <row r="368" spans="1:9" ht="14.25" customHeight="1" outlineLevel="1">
      <c r="A368" s="351"/>
      <c r="B368" s="343"/>
      <c r="C368" s="77">
        <v>2013</v>
      </c>
      <c r="D368" s="77">
        <f t="shared" si="81"/>
        <v>0</v>
      </c>
      <c r="E368" s="77"/>
      <c r="F368" s="77"/>
      <c r="G368" s="77"/>
      <c r="H368" s="77"/>
      <c r="I368" s="18">
        <f t="shared" si="76"/>
        <v>0</v>
      </c>
    </row>
    <row r="369" spans="1:9" outlineLevel="1">
      <c r="A369" s="351"/>
      <c r="B369" s="343"/>
      <c r="C369" s="77">
        <v>2014</v>
      </c>
      <c r="D369" s="77">
        <f t="shared" si="81"/>
        <v>0</v>
      </c>
      <c r="E369" s="77"/>
      <c r="F369" s="77"/>
      <c r="G369" s="77"/>
      <c r="H369" s="77"/>
      <c r="I369" s="18">
        <f t="shared" si="76"/>
        <v>0</v>
      </c>
    </row>
    <row r="370" spans="1:9" outlineLevel="1">
      <c r="A370" s="352"/>
      <c r="B370" s="344"/>
      <c r="C370" s="77">
        <v>2015</v>
      </c>
      <c r="D370" s="77">
        <v>0</v>
      </c>
      <c r="E370" s="77"/>
      <c r="F370" s="77"/>
      <c r="G370" s="77"/>
      <c r="H370" s="77"/>
      <c r="I370" s="18"/>
    </row>
    <row r="371" spans="1:9" ht="12.75" customHeight="1" outlineLevel="1">
      <c r="A371" s="339" t="s">
        <v>118</v>
      </c>
      <c r="B371" s="342" t="s">
        <v>119</v>
      </c>
      <c r="C371" s="77" t="s">
        <v>19</v>
      </c>
      <c r="D371" s="15">
        <f>SUM(E371:H371)</f>
        <v>81.3</v>
      </c>
      <c r="E371" s="15">
        <f>SUM(E372:E375)</f>
        <v>0</v>
      </c>
      <c r="F371" s="15">
        <f>SUM(F372:F375)</f>
        <v>0</v>
      </c>
      <c r="G371" s="15">
        <f>SUM(G372:G375)</f>
        <v>81.3</v>
      </c>
      <c r="H371" s="15">
        <f>SUM(H372:H375)</f>
        <v>0</v>
      </c>
      <c r="I371" s="18">
        <f t="shared" si="76"/>
        <v>81.3</v>
      </c>
    </row>
    <row r="372" spans="1:9" ht="15.75" customHeight="1">
      <c r="A372" s="340"/>
      <c r="B372" s="343"/>
      <c r="C372" s="77">
        <v>2011</v>
      </c>
      <c r="D372" s="77">
        <f>SUM(F372:H372)</f>
        <v>27.9</v>
      </c>
      <c r="E372" s="22"/>
      <c r="F372" s="77"/>
      <c r="G372" s="77">
        <v>27.9</v>
      </c>
      <c r="H372" s="77"/>
      <c r="I372" s="18">
        <f t="shared" si="76"/>
        <v>27.9</v>
      </c>
    </row>
    <row r="373" spans="1:9" ht="15.75" customHeight="1">
      <c r="A373" s="340"/>
      <c r="B373" s="343"/>
      <c r="C373" s="77">
        <v>2012</v>
      </c>
      <c r="D373" s="77">
        <f>SUM(F373:H373)</f>
        <v>27.1</v>
      </c>
      <c r="E373" s="22"/>
      <c r="F373" s="77"/>
      <c r="G373" s="77">
        <v>27.1</v>
      </c>
      <c r="H373" s="77"/>
      <c r="I373" s="18">
        <f t="shared" si="76"/>
        <v>27.1</v>
      </c>
    </row>
    <row r="374" spans="1:9" ht="15.75" customHeight="1">
      <c r="A374" s="340"/>
      <c r="B374" s="343"/>
      <c r="C374" s="77">
        <v>2013</v>
      </c>
      <c r="D374" s="77">
        <f>SUM(F374:H374)</f>
        <v>26.3</v>
      </c>
      <c r="E374" s="22"/>
      <c r="F374" s="77"/>
      <c r="G374" s="77">
        <v>26.3</v>
      </c>
      <c r="H374" s="77"/>
      <c r="I374" s="18">
        <f t="shared" si="76"/>
        <v>26.3</v>
      </c>
    </row>
    <row r="375" spans="1:9" ht="15.75" customHeight="1">
      <c r="A375" s="340"/>
      <c r="B375" s="343"/>
      <c r="C375" s="77">
        <v>2014</v>
      </c>
      <c r="D375" s="77">
        <f t="shared" ref="D375" si="82">SUM(E375:H375)</f>
        <v>0</v>
      </c>
      <c r="E375" s="77"/>
      <c r="F375" s="77"/>
      <c r="G375" s="77"/>
      <c r="H375" s="77"/>
      <c r="I375" s="18">
        <f t="shared" si="76"/>
        <v>0</v>
      </c>
    </row>
    <row r="376" spans="1:9" ht="15.75" customHeight="1">
      <c r="A376" s="341"/>
      <c r="B376" s="344"/>
      <c r="C376" s="77">
        <v>2015</v>
      </c>
      <c r="D376" s="77">
        <v>0</v>
      </c>
      <c r="E376" s="77"/>
      <c r="F376" s="77"/>
      <c r="G376" s="77"/>
      <c r="H376" s="77"/>
      <c r="I376" s="18"/>
    </row>
    <row r="377" spans="1:9" s="8" customFormat="1" ht="12.75" customHeight="1">
      <c r="A377" s="333">
        <v>12</v>
      </c>
      <c r="B377" s="345" t="s">
        <v>120</v>
      </c>
      <c r="C377" s="6" t="s">
        <v>19</v>
      </c>
      <c r="D377" s="7">
        <f>SUM(E377:H377)</f>
        <v>0</v>
      </c>
      <c r="E377" s="7">
        <f>SUM(E378:E381)</f>
        <v>0</v>
      </c>
      <c r="F377" s="7">
        <f>SUM(F378:F381)</f>
        <v>0</v>
      </c>
      <c r="G377" s="7">
        <f>SUM(G378:G381)</f>
        <v>0</v>
      </c>
      <c r="H377" s="7">
        <f>SUM(H378:H381)</f>
        <v>0</v>
      </c>
      <c r="I377" s="18">
        <f t="shared" si="76"/>
        <v>0</v>
      </c>
    </row>
    <row r="378" spans="1:9" s="8" customFormat="1" ht="12.75" customHeight="1">
      <c r="A378" s="334"/>
      <c r="B378" s="346"/>
      <c r="C378" s="6">
        <v>2011</v>
      </c>
      <c r="D378" s="6">
        <f t="shared" ref="D378:D381" si="83">SUM(E378:H378)</f>
        <v>0</v>
      </c>
      <c r="E378" s="6"/>
      <c r="F378" s="6"/>
      <c r="G378" s="6"/>
      <c r="H378" s="6"/>
      <c r="I378" s="18">
        <f t="shared" si="76"/>
        <v>0</v>
      </c>
    </row>
    <row r="379" spans="1:9" s="8" customFormat="1" ht="12.75" customHeight="1">
      <c r="A379" s="334"/>
      <c r="B379" s="346"/>
      <c r="C379" s="6">
        <v>2012</v>
      </c>
      <c r="D379" s="6">
        <f t="shared" si="83"/>
        <v>0</v>
      </c>
      <c r="E379" s="6"/>
      <c r="F379" s="6"/>
      <c r="G379" s="6"/>
      <c r="H379" s="6"/>
      <c r="I379" s="18">
        <f t="shared" si="76"/>
        <v>0</v>
      </c>
    </row>
    <row r="380" spans="1:9" s="8" customFormat="1" ht="12.75" customHeight="1">
      <c r="A380" s="334"/>
      <c r="B380" s="346"/>
      <c r="C380" s="6">
        <v>2013</v>
      </c>
      <c r="D380" s="6">
        <f t="shared" si="83"/>
        <v>0</v>
      </c>
      <c r="E380" s="6"/>
      <c r="F380" s="6"/>
      <c r="G380" s="6"/>
      <c r="H380" s="6"/>
      <c r="I380" s="18">
        <f t="shared" si="76"/>
        <v>0</v>
      </c>
    </row>
    <row r="381" spans="1:9" s="8" customFormat="1" ht="12.75" customHeight="1">
      <c r="A381" s="334"/>
      <c r="B381" s="346"/>
      <c r="C381" s="6">
        <v>2014</v>
      </c>
      <c r="D381" s="6">
        <f t="shared" si="83"/>
        <v>0</v>
      </c>
      <c r="E381" s="6"/>
      <c r="F381" s="6"/>
      <c r="G381" s="6"/>
      <c r="H381" s="6"/>
      <c r="I381" s="18">
        <f t="shared" si="76"/>
        <v>0</v>
      </c>
    </row>
    <row r="382" spans="1:9" s="8" customFormat="1" ht="12.75" customHeight="1">
      <c r="A382" s="335"/>
      <c r="B382" s="347"/>
      <c r="C382" s="6">
        <v>2015</v>
      </c>
      <c r="D382" s="6">
        <v>0</v>
      </c>
      <c r="E382" s="6"/>
      <c r="F382" s="6"/>
      <c r="G382" s="6"/>
      <c r="H382" s="6"/>
      <c r="I382" s="18"/>
    </row>
    <row r="383" spans="1:9" s="8" customFormat="1" ht="12.75" customHeight="1">
      <c r="A383" s="333">
        <v>13</v>
      </c>
      <c r="B383" s="345" t="s">
        <v>121</v>
      </c>
      <c r="C383" s="6" t="s">
        <v>19</v>
      </c>
      <c r="D383" s="7">
        <f>SUM(E383:H383)</f>
        <v>7.1</v>
      </c>
      <c r="E383" s="7">
        <f>SUM(E384:E387)</f>
        <v>2.1</v>
      </c>
      <c r="F383" s="7">
        <f>SUM(F384:F387)</f>
        <v>0</v>
      </c>
      <c r="G383" s="7">
        <f>SUM(G384:G387)</f>
        <v>5</v>
      </c>
      <c r="H383" s="7">
        <f>SUM(H384:H387)</f>
        <v>0</v>
      </c>
      <c r="I383" s="18">
        <f t="shared" si="76"/>
        <v>7.1</v>
      </c>
    </row>
    <row r="384" spans="1:9" s="8" customFormat="1" ht="12.75" customHeight="1">
      <c r="A384" s="334"/>
      <c r="B384" s="346"/>
      <c r="C384" s="6">
        <v>2011</v>
      </c>
      <c r="D384" s="6">
        <f t="shared" ref="D384:D387" si="84">SUM(E384:H384)</f>
        <v>3.5</v>
      </c>
      <c r="E384" s="23">
        <v>1</v>
      </c>
      <c r="F384" s="6"/>
      <c r="G384" s="23">
        <v>2.5</v>
      </c>
      <c r="H384" s="6"/>
      <c r="I384" s="18">
        <f t="shared" si="76"/>
        <v>3.5</v>
      </c>
    </row>
    <row r="385" spans="1:9" s="8" customFormat="1" ht="12.75" customHeight="1">
      <c r="A385" s="334"/>
      <c r="B385" s="346"/>
      <c r="C385" s="6">
        <v>2012</v>
      </c>
      <c r="D385" s="6">
        <f t="shared" si="84"/>
        <v>3.6</v>
      </c>
      <c r="E385" s="23">
        <v>1.1000000000000001</v>
      </c>
      <c r="F385" s="6"/>
      <c r="G385" s="23">
        <v>2.5</v>
      </c>
      <c r="H385" s="6"/>
      <c r="I385" s="18">
        <f t="shared" si="76"/>
        <v>3.6</v>
      </c>
    </row>
    <row r="386" spans="1:9" s="8" customFormat="1" ht="12.75" customHeight="1">
      <c r="A386" s="334"/>
      <c r="B386" s="346"/>
      <c r="C386" s="6">
        <v>2013</v>
      </c>
      <c r="D386" s="6">
        <f t="shared" si="84"/>
        <v>0</v>
      </c>
      <c r="E386" s="6"/>
      <c r="F386" s="6"/>
      <c r="G386" s="6"/>
      <c r="H386" s="6"/>
      <c r="I386" s="18">
        <f t="shared" si="76"/>
        <v>0</v>
      </c>
    </row>
    <row r="387" spans="1:9" s="8" customFormat="1" ht="12.75" customHeight="1">
      <c r="A387" s="334"/>
      <c r="B387" s="346"/>
      <c r="C387" s="6">
        <v>2014</v>
      </c>
      <c r="D387" s="6">
        <f t="shared" si="84"/>
        <v>0</v>
      </c>
      <c r="E387" s="6"/>
      <c r="F387" s="6"/>
      <c r="G387" s="6"/>
      <c r="H387" s="6"/>
      <c r="I387" s="18">
        <f t="shared" si="76"/>
        <v>0</v>
      </c>
    </row>
    <row r="388" spans="1:9" s="8" customFormat="1" ht="12.75" customHeight="1">
      <c r="A388" s="335"/>
      <c r="B388" s="347"/>
      <c r="C388" s="6">
        <v>2015</v>
      </c>
      <c r="D388" s="6">
        <v>0</v>
      </c>
      <c r="E388" s="6"/>
      <c r="F388" s="6"/>
      <c r="G388" s="6"/>
      <c r="H388" s="6"/>
      <c r="I388" s="18"/>
    </row>
    <row r="389" spans="1:9" s="8" customFormat="1" ht="23.25" customHeight="1" outlineLevel="1">
      <c r="A389" s="333">
        <v>14</v>
      </c>
      <c r="B389" s="330" t="s">
        <v>122</v>
      </c>
      <c r="C389" s="6" t="s">
        <v>19</v>
      </c>
      <c r="D389" s="7">
        <f>SUM(E389:H389)+D394</f>
        <v>39502</v>
      </c>
      <c r="E389" s="7">
        <f>SUM(E390:E393)</f>
        <v>0</v>
      </c>
      <c r="F389" s="7">
        <f>SUM(F390:F393)</f>
        <v>0</v>
      </c>
      <c r="G389" s="7">
        <f>SUM(G390:G393)</f>
        <v>0</v>
      </c>
      <c r="H389" s="7">
        <f>H390+H391+H392+H393+H394</f>
        <v>31501</v>
      </c>
      <c r="I389" s="18">
        <f t="shared" si="76"/>
        <v>31501</v>
      </c>
    </row>
    <row r="390" spans="1:9" s="8" customFormat="1" ht="12.75" customHeight="1" outlineLevel="1">
      <c r="A390" s="334"/>
      <c r="B390" s="331"/>
      <c r="C390" s="6">
        <v>2011</v>
      </c>
      <c r="D390" s="6">
        <f t="shared" ref="D390:D393" si="85">SUM(E390:H390)</f>
        <v>3500</v>
      </c>
      <c r="E390" s="6">
        <f t="shared" ref="E390:H393" si="86">E396</f>
        <v>0</v>
      </c>
      <c r="F390" s="6">
        <f t="shared" si="86"/>
        <v>0</v>
      </c>
      <c r="G390" s="6">
        <f t="shared" si="86"/>
        <v>0</v>
      </c>
      <c r="H390" s="6">
        <f t="shared" si="86"/>
        <v>3500</v>
      </c>
      <c r="I390" s="18">
        <f t="shared" si="76"/>
        <v>3500</v>
      </c>
    </row>
    <row r="391" spans="1:9" s="8" customFormat="1" ht="12.75" customHeight="1" outlineLevel="1">
      <c r="A391" s="334"/>
      <c r="B391" s="331"/>
      <c r="C391" s="6">
        <v>2012</v>
      </c>
      <c r="D391" s="6">
        <f t="shared" si="85"/>
        <v>4000</v>
      </c>
      <c r="E391" s="6">
        <f t="shared" si="86"/>
        <v>0</v>
      </c>
      <c r="F391" s="6">
        <f t="shared" si="86"/>
        <v>0</v>
      </c>
      <c r="G391" s="6">
        <f t="shared" si="86"/>
        <v>0</v>
      </c>
      <c r="H391" s="6">
        <f t="shared" si="86"/>
        <v>4000</v>
      </c>
      <c r="I391" s="18">
        <f t="shared" si="76"/>
        <v>4000</v>
      </c>
    </row>
    <row r="392" spans="1:9" s="8" customFormat="1" ht="14.25" customHeight="1" outlineLevel="1">
      <c r="A392" s="334"/>
      <c r="B392" s="331"/>
      <c r="C392" s="6">
        <v>2013</v>
      </c>
      <c r="D392" s="6">
        <f t="shared" si="85"/>
        <v>6000</v>
      </c>
      <c r="E392" s="6">
        <f t="shared" si="86"/>
        <v>0</v>
      </c>
      <c r="F392" s="6">
        <f t="shared" si="86"/>
        <v>0</v>
      </c>
      <c r="G392" s="6">
        <f t="shared" si="86"/>
        <v>0</v>
      </c>
      <c r="H392" s="6">
        <f t="shared" si="86"/>
        <v>6000</v>
      </c>
      <c r="I392" s="18">
        <f t="shared" si="76"/>
        <v>6000</v>
      </c>
    </row>
    <row r="393" spans="1:9" s="8" customFormat="1" ht="12.75" customHeight="1" outlineLevel="1">
      <c r="A393" s="334"/>
      <c r="B393" s="331"/>
      <c r="C393" s="6">
        <v>2014</v>
      </c>
      <c r="D393" s="6">
        <f t="shared" si="85"/>
        <v>10000</v>
      </c>
      <c r="E393" s="6">
        <f t="shared" si="86"/>
        <v>0</v>
      </c>
      <c r="F393" s="6">
        <f t="shared" si="86"/>
        <v>0</v>
      </c>
      <c r="G393" s="6">
        <f t="shared" si="86"/>
        <v>0</v>
      </c>
      <c r="H393" s="6">
        <f t="shared" si="86"/>
        <v>10000</v>
      </c>
      <c r="I393" s="18">
        <f t="shared" si="76"/>
        <v>10000</v>
      </c>
    </row>
    <row r="394" spans="1:9" s="8" customFormat="1" ht="12.75" customHeight="1" outlineLevel="1">
      <c r="A394" s="335"/>
      <c r="B394" s="332"/>
      <c r="C394" s="6">
        <v>2015</v>
      </c>
      <c r="D394" s="6">
        <f>D400</f>
        <v>8001</v>
      </c>
      <c r="E394" s="6">
        <f t="shared" ref="E394:H394" si="87">E400</f>
        <v>0</v>
      </c>
      <c r="F394" s="6">
        <f t="shared" si="87"/>
        <v>0</v>
      </c>
      <c r="G394" s="6">
        <f t="shared" si="87"/>
        <v>0</v>
      </c>
      <c r="H394" s="6">
        <f t="shared" si="87"/>
        <v>8001</v>
      </c>
      <c r="I394" s="18"/>
    </row>
    <row r="395" spans="1:9" ht="23.25" customHeight="1" outlineLevel="1">
      <c r="A395" s="349" t="s">
        <v>123</v>
      </c>
      <c r="B395" s="348" t="s">
        <v>124</v>
      </c>
      <c r="C395" s="77" t="s">
        <v>19</v>
      </c>
      <c r="D395" s="15">
        <f>D396+D397+D398+D399+D400</f>
        <v>31501</v>
      </c>
      <c r="E395" s="15">
        <f t="shared" ref="E395:I395" si="88">E396+E397+E398+E399+E400</f>
        <v>0</v>
      </c>
      <c r="F395" s="15">
        <f t="shared" si="88"/>
        <v>0</v>
      </c>
      <c r="G395" s="15">
        <f t="shared" si="88"/>
        <v>0</v>
      </c>
      <c r="H395" s="15">
        <f t="shared" si="88"/>
        <v>31501</v>
      </c>
      <c r="I395" s="15">
        <f t="shared" si="88"/>
        <v>31501</v>
      </c>
    </row>
    <row r="396" spans="1:9" outlineLevel="1">
      <c r="A396" s="349"/>
      <c r="B396" s="348"/>
      <c r="C396" s="77">
        <v>2011</v>
      </c>
      <c r="D396" s="77">
        <f t="shared" ref="D396:D400" si="89">SUM(E396:H396)</f>
        <v>3500</v>
      </c>
      <c r="E396" s="77"/>
      <c r="F396" s="77"/>
      <c r="G396" s="77"/>
      <c r="H396" s="77">
        <v>3500</v>
      </c>
      <c r="I396" s="18">
        <f t="shared" si="76"/>
        <v>3500</v>
      </c>
    </row>
    <row r="397" spans="1:9" outlineLevel="1">
      <c r="A397" s="349"/>
      <c r="B397" s="348"/>
      <c r="C397" s="77">
        <v>2012</v>
      </c>
      <c r="D397" s="77">
        <f t="shared" si="89"/>
        <v>4000</v>
      </c>
      <c r="E397" s="77"/>
      <c r="F397" s="77"/>
      <c r="G397" s="77"/>
      <c r="H397" s="77">
        <v>4000</v>
      </c>
      <c r="I397" s="18">
        <f t="shared" ref="I397:I400" si="90">E397+F397+G397+H397</f>
        <v>4000</v>
      </c>
    </row>
    <row r="398" spans="1:9" ht="14.25" customHeight="1" outlineLevel="1">
      <c r="A398" s="349"/>
      <c r="B398" s="348"/>
      <c r="C398" s="77">
        <v>2013</v>
      </c>
      <c r="D398" s="77">
        <f t="shared" si="89"/>
        <v>6000</v>
      </c>
      <c r="E398" s="77"/>
      <c r="F398" s="77"/>
      <c r="G398" s="77"/>
      <c r="H398" s="77">
        <v>6000</v>
      </c>
      <c r="I398" s="18">
        <f t="shared" si="90"/>
        <v>6000</v>
      </c>
    </row>
    <row r="399" spans="1:9" outlineLevel="1">
      <c r="A399" s="349"/>
      <c r="B399" s="348"/>
      <c r="C399" s="77">
        <v>2014</v>
      </c>
      <c r="D399" s="77">
        <f t="shared" si="89"/>
        <v>10000</v>
      </c>
      <c r="E399" s="77"/>
      <c r="F399" s="77"/>
      <c r="G399" s="77"/>
      <c r="H399" s="77">
        <v>10000</v>
      </c>
      <c r="I399" s="18">
        <f t="shared" si="90"/>
        <v>10000</v>
      </c>
    </row>
    <row r="400" spans="1:9" outlineLevel="1">
      <c r="A400" s="349"/>
      <c r="B400" s="348"/>
      <c r="C400" s="77">
        <v>2015</v>
      </c>
      <c r="D400" s="77">
        <f t="shared" si="89"/>
        <v>8001</v>
      </c>
      <c r="E400" s="77"/>
      <c r="F400" s="77"/>
      <c r="G400" s="77"/>
      <c r="H400" s="77">
        <v>8001</v>
      </c>
      <c r="I400" s="18">
        <f t="shared" si="90"/>
        <v>8001</v>
      </c>
    </row>
    <row r="401" spans="1:8">
      <c r="A401" s="24"/>
      <c r="C401" s="25"/>
      <c r="D401" s="25"/>
      <c r="E401" s="25"/>
      <c r="F401" s="25"/>
      <c r="G401" s="25"/>
      <c r="H401" s="25"/>
    </row>
    <row r="402" spans="1:8">
      <c r="A402" s="24"/>
      <c r="C402" s="25"/>
      <c r="D402" s="25"/>
      <c r="E402" s="25"/>
      <c r="F402" s="25"/>
      <c r="G402" s="25"/>
      <c r="H402" s="25"/>
    </row>
    <row r="403" spans="1:8">
      <c r="A403" s="24"/>
      <c r="C403" s="25"/>
      <c r="D403" s="25"/>
      <c r="E403" s="25"/>
      <c r="F403" s="25"/>
      <c r="G403" s="25"/>
      <c r="H403" s="25"/>
    </row>
    <row r="404" spans="1:8">
      <c r="A404" s="24"/>
      <c r="C404" s="25"/>
      <c r="D404" s="25"/>
      <c r="E404" s="25"/>
      <c r="F404" s="25"/>
      <c r="G404" s="25"/>
      <c r="H404" s="25"/>
    </row>
    <row r="405" spans="1:8">
      <c r="A405" s="24"/>
      <c r="C405" s="25"/>
      <c r="D405" s="25"/>
      <c r="E405" s="25"/>
      <c r="F405" s="25"/>
      <c r="G405" s="25"/>
      <c r="H405" s="25"/>
    </row>
    <row r="406" spans="1:8">
      <c r="A406" s="24"/>
      <c r="C406" s="25"/>
      <c r="D406" s="25"/>
      <c r="E406" s="25"/>
      <c r="F406" s="25"/>
      <c r="G406" s="25"/>
      <c r="H406" s="25"/>
    </row>
    <row r="407" spans="1:8">
      <c r="A407" s="24"/>
      <c r="C407" s="25"/>
      <c r="D407" s="25"/>
      <c r="E407" s="25"/>
      <c r="F407" s="25"/>
      <c r="G407" s="25"/>
      <c r="H407" s="25"/>
    </row>
    <row r="408" spans="1:8">
      <c r="A408" s="24"/>
      <c r="C408" s="25"/>
      <c r="D408" s="25"/>
      <c r="E408" s="25"/>
      <c r="F408" s="25"/>
      <c r="G408" s="25"/>
      <c r="H408" s="25"/>
    </row>
    <row r="409" spans="1:8">
      <c r="A409" s="24"/>
      <c r="C409" s="25"/>
      <c r="D409" s="25"/>
      <c r="E409" s="25"/>
      <c r="F409" s="25"/>
      <c r="G409" s="25"/>
      <c r="H409" s="25"/>
    </row>
    <row r="410" spans="1:8">
      <c r="A410" s="24"/>
      <c r="C410" s="25"/>
      <c r="D410" s="25"/>
      <c r="E410" s="25"/>
      <c r="F410" s="25"/>
      <c r="G410" s="25"/>
      <c r="H410" s="25"/>
    </row>
    <row r="411" spans="1:8">
      <c r="A411" s="24"/>
      <c r="C411" s="25"/>
      <c r="D411" s="25"/>
      <c r="E411" s="25"/>
      <c r="F411" s="25"/>
      <c r="G411" s="25"/>
      <c r="H411" s="25"/>
    </row>
    <row r="412" spans="1:8">
      <c r="A412" s="24"/>
      <c r="C412" s="25"/>
      <c r="D412" s="25"/>
      <c r="E412" s="25"/>
      <c r="F412" s="25"/>
      <c r="G412" s="25"/>
      <c r="H412" s="25"/>
    </row>
    <row r="413" spans="1:8">
      <c r="A413" s="24"/>
      <c r="C413" s="25"/>
      <c r="D413" s="25"/>
      <c r="E413" s="25"/>
      <c r="F413" s="25"/>
      <c r="G413" s="25"/>
      <c r="H413" s="25"/>
    </row>
    <row r="414" spans="1:8">
      <c r="A414" s="24"/>
      <c r="C414" s="25"/>
      <c r="D414" s="25"/>
      <c r="E414" s="25"/>
      <c r="F414" s="25"/>
      <c r="G414" s="25"/>
      <c r="H414" s="25"/>
    </row>
    <row r="415" spans="1:8">
      <c r="A415" s="24"/>
      <c r="C415" s="25"/>
      <c r="D415" s="25"/>
      <c r="E415" s="25"/>
      <c r="F415" s="25"/>
      <c r="G415" s="25"/>
      <c r="H415" s="25"/>
    </row>
    <row r="416" spans="1:8">
      <c r="A416" s="24"/>
      <c r="C416" s="25"/>
      <c r="D416" s="25"/>
      <c r="E416" s="25"/>
      <c r="F416" s="25"/>
      <c r="G416" s="25"/>
      <c r="H416" s="25"/>
    </row>
    <row r="417" spans="1:8">
      <c r="A417" s="24"/>
      <c r="C417" s="25"/>
      <c r="D417" s="25"/>
      <c r="E417" s="25"/>
      <c r="F417" s="25"/>
      <c r="G417" s="25"/>
      <c r="H417" s="25"/>
    </row>
    <row r="418" spans="1:8">
      <c r="A418" s="24"/>
      <c r="C418" s="25"/>
      <c r="D418" s="25"/>
      <c r="E418" s="25"/>
      <c r="F418" s="25"/>
      <c r="G418" s="25"/>
      <c r="H418" s="25"/>
    </row>
    <row r="419" spans="1:8">
      <c r="A419" s="24"/>
      <c r="C419" s="25"/>
      <c r="D419" s="25"/>
      <c r="E419" s="25"/>
      <c r="F419" s="25"/>
      <c r="G419" s="25"/>
      <c r="H419" s="25"/>
    </row>
    <row r="420" spans="1:8">
      <c r="A420" s="24"/>
      <c r="C420" s="25"/>
      <c r="D420" s="25"/>
      <c r="E420" s="25"/>
      <c r="F420" s="25"/>
      <c r="G420" s="25"/>
      <c r="H420" s="25"/>
    </row>
    <row r="421" spans="1:8">
      <c r="A421" s="24"/>
      <c r="C421" s="25"/>
      <c r="D421" s="25"/>
      <c r="E421" s="25"/>
      <c r="F421" s="25"/>
      <c r="G421" s="25"/>
      <c r="H421" s="25"/>
    </row>
    <row r="422" spans="1:8">
      <c r="A422" s="24"/>
      <c r="C422" s="25"/>
      <c r="D422" s="25"/>
      <c r="E422" s="25"/>
      <c r="F422" s="25"/>
      <c r="G422" s="25"/>
      <c r="H422" s="25"/>
    </row>
    <row r="423" spans="1:8">
      <c r="A423" s="24"/>
      <c r="C423" s="25"/>
      <c r="D423" s="25"/>
      <c r="E423" s="25"/>
      <c r="F423" s="25"/>
      <c r="G423" s="25"/>
      <c r="H423" s="25"/>
    </row>
    <row r="424" spans="1:8">
      <c r="A424" s="24"/>
      <c r="C424" s="25"/>
      <c r="D424" s="25"/>
      <c r="E424" s="25"/>
      <c r="F424" s="25"/>
      <c r="G424" s="25"/>
      <c r="H424" s="25"/>
    </row>
    <row r="425" spans="1:8">
      <c r="A425" s="24"/>
      <c r="C425" s="25"/>
      <c r="D425" s="25"/>
      <c r="E425" s="25"/>
      <c r="F425" s="25"/>
      <c r="G425" s="25"/>
      <c r="H425" s="25"/>
    </row>
    <row r="426" spans="1:8">
      <c r="A426" s="24"/>
      <c r="C426" s="25"/>
      <c r="D426" s="25"/>
      <c r="E426" s="25"/>
      <c r="F426" s="25"/>
      <c r="G426" s="25"/>
      <c r="H426" s="25"/>
    </row>
    <row r="427" spans="1:8">
      <c r="A427" s="24"/>
      <c r="C427" s="25"/>
      <c r="D427" s="25"/>
      <c r="E427" s="25"/>
      <c r="F427" s="25"/>
      <c r="G427" s="25"/>
      <c r="H427" s="25"/>
    </row>
    <row r="428" spans="1:8">
      <c r="A428" s="24"/>
      <c r="C428" s="25"/>
      <c r="D428" s="25"/>
      <c r="E428" s="25"/>
      <c r="F428" s="25"/>
      <c r="G428" s="25"/>
      <c r="H428" s="25"/>
    </row>
    <row r="429" spans="1:8">
      <c r="A429" s="24"/>
      <c r="C429" s="25"/>
      <c r="D429" s="25"/>
      <c r="E429" s="25"/>
      <c r="F429" s="25"/>
      <c r="G429" s="25"/>
      <c r="H429" s="25"/>
    </row>
    <row r="430" spans="1:8">
      <c r="A430" s="24"/>
      <c r="C430" s="25"/>
      <c r="D430" s="25"/>
      <c r="E430" s="25"/>
      <c r="F430" s="25"/>
      <c r="G430" s="25"/>
      <c r="H430" s="25"/>
    </row>
    <row r="431" spans="1:8">
      <c r="A431" s="24"/>
      <c r="C431" s="25"/>
      <c r="D431" s="25"/>
      <c r="E431" s="25"/>
      <c r="F431" s="25"/>
      <c r="G431" s="25"/>
      <c r="H431" s="25"/>
    </row>
    <row r="432" spans="1:8">
      <c r="A432" s="24"/>
      <c r="C432" s="25"/>
      <c r="D432" s="25"/>
      <c r="E432" s="25"/>
      <c r="F432" s="25"/>
      <c r="G432" s="25"/>
      <c r="H432" s="25"/>
    </row>
    <row r="433" spans="1:8">
      <c r="A433" s="24"/>
      <c r="C433" s="25"/>
      <c r="D433" s="25"/>
      <c r="E433" s="25"/>
      <c r="F433" s="25"/>
      <c r="G433" s="25"/>
      <c r="H433" s="25"/>
    </row>
    <row r="434" spans="1:8">
      <c r="A434" s="24"/>
      <c r="C434" s="25"/>
      <c r="D434" s="25"/>
      <c r="E434" s="25"/>
      <c r="F434" s="25"/>
      <c r="G434" s="25"/>
      <c r="H434" s="25"/>
    </row>
    <row r="435" spans="1:8">
      <c r="A435" s="24"/>
      <c r="C435" s="25"/>
      <c r="D435" s="25"/>
      <c r="E435" s="25"/>
      <c r="F435" s="25"/>
      <c r="G435" s="25"/>
      <c r="H435" s="25"/>
    </row>
    <row r="436" spans="1:8">
      <c r="A436" s="24"/>
      <c r="C436" s="25"/>
      <c r="D436" s="25"/>
      <c r="E436" s="25"/>
      <c r="F436" s="25"/>
      <c r="G436" s="25"/>
      <c r="H436" s="25"/>
    </row>
    <row r="437" spans="1:8">
      <c r="A437" s="24"/>
      <c r="C437" s="25"/>
      <c r="D437" s="25"/>
      <c r="E437" s="25"/>
      <c r="F437" s="25"/>
      <c r="G437" s="25"/>
      <c r="H437" s="25"/>
    </row>
    <row r="438" spans="1:8">
      <c r="A438" s="24"/>
      <c r="C438" s="25"/>
      <c r="D438" s="25"/>
      <c r="E438" s="25"/>
      <c r="F438" s="25"/>
      <c r="G438" s="25"/>
      <c r="H438" s="25"/>
    </row>
    <row r="439" spans="1:8">
      <c r="A439" s="24"/>
      <c r="C439" s="25"/>
      <c r="D439" s="25"/>
      <c r="E439" s="25"/>
      <c r="F439" s="25"/>
      <c r="G439" s="25"/>
      <c r="H439" s="25"/>
    </row>
    <row r="440" spans="1:8">
      <c r="A440" s="24"/>
      <c r="C440" s="25"/>
      <c r="D440" s="25"/>
      <c r="E440" s="25"/>
      <c r="F440" s="25"/>
      <c r="G440" s="25"/>
      <c r="H440" s="25"/>
    </row>
    <row r="441" spans="1:8">
      <c r="A441" s="24"/>
      <c r="C441" s="25"/>
      <c r="D441" s="25"/>
      <c r="E441" s="25"/>
      <c r="F441" s="25"/>
      <c r="G441" s="25"/>
      <c r="H441" s="25"/>
    </row>
    <row r="442" spans="1:8">
      <c r="A442" s="24"/>
      <c r="C442" s="25"/>
      <c r="D442" s="25"/>
      <c r="E442" s="25"/>
      <c r="F442" s="25"/>
      <c r="G442" s="25"/>
      <c r="H442" s="25"/>
    </row>
    <row r="443" spans="1:8">
      <c r="A443" s="24"/>
      <c r="C443" s="25"/>
      <c r="D443" s="25"/>
      <c r="E443" s="25"/>
      <c r="F443" s="25"/>
      <c r="G443" s="25"/>
      <c r="H443" s="25"/>
    </row>
    <row r="444" spans="1:8">
      <c r="A444" s="24"/>
      <c r="C444" s="25"/>
      <c r="D444" s="25"/>
      <c r="E444" s="25"/>
      <c r="F444" s="25"/>
      <c r="G444" s="25"/>
      <c r="H444" s="25"/>
    </row>
    <row r="445" spans="1:8">
      <c r="A445" s="24"/>
      <c r="C445" s="25"/>
      <c r="D445" s="25"/>
      <c r="E445" s="25"/>
      <c r="F445" s="25"/>
      <c r="G445" s="25"/>
      <c r="H445" s="25"/>
    </row>
    <row r="446" spans="1:8">
      <c r="A446" s="24"/>
      <c r="C446" s="25"/>
      <c r="D446" s="25"/>
      <c r="E446" s="25"/>
      <c r="F446" s="25"/>
      <c r="G446" s="25"/>
      <c r="H446" s="25"/>
    </row>
    <row r="447" spans="1:8">
      <c r="A447" s="24"/>
      <c r="C447" s="25"/>
      <c r="D447" s="25"/>
      <c r="E447" s="25"/>
      <c r="F447" s="25"/>
      <c r="G447" s="25"/>
      <c r="H447" s="25"/>
    </row>
    <row r="448" spans="1:8">
      <c r="A448" s="24"/>
      <c r="C448" s="25"/>
      <c r="D448" s="25"/>
      <c r="E448" s="25"/>
      <c r="F448" s="25"/>
      <c r="G448" s="25"/>
      <c r="H448" s="25"/>
    </row>
    <row r="449" spans="1:8">
      <c r="A449" s="24"/>
      <c r="C449" s="25"/>
      <c r="D449" s="25"/>
      <c r="E449" s="25"/>
      <c r="F449" s="25"/>
      <c r="G449" s="25"/>
      <c r="H449" s="25"/>
    </row>
    <row r="450" spans="1:8">
      <c r="A450" s="24"/>
      <c r="C450" s="25"/>
      <c r="D450" s="25"/>
      <c r="E450" s="25"/>
      <c r="F450" s="25"/>
      <c r="G450" s="25"/>
      <c r="H450" s="25"/>
    </row>
    <row r="451" spans="1:8">
      <c r="A451" s="24"/>
      <c r="C451" s="25"/>
      <c r="D451" s="25"/>
      <c r="E451" s="25"/>
      <c r="F451" s="25"/>
      <c r="G451" s="25"/>
      <c r="H451" s="25"/>
    </row>
    <row r="452" spans="1:8">
      <c r="A452" s="24"/>
      <c r="C452" s="25"/>
      <c r="D452" s="25"/>
      <c r="E452" s="25"/>
      <c r="F452" s="25"/>
      <c r="G452" s="25"/>
      <c r="H452" s="25"/>
    </row>
    <row r="453" spans="1:8">
      <c r="A453" s="24"/>
      <c r="C453" s="25"/>
      <c r="D453" s="25"/>
      <c r="E453" s="25"/>
      <c r="F453" s="25"/>
      <c r="G453" s="25"/>
      <c r="H453" s="25"/>
    </row>
    <row r="454" spans="1:8">
      <c r="A454" s="24"/>
      <c r="C454" s="25"/>
      <c r="D454" s="25"/>
      <c r="E454" s="25"/>
      <c r="F454" s="25"/>
      <c r="G454" s="25"/>
      <c r="H454" s="25"/>
    </row>
    <row r="455" spans="1:8">
      <c r="A455" s="24"/>
      <c r="C455" s="25"/>
      <c r="D455" s="25"/>
      <c r="E455" s="25"/>
      <c r="F455" s="25"/>
      <c r="G455" s="25"/>
      <c r="H455" s="25"/>
    </row>
    <row r="456" spans="1:8">
      <c r="A456" s="24"/>
      <c r="C456" s="25"/>
      <c r="D456" s="25"/>
      <c r="E456" s="25"/>
      <c r="F456" s="25"/>
      <c r="G456" s="25"/>
      <c r="H456" s="25"/>
    </row>
    <row r="457" spans="1:8">
      <c r="A457" s="24"/>
      <c r="C457" s="25"/>
      <c r="D457" s="25"/>
      <c r="E457" s="25"/>
      <c r="F457" s="25"/>
      <c r="G457" s="25"/>
      <c r="H457" s="25"/>
    </row>
    <row r="458" spans="1:8">
      <c r="A458" s="24"/>
      <c r="C458" s="25"/>
      <c r="D458" s="25"/>
      <c r="E458" s="25"/>
      <c r="F458" s="25"/>
      <c r="G458" s="25"/>
      <c r="H458" s="25"/>
    </row>
    <row r="459" spans="1:8">
      <c r="A459" s="24"/>
      <c r="C459" s="25"/>
      <c r="D459" s="25"/>
      <c r="E459" s="25"/>
      <c r="F459" s="25"/>
      <c r="G459" s="25"/>
      <c r="H459" s="25"/>
    </row>
    <row r="460" spans="1:8">
      <c r="A460" s="24"/>
      <c r="C460" s="25"/>
      <c r="D460" s="25"/>
      <c r="E460" s="25"/>
      <c r="F460" s="25"/>
      <c r="G460" s="25"/>
      <c r="H460" s="25"/>
    </row>
    <row r="461" spans="1:8">
      <c r="A461" s="24"/>
      <c r="C461" s="25"/>
      <c r="D461" s="25"/>
      <c r="E461" s="25"/>
      <c r="F461" s="25"/>
      <c r="G461" s="25"/>
      <c r="H461" s="25"/>
    </row>
    <row r="462" spans="1:8">
      <c r="A462" s="24"/>
      <c r="C462" s="25"/>
      <c r="D462" s="25"/>
      <c r="E462" s="25"/>
      <c r="F462" s="25"/>
      <c r="G462" s="25"/>
      <c r="H462" s="25"/>
    </row>
    <row r="463" spans="1:8">
      <c r="A463" s="24"/>
      <c r="C463" s="25"/>
      <c r="D463" s="25"/>
      <c r="E463" s="25"/>
      <c r="F463" s="25"/>
      <c r="G463" s="25"/>
      <c r="H463" s="25"/>
    </row>
    <row r="464" spans="1:8">
      <c r="A464" s="24"/>
      <c r="C464" s="25"/>
      <c r="D464" s="25"/>
      <c r="E464" s="25"/>
      <c r="F464" s="25"/>
      <c r="G464" s="25"/>
      <c r="H464" s="25"/>
    </row>
    <row r="465" spans="1:8">
      <c r="A465" s="24"/>
      <c r="C465" s="25"/>
      <c r="D465" s="25"/>
      <c r="E465" s="25"/>
      <c r="F465" s="25"/>
      <c r="G465" s="25"/>
      <c r="H465" s="25"/>
    </row>
    <row r="466" spans="1:8">
      <c r="A466" s="24"/>
      <c r="C466" s="25"/>
      <c r="D466" s="25"/>
      <c r="E466" s="25"/>
      <c r="F466" s="25"/>
      <c r="G466" s="25"/>
      <c r="H466" s="25"/>
    </row>
    <row r="467" spans="1:8">
      <c r="A467" s="24"/>
      <c r="C467" s="25"/>
      <c r="D467" s="25"/>
      <c r="E467" s="25"/>
      <c r="F467" s="25"/>
      <c r="G467" s="25"/>
      <c r="H467" s="25"/>
    </row>
    <row r="468" spans="1:8">
      <c r="A468" s="24"/>
      <c r="C468" s="25"/>
      <c r="D468" s="25"/>
      <c r="E468" s="25"/>
      <c r="F468" s="25"/>
      <c r="G468" s="25"/>
      <c r="H468" s="25"/>
    </row>
    <row r="469" spans="1:8">
      <c r="A469" s="24"/>
      <c r="C469" s="25"/>
      <c r="D469" s="25"/>
      <c r="E469" s="25"/>
      <c r="F469" s="25"/>
      <c r="G469" s="25"/>
      <c r="H469" s="25"/>
    </row>
    <row r="470" spans="1:8">
      <c r="A470" s="24"/>
      <c r="C470" s="25"/>
      <c r="D470" s="25"/>
      <c r="E470" s="25"/>
      <c r="F470" s="25"/>
      <c r="G470" s="25"/>
      <c r="H470" s="25"/>
    </row>
    <row r="471" spans="1:8">
      <c r="A471" s="24"/>
      <c r="C471" s="25"/>
      <c r="D471" s="25"/>
      <c r="E471" s="25"/>
      <c r="F471" s="25"/>
      <c r="G471" s="25"/>
      <c r="H471" s="25"/>
    </row>
    <row r="472" spans="1:8">
      <c r="A472" s="24"/>
      <c r="C472" s="25"/>
      <c r="D472" s="25"/>
      <c r="E472" s="25"/>
      <c r="F472" s="25"/>
      <c r="G472" s="25"/>
      <c r="H472" s="25"/>
    </row>
    <row r="473" spans="1:8">
      <c r="A473" s="24"/>
      <c r="C473" s="25"/>
      <c r="D473" s="25"/>
      <c r="E473" s="25"/>
      <c r="F473" s="25"/>
      <c r="G473" s="25"/>
      <c r="H473" s="25"/>
    </row>
    <row r="474" spans="1:8">
      <c r="A474" s="24"/>
      <c r="C474" s="25"/>
      <c r="D474" s="25"/>
      <c r="E474" s="25"/>
      <c r="F474" s="25"/>
      <c r="G474" s="25"/>
      <c r="H474" s="25"/>
    </row>
    <row r="475" spans="1:8">
      <c r="A475" s="24"/>
      <c r="C475" s="25"/>
      <c r="D475" s="25"/>
      <c r="E475" s="25"/>
      <c r="F475" s="25"/>
      <c r="G475" s="25"/>
      <c r="H475" s="25"/>
    </row>
    <row r="476" spans="1:8">
      <c r="A476" s="24"/>
      <c r="C476" s="25"/>
      <c r="D476" s="25"/>
      <c r="E476" s="25"/>
      <c r="F476" s="25"/>
      <c r="G476" s="25"/>
      <c r="H476" s="25"/>
    </row>
    <row r="477" spans="1:8">
      <c r="A477" s="24"/>
      <c r="C477" s="25"/>
      <c r="D477" s="25"/>
      <c r="E477" s="25"/>
      <c r="F477" s="25"/>
      <c r="G477" s="25"/>
      <c r="H477" s="25"/>
    </row>
    <row r="478" spans="1:8">
      <c r="A478" s="24"/>
      <c r="C478" s="25"/>
      <c r="D478" s="25"/>
      <c r="E478" s="25"/>
      <c r="F478" s="25"/>
      <c r="G478" s="25"/>
      <c r="H478" s="25"/>
    </row>
    <row r="479" spans="1:8">
      <c r="A479" s="24"/>
      <c r="C479" s="25"/>
      <c r="D479" s="25"/>
      <c r="E479" s="25"/>
      <c r="F479" s="25"/>
      <c r="G479" s="25"/>
      <c r="H479" s="25"/>
    </row>
    <row r="480" spans="1:8">
      <c r="A480" s="24"/>
      <c r="C480" s="25"/>
      <c r="D480" s="25"/>
      <c r="E480" s="25"/>
      <c r="F480" s="25"/>
      <c r="G480" s="25"/>
      <c r="H480" s="25"/>
    </row>
    <row r="481" spans="1:8">
      <c r="A481" s="24"/>
      <c r="C481" s="25"/>
      <c r="D481" s="25"/>
      <c r="E481" s="25"/>
      <c r="F481" s="25"/>
      <c r="G481" s="25"/>
      <c r="H481" s="25"/>
    </row>
    <row r="482" spans="1:8">
      <c r="A482" s="24"/>
      <c r="C482" s="25"/>
      <c r="D482" s="25"/>
      <c r="E482" s="25"/>
      <c r="F482" s="25"/>
      <c r="G482" s="25"/>
      <c r="H482" s="25"/>
    </row>
    <row r="483" spans="1:8">
      <c r="A483" s="24"/>
      <c r="C483" s="25"/>
      <c r="D483" s="25"/>
      <c r="E483" s="25"/>
      <c r="F483" s="25"/>
      <c r="G483" s="25"/>
      <c r="H483" s="25"/>
    </row>
    <row r="484" spans="1:8">
      <c r="A484" s="24"/>
      <c r="C484" s="25"/>
      <c r="D484" s="25"/>
      <c r="E484" s="25"/>
      <c r="F484" s="25"/>
      <c r="G484" s="25"/>
      <c r="H484" s="25"/>
    </row>
    <row r="485" spans="1:8">
      <c r="A485" s="24"/>
      <c r="C485" s="25"/>
      <c r="D485" s="25"/>
      <c r="E485" s="25"/>
      <c r="F485" s="25"/>
      <c r="G485" s="25"/>
      <c r="H485" s="25"/>
    </row>
    <row r="486" spans="1:8">
      <c r="A486" s="24"/>
      <c r="C486" s="25"/>
      <c r="D486" s="25"/>
      <c r="E486" s="25"/>
      <c r="F486" s="25"/>
      <c r="G486" s="25"/>
      <c r="H486" s="25"/>
    </row>
    <row r="487" spans="1:8">
      <c r="A487" s="24"/>
      <c r="C487" s="25"/>
      <c r="D487" s="25"/>
      <c r="E487" s="25"/>
      <c r="F487" s="25"/>
      <c r="G487" s="25"/>
      <c r="H487" s="25"/>
    </row>
    <row r="488" spans="1:8">
      <c r="A488" s="24"/>
      <c r="C488" s="25"/>
      <c r="D488" s="25"/>
      <c r="E488" s="25"/>
      <c r="F488" s="25"/>
      <c r="G488" s="25"/>
      <c r="H488" s="25"/>
    </row>
    <row r="489" spans="1:8">
      <c r="A489" s="24"/>
      <c r="C489" s="25"/>
      <c r="D489" s="25"/>
      <c r="E489" s="25"/>
      <c r="F489" s="25"/>
      <c r="G489" s="25"/>
      <c r="H489" s="25"/>
    </row>
    <row r="490" spans="1:8">
      <c r="A490" s="24"/>
      <c r="C490" s="25"/>
      <c r="D490" s="25"/>
      <c r="E490" s="25"/>
      <c r="F490" s="25"/>
      <c r="G490" s="25"/>
      <c r="H490" s="25"/>
    </row>
    <row r="491" spans="1:8">
      <c r="A491" s="24"/>
      <c r="C491" s="25"/>
      <c r="D491" s="25"/>
      <c r="E491" s="25"/>
      <c r="F491" s="25"/>
      <c r="G491" s="25"/>
      <c r="H491" s="25"/>
    </row>
    <row r="492" spans="1:8">
      <c r="A492" s="24"/>
      <c r="C492" s="25"/>
      <c r="D492" s="25"/>
      <c r="E492" s="25"/>
      <c r="F492" s="25"/>
      <c r="G492" s="25"/>
      <c r="H492" s="25"/>
    </row>
    <row r="493" spans="1:8">
      <c r="A493" s="24"/>
      <c r="C493" s="25"/>
      <c r="D493" s="25"/>
      <c r="E493" s="25"/>
      <c r="F493" s="25"/>
      <c r="G493" s="25"/>
      <c r="H493" s="25"/>
    </row>
    <row r="494" spans="1:8">
      <c r="A494" s="24"/>
      <c r="C494" s="25"/>
      <c r="D494" s="25"/>
      <c r="E494" s="25"/>
      <c r="F494" s="25"/>
      <c r="G494" s="25"/>
      <c r="H494" s="25"/>
    </row>
    <row r="495" spans="1:8">
      <c r="A495" s="24"/>
      <c r="C495" s="25"/>
      <c r="D495" s="25"/>
      <c r="E495" s="25"/>
      <c r="F495" s="25"/>
      <c r="G495" s="25"/>
      <c r="H495" s="25"/>
    </row>
    <row r="496" spans="1:8">
      <c r="A496" s="24"/>
      <c r="C496" s="25"/>
      <c r="D496" s="25"/>
      <c r="E496" s="25"/>
      <c r="F496" s="25"/>
      <c r="G496" s="25"/>
      <c r="H496" s="25"/>
    </row>
    <row r="497" spans="1:8">
      <c r="A497" s="24"/>
      <c r="C497" s="25"/>
      <c r="D497" s="25"/>
      <c r="E497" s="25"/>
      <c r="F497" s="25"/>
      <c r="G497" s="25"/>
      <c r="H497" s="25"/>
    </row>
    <row r="498" spans="1:8">
      <c r="A498" s="24"/>
      <c r="C498" s="25"/>
      <c r="D498" s="25"/>
      <c r="E498" s="25"/>
      <c r="F498" s="25"/>
      <c r="G498" s="25"/>
      <c r="H498" s="25"/>
    </row>
    <row r="499" spans="1:8">
      <c r="A499" s="24"/>
      <c r="C499" s="25"/>
      <c r="D499" s="25"/>
      <c r="E499" s="25"/>
      <c r="F499" s="25"/>
      <c r="G499" s="25"/>
      <c r="H499" s="25"/>
    </row>
    <row r="500" spans="1:8">
      <c r="A500" s="24"/>
      <c r="C500" s="25"/>
      <c r="D500" s="25"/>
      <c r="E500" s="25"/>
      <c r="F500" s="25"/>
      <c r="G500" s="25"/>
      <c r="H500" s="25"/>
    </row>
    <row r="501" spans="1:8">
      <c r="A501" s="24"/>
      <c r="C501" s="25"/>
      <c r="D501" s="25"/>
      <c r="E501" s="25"/>
      <c r="F501" s="25"/>
      <c r="G501" s="25"/>
      <c r="H501" s="25"/>
    </row>
    <row r="502" spans="1:8">
      <c r="A502" s="24"/>
      <c r="C502" s="25"/>
      <c r="D502" s="25"/>
      <c r="E502" s="25"/>
      <c r="F502" s="25"/>
      <c r="G502" s="25"/>
      <c r="H502" s="25"/>
    </row>
    <row r="503" spans="1:8">
      <c r="A503" s="24"/>
      <c r="C503" s="25"/>
      <c r="D503" s="25"/>
      <c r="E503" s="25"/>
      <c r="F503" s="25"/>
      <c r="G503" s="25"/>
      <c r="H503" s="25"/>
    </row>
    <row r="504" spans="1:8">
      <c r="C504" s="25"/>
      <c r="D504" s="25"/>
      <c r="E504" s="25"/>
      <c r="F504" s="25"/>
      <c r="G504" s="25"/>
      <c r="H504" s="25"/>
    </row>
    <row r="505" spans="1:8">
      <c r="C505" s="25"/>
      <c r="D505" s="25"/>
      <c r="E505" s="25"/>
      <c r="F505" s="25"/>
      <c r="G505" s="25"/>
      <c r="H505" s="25"/>
    </row>
    <row r="506" spans="1:8">
      <c r="C506" s="25"/>
      <c r="D506" s="25"/>
      <c r="E506" s="25"/>
      <c r="F506" s="25"/>
      <c r="G506" s="25"/>
      <c r="H506" s="25"/>
    </row>
    <row r="507" spans="1:8">
      <c r="C507" s="25"/>
      <c r="D507" s="25"/>
      <c r="E507" s="25"/>
      <c r="F507" s="25"/>
      <c r="G507" s="25"/>
      <c r="H507" s="25"/>
    </row>
    <row r="508" spans="1:8">
      <c r="C508" s="25"/>
      <c r="D508" s="25"/>
      <c r="E508" s="25"/>
      <c r="F508" s="25"/>
      <c r="G508" s="25"/>
      <c r="H508" s="25"/>
    </row>
    <row r="509" spans="1:8">
      <c r="C509" s="25"/>
      <c r="D509" s="25"/>
      <c r="E509" s="25"/>
      <c r="F509" s="25"/>
      <c r="G509" s="25"/>
      <c r="H509" s="25"/>
    </row>
    <row r="510" spans="1:8">
      <c r="C510" s="25"/>
      <c r="D510" s="25"/>
      <c r="E510" s="25"/>
      <c r="F510" s="25"/>
      <c r="G510" s="25"/>
      <c r="H510" s="25"/>
    </row>
    <row r="511" spans="1:8">
      <c r="C511" s="25"/>
      <c r="D511" s="25"/>
      <c r="E511" s="25"/>
      <c r="F511" s="25"/>
      <c r="G511" s="25"/>
      <c r="H511" s="25"/>
    </row>
    <row r="512" spans="1:8">
      <c r="C512" s="25"/>
      <c r="D512" s="25"/>
      <c r="E512" s="25"/>
      <c r="F512" s="25"/>
      <c r="G512" s="25"/>
      <c r="H512" s="25"/>
    </row>
    <row r="513" spans="3:8">
      <c r="C513" s="25"/>
      <c r="D513" s="25"/>
      <c r="E513" s="25"/>
      <c r="F513" s="25"/>
      <c r="G513" s="25"/>
      <c r="H513" s="25"/>
    </row>
    <row r="514" spans="3:8">
      <c r="C514" s="25"/>
      <c r="D514" s="25"/>
      <c r="E514" s="25"/>
      <c r="F514" s="25"/>
      <c r="G514" s="25"/>
      <c r="H514" s="25"/>
    </row>
    <row r="515" spans="3:8">
      <c r="C515" s="25"/>
      <c r="D515" s="25"/>
      <c r="E515" s="25"/>
      <c r="F515" s="25"/>
      <c r="G515" s="25"/>
      <c r="H515" s="25"/>
    </row>
    <row r="516" spans="3:8">
      <c r="C516" s="25"/>
      <c r="D516" s="25"/>
      <c r="E516" s="25"/>
      <c r="F516" s="25"/>
      <c r="G516" s="25"/>
      <c r="H516" s="25"/>
    </row>
    <row r="517" spans="3:8">
      <c r="C517" s="25"/>
      <c r="D517" s="25"/>
      <c r="E517" s="25"/>
      <c r="F517" s="25"/>
      <c r="G517" s="25"/>
      <c r="H517" s="25"/>
    </row>
    <row r="518" spans="3:8">
      <c r="C518" s="25"/>
      <c r="D518" s="25"/>
      <c r="E518" s="25"/>
      <c r="F518" s="25"/>
      <c r="G518" s="25"/>
      <c r="H518" s="25"/>
    </row>
    <row r="519" spans="3:8">
      <c r="C519" s="25"/>
      <c r="D519" s="25"/>
      <c r="E519" s="25"/>
      <c r="F519" s="25"/>
      <c r="G519" s="25"/>
      <c r="H519" s="25"/>
    </row>
    <row r="520" spans="3:8">
      <c r="C520" s="25"/>
      <c r="D520" s="25"/>
      <c r="E520" s="25"/>
      <c r="F520" s="25"/>
      <c r="G520" s="25"/>
      <c r="H520" s="25"/>
    </row>
    <row r="521" spans="3:8">
      <c r="C521" s="25"/>
      <c r="D521" s="25"/>
      <c r="E521" s="25"/>
      <c r="F521" s="25"/>
      <c r="G521" s="25"/>
      <c r="H521" s="25"/>
    </row>
    <row r="522" spans="3:8">
      <c r="C522" s="25"/>
      <c r="D522" s="25"/>
      <c r="E522" s="25"/>
      <c r="F522" s="25"/>
      <c r="G522" s="25"/>
      <c r="H522" s="25"/>
    </row>
    <row r="523" spans="3:8">
      <c r="C523" s="25"/>
      <c r="D523" s="25"/>
      <c r="E523" s="25"/>
      <c r="F523" s="25"/>
      <c r="G523" s="25"/>
      <c r="H523" s="25"/>
    </row>
    <row r="524" spans="3:8">
      <c r="C524" s="25"/>
      <c r="D524" s="25"/>
      <c r="E524" s="25"/>
      <c r="F524" s="25"/>
      <c r="G524" s="25"/>
      <c r="H524" s="25"/>
    </row>
    <row r="525" spans="3:8">
      <c r="C525" s="25"/>
      <c r="D525" s="25"/>
      <c r="E525" s="25"/>
      <c r="F525" s="25"/>
      <c r="G525" s="25"/>
      <c r="H525" s="25"/>
    </row>
    <row r="526" spans="3:8">
      <c r="C526" s="25"/>
      <c r="D526" s="25"/>
      <c r="E526" s="25"/>
      <c r="F526" s="25"/>
      <c r="G526" s="25"/>
      <c r="H526" s="25"/>
    </row>
    <row r="527" spans="3:8">
      <c r="C527" s="25"/>
      <c r="D527" s="25"/>
      <c r="E527" s="25"/>
      <c r="F527" s="25"/>
      <c r="G527" s="25"/>
      <c r="H527" s="25"/>
    </row>
    <row r="528" spans="3:8">
      <c r="C528" s="25"/>
      <c r="D528" s="25"/>
      <c r="E528" s="25"/>
      <c r="F528" s="25"/>
      <c r="G528" s="25"/>
      <c r="H528" s="25"/>
    </row>
    <row r="529" spans="3:8">
      <c r="C529" s="25"/>
      <c r="D529" s="25"/>
      <c r="E529" s="25"/>
      <c r="F529" s="25"/>
      <c r="G529" s="25"/>
      <c r="H529" s="25"/>
    </row>
    <row r="530" spans="3:8">
      <c r="C530" s="25"/>
      <c r="D530" s="25"/>
      <c r="E530" s="25"/>
      <c r="F530" s="25"/>
      <c r="G530" s="25"/>
      <c r="H530" s="25"/>
    </row>
    <row r="531" spans="3:8">
      <c r="C531" s="25"/>
      <c r="D531" s="25"/>
      <c r="E531" s="25"/>
      <c r="F531" s="25"/>
      <c r="G531" s="25"/>
      <c r="H531" s="25"/>
    </row>
    <row r="532" spans="3:8">
      <c r="C532" s="25"/>
      <c r="D532" s="25"/>
      <c r="E532" s="25"/>
      <c r="F532" s="25"/>
      <c r="G532" s="25"/>
      <c r="H532" s="25"/>
    </row>
    <row r="533" spans="3:8">
      <c r="C533" s="25"/>
      <c r="D533" s="25"/>
      <c r="E533" s="25"/>
      <c r="F533" s="25"/>
      <c r="G533" s="25"/>
      <c r="H533" s="25"/>
    </row>
  </sheetData>
  <mergeCells count="130">
    <mergeCell ref="B27:B32"/>
    <mergeCell ref="A27:A32"/>
    <mergeCell ref="B20:B25"/>
    <mergeCell ref="A20:A26"/>
    <mergeCell ref="G1:H1"/>
    <mergeCell ref="E5:H5"/>
    <mergeCell ref="A12:A16"/>
    <mergeCell ref="B12:B16"/>
    <mergeCell ref="A6:H6"/>
    <mergeCell ref="G7:H7"/>
    <mergeCell ref="A8:A11"/>
    <mergeCell ref="B8:B11"/>
    <mergeCell ref="C8:C11"/>
    <mergeCell ref="D8:D11"/>
    <mergeCell ref="E8:H9"/>
    <mergeCell ref="E10:E11"/>
    <mergeCell ref="F10:H10"/>
    <mergeCell ref="E2:H2"/>
    <mergeCell ref="E3:H3"/>
    <mergeCell ref="B99:B104"/>
    <mergeCell ref="A99:A104"/>
    <mergeCell ref="B33:B38"/>
    <mergeCell ref="A33:A38"/>
    <mergeCell ref="B39:B44"/>
    <mergeCell ref="A39:A44"/>
    <mergeCell ref="B45:B50"/>
    <mergeCell ref="A45:A50"/>
    <mergeCell ref="B51:B56"/>
    <mergeCell ref="B57:B62"/>
    <mergeCell ref="A57:A62"/>
    <mergeCell ref="B63:B68"/>
    <mergeCell ref="A63:A68"/>
    <mergeCell ref="B69:B74"/>
    <mergeCell ref="A69:A74"/>
    <mergeCell ref="B75:B80"/>
    <mergeCell ref="A75:A80"/>
    <mergeCell ref="B81:B86"/>
    <mergeCell ref="A81:A86"/>
    <mergeCell ref="B87:B92"/>
    <mergeCell ref="A87:A92"/>
    <mergeCell ref="B93:B98"/>
    <mergeCell ref="A93:A98"/>
    <mergeCell ref="A51:A56"/>
    <mergeCell ref="B172:B177"/>
    <mergeCell ref="A172:A177"/>
    <mergeCell ref="B105:B110"/>
    <mergeCell ref="A105:A110"/>
    <mergeCell ref="B111:B116"/>
    <mergeCell ref="A111:A116"/>
    <mergeCell ref="B117:B122"/>
    <mergeCell ref="A117:A122"/>
    <mergeCell ref="B124:B129"/>
    <mergeCell ref="A124:A129"/>
    <mergeCell ref="B130:B135"/>
    <mergeCell ref="A130:A135"/>
    <mergeCell ref="B136:B141"/>
    <mergeCell ref="A136:A141"/>
    <mergeCell ref="B142:B147"/>
    <mergeCell ref="A142:A147"/>
    <mergeCell ref="B148:B153"/>
    <mergeCell ref="A148:A153"/>
    <mergeCell ref="B154:B159"/>
    <mergeCell ref="A154:A159"/>
    <mergeCell ref="B160:B165"/>
    <mergeCell ref="A160:A165"/>
    <mergeCell ref="B166:B171"/>
    <mergeCell ref="A166:A171"/>
    <mergeCell ref="B239:B244"/>
    <mergeCell ref="A239:A244"/>
    <mergeCell ref="B245:B250"/>
    <mergeCell ref="B178:B183"/>
    <mergeCell ref="A178:A183"/>
    <mergeCell ref="B184:B189"/>
    <mergeCell ref="A184:A189"/>
    <mergeCell ref="B190:B195"/>
    <mergeCell ref="A190:A195"/>
    <mergeCell ref="B196:B201"/>
    <mergeCell ref="A196:A201"/>
    <mergeCell ref="B202:B207"/>
    <mergeCell ref="A202:A207"/>
    <mergeCell ref="B208:B213"/>
    <mergeCell ref="A208:A213"/>
    <mergeCell ref="A245:A250"/>
    <mergeCell ref="E237:H237"/>
    <mergeCell ref="B214:B219"/>
    <mergeCell ref="A214:A219"/>
    <mergeCell ref="B220:B225"/>
    <mergeCell ref="A220:A225"/>
    <mergeCell ref="B226:B231"/>
    <mergeCell ref="A226:A231"/>
    <mergeCell ref="B232:B238"/>
    <mergeCell ref="A232:A238"/>
    <mergeCell ref="B359:B364"/>
    <mergeCell ref="A359:A364"/>
    <mergeCell ref="B365:B370"/>
    <mergeCell ref="A365:A370"/>
    <mergeCell ref="B311:B316"/>
    <mergeCell ref="A311:A316"/>
    <mergeCell ref="B317:B322"/>
    <mergeCell ref="A317:A322"/>
    <mergeCell ref="B323:B328"/>
    <mergeCell ref="A323:A328"/>
    <mergeCell ref="B329:B334"/>
    <mergeCell ref="A329:A334"/>
    <mergeCell ref="B353:B358"/>
    <mergeCell ref="A353:A358"/>
    <mergeCell ref="B341:B346"/>
    <mergeCell ref="A341:A346"/>
    <mergeCell ref="B347:B352"/>
    <mergeCell ref="A347:A352"/>
    <mergeCell ref="B371:B376"/>
    <mergeCell ref="A371:A376"/>
    <mergeCell ref="B377:B382"/>
    <mergeCell ref="A377:A382"/>
    <mergeCell ref="B383:B388"/>
    <mergeCell ref="A383:A388"/>
    <mergeCell ref="B389:B394"/>
    <mergeCell ref="A389:A394"/>
    <mergeCell ref="B395:B400"/>
    <mergeCell ref="A395:A400"/>
    <mergeCell ref="B251:B292"/>
    <mergeCell ref="A251:A292"/>
    <mergeCell ref="B293:B298"/>
    <mergeCell ref="A293:A298"/>
    <mergeCell ref="B299:B304"/>
    <mergeCell ref="A299:A304"/>
    <mergeCell ref="B305:B310"/>
    <mergeCell ref="A305:A310"/>
    <mergeCell ref="B335:B340"/>
    <mergeCell ref="A335:A340"/>
  </mergeCells>
  <pageMargins left="0.75" right="0.75" top="1" bottom="1" header="0.5" footer="0.5"/>
  <pageSetup paperSize="9" scale="99" fitToHeight="0" orientation="landscape" r:id="rId1"/>
  <headerFooter alignWithMargins="0">
    <oddFooter>Страница &amp;P</oddFooter>
  </headerFooter>
  <rowBreaks count="14" manualBreakCount="14">
    <brk id="26" max="7" man="1"/>
    <brk id="50" max="7" man="1"/>
    <brk id="79" max="7" man="1"/>
    <brk id="104" max="7" man="1"/>
    <brk id="129" max="7" man="1"/>
    <brk id="158" max="7" man="1"/>
    <brk id="183" max="7" man="1"/>
    <brk id="207" max="7" man="1"/>
    <brk id="231" max="7" man="1"/>
    <brk id="292" max="7" man="1"/>
    <brk id="316" max="7" man="1"/>
    <brk id="340" max="7" man="1"/>
    <brk id="364" max="7" man="1"/>
    <brk id="389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V1002"/>
  <sheetViews>
    <sheetView view="pageBreakPreview" topLeftCell="B1" zoomScaleSheetLayoutView="100" workbookViewId="0">
      <selection activeCell="E4" sqref="E4"/>
    </sheetView>
  </sheetViews>
  <sheetFormatPr defaultColWidth="9.140625" defaultRowHeight="12.75"/>
  <cols>
    <col min="1" max="1" width="4" style="82" hidden="1" customWidth="1"/>
    <col min="2" max="2" width="66.28515625" style="27" customWidth="1"/>
    <col min="3" max="3" width="14.28515625" style="27" customWidth="1"/>
    <col min="4" max="4" width="15.28515625" style="83" customWidth="1"/>
    <col min="5" max="5" width="15.7109375" style="27" customWidth="1"/>
    <col min="6" max="6" width="14.140625" style="27" customWidth="1"/>
    <col min="7" max="7" width="14.42578125" style="27" customWidth="1"/>
    <col min="8" max="8" width="16.140625" style="27" customWidth="1"/>
    <col min="9" max="9" width="16.140625" style="84" hidden="1" customWidth="1"/>
    <col min="10" max="10" width="14.28515625" style="84" hidden="1" customWidth="1"/>
    <col min="11" max="24" width="9.140625" style="84" hidden="1" customWidth="1"/>
    <col min="25" max="25" width="13.85546875" style="84" hidden="1" customWidth="1"/>
    <col min="26" max="27" width="12" style="84" hidden="1" customWidth="1"/>
    <col min="28" max="28" width="15.140625" style="84" hidden="1" customWidth="1"/>
    <col min="29" max="29" width="13.42578125" style="84" hidden="1" customWidth="1"/>
    <col min="30" max="30" width="14" style="84" hidden="1" customWidth="1"/>
    <col min="31" max="31" width="17.7109375" style="84" hidden="1" customWidth="1"/>
    <col min="32" max="32" width="16.28515625" style="84" hidden="1" customWidth="1"/>
    <col min="33" max="33" width="9.140625" style="84" hidden="1" customWidth="1"/>
    <col min="34" max="34" width="22.5703125" style="84" hidden="1" customWidth="1"/>
    <col min="35" max="49" width="0" style="84" hidden="1" customWidth="1"/>
    <col min="50" max="50" width="9.42578125" style="84" hidden="1" customWidth="1"/>
    <col min="51" max="51" width="15.28515625" style="84" hidden="1" customWidth="1"/>
    <col min="52" max="16384" width="9.140625" style="84"/>
  </cols>
  <sheetData>
    <row r="1" spans="1:51">
      <c r="G1" s="28" t="s">
        <v>760</v>
      </c>
      <c r="H1" s="28"/>
    </row>
    <row r="2" spans="1:51" ht="28.5" customHeight="1">
      <c r="B2" s="218"/>
      <c r="C2" s="218"/>
      <c r="E2" s="218"/>
      <c r="F2" s="420" t="s">
        <v>942</v>
      </c>
      <c r="G2" s="421"/>
      <c r="H2" s="421"/>
    </row>
    <row r="3" spans="1:51">
      <c r="B3" s="218"/>
      <c r="C3" s="218"/>
      <c r="E3" s="218"/>
      <c r="F3" s="218"/>
      <c r="G3" s="28" t="s">
        <v>760</v>
      </c>
      <c r="H3" s="28"/>
    </row>
    <row r="4" spans="1:51" ht="45.75" customHeight="1">
      <c r="F4" s="422" t="s">
        <v>761</v>
      </c>
      <c r="G4" s="422"/>
      <c r="H4" s="422"/>
    </row>
    <row r="5" spans="1:51" ht="18.75" customHeight="1">
      <c r="A5" s="423" t="s">
        <v>125</v>
      </c>
      <c r="B5" s="424"/>
      <c r="C5" s="424"/>
      <c r="D5" s="424"/>
      <c r="E5" s="424"/>
      <c r="F5" s="424"/>
      <c r="G5" s="424"/>
      <c r="H5" s="424"/>
    </row>
    <row r="6" spans="1:51" ht="18.75" customHeight="1">
      <c r="A6" s="423"/>
      <c r="B6" s="424"/>
      <c r="C6" s="424"/>
      <c r="D6" s="424"/>
      <c r="E6" s="424"/>
      <c r="F6" s="424"/>
      <c r="G6" s="424"/>
      <c r="H6" s="424"/>
    </row>
    <row r="8" spans="1:51">
      <c r="G8" s="28" t="s">
        <v>0</v>
      </c>
      <c r="H8" s="28"/>
    </row>
    <row r="9" spans="1:51" ht="18.75" customHeight="1">
      <c r="A9" s="85" t="s">
        <v>126</v>
      </c>
      <c r="B9" s="413" t="s">
        <v>2</v>
      </c>
      <c r="C9" s="413" t="s">
        <v>3</v>
      </c>
      <c r="D9" s="425" t="s">
        <v>4</v>
      </c>
      <c r="E9" s="428"/>
      <c r="F9" s="428"/>
      <c r="G9" s="428"/>
      <c r="H9" s="428"/>
    </row>
    <row r="10" spans="1:51">
      <c r="A10" s="86"/>
      <c r="B10" s="414"/>
      <c r="C10" s="414"/>
      <c r="D10" s="426"/>
      <c r="E10" s="429" t="s">
        <v>5</v>
      </c>
      <c r="F10" s="430"/>
      <c r="G10" s="430"/>
      <c r="H10" s="431"/>
    </row>
    <row r="11" spans="1:51" ht="18.75" customHeight="1">
      <c r="A11" s="86"/>
      <c r="B11" s="414"/>
      <c r="C11" s="414"/>
      <c r="D11" s="426"/>
      <c r="E11" s="413" t="s">
        <v>6</v>
      </c>
      <c r="F11" s="432" t="s">
        <v>7</v>
      </c>
      <c r="G11" s="433"/>
      <c r="H11" s="434"/>
    </row>
    <row r="12" spans="1:51" ht="32.25" customHeight="1">
      <c r="A12" s="87"/>
      <c r="B12" s="415"/>
      <c r="C12" s="415"/>
      <c r="D12" s="427"/>
      <c r="E12" s="415"/>
      <c r="F12" s="88" t="s">
        <v>8</v>
      </c>
      <c r="G12" s="89" t="s">
        <v>9</v>
      </c>
      <c r="H12" s="88" t="s">
        <v>10</v>
      </c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1:51" s="19" customFormat="1" ht="18.75" customHeight="1">
      <c r="A13" s="91"/>
      <c r="B13" s="410" t="s">
        <v>11</v>
      </c>
      <c r="C13" s="17" t="s">
        <v>19</v>
      </c>
      <c r="D13" s="127">
        <f>SUM(D14:D17)</f>
        <v>63323.745696999998</v>
      </c>
      <c r="E13" s="127">
        <f t="shared" ref="E13:H13" si="0">SUM(E14:E17)</f>
        <v>821.01706699999988</v>
      </c>
      <c r="F13" s="127">
        <f t="shared" si="0"/>
        <v>921.61500000000001</v>
      </c>
      <c r="G13" s="200">
        <f t="shared" si="0"/>
        <v>2287.8470000000002</v>
      </c>
      <c r="H13" s="127">
        <f t="shared" si="0"/>
        <v>59293.266729999996</v>
      </c>
      <c r="I13" s="93">
        <f>SUM(E13:H13)</f>
        <v>63323.745796999996</v>
      </c>
      <c r="J13" s="93">
        <f>SUM(E13:I13)</f>
        <v>126647.49159399999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Y13" s="95"/>
      <c r="Z13" s="95"/>
      <c r="AA13" s="95"/>
      <c r="AB13" s="95"/>
      <c r="AC13" s="95"/>
      <c r="AD13" s="95"/>
      <c r="AE13" s="95"/>
      <c r="AF13" s="95"/>
      <c r="AG13" s="95"/>
      <c r="AH13" s="96"/>
    </row>
    <row r="14" spans="1:51" s="19" customFormat="1">
      <c r="A14" s="97"/>
      <c r="B14" s="411"/>
      <c r="C14" s="17">
        <v>2007</v>
      </c>
      <c r="D14" s="127">
        <v>7163.9369999999999</v>
      </c>
      <c r="E14" s="127">
        <f t="shared" ref="E14:H14" si="1">E19+E119+E209+E259+E319+E349+E394+E459+E524+E569+E594+E599+E624+E639+E669+E709+E714+E761+E821+E826</f>
        <v>193.82909999999995</v>
      </c>
      <c r="F14" s="127">
        <f t="shared" si="1"/>
        <v>52.399000000000001</v>
      </c>
      <c r="G14" s="127">
        <f t="shared" si="1"/>
        <v>272.42600000000004</v>
      </c>
      <c r="H14" s="127">
        <f t="shared" si="1"/>
        <v>6645.2830000000004</v>
      </c>
      <c r="I14" s="98">
        <f>SUM(E14:H14)</f>
        <v>7163.9371000000001</v>
      </c>
      <c r="J14" s="93">
        <f t="shared" ref="J14:J76" si="2">SUM(E14:I14)</f>
        <v>14327.8742</v>
      </c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Y14" s="95"/>
      <c r="Z14" s="95"/>
      <c r="AA14" s="95"/>
      <c r="AB14" s="95"/>
      <c r="AC14" s="95"/>
      <c r="AD14" s="95"/>
      <c r="AE14" s="95"/>
      <c r="AF14" s="95"/>
      <c r="AG14" s="95"/>
      <c r="AH14" s="96"/>
      <c r="AX14" s="96">
        <f>E14+F14+G14+H14</f>
        <v>7163.9371000000001</v>
      </c>
    </row>
    <row r="15" spans="1:51" s="19" customFormat="1">
      <c r="A15" s="97"/>
      <c r="B15" s="411"/>
      <c r="C15" s="17">
        <v>2008</v>
      </c>
      <c r="D15" s="127">
        <f>D20+D120+D210+D260+D320+D350+D395+D460+D525+D570+D595+D600+D625+D640+D670+D710+D715+D762+D822+D827</f>
        <v>18098.5317</v>
      </c>
      <c r="E15" s="127">
        <f t="shared" ref="D15:H17" si="3">E20+E120+E210+E260+E320+E350+E395+E460+E525+E570+E595+E600+E625+E640+E670+E710+E715+E762+E822+E827</f>
        <v>241.36069999999995</v>
      </c>
      <c r="F15" s="127">
        <f t="shared" si="3"/>
        <v>299.495</v>
      </c>
      <c r="G15" s="127">
        <f t="shared" si="3"/>
        <v>646.19999999999993</v>
      </c>
      <c r="H15" s="127">
        <f t="shared" si="3"/>
        <v>16911.475999999999</v>
      </c>
      <c r="I15" s="93">
        <f>SUM(E15:H15)</f>
        <v>18098.5317</v>
      </c>
      <c r="J15" s="93">
        <f t="shared" si="2"/>
        <v>36197.063399999999</v>
      </c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Y15" s="95"/>
      <c r="Z15" s="95"/>
      <c r="AA15" s="95"/>
      <c r="AB15" s="95"/>
      <c r="AC15" s="95"/>
      <c r="AD15" s="95"/>
      <c r="AE15" s="95"/>
      <c r="AF15" s="95"/>
      <c r="AG15" s="95"/>
      <c r="AH15" s="96"/>
      <c r="AX15" s="95">
        <f>E15+F15+G15+H15</f>
        <v>18098.5317</v>
      </c>
      <c r="AY15" s="95">
        <f>SUM(AX15)</f>
        <v>18098.5317</v>
      </c>
    </row>
    <row r="16" spans="1:51" s="94" customFormat="1">
      <c r="A16" s="97"/>
      <c r="B16" s="411"/>
      <c r="C16" s="99">
        <v>2009</v>
      </c>
      <c r="D16" s="127">
        <f t="shared" si="3"/>
        <v>26606.693339999998</v>
      </c>
      <c r="E16" s="127">
        <f t="shared" si="3"/>
        <v>200.83673999999999</v>
      </c>
      <c r="F16" s="127">
        <f t="shared" si="3"/>
        <v>223.12800000000001</v>
      </c>
      <c r="G16" s="127">
        <f t="shared" si="3"/>
        <v>641.22000000000014</v>
      </c>
      <c r="H16" s="127">
        <f t="shared" si="3"/>
        <v>25541.508599999997</v>
      </c>
      <c r="I16" s="100">
        <f>SUM(E16:H16)</f>
        <v>26606.693339999998</v>
      </c>
      <c r="J16" s="93">
        <f t="shared" si="2"/>
        <v>53213.386679999996</v>
      </c>
      <c r="Y16" s="98"/>
      <c r="Z16" s="98"/>
      <c r="AA16" s="98"/>
      <c r="AB16" s="98"/>
      <c r="AC16" s="98"/>
      <c r="AD16" s="98"/>
      <c r="AE16" s="98"/>
      <c r="AF16" s="98"/>
      <c r="AG16" s="98"/>
      <c r="AH16" s="93"/>
      <c r="AX16" s="95">
        <f t="shared" ref="AX16:AX79" si="4">E16+F16+G16+H16</f>
        <v>26606.693339999998</v>
      </c>
      <c r="AY16" s="95">
        <f t="shared" ref="AY16:AY79" si="5">SUM(AX16)</f>
        <v>26606.693339999998</v>
      </c>
    </row>
    <row r="17" spans="1:57" s="94" customFormat="1">
      <c r="A17" s="97"/>
      <c r="B17" s="412"/>
      <c r="C17" s="99">
        <v>2010</v>
      </c>
      <c r="D17" s="127">
        <f t="shared" si="3"/>
        <v>11454.583657000001</v>
      </c>
      <c r="E17" s="127">
        <f t="shared" si="3"/>
        <v>184.99052700000001</v>
      </c>
      <c r="F17" s="127">
        <f t="shared" si="3"/>
        <v>346.59300000000002</v>
      </c>
      <c r="G17" s="127">
        <f t="shared" si="3"/>
        <v>728.00100000000009</v>
      </c>
      <c r="H17" s="127">
        <f t="shared" si="3"/>
        <v>10194.999130000002</v>
      </c>
      <c r="I17" s="100">
        <f>SUM(E17:H17)</f>
        <v>11454.583657000003</v>
      </c>
      <c r="J17" s="93">
        <f t="shared" si="2"/>
        <v>22909.167314000006</v>
      </c>
      <c r="Y17" s="98"/>
      <c r="Z17" s="98"/>
      <c r="AA17" s="98"/>
      <c r="AB17" s="98"/>
      <c r="AC17" s="98"/>
      <c r="AD17" s="98"/>
      <c r="AE17" s="98"/>
      <c r="AF17" s="98"/>
      <c r="AG17" s="98"/>
      <c r="AH17" s="93"/>
      <c r="AX17" s="95">
        <f t="shared" si="4"/>
        <v>11454.583657000003</v>
      </c>
      <c r="AY17" s="95">
        <f t="shared" si="5"/>
        <v>11454.583657000003</v>
      </c>
    </row>
    <row r="18" spans="1:57">
      <c r="A18" s="190"/>
      <c r="B18" s="407" t="s">
        <v>127</v>
      </c>
      <c r="C18" s="192" t="s">
        <v>19</v>
      </c>
      <c r="D18" s="131">
        <f>SUM(D19:D22)</f>
        <v>953.782156375</v>
      </c>
      <c r="E18" s="131">
        <f t="shared" ref="E18:H18" si="6">SUM(E19:E22)</f>
        <v>129.08215637500001</v>
      </c>
      <c r="F18" s="131">
        <f t="shared" si="6"/>
        <v>395.9</v>
      </c>
      <c r="G18" s="198">
        <f t="shared" si="6"/>
        <v>309</v>
      </c>
      <c r="H18" s="131">
        <f t="shared" si="6"/>
        <v>119.8</v>
      </c>
      <c r="J18" s="96">
        <f t="shared" si="2"/>
        <v>953.78215637499989</v>
      </c>
      <c r="AX18" s="95">
        <f t="shared" si="4"/>
        <v>953.78215637499989</v>
      </c>
      <c r="AY18" s="95">
        <f t="shared" si="5"/>
        <v>953.78215637499989</v>
      </c>
    </row>
    <row r="19" spans="1:57">
      <c r="A19" s="191"/>
      <c r="B19" s="408"/>
      <c r="C19" s="192">
        <v>2007</v>
      </c>
      <c r="D19" s="131">
        <f>D24+D29+D34+D39+D44+D49+D54+D59+D64+D69+D74+D79+D84+D89+D94+D99+D104+D109+D114</f>
        <v>59.923000000000002</v>
      </c>
      <c r="E19" s="131">
        <f t="shared" ref="E19:H19" si="7">E24+E29+E34+E39+E44+E49+E54+E59+E64+E69+E74+E79+E84+E89+E94+E99+E104+E109+E114</f>
        <v>42.923000000000002</v>
      </c>
      <c r="F19" s="131">
        <f t="shared" si="7"/>
        <v>9.5</v>
      </c>
      <c r="G19" s="198">
        <f t="shared" si="7"/>
        <v>5</v>
      </c>
      <c r="H19" s="131">
        <f t="shared" si="7"/>
        <v>2.5</v>
      </c>
      <c r="I19" s="199"/>
      <c r="J19" s="96">
        <f t="shared" si="2"/>
        <v>59.923000000000002</v>
      </c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AX19" s="95">
        <f t="shared" si="4"/>
        <v>59.923000000000002</v>
      </c>
      <c r="AY19" s="95">
        <f t="shared" si="5"/>
        <v>59.923000000000002</v>
      </c>
    </row>
    <row r="20" spans="1:57">
      <c r="A20" s="191"/>
      <c r="B20" s="408"/>
      <c r="C20" s="192">
        <v>2008</v>
      </c>
      <c r="D20" s="131">
        <f t="shared" ref="D20:H22" si="8">D25+D30+D35+D40+D45+D50+D55+D60+D65+D70+D75+D80+D85+D90+D95+D100+D105+D110+D115</f>
        <v>275.98654999999997</v>
      </c>
      <c r="E20" s="131">
        <f t="shared" si="8"/>
        <v>37.486550000000001</v>
      </c>
      <c r="F20" s="131">
        <f t="shared" si="8"/>
        <v>113</v>
      </c>
      <c r="G20" s="198">
        <f t="shared" si="8"/>
        <v>85.5</v>
      </c>
      <c r="H20" s="131">
        <f t="shared" si="8"/>
        <v>40</v>
      </c>
      <c r="J20" s="96">
        <f t="shared" si="2"/>
        <v>275.98654999999997</v>
      </c>
      <c r="AX20" s="95">
        <f t="shared" si="4"/>
        <v>275.98654999999997</v>
      </c>
      <c r="AY20" s="95">
        <f t="shared" si="5"/>
        <v>275.98654999999997</v>
      </c>
    </row>
    <row r="21" spans="1:57">
      <c r="A21" s="191"/>
      <c r="B21" s="408"/>
      <c r="C21" s="192">
        <v>2009</v>
      </c>
      <c r="D21" s="131">
        <f t="shared" si="8"/>
        <v>307.26202749999999</v>
      </c>
      <c r="E21" s="131">
        <f t="shared" si="8"/>
        <v>24.762027499999999</v>
      </c>
      <c r="F21" s="131">
        <f t="shared" si="8"/>
        <v>135</v>
      </c>
      <c r="G21" s="198">
        <f t="shared" si="8"/>
        <v>107.5</v>
      </c>
      <c r="H21" s="131">
        <f t="shared" si="8"/>
        <v>40</v>
      </c>
      <c r="J21" s="96">
        <f t="shared" si="2"/>
        <v>307.26202749999999</v>
      </c>
      <c r="AX21" s="95">
        <f t="shared" si="4"/>
        <v>307.26202749999999</v>
      </c>
      <c r="AY21" s="95">
        <f t="shared" si="5"/>
        <v>307.26202749999999</v>
      </c>
      <c r="BE21" s="216"/>
    </row>
    <row r="22" spans="1:57">
      <c r="A22" s="191"/>
      <c r="B22" s="409"/>
      <c r="C22" s="192">
        <v>2010</v>
      </c>
      <c r="D22" s="131">
        <f t="shared" si="8"/>
        <v>310.61057887499999</v>
      </c>
      <c r="E22" s="131">
        <f t="shared" si="8"/>
        <v>23.910578875000002</v>
      </c>
      <c r="F22" s="131">
        <f t="shared" si="8"/>
        <v>138.4</v>
      </c>
      <c r="G22" s="198">
        <f t="shared" si="8"/>
        <v>111</v>
      </c>
      <c r="H22" s="131">
        <f t="shared" si="8"/>
        <v>37.299999999999997</v>
      </c>
      <c r="J22" s="96">
        <f t="shared" si="2"/>
        <v>310.61057887500004</v>
      </c>
      <c r="AX22" s="95">
        <f t="shared" si="4"/>
        <v>310.61057887500004</v>
      </c>
      <c r="AY22" s="95">
        <f t="shared" si="5"/>
        <v>310.61057887500004</v>
      </c>
    </row>
    <row r="23" spans="1:57" ht="18.75" customHeight="1">
      <c r="A23" s="85"/>
      <c r="B23" s="413" t="s">
        <v>128</v>
      </c>
      <c r="C23" s="101" t="s">
        <v>19</v>
      </c>
      <c r="D23" s="102">
        <f>D24+D25+D26+D27</f>
        <v>0.71100000000000008</v>
      </c>
      <c r="E23" s="102">
        <f>E24+E25+E26+E27</f>
        <v>0.71100000000000008</v>
      </c>
      <c r="F23" s="103">
        <f>SUM(F24:F27)</f>
        <v>0</v>
      </c>
      <c r="G23" s="104">
        <f>SUM(G24:G27)</f>
        <v>0</v>
      </c>
      <c r="H23" s="103">
        <f>SUM(H24:H27)</f>
        <v>0</v>
      </c>
      <c r="J23" s="93">
        <f t="shared" si="2"/>
        <v>0.71100000000000008</v>
      </c>
      <c r="AX23" s="95">
        <f t="shared" si="4"/>
        <v>0.71100000000000008</v>
      </c>
      <c r="AY23" s="95">
        <f t="shared" si="5"/>
        <v>0.71100000000000008</v>
      </c>
    </row>
    <row r="24" spans="1:57">
      <c r="A24" s="86"/>
      <c r="B24" s="414"/>
      <c r="C24" s="88">
        <v>2007</v>
      </c>
      <c r="D24" s="105">
        <f>E24+F24+G24+H24</f>
        <v>0.19900000000000001</v>
      </c>
      <c r="E24" s="88">
        <v>0.19900000000000001</v>
      </c>
      <c r="F24" s="88"/>
      <c r="G24" s="88"/>
      <c r="H24" s="88"/>
      <c r="J24" s="93">
        <f t="shared" si="2"/>
        <v>0.19900000000000001</v>
      </c>
      <c r="AX24" s="95">
        <f t="shared" si="4"/>
        <v>0.19900000000000001</v>
      </c>
      <c r="AY24" s="95">
        <f t="shared" si="5"/>
        <v>0.19900000000000001</v>
      </c>
    </row>
    <row r="25" spans="1:57">
      <c r="A25" s="86"/>
      <c r="B25" s="414"/>
      <c r="C25" s="88">
        <v>2008</v>
      </c>
      <c r="D25" s="105">
        <f t="shared" ref="D25:D27" si="9">E25+F25+G25+H25</f>
        <v>0.184</v>
      </c>
      <c r="E25" s="88">
        <v>0.184</v>
      </c>
      <c r="F25" s="88"/>
      <c r="G25" s="88"/>
      <c r="H25" s="88"/>
      <c r="J25" s="93">
        <f t="shared" si="2"/>
        <v>0.184</v>
      </c>
      <c r="AX25" s="95">
        <f t="shared" si="4"/>
        <v>0.184</v>
      </c>
      <c r="AY25" s="95">
        <f t="shared" si="5"/>
        <v>0.184</v>
      </c>
    </row>
    <row r="26" spans="1:57">
      <c r="A26" s="86"/>
      <c r="B26" s="414"/>
      <c r="C26" s="88">
        <v>2009</v>
      </c>
      <c r="D26" s="105">
        <f t="shared" si="9"/>
        <v>0.16400000000000001</v>
      </c>
      <c r="E26" s="88">
        <v>0.16400000000000001</v>
      </c>
      <c r="F26" s="88"/>
      <c r="G26" s="88"/>
      <c r="H26" s="88"/>
      <c r="J26" s="93">
        <f t="shared" si="2"/>
        <v>0.16400000000000001</v>
      </c>
      <c r="AX26" s="95">
        <f t="shared" si="4"/>
        <v>0.16400000000000001</v>
      </c>
      <c r="AY26" s="95">
        <f t="shared" si="5"/>
        <v>0.16400000000000001</v>
      </c>
    </row>
    <row r="27" spans="1:57">
      <c r="A27" s="86"/>
      <c r="B27" s="415"/>
      <c r="C27" s="88">
        <v>2010</v>
      </c>
      <c r="D27" s="105">
        <f t="shared" si="9"/>
        <v>0.16400000000000001</v>
      </c>
      <c r="E27" s="88">
        <v>0.16400000000000001</v>
      </c>
      <c r="F27" s="88"/>
      <c r="G27" s="88"/>
      <c r="H27" s="88"/>
      <c r="J27" s="93">
        <f t="shared" si="2"/>
        <v>0.16400000000000001</v>
      </c>
      <c r="AX27" s="95">
        <f t="shared" si="4"/>
        <v>0.16400000000000001</v>
      </c>
      <c r="AY27" s="95">
        <f t="shared" si="5"/>
        <v>0.16400000000000001</v>
      </c>
    </row>
    <row r="28" spans="1:57" ht="18.75" customHeight="1">
      <c r="A28" s="85"/>
      <c r="B28" s="413" t="s">
        <v>129</v>
      </c>
      <c r="C28" s="101" t="s">
        <v>19</v>
      </c>
      <c r="D28" s="102">
        <f>D29+D30+D31+D32</f>
        <v>18.25</v>
      </c>
      <c r="E28" s="102">
        <f>E29+E30+E31+E32</f>
        <v>18.25</v>
      </c>
      <c r="F28" s="103">
        <f>SUM(F29:F32)</f>
        <v>0</v>
      </c>
      <c r="G28" s="103">
        <f>SUM(G29:G32)</f>
        <v>0</v>
      </c>
      <c r="H28" s="103">
        <f>SUM(H29:H32)</f>
        <v>0</v>
      </c>
      <c r="J28" s="93">
        <f t="shared" si="2"/>
        <v>18.25</v>
      </c>
      <c r="AX28" s="95">
        <f t="shared" si="4"/>
        <v>18.25</v>
      </c>
      <c r="AY28" s="95">
        <f t="shared" si="5"/>
        <v>18.25</v>
      </c>
    </row>
    <row r="29" spans="1:57">
      <c r="A29" s="86"/>
      <c r="B29" s="414"/>
      <c r="C29" s="88">
        <v>2007</v>
      </c>
      <c r="D29" s="106">
        <f t="shared" ref="D29:D32" si="10">E29+F29+G29+H29</f>
        <v>7.2640000000000002</v>
      </c>
      <c r="E29" s="88">
        <v>7.2640000000000002</v>
      </c>
      <c r="F29" s="88"/>
      <c r="G29" s="88"/>
      <c r="H29" s="88"/>
      <c r="J29" s="93">
        <f t="shared" si="2"/>
        <v>7.2640000000000002</v>
      </c>
      <c r="AX29" s="95">
        <f t="shared" si="4"/>
        <v>7.2640000000000002</v>
      </c>
      <c r="AY29" s="95">
        <f t="shared" si="5"/>
        <v>7.2640000000000002</v>
      </c>
    </row>
    <row r="30" spans="1:57">
      <c r="A30" s="86"/>
      <c r="B30" s="414"/>
      <c r="C30" s="88">
        <v>2008</v>
      </c>
      <c r="D30" s="106">
        <f t="shared" si="10"/>
        <v>4.4219999999999997</v>
      </c>
      <c r="E30" s="88">
        <v>4.4219999999999997</v>
      </c>
      <c r="F30" s="88"/>
      <c r="G30" s="88"/>
      <c r="H30" s="88"/>
      <c r="J30" s="93">
        <f t="shared" si="2"/>
        <v>4.4219999999999997</v>
      </c>
      <c r="AX30" s="95">
        <f t="shared" si="4"/>
        <v>4.4219999999999997</v>
      </c>
      <c r="AY30" s="95">
        <f t="shared" si="5"/>
        <v>4.4219999999999997</v>
      </c>
    </row>
    <row r="31" spans="1:57">
      <c r="A31" s="86"/>
      <c r="B31" s="414"/>
      <c r="C31" s="88">
        <v>2009</v>
      </c>
      <c r="D31" s="106">
        <f t="shared" si="10"/>
        <v>3.7320000000000002</v>
      </c>
      <c r="E31" s="88">
        <v>3.7320000000000002</v>
      </c>
      <c r="F31" s="88"/>
      <c r="G31" s="88"/>
      <c r="H31" s="88"/>
      <c r="J31" s="93">
        <f t="shared" si="2"/>
        <v>3.7320000000000002</v>
      </c>
      <c r="AX31" s="95">
        <f t="shared" si="4"/>
        <v>3.7320000000000002</v>
      </c>
      <c r="AY31" s="95">
        <f t="shared" si="5"/>
        <v>3.7320000000000002</v>
      </c>
    </row>
    <row r="32" spans="1:57">
      <c r="A32" s="86"/>
      <c r="B32" s="415"/>
      <c r="C32" s="88">
        <v>2010</v>
      </c>
      <c r="D32" s="106">
        <f t="shared" si="10"/>
        <v>2.8319999999999999</v>
      </c>
      <c r="E32" s="88">
        <v>2.8319999999999999</v>
      </c>
      <c r="F32" s="88"/>
      <c r="G32" s="88"/>
      <c r="H32" s="88"/>
      <c r="J32" s="93">
        <f t="shared" si="2"/>
        <v>2.8319999999999999</v>
      </c>
      <c r="AX32" s="95">
        <f t="shared" si="4"/>
        <v>2.8319999999999999</v>
      </c>
      <c r="AY32" s="95">
        <f t="shared" si="5"/>
        <v>2.8319999999999999</v>
      </c>
    </row>
    <row r="33" spans="1:51">
      <c r="A33" s="85"/>
      <c r="B33" s="413" t="s">
        <v>130</v>
      </c>
      <c r="C33" s="107" t="s">
        <v>19</v>
      </c>
      <c r="D33" s="102">
        <f>D34+D35+D36+D37</f>
        <v>35.167999999999999</v>
      </c>
      <c r="E33" s="102">
        <f>E34+E35+E36+E37</f>
        <v>35.167999999999999</v>
      </c>
      <c r="F33" s="103">
        <f>SUM(F34:F37)</f>
        <v>0</v>
      </c>
      <c r="G33" s="103">
        <f>SUM(G34:G37)</f>
        <v>0</v>
      </c>
      <c r="H33" s="103">
        <f>SUM(H34:H37)</f>
        <v>0</v>
      </c>
      <c r="J33" s="93">
        <f t="shared" si="2"/>
        <v>35.167999999999999</v>
      </c>
      <c r="AX33" s="95">
        <f t="shared" si="4"/>
        <v>35.167999999999999</v>
      </c>
      <c r="AY33" s="95">
        <f t="shared" si="5"/>
        <v>35.167999999999999</v>
      </c>
    </row>
    <row r="34" spans="1:51">
      <c r="A34" s="86"/>
      <c r="B34" s="414"/>
      <c r="C34" s="88">
        <v>2007</v>
      </c>
      <c r="D34" s="106">
        <f t="shared" ref="D34:D37" si="11">E34+F34+G34+H34</f>
        <v>8.8569999999999993</v>
      </c>
      <c r="E34" s="88">
        <v>8.8569999999999993</v>
      </c>
      <c r="F34" s="88"/>
      <c r="G34" s="88"/>
      <c r="H34" s="88"/>
      <c r="J34" s="93">
        <f t="shared" si="2"/>
        <v>8.8569999999999993</v>
      </c>
      <c r="AX34" s="95">
        <f t="shared" si="4"/>
        <v>8.8569999999999993</v>
      </c>
      <c r="AY34" s="95">
        <f t="shared" si="5"/>
        <v>8.8569999999999993</v>
      </c>
    </row>
    <row r="35" spans="1:51">
      <c r="A35" s="86"/>
      <c r="B35" s="414"/>
      <c r="C35" s="88">
        <v>2008</v>
      </c>
      <c r="D35" s="106">
        <f t="shared" si="11"/>
        <v>8.8360000000000003</v>
      </c>
      <c r="E35" s="88">
        <v>8.8360000000000003</v>
      </c>
      <c r="F35" s="88"/>
      <c r="G35" s="88"/>
      <c r="H35" s="88"/>
      <c r="J35" s="93">
        <f t="shared" si="2"/>
        <v>8.8360000000000003</v>
      </c>
      <c r="AX35" s="95">
        <f t="shared" si="4"/>
        <v>8.8360000000000003</v>
      </c>
      <c r="AY35" s="95">
        <f t="shared" si="5"/>
        <v>8.8360000000000003</v>
      </c>
    </row>
    <row r="36" spans="1:51">
      <c r="A36" s="86"/>
      <c r="B36" s="414"/>
      <c r="C36" s="88">
        <v>2009</v>
      </c>
      <c r="D36" s="106">
        <f t="shared" si="11"/>
        <v>8.7319999999999993</v>
      </c>
      <c r="E36" s="88">
        <v>8.7319999999999993</v>
      </c>
      <c r="F36" s="88"/>
      <c r="G36" s="88"/>
      <c r="H36" s="88"/>
      <c r="J36" s="93">
        <f t="shared" si="2"/>
        <v>8.7319999999999993</v>
      </c>
      <c r="AX36" s="95">
        <f t="shared" si="4"/>
        <v>8.7319999999999993</v>
      </c>
      <c r="AY36" s="95">
        <f t="shared" si="5"/>
        <v>8.7319999999999993</v>
      </c>
    </row>
    <row r="37" spans="1:51">
      <c r="A37" s="86"/>
      <c r="B37" s="415"/>
      <c r="C37" s="88">
        <v>2010</v>
      </c>
      <c r="D37" s="106">
        <f t="shared" si="11"/>
        <v>8.7430000000000003</v>
      </c>
      <c r="E37" s="88">
        <v>8.7430000000000003</v>
      </c>
      <c r="F37" s="88"/>
      <c r="G37" s="88"/>
      <c r="H37" s="88"/>
      <c r="J37" s="93">
        <f t="shared" si="2"/>
        <v>8.7430000000000003</v>
      </c>
      <c r="AX37" s="95">
        <f t="shared" si="4"/>
        <v>8.7430000000000003</v>
      </c>
      <c r="AY37" s="95">
        <f t="shared" si="5"/>
        <v>8.7430000000000003</v>
      </c>
    </row>
    <row r="38" spans="1:51">
      <c r="A38" s="85"/>
      <c r="B38" s="413" t="s">
        <v>131</v>
      </c>
      <c r="C38" s="107" t="s">
        <v>19</v>
      </c>
      <c r="D38" s="102">
        <f>D39+D40+D41+D42</f>
        <v>1.095</v>
      </c>
      <c r="E38" s="102">
        <f>E39+E40+E41+E42</f>
        <v>1.095</v>
      </c>
      <c r="F38" s="103">
        <f>SUM(F39:F42)</f>
        <v>0</v>
      </c>
      <c r="G38" s="103">
        <f>SUM(G39:G42)</f>
        <v>0</v>
      </c>
      <c r="H38" s="103">
        <f>SUM(H39:H42)</f>
        <v>0</v>
      </c>
      <c r="J38" s="93">
        <f t="shared" si="2"/>
        <v>1.095</v>
      </c>
      <c r="AX38" s="95">
        <f t="shared" si="4"/>
        <v>1.095</v>
      </c>
      <c r="AY38" s="95">
        <f t="shared" si="5"/>
        <v>1.095</v>
      </c>
    </row>
    <row r="39" spans="1:51">
      <c r="A39" s="86"/>
      <c r="B39" s="414"/>
      <c r="C39" s="88">
        <v>2007</v>
      </c>
      <c r="D39" s="106">
        <f t="shared" ref="D39:D42" si="12">E39+F39+G39+H39</f>
        <v>0.61499999999999999</v>
      </c>
      <c r="E39" s="88">
        <v>0.61499999999999999</v>
      </c>
      <c r="F39" s="88"/>
      <c r="G39" s="88"/>
      <c r="H39" s="88"/>
      <c r="J39" s="93">
        <f t="shared" si="2"/>
        <v>0.61499999999999999</v>
      </c>
      <c r="AX39" s="95">
        <f t="shared" si="4"/>
        <v>0.61499999999999999</v>
      </c>
      <c r="AY39" s="95">
        <f t="shared" si="5"/>
        <v>0.61499999999999999</v>
      </c>
    </row>
    <row r="40" spans="1:51">
      <c r="A40" s="86"/>
      <c r="B40" s="414"/>
      <c r="C40" s="88">
        <v>2008</v>
      </c>
      <c r="D40" s="106">
        <f t="shared" si="12"/>
        <v>0.16400000000000001</v>
      </c>
      <c r="E40" s="88">
        <v>0.16400000000000001</v>
      </c>
      <c r="F40" s="88"/>
      <c r="G40" s="88"/>
      <c r="H40" s="88"/>
      <c r="J40" s="93">
        <f t="shared" si="2"/>
        <v>0.16400000000000001</v>
      </c>
      <c r="AX40" s="95">
        <f t="shared" si="4"/>
        <v>0.16400000000000001</v>
      </c>
      <c r="AY40" s="95">
        <f t="shared" si="5"/>
        <v>0.16400000000000001</v>
      </c>
    </row>
    <row r="41" spans="1:51">
      <c r="A41" s="86"/>
      <c r="B41" s="414"/>
      <c r="C41" s="88">
        <v>2009</v>
      </c>
      <c r="D41" s="106">
        <f t="shared" si="12"/>
        <v>0.158</v>
      </c>
      <c r="E41" s="88">
        <v>0.158</v>
      </c>
      <c r="F41" s="88"/>
      <c r="G41" s="88"/>
      <c r="H41" s="88"/>
      <c r="J41" s="93">
        <f t="shared" si="2"/>
        <v>0.158</v>
      </c>
      <c r="AX41" s="95">
        <f t="shared" si="4"/>
        <v>0.158</v>
      </c>
      <c r="AY41" s="95">
        <f t="shared" si="5"/>
        <v>0.158</v>
      </c>
    </row>
    <row r="42" spans="1:51">
      <c r="A42" s="86"/>
      <c r="B42" s="415"/>
      <c r="C42" s="88">
        <v>2010</v>
      </c>
      <c r="D42" s="106">
        <f t="shared" si="12"/>
        <v>0.158</v>
      </c>
      <c r="E42" s="88">
        <v>0.158</v>
      </c>
      <c r="F42" s="88"/>
      <c r="G42" s="88"/>
      <c r="H42" s="88"/>
      <c r="J42" s="93">
        <f t="shared" si="2"/>
        <v>0.158</v>
      </c>
      <c r="AX42" s="95">
        <f t="shared" si="4"/>
        <v>0.158</v>
      </c>
      <c r="AY42" s="95">
        <f t="shared" si="5"/>
        <v>0.158</v>
      </c>
    </row>
    <row r="43" spans="1:51">
      <c r="A43" s="85"/>
      <c r="B43" s="413" t="s">
        <v>132</v>
      </c>
      <c r="C43" s="101" t="s">
        <v>19</v>
      </c>
      <c r="D43" s="102">
        <f>D44+D45+D46+D47</f>
        <v>7.6659999999999995</v>
      </c>
      <c r="E43" s="102">
        <f>E44+E45+E46+E47</f>
        <v>7.6659999999999995</v>
      </c>
      <c r="F43" s="103">
        <f>SUM(F44:F47)</f>
        <v>0</v>
      </c>
      <c r="G43" s="103">
        <f>SUM(G44:G47)</f>
        <v>0</v>
      </c>
      <c r="H43" s="103">
        <f>SUM(H44:H47)</f>
        <v>0</v>
      </c>
      <c r="J43" s="93">
        <f t="shared" si="2"/>
        <v>7.6659999999999995</v>
      </c>
      <c r="AX43" s="95">
        <f t="shared" si="4"/>
        <v>7.6659999999999995</v>
      </c>
      <c r="AY43" s="95">
        <f t="shared" si="5"/>
        <v>7.6659999999999995</v>
      </c>
    </row>
    <row r="44" spans="1:51">
      <c r="A44" s="86"/>
      <c r="B44" s="414"/>
      <c r="C44" s="88">
        <v>2007</v>
      </c>
      <c r="D44" s="106">
        <f t="shared" ref="D44:D47" si="13">E44+F44+G44+H44</f>
        <v>1.9019999999999999</v>
      </c>
      <c r="E44" s="88">
        <v>1.9019999999999999</v>
      </c>
      <c r="F44" s="88"/>
      <c r="G44" s="88"/>
      <c r="H44" s="88"/>
      <c r="J44" s="93">
        <f t="shared" si="2"/>
        <v>1.9019999999999999</v>
      </c>
      <c r="AX44" s="95">
        <f t="shared" si="4"/>
        <v>1.9019999999999999</v>
      </c>
      <c r="AY44" s="95">
        <f t="shared" si="5"/>
        <v>1.9019999999999999</v>
      </c>
    </row>
    <row r="45" spans="1:51">
      <c r="A45" s="86"/>
      <c r="B45" s="414"/>
      <c r="C45" s="88">
        <v>2008</v>
      </c>
      <c r="D45" s="106">
        <f t="shared" si="13"/>
        <v>1.9139999999999999</v>
      </c>
      <c r="E45" s="88">
        <v>1.9139999999999999</v>
      </c>
      <c r="F45" s="88"/>
      <c r="G45" s="88"/>
      <c r="H45" s="88"/>
      <c r="J45" s="93">
        <f t="shared" si="2"/>
        <v>1.9139999999999999</v>
      </c>
      <c r="AX45" s="95">
        <f t="shared" si="4"/>
        <v>1.9139999999999999</v>
      </c>
      <c r="AY45" s="95">
        <f t="shared" si="5"/>
        <v>1.9139999999999999</v>
      </c>
    </row>
    <row r="46" spans="1:51">
      <c r="A46" s="86"/>
      <c r="B46" s="414"/>
      <c r="C46" s="88">
        <v>2009</v>
      </c>
      <c r="D46" s="106">
        <f t="shared" si="13"/>
        <v>1.925</v>
      </c>
      <c r="E46" s="88">
        <v>1.925</v>
      </c>
      <c r="F46" s="88"/>
      <c r="G46" s="88"/>
      <c r="H46" s="88"/>
      <c r="J46" s="93">
        <f t="shared" si="2"/>
        <v>1.925</v>
      </c>
      <c r="AX46" s="95">
        <f t="shared" si="4"/>
        <v>1.925</v>
      </c>
      <c r="AY46" s="95">
        <f t="shared" si="5"/>
        <v>1.925</v>
      </c>
    </row>
    <row r="47" spans="1:51">
      <c r="A47" s="86"/>
      <c r="B47" s="415"/>
      <c r="C47" s="88">
        <v>2010</v>
      </c>
      <c r="D47" s="106">
        <f t="shared" si="13"/>
        <v>1.925</v>
      </c>
      <c r="E47" s="88">
        <v>1.925</v>
      </c>
      <c r="F47" s="88"/>
      <c r="G47" s="88"/>
      <c r="H47" s="88"/>
      <c r="J47" s="93">
        <f t="shared" si="2"/>
        <v>1.925</v>
      </c>
      <c r="AX47" s="95">
        <f t="shared" si="4"/>
        <v>1.925</v>
      </c>
      <c r="AY47" s="95">
        <f t="shared" si="5"/>
        <v>1.925</v>
      </c>
    </row>
    <row r="48" spans="1:51">
      <c r="A48" s="85"/>
      <c r="B48" s="413" t="s">
        <v>133</v>
      </c>
      <c r="C48" s="101" t="s">
        <v>19</v>
      </c>
      <c r="D48" s="102">
        <f>D49+D50+D51+D52</f>
        <v>4.6760000000000002</v>
      </c>
      <c r="E48" s="102">
        <f>E49+E50+E51+E52</f>
        <v>4.6760000000000002</v>
      </c>
      <c r="F48" s="103">
        <f>SUM(F49:F52)</f>
        <v>0</v>
      </c>
      <c r="G48" s="103">
        <f>SUM(G49:G52)</f>
        <v>0</v>
      </c>
      <c r="H48" s="103">
        <f>SUM(H49:H52)</f>
        <v>0</v>
      </c>
      <c r="J48" s="93">
        <f t="shared" si="2"/>
        <v>4.6760000000000002</v>
      </c>
      <c r="AX48" s="95">
        <f t="shared" si="4"/>
        <v>4.6760000000000002</v>
      </c>
      <c r="AY48" s="95">
        <f t="shared" si="5"/>
        <v>4.6760000000000002</v>
      </c>
    </row>
    <row r="49" spans="1:51">
      <c r="A49" s="86"/>
      <c r="B49" s="414"/>
      <c r="C49" s="88">
        <v>2007</v>
      </c>
      <c r="D49" s="105">
        <f t="shared" ref="D49:D52" si="14">E49+F49+G49+H49</f>
        <v>1.1719999999999999</v>
      </c>
      <c r="E49" s="88">
        <v>1.1719999999999999</v>
      </c>
      <c r="F49" s="88"/>
      <c r="G49" s="88"/>
      <c r="H49" s="88"/>
      <c r="J49" s="93">
        <f>SUM(E49:I49)</f>
        <v>1.1719999999999999</v>
      </c>
      <c r="AX49" s="95">
        <f t="shared" si="4"/>
        <v>1.1719999999999999</v>
      </c>
      <c r="AY49" s="95">
        <f t="shared" si="5"/>
        <v>1.1719999999999999</v>
      </c>
    </row>
    <row r="50" spans="1:51">
      <c r="A50" s="86"/>
      <c r="B50" s="414"/>
      <c r="C50" s="88">
        <v>2008</v>
      </c>
      <c r="D50" s="105">
        <f t="shared" si="14"/>
        <v>1.167</v>
      </c>
      <c r="E50" s="88">
        <v>1.167</v>
      </c>
      <c r="F50" s="88"/>
      <c r="G50" s="88"/>
      <c r="H50" s="88"/>
      <c r="J50" s="93">
        <f t="shared" si="2"/>
        <v>1.167</v>
      </c>
      <c r="AX50" s="95">
        <f t="shared" si="4"/>
        <v>1.167</v>
      </c>
      <c r="AY50" s="95">
        <f t="shared" si="5"/>
        <v>1.167</v>
      </c>
    </row>
    <row r="51" spans="1:51">
      <c r="A51" s="86"/>
      <c r="B51" s="414"/>
      <c r="C51" s="88">
        <v>2009</v>
      </c>
      <c r="D51" s="105">
        <f t="shared" si="14"/>
        <v>1.1679999999999999</v>
      </c>
      <c r="E51" s="88">
        <v>1.1679999999999999</v>
      </c>
      <c r="F51" s="88"/>
      <c r="G51" s="88"/>
      <c r="H51" s="88"/>
      <c r="J51" s="93">
        <f t="shared" si="2"/>
        <v>1.1679999999999999</v>
      </c>
      <c r="AX51" s="95">
        <f t="shared" si="4"/>
        <v>1.1679999999999999</v>
      </c>
      <c r="AY51" s="95">
        <f t="shared" si="5"/>
        <v>1.1679999999999999</v>
      </c>
    </row>
    <row r="52" spans="1:51">
      <c r="A52" s="86"/>
      <c r="B52" s="415"/>
      <c r="C52" s="88">
        <v>2010</v>
      </c>
      <c r="D52" s="105">
        <f t="shared" si="14"/>
        <v>1.169</v>
      </c>
      <c r="E52" s="88">
        <v>1.169</v>
      </c>
      <c r="F52" s="88"/>
      <c r="G52" s="88"/>
      <c r="H52" s="88"/>
      <c r="J52" s="93">
        <f t="shared" si="2"/>
        <v>1.169</v>
      </c>
      <c r="AX52" s="95">
        <f t="shared" si="4"/>
        <v>1.169</v>
      </c>
      <c r="AY52" s="95">
        <f t="shared" si="5"/>
        <v>1.169</v>
      </c>
    </row>
    <row r="53" spans="1:51">
      <c r="A53" s="85"/>
      <c r="B53" s="413" t="s">
        <v>134</v>
      </c>
      <c r="C53" s="101" t="s">
        <v>19</v>
      </c>
      <c r="D53" s="102">
        <f>D54+D55+D56+D57</f>
        <v>12.245000000000001</v>
      </c>
      <c r="E53" s="102">
        <f>E54+E55+E56+E57</f>
        <v>12.245000000000001</v>
      </c>
      <c r="F53" s="103">
        <f>SUM(F54:F57)</f>
        <v>0</v>
      </c>
      <c r="G53" s="103">
        <f>SUM(G54:G57)</f>
        <v>0</v>
      </c>
      <c r="H53" s="103">
        <f>SUM(H54:H57)</f>
        <v>0</v>
      </c>
      <c r="J53" s="93">
        <f t="shared" si="2"/>
        <v>12.245000000000001</v>
      </c>
      <c r="AX53" s="95">
        <f t="shared" si="4"/>
        <v>12.245000000000001</v>
      </c>
      <c r="AY53" s="95">
        <f t="shared" si="5"/>
        <v>12.245000000000001</v>
      </c>
    </row>
    <row r="54" spans="1:51">
      <c r="A54" s="86"/>
      <c r="B54" s="414"/>
      <c r="C54" s="88">
        <v>2007</v>
      </c>
      <c r="D54" s="105">
        <f t="shared" ref="D54:D57" si="15">E54+F54+G54+H54</f>
        <v>3.0619999999999998</v>
      </c>
      <c r="E54" s="27">
        <v>3.0619999999999998</v>
      </c>
      <c r="F54" s="88"/>
      <c r="G54" s="88"/>
      <c r="H54" s="88"/>
      <c r="J54" s="93">
        <f t="shared" si="2"/>
        <v>3.0619999999999998</v>
      </c>
      <c r="AX54" s="95">
        <f t="shared" si="4"/>
        <v>3.0619999999999998</v>
      </c>
      <c r="AY54" s="95">
        <f t="shared" si="5"/>
        <v>3.0619999999999998</v>
      </c>
    </row>
    <row r="55" spans="1:51">
      <c r="A55" s="86"/>
      <c r="B55" s="414"/>
      <c r="C55" s="88">
        <v>2008</v>
      </c>
      <c r="D55" s="105">
        <f t="shared" si="15"/>
        <v>3.0339999999999998</v>
      </c>
      <c r="E55" s="88">
        <v>3.0339999999999998</v>
      </c>
      <c r="F55" s="88"/>
      <c r="G55" s="88"/>
      <c r="H55" s="88"/>
      <c r="J55" s="93">
        <f t="shared" si="2"/>
        <v>3.0339999999999998</v>
      </c>
      <c r="AX55" s="95">
        <f t="shared" si="4"/>
        <v>3.0339999999999998</v>
      </c>
      <c r="AY55" s="95">
        <f t="shared" si="5"/>
        <v>3.0339999999999998</v>
      </c>
    </row>
    <row r="56" spans="1:51">
      <c r="A56" s="86"/>
      <c r="B56" s="414"/>
      <c r="C56" s="88">
        <v>2009</v>
      </c>
      <c r="D56" s="105">
        <f t="shared" si="15"/>
        <v>3.0609999999999999</v>
      </c>
      <c r="E56" s="88">
        <v>3.0609999999999999</v>
      </c>
      <c r="F56" s="88"/>
      <c r="G56" s="88"/>
      <c r="H56" s="88"/>
      <c r="J56" s="93">
        <f t="shared" si="2"/>
        <v>3.0609999999999999</v>
      </c>
      <c r="AX56" s="95">
        <f t="shared" si="4"/>
        <v>3.0609999999999999</v>
      </c>
      <c r="AY56" s="95">
        <f t="shared" si="5"/>
        <v>3.0609999999999999</v>
      </c>
    </row>
    <row r="57" spans="1:51">
      <c r="A57" s="86"/>
      <c r="B57" s="415"/>
      <c r="C57" s="88">
        <v>2010</v>
      </c>
      <c r="D57" s="105">
        <f t="shared" si="15"/>
        <v>3.0880000000000001</v>
      </c>
      <c r="E57" s="88">
        <v>3.0880000000000001</v>
      </c>
      <c r="F57" s="88"/>
      <c r="G57" s="88"/>
      <c r="H57" s="88"/>
      <c r="J57" s="93">
        <f t="shared" si="2"/>
        <v>3.0880000000000001</v>
      </c>
      <c r="AX57" s="95">
        <f t="shared" si="4"/>
        <v>3.0880000000000001</v>
      </c>
      <c r="AY57" s="95">
        <f t="shared" si="5"/>
        <v>3.0880000000000001</v>
      </c>
    </row>
    <row r="58" spans="1:51">
      <c r="A58" s="85"/>
      <c r="B58" s="413" t="s">
        <v>135</v>
      </c>
      <c r="C58" s="101" t="s">
        <v>19</v>
      </c>
      <c r="D58" s="102">
        <f>D59+D60+D61+D62</f>
        <v>0.48</v>
      </c>
      <c r="E58" s="102">
        <f>E59+E60+E61+E62</f>
        <v>0.48</v>
      </c>
      <c r="F58" s="103">
        <f>SUM(F59:F62)</f>
        <v>0</v>
      </c>
      <c r="G58" s="103">
        <f>SUM(G59:G62)</f>
        <v>0</v>
      </c>
      <c r="H58" s="103">
        <f>SUM(H59:H62)</f>
        <v>0</v>
      </c>
      <c r="J58" s="93">
        <f t="shared" si="2"/>
        <v>0.48</v>
      </c>
      <c r="AX58" s="95">
        <f t="shared" si="4"/>
        <v>0.48</v>
      </c>
      <c r="AY58" s="95">
        <f t="shared" si="5"/>
        <v>0.48</v>
      </c>
    </row>
    <row r="59" spans="1:51">
      <c r="A59" s="86"/>
      <c r="B59" s="414"/>
      <c r="C59" s="88">
        <v>2007</v>
      </c>
      <c r="D59" s="105">
        <f t="shared" ref="D59:D62" si="16">E59+F59+G59+H59</f>
        <v>0.12</v>
      </c>
      <c r="E59" s="27">
        <v>0.12</v>
      </c>
      <c r="F59" s="88"/>
      <c r="G59" s="88"/>
      <c r="H59" s="88"/>
      <c r="J59" s="93">
        <f t="shared" si="2"/>
        <v>0.12</v>
      </c>
      <c r="AX59" s="95">
        <f t="shared" si="4"/>
        <v>0.12</v>
      </c>
      <c r="AY59" s="95">
        <f t="shared" si="5"/>
        <v>0.12</v>
      </c>
    </row>
    <row r="60" spans="1:51">
      <c r="A60" s="86"/>
      <c r="B60" s="414"/>
      <c r="C60" s="88">
        <v>2008</v>
      </c>
      <c r="D60" s="105">
        <f t="shared" si="16"/>
        <v>0.12</v>
      </c>
      <c r="E60" s="88">
        <v>0.12</v>
      </c>
      <c r="F60" s="88"/>
      <c r="G60" s="88"/>
      <c r="H60" s="88"/>
      <c r="J60" s="93">
        <f t="shared" si="2"/>
        <v>0.12</v>
      </c>
      <c r="AX60" s="95">
        <f t="shared" si="4"/>
        <v>0.12</v>
      </c>
      <c r="AY60" s="95">
        <f t="shared" si="5"/>
        <v>0.12</v>
      </c>
    </row>
    <row r="61" spans="1:51">
      <c r="A61" s="86"/>
      <c r="B61" s="414"/>
      <c r="C61" s="88">
        <v>2009</v>
      </c>
      <c r="D61" s="105">
        <f t="shared" si="16"/>
        <v>0.12</v>
      </c>
      <c r="E61" s="88">
        <v>0.12</v>
      </c>
      <c r="F61" s="88"/>
      <c r="G61" s="88"/>
      <c r="H61" s="88"/>
      <c r="J61" s="93">
        <f t="shared" si="2"/>
        <v>0.12</v>
      </c>
      <c r="AX61" s="95">
        <f t="shared" si="4"/>
        <v>0.12</v>
      </c>
      <c r="AY61" s="95">
        <f t="shared" si="5"/>
        <v>0.12</v>
      </c>
    </row>
    <row r="62" spans="1:51">
      <c r="A62" s="86"/>
      <c r="B62" s="415"/>
      <c r="C62" s="88">
        <v>2010</v>
      </c>
      <c r="D62" s="105">
        <f t="shared" si="16"/>
        <v>0.12</v>
      </c>
      <c r="E62" s="88">
        <v>0.12</v>
      </c>
      <c r="F62" s="88"/>
      <c r="G62" s="88"/>
      <c r="H62" s="88"/>
      <c r="J62" s="93">
        <f t="shared" si="2"/>
        <v>0.12</v>
      </c>
      <c r="AX62" s="95">
        <f t="shared" si="4"/>
        <v>0.12</v>
      </c>
      <c r="AY62" s="95">
        <f t="shared" si="5"/>
        <v>0.12</v>
      </c>
    </row>
    <row r="63" spans="1:51">
      <c r="A63" s="85"/>
      <c r="B63" s="413" t="s">
        <v>604</v>
      </c>
      <c r="C63" s="101" t="s">
        <v>19</v>
      </c>
      <c r="D63" s="102">
        <f>D64+D65+D66+D67</f>
        <v>3.1349999999999998</v>
      </c>
      <c r="E63" s="102">
        <f>E64+E65+E66+E67</f>
        <v>3.1349999999999998</v>
      </c>
      <c r="F63" s="103">
        <f>SUM(F64:F67)</f>
        <v>0</v>
      </c>
      <c r="G63" s="103">
        <f>SUM(G64:G67)</f>
        <v>0</v>
      </c>
      <c r="H63" s="103">
        <f>SUM(H64:H67)</f>
        <v>0</v>
      </c>
      <c r="J63" s="93">
        <f t="shared" si="2"/>
        <v>3.1349999999999998</v>
      </c>
      <c r="AX63" s="95">
        <f t="shared" si="4"/>
        <v>3.1349999999999998</v>
      </c>
      <c r="AY63" s="95">
        <f t="shared" si="5"/>
        <v>3.1349999999999998</v>
      </c>
    </row>
    <row r="64" spans="1:51">
      <c r="A64" s="86"/>
      <c r="B64" s="414"/>
      <c r="C64" s="88">
        <v>2007</v>
      </c>
      <c r="D64" s="105">
        <f t="shared" ref="D64:D67" si="17">E64+F64+G64+H64</f>
        <v>0.24</v>
      </c>
      <c r="E64" s="88">
        <v>0.24</v>
      </c>
      <c r="F64" s="88"/>
      <c r="G64" s="88"/>
      <c r="H64" s="88"/>
      <c r="J64" s="93">
        <f t="shared" si="2"/>
        <v>0.24</v>
      </c>
      <c r="AX64" s="95">
        <f t="shared" si="4"/>
        <v>0.24</v>
      </c>
      <c r="AY64" s="95">
        <f t="shared" si="5"/>
        <v>0.24</v>
      </c>
    </row>
    <row r="65" spans="1:159">
      <c r="A65" s="86"/>
      <c r="B65" s="414"/>
      <c r="C65" s="88">
        <v>2008</v>
      </c>
      <c r="D65" s="105">
        <f t="shared" si="17"/>
        <v>1.016</v>
      </c>
      <c r="E65" s="106">
        <v>1.016</v>
      </c>
      <c r="F65" s="88"/>
      <c r="G65" s="88"/>
      <c r="H65" s="88"/>
      <c r="J65" s="93">
        <f t="shared" si="2"/>
        <v>1.016</v>
      </c>
      <c r="AX65" s="95">
        <f t="shared" si="4"/>
        <v>1.016</v>
      </c>
      <c r="AY65" s="95">
        <f t="shared" si="5"/>
        <v>1.016</v>
      </c>
    </row>
    <row r="66" spans="1:159">
      <c r="A66" s="86"/>
      <c r="B66" s="414"/>
      <c r="C66" s="88">
        <v>2009</v>
      </c>
      <c r="D66" s="105">
        <f t="shared" si="17"/>
        <v>1.0509999999999999</v>
      </c>
      <c r="E66" s="106">
        <v>1.0509999999999999</v>
      </c>
      <c r="F66" s="88"/>
      <c r="G66" s="88"/>
      <c r="H66" s="88"/>
      <c r="J66" s="93">
        <f t="shared" si="2"/>
        <v>1.0509999999999999</v>
      </c>
      <c r="AX66" s="95">
        <f t="shared" si="4"/>
        <v>1.0509999999999999</v>
      </c>
      <c r="AY66" s="95">
        <f t="shared" si="5"/>
        <v>1.0509999999999999</v>
      </c>
    </row>
    <row r="67" spans="1:159">
      <c r="A67" s="86"/>
      <c r="B67" s="415"/>
      <c r="C67" s="88">
        <v>2010</v>
      </c>
      <c r="D67" s="105">
        <f t="shared" si="17"/>
        <v>0.82799999999999996</v>
      </c>
      <c r="E67" s="106">
        <v>0.82799999999999996</v>
      </c>
      <c r="F67" s="88"/>
      <c r="G67" s="88"/>
      <c r="H67" s="88"/>
      <c r="J67" s="93">
        <f t="shared" si="2"/>
        <v>0.82799999999999996</v>
      </c>
      <c r="AX67" s="95">
        <f t="shared" si="4"/>
        <v>0.82799999999999996</v>
      </c>
      <c r="AY67" s="95">
        <f t="shared" si="5"/>
        <v>0.82799999999999996</v>
      </c>
    </row>
    <row r="68" spans="1:159" ht="18.75" customHeight="1">
      <c r="A68" s="85"/>
      <c r="B68" s="413" t="s">
        <v>136</v>
      </c>
      <c r="C68" s="101" t="s">
        <v>19</v>
      </c>
      <c r="D68" s="102">
        <f>D69+D70+D71+D72</f>
        <v>1.4440675000000003</v>
      </c>
      <c r="E68" s="102">
        <f>E69+E70+E71+E72</f>
        <v>1.4440675000000003</v>
      </c>
      <c r="F68" s="102">
        <f>SUM(F69:F72)</f>
        <v>0</v>
      </c>
      <c r="G68" s="102">
        <f>SUM(G69:G72)</f>
        <v>0</v>
      </c>
      <c r="H68" s="102">
        <f>SUM(H69:H72)</f>
        <v>0</v>
      </c>
      <c r="J68" s="93">
        <f t="shared" si="2"/>
        <v>1.4440675000000003</v>
      </c>
      <c r="AX68" s="95">
        <f t="shared" si="4"/>
        <v>1.4440675000000003</v>
      </c>
      <c r="AY68" s="95">
        <f t="shared" si="5"/>
        <v>1.4440675000000003</v>
      </c>
    </row>
    <row r="69" spans="1:159">
      <c r="A69" s="86"/>
      <c r="B69" s="414"/>
      <c r="C69" s="88">
        <v>2007</v>
      </c>
      <c r="D69" s="105">
        <f t="shared" ref="D69:D72" si="18">E69+F69+G69+H69</f>
        <v>0.161</v>
      </c>
      <c r="E69" s="105">
        <v>0.161</v>
      </c>
      <c r="F69" s="88"/>
      <c r="G69" s="88"/>
      <c r="H69" s="88"/>
      <c r="J69" s="93">
        <f t="shared" si="2"/>
        <v>0.161</v>
      </c>
      <c r="AX69" s="95">
        <f t="shared" si="4"/>
        <v>0.161</v>
      </c>
      <c r="AY69" s="95">
        <f t="shared" si="5"/>
        <v>0.161</v>
      </c>
    </row>
    <row r="70" spans="1:159">
      <c r="A70" s="86"/>
      <c r="B70" s="414"/>
      <c r="C70" s="88">
        <v>2008</v>
      </c>
      <c r="D70" s="105">
        <f t="shared" si="18"/>
        <v>0.40700000000000003</v>
      </c>
      <c r="E70" s="105">
        <f>0.025+0.382</f>
        <v>0.40700000000000003</v>
      </c>
      <c r="F70" s="88"/>
      <c r="G70" s="88"/>
      <c r="H70" s="88"/>
      <c r="J70" s="93">
        <f t="shared" si="2"/>
        <v>0.40700000000000003</v>
      </c>
      <c r="AX70" s="95">
        <f t="shared" si="4"/>
        <v>0.40700000000000003</v>
      </c>
      <c r="AY70" s="95">
        <f t="shared" si="5"/>
        <v>0.40700000000000003</v>
      </c>
    </row>
    <row r="71" spans="1:159">
      <c r="A71" s="86"/>
      <c r="B71" s="414"/>
      <c r="C71" s="88">
        <v>2009</v>
      </c>
      <c r="D71" s="105">
        <f t="shared" si="18"/>
        <v>0.42735000000000006</v>
      </c>
      <c r="E71" s="105">
        <f t="shared" ref="E71:E72" si="19">E70*1.05</f>
        <v>0.42735000000000006</v>
      </c>
      <c r="F71" s="88"/>
      <c r="G71" s="88"/>
      <c r="H71" s="88"/>
      <c r="J71" s="93">
        <f t="shared" si="2"/>
        <v>0.42735000000000006</v>
      </c>
      <c r="AX71" s="95">
        <f t="shared" si="4"/>
        <v>0.42735000000000006</v>
      </c>
      <c r="AY71" s="95">
        <f t="shared" si="5"/>
        <v>0.42735000000000006</v>
      </c>
    </row>
    <row r="72" spans="1:159">
      <c r="A72" s="86"/>
      <c r="B72" s="415"/>
      <c r="C72" s="88">
        <v>2010</v>
      </c>
      <c r="D72" s="105">
        <f t="shared" si="18"/>
        <v>0.4487175000000001</v>
      </c>
      <c r="E72" s="105">
        <f t="shared" si="19"/>
        <v>0.4487175000000001</v>
      </c>
      <c r="F72" s="88"/>
      <c r="G72" s="88"/>
      <c r="H72" s="88"/>
      <c r="J72" s="93">
        <f t="shared" si="2"/>
        <v>0.4487175000000001</v>
      </c>
      <c r="AX72" s="95">
        <f t="shared" si="4"/>
        <v>0.4487175000000001</v>
      </c>
      <c r="AY72" s="95">
        <f t="shared" si="5"/>
        <v>0.4487175000000001</v>
      </c>
    </row>
    <row r="73" spans="1:159">
      <c r="A73" s="85"/>
      <c r="B73" s="413" t="s">
        <v>137</v>
      </c>
      <c r="C73" s="101" t="s">
        <v>19</v>
      </c>
      <c r="D73" s="102">
        <f>D74+D75+D76+D77</f>
        <v>16.512088875</v>
      </c>
      <c r="E73" s="102">
        <f>E74+E75+E76+E77</f>
        <v>16.512088875</v>
      </c>
      <c r="F73" s="102">
        <f>SUM(F74:F77)</f>
        <v>0</v>
      </c>
      <c r="G73" s="102">
        <f>SUM(G74:G77)</f>
        <v>0</v>
      </c>
      <c r="H73" s="102">
        <f>SUM(H74:H77)</f>
        <v>0</v>
      </c>
      <c r="J73" s="93">
        <f t="shared" si="2"/>
        <v>16.512088875</v>
      </c>
      <c r="AX73" s="95">
        <f t="shared" si="4"/>
        <v>16.512088875</v>
      </c>
      <c r="AY73" s="95">
        <f t="shared" si="5"/>
        <v>16.512088875</v>
      </c>
    </row>
    <row r="74" spans="1:159">
      <c r="A74" s="86"/>
      <c r="B74" s="414"/>
      <c r="C74" s="88">
        <v>2007</v>
      </c>
      <c r="D74" s="105">
        <f t="shared" ref="D74:D77" si="20">E74+F74+G74+H74</f>
        <v>3.831</v>
      </c>
      <c r="E74" s="108">
        <v>3.831</v>
      </c>
      <c r="F74" s="88"/>
      <c r="G74" s="88"/>
      <c r="H74" s="88"/>
      <c r="J74" s="93">
        <f t="shared" si="2"/>
        <v>3.831</v>
      </c>
      <c r="AX74" s="95">
        <f t="shared" si="4"/>
        <v>3.831</v>
      </c>
      <c r="AY74" s="95">
        <f t="shared" si="5"/>
        <v>3.831</v>
      </c>
    </row>
    <row r="75" spans="1:159">
      <c r="A75" s="86"/>
      <c r="B75" s="414"/>
      <c r="C75" s="88">
        <v>2008</v>
      </c>
      <c r="D75" s="105">
        <f t="shared" si="20"/>
        <v>4.0225499999999998</v>
      </c>
      <c r="E75" s="105">
        <f t="shared" ref="E75:E77" si="21">E74*1.05</f>
        <v>4.0225499999999998</v>
      </c>
      <c r="F75" s="88"/>
      <c r="G75" s="88"/>
      <c r="H75" s="88"/>
      <c r="J75" s="93">
        <f t="shared" si="2"/>
        <v>4.0225499999999998</v>
      </c>
      <c r="AX75" s="95">
        <f t="shared" si="4"/>
        <v>4.0225499999999998</v>
      </c>
      <c r="AY75" s="95">
        <f t="shared" si="5"/>
        <v>4.0225499999999998</v>
      </c>
    </row>
    <row r="76" spans="1:159">
      <c r="A76" s="86"/>
      <c r="B76" s="414"/>
      <c r="C76" s="88">
        <v>2009</v>
      </c>
      <c r="D76" s="105">
        <f t="shared" si="20"/>
        <v>4.2236775</v>
      </c>
      <c r="E76" s="105">
        <f t="shared" si="21"/>
        <v>4.2236775</v>
      </c>
      <c r="F76" s="88"/>
      <c r="G76" s="88"/>
      <c r="H76" s="88"/>
      <c r="J76" s="93">
        <f t="shared" si="2"/>
        <v>4.2236775</v>
      </c>
      <c r="AX76" s="95">
        <f t="shared" si="4"/>
        <v>4.2236775</v>
      </c>
      <c r="AY76" s="95">
        <f t="shared" si="5"/>
        <v>4.2236775</v>
      </c>
    </row>
    <row r="77" spans="1:159">
      <c r="A77" s="86"/>
      <c r="B77" s="415"/>
      <c r="C77" s="88">
        <v>2010</v>
      </c>
      <c r="D77" s="105">
        <f t="shared" si="20"/>
        <v>4.4348613750000005</v>
      </c>
      <c r="E77" s="105">
        <f t="shared" si="21"/>
        <v>4.4348613750000005</v>
      </c>
      <c r="F77" s="88"/>
      <c r="G77" s="88"/>
      <c r="H77" s="88"/>
      <c r="J77" s="93"/>
      <c r="AX77" s="95">
        <f t="shared" si="4"/>
        <v>4.4348613750000005</v>
      </c>
      <c r="AY77" s="95">
        <f t="shared" si="5"/>
        <v>4.4348613750000005</v>
      </c>
    </row>
    <row r="78" spans="1:159" s="110" customFormat="1">
      <c r="A78" s="85">
        <v>67</v>
      </c>
      <c r="B78" s="413" t="s">
        <v>138</v>
      </c>
      <c r="C78" s="101" t="s">
        <v>139</v>
      </c>
      <c r="D78" s="102">
        <f>D79+D80+D81+D82</f>
        <v>131.1</v>
      </c>
      <c r="E78" s="102">
        <f t="shared" ref="E78:H78" si="22">E79+E80+E81+E82</f>
        <v>6.1</v>
      </c>
      <c r="F78" s="102">
        <f t="shared" si="22"/>
        <v>62.5</v>
      </c>
      <c r="G78" s="102">
        <f t="shared" si="22"/>
        <v>62.5</v>
      </c>
      <c r="H78" s="109">
        <f t="shared" si="22"/>
        <v>0</v>
      </c>
      <c r="I78" s="27"/>
      <c r="J78" s="93">
        <f>H78+G78+F78+E78</f>
        <v>131.1</v>
      </c>
      <c r="K78" s="27"/>
      <c r="L78" s="27"/>
      <c r="M78" s="27"/>
      <c r="N78" s="27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95">
        <f t="shared" si="4"/>
        <v>131.1</v>
      </c>
      <c r="AY78" s="95">
        <f t="shared" si="5"/>
        <v>131.1</v>
      </c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/>
      <c r="BU78" s="111"/>
      <c r="BV78" s="111"/>
      <c r="BW78" s="111"/>
      <c r="BX78" s="111"/>
      <c r="BY78" s="111"/>
      <c r="BZ78" s="111"/>
      <c r="CA78" s="111"/>
      <c r="CB78" s="111"/>
      <c r="CC78" s="111"/>
      <c r="CD78" s="111"/>
      <c r="CE78" s="111"/>
      <c r="CF78" s="111"/>
      <c r="CG78" s="111"/>
      <c r="CH78" s="111"/>
      <c r="CI78" s="111"/>
      <c r="CJ78" s="111"/>
      <c r="CK78" s="111"/>
      <c r="CL78" s="111"/>
      <c r="CM78" s="111"/>
      <c r="CN78" s="111"/>
      <c r="CO78" s="111"/>
      <c r="CP78" s="111"/>
      <c r="CQ78" s="111"/>
      <c r="CR78" s="111"/>
      <c r="CS78" s="111"/>
      <c r="CT78" s="111"/>
      <c r="CU78" s="111"/>
      <c r="CV78" s="111"/>
      <c r="CW78" s="111"/>
      <c r="CX78" s="111"/>
      <c r="CY78" s="111"/>
      <c r="CZ78" s="111"/>
      <c r="DA78" s="111"/>
      <c r="DB78" s="111"/>
      <c r="DC78" s="111"/>
      <c r="DD78" s="111"/>
      <c r="DE78" s="111"/>
      <c r="DF78" s="111"/>
      <c r="DG78" s="111"/>
      <c r="DH78" s="111"/>
      <c r="DI78" s="111"/>
      <c r="DJ78" s="111"/>
      <c r="DK78" s="111"/>
      <c r="DL78" s="111"/>
      <c r="DM78" s="111"/>
      <c r="DN78" s="111"/>
      <c r="DO78" s="111"/>
      <c r="DP78" s="111"/>
      <c r="DQ78" s="111"/>
      <c r="DR78" s="111"/>
      <c r="DS78" s="111"/>
      <c r="DT78" s="111"/>
      <c r="DU78" s="111"/>
      <c r="DV78" s="111"/>
      <c r="DW78" s="111"/>
      <c r="DX78" s="111"/>
      <c r="DY78" s="111"/>
      <c r="DZ78" s="111"/>
      <c r="EA78" s="111"/>
      <c r="EB78" s="111"/>
      <c r="EC78" s="111"/>
      <c r="ED78" s="111"/>
      <c r="EE78" s="111"/>
      <c r="EF78" s="111"/>
      <c r="EG78" s="111"/>
      <c r="EH78" s="111"/>
      <c r="EI78" s="111"/>
      <c r="EJ78" s="111"/>
      <c r="EK78" s="111"/>
      <c r="EL78" s="111"/>
      <c r="EM78" s="111"/>
      <c r="EN78" s="111"/>
      <c r="EO78" s="111"/>
      <c r="EP78" s="111"/>
      <c r="EQ78" s="111"/>
      <c r="ER78" s="111"/>
      <c r="ES78" s="111"/>
      <c r="ET78" s="111"/>
      <c r="EU78" s="111"/>
      <c r="EV78" s="111"/>
      <c r="EW78" s="111"/>
      <c r="EX78" s="111"/>
      <c r="EY78" s="111"/>
      <c r="EZ78" s="111"/>
      <c r="FA78" s="111"/>
      <c r="FB78" s="111"/>
      <c r="FC78" s="111"/>
    </row>
    <row r="79" spans="1:159" s="110" customFormat="1">
      <c r="A79" s="86"/>
      <c r="B79" s="414"/>
      <c r="C79" s="88">
        <v>2007</v>
      </c>
      <c r="D79" s="112">
        <f t="shared" ref="D79:D82" si="23">E79+F79+G79+H79</f>
        <v>0</v>
      </c>
      <c r="E79" s="88"/>
      <c r="F79" s="88"/>
      <c r="G79" s="88"/>
      <c r="H79" s="89">
        <f>I79+J79</f>
        <v>0</v>
      </c>
      <c r="I79" s="27"/>
      <c r="J79" s="93"/>
      <c r="K79" s="27"/>
      <c r="L79" s="27"/>
      <c r="M79" s="27"/>
      <c r="N79" s="27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95">
        <f t="shared" si="4"/>
        <v>0</v>
      </c>
      <c r="AY79" s="95">
        <f t="shared" si="5"/>
        <v>0</v>
      </c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  <c r="BS79" s="111"/>
      <c r="BT79" s="111"/>
      <c r="BU79" s="111"/>
      <c r="BV79" s="111"/>
      <c r="BW79" s="111"/>
      <c r="BX79" s="111"/>
      <c r="BY79" s="111"/>
      <c r="BZ79" s="111"/>
      <c r="CA79" s="111"/>
      <c r="CB79" s="111"/>
      <c r="CC79" s="111"/>
      <c r="CD79" s="111"/>
      <c r="CE79" s="111"/>
      <c r="CF79" s="111"/>
      <c r="CG79" s="111"/>
      <c r="CH79" s="111"/>
      <c r="CI79" s="111"/>
      <c r="CJ79" s="111"/>
      <c r="CK79" s="111"/>
      <c r="CL79" s="111"/>
      <c r="CM79" s="111"/>
      <c r="CN79" s="111"/>
      <c r="CO79" s="111"/>
      <c r="CP79" s="111"/>
      <c r="CQ79" s="111"/>
      <c r="CR79" s="111"/>
      <c r="CS79" s="111"/>
      <c r="CT79" s="111"/>
      <c r="CU79" s="111"/>
      <c r="CV79" s="111"/>
      <c r="CW79" s="111"/>
      <c r="CX79" s="111"/>
      <c r="CY79" s="111"/>
      <c r="CZ79" s="111"/>
      <c r="DA79" s="111"/>
      <c r="DB79" s="111"/>
      <c r="DC79" s="111"/>
      <c r="DD79" s="111"/>
      <c r="DE79" s="111"/>
      <c r="DF79" s="111"/>
      <c r="DG79" s="111"/>
      <c r="DH79" s="111"/>
      <c r="DI79" s="111"/>
      <c r="DJ79" s="111"/>
      <c r="DK79" s="111"/>
      <c r="DL79" s="111"/>
      <c r="DM79" s="111"/>
      <c r="DN79" s="111"/>
      <c r="DO79" s="111"/>
      <c r="DP79" s="111"/>
      <c r="DQ79" s="111"/>
      <c r="DR79" s="111"/>
      <c r="DS79" s="111"/>
      <c r="DT79" s="111"/>
      <c r="DU79" s="111"/>
      <c r="DV79" s="111"/>
      <c r="DW79" s="111"/>
      <c r="DX79" s="111"/>
      <c r="DY79" s="111"/>
      <c r="DZ79" s="111"/>
      <c r="EA79" s="111"/>
      <c r="EB79" s="111"/>
      <c r="EC79" s="111"/>
      <c r="ED79" s="111"/>
      <c r="EE79" s="111"/>
      <c r="EF79" s="111"/>
      <c r="EG79" s="111"/>
      <c r="EH79" s="111"/>
      <c r="EI79" s="111"/>
      <c r="EJ79" s="111"/>
      <c r="EK79" s="111"/>
      <c r="EL79" s="111"/>
      <c r="EM79" s="111"/>
      <c r="EN79" s="111"/>
      <c r="EO79" s="111"/>
      <c r="EP79" s="111"/>
      <c r="EQ79" s="111"/>
      <c r="ER79" s="111"/>
      <c r="ES79" s="111"/>
      <c r="ET79" s="111"/>
      <c r="EU79" s="111"/>
      <c r="EV79" s="111"/>
      <c r="EW79" s="111"/>
      <c r="EX79" s="111"/>
      <c r="EY79" s="111"/>
      <c r="EZ79" s="111"/>
      <c r="FA79" s="111"/>
      <c r="FB79" s="111"/>
      <c r="FC79" s="111"/>
    </row>
    <row r="80" spans="1:159" s="110" customFormat="1">
      <c r="A80" s="86"/>
      <c r="B80" s="414"/>
      <c r="C80" s="88">
        <v>2008</v>
      </c>
      <c r="D80" s="112">
        <f t="shared" si="23"/>
        <v>6.1</v>
      </c>
      <c r="E80" s="88">
        <v>6.1</v>
      </c>
      <c r="F80" s="88"/>
      <c r="G80" s="88"/>
      <c r="H80" s="89">
        <f>I80+J80</f>
        <v>0</v>
      </c>
      <c r="I80" s="27"/>
      <c r="J80" s="93"/>
      <c r="K80" s="27"/>
      <c r="L80" s="27"/>
      <c r="M80" s="27"/>
      <c r="N80" s="27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95">
        <f t="shared" ref="AX80:AX143" si="24">E80+F80+G80+H80</f>
        <v>6.1</v>
      </c>
      <c r="AY80" s="95">
        <f t="shared" ref="AY80:AY143" si="25">SUM(AX80)</f>
        <v>6.1</v>
      </c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111"/>
      <c r="BW80" s="111"/>
      <c r="BX80" s="111"/>
      <c r="BY80" s="111"/>
      <c r="BZ80" s="111"/>
      <c r="CA80" s="111"/>
      <c r="CB80" s="111"/>
      <c r="CC80" s="111"/>
      <c r="CD80" s="111"/>
      <c r="CE80" s="111"/>
      <c r="CF80" s="111"/>
      <c r="CG80" s="111"/>
      <c r="CH80" s="111"/>
      <c r="CI80" s="111"/>
      <c r="CJ80" s="111"/>
      <c r="CK80" s="111"/>
      <c r="CL80" s="111"/>
      <c r="CM80" s="111"/>
      <c r="CN80" s="111"/>
      <c r="CO80" s="111"/>
      <c r="CP80" s="111"/>
      <c r="CQ80" s="111"/>
      <c r="CR80" s="111"/>
      <c r="CS80" s="111"/>
      <c r="CT80" s="111"/>
      <c r="CU80" s="111"/>
      <c r="CV80" s="111"/>
      <c r="CW80" s="111"/>
      <c r="CX80" s="111"/>
      <c r="CY80" s="111"/>
      <c r="CZ80" s="111"/>
      <c r="DA80" s="111"/>
      <c r="DB80" s="111"/>
      <c r="DC80" s="111"/>
      <c r="DD80" s="111"/>
      <c r="DE80" s="111"/>
      <c r="DF80" s="111"/>
      <c r="DG80" s="111"/>
      <c r="DH80" s="111"/>
      <c r="DI80" s="111"/>
      <c r="DJ80" s="111"/>
      <c r="DK80" s="111"/>
      <c r="DL80" s="111"/>
      <c r="DM80" s="111"/>
      <c r="DN80" s="111"/>
      <c r="DO80" s="111"/>
      <c r="DP80" s="111"/>
      <c r="DQ80" s="111"/>
      <c r="DR80" s="111"/>
      <c r="DS80" s="111"/>
      <c r="DT80" s="111"/>
      <c r="DU80" s="111"/>
      <c r="DV80" s="111"/>
      <c r="DW80" s="111"/>
      <c r="DX80" s="111"/>
      <c r="DY80" s="111"/>
      <c r="DZ80" s="111"/>
      <c r="EA80" s="111"/>
      <c r="EB80" s="111"/>
      <c r="EC80" s="111"/>
      <c r="ED80" s="111"/>
      <c r="EE80" s="111"/>
      <c r="EF80" s="111"/>
      <c r="EG80" s="111"/>
      <c r="EH80" s="111"/>
      <c r="EI80" s="111"/>
      <c r="EJ80" s="111"/>
      <c r="EK80" s="111"/>
      <c r="EL80" s="111"/>
      <c r="EM80" s="111"/>
      <c r="EN80" s="111"/>
      <c r="EO80" s="111"/>
      <c r="EP80" s="111"/>
      <c r="EQ80" s="111"/>
      <c r="ER80" s="111"/>
      <c r="ES80" s="111"/>
      <c r="ET80" s="111"/>
      <c r="EU80" s="111"/>
      <c r="EV80" s="111"/>
      <c r="EW80" s="111"/>
      <c r="EX80" s="111"/>
      <c r="EY80" s="111"/>
      <c r="EZ80" s="111"/>
      <c r="FA80" s="111"/>
      <c r="FB80" s="111"/>
      <c r="FC80" s="111"/>
    </row>
    <row r="81" spans="1:159" s="110" customFormat="1">
      <c r="A81" s="86"/>
      <c r="B81" s="414"/>
      <c r="C81" s="88">
        <v>2009</v>
      </c>
      <c r="D81" s="113">
        <f t="shared" si="23"/>
        <v>50</v>
      </c>
      <c r="E81" s="88"/>
      <c r="F81" s="88">
        <v>25</v>
      </c>
      <c r="G81" s="88">
        <v>25</v>
      </c>
      <c r="H81" s="89">
        <f>I81+J81</f>
        <v>0</v>
      </c>
      <c r="I81" s="27"/>
      <c r="J81" s="93"/>
      <c r="K81" s="27"/>
      <c r="L81" s="27"/>
      <c r="M81" s="27"/>
      <c r="N81" s="27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95">
        <f t="shared" si="24"/>
        <v>50</v>
      </c>
      <c r="AY81" s="95">
        <f t="shared" si="25"/>
        <v>50</v>
      </c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/>
      <c r="BV81" s="111"/>
      <c r="BW81" s="111"/>
      <c r="BX81" s="111"/>
      <c r="BY81" s="111"/>
      <c r="BZ81" s="111"/>
      <c r="CA81" s="111"/>
      <c r="CB81" s="111"/>
      <c r="CC81" s="111"/>
      <c r="CD81" s="111"/>
      <c r="CE81" s="111"/>
      <c r="CF81" s="111"/>
      <c r="CG81" s="111"/>
      <c r="CH81" s="111"/>
      <c r="CI81" s="111"/>
      <c r="CJ81" s="111"/>
      <c r="CK81" s="111"/>
      <c r="CL81" s="111"/>
      <c r="CM81" s="111"/>
      <c r="CN81" s="111"/>
      <c r="CO81" s="111"/>
      <c r="CP81" s="111"/>
      <c r="CQ81" s="111"/>
      <c r="CR81" s="111"/>
      <c r="CS81" s="111"/>
      <c r="CT81" s="111"/>
      <c r="CU81" s="111"/>
      <c r="CV81" s="111"/>
      <c r="CW81" s="111"/>
      <c r="CX81" s="111"/>
      <c r="CY81" s="111"/>
      <c r="CZ81" s="111"/>
      <c r="DA81" s="111"/>
      <c r="DB81" s="111"/>
      <c r="DC81" s="111"/>
      <c r="DD81" s="111"/>
      <c r="DE81" s="111"/>
      <c r="DF81" s="111"/>
      <c r="DG81" s="111"/>
      <c r="DH81" s="111"/>
      <c r="DI81" s="111"/>
      <c r="DJ81" s="111"/>
      <c r="DK81" s="111"/>
      <c r="DL81" s="111"/>
      <c r="DM81" s="111"/>
      <c r="DN81" s="111"/>
      <c r="DO81" s="111"/>
      <c r="DP81" s="111"/>
      <c r="DQ81" s="111"/>
      <c r="DR81" s="111"/>
      <c r="DS81" s="111"/>
      <c r="DT81" s="111"/>
      <c r="DU81" s="111"/>
      <c r="DV81" s="111"/>
      <c r="DW81" s="111"/>
      <c r="DX81" s="111"/>
      <c r="DY81" s="111"/>
      <c r="DZ81" s="111"/>
      <c r="EA81" s="111"/>
      <c r="EB81" s="111"/>
      <c r="EC81" s="111"/>
      <c r="ED81" s="111"/>
      <c r="EE81" s="111"/>
      <c r="EF81" s="111"/>
      <c r="EG81" s="111"/>
      <c r="EH81" s="111"/>
      <c r="EI81" s="111"/>
      <c r="EJ81" s="111"/>
      <c r="EK81" s="111"/>
      <c r="EL81" s="111"/>
      <c r="EM81" s="111"/>
      <c r="EN81" s="111"/>
      <c r="EO81" s="111"/>
      <c r="EP81" s="111"/>
      <c r="EQ81" s="111"/>
      <c r="ER81" s="111"/>
      <c r="ES81" s="111"/>
      <c r="ET81" s="111"/>
      <c r="EU81" s="111"/>
      <c r="EV81" s="111"/>
      <c r="EW81" s="111"/>
      <c r="EX81" s="111"/>
      <c r="EY81" s="111"/>
      <c r="EZ81" s="111"/>
      <c r="FA81" s="111"/>
      <c r="FB81" s="111"/>
      <c r="FC81" s="111"/>
    </row>
    <row r="82" spans="1:159" s="110" customFormat="1">
      <c r="A82" s="86"/>
      <c r="B82" s="415"/>
      <c r="C82" s="88">
        <v>2010</v>
      </c>
      <c r="D82" s="113">
        <f t="shared" si="23"/>
        <v>75</v>
      </c>
      <c r="E82" s="88"/>
      <c r="F82" s="88">
        <v>37.5</v>
      </c>
      <c r="G82" s="88">
        <v>37.5</v>
      </c>
      <c r="H82" s="89">
        <f>I82+J88</f>
        <v>0</v>
      </c>
      <c r="I82" s="27"/>
      <c r="K82" s="27"/>
      <c r="L82" s="27"/>
      <c r="M82" s="27"/>
      <c r="N82" s="27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95">
        <f t="shared" si="24"/>
        <v>75</v>
      </c>
      <c r="AY82" s="95">
        <f t="shared" si="25"/>
        <v>75</v>
      </c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  <c r="BV82" s="111"/>
      <c r="BW82" s="111"/>
      <c r="BX82" s="111"/>
      <c r="BY82" s="111"/>
      <c r="BZ82" s="111"/>
      <c r="CA82" s="111"/>
      <c r="CB82" s="111"/>
      <c r="CC82" s="111"/>
      <c r="CD82" s="111"/>
      <c r="CE82" s="111"/>
      <c r="CF82" s="111"/>
      <c r="CG82" s="111"/>
      <c r="CH82" s="111"/>
      <c r="CI82" s="111"/>
      <c r="CJ82" s="111"/>
      <c r="CK82" s="111"/>
      <c r="CL82" s="111"/>
      <c r="CM82" s="111"/>
      <c r="CN82" s="111"/>
      <c r="CO82" s="111"/>
      <c r="CP82" s="111"/>
      <c r="CQ82" s="111"/>
      <c r="CR82" s="111"/>
      <c r="CS82" s="111"/>
      <c r="CT82" s="111"/>
      <c r="CU82" s="111"/>
      <c r="CV82" s="111"/>
      <c r="CW82" s="111"/>
      <c r="CX82" s="111"/>
      <c r="CY82" s="111"/>
      <c r="CZ82" s="111"/>
      <c r="DA82" s="111"/>
      <c r="DB82" s="111"/>
      <c r="DC82" s="111"/>
      <c r="DD82" s="111"/>
      <c r="DE82" s="111"/>
      <c r="DF82" s="111"/>
      <c r="DG82" s="111"/>
      <c r="DH82" s="111"/>
      <c r="DI82" s="111"/>
      <c r="DJ82" s="111"/>
      <c r="DK82" s="111"/>
      <c r="DL82" s="111"/>
      <c r="DM82" s="111"/>
      <c r="DN82" s="111"/>
      <c r="DO82" s="111"/>
      <c r="DP82" s="111"/>
      <c r="DQ82" s="111"/>
      <c r="DR82" s="111"/>
      <c r="DS82" s="111"/>
      <c r="DT82" s="111"/>
      <c r="DU82" s="111"/>
      <c r="DV82" s="111"/>
      <c r="DW82" s="111"/>
      <c r="DX82" s="111"/>
      <c r="DY82" s="111"/>
      <c r="DZ82" s="111"/>
      <c r="EA82" s="111"/>
      <c r="EB82" s="111"/>
      <c r="EC82" s="111"/>
      <c r="ED82" s="111"/>
      <c r="EE82" s="111"/>
      <c r="EF82" s="111"/>
      <c r="EG82" s="111"/>
      <c r="EH82" s="111"/>
      <c r="EI82" s="111"/>
      <c r="EJ82" s="111"/>
      <c r="EK82" s="111"/>
      <c r="EL82" s="111"/>
      <c r="EM82" s="111"/>
      <c r="EN82" s="111"/>
      <c r="EO82" s="111"/>
      <c r="EP82" s="111"/>
      <c r="EQ82" s="111"/>
      <c r="ER82" s="111"/>
      <c r="ES82" s="111"/>
      <c r="ET82" s="111"/>
      <c r="EU82" s="111"/>
      <c r="EV82" s="111"/>
      <c r="EW82" s="111"/>
      <c r="EX82" s="111"/>
      <c r="EY82" s="111"/>
      <c r="EZ82" s="111"/>
      <c r="FA82" s="111"/>
      <c r="FB82" s="111"/>
      <c r="FC82" s="111"/>
    </row>
    <row r="83" spans="1:159" s="110" customFormat="1">
      <c r="A83" s="85"/>
      <c r="B83" s="413" t="s">
        <v>140</v>
      </c>
      <c r="C83" s="101" t="s">
        <v>139</v>
      </c>
      <c r="D83" s="102">
        <f>D84+D85+D86+D87</f>
        <v>203</v>
      </c>
      <c r="E83" s="102">
        <f t="shared" ref="E83:H83" si="26">E84+E85+E86+E87</f>
        <v>6.1</v>
      </c>
      <c r="F83" s="102">
        <f t="shared" si="26"/>
        <v>98.4</v>
      </c>
      <c r="G83" s="102">
        <f t="shared" si="26"/>
        <v>98.5</v>
      </c>
      <c r="H83" s="109">
        <f t="shared" si="26"/>
        <v>0</v>
      </c>
      <c r="I83" s="27"/>
      <c r="J83" s="93"/>
      <c r="K83" s="27"/>
      <c r="L83" s="27"/>
      <c r="M83" s="27"/>
      <c r="N83" s="27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95">
        <f t="shared" si="24"/>
        <v>203</v>
      </c>
      <c r="AY83" s="95">
        <f t="shared" si="25"/>
        <v>203</v>
      </c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1"/>
      <c r="CE83" s="111"/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1"/>
      <c r="CV83" s="111"/>
      <c r="CW83" s="111"/>
      <c r="CX83" s="111"/>
      <c r="CY83" s="111"/>
      <c r="CZ83" s="111"/>
      <c r="DA83" s="111"/>
      <c r="DB83" s="111"/>
      <c r="DC83" s="111"/>
      <c r="DD83" s="111"/>
      <c r="DE83" s="111"/>
      <c r="DF83" s="111"/>
      <c r="DG83" s="111"/>
      <c r="DH83" s="111"/>
      <c r="DI83" s="111"/>
      <c r="DJ83" s="111"/>
      <c r="DK83" s="111"/>
      <c r="DL83" s="111"/>
      <c r="DM83" s="111"/>
      <c r="DN83" s="111"/>
      <c r="DO83" s="111"/>
      <c r="DP83" s="111"/>
      <c r="DQ83" s="111"/>
      <c r="DR83" s="111"/>
      <c r="DS83" s="111"/>
      <c r="DT83" s="111"/>
      <c r="DU83" s="111"/>
      <c r="DV83" s="111"/>
      <c r="DW83" s="111"/>
      <c r="DX83" s="111"/>
      <c r="DY83" s="111"/>
      <c r="DZ83" s="111"/>
      <c r="EA83" s="111"/>
      <c r="EB83" s="111"/>
      <c r="EC83" s="111"/>
      <c r="ED83" s="111"/>
      <c r="EE83" s="111"/>
      <c r="EF83" s="111"/>
      <c r="EG83" s="111"/>
      <c r="EH83" s="111"/>
      <c r="EI83" s="111"/>
      <c r="EJ83" s="111"/>
      <c r="EK83" s="111"/>
      <c r="EL83" s="111"/>
      <c r="EM83" s="111"/>
      <c r="EN83" s="111"/>
      <c r="EO83" s="111"/>
      <c r="EP83" s="111"/>
      <c r="EQ83" s="111"/>
      <c r="ER83" s="111"/>
      <c r="ES83" s="111"/>
      <c r="ET83" s="111"/>
      <c r="EU83" s="111"/>
      <c r="EV83" s="111"/>
      <c r="EW83" s="111"/>
      <c r="EX83" s="111"/>
      <c r="EY83" s="111"/>
      <c r="EZ83" s="111"/>
      <c r="FA83" s="111"/>
      <c r="FB83" s="111"/>
      <c r="FC83" s="111"/>
    </row>
    <row r="84" spans="1:159" s="110" customFormat="1">
      <c r="A84" s="86"/>
      <c r="B84" s="414"/>
      <c r="C84" s="88">
        <v>2007</v>
      </c>
      <c r="D84" s="112">
        <f t="shared" ref="D84:D87" si="27">E84+F84+G84+H84</f>
        <v>0</v>
      </c>
      <c r="E84" s="88"/>
      <c r="F84" s="88"/>
      <c r="G84" s="88"/>
      <c r="H84" s="89">
        <f>I84+J84</f>
        <v>0</v>
      </c>
      <c r="I84" s="27"/>
      <c r="J84" s="93"/>
      <c r="K84" s="27"/>
      <c r="L84" s="27"/>
      <c r="M84" s="27"/>
      <c r="N84" s="27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95">
        <f t="shared" si="24"/>
        <v>0</v>
      </c>
      <c r="AY84" s="95">
        <f t="shared" si="25"/>
        <v>0</v>
      </c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1"/>
      <c r="CE84" s="111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1"/>
      <c r="CV84" s="111"/>
      <c r="CW84" s="111"/>
      <c r="CX84" s="111"/>
      <c r="CY84" s="111"/>
      <c r="CZ84" s="111"/>
      <c r="DA84" s="111"/>
      <c r="DB84" s="111"/>
      <c r="DC84" s="111"/>
      <c r="DD84" s="111"/>
      <c r="DE84" s="111"/>
      <c r="DF84" s="111"/>
      <c r="DG84" s="111"/>
      <c r="DH84" s="111"/>
      <c r="DI84" s="111"/>
      <c r="DJ84" s="111"/>
      <c r="DK84" s="111"/>
      <c r="DL84" s="111"/>
      <c r="DM84" s="111"/>
      <c r="DN84" s="111"/>
      <c r="DO84" s="111"/>
      <c r="DP84" s="111"/>
      <c r="DQ84" s="111"/>
      <c r="DR84" s="111"/>
      <c r="DS84" s="111"/>
      <c r="DT84" s="111"/>
      <c r="DU84" s="111"/>
      <c r="DV84" s="111"/>
      <c r="DW84" s="111"/>
      <c r="DX84" s="111"/>
      <c r="DY84" s="111"/>
      <c r="DZ84" s="111"/>
      <c r="EA84" s="111"/>
      <c r="EB84" s="111"/>
      <c r="EC84" s="111"/>
      <c r="ED84" s="111"/>
      <c r="EE84" s="111"/>
      <c r="EF84" s="111"/>
      <c r="EG84" s="111"/>
      <c r="EH84" s="111"/>
      <c r="EI84" s="111"/>
      <c r="EJ84" s="111"/>
      <c r="EK84" s="111"/>
      <c r="EL84" s="111"/>
      <c r="EM84" s="111"/>
      <c r="EN84" s="111"/>
      <c r="EO84" s="111"/>
      <c r="EP84" s="111"/>
      <c r="EQ84" s="111"/>
      <c r="ER84" s="111"/>
      <c r="ES84" s="111"/>
      <c r="ET84" s="111"/>
      <c r="EU84" s="111"/>
      <c r="EV84" s="111"/>
      <c r="EW84" s="111"/>
      <c r="EX84" s="111"/>
      <c r="EY84" s="111"/>
      <c r="EZ84" s="111"/>
      <c r="FA84" s="111"/>
      <c r="FB84" s="111"/>
      <c r="FC84" s="111"/>
    </row>
    <row r="85" spans="1:159" s="110" customFormat="1">
      <c r="A85" s="86"/>
      <c r="B85" s="414"/>
      <c r="C85" s="88">
        <v>2008</v>
      </c>
      <c r="D85" s="112">
        <f t="shared" si="27"/>
        <v>6.1</v>
      </c>
      <c r="E85" s="88">
        <v>6.1</v>
      </c>
      <c r="F85" s="88"/>
      <c r="G85" s="88"/>
      <c r="H85" s="89">
        <f>I85+J85</f>
        <v>0</v>
      </c>
      <c r="I85" s="27"/>
      <c r="J85" s="93"/>
      <c r="K85" s="27"/>
      <c r="L85" s="27"/>
      <c r="M85" s="27"/>
      <c r="N85" s="27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95">
        <f t="shared" si="24"/>
        <v>6.1</v>
      </c>
      <c r="AY85" s="95">
        <f t="shared" si="25"/>
        <v>6.1</v>
      </c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1"/>
      <c r="CV85" s="111"/>
      <c r="CW85" s="111"/>
      <c r="CX85" s="111"/>
      <c r="CY85" s="111"/>
      <c r="CZ85" s="111"/>
      <c r="DA85" s="111"/>
      <c r="DB85" s="111"/>
      <c r="DC85" s="111"/>
      <c r="DD85" s="111"/>
      <c r="DE85" s="111"/>
      <c r="DF85" s="111"/>
      <c r="DG85" s="111"/>
      <c r="DH85" s="111"/>
      <c r="DI85" s="111"/>
      <c r="DJ85" s="111"/>
      <c r="DK85" s="111"/>
      <c r="DL85" s="111"/>
      <c r="DM85" s="111"/>
      <c r="DN85" s="111"/>
      <c r="DO85" s="111"/>
      <c r="DP85" s="111"/>
      <c r="DQ85" s="111"/>
      <c r="DR85" s="111"/>
      <c r="DS85" s="111"/>
      <c r="DT85" s="111"/>
      <c r="DU85" s="111"/>
      <c r="DV85" s="111"/>
      <c r="DW85" s="111"/>
      <c r="DX85" s="111"/>
      <c r="DY85" s="111"/>
      <c r="DZ85" s="111"/>
      <c r="EA85" s="111"/>
      <c r="EB85" s="111"/>
      <c r="EC85" s="111"/>
      <c r="ED85" s="111"/>
      <c r="EE85" s="111"/>
      <c r="EF85" s="111"/>
      <c r="EG85" s="111"/>
      <c r="EH85" s="111"/>
      <c r="EI85" s="111"/>
      <c r="EJ85" s="111"/>
      <c r="EK85" s="111"/>
      <c r="EL85" s="111"/>
      <c r="EM85" s="111"/>
      <c r="EN85" s="111"/>
      <c r="EO85" s="111"/>
      <c r="EP85" s="111"/>
      <c r="EQ85" s="111"/>
      <c r="ER85" s="111"/>
      <c r="ES85" s="111"/>
      <c r="ET85" s="111"/>
      <c r="EU85" s="111"/>
      <c r="EV85" s="111"/>
      <c r="EW85" s="111"/>
      <c r="EX85" s="111"/>
      <c r="EY85" s="111"/>
      <c r="EZ85" s="111"/>
      <c r="FA85" s="111"/>
      <c r="FB85" s="111"/>
      <c r="FC85" s="111"/>
    </row>
    <row r="86" spans="1:159" s="110" customFormat="1">
      <c r="A86" s="86"/>
      <c r="B86" s="414"/>
      <c r="C86" s="88">
        <v>2009</v>
      </c>
      <c r="D86" s="112">
        <f t="shared" si="27"/>
        <v>100</v>
      </c>
      <c r="E86" s="88"/>
      <c r="F86" s="88">
        <v>50</v>
      </c>
      <c r="G86" s="88">
        <v>50</v>
      </c>
      <c r="H86" s="89">
        <f>I86+J86</f>
        <v>0</v>
      </c>
      <c r="I86" s="27"/>
      <c r="J86" s="93"/>
      <c r="K86" s="27"/>
      <c r="L86" s="27"/>
      <c r="M86" s="27"/>
      <c r="N86" s="27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95">
        <f t="shared" si="24"/>
        <v>100</v>
      </c>
      <c r="AY86" s="95">
        <f t="shared" si="25"/>
        <v>100</v>
      </c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111"/>
      <c r="BZ86" s="111"/>
      <c r="CA86" s="111"/>
      <c r="CB86" s="111"/>
      <c r="CC86" s="111"/>
      <c r="CD86" s="111"/>
      <c r="CE86" s="111"/>
      <c r="CF86" s="111"/>
      <c r="CG86" s="111"/>
      <c r="CH86" s="111"/>
      <c r="CI86" s="111"/>
      <c r="CJ86" s="111"/>
      <c r="CK86" s="111"/>
      <c r="CL86" s="111"/>
      <c r="CM86" s="111"/>
      <c r="CN86" s="111"/>
      <c r="CO86" s="111"/>
      <c r="CP86" s="111"/>
      <c r="CQ86" s="111"/>
      <c r="CR86" s="111"/>
      <c r="CS86" s="111"/>
      <c r="CT86" s="111"/>
      <c r="CU86" s="111"/>
      <c r="CV86" s="111"/>
      <c r="CW86" s="111"/>
      <c r="CX86" s="111"/>
      <c r="CY86" s="111"/>
      <c r="CZ86" s="111"/>
      <c r="DA86" s="111"/>
      <c r="DB86" s="111"/>
      <c r="DC86" s="111"/>
      <c r="DD86" s="111"/>
      <c r="DE86" s="111"/>
      <c r="DF86" s="111"/>
      <c r="DG86" s="111"/>
      <c r="DH86" s="111"/>
      <c r="DI86" s="111"/>
      <c r="DJ86" s="111"/>
      <c r="DK86" s="111"/>
      <c r="DL86" s="111"/>
      <c r="DM86" s="111"/>
      <c r="DN86" s="111"/>
      <c r="DO86" s="111"/>
      <c r="DP86" s="111"/>
      <c r="DQ86" s="111"/>
      <c r="DR86" s="111"/>
      <c r="DS86" s="111"/>
      <c r="DT86" s="111"/>
      <c r="DU86" s="111"/>
      <c r="DV86" s="111"/>
      <c r="DW86" s="111"/>
      <c r="DX86" s="111"/>
      <c r="DY86" s="111"/>
      <c r="DZ86" s="111"/>
      <c r="EA86" s="111"/>
      <c r="EB86" s="111"/>
      <c r="EC86" s="111"/>
      <c r="ED86" s="111"/>
      <c r="EE86" s="111"/>
      <c r="EF86" s="111"/>
      <c r="EG86" s="111"/>
      <c r="EH86" s="111"/>
      <c r="EI86" s="111"/>
      <c r="EJ86" s="111"/>
      <c r="EK86" s="111"/>
      <c r="EL86" s="111"/>
      <c r="EM86" s="111"/>
      <c r="EN86" s="111"/>
      <c r="EO86" s="111"/>
      <c r="EP86" s="111"/>
      <c r="EQ86" s="111"/>
      <c r="ER86" s="111"/>
      <c r="ES86" s="111"/>
      <c r="ET86" s="111"/>
      <c r="EU86" s="111"/>
      <c r="EV86" s="111"/>
      <c r="EW86" s="111"/>
      <c r="EX86" s="111"/>
      <c r="EY86" s="111"/>
      <c r="EZ86" s="111"/>
      <c r="FA86" s="111"/>
      <c r="FB86" s="111"/>
      <c r="FC86" s="111"/>
    </row>
    <row r="87" spans="1:159" s="110" customFormat="1">
      <c r="A87" s="86"/>
      <c r="B87" s="415"/>
      <c r="C87" s="88">
        <v>2010</v>
      </c>
      <c r="D87" s="112">
        <f t="shared" si="27"/>
        <v>96.9</v>
      </c>
      <c r="E87" s="88"/>
      <c r="F87" s="88">
        <v>48.4</v>
      </c>
      <c r="G87" s="88">
        <v>48.5</v>
      </c>
      <c r="H87" s="89">
        <f>I87+J87</f>
        <v>0</v>
      </c>
      <c r="I87" s="27"/>
      <c r="J87" s="93"/>
      <c r="K87" s="27"/>
      <c r="L87" s="27"/>
      <c r="M87" s="27"/>
      <c r="N87" s="27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95">
        <f t="shared" si="24"/>
        <v>96.9</v>
      </c>
      <c r="AY87" s="95">
        <f t="shared" si="25"/>
        <v>96.9</v>
      </c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111"/>
      <c r="BZ87" s="111"/>
      <c r="CA87" s="111"/>
      <c r="CB87" s="111"/>
      <c r="CC87" s="111"/>
      <c r="CD87" s="111"/>
      <c r="CE87" s="111"/>
      <c r="CF87" s="111"/>
      <c r="CG87" s="111"/>
      <c r="CH87" s="111"/>
      <c r="CI87" s="111"/>
      <c r="CJ87" s="111"/>
      <c r="CK87" s="111"/>
      <c r="CL87" s="111"/>
      <c r="CM87" s="111"/>
      <c r="CN87" s="111"/>
      <c r="CO87" s="111"/>
      <c r="CP87" s="111"/>
      <c r="CQ87" s="111"/>
      <c r="CR87" s="111"/>
      <c r="CS87" s="111"/>
      <c r="CT87" s="111"/>
      <c r="CU87" s="111"/>
      <c r="CV87" s="111"/>
      <c r="CW87" s="111"/>
      <c r="CX87" s="111"/>
      <c r="CY87" s="111"/>
      <c r="CZ87" s="111"/>
      <c r="DA87" s="111"/>
      <c r="DB87" s="111"/>
      <c r="DC87" s="111"/>
      <c r="DD87" s="111"/>
      <c r="DE87" s="111"/>
      <c r="DF87" s="111"/>
      <c r="DG87" s="111"/>
      <c r="DH87" s="111"/>
      <c r="DI87" s="111"/>
      <c r="DJ87" s="111"/>
      <c r="DK87" s="111"/>
      <c r="DL87" s="111"/>
      <c r="DM87" s="111"/>
      <c r="DN87" s="111"/>
      <c r="DO87" s="111"/>
      <c r="DP87" s="111"/>
      <c r="DQ87" s="111"/>
      <c r="DR87" s="111"/>
      <c r="DS87" s="111"/>
      <c r="DT87" s="111"/>
      <c r="DU87" s="111"/>
      <c r="DV87" s="111"/>
      <c r="DW87" s="111"/>
      <c r="DX87" s="111"/>
      <c r="DY87" s="111"/>
      <c r="DZ87" s="111"/>
      <c r="EA87" s="111"/>
      <c r="EB87" s="111"/>
      <c r="EC87" s="111"/>
      <c r="ED87" s="111"/>
      <c r="EE87" s="111"/>
      <c r="EF87" s="111"/>
      <c r="EG87" s="111"/>
      <c r="EH87" s="111"/>
      <c r="EI87" s="111"/>
      <c r="EJ87" s="111"/>
      <c r="EK87" s="111"/>
      <c r="EL87" s="111"/>
      <c r="EM87" s="111"/>
      <c r="EN87" s="111"/>
      <c r="EO87" s="111"/>
      <c r="EP87" s="111"/>
      <c r="EQ87" s="111"/>
      <c r="ER87" s="111"/>
      <c r="ES87" s="111"/>
      <c r="ET87" s="111"/>
      <c r="EU87" s="111"/>
      <c r="EV87" s="111"/>
      <c r="EW87" s="111"/>
      <c r="EX87" s="111"/>
      <c r="EY87" s="111"/>
      <c r="EZ87" s="111"/>
      <c r="FA87" s="111"/>
      <c r="FB87" s="111"/>
      <c r="FC87" s="111"/>
    </row>
    <row r="88" spans="1:159" s="110" customFormat="1">
      <c r="A88" s="85"/>
      <c r="B88" s="413" t="s">
        <v>141</v>
      </c>
      <c r="C88" s="101" t="s">
        <v>139</v>
      </c>
      <c r="D88" s="102">
        <f>D89+D90+D91+D92</f>
        <v>63</v>
      </c>
      <c r="E88" s="102">
        <f t="shared" ref="E88:H88" si="28">E89+E90+E91+E92</f>
        <v>0</v>
      </c>
      <c r="F88" s="102">
        <f t="shared" si="28"/>
        <v>31.5</v>
      </c>
      <c r="G88" s="102">
        <f t="shared" si="28"/>
        <v>31.5</v>
      </c>
      <c r="H88" s="109">
        <f t="shared" si="28"/>
        <v>0</v>
      </c>
      <c r="I88" s="27"/>
      <c r="J88" s="93"/>
      <c r="K88" s="27"/>
      <c r="L88" s="27"/>
      <c r="M88" s="27"/>
      <c r="N88" s="27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95">
        <f t="shared" si="24"/>
        <v>63</v>
      </c>
      <c r="AY88" s="95">
        <f t="shared" si="25"/>
        <v>63</v>
      </c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  <c r="BT88" s="111"/>
      <c r="BU88" s="111"/>
      <c r="BV88" s="111"/>
      <c r="BW88" s="111"/>
      <c r="BX88" s="111"/>
      <c r="BY88" s="111"/>
      <c r="BZ88" s="111"/>
      <c r="CA88" s="111"/>
      <c r="CB88" s="111"/>
      <c r="CC88" s="111"/>
      <c r="CD88" s="111"/>
      <c r="CE88" s="111"/>
      <c r="CF88" s="111"/>
      <c r="CG88" s="111"/>
      <c r="CH88" s="111"/>
      <c r="CI88" s="111"/>
      <c r="CJ88" s="111"/>
      <c r="CK88" s="111"/>
      <c r="CL88" s="111"/>
      <c r="CM88" s="111"/>
      <c r="CN88" s="111"/>
      <c r="CO88" s="111"/>
      <c r="CP88" s="111"/>
      <c r="CQ88" s="111"/>
      <c r="CR88" s="111"/>
      <c r="CS88" s="111"/>
      <c r="CT88" s="111"/>
      <c r="CU88" s="111"/>
      <c r="CV88" s="111"/>
      <c r="CW88" s="111"/>
      <c r="CX88" s="111"/>
      <c r="CY88" s="111"/>
      <c r="CZ88" s="111"/>
      <c r="DA88" s="111"/>
      <c r="DB88" s="111"/>
      <c r="DC88" s="111"/>
      <c r="DD88" s="111"/>
      <c r="DE88" s="111"/>
      <c r="DF88" s="111"/>
      <c r="DG88" s="111"/>
      <c r="DH88" s="111"/>
      <c r="DI88" s="111"/>
      <c r="DJ88" s="111"/>
      <c r="DK88" s="111"/>
      <c r="DL88" s="111"/>
      <c r="DM88" s="111"/>
      <c r="DN88" s="111"/>
      <c r="DO88" s="111"/>
      <c r="DP88" s="111"/>
      <c r="DQ88" s="111"/>
      <c r="DR88" s="111"/>
      <c r="DS88" s="111"/>
      <c r="DT88" s="111"/>
      <c r="DU88" s="111"/>
      <c r="DV88" s="111"/>
      <c r="DW88" s="111"/>
      <c r="DX88" s="111"/>
      <c r="DY88" s="111"/>
      <c r="DZ88" s="111"/>
      <c r="EA88" s="111"/>
      <c r="EB88" s="111"/>
      <c r="EC88" s="111"/>
      <c r="ED88" s="111"/>
      <c r="EE88" s="111"/>
      <c r="EF88" s="111"/>
      <c r="EG88" s="111"/>
      <c r="EH88" s="111"/>
      <c r="EI88" s="111"/>
      <c r="EJ88" s="111"/>
      <c r="EK88" s="111"/>
      <c r="EL88" s="111"/>
      <c r="EM88" s="111"/>
      <c r="EN88" s="111"/>
      <c r="EO88" s="111"/>
      <c r="EP88" s="111"/>
      <c r="EQ88" s="111"/>
      <c r="ER88" s="111"/>
      <c r="ES88" s="111"/>
      <c r="ET88" s="111"/>
      <c r="EU88" s="111"/>
      <c r="EV88" s="111"/>
      <c r="EW88" s="111"/>
      <c r="EX88" s="111"/>
      <c r="EY88" s="111"/>
      <c r="EZ88" s="111"/>
      <c r="FA88" s="111"/>
      <c r="FB88" s="111"/>
      <c r="FC88" s="111"/>
    </row>
    <row r="89" spans="1:159" s="110" customFormat="1">
      <c r="A89" s="86"/>
      <c r="B89" s="414"/>
      <c r="C89" s="88">
        <v>2007</v>
      </c>
      <c r="D89" s="113">
        <f t="shared" ref="D89:D92" si="29">E89+F89+G89+H89</f>
        <v>10</v>
      </c>
      <c r="E89" s="88"/>
      <c r="F89" s="88">
        <v>5</v>
      </c>
      <c r="G89" s="88">
        <v>5</v>
      </c>
      <c r="H89" s="89">
        <f>I89+J89</f>
        <v>0</v>
      </c>
      <c r="I89" s="27"/>
      <c r="J89" s="27"/>
      <c r="K89" s="27"/>
      <c r="L89" s="27"/>
      <c r="M89" s="27"/>
      <c r="N89" s="27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95">
        <f t="shared" si="24"/>
        <v>10</v>
      </c>
      <c r="AY89" s="95">
        <f t="shared" si="25"/>
        <v>10</v>
      </c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11"/>
      <c r="BS89" s="111"/>
      <c r="BT89" s="111"/>
      <c r="BU89" s="111"/>
      <c r="BV89" s="111"/>
      <c r="BW89" s="111"/>
      <c r="BX89" s="111"/>
      <c r="BY89" s="111"/>
      <c r="BZ89" s="111"/>
      <c r="CA89" s="111"/>
      <c r="CB89" s="111"/>
      <c r="CC89" s="111"/>
      <c r="CD89" s="111"/>
      <c r="CE89" s="111"/>
      <c r="CF89" s="111"/>
      <c r="CG89" s="111"/>
      <c r="CH89" s="111"/>
      <c r="CI89" s="111"/>
      <c r="CJ89" s="111"/>
      <c r="CK89" s="111"/>
      <c r="CL89" s="111"/>
      <c r="CM89" s="111"/>
      <c r="CN89" s="111"/>
      <c r="CO89" s="111"/>
      <c r="CP89" s="111"/>
      <c r="CQ89" s="111"/>
      <c r="CR89" s="111"/>
      <c r="CS89" s="111"/>
      <c r="CT89" s="111"/>
      <c r="CU89" s="111"/>
      <c r="CV89" s="111"/>
      <c r="CW89" s="111"/>
      <c r="CX89" s="111"/>
      <c r="CY89" s="111"/>
      <c r="CZ89" s="111"/>
      <c r="DA89" s="111"/>
      <c r="DB89" s="111"/>
      <c r="DC89" s="111"/>
      <c r="DD89" s="111"/>
      <c r="DE89" s="111"/>
      <c r="DF89" s="111"/>
      <c r="DG89" s="111"/>
      <c r="DH89" s="111"/>
      <c r="DI89" s="111"/>
      <c r="DJ89" s="111"/>
      <c r="DK89" s="111"/>
      <c r="DL89" s="111"/>
      <c r="DM89" s="111"/>
      <c r="DN89" s="111"/>
      <c r="DO89" s="111"/>
      <c r="DP89" s="111"/>
      <c r="DQ89" s="111"/>
      <c r="DR89" s="111"/>
      <c r="DS89" s="111"/>
      <c r="DT89" s="111"/>
      <c r="DU89" s="111"/>
      <c r="DV89" s="111"/>
      <c r="DW89" s="111"/>
      <c r="DX89" s="111"/>
      <c r="DY89" s="111"/>
      <c r="DZ89" s="111"/>
      <c r="EA89" s="111"/>
      <c r="EB89" s="111"/>
      <c r="EC89" s="111"/>
      <c r="ED89" s="111"/>
      <c r="EE89" s="111"/>
      <c r="EF89" s="111"/>
      <c r="EG89" s="111"/>
      <c r="EH89" s="111"/>
      <c r="EI89" s="111"/>
      <c r="EJ89" s="111"/>
      <c r="EK89" s="111"/>
      <c r="EL89" s="111"/>
      <c r="EM89" s="111"/>
      <c r="EN89" s="111"/>
      <c r="EO89" s="111"/>
      <c r="EP89" s="111"/>
      <c r="EQ89" s="111"/>
      <c r="ER89" s="111"/>
      <c r="ES89" s="111"/>
      <c r="ET89" s="111"/>
      <c r="EU89" s="111"/>
      <c r="EV89" s="111"/>
      <c r="EW89" s="111"/>
      <c r="EX89" s="111"/>
      <c r="EY89" s="111"/>
      <c r="EZ89" s="111"/>
      <c r="FA89" s="111"/>
      <c r="FB89" s="111"/>
      <c r="FC89" s="111"/>
    </row>
    <row r="90" spans="1:159" s="110" customFormat="1">
      <c r="A90" s="86"/>
      <c r="B90" s="414"/>
      <c r="C90" s="88">
        <v>2008</v>
      </c>
      <c r="D90" s="113">
        <f t="shared" si="29"/>
        <v>53</v>
      </c>
      <c r="E90" s="88"/>
      <c r="F90" s="88">
        <v>26.5</v>
      </c>
      <c r="G90" s="88">
        <v>26.5</v>
      </c>
      <c r="H90" s="89">
        <f>I90+J90</f>
        <v>0</v>
      </c>
      <c r="I90" s="27"/>
      <c r="J90" s="27"/>
      <c r="K90" s="27"/>
      <c r="L90" s="27"/>
      <c r="M90" s="27"/>
      <c r="N90" s="27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95">
        <f t="shared" si="24"/>
        <v>53</v>
      </c>
      <c r="AY90" s="95">
        <f t="shared" si="25"/>
        <v>53</v>
      </c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111"/>
      <c r="BZ90" s="111"/>
      <c r="CA90" s="111"/>
      <c r="CB90" s="111"/>
      <c r="CC90" s="111"/>
      <c r="CD90" s="111"/>
      <c r="CE90" s="111"/>
      <c r="CF90" s="111"/>
      <c r="CG90" s="111"/>
      <c r="CH90" s="111"/>
      <c r="CI90" s="111"/>
      <c r="CJ90" s="111"/>
      <c r="CK90" s="111"/>
      <c r="CL90" s="111"/>
      <c r="CM90" s="111"/>
      <c r="CN90" s="111"/>
      <c r="CO90" s="111"/>
      <c r="CP90" s="111"/>
      <c r="CQ90" s="111"/>
      <c r="CR90" s="111"/>
      <c r="CS90" s="111"/>
      <c r="CT90" s="111"/>
      <c r="CU90" s="111"/>
      <c r="CV90" s="111"/>
      <c r="CW90" s="111"/>
      <c r="CX90" s="111"/>
      <c r="CY90" s="111"/>
      <c r="CZ90" s="111"/>
      <c r="DA90" s="111"/>
      <c r="DB90" s="111"/>
      <c r="DC90" s="111"/>
      <c r="DD90" s="111"/>
      <c r="DE90" s="111"/>
      <c r="DF90" s="111"/>
      <c r="DG90" s="111"/>
      <c r="DH90" s="111"/>
      <c r="DI90" s="111"/>
      <c r="DJ90" s="111"/>
      <c r="DK90" s="111"/>
      <c r="DL90" s="111"/>
      <c r="DM90" s="111"/>
      <c r="DN90" s="111"/>
      <c r="DO90" s="111"/>
      <c r="DP90" s="111"/>
      <c r="DQ90" s="111"/>
      <c r="DR90" s="111"/>
      <c r="DS90" s="111"/>
      <c r="DT90" s="111"/>
      <c r="DU90" s="111"/>
      <c r="DV90" s="111"/>
      <c r="DW90" s="111"/>
      <c r="DX90" s="111"/>
      <c r="DY90" s="111"/>
      <c r="DZ90" s="111"/>
      <c r="EA90" s="111"/>
      <c r="EB90" s="111"/>
      <c r="EC90" s="111"/>
      <c r="ED90" s="111"/>
      <c r="EE90" s="111"/>
      <c r="EF90" s="111"/>
      <c r="EG90" s="111"/>
      <c r="EH90" s="111"/>
      <c r="EI90" s="111"/>
      <c r="EJ90" s="111"/>
      <c r="EK90" s="111"/>
      <c r="EL90" s="111"/>
      <c r="EM90" s="111"/>
      <c r="EN90" s="111"/>
      <c r="EO90" s="111"/>
      <c r="EP90" s="111"/>
      <c r="EQ90" s="111"/>
      <c r="ER90" s="111"/>
      <c r="ES90" s="111"/>
      <c r="ET90" s="111"/>
      <c r="EU90" s="111"/>
      <c r="EV90" s="111"/>
      <c r="EW90" s="111"/>
      <c r="EX90" s="111"/>
      <c r="EY90" s="111"/>
      <c r="EZ90" s="111"/>
      <c r="FA90" s="111"/>
      <c r="FB90" s="111"/>
      <c r="FC90" s="111"/>
    </row>
    <row r="91" spans="1:159" s="110" customFormat="1">
      <c r="A91" s="86"/>
      <c r="B91" s="414"/>
      <c r="C91" s="88">
        <v>2009</v>
      </c>
      <c r="D91" s="113">
        <f t="shared" si="29"/>
        <v>0</v>
      </c>
      <c r="E91" s="88"/>
      <c r="F91" s="88"/>
      <c r="G91" s="88"/>
      <c r="H91" s="89">
        <f>I91+J91</f>
        <v>0</v>
      </c>
      <c r="I91" s="27"/>
      <c r="J91" s="27"/>
      <c r="K91" s="27"/>
      <c r="L91" s="27"/>
      <c r="M91" s="27"/>
      <c r="N91" s="27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95">
        <f t="shared" si="24"/>
        <v>0</v>
      </c>
      <c r="AY91" s="95">
        <f t="shared" si="25"/>
        <v>0</v>
      </c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111"/>
      <c r="BZ91" s="111"/>
      <c r="CA91" s="111"/>
      <c r="CB91" s="111"/>
      <c r="CC91" s="111"/>
      <c r="CD91" s="111"/>
      <c r="CE91" s="111"/>
      <c r="CF91" s="111"/>
      <c r="CG91" s="111"/>
      <c r="CH91" s="111"/>
      <c r="CI91" s="111"/>
      <c r="CJ91" s="111"/>
      <c r="CK91" s="111"/>
      <c r="CL91" s="111"/>
      <c r="CM91" s="111"/>
      <c r="CN91" s="111"/>
      <c r="CO91" s="111"/>
      <c r="CP91" s="111"/>
      <c r="CQ91" s="111"/>
      <c r="CR91" s="111"/>
      <c r="CS91" s="111"/>
      <c r="CT91" s="111"/>
      <c r="CU91" s="111"/>
      <c r="CV91" s="111"/>
      <c r="CW91" s="111"/>
      <c r="CX91" s="111"/>
      <c r="CY91" s="111"/>
      <c r="CZ91" s="111"/>
      <c r="DA91" s="111"/>
      <c r="DB91" s="111"/>
      <c r="DC91" s="111"/>
      <c r="DD91" s="111"/>
      <c r="DE91" s="111"/>
      <c r="DF91" s="111"/>
      <c r="DG91" s="111"/>
      <c r="DH91" s="111"/>
      <c r="DI91" s="111"/>
      <c r="DJ91" s="111"/>
      <c r="DK91" s="111"/>
      <c r="DL91" s="111"/>
      <c r="DM91" s="111"/>
      <c r="DN91" s="111"/>
      <c r="DO91" s="111"/>
      <c r="DP91" s="111"/>
      <c r="DQ91" s="111"/>
      <c r="DR91" s="111"/>
      <c r="DS91" s="111"/>
      <c r="DT91" s="111"/>
      <c r="DU91" s="111"/>
      <c r="DV91" s="111"/>
      <c r="DW91" s="111"/>
      <c r="DX91" s="111"/>
      <c r="DY91" s="111"/>
      <c r="DZ91" s="111"/>
      <c r="EA91" s="111"/>
      <c r="EB91" s="111"/>
      <c r="EC91" s="111"/>
      <c r="ED91" s="111"/>
      <c r="EE91" s="111"/>
      <c r="EF91" s="111"/>
      <c r="EG91" s="111"/>
      <c r="EH91" s="111"/>
      <c r="EI91" s="111"/>
      <c r="EJ91" s="111"/>
      <c r="EK91" s="111"/>
      <c r="EL91" s="111"/>
      <c r="EM91" s="111"/>
      <c r="EN91" s="111"/>
      <c r="EO91" s="111"/>
      <c r="EP91" s="111"/>
      <c r="EQ91" s="111"/>
      <c r="ER91" s="111"/>
      <c r="ES91" s="111"/>
      <c r="ET91" s="111"/>
      <c r="EU91" s="111"/>
      <c r="EV91" s="111"/>
      <c r="EW91" s="111"/>
      <c r="EX91" s="111"/>
      <c r="EY91" s="111"/>
      <c r="EZ91" s="111"/>
      <c r="FA91" s="111"/>
      <c r="FB91" s="111"/>
      <c r="FC91" s="111"/>
    </row>
    <row r="92" spans="1:159" s="110" customFormat="1">
      <c r="A92" s="86"/>
      <c r="B92" s="415"/>
      <c r="C92" s="88">
        <v>2010</v>
      </c>
      <c r="D92" s="113">
        <f t="shared" si="29"/>
        <v>0</v>
      </c>
      <c r="E92" s="88"/>
      <c r="F92" s="88"/>
      <c r="G92" s="88"/>
      <c r="H92" s="89">
        <f>I92+J92</f>
        <v>0</v>
      </c>
      <c r="I92" s="27"/>
      <c r="J92" s="27"/>
      <c r="K92" s="27"/>
      <c r="L92" s="27"/>
      <c r="M92" s="27"/>
      <c r="N92" s="27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95">
        <f t="shared" si="24"/>
        <v>0</v>
      </c>
      <c r="AY92" s="95">
        <f t="shared" si="25"/>
        <v>0</v>
      </c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1"/>
      <c r="CC92" s="111"/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111"/>
      <c r="DG92" s="111"/>
      <c r="DH92" s="111"/>
      <c r="DI92" s="111"/>
      <c r="DJ92" s="111"/>
      <c r="DK92" s="111"/>
      <c r="DL92" s="111"/>
      <c r="DM92" s="111"/>
      <c r="DN92" s="111"/>
      <c r="DO92" s="111"/>
      <c r="DP92" s="111"/>
      <c r="DQ92" s="111"/>
      <c r="DR92" s="111"/>
      <c r="DS92" s="111"/>
      <c r="DT92" s="111"/>
      <c r="DU92" s="111"/>
      <c r="DV92" s="111"/>
      <c r="DW92" s="111"/>
      <c r="DX92" s="111"/>
      <c r="DY92" s="111"/>
      <c r="DZ92" s="111"/>
      <c r="EA92" s="111"/>
      <c r="EB92" s="111"/>
      <c r="EC92" s="111"/>
      <c r="ED92" s="111"/>
      <c r="EE92" s="111"/>
      <c r="EF92" s="111"/>
      <c r="EG92" s="111"/>
      <c r="EH92" s="111"/>
      <c r="EI92" s="111"/>
      <c r="EJ92" s="111"/>
      <c r="EK92" s="111"/>
      <c r="EL92" s="111"/>
      <c r="EM92" s="111"/>
      <c r="EN92" s="111"/>
      <c r="EO92" s="111"/>
      <c r="EP92" s="111"/>
      <c r="EQ92" s="111"/>
      <c r="ER92" s="111"/>
      <c r="ES92" s="111"/>
      <c r="ET92" s="111"/>
      <c r="EU92" s="111"/>
      <c r="EV92" s="111"/>
      <c r="EW92" s="111"/>
      <c r="EX92" s="111"/>
      <c r="EY92" s="111"/>
      <c r="EZ92" s="111"/>
      <c r="FA92" s="111"/>
      <c r="FB92" s="111"/>
      <c r="FC92" s="111"/>
    </row>
    <row r="93" spans="1:159" s="110" customFormat="1">
      <c r="A93" s="85"/>
      <c r="B93" s="413" t="s">
        <v>142</v>
      </c>
      <c r="C93" s="101" t="s">
        <v>139</v>
      </c>
      <c r="D93" s="102">
        <f>D94+D95+D96+D97</f>
        <v>119.8</v>
      </c>
      <c r="E93" s="102">
        <f t="shared" ref="E93:H93" si="30">E94+E95+E96+E97</f>
        <v>0</v>
      </c>
      <c r="F93" s="102">
        <f t="shared" si="30"/>
        <v>0</v>
      </c>
      <c r="G93" s="102">
        <f t="shared" si="30"/>
        <v>0</v>
      </c>
      <c r="H93" s="109">
        <f t="shared" si="30"/>
        <v>119.8</v>
      </c>
      <c r="I93" s="27"/>
      <c r="J93" s="27"/>
      <c r="K93" s="27"/>
      <c r="L93" s="27"/>
      <c r="M93" s="27"/>
      <c r="N93" s="27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95">
        <f t="shared" si="24"/>
        <v>119.8</v>
      </c>
      <c r="AY93" s="95">
        <f t="shared" si="25"/>
        <v>119.8</v>
      </c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111"/>
      <c r="BZ93" s="111"/>
      <c r="CA93" s="111"/>
      <c r="CB93" s="111"/>
      <c r="CC93" s="111"/>
      <c r="CD93" s="111"/>
      <c r="CE93" s="111"/>
      <c r="CF93" s="111"/>
      <c r="CG93" s="111"/>
      <c r="CH93" s="111"/>
      <c r="CI93" s="111"/>
      <c r="CJ93" s="111"/>
      <c r="CK93" s="111"/>
      <c r="CL93" s="111"/>
      <c r="CM93" s="111"/>
      <c r="CN93" s="111"/>
      <c r="CO93" s="111"/>
      <c r="CP93" s="111"/>
      <c r="CQ93" s="111"/>
      <c r="CR93" s="111"/>
      <c r="CS93" s="111"/>
      <c r="CT93" s="111"/>
      <c r="CU93" s="111"/>
      <c r="CV93" s="111"/>
      <c r="CW93" s="111"/>
      <c r="CX93" s="111"/>
      <c r="CY93" s="111"/>
      <c r="CZ93" s="111"/>
      <c r="DA93" s="111"/>
      <c r="DB93" s="111"/>
      <c r="DC93" s="111"/>
      <c r="DD93" s="111"/>
      <c r="DE93" s="111"/>
      <c r="DF93" s="111"/>
      <c r="DG93" s="111"/>
      <c r="DH93" s="111"/>
      <c r="DI93" s="111"/>
      <c r="DJ93" s="111"/>
      <c r="DK93" s="111"/>
      <c r="DL93" s="111"/>
      <c r="DM93" s="111"/>
      <c r="DN93" s="111"/>
      <c r="DO93" s="111"/>
      <c r="DP93" s="111"/>
      <c r="DQ93" s="111"/>
      <c r="DR93" s="111"/>
      <c r="DS93" s="111"/>
      <c r="DT93" s="111"/>
      <c r="DU93" s="111"/>
      <c r="DV93" s="111"/>
      <c r="DW93" s="111"/>
      <c r="DX93" s="111"/>
      <c r="DY93" s="111"/>
      <c r="DZ93" s="111"/>
      <c r="EA93" s="111"/>
      <c r="EB93" s="111"/>
      <c r="EC93" s="111"/>
      <c r="ED93" s="111"/>
      <c r="EE93" s="111"/>
      <c r="EF93" s="111"/>
      <c r="EG93" s="111"/>
      <c r="EH93" s="111"/>
      <c r="EI93" s="111"/>
      <c r="EJ93" s="111"/>
      <c r="EK93" s="111"/>
      <c r="EL93" s="111"/>
      <c r="EM93" s="111"/>
      <c r="EN93" s="111"/>
      <c r="EO93" s="111"/>
      <c r="EP93" s="111"/>
      <c r="EQ93" s="111"/>
      <c r="ER93" s="111"/>
      <c r="ES93" s="111"/>
      <c r="ET93" s="111"/>
      <c r="EU93" s="111"/>
      <c r="EV93" s="111"/>
      <c r="EW93" s="111"/>
      <c r="EX93" s="111"/>
      <c r="EY93" s="111"/>
      <c r="EZ93" s="111"/>
      <c r="FA93" s="111"/>
      <c r="FB93" s="111"/>
      <c r="FC93" s="111"/>
    </row>
    <row r="94" spans="1:159" s="110" customFormat="1">
      <c r="A94" s="86"/>
      <c r="B94" s="414"/>
      <c r="C94" s="88">
        <v>2007</v>
      </c>
      <c r="D94" s="112">
        <f t="shared" ref="D94:D97" si="31">E94+F94+G94+H94</f>
        <v>2.5</v>
      </c>
      <c r="E94" s="88"/>
      <c r="F94" s="88"/>
      <c r="G94" s="88"/>
      <c r="H94" s="89">
        <v>2.5</v>
      </c>
      <c r="I94" s="27"/>
      <c r="J94" s="27"/>
      <c r="K94" s="27"/>
      <c r="L94" s="27"/>
      <c r="M94" s="27"/>
      <c r="N94" s="27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95">
        <f t="shared" si="24"/>
        <v>2.5</v>
      </c>
      <c r="AY94" s="95">
        <f t="shared" si="25"/>
        <v>2.5</v>
      </c>
      <c r="AZ94" s="111"/>
      <c r="BA94" s="111"/>
      <c r="BB94" s="111"/>
      <c r="BC94" s="111"/>
      <c r="BD94" s="111"/>
      <c r="BE94" s="111"/>
      <c r="BF94" s="111"/>
      <c r="BG94" s="111"/>
      <c r="BH94" s="111"/>
      <c r="BI94" s="111"/>
      <c r="BJ94" s="111"/>
      <c r="BK94" s="111"/>
      <c r="BL94" s="111"/>
      <c r="BM94" s="111"/>
      <c r="BN94" s="111"/>
      <c r="BO94" s="111"/>
      <c r="BP94" s="111"/>
      <c r="BQ94" s="111"/>
      <c r="BR94" s="111"/>
      <c r="BS94" s="111"/>
      <c r="BT94" s="111"/>
      <c r="BU94" s="111"/>
      <c r="BV94" s="111"/>
      <c r="BW94" s="111"/>
      <c r="BX94" s="111"/>
      <c r="BY94" s="111"/>
      <c r="BZ94" s="111"/>
      <c r="CA94" s="111"/>
      <c r="CB94" s="111"/>
      <c r="CC94" s="111"/>
      <c r="CD94" s="111"/>
      <c r="CE94" s="111"/>
      <c r="CF94" s="111"/>
      <c r="CG94" s="111"/>
      <c r="CH94" s="111"/>
      <c r="CI94" s="111"/>
      <c r="CJ94" s="111"/>
      <c r="CK94" s="111"/>
      <c r="CL94" s="111"/>
      <c r="CM94" s="111"/>
      <c r="CN94" s="111"/>
      <c r="CO94" s="111"/>
      <c r="CP94" s="111"/>
      <c r="CQ94" s="111"/>
      <c r="CR94" s="111"/>
      <c r="CS94" s="111"/>
      <c r="CT94" s="111"/>
      <c r="CU94" s="111"/>
      <c r="CV94" s="111"/>
      <c r="CW94" s="111"/>
      <c r="CX94" s="111"/>
      <c r="CY94" s="111"/>
      <c r="CZ94" s="111"/>
      <c r="DA94" s="111"/>
      <c r="DB94" s="111"/>
      <c r="DC94" s="111"/>
      <c r="DD94" s="111"/>
      <c r="DE94" s="111"/>
      <c r="DF94" s="111"/>
      <c r="DG94" s="111"/>
      <c r="DH94" s="111"/>
      <c r="DI94" s="111"/>
      <c r="DJ94" s="111"/>
      <c r="DK94" s="111"/>
      <c r="DL94" s="111"/>
      <c r="DM94" s="111"/>
      <c r="DN94" s="111"/>
      <c r="DO94" s="111"/>
      <c r="DP94" s="111"/>
      <c r="DQ94" s="111"/>
      <c r="DR94" s="111"/>
      <c r="DS94" s="111"/>
      <c r="DT94" s="111"/>
      <c r="DU94" s="111"/>
      <c r="DV94" s="111"/>
      <c r="DW94" s="111"/>
      <c r="DX94" s="111"/>
      <c r="DY94" s="111"/>
      <c r="DZ94" s="111"/>
      <c r="EA94" s="111"/>
      <c r="EB94" s="111"/>
      <c r="EC94" s="111"/>
      <c r="ED94" s="111"/>
      <c r="EE94" s="111"/>
      <c r="EF94" s="111"/>
      <c r="EG94" s="111"/>
      <c r="EH94" s="111"/>
      <c r="EI94" s="111"/>
      <c r="EJ94" s="111"/>
      <c r="EK94" s="111"/>
      <c r="EL94" s="111"/>
      <c r="EM94" s="111"/>
      <c r="EN94" s="111"/>
      <c r="EO94" s="111"/>
      <c r="EP94" s="111"/>
      <c r="EQ94" s="111"/>
      <c r="ER94" s="111"/>
      <c r="ES94" s="111"/>
      <c r="ET94" s="111"/>
      <c r="EU94" s="111"/>
      <c r="EV94" s="111"/>
      <c r="EW94" s="111"/>
      <c r="EX94" s="111"/>
      <c r="EY94" s="111"/>
      <c r="EZ94" s="111"/>
      <c r="FA94" s="111"/>
      <c r="FB94" s="111"/>
      <c r="FC94" s="111"/>
    </row>
    <row r="95" spans="1:159" s="110" customFormat="1">
      <c r="A95" s="86"/>
      <c r="B95" s="414"/>
      <c r="C95" s="88">
        <v>2008</v>
      </c>
      <c r="D95" s="112">
        <f t="shared" si="31"/>
        <v>40</v>
      </c>
      <c r="E95" s="88"/>
      <c r="F95" s="88"/>
      <c r="G95" s="88"/>
      <c r="H95" s="89">
        <v>40</v>
      </c>
      <c r="I95" s="27"/>
      <c r="J95" s="27"/>
      <c r="K95" s="27"/>
      <c r="L95" s="27"/>
      <c r="M95" s="27"/>
      <c r="N95" s="27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95">
        <f t="shared" si="24"/>
        <v>40</v>
      </c>
      <c r="AY95" s="95">
        <f t="shared" si="25"/>
        <v>40</v>
      </c>
      <c r="AZ95" s="111"/>
      <c r="BA95" s="111"/>
      <c r="BB95" s="111"/>
      <c r="BC95" s="111"/>
      <c r="BD95" s="111"/>
      <c r="BE95" s="111"/>
      <c r="BF95" s="111"/>
      <c r="BG95" s="111"/>
      <c r="BH95" s="111"/>
      <c r="BI95" s="111"/>
      <c r="BJ95" s="111"/>
      <c r="BK95" s="111"/>
      <c r="BL95" s="111"/>
      <c r="BM95" s="111"/>
      <c r="BN95" s="111"/>
      <c r="BO95" s="111"/>
      <c r="BP95" s="111"/>
      <c r="BQ95" s="111"/>
      <c r="BR95" s="111"/>
      <c r="BS95" s="111"/>
      <c r="BT95" s="111"/>
      <c r="BU95" s="111"/>
      <c r="BV95" s="111"/>
      <c r="BW95" s="111"/>
      <c r="BX95" s="111"/>
      <c r="BY95" s="111"/>
      <c r="BZ95" s="111"/>
      <c r="CA95" s="111"/>
      <c r="CB95" s="111"/>
      <c r="CC95" s="111"/>
      <c r="CD95" s="111"/>
      <c r="CE95" s="111"/>
      <c r="CF95" s="111"/>
      <c r="CG95" s="111"/>
      <c r="CH95" s="111"/>
      <c r="CI95" s="111"/>
      <c r="CJ95" s="111"/>
      <c r="CK95" s="111"/>
      <c r="CL95" s="111"/>
      <c r="CM95" s="111"/>
      <c r="CN95" s="111"/>
      <c r="CO95" s="111"/>
      <c r="CP95" s="111"/>
      <c r="CQ95" s="111"/>
      <c r="CR95" s="111"/>
      <c r="CS95" s="111"/>
      <c r="CT95" s="111"/>
      <c r="CU95" s="111"/>
      <c r="CV95" s="111"/>
      <c r="CW95" s="111"/>
      <c r="CX95" s="111"/>
      <c r="CY95" s="111"/>
      <c r="CZ95" s="111"/>
      <c r="DA95" s="111"/>
      <c r="DB95" s="111"/>
      <c r="DC95" s="111"/>
      <c r="DD95" s="111"/>
      <c r="DE95" s="111"/>
      <c r="DF95" s="111"/>
      <c r="DG95" s="111"/>
      <c r="DH95" s="111"/>
      <c r="DI95" s="111"/>
      <c r="DJ95" s="111"/>
      <c r="DK95" s="111"/>
      <c r="DL95" s="111"/>
      <c r="DM95" s="111"/>
      <c r="DN95" s="111"/>
      <c r="DO95" s="111"/>
      <c r="DP95" s="111"/>
      <c r="DQ95" s="111"/>
      <c r="DR95" s="111"/>
      <c r="DS95" s="111"/>
      <c r="DT95" s="111"/>
      <c r="DU95" s="111"/>
      <c r="DV95" s="111"/>
      <c r="DW95" s="111"/>
      <c r="DX95" s="111"/>
      <c r="DY95" s="111"/>
      <c r="DZ95" s="111"/>
      <c r="EA95" s="111"/>
      <c r="EB95" s="111"/>
      <c r="EC95" s="111"/>
      <c r="ED95" s="111"/>
      <c r="EE95" s="111"/>
      <c r="EF95" s="111"/>
      <c r="EG95" s="111"/>
      <c r="EH95" s="111"/>
      <c r="EI95" s="111"/>
      <c r="EJ95" s="111"/>
      <c r="EK95" s="111"/>
      <c r="EL95" s="111"/>
      <c r="EM95" s="111"/>
      <c r="EN95" s="111"/>
      <c r="EO95" s="111"/>
      <c r="EP95" s="111"/>
      <c r="EQ95" s="111"/>
      <c r="ER95" s="111"/>
      <c r="ES95" s="111"/>
      <c r="ET95" s="111"/>
      <c r="EU95" s="111"/>
      <c r="EV95" s="111"/>
      <c r="EW95" s="111"/>
      <c r="EX95" s="111"/>
      <c r="EY95" s="111"/>
      <c r="EZ95" s="111"/>
      <c r="FA95" s="111"/>
      <c r="FB95" s="111"/>
      <c r="FC95" s="111"/>
    </row>
    <row r="96" spans="1:159" s="110" customFormat="1">
      <c r="A96" s="86"/>
      <c r="B96" s="414"/>
      <c r="C96" s="88">
        <v>2009</v>
      </c>
      <c r="D96" s="112">
        <f t="shared" si="31"/>
        <v>40</v>
      </c>
      <c r="E96" s="88"/>
      <c r="F96" s="88"/>
      <c r="G96" s="88"/>
      <c r="H96" s="89">
        <v>40</v>
      </c>
      <c r="I96" s="27"/>
      <c r="J96" s="27"/>
      <c r="K96" s="27"/>
      <c r="L96" s="27"/>
      <c r="M96" s="27"/>
      <c r="N96" s="27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95">
        <f t="shared" si="24"/>
        <v>40</v>
      </c>
      <c r="AY96" s="95">
        <f t="shared" si="25"/>
        <v>40</v>
      </c>
      <c r="AZ96" s="111"/>
      <c r="BA96" s="111"/>
      <c r="BB96" s="111"/>
      <c r="BC96" s="111"/>
      <c r="BD96" s="111"/>
      <c r="BE96" s="111"/>
      <c r="BF96" s="111"/>
      <c r="BG96" s="111"/>
      <c r="BH96" s="111"/>
      <c r="BI96" s="111"/>
      <c r="BJ96" s="111"/>
      <c r="BK96" s="111"/>
      <c r="BL96" s="111"/>
      <c r="BM96" s="111"/>
      <c r="BN96" s="111"/>
      <c r="BO96" s="111"/>
      <c r="BP96" s="111"/>
      <c r="BQ96" s="111"/>
      <c r="BR96" s="111"/>
      <c r="BS96" s="111"/>
      <c r="BT96" s="111"/>
      <c r="BU96" s="111"/>
      <c r="BV96" s="111"/>
      <c r="BW96" s="111"/>
      <c r="BX96" s="111"/>
      <c r="BY96" s="111"/>
      <c r="BZ96" s="111"/>
      <c r="CA96" s="111"/>
      <c r="CB96" s="111"/>
      <c r="CC96" s="111"/>
      <c r="CD96" s="111"/>
      <c r="CE96" s="111"/>
      <c r="CF96" s="111"/>
      <c r="CG96" s="111"/>
      <c r="CH96" s="111"/>
      <c r="CI96" s="111"/>
      <c r="CJ96" s="111"/>
      <c r="CK96" s="111"/>
      <c r="CL96" s="111"/>
      <c r="CM96" s="111"/>
      <c r="CN96" s="111"/>
      <c r="CO96" s="111"/>
      <c r="CP96" s="111"/>
      <c r="CQ96" s="111"/>
      <c r="CR96" s="111"/>
      <c r="CS96" s="111"/>
      <c r="CT96" s="111"/>
      <c r="CU96" s="111"/>
      <c r="CV96" s="111"/>
      <c r="CW96" s="111"/>
      <c r="CX96" s="111"/>
      <c r="CY96" s="111"/>
      <c r="CZ96" s="111"/>
      <c r="DA96" s="111"/>
      <c r="DB96" s="111"/>
      <c r="DC96" s="111"/>
      <c r="DD96" s="111"/>
      <c r="DE96" s="111"/>
      <c r="DF96" s="111"/>
      <c r="DG96" s="111"/>
      <c r="DH96" s="111"/>
      <c r="DI96" s="111"/>
      <c r="DJ96" s="111"/>
      <c r="DK96" s="111"/>
      <c r="DL96" s="111"/>
      <c r="DM96" s="111"/>
      <c r="DN96" s="111"/>
      <c r="DO96" s="111"/>
      <c r="DP96" s="111"/>
      <c r="DQ96" s="111"/>
      <c r="DR96" s="111"/>
      <c r="DS96" s="111"/>
      <c r="DT96" s="111"/>
      <c r="DU96" s="111"/>
      <c r="DV96" s="111"/>
      <c r="DW96" s="111"/>
      <c r="DX96" s="111"/>
      <c r="DY96" s="111"/>
      <c r="DZ96" s="111"/>
      <c r="EA96" s="111"/>
      <c r="EB96" s="111"/>
      <c r="EC96" s="111"/>
      <c r="ED96" s="111"/>
      <c r="EE96" s="111"/>
      <c r="EF96" s="111"/>
      <c r="EG96" s="111"/>
      <c r="EH96" s="111"/>
      <c r="EI96" s="111"/>
      <c r="EJ96" s="111"/>
      <c r="EK96" s="111"/>
      <c r="EL96" s="111"/>
      <c r="EM96" s="111"/>
      <c r="EN96" s="111"/>
      <c r="EO96" s="111"/>
      <c r="EP96" s="111"/>
      <c r="EQ96" s="111"/>
      <c r="ER96" s="111"/>
      <c r="ES96" s="111"/>
      <c r="ET96" s="111"/>
      <c r="EU96" s="111"/>
      <c r="EV96" s="111"/>
      <c r="EW96" s="111"/>
      <c r="EX96" s="111"/>
      <c r="EY96" s="111"/>
      <c r="EZ96" s="111"/>
      <c r="FA96" s="111"/>
      <c r="FB96" s="111"/>
      <c r="FC96" s="111"/>
    </row>
    <row r="97" spans="1:159" s="110" customFormat="1">
      <c r="A97" s="86"/>
      <c r="B97" s="415"/>
      <c r="C97" s="88">
        <v>2010</v>
      </c>
      <c r="D97" s="112">
        <f t="shared" si="31"/>
        <v>37.299999999999997</v>
      </c>
      <c r="E97" s="88"/>
      <c r="F97" s="88"/>
      <c r="G97" s="88"/>
      <c r="H97" s="89">
        <v>37.299999999999997</v>
      </c>
      <c r="I97" s="27"/>
      <c r="J97" s="27"/>
      <c r="K97" s="27"/>
      <c r="L97" s="27"/>
      <c r="M97" s="27"/>
      <c r="N97" s="27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95">
        <f t="shared" si="24"/>
        <v>37.299999999999997</v>
      </c>
      <c r="AY97" s="95">
        <f t="shared" si="25"/>
        <v>37.299999999999997</v>
      </c>
      <c r="AZ97" s="111"/>
      <c r="BA97" s="111"/>
      <c r="BB97" s="111"/>
      <c r="BC97" s="111"/>
      <c r="BD97" s="111"/>
      <c r="BE97" s="111"/>
      <c r="BF97" s="111"/>
      <c r="BG97" s="111"/>
      <c r="BH97" s="111"/>
      <c r="BI97" s="111"/>
      <c r="BJ97" s="111"/>
      <c r="BK97" s="111"/>
      <c r="BL97" s="111"/>
      <c r="BM97" s="111"/>
      <c r="BN97" s="111"/>
      <c r="BO97" s="111"/>
      <c r="BP97" s="111"/>
      <c r="BQ97" s="111"/>
      <c r="BR97" s="111"/>
      <c r="BS97" s="111"/>
      <c r="BT97" s="111"/>
      <c r="BU97" s="111"/>
      <c r="BV97" s="111"/>
      <c r="BW97" s="111"/>
      <c r="BX97" s="111"/>
      <c r="BY97" s="111"/>
      <c r="BZ97" s="111"/>
      <c r="CA97" s="111"/>
      <c r="CB97" s="111"/>
      <c r="CC97" s="111"/>
      <c r="CD97" s="111"/>
      <c r="CE97" s="111"/>
      <c r="CF97" s="111"/>
      <c r="CG97" s="111"/>
      <c r="CH97" s="111"/>
      <c r="CI97" s="111"/>
      <c r="CJ97" s="111"/>
      <c r="CK97" s="111"/>
      <c r="CL97" s="111"/>
      <c r="CM97" s="111"/>
      <c r="CN97" s="111"/>
      <c r="CO97" s="111"/>
      <c r="CP97" s="111"/>
      <c r="CQ97" s="111"/>
      <c r="CR97" s="111"/>
      <c r="CS97" s="111"/>
      <c r="CT97" s="111"/>
      <c r="CU97" s="111"/>
      <c r="CV97" s="111"/>
      <c r="CW97" s="111"/>
      <c r="CX97" s="111"/>
      <c r="CY97" s="111"/>
      <c r="CZ97" s="111"/>
      <c r="DA97" s="111"/>
      <c r="DB97" s="111"/>
      <c r="DC97" s="111"/>
      <c r="DD97" s="111"/>
      <c r="DE97" s="111"/>
      <c r="DF97" s="111"/>
      <c r="DG97" s="111"/>
      <c r="DH97" s="111"/>
      <c r="DI97" s="111"/>
      <c r="DJ97" s="111"/>
      <c r="DK97" s="111"/>
      <c r="DL97" s="111"/>
      <c r="DM97" s="111"/>
      <c r="DN97" s="111"/>
      <c r="DO97" s="111"/>
      <c r="DP97" s="111"/>
      <c r="DQ97" s="111"/>
      <c r="DR97" s="111"/>
      <c r="DS97" s="111"/>
      <c r="DT97" s="111"/>
      <c r="DU97" s="111"/>
      <c r="DV97" s="111"/>
      <c r="DW97" s="111"/>
      <c r="DX97" s="111"/>
      <c r="DY97" s="111"/>
      <c r="DZ97" s="111"/>
      <c r="EA97" s="111"/>
      <c r="EB97" s="111"/>
      <c r="EC97" s="111"/>
      <c r="ED97" s="111"/>
      <c r="EE97" s="111"/>
      <c r="EF97" s="111"/>
      <c r="EG97" s="111"/>
      <c r="EH97" s="111"/>
      <c r="EI97" s="111"/>
      <c r="EJ97" s="111"/>
      <c r="EK97" s="111"/>
      <c r="EL97" s="111"/>
      <c r="EM97" s="111"/>
      <c r="EN97" s="111"/>
      <c r="EO97" s="111"/>
      <c r="EP97" s="111"/>
      <c r="EQ97" s="111"/>
      <c r="ER97" s="111"/>
      <c r="ES97" s="111"/>
      <c r="ET97" s="111"/>
      <c r="EU97" s="111"/>
      <c r="EV97" s="111"/>
      <c r="EW97" s="111"/>
      <c r="EX97" s="111"/>
      <c r="EY97" s="111"/>
      <c r="EZ97" s="111"/>
      <c r="FA97" s="111"/>
      <c r="FB97" s="111"/>
      <c r="FC97" s="111"/>
    </row>
    <row r="98" spans="1:159" s="110" customFormat="1">
      <c r="A98" s="85"/>
      <c r="B98" s="413" t="s">
        <v>143</v>
      </c>
      <c r="C98" s="101" t="s">
        <v>139</v>
      </c>
      <c r="D98" s="102">
        <f>D99+D100+D101+D102</f>
        <v>155</v>
      </c>
      <c r="E98" s="102">
        <f t="shared" ref="E98:H98" si="32">E99+E100+E101+E102</f>
        <v>5</v>
      </c>
      <c r="F98" s="102">
        <f t="shared" si="32"/>
        <v>75</v>
      </c>
      <c r="G98" s="102">
        <f t="shared" si="32"/>
        <v>75</v>
      </c>
      <c r="H98" s="109">
        <f t="shared" si="32"/>
        <v>0</v>
      </c>
      <c r="I98" s="27"/>
      <c r="J98" s="27"/>
      <c r="K98" s="27"/>
      <c r="L98" s="27"/>
      <c r="M98" s="27"/>
      <c r="N98" s="27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95">
        <f t="shared" si="24"/>
        <v>155</v>
      </c>
      <c r="AY98" s="95">
        <f t="shared" si="25"/>
        <v>155</v>
      </c>
      <c r="AZ98" s="111"/>
      <c r="BA98" s="111"/>
      <c r="BB98" s="111"/>
      <c r="BC98" s="111"/>
      <c r="BD98" s="111"/>
      <c r="BE98" s="111"/>
      <c r="BF98" s="111"/>
      <c r="BG98" s="111"/>
      <c r="BH98" s="111"/>
      <c r="BI98" s="111"/>
      <c r="BJ98" s="111"/>
      <c r="BK98" s="111"/>
      <c r="BL98" s="111"/>
      <c r="BM98" s="111"/>
      <c r="BN98" s="111"/>
      <c r="BO98" s="111"/>
      <c r="BP98" s="111"/>
      <c r="BQ98" s="111"/>
      <c r="BR98" s="111"/>
      <c r="BS98" s="111"/>
      <c r="BT98" s="111"/>
      <c r="BU98" s="111"/>
      <c r="BV98" s="111"/>
      <c r="BW98" s="111"/>
      <c r="BX98" s="111"/>
      <c r="BY98" s="111"/>
      <c r="BZ98" s="111"/>
      <c r="CA98" s="111"/>
      <c r="CB98" s="111"/>
      <c r="CC98" s="111"/>
      <c r="CD98" s="111"/>
      <c r="CE98" s="111"/>
      <c r="CF98" s="111"/>
      <c r="CG98" s="111"/>
      <c r="CH98" s="111"/>
      <c r="CI98" s="111"/>
      <c r="CJ98" s="111"/>
      <c r="CK98" s="111"/>
      <c r="CL98" s="111"/>
      <c r="CM98" s="111"/>
      <c r="CN98" s="111"/>
      <c r="CO98" s="111"/>
      <c r="CP98" s="111"/>
      <c r="CQ98" s="111"/>
      <c r="CR98" s="111"/>
      <c r="CS98" s="111"/>
      <c r="CT98" s="111"/>
      <c r="CU98" s="111"/>
      <c r="CV98" s="111"/>
      <c r="CW98" s="111"/>
      <c r="CX98" s="111"/>
      <c r="CY98" s="111"/>
      <c r="CZ98" s="111"/>
      <c r="DA98" s="111"/>
      <c r="DB98" s="111"/>
      <c r="DC98" s="111"/>
      <c r="DD98" s="111"/>
      <c r="DE98" s="111"/>
      <c r="DF98" s="111"/>
      <c r="DG98" s="111"/>
      <c r="DH98" s="111"/>
      <c r="DI98" s="111"/>
      <c r="DJ98" s="111"/>
      <c r="DK98" s="111"/>
      <c r="DL98" s="111"/>
      <c r="DM98" s="111"/>
      <c r="DN98" s="111"/>
      <c r="DO98" s="111"/>
      <c r="DP98" s="111"/>
      <c r="DQ98" s="111"/>
      <c r="DR98" s="111"/>
      <c r="DS98" s="111"/>
      <c r="DT98" s="111"/>
      <c r="DU98" s="111"/>
      <c r="DV98" s="111"/>
      <c r="DW98" s="111"/>
      <c r="DX98" s="111"/>
      <c r="DY98" s="111"/>
      <c r="DZ98" s="111"/>
      <c r="EA98" s="111"/>
      <c r="EB98" s="111"/>
      <c r="EC98" s="111"/>
      <c r="ED98" s="111"/>
      <c r="EE98" s="111"/>
      <c r="EF98" s="111"/>
      <c r="EG98" s="111"/>
      <c r="EH98" s="111"/>
      <c r="EI98" s="111"/>
      <c r="EJ98" s="111"/>
      <c r="EK98" s="111"/>
      <c r="EL98" s="111"/>
      <c r="EM98" s="111"/>
      <c r="EN98" s="111"/>
      <c r="EO98" s="111"/>
      <c r="EP98" s="111"/>
      <c r="EQ98" s="111"/>
      <c r="ER98" s="111"/>
      <c r="ES98" s="111"/>
      <c r="ET98" s="111"/>
      <c r="EU98" s="111"/>
      <c r="EV98" s="111"/>
      <c r="EW98" s="111"/>
      <c r="EX98" s="111"/>
      <c r="EY98" s="111"/>
      <c r="EZ98" s="111"/>
      <c r="FA98" s="111"/>
      <c r="FB98" s="111"/>
      <c r="FC98" s="111"/>
    </row>
    <row r="99" spans="1:159" s="110" customFormat="1">
      <c r="A99" s="86"/>
      <c r="B99" s="414"/>
      <c r="C99" s="88">
        <v>2007</v>
      </c>
      <c r="D99" s="113">
        <f t="shared" ref="D99:D102" si="33">E99+F99+G99+H99</f>
        <v>5</v>
      </c>
      <c r="E99" s="88">
        <v>5</v>
      </c>
      <c r="F99" s="88"/>
      <c r="G99" s="88"/>
      <c r="H99" s="89">
        <f>I99+J99</f>
        <v>0</v>
      </c>
      <c r="I99" s="27"/>
      <c r="J99" s="27"/>
      <c r="K99" s="27"/>
      <c r="L99" s="27"/>
      <c r="M99" s="27"/>
      <c r="N99" s="27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95">
        <f t="shared" si="24"/>
        <v>5</v>
      </c>
      <c r="AY99" s="95">
        <f t="shared" si="25"/>
        <v>5</v>
      </c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11"/>
      <c r="BS99" s="111"/>
      <c r="BT99" s="111"/>
      <c r="BU99" s="111"/>
      <c r="BV99" s="111"/>
      <c r="BW99" s="111"/>
      <c r="BX99" s="111"/>
      <c r="BY99" s="111"/>
      <c r="BZ99" s="111"/>
      <c r="CA99" s="111"/>
      <c r="CB99" s="111"/>
      <c r="CC99" s="111"/>
      <c r="CD99" s="111"/>
      <c r="CE99" s="111"/>
      <c r="CF99" s="111"/>
      <c r="CG99" s="111"/>
      <c r="CH99" s="111"/>
      <c r="CI99" s="111"/>
      <c r="CJ99" s="111"/>
      <c r="CK99" s="111"/>
      <c r="CL99" s="111"/>
      <c r="CM99" s="111"/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1"/>
      <c r="CY99" s="111"/>
      <c r="CZ99" s="111"/>
      <c r="DA99" s="111"/>
      <c r="DB99" s="111"/>
      <c r="DC99" s="111"/>
      <c r="DD99" s="111"/>
      <c r="DE99" s="111"/>
      <c r="DF99" s="111"/>
      <c r="DG99" s="111"/>
      <c r="DH99" s="111"/>
      <c r="DI99" s="111"/>
      <c r="DJ99" s="111"/>
      <c r="DK99" s="111"/>
      <c r="DL99" s="111"/>
      <c r="DM99" s="111"/>
      <c r="DN99" s="111"/>
      <c r="DO99" s="111"/>
      <c r="DP99" s="111"/>
      <c r="DQ99" s="111"/>
      <c r="DR99" s="111"/>
      <c r="DS99" s="111"/>
      <c r="DT99" s="111"/>
      <c r="DU99" s="111"/>
      <c r="DV99" s="111"/>
      <c r="DW99" s="111"/>
      <c r="DX99" s="111"/>
      <c r="DY99" s="111"/>
      <c r="DZ99" s="111"/>
      <c r="EA99" s="111"/>
      <c r="EB99" s="111"/>
      <c r="EC99" s="111"/>
      <c r="ED99" s="111"/>
      <c r="EE99" s="111"/>
      <c r="EF99" s="111"/>
      <c r="EG99" s="111"/>
      <c r="EH99" s="111"/>
      <c r="EI99" s="111"/>
      <c r="EJ99" s="111"/>
      <c r="EK99" s="111"/>
      <c r="EL99" s="111"/>
      <c r="EM99" s="111"/>
      <c r="EN99" s="111"/>
      <c r="EO99" s="111"/>
      <c r="EP99" s="111"/>
      <c r="EQ99" s="111"/>
      <c r="ER99" s="111"/>
      <c r="ES99" s="111"/>
      <c r="ET99" s="111"/>
      <c r="EU99" s="111"/>
      <c r="EV99" s="111"/>
      <c r="EW99" s="111"/>
      <c r="EX99" s="111"/>
      <c r="EY99" s="111"/>
      <c r="EZ99" s="111"/>
      <c r="FA99" s="111"/>
      <c r="FB99" s="111"/>
      <c r="FC99" s="111"/>
    </row>
    <row r="100" spans="1:159" s="110" customFormat="1">
      <c r="A100" s="86"/>
      <c r="B100" s="414"/>
      <c r="C100" s="88">
        <v>2008</v>
      </c>
      <c r="D100" s="113">
        <f t="shared" si="33"/>
        <v>50</v>
      </c>
      <c r="E100" s="88"/>
      <c r="F100" s="88">
        <v>25</v>
      </c>
      <c r="G100" s="88">
        <v>25</v>
      </c>
      <c r="H100" s="89">
        <f>I100+J100</f>
        <v>0</v>
      </c>
      <c r="I100" s="27"/>
      <c r="J100" s="27"/>
      <c r="K100" s="27"/>
      <c r="L100" s="27"/>
      <c r="M100" s="27"/>
      <c r="N100" s="27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95">
        <f t="shared" si="24"/>
        <v>50</v>
      </c>
      <c r="AY100" s="95">
        <f t="shared" si="25"/>
        <v>50</v>
      </c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111"/>
      <c r="BP100" s="111"/>
      <c r="BQ100" s="111"/>
      <c r="BR100" s="111"/>
      <c r="BS100" s="111"/>
      <c r="BT100" s="111"/>
      <c r="BU100" s="111"/>
      <c r="BV100" s="111"/>
      <c r="BW100" s="111"/>
      <c r="BX100" s="111"/>
      <c r="BY100" s="111"/>
      <c r="BZ100" s="111"/>
      <c r="CA100" s="111"/>
      <c r="CB100" s="111"/>
      <c r="CC100" s="111"/>
      <c r="CD100" s="111"/>
      <c r="CE100" s="111"/>
      <c r="CF100" s="111"/>
      <c r="CG100" s="111"/>
      <c r="CH100" s="111"/>
      <c r="CI100" s="111"/>
      <c r="CJ100" s="111"/>
      <c r="CK100" s="111"/>
      <c r="CL100" s="111"/>
      <c r="CM100" s="111"/>
      <c r="CN100" s="111"/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1"/>
      <c r="CY100" s="111"/>
      <c r="CZ100" s="111"/>
      <c r="DA100" s="111"/>
      <c r="DB100" s="111"/>
      <c r="DC100" s="111"/>
      <c r="DD100" s="111"/>
      <c r="DE100" s="111"/>
      <c r="DF100" s="111"/>
      <c r="DG100" s="111"/>
      <c r="DH100" s="111"/>
      <c r="DI100" s="111"/>
      <c r="DJ100" s="111"/>
      <c r="DK100" s="111"/>
      <c r="DL100" s="111"/>
      <c r="DM100" s="111"/>
      <c r="DN100" s="111"/>
      <c r="DO100" s="111"/>
      <c r="DP100" s="111"/>
      <c r="DQ100" s="111"/>
      <c r="DR100" s="111"/>
      <c r="DS100" s="111"/>
      <c r="DT100" s="111"/>
      <c r="DU100" s="111"/>
      <c r="DV100" s="111"/>
      <c r="DW100" s="111"/>
      <c r="DX100" s="111"/>
      <c r="DY100" s="111"/>
      <c r="DZ100" s="111"/>
      <c r="EA100" s="111"/>
      <c r="EB100" s="111"/>
      <c r="EC100" s="111"/>
      <c r="ED100" s="111"/>
      <c r="EE100" s="111"/>
      <c r="EF100" s="111"/>
      <c r="EG100" s="111"/>
      <c r="EH100" s="111"/>
      <c r="EI100" s="111"/>
      <c r="EJ100" s="111"/>
      <c r="EK100" s="111"/>
      <c r="EL100" s="111"/>
      <c r="EM100" s="111"/>
      <c r="EN100" s="111"/>
      <c r="EO100" s="111"/>
      <c r="EP100" s="111"/>
      <c r="EQ100" s="111"/>
      <c r="ER100" s="111"/>
      <c r="ES100" s="111"/>
      <c r="ET100" s="111"/>
      <c r="EU100" s="111"/>
      <c r="EV100" s="111"/>
      <c r="EW100" s="111"/>
      <c r="EX100" s="111"/>
      <c r="EY100" s="111"/>
      <c r="EZ100" s="111"/>
      <c r="FA100" s="111"/>
      <c r="FB100" s="111"/>
      <c r="FC100" s="111"/>
    </row>
    <row r="101" spans="1:159" s="110" customFormat="1">
      <c r="A101" s="86"/>
      <c r="B101" s="414"/>
      <c r="C101" s="88">
        <v>2009</v>
      </c>
      <c r="D101" s="113">
        <f t="shared" si="33"/>
        <v>50</v>
      </c>
      <c r="E101" s="88"/>
      <c r="F101" s="88">
        <v>25</v>
      </c>
      <c r="G101" s="88">
        <v>25</v>
      </c>
      <c r="H101" s="89">
        <f>I101+J101</f>
        <v>0</v>
      </c>
      <c r="I101" s="27"/>
      <c r="J101" s="27"/>
      <c r="K101" s="27"/>
      <c r="L101" s="27"/>
      <c r="M101" s="27"/>
      <c r="N101" s="27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95">
        <f t="shared" si="24"/>
        <v>50</v>
      </c>
      <c r="AY101" s="95">
        <f t="shared" si="25"/>
        <v>50</v>
      </c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1"/>
      <c r="BY101" s="111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1"/>
      <c r="CM101" s="111"/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1"/>
      <c r="DD101" s="111"/>
      <c r="DE101" s="111"/>
      <c r="DF101" s="111"/>
      <c r="DG101" s="111"/>
      <c r="DH101" s="111"/>
      <c r="DI101" s="111"/>
      <c r="DJ101" s="111"/>
      <c r="DK101" s="111"/>
      <c r="DL101" s="111"/>
      <c r="DM101" s="111"/>
      <c r="DN101" s="111"/>
      <c r="DO101" s="111"/>
      <c r="DP101" s="111"/>
      <c r="DQ101" s="111"/>
      <c r="DR101" s="111"/>
      <c r="DS101" s="111"/>
      <c r="DT101" s="111"/>
      <c r="DU101" s="111"/>
      <c r="DV101" s="111"/>
      <c r="DW101" s="111"/>
      <c r="DX101" s="111"/>
      <c r="DY101" s="111"/>
      <c r="DZ101" s="111"/>
      <c r="EA101" s="111"/>
      <c r="EB101" s="111"/>
      <c r="EC101" s="111"/>
      <c r="ED101" s="111"/>
      <c r="EE101" s="111"/>
      <c r="EF101" s="111"/>
      <c r="EG101" s="111"/>
      <c r="EH101" s="111"/>
      <c r="EI101" s="111"/>
      <c r="EJ101" s="111"/>
      <c r="EK101" s="111"/>
      <c r="EL101" s="111"/>
      <c r="EM101" s="111"/>
      <c r="EN101" s="111"/>
      <c r="EO101" s="111"/>
      <c r="EP101" s="111"/>
      <c r="EQ101" s="111"/>
      <c r="ER101" s="111"/>
      <c r="ES101" s="111"/>
      <c r="ET101" s="111"/>
      <c r="EU101" s="111"/>
      <c r="EV101" s="111"/>
      <c r="EW101" s="111"/>
      <c r="EX101" s="111"/>
      <c r="EY101" s="111"/>
      <c r="EZ101" s="111"/>
      <c r="FA101" s="111"/>
      <c r="FB101" s="111"/>
      <c r="FC101" s="111"/>
    </row>
    <row r="102" spans="1:159" s="110" customFormat="1">
      <c r="A102" s="86"/>
      <c r="B102" s="415"/>
      <c r="C102" s="88">
        <v>2010</v>
      </c>
      <c r="D102" s="113">
        <f t="shared" si="33"/>
        <v>50</v>
      </c>
      <c r="E102" s="88"/>
      <c r="F102" s="88">
        <v>25</v>
      </c>
      <c r="G102" s="88">
        <v>25</v>
      </c>
      <c r="H102" s="89">
        <f>I102+J102</f>
        <v>0</v>
      </c>
      <c r="I102" s="27"/>
      <c r="J102" s="27"/>
      <c r="K102" s="27"/>
      <c r="L102" s="27"/>
      <c r="M102" s="27"/>
      <c r="N102" s="27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95">
        <f t="shared" si="24"/>
        <v>50</v>
      </c>
      <c r="AY102" s="95">
        <f t="shared" si="25"/>
        <v>50</v>
      </c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  <c r="BJ102" s="111"/>
      <c r="BK102" s="111"/>
      <c r="BL102" s="111"/>
      <c r="BM102" s="111"/>
      <c r="BN102" s="111"/>
      <c r="BO102" s="111"/>
      <c r="BP102" s="111"/>
      <c r="BQ102" s="111"/>
      <c r="BR102" s="111"/>
      <c r="BS102" s="111"/>
      <c r="BT102" s="111"/>
      <c r="BU102" s="111"/>
      <c r="BV102" s="111"/>
      <c r="BW102" s="111"/>
      <c r="BX102" s="111"/>
      <c r="BY102" s="111"/>
      <c r="BZ102" s="111"/>
      <c r="CA102" s="111"/>
      <c r="CB102" s="111"/>
      <c r="CC102" s="111"/>
      <c r="CD102" s="111"/>
      <c r="CE102" s="111"/>
      <c r="CF102" s="111"/>
      <c r="CG102" s="111"/>
      <c r="CH102" s="111"/>
      <c r="CI102" s="111"/>
      <c r="CJ102" s="111"/>
      <c r="CK102" s="111"/>
      <c r="CL102" s="111"/>
      <c r="CM102" s="111"/>
      <c r="CN102" s="111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1"/>
      <c r="CY102" s="111"/>
      <c r="CZ102" s="111"/>
      <c r="DA102" s="111"/>
      <c r="DB102" s="111"/>
      <c r="DC102" s="111"/>
      <c r="DD102" s="111"/>
      <c r="DE102" s="111"/>
      <c r="DF102" s="111"/>
      <c r="DG102" s="111"/>
      <c r="DH102" s="111"/>
      <c r="DI102" s="111"/>
      <c r="DJ102" s="111"/>
      <c r="DK102" s="111"/>
      <c r="DL102" s="111"/>
      <c r="DM102" s="111"/>
      <c r="DN102" s="111"/>
      <c r="DO102" s="111"/>
      <c r="DP102" s="111"/>
      <c r="DQ102" s="111"/>
      <c r="DR102" s="111"/>
      <c r="DS102" s="111"/>
      <c r="DT102" s="111"/>
      <c r="DU102" s="111"/>
      <c r="DV102" s="111"/>
      <c r="DW102" s="111"/>
      <c r="DX102" s="111"/>
      <c r="DY102" s="111"/>
      <c r="DZ102" s="111"/>
      <c r="EA102" s="111"/>
      <c r="EB102" s="111"/>
      <c r="EC102" s="111"/>
      <c r="ED102" s="111"/>
      <c r="EE102" s="111"/>
      <c r="EF102" s="111"/>
      <c r="EG102" s="111"/>
      <c r="EH102" s="111"/>
      <c r="EI102" s="111"/>
      <c r="EJ102" s="111"/>
      <c r="EK102" s="111"/>
      <c r="EL102" s="111"/>
      <c r="EM102" s="111"/>
      <c r="EN102" s="111"/>
      <c r="EO102" s="111"/>
      <c r="EP102" s="111"/>
      <c r="EQ102" s="111"/>
      <c r="ER102" s="111"/>
      <c r="ES102" s="111"/>
      <c r="ET102" s="111"/>
      <c r="EU102" s="111"/>
      <c r="EV102" s="111"/>
      <c r="EW102" s="111"/>
      <c r="EX102" s="111"/>
      <c r="EY102" s="111"/>
      <c r="EZ102" s="111"/>
      <c r="FA102" s="111"/>
      <c r="FB102" s="111"/>
      <c r="FC102" s="111"/>
    </row>
    <row r="103" spans="1:159" s="110" customFormat="1">
      <c r="A103" s="85"/>
      <c r="B103" s="413" t="s">
        <v>144</v>
      </c>
      <c r="C103" s="101" t="s">
        <v>139</v>
      </c>
      <c r="D103" s="102">
        <f>D104+D105+D106+D107</f>
        <v>30.5</v>
      </c>
      <c r="E103" s="102">
        <f t="shared" ref="E103:H103" si="34">E104+E105+E106+E107</f>
        <v>0.5</v>
      </c>
      <c r="F103" s="102">
        <f t="shared" si="34"/>
        <v>15</v>
      </c>
      <c r="G103" s="102">
        <f t="shared" si="34"/>
        <v>15</v>
      </c>
      <c r="H103" s="109">
        <f t="shared" si="34"/>
        <v>0</v>
      </c>
      <c r="I103" s="27"/>
      <c r="J103" s="27"/>
      <c r="K103" s="27"/>
      <c r="L103" s="27"/>
      <c r="M103" s="27"/>
      <c r="N103" s="27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95">
        <f t="shared" si="24"/>
        <v>30.5</v>
      </c>
      <c r="AY103" s="95">
        <f t="shared" si="25"/>
        <v>30.5</v>
      </c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1"/>
      <c r="BJ103" s="111"/>
      <c r="BK103" s="111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1"/>
      <c r="BV103" s="111"/>
      <c r="BW103" s="111"/>
      <c r="BX103" s="111"/>
      <c r="BY103" s="111"/>
      <c r="BZ103" s="111"/>
      <c r="CA103" s="111"/>
      <c r="CB103" s="111"/>
      <c r="CC103" s="111"/>
      <c r="CD103" s="111"/>
      <c r="CE103" s="111"/>
      <c r="CF103" s="111"/>
      <c r="CG103" s="111"/>
      <c r="CH103" s="111"/>
      <c r="CI103" s="111"/>
      <c r="CJ103" s="111"/>
      <c r="CK103" s="111"/>
      <c r="CL103" s="111"/>
      <c r="CM103" s="111"/>
      <c r="CN103" s="111"/>
      <c r="CO103" s="111"/>
      <c r="CP103" s="111"/>
      <c r="CQ103" s="111"/>
      <c r="CR103" s="111"/>
      <c r="CS103" s="111"/>
      <c r="CT103" s="111"/>
      <c r="CU103" s="111"/>
      <c r="CV103" s="111"/>
      <c r="CW103" s="111"/>
      <c r="CX103" s="111"/>
      <c r="CY103" s="111"/>
      <c r="CZ103" s="111"/>
      <c r="DA103" s="111"/>
      <c r="DB103" s="111"/>
      <c r="DC103" s="111"/>
      <c r="DD103" s="111"/>
      <c r="DE103" s="111"/>
      <c r="DF103" s="111"/>
      <c r="DG103" s="111"/>
      <c r="DH103" s="111"/>
      <c r="DI103" s="111"/>
      <c r="DJ103" s="111"/>
      <c r="DK103" s="111"/>
      <c r="DL103" s="111"/>
      <c r="DM103" s="111"/>
      <c r="DN103" s="111"/>
      <c r="DO103" s="111"/>
      <c r="DP103" s="111"/>
      <c r="DQ103" s="111"/>
      <c r="DR103" s="111"/>
      <c r="DS103" s="111"/>
      <c r="DT103" s="111"/>
      <c r="DU103" s="111"/>
      <c r="DV103" s="111"/>
      <c r="DW103" s="111"/>
      <c r="DX103" s="111"/>
      <c r="DY103" s="111"/>
      <c r="DZ103" s="111"/>
      <c r="EA103" s="111"/>
      <c r="EB103" s="111"/>
      <c r="EC103" s="111"/>
      <c r="ED103" s="111"/>
      <c r="EE103" s="111"/>
      <c r="EF103" s="111"/>
      <c r="EG103" s="111"/>
      <c r="EH103" s="111"/>
      <c r="EI103" s="111"/>
      <c r="EJ103" s="111"/>
      <c r="EK103" s="111"/>
      <c r="EL103" s="111"/>
      <c r="EM103" s="111"/>
      <c r="EN103" s="111"/>
      <c r="EO103" s="111"/>
      <c r="EP103" s="111"/>
      <c r="EQ103" s="111"/>
      <c r="ER103" s="111"/>
      <c r="ES103" s="111"/>
      <c r="ET103" s="111"/>
      <c r="EU103" s="111"/>
      <c r="EV103" s="111"/>
      <c r="EW103" s="111"/>
      <c r="EX103" s="111"/>
      <c r="EY103" s="111"/>
      <c r="EZ103" s="111"/>
      <c r="FA103" s="111"/>
      <c r="FB103" s="111"/>
      <c r="FC103" s="111"/>
    </row>
    <row r="104" spans="1:159" s="110" customFormat="1">
      <c r="A104" s="86"/>
      <c r="B104" s="414"/>
      <c r="C104" s="88">
        <v>2007</v>
      </c>
      <c r="D104" s="112">
        <f t="shared" ref="D104:D107" si="35">E104+F104+G104+H104</f>
        <v>0.5</v>
      </c>
      <c r="E104" s="88">
        <v>0.5</v>
      </c>
      <c r="F104" s="88"/>
      <c r="G104" s="88"/>
      <c r="H104" s="89"/>
      <c r="I104" s="27"/>
      <c r="J104" s="27"/>
      <c r="K104" s="27"/>
      <c r="L104" s="27"/>
      <c r="M104" s="27"/>
      <c r="N104" s="27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95">
        <f t="shared" si="24"/>
        <v>0.5</v>
      </c>
      <c r="AY104" s="95">
        <f t="shared" si="25"/>
        <v>0.5</v>
      </c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  <c r="BJ104" s="111"/>
      <c r="BK104" s="111"/>
      <c r="BL104" s="111"/>
      <c r="BM104" s="111"/>
      <c r="BN104" s="111"/>
      <c r="BO104" s="111"/>
      <c r="BP104" s="111"/>
      <c r="BQ104" s="111"/>
      <c r="BR104" s="111"/>
      <c r="BS104" s="111"/>
      <c r="BT104" s="111"/>
      <c r="BU104" s="111"/>
      <c r="BV104" s="111"/>
      <c r="BW104" s="111"/>
      <c r="BX104" s="111"/>
      <c r="BY104" s="111"/>
      <c r="BZ104" s="111"/>
      <c r="CA104" s="111"/>
      <c r="CB104" s="111"/>
      <c r="CC104" s="111"/>
      <c r="CD104" s="111"/>
      <c r="CE104" s="111"/>
      <c r="CF104" s="111"/>
      <c r="CG104" s="111"/>
      <c r="CH104" s="111"/>
      <c r="CI104" s="111"/>
      <c r="CJ104" s="111"/>
      <c r="CK104" s="111"/>
      <c r="CL104" s="111"/>
      <c r="CM104" s="111"/>
      <c r="CN104" s="111"/>
      <c r="CO104" s="111"/>
      <c r="CP104" s="111"/>
      <c r="CQ104" s="111"/>
      <c r="CR104" s="111"/>
      <c r="CS104" s="111"/>
      <c r="CT104" s="111"/>
      <c r="CU104" s="111"/>
      <c r="CV104" s="111"/>
      <c r="CW104" s="111"/>
      <c r="CX104" s="111"/>
      <c r="CY104" s="111"/>
      <c r="CZ104" s="111"/>
      <c r="DA104" s="111"/>
      <c r="DB104" s="111"/>
      <c r="DC104" s="111"/>
      <c r="DD104" s="111"/>
      <c r="DE104" s="111"/>
      <c r="DF104" s="111"/>
      <c r="DG104" s="111"/>
      <c r="DH104" s="111"/>
      <c r="DI104" s="111"/>
      <c r="DJ104" s="111"/>
      <c r="DK104" s="111"/>
      <c r="DL104" s="111"/>
      <c r="DM104" s="111"/>
      <c r="DN104" s="111"/>
      <c r="DO104" s="111"/>
      <c r="DP104" s="111"/>
      <c r="DQ104" s="111"/>
      <c r="DR104" s="111"/>
      <c r="DS104" s="111"/>
      <c r="DT104" s="111"/>
      <c r="DU104" s="111"/>
      <c r="DV104" s="111"/>
      <c r="DW104" s="111"/>
      <c r="DX104" s="111"/>
      <c r="DY104" s="111"/>
      <c r="DZ104" s="111"/>
      <c r="EA104" s="111"/>
      <c r="EB104" s="111"/>
      <c r="EC104" s="111"/>
      <c r="ED104" s="111"/>
      <c r="EE104" s="111"/>
      <c r="EF104" s="111"/>
      <c r="EG104" s="111"/>
      <c r="EH104" s="111"/>
      <c r="EI104" s="111"/>
      <c r="EJ104" s="111"/>
      <c r="EK104" s="111"/>
      <c r="EL104" s="111"/>
      <c r="EM104" s="111"/>
      <c r="EN104" s="111"/>
      <c r="EO104" s="111"/>
      <c r="EP104" s="111"/>
      <c r="EQ104" s="111"/>
      <c r="ER104" s="111"/>
      <c r="ES104" s="111"/>
      <c r="ET104" s="111"/>
      <c r="EU104" s="111"/>
      <c r="EV104" s="111"/>
      <c r="EW104" s="111"/>
      <c r="EX104" s="111"/>
      <c r="EY104" s="111"/>
      <c r="EZ104" s="111"/>
      <c r="FA104" s="111"/>
      <c r="FB104" s="111"/>
      <c r="FC104" s="111"/>
    </row>
    <row r="105" spans="1:159" s="110" customFormat="1">
      <c r="A105" s="86"/>
      <c r="B105" s="414"/>
      <c r="C105" s="88">
        <v>2008</v>
      </c>
      <c r="D105" s="112">
        <f t="shared" si="35"/>
        <v>15</v>
      </c>
      <c r="E105" s="88"/>
      <c r="F105" s="88">
        <v>7.5</v>
      </c>
      <c r="G105" s="88">
        <v>7.5</v>
      </c>
      <c r="H105" s="89"/>
      <c r="I105" s="27"/>
      <c r="J105" s="27"/>
      <c r="K105" s="27"/>
      <c r="L105" s="27"/>
      <c r="M105" s="27"/>
      <c r="N105" s="27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95">
        <f t="shared" si="24"/>
        <v>15</v>
      </c>
      <c r="AY105" s="95">
        <f t="shared" si="25"/>
        <v>15</v>
      </c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1"/>
      <c r="BY105" s="111"/>
      <c r="BZ105" s="111"/>
      <c r="CA105" s="111"/>
      <c r="CB105" s="111"/>
      <c r="CC105" s="111"/>
      <c r="CD105" s="111"/>
      <c r="CE105" s="111"/>
      <c r="CF105" s="111"/>
      <c r="CG105" s="111"/>
      <c r="CH105" s="111"/>
      <c r="CI105" s="111"/>
      <c r="CJ105" s="111"/>
      <c r="CK105" s="111"/>
      <c r="CL105" s="111"/>
      <c r="CM105" s="111"/>
      <c r="CN105" s="111"/>
      <c r="CO105" s="111"/>
      <c r="CP105" s="111"/>
      <c r="CQ105" s="111"/>
      <c r="CR105" s="111"/>
      <c r="CS105" s="111"/>
      <c r="CT105" s="111"/>
      <c r="CU105" s="111"/>
      <c r="CV105" s="111"/>
      <c r="CW105" s="111"/>
      <c r="CX105" s="111"/>
      <c r="CY105" s="111"/>
      <c r="CZ105" s="111"/>
      <c r="DA105" s="111"/>
      <c r="DB105" s="111"/>
      <c r="DC105" s="111"/>
      <c r="DD105" s="111"/>
      <c r="DE105" s="111"/>
      <c r="DF105" s="111"/>
      <c r="DG105" s="111"/>
      <c r="DH105" s="111"/>
      <c r="DI105" s="111"/>
      <c r="DJ105" s="111"/>
      <c r="DK105" s="111"/>
      <c r="DL105" s="111"/>
      <c r="DM105" s="111"/>
      <c r="DN105" s="111"/>
      <c r="DO105" s="111"/>
      <c r="DP105" s="111"/>
      <c r="DQ105" s="111"/>
      <c r="DR105" s="111"/>
      <c r="DS105" s="111"/>
      <c r="DT105" s="111"/>
      <c r="DU105" s="111"/>
      <c r="DV105" s="111"/>
      <c r="DW105" s="111"/>
      <c r="DX105" s="111"/>
      <c r="DY105" s="111"/>
      <c r="DZ105" s="111"/>
      <c r="EA105" s="111"/>
      <c r="EB105" s="111"/>
      <c r="EC105" s="111"/>
      <c r="ED105" s="111"/>
      <c r="EE105" s="111"/>
      <c r="EF105" s="111"/>
      <c r="EG105" s="111"/>
      <c r="EH105" s="111"/>
      <c r="EI105" s="111"/>
      <c r="EJ105" s="111"/>
      <c r="EK105" s="111"/>
      <c r="EL105" s="111"/>
      <c r="EM105" s="111"/>
      <c r="EN105" s="111"/>
      <c r="EO105" s="111"/>
      <c r="EP105" s="111"/>
      <c r="EQ105" s="111"/>
      <c r="ER105" s="111"/>
      <c r="ES105" s="111"/>
      <c r="ET105" s="111"/>
      <c r="EU105" s="111"/>
      <c r="EV105" s="111"/>
      <c r="EW105" s="111"/>
      <c r="EX105" s="111"/>
      <c r="EY105" s="111"/>
      <c r="EZ105" s="111"/>
      <c r="FA105" s="111"/>
      <c r="FB105" s="111"/>
      <c r="FC105" s="111"/>
    </row>
    <row r="106" spans="1:159" s="110" customFormat="1">
      <c r="A106" s="86"/>
      <c r="B106" s="414"/>
      <c r="C106" s="88">
        <v>2009</v>
      </c>
      <c r="D106" s="112">
        <f t="shared" si="35"/>
        <v>15</v>
      </c>
      <c r="E106" s="88"/>
      <c r="F106" s="88">
        <v>7.5</v>
      </c>
      <c r="G106" s="88">
        <v>7.5</v>
      </c>
      <c r="H106" s="89"/>
      <c r="I106" s="27"/>
      <c r="J106" s="27"/>
      <c r="K106" s="27"/>
      <c r="L106" s="27"/>
      <c r="M106" s="27"/>
      <c r="N106" s="27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95">
        <f t="shared" si="24"/>
        <v>15</v>
      </c>
      <c r="AY106" s="95">
        <f t="shared" si="25"/>
        <v>15</v>
      </c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1"/>
      <c r="BV106" s="111"/>
      <c r="BW106" s="111"/>
      <c r="BX106" s="111"/>
      <c r="BY106" s="111"/>
      <c r="BZ106" s="111"/>
      <c r="CA106" s="111"/>
      <c r="CB106" s="111"/>
      <c r="CC106" s="111"/>
      <c r="CD106" s="111"/>
      <c r="CE106" s="111"/>
      <c r="CF106" s="111"/>
      <c r="CG106" s="111"/>
      <c r="CH106" s="111"/>
      <c r="CI106" s="111"/>
      <c r="CJ106" s="111"/>
      <c r="CK106" s="111"/>
      <c r="CL106" s="111"/>
      <c r="CM106" s="111"/>
      <c r="CN106" s="111"/>
      <c r="CO106" s="111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1"/>
      <c r="DD106" s="111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1"/>
      <c r="DO106" s="111"/>
      <c r="DP106" s="111"/>
      <c r="DQ106" s="111"/>
      <c r="DR106" s="111"/>
      <c r="DS106" s="111"/>
      <c r="DT106" s="111"/>
      <c r="DU106" s="111"/>
      <c r="DV106" s="111"/>
      <c r="DW106" s="111"/>
      <c r="DX106" s="111"/>
      <c r="DY106" s="111"/>
      <c r="DZ106" s="111"/>
      <c r="EA106" s="111"/>
      <c r="EB106" s="111"/>
      <c r="EC106" s="111"/>
      <c r="ED106" s="111"/>
      <c r="EE106" s="111"/>
      <c r="EF106" s="111"/>
      <c r="EG106" s="111"/>
      <c r="EH106" s="111"/>
      <c r="EI106" s="111"/>
      <c r="EJ106" s="111"/>
      <c r="EK106" s="111"/>
      <c r="EL106" s="111"/>
      <c r="EM106" s="111"/>
      <c r="EN106" s="111"/>
      <c r="EO106" s="111"/>
      <c r="EP106" s="111"/>
      <c r="EQ106" s="111"/>
      <c r="ER106" s="111"/>
      <c r="ES106" s="111"/>
      <c r="ET106" s="111"/>
      <c r="EU106" s="111"/>
      <c r="EV106" s="111"/>
      <c r="EW106" s="111"/>
      <c r="EX106" s="111"/>
      <c r="EY106" s="111"/>
      <c r="EZ106" s="111"/>
      <c r="FA106" s="111"/>
      <c r="FB106" s="111"/>
      <c r="FC106" s="111"/>
    </row>
    <row r="107" spans="1:159" s="110" customFormat="1">
      <c r="A107" s="86"/>
      <c r="B107" s="415"/>
      <c r="C107" s="88">
        <v>2010</v>
      </c>
      <c r="D107" s="112">
        <f t="shared" si="35"/>
        <v>0</v>
      </c>
      <c r="E107" s="88"/>
      <c r="F107" s="88"/>
      <c r="G107" s="88"/>
      <c r="H107" s="89"/>
      <c r="I107" s="27"/>
      <c r="J107" s="27"/>
      <c r="K107" s="27"/>
      <c r="L107" s="27"/>
      <c r="M107" s="27"/>
      <c r="N107" s="27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95">
        <f t="shared" si="24"/>
        <v>0</v>
      </c>
      <c r="AY107" s="95">
        <f t="shared" si="25"/>
        <v>0</v>
      </c>
      <c r="AZ107" s="111"/>
      <c r="BA107" s="111"/>
      <c r="BB107" s="111"/>
      <c r="BC107" s="111"/>
      <c r="BD107" s="111"/>
      <c r="BE107" s="111"/>
      <c r="BF107" s="111"/>
      <c r="BG107" s="111"/>
      <c r="BH107" s="111"/>
      <c r="BI107" s="111"/>
      <c r="BJ107" s="111"/>
      <c r="BK107" s="111"/>
      <c r="BL107" s="111"/>
      <c r="BM107" s="111"/>
      <c r="BN107" s="111"/>
      <c r="BO107" s="111"/>
      <c r="BP107" s="111"/>
      <c r="BQ107" s="111"/>
      <c r="BR107" s="111"/>
      <c r="BS107" s="111"/>
      <c r="BT107" s="111"/>
      <c r="BU107" s="111"/>
      <c r="BV107" s="111"/>
      <c r="BW107" s="111"/>
      <c r="BX107" s="111"/>
      <c r="BY107" s="111"/>
      <c r="BZ107" s="111"/>
      <c r="CA107" s="111"/>
      <c r="CB107" s="111"/>
      <c r="CC107" s="111"/>
      <c r="CD107" s="111"/>
      <c r="CE107" s="111"/>
      <c r="CF107" s="111"/>
      <c r="CG107" s="111"/>
      <c r="CH107" s="111"/>
      <c r="CI107" s="111"/>
      <c r="CJ107" s="111"/>
      <c r="CK107" s="111"/>
      <c r="CL107" s="111"/>
      <c r="CM107" s="111"/>
      <c r="CN107" s="111"/>
      <c r="CO107" s="111"/>
      <c r="CP107" s="111"/>
      <c r="CQ107" s="111"/>
      <c r="CR107" s="111"/>
      <c r="CS107" s="111"/>
      <c r="CT107" s="111"/>
      <c r="CU107" s="111"/>
      <c r="CV107" s="111"/>
      <c r="CW107" s="111"/>
      <c r="CX107" s="111"/>
      <c r="CY107" s="111"/>
      <c r="CZ107" s="111"/>
      <c r="DA107" s="111"/>
      <c r="DB107" s="111"/>
      <c r="DC107" s="111"/>
      <c r="DD107" s="111"/>
      <c r="DE107" s="111"/>
      <c r="DF107" s="111"/>
      <c r="DG107" s="111"/>
      <c r="DH107" s="111"/>
      <c r="DI107" s="111"/>
      <c r="DJ107" s="111"/>
      <c r="DK107" s="111"/>
      <c r="DL107" s="111"/>
      <c r="DM107" s="111"/>
      <c r="DN107" s="111"/>
      <c r="DO107" s="111"/>
      <c r="DP107" s="111"/>
      <c r="DQ107" s="111"/>
      <c r="DR107" s="111"/>
      <c r="DS107" s="111"/>
      <c r="DT107" s="111"/>
      <c r="DU107" s="111"/>
      <c r="DV107" s="111"/>
      <c r="DW107" s="111"/>
      <c r="DX107" s="111"/>
      <c r="DY107" s="111"/>
      <c r="DZ107" s="111"/>
      <c r="EA107" s="111"/>
      <c r="EB107" s="111"/>
      <c r="EC107" s="111"/>
      <c r="ED107" s="111"/>
      <c r="EE107" s="111"/>
      <c r="EF107" s="111"/>
      <c r="EG107" s="111"/>
      <c r="EH107" s="111"/>
      <c r="EI107" s="111"/>
      <c r="EJ107" s="111"/>
      <c r="EK107" s="111"/>
      <c r="EL107" s="111"/>
      <c r="EM107" s="111"/>
      <c r="EN107" s="111"/>
      <c r="EO107" s="111"/>
      <c r="EP107" s="111"/>
      <c r="EQ107" s="111"/>
      <c r="ER107" s="111"/>
      <c r="ES107" s="111"/>
      <c r="ET107" s="111"/>
      <c r="EU107" s="111"/>
      <c r="EV107" s="111"/>
      <c r="EW107" s="111"/>
      <c r="EX107" s="111"/>
      <c r="EY107" s="111"/>
      <c r="EZ107" s="111"/>
      <c r="FA107" s="111"/>
      <c r="FB107" s="111"/>
      <c r="FC107" s="111"/>
    </row>
    <row r="108" spans="1:159" s="110" customFormat="1">
      <c r="A108" s="85"/>
      <c r="B108" s="413" t="s">
        <v>145</v>
      </c>
      <c r="C108" s="101" t="s">
        <v>139</v>
      </c>
      <c r="D108" s="102">
        <f>D109+D110+D111+D112</f>
        <v>87</v>
      </c>
      <c r="E108" s="102">
        <f t="shared" ref="E108:H108" si="36">E109+E110+E111+E112</f>
        <v>0</v>
      </c>
      <c r="F108" s="102">
        <f t="shared" si="36"/>
        <v>87</v>
      </c>
      <c r="G108" s="102">
        <f t="shared" si="36"/>
        <v>0</v>
      </c>
      <c r="H108" s="109">
        <f t="shared" si="36"/>
        <v>0</v>
      </c>
      <c r="I108" s="27"/>
      <c r="J108" s="27"/>
      <c r="K108" s="27"/>
      <c r="L108" s="27"/>
      <c r="M108" s="27"/>
      <c r="N108" s="27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95">
        <f t="shared" si="24"/>
        <v>87</v>
      </c>
      <c r="AY108" s="95">
        <f t="shared" si="25"/>
        <v>87</v>
      </c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11"/>
      <c r="CA108" s="111"/>
      <c r="CB108" s="111"/>
      <c r="CC108" s="111"/>
      <c r="CD108" s="111"/>
      <c r="CE108" s="111"/>
      <c r="CF108" s="111"/>
      <c r="CG108" s="111"/>
      <c r="CH108" s="111"/>
      <c r="CI108" s="111"/>
      <c r="CJ108" s="111"/>
      <c r="CK108" s="111"/>
      <c r="CL108" s="111"/>
      <c r="CM108" s="111"/>
      <c r="CN108" s="111"/>
      <c r="CO108" s="111"/>
      <c r="CP108" s="111"/>
      <c r="CQ108" s="111"/>
      <c r="CR108" s="111"/>
      <c r="CS108" s="111"/>
      <c r="CT108" s="111"/>
      <c r="CU108" s="111"/>
      <c r="CV108" s="111"/>
      <c r="CW108" s="111"/>
      <c r="CX108" s="111"/>
      <c r="CY108" s="111"/>
      <c r="CZ108" s="111"/>
      <c r="DA108" s="111"/>
      <c r="DB108" s="111"/>
      <c r="DC108" s="111"/>
      <c r="DD108" s="111"/>
      <c r="DE108" s="111"/>
      <c r="DF108" s="111"/>
      <c r="DG108" s="111"/>
      <c r="DH108" s="111"/>
      <c r="DI108" s="111"/>
      <c r="DJ108" s="111"/>
      <c r="DK108" s="111"/>
      <c r="DL108" s="111"/>
      <c r="DM108" s="111"/>
      <c r="DN108" s="111"/>
      <c r="DO108" s="111"/>
      <c r="DP108" s="111"/>
      <c r="DQ108" s="111"/>
      <c r="DR108" s="111"/>
      <c r="DS108" s="111"/>
      <c r="DT108" s="111"/>
      <c r="DU108" s="111"/>
      <c r="DV108" s="111"/>
      <c r="DW108" s="111"/>
      <c r="DX108" s="111"/>
      <c r="DY108" s="111"/>
      <c r="DZ108" s="111"/>
      <c r="EA108" s="111"/>
      <c r="EB108" s="111"/>
      <c r="EC108" s="111"/>
      <c r="ED108" s="111"/>
      <c r="EE108" s="111"/>
      <c r="EF108" s="111"/>
      <c r="EG108" s="111"/>
      <c r="EH108" s="111"/>
      <c r="EI108" s="111"/>
      <c r="EJ108" s="111"/>
      <c r="EK108" s="111"/>
      <c r="EL108" s="111"/>
      <c r="EM108" s="111"/>
      <c r="EN108" s="111"/>
      <c r="EO108" s="111"/>
      <c r="EP108" s="111"/>
      <c r="EQ108" s="111"/>
      <c r="ER108" s="111"/>
      <c r="ES108" s="111"/>
      <c r="ET108" s="111"/>
      <c r="EU108" s="111"/>
      <c r="EV108" s="111"/>
      <c r="EW108" s="111"/>
      <c r="EX108" s="111"/>
      <c r="EY108" s="111"/>
      <c r="EZ108" s="111"/>
      <c r="FA108" s="111"/>
      <c r="FB108" s="111"/>
      <c r="FC108" s="111"/>
    </row>
    <row r="109" spans="1:159" s="110" customFormat="1">
      <c r="A109" s="86"/>
      <c r="B109" s="414"/>
      <c r="C109" s="88">
        <v>2007</v>
      </c>
      <c r="D109" s="112">
        <v>4.5</v>
      </c>
      <c r="E109" s="88"/>
      <c r="F109" s="88">
        <v>4.5</v>
      </c>
      <c r="G109" s="88"/>
      <c r="H109" s="89"/>
      <c r="I109" s="27"/>
      <c r="J109" s="27"/>
      <c r="K109" s="27"/>
      <c r="L109" s="27"/>
      <c r="M109" s="27"/>
      <c r="N109" s="27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95">
        <f t="shared" si="24"/>
        <v>4.5</v>
      </c>
      <c r="AY109" s="95">
        <f t="shared" si="25"/>
        <v>4.5</v>
      </c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</row>
    <row r="110" spans="1:159" s="110" customFormat="1">
      <c r="A110" s="86"/>
      <c r="B110" s="414"/>
      <c r="C110" s="88">
        <v>2008</v>
      </c>
      <c r="D110" s="112">
        <f t="shared" ref="D110:D112" si="37">E110+F110+G110+H110</f>
        <v>27.5</v>
      </c>
      <c r="E110" s="88"/>
      <c r="F110" s="88">
        <v>27.5</v>
      </c>
      <c r="G110" s="88"/>
      <c r="H110" s="89"/>
      <c r="I110" s="27"/>
      <c r="J110" s="27"/>
      <c r="K110" s="27"/>
      <c r="L110" s="27"/>
      <c r="M110" s="27"/>
      <c r="N110" s="27"/>
      <c r="W110" s="111"/>
      <c r="X110" s="111"/>
      <c r="Y110" s="111"/>
      <c r="Z110" s="111"/>
      <c r="AA110" s="111"/>
      <c r="AB110" s="111"/>
      <c r="AC110" s="111"/>
      <c r="AD110" s="111"/>
      <c r="AE110" s="111"/>
      <c r="AF110" s="111"/>
      <c r="AG110" s="111"/>
      <c r="AH110" s="111"/>
      <c r="AI110" s="111"/>
      <c r="AJ110" s="111"/>
      <c r="AK110" s="111"/>
      <c r="AL110" s="111"/>
      <c r="AM110" s="111"/>
      <c r="AN110" s="111"/>
      <c r="AO110" s="111"/>
      <c r="AP110" s="111"/>
      <c r="AQ110" s="111"/>
      <c r="AR110" s="111"/>
      <c r="AS110" s="111"/>
      <c r="AT110" s="111"/>
      <c r="AU110" s="111"/>
      <c r="AV110" s="111"/>
      <c r="AW110" s="111"/>
      <c r="AX110" s="95">
        <f t="shared" si="24"/>
        <v>27.5</v>
      </c>
      <c r="AY110" s="95">
        <f t="shared" si="25"/>
        <v>27.5</v>
      </c>
      <c r="AZ110" s="111"/>
      <c r="BA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N110" s="111"/>
      <c r="BO110" s="111"/>
      <c r="BP110" s="111"/>
      <c r="BQ110" s="111"/>
      <c r="BR110" s="111"/>
      <c r="BS110" s="111"/>
      <c r="BT110" s="111"/>
      <c r="BU110" s="111"/>
      <c r="BV110" s="111"/>
      <c r="BW110" s="111"/>
      <c r="BX110" s="111"/>
      <c r="BY110" s="111"/>
      <c r="BZ110" s="111"/>
      <c r="CA110" s="111"/>
      <c r="CB110" s="111"/>
      <c r="CC110" s="111"/>
      <c r="CD110" s="111"/>
      <c r="CE110" s="111"/>
      <c r="CF110" s="111"/>
      <c r="CG110" s="111"/>
      <c r="CH110" s="111"/>
      <c r="CI110" s="111"/>
      <c r="CJ110" s="111"/>
      <c r="CK110" s="111"/>
      <c r="CL110" s="111"/>
      <c r="CM110" s="111"/>
      <c r="CN110" s="111"/>
      <c r="CO110" s="111"/>
      <c r="CP110" s="111"/>
      <c r="CQ110" s="111"/>
      <c r="CR110" s="111"/>
      <c r="CS110" s="111"/>
      <c r="CT110" s="111"/>
      <c r="CU110" s="111"/>
      <c r="CV110" s="111"/>
      <c r="CW110" s="111"/>
      <c r="CX110" s="111"/>
      <c r="CY110" s="111"/>
      <c r="CZ110" s="111"/>
      <c r="DA110" s="111"/>
      <c r="DB110" s="111"/>
      <c r="DC110" s="111"/>
      <c r="DD110" s="111"/>
      <c r="DE110" s="111"/>
      <c r="DF110" s="111"/>
      <c r="DG110" s="111"/>
      <c r="DH110" s="111"/>
      <c r="DI110" s="111"/>
      <c r="DJ110" s="111"/>
      <c r="DK110" s="111"/>
      <c r="DL110" s="111"/>
      <c r="DM110" s="111"/>
      <c r="DN110" s="111"/>
      <c r="DO110" s="111"/>
      <c r="DP110" s="111"/>
      <c r="DQ110" s="111"/>
      <c r="DR110" s="111"/>
      <c r="DS110" s="111"/>
      <c r="DT110" s="111"/>
      <c r="DU110" s="111"/>
      <c r="DV110" s="111"/>
      <c r="DW110" s="111"/>
      <c r="DX110" s="111"/>
      <c r="DY110" s="111"/>
      <c r="DZ110" s="111"/>
      <c r="EA110" s="111"/>
      <c r="EB110" s="111"/>
      <c r="EC110" s="111"/>
      <c r="ED110" s="111"/>
      <c r="EE110" s="111"/>
      <c r="EF110" s="111"/>
      <c r="EG110" s="111"/>
      <c r="EH110" s="111"/>
      <c r="EI110" s="111"/>
      <c r="EJ110" s="111"/>
      <c r="EK110" s="111"/>
      <c r="EL110" s="111"/>
      <c r="EM110" s="111"/>
      <c r="EN110" s="111"/>
      <c r="EO110" s="111"/>
      <c r="EP110" s="111"/>
      <c r="EQ110" s="111"/>
      <c r="ER110" s="111"/>
      <c r="ES110" s="111"/>
      <c r="ET110" s="111"/>
      <c r="EU110" s="111"/>
      <c r="EV110" s="111"/>
      <c r="EW110" s="111"/>
      <c r="EX110" s="111"/>
      <c r="EY110" s="111"/>
      <c r="EZ110" s="111"/>
      <c r="FA110" s="111"/>
      <c r="FB110" s="111"/>
      <c r="FC110" s="111"/>
    </row>
    <row r="111" spans="1:159" s="110" customFormat="1">
      <c r="A111" s="86"/>
      <c r="B111" s="414"/>
      <c r="C111" s="88">
        <v>2009</v>
      </c>
      <c r="D111" s="112">
        <f t="shared" si="37"/>
        <v>27.5</v>
      </c>
      <c r="E111" s="88"/>
      <c r="F111" s="88">
        <v>27.5</v>
      </c>
      <c r="G111" s="88"/>
      <c r="H111" s="89"/>
      <c r="I111" s="27"/>
      <c r="J111" s="27"/>
      <c r="K111" s="27"/>
      <c r="L111" s="27"/>
      <c r="M111" s="27"/>
      <c r="N111" s="27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1"/>
      <c r="AG111" s="111"/>
      <c r="AH111" s="111"/>
      <c r="AI111" s="111"/>
      <c r="AJ111" s="111"/>
      <c r="AK111" s="111"/>
      <c r="AL111" s="111"/>
      <c r="AM111" s="111"/>
      <c r="AN111" s="111"/>
      <c r="AO111" s="111"/>
      <c r="AP111" s="111"/>
      <c r="AQ111" s="111"/>
      <c r="AR111" s="111"/>
      <c r="AS111" s="111"/>
      <c r="AT111" s="111"/>
      <c r="AU111" s="111"/>
      <c r="AV111" s="111"/>
      <c r="AW111" s="111"/>
      <c r="AX111" s="95">
        <f t="shared" si="24"/>
        <v>27.5</v>
      </c>
      <c r="AY111" s="95">
        <f t="shared" si="25"/>
        <v>27.5</v>
      </c>
      <c r="AZ111" s="111"/>
      <c r="BA111" s="111"/>
      <c r="BB111" s="111"/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N111" s="111"/>
      <c r="BO111" s="111"/>
      <c r="BP111" s="111"/>
      <c r="BQ111" s="111"/>
      <c r="BR111" s="111"/>
      <c r="BS111" s="111"/>
      <c r="BT111" s="111"/>
      <c r="BU111" s="111"/>
      <c r="BV111" s="111"/>
      <c r="BW111" s="111"/>
      <c r="BX111" s="111"/>
      <c r="BY111" s="111"/>
      <c r="BZ111" s="111"/>
      <c r="CA111" s="111"/>
      <c r="CB111" s="111"/>
      <c r="CC111" s="111"/>
      <c r="CD111" s="111"/>
      <c r="CE111" s="111"/>
      <c r="CF111" s="111"/>
      <c r="CG111" s="111"/>
      <c r="CH111" s="111"/>
      <c r="CI111" s="111"/>
      <c r="CJ111" s="111"/>
      <c r="CK111" s="111"/>
      <c r="CL111" s="111"/>
      <c r="CM111" s="111"/>
      <c r="CN111" s="111"/>
      <c r="CO111" s="111"/>
      <c r="CP111" s="111"/>
      <c r="CQ111" s="111"/>
      <c r="CR111" s="111"/>
      <c r="CS111" s="111"/>
      <c r="CT111" s="111"/>
      <c r="CU111" s="111"/>
      <c r="CV111" s="111"/>
      <c r="CW111" s="111"/>
      <c r="CX111" s="111"/>
      <c r="CY111" s="111"/>
      <c r="CZ111" s="111"/>
      <c r="DA111" s="111"/>
      <c r="DB111" s="111"/>
      <c r="DC111" s="111"/>
      <c r="DD111" s="111"/>
      <c r="DE111" s="111"/>
      <c r="DF111" s="111"/>
      <c r="DG111" s="111"/>
      <c r="DH111" s="111"/>
      <c r="DI111" s="111"/>
      <c r="DJ111" s="111"/>
      <c r="DK111" s="111"/>
      <c r="DL111" s="111"/>
      <c r="DM111" s="111"/>
      <c r="DN111" s="111"/>
      <c r="DO111" s="111"/>
      <c r="DP111" s="111"/>
      <c r="DQ111" s="111"/>
      <c r="DR111" s="111"/>
      <c r="DS111" s="111"/>
      <c r="DT111" s="111"/>
      <c r="DU111" s="111"/>
      <c r="DV111" s="111"/>
      <c r="DW111" s="111"/>
      <c r="DX111" s="111"/>
      <c r="DY111" s="111"/>
      <c r="DZ111" s="111"/>
      <c r="EA111" s="111"/>
      <c r="EB111" s="111"/>
      <c r="EC111" s="111"/>
      <c r="ED111" s="111"/>
      <c r="EE111" s="111"/>
      <c r="EF111" s="111"/>
      <c r="EG111" s="111"/>
      <c r="EH111" s="111"/>
      <c r="EI111" s="111"/>
      <c r="EJ111" s="111"/>
      <c r="EK111" s="111"/>
      <c r="EL111" s="111"/>
      <c r="EM111" s="111"/>
      <c r="EN111" s="111"/>
      <c r="EO111" s="111"/>
      <c r="EP111" s="111"/>
      <c r="EQ111" s="111"/>
      <c r="ER111" s="111"/>
      <c r="ES111" s="111"/>
      <c r="ET111" s="111"/>
      <c r="EU111" s="111"/>
      <c r="EV111" s="111"/>
      <c r="EW111" s="111"/>
      <c r="EX111" s="111"/>
      <c r="EY111" s="111"/>
      <c r="EZ111" s="111"/>
      <c r="FA111" s="111"/>
      <c r="FB111" s="111"/>
      <c r="FC111" s="111"/>
    </row>
    <row r="112" spans="1:159" s="110" customFormat="1">
      <c r="A112" s="86"/>
      <c r="B112" s="415"/>
      <c r="C112" s="88">
        <v>2010</v>
      </c>
      <c r="D112" s="112">
        <f t="shared" si="37"/>
        <v>27.5</v>
      </c>
      <c r="E112" s="88"/>
      <c r="F112" s="88">
        <v>27.5</v>
      </c>
      <c r="G112" s="88"/>
      <c r="H112" s="89"/>
      <c r="I112" s="27"/>
      <c r="J112" s="27"/>
      <c r="K112" s="27"/>
      <c r="L112" s="27"/>
      <c r="M112" s="27"/>
      <c r="N112" s="27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95">
        <f t="shared" si="24"/>
        <v>27.5</v>
      </c>
      <c r="AY112" s="95">
        <f t="shared" si="25"/>
        <v>27.5</v>
      </c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/>
      <c r="BP112" s="111"/>
      <c r="BQ112" s="111"/>
      <c r="BR112" s="111"/>
      <c r="BS112" s="111"/>
      <c r="BT112" s="111"/>
      <c r="BU112" s="111"/>
      <c r="BV112" s="111"/>
      <c r="BW112" s="111"/>
      <c r="BX112" s="111"/>
      <c r="BY112" s="111"/>
      <c r="BZ112" s="111"/>
      <c r="CA112" s="111"/>
      <c r="CB112" s="111"/>
      <c r="CC112" s="111"/>
      <c r="CD112" s="111"/>
      <c r="CE112" s="111"/>
      <c r="CF112" s="111"/>
      <c r="CG112" s="111"/>
      <c r="CH112" s="111"/>
      <c r="CI112" s="111"/>
      <c r="CJ112" s="111"/>
      <c r="CK112" s="111"/>
      <c r="CL112" s="111"/>
      <c r="CM112" s="111"/>
      <c r="CN112" s="111"/>
      <c r="CO112" s="111"/>
      <c r="CP112" s="111"/>
      <c r="CQ112" s="111"/>
      <c r="CR112" s="111"/>
      <c r="CS112" s="111"/>
      <c r="CT112" s="111"/>
      <c r="CU112" s="111"/>
      <c r="CV112" s="111"/>
      <c r="CW112" s="111"/>
      <c r="CX112" s="111"/>
      <c r="CY112" s="111"/>
      <c r="CZ112" s="111"/>
      <c r="DA112" s="111"/>
      <c r="DB112" s="111"/>
      <c r="DC112" s="111"/>
      <c r="DD112" s="111"/>
      <c r="DE112" s="111"/>
      <c r="DF112" s="111"/>
      <c r="DG112" s="111"/>
      <c r="DH112" s="111"/>
      <c r="DI112" s="111"/>
      <c r="DJ112" s="111"/>
      <c r="DK112" s="111"/>
      <c r="DL112" s="111"/>
      <c r="DM112" s="111"/>
      <c r="DN112" s="111"/>
      <c r="DO112" s="111"/>
      <c r="DP112" s="111"/>
      <c r="DQ112" s="111"/>
      <c r="DR112" s="111"/>
      <c r="DS112" s="111"/>
      <c r="DT112" s="111"/>
      <c r="DU112" s="111"/>
      <c r="DV112" s="111"/>
      <c r="DW112" s="111"/>
      <c r="DX112" s="111"/>
      <c r="DY112" s="111"/>
      <c r="DZ112" s="111"/>
      <c r="EA112" s="111"/>
      <c r="EB112" s="111"/>
      <c r="EC112" s="111"/>
      <c r="ED112" s="111"/>
      <c r="EE112" s="111"/>
      <c r="EF112" s="111"/>
      <c r="EG112" s="111"/>
      <c r="EH112" s="111"/>
      <c r="EI112" s="111"/>
      <c r="EJ112" s="111"/>
      <c r="EK112" s="111"/>
      <c r="EL112" s="111"/>
      <c r="EM112" s="111"/>
      <c r="EN112" s="111"/>
      <c r="EO112" s="111"/>
      <c r="EP112" s="111"/>
      <c r="EQ112" s="111"/>
      <c r="ER112" s="111"/>
      <c r="ES112" s="111"/>
      <c r="ET112" s="111"/>
      <c r="EU112" s="111"/>
      <c r="EV112" s="111"/>
      <c r="EW112" s="111"/>
      <c r="EX112" s="111"/>
      <c r="EY112" s="111"/>
      <c r="EZ112" s="111"/>
      <c r="FA112" s="111"/>
      <c r="FB112" s="111"/>
      <c r="FC112" s="111"/>
    </row>
    <row r="113" spans="1:159" s="110" customFormat="1">
      <c r="A113" s="85"/>
      <c r="B113" s="413" t="s">
        <v>146</v>
      </c>
      <c r="C113" s="101" t="s">
        <v>139</v>
      </c>
      <c r="D113" s="102">
        <f>D114+D115+D116+D117</f>
        <v>63</v>
      </c>
      <c r="E113" s="102">
        <f t="shared" ref="E113:H113" si="38">E114+E115+E116+E117</f>
        <v>10</v>
      </c>
      <c r="F113" s="102">
        <f t="shared" si="38"/>
        <v>26.5</v>
      </c>
      <c r="G113" s="102">
        <f t="shared" si="38"/>
        <v>26.5</v>
      </c>
      <c r="H113" s="109">
        <f t="shared" si="38"/>
        <v>0</v>
      </c>
      <c r="I113" s="27"/>
      <c r="J113" s="27"/>
      <c r="K113" s="27"/>
      <c r="L113" s="27"/>
      <c r="M113" s="27"/>
      <c r="N113" s="27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111"/>
      <c r="AV113" s="111"/>
      <c r="AW113" s="111"/>
      <c r="AX113" s="95">
        <f t="shared" si="24"/>
        <v>63</v>
      </c>
      <c r="AY113" s="95">
        <f t="shared" si="25"/>
        <v>63</v>
      </c>
      <c r="AZ113" s="111"/>
      <c r="BA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N113" s="111"/>
      <c r="BO113" s="111"/>
      <c r="BP113" s="111"/>
      <c r="BQ113" s="111"/>
      <c r="BR113" s="111"/>
      <c r="BS113" s="111"/>
      <c r="BT113" s="111"/>
      <c r="BU113" s="111"/>
      <c r="BV113" s="111"/>
      <c r="BW113" s="111"/>
      <c r="BX113" s="111"/>
      <c r="BY113" s="111"/>
      <c r="BZ113" s="111"/>
      <c r="CA113" s="111"/>
      <c r="CB113" s="111"/>
      <c r="CC113" s="111"/>
      <c r="CD113" s="111"/>
      <c r="CE113" s="111"/>
      <c r="CF113" s="111"/>
      <c r="CG113" s="111"/>
      <c r="CH113" s="111"/>
      <c r="CI113" s="111"/>
      <c r="CJ113" s="111"/>
      <c r="CK113" s="111"/>
      <c r="CL113" s="111"/>
      <c r="CM113" s="111"/>
      <c r="CN113" s="111"/>
      <c r="CO113" s="111"/>
      <c r="CP113" s="111"/>
      <c r="CQ113" s="111"/>
      <c r="CR113" s="111"/>
      <c r="CS113" s="111"/>
      <c r="CT113" s="111"/>
      <c r="CU113" s="111"/>
      <c r="CV113" s="111"/>
      <c r="CW113" s="111"/>
      <c r="CX113" s="111"/>
      <c r="CY113" s="111"/>
      <c r="CZ113" s="111"/>
      <c r="DA113" s="111"/>
      <c r="DB113" s="111"/>
      <c r="DC113" s="111"/>
      <c r="DD113" s="111"/>
      <c r="DE113" s="111"/>
      <c r="DF113" s="111"/>
      <c r="DG113" s="111"/>
      <c r="DH113" s="111"/>
      <c r="DI113" s="111"/>
      <c r="DJ113" s="111"/>
      <c r="DK113" s="111"/>
      <c r="DL113" s="111"/>
      <c r="DM113" s="111"/>
      <c r="DN113" s="111"/>
      <c r="DO113" s="111"/>
      <c r="DP113" s="111"/>
      <c r="DQ113" s="111"/>
      <c r="DR113" s="111"/>
      <c r="DS113" s="111"/>
      <c r="DT113" s="111"/>
      <c r="DU113" s="111"/>
      <c r="DV113" s="111"/>
      <c r="DW113" s="111"/>
      <c r="DX113" s="111"/>
      <c r="DY113" s="111"/>
      <c r="DZ113" s="111"/>
      <c r="EA113" s="111"/>
      <c r="EB113" s="111"/>
      <c r="EC113" s="111"/>
      <c r="ED113" s="111"/>
      <c r="EE113" s="111"/>
      <c r="EF113" s="111"/>
      <c r="EG113" s="111"/>
      <c r="EH113" s="111"/>
      <c r="EI113" s="111"/>
      <c r="EJ113" s="111"/>
      <c r="EK113" s="111"/>
      <c r="EL113" s="111"/>
      <c r="EM113" s="111"/>
      <c r="EN113" s="111"/>
      <c r="EO113" s="111"/>
      <c r="EP113" s="111"/>
      <c r="EQ113" s="111"/>
      <c r="ER113" s="111"/>
      <c r="ES113" s="111"/>
      <c r="ET113" s="111"/>
      <c r="EU113" s="111"/>
      <c r="EV113" s="111"/>
      <c r="EW113" s="111"/>
      <c r="EX113" s="111"/>
      <c r="EY113" s="111"/>
      <c r="EZ113" s="111"/>
      <c r="FA113" s="111"/>
      <c r="FB113" s="111"/>
      <c r="FC113" s="111"/>
    </row>
    <row r="114" spans="1:159" s="110" customFormat="1">
      <c r="A114" s="86"/>
      <c r="B114" s="414"/>
      <c r="C114" s="88">
        <v>2007</v>
      </c>
      <c r="D114" s="113">
        <v>10</v>
      </c>
      <c r="E114" s="88">
        <v>10</v>
      </c>
      <c r="F114" s="88"/>
      <c r="G114" s="88"/>
      <c r="H114" s="89">
        <f>I114+J114</f>
        <v>0</v>
      </c>
      <c r="I114" s="27"/>
      <c r="J114" s="27"/>
      <c r="K114" s="27"/>
      <c r="L114" s="27"/>
      <c r="M114" s="27"/>
      <c r="N114" s="27"/>
      <c r="W114" s="111"/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111"/>
      <c r="AV114" s="111"/>
      <c r="AW114" s="111"/>
      <c r="AX114" s="95">
        <f t="shared" si="24"/>
        <v>10</v>
      </c>
      <c r="AY114" s="95">
        <f t="shared" si="25"/>
        <v>10</v>
      </c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N114" s="111"/>
      <c r="BO114" s="111"/>
      <c r="BP114" s="111"/>
      <c r="BQ114" s="111"/>
      <c r="BR114" s="111"/>
      <c r="BS114" s="111"/>
      <c r="BT114" s="111"/>
      <c r="BU114" s="111"/>
      <c r="BV114" s="111"/>
      <c r="BW114" s="111"/>
      <c r="BX114" s="111"/>
      <c r="BY114" s="111"/>
      <c r="BZ114" s="111"/>
      <c r="CA114" s="111"/>
      <c r="CB114" s="111"/>
      <c r="CC114" s="111"/>
      <c r="CD114" s="111"/>
      <c r="CE114" s="111"/>
      <c r="CF114" s="111"/>
      <c r="CG114" s="111"/>
      <c r="CH114" s="111"/>
      <c r="CI114" s="111"/>
      <c r="CJ114" s="111"/>
      <c r="CK114" s="111"/>
      <c r="CL114" s="111"/>
      <c r="CM114" s="111"/>
      <c r="CN114" s="111"/>
      <c r="CO114" s="111"/>
      <c r="CP114" s="111"/>
      <c r="CQ114" s="111"/>
      <c r="CR114" s="111"/>
      <c r="CS114" s="111"/>
      <c r="CT114" s="111"/>
      <c r="CU114" s="111"/>
      <c r="CV114" s="111"/>
      <c r="CW114" s="111"/>
      <c r="CX114" s="111"/>
      <c r="CY114" s="111"/>
      <c r="CZ114" s="111"/>
      <c r="DA114" s="111"/>
      <c r="DB114" s="111"/>
      <c r="DC114" s="111"/>
      <c r="DD114" s="111"/>
      <c r="DE114" s="111"/>
      <c r="DF114" s="111"/>
      <c r="DG114" s="111"/>
      <c r="DH114" s="111"/>
      <c r="DI114" s="111"/>
      <c r="DJ114" s="111"/>
      <c r="DK114" s="111"/>
      <c r="DL114" s="111"/>
      <c r="DM114" s="111"/>
      <c r="DN114" s="111"/>
      <c r="DO114" s="111"/>
      <c r="DP114" s="111"/>
      <c r="DQ114" s="111"/>
      <c r="DR114" s="111"/>
      <c r="DS114" s="111"/>
      <c r="DT114" s="111"/>
      <c r="DU114" s="111"/>
      <c r="DV114" s="111"/>
      <c r="DW114" s="111"/>
      <c r="DX114" s="111"/>
      <c r="DY114" s="111"/>
      <c r="DZ114" s="111"/>
      <c r="EA114" s="111"/>
      <c r="EB114" s="111"/>
      <c r="EC114" s="111"/>
      <c r="ED114" s="111"/>
      <c r="EE114" s="111"/>
      <c r="EF114" s="111"/>
      <c r="EG114" s="111"/>
      <c r="EH114" s="111"/>
      <c r="EI114" s="111"/>
      <c r="EJ114" s="111"/>
      <c r="EK114" s="111"/>
      <c r="EL114" s="111"/>
      <c r="EM114" s="111"/>
      <c r="EN114" s="111"/>
      <c r="EO114" s="111"/>
      <c r="EP114" s="111"/>
      <c r="EQ114" s="111"/>
      <c r="ER114" s="111"/>
      <c r="ES114" s="111"/>
      <c r="ET114" s="111"/>
      <c r="EU114" s="111"/>
      <c r="EV114" s="111"/>
      <c r="EW114" s="111"/>
      <c r="EX114" s="111"/>
      <c r="EY114" s="111"/>
      <c r="EZ114" s="111"/>
      <c r="FA114" s="111"/>
      <c r="FB114" s="111"/>
      <c r="FC114" s="111"/>
    </row>
    <row r="115" spans="1:159" s="110" customFormat="1">
      <c r="A115" s="86"/>
      <c r="B115" s="414"/>
      <c r="C115" s="88">
        <v>2008</v>
      </c>
      <c r="D115" s="113">
        <f t="shared" ref="D115:D117" si="39">E115+F115+G115+H115</f>
        <v>53</v>
      </c>
      <c r="E115" s="88"/>
      <c r="F115" s="88">
        <v>26.5</v>
      </c>
      <c r="G115" s="88">
        <v>26.5</v>
      </c>
      <c r="H115" s="89">
        <f>I115+J115</f>
        <v>0</v>
      </c>
      <c r="I115" s="27"/>
      <c r="J115" s="27"/>
      <c r="K115" s="27"/>
      <c r="L115" s="27"/>
      <c r="M115" s="27"/>
      <c r="N115" s="27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111"/>
      <c r="AV115" s="111"/>
      <c r="AW115" s="111"/>
      <c r="AX115" s="95">
        <f t="shared" si="24"/>
        <v>53</v>
      </c>
      <c r="AY115" s="95">
        <f t="shared" si="25"/>
        <v>53</v>
      </c>
      <c r="AZ115" s="111"/>
      <c r="BA115" s="111"/>
      <c r="BB115" s="111"/>
      <c r="BC115" s="111"/>
      <c r="BD115" s="111"/>
      <c r="BE115" s="111"/>
      <c r="BF115" s="111"/>
      <c r="BG115" s="111"/>
      <c r="BH115" s="111"/>
      <c r="BI115" s="111"/>
      <c r="BJ115" s="111"/>
      <c r="BK115" s="111"/>
      <c r="BL115" s="111"/>
      <c r="BM115" s="111"/>
      <c r="BN115" s="111"/>
      <c r="BO115" s="111"/>
      <c r="BP115" s="111"/>
      <c r="BQ115" s="111"/>
      <c r="BR115" s="111"/>
      <c r="BS115" s="111"/>
      <c r="BT115" s="111"/>
      <c r="BU115" s="111"/>
      <c r="BV115" s="111"/>
      <c r="BW115" s="111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  <c r="CV115" s="111"/>
      <c r="CW115" s="111"/>
      <c r="CX115" s="111"/>
      <c r="CY115" s="111"/>
      <c r="CZ115" s="111"/>
      <c r="DA115" s="111"/>
      <c r="DB115" s="111"/>
      <c r="DC115" s="111"/>
      <c r="DD115" s="111"/>
      <c r="DE115" s="111"/>
      <c r="DF115" s="111"/>
      <c r="DG115" s="111"/>
      <c r="DH115" s="111"/>
      <c r="DI115" s="111"/>
      <c r="DJ115" s="111"/>
      <c r="DK115" s="111"/>
      <c r="DL115" s="111"/>
      <c r="DM115" s="111"/>
      <c r="DN115" s="111"/>
      <c r="DO115" s="111"/>
      <c r="DP115" s="111"/>
      <c r="DQ115" s="111"/>
      <c r="DR115" s="111"/>
      <c r="DS115" s="111"/>
      <c r="DT115" s="111"/>
      <c r="DU115" s="111"/>
      <c r="DV115" s="111"/>
      <c r="DW115" s="111"/>
      <c r="DX115" s="111"/>
      <c r="DY115" s="111"/>
      <c r="DZ115" s="111"/>
      <c r="EA115" s="111"/>
      <c r="EB115" s="111"/>
      <c r="EC115" s="111"/>
      <c r="ED115" s="111"/>
      <c r="EE115" s="111"/>
      <c r="EF115" s="111"/>
      <c r="EG115" s="111"/>
      <c r="EH115" s="111"/>
      <c r="EI115" s="111"/>
      <c r="EJ115" s="111"/>
      <c r="EK115" s="111"/>
      <c r="EL115" s="111"/>
      <c r="EM115" s="111"/>
      <c r="EN115" s="111"/>
      <c r="EO115" s="111"/>
      <c r="EP115" s="111"/>
      <c r="EQ115" s="111"/>
      <c r="ER115" s="111"/>
      <c r="ES115" s="111"/>
      <c r="ET115" s="111"/>
      <c r="EU115" s="111"/>
      <c r="EV115" s="111"/>
      <c r="EW115" s="111"/>
      <c r="EX115" s="111"/>
      <c r="EY115" s="111"/>
      <c r="EZ115" s="111"/>
      <c r="FA115" s="111"/>
      <c r="FB115" s="111"/>
      <c r="FC115" s="111"/>
    </row>
    <row r="116" spans="1:159" s="110" customFormat="1">
      <c r="A116" s="86"/>
      <c r="B116" s="414"/>
      <c r="C116" s="88">
        <v>2009</v>
      </c>
      <c r="D116" s="113">
        <f t="shared" si="39"/>
        <v>0</v>
      </c>
      <c r="E116" s="88"/>
      <c r="F116" s="88"/>
      <c r="G116" s="88"/>
      <c r="H116" s="89">
        <f>I116+J116</f>
        <v>0</v>
      </c>
      <c r="I116" s="27"/>
      <c r="J116" s="27"/>
      <c r="K116" s="27"/>
      <c r="L116" s="27"/>
      <c r="M116" s="27"/>
      <c r="N116" s="27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  <c r="AX116" s="95">
        <f t="shared" si="24"/>
        <v>0</v>
      </c>
      <c r="AY116" s="95">
        <f t="shared" si="25"/>
        <v>0</v>
      </c>
      <c r="AZ116" s="111"/>
      <c r="BA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1"/>
      <c r="BT116" s="111"/>
      <c r="BU116" s="111"/>
      <c r="BV116" s="111"/>
      <c r="BW116" s="111"/>
      <c r="BX116" s="111"/>
      <c r="BY116" s="111"/>
      <c r="BZ116" s="111"/>
      <c r="CA116" s="111"/>
      <c r="CB116" s="111"/>
      <c r="CC116" s="111"/>
      <c r="CD116" s="111"/>
      <c r="CE116" s="111"/>
      <c r="CF116" s="111"/>
      <c r="CG116" s="111"/>
      <c r="CH116" s="111"/>
      <c r="CI116" s="111"/>
      <c r="CJ116" s="111"/>
      <c r="CK116" s="111"/>
      <c r="CL116" s="111"/>
      <c r="CM116" s="111"/>
      <c r="CN116" s="111"/>
      <c r="CO116" s="111"/>
      <c r="CP116" s="111"/>
      <c r="CQ116" s="111"/>
      <c r="CR116" s="111"/>
      <c r="CS116" s="111"/>
      <c r="CT116" s="111"/>
      <c r="CU116" s="111"/>
      <c r="CV116" s="111"/>
      <c r="CW116" s="111"/>
      <c r="CX116" s="111"/>
      <c r="CY116" s="111"/>
      <c r="CZ116" s="111"/>
      <c r="DA116" s="111"/>
      <c r="DB116" s="111"/>
      <c r="DC116" s="111"/>
      <c r="DD116" s="111"/>
      <c r="DE116" s="111"/>
      <c r="DF116" s="111"/>
      <c r="DG116" s="111"/>
      <c r="DH116" s="111"/>
      <c r="DI116" s="111"/>
      <c r="DJ116" s="111"/>
      <c r="DK116" s="111"/>
      <c r="DL116" s="111"/>
      <c r="DM116" s="111"/>
      <c r="DN116" s="111"/>
      <c r="DO116" s="111"/>
      <c r="DP116" s="111"/>
      <c r="DQ116" s="111"/>
      <c r="DR116" s="111"/>
      <c r="DS116" s="111"/>
      <c r="DT116" s="111"/>
      <c r="DU116" s="111"/>
      <c r="DV116" s="111"/>
      <c r="DW116" s="111"/>
      <c r="DX116" s="111"/>
      <c r="DY116" s="111"/>
      <c r="DZ116" s="111"/>
      <c r="EA116" s="111"/>
      <c r="EB116" s="111"/>
      <c r="EC116" s="111"/>
      <c r="ED116" s="111"/>
      <c r="EE116" s="111"/>
      <c r="EF116" s="111"/>
      <c r="EG116" s="111"/>
      <c r="EH116" s="111"/>
      <c r="EI116" s="111"/>
      <c r="EJ116" s="111"/>
      <c r="EK116" s="111"/>
      <c r="EL116" s="111"/>
      <c r="EM116" s="111"/>
      <c r="EN116" s="111"/>
      <c r="EO116" s="111"/>
      <c r="EP116" s="111"/>
      <c r="EQ116" s="111"/>
      <c r="ER116" s="111"/>
      <c r="ES116" s="111"/>
      <c r="ET116" s="111"/>
      <c r="EU116" s="111"/>
      <c r="EV116" s="111"/>
      <c r="EW116" s="111"/>
      <c r="EX116" s="111"/>
      <c r="EY116" s="111"/>
      <c r="EZ116" s="111"/>
      <c r="FA116" s="111"/>
      <c r="FB116" s="111"/>
      <c r="FC116" s="111"/>
    </row>
    <row r="117" spans="1:159" s="110" customFormat="1">
      <c r="A117" s="86"/>
      <c r="B117" s="415"/>
      <c r="C117" s="88">
        <v>2010</v>
      </c>
      <c r="D117" s="113">
        <f t="shared" si="39"/>
        <v>0</v>
      </c>
      <c r="E117" s="88"/>
      <c r="F117" s="88"/>
      <c r="G117" s="88"/>
      <c r="H117" s="89">
        <f>I117+J117</f>
        <v>0</v>
      </c>
      <c r="I117" s="27"/>
      <c r="J117" s="27"/>
      <c r="K117" s="27"/>
      <c r="L117" s="27"/>
      <c r="M117" s="27"/>
      <c r="N117" s="27"/>
      <c r="W117" s="111"/>
      <c r="X117" s="111"/>
      <c r="Y117" s="111"/>
      <c r="Z117" s="111"/>
      <c r="AA117" s="111"/>
      <c r="AB117" s="111"/>
      <c r="AC117" s="111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  <c r="AW117" s="111"/>
      <c r="AX117" s="95">
        <f t="shared" si="24"/>
        <v>0</v>
      </c>
      <c r="AY117" s="95">
        <f t="shared" si="25"/>
        <v>0</v>
      </c>
      <c r="AZ117" s="111"/>
      <c r="BA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1"/>
      <c r="BT117" s="111"/>
      <c r="BU117" s="111"/>
      <c r="BV117" s="111"/>
      <c r="BW117" s="111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  <c r="CV117" s="111"/>
      <c r="CW117" s="111"/>
      <c r="CX117" s="111"/>
      <c r="CY117" s="111"/>
      <c r="CZ117" s="111"/>
      <c r="DA117" s="111"/>
      <c r="DB117" s="111"/>
      <c r="DC117" s="111"/>
      <c r="DD117" s="111"/>
      <c r="DE117" s="111"/>
      <c r="DF117" s="111"/>
      <c r="DG117" s="111"/>
      <c r="DH117" s="111"/>
      <c r="DI117" s="111"/>
      <c r="DJ117" s="111"/>
      <c r="DK117" s="111"/>
      <c r="DL117" s="111"/>
      <c r="DM117" s="111"/>
      <c r="DN117" s="111"/>
      <c r="DO117" s="111"/>
      <c r="DP117" s="111"/>
      <c r="DQ117" s="111"/>
      <c r="DR117" s="111"/>
      <c r="DS117" s="111"/>
      <c r="DT117" s="111"/>
      <c r="DU117" s="111"/>
      <c r="DV117" s="111"/>
      <c r="DW117" s="111"/>
      <c r="DX117" s="111"/>
      <c r="DY117" s="111"/>
      <c r="DZ117" s="111"/>
      <c r="EA117" s="111"/>
      <c r="EB117" s="111"/>
      <c r="EC117" s="111"/>
      <c r="ED117" s="111"/>
      <c r="EE117" s="111"/>
      <c r="EF117" s="111"/>
      <c r="EG117" s="111"/>
      <c r="EH117" s="111"/>
      <c r="EI117" s="111"/>
      <c r="EJ117" s="111"/>
      <c r="EK117" s="111"/>
      <c r="EL117" s="111"/>
      <c r="EM117" s="111"/>
      <c r="EN117" s="111"/>
      <c r="EO117" s="111"/>
      <c r="EP117" s="111"/>
      <c r="EQ117" s="111"/>
      <c r="ER117" s="111"/>
      <c r="ES117" s="111"/>
      <c r="ET117" s="111"/>
      <c r="EU117" s="111"/>
      <c r="EV117" s="111"/>
      <c r="EW117" s="111"/>
      <c r="EX117" s="111"/>
      <c r="EY117" s="111"/>
      <c r="EZ117" s="111"/>
      <c r="FA117" s="111"/>
      <c r="FB117" s="111"/>
      <c r="FC117" s="111"/>
    </row>
    <row r="118" spans="1:159" s="19" customFormat="1" ht="18.75" customHeight="1">
      <c r="A118" s="194"/>
      <c r="B118" s="410" t="s">
        <v>147</v>
      </c>
      <c r="C118" s="17" t="s">
        <v>19</v>
      </c>
      <c r="D118" s="127">
        <f>D119+D120+D121+D122</f>
        <v>760.2569739999999</v>
      </c>
      <c r="E118" s="127">
        <f t="shared" ref="E118:H118" si="40">E119+E120+E121+E122</f>
        <v>167.098974</v>
      </c>
      <c r="F118" s="127">
        <f t="shared" si="40"/>
        <v>297.21400000000006</v>
      </c>
      <c r="G118" s="127">
        <f t="shared" si="40"/>
        <v>295.94400000000002</v>
      </c>
      <c r="H118" s="200">
        <f t="shared" si="40"/>
        <v>0</v>
      </c>
      <c r="AX118" s="95">
        <f t="shared" si="24"/>
        <v>760.25697400000013</v>
      </c>
      <c r="AY118" s="95">
        <f t="shared" si="25"/>
        <v>760.25697400000013</v>
      </c>
    </row>
    <row r="119" spans="1:159" s="19" customFormat="1">
      <c r="A119" s="195"/>
      <c r="B119" s="411"/>
      <c r="C119" s="17">
        <v>2007</v>
      </c>
      <c r="D119" s="20">
        <f>D124+D129+D134+D139+D144+D149+D154+D159+D164+D169+D174+D179+D184+D189+D194+D199+D204</f>
        <v>22.277000000000001</v>
      </c>
      <c r="E119" s="20">
        <f t="shared" ref="E119:H119" si="41">E124+E129+E134+E139+E144+E149+E154+E159+E164+E169+E174+E179+E184+E189+E194+E199+E204</f>
        <v>15.600999999999999</v>
      </c>
      <c r="F119" s="20">
        <f t="shared" si="41"/>
        <v>2.1349999999999998</v>
      </c>
      <c r="G119" s="20">
        <f t="shared" si="41"/>
        <v>4.5410000000000004</v>
      </c>
      <c r="H119" s="201">
        <f t="shared" si="41"/>
        <v>0</v>
      </c>
      <c r="AX119" s="95">
        <f t="shared" si="24"/>
        <v>22.276999999999997</v>
      </c>
      <c r="AY119" s="95">
        <f t="shared" si="25"/>
        <v>22.276999999999997</v>
      </c>
    </row>
    <row r="120" spans="1:159" s="19" customFormat="1">
      <c r="A120" s="195"/>
      <c r="B120" s="411"/>
      <c r="C120" s="17">
        <v>2008</v>
      </c>
      <c r="D120" s="127">
        <f t="shared" ref="D120:S122" si="42">D125+D130+D135+D140+D145+D150+D155+D160+D165+D170+D175+D180+D185+D190+D195+D200+D205</f>
        <v>304.23259999999999</v>
      </c>
      <c r="E120" s="127">
        <f t="shared" si="42"/>
        <v>53.868599999999986</v>
      </c>
      <c r="F120" s="127">
        <f t="shared" si="42"/>
        <v>125.756</v>
      </c>
      <c r="G120" s="127">
        <f t="shared" si="42"/>
        <v>124.608</v>
      </c>
      <c r="H120" s="127">
        <f t="shared" si="42"/>
        <v>0</v>
      </c>
      <c r="I120" s="127">
        <f t="shared" si="42"/>
        <v>0</v>
      </c>
      <c r="J120" s="127">
        <f t="shared" si="42"/>
        <v>0</v>
      </c>
      <c r="K120" s="127">
        <f t="shared" si="42"/>
        <v>0</v>
      </c>
      <c r="L120" s="127">
        <f t="shared" si="42"/>
        <v>0</v>
      </c>
      <c r="M120" s="127">
        <f t="shared" si="42"/>
        <v>0</v>
      </c>
      <c r="N120" s="127">
        <f t="shared" si="42"/>
        <v>0</v>
      </c>
      <c r="O120" s="127">
        <f t="shared" si="42"/>
        <v>0</v>
      </c>
      <c r="P120" s="127">
        <f t="shared" si="42"/>
        <v>0</v>
      </c>
      <c r="Q120" s="127">
        <f t="shared" si="42"/>
        <v>0</v>
      </c>
      <c r="R120" s="127">
        <f t="shared" si="42"/>
        <v>0</v>
      </c>
      <c r="S120" s="127">
        <f t="shared" si="42"/>
        <v>0</v>
      </c>
      <c r="T120" s="127">
        <f t="shared" ref="T120:AX120" si="43">T125+T130+T135+T140+T145+T150+T155+T160+T165+T170+T175+T180+T185+T190+T195+T200+T205</f>
        <v>0</v>
      </c>
      <c r="U120" s="127">
        <f t="shared" si="43"/>
        <v>0</v>
      </c>
      <c r="V120" s="127">
        <f t="shared" si="43"/>
        <v>0</v>
      </c>
      <c r="W120" s="127">
        <f t="shared" si="43"/>
        <v>0</v>
      </c>
      <c r="X120" s="127">
        <f t="shared" si="43"/>
        <v>0</v>
      </c>
      <c r="Y120" s="127">
        <f t="shared" si="43"/>
        <v>0</v>
      </c>
      <c r="Z120" s="127">
        <f t="shared" si="43"/>
        <v>0</v>
      </c>
      <c r="AA120" s="127">
        <f t="shared" si="43"/>
        <v>0</v>
      </c>
      <c r="AB120" s="127">
        <f t="shared" si="43"/>
        <v>0</v>
      </c>
      <c r="AC120" s="127">
        <f t="shared" si="43"/>
        <v>0</v>
      </c>
      <c r="AD120" s="127">
        <f t="shared" si="43"/>
        <v>0</v>
      </c>
      <c r="AE120" s="127">
        <f t="shared" si="43"/>
        <v>0</v>
      </c>
      <c r="AF120" s="127">
        <f t="shared" si="43"/>
        <v>0</v>
      </c>
      <c r="AG120" s="127">
        <f t="shared" si="43"/>
        <v>0</v>
      </c>
      <c r="AH120" s="127">
        <f t="shared" si="43"/>
        <v>0</v>
      </c>
      <c r="AI120" s="127">
        <f t="shared" si="43"/>
        <v>0</v>
      </c>
      <c r="AJ120" s="127">
        <f t="shared" si="43"/>
        <v>0</v>
      </c>
      <c r="AK120" s="127">
        <f t="shared" si="43"/>
        <v>0</v>
      </c>
      <c r="AL120" s="127">
        <f t="shared" si="43"/>
        <v>0</v>
      </c>
      <c r="AM120" s="127">
        <f t="shared" si="43"/>
        <v>0</v>
      </c>
      <c r="AN120" s="127">
        <f t="shared" si="43"/>
        <v>0</v>
      </c>
      <c r="AO120" s="127">
        <f t="shared" si="43"/>
        <v>0</v>
      </c>
      <c r="AP120" s="127">
        <f t="shared" si="43"/>
        <v>0</v>
      </c>
      <c r="AQ120" s="127">
        <f t="shared" si="43"/>
        <v>0</v>
      </c>
      <c r="AR120" s="127">
        <f t="shared" si="43"/>
        <v>0</v>
      </c>
      <c r="AS120" s="127">
        <f t="shared" si="43"/>
        <v>0</v>
      </c>
      <c r="AT120" s="127">
        <f t="shared" si="43"/>
        <v>0</v>
      </c>
      <c r="AU120" s="127">
        <f t="shared" si="43"/>
        <v>0</v>
      </c>
      <c r="AV120" s="127">
        <f t="shared" si="43"/>
        <v>0</v>
      </c>
      <c r="AW120" s="127">
        <f t="shared" si="43"/>
        <v>0</v>
      </c>
      <c r="AX120" s="127">
        <f t="shared" si="43"/>
        <v>304.23259999999999</v>
      </c>
      <c r="AY120" s="95">
        <f t="shared" si="25"/>
        <v>304.23259999999999</v>
      </c>
    </row>
    <row r="121" spans="1:159" s="19" customFormat="1">
      <c r="A121" s="195"/>
      <c r="B121" s="411"/>
      <c r="C121" s="17">
        <v>2009</v>
      </c>
      <c r="D121" s="20">
        <f t="shared" si="42"/>
        <v>78.064280000000011</v>
      </c>
      <c r="E121" s="20">
        <f t="shared" si="42"/>
        <v>45.743280000000006</v>
      </c>
      <c r="F121" s="20">
        <f t="shared" si="42"/>
        <v>16.773</v>
      </c>
      <c r="G121" s="20">
        <f t="shared" si="42"/>
        <v>15.548</v>
      </c>
      <c r="H121" s="201">
        <f t="shared" si="42"/>
        <v>0</v>
      </c>
      <c r="I121" s="114">
        <f>SUM(E121:H121)</f>
        <v>78.064280000000011</v>
      </c>
      <c r="AX121" s="95">
        <f t="shared" si="24"/>
        <v>78.064280000000011</v>
      </c>
      <c r="AY121" s="95">
        <f t="shared" si="25"/>
        <v>78.064280000000011</v>
      </c>
    </row>
    <row r="122" spans="1:159" s="19" customFormat="1">
      <c r="A122" s="195"/>
      <c r="B122" s="412"/>
      <c r="C122" s="17">
        <v>2010</v>
      </c>
      <c r="D122" s="20">
        <f t="shared" si="42"/>
        <v>355.68309399999998</v>
      </c>
      <c r="E122" s="20">
        <f t="shared" si="42"/>
        <v>51.886094000000007</v>
      </c>
      <c r="F122" s="20">
        <f t="shared" si="42"/>
        <v>152.55000000000001</v>
      </c>
      <c r="G122" s="20">
        <f t="shared" si="42"/>
        <v>151.24700000000001</v>
      </c>
      <c r="H122" s="201">
        <f t="shared" si="42"/>
        <v>0</v>
      </c>
      <c r="I122" s="114">
        <f>SUM(E122:H122)</f>
        <v>355.68309400000004</v>
      </c>
      <c r="AX122" s="95">
        <f t="shared" si="24"/>
        <v>355.68309400000004</v>
      </c>
      <c r="AY122" s="95">
        <f t="shared" si="25"/>
        <v>355.68309400000004</v>
      </c>
    </row>
    <row r="123" spans="1:159" s="19" customFormat="1">
      <c r="A123" s="85"/>
      <c r="B123" s="413" t="s">
        <v>148</v>
      </c>
      <c r="C123" s="101" t="s">
        <v>19</v>
      </c>
      <c r="D123" s="102">
        <f>D124+D125+D126+D127</f>
        <v>60.063000000000002</v>
      </c>
      <c r="E123" s="102">
        <f t="shared" ref="E123:H123" si="44">E124+E125+E126+E127</f>
        <v>59.335999999999999</v>
      </c>
      <c r="F123" s="102">
        <f t="shared" si="44"/>
        <v>0.28300000000000003</v>
      </c>
      <c r="G123" s="102">
        <f t="shared" si="44"/>
        <v>0.44400000000000001</v>
      </c>
      <c r="H123" s="109">
        <f t="shared" si="44"/>
        <v>0</v>
      </c>
      <c r="AX123" s="95">
        <f t="shared" si="24"/>
        <v>60.063000000000002</v>
      </c>
      <c r="AY123" s="95">
        <f t="shared" si="25"/>
        <v>60.063000000000002</v>
      </c>
    </row>
    <row r="124" spans="1:159">
      <c r="A124" s="86"/>
      <c r="B124" s="414"/>
      <c r="C124" s="88">
        <v>2007</v>
      </c>
      <c r="D124" s="112">
        <f t="shared" ref="D124:D127" si="45">E124+F124+G124+H124</f>
        <v>1.2770000000000001</v>
      </c>
      <c r="E124" s="88">
        <v>1.1100000000000001</v>
      </c>
      <c r="F124" s="88">
        <v>6.5000000000000002E-2</v>
      </c>
      <c r="G124" s="88">
        <v>0.10199999999999999</v>
      </c>
      <c r="H124" s="89"/>
      <c r="AX124" s="95">
        <f t="shared" si="24"/>
        <v>1.2770000000000001</v>
      </c>
      <c r="AY124" s="95">
        <f t="shared" si="25"/>
        <v>1.2770000000000001</v>
      </c>
    </row>
    <row r="125" spans="1:159">
      <c r="A125" s="86"/>
      <c r="B125" s="414"/>
      <c r="C125" s="88">
        <v>2008</v>
      </c>
      <c r="D125" s="105">
        <f t="shared" si="45"/>
        <v>14.799999999999999</v>
      </c>
      <c r="E125" s="88">
        <v>14.625</v>
      </c>
      <c r="F125" s="88">
        <v>6.8000000000000005E-2</v>
      </c>
      <c r="G125" s="88">
        <v>0.107</v>
      </c>
      <c r="H125" s="89"/>
      <c r="AX125" s="95">
        <f t="shared" si="24"/>
        <v>14.799999999999999</v>
      </c>
      <c r="AY125" s="95">
        <f t="shared" si="25"/>
        <v>14.799999999999999</v>
      </c>
    </row>
    <row r="126" spans="1:159">
      <c r="A126" s="86"/>
      <c r="B126" s="414"/>
      <c r="C126" s="88">
        <v>2009</v>
      </c>
      <c r="D126" s="112">
        <f t="shared" si="45"/>
        <v>19.153000000000002</v>
      </c>
      <c r="E126" s="88">
        <v>18.966000000000001</v>
      </c>
      <c r="F126" s="88">
        <v>7.2999999999999995E-2</v>
      </c>
      <c r="G126" s="88">
        <v>0.114</v>
      </c>
      <c r="H126" s="89"/>
      <c r="AX126" s="95">
        <f t="shared" si="24"/>
        <v>19.153000000000002</v>
      </c>
      <c r="AY126" s="95">
        <f t="shared" si="25"/>
        <v>19.153000000000002</v>
      </c>
    </row>
    <row r="127" spans="1:159">
      <c r="A127" s="86"/>
      <c r="B127" s="415"/>
      <c r="C127" s="88">
        <v>2010</v>
      </c>
      <c r="D127" s="112">
        <f t="shared" si="45"/>
        <v>24.833000000000002</v>
      </c>
      <c r="E127" s="88">
        <v>24.635000000000002</v>
      </c>
      <c r="F127" s="88">
        <v>7.6999999999999999E-2</v>
      </c>
      <c r="G127" s="88">
        <v>0.121</v>
      </c>
      <c r="H127" s="89"/>
      <c r="AX127" s="95">
        <f t="shared" si="24"/>
        <v>24.833000000000002</v>
      </c>
      <c r="AY127" s="95">
        <f t="shared" si="25"/>
        <v>24.833000000000002</v>
      </c>
    </row>
    <row r="128" spans="1:159" s="19" customFormat="1">
      <c r="A128" s="85"/>
      <c r="B128" s="416" t="s">
        <v>149</v>
      </c>
      <c r="C128" s="101" t="s">
        <v>139</v>
      </c>
      <c r="D128" s="102">
        <f>D129+D130+D131+D132</f>
        <v>9.1292000000000009</v>
      </c>
      <c r="E128" s="102">
        <f t="shared" ref="E128:H128" si="46">E129+E130+E131+E132</f>
        <v>5.1151999999999997</v>
      </c>
      <c r="F128" s="102">
        <f t="shared" si="46"/>
        <v>3.6179999999999999</v>
      </c>
      <c r="G128" s="102">
        <f t="shared" si="46"/>
        <v>0.39599999999999996</v>
      </c>
      <c r="H128" s="109">
        <f t="shared" si="46"/>
        <v>0</v>
      </c>
      <c r="AX128" s="95">
        <f t="shared" si="24"/>
        <v>9.1292000000000009</v>
      </c>
      <c r="AY128" s="95">
        <f t="shared" si="25"/>
        <v>9.1292000000000009</v>
      </c>
    </row>
    <row r="129" spans="1:51">
      <c r="A129" s="86"/>
      <c r="B129" s="417"/>
      <c r="C129" s="88">
        <v>2007</v>
      </c>
      <c r="D129" s="112">
        <f t="shared" ref="D129:D132" si="47">E129+F129+G129+H129</f>
        <v>1.917</v>
      </c>
      <c r="E129" s="106">
        <v>1</v>
      </c>
      <c r="F129" s="106">
        <v>0.82699999999999996</v>
      </c>
      <c r="G129" s="106">
        <v>0.09</v>
      </c>
      <c r="H129" s="89"/>
      <c r="AX129" s="95">
        <f t="shared" si="24"/>
        <v>1.917</v>
      </c>
      <c r="AY129" s="95">
        <f t="shared" si="25"/>
        <v>1.917</v>
      </c>
    </row>
    <row r="130" spans="1:51">
      <c r="A130" s="86"/>
      <c r="B130" s="417"/>
      <c r="C130" s="88">
        <v>2008</v>
      </c>
      <c r="D130" s="105">
        <f t="shared" si="47"/>
        <v>2.2890000000000001</v>
      </c>
      <c r="E130" s="106">
        <v>1.319</v>
      </c>
      <c r="F130" s="106">
        <v>0.874</v>
      </c>
      <c r="G130" s="106">
        <v>9.6000000000000002E-2</v>
      </c>
      <c r="H130" s="89"/>
      <c r="AX130" s="95">
        <f t="shared" si="24"/>
        <v>2.2890000000000001</v>
      </c>
      <c r="AY130" s="95">
        <f t="shared" si="25"/>
        <v>2.2890000000000001</v>
      </c>
    </row>
    <row r="131" spans="1:51">
      <c r="A131" s="86"/>
      <c r="B131" s="417"/>
      <c r="C131" s="88">
        <v>2009</v>
      </c>
      <c r="D131" s="112">
        <f t="shared" si="47"/>
        <v>2.395</v>
      </c>
      <c r="E131" s="106">
        <v>1.3640000000000001</v>
      </c>
      <c r="F131" s="106">
        <v>0.92900000000000005</v>
      </c>
      <c r="G131" s="106">
        <v>0.10199999999999999</v>
      </c>
      <c r="H131" s="89"/>
      <c r="AX131" s="95">
        <f t="shared" si="24"/>
        <v>2.395</v>
      </c>
      <c r="AY131" s="95">
        <f t="shared" si="25"/>
        <v>2.395</v>
      </c>
    </row>
    <row r="132" spans="1:51">
      <c r="A132" s="86"/>
      <c r="B132" s="418"/>
      <c r="C132" s="88">
        <v>2010</v>
      </c>
      <c r="D132" s="112">
        <f t="shared" si="47"/>
        <v>2.5282000000000004</v>
      </c>
      <c r="E132" s="106">
        <f t="shared" ref="E132" si="48">E131*1.05</f>
        <v>1.4322000000000001</v>
      </c>
      <c r="F132" s="106">
        <v>0.98799999999999999</v>
      </c>
      <c r="G132" s="106">
        <v>0.108</v>
      </c>
      <c r="H132" s="89"/>
      <c r="AX132" s="95">
        <f t="shared" si="24"/>
        <v>2.5282000000000004</v>
      </c>
      <c r="AY132" s="95">
        <f t="shared" si="25"/>
        <v>2.5282000000000004</v>
      </c>
    </row>
    <row r="133" spans="1:51" s="19" customFormat="1">
      <c r="A133" s="85"/>
      <c r="B133" s="416" t="s">
        <v>150</v>
      </c>
      <c r="C133" s="101" t="s">
        <v>19</v>
      </c>
      <c r="D133" s="102">
        <f>D134+D135+D136+D137</f>
        <v>0.38100000000000001</v>
      </c>
      <c r="E133" s="102">
        <f t="shared" ref="E133:H133" si="49">E134+E135+E136+E137</f>
        <v>0</v>
      </c>
      <c r="F133" s="102">
        <f t="shared" si="49"/>
        <v>0</v>
      </c>
      <c r="G133" s="102">
        <f t="shared" si="49"/>
        <v>0.38100000000000001</v>
      </c>
      <c r="H133" s="109">
        <f t="shared" si="49"/>
        <v>0</v>
      </c>
      <c r="AX133" s="95">
        <f t="shared" si="24"/>
        <v>0.38100000000000001</v>
      </c>
      <c r="AY133" s="95">
        <f t="shared" si="25"/>
        <v>0.38100000000000001</v>
      </c>
    </row>
    <row r="134" spans="1:51">
      <c r="A134" s="86"/>
      <c r="B134" s="417"/>
      <c r="C134" s="88">
        <v>2007</v>
      </c>
      <c r="D134" s="106">
        <f t="shared" ref="D134:D137" si="50">E134+F134+G134+H134</f>
        <v>8.6999999999999994E-2</v>
      </c>
      <c r="E134" s="106"/>
      <c r="F134" s="106"/>
      <c r="G134" s="106">
        <v>8.6999999999999994E-2</v>
      </c>
      <c r="H134" s="89"/>
      <c r="AX134" s="95">
        <f t="shared" si="24"/>
        <v>8.6999999999999994E-2</v>
      </c>
      <c r="AY134" s="95">
        <f t="shared" si="25"/>
        <v>8.6999999999999994E-2</v>
      </c>
    </row>
    <row r="135" spans="1:51">
      <c r="A135" s="86"/>
      <c r="B135" s="417"/>
      <c r="C135" s="88">
        <v>2008</v>
      </c>
      <c r="D135" s="106">
        <f t="shared" si="50"/>
        <v>9.1999999999999998E-2</v>
      </c>
      <c r="E135" s="106"/>
      <c r="F135" s="106"/>
      <c r="G135" s="106">
        <v>9.1999999999999998E-2</v>
      </c>
      <c r="H135" s="89"/>
      <c r="AX135" s="95">
        <f t="shared" si="24"/>
        <v>9.1999999999999998E-2</v>
      </c>
      <c r="AY135" s="95">
        <f t="shared" si="25"/>
        <v>9.1999999999999998E-2</v>
      </c>
    </row>
    <row r="136" spans="1:51">
      <c r="A136" s="86"/>
      <c r="B136" s="417"/>
      <c r="C136" s="88">
        <v>2009</v>
      </c>
      <c r="D136" s="106">
        <f t="shared" si="50"/>
        <v>9.8000000000000004E-2</v>
      </c>
      <c r="E136" s="106"/>
      <c r="F136" s="106"/>
      <c r="G136" s="106">
        <v>9.8000000000000004E-2</v>
      </c>
      <c r="H136" s="89"/>
      <c r="AX136" s="95">
        <f t="shared" si="24"/>
        <v>9.8000000000000004E-2</v>
      </c>
      <c r="AY136" s="95">
        <f t="shared" si="25"/>
        <v>9.8000000000000004E-2</v>
      </c>
    </row>
    <row r="137" spans="1:51">
      <c r="A137" s="86"/>
      <c r="B137" s="418"/>
      <c r="C137" s="88">
        <v>2010</v>
      </c>
      <c r="D137" s="106">
        <f t="shared" si="50"/>
        <v>0.104</v>
      </c>
      <c r="E137" s="106"/>
      <c r="F137" s="106"/>
      <c r="G137" s="106">
        <v>0.104</v>
      </c>
      <c r="H137" s="89"/>
      <c r="AX137" s="95">
        <f t="shared" si="24"/>
        <v>0.104</v>
      </c>
      <c r="AY137" s="95">
        <f t="shared" si="25"/>
        <v>0.104</v>
      </c>
    </row>
    <row r="138" spans="1:51" s="19" customFormat="1">
      <c r="A138" s="85"/>
      <c r="B138" s="416" t="s">
        <v>151</v>
      </c>
      <c r="C138" s="101" t="s">
        <v>19</v>
      </c>
      <c r="D138" s="102">
        <f>D139+D140+D141+D142</f>
        <v>0.20599999999999999</v>
      </c>
      <c r="E138" s="102">
        <f t="shared" ref="E138:H138" si="51">E139+E140+E141+E142</f>
        <v>0</v>
      </c>
      <c r="F138" s="102">
        <f t="shared" si="51"/>
        <v>0</v>
      </c>
      <c r="G138" s="102">
        <f t="shared" si="51"/>
        <v>0.20599999999999999</v>
      </c>
      <c r="H138" s="109">
        <f t="shared" si="51"/>
        <v>0</v>
      </c>
      <c r="AX138" s="95">
        <f t="shared" si="24"/>
        <v>0.20599999999999999</v>
      </c>
      <c r="AY138" s="95">
        <f t="shared" si="25"/>
        <v>0.20599999999999999</v>
      </c>
    </row>
    <row r="139" spans="1:51">
      <c r="A139" s="86"/>
      <c r="B139" s="417"/>
      <c r="C139" s="88">
        <v>2007</v>
      </c>
      <c r="D139" s="105">
        <f t="shared" ref="D139:D142" si="52">E139+F139+G139+H139</f>
        <v>4.7E-2</v>
      </c>
      <c r="E139" s="88"/>
      <c r="F139" s="88"/>
      <c r="G139" s="88">
        <v>4.7E-2</v>
      </c>
      <c r="H139" s="89"/>
      <c r="AX139" s="95">
        <f t="shared" si="24"/>
        <v>4.7E-2</v>
      </c>
      <c r="AY139" s="95">
        <f t="shared" si="25"/>
        <v>4.7E-2</v>
      </c>
    </row>
    <row r="140" spans="1:51">
      <c r="A140" s="86"/>
      <c r="B140" s="417"/>
      <c r="C140" s="88">
        <v>2008</v>
      </c>
      <c r="D140" s="105">
        <f t="shared" si="52"/>
        <v>0.05</v>
      </c>
      <c r="E140" s="88"/>
      <c r="F140" s="88"/>
      <c r="G140" s="88">
        <v>0.05</v>
      </c>
      <c r="H140" s="89"/>
      <c r="AX140" s="95">
        <f t="shared" si="24"/>
        <v>0.05</v>
      </c>
      <c r="AY140" s="95">
        <f t="shared" si="25"/>
        <v>0.05</v>
      </c>
    </row>
    <row r="141" spans="1:51">
      <c r="A141" s="86"/>
      <c r="B141" s="417"/>
      <c r="C141" s="88">
        <v>2009</v>
      </c>
      <c r="D141" s="105">
        <f t="shared" si="52"/>
        <v>5.2999999999999999E-2</v>
      </c>
      <c r="E141" s="88"/>
      <c r="F141" s="88"/>
      <c r="G141" s="88">
        <v>5.2999999999999999E-2</v>
      </c>
      <c r="H141" s="89"/>
      <c r="AX141" s="95">
        <f t="shared" si="24"/>
        <v>5.2999999999999999E-2</v>
      </c>
      <c r="AY141" s="95">
        <f t="shared" si="25"/>
        <v>5.2999999999999999E-2</v>
      </c>
    </row>
    <row r="142" spans="1:51">
      <c r="A142" s="86"/>
      <c r="B142" s="418"/>
      <c r="C142" s="88">
        <v>2010</v>
      </c>
      <c r="D142" s="105">
        <f t="shared" si="52"/>
        <v>5.6000000000000001E-2</v>
      </c>
      <c r="E142" s="88"/>
      <c r="F142" s="88"/>
      <c r="G142" s="88">
        <v>5.6000000000000001E-2</v>
      </c>
      <c r="H142" s="89"/>
      <c r="AX142" s="95">
        <f t="shared" si="24"/>
        <v>5.6000000000000001E-2</v>
      </c>
      <c r="AY142" s="95">
        <f t="shared" si="25"/>
        <v>5.6000000000000001E-2</v>
      </c>
    </row>
    <row r="143" spans="1:51" s="19" customFormat="1">
      <c r="A143" s="85"/>
      <c r="B143" s="416" t="s">
        <v>152</v>
      </c>
      <c r="C143" s="101" t="s">
        <v>19</v>
      </c>
      <c r="D143" s="102">
        <f>D144+D145+D146+D147</f>
        <v>14.165312499999999</v>
      </c>
      <c r="E143" s="102">
        <f t="shared" ref="E143:G143" si="53">E144+E145+E146+E147</f>
        <v>8.7263125000000006</v>
      </c>
      <c r="F143" s="102">
        <f t="shared" si="53"/>
        <v>5.4390000000000009</v>
      </c>
      <c r="G143" s="102">
        <f t="shared" si="53"/>
        <v>0</v>
      </c>
      <c r="H143" s="104">
        <f>SUM(H144:H147)</f>
        <v>0</v>
      </c>
      <c r="AX143" s="95">
        <f t="shared" si="24"/>
        <v>14.165312500000002</v>
      </c>
      <c r="AY143" s="95">
        <f t="shared" si="25"/>
        <v>14.165312500000002</v>
      </c>
    </row>
    <row r="144" spans="1:51">
      <c r="A144" s="86"/>
      <c r="B144" s="417"/>
      <c r="C144" s="88">
        <v>2007</v>
      </c>
      <c r="D144" s="106">
        <f t="shared" ref="D144:D147" si="54">E144+F144+G144+H144</f>
        <v>2.9550000000000001</v>
      </c>
      <c r="E144" s="106">
        <v>1.712</v>
      </c>
      <c r="F144" s="106">
        <v>1.2430000000000001</v>
      </c>
      <c r="G144" s="88"/>
      <c r="H144" s="89"/>
      <c r="AX144" s="95">
        <f t="shared" ref="AX144:AX207" si="55">E144+F144+G144+H144</f>
        <v>2.9550000000000001</v>
      </c>
      <c r="AY144" s="95">
        <f t="shared" ref="AY144:AY207" si="56">SUM(AX144)</f>
        <v>2.9550000000000001</v>
      </c>
    </row>
    <row r="145" spans="1:51">
      <c r="A145" s="86"/>
      <c r="B145" s="417"/>
      <c r="C145" s="88">
        <v>2008</v>
      </c>
      <c r="D145" s="106">
        <f t="shared" si="54"/>
        <v>3.5390000000000001</v>
      </c>
      <c r="E145" s="106">
        <v>2.2250000000000001</v>
      </c>
      <c r="F145" s="106">
        <v>1.3140000000000001</v>
      </c>
      <c r="G145" s="88"/>
      <c r="H145" s="89"/>
      <c r="AX145" s="95">
        <f t="shared" si="55"/>
        <v>3.5390000000000001</v>
      </c>
      <c r="AY145" s="95">
        <f t="shared" si="56"/>
        <v>3.5390000000000001</v>
      </c>
    </row>
    <row r="146" spans="1:51">
      <c r="A146" s="86"/>
      <c r="B146" s="417"/>
      <c r="C146" s="88">
        <v>2009</v>
      </c>
      <c r="D146" s="106">
        <f t="shared" si="54"/>
        <v>3.73325</v>
      </c>
      <c r="E146" s="106">
        <f t="shared" ref="E146:E147" si="57">E145*1.05</f>
        <v>2.3362500000000002</v>
      </c>
      <c r="F146" s="106">
        <v>1.397</v>
      </c>
      <c r="G146" s="88"/>
      <c r="H146" s="89"/>
      <c r="AX146" s="95">
        <f t="shared" si="55"/>
        <v>3.73325</v>
      </c>
      <c r="AY146" s="95">
        <f t="shared" si="56"/>
        <v>3.73325</v>
      </c>
    </row>
    <row r="147" spans="1:51">
      <c r="A147" s="86"/>
      <c r="B147" s="418"/>
      <c r="C147" s="88">
        <v>2010</v>
      </c>
      <c r="D147" s="106">
        <f t="shared" si="54"/>
        <v>3.9380625</v>
      </c>
      <c r="E147" s="106">
        <f t="shared" si="57"/>
        <v>2.4530625000000001</v>
      </c>
      <c r="F147" s="106">
        <v>1.4850000000000001</v>
      </c>
      <c r="G147" s="88"/>
      <c r="H147" s="89"/>
      <c r="AX147" s="95">
        <f t="shared" si="55"/>
        <v>3.9380625</v>
      </c>
      <c r="AY147" s="95">
        <f t="shared" si="56"/>
        <v>3.9380625</v>
      </c>
    </row>
    <row r="148" spans="1:51" s="19" customFormat="1" ht="18.75" customHeight="1">
      <c r="A148" s="85"/>
      <c r="B148" s="416" t="s">
        <v>153</v>
      </c>
      <c r="C148" s="101" t="s">
        <v>19</v>
      </c>
      <c r="D148" s="102">
        <f>D149+D150+D151+D152</f>
        <v>1.8282999999999998</v>
      </c>
      <c r="E148" s="102">
        <f t="shared" ref="E148:H148" si="58">E149+E150+E151+E152</f>
        <v>1.8282999999999998</v>
      </c>
      <c r="F148" s="102">
        <f t="shared" si="58"/>
        <v>0</v>
      </c>
      <c r="G148" s="102">
        <f t="shared" si="58"/>
        <v>0</v>
      </c>
      <c r="H148" s="109">
        <f t="shared" si="58"/>
        <v>0</v>
      </c>
      <c r="AX148" s="95">
        <f t="shared" si="55"/>
        <v>1.8282999999999998</v>
      </c>
      <c r="AY148" s="95">
        <f t="shared" si="56"/>
        <v>1.8282999999999998</v>
      </c>
    </row>
    <row r="149" spans="1:51">
      <c r="A149" s="86"/>
      <c r="B149" s="417"/>
      <c r="C149" s="88">
        <v>2007</v>
      </c>
      <c r="D149" s="112">
        <f t="shared" ref="D149:D152" si="59">E149+F149+G149+H149</f>
        <v>1.3149999999999999</v>
      </c>
      <c r="E149" s="112">
        <v>1.3149999999999999</v>
      </c>
      <c r="F149" s="88"/>
      <c r="G149" s="88"/>
      <c r="H149" s="89"/>
      <c r="AX149" s="95">
        <f t="shared" si="55"/>
        <v>1.3149999999999999</v>
      </c>
      <c r="AY149" s="95">
        <f t="shared" si="56"/>
        <v>1.3149999999999999</v>
      </c>
    </row>
    <row r="150" spans="1:51">
      <c r="A150" s="86"/>
      <c r="B150" s="417"/>
      <c r="C150" s="88">
        <v>2008</v>
      </c>
      <c r="D150" s="106">
        <f t="shared" si="59"/>
        <v>0.255</v>
      </c>
      <c r="E150" s="106">
        <v>0.255</v>
      </c>
      <c r="F150" s="88"/>
      <c r="G150" s="88"/>
      <c r="H150" s="89"/>
      <c r="AX150" s="95">
        <f t="shared" si="55"/>
        <v>0.255</v>
      </c>
      <c r="AY150" s="95">
        <f t="shared" si="56"/>
        <v>0.255</v>
      </c>
    </row>
    <row r="151" spans="1:51">
      <c r="A151" s="86"/>
      <c r="B151" s="417"/>
      <c r="C151" s="88">
        <v>2009</v>
      </c>
      <c r="D151" s="112">
        <f t="shared" si="59"/>
        <v>0.126</v>
      </c>
      <c r="E151" s="112">
        <v>0.126</v>
      </c>
      <c r="F151" s="88"/>
      <c r="G151" s="88"/>
      <c r="H151" s="89"/>
      <c r="AX151" s="95">
        <f t="shared" si="55"/>
        <v>0.126</v>
      </c>
      <c r="AY151" s="95">
        <f t="shared" si="56"/>
        <v>0.126</v>
      </c>
    </row>
    <row r="152" spans="1:51">
      <c r="A152" s="86"/>
      <c r="B152" s="417"/>
      <c r="C152" s="88">
        <v>2010</v>
      </c>
      <c r="D152" s="112">
        <f t="shared" si="59"/>
        <v>0.1323</v>
      </c>
      <c r="E152" s="112">
        <f t="shared" ref="E152" si="60">E151*1.05</f>
        <v>0.1323</v>
      </c>
      <c r="F152" s="88"/>
      <c r="G152" s="88"/>
      <c r="H152" s="89"/>
      <c r="AX152" s="95">
        <f t="shared" si="55"/>
        <v>0.1323</v>
      </c>
      <c r="AY152" s="95">
        <f t="shared" si="56"/>
        <v>0.1323</v>
      </c>
    </row>
    <row r="153" spans="1:51" s="19" customFormat="1">
      <c r="A153" s="85"/>
      <c r="B153" s="419" t="s">
        <v>154</v>
      </c>
      <c r="C153" s="101" t="s">
        <v>19</v>
      </c>
      <c r="D153" s="102">
        <f>D154+D155+D156+D157</f>
        <v>17.385200000000001</v>
      </c>
      <c r="E153" s="102">
        <f t="shared" ref="E153:H153" si="61">E154+E155+E156+E157</f>
        <v>17.100200000000001</v>
      </c>
      <c r="F153" s="102">
        <f t="shared" si="61"/>
        <v>0</v>
      </c>
      <c r="G153" s="102">
        <f t="shared" si="61"/>
        <v>0.28500000000000003</v>
      </c>
      <c r="H153" s="109">
        <f t="shared" si="61"/>
        <v>0</v>
      </c>
      <c r="AX153" s="95">
        <f t="shared" si="55"/>
        <v>17.385200000000001</v>
      </c>
      <c r="AY153" s="95">
        <f t="shared" si="56"/>
        <v>17.385200000000001</v>
      </c>
    </row>
    <row r="154" spans="1:51">
      <c r="A154" s="86"/>
      <c r="B154" s="419"/>
      <c r="C154" s="88">
        <v>2007</v>
      </c>
      <c r="D154" s="106">
        <f t="shared" ref="D154:D157" si="62">E154+F154+G154+H154</f>
        <v>1.7809999999999999</v>
      </c>
      <c r="E154" s="106">
        <v>1.716</v>
      </c>
      <c r="F154" s="106"/>
      <c r="G154" s="106">
        <v>6.5000000000000002E-2</v>
      </c>
      <c r="H154" s="89"/>
      <c r="AX154" s="95">
        <f t="shared" si="55"/>
        <v>1.7809999999999999</v>
      </c>
      <c r="AY154" s="95">
        <f t="shared" si="56"/>
        <v>1.7809999999999999</v>
      </c>
    </row>
    <row r="155" spans="1:51">
      <c r="A155" s="86"/>
      <c r="B155" s="419"/>
      <c r="C155" s="88">
        <v>2008</v>
      </c>
      <c r="D155" s="106">
        <f t="shared" si="62"/>
        <v>4.9489999999999998</v>
      </c>
      <c r="E155" s="106">
        <v>4.88</v>
      </c>
      <c r="F155" s="106"/>
      <c r="G155" s="106">
        <v>6.9000000000000006E-2</v>
      </c>
      <c r="H155" s="89"/>
      <c r="AX155" s="95">
        <f t="shared" si="55"/>
        <v>4.9489999999999998</v>
      </c>
      <c r="AY155" s="95">
        <f t="shared" si="56"/>
        <v>4.9489999999999998</v>
      </c>
    </row>
    <row r="156" spans="1:51">
      <c r="A156" s="86"/>
      <c r="B156" s="419"/>
      <c r="C156" s="88">
        <v>2009</v>
      </c>
      <c r="D156" s="106">
        <f t="shared" si="62"/>
        <v>5.1970000000000001</v>
      </c>
      <c r="E156" s="106">
        <f t="shared" ref="E156:E157" si="63">E155*1.05</f>
        <v>5.1239999999999997</v>
      </c>
      <c r="F156" s="106"/>
      <c r="G156" s="106">
        <v>7.2999999999999995E-2</v>
      </c>
      <c r="H156" s="89"/>
      <c r="AX156" s="95">
        <f t="shared" si="55"/>
        <v>5.1970000000000001</v>
      </c>
      <c r="AY156" s="95">
        <f t="shared" si="56"/>
        <v>5.1970000000000001</v>
      </c>
    </row>
    <row r="157" spans="1:51">
      <c r="A157" s="86"/>
      <c r="B157" s="419"/>
      <c r="C157" s="88">
        <v>2010</v>
      </c>
      <c r="D157" s="106">
        <f t="shared" si="62"/>
        <v>5.4582000000000006</v>
      </c>
      <c r="E157" s="106">
        <f t="shared" si="63"/>
        <v>5.3802000000000003</v>
      </c>
      <c r="F157" s="106"/>
      <c r="G157" s="106">
        <v>7.8E-2</v>
      </c>
      <c r="H157" s="89"/>
      <c r="AX157" s="95">
        <f t="shared" si="55"/>
        <v>5.4582000000000006</v>
      </c>
      <c r="AY157" s="95">
        <f t="shared" si="56"/>
        <v>5.4582000000000006</v>
      </c>
    </row>
    <row r="158" spans="1:51" s="19" customFormat="1">
      <c r="A158" s="85"/>
      <c r="B158" s="413" t="s">
        <v>155</v>
      </c>
      <c r="C158" s="101" t="s">
        <v>19</v>
      </c>
      <c r="D158" s="102">
        <f>D159+D160+D161+D162</f>
        <v>31.009999999999998</v>
      </c>
      <c r="E158" s="102">
        <f t="shared" ref="E158:G158" si="64">E159+E160+E161+E162</f>
        <v>28.151999999999997</v>
      </c>
      <c r="F158" s="102">
        <f t="shared" si="64"/>
        <v>0</v>
      </c>
      <c r="G158" s="102">
        <f t="shared" si="64"/>
        <v>2.8579999999999997</v>
      </c>
      <c r="H158" s="104">
        <f>SUM(H159:H162)</f>
        <v>0</v>
      </c>
      <c r="AX158" s="95">
        <f t="shared" si="55"/>
        <v>31.009999999999998</v>
      </c>
      <c r="AY158" s="95">
        <f t="shared" si="56"/>
        <v>31.009999999999998</v>
      </c>
    </row>
    <row r="159" spans="1:51">
      <c r="A159" s="86"/>
      <c r="B159" s="414"/>
      <c r="C159" s="88">
        <v>2007</v>
      </c>
      <c r="D159" s="106">
        <f>E159+F159+G159+H159</f>
        <v>4.1230000000000002</v>
      </c>
      <c r="E159" s="106">
        <v>3.4729999999999999</v>
      </c>
      <c r="F159" s="106"/>
      <c r="G159" s="106">
        <v>0.65</v>
      </c>
      <c r="H159" s="89"/>
      <c r="AH159" s="115"/>
      <c r="AX159" s="95">
        <f t="shared" si="55"/>
        <v>4.1230000000000002</v>
      </c>
      <c r="AY159" s="95">
        <f t="shared" si="56"/>
        <v>4.1230000000000002</v>
      </c>
    </row>
    <row r="160" spans="1:51">
      <c r="A160" s="86"/>
      <c r="B160" s="414"/>
      <c r="C160" s="88">
        <v>2008</v>
      </c>
      <c r="D160" s="106">
        <f>E160+F160+G160+H160</f>
        <v>6.8789999999999996</v>
      </c>
      <c r="E160" s="106">
        <v>6.1849999999999996</v>
      </c>
      <c r="F160" s="106"/>
      <c r="G160" s="106">
        <v>0.69399999999999995</v>
      </c>
      <c r="H160" s="89"/>
      <c r="AH160" s="115"/>
      <c r="AX160" s="95">
        <f t="shared" si="55"/>
        <v>6.8789999999999996</v>
      </c>
      <c r="AY160" s="95">
        <f t="shared" si="56"/>
        <v>6.8789999999999996</v>
      </c>
    </row>
    <row r="161" spans="1:51">
      <c r="A161" s="86"/>
      <c r="B161" s="414"/>
      <c r="C161" s="88">
        <v>2009</v>
      </c>
      <c r="D161" s="106">
        <f>E161+F161+G161+H161</f>
        <v>8.7750000000000004</v>
      </c>
      <c r="E161" s="106">
        <v>8.0410000000000004</v>
      </c>
      <c r="F161" s="106"/>
      <c r="G161" s="106">
        <v>0.73399999999999999</v>
      </c>
      <c r="H161" s="89"/>
      <c r="AX161" s="95">
        <f t="shared" si="55"/>
        <v>8.7750000000000004</v>
      </c>
      <c r="AY161" s="95">
        <f t="shared" si="56"/>
        <v>8.7750000000000004</v>
      </c>
    </row>
    <row r="162" spans="1:51">
      <c r="A162" s="86"/>
      <c r="B162" s="415"/>
      <c r="C162" s="88">
        <v>2010</v>
      </c>
      <c r="D162" s="106">
        <f>E162+F162+G162+H162</f>
        <v>11.232999999999999</v>
      </c>
      <c r="E162" s="106">
        <v>10.452999999999999</v>
      </c>
      <c r="F162" s="106"/>
      <c r="G162" s="106">
        <v>0.78</v>
      </c>
      <c r="H162" s="89"/>
      <c r="AX162" s="95">
        <f t="shared" si="55"/>
        <v>11.232999999999999</v>
      </c>
      <c r="AY162" s="95">
        <f t="shared" si="56"/>
        <v>11.232999999999999</v>
      </c>
    </row>
    <row r="163" spans="1:51" s="19" customFormat="1" ht="18.75" customHeight="1">
      <c r="A163" s="85"/>
      <c r="B163" s="413" t="s">
        <v>156</v>
      </c>
      <c r="C163" s="101" t="s">
        <v>19</v>
      </c>
      <c r="D163" s="102">
        <f>D164+D165+D166+D167</f>
        <v>6.3445040000000006</v>
      </c>
      <c r="E163" s="102">
        <f t="shared" ref="E163:H163" si="65">E164+E165+E166+E167</f>
        <v>6.3445040000000006</v>
      </c>
      <c r="F163" s="102">
        <f t="shared" si="65"/>
        <v>0</v>
      </c>
      <c r="G163" s="102">
        <f t="shared" si="65"/>
        <v>0</v>
      </c>
      <c r="H163" s="109">
        <f t="shared" si="65"/>
        <v>0</v>
      </c>
      <c r="AX163" s="95">
        <f t="shared" si="55"/>
        <v>6.3445040000000006</v>
      </c>
      <c r="AY163" s="95">
        <f t="shared" si="56"/>
        <v>6.3445040000000006</v>
      </c>
    </row>
    <row r="164" spans="1:51">
      <c r="A164" s="86"/>
      <c r="B164" s="414"/>
      <c r="C164" s="88">
        <v>2007</v>
      </c>
      <c r="D164" s="106">
        <f t="shared" ref="D164:D167" si="66">E164+F164+G164+H164</f>
        <v>1.472</v>
      </c>
      <c r="E164" s="106">
        <v>1.472</v>
      </c>
      <c r="F164" s="88">
        <v>0</v>
      </c>
      <c r="G164" s="88">
        <v>0</v>
      </c>
      <c r="H164" s="89">
        <v>0</v>
      </c>
      <c r="AX164" s="95">
        <f t="shared" si="55"/>
        <v>1.472</v>
      </c>
      <c r="AY164" s="95">
        <f t="shared" si="56"/>
        <v>1.472</v>
      </c>
    </row>
    <row r="165" spans="1:51">
      <c r="A165" s="86"/>
      <c r="B165" s="414"/>
      <c r="C165" s="88">
        <v>2008</v>
      </c>
      <c r="D165" s="106">
        <f t="shared" si="66"/>
        <v>1.5456000000000001</v>
      </c>
      <c r="E165" s="106">
        <f t="shared" ref="E165:E167" si="67">E164*1.05</f>
        <v>1.5456000000000001</v>
      </c>
      <c r="F165" s="88">
        <v>0</v>
      </c>
      <c r="G165" s="88">
        <v>0</v>
      </c>
      <c r="H165" s="89">
        <v>0</v>
      </c>
      <c r="AX165" s="95">
        <f t="shared" si="55"/>
        <v>1.5456000000000001</v>
      </c>
      <c r="AY165" s="95">
        <f t="shared" si="56"/>
        <v>1.5456000000000001</v>
      </c>
    </row>
    <row r="166" spans="1:51">
      <c r="A166" s="86"/>
      <c r="B166" s="414"/>
      <c r="C166" s="88">
        <v>2009</v>
      </c>
      <c r="D166" s="106">
        <f t="shared" si="66"/>
        <v>1.6228800000000001</v>
      </c>
      <c r="E166" s="106">
        <f t="shared" si="67"/>
        <v>1.6228800000000001</v>
      </c>
      <c r="F166" s="88">
        <v>0</v>
      </c>
      <c r="G166" s="88">
        <v>0</v>
      </c>
      <c r="H166" s="89">
        <v>0</v>
      </c>
      <c r="AX166" s="95">
        <f t="shared" si="55"/>
        <v>1.6228800000000001</v>
      </c>
      <c r="AY166" s="95">
        <f t="shared" si="56"/>
        <v>1.6228800000000001</v>
      </c>
    </row>
    <row r="167" spans="1:51">
      <c r="A167" s="86"/>
      <c r="B167" s="415"/>
      <c r="C167" s="88">
        <v>2010</v>
      </c>
      <c r="D167" s="106">
        <f t="shared" si="66"/>
        <v>1.7040240000000002</v>
      </c>
      <c r="E167" s="106">
        <f t="shared" si="67"/>
        <v>1.7040240000000002</v>
      </c>
      <c r="F167" s="88">
        <v>0</v>
      </c>
      <c r="G167" s="88">
        <v>0</v>
      </c>
      <c r="H167" s="89">
        <v>0</v>
      </c>
      <c r="AX167" s="95">
        <f t="shared" si="55"/>
        <v>1.7040240000000002</v>
      </c>
      <c r="AY167" s="95">
        <f t="shared" si="56"/>
        <v>1.7040240000000002</v>
      </c>
    </row>
    <row r="168" spans="1:51" s="19" customFormat="1" ht="18.75" customHeight="1">
      <c r="A168" s="85"/>
      <c r="B168" s="413" t="s">
        <v>157</v>
      </c>
      <c r="C168" s="101" t="s">
        <v>19</v>
      </c>
      <c r="D168" s="102">
        <f>D169+D170+D171+D172</f>
        <v>0.51254999999999995</v>
      </c>
      <c r="E168" s="102">
        <f t="shared" ref="E168:H168" si="68">E169+E170+E171+E172</f>
        <v>0.51254999999999995</v>
      </c>
      <c r="F168" s="102">
        <f t="shared" si="68"/>
        <v>0</v>
      </c>
      <c r="G168" s="102">
        <f t="shared" si="68"/>
        <v>0</v>
      </c>
      <c r="H168" s="109">
        <f t="shared" si="68"/>
        <v>0</v>
      </c>
      <c r="AX168" s="95">
        <f t="shared" si="55"/>
        <v>0.51254999999999995</v>
      </c>
      <c r="AY168" s="95">
        <f t="shared" si="56"/>
        <v>0.51254999999999995</v>
      </c>
    </row>
    <row r="169" spans="1:51">
      <c r="A169" s="86"/>
      <c r="B169" s="414"/>
      <c r="C169" s="88">
        <v>2007</v>
      </c>
      <c r="D169" s="106">
        <f t="shared" ref="D169:D172" si="69">E169+F169+G169+H169</f>
        <v>0.35699999999999998</v>
      </c>
      <c r="E169" s="106">
        <v>0.35699999999999998</v>
      </c>
      <c r="F169" s="88">
        <f t="shared" ref="F169:H172" si="70">SUM(F170:F172)</f>
        <v>0</v>
      </c>
      <c r="G169" s="88">
        <f t="shared" si="70"/>
        <v>0</v>
      </c>
      <c r="H169" s="89">
        <f t="shared" si="70"/>
        <v>0</v>
      </c>
      <c r="AX169" s="95">
        <f t="shared" si="55"/>
        <v>0.35699999999999998</v>
      </c>
      <c r="AY169" s="95">
        <f t="shared" si="56"/>
        <v>0.35699999999999998</v>
      </c>
    </row>
    <row r="170" spans="1:51">
      <c r="A170" s="86"/>
      <c r="B170" s="414"/>
      <c r="C170" s="88">
        <v>2008</v>
      </c>
      <c r="D170" s="106">
        <f t="shared" si="69"/>
        <v>5.0999999999999997E-2</v>
      </c>
      <c r="E170" s="106">
        <v>5.0999999999999997E-2</v>
      </c>
      <c r="F170" s="88">
        <f t="shared" si="70"/>
        <v>0</v>
      </c>
      <c r="G170" s="88">
        <f t="shared" si="70"/>
        <v>0</v>
      </c>
      <c r="H170" s="89">
        <f t="shared" si="70"/>
        <v>0</v>
      </c>
      <c r="AX170" s="95">
        <f t="shared" si="55"/>
        <v>5.0999999999999997E-2</v>
      </c>
      <c r="AY170" s="95">
        <f t="shared" si="56"/>
        <v>5.0999999999999997E-2</v>
      </c>
    </row>
    <row r="171" spans="1:51">
      <c r="A171" s="86"/>
      <c r="B171" s="414"/>
      <c r="C171" s="88">
        <v>2009</v>
      </c>
      <c r="D171" s="106">
        <f t="shared" si="69"/>
        <v>5.0999999999999997E-2</v>
      </c>
      <c r="E171" s="106">
        <v>5.0999999999999997E-2</v>
      </c>
      <c r="F171" s="88">
        <f t="shared" si="70"/>
        <v>0</v>
      </c>
      <c r="G171" s="88">
        <f t="shared" si="70"/>
        <v>0</v>
      </c>
      <c r="H171" s="89">
        <f t="shared" si="70"/>
        <v>0</v>
      </c>
      <c r="AX171" s="95">
        <f t="shared" si="55"/>
        <v>5.0999999999999997E-2</v>
      </c>
      <c r="AY171" s="95">
        <f t="shared" si="56"/>
        <v>5.0999999999999997E-2</v>
      </c>
    </row>
    <row r="172" spans="1:51">
      <c r="A172" s="86"/>
      <c r="B172" s="415"/>
      <c r="C172" s="88">
        <v>2010</v>
      </c>
      <c r="D172" s="106">
        <f t="shared" si="69"/>
        <v>5.355E-2</v>
      </c>
      <c r="E172" s="106">
        <f t="shared" ref="E172" si="71">E171*1.05</f>
        <v>5.355E-2</v>
      </c>
      <c r="F172" s="88">
        <f t="shared" si="70"/>
        <v>0</v>
      </c>
      <c r="G172" s="88">
        <f t="shared" si="70"/>
        <v>0</v>
      </c>
      <c r="H172" s="89">
        <f t="shared" si="70"/>
        <v>0</v>
      </c>
      <c r="AX172" s="95">
        <f t="shared" si="55"/>
        <v>5.355E-2</v>
      </c>
      <c r="AY172" s="95">
        <f t="shared" si="56"/>
        <v>5.355E-2</v>
      </c>
    </row>
    <row r="173" spans="1:51" s="19" customFormat="1" ht="18.75" customHeight="1">
      <c r="A173" s="85"/>
      <c r="B173" s="413" t="s">
        <v>158</v>
      </c>
      <c r="C173" s="101" t="s">
        <v>19</v>
      </c>
      <c r="D173" s="102">
        <f>D174+D175+D176+D177</f>
        <v>4.7839075000000006</v>
      </c>
      <c r="E173" s="102">
        <f t="shared" ref="E173:H173" si="72">E174+E175+E176+E177</f>
        <v>4.7839075000000006</v>
      </c>
      <c r="F173" s="102">
        <f t="shared" si="72"/>
        <v>0</v>
      </c>
      <c r="G173" s="102">
        <f t="shared" si="72"/>
        <v>0</v>
      </c>
      <c r="H173" s="109">
        <f t="shared" si="72"/>
        <v>0</v>
      </c>
      <c r="AX173" s="95">
        <f t="shared" si="55"/>
        <v>4.7839075000000006</v>
      </c>
      <c r="AY173" s="95">
        <f t="shared" si="56"/>
        <v>4.7839075000000006</v>
      </c>
    </row>
    <row r="174" spans="1:51">
      <c r="A174" s="86"/>
      <c r="B174" s="414"/>
      <c r="C174" s="88">
        <v>2007</v>
      </c>
      <c r="D174" s="106">
        <f t="shared" ref="D174:D177" si="73">E174+F174+G174+H174</f>
        <v>2.9460000000000002</v>
      </c>
      <c r="E174" s="106">
        <v>2.9460000000000002</v>
      </c>
      <c r="F174" s="88"/>
      <c r="G174" s="88"/>
      <c r="H174" s="89"/>
      <c r="AX174" s="95">
        <f t="shared" si="55"/>
        <v>2.9460000000000002</v>
      </c>
      <c r="AY174" s="95">
        <f t="shared" si="56"/>
        <v>2.9460000000000002</v>
      </c>
    </row>
    <row r="175" spans="1:51">
      <c r="A175" s="86"/>
      <c r="B175" s="414"/>
      <c r="C175" s="88">
        <v>2008</v>
      </c>
      <c r="D175" s="106">
        <f t="shared" si="73"/>
        <v>0.58300000000000007</v>
      </c>
      <c r="E175" s="106">
        <f>0.545+0.038</f>
        <v>0.58300000000000007</v>
      </c>
      <c r="F175" s="88"/>
      <c r="G175" s="88"/>
      <c r="H175" s="89"/>
      <c r="AX175" s="95">
        <f t="shared" si="55"/>
        <v>0.58300000000000007</v>
      </c>
      <c r="AY175" s="95">
        <f t="shared" si="56"/>
        <v>0.58300000000000007</v>
      </c>
    </row>
    <row r="176" spans="1:51">
      <c r="A176" s="86"/>
      <c r="B176" s="414"/>
      <c r="C176" s="88">
        <v>2009</v>
      </c>
      <c r="D176" s="106">
        <f t="shared" si="73"/>
        <v>0.61215000000000008</v>
      </c>
      <c r="E176" s="106">
        <f t="shared" ref="E176:E177" si="74">E175*1.05</f>
        <v>0.61215000000000008</v>
      </c>
      <c r="F176" s="88"/>
      <c r="G176" s="88"/>
      <c r="H176" s="89"/>
      <c r="AX176" s="95">
        <f t="shared" si="55"/>
        <v>0.61215000000000008</v>
      </c>
      <c r="AY176" s="95">
        <f t="shared" si="56"/>
        <v>0.61215000000000008</v>
      </c>
    </row>
    <row r="177" spans="1:51">
      <c r="A177" s="86"/>
      <c r="B177" s="415"/>
      <c r="C177" s="88">
        <v>2010</v>
      </c>
      <c r="D177" s="106">
        <f t="shared" si="73"/>
        <v>0.64275750000000009</v>
      </c>
      <c r="E177" s="106">
        <f t="shared" si="74"/>
        <v>0.64275750000000009</v>
      </c>
      <c r="F177" s="88"/>
      <c r="G177" s="88"/>
      <c r="H177" s="89"/>
      <c r="AX177" s="95">
        <f t="shared" si="55"/>
        <v>0.64275750000000009</v>
      </c>
      <c r="AY177" s="95">
        <f t="shared" si="56"/>
        <v>0.64275750000000009</v>
      </c>
    </row>
    <row r="178" spans="1:51" s="19" customFormat="1">
      <c r="A178" s="85"/>
      <c r="B178" s="413" t="s">
        <v>159</v>
      </c>
      <c r="C178" s="101" t="s">
        <v>19</v>
      </c>
      <c r="D178" s="102">
        <f>D179+D180+D181+D182</f>
        <v>18.8</v>
      </c>
      <c r="E178" s="102">
        <f t="shared" ref="E178:H178" si="75">E179+E180+E181+E182</f>
        <v>18.8</v>
      </c>
      <c r="F178" s="102">
        <f t="shared" si="75"/>
        <v>0</v>
      </c>
      <c r="G178" s="102">
        <f t="shared" si="75"/>
        <v>0</v>
      </c>
      <c r="H178" s="109">
        <f t="shared" si="75"/>
        <v>0</v>
      </c>
      <c r="AX178" s="95">
        <f t="shared" si="55"/>
        <v>18.8</v>
      </c>
      <c r="AY178" s="95">
        <f t="shared" si="56"/>
        <v>18.8</v>
      </c>
    </row>
    <row r="179" spans="1:51">
      <c r="A179" s="86"/>
      <c r="B179" s="414"/>
      <c r="C179" s="88">
        <v>2007</v>
      </c>
      <c r="D179" s="106">
        <f t="shared" ref="D179:D182" si="76">E179+F179+G179+H179</f>
        <v>0</v>
      </c>
      <c r="E179" s="106">
        <f>F179+G179+H179</f>
        <v>0</v>
      </c>
      <c r="F179" s="88"/>
      <c r="G179" s="88"/>
      <c r="H179" s="89"/>
      <c r="AX179" s="95">
        <f t="shared" si="55"/>
        <v>0</v>
      </c>
      <c r="AY179" s="95">
        <f t="shared" si="56"/>
        <v>0</v>
      </c>
    </row>
    <row r="180" spans="1:51">
      <c r="A180" s="86"/>
      <c r="B180" s="414"/>
      <c r="C180" s="88">
        <v>2008</v>
      </c>
      <c r="D180" s="106">
        <f t="shared" si="76"/>
        <v>12.6</v>
      </c>
      <c r="E180" s="106">
        <v>12.6</v>
      </c>
      <c r="F180" s="88"/>
      <c r="G180" s="88"/>
      <c r="H180" s="89"/>
      <c r="AX180" s="95">
        <f t="shared" si="55"/>
        <v>12.6</v>
      </c>
      <c r="AY180" s="95">
        <f t="shared" si="56"/>
        <v>12.6</v>
      </c>
    </row>
    <row r="181" spans="1:51">
      <c r="A181" s="86"/>
      <c r="B181" s="414"/>
      <c r="C181" s="88">
        <v>2009</v>
      </c>
      <c r="D181" s="106">
        <f t="shared" si="76"/>
        <v>3.5</v>
      </c>
      <c r="E181" s="106">
        <v>3.5</v>
      </c>
      <c r="F181" s="88"/>
      <c r="G181" s="88"/>
      <c r="H181" s="89"/>
      <c r="AX181" s="95">
        <f t="shared" si="55"/>
        <v>3.5</v>
      </c>
      <c r="AY181" s="95">
        <f t="shared" si="56"/>
        <v>3.5</v>
      </c>
    </row>
    <row r="182" spans="1:51">
      <c r="A182" s="86"/>
      <c r="B182" s="415"/>
      <c r="C182" s="88">
        <v>2010</v>
      </c>
      <c r="D182" s="106">
        <f t="shared" si="76"/>
        <v>2.7</v>
      </c>
      <c r="E182" s="106">
        <v>2.7</v>
      </c>
      <c r="F182" s="88"/>
      <c r="G182" s="88"/>
      <c r="H182" s="89"/>
      <c r="AX182" s="95">
        <f t="shared" si="55"/>
        <v>2.7</v>
      </c>
      <c r="AY182" s="95">
        <f t="shared" si="56"/>
        <v>2.7</v>
      </c>
    </row>
    <row r="183" spans="1:51" s="19" customFormat="1">
      <c r="A183" s="85"/>
      <c r="B183" s="413" t="s">
        <v>160</v>
      </c>
      <c r="C183" s="101" t="s">
        <v>19</v>
      </c>
      <c r="D183" s="102">
        <f>D184+D185+D186+D187</f>
        <v>5.4</v>
      </c>
      <c r="E183" s="102">
        <f t="shared" ref="E183:H183" si="77">E184+E185+E186+E187</f>
        <v>5.4</v>
      </c>
      <c r="F183" s="102">
        <f t="shared" si="77"/>
        <v>0</v>
      </c>
      <c r="G183" s="102">
        <f t="shared" si="77"/>
        <v>0</v>
      </c>
      <c r="H183" s="109">
        <f t="shared" si="77"/>
        <v>0</v>
      </c>
      <c r="AX183" s="95">
        <f t="shared" si="55"/>
        <v>5.4</v>
      </c>
      <c r="AY183" s="95">
        <f t="shared" si="56"/>
        <v>5.4</v>
      </c>
    </row>
    <row r="184" spans="1:51">
      <c r="A184" s="86"/>
      <c r="B184" s="414"/>
      <c r="C184" s="88">
        <v>2007</v>
      </c>
      <c r="D184" s="112">
        <f t="shared" ref="D184:D187" si="78">E184+F184+G184+H184</f>
        <v>0</v>
      </c>
      <c r="E184" s="88"/>
      <c r="F184" s="88"/>
      <c r="G184" s="88"/>
      <c r="H184" s="89"/>
      <c r="AX184" s="95">
        <f t="shared" si="55"/>
        <v>0</v>
      </c>
      <c r="AY184" s="95">
        <f t="shared" si="56"/>
        <v>0</v>
      </c>
    </row>
    <row r="185" spans="1:51">
      <c r="A185" s="86"/>
      <c r="B185" s="414"/>
      <c r="C185" s="88">
        <v>2008</v>
      </c>
      <c r="D185" s="112">
        <f t="shared" si="78"/>
        <v>1.8</v>
      </c>
      <c r="E185" s="88">
        <v>1.8</v>
      </c>
      <c r="F185" s="88"/>
      <c r="G185" s="88"/>
      <c r="H185" s="89"/>
      <c r="AX185" s="95">
        <f t="shared" si="55"/>
        <v>1.8</v>
      </c>
      <c r="AY185" s="95">
        <f t="shared" si="56"/>
        <v>1.8</v>
      </c>
    </row>
    <row r="186" spans="1:51">
      <c r="A186" s="86"/>
      <c r="B186" s="414"/>
      <c r="C186" s="88">
        <v>2009</v>
      </c>
      <c r="D186" s="112">
        <f t="shared" si="78"/>
        <v>2.1</v>
      </c>
      <c r="E186" s="88">
        <v>2.1</v>
      </c>
      <c r="F186" s="88"/>
      <c r="G186" s="88"/>
      <c r="H186" s="89"/>
      <c r="AX186" s="95">
        <f t="shared" si="55"/>
        <v>2.1</v>
      </c>
      <c r="AY186" s="95">
        <f t="shared" si="56"/>
        <v>2.1</v>
      </c>
    </row>
    <row r="187" spans="1:51">
      <c r="A187" s="86"/>
      <c r="B187" s="415"/>
      <c r="C187" s="88">
        <v>2010</v>
      </c>
      <c r="D187" s="112">
        <f t="shared" si="78"/>
        <v>1.5</v>
      </c>
      <c r="E187" s="88">
        <v>1.5</v>
      </c>
      <c r="F187" s="88"/>
      <c r="G187" s="88"/>
      <c r="H187" s="89"/>
      <c r="AX187" s="95">
        <f t="shared" si="55"/>
        <v>1.5</v>
      </c>
      <c r="AY187" s="95">
        <f t="shared" si="56"/>
        <v>1.5</v>
      </c>
    </row>
    <row r="188" spans="1:51" s="19" customFormat="1">
      <c r="A188" s="85"/>
      <c r="B188" s="413" t="s">
        <v>161</v>
      </c>
      <c r="C188" s="101" t="s">
        <v>19</v>
      </c>
      <c r="D188" s="102">
        <f>D189+D190+D191+D192</f>
        <v>9.2000000000000011</v>
      </c>
      <c r="E188" s="102">
        <f t="shared" ref="E188:H188" si="79">E189+E190+E191+E192</f>
        <v>9.2000000000000011</v>
      </c>
      <c r="F188" s="102">
        <f t="shared" si="79"/>
        <v>0</v>
      </c>
      <c r="G188" s="102">
        <f t="shared" si="79"/>
        <v>0</v>
      </c>
      <c r="H188" s="109">
        <f t="shared" si="79"/>
        <v>0</v>
      </c>
      <c r="AX188" s="95">
        <f t="shared" si="55"/>
        <v>9.2000000000000011</v>
      </c>
      <c r="AY188" s="95">
        <f t="shared" si="56"/>
        <v>9.2000000000000011</v>
      </c>
    </row>
    <row r="189" spans="1:51">
      <c r="A189" s="86"/>
      <c r="B189" s="414"/>
      <c r="C189" s="88">
        <v>2007</v>
      </c>
      <c r="D189" s="106">
        <f t="shared" ref="D189:D192" si="80">E189+F189+G189+H189</f>
        <v>0.5</v>
      </c>
      <c r="E189" s="106">
        <v>0.5</v>
      </c>
      <c r="F189" s="88"/>
      <c r="G189" s="88"/>
      <c r="H189" s="89"/>
      <c r="AX189" s="95">
        <f t="shared" si="55"/>
        <v>0.5</v>
      </c>
      <c r="AY189" s="95">
        <f t="shared" si="56"/>
        <v>0.5</v>
      </c>
    </row>
    <row r="190" spans="1:51">
      <c r="A190" s="86"/>
      <c r="B190" s="414"/>
      <c r="C190" s="88">
        <v>2008</v>
      </c>
      <c r="D190" s="106">
        <f t="shared" si="80"/>
        <v>6</v>
      </c>
      <c r="E190" s="106">
        <v>6</v>
      </c>
      <c r="F190" s="88"/>
      <c r="G190" s="88"/>
      <c r="H190" s="89"/>
      <c r="AX190" s="95">
        <f t="shared" si="55"/>
        <v>6</v>
      </c>
      <c r="AY190" s="95">
        <f t="shared" si="56"/>
        <v>6</v>
      </c>
    </row>
    <row r="191" spans="1:51">
      <c r="A191" s="86"/>
      <c r="B191" s="414"/>
      <c r="C191" s="88">
        <v>2009</v>
      </c>
      <c r="D191" s="106">
        <f t="shared" si="80"/>
        <v>1.9</v>
      </c>
      <c r="E191" s="106">
        <v>1.9</v>
      </c>
      <c r="F191" s="88"/>
      <c r="G191" s="88"/>
      <c r="H191" s="89"/>
      <c r="AX191" s="95">
        <f t="shared" si="55"/>
        <v>1.9</v>
      </c>
      <c r="AY191" s="95">
        <f t="shared" si="56"/>
        <v>1.9</v>
      </c>
    </row>
    <row r="192" spans="1:51">
      <c r="A192" s="86"/>
      <c r="B192" s="415"/>
      <c r="C192" s="88">
        <v>2010</v>
      </c>
      <c r="D192" s="106">
        <f t="shared" si="80"/>
        <v>0.8</v>
      </c>
      <c r="E192" s="106">
        <v>0.8</v>
      </c>
      <c r="F192" s="88"/>
      <c r="G192" s="88"/>
      <c r="H192" s="89"/>
      <c r="AX192" s="95">
        <f t="shared" si="55"/>
        <v>0.8</v>
      </c>
      <c r="AY192" s="95">
        <f t="shared" si="56"/>
        <v>0.8</v>
      </c>
    </row>
    <row r="193" spans="1:159" s="117" customFormat="1">
      <c r="A193" s="85"/>
      <c r="B193" s="413" t="s">
        <v>162</v>
      </c>
      <c r="C193" s="101" t="s">
        <v>139</v>
      </c>
      <c r="D193" s="102">
        <f>D194+D195+D196+D197</f>
        <v>50.5</v>
      </c>
      <c r="E193" s="102">
        <f t="shared" ref="E193:H193" si="81">E194+E195+E196+E197</f>
        <v>0</v>
      </c>
      <c r="F193" s="102">
        <f t="shared" si="81"/>
        <v>23.5</v>
      </c>
      <c r="G193" s="102">
        <f t="shared" si="81"/>
        <v>27</v>
      </c>
      <c r="H193" s="109">
        <f t="shared" si="81"/>
        <v>0</v>
      </c>
      <c r="I193" s="116"/>
      <c r="J193" s="116"/>
      <c r="K193" s="116"/>
      <c r="L193" s="116"/>
      <c r="M193" s="116"/>
      <c r="N193" s="116"/>
      <c r="W193" s="118"/>
      <c r="X193" s="118"/>
      <c r="Y193" s="118"/>
      <c r="Z193" s="118"/>
      <c r="AA193" s="118"/>
      <c r="AB193" s="118"/>
      <c r="AC193" s="118"/>
      <c r="AD193" s="118"/>
      <c r="AE193" s="118"/>
      <c r="AF193" s="118"/>
      <c r="AG193" s="118"/>
      <c r="AH193" s="118"/>
      <c r="AI193" s="118"/>
      <c r="AJ193" s="118"/>
      <c r="AK193" s="118"/>
      <c r="AL193" s="118"/>
      <c r="AM193" s="118"/>
      <c r="AN193" s="118"/>
      <c r="AO193" s="118"/>
      <c r="AP193" s="118"/>
      <c r="AQ193" s="118"/>
      <c r="AR193" s="118"/>
      <c r="AS193" s="118"/>
      <c r="AT193" s="118"/>
      <c r="AU193" s="118"/>
      <c r="AV193" s="118"/>
      <c r="AW193" s="118"/>
      <c r="AX193" s="95">
        <f t="shared" si="55"/>
        <v>50.5</v>
      </c>
      <c r="AY193" s="95">
        <f t="shared" si="56"/>
        <v>50.5</v>
      </c>
      <c r="AZ193" s="118"/>
      <c r="BA193" s="118"/>
      <c r="BB193" s="118"/>
      <c r="BC193" s="118"/>
      <c r="BD193" s="118"/>
      <c r="BE193" s="118"/>
      <c r="BF193" s="118"/>
      <c r="BG193" s="118"/>
      <c r="BH193" s="118"/>
      <c r="BI193" s="118"/>
      <c r="BJ193" s="118"/>
      <c r="BK193" s="118"/>
      <c r="BL193" s="118"/>
      <c r="BM193" s="118"/>
      <c r="BN193" s="118"/>
      <c r="BO193" s="118"/>
      <c r="BP193" s="118"/>
      <c r="BQ193" s="118"/>
      <c r="BR193" s="118"/>
      <c r="BS193" s="118"/>
      <c r="BT193" s="118"/>
      <c r="BU193" s="118"/>
      <c r="BV193" s="118"/>
      <c r="BW193" s="118"/>
      <c r="BX193" s="118"/>
      <c r="BY193" s="118"/>
      <c r="BZ193" s="118"/>
      <c r="CA193" s="118"/>
      <c r="CB193" s="118"/>
      <c r="CC193" s="118"/>
      <c r="CD193" s="118"/>
      <c r="CE193" s="118"/>
      <c r="CF193" s="118"/>
      <c r="CG193" s="118"/>
      <c r="CH193" s="118"/>
      <c r="CI193" s="118"/>
      <c r="CJ193" s="118"/>
      <c r="CK193" s="118"/>
      <c r="CL193" s="118"/>
      <c r="CM193" s="118"/>
      <c r="CN193" s="118"/>
      <c r="CO193" s="118"/>
      <c r="CP193" s="118"/>
      <c r="CQ193" s="118"/>
      <c r="CR193" s="118"/>
      <c r="CS193" s="118"/>
      <c r="CT193" s="118"/>
      <c r="CU193" s="118"/>
      <c r="CV193" s="118"/>
      <c r="CW193" s="118"/>
      <c r="CX193" s="118"/>
      <c r="CY193" s="118"/>
      <c r="CZ193" s="118"/>
      <c r="DA193" s="118"/>
      <c r="DB193" s="118"/>
      <c r="DC193" s="118"/>
      <c r="DD193" s="118"/>
      <c r="DE193" s="118"/>
      <c r="DF193" s="118"/>
      <c r="DG193" s="118"/>
      <c r="DH193" s="118"/>
      <c r="DI193" s="118"/>
      <c r="DJ193" s="118"/>
      <c r="DK193" s="118"/>
      <c r="DL193" s="118"/>
      <c r="DM193" s="118"/>
      <c r="DN193" s="118"/>
      <c r="DO193" s="118"/>
      <c r="DP193" s="118"/>
      <c r="DQ193" s="118"/>
      <c r="DR193" s="118"/>
      <c r="DS193" s="118"/>
      <c r="DT193" s="118"/>
      <c r="DU193" s="118"/>
      <c r="DV193" s="118"/>
      <c r="DW193" s="118"/>
      <c r="DX193" s="118"/>
      <c r="DY193" s="118"/>
      <c r="DZ193" s="118"/>
      <c r="EA193" s="118"/>
      <c r="EB193" s="118"/>
      <c r="EC193" s="118"/>
      <c r="ED193" s="118"/>
      <c r="EE193" s="118"/>
      <c r="EF193" s="118"/>
      <c r="EG193" s="118"/>
      <c r="EH193" s="118"/>
      <c r="EI193" s="118"/>
      <c r="EJ193" s="118"/>
      <c r="EK193" s="118"/>
      <c r="EL193" s="118"/>
      <c r="EM193" s="118"/>
      <c r="EN193" s="118"/>
      <c r="EO193" s="118"/>
      <c r="EP193" s="118"/>
      <c r="EQ193" s="118"/>
      <c r="ER193" s="118"/>
      <c r="ES193" s="118"/>
      <c r="ET193" s="118"/>
      <c r="EU193" s="118"/>
      <c r="EV193" s="118"/>
      <c r="EW193" s="118"/>
      <c r="EX193" s="118"/>
      <c r="EY193" s="118"/>
      <c r="EZ193" s="118"/>
      <c r="FA193" s="118"/>
      <c r="FB193" s="118"/>
      <c r="FC193" s="118"/>
    </row>
    <row r="194" spans="1:159" s="110" customFormat="1">
      <c r="A194" s="86"/>
      <c r="B194" s="414"/>
      <c r="C194" s="88">
        <v>2007</v>
      </c>
      <c r="D194" s="112">
        <f t="shared" ref="D194:D197" si="82">E194+F194+G194+H194</f>
        <v>3.5</v>
      </c>
      <c r="E194" s="88"/>
      <c r="F194" s="88"/>
      <c r="G194" s="88">
        <v>3.5</v>
      </c>
      <c r="H194" s="89">
        <f>I194+J194</f>
        <v>0</v>
      </c>
      <c r="I194" s="27"/>
      <c r="J194" s="27"/>
      <c r="K194" s="27"/>
      <c r="L194" s="27"/>
      <c r="M194" s="27"/>
      <c r="N194" s="27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95">
        <f t="shared" si="55"/>
        <v>3.5</v>
      </c>
      <c r="AY194" s="95">
        <f t="shared" si="56"/>
        <v>3.5</v>
      </c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1"/>
      <c r="BW194" s="111"/>
      <c r="BX194" s="111"/>
      <c r="BY194" s="111"/>
      <c r="BZ194" s="111"/>
      <c r="CA194" s="111"/>
      <c r="CB194" s="111"/>
      <c r="CC194" s="111"/>
      <c r="CD194" s="111"/>
      <c r="CE194" s="111"/>
      <c r="CF194" s="111"/>
      <c r="CG194" s="111"/>
      <c r="CH194" s="111"/>
      <c r="CI194" s="111"/>
      <c r="CJ194" s="111"/>
      <c r="CK194" s="111"/>
      <c r="CL194" s="111"/>
      <c r="CM194" s="111"/>
      <c r="CN194" s="111"/>
      <c r="CO194" s="111"/>
      <c r="CP194" s="111"/>
      <c r="CQ194" s="111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1"/>
      <c r="DI194" s="111"/>
      <c r="DJ194" s="111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1"/>
      <c r="DZ194" s="111"/>
      <c r="EA194" s="111"/>
      <c r="EB194" s="111"/>
      <c r="EC194" s="111"/>
      <c r="ED194" s="111"/>
      <c r="EE194" s="111"/>
      <c r="EF194" s="111"/>
      <c r="EG194" s="111"/>
      <c r="EH194" s="111"/>
      <c r="EI194" s="111"/>
      <c r="EJ194" s="111"/>
      <c r="EK194" s="111"/>
      <c r="EL194" s="111"/>
      <c r="EM194" s="111"/>
      <c r="EN194" s="111"/>
      <c r="EO194" s="111"/>
      <c r="EP194" s="111"/>
      <c r="EQ194" s="111"/>
      <c r="ER194" s="111"/>
      <c r="ES194" s="111"/>
      <c r="ET194" s="111"/>
      <c r="EU194" s="111"/>
      <c r="EV194" s="111"/>
      <c r="EW194" s="111"/>
      <c r="EX194" s="111"/>
      <c r="EY194" s="111"/>
      <c r="EZ194" s="111"/>
      <c r="FA194" s="111"/>
      <c r="FB194" s="111"/>
      <c r="FC194" s="111"/>
    </row>
    <row r="195" spans="1:159" s="110" customFormat="1">
      <c r="A195" s="86"/>
      <c r="B195" s="414"/>
      <c r="C195" s="88">
        <v>2008</v>
      </c>
      <c r="D195" s="112">
        <f t="shared" si="82"/>
        <v>47</v>
      </c>
      <c r="E195" s="88"/>
      <c r="F195" s="88">
        <v>23.5</v>
      </c>
      <c r="G195" s="88">
        <v>23.5</v>
      </c>
      <c r="H195" s="89">
        <f>I195+J195</f>
        <v>0</v>
      </c>
      <c r="I195" s="27"/>
      <c r="J195" s="27"/>
      <c r="K195" s="27"/>
      <c r="L195" s="27"/>
      <c r="M195" s="27"/>
      <c r="N195" s="27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95">
        <f t="shared" si="55"/>
        <v>47</v>
      </c>
      <c r="AY195" s="95">
        <f t="shared" si="56"/>
        <v>47</v>
      </c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V195" s="111"/>
      <c r="BW195" s="111"/>
      <c r="BX195" s="111"/>
      <c r="BY195" s="111"/>
      <c r="BZ195" s="111"/>
      <c r="CA195" s="111"/>
      <c r="CB195" s="111"/>
      <c r="CC195" s="111"/>
      <c r="CD195" s="111"/>
      <c r="CE195" s="111"/>
      <c r="CF195" s="111"/>
      <c r="CG195" s="111"/>
      <c r="CH195" s="111"/>
      <c r="CI195" s="111"/>
      <c r="CJ195" s="111"/>
      <c r="CK195" s="111"/>
      <c r="CL195" s="111"/>
      <c r="CM195" s="111"/>
      <c r="CN195" s="111"/>
      <c r="CO195" s="111"/>
      <c r="CP195" s="111"/>
      <c r="CQ195" s="111"/>
      <c r="CR195" s="111"/>
      <c r="CS195" s="111"/>
      <c r="CT195" s="111"/>
      <c r="CU195" s="111"/>
      <c r="CV195" s="111"/>
      <c r="CW195" s="111"/>
      <c r="CX195" s="111"/>
      <c r="CY195" s="111"/>
      <c r="CZ195" s="111"/>
      <c r="DA195" s="111"/>
      <c r="DB195" s="111"/>
      <c r="DC195" s="111"/>
      <c r="DD195" s="111"/>
      <c r="DE195" s="111"/>
      <c r="DF195" s="111"/>
      <c r="DG195" s="111"/>
      <c r="DH195" s="111"/>
      <c r="DI195" s="111"/>
      <c r="DJ195" s="111"/>
      <c r="DK195" s="111"/>
      <c r="DL195" s="111"/>
      <c r="DM195" s="111"/>
      <c r="DN195" s="111"/>
      <c r="DO195" s="111"/>
      <c r="DP195" s="111"/>
      <c r="DQ195" s="111"/>
      <c r="DR195" s="111"/>
      <c r="DS195" s="111"/>
      <c r="DT195" s="111"/>
      <c r="DU195" s="111"/>
      <c r="DV195" s="111"/>
      <c r="DW195" s="111"/>
      <c r="DX195" s="111"/>
      <c r="DY195" s="111"/>
      <c r="DZ195" s="111"/>
      <c r="EA195" s="111"/>
      <c r="EB195" s="111"/>
      <c r="EC195" s="111"/>
      <c r="ED195" s="111"/>
      <c r="EE195" s="111"/>
      <c r="EF195" s="111"/>
      <c r="EG195" s="111"/>
      <c r="EH195" s="111"/>
      <c r="EI195" s="111"/>
      <c r="EJ195" s="111"/>
      <c r="EK195" s="111"/>
      <c r="EL195" s="111"/>
      <c r="EM195" s="111"/>
      <c r="EN195" s="111"/>
      <c r="EO195" s="111"/>
      <c r="EP195" s="111"/>
      <c r="EQ195" s="111"/>
      <c r="ER195" s="111"/>
      <c r="ES195" s="111"/>
      <c r="ET195" s="111"/>
      <c r="EU195" s="111"/>
      <c r="EV195" s="111"/>
      <c r="EW195" s="111"/>
      <c r="EX195" s="111"/>
      <c r="EY195" s="111"/>
      <c r="EZ195" s="111"/>
      <c r="FA195" s="111"/>
      <c r="FB195" s="111"/>
      <c r="FC195" s="111"/>
    </row>
    <row r="196" spans="1:159" s="110" customFormat="1">
      <c r="A196" s="86"/>
      <c r="B196" s="414"/>
      <c r="C196" s="88">
        <v>2009</v>
      </c>
      <c r="D196" s="112">
        <f t="shared" si="82"/>
        <v>0</v>
      </c>
      <c r="E196" s="88"/>
      <c r="F196" s="88"/>
      <c r="G196" s="88"/>
      <c r="H196" s="89">
        <f>I196+J196</f>
        <v>0</v>
      </c>
      <c r="I196" s="27"/>
      <c r="J196" s="27"/>
      <c r="K196" s="27"/>
      <c r="L196" s="27"/>
      <c r="M196" s="27"/>
      <c r="N196" s="27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95">
        <f t="shared" si="55"/>
        <v>0</v>
      </c>
      <c r="AY196" s="95">
        <f t="shared" si="56"/>
        <v>0</v>
      </c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/>
      <c r="BU196" s="111"/>
      <c r="BV196" s="111"/>
      <c r="BW196" s="111"/>
      <c r="BX196" s="111"/>
      <c r="BY196" s="111"/>
      <c r="BZ196" s="111"/>
      <c r="CA196" s="111"/>
      <c r="CB196" s="111"/>
      <c r="CC196" s="111"/>
      <c r="CD196" s="111"/>
      <c r="CE196" s="111"/>
      <c r="CF196" s="111"/>
      <c r="CG196" s="111"/>
      <c r="CH196" s="111"/>
      <c r="CI196" s="111"/>
      <c r="CJ196" s="111"/>
      <c r="CK196" s="111"/>
      <c r="CL196" s="111"/>
      <c r="CM196" s="111"/>
      <c r="CN196" s="111"/>
      <c r="CO196" s="111"/>
      <c r="CP196" s="111"/>
      <c r="CQ196" s="111"/>
      <c r="CR196" s="111"/>
      <c r="CS196" s="111"/>
      <c r="CT196" s="111"/>
      <c r="CU196" s="111"/>
      <c r="CV196" s="111"/>
      <c r="CW196" s="111"/>
      <c r="CX196" s="111"/>
      <c r="CY196" s="111"/>
      <c r="CZ196" s="111"/>
      <c r="DA196" s="111"/>
      <c r="DB196" s="111"/>
      <c r="DC196" s="111"/>
      <c r="DD196" s="111"/>
      <c r="DE196" s="111"/>
      <c r="DF196" s="111"/>
      <c r="DG196" s="111"/>
      <c r="DH196" s="111"/>
      <c r="DI196" s="111"/>
      <c r="DJ196" s="111"/>
      <c r="DK196" s="111"/>
      <c r="DL196" s="111"/>
      <c r="DM196" s="111"/>
      <c r="DN196" s="111"/>
      <c r="DO196" s="111"/>
      <c r="DP196" s="111"/>
      <c r="DQ196" s="111"/>
      <c r="DR196" s="111"/>
      <c r="DS196" s="111"/>
      <c r="DT196" s="111"/>
      <c r="DU196" s="111"/>
      <c r="DV196" s="111"/>
      <c r="DW196" s="111"/>
      <c r="DX196" s="111"/>
      <c r="DY196" s="111"/>
      <c r="DZ196" s="111"/>
      <c r="EA196" s="111"/>
      <c r="EB196" s="111"/>
      <c r="EC196" s="111"/>
      <c r="ED196" s="111"/>
      <c r="EE196" s="111"/>
      <c r="EF196" s="111"/>
      <c r="EG196" s="111"/>
      <c r="EH196" s="111"/>
      <c r="EI196" s="111"/>
      <c r="EJ196" s="111"/>
      <c r="EK196" s="111"/>
      <c r="EL196" s="111"/>
      <c r="EM196" s="111"/>
      <c r="EN196" s="111"/>
      <c r="EO196" s="111"/>
      <c r="EP196" s="111"/>
      <c r="EQ196" s="111"/>
      <c r="ER196" s="111"/>
      <c r="ES196" s="111"/>
      <c r="ET196" s="111"/>
      <c r="EU196" s="111"/>
      <c r="EV196" s="111"/>
      <c r="EW196" s="111"/>
      <c r="EX196" s="111"/>
      <c r="EY196" s="111"/>
      <c r="EZ196" s="111"/>
      <c r="FA196" s="111"/>
      <c r="FB196" s="111"/>
      <c r="FC196" s="111"/>
    </row>
    <row r="197" spans="1:159" s="110" customFormat="1">
      <c r="A197" s="86"/>
      <c r="B197" s="415"/>
      <c r="C197" s="88">
        <v>2010</v>
      </c>
      <c r="D197" s="112">
        <f t="shared" si="82"/>
        <v>0</v>
      </c>
      <c r="E197" s="88"/>
      <c r="F197" s="88"/>
      <c r="G197" s="88"/>
      <c r="H197" s="89">
        <f>I197+J197</f>
        <v>0</v>
      </c>
      <c r="I197" s="27"/>
      <c r="J197" s="27"/>
      <c r="K197" s="27"/>
      <c r="L197" s="27"/>
      <c r="M197" s="27"/>
      <c r="N197" s="27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95">
        <f t="shared" si="55"/>
        <v>0</v>
      </c>
      <c r="AY197" s="95">
        <f t="shared" si="56"/>
        <v>0</v>
      </c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111"/>
      <c r="BU197" s="111"/>
      <c r="BV197" s="111"/>
      <c r="BW197" s="111"/>
      <c r="BX197" s="111"/>
      <c r="BY197" s="111"/>
      <c r="BZ197" s="111"/>
      <c r="CA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  <c r="EB197" s="111"/>
      <c r="EC197" s="111"/>
      <c r="ED197" s="111"/>
      <c r="EE197" s="111"/>
      <c r="EF197" s="111"/>
      <c r="EG197" s="111"/>
      <c r="EH197" s="111"/>
      <c r="EI197" s="111"/>
      <c r="EJ197" s="111"/>
      <c r="EK197" s="111"/>
      <c r="EL197" s="111"/>
      <c r="EM197" s="111"/>
      <c r="EN197" s="111"/>
      <c r="EO197" s="111"/>
      <c r="EP197" s="111"/>
      <c r="EQ197" s="111"/>
      <c r="ER197" s="111"/>
      <c r="ES197" s="111"/>
      <c r="ET197" s="111"/>
      <c r="EU197" s="111"/>
      <c r="EV197" s="111"/>
      <c r="EW197" s="111"/>
      <c r="EX197" s="111"/>
      <c r="EY197" s="111"/>
      <c r="EZ197" s="111"/>
      <c r="FA197" s="111"/>
      <c r="FB197" s="111"/>
      <c r="FC197" s="111"/>
    </row>
    <row r="198" spans="1:159" s="117" customFormat="1">
      <c r="A198" s="85"/>
      <c r="B198" s="413" t="s">
        <v>163</v>
      </c>
      <c r="C198" s="101" t="s">
        <v>139</v>
      </c>
      <c r="D198" s="102">
        <f>D199+D200+D201+D202</f>
        <v>1.8</v>
      </c>
      <c r="E198" s="102">
        <f t="shared" ref="E198:H198" si="83">E199+E200+E201+E202</f>
        <v>1.8</v>
      </c>
      <c r="F198" s="102">
        <f t="shared" si="83"/>
        <v>0</v>
      </c>
      <c r="G198" s="102">
        <f t="shared" si="83"/>
        <v>0</v>
      </c>
      <c r="H198" s="109">
        <f t="shared" si="83"/>
        <v>0</v>
      </c>
      <c r="I198" s="116"/>
      <c r="J198" s="116"/>
      <c r="K198" s="116"/>
      <c r="L198" s="116"/>
      <c r="M198" s="116"/>
      <c r="N198" s="116"/>
      <c r="W198" s="118"/>
      <c r="X198" s="118"/>
      <c r="Y198" s="118"/>
      <c r="Z198" s="118"/>
      <c r="AA198" s="118"/>
      <c r="AB198" s="118"/>
      <c r="AC198" s="118"/>
      <c r="AD198" s="118"/>
      <c r="AE198" s="118"/>
      <c r="AF198" s="118"/>
      <c r="AG198" s="118"/>
      <c r="AH198" s="118"/>
      <c r="AI198" s="118"/>
      <c r="AJ198" s="118"/>
      <c r="AK198" s="118"/>
      <c r="AL198" s="118"/>
      <c r="AM198" s="118"/>
      <c r="AN198" s="118"/>
      <c r="AO198" s="118"/>
      <c r="AP198" s="118"/>
      <c r="AQ198" s="118"/>
      <c r="AR198" s="118"/>
      <c r="AS198" s="118"/>
      <c r="AT198" s="118"/>
      <c r="AU198" s="118"/>
      <c r="AV198" s="118"/>
      <c r="AW198" s="118"/>
      <c r="AX198" s="95">
        <f t="shared" si="55"/>
        <v>1.8</v>
      </c>
      <c r="AY198" s="95">
        <f t="shared" si="56"/>
        <v>1.8</v>
      </c>
      <c r="AZ198" s="118"/>
      <c r="BA198" s="118"/>
      <c r="BB198" s="118"/>
      <c r="BC198" s="118"/>
      <c r="BD198" s="118"/>
      <c r="BE198" s="118"/>
      <c r="BF198" s="118"/>
      <c r="BG198" s="118"/>
      <c r="BH198" s="118"/>
      <c r="BI198" s="118"/>
      <c r="BJ198" s="118"/>
      <c r="BK198" s="118"/>
      <c r="BL198" s="118"/>
      <c r="BM198" s="118"/>
      <c r="BN198" s="118"/>
      <c r="BO198" s="118"/>
      <c r="BP198" s="118"/>
      <c r="BQ198" s="118"/>
      <c r="BR198" s="118"/>
      <c r="BS198" s="118"/>
      <c r="BT198" s="118"/>
      <c r="BU198" s="118"/>
      <c r="BV198" s="118"/>
      <c r="BW198" s="118"/>
      <c r="BX198" s="118"/>
      <c r="BY198" s="118"/>
      <c r="BZ198" s="118"/>
      <c r="CA198" s="118"/>
      <c r="CB198" s="118"/>
      <c r="CC198" s="118"/>
      <c r="CD198" s="118"/>
      <c r="CE198" s="118"/>
      <c r="CF198" s="118"/>
      <c r="CG198" s="118"/>
      <c r="CH198" s="118"/>
      <c r="CI198" s="118"/>
      <c r="CJ198" s="118"/>
      <c r="CK198" s="118"/>
      <c r="CL198" s="118"/>
      <c r="CM198" s="118"/>
      <c r="CN198" s="118"/>
      <c r="CO198" s="118"/>
      <c r="CP198" s="118"/>
      <c r="CQ198" s="118"/>
      <c r="CR198" s="118"/>
      <c r="CS198" s="118"/>
      <c r="CT198" s="118"/>
      <c r="CU198" s="118"/>
      <c r="CV198" s="118"/>
      <c r="CW198" s="118"/>
      <c r="CX198" s="118"/>
      <c r="CY198" s="118"/>
      <c r="CZ198" s="118"/>
      <c r="DA198" s="118"/>
      <c r="DB198" s="118"/>
      <c r="DC198" s="118"/>
      <c r="DD198" s="118"/>
      <c r="DE198" s="118"/>
      <c r="DF198" s="118"/>
      <c r="DG198" s="118"/>
      <c r="DH198" s="118"/>
      <c r="DI198" s="118"/>
      <c r="DJ198" s="118"/>
      <c r="DK198" s="118"/>
      <c r="DL198" s="118"/>
      <c r="DM198" s="118"/>
      <c r="DN198" s="118"/>
      <c r="DO198" s="118"/>
      <c r="DP198" s="118"/>
      <c r="DQ198" s="118"/>
      <c r="DR198" s="118"/>
      <c r="DS198" s="118"/>
      <c r="DT198" s="118"/>
      <c r="DU198" s="118"/>
      <c r="DV198" s="118"/>
      <c r="DW198" s="118"/>
      <c r="DX198" s="118"/>
      <c r="DY198" s="118"/>
      <c r="DZ198" s="118"/>
      <c r="EA198" s="118"/>
      <c r="EB198" s="118"/>
      <c r="EC198" s="118"/>
      <c r="ED198" s="118"/>
      <c r="EE198" s="118"/>
      <c r="EF198" s="118"/>
      <c r="EG198" s="118"/>
      <c r="EH198" s="118"/>
      <c r="EI198" s="118"/>
      <c r="EJ198" s="118"/>
      <c r="EK198" s="118"/>
      <c r="EL198" s="118"/>
      <c r="EM198" s="118"/>
      <c r="EN198" s="118"/>
      <c r="EO198" s="118"/>
      <c r="EP198" s="118"/>
      <c r="EQ198" s="118"/>
      <c r="ER198" s="118"/>
      <c r="ES198" s="118"/>
      <c r="ET198" s="118"/>
      <c r="EU198" s="118"/>
      <c r="EV198" s="118"/>
      <c r="EW198" s="118"/>
      <c r="EX198" s="118"/>
      <c r="EY198" s="118"/>
      <c r="EZ198" s="118"/>
      <c r="FA198" s="118"/>
      <c r="FB198" s="118"/>
      <c r="FC198" s="118"/>
    </row>
    <row r="199" spans="1:159" s="110" customFormat="1">
      <c r="A199" s="86"/>
      <c r="B199" s="414"/>
      <c r="C199" s="88">
        <v>2007</v>
      </c>
      <c r="D199" s="112">
        <f t="shared" ref="D199:D202" si="84">E199+F199+G199+H199</f>
        <v>0</v>
      </c>
      <c r="E199" s="88"/>
      <c r="F199" s="88"/>
      <c r="G199" s="88"/>
      <c r="H199" s="89">
        <f>I199+J199</f>
        <v>0</v>
      </c>
      <c r="I199" s="27"/>
      <c r="J199" s="27"/>
      <c r="K199" s="27"/>
      <c r="L199" s="27"/>
      <c r="M199" s="27"/>
      <c r="N199" s="27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95">
        <f t="shared" si="55"/>
        <v>0</v>
      </c>
      <c r="AY199" s="95">
        <f t="shared" si="56"/>
        <v>0</v>
      </c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  <c r="BQ199" s="111"/>
      <c r="BR199" s="111"/>
      <c r="BS199" s="111"/>
      <c r="BT199" s="111"/>
      <c r="BU199" s="111"/>
      <c r="BV199" s="111"/>
      <c r="BW199" s="111"/>
      <c r="BX199" s="111"/>
      <c r="BY199" s="111"/>
      <c r="BZ199" s="111"/>
      <c r="CA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  <c r="EB199" s="111"/>
      <c r="EC199" s="111"/>
      <c r="ED199" s="111"/>
      <c r="EE199" s="111"/>
      <c r="EF199" s="111"/>
      <c r="EG199" s="111"/>
      <c r="EH199" s="111"/>
      <c r="EI199" s="111"/>
      <c r="EJ199" s="111"/>
      <c r="EK199" s="111"/>
      <c r="EL199" s="111"/>
      <c r="EM199" s="111"/>
      <c r="EN199" s="111"/>
      <c r="EO199" s="111"/>
      <c r="EP199" s="111"/>
      <c r="EQ199" s="111"/>
      <c r="ER199" s="111"/>
      <c r="ES199" s="111"/>
      <c r="ET199" s="111"/>
      <c r="EU199" s="111"/>
      <c r="EV199" s="111"/>
      <c r="EW199" s="111"/>
      <c r="EX199" s="111"/>
      <c r="EY199" s="111"/>
      <c r="EZ199" s="111"/>
      <c r="FA199" s="111"/>
      <c r="FB199" s="111"/>
      <c r="FC199" s="111"/>
    </row>
    <row r="200" spans="1:159" s="110" customFormat="1">
      <c r="A200" s="86"/>
      <c r="B200" s="414"/>
      <c r="C200" s="88">
        <v>2008</v>
      </c>
      <c r="D200" s="112">
        <f t="shared" si="84"/>
        <v>1.8</v>
      </c>
      <c r="E200" s="88">
        <v>1.8</v>
      </c>
      <c r="F200" s="88"/>
      <c r="G200" s="88"/>
      <c r="H200" s="89">
        <f>I200+J200</f>
        <v>0</v>
      </c>
      <c r="I200" s="27"/>
      <c r="J200" s="27"/>
      <c r="K200" s="27"/>
      <c r="L200" s="27"/>
      <c r="M200" s="27"/>
      <c r="N200" s="27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95">
        <f t="shared" si="55"/>
        <v>1.8</v>
      </c>
      <c r="AY200" s="95">
        <f t="shared" si="56"/>
        <v>1.8</v>
      </c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1"/>
      <c r="BR200" s="111"/>
      <c r="BS200" s="111"/>
      <c r="BT200" s="111"/>
      <c r="BU200" s="111"/>
      <c r="BV200" s="111"/>
      <c r="BW200" s="111"/>
      <c r="BX200" s="111"/>
      <c r="BY200" s="111"/>
      <c r="BZ200" s="111"/>
      <c r="CA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  <c r="EB200" s="111"/>
      <c r="EC200" s="111"/>
      <c r="ED200" s="111"/>
      <c r="EE200" s="111"/>
      <c r="EF200" s="111"/>
      <c r="EG200" s="111"/>
      <c r="EH200" s="111"/>
      <c r="EI200" s="111"/>
      <c r="EJ200" s="111"/>
      <c r="EK200" s="111"/>
      <c r="EL200" s="111"/>
      <c r="EM200" s="111"/>
      <c r="EN200" s="111"/>
      <c r="EO200" s="111"/>
      <c r="EP200" s="111"/>
      <c r="EQ200" s="111"/>
      <c r="ER200" s="111"/>
      <c r="ES200" s="111"/>
      <c r="ET200" s="111"/>
      <c r="EU200" s="111"/>
      <c r="EV200" s="111"/>
      <c r="EW200" s="111"/>
      <c r="EX200" s="111"/>
      <c r="EY200" s="111"/>
      <c r="EZ200" s="111"/>
      <c r="FA200" s="111"/>
      <c r="FB200" s="111"/>
      <c r="FC200" s="111"/>
    </row>
    <row r="201" spans="1:159" s="110" customFormat="1">
      <c r="A201" s="86"/>
      <c r="B201" s="414"/>
      <c r="C201" s="88">
        <v>2009</v>
      </c>
      <c r="D201" s="112">
        <f t="shared" si="84"/>
        <v>0</v>
      </c>
      <c r="E201" s="88"/>
      <c r="F201" s="88"/>
      <c r="G201" s="88"/>
      <c r="H201" s="89">
        <f>I201+J201</f>
        <v>0</v>
      </c>
      <c r="I201" s="27"/>
      <c r="J201" s="27"/>
      <c r="K201" s="27"/>
      <c r="L201" s="27"/>
      <c r="M201" s="27"/>
      <c r="N201" s="27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95">
        <f t="shared" si="55"/>
        <v>0</v>
      </c>
      <c r="AY201" s="95">
        <f t="shared" si="56"/>
        <v>0</v>
      </c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1"/>
      <c r="BR201" s="111"/>
      <c r="BS201" s="111"/>
      <c r="BT201" s="111"/>
      <c r="BU201" s="111"/>
      <c r="BV201" s="111"/>
      <c r="BW201" s="111"/>
      <c r="BX201" s="111"/>
      <c r="BY201" s="111"/>
      <c r="BZ201" s="111"/>
      <c r="CA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  <c r="EB201" s="111"/>
      <c r="EC201" s="111"/>
      <c r="ED201" s="111"/>
      <c r="EE201" s="111"/>
      <c r="EF201" s="111"/>
      <c r="EG201" s="111"/>
      <c r="EH201" s="111"/>
      <c r="EI201" s="111"/>
      <c r="EJ201" s="111"/>
      <c r="EK201" s="111"/>
      <c r="EL201" s="111"/>
      <c r="EM201" s="111"/>
      <c r="EN201" s="111"/>
      <c r="EO201" s="111"/>
      <c r="EP201" s="111"/>
      <c r="EQ201" s="111"/>
      <c r="ER201" s="111"/>
      <c r="ES201" s="111"/>
      <c r="ET201" s="111"/>
      <c r="EU201" s="111"/>
      <c r="EV201" s="111"/>
      <c r="EW201" s="111"/>
      <c r="EX201" s="111"/>
      <c r="EY201" s="111"/>
      <c r="EZ201" s="111"/>
      <c r="FA201" s="111"/>
      <c r="FB201" s="111"/>
      <c r="FC201" s="111"/>
    </row>
    <row r="202" spans="1:159" s="110" customFormat="1">
      <c r="A202" s="86"/>
      <c r="B202" s="415"/>
      <c r="C202" s="88">
        <v>2010</v>
      </c>
      <c r="D202" s="112">
        <f t="shared" si="84"/>
        <v>0</v>
      </c>
      <c r="E202" s="88"/>
      <c r="F202" s="88"/>
      <c r="G202" s="88"/>
      <c r="H202" s="89">
        <f>I202+J202</f>
        <v>0</v>
      </c>
      <c r="I202" s="27"/>
      <c r="J202" s="27"/>
      <c r="K202" s="27"/>
      <c r="L202" s="27"/>
      <c r="M202" s="27"/>
      <c r="N202" s="27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95">
        <f t="shared" si="55"/>
        <v>0</v>
      </c>
      <c r="AY202" s="95">
        <f t="shared" si="56"/>
        <v>0</v>
      </c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1"/>
      <c r="BR202" s="111"/>
      <c r="BS202" s="111"/>
      <c r="BT202" s="111"/>
      <c r="BU202" s="111"/>
      <c r="BV202" s="111"/>
      <c r="BW202" s="111"/>
      <c r="BX202" s="111"/>
      <c r="BY202" s="111"/>
      <c r="BZ202" s="111"/>
      <c r="CA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  <c r="EB202" s="111"/>
      <c r="EC202" s="111"/>
      <c r="ED202" s="111"/>
      <c r="EE202" s="111"/>
      <c r="EF202" s="111"/>
      <c r="EG202" s="111"/>
      <c r="EH202" s="111"/>
      <c r="EI202" s="111"/>
      <c r="EJ202" s="111"/>
      <c r="EK202" s="111"/>
      <c r="EL202" s="111"/>
      <c r="EM202" s="111"/>
      <c r="EN202" s="111"/>
      <c r="EO202" s="111"/>
      <c r="EP202" s="111"/>
      <c r="EQ202" s="111"/>
      <c r="ER202" s="111"/>
      <c r="ES202" s="111"/>
      <c r="ET202" s="111"/>
      <c r="EU202" s="111"/>
      <c r="EV202" s="111"/>
      <c r="EW202" s="111"/>
      <c r="EX202" s="111"/>
      <c r="EY202" s="111"/>
      <c r="EZ202" s="111"/>
      <c r="FA202" s="111"/>
      <c r="FB202" s="111"/>
      <c r="FC202" s="111"/>
    </row>
    <row r="203" spans="1:159" s="117" customFormat="1">
      <c r="A203" s="85">
        <v>78</v>
      </c>
      <c r="B203" s="413" t="s">
        <v>164</v>
      </c>
      <c r="C203" s="101" t="s">
        <v>139</v>
      </c>
      <c r="D203" s="102">
        <f>D204+D205+D206+D207</f>
        <v>528.74800000000005</v>
      </c>
      <c r="E203" s="102">
        <f t="shared" ref="E203:H203" si="85">E204+E205+E206+E207</f>
        <v>0</v>
      </c>
      <c r="F203" s="102">
        <f t="shared" si="85"/>
        <v>264.37400000000002</v>
      </c>
      <c r="G203" s="102">
        <f t="shared" si="85"/>
        <v>264.37400000000002</v>
      </c>
      <c r="H203" s="109">
        <f t="shared" si="85"/>
        <v>0</v>
      </c>
      <c r="I203" s="116"/>
      <c r="J203" s="116"/>
      <c r="K203" s="116"/>
      <c r="L203" s="116"/>
      <c r="M203" s="116"/>
      <c r="N203" s="116"/>
      <c r="W203" s="118"/>
      <c r="X203" s="118"/>
      <c r="Y203" s="118"/>
      <c r="Z203" s="118"/>
      <c r="AA203" s="118"/>
      <c r="AB203" s="118"/>
      <c r="AC203" s="118"/>
      <c r="AD203" s="118"/>
      <c r="AE203" s="118"/>
      <c r="AF203" s="118"/>
      <c r="AG203" s="118"/>
      <c r="AH203" s="118"/>
      <c r="AI203" s="118"/>
      <c r="AJ203" s="118"/>
      <c r="AK203" s="118"/>
      <c r="AL203" s="118"/>
      <c r="AM203" s="118"/>
      <c r="AN203" s="118"/>
      <c r="AO203" s="118"/>
      <c r="AP203" s="118"/>
      <c r="AQ203" s="118"/>
      <c r="AR203" s="118"/>
      <c r="AS203" s="118"/>
      <c r="AT203" s="118"/>
      <c r="AU203" s="118"/>
      <c r="AV203" s="118"/>
      <c r="AW203" s="118"/>
      <c r="AX203" s="95">
        <f t="shared" si="55"/>
        <v>528.74800000000005</v>
      </c>
      <c r="AY203" s="95">
        <f t="shared" si="56"/>
        <v>528.74800000000005</v>
      </c>
      <c r="AZ203" s="118"/>
      <c r="BA203" s="118"/>
      <c r="BB203" s="118"/>
      <c r="BC203" s="118"/>
      <c r="BD203" s="118"/>
      <c r="BE203" s="118"/>
      <c r="BF203" s="118"/>
      <c r="BG203" s="118"/>
      <c r="BH203" s="118"/>
      <c r="BI203" s="118"/>
      <c r="BJ203" s="118"/>
      <c r="BK203" s="118"/>
      <c r="BL203" s="118"/>
      <c r="BM203" s="118"/>
      <c r="BN203" s="118"/>
      <c r="BO203" s="118"/>
      <c r="BP203" s="118"/>
      <c r="BQ203" s="118"/>
      <c r="BR203" s="118"/>
      <c r="BS203" s="118"/>
      <c r="BT203" s="118"/>
      <c r="BU203" s="118"/>
      <c r="BV203" s="118"/>
      <c r="BW203" s="118"/>
      <c r="BX203" s="118"/>
      <c r="BY203" s="118"/>
      <c r="BZ203" s="118"/>
      <c r="CA203" s="118"/>
      <c r="CB203" s="118"/>
      <c r="CC203" s="118"/>
      <c r="CD203" s="118"/>
      <c r="CE203" s="118"/>
      <c r="CF203" s="118"/>
      <c r="CG203" s="118"/>
      <c r="CH203" s="118"/>
      <c r="CI203" s="118"/>
      <c r="CJ203" s="118"/>
      <c r="CK203" s="118"/>
      <c r="CL203" s="118"/>
      <c r="CM203" s="118"/>
      <c r="CN203" s="118"/>
      <c r="CO203" s="118"/>
      <c r="CP203" s="118"/>
      <c r="CQ203" s="118"/>
      <c r="CR203" s="118"/>
      <c r="CS203" s="118"/>
      <c r="CT203" s="118"/>
      <c r="CU203" s="118"/>
      <c r="CV203" s="118"/>
      <c r="CW203" s="118"/>
      <c r="CX203" s="118"/>
      <c r="CY203" s="118"/>
      <c r="CZ203" s="118"/>
      <c r="DA203" s="118"/>
      <c r="DB203" s="118"/>
      <c r="DC203" s="118"/>
      <c r="DD203" s="118"/>
      <c r="DE203" s="118"/>
      <c r="DF203" s="118"/>
      <c r="DG203" s="118"/>
      <c r="DH203" s="118"/>
      <c r="DI203" s="118"/>
      <c r="DJ203" s="118"/>
      <c r="DK203" s="118"/>
      <c r="DL203" s="118"/>
      <c r="DM203" s="118"/>
      <c r="DN203" s="118"/>
      <c r="DO203" s="118"/>
      <c r="DP203" s="118"/>
      <c r="DQ203" s="118"/>
      <c r="DR203" s="118"/>
      <c r="DS203" s="118"/>
      <c r="DT203" s="118"/>
      <c r="DU203" s="118"/>
      <c r="DV203" s="118"/>
      <c r="DW203" s="118"/>
      <c r="DX203" s="118"/>
      <c r="DY203" s="118"/>
      <c r="DZ203" s="118"/>
      <c r="EA203" s="118"/>
      <c r="EB203" s="118"/>
      <c r="EC203" s="118"/>
      <c r="ED203" s="118"/>
      <c r="EE203" s="118"/>
      <c r="EF203" s="118"/>
      <c r="EG203" s="118"/>
      <c r="EH203" s="118"/>
      <c r="EI203" s="118"/>
      <c r="EJ203" s="118"/>
      <c r="EK203" s="118"/>
      <c r="EL203" s="118"/>
      <c r="EM203" s="118"/>
      <c r="EN203" s="118"/>
      <c r="EO203" s="118"/>
      <c r="EP203" s="118"/>
      <c r="EQ203" s="118"/>
      <c r="ER203" s="118"/>
      <c r="ES203" s="118"/>
      <c r="ET203" s="118"/>
      <c r="EU203" s="118"/>
      <c r="EV203" s="118"/>
      <c r="EW203" s="118"/>
      <c r="EX203" s="118"/>
      <c r="EY203" s="118"/>
      <c r="EZ203" s="118"/>
      <c r="FA203" s="118"/>
      <c r="FB203" s="118"/>
      <c r="FC203" s="118"/>
    </row>
    <row r="204" spans="1:159" s="110" customFormat="1">
      <c r="A204" s="86"/>
      <c r="B204" s="414"/>
      <c r="C204" s="88">
        <v>2007</v>
      </c>
      <c r="D204" s="112">
        <f t="shared" ref="D204:D207" si="86">E204+F204+G204+H204</f>
        <v>0</v>
      </c>
      <c r="E204" s="112"/>
      <c r="F204" s="112"/>
      <c r="G204" s="112"/>
      <c r="H204" s="119">
        <f>I204+J204</f>
        <v>0</v>
      </c>
      <c r="I204" s="27"/>
      <c r="J204" s="27"/>
      <c r="K204" s="27"/>
      <c r="L204" s="27"/>
      <c r="M204" s="27"/>
      <c r="N204" s="27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95">
        <f t="shared" si="55"/>
        <v>0</v>
      </c>
      <c r="AY204" s="95">
        <f t="shared" si="56"/>
        <v>0</v>
      </c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/>
      <c r="BU204" s="111"/>
      <c r="BV204" s="111"/>
      <c r="BW204" s="111"/>
      <c r="BX204" s="111"/>
      <c r="BY204" s="111"/>
      <c r="BZ204" s="111"/>
      <c r="CA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  <c r="EB204" s="111"/>
      <c r="EC204" s="111"/>
      <c r="ED204" s="111"/>
      <c r="EE204" s="111"/>
      <c r="EF204" s="111"/>
      <c r="EG204" s="111"/>
      <c r="EH204" s="111"/>
      <c r="EI204" s="111"/>
      <c r="EJ204" s="111"/>
      <c r="EK204" s="111"/>
      <c r="EL204" s="111"/>
      <c r="EM204" s="111"/>
      <c r="EN204" s="111"/>
      <c r="EO204" s="111"/>
      <c r="EP204" s="111"/>
      <c r="EQ204" s="111"/>
      <c r="ER204" s="111"/>
      <c r="ES204" s="111"/>
      <c r="ET204" s="111"/>
      <c r="EU204" s="111"/>
      <c r="EV204" s="111"/>
      <c r="EW204" s="111"/>
      <c r="EX204" s="111"/>
      <c r="EY204" s="111"/>
      <c r="EZ204" s="111"/>
      <c r="FA204" s="111"/>
      <c r="FB204" s="111"/>
      <c r="FC204" s="111"/>
    </row>
    <row r="205" spans="1:159" s="110" customFormat="1">
      <c r="A205" s="86"/>
      <c r="B205" s="414"/>
      <c r="C205" s="88">
        <v>2008</v>
      </c>
      <c r="D205" s="112">
        <f t="shared" si="86"/>
        <v>200</v>
      </c>
      <c r="E205" s="112"/>
      <c r="F205" s="112">
        <v>100</v>
      </c>
      <c r="G205" s="112">
        <v>100</v>
      </c>
      <c r="H205" s="119">
        <f>I205+J205</f>
        <v>0</v>
      </c>
      <c r="I205" s="27"/>
      <c r="J205" s="27"/>
      <c r="K205" s="27"/>
      <c r="L205" s="27"/>
      <c r="M205" s="27"/>
      <c r="N205" s="27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95">
        <f t="shared" si="55"/>
        <v>200</v>
      </c>
      <c r="AY205" s="95">
        <f t="shared" si="56"/>
        <v>200</v>
      </c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1"/>
      <c r="BR205" s="111"/>
      <c r="BS205" s="111"/>
      <c r="BT205" s="111"/>
      <c r="BU205" s="111"/>
      <c r="BV205" s="111"/>
      <c r="BW205" s="111"/>
      <c r="BX205" s="111"/>
      <c r="BY205" s="111"/>
      <c r="BZ205" s="111"/>
      <c r="CA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  <c r="EB205" s="111"/>
      <c r="EC205" s="111"/>
      <c r="ED205" s="111"/>
      <c r="EE205" s="111"/>
      <c r="EF205" s="111"/>
      <c r="EG205" s="111"/>
      <c r="EH205" s="111"/>
      <c r="EI205" s="111"/>
      <c r="EJ205" s="111"/>
      <c r="EK205" s="111"/>
      <c r="EL205" s="111"/>
      <c r="EM205" s="111"/>
      <c r="EN205" s="111"/>
      <c r="EO205" s="111"/>
      <c r="EP205" s="111"/>
      <c r="EQ205" s="111"/>
      <c r="ER205" s="111"/>
      <c r="ES205" s="111"/>
      <c r="ET205" s="111"/>
      <c r="EU205" s="111"/>
      <c r="EV205" s="111"/>
      <c r="EW205" s="111"/>
      <c r="EX205" s="111"/>
      <c r="EY205" s="111"/>
      <c r="EZ205" s="111"/>
      <c r="FA205" s="111"/>
      <c r="FB205" s="111"/>
      <c r="FC205" s="111"/>
    </row>
    <row r="206" spans="1:159" s="110" customFormat="1">
      <c r="A206" s="86"/>
      <c r="B206" s="414"/>
      <c r="C206" s="88">
        <v>2009</v>
      </c>
      <c r="D206" s="112">
        <f t="shared" si="86"/>
        <v>28.748000000000001</v>
      </c>
      <c r="E206" s="112"/>
      <c r="F206" s="112">
        <v>14.374000000000001</v>
      </c>
      <c r="G206" s="112">
        <v>14.374000000000001</v>
      </c>
      <c r="H206" s="119">
        <f>I206+J206</f>
        <v>0</v>
      </c>
      <c r="I206" s="27"/>
      <c r="J206" s="27"/>
      <c r="K206" s="27"/>
      <c r="L206" s="27"/>
      <c r="M206" s="27"/>
      <c r="N206" s="27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95">
        <f t="shared" si="55"/>
        <v>28.748000000000001</v>
      </c>
      <c r="AY206" s="95">
        <f t="shared" si="56"/>
        <v>28.748000000000001</v>
      </c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1"/>
      <c r="BR206" s="111"/>
      <c r="BS206" s="111"/>
      <c r="BT206" s="111"/>
      <c r="BU206" s="111"/>
      <c r="BV206" s="111"/>
      <c r="BW206" s="111"/>
      <c r="BX206" s="111"/>
      <c r="BY206" s="111"/>
      <c r="BZ206" s="111"/>
      <c r="CA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  <c r="EB206" s="111"/>
      <c r="EC206" s="111"/>
      <c r="ED206" s="111"/>
      <c r="EE206" s="111"/>
      <c r="EF206" s="111"/>
      <c r="EG206" s="111"/>
      <c r="EH206" s="111"/>
      <c r="EI206" s="111"/>
      <c r="EJ206" s="111"/>
      <c r="EK206" s="111"/>
      <c r="EL206" s="111"/>
      <c r="EM206" s="111"/>
      <c r="EN206" s="111"/>
      <c r="EO206" s="111"/>
      <c r="EP206" s="111"/>
      <c r="EQ206" s="111"/>
      <c r="ER206" s="111"/>
      <c r="ES206" s="111"/>
      <c r="ET206" s="111"/>
      <c r="EU206" s="111"/>
      <c r="EV206" s="111"/>
      <c r="EW206" s="111"/>
      <c r="EX206" s="111"/>
      <c r="EY206" s="111"/>
      <c r="EZ206" s="111"/>
      <c r="FA206" s="111"/>
      <c r="FB206" s="111"/>
      <c r="FC206" s="111"/>
    </row>
    <row r="207" spans="1:159" s="110" customFormat="1">
      <c r="A207" s="86"/>
      <c r="B207" s="415"/>
      <c r="C207" s="88">
        <v>2010</v>
      </c>
      <c r="D207" s="112">
        <f t="shared" si="86"/>
        <v>300</v>
      </c>
      <c r="E207" s="112"/>
      <c r="F207" s="112">
        <v>150</v>
      </c>
      <c r="G207" s="112">
        <v>150</v>
      </c>
      <c r="H207" s="119">
        <f>I207+J207</f>
        <v>0</v>
      </c>
      <c r="I207" s="27"/>
      <c r="J207" s="27"/>
      <c r="K207" s="27"/>
      <c r="L207" s="27"/>
      <c r="M207" s="27"/>
      <c r="N207" s="27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95">
        <f t="shared" si="55"/>
        <v>300</v>
      </c>
      <c r="AY207" s="95">
        <f t="shared" si="56"/>
        <v>300</v>
      </c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  <c r="BS207" s="111"/>
      <c r="BT207" s="111"/>
      <c r="BU207" s="111"/>
      <c r="BV207" s="111"/>
      <c r="BW207" s="111"/>
      <c r="BX207" s="111"/>
      <c r="BY207" s="111"/>
      <c r="BZ207" s="111"/>
      <c r="CA207" s="111"/>
      <c r="CB207" s="111"/>
      <c r="CC207" s="111"/>
      <c r="CD207" s="111"/>
      <c r="CE207" s="111"/>
      <c r="CF207" s="111"/>
      <c r="CG207" s="111"/>
      <c r="CH207" s="111"/>
      <c r="CI207" s="111"/>
      <c r="CJ207" s="111"/>
      <c r="CK207" s="111"/>
      <c r="CL207" s="111"/>
      <c r="CM207" s="111"/>
      <c r="CN207" s="111"/>
      <c r="CO207" s="111"/>
      <c r="CP207" s="111"/>
      <c r="CQ207" s="111"/>
      <c r="CR207" s="111"/>
      <c r="CS207" s="111"/>
      <c r="CT207" s="111"/>
      <c r="CU207" s="111"/>
      <c r="CV207" s="111"/>
      <c r="CW207" s="111"/>
      <c r="CX207" s="111"/>
      <c r="CY207" s="111"/>
      <c r="CZ207" s="111"/>
      <c r="DA207" s="111"/>
      <c r="DB207" s="111"/>
      <c r="DC207" s="111"/>
      <c r="DD207" s="111"/>
      <c r="DE207" s="111"/>
      <c r="DF207" s="111"/>
      <c r="DG207" s="111"/>
      <c r="DH207" s="111"/>
      <c r="DI207" s="111"/>
      <c r="DJ207" s="111"/>
      <c r="DK207" s="111"/>
      <c r="DL207" s="111"/>
      <c r="DM207" s="111"/>
      <c r="DN207" s="111"/>
      <c r="DO207" s="111"/>
      <c r="DP207" s="111"/>
      <c r="DQ207" s="111"/>
      <c r="DR207" s="111"/>
      <c r="DS207" s="111"/>
      <c r="DT207" s="111"/>
      <c r="DU207" s="111"/>
      <c r="DV207" s="111"/>
      <c r="DW207" s="111"/>
      <c r="DX207" s="111"/>
      <c r="DY207" s="111"/>
      <c r="DZ207" s="111"/>
      <c r="EA207" s="111"/>
      <c r="EB207" s="111"/>
      <c r="EC207" s="111"/>
      <c r="ED207" s="111"/>
      <c r="EE207" s="111"/>
      <c r="EF207" s="111"/>
      <c r="EG207" s="111"/>
      <c r="EH207" s="111"/>
      <c r="EI207" s="111"/>
      <c r="EJ207" s="111"/>
      <c r="EK207" s="111"/>
      <c r="EL207" s="111"/>
      <c r="EM207" s="111"/>
      <c r="EN207" s="111"/>
      <c r="EO207" s="111"/>
      <c r="EP207" s="111"/>
      <c r="EQ207" s="111"/>
      <c r="ER207" s="111"/>
      <c r="ES207" s="111"/>
      <c r="ET207" s="111"/>
      <c r="EU207" s="111"/>
      <c r="EV207" s="111"/>
      <c r="EW207" s="111"/>
      <c r="EX207" s="111"/>
      <c r="EY207" s="111"/>
      <c r="EZ207" s="111"/>
      <c r="FA207" s="111"/>
      <c r="FB207" s="111"/>
      <c r="FC207" s="111"/>
    </row>
    <row r="208" spans="1:159" s="19" customFormat="1">
      <c r="A208" s="194"/>
      <c r="B208" s="410" t="s">
        <v>165</v>
      </c>
      <c r="C208" s="17" t="s">
        <v>19</v>
      </c>
      <c r="D208" s="127">
        <f>D209+D210+D211+D212</f>
        <v>37.164750749999996</v>
      </c>
      <c r="E208" s="127">
        <f t="shared" ref="E208:H208" si="87">E209+E210+E211+E212</f>
        <v>35.914750749999996</v>
      </c>
      <c r="F208" s="127">
        <f t="shared" si="87"/>
        <v>0</v>
      </c>
      <c r="G208" s="127">
        <f t="shared" si="87"/>
        <v>0.2</v>
      </c>
      <c r="H208" s="200">
        <f t="shared" si="87"/>
        <v>1.05</v>
      </c>
      <c r="AH208" s="95"/>
      <c r="AX208" s="95">
        <f t="shared" ref="AX208:AX271" si="88">E208+F208+G208+H208</f>
        <v>37.164750749999996</v>
      </c>
      <c r="AY208" s="95">
        <f t="shared" ref="AY208:AY271" si="89">SUM(AX208)</f>
        <v>37.164750749999996</v>
      </c>
    </row>
    <row r="209" spans="1:51" s="19" customFormat="1">
      <c r="A209" s="195"/>
      <c r="B209" s="411"/>
      <c r="C209" s="17">
        <v>2007</v>
      </c>
      <c r="D209" s="20">
        <f>D214+D219+D224+D229+D234+D239+D244+D249+D254</f>
        <v>18.2471</v>
      </c>
      <c r="E209" s="20">
        <f t="shared" ref="E209:H209" si="90">E214+E219+E224+E229+E234+E239+E244+E249+E254</f>
        <v>17.8871</v>
      </c>
      <c r="F209" s="20">
        <f t="shared" si="90"/>
        <v>0</v>
      </c>
      <c r="G209" s="20">
        <f t="shared" si="90"/>
        <v>0.05</v>
      </c>
      <c r="H209" s="201">
        <f t="shared" si="90"/>
        <v>0.31</v>
      </c>
      <c r="AX209" s="95">
        <f t="shared" si="88"/>
        <v>18.2471</v>
      </c>
      <c r="AY209" s="95">
        <f t="shared" si="89"/>
        <v>18.2471</v>
      </c>
    </row>
    <row r="210" spans="1:51" s="19" customFormat="1">
      <c r="A210" s="195"/>
      <c r="B210" s="411"/>
      <c r="C210" s="17">
        <v>2008</v>
      </c>
      <c r="D210" s="20">
        <f t="shared" ref="D210:H212" si="91">D215+D220+D225+D230+D235+D240+D245+D250+D255</f>
        <v>7.0812000000000008</v>
      </c>
      <c r="E210" s="20">
        <f t="shared" si="91"/>
        <v>6.7911999999999999</v>
      </c>
      <c r="F210" s="20">
        <f t="shared" si="91"/>
        <v>0</v>
      </c>
      <c r="G210" s="20">
        <f t="shared" si="91"/>
        <v>0.05</v>
      </c>
      <c r="H210" s="201">
        <f t="shared" si="91"/>
        <v>0.24</v>
      </c>
      <c r="AX210" s="95">
        <f t="shared" si="88"/>
        <v>7.0811999999999999</v>
      </c>
      <c r="AY210" s="95">
        <f t="shared" si="89"/>
        <v>7.0811999999999999</v>
      </c>
    </row>
    <row r="211" spans="1:51" s="19" customFormat="1">
      <c r="A211" s="195"/>
      <c r="B211" s="411"/>
      <c r="C211" s="17">
        <v>2009</v>
      </c>
      <c r="D211" s="20">
        <f t="shared" si="91"/>
        <v>6.0674149999999996</v>
      </c>
      <c r="E211" s="20">
        <f t="shared" si="91"/>
        <v>5.7674150000000006</v>
      </c>
      <c r="F211" s="20">
        <f t="shared" si="91"/>
        <v>0</v>
      </c>
      <c r="G211" s="20">
        <f t="shared" si="91"/>
        <v>0.05</v>
      </c>
      <c r="H211" s="201">
        <f t="shared" si="91"/>
        <v>0.25</v>
      </c>
      <c r="I211" s="114">
        <f>SUM(E211:H211)</f>
        <v>6.0674150000000004</v>
      </c>
      <c r="AX211" s="95">
        <f t="shared" si="88"/>
        <v>6.0674150000000004</v>
      </c>
      <c r="AY211" s="95">
        <f t="shared" si="89"/>
        <v>6.0674150000000004</v>
      </c>
    </row>
    <row r="212" spans="1:51" s="19" customFormat="1">
      <c r="A212" s="195"/>
      <c r="B212" s="412"/>
      <c r="C212" s="17">
        <v>2010</v>
      </c>
      <c r="D212" s="20">
        <f t="shared" si="91"/>
        <v>5.7690357499999987</v>
      </c>
      <c r="E212" s="20">
        <f t="shared" si="91"/>
        <v>5.4690357499999998</v>
      </c>
      <c r="F212" s="20">
        <f t="shared" si="91"/>
        <v>0</v>
      </c>
      <c r="G212" s="20">
        <f t="shared" si="91"/>
        <v>0.05</v>
      </c>
      <c r="H212" s="201">
        <f t="shared" si="91"/>
        <v>0.25</v>
      </c>
      <c r="I212" s="114">
        <f>SUM(E212:H212)</f>
        <v>5.7690357499999996</v>
      </c>
      <c r="AX212" s="95">
        <f t="shared" si="88"/>
        <v>5.7690357499999996</v>
      </c>
      <c r="AY212" s="95">
        <f t="shared" si="89"/>
        <v>5.7690357499999996</v>
      </c>
    </row>
    <row r="213" spans="1:51" s="19" customFormat="1" ht="18.75" customHeight="1">
      <c r="A213" s="85"/>
      <c r="B213" s="413" t="s">
        <v>166</v>
      </c>
      <c r="C213" s="101" t="s">
        <v>19</v>
      </c>
      <c r="D213" s="102">
        <f>D214+D215+D216+D217</f>
        <v>6.97</v>
      </c>
      <c r="E213" s="102">
        <f t="shared" ref="E213:H213" si="92">E214+E215+E216+E217</f>
        <v>6.97</v>
      </c>
      <c r="F213" s="102">
        <f t="shared" si="92"/>
        <v>0</v>
      </c>
      <c r="G213" s="102">
        <f t="shared" si="92"/>
        <v>0</v>
      </c>
      <c r="H213" s="109">
        <f t="shared" si="92"/>
        <v>0</v>
      </c>
      <c r="AX213" s="95">
        <f t="shared" si="88"/>
        <v>6.97</v>
      </c>
      <c r="AY213" s="95">
        <f t="shared" si="89"/>
        <v>6.97</v>
      </c>
    </row>
    <row r="214" spans="1:51">
      <c r="A214" s="86"/>
      <c r="B214" s="414"/>
      <c r="C214" s="88">
        <v>2007</v>
      </c>
      <c r="D214" s="105">
        <f t="shared" ref="D214:D217" si="93">E214+F214+G214+H214</f>
        <v>1.52</v>
      </c>
      <c r="E214" s="88">
        <f>(80+170+400+300+120+250+200)/1000</f>
        <v>1.52</v>
      </c>
      <c r="F214" s="88"/>
      <c r="G214" s="88"/>
      <c r="H214" s="89"/>
      <c r="AX214" s="95">
        <f t="shared" si="88"/>
        <v>1.52</v>
      </c>
      <c r="AY214" s="95">
        <f t="shared" si="89"/>
        <v>1.52</v>
      </c>
    </row>
    <row r="215" spans="1:51">
      <c r="A215" s="86"/>
      <c r="B215" s="414"/>
      <c r="C215" s="88">
        <v>2008</v>
      </c>
      <c r="D215" s="105">
        <f t="shared" si="93"/>
        <v>1.36</v>
      </c>
      <c r="E215" s="88">
        <f>(140+170+400+300+150+200)/1000</f>
        <v>1.36</v>
      </c>
      <c r="F215" s="88"/>
      <c r="G215" s="88"/>
      <c r="H215" s="89"/>
      <c r="AX215" s="95">
        <f t="shared" si="88"/>
        <v>1.36</v>
      </c>
      <c r="AY215" s="95">
        <f t="shared" si="89"/>
        <v>1.36</v>
      </c>
    </row>
    <row r="216" spans="1:51">
      <c r="A216" s="86"/>
      <c r="B216" s="414"/>
      <c r="C216" s="88">
        <v>2009</v>
      </c>
      <c r="D216" s="105">
        <f t="shared" si="93"/>
        <v>1.97</v>
      </c>
      <c r="E216" s="88">
        <f>(150+170+600+300+150+300+300)/1000</f>
        <v>1.97</v>
      </c>
      <c r="F216" s="88"/>
      <c r="G216" s="88"/>
      <c r="H216" s="89"/>
      <c r="AX216" s="95">
        <f t="shared" si="88"/>
        <v>1.97</v>
      </c>
      <c r="AY216" s="95">
        <f t="shared" si="89"/>
        <v>1.97</v>
      </c>
    </row>
    <row r="217" spans="1:51">
      <c r="A217" s="86"/>
      <c r="B217" s="415"/>
      <c r="C217" s="88">
        <v>2010</v>
      </c>
      <c r="D217" s="105">
        <f t="shared" si="93"/>
        <v>2.12</v>
      </c>
      <c r="E217" s="88">
        <f>(170+250+800+300+200+400)/1000</f>
        <v>2.12</v>
      </c>
      <c r="F217" s="88"/>
      <c r="G217" s="88"/>
      <c r="H217" s="89"/>
      <c r="AX217" s="95">
        <f t="shared" si="88"/>
        <v>2.12</v>
      </c>
      <c r="AY217" s="95">
        <f t="shared" si="89"/>
        <v>2.12</v>
      </c>
    </row>
    <row r="218" spans="1:51" s="19" customFormat="1">
      <c r="A218" s="85"/>
      <c r="B218" s="416" t="s">
        <v>167</v>
      </c>
      <c r="C218" s="101" t="s">
        <v>139</v>
      </c>
      <c r="D218" s="102">
        <f>D219+D220+D221+D222</f>
        <v>4.266</v>
      </c>
      <c r="E218" s="102">
        <f t="shared" ref="E218:H218" si="94">E219+E220+E221+E222</f>
        <v>4.266</v>
      </c>
      <c r="F218" s="102">
        <f t="shared" si="94"/>
        <v>0</v>
      </c>
      <c r="G218" s="102">
        <f t="shared" si="94"/>
        <v>0</v>
      </c>
      <c r="H218" s="109">
        <f t="shared" si="94"/>
        <v>0</v>
      </c>
      <c r="AX218" s="95">
        <f t="shared" si="88"/>
        <v>4.266</v>
      </c>
      <c r="AY218" s="95">
        <f t="shared" si="89"/>
        <v>4.266</v>
      </c>
    </row>
    <row r="219" spans="1:51">
      <c r="A219" s="86"/>
      <c r="B219" s="417"/>
      <c r="C219" s="88">
        <v>2007</v>
      </c>
      <c r="D219" s="105">
        <f t="shared" ref="D219:D222" si="95">E219+F219+G219+H219</f>
        <v>1.6679999999999999</v>
      </c>
      <c r="E219" s="106">
        <f>(1000+100+50+18+100+150+250)/1000</f>
        <v>1.6679999999999999</v>
      </c>
      <c r="F219" s="88"/>
      <c r="G219" s="88"/>
      <c r="H219" s="89"/>
      <c r="AX219" s="95">
        <f t="shared" si="88"/>
        <v>1.6679999999999999</v>
      </c>
      <c r="AY219" s="95">
        <f t="shared" si="89"/>
        <v>1.6679999999999999</v>
      </c>
    </row>
    <row r="220" spans="1:51">
      <c r="A220" s="86"/>
      <c r="B220" s="417"/>
      <c r="C220" s="88">
        <v>2008</v>
      </c>
      <c r="D220" s="105">
        <f t="shared" si="95"/>
        <v>0.86799999999999999</v>
      </c>
      <c r="E220" s="106">
        <f>(400+150+50+18+100+150)/1000</f>
        <v>0.86799999999999999</v>
      </c>
      <c r="F220" s="88"/>
      <c r="G220" s="88"/>
      <c r="H220" s="89"/>
      <c r="AX220" s="95">
        <f t="shared" si="88"/>
        <v>0.86799999999999999</v>
      </c>
      <c r="AY220" s="95">
        <f t="shared" si="89"/>
        <v>0.86799999999999999</v>
      </c>
    </row>
    <row r="221" spans="1:51">
      <c r="A221" s="86"/>
      <c r="B221" s="417"/>
      <c r="C221" s="88">
        <v>2009</v>
      </c>
      <c r="D221" s="105">
        <f t="shared" si="95"/>
        <v>0.78500000000000003</v>
      </c>
      <c r="E221" s="106">
        <f>(400+200+65+20+100)/1000</f>
        <v>0.78500000000000003</v>
      </c>
      <c r="F221" s="88"/>
      <c r="G221" s="88"/>
      <c r="H221" s="89"/>
      <c r="AX221" s="95">
        <f t="shared" si="88"/>
        <v>0.78500000000000003</v>
      </c>
      <c r="AY221" s="95">
        <f t="shared" si="89"/>
        <v>0.78500000000000003</v>
      </c>
    </row>
    <row r="222" spans="1:51">
      <c r="A222" s="86"/>
      <c r="B222" s="418"/>
      <c r="C222" s="88">
        <v>2010</v>
      </c>
      <c r="D222" s="105">
        <f t="shared" si="95"/>
        <v>0.94499999999999995</v>
      </c>
      <c r="E222" s="106">
        <f>(500+250+75+20+100)/1000</f>
        <v>0.94499999999999995</v>
      </c>
      <c r="F222" s="88"/>
      <c r="G222" s="88"/>
      <c r="H222" s="89"/>
      <c r="AX222" s="95">
        <f t="shared" si="88"/>
        <v>0.94499999999999995</v>
      </c>
      <c r="AY222" s="95">
        <f t="shared" si="89"/>
        <v>0.94499999999999995</v>
      </c>
    </row>
    <row r="223" spans="1:51" s="19" customFormat="1" ht="18.75" customHeight="1">
      <c r="A223" s="85"/>
      <c r="B223" s="413" t="s">
        <v>168</v>
      </c>
      <c r="C223" s="101" t="s">
        <v>19</v>
      </c>
      <c r="D223" s="102">
        <f>D224+D225+D226+D227</f>
        <v>5.5819999999999999</v>
      </c>
      <c r="E223" s="102">
        <f t="shared" ref="E223:H223" si="96">E224+E225+E226+E227</f>
        <v>5.5819999999999999</v>
      </c>
      <c r="F223" s="102">
        <f t="shared" si="96"/>
        <v>0</v>
      </c>
      <c r="G223" s="102">
        <f t="shared" si="96"/>
        <v>0</v>
      </c>
      <c r="H223" s="109">
        <f t="shared" si="96"/>
        <v>0</v>
      </c>
      <c r="AX223" s="95">
        <f t="shared" si="88"/>
        <v>5.5819999999999999</v>
      </c>
      <c r="AY223" s="95">
        <f t="shared" si="89"/>
        <v>5.5819999999999999</v>
      </c>
    </row>
    <row r="224" spans="1:51">
      <c r="A224" s="86"/>
      <c r="B224" s="414"/>
      <c r="C224" s="88">
        <v>2007</v>
      </c>
      <c r="D224" s="105">
        <f t="shared" ref="D224:D227" si="97">E224+F224+G224+H224</f>
        <v>1.7170999999999998</v>
      </c>
      <c r="E224" s="106">
        <f>(80+67.1+300+200+50+500+70+150+100+200)/1000</f>
        <v>1.7170999999999998</v>
      </c>
      <c r="F224" s="88"/>
      <c r="G224" s="88"/>
      <c r="H224" s="89"/>
      <c r="AX224" s="95">
        <f t="shared" si="88"/>
        <v>1.7170999999999998</v>
      </c>
      <c r="AY224" s="95">
        <f t="shared" si="89"/>
        <v>1.7170999999999998</v>
      </c>
    </row>
    <row r="225" spans="1:159">
      <c r="A225" s="86"/>
      <c r="B225" s="414"/>
      <c r="C225" s="88">
        <v>2008</v>
      </c>
      <c r="D225" s="105">
        <f t="shared" si="97"/>
        <v>2.4049</v>
      </c>
      <c r="E225" s="106">
        <f>(80+50+300+200+500+974.9+100+200)/1000</f>
        <v>2.4049</v>
      </c>
      <c r="F225" s="88"/>
      <c r="G225" s="88"/>
      <c r="H225" s="89"/>
      <c r="AX225" s="95">
        <f t="shared" si="88"/>
        <v>2.4049</v>
      </c>
      <c r="AY225" s="95">
        <f t="shared" si="89"/>
        <v>2.4049</v>
      </c>
    </row>
    <row r="226" spans="1:159">
      <c r="A226" s="86"/>
      <c r="B226" s="414"/>
      <c r="C226" s="88">
        <v>2009</v>
      </c>
      <c r="D226" s="105">
        <f t="shared" si="97"/>
        <v>0.97499999999999998</v>
      </c>
      <c r="E226" s="106">
        <f>(100+75+500+100+200)/1000</f>
        <v>0.97499999999999998</v>
      </c>
      <c r="F226" s="88"/>
      <c r="G226" s="88"/>
      <c r="H226" s="89"/>
      <c r="AX226" s="95">
        <f t="shared" si="88"/>
        <v>0.97499999999999998</v>
      </c>
      <c r="AY226" s="95">
        <f t="shared" si="89"/>
        <v>0.97499999999999998</v>
      </c>
    </row>
    <row r="227" spans="1:159">
      <c r="A227" s="86"/>
      <c r="B227" s="415"/>
      <c r="C227" s="88">
        <v>2010</v>
      </c>
      <c r="D227" s="105">
        <f t="shared" si="97"/>
        <v>0.48499999999999999</v>
      </c>
      <c r="E227" s="106">
        <f>(100+85+100+200)/1000</f>
        <v>0.48499999999999999</v>
      </c>
      <c r="F227" s="88"/>
      <c r="G227" s="88"/>
      <c r="H227" s="89"/>
      <c r="AX227" s="95">
        <f t="shared" si="88"/>
        <v>0.48499999999999999</v>
      </c>
      <c r="AY227" s="95">
        <f t="shared" si="89"/>
        <v>0.48499999999999999</v>
      </c>
    </row>
    <row r="228" spans="1:159" s="19" customFormat="1" ht="18.75" customHeight="1">
      <c r="A228" s="85"/>
      <c r="B228" s="413" t="s">
        <v>169</v>
      </c>
      <c r="C228" s="101" t="s">
        <v>19</v>
      </c>
      <c r="D228" s="102">
        <f>D229+D230+D231+D232</f>
        <v>1.4100000000000001</v>
      </c>
      <c r="E228" s="102">
        <f t="shared" ref="E228:H228" si="98">E229+E230+E231+E232</f>
        <v>1.4100000000000001</v>
      </c>
      <c r="F228" s="102">
        <f t="shared" si="98"/>
        <v>0</v>
      </c>
      <c r="G228" s="102">
        <f t="shared" si="98"/>
        <v>0</v>
      </c>
      <c r="H228" s="109">
        <f t="shared" si="98"/>
        <v>0</v>
      </c>
      <c r="AX228" s="95">
        <f t="shared" si="88"/>
        <v>1.4100000000000001</v>
      </c>
      <c r="AY228" s="95">
        <f t="shared" si="89"/>
        <v>1.4100000000000001</v>
      </c>
    </row>
    <row r="229" spans="1:159">
      <c r="A229" s="86"/>
      <c r="B229" s="414"/>
      <c r="C229" s="88">
        <v>2007</v>
      </c>
      <c r="D229" s="105">
        <f t="shared" ref="D229:D232" si="99">E229+F229+G229+H229</f>
        <v>0.505</v>
      </c>
      <c r="E229" s="88">
        <f>0.15+0.02+0.2+0.1+0.02+0.015</f>
        <v>0.505</v>
      </c>
      <c r="F229" s="88"/>
      <c r="G229" s="88"/>
      <c r="H229" s="89"/>
      <c r="AX229" s="95">
        <f t="shared" si="88"/>
        <v>0.505</v>
      </c>
      <c r="AY229" s="95">
        <f t="shared" si="89"/>
        <v>0.505</v>
      </c>
    </row>
    <row r="230" spans="1:159">
      <c r="A230" s="86"/>
      <c r="B230" s="414"/>
      <c r="C230" s="88">
        <v>2008</v>
      </c>
      <c r="D230" s="105">
        <f t="shared" si="99"/>
        <v>0.32500000000000001</v>
      </c>
      <c r="E230" s="88">
        <f>0.15+0.1+0.06+0.015</f>
        <v>0.32500000000000001</v>
      </c>
      <c r="F230" s="88"/>
      <c r="G230" s="88"/>
      <c r="H230" s="89"/>
      <c r="AX230" s="95">
        <f t="shared" si="88"/>
        <v>0.32500000000000001</v>
      </c>
      <c r="AY230" s="95">
        <f t="shared" si="89"/>
        <v>0.32500000000000001</v>
      </c>
    </row>
    <row r="231" spans="1:159">
      <c r="A231" s="86"/>
      <c r="B231" s="414"/>
      <c r="C231" s="88">
        <v>2009</v>
      </c>
      <c r="D231" s="105">
        <f t="shared" si="99"/>
        <v>0.26500000000000001</v>
      </c>
      <c r="E231" s="88">
        <f>0.1+0.1+0.05+0.015</f>
        <v>0.26500000000000001</v>
      </c>
      <c r="F231" s="88"/>
      <c r="G231" s="88"/>
      <c r="H231" s="89"/>
      <c r="AX231" s="95">
        <f t="shared" si="88"/>
        <v>0.26500000000000001</v>
      </c>
      <c r="AY231" s="95">
        <f t="shared" si="89"/>
        <v>0.26500000000000001</v>
      </c>
    </row>
    <row r="232" spans="1:159">
      <c r="A232" s="86"/>
      <c r="B232" s="415"/>
      <c r="C232" s="88">
        <v>2010</v>
      </c>
      <c r="D232" s="105">
        <f t="shared" si="99"/>
        <v>0.31500000000000006</v>
      </c>
      <c r="E232" s="88">
        <f>0.1+0.1+0.1+0.015</f>
        <v>0.31500000000000006</v>
      </c>
      <c r="F232" s="88"/>
      <c r="G232" s="88"/>
      <c r="H232" s="89"/>
      <c r="AX232" s="95">
        <f t="shared" si="88"/>
        <v>0.31500000000000006</v>
      </c>
      <c r="AY232" s="95">
        <f t="shared" si="89"/>
        <v>0.31500000000000006</v>
      </c>
    </row>
    <row r="233" spans="1:159" s="19" customFormat="1" ht="18.75" customHeight="1">
      <c r="A233" s="120"/>
      <c r="B233" s="407" t="s">
        <v>170</v>
      </c>
      <c r="C233" s="17" t="s">
        <v>19</v>
      </c>
      <c r="D233" s="102">
        <f>D234+D235+D236+D237</f>
        <v>0.80168325000000007</v>
      </c>
      <c r="E233" s="102">
        <f t="shared" ref="E233:H233" si="100">E234+E235+E236+E237</f>
        <v>0.80168325000000007</v>
      </c>
      <c r="F233" s="102">
        <f t="shared" si="100"/>
        <v>0</v>
      </c>
      <c r="G233" s="102">
        <f t="shared" si="100"/>
        <v>0</v>
      </c>
      <c r="H233" s="109">
        <f t="shared" si="100"/>
        <v>0</v>
      </c>
      <c r="AX233" s="95">
        <f t="shared" si="88"/>
        <v>0.80168325000000007</v>
      </c>
      <c r="AY233" s="95">
        <f t="shared" si="89"/>
        <v>0.80168325000000007</v>
      </c>
    </row>
    <row r="234" spans="1:159">
      <c r="A234" s="121"/>
      <c r="B234" s="408"/>
      <c r="C234" s="122">
        <v>2007</v>
      </c>
      <c r="D234" s="123">
        <f t="shared" ref="D234:D237" si="101">E234+F234+G234+H234</f>
        <v>0.186</v>
      </c>
      <c r="E234" s="123">
        <v>0.186</v>
      </c>
      <c r="F234" s="122">
        <f t="shared" ref="F234:H237" si="102">F254+F259+F264+F269+F274+F279+F284+F289</f>
        <v>0</v>
      </c>
      <c r="G234" s="122">
        <f t="shared" si="102"/>
        <v>0</v>
      </c>
      <c r="H234" s="124">
        <f t="shared" si="102"/>
        <v>0</v>
      </c>
      <c r="AX234" s="95">
        <f t="shared" si="88"/>
        <v>0.186</v>
      </c>
      <c r="AY234" s="95">
        <f t="shared" si="89"/>
        <v>0.186</v>
      </c>
    </row>
    <row r="235" spans="1:159">
      <c r="A235" s="121"/>
      <c r="B235" s="408"/>
      <c r="C235" s="122">
        <v>2008</v>
      </c>
      <c r="D235" s="123">
        <f t="shared" si="101"/>
        <v>0.1953</v>
      </c>
      <c r="E235" s="123">
        <f t="shared" ref="E235:E237" si="103">E234*1.05</f>
        <v>0.1953</v>
      </c>
      <c r="F235" s="122">
        <f t="shared" si="102"/>
        <v>0</v>
      </c>
      <c r="G235" s="122">
        <f t="shared" si="102"/>
        <v>0</v>
      </c>
      <c r="H235" s="124">
        <f t="shared" si="102"/>
        <v>0</v>
      </c>
      <c r="AX235" s="95">
        <f t="shared" si="88"/>
        <v>0.1953</v>
      </c>
      <c r="AY235" s="95">
        <f t="shared" si="89"/>
        <v>0.1953</v>
      </c>
    </row>
    <row r="236" spans="1:159">
      <c r="A236" s="121"/>
      <c r="B236" s="408"/>
      <c r="C236" s="122">
        <v>2009</v>
      </c>
      <c r="D236" s="123">
        <f t="shared" si="101"/>
        <v>0.205065</v>
      </c>
      <c r="E236" s="123">
        <f t="shared" si="103"/>
        <v>0.205065</v>
      </c>
      <c r="F236" s="122">
        <f t="shared" si="102"/>
        <v>0</v>
      </c>
      <c r="G236" s="122">
        <f t="shared" si="102"/>
        <v>0</v>
      </c>
      <c r="H236" s="124">
        <f t="shared" si="102"/>
        <v>0</v>
      </c>
      <c r="AX236" s="95">
        <f t="shared" si="88"/>
        <v>0.205065</v>
      </c>
      <c r="AY236" s="95">
        <f t="shared" si="89"/>
        <v>0.205065</v>
      </c>
    </row>
    <row r="237" spans="1:159">
      <c r="A237" s="121"/>
      <c r="B237" s="409"/>
      <c r="C237" s="122">
        <v>2010</v>
      </c>
      <c r="D237" s="123">
        <f t="shared" si="101"/>
        <v>0.21531825000000002</v>
      </c>
      <c r="E237" s="123">
        <f t="shared" si="103"/>
        <v>0.21531825000000002</v>
      </c>
      <c r="F237" s="122">
        <f t="shared" si="102"/>
        <v>0</v>
      </c>
      <c r="G237" s="122">
        <f t="shared" si="102"/>
        <v>0</v>
      </c>
      <c r="H237" s="124">
        <f t="shared" si="102"/>
        <v>0</v>
      </c>
      <c r="AX237" s="95">
        <f t="shared" si="88"/>
        <v>0.21531825000000002</v>
      </c>
      <c r="AY237" s="95">
        <f t="shared" si="89"/>
        <v>0.21531825000000002</v>
      </c>
    </row>
    <row r="238" spans="1:159" s="117" customFormat="1">
      <c r="A238" s="85">
        <v>65</v>
      </c>
      <c r="B238" s="413" t="s">
        <v>171</v>
      </c>
      <c r="C238" s="101" t="s">
        <v>139</v>
      </c>
      <c r="D238" s="102">
        <f>D239+D240+D241+D242</f>
        <v>9</v>
      </c>
      <c r="E238" s="102">
        <f t="shared" ref="E238:H238" si="104">E239+E240+E241+E242</f>
        <v>9</v>
      </c>
      <c r="F238" s="102">
        <f t="shared" si="104"/>
        <v>0</v>
      </c>
      <c r="G238" s="102">
        <f t="shared" si="104"/>
        <v>0</v>
      </c>
      <c r="H238" s="109">
        <f t="shared" si="104"/>
        <v>0</v>
      </c>
      <c r="I238" s="116"/>
      <c r="J238" s="116"/>
      <c r="K238" s="116"/>
      <c r="L238" s="116"/>
      <c r="M238" s="116"/>
      <c r="N238" s="116"/>
      <c r="W238" s="118"/>
      <c r="X238" s="118"/>
      <c r="Y238" s="118"/>
      <c r="Z238" s="118"/>
      <c r="AA238" s="118"/>
      <c r="AB238" s="118"/>
      <c r="AC238" s="118"/>
      <c r="AD238" s="118"/>
      <c r="AE238" s="118"/>
      <c r="AF238" s="118"/>
      <c r="AG238" s="118"/>
      <c r="AH238" s="118"/>
      <c r="AI238" s="118"/>
      <c r="AJ238" s="118"/>
      <c r="AK238" s="118"/>
      <c r="AL238" s="118"/>
      <c r="AM238" s="118"/>
      <c r="AN238" s="118"/>
      <c r="AO238" s="118"/>
      <c r="AP238" s="118"/>
      <c r="AQ238" s="118"/>
      <c r="AR238" s="118"/>
      <c r="AS238" s="118"/>
      <c r="AT238" s="118"/>
      <c r="AU238" s="118"/>
      <c r="AV238" s="118"/>
      <c r="AW238" s="118"/>
      <c r="AX238" s="95">
        <f t="shared" si="88"/>
        <v>9</v>
      </c>
      <c r="AY238" s="95">
        <f t="shared" si="89"/>
        <v>9</v>
      </c>
      <c r="AZ238" s="118"/>
      <c r="BA238" s="118"/>
      <c r="BB238" s="118"/>
      <c r="BC238" s="118"/>
      <c r="BD238" s="118"/>
      <c r="BE238" s="118"/>
      <c r="BF238" s="118"/>
      <c r="BG238" s="118"/>
      <c r="BH238" s="118"/>
      <c r="BI238" s="118"/>
      <c r="BJ238" s="118"/>
      <c r="BK238" s="118"/>
      <c r="BL238" s="118"/>
      <c r="BM238" s="118"/>
      <c r="BN238" s="118"/>
      <c r="BO238" s="118"/>
      <c r="BP238" s="118"/>
      <c r="BQ238" s="118"/>
      <c r="BR238" s="118"/>
      <c r="BS238" s="118"/>
      <c r="BT238" s="118"/>
      <c r="BU238" s="118"/>
      <c r="BV238" s="118"/>
      <c r="BW238" s="118"/>
      <c r="BX238" s="118"/>
      <c r="BY238" s="118"/>
      <c r="BZ238" s="118"/>
      <c r="CA238" s="118"/>
      <c r="CB238" s="118"/>
      <c r="CC238" s="118"/>
      <c r="CD238" s="118"/>
      <c r="CE238" s="118"/>
      <c r="CF238" s="118"/>
      <c r="CG238" s="118"/>
      <c r="CH238" s="118"/>
      <c r="CI238" s="118"/>
      <c r="CJ238" s="118"/>
      <c r="CK238" s="118"/>
      <c r="CL238" s="118"/>
      <c r="CM238" s="118"/>
      <c r="CN238" s="118"/>
      <c r="CO238" s="118"/>
      <c r="CP238" s="118"/>
      <c r="CQ238" s="118"/>
      <c r="CR238" s="118"/>
      <c r="CS238" s="118"/>
      <c r="CT238" s="118"/>
      <c r="CU238" s="118"/>
      <c r="CV238" s="118"/>
      <c r="CW238" s="118"/>
      <c r="CX238" s="118"/>
      <c r="CY238" s="118"/>
      <c r="CZ238" s="118"/>
      <c r="DA238" s="118"/>
      <c r="DB238" s="118"/>
      <c r="DC238" s="118"/>
      <c r="DD238" s="118"/>
      <c r="DE238" s="118"/>
      <c r="DF238" s="118"/>
      <c r="DG238" s="118"/>
      <c r="DH238" s="118"/>
      <c r="DI238" s="118"/>
      <c r="DJ238" s="118"/>
      <c r="DK238" s="118"/>
      <c r="DL238" s="118"/>
      <c r="DM238" s="118"/>
      <c r="DN238" s="118"/>
      <c r="DO238" s="118"/>
      <c r="DP238" s="118"/>
      <c r="DQ238" s="118"/>
      <c r="DR238" s="118"/>
      <c r="DS238" s="118"/>
      <c r="DT238" s="118"/>
      <c r="DU238" s="118"/>
      <c r="DV238" s="118"/>
      <c r="DW238" s="118"/>
      <c r="DX238" s="118"/>
      <c r="DY238" s="118"/>
      <c r="DZ238" s="118"/>
      <c r="EA238" s="118"/>
      <c r="EB238" s="118"/>
      <c r="EC238" s="118"/>
      <c r="ED238" s="118"/>
      <c r="EE238" s="118"/>
      <c r="EF238" s="118"/>
      <c r="EG238" s="118"/>
      <c r="EH238" s="118"/>
      <c r="EI238" s="118"/>
      <c r="EJ238" s="118"/>
      <c r="EK238" s="118"/>
      <c r="EL238" s="118"/>
      <c r="EM238" s="118"/>
      <c r="EN238" s="118"/>
      <c r="EO238" s="118"/>
      <c r="EP238" s="118"/>
      <c r="EQ238" s="118"/>
      <c r="ER238" s="118"/>
      <c r="ES238" s="118"/>
      <c r="ET238" s="118"/>
      <c r="EU238" s="118"/>
      <c r="EV238" s="118"/>
      <c r="EW238" s="118"/>
      <c r="EX238" s="118"/>
      <c r="EY238" s="118"/>
      <c r="EZ238" s="118"/>
      <c r="FA238" s="118"/>
      <c r="FB238" s="118"/>
      <c r="FC238" s="118"/>
    </row>
    <row r="239" spans="1:159" s="110" customFormat="1">
      <c r="A239" s="86"/>
      <c r="B239" s="414"/>
      <c r="C239" s="88">
        <v>2007</v>
      </c>
      <c r="D239" s="113">
        <v>9</v>
      </c>
      <c r="E239" s="88">
        <v>9</v>
      </c>
      <c r="F239" s="88"/>
      <c r="G239" s="88"/>
      <c r="H239" s="89">
        <f>I239+J239</f>
        <v>0</v>
      </c>
      <c r="I239" s="27"/>
      <c r="J239" s="27"/>
      <c r="K239" s="27"/>
      <c r="L239" s="27"/>
      <c r="M239" s="27"/>
      <c r="N239" s="27"/>
      <c r="W239" s="111"/>
      <c r="X239" s="111"/>
      <c r="Y239" s="111"/>
      <c r="Z239" s="111"/>
      <c r="AA239" s="111"/>
      <c r="AB239" s="111"/>
      <c r="AC239" s="111"/>
      <c r="AD239" s="111"/>
      <c r="AE239" s="111"/>
      <c r="AF239" s="111"/>
      <c r="AG239" s="111"/>
      <c r="AH239" s="111"/>
      <c r="AI239" s="111"/>
      <c r="AJ239" s="111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1"/>
      <c r="AW239" s="111"/>
      <c r="AX239" s="95">
        <f t="shared" si="88"/>
        <v>9</v>
      </c>
      <c r="AY239" s="95">
        <f t="shared" si="89"/>
        <v>9</v>
      </c>
      <c r="AZ239" s="111"/>
      <c r="BA239" s="111"/>
      <c r="BB239" s="111"/>
      <c r="BC239" s="111"/>
      <c r="BD239" s="111"/>
      <c r="BE239" s="111"/>
      <c r="BF239" s="111"/>
      <c r="BG239" s="111"/>
      <c r="BH239" s="111"/>
      <c r="BI239" s="111"/>
      <c r="BJ239" s="111"/>
      <c r="BK239" s="111"/>
      <c r="BL239" s="111"/>
      <c r="BM239" s="111"/>
      <c r="BN239" s="111"/>
      <c r="BO239" s="111"/>
      <c r="BP239" s="111"/>
      <c r="BQ239" s="111"/>
      <c r="BR239" s="111"/>
      <c r="BS239" s="111"/>
      <c r="BT239" s="111"/>
      <c r="BU239" s="111"/>
      <c r="BV239" s="111"/>
      <c r="BW239" s="111"/>
      <c r="BX239" s="111"/>
      <c r="BY239" s="111"/>
      <c r="BZ239" s="111"/>
      <c r="CA239" s="111"/>
      <c r="CB239" s="111"/>
      <c r="CC239" s="111"/>
      <c r="CD239" s="111"/>
      <c r="CE239" s="111"/>
      <c r="CF239" s="111"/>
      <c r="CG239" s="111"/>
      <c r="CH239" s="111"/>
      <c r="CI239" s="111"/>
      <c r="CJ239" s="111"/>
      <c r="CK239" s="111"/>
      <c r="CL239" s="111"/>
      <c r="CM239" s="111"/>
      <c r="CN239" s="111"/>
      <c r="CO239" s="111"/>
      <c r="CP239" s="111"/>
      <c r="CQ239" s="111"/>
      <c r="CR239" s="111"/>
      <c r="CS239" s="111"/>
      <c r="CT239" s="111"/>
      <c r="CU239" s="111"/>
      <c r="CV239" s="111"/>
      <c r="CW239" s="111"/>
      <c r="CX239" s="111"/>
      <c r="CY239" s="111"/>
      <c r="CZ239" s="111"/>
      <c r="DA239" s="111"/>
      <c r="DB239" s="111"/>
      <c r="DC239" s="111"/>
      <c r="DD239" s="111"/>
      <c r="DE239" s="111"/>
      <c r="DF239" s="111"/>
      <c r="DG239" s="111"/>
      <c r="DH239" s="111"/>
      <c r="DI239" s="111"/>
      <c r="DJ239" s="111"/>
      <c r="DK239" s="111"/>
      <c r="DL239" s="111"/>
      <c r="DM239" s="111"/>
      <c r="DN239" s="111"/>
      <c r="DO239" s="111"/>
      <c r="DP239" s="111"/>
      <c r="DQ239" s="111"/>
      <c r="DR239" s="111"/>
      <c r="DS239" s="111"/>
      <c r="DT239" s="111"/>
      <c r="DU239" s="111"/>
      <c r="DV239" s="111"/>
      <c r="DW239" s="111"/>
      <c r="DX239" s="111"/>
      <c r="DY239" s="111"/>
      <c r="DZ239" s="111"/>
      <c r="EA239" s="111"/>
      <c r="EB239" s="111"/>
      <c r="EC239" s="111"/>
      <c r="ED239" s="111"/>
      <c r="EE239" s="111"/>
      <c r="EF239" s="111"/>
      <c r="EG239" s="111"/>
      <c r="EH239" s="111"/>
      <c r="EI239" s="111"/>
      <c r="EJ239" s="111"/>
      <c r="EK239" s="111"/>
      <c r="EL239" s="111"/>
      <c r="EM239" s="111"/>
      <c r="EN239" s="111"/>
      <c r="EO239" s="111"/>
      <c r="EP239" s="111"/>
      <c r="EQ239" s="111"/>
      <c r="ER239" s="111"/>
      <c r="ES239" s="111"/>
      <c r="ET239" s="111"/>
      <c r="EU239" s="111"/>
      <c r="EV239" s="111"/>
      <c r="EW239" s="111"/>
      <c r="EX239" s="111"/>
      <c r="EY239" s="111"/>
      <c r="EZ239" s="111"/>
      <c r="FA239" s="111"/>
      <c r="FB239" s="111"/>
      <c r="FC239" s="111"/>
    </row>
    <row r="240" spans="1:159" s="110" customFormat="1">
      <c r="A240" s="86"/>
      <c r="B240" s="414"/>
      <c r="C240" s="88">
        <v>2008</v>
      </c>
      <c r="D240" s="113">
        <v>0</v>
      </c>
      <c r="E240" s="88">
        <v>0</v>
      </c>
      <c r="F240" s="88"/>
      <c r="G240" s="88"/>
      <c r="H240" s="89">
        <f>I240+J240</f>
        <v>0</v>
      </c>
      <c r="I240" s="27"/>
      <c r="J240" s="27"/>
      <c r="K240" s="27"/>
      <c r="L240" s="27"/>
      <c r="M240" s="27"/>
      <c r="N240" s="27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1"/>
      <c r="AW240" s="111"/>
      <c r="AX240" s="95">
        <f t="shared" si="88"/>
        <v>0</v>
      </c>
      <c r="AY240" s="95">
        <f t="shared" si="89"/>
        <v>0</v>
      </c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P240" s="111"/>
      <c r="BQ240" s="111"/>
      <c r="BR240" s="111"/>
      <c r="BS240" s="111"/>
      <c r="BT240" s="111"/>
      <c r="BU240" s="111"/>
      <c r="BV240" s="111"/>
      <c r="BW240" s="111"/>
      <c r="BX240" s="111"/>
      <c r="BY240" s="111"/>
      <c r="BZ240" s="111"/>
      <c r="CA240" s="111"/>
      <c r="CB240" s="111"/>
      <c r="CC240" s="111"/>
      <c r="CD240" s="111"/>
      <c r="CE240" s="111"/>
      <c r="CF240" s="111"/>
      <c r="CG240" s="111"/>
      <c r="CH240" s="111"/>
      <c r="CI240" s="111"/>
      <c r="CJ240" s="111"/>
      <c r="CK240" s="111"/>
      <c r="CL240" s="111"/>
      <c r="CM240" s="111"/>
      <c r="CN240" s="111"/>
      <c r="CO240" s="111"/>
      <c r="CP240" s="111"/>
      <c r="CQ240" s="111"/>
      <c r="CR240" s="111"/>
      <c r="CS240" s="111"/>
      <c r="CT240" s="111"/>
      <c r="CU240" s="111"/>
      <c r="CV240" s="111"/>
      <c r="CW240" s="111"/>
      <c r="CX240" s="111"/>
      <c r="CY240" s="111"/>
      <c r="CZ240" s="111"/>
      <c r="DA240" s="111"/>
      <c r="DB240" s="111"/>
      <c r="DC240" s="111"/>
      <c r="DD240" s="111"/>
      <c r="DE240" s="111"/>
      <c r="DF240" s="111"/>
      <c r="DG240" s="111"/>
      <c r="DH240" s="111"/>
      <c r="DI240" s="111"/>
      <c r="DJ240" s="111"/>
      <c r="DK240" s="111"/>
      <c r="DL240" s="111"/>
      <c r="DM240" s="111"/>
      <c r="DN240" s="111"/>
      <c r="DO240" s="111"/>
      <c r="DP240" s="111"/>
      <c r="DQ240" s="111"/>
      <c r="DR240" s="111"/>
      <c r="DS240" s="111"/>
      <c r="DT240" s="111"/>
      <c r="DU240" s="111"/>
      <c r="DV240" s="111"/>
      <c r="DW240" s="111"/>
      <c r="DX240" s="111"/>
      <c r="DY240" s="111"/>
      <c r="DZ240" s="111"/>
      <c r="EA240" s="111"/>
      <c r="EB240" s="111"/>
      <c r="EC240" s="111"/>
      <c r="ED240" s="111"/>
      <c r="EE240" s="111"/>
      <c r="EF240" s="111"/>
      <c r="EG240" s="111"/>
      <c r="EH240" s="111"/>
      <c r="EI240" s="111"/>
      <c r="EJ240" s="111"/>
      <c r="EK240" s="111"/>
      <c r="EL240" s="111"/>
      <c r="EM240" s="111"/>
      <c r="EN240" s="111"/>
      <c r="EO240" s="111"/>
      <c r="EP240" s="111"/>
      <c r="EQ240" s="111"/>
      <c r="ER240" s="111"/>
      <c r="ES240" s="111"/>
      <c r="ET240" s="111"/>
      <c r="EU240" s="111"/>
      <c r="EV240" s="111"/>
      <c r="EW240" s="111"/>
      <c r="EX240" s="111"/>
      <c r="EY240" s="111"/>
      <c r="EZ240" s="111"/>
      <c r="FA240" s="111"/>
      <c r="FB240" s="111"/>
      <c r="FC240" s="111"/>
    </row>
    <row r="241" spans="1:159" s="110" customFormat="1">
      <c r="A241" s="86"/>
      <c r="B241" s="414"/>
      <c r="C241" s="88">
        <v>2009</v>
      </c>
      <c r="D241" s="113">
        <f t="shared" ref="D241:D242" si="105">E241+F241+G241+H241</f>
        <v>0</v>
      </c>
      <c r="E241" s="88"/>
      <c r="F241" s="88"/>
      <c r="G241" s="88"/>
      <c r="H241" s="89">
        <f>I241+J241</f>
        <v>0</v>
      </c>
      <c r="I241" s="27"/>
      <c r="J241" s="27"/>
      <c r="K241" s="27"/>
      <c r="L241" s="27"/>
      <c r="M241" s="27"/>
      <c r="N241" s="27"/>
      <c r="W241" s="111"/>
      <c r="X241" s="111"/>
      <c r="Y241" s="111"/>
      <c r="Z241" s="111"/>
      <c r="AA241" s="111"/>
      <c r="AB241" s="111"/>
      <c r="AC241" s="111"/>
      <c r="AD241" s="111"/>
      <c r="AE241" s="111"/>
      <c r="AF241" s="111"/>
      <c r="AG241" s="111"/>
      <c r="AH241" s="111"/>
      <c r="AI241" s="111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1"/>
      <c r="AW241" s="111"/>
      <c r="AX241" s="95">
        <f t="shared" si="88"/>
        <v>0</v>
      </c>
      <c r="AY241" s="95">
        <f t="shared" si="89"/>
        <v>0</v>
      </c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1"/>
      <c r="BM241" s="111"/>
      <c r="BN241" s="111"/>
      <c r="BO241" s="111"/>
      <c r="BP241" s="111"/>
      <c r="BQ241" s="111"/>
      <c r="BR241" s="111"/>
      <c r="BS241" s="111"/>
      <c r="BT241" s="111"/>
      <c r="BU241" s="111"/>
      <c r="BV241" s="111"/>
      <c r="BW241" s="111"/>
      <c r="BX241" s="111"/>
      <c r="BY241" s="111"/>
      <c r="BZ241" s="111"/>
      <c r="CA241" s="111"/>
      <c r="CB241" s="111"/>
      <c r="CC241" s="111"/>
      <c r="CD241" s="111"/>
      <c r="CE241" s="111"/>
      <c r="CF241" s="111"/>
      <c r="CG241" s="111"/>
      <c r="CH241" s="111"/>
      <c r="CI241" s="111"/>
      <c r="CJ241" s="111"/>
      <c r="CK241" s="111"/>
      <c r="CL241" s="111"/>
      <c r="CM241" s="111"/>
      <c r="CN241" s="111"/>
      <c r="CO241" s="111"/>
      <c r="CP241" s="111"/>
      <c r="CQ241" s="111"/>
      <c r="CR241" s="111"/>
      <c r="CS241" s="111"/>
      <c r="CT241" s="111"/>
      <c r="CU241" s="111"/>
      <c r="CV241" s="111"/>
      <c r="CW241" s="111"/>
      <c r="CX241" s="111"/>
      <c r="CY241" s="111"/>
      <c r="CZ241" s="111"/>
      <c r="DA241" s="111"/>
      <c r="DB241" s="111"/>
      <c r="DC241" s="111"/>
      <c r="DD241" s="111"/>
      <c r="DE241" s="111"/>
      <c r="DF241" s="111"/>
      <c r="DG241" s="111"/>
      <c r="DH241" s="111"/>
      <c r="DI241" s="111"/>
      <c r="DJ241" s="111"/>
      <c r="DK241" s="111"/>
      <c r="DL241" s="111"/>
      <c r="DM241" s="111"/>
      <c r="DN241" s="111"/>
      <c r="DO241" s="111"/>
      <c r="DP241" s="111"/>
      <c r="DQ241" s="111"/>
      <c r="DR241" s="111"/>
      <c r="DS241" s="111"/>
      <c r="DT241" s="111"/>
      <c r="DU241" s="111"/>
      <c r="DV241" s="111"/>
      <c r="DW241" s="111"/>
      <c r="DX241" s="111"/>
      <c r="DY241" s="111"/>
      <c r="DZ241" s="111"/>
      <c r="EA241" s="111"/>
      <c r="EB241" s="111"/>
      <c r="EC241" s="111"/>
      <c r="ED241" s="111"/>
      <c r="EE241" s="111"/>
      <c r="EF241" s="111"/>
      <c r="EG241" s="111"/>
      <c r="EH241" s="111"/>
      <c r="EI241" s="111"/>
      <c r="EJ241" s="111"/>
      <c r="EK241" s="111"/>
      <c r="EL241" s="111"/>
      <c r="EM241" s="111"/>
      <c r="EN241" s="111"/>
      <c r="EO241" s="111"/>
      <c r="EP241" s="111"/>
      <c r="EQ241" s="111"/>
      <c r="ER241" s="111"/>
      <c r="ES241" s="111"/>
      <c r="ET241" s="111"/>
      <c r="EU241" s="111"/>
      <c r="EV241" s="111"/>
      <c r="EW241" s="111"/>
      <c r="EX241" s="111"/>
      <c r="EY241" s="111"/>
      <c r="EZ241" s="111"/>
      <c r="FA241" s="111"/>
      <c r="FB241" s="111"/>
      <c r="FC241" s="111"/>
    </row>
    <row r="242" spans="1:159" s="110" customFormat="1">
      <c r="A242" s="86"/>
      <c r="B242" s="415"/>
      <c r="C242" s="88">
        <v>2010</v>
      </c>
      <c r="D242" s="113">
        <f t="shared" si="105"/>
        <v>0</v>
      </c>
      <c r="E242" s="88"/>
      <c r="F242" s="88"/>
      <c r="G242" s="88"/>
      <c r="H242" s="89">
        <f>I242+J242</f>
        <v>0</v>
      </c>
      <c r="I242" s="27"/>
      <c r="J242" s="27"/>
      <c r="K242" s="27"/>
      <c r="L242" s="27"/>
      <c r="M242" s="27"/>
      <c r="N242" s="27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/>
      <c r="AN242" s="111"/>
      <c r="AO242" s="111"/>
      <c r="AP242" s="111"/>
      <c r="AQ242" s="111"/>
      <c r="AR242" s="111"/>
      <c r="AS242" s="111"/>
      <c r="AT242" s="111"/>
      <c r="AU242" s="111"/>
      <c r="AV242" s="111"/>
      <c r="AW242" s="111"/>
      <c r="AX242" s="95">
        <f t="shared" si="88"/>
        <v>0</v>
      </c>
      <c r="AY242" s="95">
        <f t="shared" si="89"/>
        <v>0</v>
      </c>
      <c r="AZ242" s="111"/>
      <c r="BA242" s="111"/>
      <c r="BB242" s="111"/>
      <c r="BC242" s="111"/>
      <c r="BD242" s="111"/>
      <c r="BE242" s="111"/>
      <c r="BF242" s="111"/>
      <c r="BG242" s="111"/>
      <c r="BH242" s="111"/>
      <c r="BI242" s="111"/>
      <c r="BJ242" s="111"/>
      <c r="BK242" s="111"/>
      <c r="BL242" s="111"/>
      <c r="BM242" s="111"/>
      <c r="BN242" s="111"/>
      <c r="BO242" s="111"/>
      <c r="BP242" s="111"/>
      <c r="BQ242" s="111"/>
      <c r="BR242" s="111"/>
      <c r="BS242" s="111"/>
      <c r="BT242" s="111"/>
      <c r="BU242" s="111"/>
      <c r="BV242" s="111"/>
      <c r="BW242" s="111"/>
      <c r="BX242" s="111"/>
      <c r="BY242" s="111"/>
      <c r="BZ242" s="111"/>
      <c r="CA242" s="111"/>
      <c r="CB242" s="111"/>
      <c r="CC242" s="111"/>
      <c r="CD242" s="111"/>
      <c r="CE242" s="111"/>
      <c r="CF242" s="111"/>
      <c r="CG242" s="111"/>
      <c r="CH242" s="111"/>
      <c r="CI242" s="111"/>
      <c r="CJ242" s="111"/>
      <c r="CK242" s="111"/>
      <c r="CL242" s="111"/>
      <c r="CM242" s="111"/>
      <c r="CN242" s="111"/>
      <c r="CO242" s="111"/>
      <c r="CP242" s="111"/>
      <c r="CQ242" s="111"/>
      <c r="CR242" s="111"/>
      <c r="CS242" s="111"/>
      <c r="CT242" s="111"/>
      <c r="CU242" s="111"/>
      <c r="CV242" s="111"/>
      <c r="CW242" s="111"/>
      <c r="CX242" s="111"/>
      <c r="CY242" s="111"/>
      <c r="CZ242" s="111"/>
      <c r="DA242" s="111"/>
      <c r="DB242" s="111"/>
      <c r="DC242" s="111"/>
      <c r="DD242" s="111"/>
      <c r="DE242" s="111"/>
      <c r="DF242" s="111"/>
      <c r="DG242" s="111"/>
      <c r="DH242" s="111"/>
      <c r="DI242" s="111"/>
      <c r="DJ242" s="111"/>
      <c r="DK242" s="111"/>
      <c r="DL242" s="111"/>
      <c r="DM242" s="111"/>
      <c r="DN242" s="111"/>
      <c r="DO242" s="111"/>
      <c r="DP242" s="111"/>
      <c r="DQ242" s="111"/>
      <c r="DR242" s="111"/>
      <c r="DS242" s="111"/>
      <c r="DT242" s="111"/>
      <c r="DU242" s="111"/>
      <c r="DV242" s="111"/>
      <c r="DW242" s="111"/>
      <c r="DX242" s="111"/>
      <c r="DY242" s="111"/>
      <c r="DZ242" s="111"/>
      <c r="EA242" s="111"/>
      <c r="EB242" s="111"/>
      <c r="EC242" s="111"/>
      <c r="ED242" s="111"/>
      <c r="EE242" s="111"/>
      <c r="EF242" s="111"/>
      <c r="EG242" s="111"/>
      <c r="EH242" s="111"/>
      <c r="EI242" s="111"/>
      <c r="EJ242" s="111"/>
      <c r="EK242" s="111"/>
      <c r="EL242" s="111"/>
      <c r="EM242" s="111"/>
      <c r="EN242" s="111"/>
      <c r="EO242" s="111"/>
      <c r="EP242" s="111"/>
      <c r="EQ242" s="111"/>
      <c r="ER242" s="111"/>
      <c r="ES242" s="111"/>
      <c r="ET242" s="111"/>
      <c r="EU242" s="111"/>
      <c r="EV242" s="111"/>
      <c r="EW242" s="111"/>
      <c r="EX242" s="111"/>
      <c r="EY242" s="111"/>
      <c r="EZ242" s="111"/>
      <c r="FA242" s="111"/>
      <c r="FB242" s="111"/>
      <c r="FC242" s="111"/>
    </row>
    <row r="243" spans="1:159" s="19" customFormat="1" ht="18.75" customHeight="1">
      <c r="A243" s="120"/>
      <c r="B243" s="413" t="s">
        <v>172</v>
      </c>
      <c r="C243" s="101" t="s">
        <v>19</v>
      </c>
      <c r="D243" s="102">
        <f>D244+D245+D246+D247</f>
        <v>3.5810000000000004</v>
      </c>
      <c r="E243" s="102">
        <f t="shared" ref="E243:H243" si="106">E244+E245+E246+E247</f>
        <v>2.9009999999999998</v>
      </c>
      <c r="F243" s="102">
        <f t="shared" si="106"/>
        <v>0</v>
      </c>
      <c r="G243" s="102">
        <f t="shared" si="106"/>
        <v>0.2</v>
      </c>
      <c r="H243" s="109">
        <f t="shared" si="106"/>
        <v>0.48</v>
      </c>
      <c r="AX243" s="95">
        <f t="shared" si="88"/>
        <v>3.581</v>
      </c>
      <c r="AY243" s="95">
        <f t="shared" si="89"/>
        <v>3.581</v>
      </c>
    </row>
    <row r="244" spans="1:159">
      <c r="A244" s="121"/>
      <c r="B244" s="414"/>
      <c r="C244" s="88">
        <v>2007</v>
      </c>
      <c r="D244" s="106">
        <f t="shared" ref="D244:D247" si="107">E244+F244+G244+H244</f>
        <v>0.77</v>
      </c>
      <c r="E244" s="123">
        <v>0.63</v>
      </c>
      <c r="F244" s="123"/>
      <c r="G244" s="123">
        <v>0.05</v>
      </c>
      <c r="H244" s="125">
        <v>0.09</v>
      </c>
      <c r="AX244" s="95">
        <f t="shared" si="88"/>
        <v>0.77</v>
      </c>
      <c r="AY244" s="95">
        <f t="shared" si="89"/>
        <v>0.77</v>
      </c>
    </row>
    <row r="245" spans="1:159">
      <c r="A245" s="121"/>
      <c r="B245" s="414"/>
      <c r="C245" s="88">
        <v>2008</v>
      </c>
      <c r="D245" s="106">
        <f t="shared" si="107"/>
        <v>0.96100000000000008</v>
      </c>
      <c r="E245" s="123">
        <v>0.78100000000000003</v>
      </c>
      <c r="F245" s="123"/>
      <c r="G245" s="123">
        <v>0.05</v>
      </c>
      <c r="H245" s="125">
        <v>0.13</v>
      </c>
      <c r="AX245" s="95">
        <f t="shared" si="88"/>
        <v>0.96100000000000008</v>
      </c>
      <c r="AY245" s="95">
        <f t="shared" si="89"/>
        <v>0.96100000000000008</v>
      </c>
    </row>
    <row r="246" spans="1:159">
      <c r="A246" s="121"/>
      <c r="B246" s="414"/>
      <c r="C246" s="88">
        <v>2009</v>
      </c>
      <c r="D246" s="106">
        <f t="shared" si="107"/>
        <v>0.92</v>
      </c>
      <c r="E246" s="123">
        <v>0.74</v>
      </c>
      <c r="F246" s="123"/>
      <c r="G246" s="123">
        <v>0.05</v>
      </c>
      <c r="H246" s="123">
        <v>0.13</v>
      </c>
      <c r="AX246" s="95">
        <f t="shared" si="88"/>
        <v>0.92</v>
      </c>
      <c r="AY246" s="95">
        <f t="shared" si="89"/>
        <v>0.92</v>
      </c>
    </row>
    <row r="247" spans="1:159">
      <c r="A247" s="121"/>
      <c r="B247" s="415"/>
      <c r="C247" s="88">
        <v>2010</v>
      </c>
      <c r="D247" s="106">
        <f t="shared" si="107"/>
        <v>0.93</v>
      </c>
      <c r="E247" s="123">
        <v>0.75</v>
      </c>
      <c r="F247" s="123"/>
      <c r="G247" s="123">
        <v>0.05</v>
      </c>
      <c r="H247" s="123">
        <v>0.13</v>
      </c>
      <c r="AX247" s="95">
        <f t="shared" si="88"/>
        <v>0.93</v>
      </c>
      <c r="AY247" s="95">
        <f t="shared" si="89"/>
        <v>0.93</v>
      </c>
    </row>
    <row r="248" spans="1:159" s="19" customFormat="1" ht="18.75" customHeight="1">
      <c r="A248" s="120"/>
      <c r="B248" s="413" t="s">
        <v>173</v>
      </c>
      <c r="C248" s="101" t="s">
        <v>19</v>
      </c>
      <c r="D248" s="102">
        <f>D249+D250+D251+D252</f>
        <v>3.7970000000000002</v>
      </c>
      <c r="E248" s="102">
        <f t="shared" ref="E248:H248" si="108">E249+E250+E251+E252</f>
        <v>3.2269999999999999</v>
      </c>
      <c r="F248" s="102">
        <f t="shared" si="108"/>
        <v>0</v>
      </c>
      <c r="G248" s="102">
        <f t="shared" si="108"/>
        <v>0</v>
      </c>
      <c r="H248" s="102">
        <f t="shared" si="108"/>
        <v>0.57000000000000006</v>
      </c>
      <c r="AX248" s="95">
        <f t="shared" si="88"/>
        <v>3.7969999999999997</v>
      </c>
      <c r="AY248" s="95">
        <f t="shared" si="89"/>
        <v>3.7969999999999997</v>
      </c>
    </row>
    <row r="249" spans="1:159">
      <c r="A249" s="121"/>
      <c r="B249" s="414"/>
      <c r="C249" s="88">
        <v>2007</v>
      </c>
      <c r="D249" s="106">
        <f t="shared" ref="D249:D252" si="109">E249+F249+G249+H249</f>
        <v>2.407</v>
      </c>
      <c r="E249" s="123">
        <v>2.1869999999999998</v>
      </c>
      <c r="F249" s="123"/>
      <c r="G249" s="123"/>
      <c r="H249" s="123">
        <v>0.22</v>
      </c>
      <c r="AX249" s="95">
        <f t="shared" si="88"/>
        <v>2.407</v>
      </c>
      <c r="AY249" s="95">
        <f t="shared" si="89"/>
        <v>2.407</v>
      </c>
    </row>
    <row r="250" spans="1:159">
      <c r="A250" s="121"/>
      <c r="B250" s="414"/>
      <c r="C250" s="88">
        <v>2008</v>
      </c>
      <c r="D250" s="106">
        <f t="shared" si="109"/>
        <v>0.56000000000000005</v>
      </c>
      <c r="E250" s="123">
        <v>0.45</v>
      </c>
      <c r="F250" s="123"/>
      <c r="G250" s="123"/>
      <c r="H250" s="123">
        <v>0.11</v>
      </c>
      <c r="AX250" s="95">
        <f t="shared" si="88"/>
        <v>0.56000000000000005</v>
      </c>
      <c r="AY250" s="95">
        <f t="shared" si="89"/>
        <v>0.56000000000000005</v>
      </c>
    </row>
    <row r="251" spans="1:159">
      <c r="A251" s="121"/>
      <c r="B251" s="414"/>
      <c r="C251" s="88">
        <v>2009</v>
      </c>
      <c r="D251" s="106">
        <f t="shared" si="109"/>
        <v>0.52</v>
      </c>
      <c r="E251" s="123">
        <v>0.4</v>
      </c>
      <c r="F251" s="123"/>
      <c r="G251" s="123"/>
      <c r="H251" s="123">
        <v>0.12</v>
      </c>
      <c r="AX251" s="95">
        <f t="shared" si="88"/>
        <v>0.52</v>
      </c>
      <c r="AY251" s="95">
        <f t="shared" si="89"/>
        <v>0.52</v>
      </c>
    </row>
    <row r="252" spans="1:159">
      <c r="A252" s="121"/>
      <c r="B252" s="415"/>
      <c r="C252" s="88">
        <v>2010</v>
      </c>
      <c r="D252" s="106">
        <f t="shared" si="109"/>
        <v>0.31</v>
      </c>
      <c r="E252" s="123">
        <v>0.19</v>
      </c>
      <c r="F252" s="123"/>
      <c r="G252" s="123"/>
      <c r="H252" s="123">
        <v>0.12</v>
      </c>
      <c r="AX252" s="95">
        <f t="shared" si="88"/>
        <v>0.31</v>
      </c>
      <c r="AY252" s="95">
        <f t="shared" si="89"/>
        <v>0.31</v>
      </c>
    </row>
    <row r="253" spans="1:159" s="19" customFormat="1" ht="18.75" customHeight="1">
      <c r="A253" s="120"/>
      <c r="B253" s="413" t="s">
        <v>174</v>
      </c>
      <c r="C253" s="101" t="s">
        <v>19</v>
      </c>
      <c r="D253" s="102">
        <f>D254+D255+D256+D257</f>
        <v>1.7570675000000002</v>
      </c>
      <c r="E253" s="102">
        <f t="shared" ref="E253:H253" si="110">E254+E255+E256+E257</f>
        <v>1.7570675000000002</v>
      </c>
      <c r="F253" s="102">
        <f t="shared" si="110"/>
        <v>0</v>
      </c>
      <c r="G253" s="102">
        <f t="shared" si="110"/>
        <v>0</v>
      </c>
      <c r="H253" s="102">
        <f t="shared" si="110"/>
        <v>0</v>
      </c>
      <c r="AX253" s="95">
        <f t="shared" si="88"/>
        <v>1.7570675000000002</v>
      </c>
      <c r="AY253" s="95">
        <f t="shared" si="89"/>
        <v>1.7570675000000002</v>
      </c>
    </row>
    <row r="254" spans="1:159">
      <c r="A254" s="121"/>
      <c r="B254" s="414"/>
      <c r="C254" s="88">
        <v>2007</v>
      </c>
      <c r="D254" s="106">
        <f t="shared" ref="D254:D257" si="111">E254+F254+G254+H254</f>
        <v>0.47399999999999998</v>
      </c>
      <c r="E254" s="123">
        <v>0.47399999999999998</v>
      </c>
      <c r="F254" s="122"/>
      <c r="G254" s="122"/>
      <c r="H254" s="122"/>
      <c r="AX254" s="95">
        <f t="shared" si="88"/>
        <v>0.47399999999999998</v>
      </c>
      <c r="AY254" s="95">
        <f t="shared" si="89"/>
        <v>0.47399999999999998</v>
      </c>
    </row>
    <row r="255" spans="1:159">
      <c r="A255" s="121"/>
      <c r="B255" s="414"/>
      <c r="C255" s="88">
        <v>2008</v>
      </c>
      <c r="D255" s="106">
        <f t="shared" si="111"/>
        <v>0.40700000000000003</v>
      </c>
      <c r="E255" s="123">
        <f>0.025+0.382</f>
        <v>0.40700000000000003</v>
      </c>
      <c r="F255" s="122"/>
      <c r="G255" s="122"/>
      <c r="H255" s="122"/>
      <c r="AX255" s="95">
        <f t="shared" si="88"/>
        <v>0.40700000000000003</v>
      </c>
      <c r="AY255" s="95">
        <f t="shared" si="89"/>
        <v>0.40700000000000003</v>
      </c>
    </row>
    <row r="256" spans="1:159">
      <c r="A256" s="121"/>
      <c r="B256" s="414"/>
      <c r="C256" s="88">
        <v>2009</v>
      </c>
      <c r="D256" s="106">
        <f t="shared" si="111"/>
        <v>0.42735000000000006</v>
      </c>
      <c r="E256" s="123">
        <f t="shared" ref="E256:E257" si="112">E255*1.05</f>
        <v>0.42735000000000006</v>
      </c>
      <c r="F256" s="122"/>
      <c r="G256" s="122"/>
      <c r="H256" s="122"/>
      <c r="AX256" s="95">
        <f t="shared" si="88"/>
        <v>0.42735000000000006</v>
      </c>
      <c r="AY256" s="95">
        <f t="shared" si="89"/>
        <v>0.42735000000000006</v>
      </c>
    </row>
    <row r="257" spans="1:51">
      <c r="A257" s="121"/>
      <c r="B257" s="415"/>
      <c r="C257" s="88">
        <v>2010</v>
      </c>
      <c r="D257" s="106">
        <f t="shared" si="111"/>
        <v>0.4487175000000001</v>
      </c>
      <c r="E257" s="123">
        <f t="shared" si="112"/>
        <v>0.4487175000000001</v>
      </c>
      <c r="F257" s="122"/>
      <c r="G257" s="122"/>
      <c r="H257" s="122"/>
      <c r="AX257" s="95">
        <f t="shared" si="88"/>
        <v>0.4487175000000001</v>
      </c>
      <c r="AY257" s="95">
        <f t="shared" si="89"/>
        <v>0.4487175000000001</v>
      </c>
    </row>
    <row r="258" spans="1:51" s="19" customFormat="1">
      <c r="A258" s="194"/>
      <c r="B258" s="410" t="s">
        <v>175</v>
      </c>
      <c r="C258" s="17" t="s">
        <v>19</v>
      </c>
      <c r="D258" s="127">
        <f>D259+D260+D261+D262</f>
        <v>11.0737325</v>
      </c>
      <c r="E258" s="127">
        <f t="shared" ref="E258:H258" si="113">E259+E260+E261+E262</f>
        <v>11.0737325</v>
      </c>
      <c r="F258" s="127">
        <f t="shared" si="113"/>
        <v>0</v>
      </c>
      <c r="G258" s="127">
        <f t="shared" si="113"/>
        <v>0</v>
      </c>
      <c r="H258" s="127">
        <f t="shared" si="113"/>
        <v>0</v>
      </c>
      <c r="AX258" s="95">
        <f t="shared" si="88"/>
        <v>11.0737325</v>
      </c>
      <c r="AY258" s="95">
        <f t="shared" si="89"/>
        <v>11.0737325</v>
      </c>
    </row>
    <row r="259" spans="1:51" s="19" customFormat="1">
      <c r="A259" s="195"/>
      <c r="B259" s="411"/>
      <c r="C259" s="17">
        <v>2007</v>
      </c>
      <c r="D259" s="127">
        <f>D264+D269+D274+D279+D284+D289+D294+D299+D304+D309+D314</f>
        <v>1.7650000000000001</v>
      </c>
      <c r="E259" s="127">
        <f t="shared" ref="E259:H259" si="114">E264+E269+E274+E279+E284+E289+E294+E299+E304+E309+E314</f>
        <v>1.7650000000000001</v>
      </c>
      <c r="F259" s="127">
        <f t="shared" si="114"/>
        <v>0</v>
      </c>
      <c r="G259" s="127">
        <f t="shared" si="114"/>
        <v>0</v>
      </c>
      <c r="H259" s="127">
        <f t="shared" si="114"/>
        <v>0</v>
      </c>
      <c r="AX259" s="95">
        <f t="shared" si="88"/>
        <v>1.7650000000000001</v>
      </c>
      <c r="AY259" s="95">
        <f t="shared" si="89"/>
        <v>1.7650000000000001</v>
      </c>
    </row>
    <row r="260" spans="1:51" s="19" customFormat="1">
      <c r="A260" s="195"/>
      <c r="B260" s="411"/>
      <c r="C260" s="17">
        <v>2008</v>
      </c>
      <c r="D260" s="127">
        <f t="shared" ref="D260:H262" si="115">D265+D270+D275+D280+D285+D290+D295+D300+D305+D310+D315</f>
        <v>2.794</v>
      </c>
      <c r="E260" s="127">
        <f t="shared" si="115"/>
        <v>2.794</v>
      </c>
      <c r="F260" s="127">
        <f t="shared" si="115"/>
        <v>0</v>
      </c>
      <c r="G260" s="127">
        <f t="shared" si="115"/>
        <v>0</v>
      </c>
      <c r="H260" s="127">
        <f t="shared" si="115"/>
        <v>0</v>
      </c>
      <c r="AX260" s="95">
        <f t="shared" si="88"/>
        <v>2.794</v>
      </c>
      <c r="AY260" s="95">
        <f t="shared" si="89"/>
        <v>2.794</v>
      </c>
    </row>
    <row r="261" spans="1:51" s="19" customFormat="1">
      <c r="A261" s="195"/>
      <c r="B261" s="411"/>
      <c r="C261" s="17">
        <v>2009</v>
      </c>
      <c r="D261" s="127">
        <f t="shared" si="115"/>
        <v>3.0776499999999998</v>
      </c>
      <c r="E261" s="127">
        <f t="shared" si="115"/>
        <v>3.0776499999999998</v>
      </c>
      <c r="F261" s="127">
        <f t="shared" si="115"/>
        <v>0</v>
      </c>
      <c r="G261" s="127">
        <f t="shared" si="115"/>
        <v>0</v>
      </c>
      <c r="H261" s="127">
        <f t="shared" si="115"/>
        <v>0</v>
      </c>
      <c r="I261" s="95">
        <f>SUM(E261:H261)</f>
        <v>3.0776499999999998</v>
      </c>
      <c r="AX261" s="95">
        <f t="shared" si="88"/>
        <v>3.0776499999999998</v>
      </c>
      <c r="AY261" s="95">
        <f t="shared" si="89"/>
        <v>3.0776499999999998</v>
      </c>
    </row>
    <row r="262" spans="1:51" s="19" customFormat="1">
      <c r="A262" s="195"/>
      <c r="B262" s="412"/>
      <c r="C262" s="17">
        <v>2010</v>
      </c>
      <c r="D262" s="127">
        <f t="shared" si="115"/>
        <v>3.4370825000000003</v>
      </c>
      <c r="E262" s="127">
        <f t="shared" si="115"/>
        <v>3.4370825000000003</v>
      </c>
      <c r="F262" s="127">
        <f t="shared" si="115"/>
        <v>0</v>
      </c>
      <c r="G262" s="127">
        <f t="shared" si="115"/>
        <v>0</v>
      </c>
      <c r="H262" s="127">
        <f t="shared" si="115"/>
        <v>0</v>
      </c>
      <c r="I262" s="95">
        <f>SUM(E262:H262)</f>
        <v>3.4370825000000003</v>
      </c>
      <c r="AX262" s="95">
        <f t="shared" si="88"/>
        <v>3.4370825000000003</v>
      </c>
      <c r="AY262" s="95">
        <f t="shared" si="89"/>
        <v>3.4370825000000003</v>
      </c>
    </row>
    <row r="263" spans="1:51" s="19" customFormat="1">
      <c r="A263" s="120"/>
      <c r="B263" s="413" t="s">
        <v>176</v>
      </c>
      <c r="C263" s="101" t="s">
        <v>19</v>
      </c>
      <c r="D263" s="102">
        <f>D264+D265+D266+D267</f>
        <v>4.4510000000000005</v>
      </c>
      <c r="E263" s="102">
        <f t="shared" ref="E263:H263" si="116">E264+E265+E266+E267</f>
        <v>4.4510000000000005</v>
      </c>
      <c r="F263" s="102">
        <f t="shared" si="116"/>
        <v>0</v>
      </c>
      <c r="G263" s="102">
        <f t="shared" si="116"/>
        <v>0</v>
      </c>
      <c r="H263" s="102">
        <f t="shared" si="116"/>
        <v>0</v>
      </c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AX263" s="95">
        <f t="shared" si="88"/>
        <v>4.4510000000000005</v>
      </c>
      <c r="AY263" s="95">
        <f t="shared" si="89"/>
        <v>4.4510000000000005</v>
      </c>
    </row>
    <row r="264" spans="1:51">
      <c r="A264" s="121"/>
      <c r="B264" s="414"/>
      <c r="C264" s="88">
        <v>2007</v>
      </c>
      <c r="D264" s="106">
        <f t="shared" ref="D264:D267" si="117">E264+F264+G264+H264</f>
        <v>1.028</v>
      </c>
      <c r="E264" s="123">
        <v>1.028</v>
      </c>
      <c r="F264" s="122"/>
      <c r="G264" s="122"/>
      <c r="H264" s="122"/>
      <c r="AX264" s="95">
        <f t="shared" si="88"/>
        <v>1.028</v>
      </c>
      <c r="AY264" s="95">
        <f t="shared" si="89"/>
        <v>1.028</v>
      </c>
    </row>
    <row r="265" spans="1:51">
      <c r="A265" s="121"/>
      <c r="B265" s="414"/>
      <c r="C265" s="88">
        <v>2008</v>
      </c>
      <c r="D265" s="106">
        <f t="shared" si="117"/>
        <v>1.0900000000000001</v>
      </c>
      <c r="E265" s="123">
        <v>1.0900000000000001</v>
      </c>
      <c r="F265" s="122"/>
      <c r="G265" s="122"/>
      <c r="H265" s="122"/>
      <c r="AX265" s="95">
        <f t="shared" si="88"/>
        <v>1.0900000000000001</v>
      </c>
      <c r="AY265" s="95">
        <f t="shared" si="89"/>
        <v>1.0900000000000001</v>
      </c>
    </row>
    <row r="266" spans="1:51">
      <c r="A266" s="121"/>
      <c r="B266" s="414"/>
      <c r="C266" s="88">
        <v>2009</v>
      </c>
      <c r="D266" s="106">
        <f t="shared" si="117"/>
        <v>1.1439999999999999</v>
      </c>
      <c r="E266" s="123">
        <v>1.1439999999999999</v>
      </c>
      <c r="F266" s="122"/>
      <c r="G266" s="122"/>
      <c r="H266" s="122"/>
      <c r="AX266" s="95">
        <f t="shared" si="88"/>
        <v>1.1439999999999999</v>
      </c>
      <c r="AY266" s="95">
        <f t="shared" si="89"/>
        <v>1.1439999999999999</v>
      </c>
    </row>
    <row r="267" spans="1:51">
      <c r="A267" s="121"/>
      <c r="B267" s="415"/>
      <c r="C267" s="88">
        <v>2010</v>
      </c>
      <c r="D267" s="106">
        <f t="shared" si="117"/>
        <v>1.1890000000000001</v>
      </c>
      <c r="E267" s="123">
        <v>1.1890000000000001</v>
      </c>
      <c r="F267" s="122"/>
      <c r="G267" s="122"/>
      <c r="H267" s="122"/>
      <c r="AX267" s="95">
        <f t="shared" si="88"/>
        <v>1.1890000000000001</v>
      </c>
      <c r="AY267" s="95">
        <f t="shared" si="89"/>
        <v>1.1890000000000001</v>
      </c>
    </row>
    <row r="268" spans="1:51" s="19" customFormat="1" ht="18.75" customHeight="1">
      <c r="A268" s="120"/>
      <c r="B268" s="413" t="s">
        <v>177</v>
      </c>
      <c r="C268" s="101" t="s">
        <v>19</v>
      </c>
      <c r="D268" s="102">
        <f>D269+D270+D271+D272</f>
        <v>0.52</v>
      </c>
      <c r="E268" s="102">
        <f t="shared" ref="E268:H268" si="118">E269+E270+E271+E272</f>
        <v>0.52</v>
      </c>
      <c r="F268" s="102">
        <f t="shared" si="118"/>
        <v>0</v>
      </c>
      <c r="G268" s="102">
        <f t="shared" si="118"/>
        <v>0</v>
      </c>
      <c r="H268" s="102">
        <f t="shared" si="118"/>
        <v>0</v>
      </c>
      <c r="AX268" s="95">
        <f t="shared" si="88"/>
        <v>0.52</v>
      </c>
      <c r="AY268" s="95">
        <f t="shared" si="89"/>
        <v>0.52</v>
      </c>
    </row>
    <row r="269" spans="1:51">
      <c r="A269" s="121"/>
      <c r="B269" s="414"/>
      <c r="C269" s="88">
        <v>2007</v>
      </c>
      <c r="D269" s="105">
        <f t="shared" ref="D269:D272" si="119">E269+F269+G269+H269</f>
        <v>8.5000000000000006E-2</v>
      </c>
      <c r="E269" s="122">
        <v>8.5000000000000006E-2</v>
      </c>
      <c r="F269" s="122"/>
      <c r="G269" s="122"/>
      <c r="H269" s="122"/>
      <c r="AX269" s="95">
        <f t="shared" si="88"/>
        <v>8.5000000000000006E-2</v>
      </c>
      <c r="AY269" s="95">
        <f t="shared" si="89"/>
        <v>8.5000000000000006E-2</v>
      </c>
    </row>
    <row r="270" spans="1:51">
      <c r="A270" s="121"/>
      <c r="B270" s="414"/>
      <c r="C270" s="88">
        <v>2008</v>
      </c>
      <c r="D270" s="105">
        <f t="shared" si="119"/>
        <v>0.12</v>
      </c>
      <c r="E270" s="122">
        <v>0.12</v>
      </c>
      <c r="F270" s="122"/>
      <c r="G270" s="122"/>
      <c r="H270" s="122"/>
      <c r="AX270" s="95">
        <f t="shared" si="88"/>
        <v>0.12</v>
      </c>
      <c r="AY270" s="95">
        <f t="shared" si="89"/>
        <v>0.12</v>
      </c>
    </row>
    <row r="271" spans="1:51">
      <c r="A271" s="121"/>
      <c r="B271" s="414"/>
      <c r="C271" s="88">
        <v>2009</v>
      </c>
      <c r="D271" s="105">
        <f t="shared" si="119"/>
        <v>0.14499999999999999</v>
      </c>
      <c r="E271" s="122">
        <v>0.14499999999999999</v>
      </c>
      <c r="F271" s="122"/>
      <c r="G271" s="122"/>
      <c r="H271" s="122"/>
      <c r="AX271" s="95">
        <f t="shared" si="88"/>
        <v>0.14499999999999999</v>
      </c>
      <c r="AY271" s="95">
        <f t="shared" si="89"/>
        <v>0.14499999999999999</v>
      </c>
    </row>
    <row r="272" spans="1:51">
      <c r="A272" s="121"/>
      <c r="B272" s="415"/>
      <c r="C272" s="88">
        <v>2010</v>
      </c>
      <c r="D272" s="105">
        <f t="shared" si="119"/>
        <v>0.17</v>
      </c>
      <c r="E272" s="122">
        <v>0.17</v>
      </c>
      <c r="F272" s="122"/>
      <c r="G272" s="122"/>
      <c r="H272" s="122"/>
      <c r="AX272" s="95">
        <f t="shared" ref="AX272:AX335" si="120">E272+F272+G272+H272</f>
        <v>0.17</v>
      </c>
      <c r="AY272" s="95">
        <f t="shared" ref="AY272:AY325" si="121">SUM(AX272)</f>
        <v>0.17</v>
      </c>
    </row>
    <row r="273" spans="1:51" s="19" customFormat="1">
      <c r="A273" s="120"/>
      <c r="B273" s="413" t="s">
        <v>178</v>
      </c>
      <c r="C273" s="101" t="s">
        <v>19</v>
      </c>
      <c r="D273" s="102">
        <f>D274+D275+D276+D277</f>
        <v>0.85499999999999998</v>
      </c>
      <c r="E273" s="102">
        <f t="shared" ref="E273:H273" si="122">E274+E275+E276+E277</f>
        <v>0.85499999999999998</v>
      </c>
      <c r="F273" s="102">
        <f t="shared" si="122"/>
        <v>0</v>
      </c>
      <c r="G273" s="102">
        <f t="shared" si="122"/>
        <v>0</v>
      </c>
      <c r="H273" s="102">
        <f t="shared" si="122"/>
        <v>0</v>
      </c>
      <c r="AX273" s="95">
        <f t="shared" si="120"/>
        <v>0.85499999999999998</v>
      </c>
      <c r="AY273" s="95">
        <f t="shared" si="121"/>
        <v>0.85499999999999998</v>
      </c>
    </row>
    <row r="274" spans="1:51">
      <c r="A274" s="121"/>
      <c r="B274" s="414"/>
      <c r="C274" s="88">
        <v>2007</v>
      </c>
      <c r="D274" s="105">
        <f t="shared" ref="D274:D277" si="123">E274+F274+G274+H274</f>
        <v>4.4999999999999998E-2</v>
      </c>
      <c r="E274" s="122">
        <v>4.4999999999999998E-2</v>
      </c>
      <c r="F274" s="122"/>
      <c r="G274" s="122"/>
      <c r="H274" s="122"/>
      <c r="AX274" s="95">
        <f t="shared" si="120"/>
        <v>4.4999999999999998E-2</v>
      </c>
      <c r="AY274" s="95">
        <f t="shared" si="121"/>
        <v>4.4999999999999998E-2</v>
      </c>
    </row>
    <row r="275" spans="1:51">
      <c r="A275" s="121"/>
      <c r="B275" s="414"/>
      <c r="C275" s="88">
        <v>2008</v>
      </c>
      <c r="D275" s="105">
        <f t="shared" si="123"/>
        <v>0.25</v>
      </c>
      <c r="E275" s="122">
        <v>0.25</v>
      </c>
      <c r="F275" s="122"/>
      <c r="G275" s="122"/>
      <c r="H275" s="122"/>
      <c r="AX275" s="95">
        <f t="shared" si="120"/>
        <v>0.25</v>
      </c>
      <c r="AY275" s="95">
        <f t="shared" si="121"/>
        <v>0.25</v>
      </c>
    </row>
    <row r="276" spans="1:51">
      <c r="A276" s="121"/>
      <c r="B276" s="414"/>
      <c r="C276" s="88">
        <v>2009</v>
      </c>
      <c r="D276" s="105">
        <f t="shared" si="123"/>
        <v>0.27</v>
      </c>
      <c r="E276" s="122">
        <v>0.27</v>
      </c>
      <c r="F276" s="122"/>
      <c r="G276" s="122"/>
      <c r="H276" s="122"/>
      <c r="AX276" s="95">
        <f t="shared" si="120"/>
        <v>0.27</v>
      </c>
      <c r="AY276" s="95">
        <f t="shared" si="121"/>
        <v>0.27</v>
      </c>
    </row>
    <row r="277" spans="1:51">
      <c r="A277" s="121"/>
      <c r="B277" s="415"/>
      <c r="C277" s="88">
        <v>2010</v>
      </c>
      <c r="D277" s="105">
        <f t="shared" si="123"/>
        <v>0.28999999999999998</v>
      </c>
      <c r="E277" s="122">
        <v>0.28999999999999998</v>
      </c>
      <c r="F277" s="122"/>
      <c r="G277" s="122"/>
      <c r="H277" s="122"/>
      <c r="AX277" s="95">
        <f t="shared" si="120"/>
        <v>0.28999999999999998</v>
      </c>
      <c r="AY277" s="95">
        <f t="shared" si="121"/>
        <v>0.28999999999999998</v>
      </c>
    </row>
    <row r="278" spans="1:51" s="19" customFormat="1">
      <c r="A278" s="120"/>
      <c r="B278" s="413" t="s">
        <v>179</v>
      </c>
      <c r="C278" s="101" t="s">
        <v>19</v>
      </c>
      <c r="D278" s="102">
        <f>D279+D280+D281+D282</f>
        <v>0.60499999999999998</v>
      </c>
      <c r="E278" s="102">
        <f t="shared" ref="E278:H278" si="124">E279+E280+E281+E282</f>
        <v>0.60499999999999998</v>
      </c>
      <c r="F278" s="102">
        <f t="shared" si="124"/>
        <v>0</v>
      </c>
      <c r="G278" s="102">
        <f t="shared" si="124"/>
        <v>0</v>
      </c>
      <c r="H278" s="102">
        <f t="shared" si="124"/>
        <v>0</v>
      </c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  <c r="AG278" s="102"/>
      <c r="AX278" s="95">
        <f t="shared" si="120"/>
        <v>0.60499999999999998</v>
      </c>
      <c r="AY278" s="95">
        <f t="shared" si="121"/>
        <v>0.60499999999999998</v>
      </c>
    </row>
    <row r="279" spans="1:51">
      <c r="A279" s="121"/>
      <c r="B279" s="414"/>
      <c r="C279" s="88">
        <v>2007</v>
      </c>
      <c r="D279" s="105">
        <f t="shared" ref="D279:D282" si="125">E279+F279+G279+H279</f>
        <v>0.04</v>
      </c>
      <c r="E279" s="122">
        <v>0.04</v>
      </c>
      <c r="F279" s="122"/>
      <c r="G279" s="122"/>
      <c r="H279" s="122"/>
      <c r="AX279" s="95">
        <f t="shared" si="120"/>
        <v>0.04</v>
      </c>
      <c r="AY279" s="95">
        <f t="shared" si="121"/>
        <v>0.04</v>
      </c>
    </row>
    <row r="280" spans="1:51">
      <c r="A280" s="121"/>
      <c r="B280" s="414"/>
      <c r="C280" s="88">
        <v>2008</v>
      </c>
      <c r="D280" s="105">
        <f t="shared" si="125"/>
        <v>0.14499999999999999</v>
      </c>
      <c r="E280" s="122">
        <v>0.14499999999999999</v>
      </c>
      <c r="F280" s="122"/>
      <c r="G280" s="122"/>
      <c r="H280" s="122"/>
      <c r="AX280" s="95">
        <f t="shared" si="120"/>
        <v>0.14499999999999999</v>
      </c>
      <c r="AY280" s="95">
        <f t="shared" si="121"/>
        <v>0.14499999999999999</v>
      </c>
    </row>
    <row r="281" spans="1:51">
      <c r="A281" s="121"/>
      <c r="B281" s="414"/>
      <c r="C281" s="88">
        <v>2009</v>
      </c>
      <c r="D281" s="105">
        <f t="shared" si="125"/>
        <v>0.18</v>
      </c>
      <c r="E281" s="122">
        <v>0.18</v>
      </c>
      <c r="F281" s="122"/>
      <c r="G281" s="122"/>
      <c r="H281" s="122"/>
      <c r="AX281" s="95">
        <f t="shared" si="120"/>
        <v>0.18</v>
      </c>
      <c r="AY281" s="95">
        <f t="shared" si="121"/>
        <v>0.18</v>
      </c>
    </row>
    <row r="282" spans="1:51">
      <c r="A282" s="121"/>
      <c r="B282" s="415"/>
      <c r="C282" s="88">
        <v>2010</v>
      </c>
      <c r="D282" s="105">
        <f t="shared" si="125"/>
        <v>0.24</v>
      </c>
      <c r="E282" s="122">
        <v>0.24</v>
      </c>
      <c r="F282" s="122"/>
      <c r="G282" s="122"/>
      <c r="H282" s="122"/>
      <c r="AX282" s="95">
        <f t="shared" si="120"/>
        <v>0.24</v>
      </c>
      <c r="AY282" s="95">
        <f t="shared" si="121"/>
        <v>0.24</v>
      </c>
    </row>
    <row r="283" spans="1:51" s="19" customFormat="1">
      <c r="A283" s="120"/>
      <c r="B283" s="413" t="s">
        <v>180</v>
      </c>
      <c r="C283" s="101" t="s">
        <v>19</v>
      </c>
      <c r="D283" s="102">
        <f>D284+D285+D286+D287</f>
        <v>0.60499999999999998</v>
      </c>
      <c r="E283" s="102">
        <f t="shared" ref="E283:H283" si="126">E284+E285+E286+E287</f>
        <v>0.60499999999999998</v>
      </c>
      <c r="F283" s="102">
        <f t="shared" si="126"/>
        <v>0</v>
      </c>
      <c r="G283" s="102">
        <f t="shared" si="126"/>
        <v>0</v>
      </c>
      <c r="H283" s="102">
        <f t="shared" si="126"/>
        <v>0</v>
      </c>
      <c r="AX283" s="95">
        <f t="shared" si="120"/>
        <v>0.60499999999999998</v>
      </c>
      <c r="AY283" s="95">
        <f t="shared" si="121"/>
        <v>0.60499999999999998</v>
      </c>
    </row>
    <row r="284" spans="1:51">
      <c r="A284" s="121"/>
      <c r="B284" s="414"/>
      <c r="C284" s="88">
        <v>2007</v>
      </c>
      <c r="D284" s="106">
        <f t="shared" ref="D284:D287" si="127">E284+F284+G284+H284</f>
        <v>0.04</v>
      </c>
      <c r="E284" s="122">
        <v>0.04</v>
      </c>
      <c r="F284" s="122"/>
      <c r="G284" s="122"/>
      <c r="H284" s="122"/>
      <c r="AX284" s="95">
        <f t="shared" si="120"/>
        <v>0.04</v>
      </c>
      <c r="AY284" s="95">
        <f t="shared" si="121"/>
        <v>0.04</v>
      </c>
    </row>
    <row r="285" spans="1:51">
      <c r="A285" s="121"/>
      <c r="B285" s="414"/>
      <c r="C285" s="88">
        <v>2008</v>
      </c>
      <c r="D285" s="106">
        <f t="shared" si="127"/>
        <v>0.14499999999999999</v>
      </c>
      <c r="E285" s="122">
        <v>0.14499999999999999</v>
      </c>
      <c r="F285" s="122"/>
      <c r="G285" s="122"/>
      <c r="H285" s="122"/>
      <c r="AX285" s="95">
        <f t="shared" si="120"/>
        <v>0.14499999999999999</v>
      </c>
      <c r="AY285" s="95">
        <f t="shared" si="121"/>
        <v>0.14499999999999999</v>
      </c>
    </row>
    <row r="286" spans="1:51">
      <c r="A286" s="121"/>
      <c r="B286" s="414"/>
      <c r="C286" s="88">
        <v>2009</v>
      </c>
      <c r="D286" s="106">
        <f t="shared" si="127"/>
        <v>0.18</v>
      </c>
      <c r="E286" s="122">
        <v>0.18</v>
      </c>
      <c r="F286" s="122"/>
      <c r="G286" s="122"/>
      <c r="H286" s="122"/>
      <c r="AX286" s="95">
        <f t="shared" si="120"/>
        <v>0.18</v>
      </c>
      <c r="AY286" s="95">
        <f t="shared" si="121"/>
        <v>0.18</v>
      </c>
    </row>
    <row r="287" spans="1:51">
      <c r="A287" s="121"/>
      <c r="B287" s="414"/>
      <c r="C287" s="88">
        <v>2010</v>
      </c>
      <c r="D287" s="106">
        <f t="shared" si="127"/>
        <v>0.24</v>
      </c>
      <c r="E287" s="122">
        <v>0.24</v>
      </c>
      <c r="F287" s="122"/>
      <c r="G287" s="122"/>
      <c r="H287" s="122"/>
      <c r="AX287" s="95">
        <f t="shared" si="120"/>
        <v>0.24</v>
      </c>
      <c r="AY287" s="95">
        <f t="shared" si="121"/>
        <v>0.24</v>
      </c>
    </row>
    <row r="288" spans="1:51" s="19" customFormat="1">
      <c r="A288" s="120"/>
      <c r="B288" s="419" t="s">
        <v>181</v>
      </c>
      <c r="C288" s="101" t="s">
        <v>19</v>
      </c>
      <c r="D288" s="102">
        <f>D289+D290+D291+D292</f>
        <v>0.60499999999999998</v>
      </c>
      <c r="E288" s="102">
        <f t="shared" ref="E288:H288" si="128">E289+E290+E291+E292</f>
        <v>0.60499999999999998</v>
      </c>
      <c r="F288" s="102">
        <f t="shared" si="128"/>
        <v>0</v>
      </c>
      <c r="G288" s="102">
        <f t="shared" si="128"/>
        <v>0</v>
      </c>
      <c r="H288" s="102">
        <f t="shared" si="128"/>
        <v>0</v>
      </c>
      <c r="AX288" s="95">
        <f t="shared" si="120"/>
        <v>0.60499999999999998</v>
      </c>
      <c r="AY288" s="95">
        <f t="shared" si="121"/>
        <v>0.60499999999999998</v>
      </c>
    </row>
    <row r="289" spans="1:51">
      <c r="A289" s="121"/>
      <c r="B289" s="419"/>
      <c r="C289" s="88">
        <v>2007</v>
      </c>
      <c r="D289" s="106">
        <f t="shared" ref="D289:D292" si="129">E289+F289+G289+H289</f>
        <v>0.04</v>
      </c>
      <c r="E289" s="122">
        <v>0.04</v>
      </c>
      <c r="F289" s="122"/>
      <c r="G289" s="122"/>
      <c r="H289" s="122"/>
      <c r="AX289" s="95">
        <f t="shared" si="120"/>
        <v>0.04</v>
      </c>
      <c r="AY289" s="95">
        <f t="shared" si="121"/>
        <v>0.04</v>
      </c>
    </row>
    <row r="290" spans="1:51">
      <c r="A290" s="121"/>
      <c r="B290" s="419"/>
      <c r="C290" s="88">
        <v>2008</v>
      </c>
      <c r="D290" s="106">
        <f t="shared" si="129"/>
        <v>0.14499999999999999</v>
      </c>
      <c r="E290" s="122">
        <v>0.14499999999999999</v>
      </c>
      <c r="F290" s="122"/>
      <c r="G290" s="122"/>
      <c r="H290" s="122"/>
      <c r="AX290" s="95">
        <f t="shared" si="120"/>
        <v>0.14499999999999999</v>
      </c>
      <c r="AY290" s="95">
        <f t="shared" si="121"/>
        <v>0.14499999999999999</v>
      </c>
    </row>
    <row r="291" spans="1:51">
      <c r="A291" s="121"/>
      <c r="B291" s="419"/>
      <c r="C291" s="88">
        <v>2009</v>
      </c>
      <c r="D291" s="106">
        <f t="shared" si="129"/>
        <v>0.18</v>
      </c>
      <c r="E291" s="122">
        <v>0.18</v>
      </c>
      <c r="F291" s="122"/>
      <c r="G291" s="122"/>
      <c r="H291" s="122"/>
      <c r="AX291" s="95">
        <f t="shared" si="120"/>
        <v>0.18</v>
      </c>
      <c r="AY291" s="95">
        <f t="shared" si="121"/>
        <v>0.18</v>
      </c>
    </row>
    <row r="292" spans="1:51">
      <c r="A292" s="121"/>
      <c r="B292" s="419"/>
      <c r="C292" s="88">
        <v>2010</v>
      </c>
      <c r="D292" s="106">
        <f t="shared" si="129"/>
        <v>0.24</v>
      </c>
      <c r="E292" s="122">
        <v>0.24</v>
      </c>
      <c r="F292" s="122"/>
      <c r="G292" s="122"/>
      <c r="H292" s="122"/>
      <c r="AX292" s="95">
        <f t="shared" si="120"/>
        <v>0.24</v>
      </c>
      <c r="AY292" s="95">
        <f t="shared" si="121"/>
        <v>0.24</v>
      </c>
    </row>
    <row r="293" spans="1:51" s="19" customFormat="1">
      <c r="A293" s="120"/>
      <c r="B293" s="413" t="s">
        <v>182</v>
      </c>
      <c r="C293" s="101" t="s">
        <v>19</v>
      </c>
      <c r="D293" s="102">
        <f>D294+D295+D296+D297</f>
        <v>0.60499999999999998</v>
      </c>
      <c r="E293" s="102">
        <f t="shared" ref="E293:H293" si="130">E294+E295+E296+E297</f>
        <v>0.60499999999999998</v>
      </c>
      <c r="F293" s="102">
        <f t="shared" si="130"/>
        <v>0</v>
      </c>
      <c r="G293" s="102">
        <f t="shared" si="130"/>
        <v>0</v>
      </c>
      <c r="H293" s="102">
        <f t="shared" si="130"/>
        <v>0</v>
      </c>
      <c r="AX293" s="95">
        <f t="shared" si="120"/>
        <v>0.60499999999999998</v>
      </c>
      <c r="AY293" s="95">
        <f t="shared" si="121"/>
        <v>0.60499999999999998</v>
      </c>
    </row>
    <row r="294" spans="1:51">
      <c r="A294" s="121"/>
      <c r="B294" s="414"/>
      <c r="C294" s="88">
        <v>2007</v>
      </c>
      <c r="D294" s="105">
        <f t="shared" ref="D294:D297" si="131">E294+F294+G294</f>
        <v>0.04</v>
      </c>
      <c r="E294" s="122">
        <v>0.04</v>
      </c>
      <c r="F294" s="122"/>
      <c r="G294" s="122"/>
      <c r="H294" s="122"/>
      <c r="AX294" s="95">
        <f t="shared" si="120"/>
        <v>0.04</v>
      </c>
      <c r="AY294" s="95">
        <f t="shared" si="121"/>
        <v>0.04</v>
      </c>
    </row>
    <row r="295" spans="1:51">
      <c r="A295" s="121"/>
      <c r="B295" s="414"/>
      <c r="C295" s="88">
        <v>2008</v>
      </c>
      <c r="D295" s="105">
        <f t="shared" si="131"/>
        <v>0.14499999999999999</v>
      </c>
      <c r="E295" s="122">
        <v>0.14499999999999999</v>
      </c>
      <c r="F295" s="122"/>
      <c r="G295" s="122"/>
      <c r="H295" s="122"/>
      <c r="AX295" s="95">
        <f t="shared" si="120"/>
        <v>0.14499999999999999</v>
      </c>
      <c r="AY295" s="95">
        <f t="shared" si="121"/>
        <v>0.14499999999999999</v>
      </c>
    </row>
    <row r="296" spans="1:51">
      <c r="A296" s="121"/>
      <c r="B296" s="414"/>
      <c r="C296" s="88">
        <v>2009</v>
      </c>
      <c r="D296" s="105">
        <f t="shared" si="131"/>
        <v>0.18</v>
      </c>
      <c r="E296" s="122">
        <v>0.18</v>
      </c>
      <c r="F296" s="122"/>
      <c r="G296" s="122"/>
      <c r="H296" s="122"/>
      <c r="AX296" s="95">
        <f t="shared" si="120"/>
        <v>0.18</v>
      </c>
      <c r="AY296" s="95">
        <f t="shared" si="121"/>
        <v>0.18</v>
      </c>
    </row>
    <row r="297" spans="1:51">
      <c r="A297" s="121"/>
      <c r="B297" s="415"/>
      <c r="C297" s="88">
        <v>2010</v>
      </c>
      <c r="D297" s="105">
        <f t="shared" si="131"/>
        <v>0.24</v>
      </c>
      <c r="E297" s="122">
        <v>0.24</v>
      </c>
      <c r="F297" s="122"/>
      <c r="G297" s="122"/>
      <c r="H297" s="122"/>
      <c r="AX297" s="95">
        <f t="shared" si="120"/>
        <v>0.24</v>
      </c>
      <c r="AY297" s="95">
        <f t="shared" si="121"/>
        <v>0.24</v>
      </c>
    </row>
    <row r="298" spans="1:51" s="19" customFormat="1">
      <c r="A298" s="120"/>
      <c r="B298" s="413" t="s">
        <v>183</v>
      </c>
      <c r="C298" s="101" t="s">
        <v>19</v>
      </c>
      <c r="D298" s="102">
        <f>D299+D300+D301+D302</f>
        <v>0.13500000000000001</v>
      </c>
      <c r="E298" s="102">
        <f t="shared" ref="E298:H298" si="132">E299+E300+E301+E302</f>
        <v>0.13500000000000001</v>
      </c>
      <c r="F298" s="102">
        <f t="shared" si="132"/>
        <v>0</v>
      </c>
      <c r="G298" s="102">
        <f t="shared" si="132"/>
        <v>0</v>
      </c>
      <c r="H298" s="102">
        <f t="shared" si="132"/>
        <v>0</v>
      </c>
      <c r="AX298" s="95">
        <f t="shared" si="120"/>
        <v>0.13500000000000001</v>
      </c>
      <c r="AY298" s="95">
        <f t="shared" si="121"/>
        <v>0.13500000000000001</v>
      </c>
    </row>
    <row r="299" spans="1:51">
      <c r="A299" s="121"/>
      <c r="B299" s="414"/>
      <c r="C299" s="88">
        <v>2007</v>
      </c>
      <c r="D299" s="106">
        <f t="shared" ref="D299:D302" si="133">E299+F299+G299</f>
        <v>0</v>
      </c>
      <c r="E299" s="123">
        <v>0</v>
      </c>
      <c r="F299" s="123"/>
      <c r="G299" s="123"/>
      <c r="H299" s="123"/>
      <c r="AX299" s="95">
        <f t="shared" si="120"/>
        <v>0</v>
      </c>
      <c r="AY299" s="95">
        <f t="shared" si="121"/>
        <v>0</v>
      </c>
    </row>
    <row r="300" spans="1:51">
      <c r="A300" s="121"/>
      <c r="B300" s="414"/>
      <c r="C300" s="88">
        <v>2008</v>
      </c>
      <c r="D300" s="106">
        <f t="shared" si="133"/>
        <v>2.5000000000000001E-2</v>
      </c>
      <c r="E300" s="123">
        <v>2.5000000000000001E-2</v>
      </c>
      <c r="F300" s="123"/>
      <c r="G300" s="123"/>
      <c r="H300" s="123"/>
      <c r="AX300" s="95">
        <f t="shared" si="120"/>
        <v>2.5000000000000001E-2</v>
      </c>
      <c r="AY300" s="95">
        <f t="shared" si="121"/>
        <v>2.5000000000000001E-2</v>
      </c>
    </row>
    <row r="301" spans="1:51">
      <c r="A301" s="121"/>
      <c r="B301" s="414"/>
      <c r="C301" s="88">
        <v>2009</v>
      </c>
      <c r="D301" s="106">
        <f t="shared" si="133"/>
        <v>0.05</v>
      </c>
      <c r="E301" s="123">
        <v>0.05</v>
      </c>
      <c r="F301" s="123"/>
      <c r="G301" s="123"/>
      <c r="H301" s="123"/>
      <c r="AX301" s="95">
        <f t="shared" si="120"/>
        <v>0.05</v>
      </c>
      <c r="AY301" s="95">
        <f t="shared" si="121"/>
        <v>0.05</v>
      </c>
    </row>
    <row r="302" spans="1:51">
      <c r="A302" s="121"/>
      <c r="B302" s="415"/>
      <c r="C302" s="88">
        <v>2010</v>
      </c>
      <c r="D302" s="106">
        <f t="shared" si="133"/>
        <v>0.06</v>
      </c>
      <c r="E302" s="123">
        <v>0.06</v>
      </c>
      <c r="F302" s="123"/>
      <c r="G302" s="123"/>
      <c r="H302" s="123"/>
      <c r="AX302" s="95">
        <f t="shared" si="120"/>
        <v>0.06</v>
      </c>
      <c r="AY302" s="95">
        <f t="shared" si="121"/>
        <v>0.06</v>
      </c>
    </row>
    <row r="303" spans="1:51" s="19" customFormat="1" ht="18.75" customHeight="1">
      <c r="A303" s="120"/>
      <c r="B303" s="407" t="s">
        <v>184</v>
      </c>
      <c r="C303" s="101" t="s">
        <v>19</v>
      </c>
      <c r="D303" s="102">
        <f>D304+D305+D306+D307</f>
        <v>1.0467325000000001</v>
      </c>
      <c r="E303" s="102">
        <f t="shared" ref="E303:H303" si="134">E304+E305+E306+E307</f>
        <v>1.0467325000000001</v>
      </c>
      <c r="F303" s="102">
        <f t="shared" si="134"/>
        <v>0</v>
      </c>
      <c r="G303" s="102">
        <f t="shared" si="134"/>
        <v>0</v>
      </c>
      <c r="H303" s="102">
        <f t="shared" si="134"/>
        <v>0</v>
      </c>
      <c r="AX303" s="95">
        <f t="shared" si="120"/>
        <v>1.0467325000000001</v>
      </c>
      <c r="AY303" s="95">
        <f t="shared" si="121"/>
        <v>1.0467325000000001</v>
      </c>
    </row>
    <row r="304" spans="1:51">
      <c r="A304" s="121"/>
      <c r="B304" s="408"/>
      <c r="C304" s="88">
        <v>2007</v>
      </c>
      <c r="D304" s="106">
        <f t="shared" ref="D304:D307" si="135">E304+F304+G304</f>
        <v>0.06</v>
      </c>
      <c r="E304" s="123">
        <v>0.06</v>
      </c>
      <c r="F304" s="122"/>
      <c r="G304" s="122"/>
      <c r="H304" s="122"/>
      <c r="AX304" s="95">
        <f t="shared" si="120"/>
        <v>0.06</v>
      </c>
      <c r="AY304" s="95">
        <f t="shared" si="121"/>
        <v>0.06</v>
      </c>
    </row>
    <row r="305" spans="1:51">
      <c r="A305" s="121"/>
      <c r="B305" s="408"/>
      <c r="C305" s="88">
        <v>2008</v>
      </c>
      <c r="D305" s="106">
        <f t="shared" si="135"/>
        <v>0.313</v>
      </c>
      <c r="E305" s="123">
        <v>0.313</v>
      </c>
      <c r="F305" s="122"/>
      <c r="G305" s="122"/>
      <c r="H305" s="122"/>
      <c r="AX305" s="95">
        <f t="shared" si="120"/>
        <v>0.313</v>
      </c>
      <c r="AY305" s="95">
        <f t="shared" si="121"/>
        <v>0.313</v>
      </c>
    </row>
    <row r="306" spans="1:51">
      <c r="A306" s="121"/>
      <c r="B306" s="408"/>
      <c r="C306" s="88">
        <v>2009</v>
      </c>
      <c r="D306" s="106">
        <f t="shared" si="135"/>
        <v>0.32865</v>
      </c>
      <c r="E306" s="123">
        <f t="shared" ref="E306:E307" si="136">E305*1.05</f>
        <v>0.32865</v>
      </c>
      <c r="F306" s="122"/>
      <c r="G306" s="122"/>
      <c r="H306" s="122"/>
      <c r="AX306" s="95">
        <f t="shared" si="120"/>
        <v>0.32865</v>
      </c>
      <c r="AY306" s="95">
        <f t="shared" si="121"/>
        <v>0.32865</v>
      </c>
    </row>
    <row r="307" spans="1:51">
      <c r="A307" s="121"/>
      <c r="B307" s="409"/>
      <c r="C307" s="88">
        <v>2010</v>
      </c>
      <c r="D307" s="106">
        <f t="shared" si="135"/>
        <v>0.34508250000000001</v>
      </c>
      <c r="E307" s="123">
        <f t="shared" si="136"/>
        <v>0.34508250000000001</v>
      </c>
      <c r="F307" s="122"/>
      <c r="G307" s="122"/>
      <c r="H307" s="122"/>
      <c r="AX307" s="95">
        <f t="shared" si="120"/>
        <v>0.34508250000000001</v>
      </c>
      <c r="AY307" s="95">
        <f t="shared" si="121"/>
        <v>0.34508250000000001</v>
      </c>
    </row>
    <row r="308" spans="1:51" s="19" customFormat="1" ht="18.75" customHeight="1">
      <c r="A308" s="120"/>
      <c r="B308" s="407" t="s">
        <v>185</v>
      </c>
      <c r="C308" s="101" t="s">
        <v>19</v>
      </c>
      <c r="D308" s="102">
        <f>D309+D310+D311+D312</f>
        <v>1.1669999999999998</v>
      </c>
      <c r="E308" s="102">
        <f t="shared" ref="E308:H308" si="137">E309+E310+E311+E312</f>
        <v>1.1669999999999998</v>
      </c>
      <c r="F308" s="102">
        <f t="shared" si="137"/>
        <v>0</v>
      </c>
      <c r="G308" s="102">
        <f t="shared" si="137"/>
        <v>0</v>
      </c>
      <c r="H308" s="102">
        <f t="shared" si="137"/>
        <v>0</v>
      </c>
      <c r="AX308" s="95">
        <f t="shared" si="120"/>
        <v>1.1669999999999998</v>
      </c>
      <c r="AY308" s="95">
        <f t="shared" si="121"/>
        <v>1.1669999999999998</v>
      </c>
    </row>
    <row r="309" spans="1:51">
      <c r="A309" s="121"/>
      <c r="B309" s="408"/>
      <c r="C309" s="88">
        <v>2007</v>
      </c>
      <c r="D309" s="106">
        <f t="shared" ref="D309:D312" si="138">E309+F309+G309</f>
        <v>0.28199999999999997</v>
      </c>
      <c r="E309" s="123">
        <v>0.28199999999999997</v>
      </c>
      <c r="F309" s="122"/>
      <c r="G309" s="122"/>
      <c r="H309" s="122"/>
      <c r="AX309" s="95">
        <f t="shared" si="120"/>
        <v>0.28199999999999997</v>
      </c>
      <c r="AY309" s="95">
        <f t="shared" si="121"/>
        <v>0.28199999999999997</v>
      </c>
    </row>
    <row r="310" spans="1:51">
      <c r="A310" s="121"/>
      <c r="B310" s="408"/>
      <c r="C310" s="88">
        <v>2008</v>
      </c>
      <c r="D310" s="106">
        <f t="shared" si="138"/>
        <v>0.29499999999999998</v>
      </c>
      <c r="E310" s="123">
        <v>0.29499999999999998</v>
      </c>
      <c r="F310" s="122"/>
      <c r="G310" s="122"/>
      <c r="H310" s="122"/>
      <c r="AX310" s="95">
        <f t="shared" si="120"/>
        <v>0.29499999999999998</v>
      </c>
      <c r="AY310" s="95">
        <f t="shared" si="121"/>
        <v>0.29499999999999998</v>
      </c>
    </row>
    <row r="311" spans="1:51">
      <c r="A311" s="121"/>
      <c r="B311" s="408"/>
      <c r="C311" s="88">
        <v>2009</v>
      </c>
      <c r="D311" s="106">
        <f t="shared" si="138"/>
        <v>0.29499999999999998</v>
      </c>
      <c r="E311" s="123">
        <v>0.29499999999999998</v>
      </c>
      <c r="F311" s="122"/>
      <c r="G311" s="122"/>
      <c r="H311" s="122"/>
      <c r="AX311" s="95">
        <f t="shared" si="120"/>
        <v>0.29499999999999998</v>
      </c>
      <c r="AY311" s="95">
        <f t="shared" si="121"/>
        <v>0.29499999999999998</v>
      </c>
    </row>
    <row r="312" spans="1:51">
      <c r="A312" s="121"/>
      <c r="B312" s="409"/>
      <c r="C312" s="88">
        <v>2010</v>
      </c>
      <c r="D312" s="106">
        <f t="shared" si="138"/>
        <v>0.29499999999999998</v>
      </c>
      <c r="E312" s="123">
        <v>0.29499999999999998</v>
      </c>
      <c r="F312" s="122"/>
      <c r="G312" s="122"/>
      <c r="H312" s="122"/>
      <c r="AX312" s="95">
        <f t="shared" si="120"/>
        <v>0.29499999999999998</v>
      </c>
      <c r="AY312" s="95">
        <f t="shared" si="121"/>
        <v>0.29499999999999998</v>
      </c>
    </row>
    <row r="313" spans="1:51" s="19" customFormat="1" ht="18.75" customHeight="1">
      <c r="A313" s="120"/>
      <c r="B313" s="407" t="s">
        <v>186</v>
      </c>
      <c r="C313" s="101" t="s">
        <v>19</v>
      </c>
      <c r="D313" s="102">
        <f>D314+D315+D316+D317</f>
        <v>0.47899999999999998</v>
      </c>
      <c r="E313" s="102">
        <f t="shared" ref="E313:H313" si="139">E314+E315+E316+E317</f>
        <v>0.47899999999999998</v>
      </c>
      <c r="F313" s="102">
        <f t="shared" si="139"/>
        <v>0</v>
      </c>
      <c r="G313" s="102">
        <f t="shared" si="139"/>
        <v>0</v>
      </c>
      <c r="H313" s="102">
        <f t="shared" si="139"/>
        <v>0</v>
      </c>
      <c r="AX313" s="95">
        <f t="shared" si="120"/>
        <v>0.47899999999999998</v>
      </c>
      <c r="AY313" s="95">
        <f t="shared" si="121"/>
        <v>0.47899999999999998</v>
      </c>
    </row>
    <row r="314" spans="1:51">
      <c r="A314" s="121"/>
      <c r="B314" s="408"/>
      <c r="C314" s="88">
        <v>2007</v>
      </c>
      <c r="D314" s="106">
        <f t="shared" ref="D314:D317" si="140">E314+F314+G314</f>
        <v>0.105</v>
      </c>
      <c r="E314" s="123">
        <v>0.105</v>
      </c>
      <c r="F314" s="122"/>
      <c r="G314" s="122"/>
      <c r="H314" s="122"/>
      <c r="AX314" s="95">
        <f t="shared" si="120"/>
        <v>0.105</v>
      </c>
      <c r="AY314" s="95">
        <f t="shared" si="121"/>
        <v>0.105</v>
      </c>
    </row>
    <row r="315" spans="1:51">
      <c r="A315" s="121"/>
      <c r="B315" s="408"/>
      <c r="C315" s="88">
        <v>2008</v>
      </c>
      <c r="D315" s="106">
        <f t="shared" si="140"/>
        <v>0.121</v>
      </c>
      <c r="E315" s="123">
        <v>0.121</v>
      </c>
      <c r="F315" s="122"/>
      <c r="G315" s="122"/>
      <c r="H315" s="122"/>
      <c r="AX315" s="95">
        <f t="shared" si="120"/>
        <v>0.121</v>
      </c>
      <c r="AY315" s="95">
        <f t="shared" si="121"/>
        <v>0.121</v>
      </c>
    </row>
    <row r="316" spans="1:51">
      <c r="A316" s="121"/>
      <c r="B316" s="408"/>
      <c r="C316" s="88">
        <v>2009</v>
      </c>
      <c r="D316" s="106">
        <f t="shared" si="140"/>
        <v>0.125</v>
      </c>
      <c r="E316" s="123">
        <v>0.125</v>
      </c>
      <c r="F316" s="122"/>
      <c r="G316" s="122"/>
      <c r="H316" s="122"/>
      <c r="AX316" s="95">
        <f t="shared" si="120"/>
        <v>0.125</v>
      </c>
      <c r="AY316" s="95">
        <f t="shared" si="121"/>
        <v>0.125</v>
      </c>
    </row>
    <row r="317" spans="1:51">
      <c r="A317" s="121"/>
      <c r="B317" s="409"/>
      <c r="C317" s="88">
        <v>2010</v>
      </c>
      <c r="D317" s="106">
        <f t="shared" si="140"/>
        <v>0.128</v>
      </c>
      <c r="E317" s="123">
        <v>0.128</v>
      </c>
      <c r="F317" s="122"/>
      <c r="G317" s="122"/>
      <c r="H317" s="122"/>
      <c r="AX317" s="95">
        <f t="shared" si="120"/>
        <v>0.128</v>
      </c>
      <c r="AY317" s="95">
        <f t="shared" si="121"/>
        <v>0.128</v>
      </c>
    </row>
    <row r="318" spans="1:51" s="19" customFormat="1">
      <c r="A318" s="194"/>
      <c r="B318" s="410" t="s">
        <v>187</v>
      </c>
      <c r="C318" s="17" t="s">
        <v>19</v>
      </c>
      <c r="D318" s="127">
        <f>D319+D320+D321+D322</f>
        <v>36.704000000000008</v>
      </c>
      <c r="E318" s="127">
        <f t="shared" ref="E318:H318" si="141">E319+E320+E321+E322</f>
        <v>36.704000000000008</v>
      </c>
      <c r="F318" s="127">
        <f t="shared" si="141"/>
        <v>0</v>
      </c>
      <c r="G318" s="127">
        <f t="shared" si="141"/>
        <v>0</v>
      </c>
      <c r="H318" s="127">
        <f t="shared" si="141"/>
        <v>0</v>
      </c>
      <c r="AX318" s="95">
        <f t="shared" si="120"/>
        <v>36.704000000000008</v>
      </c>
      <c r="AY318" s="95">
        <f t="shared" si="121"/>
        <v>36.704000000000008</v>
      </c>
    </row>
    <row r="319" spans="1:51" s="19" customFormat="1">
      <c r="A319" s="195"/>
      <c r="B319" s="411"/>
      <c r="C319" s="17">
        <v>2007</v>
      </c>
      <c r="D319" s="92">
        <f>D324+D329+D334+D339++D344</f>
        <v>10.085000000000001</v>
      </c>
      <c r="E319" s="92">
        <f t="shared" ref="E319:H319" si="142">E324+E329+E334+E339++E344</f>
        <v>10.085000000000001</v>
      </c>
      <c r="F319" s="92">
        <f t="shared" si="142"/>
        <v>0</v>
      </c>
      <c r="G319" s="92">
        <f t="shared" si="142"/>
        <v>0</v>
      </c>
      <c r="H319" s="92">
        <f t="shared" si="142"/>
        <v>0</v>
      </c>
      <c r="AX319" s="95">
        <f t="shared" si="120"/>
        <v>10.085000000000001</v>
      </c>
      <c r="AY319" s="95">
        <f t="shared" si="121"/>
        <v>10.085000000000001</v>
      </c>
    </row>
    <row r="320" spans="1:51" s="19" customFormat="1">
      <c r="A320" s="195"/>
      <c r="B320" s="411"/>
      <c r="C320" s="17">
        <v>2008</v>
      </c>
      <c r="D320" s="92">
        <f t="shared" ref="D320:H322" si="143">D325+D330+D335+D340++D345</f>
        <v>8.6750000000000007</v>
      </c>
      <c r="E320" s="92">
        <f t="shared" si="143"/>
        <v>8.6750000000000007</v>
      </c>
      <c r="F320" s="92">
        <f t="shared" si="143"/>
        <v>0</v>
      </c>
      <c r="G320" s="92">
        <f t="shared" si="143"/>
        <v>0</v>
      </c>
      <c r="H320" s="92">
        <f t="shared" si="143"/>
        <v>0</v>
      </c>
      <c r="AX320" s="95">
        <f t="shared" si="120"/>
        <v>8.6750000000000007</v>
      </c>
      <c r="AY320" s="95">
        <f t="shared" si="121"/>
        <v>8.6750000000000007</v>
      </c>
    </row>
    <row r="321" spans="1:51" s="19" customFormat="1">
      <c r="A321" s="195"/>
      <c r="B321" s="411"/>
      <c r="C321" s="17">
        <v>2009</v>
      </c>
      <c r="D321" s="92">
        <f t="shared" si="143"/>
        <v>9.4080000000000013</v>
      </c>
      <c r="E321" s="92">
        <f t="shared" si="143"/>
        <v>9.4080000000000013</v>
      </c>
      <c r="F321" s="92">
        <f t="shared" si="143"/>
        <v>0</v>
      </c>
      <c r="G321" s="92">
        <f t="shared" si="143"/>
        <v>0</v>
      </c>
      <c r="H321" s="92">
        <f t="shared" si="143"/>
        <v>0</v>
      </c>
      <c r="I321" s="96">
        <f>SUM(E321:H321)</f>
        <v>9.4080000000000013</v>
      </c>
      <c r="AX321" s="95">
        <f t="shared" si="120"/>
        <v>9.4080000000000013</v>
      </c>
      <c r="AY321" s="95">
        <f t="shared" si="121"/>
        <v>9.4080000000000013</v>
      </c>
    </row>
    <row r="322" spans="1:51" s="19" customFormat="1">
      <c r="A322" s="195"/>
      <c r="B322" s="412"/>
      <c r="C322" s="17">
        <v>2010</v>
      </c>
      <c r="D322" s="92">
        <f t="shared" si="143"/>
        <v>8.5360000000000014</v>
      </c>
      <c r="E322" s="92">
        <f t="shared" si="143"/>
        <v>8.5360000000000014</v>
      </c>
      <c r="F322" s="92">
        <f t="shared" si="143"/>
        <v>0</v>
      </c>
      <c r="G322" s="92">
        <f t="shared" si="143"/>
        <v>0</v>
      </c>
      <c r="H322" s="92">
        <f t="shared" si="143"/>
        <v>0</v>
      </c>
      <c r="I322" s="96">
        <f>SUM(E322:H322)</f>
        <v>8.5360000000000014</v>
      </c>
      <c r="AX322" s="95">
        <f t="shared" si="120"/>
        <v>8.5360000000000014</v>
      </c>
      <c r="AY322" s="95">
        <f t="shared" si="121"/>
        <v>8.5360000000000014</v>
      </c>
    </row>
    <row r="323" spans="1:51" s="19" customFormat="1" ht="18.75" customHeight="1">
      <c r="A323" s="85"/>
      <c r="B323" s="413" t="s">
        <v>188</v>
      </c>
      <c r="C323" s="101" t="s">
        <v>19</v>
      </c>
      <c r="D323" s="102">
        <f>D324+D325+D326+D327</f>
        <v>0.52</v>
      </c>
      <c r="E323" s="102">
        <f t="shared" ref="E323:H323" si="144">E324+E325+E326+E327</f>
        <v>0.52</v>
      </c>
      <c r="F323" s="102">
        <f t="shared" si="144"/>
        <v>0</v>
      </c>
      <c r="G323" s="102">
        <f t="shared" si="144"/>
        <v>0</v>
      </c>
      <c r="H323" s="102">
        <f t="shared" si="144"/>
        <v>0</v>
      </c>
      <c r="AX323" s="95">
        <f t="shared" si="120"/>
        <v>0.52</v>
      </c>
      <c r="AY323" s="95">
        <f t="shared" si="121"/>
        <v>0.52</v>
      </c>
    </row>
    <row r="324" spans="1:51">
      <c r="A324" s="86"/>
      <c r="B324" s="414"/>
      <c r="C324" s="88">
        <v>2007</v>
      </c>
      <c r="D324" s="106">
        <f t="shared" ref="D324:D327" si="145">E324+F324+G324</f>
        <v>0.11000000000000001</v>
      </c>
      <c r="E324" s="106">
        <f>0.07+0.04</f>
        <v>0.11000000000000001</v>
      </c>
      <c r="F324" s="88">
        <v>0</v>
      </c>
      <c r="G324" s="88">
        <v>0</v>
      </c>
      <c r="H324" s="88">
        <v>0</v>
      </c>
      <c r="AX324" s="95">
        <f t="shared" si="120"/>
        <v>0.11000000000000001</v>
      </c>
      <c r="AY324" s="95">
        <f t="shared" si="121"/>
        <v>0.11000000000000001</v>
      </c>
    </row>
    <row r="325" spans="1:51">
      <c r="A325" s="86"/>
      <c r="B325" s="414"/>
      <c r="C325" s="88">
        <v>2008</v>
      </c>
      <c r="D325" s="106">
        <f t="shared" si="145"/>
        <v>0.12000000000000001</v>
      </c>
      <c r="E325" s="106">
        <f>0.07+0.05</f>
        <v>0.12000000000000001</v>
      </c>
      <c r="F325" s="88">
        <v>0</v>
      </c>
      <c r="G325" s="88">
        <v>0</v>
      </c>
      <c r="H325" s="88">
        <v>0</v>
      </c>
      <c r="AX325" s="95">
        <f t="shared" si="120"/>
        <v>0.12000000000000001</v>
      </c>
      <c r="AY325" s="95">
        <f t="shared" si="121"/>
        <v>0.12000000000000001</v>
      </c>
    </row>
    <row r="326" spans="1:51">
      <c r="A326" s="86"/>
      <c r="B326" s="414"/>
      <c r="C326" s="88">
        <v>2009</v>
      </c>
      <c r="D326" s="106">
        <f t="shared" si="145"/>
        <v>0.14000000000000001</v>
      </c>
      <c r="E326" s="106">
        <f>0.09+0.05</f>
        <v>0.14000000000000001</v>
      </c>
      <c r="F326" s="88">
        <v>0</v>
      </c>
      <c r="G326" s="88">
        <v>0</v>
      </c>
      <c r="H326" s="88">
        <v>0</v>
      </c>
      <c r="AX326" s="95">
        <f t="shared" si="120"/>
        <v>0.14000000000000001</v>
      </c>
    </row>
    <row r="327" spans="1:51">
      <c r="A327" s="86"/>
      <c r="B327" s="415"/>
      <c r="C327" s="88">
        <v>2010</v>
      </c>
      <c r="D327" s="106">
        <f t="shared" si="145"/>
        <v>0.15000000000000002</v>
      </c>
      <c r="E327" s="106">
        <f>0.1+0.05</f>
        <v>0.15000000000000002</v>
      </c>
      <c r="F327" s="88">
        <v>0</v>
      </c>
      <c r="G327" s="88">
        <v>0</v>
      </c>
      <c r="H327" s="88">
        <v>0</v>
      </c>
      <c r="AX327" s="95">
        <f t="shared" si="120"/>
        <v>0.15000000000000002</v>
      </c>
    </row>
    <row r="328" spans="1:51" s="19" customFormat="1">
      <c r="A328" s="85"/>
      <c r="B328" s="413" t="s">
        <v>189</v>
      </c>
      <c r="C328" s="101" t="s">
        <v>19</v>
      </c>
      <c r="D328" s="102">
        <f>D329+D330+D331+D332</f>
        <v>29.11</v>
      </c>
      <c r="E328" s="102">
        <f t="shared" ref="E328:H328" si="146">E329+E330+E331+E332</f>
        <v>29.11</v>
      </c>
      <c r="F328" s="102">
        <f t="shared" si="146"/>
        <v>0</v>
      </c>
      <c r="G328" s="102">
        <f t="shared" si="146"/>
        <v>0</v>
      </c>
      <c r="H328" s="102">
        <f t="shared" si="146"/>
        <v>0</v>
      </c>
      <c r="AX328" s="95">
        <f t="shared" si="120"/>
        <v>29.11</v>
      </c>
    </row>
    <row r="329" spans="1:51">
      <c r="A329" s="86"/>
      <c r="B329" s="414"/>
      <c r="C329" s="88">
        <v>2007</v>
      </c>
      <c r="D329" s="106">
        <f t="shared" ref="D329:D332" si="147">E329+F329+G329</f>
        <v>8.120000000000001</v>
      </c>
      <c r="E329" s="106">
        <f>0.12+2.5+5+0.5</f>
        <v>8.120000000000001</v>
      </c>
      <c r="F329" s="88">
        <v>0</v>
      </c>
      <c r="G329" s="88">
        <v>0</v>
      </c>
      <c r="H329" s="88">
        <v>0</v>
      </c>
      <c r="AX329" s="95">
        <f t="shared" si="120"/>
        <v>8.120000000000001</v>
      </c>
    </row>
    <row r="330" spans="1:51">
      <c r="A330" s="86"/>
      <c r="B330" s="414"/>
      <c r="C330" s="88">
        <v>2008</v>
      </c>
      <c r="D330" s="106">
        <f t="shared" si="147"/>
        <v>7.22</v>
      </c>
      <c r="E330" s="106">
        <f>0.6+0.12+1.5+5</f>
        <v>7.22</v>
      </c>
      <c r="F330" s="88">
        <v>0</v>
      </c>
      <c r="G330" s="88">
        <v>0</v>
      </c>
      <c r="H330" s="88">
        <v>0</v>
      </c>
      <c r="AX330" s="95">
        <f t="shared" si="120"/>
        <v>7.22</v>
      </c>
    </row>
    <row r="331" spans="1:51">
      <c r="A331" s="86"/>
      <c r="B331" s="414"/>
      <c r="C331" s="88">
        <v>2009</v>
      </c>
      <c r="D331" s="106">
        <f t="shared" si="147"/>
        <v>6.88</v>
      </c>
      <c r="E331" s="106">
        <f>0.75+0.13+1+5</f>
        <v>6.88</v>
      </c>
      <c r="F331" s="88">
        <v>0</v>
      </c>
      <c r="G331" s="88">
        <v>0</v>
      </c>
      <c r="H331" s="88">
        <v>0</v>
      </c>
      <c r="AX331" s="95">
        <f t="shared" si="120"/>
        <v>6.88</v>
      </c>
    </row>
    <row r="332" spans="1:51" ht="18.75" customHeight="1">
      <c r="A332" s="86"/>
      <c r="B332" s="415"/>
      <c r="C332" s="88">
        <v>2010</v>
      </c>
      <c r="D332" s="106">
        <f t="shared" si="147"/>
        <v>6.8900000000000006</v>
      </c>
      <c r="E332" s="106">
        <f>0.75+0.14+1+5</f>
        <v>6.8900000000000006</v>
      </c>
      <c r="F332" s="88">
        <v>0</v>
      </c>
      <c r="G332" s="88">
        <v>0</v>
      </c>
      <c r="H332" s="88">
        <v>0</v>
      </c>
      <c r="AX332" s="95">
        <f t="shared" si="120"/>
        <v>6.8900000000000006</v>
      </c>
    </row>
    <row r="333" spans="1:51" s="19" customFormat="1">
      <c r="A333" s="85"/>
      <c r="B333" s="413" t="s">
        <v>190</v>
      </c>
      <c r="C333" s="101" t="s">
        <v>19</v>
      </c>
      <c r="D333" s="102">
        <f>D334+D335+D336+D337</f>
        <v>3.8699999999999997</v>
      </c>
      <c r="E333" s="102">
        <f t="shared" ref="E333:H333" si="148">E334+E335+E336+E337</f>
        <v>3.8699999999999997</v>
      </c>
      <c r="F333" s="102">
        <f t="shared" si="148"/>
        <v>0</v>
      </c>
      <c r="G333" s="102">
        <f t="shared" si="148"/>
        <v>0</v>
      </c>
      <c r="H333" s="102">
        <f t="shared" si="148"/>
        <v>0</v>
      </c>
      <c r="AX333" s="95">
        <f t="shared" si="120"/>
        <v>3.8699999999999997</v>
      </c>
    </row>
    <row r="334" spans="1:51">
      <c r="A334" s="86"/>
      <c r="B334" s="414"/>
      <c r="C334" s="88">
        <v>2007</v>
      </c>
      <c r="D334" s="105">
        <f t="shared" ref="D334:D337" si="149">E334+F334+G334</f>
        <v>0.88000000000000012</v>
      </c>
      <c r="E334" s="105">
        <f>0.28+0.28+0.32</f>
        <v>0.88000000000000012</v>
      </c>
      <c r="F334" s="88">
        <v>0</v>
      </c>
      <c r="G334" s="88">
        <v>0</v>
      </c>
      <c r="H334" s="88">
        <v>0</v>
      </c>
      <c r="AX334" s="95">
        <f t="shared" si="120"/>
        <v>0.88000000000000012</v>
      </c>
    </row>
    <row r="335" spans="1:51">
      <c r="A335" s="86"/>
      <c r="B335" s="414"/>
      <c r="C335" s="88">
        <v>2008</v>
      </c>
      <c r="D335" s="105">
        <f t="shared" si="149"/>
        <v>0.94</v>
      </c>
      <c r="E335" s="105">
        <f>0.3+0.3+0.34</f>
        <v>0.94</v>
      </c>
      <c r="F335" s="88">
        <v>0</v>
      </c>
      <c r="G335" s="88">
        <v>0</v>
      </c>
      <c r="H335" s="88">
        <v>0</v>
      </c>
      <c r="AX335" s="95">
        <f t="shared" si="120"/>
        <v>0.94</v>
      </c>
    </row>
    <row r="336" spans="1:51">
      <c r="A336" s="86"/>
      <c r="B336" s="414"/>
      <c r="C336" s="88">
        <v>2009</v>
      </c>
      <c r="D336" s="105">
        <f t="shared" si="149"/>
        <v>0.98</v>
      </c>
      <c r="E336" s="105">
        <f>0.31+0.33+0.34</f>
        <v>0.98</v>
      </c>
      <c r="F336" s="88">
        <v>0</v>
      </c>
      <c r="G336" s="88">
        <v>0</v>
      </c>
      <c r="H336" s="88">
        <v>0</v>
      </c>
      <c r="AX336" s="95">
        <f t="shared" ref="AX336:AX399" si="150">E336+F336+G336+H336</f>
        <v>0.98</v>
      </c>
    </row>
    <row r="337" spans="1:50">
      <c r="A337" s="86"/>
      <c r="B337" s="415"/>
      <c r="C337" s="88">
        <v>2010</v>
      </c>
      <c r="D337" s="105">
        <f t="shared" si="149"/>
        <v>1.0699999999999998</v>
      </c>
      <c r="E337" s="105">
        <f>0.35+0.36+0.36</f>
        <v>1.0699999999999998</v>
      </c>
      <c r="F337" s="88">
        <v>0</v>
      </c>
      <c r="G337" s="88">
        <v>0</v>
      </c>
      <c r="H337" s="88">
        <v>0</v>
      </c>
      <c r="AX337" s="95">
        <f t="shared" si="150"/>
        <v>1.0699999999999998</v>
      </c>
    </row>
    <row r="338" spans="1:50" s="19" customFormat="1" ht="18.75" customHeight="1">
      <c r="A338" s="120"/>
      <c r="B338" s="407" t="s">
        <v>191</v>
      </c>
      <c r="C338" s="17" t="s">
        <v>19</v>
      </c>
      <c r="D338" s="102">
        <f>D339+D340+D341+D342</f>
        <v>1.3639999999999999</v>
      </c>
      <c r="E338" s="102">
        <f t="shared" ref="E338:H338" si="151">E339+E340+E341+E342</f>
        <v>1.3639999999999999</v>
      </c>
      <c r="F338" s="102">
        <f t="shared" si="151"/>
        <v>0</v>
      </c>
      <c r="G338" s="102">
        <f t="shared" si="151"/>
        <v>0</v>
      </c>
      <c r="H338" s="102">
        <f t="shared" si="151"/>
        <v>0</v>
      </c>
      <c r="AX338" s="95">
        <f t="shared" si="150"/>
        <v>1.3639999999999999</v>
      </c>
    </row>
    <row r="339" spans="1:50">
      <c r="A339" s="121"/>
      <c r="B339" s="408"/>
      <c r="C339" s="122">
        <v>2007</v>
      </c>
      <c r="D339" s="123">
        <f t="shared" ref="D339:D342" si="152">E339+F339+G339</f>
        <v>0.32500000000000001</v>
      </c>
      <c r="E339" s="123">
        <v>0.32500000000000001</v>
      </c>
      <c r="F339" s="122">
        <f>F354+F354+F379+F384</f>
        <v>0</v>
      </c>
      <c r="G339" s="122">
        <v>0</v>
      </c>
      <c r="H339" s="122">
        <f>H354+H354+H379+H384</f>
        <v>0</v>
      </c>
      <c r="AX339" s="95">
        <f t="shared" si="150"/>
        <v>0.32500000000000001</v>
      </c>
    </row>
    <row r="340" spans="1:50">
      <c r="A340" s="121"/>
      <c r="B340" s="408"/>
      <c r="C340" s="122">
        <v>2008</v>
      </c>
      <c r="D340" s="123">
        <f t="shared" si="152"/>
        <v>0.33500000000000002</v>
      </c>
      <c r="E340" s="123">
        <v>0.33500000000000002</v>
      </c>
      <c r="F340" s="122">
        <f>F355+F380+F385</f>
        <v>0</v>
      </c>
      <c r="G340" s="122">
        <v>0</v>
      </c>
      <c r="H340" s="122">
        <f>H355+H355+H380+H385</f>
        <v>0</v>
      </c>
      <c r="AX340" s="95">
        <f t="shared" si="150"/>
        <v>0.33500000000000002</v>
      </c>
    </row>
    <row r="341" spans="1:50">
      <c r="A341" s="121"/>
      <c r="B341" s="408"/>
      <c r="C341" s="122">
        <v>2009</v>
      </c>
      <c r="D341" s="123">
        <f t="shared" si="152"/>
        <v>0.34799999999999998</v>
      </c>
      <c r="E341" s="123">
        <v>0.34799999999999998</v>
      </c>
      <c r="F341" s="122">
        <f>F356+F381+F386</f>
        <v>0</v>
      </c>
      <c r="G341" s="122">
        <v>0</v>
      </c>
      <c r="H341" s="122">
        <f>H356+H356+H381+H386</f>
        <v>0</v>
      </c>
      <c r="AX341" s="95">
        <f t="shared" si="150"/>
        <v>0.34799999999999998</v>
      </c>
    </row>
    <row r="342" spans="1:50">
      <c r="A342" s="121"/>
      <c r="B342" s="409"/>
      <c r="C342" s="122">
        <v>2010</v>
      </c>
      <c r="D342" s="123">
        <f t="shared" si="152"/>
        <v>0.35599999999999998</v>
      </c>
      <c r="E342" s="123">
        <v>0.35599999999999998</v>
      </c>
      <c r="F342" s="122">
        <f>F357+F382+F387</f>
        <v>0</v>
      </c>
      <c r="G342" s="122">
        <v>0</v>
      </c>
      <c r="H342" s="122">
        <f>H357+H357+H382+H387</f>
        <v>0</v>
      </c>
      <c r="AX342" s="95">
        <f t="shared" si="150"/>
        <v>0.35599999999999998</v>
      </c>
    </row>
    <row r="343" spans="1:50" s="19" customFormat="1" ht="18.75" customHeight="1">
      <c r="A343" s="85"/>
      <c r="B343" s="413" t="s">
        <v>192</v>
      </c>
      <c r="C343" s="17" t="s">
        <v>19</v>
      </c>
      <c r="D343" s="102">
        <f>D344+D345+D346+D347</f>
        <v>1.84</v>
      </c>
      <c r="E343" s="102">
        <f t="shared" ref="E343:H343" si="153">E344+E345+E346+E347</f>
        <v>1.84</v>
      </c>
      <c r="F343" s="102">
        <f t="shared" si="153"/>
        <v>0</v>
      </c>
      <c r="G343" s="102">
        <f t="shared" si="153"/>
        <v>0</v>
      </c>
      <c r="H343" s="102">
        <f t="shared" si="153"/>
        <v>0</v>
      </c>
      <c r="AX343" s="95">
        <f t="shared" si="150"/>
        <v>1.84</v>
      </c>
    </row>
    <row r="344" spans="1:50">
      <c r="A344" s="86"/>
      <c r="B344" s="414"/>
      <c r="C344" s="122">
        <v>2007</v>
      </c>
      <c r="D344" s="123">
        <f t="shared" ref="D344:D347" si="154">E344+F344+G344</f>
        <v>0.65</v>
      </c>
      <c r="E344" s="123">
        <v>0.65</v>
      </c>
      <c r="F344" s="126">
        <v>0</v>
      </c>
      <c r="G344" s="126">
        <v>0</v>
      </c>
      <c r="H344" s="126">
        <v>0</v>
      </c>
      <c r="AX344" s="95">
        <f t="shared" si="150"/>
        <v>0.65</v>
      </c>
    </row>
    <row r="345" spans="1:50">
      <c r="A345" s="86"/>
      <c r="B345" s="414"/>
      <c r="C345" s="122">
        <v>2008</v>
      </c>
      <c r="D345" s="123">
        <f t="shared" si="154"/>
        <v>0.06</v>
      </c>
      <c r="E345" s="123">
        <v>0.06</v>
      </c>
      <c r="F345" s="126">
        <v>0</v>
      </c>
      <c r="G345" s="126">
        <v>0</v>
      </c>
      <c r="H345" s="126">
        <v>0</v>
      </c>
      <c r="AX345" s="95">
        <f t="shared" si="150"/>
        <v>0.06</v>
      </c>
    </row>
    <row r="346" spans="1:50">
      <c r="A346" s="86"/>
      <c r="B346" s="414"/>
      <c r="C346" s="122">
        <v>2009</v>
      </c>
      <c r="D346" s="123">
        <f t="shared" si="154"/>
        <v>1.06</v>
      </c>
      <c r="E346" s="123">
        <v>1.06</v>
      </c>
      <c r="F346" s="126">
        <v>0</v>
      </c>
      <c r="G346" s="126">
        <v>0</v>
      </c>
      <c r="H346" s="126">
        <v>0</v>
      </c>
      <c r="AX346" s="95">
        <f t="shared" si="150"/>
        <v>1.06</v>
      </c>
    </row>
    <row r="347" spans="1:50">
      <c r="A347" s="86"/>
      <c r="B347" s="415"/>
      <c r="C347" s="122">
        <v>2010</v>
      </c>
      <c r="D347" s="123">
        <f t="shared" si="154"/>
        <v>7.0000000000000007E-2</v>
      </c>
      <c r="E347" s="123">
        <v>7.0000000000000007E-2</v>
      </c>
      <c r="F347" s="126">
        <v>0</v>
      </c>
      <c r="G347" s="126">
        <v>0</v>
      </c>
      <c r="H347" s="126">
        <v>0</v>
      </c>
      <c r="AX347" s="95">
        <f t="shared" si="150"/>
        <v>7.0000000000000007E-2</v>
      </c>
    </row>
    <row r="348" spans="1:50" s="19" customFormat="1">
      <c r="A348" s="194"/>
      <c r="B348" s="410" t="s">
        <v>17</v>
      </c>
      <c r="C348" s="17" t="s">
        <v>19</v>
      </c>
      <c r="D348" s="127">
        <f>D349+D350+D351+D352</f>
        <v>203.30502000000001</v>
      </c>
      <c r="E348" s="127">
        <f t="shared" ref="E348:H348" si="155">E349+E350+E351+E352</f>
        <v>16.805019999999999</v>
      </c>
      <c r="F348" s="127">
        <f t="shared" si="155"/>
        <v>50.5</v>
      </c>
      <c r="G348" s="127">
        <f t="shared" si="155"/>
        <v>136</v>
      </c>
      <c r="H348" s="127">
        <f t="shared" si="155"/>
        <v>0</v>
      </c>
      <c r="AX348" s="95">
        <f t="shared" si="150"/>
        <v>203.30502000000001</v>
      </c>
    </row>
    <row r="349" spans="1:50" s="19" customFormat="1">
      <c r="A349" s="195"/>
      <c r="B349" s="411"/>
      <c r="C349" s="17">
        <v>2007</v>
      </c>
      <c r="D349" s="92">
        <f>D354+D359+D364+D369+D374+D379+D384+D389</f>
        <v>3.9659999999999997</v>
      </c>
      <c r="E349" s="92">
        <f t="shared" ref="E349:H349" si="156">E354+E359+E364+E369+E374+E379+E384+E389</f>
        <v>3.9659999999999997</v>
      </c>
      <c r="F349" s="92">
        <f t="shared" si="156"/>
        <v>0</v>
      </c>
      <c r="G349" s="92">
        <f t="shared" si="156"/>
        <v>0</v>
      </c>
      <c r="H349" s="92">
        <f t="shared" si="156"/>
        <v>0</v>
      </c>
      <c r="AX349" s="95">
        <f t="shared" si="150"/>
        <v>3.9659999999999997</v>
      </c>
    </row>
    <row r="350" spans="1:50" s="19" customFormat="1">
      <c r="A350" s="195"/>
      <c r="B350" s="411"/>
      <c r="C350" s="17">
        <v>2008</v>
      </c>
      <c r="D350" s="92">
        <f t="shared" ref="D350:H352" si="157">D355+D360+D365+D370+D375+D380+D385+D390</f>
        <v>62.547999999999995</v>
      </c>
      <c r="E350" s="92">
        <f t="shared" si="157"/>
        <v>4.048</v>
      </c>
      <c r="F350" s="92">
        <f t="shared" si="157"/>
        <v>15</v>
      </c>
      <c r="G350" s="92">
        <f t="shared" si="157"/>
        <v>43.5</v>
      </c>
      <c r="H350" s="92">
        <f t="shared" si="157"/>
        <v>0</v>
      </c>
      <c r="AX350" s="95">
        <f t="shared" si="150"/>
        <v>62.548000000000002</v>
      </c>
    </row>
    <row r="351" spans="1:50" s="19" customFormat="1">
      <c r="A351" s="195"/>
      <c r="B351" s="411"/>
      <c r="C351" s="17">
        <v>2009</v>
      </c>
      <c r="D351" s="92">
        <f t="shared" si="157"/>
        <v>79.29440000000001</v>
      </c>
      <c r="E351" s="92">
        <f t="shared" si="157"/>
        <v>4.2944000000000004</v>
      </c>
      <c r="F351" s="92">
        <f t="shared" si="157"/>
        <v>25.5</v>
      </c>
      <c r="G351" s="92">
        <f t="shared" si="157"/>
        <v>49.5</v>
      </c>
      <c r="H351" s="92">
        <f t="shared" si="157"/>
        <v>0</v>
      </c>
      <c r="I351" s="96">
        <f>SUM(E351:H351)</f>
        <v>79.294399999999996</v>
      </c>
      <c r="AX351" s="95">
        <f t="shared" si="150"/>
        <v>79.294399999999996</v>
      </c>
    </row>
    <row r="352" spans="1:50" s="19" customFormat="1">
      <c r="A352" s="195"/>
      <c r="B352" s="412"/>
      <c r="C352" s="17">
        <v>2010</v>
      </c>
      <c r="D352" s="92">
        <f t="shared" si="157"/>
        <v>57.496620000000007</v>
      </c>
      <c r="E352" s="92">
        <f t="shared" si="157"/>
        <v>4.4966200000000009</v>
      </c>
      <c r="F352" s="92">
        <f t="shared" si="157"/>
        <v>10</v>
      </c>
      <c r="G352" s="92">
        <f t="shared" si="157"/>
        <v>43</v>
      </c>
      <c r="H352" s="92">
        <f t="shared" si="157"/>
        <v>0</v>
      </c>
      <c r="I352" s="96">
        <f>SUM(E352:H352)</f>
        <v>57.49662</v>
      </c>
      <c r="AX352" s="95">
        <f t="shared" si="150"/>
        <v>57.49662</v>
      </c>
    </row>
    <row r="353" spans="1:50" s="19" customFormat="1">
      <c r="A353" s="85"/>
      <c r="B353" s="413" t="s">
        <v>193</v>
      </c>
      <c r="C353" s="101" t="s">
        <v>19</v>
      </c>
      <c r="D353" s="102">
        <f>D354+D355+D356+D357</f>
        <v>9.7739850000000015</v>
      </c>
      <c r="E353" s="102">
        <f t="shared" ref="E353:H353" si="158">E354+E355+E356+E357</f>
        <v>9.7739850000000015</v>
      </c>
      <c r="F353" s="102">
        <f t="shared" si="158"/>
        <v>0</v>
      </c>
      <c r="G353" s="102">
        <f t="shared" si="158"/>
        <v>0</v>
      </c>
      <c r="H353" s="102">
        <f t="shared" si="158"/>
        <v>0</v>
      </c>
      <c r="AX353" s="95">
        <f t="shared" si="150"/>
        <v>9.7739850000000015</v>
      </c>
    </row>
    <row r="354" spans="1:50">
      <c r="A354" s="86"/>
      <c r="B354" s="414"/>
      <c r="C354" s="88">
        <v>2007</v>
      </c>
      <c r="D354" s="112">
        <f t="shared" ref="D354:D357" si="159">E354+F354+G354</f>
        <v>2.3530000000000002</v>
      </c>
      <c r="E354" s="106">
        <v>2.3530000000000002</v>
      </c>
      <c r="F354" s="88">
        <v>0</v>
      </c>
      <c r="G354" s="88">
        <v>0</v>
      </c>
      <c r="H354" s="88">
        <v>0</v>
      </c>
      <c r="AX354" s="95">
        <f t="shared" si="150"/>
        <v>2.3530000000000002</v>
      </c>
    </row>
    <row r="355" spans="1:50">
      <c r="A355" s="86"/>
      <c r="B355" s="414"/>
      <c r="C355" s="88">
        <v>2008</v>
      </c>
      <c r="D355" s="112">
        <f t="shared" si="159"/>
        <v>2.3540000000000001</v>
      </c>
      <c r="E355" s="106">
        <v>2.3540000000000001</v>
      </c>
      <c r="F355" s="88">
        <v>0</v>
      </c>
      <c r="G355" s="88">
        <v>0</v>
      </c>
      <c r="H355" s="88">
        <v>0</v>
      </c>
      <c r="AX355" s="95">
        <f t="shared" si="150"/>
        <v>2.3540000000000001</v>
      </c>
    </row>
    <row r="356" spans="1:50">
      <c r="A356" s="86"/>
      <c r="B356" s="414"/>
      <c r="C356" s="88">
        <v>2009</v>
      </c>
      <c r="D356" s="112">
        <f t="shared" si="159"/>
        <v>2.4717000000000002</v>
      </c>
      <c r="E356" s="106">
        <f t="shared" ref="E356:E357" si="160">E355*1.05</f>
        <v>2.4717000000000002</v>
      </c>
      <c r="F356" s="88">
        <v>0</v>
      </c>
      <c r="G356" s="88">
        <v>0</v>
      </c>
      <c r="H356" s="88">
        <v>0</v>
      </c>
      <c r="AX356" s="95">
        <f t="shared" si="150"/>
        <v>2.4717000000000002</v>
      </c>
    </row>
    <row r="357" spans="1:50">
      <c r="A357" s="86"/>
      <c r="B357" s="415"/>
      <c r="C357" s="88">
        <v>2010</v>
      </c>
      <c r="D357" s="112">
        <f t="shared" si="159"/>
        <v>2.5952850000000005</v>
      </c>
      <c r="E357" s="106">
        <f t="shared" si="160"/>
        <v>2.5952850000000005</v>
      </c>
      <c r="F357" s="88">
        <v>0</v>
      </c>
      <c r="G357" s="88">
        <v>0</v>
      </c>
      <c r="H357" s="88">
        <v>0</v>
      </c>
      <c r="AX357" s="95">
        <f t="shared" si="150"/>
        <v>2.5952850000000005</v>
      </c>
    </row>
    <row r="358" spans="1:50" s="19" customFormat="1" ht="18.75" customHeight="1">
      <c r="A358" s="85"/>
      <c r="B358" s="413" t="s">
        <v>194</v>
      </c>
      <c r="C358" s="101" t="s">
        <v>19</v>
      </c>
      <c r="D358" s="102">
        <f>D359+D360+D361+D362</f>
        <v>35</v>
      </c>
      <c r="E358" s="102">
        <f t="shared" ref="E358:H358" si="161">E359+E360+E361+E362</f>
        <v>0</v>
      </c>
      <c r="F358" s="102">
        <f t="shared" si="161"/>
        <v>25</v>
      </c>
      <c r="G358" s="102">
        <f t="shared" si="161"/>
        <v>10</v>
      </c>
      <c r="H358" s="102">
        <f t="shared" si="161"/>
        <v>0</v>
      </c>
      <c r="AX358" s="95">
        <f t="shared" si="150"/>
        <v>35</v>
      </c>
    </row>
    <row r="359" spans="1:50">
      <c r="A359" s="86"/>
      <c r="B359" s="414"/>
      <c r="C359" s="88">
        <v>2007</v>
      </c>
      <c r="D359" s="112">
        <f t="shared" ref="D359:D362" si="162">E359+F359+G359</f>
        <v>0</v>
      </c>
      <c r="E359" s="106"/>
      <c r="F359" s="88"/>
      <c r="G359" s="106"/>
      <c r="H359" s="88">
        <v>0</v>
      </c>
      <c r="AX359" s="95">
        <f t="shared" si="150"/>
        <v>0</v>
      </c>
    </row>
    <row r="360" spans="1:50">
      <c r="A360" s="86"/>
      <c r="B360" s="414"/>
      <c r="C360" s="88">
        <v>2008</v>
      </c>
      <c r="D360" s="112">
        <f t="shared" si="162"/>
        <v>6</v>
      </c>
      <c r="E360" s="106"/>
      <c r="F360" s="88">
        <v>4</v>
      </c>
      <c r="G360" s="106">
        <v>2</v>
      </c>
      <c r="H360" s="88">
        <v>0</v>
      </c>
      <c r="AX360" s="95">
        <f t="shared" si="150"/>
        <v>6</v>
      </c>
    </row>
    <row r="361" spans="1:50">
      <c r="A361" s="86"/>
      <c r="B361" s="414"/>
      <c r="C361" s="88">
        <v>2009</v>
      </c>
      <c r="D361" s="112">
        <f t="shared" si="162"/>
        <v>17</v>
      </c>
      <c r="E361" s="106"/>
      <c r="F361" s="88">
        <v>11</v>
      </c>
      <c r="G361" s="106">
        <v>6</v>
      </c>
      <c r="H361" s="88">
        <v>0</v>
      </c>
      <c r="AX361" s="95">
        <f t="shared" si="150"/>
        <v>17</v>
      </c>
    </row>
    <row r="362" spans="1:50">
      <c r="A362" s="86"/>
      <c r="B362" s="415"/>
      <c r="C362" s="88">
        <v>2010</v>
      </c>
      <c r="D362" s="112">
        <f t="shared" si="162"/>
        <v>12</v>
      </c>
      <c r="E362" s="106"/>
      <c r="F362" s="88">
        <v>10</v>
      </c>
      <c r="G362" s="106">
        <v>2</v>
      </c>
      <c r="H362" s="88">
        <v>0</v>
      </c>
      <c r="AX362" s="95">
        <f t="shared" si="150"/>
        <v>12</v>
      </c>
    </row>
    <row r="363" spans="1:50" s="19" customFormat="1" ht="18.75" customHeight="1">
      <c r="A363" s="85"/>
      <c r="B363" s="413" t="s">
        <v>195</v>
      </c>
      <c r="C363" s="101" t="s">
        <v>19</v>
      </c>
      <c r="D363" s="102">
        <f>D364+D365+D366+D367</f>
        <v>31</v>
      </c>
      <c r="E363" s="102">
        <f t="shared" ref="E363:H363" si="163">E364+E365+E366+E367</f>
        <v>0</v>
      </c>
      <c r="F363" s="102">
        <f t="shared" si="163"/>
        <v>23</v>
      </c>
      <c r="G363" s="102">
        <f t="shared" si="163"/>
        <v>8</v>
      </c>
      <c r="H363" s="102">
        <f t="shared" si="163"/>
        <v>0</v>
      </c>
      <c r="AX363" s="95">
        <f t="shared" si="150"/>
        <v>31</v>
      </c>
    </row>
    <row r="364" spans="1:50">
      <c r="A364" s="86"/>
      <c r="B364" s="414"/>
      <c r="C364" s="88">
        <v>2007</v>
      </c>
      <c r="D364" s="112">
        <f t="shared" ref="D364:D367" si="164">E364+F364+G364</f>
        <v>0</v>
      </c>
      <c r="E364" s="106"/>
      <c r="F364" s="88"/>
      <c r="G364" s="88"/>
      <c r="H364" s="88">
        <v>0</v>
      </c>
      <c r="AX364" s="95">
        <f t="shared" si="150"/>
        <v>0</v>
      </c>
    </row>
    <row r="365" spans="1:50">
      <c r="A365" s="86"/>
      <c r="B365" s="414"/>
      <c r="C365" s="88">
        <v>2008</v>
      </c>
      <c r="D365" s="112">
        <f t="shared" si="164"/>
        <v>16.5</v>
      </c>
      <c r="E365" s="106"/>
      <c r="F365" s="88">
        <v>11</v>
      </c>
      <c r="G365" s="88">
        <v>5.5</v>
      </c>
      <c r="H365" s="88">
        <v>0</v>
      </c>
      <c r="AX365" s="95">
        <f t="shared" si="150"/>
        <v>16.5</v>
      </c>
    </row>
    <row r="366" spans="1:50">
      <c r="A366" s="86"/>
      <c r="B366" s="414"/>
      <c r="C366" s="88">
        <v>2009</v>
      </c>
      <c r="D366" s="112">
        <f t="shared" si="164"/>
        <v>14.5</v>
      </c>
      <c r="E366" s="106"/>
      <c r="F366" s="88">
        <v>12</v>
      </c>
      <c r="G366" s="88">
        <v>2.5</v>
      </c>
      <c r="H366" s="88">
        <v>0</v>
      </c>
      <c r="AX366" s="95">
        <f t="shared" si="150"/>
        <v>14.5</v>
      </c>
    </row>
    <row r="367" spans="1:50">
      <c r="A367" s="86"/>
      <c r="B367" s="415"/>
      <c r="C367" s="88">
        <v>2010</v>
      </c>
      <c r="D367" s="112">
        <f t="shared" si="164"/>
        <v>0</v>
      </c>
      <c r="E367" s="106"/>
      <c r="F367" s="88"/>
      <c r="G367" s="88"/>
      <c r="H367" s="88">
        <v>0</v>
      </c>
      <c r="AX367" s="95">
        <f t="shared" si="150"/>
        <v>0</v>
      </c>
    </row>
    <row r="368" spans="1:50" s="19" customFormat="1">
      <c r="A368" s="85"/>
      <c r="B368" s="413" t="s">
        <v>196</v>
      </c>
      <c r="C368" s="101" t="s">
        <v>19</v>
      </c>
      <c r="D368" s="102">
        <f>D369+D370+D371+D372</f>
        <v>2.5</v>
      </c>
      <c r="E368" s="102">
        <f t="shared" ref="E368:H368" si="165">E369+E370+E371+E372</f>
        <v>0</v>
      </c>
      <c r="F368" s="102">
        <f t="shared" si="165"/>
        <v>0</v>
      </c>
      <c r="G368" s="102">
        <f t="shared" si="165"/>
        <v>2.5</v>
      </c>
      <c r="H368" s="102">
        <f t="shared" si="165"/>
        <v>0</v>
      </c>
      <c r="AX368" s="95">
        <f t="shared" si="150"/>
        <v>2.5</v>
      </c>
    </row>
    <row r="369" spans="1:50">
      <c r="A369" s="86"/>
      <c r="B369" s="414"/>
      <c r="C369" s="88">
        <v>2007</v>
      </c>
      <c r="D369" s="112">
        <f t="shared" ref="D369:D372" si="166">E369+F369+G369</f>
        <v>0</v>
      </c>
      <c r="E369" s="106"/>
      <c r="F369" s="88"/>
      <c r="G369" s="106"/>
      <c r="H369" s="88"/>
      <c r="AX369" s="95">
        <f t="shared" si="150"/>
        <v>0</v>
      </c>
    </row>
    <row r="370" spans="1:50">
      <c r="A370" s="86"/>
      <c r="B370" s="414"/>
      <c r="C370" s="88">
        <v>2008</v>
      </c>
      <c r="D370" s="112">
        <f t="shared" si="166"/>
        <v>0.5</v>
      </c>
      <c r="E370" s="106"/>
      <c r="F370" s="88"/>
      <c r="G370" s="106">
        <v>0.5</v>
      </c>
      <c r="H370" s="88"/>
      <c r="AX370" s="95">
        <f t="shared" si="150"/>
        <v>0.5</v>
      </c>
    </row>
    <row r="371" spans="1:50">
      <c r="A371" s="86"/>
      <c r="B371" s="414"/>
      <c r="C371" s="88">
        <v>2009</v>
      </c>
      <c r="D371" s="112">
        <f t="shared" si="166"/>
        <v>1</v>
      </c>
      <c r="E371" s="106"/>
      <c r="F371" s="88"/>
      <c r="G371" s="106">
        <v>1</v>
      </c>
      <c r="H371" s="88"/>
      <c r="AX371" s="95">
        <f t="shared" si="150"/>
        <v>1</v>
      </c>
    </row>
    <row r="372" spans="1:50">
      <c r="A372" s="86"/>
      <c r="B372" s="415"/>
      <c r="C372" s="88">
        <v>2010</v>
      </c>
      <c r="D372" s="112">
        <f t="shared" si="166"/>
        <v>1</v>
      </c>
      <c r="E372" s="106"/>
      <c r="F372" s="88"/>
      <c r="G372" s="106">
        <v>1</v>
      </c>
      <c r="H372" s="88"/>
      <c r="AX372" s="95">
        <f t="shared" si="150"/>
        <v>1</v>
      </c>
    </row>
    <row r="373" spans="1:50" s="19" customFormat="1" ht="18.75" customHeight="1">
      <c r="A373" s="85"/>
      <c r="B373" s="413" t="s">
        <v>197</v>
      </c>
      <c r="C373" s="101" t="s">
        <v>19</v>
      </c>
      <c r="D373" s="102">
        <f>D374+D375+D376+D377</f>
        <v>5</v>
      </c>
      <c r="E373" s="102">
        <f t="shared" ref="E373:H373" si="167">E374+E375+E376+E377</f>
        <v>0</v>
      </c>
      <c r="F373" s="102">
        <f t="shared" si="167"/>
        <v>2.5</v>
      </c>
      <c r="G373" s="102">
        <f t="shared" si="167"/>
        <v>2.5</v>
      </c>
      <c r="H373" s="102">
        <f t="shared" si="167"/>
        <v>0</v>
      </c>
      <c r="AX373" s="95">
        <f t="shared" si="150"/>
        <v>5</v>
      </c>
    </row>
    <row r="374" spans="1:50">
      <c r="A374" s="86"/>
      <c r="B374" s="414"/>
      <c r="C374" s="88">
        <v>2007</v>
      </c>
      <c r="D374" s="112">
        <f t="shared" ref="D374:D377" si="168">E374+F374+G374</f>
        <v>0</v>
      </c>
      <c r="E374" s="106"/>
      <c r="F374" s="88"/>
      <c r="G374" s="106"/>
      <c r="H374" s="88"/>
      <c r="AX374" s="95">
        <f t="shared" si="150"/>
        <v>0</v>
      </c>
    </row>
    <row r="375" spans="1:50">
      <c r="A375" s="86"/>
      <c r="B375" s="414"/>
      <c r="C375" s="88">
        <v>2008</v>
      </c>
      <c r="D375" s="112">
        <f t="shared" si="168"/>
        <v>0.5</v>
      </c>
      <c r="E375" s="106"/>
      <c r="F375" s="88"/>
      <c r="G375" s="106">
        <v>0.5</v>
      </c>
      <c r="H375" s="88"/>
      <c r="AX375" s="95">
        <f t="shared" si="150"/>
        <v>0.5</v>
      </c>
    </row>
    <row r="376" spans="1:50">
      <c r="A376" s="86"/>
      <c r="B376" s="414"/>
      <c r="C376" s="88">
        <v>2009</v>
      </c>
      <c r="D376" s="112">
        <f t="shared" si="168"/>
        <v>4.5</v>
      </c>
      <c r="E376" s="106"/>
      <c r="F376" s="88">
        <v>2.5</v>
      </c>
      <c r="G376" s="106">
        <v>2</v>
      </c>
      <c r="H376" s="88"/>
      <c r="AX376" s="95">
        <f t="shared" si="150"/>
        <v>4.5</v>
      </c>
    </row>
    <row r="377" spans="1:50">
      <c r="A377" s="86"/>
      <c r="B377" s="415"/>
      <c r="C377" s="88">
        <v>2010</v>
      </c>
      <c r="D377" s="112">
        <f t="shared" si="168"/>
        <v>0</v>
      </c>
      <c r="E377" s="106"/>
      <c r="F377" s="88"/>
      <c r="G377" s="106"/>
      <c r="H377" s="88"/>
      <c r="AX377" s="95">
        <f t="shared" si="150"/>
        <v>0</v>
      </c>
    </row>
    <row r="378" spans="1:50" s="19" customFormat="1">
      <c r="A378" s="85"/>
      <c r="B378" s="413" t="s">
        <v>198</v>
      </c>
      <c r="C378" s="101" t="s">
        <v>19</v>
      </c>
      <c r="D378" s="102">
        <f>D379+D380+D381+D382</f>
        <v>118.17215</v>
      </c>
      <c r="E378" s="102">
        <f t="shared" ref="E378:H378" si="169">E379+E380+E381+E382</f>
        <v>5.1721500000000002</v>
      </c>
      <c r="F378" s="102">
        <f t="shared" si="169"/>
        <v>0</v>
      </c>
      <c r="G378" s="102">
        <f t="shared" si="169"/>
        <v>113</v>
      </c>
      <c r="H378" s="102">
        <f t="shared" si="169"/>
        <v>0</v>
      </c>
      <c r="AX378" s="95">
        <f t="shared" si="150"/>
        <v>118.17215</v>
      </c>
    </row>
    <row r="379" spans="1:50">
      <c r="A379" s="86"/>
      <c r="B379" s="414"/>
      <c r="C379" s="88">
        <v>2007</v>
      </c>
      <c r="D379" s="106">
        <f t="shared" ref="D379:D382" si="170">E379+F379+G379</f>
        <v>1.2</v>
      </c>
      <c r="E379" s="106">
        <v>1.2</v>
      </c>
      <c r="F379" s="88">
        <v>0</v>
      </c>
      <c r="G379" s="106">
        <v>0</v>
      </c>
      <c r="H379" s="88">
        <v>0</v>
      </c>
      <c r="AX379" s="95">
        <f t="shared" si="150"/>
        <v>1.2</v>
      </c>
    </row>
    <row r="380" spans="1:50">
      <c r="A380" s="86"/>
      <c r="B380" s="414"/>
      <c r="C380" s="88">
        <v>2008</v>
      </c>
      <c r="D380" s="106">
        <f t="shared" si="170"/>
        <v>36.26</v>
      </c>
      <c r="E380" s="106">
        <f t="shared" ref="E380:E382" si="171">E379*1.05</f>
        <v>1.26</v>
      </c>
      <c r="F380" s="88">
        <v>0</v>
      </c>
      <c r="G380" s="106">
        <v>35</v>
      </c>
      <c r="H380" s="88">
        <v>0</v>
      </c>
      <c r="AX380" s="95">
        <f t="shared" si="150"/>
        <v>36.26</v>
      </c>
    </row>
    <row r="381" spans="1:50">
      <c r="A381" s="86"/>
      <c r="B381" s="414"/>
      <c r="C381" s="88">
        <v>2009</v>
      </c>
      <c r="D381" s="106">
        <f t="shared" si="170"/>
        <v>39.323</v>
      </c>
      <c r="E381" s="106">
        <f t="shared" si="171"/>
        <v>1.3230000000000002</v>
      </c>
      <c r="F381" s="88">
        <v>0</v>
      </c>
      <c r="G381" s="106">
        <v>38</v>
      </c>
      <c r="H381" s="88">
        <v>0</v>
      </c>
      <c r="AX381" s="95">
        <f t="shared" si="150"/>
        <v>39.323</v>
      </c>
    </row>
    <row r="382" spans="1:50">
      <c r="A382" s="86"/>
      <c r="B382" s="415"/>
      <c r="C382" s="88">
        <v>2010</v>
      </c>
      <c r="D382" s="106">
        <f t="shared" si="170"/>
        <v>41.389150000000001</v>
      </c>
      <c r="E382" s="106">
        <f t="shared" si="171"/>
        <v>1.3891500000000003</v>
      </c>
      <c r="F382" s="88">
        <v>0</v>
      </c>
      <c r="G382" s="106">
        <v>40</v>
      </c>
      <c r="H382" s="88">
        <v>0</v>
      </c>
      <c r="AX382" s="95">
        <f t="shared" si="150"/>
        <v>41.389150000000001</v>
      </c>
    </row>
    <row r="383" spans="1:50" s="19" customFormat="1">
      <c r="A383" s="85"/>
      <c r="B383" s="413" t="s">
        <v>199</v>
      </c>
      <c r="C383" s="101" t="s">
        <v>19</v>
      </c>
      <c r="D383" s="102">
        <f>D384+D385+D386+D387</f>
        <v>0.9448850000000002</v>
      </c>
      <c r="E383" s="102">
        <f t="shared" ref="E383:H383" si="172">E384+E385+E386+E387</f>
        <v>0.9448850000000002</v>
      </c>
      <c r="F383" s="102">
        <f t="shared" si="172"/>
        <v>0</v>
      </c>
      <c r="G383" s="102">
        <f t="shared" si="172"/>
        <v>0</v>
      </c>
      <c r="H383" s="102">
        <f t="shared" si="172"/>
        <v>0</v>
      </c>
      <c r="AX383" s="95">
        <f t="shared" si="150"/>
        <v>0.9448850000000002</v>
      </c>
    </row>
    <row r="384" spans="1:50">
      <c r="A384" s="86"/>
      <c r="B384" s="414"/>
      <c r="C384" s="88">
        <v>2007</v>
      </c>
      <c r="D384" s="112">
        <f t="shared" ref="D384:D387" si="173">E384+F384+G384</f>
        <v>0.20599999999999999</v>
      </c>
      <c r="E384" s="106">
        <v>0.20599999999999999</v>
      </c>
      <c r="F384" s="88">
        <v>0</v>
      </c>
      <c r="G384" s="88">
        <v>0</v>
      </c>
      <c r="H384" s="88">
        <v>0</v>
      </c>
      <c r="AX384" s="95">
        <f t="shared" si="150"/>
        <v>0.20599999999999999</v>
      </c>
    </row>
    <row r="385" spans="1:256">
      <c r="A385" s="86"/>
      <c r="B385" s="414"/>
      <c r="C385" s="88">
        <v>2008</v>
      </c>
      <c r="D385" s="112">
        <f t="shared" si="173"/>
        <v>0.22700000000000001</v>
      </c>
      <c r="E385" s="106">
        <v>0.22700000000000001</v>
      </c>
      <c r="F385" s="88">
        <v>0</v>
      </c>
      <c r="G385" s="88">
        <v>0</v>
      </c>
      <c r="H385" s="88">
        <v>0</v>
      </c>
      <c r="AX385" s="95">
        <f t="shared" si="150"/>
        <v>0.22700000000000001</v>
      </c>
    </row>
    <row r="386" spans="1:256">
      <c r="A386" s="86"/>
      <c r="B386" s="414"/>
      <c r="C386" s="88">
        <v>2009</v>
      </c>
      <c r="D386" s="112">
        <f t="shared" si="173"/>
        <v>0.24970000000000003</v>
      </c>
      <c r="E386" s="106">
        <f>E385*1.1</f>
        <v>0.24970000000000003</v>
      </c>
      <c r="F386" s="88">
        <v>0</v>
      </c>
      <c r="G386" s="88">
        <v>0</v>
      </c>
      <c r="H386" s="88">
        <v>0</v>
      </c>
      <c r="AX386" s="95">
        <f t="shared" si="150"/>
        <v>0.24970000000000003</v>
      </c>
    </row>
    <row r="387" spans="1:256">
      <c r="A387" s="86"/>
      <c r="B387" s="415"/>
      <c r="C387" s="88">
        <v>2010</v>
      </c>
      <c r="D387" s="112">
        <f t="shared" si="173"/>
        <v>0.26218500000000006</v>
      </c>
      <c r="E387" s="106">
        <f t="shared" ref="E387" si="174">E386*1.05</f>
        <v>0.26218500000000006</v>
      </c>
      <c r="F387" s="88">
        <v>0</v>
      </c>
      <c r="G387" s="88">
        <v>0</v>
      </c>
      <c r="H387" s="88">
        <v>0</v>
      </c>
      <c r="AX387" s="95">
        <f t="shared" si="150"/>
        <v>0.26218500000000006</v>
      </c>
    </row>
    <row r="388" spans="1:256" s="19" customFormat="1">
      <c r="A388" s="85"/>
      <c r="B388" s="413" t="s">
        <v>200</v>
      </c>
      <c r="C388" s="101" t="s">
        <v>19</v>
      </c>
      <c r="D388" s="102">
        <f>D389+D390+D391+D392</f>
        <v>0.91399999999999992</v>
      </c>
      <c r="E388" s="102">
        <f t="shared" ref="E388:H388" si="175">E389+E390+E391+E392</f>
        <v>0.91399999999999992</v>
      </c>
      <c r="F388" s="102">
        <f t="shared" si="175"/>
        <v>0</v>
      </c>
      <c r="G388" s="102">
        <f t="shared" si="175"/>
        <v>0</v>
      </c>
      <c r="H388" s="102">
        <f t="shared" si="175"/>
        <v>0</v>
      </c>
      <c r="AX388" s="95">
        <f t="shared" si="150"/>
        <v>0.91399999999999992</v>
      </c>
    </row>
    <row r="389" spans="1:256">
      <c r="A389" s="86"/>
      <c r="B389" s="414"/>
      <c r="C389" s="88">
        <v>2007</v>
      </c>
      <c r="D389" s="112">
        <f t="shared" ref="D389:D392" si="176">E389+F389+G389</f>
        <v>0.20699999999999999</v>
      </c>
      <c r="E389" s="106">
        <v>0.20699999999999999</v>
      </c>
      <c r="F389" s="88">
        <v>0</v>
      </c>
      <c r="G389" s="88">
        <v>0</v>
      </c>
      <c r="H389" s="88">
        <v>0</v>
      </c>
      <c r="AX389" s="95">
        <f t="shared" si="150"/>
        <v>0.20699999999999999</v>
      </c>
    </row>
    <row r="390" spans="1:256">
      <c r="A390" s="86"/>
      <c r="B390" s="414"/>
      <c r="C390" s="88">
        <v>2008</v>
      </c>
      <c r="D390" s="112">
        <f t="shared" si="176"/>
        <v>0.20699999999999999</v>
      </c>
      <c r="E390" s="106">
        <v>0.20699999999999999</v>
      </c>
      <c r="F390" s="88">
        <v>0</v>
      </c>
      <c r="G390" s="88">
        <v>0</v>
      </c>
      <c r="H390" s="88">
        <v>0</v>
      </c>
      <c r="AX390" s="95">
        <f t="shared" si="150"/>
        <v>0.20699999999999999</v>
      </c>
    </row>
    <row r="391" spans="1:256">
      <c r="A391" s="86"/>
      <c r="B391" s="414"/>
      <c r="C391" s="88">
        <v>2009</v>
      </c>
      <c r="D391" s="112">
        <f t="shared" si="176"/>
        <v>0.25</v>
      </c>
      <c r="E391" s="106">
        <v>0.25</v>
      </c>
      <c r="F391" s="88">
        <v>0</v>
      </c>
      <c r="G391" s="88">
        <v>0</v>
      </c>
      <c r="H391" s="88">
        <v>0</v>
      </c>
      <c r="AX391" s="95">
        <f t="shared" si="150"/>
        <v>0.25</v>
      </c>
    </row>
    <row r="392" spans="1:256">
      <c r="A392" s="86"/>
      <c r="B392" s="415"/>
      <c r="C392" s="88">
        <v>2010</v>
      </c>
      <c r="D392" s="112">
        <f t="shared" si="176"/>
        <v>0.25</v>
      </c>
      <c r="E392" s="106">
        <v>0.25</v>
      </c>
      <c r="F392" s="88">
        <v>0</v>
      </c>
      <c r="G392" s="88">
        <v>0</v>
      </c>
      <c r="H392" s="88">
        <v>0</v>
      </c>
      <c r="AX392" s="95">
        <f t="shared" si="150"/>
        <v>0.25</v>
      </c>
    </row>
    <row r="393" spans="1:256">
      <c r="A393" s="194"/>
      <c r="B393" s="410" t="s">
        <v>201</v>
      </c>
      <c r="C393" s="17" t="s">
        <v>19</v>
      </c>
      <c r="D393" s="127">
        <f>D394+D395+D396+D397</f>
        <v>1371.4070000000002</v>
      </c>
      <c r="E393" s="127">
        <f t="shared" ref="E393:H393" si="177">E394+E395+E396+E397</f>
        <v>91.076999999999998</v>
      </c>
      <c r="F393" s="127">
        <f t="shared" si="177"/>
        <v>2.0010000000000003</v>
      </c>
      <c r="G393" s="127">
        <f t="shared" si="177"/>
        <v>1274.2139999999999</v>
      </c>
      <c r="H393" s="127">
        <f t="shared" si="177"/>
        <v>4.085</v>
      </c>
      <c r="AX393" s="95">
        <f t="shared" si="150"/>
        <v>1371.377</v>
      </c>
      <c r="IV393" s="84">
        <f>SUM(C393:IU393)</f>
        <v>4114.1610000000001</v>
      </c>
    </row>
    <row r="394" spans="1:256">
      <c r="A394" s="195"/>
      <c r="B394" s="411"/>
      <c r="C394" s="17">
        <v>2007</v>
      </c>
      <c r="D394" s="92">
        <f>D399+D404+D409+D414+D419+D424+D429+D434+D439+D444+D449+D454</f>
        <v>233.31999999999996</v>
      </c>
      <c r="E394" s="92">
        <f t="shared" ref="E394:H394" si="178">E399+E404+E409+E414+E419+E424+E429+E434+E439+E444+E449+E454</f>
        <v>22.648</v>
      </c>
      <c r="F394" s="92">
        <f t="shared" si="178"/>
        <v>0</v>
      </c>
      <c r="G394" s="92">
        <f t="shared" si="178"/>
        <v>208.875</v>
      </c>
      <c r="H394" s="92">
        <f t="shared" si="178"/>
        <v>1.7669999999999999</v>
      </c>
      <c r="AX394" s="95">
        <f t="shared" si="150"/>
        <v>233.29</v>
      </c>
      <c r="IV394" s="84">
        <f>SUM(C394:IU394)</f>
        <v>2706.9</v>
      </c>
    </row>
    <row r="395" spans="1:256">
      <c r="A395" s="195"/>
      <c r="B395" s="411"/>
      <c r="C395" s="17">
        <v>2008</v>
      </c>
      <c r="D395" s="92">
        <f t="shared" ref="D395:H397" si="179">D400+D405+D410+D415+D420+D425+D430+D435+D440+D445+D450+D455</f>
        <v>333.55500000000006</v>
      </c>
      <c r="E395" s="92">
        <f t="shared" si="179"/>
        <v>19.195</v>
      </c>
      <c r="F395" s="92">
        <f t="shared" si="179"/>
        <v>0.66700000000000004</v>
      </c>
      <c r="G395" s="92">
        <f t="shared" si="179"/>
        <v>312.17499999999995</v>
      </c>
      <c r="H395" s="92">
        <f t="shared" si="179"/>
        <v>1.518</v>
      </c>
      <c r="AX395" s="95">
        <f t="shared" si="150"/>
        <v>333.55499999999995</v>
      </c>
      <c r="IV395" s="84">
        <f>SUM(C395:IU395)</f>
        <v>3008.6650000000004</v>
      </c>
    </row>
    <row r="396" spans="1:256">
      <c r="A396" s="195"/>
      <c r="B396" s="411"/>
      <c r="C396" s="17">
        <v>2009</v>
      </c>
      <c r="D396" s="92">
        <f t="shared" si="179"/>
        <v>415.28200000000004</v>
      </c>
      <c r="E396" s="92">
        <f t="shared" si="179"/>
        <v>21.535</v>
      </c>
      <c r="F396" s="92">
        <f t="shared" si="179"/>
        <v>0.66700000000000004</v>
      </c>
      <c r="G396" s="92">
        <f t="shared" si="179"/>
        <v>392.67999999999995</v>
      </c>
      <c r="H396" s="92">
        <f t="shared" si="179"/>
        <v>0.4</v>
      </c>
      <c r="I396" s="115">
        <f>SUM(E396:H396)</f>
        <v>415.28199999999993</v>
      </c>
      <c r="AX396" s="95">
        <f t="shared" si="150"/>
        <v>415.28199999999993</v>
      </c>
      <c r="IV396" s="84">
        <f>SUM(C396:IU396)</f>
        <v>3670.1279999999997</v>
      </c>
    </row>
    <row r="397" spans="1:256">
      <c r="A397" s="195"/>
      <c r="B397" s="412"/>
      <c r="C397" s="17">
        <v>2010</v>
      </c>
      <c r="D397" s="92">
        <f t="shared" si="179"/>
        <v>389.25000000000006</v>
      </c>
      <c r="E397" s="92">
        <f t="shared" si="179"/>
        <v>27.699000000000002</v>
      </c>
      <c r="F397" s="92">
        <f t="shared" si="179"/>
        <v>0.66700000000000004</v>
      </c>
      <c r="G397" s="92">
        <f t="shared" si="179"/>
        <v>360.48400000000004</v>
      </c>
      <c r="H397" s="92">
        <f t="shared" si="179"/>
        <v>0.4</v>
      </c>
      <c r="I397" s="115">
        <f>SUM(E397:H397)</f>
        <v>389.25</v>
      </c>
      <c r="AX397" s="95">
        <f t="shared" si="150"/>
        <v>389.25</v>
      </c>
      <c r="IV397" s="84">
        <f>SUM(C397:IU397)</f>
        <v>3567</v>
      </c>
    </row>
    <row r="398" spans="1:256" ht="18.75" customHeight="1">
      <c r="A398" s="120"/>
      <c r="B398" s="407" t="s">
        <v>202</v>
      </c>
      <c r="C398" s="122" t="s">
        <v>19</v>
      </c>
      <c r="D398" s="127">
        <f>D399+D400+D401+D402</f>
        <v>610.16000000000008</v>
      </c>
      <c r="E398" s="127">
        <f t="shared" ref="E398:H398" si="180">E399+E400+E401+E402</f>
        <v>36.900000000000006</v>
      </c>
      <c r="F398" s="127">
        <f t="shared" si="180"/>
        <v>0</v>
      </c>
      <c r="G398" s="127">
        <f t="shared" si="180"/>
        <v>573.25</v>
      </c>
      <c r="H398" s="127">
        <f t="shared" si="180"/>
        <v>0</v>
      </c>
      <c r="AX398" s="95">
        <f t="shared" si="150"/>
        <v>610.15</v>
      </c>
    </row>
    <row r="399" spans="1:256">
      <c r="A399" s="121"/>
      <c r="B399" s="408"/>
      <c r="C399" s="122">
        <v>2007</v>
      </c>
      <c r="D399" s="128">
        <v>115</v>
      </c>
      <c r="E399" s="128">
        <v>11.3</v>
      </c>
      <c r="F399" s="128">
        <f>F404+F409+F414+F419+F424+F429+F434+F439+F454</f>
        <v>0</v>
      </c>
      <c r="G399" s="128">
        <f>G404+G409+G414+G419+G424+G429+G434+G439+G454</f>
        <v>103.69</v>
      </c>
      <c r="H399" s="128">
        <v>0</v>
      </c>
      <c r="AX399" s="95">
        <f t="shared" si="150"/>
        <v>114.99</v>
      </c>
    </row>
    <row r="400" spans="1:256">
      <c r="A400" s="121"/>
      <c r="B400" s="408"/>
      <c r="C400" s="122">
        <v>2008</v>
      </c>
      <c r="D400" s="128">
        <f>E400+F400+G400+H400</f>
        <v>138.80000000000001</v>
      </c>
      <c r="E400" s="128">
        <v>6.9</v>
      </c>
      <c r="F400" s="128">
        <f>F405+F410+F415+F420+F425+F430+F435+F440+F455</f>
        <v>0</v>
      </c>
      <c r="G400" s="128">
        <v>131.9</v>
      </c>
      <c r="H400" s="128">
        <v>0</v>
      </c>
      <c r="AX400" s="95">
        <f t="shared" ref="AX400:AX463" si="181">E400+F400+G400+H400</f>
        <v>138.80000000000001</v>
      </c>
    </row>
    <row r="401" spans="1:50">
      <c r="A401" s="121"/>
      <c r="B401" s="408"/>
      <c r="C401" s="122">
        <v>2009</v>
      </c>
      <c r="D401" s="128">
        <f>E401+F401+G401+H401</f>
        <v>167</v>
      </c>
      <c r="E401" s="128">
        <v>7.9</v>
      </c>
      <c r="F401" s="128">
        <f>F406+F411+F416+F421+F426+F431+F436+F441+F456</f>
        <v>0</v>
      </c>
      <c r="G401" s="128">
        <v>159.1</v>
      </c>
      <c r="H401" s="128">
        <v>0</v>
      </c>
      <c r="AX401" s="95">
        <f t="shared" si="181"/>
        <v>167</v>
      </c>
    </row>
    <row r="402" spans="1:50">
      <c r="A402" s="121"/>
      <c r="B402" s="409"/>
      <c r="C402" s="122">
        <v>2010</v>
      </c>
      <c r="D402" s="128">
        <f t="shared" ref="D402:D427" si="182">E402+F402+G402+H402</f>
        <v>189.36</v>
      </c>
      <c r="E402" s="128">
        <v>10.8</v>
      </c>
      <c r="F402" s="128">
        <f>F407+F412+F417+F422+F427+F432+F437+F442+F457</f>
        <v>0</v>
      </c>
      <c r="G402" s="128">
        <f>G407+G412+G417+G422+G427+G432+G437+G442+G457</f>
        <v>178.56</v>
      </c>
      <c r="H402" s="128">
        <v>0</v>
      </c>
      <c r="AX402" s="95">
        <f t="shared" si="181"/>
        <v>189.36</v>
      </c>
    </row>
    <row r="403" spans="1:50" s="19" customFormat="1">
      <c r="A403" s="120"/>
      <c r="B403" s="407" t="s">
        <v>203</v>
      </c>
      <c r="C403" s="17" t="s">
        <v>19</v>
      </c>
      <c r="D403" s="102">
        <f>D404+D405+D406+D407</f>
        <v>8.4</v>
      </c>
      <c r="E403" s="102">
        <f t="shared" ref="E403:H403" si="183">E404+E405+E406+E407</f>
        <v>0</v>
      </c>
      <c r="F403" s="102">
        <f t="shared" si="183"/>
        <v>0</v>
      </c>
      <c r="G403" s="102">
        <f t="shared" si="183"/>
        <v>8.379999999999999</v>
      </c>
      <c r="H403" s="102">
        <f t="shared" si="183"/>
        <v>0</v>
      </c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AX403" s="95">
        <f t="shared" si="181"/>
        <v>8.379999999999999</v>
      </c>
    </row>
    <row r="404" spans="1:50">
      <c r="A404" s="121"/>
      <c r="B404" s="408"/>
      <c r="C404" s="122">
        <v>2007</v>
      </c>
      <c r="D404" s="128">
        <v>1.1000000000000001</v>
      </c>
      <c r="E404" s="128">
        <v>0</v>
      </c>
      <c r="F404" s="128">
        <v>0</v>
      </c>
      <c r="G404" s="128">
        <v>1.08</v>
      </c>
      <c r="H404" s="128">
        <v>0</v>
      </c>
      <c r="AX404" s="95">
        <f t="shared" si="181"/>
        <v>1.08</v>
      </c>
    </row>
    <row r="405" spans="1:50">
      <c r="A405" s="121"/>
      <c r="B405" s="408"/>
      <c r="C405" s="122">
        <v>2008</v>
      </c>
      <c r="D405" s="128">
        <f t="shared" si="182"/>
        <v>2.2999999999999998</v>
      </c>
      <c r="E405" s="128">
        <v>0</v>
      </c>
      <c r="F405" s="128">
        <v>0</v>
      </c>
      <c r="G405" s="128">
        <v>2.2999999999999998</v>
      </c>
      <c r="H405" s="128">
        <v>0</v>
      </c>
      <c r="AX405" s="95">
        <f t="shared" si="181"/>
        <v>2.2999999999999998</v>
      </c>
    </row>
    <row r="406" spans="1:50">
      <c r="A406" s="121"/>
      <c r="B406" s="408"/>
      <c r="C406" s="122">
        <v>2009</v>
      </c>
      <c r="D406" s="128">
        <f t="shared" si="182"/>
        <v>2.5</v>
      </c>
      <c r="E406" s="128">
        <v>0</v>
      </c>
      <c r="F406" s="128">
        <v>0</v>
      </c>
      <c r="G406" s="128">
        <v>2.5</v>
      </c>
      <c r="H406" s="128">
        <v>0</v>
      </c>
      <c r="AX406" s="95">
        <f t="shared" si="181"/>
        <v>2.5</v>
      </c>
    </row>
    <row r="407" spans="1:50">
      <c r="A407" s="121"/>
      <c r="B407" s="409"/>
      <c r="C407" s="122">
        <v>2010</v>
      </c>
      <c r="D407" s="128">
        <f t="shared" si="182"/>
        <v>2.5</v>
      </c>
      <c r="E407" s="128">
        <v>0</v>
      </c>
      <c r="F407" s="128">
        <v>0</v>
      </c>
      <c r="G407" s="128">
        <v>2.5</v>
      </c>
      <c r="H407" s="128">
        <v>0</v>
      </c>
      <c r="AX407" s="95">
        <f t="shared" si="181"/>
        <v>2.5</v>
      </c>
    </row>
    <row r="408" spans="1:50" s="19" customFormat="1" ht="18.75" customHeight="1">
      <c r="A408" s="120"/>
      <c r="B408" s="407" t="s">
        <v>204</v>
      </c>
      <c r="C408" s="17" t="s">
        <v>19</v>
      </c>
      <c r="D408" s="102">
        <f>D409+D410+D411+D412</f>
        <v>30.5</v>
      </c>
      <c r="E408" s="102">
        <f t="shared" ref="E408:H408" si="184">E409+E410+E411+E412</f>
        <v>1.5</v>
      </c>
      <c r="F408" s="102">
        <f t="shared" si="184"/>
        <v>0</v>
      </c>
      <c r="G408" s="102">
        <f t="shared" si="184"/>
        <v>29</v>
      </c>
      <c r="H408" s="102">
        <f t="shared" si="184"/>
        <v>0</v>
      </c>
      <c r="AX408" s="95">
        <f t="shared" si="181"/>
        <v>30.5</v>
      </c>
    </row>
    <row r="409" spans="1:50">
      <c r="A409" s="121"/>
      <c r="B409" s="408"/>
      <c r="C409" s="122">
        <v>2007</v>
      </c>
      <c r="D409" s="128">
        <f t="shared" si="182"/>
        <v>0</v>
      </c>
      <c r="E409" s="128">
        <v>0</v>
      </c>
      <c r="F409" s="128">
        <v>0</v>
      </c>
      <c r="G409" s="128">
        <v>0</v>
      </c>
      <c r="H409" s="128">
        <v>0</v>
      </c>
      <c r="AX409" s="95">
        <f t="shared" si="181"/>
        <v>0</v>
      </c>
    </row>
    <row r="410" spans="1:50">
      <c r="A410" s="121"/>
      <c r="B410" s="408"/>
      <c r="C410" s="122">
        <v>2008</v>
      </c>
      <c r="D410" s="128">
        <f t="shared" si="182"/>
        <v>0</v>
      </c>
      <c r="E410" s="128">
        <v>0</v>
      </c>
      <c r="F410" s="128">
        <v>0</v>
      </c>
      <c r="G410" s="128">
        <v>0</v>
      </c>
      <c r="H410" s="128">
        <v>0</v>
      </c>
      <c r="AX410" s="95">
        <f t="shared" si="181"/>
        <v>0</v>
      </c>
    </row>
    <row r="411" spans="1:50">
      <c r="A411" s="121"/>
      <c r="B411" s="408"/>
      <c r="C411" s="122">
        <v>2009</v>
      </c>
      <c r="D411" s="128">
        <f t="shared" si="182"/>
        <v>0</v>
      </c>
      <c r="E411" s="128">
        <v>0</v>
      </c>
      <c r="F411" s="128">
        <v>0</v>
      </c>
      <c r="G411" s="128">
        <v>0</v>
      </c>
      <c r="H411" s="128">
        <v>0</v>
      </c>
      <c r="AX411" s="95">
        <f t="shared" si="181"/>
        <v>0</v>
      </c>
    </row>
    <row r="412" spans="1:50">
      <c r="A412" s="121"/>
      <c r="B412" s="409"/>
      <c r="C412" s="122">
        <v>2010</v>
      </c>
      <c r="D412" s="128">
        <f t="shared" si="182"/>
        <v>30.5</v>
      </c>
      <c r="E412" s="128">
        <v>1.5</v>
      </c>
      <c r="F412" s="128">
        <v>0</v>
      </c>
      <c r="G412" s="128">
        <v>29</v>
      </c>
      <c r="H412" s="128">
        <v>0</v>
      </c>
      <c r="AX412" s="95">
        <f t="shared" si="181"/>
        <v>30.5</v>
      </c>
    </row>
    <row r="413" spans="1:50" s="19" customFormat="1">
      <c r="A413" s="120"/>
      <c r="B413" s="407" t="s">
        <v>205</v>
      </c>
      <c r="C413" s="17" t="s">
        <v>19</v>
      </c>
      <c r="D413" s="102">
        <f>D414+D415+D416+D417</f>
        <v>107.60999999999999</v>
      </c>
      <c r="E413" s="102">
        <f t="shared" ref="E413:H413" si="185">E414+E415+E416+E417</f>
        <v>15.61</v>
      </c>
      <c r="F413" s="102">
        <f t="shared" si="185"/>
        <v>0</v>
      </c>
      <c r="G413" s="102">
        <f t="shared" si="185"/>
        <v>92</v>
      </c>
      <c r="H413" s="102">
        <f t="shared" si="185"/>
        <v>0</v>
      </c>
      <c r="AX413" s="95">
        <f t="shared" si="181"/>
        <v>107.61</v>
      </c>
    </row>
    <row r="414" spans="1:50">
      <c r="A414" s="121"/>
      <c r="B414" s="408"/>
      <c r="C414" s="122">
        <v>2007</v>
      </c>
      <c r="D414" s="128">
        <f t="shared" si="182"/>
        <v>29.05</v>
      </c>
      <c r="E414" s="128">
        <v>3.05</v>
      </c>
      <c r="F414" s="128">
        <v>0</v>
      </c>
      <c r="G414" s="128">
        <v>26</v>
      </c>
      <c r="H414" s="128">
        <v>0</v>
      </c>
      <c r="AX414" s="95">
        <f t="shared" si="181"/>
        <v>29.05</v>
      </c>
    </row>
    <row r="415" spans="1:50">
      <c r="A415" s="121"/>
      <c r="B415" s="408"/>
      <c r="C415" s="122">
        <v>2008</v>
      </c>
      <c r="D415" s="128">
        <f t="shared" si="182"/>
        <v>34.049999999999997</v>
      </c>
      <c r="E415" s="128">
        <v>4.05</v>
      </c>
      <c r="F415" s="128">
        <v>0</v>
      </c>
      <c r="G415" s="128">
        <v>30</v>
      </c>
      <c r="H415" s="128">
        <v>0</v>
      </c>
      <c r="AX415" s="95">
        <f t="shared" si="181"/>
        <v>34.049999999999997</v>
      </c>
    </row>
    <row r="416" spans="1:50">
      <c r="A416" s="121"/>
      <c r="B416" s="408"/>
      <c r="C416" s="122">
        <v>2009</v>
      </c>
      <c r="D416" s="128">
        <f t="shared" si="182"/>
        <v>27.05</v>
      </c>
      <c r="E416" s="128">
        <v>4.05</v>
      </c>
      <c r="F416" s="128">
        <v>0</v>
      </c>
      <c r="G416" s="128">
        <v>23</v>
      </c>
      <c r="H416" s="128">
        <v>0</v>
      </c>
      <c r="AX416" s="95">
        <f t="shared" si="181"/>
        <v>27.05</v>
      </c>
    </row>
    <row r="417" spans="1:50">
      <c r="A417" s="121"/>
      <c r="B417" s="409"/>
      <c r="C417" s="122">
        <v>2010</v>
      </c>
      <c r="D417" s="128">
        <f t="shared" si="182"/>
        <v>17.46</v>
      </c>
      <c r="E417" s="128">
        <v>4.46</v>
      </c>
      <c r="F417" s="128">
        <v>0</v>
      </c>
      <c r="G417" s="128">
        <v>13</v>
      </c>
      <c r="H417" s="128">
        <v>0</v>
      </c>
      <c r="AX417" s="95">
        <f t="shared" si="181"/>
        <v>17.46</v>
      </c>
    </row>
    <row r="418" spans="1:50" s="19" customFormat="1">
      <c r="A418" s="120"/>
      <c r="B418" s="407" t="s">
        <v>206</v>
      </c>
      <c r="C418" s="17" t="s">
        <v>19</v>
      </c>
      <c r="D418" s="102">
        <f>D419+D420+D421+D422</f>
        <v>52</v>
      </c>
      <c r="E418" s="102">
        <f t="shared" ref="E418:H418" si="186">E419+E420+E421+E422</f>
        <v>2</v>
      </c>
      <c r="F418" s="102">
        <f t="shared" si="186"/>
        <v>0</v>
      </c>
      <c r="G418" s="102">
        <f t="shared" si="186"/>
        <v>50</v>
      </c>
      <c r="H418" s="102">
        <f t="shared" si="186"/>
        <v>0</v>
      </c>
      <c r="AX418" s="95">
        <f t="shared" si="181"/>
        <v>52</v>
      </c>
    </row>
    <row r="419" spans="1:50">
      <c r="A419" s="121"/>
      <c r="B419" s="408"/>
      <c r="C419" s="122">
        <v>2007</v>
      </c>
      <c r="D419" s="128">
        <f t="shared" si="182"/>
        <v>0</v>
      </c>
      <c r="E419" s="128">
        <v>0</v>
      </c>
      <c r="F419" s="128"/>
      <c r="G419" s="128">
        <v>0</v>
      </c>
      <c r="H419" s="128"/>
      <c r="AX419" s="95">
        <f t="shared" si="181"/>
        <v>0</v>
      </c>
    </row>
    <row r="420" spans="1:50">
      <c r="A420" s="121"/>
      <c r="B420" s="408"/>
      <c r="C420" s="122">
        <v>2008</v>
      </c>
      <c r="D420" s="128">
        <f t="shared" si="182"/>
        <v>0</v>
      </c>
      <c r="E420" s="128">
        <v>0</v>
      </c>
      <c r="F420" s="128"/>
      <c r="G420" s="128">
        <v>0</v>
      </c>
      <c r="H420" s="128"/>
      <c r="AX420" s="95">
        <f t="shared" si="181"/>
        <v>0</v>
      </c>
    </row>
    <row r="421" spans="1:50">
      <c r="A421" s="121"/>
      <c r="B421" s="408"/>
      <c r="C421" s="122">
        <v>2009</v>
      </c>
      <c r="D421" s="128">
        <f t="shared" si="182"/>
        <v>26</v>
      </c>
      <c r="E421" s="128">
        <v>1</v>
      </c>
      <c r="F421" s="128"/>
      <c r="G421" s="128">
        <v>25</v>
      </c>
      <c r="H421" s="128"/>
      <c r="AX421" s="95">
        <f t="shared" si="181"/>
        <v>26</v>
      </c>
    </row>
    <row r="422" spans="1:50">
      <c r="A422" s="121"/>
      <c r="B422" s="409"/>
      <c r="C422" s="122">
        <v>2010</v>
      </c>
      <c r="D422" s="128">
        <f t="shared" si="182"/>
        <v>26</v>
      </c>
      <c r="E422" s="128">
        <v>1</v>
      </c>
      <c r="F422" s="128"/>
      <c r="G422" s="128">
        <v>25</v>
      </c>
      <c r="H422" s="128"/>
      <c r="AX422" s="95">
        <f t="shared" si="181"/>
        <v>26</v>
      </c>
    </row>
    <row r="423" spans="1:50" s="19" customFormat="1">
      <c r="A423" s="120"/>
      <c r="B423" s="407" t="s">
        <v>207</v>
      </c>
      <c r="C423" s="17" t="s">
        <v>19</v>
      </c>
      <c r="D423" s="102">
        <f>D424+D425+D426+D427</f>
        <v>56.84</v>
      </c>
      <c r="E423" s="102">
        <f t="shared" ref="E423:H423" si="187">E424+E425+E426+E427</f>
        <v>11.399999999999999</v>
      </c>
      <c r="F423" s="102">
        <f t="shared" si="187"/>
        <v>0</v>
      </c>
      <c r="G423" s="102">
        <f t="shared" si="187"/>
        <v>45.44</v>
      </c>
      <c r="H423" s="102">
        <f t="shared" si="187"/>
        <v>0</v>
      </c>
      <c r="AX423" s="95">
        <f t="shared" si="181"/>
        <v>56.839999999999996</v>
      </c>
    </row>
    <row r="424" spans="1:50">
      <c r="A424" s="121"/>
      <c r="B424" s="408"/>
      <c r="C424" s="122">
        <v>2007</v>
      </c>
      <c r="D424" s="128">
        <f t="shared" si="182"/>
        <v>8.61</v>
      </c>
      <c r="E424" s="128">
        <v>2</v>
      </c>
      <c r="F424" s="128">
        <v>0</v>
      </c>
      <c r="G424" s="128">
        <v>6.61</v>
      </c>
      <c r="H424" s="128">
        <v>0</v>
      </c>
      <c r="AX424" s="95">
        <f t="shared" si="181"/>
        <v>8.61</v>
      </c>
    </row>
    <row r="425" spans="1:50">
      <c r="A425" s="121"/>
      <c r="B425" s="408"/>
      <c r="C425" s="122">
        <v>2008</v>
      </c>
      <c r="D425" s="128">
        <f t="shared" si="182"/>
        <v>17.41</v>
      </c>
      <c r="E425" s="128">
        <v>2.8</v>
      </c>
      <c r="F425" s="128">
        <v>0</v>
      </c>
      <c r="G425" s="128">
        <v>14.61</v>
      </c>
      <c r="H425" s="128">
        <v>0</v>
      </c>
      <c r="AX425" s="95">
        <f t="shared" si="181"/>
        <v>17.41</v>
      </c>
    </row>
    <row r="426" spans="1:50">
      <c r="A426" s="121"/>
      <c r="B426" s="408"/>
      <c r="C426" s="122">
        <v>2009</v>
      </c>
      <c r="D426" s="128">
        <f t="shared" si="182"/>
        <v>17.41</v>
      </c>
      <c r="E426" s="128">
        <v>2.8</v>
      </c>
      <c r="F426" s="128">
        <v>0</v>
      </c>
      <c r="G426" s="128">
        <v>14.61</v>
      </c>
      <c r="H426" s="128">
        <v>0</v>
      </c>
      <c r="AX426" s="95">
        <f t="shared" si="181"/>
        <v>17.41</v>
      </c>
    </row>
    <row r="427" spans="1:50">
      <c r="A427" s="121"/>
      <c r="B427" s="409"/>
      <c r="C427" s="122">
        <v>2010</v>
      </c>
      <c r="D427" s="128">
        <f t="shared" si="182"/>
        <v>13.41</v>
      </c>
      <c r="E427" s="128">
        <v>3.8</v>
      </c>
      <c r="F427" s="128">
        <v>0</v>
      </c>
      <c r="G427" s="128">
        <v>9.61</v>
      </c>
      <c r="H427" s="128">
        <v>0</v>
      </c>
      <c r="AX427" s="95">
        <f t="shared" si="181"/>
        <v>13.41</v>
      </c>
    </row>
    <row r="428" spans="1:50" s="19" customFormat="1">
      <c r="A428" s="120"/>
      <c r="B428" s="407" t="s">
        <v>208</v>
      </c>
      <c r="C428" s="17" t="s">
        <v>19</v>
      </c>
      <c r="D428" s="102">
        <f>D429+D430+D431+D432</f>
        <v>20.25</v>
      </c>
      <c r="E428" s="102">
        <f t="shared" ref="E428:H428" si="188">E429+E430+E431+E432</f>
        <v>0</v>
      </c>
      <c r="F428" s="102">
        <f t="shared" si="188"/>
        <v>0</v>
      </c>
      <c r="G428" s="102">
        <f t="shared" si="188"/>
        <v>20.25</v>
      </c>
      <c r="H428" s="102">
        <f t="shared" si="188"/>
        <v>0</v>
      </c>
      <c r="AX428" s="95">
        <f t="shared" si="181"/>
        <v>20.25</v>
      </c>
    </row>
    <row r="429" spans="1:50">
      <c r="A429" s="121"/>
      <c r="B429" s="408"/>
      <c r="C429" s="122">
        <v>2007</v>
      </c>
      <c r="D429" s="128">
        <f t="shared" ref="D429:D442" si="189">E429+F429+G429+H429</f>
        <v>0</v>
      </c>
      <c r="E429" s="128">
        <v>0</v>
      </c>
      <c r="F429" s="128">
        <v>0</v>
      </c>
      <c r="G429" s="128">
        <v>0</v>
      </c>
      <c r="H429" s="128">
        <v>0</v>
      </c>
      <c r="AX429" s="95">
        <f t="shared" si="181"/>
        <v>0</v>
      </c>
    </row>
    <row r="430" spans="1:50">
      <c r="A430" s="121"/>
      <c r="B430" s="408"/>
      <c r="C430" s="122">
        <v>2008</v>
      </c>
      <c r="D430" s="128">
        <f t="shared" si="189"/>
        <v>2</v>
      </c>
      <c r="E430" s="128">
        <v>0</v>
      </c>
      <c r="F430" s="128">
        <v>0</v>
      </c>
      <c r="G430" s="128">
        <v>2</v>
      </c>
      <c r="H430" s="128">
        <v>0</v>
      </c>
      <c r="AX430" s="95">
        <f t="shared" si="181"/>
        <v>2</v>
      </c>
    </row>
    <row r="431" spans="1:50">
      <c r="A431" s="121"/>
      <c r="B431" s="408"/>
      <c r="C431" s="122">
        <v>2009</v>
      </c>
      <c r="D431" s="128">
        <f t="shared" si="189"/>
        <v>7</v>
      </c>
      <c r="E431" s="128">
        <v>0</v>
      </c>
      <c r="F431" s="128">
        <v>0</v>
      </c>
      <c r="G431" s="128">
        <v>7</v>
      </c>
      <c r="H431" s="128">
        <v>0</v>
      </c>
      <c r="AX431" s="95">
        <f t="shared" si="181"/>
        <v>7</v>
      </c>
    </row>
    <row r="432" spans="1:50">
      <c r="A432" s="121"/>
      <c r="B432" s="409"/>
      <c r="C432" s="122">
        <v>2010</v>
      </c>
      <c r="D432" s="128">
        <f t="shared" si="189"/>
        <v>11.25</v>
      </c>
      <c r="E432" s="128">
        <v>0</v>
      </c>
      <c r="F432" s="128">
        <v>0</v>
      </c>
      <c r="G432" s="128">
        <v>11.25</v>
      </c>
      <c r="H432" s="128">
        <v>0</v>
      </c>
      <c r="AX432" s="95">
        <f t="shared" si="181"/>
        <v>11.25</v>
      </c>
    </row>
    <row r="433" spans="1:50" s="19" customFormat="1">
      <c r="A433" s="120"/>
      <c r="B433" s="407" t="s">
        <v>209</v>
      </c>
      <c r="C433" s="17" t="s">
        <v>19</v>
      </c>
      <c r="D433" s="102">
        <f>D434+D435+D436+D437</f>
        <v>6</v>
      </c>
      <c r="E433" s="102">
        <f t="shared" ref="E433:H433" si="190">E434+E435+E436+E437</f>
        <v>0</v>
      </c>
      <c r="F433" s="102">
        <f t="shared" si="190"/>
        <v>0</v>
      </c>
      <c r="G433" s="102">
        <f t="shared" si="190"/>
        <v>6</v>
      </c>
      <c r="H433" s="102">
        <f t="shared" si="190"/>
        <v>0</v>
      </c>
      <c r="AX433" s="95">
        <f t="shared" si="181"/>
        <v>6</v>
      </c>
    </row>
    <row r="434" spans="1:50">
      <c r="A434" s="121"/>
      <c r="B434" s="408"/>
      <c r="C434" s="120">
        <v>2007</v>
      </c>
      <c r="D434" s="128">
        <f t="shared" si="189"/>
        <v>0</v>
      </c>
      <c r="E434" s="129">
        <v>0</v>
      </c>
      <c r="F434" s="129"/>
      <c r="G434" s="129">
        <v>0</v>
      </c>
      <c r="H434" s="129"/>
      <c r="AX434" s="95">
        <f t="shared" si="181"/>
        <v>0</v>
      </c>
    </row>
    <row r="435" spans="1:50">
      <c r="A435" s="121"/>
      <c r="B435" s="408"/>
      <c r="C435" s="122">
        <v>2008</v>
      </c>
      <c r="D435" s="128">
        <f t="shared" si="189"/>
        <v>3</v>
      </c>
      <c r="E435" s="128">
        <v>0</v>
      </c>
      <c r="F435" s="128"/>
      <c r="G435" s="128">
        <v>3</v>
      </c>
      <c r="H435" s="128"/>
      <c r="AX435" s="95">
        <f t="shared" si="181"/>
        <v>3</v>
      </c>
    </row>
    <row r="436" spans="1:50">
      <c r="A436" s="121"/>
      <c r="B436" s="408"/>
      <c r="C436" s="122">
        <v>2009</v>
      </c>
      <c r="D436" s="128">
        <f t="shared" si="189"/>
        <v>3</v>
      </c>
      <c r="E436" s="128">
        <v>0</v>
      </c>
      <c r="F436" s="128"/>
      <c r="G436" s="128">
        <v>3</v>
      </c>
      <c r="H436" s="128"/>
      <c r="AX436" s="95">
        <f t="shared" si="181"/>
        <v>3</v>
      </c>
    </row>
    <row r="437" spans="1:50">
      <c r="A437" s="121"/>
      <c r="B437" s="409"/>
      <c r="C437" s="122">
        <v>2010</v>
      </c>
      <c r="D437" s="128">
        <f t="shared" si="189"/>
        <v>0</v>
      </c>
      <c r="E437" s="128">
        <v>0</v>
      </c>
      <c r="F437" s="128"/>
      <c r="G437" s="128">
        <v>0</v>
      </c>
      <c r="H437" s="128"/>
      <c r="AX437" s="95">
        <f t="shared" si="181"/>
        <v>0</v>
      </c>
    </row>
    <row r="438" spans="1:50" s="19" customFormat="1">
      <c r="A438" s="120"/>
      <c r="B438" s="407" t="s">
        <v>210</v>
      </c>
      <c r="C438" s="17" t="s">
        <v>19</v>
      </c>
      <c r="D438" s="102">
        <f>D439+D440+D441+D442</f>
        <v>322.60000000000002</v>
      </c>
      <c r="E438" s="102">
        <f t="shared" ref="E438:H438" si="191">E439+E440+E441+E442</f>
        <v>0.4</v>
      </c>
      <c r="F438" s="102">
        <f t="shared" si="191"/>
        <v>0</v>
      </c>
      <c r="G438" s="102">
        <f t="shared" si="191"/>
        <v>322.2</v>
      </c>
      <c r="H438" s="102">
        <f t="shared" si="191"/>
        <v>0</v>
      </c>
      <c r="AX438" s="95">
        <f t="shared" si="181"/>
        <v>322.59999999999997</v>
      </c>
    </row>
    <row r="439" spans="1:50">
      <c r="A439" s="121"/>
      <c r="B439" s="408"/>
      <c r="C439" s="122">
        <v>2007</v>
      </c>
      <c r="D439" s="128">
        <f t="shared" si="189"/>
        <v>70.400000000000006</v>
      </c>
      <c r="E439" s="128">
        <v>0.4</v>
      </c>
      <c r="F439" s="128">
        <v>0</v>
      </c>
      <c r="G439" s="128">
        <v>70</v>
      </c>
      <c r="H439" s="128">
        <v>0</v>
      </c>
      <c r="AX439" s="95">
        <f t="shared" si="181"/>
        <v>70.400000000000006</v>
      </c>
    </row>
    <row r="440" spans="1:50">
      <c r="A440" s="121"/>
      <c r="B440" s="408"/>
      <c r="C440" s="122">
        <v>2008</v>
      </c>
      <c r="D440" s="128">
        <f t="shared" si="189"/>
        <v>80</v>
      </c>
      <c r="E440" s="128">
        <v>0</v>
      </c>
      <c r="F440" s="128">
        <v>0</v>
      </c>
      <c r="G440" s="128">
        <v>80</v>
      </c>
      <c r="H440" s="128">
        <v>0</v>
      </c>
      <c r="AX440" s="95">
        <f t="shared" si="181"/>
        <v>80</v>
      </c>
    </row>
    <row r="441" spans="1:50">
      <c r="A441" s="121"/>
      <c r="B441" s="408"/>
      <c r="C441" s="122">
        <v>2009</v>
      </c>
      <c r="D441" s="128">
        <f t="shared" si="189"/>
        <v>84</v>
      </c>
      <c r="E441" s="128">
        <v>0</v>
      </c>
      <c r="F441" s="128">
        <v>0</v>
      </c>
      <c r="G441" s="128">
        <f>G440*1.05</f>
        <v>84</v>
      </c>
      <c r="H441" s="128">
        <v>0</v>
      </c>
      <c r="AX441" s="95">
        <f t="shared" si="181"/>
        <v>84</v>
      </c>
    </row>
    <row r="442" spans="1:50">
      <c r="A442" s="121"/>
      <c r="B442" s="409"/>
      <c r="C442" s="122">
        <v>2010</v>
      </c>
      <c r="D442" s="128">
        <f t="shared" si="189"/>
        <v>88.2</v>
      </c>
      <c r="E442" s="128">
        <v>0</v>
      </c>
      <c r="F442" s="128">
        <v>0</v>
      </c>
      <c r="G442" s="128">
        <f t="shared" ref="G442" si="192">G441*1.05</f>
        <v>88.2</v>
      </c>
      <c r="H442" s="128">
        <v>0</v>
      </c>
      <c r="AX442" s="95">
        <f t="shared" si="181"/>
        <v>88.2</v>
      </c>
    </row>
    <row r="443" spans="1:50">
      <c r="A443" s="121"/>
      <c r="B443" s="413" t="s">
        <v>211</v>
      </c>
      <c r="C443" s="101" t="s">
        <v>19</v>
      </c>
      <c r="D443" s="102">
        <f>D444+D445+D446+D447</f>
        <v>7.8760000000000003</v>
      </c>
      <c r="E443" s="102">
        <f t="shared" ref="E443:H443" si="193">E444+E445+E446+E447</f>
        <v>4.452</v>
      </c>
      <c r="F443" s="102">
        <f t="shared" si="193"/>
        <v>0</v>
      </c>
      <c r="G443" s="102">
        <f t="shared" si="193"/>
        <v>3.4240000000000004</v>
      </c>
      <c r="H443" s="102">
        <f t="shared" si="193"/>
        <v>0</v>
      </c>
      <c r="AX443" s="95">
        <f t="shared" si="181"/>
        <v>7.8760000000000003</v>
      </c>
    </row>
    <row r="444" spans="1:50">
      <c r="A444" s="121"/>
      <c r="B444" s="414"/>
      <c r="C444" s="88">
        <v>2007</v>
      </c>
      <c r="D444" s="112">
        <f t="shared" ref="D444:D447" si="194">E444+F444+G444+H444</f>
        <v>1.028</v>
      </c>
      <c r="E444" s="112">
        <v>1.028</v>
      </c>
      <c r="F444" s="112">
        <v>0</v>
      </c>
      <c r="G444" s="112"/>
      <c r="H444" s="112">
        <v>0</v>
      </c>
      <c r="AX444" s="95">
        <f t="shared" si="181"/>
        <v>1.028</v>
      </c>
    </row>
    <row r="445" spans="1:50">
      <c r="A445" s="121"/>
      <c r="B445" s="414"/>
      <c r="C445" s="88">
        <v>2008</v>
      </c>
      <c r="D445" s="112">
        <f t="shared" si="194"/>
        <v>2.1800000000000002</v>
      </c>
      <c r="E445" s="112">
        <v>1.0900000000000001</v>
      </c>
      <c r="F445" s="112">
        <v>0</v>
      </c>
      <c r="G445" s="112">
        <v>1.0900000000000001</v>
      </c>
      <c r="H445" s="112">
        <v>0</v>
      </c>
      <c r="AX445" s="95">
        <f t="shared" si="181"/>
        <v>2.1800000000000002</v>
      </c>
    </row>
    <row r="446" spans="1:50">
      <c r="A446" s="121"/>
      <c r="B446" s="414"/>
      <c r="C446" s="88">
        <v>2009</v>
      </c>
      <c r="D446" s="112">
        <f t="shared" si="194"/>
        <v>2.29</v>
      </c>
      <c r="E446" s="112">
        <v>1.145</v>
      </c>
      <c r="F446" s="112">
        <v>0</v>
      </c>
      <c r="G446" s="112">
        <v>1.145</v>
      </c>
      <c r="H446" s="112">
        <v>0</v>
      </c>
      <c r="AX446" s="95">
        <f t="shared" si="181"/>
        <v>2.29</v>
      </c>
    </row>
    <row r="447" spans="1:50">
      <c r="A447" s="121"/>
      <c r="B447" s="415"/>
      <c r="C447" s="88">
        <v>2010</v>
      </c>
      <c r="D447" s="112">
        <f t="shared" si="194"/>
        <v>2.3780000000000001</v>
      </c>
      <c r="E447" s="112">
        <v>1.1890000000000001</v>
      </c>
      <c r="F447" s="112">
        <v>0</v>
      </c>
      <c r="G447" s="112">
        <v>1.1890000000000001</v>
      </c>
      <c r="H447" s="112">
        <v>0</v>
      </c>
      <c r="AX447" s="95">
        <f t="shared" si="181"/>
        <v>2.3780000000000001</v>
      </c>
    </row>
    <row r="448" spans="1:50">
      <c r="A448" s="121"/>
      <c r="B448" s="413" t="s">
        <v>212</v>
      </c>
      <c r="C448" s="101" t="s">
        <v>19</v>
      </c>
      <c r="D448" s="102">
        <f>D449+D450+D451+D452</f>
        <v>18.890999999999998</v>
      </c>
      <c r="E448" s="102">
        <f t="shared" ref="E448:H448" si="195">E449+E450+E451+E452</f>
        <v>8.7199999999999989</v>
      </c>
      <c r="F448" s="102">
        <f t="shared" si="195"/>
        <v>2.0010000000000003</v>
      </c>
      <c r="G448" s="102">
        <f t="shared" si="195"/>
        <v>8.17</v>
      </c>
      <c r="H448" s="102">
        <f t="shared" si="195"/>
        <v>0</v>
      </c>
      <c r="AX448" s="95">
        <f t="shared" si="181"/>
        <v>18.890999999999998</v>
      </c>
    </row>
    <row r="449" spans="1:50">
      <c r="A449" s="121"/>
      <c r="B449" s="414"/>
      <c r="C449" s="88">
        <v>2007</v>
      </c>
      <c r="D449" s="112">
        <f t="shared" ref="D449:D452" si="196">E449+F449+G449+H449</f>
        <v>2.7650000000000001</v>
      </c>
      <c r="E449" s="112">
        <v>1.27</v>
      </c>
      <c r="F449" s="112"/>
      <c r="G449" s="112">
        <v>1.4950000000000001</v>
      </c>
      <c r="H449" s="112">
        <v>0</v>
      </c>
      <c r="AX449" s="95">
        <f t="shared" si="181"/>
        <v>2.7650000000000001</v>
      </c>
    </row>
    <row r="450" spans="1:50">
      <c r="A450" s="121"/>
      <c r="B450" s="414"/>
      <c r="C450" s="88">
        <v>2008</v>
      </c>
      <c r="D450" s="112">
        <f t="shared" si="196"/>
        <v>5.0920000000000005</v>
      </c>
      <c r="E450" s="112">
        <v>2.15</v>
      </c>
      <c r="F450" s="112">
        <v>0.66700000000000004</v>
      </c>
      <c r="G450" s="112">
        <v>2.2749999999999999</v>
      </c>
      <c r="H450" s="112">
        <v>0</v>
      </c>
      <c r="AX450" s="95">
        <f t="shared" si="181"/>
        <v>5.0920000000000005</v>
      </c>
    </row>
    <row r="451" spans="1:50">
      <c r="A451" s="121"/>
      <c r="B451" s="414"/>
      <c r="C451" s="88">
        <v>2009</v>
      </c>
      <c r="D451" s="112">
        <f t="shared" si="196"/>
        <v>5.3919999999999995</v>
      </c>
      <c r="E451" s="112">
        <v>2.5</v>
      </c>
      <c r="F451" s="112">
        <v>0.66700000000000004</v>
      </c>
      <c r="G451" s="112">
        <v>2.2250000000000001</v>
      </c>
      <c r="H451" s="112">
        <v>0</v>
      </c>
      <c r="AX451" s="95">
        <f t="shared" si="181"/>
        <v>5.3919999999999995</v>
      </c>
    </row>
    <row r="452" spans="1:50">
      <c r="A452" s="121"/>
      <c r="B452" s="415"/>
      <c r="C452" s="88">
        <v>2010</v>
      </c>
      <c r="D452" s="112">
        <f t="shared" si="196"/>
        <v>5.6419999999999995</v>
      </c>
      <c r="E452" s="112">
        <v>2.8</v>
      </c>
      <c r="F452" s="112">
        <v>0.66700000000000004</v>
      </c>
      <c r="G452" s="112">
        <v>2.1749999999999998</v>
      </c>
      <c r="H452" s="112">
        <v>0</v>
      </c>
      <c r="AX452" s="95">
        <f t="shared" si="181"/>
        <v>5.6419999999999995</v>
      </c>
    </row>
    <row r="453" spans="1:50" s="19" customFormat="1" ht="18.75" customHeight="1">
      <c r="A453" s="85"/>
      <c r="B453" s="413" t="s">
        <v>213</v>
      </c>
      <c r="C453" s="101" t="s">
        <v>19</v>
      </c>
      <c r="D453" s="102">
        <f>D454+D455+D456+D457</f>
        <v>130.28</v>
      </c>
      <c r="E453" s="102">
        <f t="shared" ref="E453:H453" si="197">E454+E455+E456+E457</f>
        <v>10.095000000000001</v>
      </c>
      <c r="F453" s="102">
        <f t="shared" si="197"/>
        <v>0</v>
      </c>
      <c r="G453" s="102">
        <f t="shared" si="197"/>
        <v>116.1</v>
      </c>
      <c r="H453" s="102">
        <f t="shared" si="197"/>
        <v>4.085</v>
      </c>
      <c r="AX453" s="95">
        <f t="shared" si="181"/>
        <v>130.28</v>
      </c>
    </row>
    <row r="454" spans="1:50">
      <c r="A454" s="86"/>
      <c r="B454" s="414"/>
      <c r="C454" s="88">
        <v>2007</v>
      </c>
      <c r="D454" s="112">
        <f t="shared" ref="D454:D457" si="198">E454+F454+G454+H454</f>
        <v>5.367</v>
      </c>
      <c r="E454" s="112">
        <v>3.6</v>
      </c>
      <c r="F454" s="112"/>
      <c r="G454" s="112"/>
      <c r="H454" s="112">
        <v>1.7669999999999999</v>
      </c>
      <c r="AX454" s="95">
        <f t="shared" si="181"/>
        <v>5.367</v>
      </c>
    </row>
    <row r="455" spans="1:50">
      <c r="A455" s="86"/>
      <c r="B455" s="414"/>
      <c r="C455" s="88">
        <v>2008</v>
      </c>
      <c r="D455" s="112">
        <f t="shared" si="198"/>
        <v>48.722999999999999</v>
      </c>
      <c r="E455" s="112">
        <v>2.2050000000000001</v>
      </c>
      <c r="F455" s="112"/>
      <c r="G455" s="112">
        <v>45</v>
      </c>
      <c r="H455" s="112">
        <v>1.518</v>
      </c>
      <c r="AX455" s="95">
        <f t="shared" si="181"/>
        <v>48.722999999999999</v>
      </c>
    </row>
    <row r="456" spans="1:50">
      <c r="A456" s="86"/>
      <c r="B456" s="414"/>
      <c r="C456" s="88">
        <v>2009</v>
      </c>
      <c r="D456" s="112">
        <f t="shared" si="198"/>
        <v>73.64</v>
      </c>
      <c r="E456" s="112">
        <v>2.14</v>
      </c>
      <c r="F456" s="112"/>
      <c r="G456" s="112">
        <v>71.099999999999994</v>
      </c>
      <c r="H456" s="112">
        <v>0.4</v>
      </c>
      <c r="AX456" s="95">
        <f t="shared" si="181"/>
        <v>73.64</v>
      </c>
    </row>
    <row r="457" spans="1:50">
      <c r="A457" s="86"/>
      <c r="B457" s="415"/>
      <c r="C457" s="88">
        <v>2010</v>
      </c>
      <c r="D457" s="112">
        <f t="shared" si="198"/>
        <v>2.5499999999999998</v>
      </c>
      <c r="E457" s="112">
        <v>2.15</v>
      </c>
      <c r="F457" s="112"/>
      <c r="G457" s="112"/>
      <c r="H457" s="112">
        <v>0.4</v>
      </c>
      <c r="AX457" s="95">
        <f t="shared" si="181"/>
        <v>2.5499999999999998</v>
      </c>
    </row>
    <row r="458" spans="1:50" s="19" customFormat="1" ht="18.75" customHeight="1">
      <c r="A458" s="196"/>
      <c r="B458" s="407" t="s">
        <v>214</v>
      </c>
      <c r="C458" s="17" t="s">
        <v>19</v>
      </c>
      <c r="D458" s="127">
        <f>D459+D460+D461+D462</f>
        <v>160.88</v>
      </c>
      <c r="E458" s="127">
        <f t="shared" ref="E458:H458" si="199">E459+E460+E461+E462</f>
        <v>0</v>
      </c>
      <c r="F458" s="127">
        <f t="shared" si="199"/>
        <v>0</v>
      </c>
      <c r="G458" s="127">
        <f t="shared" si="199"/>
        <v>115.67999999999999</v>
      </c>
      <c r="H458" s="127">
        <f t="shared" si="199"/>
        <v>45.199999999999996</v>
      </c>
      <c r="AX458" s="95">
        <f t="shared" si="181"/>
        <v>160.88</v>
      </c>
    </row>
    <row r="459" spans="1:50">
      <c r="A459" s="197"/>
      <c r="B459" s="408"/>
      <c r="C459" s="193">
        <v>2007</v>
      </c>
      <c r="D459" s="128">
        <f>D464+D469+D474+D479+D484+D489+D494+D499+D504+D509+D514+D519</f>
        <v>59.400000000000006</v>
      </c>
      <c r="E459" s="128">
        <f t="shared" ref="E459:H459" si="200">E464+E469+E474+E479+E484+E489+E494+E499+E504+E509+E514+E519</f>
        <v>0</v>
      </c>
      <c r="F459" s="128">
        <f t="shared" si="200"/>
        <v>0</v>
      </c>
      <c r="G459" s="128">
        <f t="shared" si="200"/>
        <v>49.3</v>
      </c>
      <c r="H459" s="128">
        <f t="shared" si="200"/>
        <v>10.1</v>
      </c>
      <c r="AX459" s="95">
        <f t="shared" si="181"/>
        <v>59.4</v>
      </c>
    </row>
    <row r="460" spans="1:50">
      <c r="A460" s="197"/>
      <c r="B460" s="408"/>
      <c r="C460" s="193">
        <v>2008</v>
      </c>
      <c r="D460" s="128">
        <f t="shared" ref="D460:H462" si="201">D465+D470+D475+D480+D485+D490+D495+D500+D505+D510+D515+D520</f>
        <v>32.480000000000004</v>
      </c>
      <c r="E460" s="128">
        <f t="shared" si="201"/>
        <v>0</v>
      </c>
      <c r="F460" s="128">
        <f t="shared" si="201"/>
        <v>0</v>
      </c>
      <c r="G460" s="128">
        <f t="shared" si="201"/>
        <v>22.28</v>
      </c>
      <c r="H460" s="128">
        <f t="shared" si="201"/>
        <v>10.199999999999999</v>
      </c>
      <c r="AX460" s="95">
        <f t="shared" si="181"/>
        <v>32.480000000000004</v>
      </c>
    </row>
    <row r="461" spans="1:50">
      <c r="A461" s="197"/>
      <c r="B461" s="408"/>
      <c r="C461" s="193">
        <v>2009</v>
      </c>
      <c r="D461" s="128">
        <f t="shared" si="201"/>
        <v>32.65</v>
      </c>
      <c r="E461" s="128">
        <f t="shared" si="201"/>
        <v>0</v>
      </c>
      <c r="F461" s="128">
        <f t="shared" si="201"/>
        <v>0</v>
      </c>
      <c r="G461" s="128">
        <f t="shared" si="201"/>
        <v>22.25</v>
      </c>
      <c r="H461" s="128">
        <f t="shared" si="201"/>
        <v>10.4</v>
      </c>
      <c r="I461" s="130">
        <f>SUM(E461:H461)</f>
        <v>32.65</v>
      </c>
      <c r="AX461" s="95">
        <f t="shared" si="181"/>
        <v>32.65</v>
      </c>
    </row>
    <row r="462" spans="1:50">
      <c r="A462" s="197"/>
      <c r="B462" s="409"/>
      <c r="C462" s="193">
        <v>2010</v>
      </c>
      <c r="D462" s="128">
        <f t="shared" si="201"/>
        <v>36.35</v>
      </c>
      <c r="E462" s="128">
        <f t="shared" si="201"/>
        <v>0</v>
      </c>
      <c r="F462" s="128">
        <f t="shared" si="201"/>
        <v>0</v>
      </c>
      <c r="G462" s="128">
        <f t="shared" si="201"/>
        <v>21.849999999999998</v>
      </c>
      <c r="H462" s="128">
        <f t="shared" si="201"/>
        <v>14.5</v>
      </c>
      <c r="I462" s="130">
        <f>SUM(E462:H462)</f>
        <v>36.349999999999994</v>
      </c>
      <c r="AX462" s="95">
        <f t="shared" si="181"/>
        <v>36.349999999999994</v>
      </c>
    </row>
    <row r="463" spans="1:50" s="19" customFormat="1" ht="18.75" customHeight="1">
      <c r="A463" s="196"/>
      <c r="B463" s="413" t="s">
        <v>215</v>
      </c>
      <c r="C463" s="17" t="s">
        <v>19</v>
      </c>
      <c r="D463" s="127">
        <f>D464+D465+D466+D467</f>
        <v>5</v>
      </c>
      <c r="E463" s="127">
        <f t="shared" ref="E463:H463" si="202">E464+E465+E466+E467</f>
        <v>0</v>
      </c>
      <c r="F463" s="127">
        <f t="shared" si="202"/>
        <v>0</v>
      </c>
      <c r="G463" s="127">
        <f t="shared" si="202"/>
        <v>5</v>
      </c>
      <c r="H463" s="127">
        <f t="shared" si="202"/>
        <v>0</v>
      </c>
      <c r="AX463" s="95">
        <f t="shared" si="181"/>
        <v>5</v>
      </c>
    </row>
    <row r="464" spans="1:50">
      <c r="A464" s="86"/>
      <c r="B464" s="414"/>
      <c r="C464" s="88">
        <v>2007</v>
      </c>
      <c r="D464" s="112">
        <f t="shared" ref="D464:D492" si="203">E464+F464+G464+H464</f>
        <v>5</v>
      </c>
      <c r="E464" s="88">
        <v>0</v>
      </c>
      <c r="F464" s="88">
        <v>0</v>
      </c>
      <c r="G464" s="88">
        <v>5</v>
      </c>
      <c r="H464" s="88">
        <v>0</v>
      </c>
      <c r="AX464" s="95">
        <f t="shared" ref="AX464:AX527" si="204">E464+F464+G464+H464</f>
        <v>5</v>
      </c>
    </row>
    <row r="465" spans="1:50">
      <c r="A465" s="86"/>
      <c r="B465" s="414"/>
      <c r="C465" s="88">
        <v>2008</v>
      </c>
      <c r="D465" s="112">
        <f t="shared" si="203"/>
        <v>0</v>
      </c>
      <c r="E465" s="88">
        <v>0</v>
      </c>
      <c r="F465" s="88">
        <v>0</v>
      </c>
      <c r="G465" s="88">
        <v>0</v>
      </c>
      <c r="H465" s="88">
        <v>0</v>
      </c>
      <c r="AX465" s="95">
        <f t="shared" si="204"/>
        <v>0</v>
      </c>
    </row>
    <row r="466" spans="1:50">
      <c r="A466" s="86"/>
      <c r="B466" s="414"/>
      <c r="C466" s="88">
        <v>2009</v>
      </c>
      <c r="D466" s="112">
        <f t="shared" si="203"/>
        <v>0</v>
      </c>
      <c r="E466" s="88">
        <v>0</v>
      </c>
      <c r="F466" s="88">
        <v>0</v>
      </c>
      <c r="G466" s="88">
        <v>0</v>
      </c>
      <c r="H466" s="88">
        <v>0</v>
      </c>
      <c r="AX466" s="95">
        <f t="shared" si="204"/>
        <v>0</v>
      </c>
    </row>
    <row r="467" spans="1:50">
      <c r="A467" s="86"/>
      <c r="B467" s="415"/>
      <c r="C467" s="88">
        <v>2010</v>
      </c>
      <c r="D467" s="112">
        <f t="shared" si="203"/>
        <v>0</v>
      </c>
      <c r="E467" s="88">
        <v>0</v>
      </c>
      <c r="F467" s="88">
        <v>0</v>
      </c>
      <c r="G467" s="88">
        <v>0</v>
      </c>
      <c r="H467" s="88">
        <v>0</v>
      </c>
      <c r="AX467" s="95">
        <f t="shared" si="204"/>
        <v>0</v>
      </c>
    </row>
    <row r="468" spans="1:50" s="19" customFormat="1" ht="18.75" customHeight="1">
      <c r="A468" s="85"/>
      <c r="B468" s="416" t="s">
        <v>216</v>
      </c>
      <c r="C468" s="101" t="s">
        <v>19</v>
      </c>
      <c r="D468" s="102">
        <f>D469+D470+D471+D472</f>
        <v>1.5</v>
      </c>
      <c r="E468" s="102">
        <f t="shared" ref="E468:H468" si="205">E469+E470+E471+E472</f>
        <v>0</v>
      </c>
      <c r="F468" s="102">
        <f t="shared" si="205"/>
        <v>0</v>
      </c>
      <c r="G468" s="102">
        <f t="shared" si="205"/>
        <v>1.5</v>
      </c>
      <c r="H468" s="102">
        <f t="shared" si="205"/>
        <v>0</v>
      </c>
      <c r="AX468" s="95">
        <f t="shared" si="204"/>
        <v>1.5</v>
      </c>
    </row>
    <row r="469" spans="1:50">
      <c r="A469" s="86"/>
      <c r="B469" s="417"/>
      <c r="C469" s="88">
        <v>2007</v>
      </c>
      <c r="D469" s="112">
        <f t="shared" si="203"/>
        <v>0</v>
      </c>
      <c r="E469" s="88">
        <v>0</v>
      </c>
      <c r="F469" s="88">
        <v>0</v>
      </c>
      <c r="G469" s="88">
        <v>0</v>
      </c>
      <c r="H469" s="88">
        <v>0</v>
      </c>
      <c r="AX469" s="95">
        <f t="shared" si="204"/>
        <v>0</v>
      </c>
    </row>
    <row r="470" spans="1:50">
      <c r="A470" s="86"/>
      <c r="B470" s="417"/>
      <c r="C470" s="88">
        <v>2008</v>
      </c>
      <c r="D470" s="112">
        <f t="shared" si="203"/>
        <v>0</v>
      </c>
      <c r="E470" s="88">
        <v>0</v>
      </c>
      <c r="F470" s="88">
        <v>0</v>
      </c>
      <c r="G470" s="88">
        <v>0</v>
      </c>
      <c r="H470" s="88">
        <v>0</v>
      </c>
      <c r="AX470" s="95">
        <f t="shared" si="204"/>
        <v>0</v>
      </c>
    </row>
    <row r="471" spans="1:50">
      <c r="A471" s="86"/>
      <c r="B471" s="417"/>
      <c r="C471" s="88">
        <v>2009</v>
      </c>
      <c r="D471" s="112">
        <f t="shared" si="203"/>
        <v>0.75</v>
      </c>
      <c r="E471" s="88">
        <v>0</v>
      </c>
      <c r="F471" s="88">
        <v>0</v>
      </c>
      <c r="G471" s="88">
        <v>0.75</v>
      </c>
      <c r="H471" s="88">
        <v>0</v>
      </c>
      <c r="AX471" s="95">
        <f t="shared" si="204"/>
        <v>0.75</v>
      </c>
    </row>
    <row r="472" spans="1:50">
      <c r="A472" s="86"/>
      <c r="B472" s="418"/>
      <c r="C472" s="88">
        <v>2010</v>
      </c>
      <c r="D472" s="112">
        <f t="shared" si="203"/>
        <v>0.75</v>
      </c>
      <c r="E472" s="88">
        <v>0</v>
      </c>
      <c r="F472" s="88">
        <v>0</v>
      </c>
      <c r="G472" s="88">
        <v>0.75</v>
      </c>
      <c r="H472" s="88">
        <v>0</v>
      </c>
      <c r="AX472" s="95">
        <f t="shared" si="204"/>
        <v>0.75</v>
      </c>
    </row>
    <row r="473" spans="1:50" s="19" customFormat="1" ht="18.75" customHeight="1">
      <c r="A473" s="85"/>
      <c r="B473" s="413" t="s">
        <v>217</v>
      </c>
      <c r="C473" s="101" t="s">
        <v>19</v>
      </c>
      <c r="D473" s="102">
        <f>D474+D475+D476+D477</f>
        <v>24</v>
      </c>
      <c r="E473" s="102">
        <f t="shared" ref="E473:H473" si="206">E474+E475+E476+E477</f>
        <v>0</v>
      </c>
      <c r="F473" s="102">
        <f t="shared" si="206"/>
        <v>0</v>
      </c>
      <c r="G473" s="102">
        <f t="shared" si="206"/>
        <v>24</v>
      </c>
      <c r="H473" s="102">
        <f t="shared" si="206"/>
        <v>0</v>
      </c>
      <c r="AX473" s="95">
        <f t="shared" si="204"/>
        <v>24</v>
      </c>
    </row>
    <row r="474" spans="1:50">
      <c r="A474" s="86"/>
      <c r="B474" s="414"/>
      <c r="C474" s="88">
        <v>2007</v>
      </c>
      <c r="D474" s="112">
        <f t="shared" si="203"/>
        <v>24</v>
      </c>
      <c r="E474" s="88">
        <v>0</v>
      </c>
      <c r="F474" s="88">
        <v>0</v>
      </c>
      <c r="G474" s="88">
        <v>24</v>
      </c>
      <c r="H474" s="88">
        <v>0</v>
      </c>
      <c r="AX474" s="95">
        <f t="shared" si="204"/>
        <v>24</v>
      </c>
    </row>
    <row r="475" spans="1:50">
      <c r="A475" s="86"/>
      <c r="B475" s="414"/>
      <c r="C475" s="88">
        <v>2008</v>
      </c>
      <c r="D475" s="112">
        <f t="shared" si="203"/>
        <v>0</v>
      </c>
      <c r="E475" s="88">
        <v>0</v>
      </c>
      <c r="F475" s="88">
        <v>0</v>
      </c>
      <c r="G475" s="88">
        <v>0</v>
      </c>
      <c r="H475" s="88">
        <v>0</v>
      </c>
      <c r="AX475" s="95">
        <f t="shared" si="204"/>
        <v>0</v>
      </c>
    </row>
    <row r="476" spans="1:50">
      <c r="A476" s="86"/>
      <c r="B476" s="414"/>
      <c r="C476" s="88">
        <v>2009</v>
      </c>
      <c r="D476" s="112">
        <f t="shared" si="203"/>
        <v>0</v>
      </c>
      <c r="E476" s="88">
        <v>0</v>
      </c>
      <c r="F476" s="88">
        <v>0</v>
      </c>
      <c r="G476" s="88">
        <v>0</v>
      </c>
      <c r="H476" s="88">
        <v>0</v>
      </c>
      <c r="AX476" s="95">
        <f t="shared" si="204"/>
        <v>0</v>
      </c>
    </row>
    <row r="477" spans="1:50">
      <c r="A477" s="86"/>
      <c r="B477" s="415"/>
      <c r="C477" s="88">
        <v>2010</v>
      </c>
      <c r="D477" s="112">
        <f t="shared" si="203"/>
        <v>0</v>
      </c>
      <c r="E477" s="88">
        <v>0</v>
      </c>
      <c r="F477" s="88">
        <v>0</v>
      </c>
      <c r="G477" s="88">
        <v>0</v>
      </c>
      <c r="H477" s="88">
        <v>0</v>
      </c>
      <c r="AX477" s="95">
        <f t="shared" si="204"/>
        <v>0</v>
      </c>
    </row>
    <row r="478" spans="1:50" s="19" customFormat="1" ht="18.75" customHeight="1">
      <c r="A478" s="85"/>
      <c r="B478" s="413" t="s">
        <v>218</v>
      </c>
      <c r="C478" s="101" t="s">
        <v>19</v>
      </c>
      <c r="D478" s="102">
        <f>D479+D480+D481+D482</f>
        <v>3.98</v>
      </c>
      <c r="E478" s="102">
        <f t="shared" ref="E478:H478" si="207">E479+E480+E481+E482</f>
        <v>0</v>
      </c>
      <c r="F478" s="102">
        <f t="shared" si="207"/>
        <v>0</v>
      </c>
      <c r="G478" s="102">
        <f t="shared" si="207"/>
        <v>3.98</v>
      </c>
      <c r="H478" s="102">
        <f t="shared" si="207"/>
        <v>0</v>
      </c>
      <c r="AX478" s="95">
        <f t="shared" si="204"/>
        <v>3.98</v>
      </c>
    </row>
    <row r="479" spans="1:50">
      <c r="A479" s="86"/>
      <c r="B479" s="414"/>
      <c r="C479" s="88">
        <v>2007</v>
      </c>
      <c r="D479" s="106">
        <f t="shared" si="203"/>
        <v>0</v>
      </c>
      <c r="E479" s="88">
        <v>0</v>
      </c>
      <c r="F479" s="88">
        <v>0</v>
      </c>
      <c r="G479" s="88">
        <v>0</v>
      </c>
      <c r="H479" s="88">
        <v>0</v>
      </c>
      <c r="AX479" s="95">
        <f t="shared" si="204"/>
        <v>0</v>
      </c>
    </row>
    <row r="480" spans="1:50">
      <c r="A480" s="86"/>
      <c r="B480" s="414"/>
      <c r="C480" s="88">
        <v>2008</v>
      </c>
      <c r="D480" s="106">
        <f t="shared" si="203"/>
        <v>1.98</v>
      </c>
      <c r="E480" s="88">
        <v>0</v>
      </c>
      <c r="F480" s="88">
        <v>0</v>
      </c>
      <c r="G480" s="88">
        <v>1.98</v>
      </c>
      <c r="H480" s="88">
        <v>0</v>
      </c>
      <c r="AX480" s="95">
        <f t="shared" si="204"/>
        <v>1.98</v>
      </c>
    </row>
    <row r="481" spans="1:50">
      <c r="A481" s="86"/>
      <c r="B481" s="414"/>
      <c r="C481" s="88">
        <v>2009</v>
      </c>
      <c r="D481" s="106">
        <f t="shared" si="203"/>
        <v>1</v>
      </c>
      <c r="E481" s="88">
        <v>0</v>
      </c>
      <c r="F481" s="88">
        <v>0</v>
      </c>
      <c r="G481" s="88">
        <v>1</v>
      </c>
      <c r="H481" s="88">
        <v>0</v>
      </c>
      <c r="AX481" s="95">
        <f t="shared" si="204"/>
        <v>1</v>
      </c>
    </row>
    <row r="482" spans="1:50" ht="24" customHeight="1">
      <c r="A482" s="86"/>
      <c r="B482" s="415"/>
      <c r="C482" s="88">
        <v>2010</v>
      </c>
      <c r="D482" s="106">
        <f t="shared" si="203"/>
        <v>1</v>
      </c>
      <c r="E482" s="88">
        <v>0</v>
      </c>
      <c r="F482" s="88">
        <v>0</v>
      </c>
      <c r="G482" s="88">
        <v>1</v>
      </c>
      <c r="H482" s="88">
        <v>0</v>
      </c>
      <c r="AX482" s="95">
        <f t="shared" si="204"/>
        <v>1</v>
      </c>
    </row>
    <row r="483" spans="1:50" s="19" customFormat="1" ht="18.75" customHeight="1">
      <c r="A483" s="85"/>
      <c r="B483" s="413" t="s">
        <v>219</v>
      </c>
      <c r="C483" s="101" t="s">
        <v>19</v>
      </c>
      <c r="D483" s="102">
        <f>D484+D485+D486+D487</f>
        <v>44</v>
      </c>
      <c r="E483" s="102">
        <f t="shared" ref="E483:H483" si="208">E484+E485+E486+E487</f>
        <v>0</v>
      </c>
      <c r="F483" s="102">
        <f t="shared" si="208"/>
        <v>0</v>
      </c>
      <c r="G483" s="102">
        <f t="shared" si="208"/>
        <v>0</v>
      </c>
      <c r="H483" s="102">
        <f t="shared" si="208"/>
        <v>44</v>
      </c>
      <c r="AX483" s="95">
        <f t="shared" si="204"/>
        <v>44</v>
      </c>
    </row>
    <row r="484" spans="1:50">
      <c r="A484" s="86"/>
      <c r="B484" s="414"/>
      <c r="C484" s="88">
        <v>2007</v>
      </c>
      <c r="D484" s="112">
        <f t="shared" si="203"/>
        <v>10</v>
      </c>
      <c r="E484" s="88">
        <v>0</v>
      </c>
      <c r="F484" s="88">
        <v>0</v>
      </c>
      <c r="G484" s="88">
        <v>0</v>
      </c>
      <c r="H484" s="88">
        <v>10</v>
      </c>
      <c r="AX484" s="95">
        <f t="shared" si="204"/>
        <v>10</v>
      </c>
    </row>
    <row r="485" spans="1:50">
      <c r="A485" s="86"/>
      <c r="B485" s="414"/>
      <c r="C485" s="88">
        <v>2008</v>
      </c>
      <c r="D485" s="112">
        <f t="shared" si="203"/>
        <v>10</v>
      </c>
      <c r="E485" s="88">
        <v>0</v>
      </c>
      <c r="F485" s="88">
        <v>0</v>
      </c>
      <c r="G485" s="88">
        <v>0</v>
      </c>
      <c r="H485" s="88">
        <v>10</v>
      </c>
      <c r="AX485" s="95">
        <f t="shared" si="204"/>
        <v>10</v>
      </c>
    </row>
    <row r="486" spans="1:50">
      <c r="A486" s="86"/>
      <c r="B486" s="414"/>
      <c r="C486" s="88">
        <v>2009</v>
      </c>
      <c r="D486" s="112">
        <f t="shared" si="203"/>
        <v>10</v>
      </c>
      <c r="E486" s="88">
        <v>0</v>
      </c>
      <c r="F486" s="88">
        <v>0</v>
      </c>
      <c r="G486" s="88">
        <v>0</v>
      </c>
      <c r="H486" s="88">
        <v>10</v>
      </c>
      <c r="AX486" s="95">
        <f t="shared" si="204"/>
        <v>10</v>
      </c>
    </row>
    <row r="487" spans="1:50">
      <c r="A487" s="86"/>
      <c r="B487" s="415"/>
      <c r="C487" s="88">
        <v>2010</v>
      </c>
      <c r="D487" s="112">
        <f t="shared" si="203"/>
        <v>14</v>
      </c>
      <c r="E487" s="88">
        <v>0</v>
      </c>
      <c r="F487" s="88">
        <v>0</v>
      </c>
      <c r="G487" s="88">
        <v>0</v>
      </c>
      <c r="H487" s="88">
        <v>14</v>
      </c>
      <c r="AX487" s="95">
        <f t="shared" si="204"/>
        <v>14</v>
      </c>
    </row>
    <row r="488" spans="1:50" s="19" customFormat="1" ht="18.75" customHeight="1">
      <c r="A488" s="85"/>
      <c r="B488" s="413" t="s">
        <v>220</v>
      </c>
      <c r="C488" s="101" t="s">
        <v>19</v>
      </c>
      <c r="D488" s="102">
        <f>D489+D490+D491+D492</f>
        <v>1.5</v>
      </c>
      <c r="E488" s="102">
        <f t="shared" ref="E488:H488" si="209">E489+E490+E491+E492</f>
        <v>0</v>
      </c>
      <c r="F488" s="102">
        <f t="shared" si="209"/>
        <v>0</v>
      </c>
      <c r="G488" s="102">
        <f t="shared" si="209"/>
        <v>1.5</v>
      </c>
      <c r="H488" s="102">
        <f t="shared" si="209"/>
        <v>0</v>
      </c>
      <c r="AX488" s="95">
        <f t="shared" si="204"/>
        <v>1.5</v>
      </c>
    </row>
    <row r="489" spans="1:50">
      <c r="A489" s="86"/>
      <c r="B489" s="414"/>
      <c r="C489" s="88">
        <v>2007</v>
      </c>
      <c r="D489" s="112">
        <f t="shared" si="203"/>
        <v>0.4</v>
      </c>
      <c r="E489" s="88">
        <v>0</v>
      </c>
      <c r="F489" s="88">
        <v>0</v>
      </c>
      <c r="G489" s="88">
        <v>0.4</v>
      </c>
      <c r="H489" s="88">
        <v>0</v>
      </c>
      <c r="AX489" s="95">
        <f t="shared" si="204"/>
        <v>0.4</v>
      </c>
    </row>
    <row r="490" spans="1:50">
      <c r="A490" s="86"/>
      <c r="B490" s="414"/>
      <c r="C490" s="88">
        <v>2008</v>
      </c>
      <c r="D490" s="112">
        <f t="shared" si="203"/>
        <v>0.5</v>
      </c>
      <c r="E490" s="88">
        <v>0</v>
      </c>
      <c r="F490" s="88">
        <v>0</v>
      </c>
      <c r="G490" s="88">
        <v>0.5</v>
      </c>
      <c r="H490" s="88">
        <v>0</v>
      </c>
      <c r="AX490" s="95">
        <f t="shared" si="204"/>
        <v>0.5</v>
      </c>
    </row>
    <row r="491" spans="1:50">
      <c r="A491" s="86"/>
      <c r="B491" s="414"/>
      <c r="C491" s="88">
        <v>2009</v>
      </c>
      <c r="D491" s="112">
        <f t="shared" si="203"/>
        <v>0.3</v>
      </c>
      <c r="E491" s="88">
        <v>0</v>
      </c>
      <c r="F491" s="88">
        <v>0</v>
      </c>
      <c r="G491" s="88">
        <v>0.3</v>
      </c>
      <c r="H491" s="88">
        <v>0</v>
      </c>
      <c r="AX491" s="95">
        <f t="shared" si="204"/>
        <v>0.3</v>
      </c>
    </row>
    <row r="492" spans="1:50">
      <c r="A492" s="86"/>
      <c r="B492" s="415"/>
      <c r="C492" s="88">
        <v>2010</v>
      </c>
      <c r="D492" s="112">
        <f t="shared" si="203"/>
        <v>0.3</v>
      </c>
      <c r="E492" s="88">
        <v>0</v>
      </c>
      <c r="F492" s="88">
        <v>0</v>
      </c>
      <c r="G492" s="88">
        <v>0.3</v>
      </c>
      <c r="H492" s="88">
        <v>0</v>
      </c>
      <c r="AX492" s="95">
        <f t="shared" si="204"/>
        <v>0.3</v>
      </c>
    </row>
    <row r="493" spans="1:50" s="19" customFormat="1" ht="18.75" customHeight="1">
      <c r="A493" s="85"/>
      <c r="B493" s="413" t="s">
        <v>221</v>
      </c>
      <c r="C493" s="101" t="s">
        <v>19</v>
      </c>
      <c r="D493" s="102">
        <f>D494+D495+D496+D497</f>
        <v>1.2000000000000002</v>
      </c>
      <c r="E493" s="102">
        <f t="shared" ref="E493:H493" si="210">E494+E495+E496+E497</f>
        <v>0</v>
      </c>
      <c r="F493" s="102">
        <f t="shared" si="210"/>
        <v>0</v>
      </c>
      <c r="G493" s="102">
        <f t="shared" si="210"/>
        <v>0</v>
      </c>
      <c r="H493" s="102">
        <f t="shared" si="210"/>
        <v>1.2000000000000002</v>
      </c>
      <c r="AX493" s="95">
        <f t="shared" si="204"/>
        <v>1.2000000000000002</v>
      </c>
    </row>
    <row r="494" spans="1:50">
      <c r="A494" s="86"/>
      <c r="B494" s="414"/>
      <c r="C494" s="88">
        <v>2007</v>
      </c>
      <c r="D494" s="112">
        <f t="shared" ref="D494:D517" si="211">E494+F494+G494+H494</f>
        <v>0.1</v>
      </c>
      <c r="E494" s="88">
        <v>0</v>
      </c>
      <c r="F494" s="88">
        <v>0</v>
      </c>
      <c r="G494" s="88">
        <v>0</v>
      </c>
      <c r="H494" s="88">
        <v>0.1</v>
      </c>
      <c r="AX494" s="95">
        <f t="shared" si="204"/>
        <v>0.1</v>
      </c>
    </row>
    <row r="495" spans="1:50">
      <c r="A495" s="86"/>
      <c r="B495" s="414"/>
      <c r="C495" s="88">
        <v>2008</v>
      </c>
      <c r="D495" s="112">
        <f t="shared" si="211"/>
        <v>0.2</v>
      </c>
      <c r="E495" s="88">
        <v>0</v>
      </c>
      <c r="F495" s="88">
        <v>0</v>
      </c>
      <c r="G495" s="88">
        <v>0</v>
      </c>
      <c r="H495" s="88">
        <v>0.2</v>
      </c>
      <c r="AX495" s="95">
        <f t="shared" si="204"/>
        <v>0.2</v>
      </c>
    </row>
    <row r="496" spans="1:50">
      <c r="A496" s="86"/>
      <c r="B496" s="414"/>
      <c r="C496" s="88">
        <v>2009</v>
      </c>
      <c r="D496" s="112">
        <f t="shared" si="211"/>
        <v>0.4</v>
      </c>
      <c r="E496" s="88">
        <v>0</v>
      </c>
      <c r="F496" s="88">
        <v>0</v>
      </c>
      <c r="G496" s="88">
        <v>0</v>
      </c>
      <c r="H496" s="88">
        <v>0.4</v>
      </c>
      <c r="AX496" s="95">
        <f t="shared" si="204"/>
        <v>0.4</v>
      </c>
    </row>
    <row r="497" spans="1:50">
      <c r="A497" s="86"/>
      <c r="B497" s="415"/>
      <c r="C497" s="88">
        <v>2010</v>
      </c>
      <c r="D497" s="112">
        <f t="shared" si="211"/>
        <v>0.5</v>
      </c>
      <c r="E497" s="88">
        <v>0</v>
      </c>
      <c r="F497" s="88">
        <v>0</v>
      </c>
      <c r="G497" s="88">
        <v>0</v>
      </c>
      <c r="H497" s="88">
        <v>0.5</v>
      </c>
      <c r="AX497" s="95">
        <f t="shared" si="204"/>
        <v>0.5</v>
      </c>
    </row>
    <row r="498" spans="1:50" s="19" customFormat="1" ht="18.75" customHeight="1">
      <c r="A498" s="85"/>
      <c r="B498" s="413" t="s">
        <v>222</v>
      </c>
      <c r="C498" s="101" t="s">
        <v>19</v>
      </c>
      <c r="D498" s="102">
        <f>D499+D500+D501+D502</f>
        <v>4</v>
      </c>
      <c r="E498" s="102">
        <f t="shared" ref="E498:H498" si="212">E499+E500+E501+E502</f>
        <v>0</v>
      </c>
      <c r="F498" s="102">
        <f t="shared" si="212"/>
        <v>0</v>
      </c>
      <c r="G498" s="102">
        <f t="shared" si="212"/>
        <v>4</v>
      </c>
      <c r="H498" s="102">
        <f t="shared" si="212"/>
        <v>0</v>
      </c>
      <c r="AX498" s="95">
        <f t="shared" si="204"/>
        <v>4</v>
      </c>
    </row>
    <row r="499" spans="1:50">
      <c r="A499" s="86"/>
      <c r="B499" s="414"/>
      <c r="C499" s="88">
        <v>2007</v>
      </c>
      <c r="D499" s="112">
        <f t="shared" si="211"/>
        <v>1</v>
      </c>
      <c r="E499" s="88">
        <v>0</v>
      </c>
      <c r="F499" s="88">
        <v>0</v>
      </c>
      <c r="G499" s="88">
        <v>1</v>
      </c>
      <c r="H499" s="88">
        <v>0</v>
      </c>
      <c r="AX499" s="95">
        <f t="shared" si="204"/>
        <v>1</v>
      </c>
    </row>
    <row r="500" spans="1:50">
      <c r="A500" s="86"/>
      <c r="B500" s="414"/>
      <c r="C500" s="88">
        <v>2008</v>
      </c>
      <c r="D500" s="112">
        <f t="shared" si="211"/>
        <v>0.5</v>
      </c>
      <c r="E500" s="88">
        <v>0</v>
      </c>
      <c r="F500" s="88">
        <v>0</v>
      </c>
      <c r="G500" s="88">
        <v>0.5</v>
      </c>
      <c r="H500" s="88">
        <v>0</v>
      </c>
      <c r="AX500" s="95">
        <f t="shared" si="204"/>
        <v>0.5</v>
      </c>
    </row>
    <row r="501" spans="1:50">
      <c r="A501" s="86"/>
      <c r="B501" s="414"/>
      <c r="C501" s="88">
        <v>2009</v>
      </c>
      <c r="D501" s="112">
        <f t="shared" si="211"/>
        <v>1.5</v>
      </c>
      <c r="E501" s="88">
        <v>0</v>
      </c>
      <c r="F501" s="88">
        <v>0</v>
      </c>
      <c r="G501" s="88">
        <v>1.5</v>
      </c>
      <c r="H501" s="88">
        <v>0</v>
      </c>
      <c r="AX501" s="95">
        <f t="shared" si="204"/>
        <v>1.5</v>
      </c>
    </row>
    <row r="502" spans="1:50">
      <c r="A502" s="86"/>
      <c r="B502" s="415"/>
      <c r="C502" s="88">
        <v>2010</v>
      </c>
      <c r="D502" s="112">
        <f t="shared" si="211"/>
        <v>1</v>
      </c>
      <c r="E502" s="88">
        <v>0</v>
      </c>
      <c r="F502" s="88">
        <v>0</v>
      </c>
      <c r="G502" s="88">
        <v>1</v>
      </c>
      <c r="H502" s="88">
        <v>0</v>
      </c>
      <c r="AX502" s="95">
        <f t="shared" si="204"/>
        <v>1</v>
      </c>
    </row>
    <row r="503" spans="1:50" s="19" customFormat="1" ht="18.75" customHeight="1">
      <c r="A503" s="85"/>
      <c r="B503" s="413" t="s">
        <v>223</v>
      </c>
      <c r="C503" s="101" t="s">
        <v>19</v>
      </c>
      <c r="D503" s="102">
        <f>D504+D505+D506+D507</f>
        <v>1.7000000000000002</v>
      </c>
      <c r="E503" s="102">
        <f t="shared" ref="E503:H503" si="213">E504+E505+E506+E507</f>
        <v>0</v>
      </c>
      <c r="F503" s="102">
        <f t="shared" si="213"/>
        <v>0</v>
      </c>
      <c r="G503" s="102">
        <f t="shared" si="213"/>
        <v>1.7000000000000002</v>
      </c>
      <c r="H503" s="102">
        <f t="shared" si="213"/>
        <v>0</v>
      </c>
      <c r="AX503" s="95">
        <f t="shared" si="204"/>
        <v>1.7000000000000002</v>
      </c>
    </row>
    <row r="504" spans="1:50">
      <c r="A504" s="86"/>
      <c r="B504" s="414"/>
      <c r="C504" s="88">
        <v>2007</v>
      </c>
      <c r="D504" s="112">
        <f t="shared" si="211"/>
        <v>0.5</v>
      </c>
      <c r="E504" s="88">
        <v>0</v>
      </c>
      <c r="F504" s="88">
        <v>0</v>
      </c>
      <c r="G504" s="113">
        <v>0.5</v>
      </c>
      <c r="H504" s="88">
        <v>0</v>
      </c>
      <c r="AX504" s="95">
        <f t="shared" si="204"/>
        <v>0.5</v>
      </c>
    </row>
    <row r="505" spans="1:50">
      <c r="A505" s="86"/>
      <c r="B505" s="414"/>
      <c r="C505" s="88">
        <v>2008</v>
      </c>
      <c r="D505" s="112">
        <f t="shared" si="211"/>
        <v>0.8</v>
      </c>
      <c r="E505" s="88">
        <v>0</v>
      </c>
      <c r="F505" s="88">
        <v>0</v>
      </c>
      <c r="G505" s="113">
        <v>0.8</v>
      </c>
      <c r="H505" s="88">
        <v>0</v>
      </c>
      <c r="AX505" s="95">
        <f t="shared" si="204"/>
        <v>0.8</v>
      </c>
    </row>
    <row r="506" spans="1:50">
      <c r="A506" s="86"/>
      <c r="B506" s="414"/>
      <c r="C506" s="88">
        <v>2009</v>
      </c>
      <c r="D506" s="112">
        <f t="shared" si="211"/>
        <v>0.1</v>
      </c>
      <c r="E506" s="88">
        <v>0</v>
      </c>
      <c r="F506" s="88">
        <v>0</v>
      </c>
      <c r="G506" s="113">
        <v>0.1</v>
      </c>
      <c r="H506" s="88">
        <v>0</v>
      </c>
      <c r="AX506" s="95">
        <f t="shared" si="204"/>
        <v>0.1</v>
      </c>
    </row>
    <row r="507" spans="1:50">
      <c r="A507" s="86"/>
      <c r="B507" s="415"/>
      <c r="C507" s="88">
        <v>2010</v>
      </c>
      <c r="D507" s="112">
        <f t="shared" si="211"/>
        <v>0.3</v>
      </c>
      <c r="E507" s="88">
        <v>0</v>
      </c>
      <c r="F507" s="88">
        <v>0</v>
      </c>
      <c r="G507" s="113">
        <v>0.3</v>
      </c>
      <c r="H507" s="88">
        <v>0</v>
      </c>
      <c r="AX507" s="95">
        <f t="shared" si="204"/>
        <v>0.3</v>
      </c>
    </row>
    <row r="508" spans="1:50" s="19" customFormat="1" ht="18.75" customHeight="1">
      <c r="A508" s="85"/>
      <c r="B508" s="413" t="s">
        <v>224</v>
      </c>
      <c r="C508" s="101" t="s">
        <v>19</v>
      </c>
      <c r="D508" s="102">
        <f>D509+D510+D511+D512</f>
        <v>1.2</v>
      </c>
      <c r="E508" s="102">
        <f t="shared" ref="E508:H508" si="214">E509+E510+E511+E512</f>
        <v>0</v>
      </c>
      <c r="F508" s="102">
        <f t="shared" si="214"/>
        <v>0</v>
      </c>
      <c r="G508" s="102">
        <f t="shared" si="214"/>
        <v>1.2</v>
      </c>
      <c r="H508" s="102">
        <f t="shared" si="214"/>
        <v>0</v>
      </c>
      <c r="AX508" s="95">
        <f t="shared" si="204"/>
        <v>1.2</v>
      </c>
    </row>
    <row r="509" spans="1:50">
      <c r="A509" s="86"/>
      <c r="B509" s="414"/>
      <c r="C509" s="88">
        <v>2007</v>
      </c>
      <c r="D509" s="112">
        <f t="shared" si="211"/>
        <v>0.2</v>
      </c>
      <c r="E509" s="88">
        <v>0</v>
      </c>
      <c r="F509" s="88">
        <v>0</v>
      </c>
      <c r="G509" s="88">
        <v>0.2</v>
      </c>
      <c r="H509" s="88">
        <v>0</v>
      </c>
      <c r="AX509" s="95">
        <f t="shared" si="204"/>
        <v>0.2</v>
      </c>
    </row>
    <row r="510" spans="1:50">
      <c r="A510" s="86"/>
      <c r="B510" s="414"/>
      <c r="C510" s="88">
        <v>2008</v>
      </c>
      <c r="D510" s="112">
        <f t="shared" si="211"/>
        <v>0.3</v>
      </c>
      <c r="E510" s="88">
        <v>0</v>
      </c>
      <c r="F510" s="88">
        <v>0</v>
      </c>
      <c r="G510" s="88">
        <v>0.3</v>
      </c>
      <c r="H510" s="88">
        <v>0</v>
      </c>
      <c r="AX510" s="95">
        <f t="shared" si="204"/>
        <v>0.3</v>
      </c>
    </row>
    <row r="511" spans="1:50">
      <c r="A511" s="86"/>
      <c r="B511" s="414"/>
      <c r="C511" s="88">
        <v>2009</v>
      </c>
      <c r="D511" s="112">
        <f t="shared" si="211"/>
        <v>0.4</v>
      </c>
      <c r="E511" s="88">
        <v>0</v>
      </c>
      <c r="F511" s="88">
        <v>0</v>
      </c>
      <c r="G511" s="88">
        <v>0.4</v>
      </c>
      <c r="H511" s="88">
        <v>0</v>
      </c>
      <c r="AX511" s="95">
        <f t="shared" si="204"/>
        <v>0.4</v>
      </c>
    </row>
    <row r="512" spans="1:50">
      <c r="A512" s="86"/>
      <c r="B512" s="415"/>
      <c r="C512" s="88">
        <v>2010</v>
      </c>
      <c r="D512" s="112">
        <f t="shared" si="211"/>
        <v>0.3</v>
      </c>
      <c r="E512" s="88">
        <v>0</v>
      </c>
      <c r="F512" s="88">
        <v>0</v>
      </c>
      <c r="G512" s="88">
        <v>0.3</v>
      </c>
      <c r="H512" s="88">
        <v>0</v>
      </c>
      <c r="AX512" s="95">
        <f t="shared" si="204"/>
        <v>0.3</v>
      </c>
    </row>
    <row r="513" spans="1:50" s="19" customFormat="1" ht="18.75" customHeight="1">
      <c r="A513" s="85"/>
      <c r="B513" s="413" t="s">
        <v>225</v>
      </c>
      <c r="C513" s="101" t="s">
        <v>19</v>
      </c>
      <c r="D513" s="102">
        <f>D514+D515+D516+D517</f>
        <v>0</v>
      </c>
      <c r="E513" s="102">
        <f t="shared" ref="E513:H513" si="215">E514+E515+E516+E517</f>
        <v>0</v>
      </c>
      <c r="F513" s="102">
        <f t="shared" si="215"/>
        <v>0</v>
      </c>
      <c r="G513" s="102">
        <f t="shared" si="215"/>
        <v>0</v>
      </c>
      <c r="H513" s="102">
        <f t="shared" si="215"/>
        <v>0</v>
      </c>
      <c r="AX513" s="95">
        <f t="shared" si="204"/>
        <v>0</v>
      </c>
    </row>
    <row r="514" spans="1:50">
      <c r="A514" s="86"/>
      <c r="B514" s="414"/>
      <c r="C514" s="88">
        <v>2007</v>
      </c>
      <c r="D514" s="112">
        <f t="shared" si="211"/>
        <v>0</v>
      </c>
      <c r="E514" s="88">
        <v>0</v>
      </c>
      <c r="F514" s="88">
        <v>0</v>
      </c>
      <c r="G514" s="88">
        <v>0</v>
      </c>
      <c r="H514" s="88">
        <v>0</v>
      </c>
      <c r="AX514" s="95">
        <f t="shared" si="204"/>
        <v>0</v>
      </c>
    </row>
    <row r="515" spans="1:50">
      <c r="A515" s="86"/>
      <c r="B515" s="414"/>
      <c r="C515" s="88">
        <v>2008</v>
      </c>
      <c r="D515" s="112">
        <f t="shared" si="211"/>
        <v>0</v>
      </c>
      <c r="E515" s="88">
        <v>0</v>
      </c>
      <c r="F515" s="88">
        <v>0</v>
      </c>
      <c r="G515" s="88">
        <v>0</v>
      </c>
      <c r="H515" s="88">
        <v>0</v>
      </c>
      <c r="AX515" s="95">
        <f t="shared" si="204"/>
        <v>0</v>
      </c>
    </row>
    <row r="516" spans="1:50">
      <c r="A516" s="86"/>
      <c r="B516" s="414"/>
      <c r="C516" s="88">
        <v>2009</v>
      </c>
      <c r="D516" s="112">
        <f t="shared" si="211"/>
        <v>0</v>
      </c>
      <c r="E516" s="88">
        <v>0</v>
      </c>
      <c r="F516" s="88">
        <v>0</v>
      </c>
      <c r="G516" s="88">
        <v>0</v>
      </c>
      <c r="H516" s="88">
        <v>0</v>
      </c>
      <c r="AX516" s="95">
        <f t="shared" si="204"/>
        <v>0</v>
      </c>
    </row>
    <row r="517" spans="1:50">
      <c r="A517" s="86"/>
      <c r="B517" s="415"/>
      <c r="C517" s="88">
        <v>2010</v>
      </c>
      <c r="D517" s="112">
        <f t="shared" si="211"/>
        <v>0</v>
      </c>
      <c r="E517" s="88">
        <v>0</v>
      </c>
      <c r="F517" s="88">
        <v>0</v>
      </c>
      <c r="G517" s="88">
        <v>0</v>
      </c>
      <c r="H517" s="88">
        <v>0</v>
      </c>
      <c r="AX517" s="95">
        <f t="shared" si="204"/>
        <v>0</v>
      </c>
    </row>
    <row r="518" spans="1:50" s="19" customFormat="1" ht="18.75" customHeight="1">
      <c r="A518" s="85"/>
      <c r="B518" s="413" t="s">
        <v>226</v>
      </c>
      <c r="C518" s="101" t="s">
        <v>19</v>
      </c>
      <c r="D518" s="102">
        <f>D519+D520+D521+D522</f>
        <v>72.8</v>
      </c>
      <c r="E518" s="102">
        <f t="shared" ref="E518:H518" si="216">E519+E520+E521+E522</f>
        <v>0</v>
      </c>
      <c r="F518" s="102">
        <f t="shared" si="216"/>
        <v>0</v>
      </c>
      <c r="G518" s="102">
        <f t="shared" si="216"/>
        <v>72.8</v>
      </c>
      <c r="H518" s="102">
        <f t="shared" si="216"/>
        <v>0</v>
      </c>
      <c r="AX518" s="95">
        <f t="shared" si="204"/>
        <v>72.8</v>
      </c>
    </row>
    <row r="519" spans="1:50">
      <c r="A519" s="86"/>
      <c r="B519" s="414"/>
      <c r="C519" s="88">
        <v>2007</v>
      </c>
      <c r="D519" s="112">
        <f t="shared" ref="D519:D522" si="217">E519+F519+G519+H519</f>
        <v>18.2</v>
      </c>
      <c r="E519" s="88">
        <v>0</v>
      </c>
      <c r="F519" s="88">
        <v>0</v>
      </c>
      <c r="G519" s="88">
        <v>18.2</v>
      </c>
      <c r="H519" s="88">
        <v>0</v>
      </c>
      <c r="AX519" s="95">
        <f t="shared" si="204"/>
        <v>18.2</v>
      </c>
    </row>
    <row r="520" spans="1:50">
      <c r="A520" s="86"/>
      <c r="B520" s="414"/>
      <c r="C520" s="88">
        <v>2008</v>
      </c>
      <c r="D520" s="112">
        <f t="shared" si="217"/>
        <v>18.2</v>
      </c>
      <c r="E520" s="88">
        <v>0</v>
      </c>
      <c r="F520" s="88">
        <v>0</v>
      </c>
      <c r="G520" s="88">
        <v>18.2</v>
      </c>
      <c r="H520" s="88">
        <v>0</v>
      </c>
      <c r="AX520" s="95">
        <f t="shared" si="204"/>
        <v>18.2</v>
      </c>
    </row>
    <row r="521" spans="1:50">
      <c r="A521" s="86"/>
      <c r="B521" s="414"/>
      <c r="C521" s="88">
        <v>2009</v>
      </c>
      <c r="D521" s="112">
        <f t="shared" si="217"/>
        <v>18.2</v>
      </c>
      <c r="E521" s="88">
        <v>0</v>
      </c>
      <c r="F521" s="88">
        <v>0</v>
      </c>
      <c r="G521" s="88">
        <v>18.2</v>
      </c>
      <c r="H521" s="88">
        <v>0</v>
      </c>
      <c r="AX521" s="95">
        <f t="shared" si="204"/>
        <v>18.2</v>
      </c>
    </row>
    <row r="522" spans="1:50">
      <c r="A522" s="86"/>
      <c r="B522" s="415"/>
      <c r="C522" s="88">
        <v>2010</v>
      </c>
      <c r="D522" s="112">
        <f t="shared" si="217"/>
        <v>18.2</v>
      </c>
      <c r="E522" s="88">
        <v>0</v>
      </c>
      <c r="F522" s="88">
        <v>0</v>
      </c>
      <c r="G522" s="88">
        <v>18.2</v>
      </c>
      <c r="H522" s="88">
        <v>0</v>
      </c>
      <c r="AX522" s="95">
        <f t="shared" si="204"/>
        <v>18.2</v>
      </c>
    </row>
    <row r="523" spans="1:50" s="19" customFormat="1">
      <c r="A523" s="194"/>
      <c r="B523" s="410" t="s">
        <v>227</v>
      </c>
      <c r="C523" s="17" t="s">
        <v>19</v>
      </c>
      <c r="D523" s="127">
        <f>D524+D525+D526+D527</f>
        <v>3940.748</v>
      </c>
      <c r="E523" s="127">
        <f t="shared" ref="E523:H523" si="218">E524+E525+E526+E527</f>
        <v>13.424999999999999</v>
      </c>
      <c r="F523" s="127">
        <f t="shared" si="218"/>
        <v>0</v>
      </c>
      <c r="G523" s="127">
        <f t="shared" si="218"/>
        <v>76.822999999999993</v>
      </c>
      <c r="H523" s="127">
        <f t="shared" si="218"/>
        <v>3850.5</v>
      </c>
      <c r="AX523" s="95">
        <f t="shared" si="204"/>
        <v>3940.748</v>
      </c>
    </row>
    <row r="524" spans="1:50" s="19" customFormat="1">
      <c r="A524" s="195"/>
      <c r="B524" s="411"/>
      <c r="C524" s="17">
        <v>2007</v>
      </c>
      <c r="D524" s="20">
        <f>D529+D534+D539+D544+D549+D554+D559+D564</f>
        <v>2301.5640000000003</v>
      </c>
      <c r="E524" s="20">
        <f t="shared" ref="E524:H524" si="219">E529+E534+E539+E544+E549+E554+E559+E564</f>
        <v>1.3320000000000001</v>
      </c>
      <c r="F524" s="20">
        <f t="shared" si="219"/>
        <v>0</v>
      </c>
      <c r="G524" s="20">
        <f t="shared" si="219"/>
        <v>1.3320000000000001</v>
      </c>
      <c r="H524" s="20">
        <f t="shared" si="219"/>
        <v>2298.9</v>
      </c>
      <c r="AX524" s="95">
        <f t="shared" si="204"/>
        <v>2301.5640000000003</v>
      </c>
    </row>
    <row r="525" spans="1:50" s="19" customFormat="1">
      <c r="A525" s="195"/>
      <c r="B525" s="411"/>
      <c r="C525" s="17">
        <v>2008</v>
      </c>
      <c r="D525" s="20">
        <f t="shared" ref="D525:H527" si="220">D530+D535+D540+D545+D550+D555+D560+D565</f>
        <v>1040.2570000000001</v>
      </c>
      <c r="E525" s="20">
        <f t="shared" si="220"/>
        <v>5.5209999999999999</v>
      </c>
      <c r="F525" s="20">
        <f t="shared" si="220"/>
        <v>0</v>
      </c>
      <c r="G525" s="20">
        <f t="shared" si="220"/>
        <v>30.235999999999997</v>
      </c>
      <c r="H525" s="20">
        <f t="shared" si="220"/>
        <v>1004.5</v>
      </c>
      <c r="AX525" s="95">
        <f t="shared" si="204"/>
        <v>1040.2570000000001</v>
      </c>
    </row>
    <row r="526" spans="1:50" s="19" customFormat="1">
      <c r="A526" s="195"/>
      <c r="B526" s="411"/>
      <c r="C526" s="17">
        <v>2009</v>
      </c>
      <c r="D526" s="20">
        <f t="shared" si="220"/>
        <v>301.47000000000003</v>
      </c>
      <c r="E526" s="20">
        <f t="shared" si="220"/>
        <v>5.524</v>
      </c>
      <c r="F526" s="20">
        <f t="shared" si="220"/>
        <v>0</v>
      </c>
      <c r="G526" s="20">
        <f t="shared" si="220"/>
        <v>29.045999999999999</v>
      </c>
      <c r="H526" s="20">
        <f t="shared" si="220"/>
        <v>266.89999999999998</v>
      </c>
      <c r="I526" s="114">
        <f>SUM(E526:H526)</f>
        <v>301.46999999999997</v>
      </c>
      <c r="AX526" s="95">
        <f t="shared" si="204"/>
        <v>301.46999999999997</v>
      </c>
    </row>
    <row r="527" spans="1:50" s="19" customFormat="1">
      <c r="A527" s="195"/>
      <c r="B527" s="412"/>
      <c r="C527" s="17">
        <v>2010</v>
      </c>
      <c r="D527" s="20">
        <f t="shared" si="220"/>
        <v>297.45699999999999</v>
      </c>
      <c r="E527" s="20">
        <f t="shared" si="220"/>
        <v>1.048</v>
      </c>
      <c r="F527" s="20">
        <f t="shared" si="220"/>
        <v>0</v>
      </c>
      <c r="G527" s="20">
        <f t="shared" si="220"/>
        <v>16.209</v>
      </c>
      <c r="H527" s="20">
        <f t="shared" si="220"/>
        <v>280.2</v>
      </c>
      <c r="I527" s="114">
        <f>SUM(E527:H527)</f>
        <v>297.45699999999999</v>
      </c>
      <c r="AX527" s="95">
        <f t="shared" si="204"/>
        <v>297.45699999999999</v>
      </c>
    </row>
    <row r="528" spans="1:50" s="118" customFormat="1">
      <c r="A528" s="196"/>
      <c r="B528" s="407" t="s">
        <v>228</v>
      </c>
      <c r="C528" s="17" t="s">
        <v>139</v>
      </c>
      <c r="D528" s="127">
        <f>D529+D530+D531+D532</f>
        <v>1041.3999999999999</v>
      </c>
      <c r="E528" s="127">
        <f t="shared" ref="E528:H528" si="221">E529+E530+E531+E532</f>
        <v>0</v>
      </c>
      <c r="F528" s="127">
        <f t="shared" si="221"/>
        <v>0</v>
      </c>
      <c r="G528" s="127">
        <f t="shared" si="221"/>
        <v>0</v>
      </c>
      <c r="H528" s="127">
        <f t="shared" si="221"/>
        <v>1041.3999999999999</v>
      </c>
      <c r="I528" s="17"/>
      <c r="J528" s="17"/>
      <c r="K528" s="17"/>
      <c r="L528" s="17"/>
      <c r="AX528" s="95">
        <f t="shared" ref="AX528:AX591" si="222">E528+F528+G528+H528</f>
        <v>1041.3999999999999</v>
      </c>
    </row>
    <row r="529" spans="1:50" s="111" customFormat="1">
      <c r="A529" s="121"/>
      <c r="B529" s="408"/>
      <c r="C529" s="122">
        <v>2007</v>
      </c>
      <c r="D529" s="128">
        <f t="shared" ref="D529:D537" si="223">E529+F529+G529+H529</f>
        <v>242.1</v>
      </c>
      <c r="E529" s="122"/>
      <c r="F529" s="122"/>
      <c r="G529" s="122"/>
      <c r="H529" s="122">
        <v>242.1</v>
      </c>
      <c r="I529" s="122"/>
      <c r="J529" s="122"/>
      <c r="K529" s="122"/>
      <c r="L529" s="122"/>
      <c r="AX529" s="95">
        <f t="shared" si="222"/>
        <v>242.1</v>
      </c>
    </row>
    <row r="530" spans="1:50" s="111" customFormat="1">
      <c r="A530" s="121"/>
      <c r="B530" s="408"/>
      <c r="C530" s="122">
        <v>2008</v>
      </c>
      <c r="D530" s="128">
        <f t="shared" si="223"/>
        <v>252.2</v>
      </c>
      <c r="E530" s="122"/>
      <c r="F530" s="122"/>
      <c r="G530" s="122"/>
      <c r="H530" s="122">
        <v>252.2</v>
      </c>
      <c r="I530" s="122"/>
      <c r="J530" s="122"/>
      <c r="K530" s="122"/>
      <c r="L530" s="122"/>
      <c r="AX530" s="95">
        <f t="shared" si="222"/>
        <v>252.2</v>
      </c>
    </row>
    <row r="531" spans="1:50" s="111" customFormat="1">
      <c r="A531" s="121"/>
      <c r="B531" s="408"/>
      <c r="C531" s="122">
        <v>2009</v>
      </c>
      <c r="D531" s="128">
        <f t="shared" si="223"/>
        <v>266.89999999999998</v>
      </c>
      <c r="E531" s="122"/>
      <c r="F531" s="122"/>
      <c r="G531" s="122"/>
      <c r="H531" s="122">
        <v>266.89999999999998</v>
      </c>
      <c r="I531" s="122"/>
      <c r="J531" s="122"/>
      <c r="K531" s="122"/>
      <c r="L531" s="122"/>
      <c r="AX531" s="95">
        <f t="shared" si="222"/>
        <v>266.89999999999998</v>
      </c>
    </row>
    <row r="532" spans="1:50" s="111" customFormat="1">
      <c r="A532" s="121"/>
      <c r="B532" s="409"/>
      <c r="C532" s="122">
        <v>2010</v>
      </c>
      <c r="D532" s="128">
        <f t="shared" si="223"/>
        <v>280.2</v>
      </c>
      <c r="E532" s="122"/>
      <c r="F532" s="122"/>
      <c r="G532" s="122"/>
      <c r="H532" s="122">
        <v>280.2</v>
      </c>
      <c r="I532" s="122"/>
      <c r="J532" s="122"/>
      <c r="K532" s="122"/>
      <c r="L532" s="122"/>
      <c r="AX532" s="95">
        <f t="shared" si="222"/>
        <v>280.2</v>
      </c>
    </row>
    <row r="533" spans="1:50" s="118" customFormat="1">
      <c r="A533" s="120"/>
      <c r="B533" s="407" t="s">
        <v>229</v>
      </c>
      <c r="C533" s="17" t="s">
        <v>139</v>
      </c>
      <c r="D533" s="102">
        <f>D534+D535+D536+D537</f>
        <v>1</v>
      </c>
      <c r="E533" s="102">
        <f t="shared" ref="E533:H533" si="224">E534+E535+E536+E537</f>
        <v>0</v>
      </c>
      <c r="F533" s="102">
        <f t="shared" si="224"/>
        <v>0</v>
      </c>
      <c r="G533" s="102">
        <f t="shared" si="224"/>
        <v>0</v>
      </c>
      <c r="H533" s="102">
        <f t="shared" si="224"/>
        <v>1</v>
      </c>
      <c r="I533" s="17"/>
      <c r="J533" s="17"/>
      <c r="K533" s="17"/>
      <c r="L533" s="17"/>
      <c r="AX533" s="95">
        <f t="shared" si="222"/>
        <v>1</v>
      </c>
    </row>
    <row r="534" spans="1:50" s="111" customFormat="1">
      <c r="A534" s="121"/>
      <c r="B534" s="408"/>
      <c r="C534" s="122">
        <v>2007</v>
      </c>
      <c r="D534" s="128">
        <f t="shared" si="223"/>
        <v>0.5</v>
      </c>
      <c r="E534" s="122"/>
      <c r="F534" s="122"/>
      <c r="G534" s="122"/>
      <c r="H534" s="122">
        <v>0.5</v>
      </c>
      <c r="I534" s="122"/>
      <c r="J534" s="122"/>
      <c r="K534" s="122"/>
      <c r="L534" s="122"/>
      <c r="AX534" s="95">
        <f t="shared" si="222"/>
        <v>0.5</v>
      </c>
    </row>
    <row r="535" spans="1:50" s="111" customFormat="1">
      <c r="A535" s="121"/>
      <c r="B535" s="408"/>
      <c r="C535" s="122">
        <v>2008</v>
      </c>
      <c r="D535" s="128">
        <f t="shared" si="223"/>
        <v>0.5</v>
      </c>
      <c r="E535" s="122"/>
      <c r="F535" s="122"/>
      <c r="G535" s="122"/>
      <c r="H535" s="122">
        <v>0.5</v>
      </c>
      <c r="I535" s="122"/>
      <c r="J535" s="122"/>
      <c r="K535" s="122"/>
      <c r="L535" s="122"/>
      <c r="AX535" s="95">
        <f t="shared" si="222"/>
        <v>0.5</v>
      </c>
    </row>
    <row r="536" spans="1:50" s="111" customFormat="1">
      <c r="A536" s="121"/>
      <c r="B536" s="408"/>
      <c r="C536" s="122">
        <v>2009</v>
      </c>
      <c r="D536" s="128">
        <f t="shared" si="223"/>
        <v>0</v>
      </c>
      <c r="E536" s="122"/>
      <c r="F536" s="122"/>
      <c r="G536" s="122"/>
      <c r="H536" s="122">
        <f>I536+J536</f>
        <v>0</v>
      </c>
      <c r="I536" s="122"/>
      <c r="J536" s="122"/>
      <c r="K536" s="122"/>
      <c r="L536" s="122"/>
      <c r="AX536" s="95">
        <f t="shared" si="222"/>
        <v>0</v>
      </c>
    </row>
    <row r="537" spans="1:50" s="111" customFormat="1">
      <c r="A537" s="121"/>
      <c r="B537" s="409"/>
      <c r="C537" s="122">
        <v>2010</v>
      </c>
      <c r="D537" s="128">
        <f t="shared" si="223"/>
        <v>0</v>
      </c>
      <c r="E537" s="122"/>
      <c r="F537" s="122"/>
      <c r="G537" s="122"/>
      <c r="H537" s="122">
        <f>I537+J537</f>
        <v>0</v>
      </c>
      <c r="I537" s="122"/>
      <c r="J537" s="122"/>
      <c r="K537" s="122"/>
      <c r="L537" s="122"/>
      <c r="AX537" s="95">
        <f t="shared" si="222"/>
        <v>0</v>
      </c>
    </row>
    <row r="538" spans="1:50" s="19" customFormat="1" ht="18.75" customHeight="1">
      <c r="A538" s="120"/>
      <c r="B538" s="407" t="s">
        <v>230</v>
      </c>
      <c r="C538" s="17" t="s">
        <v>19</v>
      </c>
      <c r="D538" s="102">
        <f>D539+D540+D541+D542</f>
        <v>12.6</v>
      </c>
      <c r="E538" s="102">
        <f t="shared" ref="E538:H538" si="225">E539+E540+E541+E542</f>
        <v>6.3</v>
      </c>
      <c r="F538" s="102">
        <f t="shared" si="225"/>
        <v>0</v>
      </c>
      <c r="G538" s="102">
        <f t="shared" si="225"/>
        <v>6.3</v>
      </c>
      <c r="H538" s="102">
        <f t="shared" si="225"/>
        <v>0</v>
      </c>
      <c r="AX538" s="95">
        <f t="shared" si="222"/>
        <v>12.6</v>
      </c>
    </row>
    <row r="539" spans="1:50">
      <c r="A539" s="121"/>
      <c r="B539" s="408"/>
      <c r="C539" s="122">
        <v>2007</v>
      </c>
      <c r="D539" s="128">
        <f t="shared" ref="D539:D542" si="226">E539+F539+G539+H539</f>
        <v>0</v>
      </c>
      <c r="E539" s="122"/>
      <c r="F539" s="122"/>
      <c r="G539" s="122"/>
      <c r="H539" s="122"/>
      <c r="AX539" s="95">
        <f t="shared" si="222"/>
        <v>0</v>
      </c>
    </row>
    <row r="540" spans="1:50">
      <c r="A540" s="121"/>
      <c r="B540" s="408"/>
      <c r="C540" s="122">
        <v>2008</v>
      </c>
      <c r="D540" s="128">
        <f t="shared" si="226"/>
        <v>6.3</v>
      </c>
      <c r="E540" s="122">
        <v>3.15</v>
      </c>
      <c r="F540" s="122">
        <v>0</v>
      </c>
      <c r="G540" s="122">
        <v>3.15</v>
      </c>
      <c r="H540" s="122">
        <v>0</v>
      </c>
      <c r="AX540" s="95">
        <f t="shared" si="222"/>
        <v>6.3</v>
      </c>
    </row>
    <row r="541" spans="1:50">
      <c r="A541" s="121"/>
      <c r="B541" s="408"/>
      <c r="C541" s="122">
        <v>2009</v>
      </c>
      <c r="D541" s="128">
        <f t="shared" si="226"/>
        <v>6.3</v>
      </c>
      <c r="E541" s="122">
        <v>3.15</v>
      </c>
      <c r="F541" s="122">
        <v>0</v>
      </c>
      <c r="G541" s="122">
        <v>3.15</v>
      </c>
      <c r="H541" s="122">
        <v>0</v>
      </c>
      <c r="AX541" s="95">
        <f t="shared" si="222"/>
        <v>6.3</v>
      </c>
    </row>
    <row r="542" spans="1:50">
      <c r="A542" s="121"/>
      <c r="B542" s="409"/>
      <c r="C542" s="122">
        <v>2010</v>
      </c>
      <c r="D542" s="128">
        <f t="shared" si="226"/>
        <v>0</v>
      </c>
      <c r="E542" s="122"/>
      <c r="F542" s="122"/>
      <c r="G542" s="122"/>
      <c r="H542" s="122"/>
      <c r="AX542" s="95">
        <f t="shared" si="222"/>
        <v>0</v>
      </c>
    </row>
    <row r="543" spans="1:50" s="19" customFormat="1">
      <c r="A543" s="120"/>
      <c r="B543" s="407" t="s">
        <v>231</v>
      </c>
      <c r="C543" s="17" t="s">
        <v>19</v>
      </c>
      <c r="D543" s="20">
        <f>SUM(D544:D547)</f>
        <v>0</v>
      </c>
      <c r="E543" s="17">
        <f>SUM(E544:E547)</f>
        <v>0</v>
      </c>
      <c r="F543" s="17">
        <f>SUM(F544:F547)</f>
        <v>0</v>
      </c>
      <c r="G543" s="17">
        <f>SUM(G544:G547)</f>
        <v>0</v>
      </c>
      <c r="H543" s="17">
        <f>SUM(H544:H547)</f>
        <v>0</v>
      </c>
      <c r="AX543" s="95">
        <f t="shared" si="222"/>
        <v>0</v>
      </c>
    </row>
    <row r="544" spans="1:50">
      <c r="A544" s="121"/>
      <c r="B544" s="408"/>
      <c r="C544" s="122">
        <v>2007</v>
      </c>
      <c r="D544" s="128">
        <f t="shared" ref="D544:D552" si="227">E544+F544+G544+H544</f>
        <v>0</v>
      </c>
      <c r="E544" s="122"/>
      <c r="F544" s="122"/>
      <c r="G544" s="122"/>
      <c r="H544" s="122"/>
      <c r="AX544" s="95">
        <f t="shared" si="222"/>
        <v>0</v>
      </c>
    </row>
    <row r="545" spans="1:50">
      <c r="A545" s="121"/>
      <c r="B545" s="408"/>
      <c r="C545" s="122">
        <v>2008</v>
      </c>
      <c r="D545" s="128">
        <f t="shared" si="227"/>
        <v>0</v>
      </c>
      <c r="E545" s="122"/>
      <c r="F545" s="122"/>
      <c r="G545" s="122"/>
      <c r="H545" s="122"/>
      <c r="AX545" s="95">
        <f t="shared" si="222"/>
        <v>0</v>
      </c>
    </row>
    <row r="546" spans="1:50">
      <c r="A546" s="121"/>
      <c r="B546" s="408"/>
      <c r="C546" s="122">
        <v>2009</v>
      </c>
      <c r="D546" s="128">
        <f t="shared" si="227"/>
        <v>0</v>
      </c>
      <c r="E546" s="122"/>
      <c r="F546" s="122"/>
      <c r="G546" s="122"/>
      <c r="H546" s="122"/>
      <c r="AX546" s="95">
        <f t="shared" si="222"/>
        <v>0</v>
      </c>
    </row>
    <row r="547" spans="1:50">
      <c r="A547" s="121"/>
      <c r="B547" s="409"/>
      <c r="C547" s="122">
        <v>2010</v>
      </c>
      <c r="D547" s="128">
        <f t="shared" si="227"/>
        <v>0</v>
      </c>
      <c r="E547" s="122"/>
      <c r="F547" s="122"/>
      <c r="G547" s="122"/>
      <c r="H547" s="122"/>
      <c r="AX547" s="95">
        <f t="shared" si="222"/>
        <v>0</v>
      </c>
    </row>
    <row r="548" spans="1:50" s="19" customFormat="1">
      <c r="A548" s="120"/>
      <c r="B548" s="407" t="s">
        <v>232</v>
      </c>
      <c r="C548" s="17" t="s">
        <v>19</v>
      </c>
      <c r="D548" s="102">
        <f>D549+D550+D551+D552</f>
        <v>40</v>
      </c>
      <c r="E548" s="102">
        <f t="shared" ref="E548:H548" si="228">E549+E550+E551+E552</f>
        <v>0</v>
      </c>
      <c r="F548" s="102">
        <f t="shared" si="228"/>
        <v>0</v>
      </c>
      <c r="G548" s="102">
        <f t="shared" si="228"/>
        <v>40</v>
      </c>
      <c r="H548" s="102">
        <f t="shared" si="228"/>
        <v>0</v>
      </c>
      <c r="AX548" s="95">
        <f t="shared" si="222"/>
        <v>40</v>
      </c>
    </row>
    <row r="549" spans="1:50">
      <c r="A549" s="121"/>
      <c r="B549" s="408"/>
      <c r="C549" s="122">
        <v>2007</v>
      </c>
      <c r="D549" s="128">
        <f t="shared" si="227"/>
        <v>0</v>
      </c>
      <c r="E549" s="122"/>
      <c r="F549" s="122"/>
      <c r="G549" s="122"/>
      <c r="H549" s="122"/>
      <c r="AX549" s="95">
        <f t="shared" si="222"/>
        <v>0</v>
      </c>
    </row>
    <row r="550" spans="1:50">
      <c r="A550" s="121"/>
      <c r="B550" s="408"/>
      <c r="C550" s="122">
        <v>2008</v>
      </c>
      <c r="D550" s="128">
        <f t="shared" si="227"/>
        <v>20</v>
      </c>
      <c r="E550" s="122"/>
      <c r="F550" s="122"/>
      <c r="G550" s="122">
        <v>20</v>
      </c>
      <c r="H550" s="122"/>
      <c r="AX550" s="95">
        <f t="shared" si="222"/>
        <v>20</v>
      </c>
    </row>
    <row r="551" spans="1:50">
      <c r="A551" s="121"/>
      <c r="B551" s="408"/>
      <c r="C551" s="122">
        <v>2009</v>
      </c>
      <c r="D551" s="128">
        <f t="shared" si="227"/>
        <v>20</v>
      </c>
      <c r="E551" s="122"/>
      <c r="F551" s="122"/>
      <c r="G551" s="122">
        <v>20</v>
      </c>
      <c r="H551" s="122"/>
      <c r="AX551" s="95">
        <f t="shared" si="222"/>
        <v>20</v>
      </c>
    </row>
    <row r="552" spans="1:50">
      <c r="A552" s="121"/>
      <c r="B552" s="409"/>
      <c r="C552" s="122">
        <v>2010</v>
      </c>
      <c r="D552" s="128">
        <f t="shared" si="227"/>
        <v>0</v>
      </c>
      <c r="E552" s="122"/>
      <c r="F552" s="122"/>
      <c r="G552" s="122"/>
      <c r="H552" s="122"/>
      <c r="AX552" s="95">
        <f t="shared" si="222"/>
        <v>0</v>
      </c>
    </row>
    <row r="553" spans="1:50" s="19" customFormat="1">
      <c r="A553" s="120"/>
      <c r="B553" s="407" t="s">
        <v>233</v>
      </c>
      <c r="C553" s="17" t="s">
        <v>19</v>
      </c>
      <c r="D553" s="102">
        <f>D554+D555+D556+D557</f>
        <v>2808.1000000000004</v>
      </c>
      <c r="E553" s="102">
        <f t="shared" ref="E553:H553" si="229">E554+E555+E556+E557</f>
        <v>0</v>
      </c>
      <c r="F553" s="102">
        <f t="shared" si="229"/>
        <v>0</v>
      </c>
      <c r="G553" s="102">
        <f t="shared" si="229"/>
        <v>0</v>
      </c>
      <c r="H553" s="102">
        <f t="shared" si="229"/>
        <v>2808.1000000000004</v>
      </c>
      <c r="AX553" s="95">
        <f t="shared" si="222"/>
        <v>2808.1000000000004</v>
      </c>
    </row>
    <row r="554" spans="1:50">
      <c r="A554" s="121"/>
      <c r="B554" s="408"/>
      <c r="C554" s="122">
        <v>2007</v>
      </c>
      <c r="D554" s="128">
        <f t="shared" ref="D554:D557" si="230">E554+F554+G554+H554</f>
        <v>2056.3000000000002</v>
      </c>
      <c r="E554" s="128"/>
      <c r="F554" s="128"/>
      <c r="G554" s="128"/>
      <c r="H554" s="128">
        <v>2056.3000000000002</v>
      </c>
      <c r="AX554" s="95">
        <f t="shared" si="222"/>
        <v>2056.3000000000002</v>
      </c>
    </row>
    <row r="555" spans="1:50">
      <c r="A555" s="121"/>
      <c r="B555" s="408"/>
      <c r="C555" s="122">
        <v>2008</v>
      </c>
      <c r="D555" s="128">
        <f t="shared" si="230"/>
        <v>751.8</v>
      </c>
      <c r="E555" s="128"/>
      <c r="F555" s="128"/>
      <c r="G555" s="128"/>
      <c r="H555" s="128">
        <v>751.8</v>
      </c>
      <c r="AX555" s="95">
        <f t="shared" si="222"/>
        <v>751.8</v>
      </c>
    </row>
    <row r="556" spans="1:50">
      <c r="A556" s="121"/>
      <c r="B556" s="408"/>
      <c r="C556" s="122">
        <v>2009</v>
      </c>
      <c r="D556" s="128">
        <f t="shared" si="230"/>
        <v>0</v>
      </c>
      <c r="E556" s="128"/>
      <c r="F556" s="128"/>
      <c r="G556" s="128"/>
      <c r="H556" s="128">
        <v>0</v>
      </c>
      <c r="AX556" s="95">
        <f t="shared" si="222"/>
        <v>0</v>
      </c>
    </row>
    <row r="557" spans="1:50">
      <c r="A557" s="121"/>
      <c r="B557" s="409"/>
      <c r="C557" s="122">
        <v>2010</v>
      </c>
      <c r="D557" s="128">
        <f t="shared" si="230"/>
        <v>0</v>
      </c>
      <c r="E557" s="128"/>
      <c r="F557" s="128"/>
      <c r="G557" s="128"/>
      <c r="H557" s="128">
        <v>0</v>
      </c>
      <c r="AX557" s="95">
        <f t="shared" si="222"/>
        <v>0</v>
      </c>
    </row>
    <row r="558" spans="1:50" s="19" customFormat="1">
      <c r="A558" s="120"/>
      <c r="B558" s="407" t="s">
        <v>234</v>
      </c>
      <c r="C558" s="17" t="s">
        <v>19</v>
      </c>
      <c r="D558" s="102">
        <f>D559+D560+D561+D562</f>
        <v>19.705000000000002</v>
      </c>
      <c r="E558" s="102">
        <f t="shared" ref="E558:H558" si="231">E559+E560+E561+E562</f>
        <v>7.125</v>
      </c>
      <c r="F558" s="102">
        <f t="shared" si="231"/>
        <v>0</v>
      </c>
      <c r="G558" s="102">
        <f t="shared" si="231"/>
        <v>12.579999999999998</v>
      </c>
      <c r="H558" s="102">
        <f t="shared" si="231"/>
        <v>0</v>
      </c>
      <c r="AX558" s="95">
        <f t="shared" si="222"/>
        <v>19.704999999999998</v>
      </c>
    </row>
    <row r="559" spans="1:50">
      <c r="A559" s="121"/>
      <c r="B559" s="408"/>
      <c r="C559" s="122">
        <v>2007</v>
      </c>
      <c r="D559" s="128">
        <f t="shared" ref="D559:D562" si="232">E559+F559+G559+H559</f>
        <v>2.6640000000000001</v>
      </c>
      <c r="E559" s="128">
        <v>1.3320000000000001</v>
      </c>
      <c r="F559" s="128">
        <v>0</v>
      </c>
      <c r="G559" s="128">
        <v>1.3320000000000001</v>
      </c>
      <c r="H559" s="128">
        <v>0</v>
      </c>
      <c r="AX559" s="95">
        <f t="shared" si="222"/>
        <v>2.6640000000000001</v>
      </c>
    </row>
    <row r="560" spans="1:50">
      <c r="A560" s="121"/>
      <c r="B560" s="408"/>
      <c r="C560" s="122">
        <v>2008</v>
      </c>
      <c r="D560" s="128">
        <f t="shared" si="232"/>
        <v>6.5670000000000002</v>
      </c>
      <c r="E560" s="128">
        <v>2.371</v>
      </c>
      <c r="F560" s="128">
        <v>0</v>
      </c>
      <c r="G560" s="128">
        <v>4.1959999999999997</v>
      </c>
      <c r="H560" s="128">
        <v>0</v>
      </c>
      <c r="AX560" s="95">
        <f t="shared" si="222"/>
        <v>6.5670000000000002</v>
      </c>
    </row>
    <row r="561" spans="1:50">
      <c r="A561" s="121"/>
      <c r="B561" s="408"/>
      <c r="C561" s="122">
        <v>2009</v>
      </c>
      <c r="D561" s="128">
        <f t="shared" si="232"/>
        <v>6.11</v>
      </c>
      <c r="E561" s="128">
        <v>2.3740000000000001</v>
      </c>
      <c r="F561" s="128">
        <v>0</v>
      </c>
      <c r="G561" s="128">
        <v>3.7360000000000002</v>
      </c>
      <c r="H561" s="128">
        <v>0</v>
      </c>
      <c r="AX561" s="95">
        <f t="shared" si="222"/>
        <v>6.11</v>
      </c>
    </row>
    <row r="562" spans="1:50">
      <c r="A562" s="121"/>
      <c r="B562" s="409"/>
      <c r="C562" s="122">
        <v>2010</v>
      </c>
      <c r="D562" s="128">
        <f t="shared" si="232"/>
        <v>4.3639999999999999</v>
      </c>
      <c r="E562" s="128">
        <v>1.048</v>
      </c>
      <c r="F562" s="128">
        <v>0</v>
      </c>
      <c r="G562" s="128">
        <v>3.3159999999999998</v>
      </c>
      <c r="H562" s="128">
        <v>0</v>
      </c>
      <c r="AX562" s="95">
        <f t="shared" si="222"/>
        <v>4.3639999999999999</v>
      </c>
    </row>
    <row r="563" spans="1:50" s="19" customFormat="1" ht="18.75" customHeight="1">
      <c r="A563" s="120"/>
      <c r="B563" s="407" t="s">
        <v>235</v>
      </c>
      <c r="C563" s="17" t="s">
        <v>19</v>
      </c>
      <c r="D563" s="102">
        <f>D564+D565+D566+D567</f>
        <v>17.943000000000001</v>
      </c>
      <c r="E563" s="102">
        <f t="shared" ref="E563:H563" si="233">E564+E565+E566+E567</f>
        <v>0</v>
      </c>
      <c r="F563" s="102">
        <f t="shared" si="233"/>
        <v>0</v>
      </c>
      <c r="G563" s="102">
        <f t="shared" si="233"/>
        <v>17.943000000000001</v>
      </c>
      <c r="H563" s="102">
        <f t="shared" si="233"/>
        <v>0</v>
      </c>
      <c r="AX563" s="95">
        <f t="shared" si="222"/>
        <v>17.943000000000001</v>
      </c>
    </row>
    <row r="564" spans="1:50">
      <c r="A564" s="121"/>
      <c r="B564" s="408"/>
      <c r="C564" s="122">
        <v>2007</v>
      </c>
      <c r="D564" s="128">
        <f t="shared" ref="D564:D567" si="234">E564+F564+G564+H564</f>
        <v>0</v>
      </c>
      <c r="E564" s="128">
        <v>0</v>
      </c>
      <c r="F564" s="128">
        <v>0</v>
      </c>
      <c r="G564" s="128">
        <v>0</v>
      </c>
      <c r="H564" s="122">
        <v>0</v>
      </c>
      <c r="AX564" s="95">
        <f t="shared" si="222"/>
        <v>0</v>
      </c>
    </row>
    <row r="565" spans="1:50">
      <c r="A565" s="121"/>
      <c r="B565" s="408"/>
      <c r="C565" s="122">
        <v>2008</v>
      </c>
      <c r="D565" s="128">
        <f t="shared" si="234"/>
        <v>2.89</v>
      </c>
      <c r="E565" s="128">
        <v>0</v>
      </c>
      <c r="F565" s="128">
        <v>0</v>
      </c>
      <c r="G565" s="128">
        <v>2.89</v>
      </c>
      <c r="H565" s="122">
        <v>0</v>
      </c>
      <c r="AX565" s="95">
        <f t="shared" si="222"/>
        <v>2.89</v>
      </c>
    </row>
    <row r="566" spans="1:50">
      <c r="A566" s="121"/>
      <c r="B566" s="408"/>
      <c r="C566" s="122">
        <v>2009</v>
      </c>
      <c r="D566" s="128">
        <f t="shared" si="234"/>
        <v>2.16</v>
      </c>
      <c r="E566" s="128">
        <v>0</v>
      </c>
      <c r="F566" s="128">
        <v>0</v>
      </c>
      <c r="G566" s="128">
        <v>2.16</v>
      </c>
      <c r="H566" s="122">
        <v>0</v>
      </c>
      <c r="AX566" s="95">
        <f t="shared" si="222"/>
        <v>2.16</v>
      </c>
    </row>
    <row r="567" spans="1:50">
      <c r="A567" s="121"/>
      <c r="B567" s="409"/>
      <c r="C567" s="122">
        <v>2010</v>
      </c>
      <c r="D567" s="128">
        <f t="shared" si="234"/>
        <v>12.893000000000001</v>
      </c>
      <c r="E567" s="128">
        <v>0</v>
      </c>
      <c r="F567" s="128">
        <v>0</v>
      </c>
      <c r="G567" s="128">
        <v>12.893000000000001</v>
      </c>
      <c r="H567" s="122">
        <v>0</v>
      </c>
      <c r="AX567" s="95">
        <f t="shared" si="222"/>
        <v>12.893000000000001</v>
      </c>
    </row>
    <row r="568" spans="1:50" s="19" customFormat="1">
      <c r="A568" s="194"/>
      <c r="B568" s="410" t="s">
        <v>236</v>
      </c>
      <c r="C568" s="17" t="s">
        <v>19</v>
      </c>
      <c r="D568" s="127">
        <f>D569+D570+D571+D572</f>
        <v>186.53299999999999</v>
      </c>
      <c r="E568" s="127">
        <f t="shared" ref="E568:H568" si="235">E569+E570+E571+E572</f>
        <v>77.483000000000004</v>
      </c>
      <c r="F568" s="127">
        <f t="shared" si="235"/>
        <v>52.5</v>
      </c>
      <c r="G568" s="127">
        <f t="shared" si="235"/>
        <v>56.55</v>
      </c>
      <c r="H568" s="127">
        <f t="shared" si="235"/>
        <v>0</v>
      </c>
      <c r="AX568" s="95">
        <f t="shared" si="222"/>
        <v>186.53300000000002</v>
      </c>
    </row>
    <row r="569" spans="1:50" s="19" customFormat="1">
      <c r="A569" s="195"/>
      <c r="B569" s="411"/>
      <c r="C569" s="17">
        <v>2007</v>
      </c>
      <c r="D569" s="127">
        <f>D574+D579+D584+D589</f>
        <v>5.93</v>
      </c>
      <c r="E569" s="127">
        <f t="shared" ref="E569:H572" si="236">E574+E579+E584+E589</f>
        <v>5.93</v>
      </c>
      <c r="F569" s="127">
        <f t="shared" si="236"/>
        <v>0</v>
      </c>
      <c r="G569" s="127">
        <f t="shared" si="236"/>
        <v>0</v>
      </c>
      <c r="H569" s="127">
        <f t="shared" si="236"/>
        <v>0</v>
      </c>
      <c r="AX569" s="95">
        <f t="shared" si="222"/>
        <v>5.93</v>
      </c>
    </row>
    <row r="570" spans="1:50" s="19" customFormat="1">
      <c r="A570" s="195"/>
      <c r="B570" s="411"/>
      <c r="C570" s="17">
        <v>2008</v>
      </c>
      <c r="D570" s="127">
        <f>D575+D580+D585+D590</f>
        <v>61.343000000000004</v>
      </c>
      <c r="E570" s="127">
        <f t="shared" si="236"/>
        <v>22.293000000000003</v>
      </c>
      <c r="F570" s="127">
        <f t="shared" si="236"/>
        <v>17.5</v>
      </c>
      <c r="G570" s="127">
        <f t="shared" si="236"/>
        <v>21.55</v>
      </c>
      <c r="H570" s="127">
        <f t="shared" si="236"/>
        <v>0</v>
      </c>
      <c r="AX570" s="95">
        <f t="shared" si="222"/>
        <v>61.343000000000004</v>
      </c>
    </row>
    <row r="571" spans="1:50" s="19" customFormat="1">
      <c r="A571" s="195"/>
      <c r="B571" s="411"/>
      <c r="C571" s="17">
        <v>2009</v>
      </c>
      <c r="D571" s="127">
        <f t="shared" ref="D571:D572" si="237">D576+D581+D586+D591</f>
        <v>71.98</v>
      </c>
      <c r="E571" s="127">
        <f t="shared" si="236"/>
        <v>36.980000000000004</v>
      </c>
      <c r="F571" s="127">
        <f t="shared" si="236"/>
        <v>17.5</v>
      </c>
      <c r="G571" s="127">
        <f t="shared" si="236"/>
        <v>17.5</v>
      </c>
      <c r="H571" s="127">
        <f t="shared" si="236"/>
        <v>0</v>
      </c>
      <c r="I571" s="95">
        <f>SUM(E571:H571)</f>
        <v>71.98</v>
      </c>
      <c r="AX571" s="95">
        <f t="shared" si="222"/>
        <v>71.98</v>
      </c>
    </row>
    <row r="572" spans="1:50" s="19" customFormat="1">
      <c r="A572" s="195"/>
      <c r="B572" s="412"/>
      <c r="C572" s="17">
        <v>2010</v>
      </c>
      <c r="D572" s="127">
        <f t="shared" si="237"/>
        <v>47.28</v>
      </c>
      <c r="E572" s="127">
        <f t="shared" si="236"/>
        <v>12.28</v>
      </c>
      <c r="F572" s="127">
        <f t="shared" si="236"/>
        <v>17.5</v>
      </c>
      <c r="G572" s="127">
        <f t="shared" si="236"/>
        <v>17.5</v>
      </c>
      <c r="H572" s="127">
        <f t="shared" si="236"/>
        <v>0</v>
      </c>
      <c r="I572" s="127">
        <f>SUM(E572:H572)</f>
        <v>47.28</v>
      </c>
      <c r="J572" s="127"/>
      <c r="K572" s="127"/>
      <c r="L572" s="127"/>
      <c r="M572" s="127"/>
      <c r="N572" s="127"/>
      <c r="O572" s="127"/>
      <c r="P572" s="127"/>
      <c r="Q572" s="127"/>
      <c r="R572" s="127"/>
      <c r="S572" s="127"/>
      <c r="T572" s="127"/>
      <c r="U572" s="127"/>
      <c r="V572" s="127"/>
      <c r="W572" s="127"/>
      <c r="X572" s="127"/>
      <c r="Y572" s="127"/>
      <c r="Z572" s="127"/>
      <c r="AA572" s="127"/>
      <c r="AB572" s="127"/>
      <c r="AC572" s="127"/>
      <c r="AD572" s="127"/>
      <c r="AE572" s="127"/>
      <c r="AF572" s="127"/>
      <c r="AG572" s="127"/>
      <c r="AX572" s="95">
        <f t="shared" si="222"/>
        <v>47.28</v>
      </c>
    </row>
    <row r="573" spans="1:50" s="19" customFormat="1">
      <c r="A573" s="120"/>
      <c r="B573" s="407" t="s">
        <v>237</v>
      </c>
      <c r="C573" s="17" t="s">
        <v>19</v>
      </c>
      <c r="D573" s="102">
        <f>D574+D575+D576+D577</f>
        <v>8.1199999999999992</v>
      </c>
      <c r="E573" s="102">
        <f t="shared" ref="E573:H573" si="238">E574+E575+E576+E577</f>
        <v>4.0699999999999994</v>
      </c>
      <c r="F573" s="102">
        <f t="shared" si="238"/>
        <v>0</v>
      </c>
      <c r="G573" s="102">
        <f t="shared" si="238"/>
        <v>4.05</v>
      </c>
      <c r="H573" s="102">
        <f t="shared" si="238"/>
        <v>0</v>
      </c>
      <c r="AX573" s="95">
        <f t="shared" si="222"/>
        <v>8.1199999999999992</v>
      </c>
    </row>
    <row r="574" spans="1:50">
      <c r="A574" s="121"/>
      <c r="B574" s="408"/>
      <c r="C574" s="122">
        <v>2007</v>
      </c>
      <c r="D574" s="123">
        <v>0.02</v>
      </c>
      <c r="E574" s="122">
        <v>0.02</v>
      </c>
      <c r="F574" s="122"/>
      <c r="G574" s="122"/>
      <c r="H574" s="122"/>
      <c r="AX574" s="95">
        <f t="shared" si="222"/>
        <v>0.02</v>
      </c>
    </row>
    <row r="575" spans="1:50">
      <c r="A575" s="121"/>
      <c r="B575" s="408"/>
      <c r="C575" s="122">
        <v>2008</v>
      </c>
      <c r="D575" s="128">
        <v>8.1</v>
      </c>
      <c r="E575" s="122">
        <v>4.05</v>
      </c>
      <c r="F575" s="122"/>
      <c r="G575" s="122">
        <v>4.05</v>
      </c>
      <c r="H575" s="122"/>
      <c r="AX575" s="95">
        <f t="shared" si="222"/>
        <v>8.1</v>
      </c>
    </row>
    <row r="576" spans="1:50">
      <c r="A576" s="121"/>
      <c r="B576" s="408"/>
      <c r="C576" s="122">
        <v>2009</v>
      </c>
      <c r="D576" s="128">
        <f t="shared" ref="D576:D587" si="239">E576+F576+G576+H576</f>
        <v>0</v>
      </c>
      <c r="E576" s="122"/>
      <c r="F576" s="122"/>
      <c r="G576" s="122"/>
      <c r="H576" s="122"/>
      <c r="AX576" s="95">
        <f t="shared" si="222"/>
        <v>0</v>
      </c>
    </row>
    <row r="577" spans="1:50">
      <c r="A577" s="121"/>
      <c r="B577" s="409"/>
      <c r="C577" s="122">
        <v>2010</v>
      </c>
      <c r="D577" s="128">
        <f t="shared" si="239"/>
        <v>0</v>
      </c>
      <c r="E577" s="122"/>
      <c r="F577" s="122"/>
      <c r="G577" s="122"/>
      <c r="H577" s="122"/>
      <c r="AX577" s="95">
        <f t="shared" si="222"/>
        <v>0</v>
      </c>
    </row>
    <row r="578" spans="1:50" s="19" customFormat="1">
      <c r="A578" s="120"/>
      <c r="B578" s="407" t="s">
        <v>238</v>
      </c>
      <c r="C578" s="17" t="s">
        <v>19</v>
      </c>
      <c r="D578" s="102">
        <f>D579+D580+D581+D582</f>
        <v>44.363</v>
      </c>
      <c r="E578" s="102">
        <f t="shared" ref="E578:H578" si="240">E579+E580+E581+E582</f>
        <v>44.363</v>
      </c>
      <c r="F578" s="102">
        <f t="shared" si="240"/>
        <v>0</v>
      </c>
      <c r="G578" s="102">
        <f t="shared" si="240"/>
        <v>0</v>
      </c>
      <c r="H578" s="102">
        <f t="shared" si="240"/>
        <v>0</v>
      </c>
      <c r="AX578" s="95">
        <f t="shared" si="222"/>
        <v>44.363</v>
      </c>
    </row>
    <row r="579" spans="1:50">
      <c r="A579" s="121"/>
      <c r="B579" s="408"/>
      <c r="C579" s="122">
        <v>2007</v>
      </c>
      <c r="D579" s="128">
        <f t="shared" si="239"/>
        <v>1.7</v>
      </c>
      <c r="E579" s="122">
        <f>1.7</f>
        <v>1.7</v>
      </c>
      <c r="F579" s="122"/>
      <c r="G579" s="122"/>
      <c r="H579" s="122"/>
      <c r="AX579" s="95">
        <f t="shared" si="222"/>
        <v>1.7</v>
      </c>
    </row>
    <row r="580" spans="1:50">
      <c r="A580" s="121"/>
      <c r="B580" s="408"/>
      <c r="C580" s="122">
        <v>2008</v>
      </c>
      <c r="D580" s="131">
        <f t="shared" si="239"/>
        <v>17.963000000000001</v>
      </c>
      <c r="E580" s="122">
        <f>0.863+0.3+16.8</f>
        <v>17.963000000000001</v>
      </c>
      <c r="F580" s="122"/>
      <c r="G580" s="122"/>
      <c r="H580" s="122"/>
      <c r="AX580" s="95">
        <f t="shared" si="222"/>
        <v>17.963000000000001</v>
      </c>
    </row>
    <row r="581" spans="1:50">
      <c r="A581" s="121"/>
      <c r="B581" s="408"/>
      <c r="C581" s="122">
        <v>2009</v>
      </c>
      <c r="D581" s="128">
        <f t="shared" si="239"/>
        <v>24.700000000000003</v>
      </c>
      <c r="E581" s="122">
        <f>1.7+1.7+1.5+1.5+1.5+16.8</f>
        <v>24.700000000000003</v>
      </c>
      <c r="F581" s="122"/>
      <c r="G581" s="122"/>
      <c r="H581" s="122"/>
      <c r="AX581" s="95">
        <f t="shared" si="222"/>
        <v>24.700000000000003</v>
      </c>
    </row>
    <row r="582" spans="1:50">
      <c r="A582" s="121"/>
      <c r="B582" s="409"/>
      <c r="C582" s="122">
        <v>2010</v>
      </c>
      <c r="D582" s="128">
        <f t="shared" si="239"/>
        <v>0</v>
      </c>
      <c r="E582" s="122"/>
      <c r="F582" s="122"/>
      <c r="G582" s="122"/>
      <c r="H582" s="122"/>
      <c r="AX582" s="95">
        <f t="shared" si="222"/>
        <v>0</v>
      </c>
    </row>
    <row r="583" spans="1:50" s="19" customFormat="1">
      <c r="A583" s="120"/>
      <c r="B583" s="407" t="s">
        <v>239</v>
      </c>
      <c r="C583" s="17" t="s">
        <v>19</v>
      </c>
      <c r="D583" s="102">
        <f>D584+D585+D586+D587</f>
        <v>1.05</v>
      </c>
      <c r="E583" s="102">
        <f t="shared" ref="E583:H583" si="241">E584+E585+E586+E587</f>
        <v>1.05</v>
      </c>
      <c r="F583" s="102">
        <f t="shared" si="241"/>
        <v>0</v>
      </c>
      <c r="G583" s="102">
        <f t="shared" si="241"/>
        <v>0</v>
      </c>
      <c r="H583" s="102">
        <f t="shared" si="241"/>
        <v>0</v>
      </c>
      <c r="AX583" s="95">
        <f t="shared" si="222"/>
        <v>1.05</v>
      </c>
    </row>
    <row r="584" spans="1:50">
      <c r="A584" s="121"/>
      <c r="B584" s="408"/>
      <c r="C584" s="122">
        <v>2007</v>
      </c>
      <c r="D584" s="123">
        <f t="shared" si="239"/>
        <v>0.21</v>
      </c>
      <c r="E584" s="122">
        <v>0.21</v>
      </c>
      <c r="F584" s="122"/>
      <c r="G584" s="122"/>
      <c r="H584" s="122"/>
      <c r="AX584" s="95">
        <f t="shared" si="222"/>
        <v>0.21</v>
      </c>
    </row>
    <row r="585" spans="1:50">
      <c r="A585" s="121"/>
      <c r="B585" s="408"/>
      <c r="C585" s="122">
        <v>2008</v>
      </c>
      <c r="D585" s="123">
        <f t="shared" si="239"/>
        <v>0.28000000000000003</v>
      </c>
      <c r="E585" s="122">
        <v>0.28000000000000003</v>
      </c>
      <c r="F585" s="122"/>
      <c r="G585" s="122"/>
      <c r="H585" s="122"/>
      <c r="AX585" s="95">
        <f t="shared" si="222"/>
        <v>0.28000000000000003</v>
      </c>
    </row>
    <row r="586" spans="1:50">
      <c r="A586" s="121"/>
      <c r="B586" s="408"/>
      <c r="C586" s="122">
        <v>2009</v>
      </c>
      <c r="D586" s="123">
        <f t="shared" si="239"/>
        <v>0.28000000000000003</v>
      </c>
      <c r="E586" s="122">
        <v>0.28000000000000003</v>
      </c>
      <c r="F586" s="122"/>
      <c r="G586" s="122"/>
      <c r="H586" s="122"/>
      <c r="AX586" s="95">
        <f t="shared" si="222"/>
        <v>0.28000000000000003</v>
      </c>
    </row>
    <row r="587" spans="1:50">
      <c r="A587" s="121"/>
      <c r="B587" s="409"/>
      <c r="C587" s="122">
        <v>2010</v>
      </c>
      <c r="D587" s="123">
        <f t="shared" si="239"/>
        <v>0.28000000000000003</v>
      </c>
      <c r="E587" s="122">
        <v>0.28000000000000003</v>
      </c>
      <c r="F587" s="122"/>
      <c r="G587" s="122"/>
      <c r="H587" s="122"/>
      <c r="AX587" s="95">
        <f t="shared" si="222"/>
        <v>0.28000000000000003</v>
      </c>
    </row>
    <row r="588" spans="1:50" s="118" customFormat="1">
      <c r="A588" s="120"/>
      <c r="B588" s="407" t="s">
        <v>240</v>
      </c>
      <c r="C588" s="17" t="s">
        <v>139</v>
      </c>
      <c r="D588" s="102">
        <f>D589+D590+D591+D592</f>
        <v>133</v>
      </c>
      <c r="E588" s="102">
        <f t="shared" ref="E588:H588" si="242">E589+E590+E591+E592</f>
        <v>28</v>
      </c>
      <c r="F588" s="102">
        <f t="shared" si="242"/>
        <v>52.5</v>
      </c>
      <c r="G588" s="102">
        <f t="shared" si="242"/>
        <v>52.5</v>
      </c>
      <c r="H588" s="102">
        <f t="shared" si="242"/>
        <v>0</v>
      </c>
      <c r="I588" s="17"/>
      <c r="J588" s="17"/>
      <c r="K588" s="17"/>
      <c r="L588" s="17"/>
      <c r="AX588" s="95">
        <f t="shared" si="222"/>
        <v>133</v>
      </c>
    </row>
    <row r="589" spans="1:50" s="111" customFormat="1">
      <c r="A589" s="121"/>
      <c r="B589" s="408"/>
      <c r="C589" s="122">
        <v>2007</v>
      </c>
      <c r="D589" s="126">
        <f t="shared" ref="D589" si="243">E589+F589+G589+H589</f>
        <v>4</v>
      </c>
      <c r="E589" s="122">
        <v>4</v>
      </c>
      <c r="F589" s="122"/>
      <c r="G589" s="122"/>
      <c r="H589" s="122">
        <f>I589+J589</f>
        <v>0</v>
      </c>
      <c r="I589" s="122"/>
      <c r="J589" s="122"/>
      <c r="K589" s="122"/>
      <c r="L589" s="122"/>
      <c r="AX589" s="95">
        <f t="shared" si="222"/>
        <v>4</v>
      </c>
    </row>
    <row r="590" spans="1:50" s="111" customFormat="1">
      <c r="A590" s="121"/>
      <c r="B590" s="408"/>
      <c r="C590" s="122">
        <v>2008</v>
      </c>
      <c r="D590" s="126">
        <v>35</v>
      </c>
      <c r="E590" s="122"/>
      <c r="F590" s="122">
        <v>17.5</v>
      </c>
      <c r="G590" s="122">
        <v>17.5</v>
      </c>
      <c r="H590" s="122">
        <f>I590+J590</f>
        <v>0</v>
      </c>
      <c r="I590" s="122"/>
      <c r="J590" s="122"/>
      <c r="K590" s="122"/>
      <c r="L590" s="122"/>
      <c r="AX590" s="95">
        <f t="shared" si="222"/>
        <v>35</v>
      </c>
    </row>
    <row r="591" spans="1:50" s="111" customFormat="1">
      <c r="A591" s="121"/>
      <c r="B591" s="408"/>
      <c r="C591" s="122">
        <v>2009</v>
      </c>
      <c r="D591" s="126">
        <f>E591+F591+G591</f>
        <v>47</v>
      </c>
      <c r="E591" s="122">
        <v>12</v>
      </c>
      <c r="F591" s="122">
        <v>17.5</v>
      </c>
      <c r="G591" s="122">
        <v>17.5</v>
      </c>
      <c r="H591" s="122">
        <f>I591+J591</f>
        <v>0</v>
      </c>
      <c r="I591" s="122"/>
      <c r="J591" s="122"/>
      <c r="K591" s="122"/>
      <c r="L591" s="122"/>
      <c r="AX591" s="95">
        <f t="shared" si="222"/>
        <v>47</v>
      </c>
    </row>
    <row r="592" spans="1:50" s="111" customFormat="1">
      <c r="A592" s="121"/>
      <c r="B592" s="409"/>
      <c r="C592" s="122">
        <v>2010</v>
      </c>
      <c r="D592" s="126">
        <f>E592+F592+G592</f>
        <v>47</v>
      </c>
      <c r="E592" s="122">
        <v>12</v>
      </c>
      <c r="F592" s="122">
        <v>17.5</v>
      </c>
      <c r="G592" s="122">
        <v>17.5</v>
      </c>
      <c r="H592" s="122">
        <f>I592+J592</f>
        <v>0</v>
      </c>
      <c r="I592" s="122"/>
      <c r="J592" s="122"/>
      <c r="K592" s="122"/>
      <c r="L592" s="122"/>
      <c r="AX592" s="95">
        <f t="shared" ref="AX592:AX655" si="244">E592+F592+G592+H592</f>
        <v>47</v>
      </c>
    </row>
    <row r="593" spans="1:159" s="118" customFormat="1">
      <c r="A593" s="194"/>
      <c r="B593" s="410" t="s">
        <v>241</v>
      </c>
      <c r="C593" s="17" t="s">
        <v>139</v>
      </c>
      <c r="D593" s="127">
        <f>D594+D595+D596+D597</f>
        <v>363.76</v>
      </c>
      <c r="E593" s="127">
        <f t="shared" ref="E593:H593" si="245">E594+E595+E596+E597</f>
        <v>74.5</v>
      </c>
      <c r="F593" s="127">
        <f t="shared" si="245"/>
        <v>119.456</v>
      </c>
      <c r="G593" s="127">
        <f t="shared" si="245"/>
        <v>13.81</v>
      </c>
      <c r="H593" s="127">
        <f t="shared" si="245"/>
        <v>155.994</v>
      </c>
      <c r="I593" s="127">
        <f>SUM(E593:H593)</f>
        <v>363.76</v>
      </c>
      <c r="J593" s="17"/>
      <c r="K593" s="17"/>
      <c r="L593" s="17"/>
      <c r="AX593" s="95">
        <f t="shared" si="244"/>
        <v>363.76</v>
      </c>
    </row>
    <row r="594" spans="1:159" s="118" customFormat="1">
      <c r="A594" s="195"/>
      <c r="B594" s="411"/>
      <c r="C594" s="17">
        <v>2007</v>
      </c>
      <c r="D594" s="20">
        <f t="shared" ref="D594:D597" si="246">E594+F594+G594+H594</f>
        <v>116.87</v>
      </c>
      <c r="E594" s="92">
        <v>34.5</v>
      </c>
      <c r="F594" s="92">
        <v>40.764000000000003</v>
      </c>
      <c r="G594" s="92">
        <v>3.3</v>
      </c>
      <c r="H594" s="92">
        <v>38.305999999999997</v>
      </c>
      <c r="I594" s="127">
        <f t="shared" ref="I594:I597" si="247">SUM(E594:H594)</f>
        <v>116.87</v>
      </c>
      <c r="J594" s="17"/>
      <c r="K594" s="17"/>
      <c r="L594" s="17"/>
      <c r="AX594" s="95">
        <f t="shared" si="244"/>
        <v>116.87</v>
      </c>
    </row>
    <row r="595" spans="1:159" s="118" customFormat="1">
      <c r="A595" s="195"/>
      <c r="B595" s="411"/>
      <c r="C595" s="17">
        <v>2008</v>
      </c>
      <c r="D595" s="20">
        <f t="shared" si="246"/>
        <v>99.41</v>
      </c>
      <c r="E595" s="92">
        <v>40</v>
      </c>
      <c r="F595" s="92">
        <v>26.224</v>
      </c>
      <c r="G595" s="92">
        <v>3.085</v>
      </c>
      <c r="H595" s="92">
        <v>30.100999999999999</v>
      </c>
      <c r="I595" s="127">
        <f t="shared" si="247"/>
        <v>99.41</v>
      </c>
      <c r="J595" s="17"/>
      <c r="K595" s="17"/>
      <c r="L595" s="17"/>
      <c r="AX595" s="95">
        <f t="shared" si="244"/>
        <v>99.41</v>
      </c>
    </row>
    <row r="596" spans="1:159" s="118" customFormat="1">
      <c r="A596" s="195"/>
      <c r="B596" s="411"/>
      <c r="C596" s="17">
        <v>2009</v>
      </c>
      <c r="D596" s="20">
        <f t="shared" si="246"/>
        <v>69.492999999999995</v>
      </c>
      <c r="E596" s="92"/>
      <c r="F596" s="92">
        <v>26.34</v>
      </c>
      <c r="G596" s="92">
        <v>3.9550000000000001</v>
      </c>
      <c r="H596" s="92">
        <v>39.198</v>
      </c>
      <c r="I596" s="127">
        <f t="shared" si="247"/>
        <v>69.492999999999995</v>
      </c>
      <c r="J596" s="17"/>
      <c r="K596" s="17"/>
      <c r="L596" s="17"/>
      <c r="AX596" s="95">
        <f t="shared" si="244"/>
        <v>69.492999999999995</v>
      </c>
    </row>
    <row r="597" spans="1:159" s="118" customFormat="1">
      <c r="A597" s="195"/>
      <c r="B597" s="412"/>
      <c r="C597" s="17">
        <v>2010</v>
      </c>
      <c r="D597" s="20">
        <f t="shared" si="246"/>
        <v>77.986999999999995</v>
      </c>
      <c r="E597" s="92"/>
      <c r="F597" s="92">
        <v>26.128</v>
      </c>
      <c r="G597" s="92">
        <v>3.47</v>
      </c>
      <c r="H597" s="92">
        <v>48.389000000000003</v>
      </c>
      <c r="I597" s="127">
        <f t="shared" si="247"/>
        <v>77.986999999999995</v>
      </c>
      <c r="J597" s="17"/>
      <c r="K597" s="17"/>
      <c r="L597" s="17"/>
      <c r="AX597" s="95">
        <f t="shared" si="244"/>
        <v>77.986999999999995</v>
      </c>
    </row>
    <row r="598" spans="1:159" s="118" customFormat="1">
      <c r="A598" s="194"/>
      <c r="B598" s="410" t="s">
        <v>242</v>
      </c>
      <c r="C598" s="17" t="s">
        <v>19</v>
      </c>
      <c r="D598" s="127">
        <f>D599+D600+D601+D602</f>
        <v>119.29900000000001</v>
      </c>
      <c r="E598" s="127">
        <f t="shared" ref="E598:H598" si="248">E599+E600+E601+E602</f>
        <v>0.24899999999999997</v>
      </c>
      <c r="F598" s="127">
        <f t="shared" si="248"/>
        <v>0</v>
      </c>
      <c r="G598" s="127">
        <f t="shared" si="248"/>
        <v>0</v>
      </c>
      <c r="H598" s="127">
        <f t="shared" si="248"/>
        <v>119.05000000000001</v>
      </c>
      <c r="AX598" s="95">
        <f t="shared" si="244"/>
        <v>119.29900000000001</v>
      </c>
    </row>
    <row r="599" spans="1:159" s="118" customFormat="1">
      <c r="A599" s="195"/>
      <c r="B599" s="411"/>
      <c r="C599" s="17">
        <v>2007</v>
      </c>
      <c r="D599" s="92">
        <f>D604+D609+D614+D619</f>
        <v>27.164999999999999</v>
      </c>
      <c r="E599" s="92">
        <f t="shared" ref="E599:H599" si="249">E604+E609+E614+E619</f>
        <v>1.4999999999999999E-2</v>
      </c>
      <c r="F599" s="92">
        <f t="shared" si="249"/>
        <v>0</v>
      </c>
      <c r="G599" s="92">
        <f t="shared" si="249"/>
        <v>0</v>
      </c>
      <c r="H599" s="92">
        <f t="shared" si="249"/>
        <v>27.15</v>
      </c>
      <c r="AX599" s="95">
        <f t="shared" si="244"/>
        <v>27.164999999999999</v>
      </c>
    </row>
    <row r="600" spans="1:159" s="118" customFormat="1">
      <c r="A600" s="195"/>
      <c r="B600" s="411"/>
      <c r="C600" s="17">
        <v>2008</v>
      </c>
      <c r="D600" s="92">
        <f t="shared" ref="D600:H602" si="250">D605+D610+D615+D620</f>
        <v>29.773</v>
      </c>
      <c r="E600" s="92">
        <f t="shared" si="250"/>
        <v>7.2999999999999995E-2</v>
      </c>
      <c r="F600" s="92">
        <f t="shared" si="250"/>
        <v>0</v>
      </c>
      <c r="G600" s="92">
        <f t="shared" si="250"/>
        <v>0</v>
      </c>
      <c r="H600" s="92">
        <f t="shared" si="250"/>
        <v>29.700000000000003</v>
      </c>
      <c r="AX600" s="95">
        <f t="shared" si="244"/>
        <v>29.773000000000003</v>
      </c>
    </row>
    <row r="601" spans="1:159" s="118" customFormat="1">
      <c r="A601" s="195"/>
      <c r="B601" s="411"/>
      <c r="C601" s="17">
        <v>2009</v>
      </c>
      <c r="D601" s="92">
        <f t="shared" si="250"/>
        <v>30.678000000000001</v>
      </c>
      <c r="E601" s="92">
        <f t="shared" si="250"/>
        <v>7.8E-2</v>
      </c>
      <c r="F601" s="92">
        <f t="shared" si="250"/>
        <v>0</v>
      </c>
      <c r="G601" s="92">
        <f t="shared" si="250"/>
        <v>0</v>
      </c>
      <c r="H601" s="92">
        <f t="shared" si="250"/>
        <v>30.6</v>
      </c>
      <c r="AX601" s="95">
        <f t="shared" si="244"/>
        <v>30.678000000000001</v>
      </c>
    </row>
    <row r="602" spans="1:159" s="118" customFormat="1">
      <c r="A602" s="195"/>
      <c r="B602" s="412"/>
      <c r="C602" s="17">
        <v>2010</v>
      </c>
      <c r="D602" s="92">
        <f t="shared" si="250"/>
        <v>31.683</v>
      </c>
      <c r="E602" s="92">
        <f t="shared" si="250"/>
        <v>8.299999999999999E-2</v>
      </c>
      <c r="F602" s="92">
        <f t="shared" si="250"/>
        <v>0</v>
      </c>
      <c r="G602" s="92">
        <f t="shared" si="250"/>
        <v>0</v>
      </c>
      <c r="H602" s="92">
        <f t="shared" si="250"/>
        <v>31.6</v>
      </c>
      <c r="AX602" s="95">
        <f t="shared" si="244"/>
        <v>31.683</v>
      </c>
    </row>
    <row r="603" spans="1:159" s="133" customFormat="1" ht="18.75" customHeight="1">
      <c r="A603" s="132"/>
      <c r="B603" s="413" t="s">
        <v>243</v>
      </c>
      <c r="C603" s="99" t="s">
        <v>19</v>
      </c>
      <c r="D603" s="102">
        <f>D604+D605+D606+D607</f>
        <v>0.18</v>
      </c>
      <c r="E603" s="102">
        <f t="shared" ref="E603:H603" si="251">E604+E605+E606+E607</f>
        <v>0.18</v>
      </c>
      <c r="F603" s="102">
        <f t="shared" si="251"/>
        <v>0</v>
      </c>
      <c r="G603" s="102">
        <f t="shared" si="251"/>
        <v>0</v>
      </c>
      <c r="H603" s="102">
        <f t="shared" si="251"/>
        <v>0</v>
      </c>
      <c r="AX603" s="95">
        <f t="shared" si="244"/>
        <v>0.18</v>
      </c>
    </row>
    <row r="604" spans="1:159" s="110" customFormat="1">
      <c r="A604" s="134"/>
      <c r="B604" s="414"/>
      <c r="C604" s="88">
        <v>2007</v>
      </c>
      <c r="D604" s="106">
        <f>E604+F604+G604+H604</f>
        <v>0.01</v>
      </c>
      <c r="E604" s="106">
        <v>0.01</v>
      </c>
      <c r="F604" s="88"/>
      <c r="G604" s="88"/>
      <c r="H604" s="88"/>
      <c r="W604" s="111"/>
      <c r="X604" s="111"/>
      <c r="Y604" s="111"/>
      <c r="Z604" s="111"/>
      <c r="AA604" s="111"/>
      <c r="AB604" s="111"/>
      <c r="AC604" s="111"/>
      <c r="AD604" s="111"/>
      <c r="AE604" s="111"/>
      <c r="AF604" s="111"/>
      <c r="AG604" s="111"/>
      <c r="AH604" s="111"/>
      <c r="AI604" s="111"/>
      <c r="AJ604" s="111"/>
      <c r="AK604" s="111"/>
      <c r="AL604" s="111"/>
      <c r="AM604" s="111"/>
      <c r="AN604" s="111"/>
      <c r="AO604" s="111"/>
      <c r="AP604" s="111"/>
      <c r="AQ604" s="111"/>
      <c r="AR604" s="111"/>
      <c r="AS604" s="111"/>
      <c r="AT604" s="111"/>
      <c r="AU604" s="111"/>
      <c r="AV604" s="111"/>
      <c r="AW604" s="111"/>
      <c r="AX604" s="95">
        <f t="shared" si="244"/>
        <v>0.01</v>
      </c>
      <c r="AY604" s="111"/>
      <c r="AZ604" s="111"/>
      <c r="BA604" s="111"/>
      <c r="BB604" s="111"/>
      <c r="BC604" s="111"/>
      <c r="BD604" s="111"/>
      <c r="BE604" s="111"/>
      <c r="BF604" s="111"/>
      <c r="BG604" s="111"/>
      <c r="BH604" s="111"/>
      <c r="BI604" s="111"/>
      <c r="BJ604" s="111"/>
      <c r="BK604" s="111"/>
      <c r="BL604" s="111"/>
      <c r="BM604" s="111"/>
      <c r="BN604" s="111"/>
      <c r="BO604" s="111"/>
      <c r="BP604" s="111"/>
      <c r="BQ604" s="111"/>
      <c r="BR604" s="111"/>
      <c r="BS604" s="111"/>
      <c r="BT604" s="111"/>
      <c r="BU604" s="111"/>
      <c r="BV604" s="111"/>
      <c r="BW604" s="111"/>
      <c r="BX604" s="111"/>
      <c r="BY604" s="111"/>
      <c r="BZ604" s="111"/>
      <c r="CA604" s="111"/>
      <c r="CB604" s="111"/>
      <c r="CC604" s="111"/>
      <c r="CD604" s="111"/>
      <c r="CE604" s="111"/>
      <c r="CF604" s="111"/>
      <c r="CG604" s="111"/>
      <c r="CH604" s="111"/>
      <c r="CI604" s="111"/>
      <c r="CJ604" s="111"/>
      <c r="CK604" s="111"/>
      <c r="CL604" s="111"/>
      <c r="CM604" s="111"/>
      <c r="CN604" s="111"/>
      <c r="CO604" s="111"/>
      <c r="CP604" s="111"/>
      <c r="CQ604" s="111"/>
      <c r="CR604" s="111"/>
      <c r="CS604" s="111"/>
      <c r="CT604" s="111"/>
      <c r="CU604" s="111"/>
      <c r="CV604" s="111"/>
      <c r="CW604" s="111"/>
      <c r="CX604" s="111"/>
      <c r="CY604" s="111"/>
      <c r="CZ604" s="111"/>
      <c r="DA604" s="111"/>
      <c r="DB604" s="111"/>
      <c r="DC604" s="111"/>
      <c r="DD604" s="111"/>
      <c r="DE604" s="111"/>
      <c r="DF604" s="111"/>
      <c r="DG604" s="111"/>
      <c r="DH604" s="111"/>
      <c r="DI604" s="111"/>
      <c r="DJ604" s="111"/>
      <c r="DK604" s="111"/>
      <c r="DL604" s="111"/>
      <c r="DM604" s="111"/>
      <c r="DN604" s="111"/>
      <c r="DO604" s="111"/>
      <c r="DP604" s="111"/>
      <c r="DQ604" s="111"/>
      <c r="DR604" s="111"/>
      <c r="DS604" s="111"/>
      <c r="DT604" s="111"/>
      <c r="DU604" s="111"/>
      <c r="DV604" s="111"/>
      <c r="DW604" s="111"/>
      <c r="DX604" s="111"/>
      <c r="DY604" s="111"/>
      <c r="DZ604" s="111"/>
      <c r="EA604" s="111"/>
      <c r="EB604" s="111"/>
      <c r="EC604" s="111"/>
      <c r="ED604" s="111"/>
      <c r="EE604" s="111"/>
      <c r="EF604" s="111"/>
      <c r="EG604" s="111"/>
      <c r="EH604" s="111"/>
      <c r="EI604" s="111"/>
      <c r="EJ604" s="111"/>
      <c r="EK604" s="111"/>
      <c r="EL604" s="111"/>
      <c r="EM604" s="111"/>
      <c r="EN604" s="111"/>
      <c r="EO604" s="111"/>
      <c r="EP604" s="111"/>
      <c r="EQ604" s="111"/>
      <c r="ER604" s="111"/>
      <c r="ES604" s="111"/>
      <c r="ET604" s="111"/>
      <c r="EU604" s="111"/>
      <c r="EV604" s="111"/>
      <c r="EW604" s="111"/>
      <c r="EX604" s="111"/>
      <c r="EY604" s="111"/>
      <c r="EZ604" s="111"/>
      <c r="FA604" s="111"/>
      <c r="FB604" s="111"/>
      <c r="FC604" s="111"/>
    </row>
    <row r="605" spans="1:159" s="110" customFormat="1">
      <c r="A605" s="134"/>
      <c r="B605" s="414"/>
      <c r="C605" s="88">
        <v>2008</v>
      </c>
      <c r="D605" s="106">
        <f t="shared" ref="D605:D607" si="252">E605+F605+G605+H605</f>
        <v>5.1999999999999998E-2</v>
      </c>
      <c r="E605" s="106">
        <v>5.1999999999999998E-2</v>
      </c>
      <c r="F605" s="88"/>
      <c r="G605" s="88"/>
      <c r="H605" s="88"/>
      <c r="W605" s="111"/>
      <c r="X605" s="111"/>
      <c r="Y605" s="111"/>
      <c r="Z605" s="111"/>
      <c r="AA605" s="111"/>
      <c r="AB605" s="111"/>
      <c r="AC605" s="111"/>
      <c r="AD605" s="111"/>
      <c r="AE605" s="111"/>
      <c r="AF605" s="111"/>
      <c r="AG605" s="111"/>
      <c r="AH605" s="111"/>
      <c r="AI605" s="111"/>
      <c r="AJ605" s="111"/>
      <c r="AK605" s="111"/>
      <c r="AL605" s="111"/>
      <c r="AM605" s="111"/>
      <c r="AN605" s="111"/>
      <c r="AO605" s="111"/>
      <c r="AP605" s="111"/>
      <c r="AQ605" s="111"/>
      <c r="AR605" s="111"/>
      <c r="AS605" s="111"/>
      <c r="AT605" s="111"/>
      <c r="AU605" s="111"/>
      <c r="AV605" s="111"/>
      <c r="AW605" s="111"/>
      <c r="AX605" s="95">
        <f t="shared" si="244"/>
        <v>5.1999999999999998E-2</v>
      </c>
      <c r="AY605" s="111"/>
      <c r="AZ605" s="111"/>
      <c r="BA605" s="111"/>
      <c r="BB605" s="111"/>
      <c r="BC605" s="111"/>
      <c r="BD605" s="111"/>
      <c r="BE605" s="111"/>
      <c r="BF605" s="111"/>
      <c r="BG605" s="111"/>
      <c r="BH605" s="111"/>
      <c r="BI605" s="111"/>
      <c r="BJ605" s="111"/>
      <c r="BK605" s="111"/>
      <c r="BL605" s="111"/>
      <c r="BM605" s="111"/>
      <c r="BN605" s="111"/>
      <c r="BO605" s="111"/>
      <c r="BP605" s="111"/>
      <c r="BQ605" s="111"/>
      <c r="BR605" s="111"/>
      <c r="BS605" s="111"/>
      <c r="BT605" s="111"/>
      <c r="BU605" s="111"/>
      <c r="BV605" s="111"/>
      <c r="BW605" s="111"/>
      <c r="BX605" s="111"/>
      <c r="BY605" s="111"/>
      <c r="BZ605" s="111"/>
      <c r="CA605" s="111"/>
      <c r="CB605" s="111"/>
      <c r="CC605" s="111"/>
      <c r="CD605" s="111"/>
      <c r="CE605" s="111"/>
      <c r="CF605" s="111"/>
      <c r="CG605" s="111"/>
      <c r="CH605" s="111"/>
      <c r="CI605" s="111"/>
      <c r="CJ605" s="111"/>
      <c r="CK605" s="111"/>
      <c r="CL605" s="111"/>
      <c r="CM605" s="111"/>
      <c r="CN605" s="111"/>
      <c r="CO605" s="111"/>
      <c r="CP605" s="111"/>
      <c r="CQ605" s="111"/>
      <c r="CR605" s="111"/>
      <c r="CS605" s="111"/>
      <c r="CT605" s="111"/>
      <c r="CU605" s="111"/>
      <c r="CV605" s="111"/>
      <c r="CW605" s="111"/>
      <c r="CX605" s="111"/>
      <c r="CY605" s="111"/>
      <c r="CZ605" s="111"/>
      <c r="DA605" s="111"/>
      <c r="DB605" s="111"/>
      <c r="DC605" s="111"/>
      <c r="DD605" s="111"/>
      <c r="DE605" s="111"/>
      <c r="DF605" s="111"/>
      <c r="DG605" s="111"/>
      <c r="DH605" s="111"/>
      <c r="DI605" s="111"/>
      <c r="DJ605" s="111"/>
      <c r="DK605" s="111"/>
      <c r="DL605" s="111"/>
      <c r="DM605" s="111"/>
      <c r="DN605" s="111"/>
      <c r="DO605" s="111"/>
      <c r="DP605" s="111"/>
      <c r="DQ605" s="111"/>
      <c r="DR605" s="111"/>
      <c r="DS605" s="111"/>
      <c r="DT605" s="111"/>
      <c r="DU605" s="111"/>
      <c r="DV605" s="111"/>
      <c r="DW605" s="111"/>
      <c r="DX605" s="111"/>
      <c r="DY605" s="111"/>
      <c r="DZ605" s="111"/>
      <c r="EA605" s="111"/>
      <c r="EB605" s="111"/>
      <c r="EC605" s="111"/>
      <c r="ED605" s="111"/>
      <c r="EE605" s="111"/>
      <c r="EF605" s="111"/>
      <c r="EG605" s="111"/>
      <c r="EH605" s="111"/>
      <c r="EI605" s="111"/>
      <c r="EJ605" s="111"/>
      <c r="EK605" s="111"/>
      <c r="EL605" s="111"/>
      <c r="EM605" s="111"/>
      <c r="EN605" s="111"/>
      <c r="EO605" s="111"/>
      <c r="EP605" s="111"/>
      <c r="EQ605" s="111"/>
      <c r="ER605" s="111"/>
      <c r="ES605" s="111"/>
      <c r="ET605" s="111"/>
      <c r="EU605" s="111"/>
      <c r="EV605" s="111"/>
      <c r="EW605" s="111"/>
      <c r="EX605" s="111"/>
      <c r="EY605" s="111"/>
      <c r="EZ605" s="111"/>
      <c r="FA605" s="111"/>
      <c r="FB605" s="111"/>
      <c r="FC605" s="111"/>
    </row>
    <row r="606" spans="1:159" s="110" customFormat="1">
      <c r="A606" s="134"/>
      <c r="B606" s="414"/>
      <c r="C606" s="88">
        <v>2009</v>
      </c>
      <c r="D606" s="106">
        <f t="shared" si="252"/>
        <v>5.7000000000000002E-2</v>
      </c>
      <c r="E606" s="106">
        <v>5.7000000000000002E-2</v>
      </c>
      <c r="F606" s="88"/>
      <c r="G606" s="88"/>
      <c r="H606" s="88"/>
      <c r="W606" s="111"/>
      <c r="X606" s="111"/>
      <c r="Y606" s="111"/>
      <c r="Z606" s="111"/>
      <c r="AA606" s="111"/>
      <c r="AB606" s="111"/>
      <c r="AC606" s="111"/>
      <c r="AD606" s="111"/>
      <c r="AE606" s="111"/>
      <c r="AF606" s="111"/>
      <c r="AG606" s="111"/>
      <c r="AH606" s="111"/>
      <c r="AI606" s="111"/>
      <c r="AJ606" s="111"/>
      <c r="AK606" s="111"/>
      <c r="AL606" s="111"/>
      <c r="AM606" s="111"/>
      <c r="AN606" s="111"/>
      <c r="AO606" s="111"/>
      <c r="AP606" s="111"/>
      <c r="AQ606" s="111"/>
      <c r="AR606" s="111"/>
      <c r="AS606" s="111"/>
      <c r="AT606" s="111"/>
      <c r="AU606" s="111"/>
      <c r="AV606" s="111"/>
      <c r="AW606" s="111"/>
      <c r="AX606" s="95">
        <f t="shared" si="244"/>
        <v>5.7000000000000002E-2</v>
      </c>
      <c r="AY606" s="111"/>
      <c r="AZ606" s="111"/>
      <c r="BA606" s="111"/>
      <c r="BB606" s="111"/>
      <c r="BC606" s="111"/>
      <c r="BD606" s="111"/>
      <c r="BE606" s="111"/>
      <c r="BF606" s="111"/>
      <c r="BG606" s="111"/>
      <c r="BH606" s="111"/>
      <c r="BI606" s="111"/>
      <c r="BJ606" s="111"/>
      <c r="BK606" s="111"/>
      <c r="BL606" s="111"/>
      <c r="BM606" s="111"/>
      <c r="BN606" s="111"/>
      <c r="BO606" s="111"/>
      <c r="BP606" s="111"/>
      <c r="BQ606" s="111"/>
      <c r="BR606" s="111"/>
      <c r="BS606" s="111"/>
      <c r="BT606" s="111"/>
      <c r="BU606" s="111"/>
      <c r="BV606" s="111"/>
      <c r="BW606" s="111"/>
      <c r="BX606" s="111"/>
      <c r="BY606" s="111"/>
      <c r="BZ606" s="111"/>
      <c r="CA606" s="111"/>
      <c r="CB606" s="111"/>
      <c r="CC606" s="111"/>
      <c r="CD606" s="111"/>
      <c r="CE606" s="111"/>
      <c r="CF606" s="111"/>
      <c r="CG606" s="111"/>
      <c r="CH606" s="111"/>
      <c r="CI606" s="111"/>
      <c r="CJ606" s="111"/>
      <c r="CK606" s="111"/>
      <c r="CL606" s="111"/>
      <c r="CM606" s="111"/>
      <c r="CN606" s="111"/>
      <c r="CO606" s="111"/>
      <c r="CP606" s="111"/>
      <c r="CQ606" s="111"/>
      <c r="CR606" s="111"/>
      <c r="CS606" s="111"/>
      <c r="CT606" s="111"/>
      <c r="CU606" s="111"/>
      <c r="CV606" s="111"/>
      <c r="CW606" s="111"/>
      <c r="CX606" s="111"/>
      <c r="CY606" s="111"/>
      <c r="CZ606" s="111"/>
      <c r="DA606" s="111"/>
      <c r="DB606" s="111"/>
      <c r="DC606" s="111"/>
      <c r="DD606" s="111"/>
      <c r="DE606" s="111"/>
      <c r="DF606" s="111"/>
      <c r="DG606" s="111"/>
      <c r="DH606" s="111"/>
      <c r="DI606" s="111"/>
      <c r="DJ606" s="111"/>
      <c r="DK606" s="111"/>
      <c r="DL606" s="111"/>
      <c r="DM606" s="111"/>
      <c r="DN606" s="111"/>
      <c r="DO606" s="111"/>
      <c r="DP606" s="111"/>
      <c r="DQ606" s="111"/>
      <c r="DR606" s="111"/>
      <c r="DS606" s="111"/>
      <c r="DT606" s="111"/>
      <c r="DU606" s="111"/>
      <c r="DV606" s="111"/>
      <c r="DW606" s="111"/>
      <c r="DX606" s="111"/>
      <c r="DY606" s="111"/>
      <c r="DZ606" s="111"/>
      <c r="EA606" s="111"/>
      <c r="EB606" s="111"/>
      <c r="EC606" s="111"/>
      <c r="ED606" s="111"/>
      <c r="EE606" s="111"/>
      <c r="EF606" s="111"/>
      <c r="EG606" s="111"/>
      <c r="EH606" s="111"/>
      <c r="EI606" s="111"/>
      <c r="EJ606" s="111"/>
      <c r="EK606" s="111"/>
      <c r="EL606" s="111"/>
      <c r="EM606" s="111"/>
      <c r="EN606" s="111"/>
      <c r="EO606" s="111"/>
      <c r="EP606" s="111"/>
      <c r="EQ606" s="111"/>
      <c r="ER606" s="111"/>
      <c r="ES606" s="111"/>
      <c r="ET606" s="111"/>
      <c r="EU606" s="111"/>
      <c r="EV606" s="111"/>
      <c r="EW606" s="111"/>
      <c r="EX606" s="111"/>
      <c r="EY606" s="111"/>
      <c r="EZ606" s="111"/>
      <c r="FA606" s="111"/>
      <c r="FB606" s="111"/>
      <c r="FC606" s="111"/>
    </row>
    <row r="607" spans="1:159" s="110" customFormat="1">
      <c r="A607" s="134"/>
      <c r="B607" s="415"/>
      <c r="C607" s="88">
        <v>2010</v>
      </c>
      <c r="D607" s="106">
        <f t="shared" si="252"/>
        <v>6.0999999999999999E-2</v>
      </c>
      <c r="E607" s="106">
        <v>6.0999999999999999E-2</v>
      </c>
      <c r="F607" s="88"/>
      <c r="G607" s="88"/>
      <c r="H607" s="88"/>
      <c r="W607" s="111"/>
      <c r="X607" s="111"/>
      <c r="Y607" s="111"/>
      <c r="Z607" s="111"/>
      <c r="AA607" s="111"/>
      <c r="AB607" s="111"/>
      <c r="AC607" s="111"/>
      <c r="AD607" s="111"/>
      <c r="AE607" s="111"/>
      <c r="AF607" s="111"/>
      <c r="AG607" s="111"/>
      <c r="AH607" s="111"/>
      <c r="AI607" s="111"/>
      <c r="AJ607" s="111"/>
      <c r="AK607" s="111"/>
      <c r="AL607" s="111"/>
      <c r="AM607" s="111"/>
      <c r="AN607" s="111"/>
      <c r="AO607" s="111"/>
      <c r="AP607" s="111"/>
      <c r="AQ607" s="111"/>
      <c r="AR607" s="111"/>
      <c r="AS607" s="111"/>
      <c r="AT607" s="111"/>
      <c r="AU607" s="111"/>
      <c r="AV607" s="111"/>
      <c r="AW607" s="111"/>
      <c r="AX607" s="95">
        <f t="shared" si="244"/>
        <v>6.0999999999999999E-2</v>
      </c>
      <c r="AY607" s="111"/>
      <c r="AZ607" s="111"/>
      <c r="BA607" s="111"/>
      <c r="BB607" s="111"/>
      <c r="BC607" s="111"/>
      <c r="BD607" s="111"/>
      <c r="BE607" s="111"/>
      <c r="BF607" s="111"/>
      <c r="BG607" s="111"/>
      <c r="BH607" s="111"/>
      <c r="BI607" s="111"/>
      <c r="BJ607" s="111"/>
      <c r="BK607" s="111"/>
      <c r="BL607" s="111"/>
      <c r="BM607" s="111"/>
      <c r="BN607" s="111"/>
      <c r="BO607" s="111"/>
      <c r="BP607" s="111"/>
      <c r="BQ607" s="111"/>
      <c r="BR607" s="111"/>
      <c r="BS607" s="111"/>
      <c r="BT607" s="111"/>
      <c r="BU607" s="111"/>
      <c r="BV607" s="111"/>
      <c r="BW607" s="111"/>
      <c r="BX607" s="111"/>
      <c r="BY607" s="111"/>
      <c r="BZ607" s="111"/>
      <c r="CA607" s="111"/>
      <c r="CB607" s="111"/>
      <c r="CC607" s="111"/>
      <c r="CD607" s="111"/>
      <c r="CE607" s="111"/>
      <c r="CF607" s="111"/>
      <c r="CG607" s="111"/>
      <c r="CH607" s="111"/>
      <c r="CI607" s="111"/>
      <c r="CJ607" s="111"/>
      <c r="CK607" s="111"/>
      <c r="CL607" s="111"/>
      <c r="CM607" s="111"/>
      <c r="CN607" s="111"/>
      <c r="CO607" s="111"/>
      <c r="CP607" s="111"/>
      <c r="CQ607" s="111"/>
      <c r="CR607" s="111"/>
      <c r="CS607" s="111"/>
      <c r="CT607" s="111"/>
      <c r="CU607" s="111"/>
      <c r="CV607" s="111"/>
      <c r="CW607" s="111"/>
      <c r="CX607" s="111"/>
      <c r="CY607" s="111"/>
      <c r="CZ607" s="111"/>
      <c r="DA607" s="111"/>
      <c r="DB607" s="111"/>
      <c r="DC607" s="111"/>
      <c r="DD607" s="111"/>
      <c r="DE607" s="111"/>
      <c r="DF607" s="111"/>
      <c r="DG607" s="111"/>
      <c r="DH607" s="111"/>
      <c r="DI607" s="111"/>
      <c r="DJ607" s="111"/>
      <c r="DK607" s="111"/>
      <c r="DL607" s="111"/>
      <c r="DM607" s="111"/>
      <c r="DN607" s="111"/>
      <c r="DO607" s="111"/>
      <c r="DP607" s="111"/>
      <c r="DQ607" s="111"/>
      <c r="DR607" s="111"/>
      <c r="DS607" s="111"/>
      <c r="DT607" s="111"/>
      <c r="DU607" s="111"/>
      <c r="DV607" s="111"/>
      <c r="DW607" s="111"/>
      <c r="DX607" s="111"/>
      <c r="DY607" s="111"/>
      <c r="DZ607" s="111"/>
      <c r="EA607" s="111"/>
      <c r="EB607" s="111"/>
      <c r="EC607" s="111"/>
      <c r="ED607" s="111"/>
      <c r="EE607" s="111"/>
      <c r="EF607" s="111"/>
      <c r="EG607" s="111"/>
      <c r="EH607" s="111"/>
      <c r="EI607" s="111"/>
      <c r="EJ607" s="111"/>
      <c r="EK607" s="111"/>
      <c r="EL607" s="111"/>
      <c r="EM607" s="111"/>
      <c r="EN607" s="111"/>
      <c r="EO607" s="111"/>
      <c r="EP607" s="111"/>
      <c r="EQ607" s="111"/>
      <c r="ER607" s="111"/>
      <c r="ES607" s="111"/>
      <c r="ET607" s="111"/>
      <c r="EU607" s="111"/>
      <c r="EV607" s="111"/>
      <c r="EW607" s="111"/>
      <c r="EX607" s="111"/>
      <c r="EY607" s="111"/>
      <c r="EZ607" s="111"/>
      <c r="FA607" s="111"/>
      <c r="FB607" s="111"/>
      <c r="FC607" s="111"/>
    </row>
    <row r="608" spans="1:159" s="117" customFormat="1" ht="18.75" customHeight="1">
      <c r="A608" s="132"/>
      <c r="B608" s="413" t="s">
        <v>244</v>
      </c>
      <c r="C608" s="101" t="s">
        <v>19</v>
      </c>
      <c r="D608" s="102">
        <f>D609+D610+D611+D612</f>
        <v>6.9000000000000006E-2</v>
      </c>
      <c r="E608" s="102">
        <f t="shared" ref="E608:H608" si="253">E609+E610+E611+E612</f>
        <v>6.9000000000000006E-2</v>
      </c>
      <c r="F608" s="102">
        <f t="shared" si="253"/>
        <v>0</v>
      </c>
      <c r="G608" s="102">
        <f t="shared" si="253"/>
        <v>0</v>
      </c>
      <c r="H608" s="102">
        <f t="shared" si="253"/>
        <v>0</v>
      </c>
      <c r="W608" s="118"/>
      <c r="X608" s="118"/>
      <c r="Y608" s="118"/>
      <c r="Z608" s="118"/>
      <c r="AA608" s="118"/>
      <c r="AB608" s="118"/>
      <c r="AC608" s="118"/>
      <c r="AD608" s="118"/>
      <c r="AE608" s="118"/>
      <c r="AF608" s="118"/>
      <c r="AG608" s="118"/>
      <c r="AH608" s="118"/>
      <c r="AI608" s="118"/>
      <c r="AJ608" s="118"/>
      <c r="AK608" s="118"/>
      <c r="AL608" s="118"/>
      <c r="AM608" s="118"/>
      <c r="AN608" s="118"/>
      <c r="AO608" s="118"/>
      <c r="AP608" s="118"/>
      <c r="AQ608" s="118"/>
      <c r="AR608" s="118"/>
      <c r="AS608" s="118"/>
      <c r="AT608" s="118"/>
      <c r="AU608" s="118"/>
      <c r="AV608" s="118"/>
      <c r="AW608" s="118"/>
      <c r="AX608" s="95">
        <f t="shared" si="244"/>
        <v>6.9000000000000006E-2</v>
      </c>
      <c r="AY608" s="118"/>
      <c r="AZ608" s="118"/>
      <c r="BA608" s="118"/>
      <c r="BB608" s="118"/>
      <c r="BC608" s="118"/>
      <c r="BD608" s="118"/>
      <c r="BE608" s="118"/>
      <c r="BF608" s="118"/>
      <c r="BG608" s="118"/>
      <c r="BH608" s="118"/>
      <c r="BI608" s="118"/>
      <c r="BJ608" s="118"/>
      <c r="BK608" s="118"/>
      <c r="BL608" s="118"/>
      <c r="BM608" s="118"/>
      <c r="BN608" s="118"/>
      <c r="BO608" s="118"/>
      <c r="BP608" s="118"/>
      <c r="BQ608" s="118"/>
      <c r="BR608" s="118"/>
      <c r="BS608" s="118"/>
      <c r="BT608" s="118"/>
      <c r="BU608" s="118"/>
      <c r="BV608" s="118"/>
      <c r="BW608" s="118"/>
      <c r="BX608" s="118"/>
      <c r="BY608" s="118"/>
      <c r="BZ608" s="118"/>
      <c r="CA608" s="118"/>
      <c r="CB608" s="118"/>
      <c r="CC608" s="118"/>
      <c r="CD608" s="118"/>
      <c r="CE608" s="118"/>
      <c r="CF608" s="118"/>
      <c r="CG608" s="118"/>
      <c r="CH608" s="118"/>
      <c r="CI608" s="118"/>
      <c r="CJ608" s="118"/>
      <c r="CK608" s="118"/>
      <c r="CL608" s="118"/>
      <c r="CM608" s="118"/>
      <c r="CN608" s="118"/>
      <c r="CO608" s="118"/>
      <c r="CP608" s="118"/>
      <c r="CQ608" s="118"/>
      <c r="CR608" s="118"/>
      <c r="CS608" s="118"/>
      <c r="CT608" s="118"/>
      <c r="CU608" s="118"/>
      <c r="CV608" s="118"/>
      <c r="CW608" s="118"/>
      <c r="CX608" s="118"/>
      <c r="CY608" s="118"/>
      <c r="CZ608" s="118"/>
      <c r="DA608" s="118"/>
      <c r="DB608" s="118"/>
      <c r="DC608" s="118"/>
      <c r="DD608" s="118"/>
      <c r="DE608" s="118"/>
      <c r="DF608" s="118"/>
      <c r="DG608" s="118"/>
      <c r="DH608" s="118"/>
      <c r="DI608" s="118"/>
      <c r="DJ608" s="118"/>
      <c r="DK608" s="118"/>
      <c r="DL608" s="118"/>
      <c r="DM608" s="118"/>
      <c r="DN608" s="118"/>
      <c r="DO608" s="118"/>
      <c r="DP608" s="118"/>
      <c r="DQ608" s="118"/>
      <c r="DR608" s="118"/>
      <c r="DS608" s="118"/>
      <c r="DT608" s="118"/>
      <c r="DU608" s="118"/>
      <c r="DV608" s="118"/>
      <c r="DW608" s="118"/>
      <c r="DX608" s="118"/>
      <c r="DY608" s="118"/>
      <c r="DZ608" s="118"/>
      <c r="EA608" s="118"/>
      <c r="EB608" s="118"/>
      <c r="EC608" s="118"/>
      <c r="ED608" s="118"/>
      <c r="EE608" s="118"/>
      <c r="EF608" s="118"/>
      <c r="EG608" s="118"/>
      <c r="EH608" s="118"/>
      <c r="EI608" s="118"/>
      <c r="EJ608" s="118"/>
      <c r="EK608" s="118"/>
      <c r="EL608" s="118"/>
      <c r="EM608" s="118"/>
      <c r="EN608" s="118"/>
      <c r="EO608" s="118"/>
      <c r="EP608" s="118"/>
      <c r="EQ608" s="118"/>
      <c r="ER608" s="118"/>
      <c r="ES608" s="118"/>
      <c r="ET608" s="118"/>
      <c r="EU608" s="118"/>
      <c r="EV608" s="118"/>
      <c r="EW608" s="118"/>
      <c r="EX608" s="118"/>
      <c r="EY608" s="118"/>
      <c r="EZ608" s="118"/>
      <c r="FA608" s="118"/>
      <c r="FB608" s="118"/>
      <c r="FC608" s="118"/>
    </row>
    <row r="609" spans="1:159" s="110" customFormat="1">
      <c r="A609" s="134"/>
      <c r="B609" s="414"/>
      <c r="C609" s="88">
        <v>2007</v>
      </c>
      <c r="D609" s="106">
        <f>E609+F609+G609+H609</f>
        <v>5.0000000000000001E-3</v>
      </c>
      <c r="E609" s="106">
        <v>5.0000000000000001E-3</v>
      </c>
      <c r="F609" s="88"/>
      <c r="G609" s="88"/>
      <c r="H609" s="88"/>
      <c r="W609" s="111"/>
      <c r="X609" s="111"/>
      <c r="Y609" s="111"/>
      <c r="Z609" s="111"/>
      <c r="AA609" s="111"/>
      <c r="AB609" s="111"/>
      <c r="AC609" s="111"/>
      <c r="AD609" s="111"/>
      <c r="AE609" s="111"/>
      <c r="AF609" s="111"/>
      <c r="AG609" s="111"/>
      <c r="AH609" s="111"/>
      <c r="AI609" s="111"/>
      <c r="AJ609" s="111"/>
      <c r="AK609" s="111"/>
      <c r="AL609" s="111"/>
      <c r="AM609" s="111"/>
      <c r="AN609" s="111"/>
      <c r="AO609" s="111"/>
      <c r="AP609" s="111"/>
      <c r="AQ609" s="111"/>
      <c r="AR609" s="111"/>
      <c r="AS609" s="111"/>
      <c r="AT609" s="111"/>
      <c r="AU609" s="111"/>
      <c r="AV609" s="111"/>
      <c r="AW609" s="111"/>
      <c r="AX609" s="95">
        <f t="shared" si="244"/>
        <v>5.0000000000000001E-3</v>
      </c>
      <c r="AY609" s="111"/>
      <c r="AZ609" s="111"/>
      <c r="BA609" s="111"/>
      <c r="BB609" s="111"/>
      <c r="BC609" s="111"/>
      <c r="BD609" s="111"/>
      <c r="BE609" s="111"/>
      <c r="BF609" s="111"/>
      <c r="BG609" s="111"/>
      <c r="BH609" s="111"/>
      <c r="BI609" s="111"/>
      <c r="BJ609" s="111"/>
      <c r="BK609" s="111"/>
      <c r="BL609" s="111"/>
      <c r="BM609" s="111"/>
      <c r="BN609" s="111"/>
      <c r="BO609" s="111"/>
      <c r="BP609" s="111"/>
      <c r="BQ609" s="111"/>
      <c r="BR609" s="111"/>
      <c r="BS609" s="111"/>
      <c r="BT609" s="111"/>
      <c r="BU609" s="111"/>
      <c r="BV609" s="111"/>
      <c r="BW609" s="111"/>
      <c r="BX609" s="111"/>
      <c r="BY609" s="111"/>
      <c r="BZ609" s="111"/>
      <c r="CA609" s="111"/>
      <c r="CB609" s="111"/>
      <c r="CC609" s="111"/>
      <c r="CD609" s="111"/>
      <c r="CE609" s="111"/>
      <c r="CF609" s="111"/>
      <c r="CG609" s="111"/>
      <c r="CH609" s="111"/>
      <c r="CI609" s="111"/>
      <c r="CJ609" s="111"/>
      <c r="CK609" s="111"/>
      <c r="CL609" s="111"/>
      <c r="CM609" s="111"/>
      <c r="CN609" s="111"/>
      <c r="CO609" s="111"/>
      <c r="CP609" s="111"/>
      <c r="CQ609" s="111"/>
      <c r="CR609" s="111"/>
      <c r="CS609" s="111"/>
      <c r="CT609" s="111"/>
      <c r="CU609" s="111"/>
      <c r="CV609" s="111"/>
      <c r="CW609" s="111"/>
      <c r="CX609" s="111"/>
      <c r="CY609" s="111"/>
      <c r="CZ609" s="111"/>
      <c r="DA609" s="111"/>
      <c r="DB609" s="111"/>
      <c r="DC609" s="111"/>
      <c r="DD609" s="111"/>
      <c r="DE609" s="111"/>
      <c r="DF609" s="111"/>
      <c r="DG609" s="111"/>
      <c r="DH609" s="111"/>
      <c r="DI609" s="111"/>
      <c r="DJ609" s="111"/>
      <c r="DK609" s="111"/>
      <c r="DL609" s="111"/>
      <c r="DM609" s="111"/>
      <c r="DN609" s="111"/>
      <c r="DO609" s="111"/>
      <c r="DP609" s="111"/>
      <c r="DQ609" s="111"/>
      <c r="DR609" s="111"/>
      <c r="DS609" s="111"/>
      <c r="DT609" s="111"/>
      <c r="DU609" s="111"/>
      <c r="DV609" s="111"/>
      <c r="DW609" s="111"/>
      <c r="DX609" s="111"/>
      <c r="DY609" s="111"/>
      <c r="DZ609" s="111"/>
      <c r="EA609" s="111"/>
      <c r="EB609" s="111"/>
      <c r="EC609" s="111"/>
      <c r="ED609" s="111"/>
      <c r="EE609" s="111"/>
      <c r="EF609" s="111"/>
      <c r="EG609" s="111"/>
      <c r="EH609" s="111"/>
      <c r="EI609" s="111"/>
      <c r="EJ609" s="111"/>
      <c r="EK609" s="111"/>
      <c r="EL609" s="111"/>
      <c r="EM609" s="111"/>
      <c r="EN609" s="111"/>
      <c r="EO609" s="111"/>
      <c r="EP609" s="111"/>
      <c r="EQ609" s="111"/>
      <c r="ER609" s="111"/>
      <c r="ES609" s="111"/>
      <c r="ET609" s="111"/>
      <c r="EU609" s="111"/>
      <c r="EV609" s="111"/>
      <c r="EW609" s="111"/>
      <c r="EX609" s="111"/>
      <c r="EY609" s="111"/>
      <c r="EZ609" s="111"/>
      <c r="FA609" s="111"/>
      <c r="FB609" s="111"/>
      <c r="FC609" s="111"/>
    </row>
    <row r="610" spans="1:159" s="110" customFormat="1">
      <c r="A610" s="134"/>
      <c r="B610" s="414"/>
      <c r="C610" s="88">
        <v>2008</v>
      </c>
      <c r="D610" s="106">
        <f t="shared" ref="D610:D612" si="254">E610+F610+G610+H610</f>
        <v>2.1000000000000001E-2</v>
      </c>
      <c r="E610" s="106">
        <v>2.1000000000000001E-2</v>
      </c>
      <c r="F610" s="88"/>
      <c r="G610" s="88"/>
      <c r="H610" s="88"/>
      <c r="W610" s="111"/>
      <c r="X610" s="111"/>
      <c r="Y610" s="111"/>
      <c r="Z610" s="111"/>
      <c r="AA610" s="111"/>
      <c r="AB610" s="111"/>
      <c r="AC610" s="111"/>
      <c r="AD610" s="111"/>
      <c r="AE610" s="111"/>
      <c r="AF610" s="111"/>
      <c r="AG610" s="111"/>
      <c r="AH610" s="111"/>
      <c r="AI610" s="111"/>
      <c r="AJ610" s="111"/>
      <c r="AK610" s="111"/>
      <c r="AL610" s="111"/>
      <c r="AM610" s="111"/>
      <c r="AN610" s="111"/>
      <c r="AO610" s="111"/>
      <c r="AP610" s="111"/>
      <c r="AQ610" s="111"/>
      <c r="AR610" s="111"/>
      <c r="AS610" s="111"/>
      <c r="AT610" s="111"/>
      <c r="AU610" s="111"/>
      <c r="AV610" s="111"/>
      <c r="AW610" s="111"/>
      <c r="AX610" s="95">
        <f t="shared" si="244"/>
        <v>2.1000000000000001E-2</v>
      </c>
      <c r="AY610" s="111"/>
      <c r="AZ610" s="111"/>
      <c r="BA610" s="111"/>
      <c r="BB610" s="111"/>
      <c r="BC610" s="111"/>
      <c r="BD610" s="111"/>
      <c r="BE610" s="111"/>
      <c r="BF610" s="111"/>
      <c r="BG610" s="111"/>
      <c r="BH610" s="111"/>
      <c r="BI610" s="111"/>
      <c r="BJ610" s="111"/>
      <c r="BK610" s="111"/>
      <c r="BL610" s="111"/>
      <c r="BM610" s="111"/>
      <c r="BN610" s="111"/>
      <c r="BO610" s="111"/>
      <c r="BP610" s="111"/>
      <c r="BQ610" s="111"/>
      <c r="BR610" s="111"/>
      <c r="BS610" s="111"/>
      <c r="BT610" s="111"/>
      <c r="BU610" s="111"/>
      <c r="BV610" s="111"/>
      <c r="BW610" s="111"/>
      <c r="BX610" s="111"/>
      <c r="BY610" s="111"/>
      <c r="BZ610" s="111"/>
      <c r="CA610" s="111"/>
      <c r="CB610" s="111"/>
      <c r="CC610" s="111"/>
      <c r="CD610" s="111"/>
      <c r="CE610" s="111"/>
      <c r="CF610" s="111"/>
      <c r="CG610" s="111"/>
      <c r="CH610" s="111"/>
      <c r="CI610" s="111"/>
      <c r="CJ610" s="111"/>
      <c r="CK610" s="111"/>
      <c r="CL610" s="111"/>
      <c r="CM610" s="111"/>
      <c r="CN610" s="111"/>
      <c r="CO610" s="111"/>
      <c r="CP610" s="111"/>
      <c r="CQ610" s="111"/>
      <c r="CR610" s="111"/>
      <c r="CS610" s="111"/>
      <c r="CT610" s="111"/>
      <c r="CU610" s="111"/>
      <c r="CV610" s="111"/>
      <c r="CW610" s="111"/>
      <c r="CX610" s="111"/>
      <c r="CY610" s="111"/>
      <c r="CZ610" s="111"/>
      <c r="DA610" s="111"/>
      <c r="DB610" s="111"/>
      <c r="DC610" s="111"/>
      <c r="DD610" s="111"/>
      <c r="DE610" s="111"/>
      <c r="DF610" s="111"/>
      <c r="DG610" s="111"/>
      <c r="DH610" s="111"/>
      <c r="DI610" s="111"/>
      <c r="DJ610" s="111"/>
      <c r="DK610" s="111"/>
      <c r="DL610" s="111"/>
      <c r="DM610" s="111"/>
      <c r="DN610" s="111"/>
      <c r="DO610" s="111"/>
      <c r="DP610" s="111"/>
      <c r="DQ610" s="111"/>
      <c r="DR610" s="111"/>
      <c r="DS610" s="111"/>
      <c r="DT610" s="111"/>
      <c r="DU610" s="111"/>
      <c r="DV610" s="111"/>
      <c r="DW610" s="111"/>
      <c r="DX610" s="111"/>
      <c r="DY610" s="111"/>
      <c r="DZ610" s="111"/>
      <c r="EA610" s="111"/>
      <c r="EB610" s="111"/>
      <c r="EC610" s="111"/>
      <c r="ED610" s="111"/>
      <c r="EE610" s="111"/>
      <c r="EF610" s="111"/>
      <c r="EG610" s="111"/>
      <c r="EH610" s="111"/>
      <c r="EI610" s="111"/>
      <c r="EJ610" s="111"/>
      <c r="EK610" s="111"/>
      <c r="EL610" s="111"/>
      <c r="EM610" s="111"/>
      <c r="EN610" s="111"/>
      <c r="EO610" s="111"/>
      <c r="EP610" s="111"/>
      <c r="EQ610" s="111"/>
      <c r="ER610" s="111"/>
      <c r="ES610" s="111"/>
      <c r="ET610" s="111"/>
      <c r="EU610" s="111"/>
      <c r="EV610" s="111"/>
      <c r="EW610" s="111"/>
      <c r="EX610" s="111"/>
      <c r="EY610" s="111"/>
      <c r="EZ610" s="111"/>
      <c r="FA610" s="111"/>
      <c r="FB610" s="111"/>
      <c r="FC610" s="111"/>
    </row>
    <row r="611" spans="1:159" s="110" customFormat="1">
      <c r="A611" s="134"/>
      <c r="B611" s="414"/>
      <c r="C611" s="88">
        <v>2009</v>
      </c>
      <c r="D611" s="106">
        <f t="shared" si="254"/>
        <v>2.1000000000000001E-2</v>
      </c>
      <c r="E611" s="106">
        <v>2.1000000000000001E-2</v>
      </c>
      <c r="F611" s="88"/>
      <c r="G611" s="88"/>
      <c r="H611" s="88"/>
      <c r="W611" s="111"/>
      <c r="X611" s="111"/>
      <c r="Y611" s="111"/>
      <c r="Z611" s="111"/>
      <c r="AA611" s="111"/>
      <c r="AB611" s="111"/>
      <c r="AC611" s="111"/>
      <c r="AD611" s="111"/>
      <c r="AE611" s="111"/>
      <c r="AF611" s="111"/>
      <c r="AG611" s="111"/>
      <c r="AH611" s="111"/>
      <c r="AI611" s="111"/>
      <c r="AJ611" s="111"/>
      <c r="AK611" s="111"/>
      <c r="AL611" s="111"/>
      <c r="AM611" s="111"/>
      <c r="AN611" s="111"/>
      <c r="AO611" s="111"/>
      <c r="AP611" s="111"/>
      <c r="AQ611" s="111"/>
      <c r="AR611" s="111"/>
      <c r="AS611" s="111"/>
      <c r="AT611" s="111"/>
      <c r="AU611" s="111"/>
      <c r="AV611" s="111"/>
      <c r="AW611" s="111"/>
      <c r="AX611" s="95">
        <f t="shared" si="244"/>
        <v>2.1000000000000001E-2</v>
      </c>
      <c r="AY611" s="111"/>
      <c r="AZ611" s="111"/>
      <c r="BA611" s="111"/>
      <c r="BB611" s="111"/>
      <c r="BC611" s="111"/>
      <c r="BD611" s="111"/>
      <c r="BE611" s="111"/>
      <c r="BF611" s="111"/>
      <c r="BG611" s="111"/>
      <c r="BH611" s="111"/>
      <c r="BI611" s="111"/>
      <c r="BJ611" s="111"/>
      <c r="BK611" s="111"/>
      <c r="BL611" s="111"/>
      <c r="BM611" s="111"/>
      <c r="BN611" s="111"/>
      <c r="BO611" s="111"/>
      <c r="BP611" s="111"/>
      <c r="BQ611" s="111"/>
      <c r="BR611" s="111"/>
      <c r="BS611" s="111"/>
      <c r="BT611" s="111"/>
      <c r="BU611" s="111"/>
      <c r="BV611" s="111"/>
      <c r="BW611" s="111"/>
      <c r="BX611" s="111"/>
      <c r="BY611" s="111"/>
      <c r="BZ611" s="111"/>
      <c r="CA611" s="111"/>
      <c r="CB611" s="111"/>
      <c r="CC611" s="111"/>
      <c r="CD611" s="111"/>
      <c r="CE611" s="111"/>
      <c r="CF611" s="111"/>
      <c r="CG611" s="111"/>
      <c r="CH611" s="111"/>
      <c r="CI611" s="111"/>
      <c r="CJ611" s="111"/>
      <c r="CK611" s="111"/>
      <c r="CL611" s="111"/>
      <c r="CM611" s="111"/>
      <c r="CN611" s="111"/>
      <c r="CO611" s="111"/>
      <c r="CP611" s="111"/>
      <c r="CQ611" s="111"/>
      <c r="CR611" s="111"/>
      <c r="CS611" s="111"/>
      <c r="CT611" s="111"/>
      <c r="CU611" s="111"/>
      <c r="CV611" s="111"/>
      <c r="CW611" s="111"/>
      <c r="CX611" s="111"/>
      <c r="CY611" s="111"/>
      <c r="CZ611" s="111"/>
      <c r="DA611" s="111"/>
      <c r="DB611" s="111"/>
      <c r="DC611" s="111"/>
      <c r="DD611" s="111"/>
      <c r="DE611" s="111"/>
      <c r="DF611" s="111"/>
      <c r="DG611" s="111"/>
      <c r="DH611" s="111"/>
      <c r="DI611" s="111"/>
      <c r="DJ611" s="111"/>
      <c r="DK611" s="111"/>
      <c r="DL611" s="111"/>
      <c r="DM611" s="111"/>
      <c r="DN611" s="111"/>
      <c r="DO611" s="111"/>
      <c r="DP611" s="111"/>
      <c r="DQ611" s="111"/>
      <c r="DR611" s="111"/>
      <c r="DS611" s="111"/>
      <c r="DT611" s="111"/>
      <c r="DU611" s="111"/>
      <c r="DV611" s="111"/>
      <c r="DW611" s="111"/>
      <c r="DX611" s="111"/>
      <c r="DY611" s="111"/>
      <c r="DZ611" s="111"/>
      <c r="EA611" s="111"/>
      <c r="EB611" s="111"/>
      <c r="EC611" s="111"/>
      <c r="ED611" s="111"/>
      <c r="EE611" s="111"/>
      <c r="EF611" s="111"/>
      <c r="EG611" s="111"/>
      <c r="EH611" s="111"/>
      <c r="EI611" s="111"/>
      <c r="EJ611" s="111"/>
      <c r="EK611" s="111"/>
      <c r="EL611" s="111"/>
      <c r="EM611" s="111"/>
      <c r="EN611" s="111"/>
      <c r="EO611" s="111"/>
      <c r="EP611" s="111"/>
      <c r="EQ611" s="111"/>
      <c r="ER611" s="111"/>
      <c r="ES611" s="111"/>
      <c r="ET611" s="111"/>
      <c r="EU611" s="111"/>
      <c r="EV611" s="111"/>
      <c r="EW611" s="111"/>
      <c r="EX611" s="111"/>
      <c r="EY611" s="111"/>
      <c r="EZ611" s="111"/>
      <c r="FA611" s="111"/>
      <c r="FB611" s="111"/>
      <c r="FC611" s="111"/>
    </row>
    <row r="612" spans="1:159" s="110" customFormat="1">
      <c r="A612" s="134"/>
      <c r="B612" s="415"/>
      <c r="C612" s="88">
        <v>2010</v>
      </c>
      <c r="D612" s="106">
        <f t="shared" si="254"/>
        <v>2.1999999999999999E-2</v>
      </c>
      <c r="E612" s="106">
        <v>2.1999999999999999E-2</v>
      </c>
      <c r="F612" s="88"/>
      <c r="G612" s="88"/>
      <c r="H612" s="88"/>
      <c r="W612" s="111"/>
      <c r="X612" s="111"/>
      <c r="Y612" s="111"/>
      <c r="Z612" s="111"/>
      <c r="AA612" s="111"/>
      <c r="AB612" s="111"/>
      <c r="AC612" s="111"/>
      <c r="AD612" s="111"/>
      <c r="AE612" s="111"/>
      <c r="AF612" s="111"/>
      <c r="AG612" s="111"/>
      <c r="AH612" s="111"/>
      <c r="AI612" s="111"/>
      <c r="AJ612" s="111"/>
      <c r="AK612" s="111"/>
      <c r="AL612" s="111"/>
      <c r="AM612" s="111"/>
      <c r="AN612" s="111"/>
      <c r="AO612" s="111"/>
      <c r="AP612" s="111"/>
      <c r="AQ612" s="111"/>
      <c r="AR612" s="111"/>
      <c r="AS612" s="111"/>
      <c r="AT612" s="111"/>
      <c r="AU612" s="111"/>
      <c r="AV612" s="111"/>
      <c r="AW612" s="111"/>
      <c r="AX612" s="95">
        <f t="shared" si="244"/>
        <v>2.1999999999999999E-2</v>
      </c>
      <c r="AY612" s="111"/>
      <c r="AZ612" s="111"/>
      <c r="BA612" s="111"/>
      <c r="BB612" s="111"/>
      <c r="BC612" s="111"/>
      <c r="BD612" s="111"/>
      <c r="BE612" s="111"/>
      <c r="BF612" s="111"/>
      <c r="BG612" s="111"/>
      <c r="BH612" s="111"/>
      <c r="BI612" s="111"/>
      <c r="BJ612" s="111"/>
      <c r="BK612" s="111"/>
      <c r="BL612" s="111"/>
      <c r="BM612" s="111"/>
      <c r="BN612" s="111"/>
      <c r="BO612" s="111"/>
      <c r="BP612" s="111"/>
      <c r="BQ612" s="111"/>
      <c r="BR612" s="111"/>
      <c r="BS612" s="111"/>
      <c r="BT612" s="111"/>
      <c r="BU612" s="111"/>
      <c r="BV612" s="111"/>
      <c r="BW612" s="111"/>
      <c r="BX612" s="111"/>
      <c r="BY612" s="111"/>
      <c r="BZ612" s="111"/>
      <c r="CA612" s="111"/>
      <c r="CB612" s="111"/>
      <c r="CC612" s="111"/>
      <c r="CD612" s="111"/>
      <c r="CE612" s="111"/>
      <c r="CF612" s="111"/>
      <c r="CG612" s="111"/>
      <c r="CH612" s="111"/>
      <c r="CI612" s="111"/>
      <c r="CJ612" s="111"/>
      <c r="CK612" s="111"/>
      <c r="CL612" s="111"/>
      <c r="CM612" s="111"/>
      <c r="CN612" s="111"/>
      <c r="CO612" s="111"/>
      <c r="CP612" s="111"/>
      <c r="CQ612" s="111"/>
      <c r="CR612" s="111"/>
      <c r="CS612" s="111"/>
      <c r="CT612" s="111"/>
      <c r="CU612" s="111"/>
      <c r="CV612" s="111"/>
      <c r="CW612" s="111"/>
      <c r="CX612" s="111"/>
      <c r="CY612" s="111"/>
      <c r="CZ612" s="111"/>
      <c r="DA612" s="111"/>
      <c r="DB612" s="111"/>
      <c r="DC612" s="111"/>
      <c r="DD612" s="111"/>
      <c r="DE612" s="111"/>
      <c r="DF612" s="111"/>
      <c r="DG612" s="111"/>
      <c r="DH612" s="111"/>
      <c r="DI612" s="111"/>
      <c r="DJ612" s="111"/>
      <c r="DK612" s="111"/>
      <c r="DL612" s="111"/>
      <c r="DM612" s="111"/>
      <c r="DN612" s="111"/>
      <c r="DO612" s="111"/>
      <c r="DP612" s="111"/>
      <c r="DQ612" s="111"/>
      <c r="DR612" s="111"/>
      <c r="DS612" s="111"/>
      <c r="DT612" s="111"/>
      <c r="DU612" s="111"/>
      <c r="DV612" s="111"/>
      <c r="DW612" s="111"/>
      <c r="DX612" s="111"/>
      <c r="DY612" s="111"/>
      <c r="DZ612" s="111"/>
      <c r="EA612" s="111"/>
      <c r="EB612" s="111"/>
      <c r="EC612" s="111"/>
      <c r="ED612" s="111"/>
      <c r="EE612" s="111"/>
      <c r="EF612" s="111"/>
      <c r="EG612" s="111"/>
      <c r="EH612" s="111"/>
      <c r="EI612" s="111"/>
      <c r="EJ612" s="111"/>
      <c r="EK612" s="111"/>
      <c r="EL612" s="111"/>
      <c r="EM612" s="111"/>
      <c r="EN612" s="111"/>
      <c r="EO612" s="111"/>
      <c r="EP612" s="111"/>
      <c r="EQ612" s="111"/>
      <c r="ER612" s="111"/>
      <c r="ES612" s="111"/>
      <c r="ET612" s="111"/>
      <c r="EU612" s="111"/>
      <c r="EV612" s="111"/>
      <c r="EW612" s="111"/>
      <c r="EX612" s="111"/>
      <c r="EY612" s="111"/>
      <c r="EZ612" s="111"/>
      <c r="FA612" s="111"/>
      <c r="FB612" s="111"/>
      <c r="FC612" s="111"/>
    </row>
    <row r="613" spans="1:159" s="117" customFormat="1">
      <c r="A613" s="132"/>
      <c r="B613" s="413" t="s">
        <v>245</v>
      </c>
      <c r="C613" s="101" t="s">
        <v>19</v>
      </c>
      <c r="D613" s="102">
        <f>D614+D615+D616+D617</f>
        <v>1.7999999999999998</v>
      </c>
      <c r="E613" s="102">
        <f t="shared" ref="E613:H613" si="255">E614+E615+E616+E617</f>
        <v>0</v>
      </c>
      <c r="F613" s="102">
        <f t="shared" si="255"/>
        <v>0</v>
      </c>
      <c r="G613" s="102">
        <f t="shared" si="255"/>
        <v>0</v>
      </c>
      <c r="H613" s="102">
        <f t="shared" si="255"/>
        <v>1.7999999999999998</v>
      </c>
      <c r="W613" s="118"/>
      <c r="X613" s="118"/>
      <c r="Y613" s="118"/>
      <c r="Z613" s="118"/>
      <c r="AA613" s="118"/>
      <c r="AB613" s="118"/>
      <c r="AC613" s="118"/>
      <c r="AD613" s="118"/>
      <c r="AE613" s="118"/>
      <c r="AF613" s="118"/>
      <c r="AG613" s="118"/>
      <c r="AH613" s="118"/>
      <c r="AI613" s="118"/>
      <c r="AJ613" s="118"/>
      <c r="AK613" s="118"/>
      <c r="AL613" s="118"/>
      <c r="AM613" s="118"/>
      <c r="AN613" s="118"/>
      <c r="AO613" s="118"/>
      <c r="AP613" s="118"/>
      <c r="AQ613" s="118"/>
      <c r="AR613" s="118"/>
      <c r="AS613" s="118"/>
      <c r="AT613" s="118"/>
      <c r="AU613" s="118"/>
      <c r="AV613" s="118"/>
      <c r="AW613" s="118"/>
      <c r="AX613" s="95">
        <f t="shared" si="244"/>
        <v>1.7999999999999998</v>
      </c>
      <c r="AY613" s="118"/>
      <c r="AZ613" s="118"/>
      <c r="BA613" s="118"/>
      <c r="BB613" s="118"/>
      <c r="BC613" s="118"/>
      <c r="BD613" s="118"/>
      <c r="BE613" s="118"/>
      <c r="BF613" s="118"/>
      <c r="BG613" s="118"/>
      <c r="BH613" s="118"/>
      <c r="BI613" s="118"/>
      <c r="BJ613" s="118"/>
      <c r="BK613" s="118"/>
      <c r="BL613" s="118"/>
      <c r="BM613" s="118"/>
      <c r="BN613" s="118"/>
      <c r="BO613" s="118"/>
      <c r="BP613" s="118"/>
      <c r="BQ613" s="118"/>
      <c r="BR613" s="118"/>
      <c r="BS613" s="118"/>
      <c r="BT613" s="118"/>
      <c r="BU613" s="118"/>
      <c r="BV613" s="118"/>
      <c r="BW613" s="118"/>
      <c r="BX613" s="118"/>
      <c r="BY613" s="118"/>
      <c r="BZ613" s="118"/>
      <c r="CA613" s="118"/>
      <c r="CB613" s="118"/>
      <c r="CC613" s="118"/>
      <c r="CD613" s="118"/>
      <c r="CE613" s="118"/>
      <c r="CF613" s="118"/>
      <c r="CG613" s="118"/>
      <c r="CH613" s="118"/>
      <c r="CI613" s="118"/>
      <c r="CJ613" s="118"/>
      <c r="CK613" s="118"/>
      <c r="CL613" s="118"/>
      <c r="CM613" s="118"/>
      <c r="CN613" s="118"/>
      <c r="CO613" s="118"/>
      <c r="CP613" s="118"/>
      <c r="CQ613" s="118"/>
      <c r="CR613" s="118"/>
      <c r="CS613" s="118"/>
      <c r="CT613" s="118"/>
      <c r="CU613" s="118"/>
      <c r="CV613" s="118"/>
      <c r="CW613" s="118"/>
      <c r="CX613" s="118"/>
      <c r="CY613" s="118"/>
      <c r="CZ613" s="118"/>
      <c r="DA613" s="118"/>
      <c r="DB613" s="118"/>
      <c r="DC613" s="118"/>
      <c r="DD613" s="118"/>
      <c r="DE613" s="118"/>
      <c r="DF613" s="118"/>
      <c r="DG613" s="118"/>
      <c r="DH613" s="118"/>
      <c r="DI613" s="118"/>
      <c r="DJ613" s="118"/>
      <c r="DK613" s="118"/>
      <c r="DL613" s="118"/>
      <c r="DM613" s="118"/>
      <c r="DN613" s="118"/>
      <c r="DO613" s="118"/>
      <c r="DP613" s="118"/>
      <c r="DQ613" s="118"/>
      <c r="DR613" s="118"/>
      <c r="DS613" s="118"/>
      <c r="DT613" s="118"/>
      <c r="DU613" s="118"/>
      <c r="DV613" s="118"/>
      <c r="DW613" s="118"/>
      <c r="DX613" s="118"/>
      <c r="DY613" s="118"/>
      <c r="DZ613" s="118"/>
      <c r="EA613" s="118"/>
      <c r="EB613" s="118"/>
      <c r="EC613" s="118"/>
      <c r="ED613" s="118"/>
      <c r="EE613" s="118"/>
      <c r="EF613" s="118"/>
      <c r="EG613" s="118"/>
      <c r="EH613" s="118"/>
      <c r="EI613" s="118"/>
      <c r="EJ613" s="118"/>
      <c r="EK613" s="118"/>
      <c r="EL613" s="118"/>
      <c r="EM613" s="118"/>
      <c r="EN613" s="118"/>
      <c r="EO613" s="118"/>
      <c r="EP613" s="118"/>
      <c r="EQ613" s="118"/>
      <c r="ER613" s="118"/>
      <c r="ES613" s="118"/>
      <c r="ET613" s="118"/>
      <c r="EU613" s="118"/>
      <c r="EV613" s="118"/>
      <c r="EW613" s="118"/>
      <c r="EX613" s="118"/>
      <c r="EY613" s="118"/>
      <c r="EZ613" s="118"/>
      <c r="FA613" s="118"/>
      <c r="FB613" s="118"/>
      <c r="FC613" s="118"/>
    </row>
    <row r="614" spans="1:159" s="110" customFormat="1">
      <c r="A614" s="134"/>
      <c r="B614" s="414"/>
      <c r="C614" s="88">
        <v>2007</v>
      </c>
      <c r="D614" s="112">
        <f>E614+F614+G614+H614</f>
        <v>0</v>
      </c>
      <c r="E614" s="112"/>
      <c r="F614" s="112"/>
      <c r="G614" s="112"/>
      <c r="H614" s="112"/>
      <c r="W614" s="111"/>
      <c r="X614" s="111"/>
      <c r="Y614" s="111"/>
      <c r="Z614" s="111"/>
      <c r="AA614" s="111"/>
      <c r="AB614" s="111"/>
      <c r="AC614" s="111"/>
      <c r="AD614" s="111"/>
      <c r="AE614" s="111"/>
      <c r="AF614" s="111"/>
      <c r="AG614" s="111"/>
      <c r="AH614" s="111"/>
      <c r="AI614" s="111"/>
      <c r="AJ614" s="111"/>
      <c r="AK614" s="111"/>
      <c r="AL614" s="111"/>
      <c r="AM614" s="111"/>
      <c r="AN614" s="111"/>
      <c r="AO614" s="111"/>
      <c r="AP614" s="111"/>
      <c r="AQ614" s="111"/>
      <c r="AR614" s="111"/>
      <c r="AS614" s="111"/>
      <c r="AT614" s="111"/>
      <c r="AU614" s="111"/>
      <c r="AV614" s="111"/>
      <c r="AW614" s="111"/>
      <c r="AX614" s="95">
        <f t="shared" si="244"/>
        <v>0</v>
      </c>
      <c r="AY614" s="111"/>
      <c r="AZ614" s="111"/>
      <c r="BA614" s="111"/>
      <c r="BB614" s="111"/>
      <c r="BC614" s="111"/>
      <c r="BD614" s="111"/>
      <c r="BE614" s="111"/>
      <c r="BF614" s="111"/>
      <c r="BG614" s="111"/>
      <c r="BH614" s="111"/>
      <c r="BI614" s="111"/>
      <c r="BJ614" s="111"/>
      <c r="BK614" s="111"/>
      <c r="BL614" s="111"/>
      <c r="BM614" s="111"/>
      <c r="BN614" s="111"/>
      <c r="BO614" s="111"/>
      <c r="BP614" s="111"/>
      <c r="BQ614" s="111"/>
      <c r="BR614" s="111"/>
      <c r="BS614" s="111"/>
      <c r="BT614" s="111"/>
      <c r="BU614" s="111"/>
      <c r="BV614" s="111"/>
      <c r="BW614" s="111"/>
      <c r="BX614" s="111"/>
      <c r="BY614" s="111"/>
      <c r="BZ614" s="111"/>
      <c r="CA614" s="111"/>
      <c r="CB614" s="111"/>
      <c r="CC614" s="111"/>
      <c r="CD614" s="111"/>
      <c r="CE614" s="111"/>
      <c r="CF614" s="111"/>
      <c r="CG614" s="111"/>
      <c r="CH614" s="111"/>
      <c r="CI614" s="111"/>
      <c r="CJ614" s="111"/>
      <c r="CK614" s="111"/>
      <c r="CL614" s="111"/>
      <c r="CM614" s="111"/>
      <c r="CN614" s="111"/>
      <c r="CO614" s="111"/>
      <c r="CP614" s="111"/>
      <c r="CQ614" s="111"/>
      <c r="CR614" s="111"/>
      <c r="CS614" s="111"/>
      <c r="CT614" s="111"/>
      <c r="CU614" s="111"/>
      <c r="CV614" s="111"/>
      <c r="CW614" s="111"/>
      <c r="CX614" s="111"/>
      <c r="CY614" s="111"/>
      <c r="CZ614" s="111"/>
      <c r="DA614" s="111"/>
      <c r="DB614" s="111"/>
      <c r="DC614" s="111"/>
      <c r="DD614" s="111"/>
      <c r="DE614" s="111"/>
      <c r="DF614" s="111"/>
      <c r="DG614" s="111"/>
      <c r="DH614" s="111"/>
      <c r="DI614" s="111"/>
      <c r="DJ614" s="111"/>
      <c r="DK614" s="111"/>
      <c r="DL614" s="111"/>
      <c r="DM614" s="111"/>
      <c r="DN614" s="111"/>
      <c r="DO614" s="111"/>
      <c r="DP614" s="111"/>
      <c r="DQ614" s="111"/>
      <c r="DR614" s="111"/>
      <c r="DS614" s="111"/>
      <c r="DT614" s="111"/>
      <c r="DU614" s="111"/>
      <c r="DV614" s="111"/>
      <c r="DW614" s="111"/>
      <c r="DX614" s="111"/>
      <c r="DY614" s="111"/>
      <c r="DZ614" s="111"/>
      <c r="EA614" s="111"/>
      <c r="EB614" s="111"/>
      <c r="EC614" s="111"/>
      <c r="ED614" s="111"/>
      <c r="EE614" s="111"/>
      <c r="EF614" s="111"/>
      <c r="EG614" s="111"/>
      <c r="EH614" s="111"/>
      <c r="EI614" s="111"/>
      <c r="EJ614" s="111"/>
      <c r="EK614" s="111"/>
      <c r="EL614" s="111"/>
      <c r="EM614" s="111"/>
      <c r="EN614" s="111"/>
      <c r="EO614" s="111"/>
      <c r="EP614" s="111"/>
      <c r="EQ614" s="111"/>
      <c r="ER614" s="111"/>
      <c r="ES614" s="111"/>
      <c r="ET614" s="111"/>
      <c r="EU614" s="111"/>
      <c r="EV614" s="111"/>
      <c r="EW614" s="111"/>
      <c r="EX614" s="111"/>
      <c r="EY614" s="111"/>
      <c r="EZ614" s="111"/>
      <c r="FA614" s="111"/>
      <c r="FB614" s="111"/>
      <c r="FC614" s="111"/>
    </row>
    <row r="615" spans="1:159" s="110" customFormat="1">
      <c r="A615" s="134"/>
      <c r="B615" s="414"/>
      <c r="C615" s="88">
        <v>2008</v>
      </c>
      <c r="D615" s="112">
        <f t="shared" ref="D615:D617" si="256">E615+F615+G615+H615</f>
        <v>0.6</v>
      </c>
      <c r="E615" s="112"/>
      <c r="F615" s="112"/>
      <c r="G615" s="112"/>
      <c r="H615" s="112">
        <v>0.6</v>
      </c>
      <c r="W615" s="111"/>
      <c r="X615" s="111"/>
      <c r="Y615" s="111"/>
      <c r="Z615" s="111"/>
      <c r="AA615" s="111"/>
      <c r="AB615" s="111"/>
      <c r="AC615" s="111"/>
      <c r="AD615" s="111"/>
      <c r="AE615" s="111"/>
      <c r="AF615" s="111"/>
      <c r="AG615" s="111"/>
      <c r="AH615" s="111"/>
      <c r="AI615" s="111"/>
      <c r="AJ615" s="111"/>
      <c r="AK615" s="111"/>
      <c r="AL615" s="111"/>
      <c r="AM615" s="111"/>
      <c r="AN615" s="111"/>
      <c r="AO615" s="111"/>
      <c r="AP615" s="111"/>
      <c r="AQ615" s="111"/>
      <c r="AR615" s="111"/>
      <c r="AS615" s="111"/>
      <c r="AT615" s="111"/>
      <c r="AU615" s="111"/>
      <c r="AV615" s="111"/>
      <c r="AW615" s="111"/>
      <c r="AX615" s="95">
        <f t="shared" si="244"/>
        <v>0.6</v>
      </c>
      <c r="AY615" s="111"/>
      <c r="AZ615" s="111"/>
      <c r="BA615" s="111"/>
      <c r="BB615" s="111"/>
      <c r="BC615" s="111"/>
      <c r="BD615" s="111"/>
      <c r="BE615" s="111"/>
      <c r="BF615" s="111"/>
      <c r="BG615" s="111"/>
      <c r="BH615" s="111"/>
      <c r="BI615" s="111"/>
      <c r="BJ615" s="111"/>
      <c r="BK615" s="111"/>
      <c r="BL615" s="111"/>
      <c r="BM615" s="111"/>
      <c r="BN615" s="111"/>
      <c r="BO615" s="111"/>
      <c r="BP615" s="111"/>
      <c r="BQ615" s="111"/>
      <c r="BR615" s="111"/>
      <c r="BS615" s="111"/>
      <c r="BT615" s="111"/>
      <c r="BU615" s="111"/>
      <c r="BV615" s="111"/>
      <c r="BW615" s="111"/>
      <c r="BX615" s="111"/>
      <c r="BY615" s="111"/>
      <c r="BZ615" s="111"/>
      <c r="CA615" s="111"/>
      <c r="CB615" s="111"/>
      <c r="CC615" s="111"/>
      <c r="CD615" s="111"/>
      <c r="CE615" s="111"/>
      <c r="CF615" s="111"/>
      <c r="CG615" s="111"/>
      <c r="CH615" s="111"/>
      <c r="CI615" s="111"/>
      <c r="CJ615" s="111"/>
      <c r="CK615" s="111"/>
      <c r="CL615" s="111"/>
      <c r="CM615" s="111"/>
      <c r="CN615" s="111"/>
      <c r="CO615" s="111"/>
      <c r="CP615" s="111"/>
      <c r="CQ615" s="111"/>
      <c r="CR615" s="111"/>
      <c r="CS615" s="111"/>
      <c r="CT615" s="111"/>
      <c r="CU615" s="111"/>
      <c r="CV615" s="111"/>
      <c r="CW615" s="111"/>
      <c r="CX615" s="111"/>
      <c r="CY615" s="111"/>
      <c r="CZ615" s="111"/>
      <c r="DA615" s="111"/>
      <c r="DB615" s="111"/>
      <c r="DC615" s="111"/>
      <c r="DD615" s="111"/>
      <c r="DE615" s="111"/>
      <c r="DF615" s="111"/>
      <c r="DG615" s="111"/>
      <c r="DH615" s="111"/>
      <c r="DI615" s="111"/>
      <c r="DJ615" s="111"/>
      <c r="DK615" s="111"/>
      <c r="DL615" s="111"/>
      <c r="DM615" s="111"/>
      <c r="DN615" s="111"/>
      <c r="DO615" s="111"/>
      <c r="DP615" s="111"/>
      <c r="DQ615" s="111"/>
      <c r="DR615" s="111"/>
      <c r="DS615" s="111"/>
      <c r="DT615" s="111"/>
      <c r="DU615" s="111"/>
      <c r="DV615" s="111"/>
      <c r="DW615" s="111"/>
      <c r="DX615" s="111"/>
      <c r="DY615" s="111"/>
      <c r="DZ615" s="111"/>
      <c r="EA615" s="111"/>
      <c r="EB615" s="111"/>
      <c r="EC615" s="111"/>
      <c r="ED615" s="111"/>
      <c r="EE615" s="111"/>
      <c r="EF615" s="111"/>
      <c r="EG615" s="111"/>
      <c r="EH615" s="111"/>
      <c r="EI615" s="111"/>
      <c r="EJ615" s="111"/>
      <c r="EK615" s="111"/>
      <c r="EL615" s="111"/>
      <c r="EM615" s="111"/>
      <c r="EN615" s="111"/>
      <c r="EO615" s="111"/>
      <c r="EP615" s="111"/>
      <c r="EQ615" s="111"/>
      <c r="ER615" s="111"/>
      <c r="ES615" s="111"/>
      <c r="ET615" s="111"/>
      <c r="EU615" s="111"/>
      <c r="EV615" s="111"/>
      <c r="EW615" s="111"/>
      <c r="EX615" s="111"/>
      <c r="EY615" s="111"/>
      <c r="EZ615" s="111"/>
      <c r="FA615" s="111"/>
      <c r="FB615" s="111"/>
      <c r="FC615" s="111"/>
    </row>
    <row r="616" spans="1:159" s="110" customFormat="1">
      <c r="A616" s="134"/>
      <c r="B616" s="414"/>
      <c r="C616" s="88">
        <v>2009</v>
      </c>
      <c r="D616" s="112">
        <f t="shared" si="256"/>
        <v>0.6</v>
      </c>
      <c r="E616" s="112"/>
      <c r="F616" s="112"/>
      <c r="G616" s="112"/>
      <c r="H616" s="112">
        <v>0.6</v>
      </c>
      <c r="W616" s="111"/>
      <c r="X616" s="111"/>
      <c r="Y616" s="111"/>
      <c r="Z616" s="111"/>
      <c r="AA616" s="111"/>
      <c r="AB616" s="111"/>
      <c r="AC616" s="111"/>
      <c r="AD616" s="111"/>
      <c r="AE616" s="111"/>
      <c r="AF616" s="111"/>
      <c r="AG616" s="111"/>
      <c r="AH616" s="111"/>
      <c r="AI616" s="111"/>
      <c r="AJ616" s="111"/>
      <c r="AK616" s="111"/>
      <c r="AL616" s="111"/>
      <c r="AM616" s="111"/>
      <c r="AN616" s="111"/>
      <c r="AO616" s="111"/>
      <c r="AP616" s="111"/>
      <c r="AQ616" s="111"/>
      <c r="AR616" s="111"/>
      <c r="AS616" s="111"/>
      <c r="AT616" s="111"/>
      <c r="AU616" s="111"/>
      <c r="AV616" s="111"/>
      <c r="AW616" s="111"/>
      <c r="AX616" s="95">
        <f t="shared" si="244"/>
        <v>0.6</v>
      </c>
      <c r="AY616" s="111"/>
      <c r="AZ616" s="111"/>
      <c r="BA616" s="111"/>
      <c r="BB616" s="111"/>
      <c r="BC616" s="111"/>
      <c r="BD616" s="111"/>
      <c r="BE616" s="111"/>
      <c r="BF616" s="111"/>
      <c r="BG616" s="111"/>
      <c r="BH616" s="111"/>
      <c r="BI616" s="111"/>
      <c r="BJ616" s="111"/>
      <c r="BK616" s="111"/>
      <c r="BL616" s="111"/>
      <c r="BM616" s="111"/>
      <c r="BN616" s="111"/>
      <c r="BO616" s="111"/>
      <c r="BP616" s="111"/>
      <c r="BQ616" s="111"/>
      <c r="BR616" s="111"/>
      <c r="BS616" s="111"/>
      <c r="BT616" s="111"/>
      <c r="BU616" s="111"/>
      <c r="BV616" s="111"/>
      <c r="BW616" s="111"/>
      <c r="BX616" s="111"/>
      <c r="BY616" s="111"/>
      <c r="BZ616" s="111"/>
      <c r="CA616" s="111"/>
      <c r="CB616" s="111"/>
      <c r="CC616" s="111"/>
      <c r="CD616" s="111"/>
      <c r="CE616" s="111"/>
      <c r="CF616" s="111"/>
      <c r="CG616" s="111"/>
      <c r="CH616" s="111"/>
      <c r="CI616" s="111"/>
      <c r="CJ616" s="111"/>
      <c r="CK616" s="111"/>
      <c r="CL616" s="111"/>
      <c r="CM616" s="111"/>
      <c r="CN616" s="111"/>
      <c r="CO616" s="111"/>
      <c r="CP616" s="111"/>
      <c r="CQ616" s="111"/>
      <c r="CR616" s="111"/>
      <c r="CS616" s="111"/>
      <c r="CT616" s="111"/>
      <c r="CU616" s="111"/>
      <c r="CV616" s="111"/>
      <c r="CW616" s="111"/>
      <c r="CX616" s="111"/>
      <c r="CY616" s="111"/>
      <c r="CZ616" s="111"/>
      <c r="DA616" s="111"/>
      <c r="DB616" s="111"/>
      <c r="DC616" s="111"/>
      <c r="DD616" s="111"/>
      <c r="DE616" s="111"/>
      <c r="DF616" s="111"/>
      <c r="DG616" s="111"/>
      <c r="DH616" s="111"/>
      <c r="DI616" s="111"/>
      <c r="DJ616" s="111"/>
      <c r="DK616" s="111"/>
      <c r="DL616" s="111"/>
      <c r="DM616" s="111"/>
      <c r="DN616" s="111"/>
      <c r="DO616" s="111"/>
      <c r="DP616" s="111"/>
      <c r="DQ616" s="111"/>
      <c r="DR616" s="111"/>
      <c r="DS616" s="111"/>
      <c r="DT616" s="111"/>
      <c r="DU616" s="111"/>
      <c r="DV616" s="111"/>
      <c r="DW616" s="111"/>
      <c r="DX616" s="111"/>
      <c r="DY616" s="111"/>
      <c r="DZ616" s="111"/>
      <c r="EA616" s="111"/>
      <c r="EB616" s="111"/>
      <c r="EC616" s="111"/>
      <c r="ED616" s="111"/>
      <c r="EE616" s="111"/>
      <c r="EF616" s="111"/>
      <c r="EG616" s="111"/>
      <c r="EH616" s="111"/>
      <c r="EI616" s="111"/>
      <c r="EJ616" s="111"/>
      <c r="EK616" s="111"/>
      <c r="EL616" s="111"/>
      <c r="EM616" s="111"/>
      <c r="EN616" s="111"/>
      <c r="EO616" s="111"/>
      <c r="EP616" s="111"/>
      <c r="EQ616" s="111"/>
      <c r="ER616" s="111"/>
      <c r="ES616" s="111"/>
      <c r="ET616" s="111"/>
      <c r="EU616" s="111"/>
      <c r="EV616" s="111"/>
      <c r="EW616" s="111"/>
      <c r="EX616" s="111"/>
      <c r="EY616" s="111"/>
      <c r="EZ616" s="111"/>
      <c r="FA616" s="111"/>
      <c r="FB616" s="111"/>
      <c r="FC616" s="111"/>
    </row>
    <row r="617" spans="1:159" s="110" customFormat="1">
      <c r="A617" s="134"/>
      <c r="B617" s="415"/>
      <c r="C617" s="88">
        <v>2010</v>
      </c>
      <c r="D617" s="112">
        <f t="shared" si="256"/>
        <v>0.6</v>
      </c>
      <c r="E617" s="112"/>
      <c r="F617" s="112"/>
      <c r="G617" s="112"/>
      <c r="H617" s="112">
        <v>0.6</v>
      </c>
      <c r="W617" s="111"/>
      <c r="X617" s="111"/>
      <c r="Y617" s="111"/>
      <c r="Z617" s="111"/>
      <c r="AA617" s="111"/>
      <c r="AB617" s="111"/>
      <c r="AC617" s="111"/>
      <c r="AD617" s="111"/>
      <c r="AE617" s="111"/>
      <c r="AF617" s="111"/>
      <c r="AG617" s="111"/>
      <c r="AH617" s="111"/>
      <c r="AI617" s="111"/>
      <c r="AJ617" s="111"/>
      <c r="AK617" s="111"/>
      <c r="AL617" s="111"/>
      <c r="AM617" s="111"/>
      <c r="AN617" s="111"/>
      <c r="AO617" s="111"/>
      <c r="AP617" s="111"/>
      <c r="AQ617" s="111"/>
      <c r="AR617" s="111"/>
      <c r="AS617" s="111"/>
      <c r="AT617" s="111"/>
      <c r="AU617" s="111"/>
      <c r="AV617" s="111"/>
      <c r="AW617" s="111"/>
      <c r="AX617" s="95">
        <f t="shared" si="244"/>
        <v>0.6</v>
      </c>
      <c r="AY617" s="111"/>
      <c r="AZ617" s="111"/>
      <c r="BA617" s="111"/>
      <c r="BB617" s="111"/>
      <c r="BC617" s="111"/>
      <c r="BD617" s="111"/>
      <c r="BE617" s="111"/>
      <c r="BF617" s="111"/>
      <c r="BG617" s="111"/>
      <c r="BH617" s="111"/>
      <c r="BI617" s="111"/>
      <c r="BJ617" s="111"/>
      <c r="BK617" s="111"/>
      <c r="BL617" s="111"/>
      <c r="BM617" s="111"/>
      <c r="BN617" s="111"/>
      <c r="BO617" s="111"/>
      <c r="BP617" s="111"/>
      <c r="BQ617" s="111"/>
      <c r="BR617" s="111"/>
      <c r="BS617" s="111"/>
      <c r="BT617" s="111"/>
      <c r="BU617" s="111"/>
      <c r="BV617" s="111"/>
      <c r="BW617" s="111"/>
      <c r="BX617" s="111"/>
      <c r="BY617" s="111"/>
      <c r="BZ617" s="111"/>
      <c r="CA617" s="111"/>
      <c r="CB617" s="111"/>
      <c r="CC617" s="111"/>
      <c r="CD617" s="111"/>
      <c r="CE617" s="111"/>
      <c r="CF617" s="111"/>
      <c r="CG617" s="111"/>
      <c r="CH617" s="111"/>
      <c r="CI617" s="111"/>
      <c r="CJ617" s="111"/>
      <c r="CK617" s="111"/>
      <c r="CL617" s="111"/>
      <c r="CM617" s="111"/>
      <c r="CN617" s="111"/>
      <c r="CO617" s="111"/>
      <c r="CP617" s="111"/>
      <c r="CQ617" s="111"/>
      <c r="CR617" s="111"/>
      <c r="CS617" s="111"/>
      <c r="CT617" s="111"/>
      <c r="CU617" s="111"/>
      <c r="CV617" s="111"/>
      <c r="CW617" s="111"/>
      <c r="CX617" s="111"/>
      <c r="CY617" s="111"/>
      <c r="CZ617" s="111"/>
      <c r="DA617" s="111"/>
      <c r="DB617" s="111"/>
      <c r="DC617" s="111"/>
      <c r="DD617" s="111"/>
      <c r="DE617" s="111"/>
      <c r="DF617" s="111"/>
      <c r="DG617" s="111"/>
      <c r="DH617" s="111"/>
      <c r="DI617" s="111"/>
      <c r="DJ617" s="111"/>
      <c r="DK617" s="111"/>
      <c r="DL617" s="111"/>
      <c r="DM617" s="111"/>
      <c r="DN617" s="111"/>
      <c r="DO617" s="111"/>
      <c r="DP617" s="111"/>
      <c r="DQ617" s="111"/>
      <c r="DR617" s="111"/>
      <c r="DS617" s="111"/>
      <c r="DT617" s="111"/>
      <c r="DU617" s="111"/>
      <c r="DV617" s="111"/>
      <c r="DW617" s="111"/>
      <c r="DX617" s="111"/>
      <c r="DY617" s="111"/>
      <c r="DZ617" s="111"/>
      <c r="EA617" s="111"/>
      <c r="EB617" s="111"/>
      <c r="EC617" s="111"/>
      <c r="ED617" s="111"/>
      <c r="EE617" s="111"/>
      <c r="EF617" s="111"/>
      <c r="EG617" s="111"/>
      <c r="EH617" s="111"/>
      <c r="EI617" s="111"/>
      <c r="EJ617" s="111"/>
      <c r="EK617" s="111"/>
      <c r="EL617" s="111"/>
      <c r="EM617" s="111"/>
      <c r="EN617" s="111"/>
      <c r="EO617" s="111"/>
      <c r="EP617" s="111"/>
      <c r="EQ617" s="111"/>
      <c r="ER617" s="111"/>
      <c r="ES617" s="111"/>
      <c r="ET617" s="111"/>
      <c r="EU617" s="111"/>
      <c r="EV617" s="111"/>
      <c r="EW617" s="111"/>
      <c r="EX617" s="111"/>
      <c r="EY617" s="111"/>
      <c r="EZ617" s="111"/>
      <c r="FA617" s="111"/>
      <c r="FB617" s="111"/>
      <c r="FC617" s="111"/>
    </row>
    <row r="618" spans="1:159" s="117" customFormat="1" ht="24" customHeight="1">
      <c r="A618" s="85"/>
      <c r="B618" s="413" t="s">
        <v>246</v>
      </c>
      <c r="C618" s="101" t="s">
        <v>247</v>
      </c>
      <c r="D618" s="102">
        <f>D619+D620+D621+D622</f>
        <v>117.25</v>
      </c>
      <c r="E618" s="102">
        <f t="shared" ref="E618:H618" si="257">E619+E620+E621+E622</f>
        <v>0</v>
      </c>
      <c r="F618" s="102">
        <f t="shared" si="257"/>
        <v>0</v>
      </c>
      <c r="G618" s="102">
        <f t="shared" si="257"/>
        <v>0</v>
      </c>
      <c r="H618" s="102">
        <f t="shared" si="257"/>
        <v>117.25</v>
      </c>
      <c r="W618" s="118"/>
      <c r="X618" s="118"/>
      <c r="Y618" s="118"/>
      <c r="Z618" s="118"/>
      <c r="AA618" s="118"/>
      <c r="AB618" s="118"/>
      <c r="AC618" s="118"/>
      <c r="AD618" s="118"/>
      <c r="AE618" s="118"/>
      <c r="AF618" s="118"/>
      <c r="AG618" s="118"/>
      <c r="AH618" s="118"/>
      <c r="AI618" s="118"/>
      <c r="AJ618" s="118"/>
      <c r="AK618" s="118"/>
      <c r="AL618" s="118"/>
      <c r="AM618" s="118"/>
      <c r="AN618" s="118"/>
      <c r="AO618" s="118"/>
      <c r="AP618" s="118"/>
      <c r="AQ618" s="118"/>
      <c r="AR618" s="118"/>
      <c r="AS618" s="118"/>
      <c r="AT618" s="118"/>
      <c r="AU618" s="118"/>
      <c r="AV618" s="118"/>
      <c r="AW618" s="118"/>
      <c r="AX618" s="95">
        <f t="shared" si="244"/>
        <v>117.25</v>
      </c>
      <c r="AY618" s="118"/>
      <c r="AZ618" s="118"/>
      <c r="BA618" s="118"/>
      <c r="BB618" s="118"/>
      <c r="BC618" s="118"/>
      <c r="BD618" s="118"/>
      <c r="BE618" s="118"/>
      <c r="BF618" s="118"/>
      <c r="BG618" s="118"/>
      <c r="BH618" s="118"/>
      <c r="BI618" s="118"/>
      <c r="BJ618" s="118"/>
      <c r="BK618" s="118"/>
      <c r="BL618" s="118"/>
      <c r="BM618" s="118"/>
      <c r="BN618" s="118"/>
      <c r="BO618" s="118"/>
      <c r="BP618" s="118"/>
      <c r="BQ618" s="118"/>
      <c r="BR618" s="118"/>
      <c r="BS618" s="118"/>
      <c r="BT618" s="118"/>
      <c r="BU618" s="118"/>
      <c r="BV618" s="118"/>
      <c r="BW618" s="118"/>
      <c r="BX618" s="118"/>
      <c r="BY618" s="118"/>
      <c r="BZ618" s="118"/>
      <c r="CA618" s="118"/>
      <c r="CB618" s="118"/>
      <c r="CC618" s="118"/>
      <c r="CD618" s="118"/>
      <c r="CE618" s="118"/>
      <c r="CF618" s="118"/>
      <c r="CG618" s="118"/>
      <c r="CH618" s="118"/>
      <c r="CI618" s="118"/>
      <c r="CJ618" s="118"/>
      <c r="CK618" s="118"/>
      <c r="CL618" s="118"/>
      <c r="CM618" s="118"/>
      <c r="CN618" s="118"/>
      <c r="CO618" s="118"/>
      <c r="CP618" s="118"/>
      <c r="CQ618" s="118"/>
      <c r="CR618" s="118"/>
      <c r="CS618" s="118"/>
      <c r="CT618" s="118"/>
      <c r="CU618" s="118"/>
      <c r="CV618" s="118"/>
      <c r="CW618" s="118"/>
      <c r="CX618" s="118"/>
      <c r="CY618" s="118"/>
      <c r="CZ618" s="118"/>
      <c r="DA618" s="118"/>
      <c r="DB618" s="118"/>
      <c r="DC618" s="118"/>
      <c r="DD618" s="118"/>
      <c r="DE618" s="118"/>
      <c r="DF618" s="118"/>
      <c r="DG618" s="118"/>
      <c r="DH618" s="118"/>
      <c r="DI618" s="118"/>
      <c r="DJ618" s="118"/>
      <c r="DK618" s="118"/>
      <c r="DL618" s="118"/>
      <c r="DM618" s="118"/>
      <c r="DN618" s="118"/>
      <c r="DO618" s="118"/>
      <c r="DP618" s="118"/>
      <c r="DQ618" s="118"/>
      <c r="DR618" s="118"/>
      <c r="DS618" s="118"/>
      <c r="DT618" s="118"/>
      <c r="DU618" s="118"/>
      <c r="DV618" s="118"/>
      <c r="DW618" s="118"/>
      <c r="DX618" s="118"/>
      <c r="DY618" s="118"/>
      <c r="DZ618" s="118"/>
      <c r="EA618" s="118"/>
      <c r="EB618" s="118"/>
      <c r="EC618" s="118"/>
      <c r="ED618" s="118"/>
      <c r="EE618" s="118"/>
      <c r="EF618" s="118"/>
      <c r="EG618" s="118"/>
      <c r="EH618" s="118"/>
      <c r="EI618" s="118"/>
      <c r="EJ618" s="118"/>
      <c r="EK618" s="118"/>
      <c r="EL618" s="118"/>
      <c r="EM618" s="118"/>
      <c r="EN618" s="118"/>
      <c r="EO618" s="118"/>
      <c r="EP618" s="118"/>
      <c r="EQ618" s="118"/>
      <c r="ER618" s="118"/>
      <c r="ES618" s="118"/>
      <c r="ET618" s="118"/>
      <c r="EU618" s="118"/>
      <c r="EV618" s="118"/>
      <c r="EW618" s="118"/>
      <c r="EX618" s="118"/>
      <c r="EY618" s="118"/>
      <c r="EZ618" s="118"/>
      <c r="FA618" s="118"/>
      <c r="FB618" s="118"/>
      <c r="FC618" s="118"/>
    </row>
    <row r="619" spans="1:159" s="110" customFormat="1" ht="24" customHeight="1">
      <c r="A619" s="86"/>
      <c r="B619" s="414"/>
      <c r="C619" s="88">
        <v>2007</v>
      </c>
      <c r="D619" s="112">
        <f t="shared" ref="D619:D622" si="258">E619+F619+G619+H619</f>
        <v>27.15</v>
      </c>
      <c r="E619" s="106"/>
      <c r="F619" s="106"/>
      <c r="G619" s="106"/>
      <c r="H619" s="106">
        <v>27.15</v>
      </c>
      <c r="I619" s="88"/>
      <c r="J619" s="88"/>
      <c r="K619" s="88"/>
      <c r="L619" s="88"/>
      <c r="W619" s="111"/>
      <c r="X619" s="111"/>
      <c r="Y619" s="111"/>
      <c r="Z619" s="111"/>
      <c r="AA619" s="111"/>
      <c r="AB619" s="111"/>
      <c r="AC619" s="111"/>
      <c r="AD619" s="111"/>
      <c r="AE619" s="111"/>
      <c r="AF619" s="111"/>
      <c r="AG619" s="111"/>
      <c r="AH619" s="111"/>
      <c r="AI619" s="111"/>
      <c r="AJ619" s="111"/>
      <c r="AK619" s="111"/>
      <c r="AL619" s="111"/>
      <c r="AM619" s="111"/>
      <c r="AN619" s="111"/>
      <c r="AO619" s="111"/>
      <c r="AP619" s="111"/>
      <c r="AQ619" s="111"/>
      <c r="AR619" s="111"/>
      <c r="AS619" s="111"/>
      <c r="AT619" s="111"/>
      <c r="AU619" s="111"/>
      <c r="AV619" s="111"/>
      <c r="AW619" s="111"/>
      <c r="AX619" s="95">
        <f t="shared" si="244"/>
        <v>27.15</v>
      </c>
      <c r="AY619" s="111"/>
      <c r="AZ619" s="111"/>
      <c r="BA619" s="111"/>
      <c r="BB619" s="111"/>
      <c r="BC619" s="111"/>
      <c r="BD619" s="111"/>
      <c r="BE619" s="111"/>
      <c r="BF619" s="111"/>
      <c r="BG619" s="111"/>
      <c r="BH619" s="111"/>
      <c r="BI619" s="111"/>
      <c r="BJ619" s="111"/>
      <c r="BK619" s="111"/>
      <c r="BL619" s="111"/>
      <c r="BM619" s="111"/>
      <c r="BN619" s="111"/>
      <c r="BO619" s="111"/>
      <c r="BP619" s="111"/>
      <c r="BQ619" s="111"/>
      <c r="BR619" s="111"/>
      <c r="BS619" s="111"/>
      <c r="BT619" s="111"/>
      <c r="BU619" s="111"/>
      <c r="BV619" s="111"/>
      <c r="BW619" s="111"/>
      <c r="BX619" s="111"/>
      <c r="BY619" s="111"/>
      <c r="BZ619" s="111"/>
      <c r="CA619" s="111"/>
      <c r="CB619" s="111"/>
      <c r="CC619" s="111"/>
      <c r="CD619" s="111"/>
      <c r="CE619" s="111"/>
      <c r="CF619" s="111"/>
      <c r="CG619" s="111"/>
      <c r="CH619" s="111"/>
      <c r="CI619" s="111"/>
      <c r="CJ619" s="111"/>
      <c r="CK619" s="111"/>
      <c r="CL619" s="111"/>
      <c r="CM619" s="111"/>
      <c r="CN619" s="111"/>
      <c r="CO619" s="111"/>
      <c r="CP619" s="111"/>
      <c r="CQ619" s="111"/>
      <c r="CR619" s="111"/>
      <c r="CS619" s="111"/>
      <c r="CT619" s="111"/>
      <c r="CU619" s="111"/>
      <c r="CV619" s="111"/>
      <c r="CW619" s="111"/>
      <c r="CX619" s="111"/>
      <c r="CY619" s="111"/>
      <c r="CZ619" s="111"/>
      <c r="DA619" s="111"/>
      <c r="DB619" s="111"/>
      <c r="DC619" s="111"/>
      <c r="DD619" s="111"/>
      <c r="DE619" s="111"/>
      <c r="DF619" s="111"/>
      <c r="DG619" s="111"/>
      <c r="DH619" s="111"/>
      <c r="DI619" s="111"/>
      <c r="DJ619" s="111"/>
      <c r="DK619" s="111"/>
      <c r="DL619" s="111"/>
      <c r="DM619" s="111"/>
      <c r="DN619" s="111"/>
      <c r="DO619" s="111"/>
      <c r="DP619" s="111"/>
      <c r="DQ619" s="111"/>
      <c r="DR619" s="111"/>
      <c r="DS619" s="111"/>
      <c r="DT619" s="111"/>
      <c r="DU619" s="111"/>
      <c r="DV619" s="111"/>
      <c r="DW619" s="111"/>
      <c r="DX619" s="111"/>
      <c r="DY619" s="111"/>
      <c r="DZ619" s="111"/>
      <c r="EA619" s="111"/>
      <c r="EB619" s="111"/>
      <c r="EC619" s="111"/>
      <c r="ED619" s="111"/>
      <c r="EE619" s="111"/>
      <c r="EF619" s="111"/>
      <c r="EG619" s="111"/>
      <c r="EH619" s="111"/>
      <c r="EI619" s="111"/>
      <c r="EJ619" s="111"/>
      <c r="EK619" s="111"/>
      <c r="EL619" s="111"/>
      <c r="EM619" s="111"/>
      <c r="EN619" s="111"/>
      <c r="EO619" s="111"/>
      <c r="EP619" s="111"/>
      <c r="EQ619" s="111"/>
      <c r="ER619" s="111"/>
      <c r="ES619" s="111"/>
      <c r="ET619" s="111"/>
      <c r="EU619" s="111"/>
      <c r="EV619" s="111"/>
      <c r="EW619" s="111"/>
      <c r="EX619" s="111"/>
      <c r="EY619" s="111"/>
      <c r="EZ619" s="111"/>
      <c r="FA619" s="111"/>
      <c r="FB619" s="111"/>
      <c r="FC619" s="111"/>
    </row>
    <row r="620" spans="1:159" s="110" customFormat="1" ht="24" customHeight="1">
      <c r="A620" s="86"/>
      <c r="B620" s="414"/>
      <c r="C620" s="88">
        <v>2008</v>
      </c>
      <c r="D620" s="112">
        <f t="shared" si="258"/>
        <v>29.1</v>
      </c>
      <c r="E620" s="106"/>
      <c r="F620" s="106"/>
      <c r="G620" s="106"/>
      <c r="H620" s="106">
        <v>29.1</v>
      </c>
      <c r="I620" s="88"/>
      <c r="J620" s="88"/>
      <c r="K620" s="88"/>
      <c r="L620" s="88"/>
      <c r="W620" s="111"/>
      <c r="X620" s="111"/>
      <c r="Y620" s="111"/>
      <c r="Z620" s="111"/>
      <c r="AA620" s="111"/>
      <c r="AB620" s="111"/>
      <c r="AC620" s="111"/>
      <c r="AD620" s="111"/>
      <c r="AE620" s="111"/>
      <c r="AF620" s="111"/>
      <c r="AG620" s="111"/>
      <c r="AH620" s="111"/>
      <c r="AI620" s="111"/>
      <c r="AJ620" s="111"/>
      <c r="AK620" s="111"/>
      <c r="AL620" s="111"/>
      <c r="AM620" s="111"/>
      <c r="AN620" s="111"/>
      <c r="AO620" s="111"/>
      <c r="AP620" s="111"/>
      <c r="AQ620" s="111"/>
      <c r="AR620" s="111"/>
      <c r="AS620" s="111"/>
      <c r="AT620" s="111"/>
      <c r="AU620" s="111"/>
      <c r="AV620" s="111"/>
      <c r="AW620" s="111"/>
      <c r="AX620" s="95">
        <f t="shared" si="244"/>
        <v>29.1</v>
      </c>
      <c r="AY620" s="111"/>
      <c r="AZ620" s="111"/>
      <c r="BA620" s="111"/>
      <c r="BB620" s="111"/>
      <c r="BC620" s="111"/>
      <c r="BD620" s="111"/>
      <c r="BE620" s="111"/>
      <c r="BF620" s="111"/>
      <c r="BG620" s="111"/>
      <c r="BH620" s="111"/>
      <c r="BI620" s="111"/>
      <c r="BJ620" s="111"/>
      <c r="BK620" s="111"/>
      <c r="BL620" s="111"/>
      <c r="BM620" s="111"/>
      <c r="BN620" s="111"/>
      <c r="BO620" s="111"/>
      <c r="BP620" s="111"/>
      <c r="BQ620" s="111"/>
      <c r="BR620" s="111"/>
      <c r="BS620" s="111"/>
      <c r="BT620" s="111"/>
      <c r="BU620" s="111"/>
      <c r="BV620" s="111"/>
      <c r="BW620" s="111"/>
      <c r="BX620" s="111"/>
      <c r="BY620" s="111"/>
      <c r="BZ620" s="111"/>
      <c r="CA620" s="111"/>
      <c r="CB620" s="111"/>
      <c r="CC620" s="111"/>
      <c r="CD620" s="111"/>
      <c r="CE620" s="111"/>
      <c r="CF620" s="111"/>
      <c r="CG620" s="111"/>
      <c r="CH620" s="111"/>
      <c r="CI620" s="111"/>
      <c r="CJ620" s="111"/>
      <c r="CK620" s="111"/>
      <c r="CL620" s="111"/>
      <c r="CM620" s="111"/>
      <c r="CN620" s="111"/>
      <c r="CO620" s="111"/>
      <c r="CP620" s="111"/>
      <c r="CQ620" s="111"/>
      <c r="CR620" s="111"/>
      <c r="CS620" s="111"/>
      <c r="CT620" s="111"/>
      <c r="CU620" s="111"/>
      <c r="CV620" s="111"/>
      <c r="CW620" s="111"/>
      <c r="CX620" s="111"/>
      <c r="CY620" s="111"/>
      <c r="CZ620" s="111"/>
      <c r="DA620" s="111"/>
      <c r="DB620" s="111"/>
      <c r="DC620" s="111"/>
      <c r="DD620" s="111"/>
      <c r="DE620" s="111"/>
      <c r="DF620" s="111"/>
      <c r="DG620" s="111"/>
      <c r="DH620" s="111"/>
      <c r="DI620" s="111"/>
      <c r="DJ620" s="111"/>
      <c r="DK620" s="111"/>
      <c r="DL620" s="111"/>
      <c r="DM620" s="111"/>
      <c r="DN620" s="111"/>
      <c r="DO620" s="111"/>
      <c r="DP620" s="111"/>
      <c r="DQ620" s="111"/>
      <c r="DR620" s="111"/>
      <c r="DS620" s="111"/>
      <c r="DT620" s="111"/>
      <c r="DU620" s="111"/>
      <c r="DV620" s="111"/>
      <c r="DW620" s="111"/>
      <c r="DX620" s="111"/>
      <c r="DY620" s="111"/>
      <c r="DZ620" s="111"/>
      <c r="EA620" s="111"/>
      <c r="EB620" s="111"/>
      <c r="EC620" s="111"/>
      <c r="ED620" s="111"/>
      <c r="EE620" s="111"/>
      <c r="EF620" s="111"/>
      <c r="EG620" s="111"/>
      <c r="EH620" s="111"/>
      <c r="EI620" s="111"/>
      <c r="EJ620" s="111"/>
      <c r="EK620" s="111"/>
      <c r="EL620" s="111"/>
      <c r="EM620" s="111"/>
      <c r="EN620" s="111"/>
      <c r="EO620" s="111"/>
      <c r="EP620" s="111"/>
      <c r="EQ620" s="111"/>
      <c r="ER620" s="111"/>
      <c r="ES620" s="111"/>
      <c r="ET620" s="111"/>
      <c r="EU620" s="111"/>
      <c r="EV620" s="111"/>
      <c r="EW620" s="111"/>
      <c r="EX620" s="111"/>
      <c r="EY620" s="111"/>
      <c r="EZ620" s="111"/>
      <c r="FA620" s="111"/>
      <c r="FB620" s="111"/>
      <c r="FC620" s="111"/>
    </row>
    <row r="621" spans="1:159" s="110" customFormat="1" ht="24" customHeight="1">
      <c r="A621" s="86"/>
      <c r="B621" s="414"/>
      <c r="C621" s="88">
        <v>2009</v>
      </c>
      <c r="D621" s="112">
        <f t="shared" si="258"/>
        <v>30</v>
      </c>
      <c r="E621" s="106"/>
      <c r="F621" s="106"/>
      <c r="G621" s="106"/>
      <c r="H621" s="106">
        <v>30</v>
      </c>
      <c r="I621" s="88"/>
      <c r="J621" s="88"/>
      <c r="K621" s="88"/>
      <c r="L621" s="88"/>
      <c r="W621" s="111"/>
      <c r="X621" s="111"/>
      <c r="Y621" s="111"/>
      <c r="Z621" s="111"/>
      <c r="AA621" s="111"/>
      <c r="AB621" s="111"/>
      <c r="AC621" s="111"/>
      <c r="AD621" s="111"/>
      <c r="AE621" s="111"/>
      <c r="AF621" s="111"/>
      <c r="AG621" s="111"/>
      <c r="AH621" s="111"/>
      <c r="AI621" s="111"/>
      <c r="AJ621" s="111"/>
      <c r="AK621" s="111"/>
      <c r="AL621" s="111"/>
      <c r="AM621" s="111"/>
      <c r="AN621" s="111"/>
      <c r="AO621" s="111"/>
      <c r="AP621" s="111"/>
      <c r="AQ621" s="111"/>
      <c r="AR621" s="111"/>
      <c r="AS621" s="111"/>
      <c r="AT621" s="111"/>
      <c r="AU621" s="111"/>
      <c r="AV621" s="111"/>
      <c r="AW621" s="111"/>
      <c r="AX621" s="95">
        <f t="shared" si="244"/>
        <v>30</v>
      </c>
      <c r="AY621" s="111"/>
      <c r="AZ621" s="111"/>
      <c r="BA621" s="111"/>
      <c r="BB621" s="111"/>
      <c r="BC621" s="111"/>
      <c r="BD621" s="111"/>
      <c r="BE621" s="111"/>
      <c r="BF621" s="111"/>
      <c r="BG621" s="111"/>
      <c r="BH621" s="111"/>
      <c r="BI621" s="111"/>
      <c r="BJ621" s="111"/>
      <c r="BK621" s="111"/>
      <c r="BL621" s="111"/>
      <c r="BM621" s="111"/>
      <c r="BN621" s="111"/>
      <c r="BO621" s="111"/>
      <c r="BP621" s="111"/>
      <c r="BQ621" s="111"/>
      <c r="BR621" s="111"/>
      <c r="BS621" s="111"/>
      <c r="BT621" s="111"/>
      <c r="BU621" s="111"/>
      <c r="BV621" s="111"/>
      <c r="BW621" s="111"/>
      <c r="BX621" s="111"/>
      <c r="BY621" s="111"/>
      <c r="BZ621" s="111"/>
      <c r="CA621" s="111"/>
      <c r="CB621" s="111"/>
      <c r="CC621" s="111"/>
      <c r="CD621" s="111"/>
      <c r="CE621" s="111"/>
      <c r="CF621" s="111"/>
      <c r="CG621" s="111"/>
      <c r="CH621" s="111"/>
      <c r="CI621" s="111"/>
      <c r="CJ621" s="111"/>
      <c r="CK621" s="111"/>
      <c r="CL621" s="111"/>
      <c r="CM621" s="111"/>
      <c r="CN621" s="111"/>
      <c r="CO621" s="111"/>
      <c r="CP621" s="111"/>
      <c r="CQ621" s="111"/>
      <c r="CR621" s="111"/>
      <c r="CS621" s="111"/>
      <c r="CT621" s="111"/>
      <c r="CU621" s="111"/>
      <c r="CV621" s="111"/>
      <c r="CW621" s="111"/>
      <c r="CX621" s="111"/>
      <c r="CY621" s="111"/>
      <c r="CZ621" s="111"/>
      <c r="DA621" s="111"/>
      <c r="DB621" s="111"/>
      <c r="DC621" s="111"/>
      <c r="DD621" s="111"/>
      <c r="DE621" s="111"/>
      <c r="DF621" s="111"/>
      <c r="DG621" s="111"/>
      <c r="DH621" s="111"/>
      <c r="DI621" s="111"/>
      <c r="DJ621" s="111"/>
      <c r="DK621" s="111"/>
      <c r="DL621" s="111"/>
      <c r="DM621" s="111"/>
      <c r="DN621" s="111"/>
      <c r="DO621" s="111"/>
      <c r="DP621" s="111"/>
      <c r="DQ621" s="111"/>
      <c r="DR621" s="111"/>
      <c r="DS621" s="111"/>
      <c r="DT621" s="111"/>
      <c r="DU621" s="111"/>
      <c r="DV621" s="111"/>
      <c r="DW621" s="111"/>
      <c r="DX621" s="111"/>
      <c r="DY621" s="111"/>
      <c r="DZ621" s="111"/>
      <c r="EA621" s="111"/>
      <c r="EB621" s="111"/>
      <c r="EC621" s="111"/>
      <c r="ED621" s="111"/>
      <c r="EE621" s="111"/>
      <c r="EF621" s="111"/>
      <c r="EG621" s="111"/>
      <c r="EH621" s="111"/>
      <c r="EI621" s="111"/>
      <c r="EJ621" s="111"/>
      <c r="EK621" s="111"/>
      <c r="EL621" s="111"/>
      <c r="EM621" s="111"/>
      <c r="EN621" s="111"/>
      <c r="EO621" s="111"/>
      <c r="EP621" s="111"/>
      <c r="EQ621" s="111"/>
      <c r="ER621" s="111"/>
      <c r="ES621" s="111"/>
      <c r="ET621" s="111"/>
      <c r="EU621" s="111"/>
      <c r="EV621" s="111"/>
      <c r="EW621" s="111"/>
      <c r="EX621" s="111"/>
      <c r="EY621" s="111"/>
      <c r="EZ621" s="111"/>
      <c r="FA621" s="111"/>
      <c r="FB621" s="111"/>
      <c r="FC621" s="111"/>
    </row>
    <row r="622" spans="1:159" s="110" customFormat="1" ht="24" customHeight="1">
      <c r="A622" s="86"/>
      <c r="B622" s="415"/>
      <c r="C622" s="88">
        <v>2010</v>
      </c>
      <c r="D622" s="112">
        <f t="shared" si="258"/>
        <v>31</v>
      </c>
      <c r="E622" s="106"/>
      <c r="F622" s="106"/>
      <c r="G622" s="106"/>
      <c r="H622" s="106">
        <v>31</v>
      </c>
      <c r="I622" s="88"/>
      <c r="J622" s="88"/>
      <c r="K622" s="88"/>
      <c r="L622" s="88"/>
      <c r="W622" s="111"/>
      <c r="X622" s="111"/>
      <c r="Y622" s="111"/>
      <c r="Z622" s="111"/>
      <c r="AA622" s="111"/>
      <c r="AB622" s="111"/>
      <c r="AC622" s="111"/>
      <c r="AD622" s="111"/>
      <c r="AE622" s="111"/>
      <c r="AF622" s="111"/>
      <c r="AG622" s="111"/>
      <c r="AH622" s="111"/>
      <c r="AI622" s="111"/>
      <c r="AJ622" s="111"/>
      <c r="AK622" s="111"/>
      <c r="AL622" s="111"/>
      <c r="AM622" s="111"/>
      <c r="AN622" s="111"/>
      <c r="AO622" s="111"/>
      <c r="AP622" s="111"/>
      <c r="AQ622" s="111"/>
      <c r="AR622" s="111"/>
      <c r="AS622" s="111"/>
      <c r="AT622" s="111"/>
      <c r="AU622" s="111"/>
      <c r="AV622" s="111"/>
      <c r="AW622" s="111"/>
      <c r="AX622" s="95">
        <f t="shared" si="244"/>
        <v>31</v>
      </c>
      <c r="AY622" s="111"/>
      <c r="AZ622" s="111"/>
      <c r="BA622" s="111"/>
      <c r="BB622" s="111"/>
      <c r="BC622" s="111"/>
      <c r="BD622" s="111"/>
      <c r="BE622" s="111"/>
      <c r="BF622" s="111"/>
      <c r="BG622" s="111"/>
      <c r="BH622" s="111"/>
      <c r="BI622" s="111"/>
      <c r="BJ622" s="111"/>
      <c r="BK622" s="111"/>
      <c r="BL622" s="111"/>
      <c r="BM622" s="111"/>
      <c r="BN622" s="111"/>
      <c r="BO622" s="111"/>
      <c r="BP622" s="111"/>
      <c r="BQ622" s="111"/>
      <c r="BR622" s="111"/>
      <c r="BS622" s="111"/>
      <c r="BT622" s="111"/>
      <c r="BU622" s="111"/>
      <c r="BV622" s="111"/>
      <c r="BW622" s="111"/>
      <c r="BX622" s="111"/>
      <c r="BY622" s="111"/>
      <c r="BZ622" s="111"/>
      <c r="CA622" s="111"/>
      <c r="CB622" s="111"/>
      <c r="CC622" s="111"/>
      <c r="CD622" s="111"/>
      <c r="CE622" s="111"/>
      <c r="CF622" s="111"/>
      <c r="CG622" s="111"/>
      <c r="CH622" s="111"/>
      <c r="CI622" s="111"/>
      <c r="CJ622" s="111"/>
      <c r="CK622" s="111"/>
      <c r="CL622" s="111"/>
      <c r="CM622" s="111"/>
      <c r="CN622" s="111"/>
      <c r="CO622" s="111"/>
      <c r="CP622" s="111"/>
      <c r="CQ622" s="111"/>
      <c r="CR622" s="111"/>
      <c r="CS622" s="111"/>
      <c r="CT622" s="111"/>
      <c r="CU622" s="111"/>
      <c r="CV622" s="111"/>
      <c r="CW622" s="111"/>
      <c r="CX622" s="111"/>
      <c r="CY622" s="111"/>
      <c r="CZ622" s="111"/>
      <c r="DA622" s="111"/>
      <c r="DB622" s="111"/>
      <c r="DC622" s="111"/>
      <c r="DD622" s="111"/>
      <c r="DE622" s="111"/>
      <c r="DF622" s="111"/>
      <c r="DG622" s="111"/>
      <c r="DH622" s="111"/>
      <c r="DI622" s="111"/>
      <c r="DJ622" s="111"/>
      <c r="DK622" s="111"/>
      <c r="DL622" s="111"/>
      <c r="DM622" s="111"/>
      <c r="DN622" s="111"/>
      <c r="DO622" s="111"/>
      <c r="DP622" s="111"/>
      <c r="DQ622" s="111"/>
      <c r="DR622" s="111"/>
      <c r="DS622" s="111"/>
      <c r="DT622" s="111"/>
      <c r="DU622" s="111"/>
      <c r="DV622" s="111"/>
      <c r="DW622" s="111"/>
      <c r="DX622" s="111"/>
      <c r="DY622" s="111"/>
      <c r="DZ622" s="111"/>
      <c r="EA622" s="111"/>
      <c r="EB622" s="111"/>
      <c r="EC622" s="111"/>
      <c r="ED622" s="111"/>
      <c r="EE622" s="111"/>
      <c r="EF622" s="111"/>
      <c r="EG622" s="111"/>
      <c r="EH622" s="111"/>
      <c r="EI622" s="111"/>
      <c r="EJ622" s="111"/>
      <c r="EK622" s="111"/>
      <c r="EL622" s="111"/>
      <c r="EM622" s="111"/>
      <c r="EN622" s="111"/>
      <c r="EO622" s="111"/>
      <c r="EP622" s="111"/>
      <c r="EQ622" s="111"/>
      <c r="ER622" s="111"/>
      <c r="ES622" s="111"/>
      <c r="ET622" s="111"/>
      <c r="EU622" s="111"/>
      <c r="EV622" s="111"/>
      <c r="EW622" s="111"/>
      <c r="EX622" s="111"/>
      <c r="EY622" s="111"/>
      <c r="EZ622" s="111"/>
      <c r="FA622" s="111"/>
      <c r="FB622" s="111"/>
      <c r="FC622" s="111"/>
    </row>
    <row r="623" spans="1:159" s="118" customFormat="1">
      <c r="A623" s="194"/>
      <c r="B623" s="410" t="s">
        <v>248</v>
      </c>
      <c r="C623" s="17" t="s">
        <v>19</v>
      </c>
      <c r="D623" s="127">
        <f>D624+D625+D626+D627</f>
        <v>6</v>
      </c>
      <c r="E623" s="127">
        <f t="shared" ref="E623:H623" si="259">E624+E625+E626+E627</f>
        <v>0</v>
      </c>
      <c r="F623" s="127">
        <f t="shared" si="259"/>
        <v>0</v>
      </c>
      <c r="G623" s="127">
        <f t="shared" si="259"/>
        <v>0</v>
      </c>
      <c r="H623" s="127">
        <f t="shared" si="259"/>
        <v>6</v>
      </c>
      <c r="AX623" s="95">
        <f t="shared" si="244"/>
        <v>6</v>
      </c>
    </row>
    <row r="624" spans="1:159" s="118" customFormat="1">
      <c r="A624" s="195"/>
      <c r="B624" s="411"/>
      <c r="C624" s="17">
        <v>2007</v>
      </c>
      <c r="D624" s="20">
        <f>D629+D634</f>
        <v>1.2</v>
      </c>
      <c r="E624" s="20">
        <f t="shared" ref="E624:H624" si="260">E629+E634</f>
        <v>0</v>
      </c>
      <c r="F624" s="20">
        <f t="shared" si="260"/>
        <v>0</v>
      </c>
      <c r="G624" s="20">
        <f t="shared" si="260"/>
        <v>0</v>
      </c>
      <c r="H624" s="20">
        <f t="shared" si="260"/>
        <v>1.2</v>
      </c>
      <c r="AX624" s="95">
        <f t="shared" si="244"/>
        <v>1.2</v>
      </c>
    </row>
    <row r="625" spans="1:159" s="118" customFormat="1">
      <c r="A625" s="195"/>
      <c r="B625" s="411"/>
      <c r="C625" s="17">
        <v>2008</v>
      </c>
      <c r="D625" s="20">
        <f t="shared" ref="D625:H627" si="261">D630+D635</f>
        <v>1.7000000000000002</v>
      </c>
      <c r="E625" s="20">
        <f t="shared" si="261"/>
        <v>0</v>
      </c>
      <c r="F625" s="20">
        <f t="shared" si="261"/>
        <v>0</v>
      </c>
      <c r="G625" s="20">
        <f t="shared" si="261"/>
        <v>0</v>
      </c>
      <c r="H625" s="20">
        <f t="shared" si="261"/>
        <v>1.7000000000000002</v>
      </c>
      <c r="AX625" s="95">
        <f t="shared" si="244"/>
        <v>1.7000000000000002</v>
      </c>
    </row>
    <row r="626" spans="1:159" s="118" customFormat="1">
      <c r="A626" s="195"/>
      <c r="B626" s="411"/>
      <c r="C626" s="17">
        <v>2009</v>
      </c>
      <c r="D626" s="20">
        <f t="shared" si="261"/>
        <v>1.75</v>
      </c>
      <c r="E626" s="20">
        <f t="shared" si="261"/>
        <v>0</v>
      </c>
      <c r="F626" s="20">
        <f t="shared" si="261"/>
        <v>0</v>
      </c>
      <c r="G626" s="20">
        <f t="shared" si="261"/>
        <v>0</v>
      </c>
      <c r="H626" s="20">
        <f t="shared" si="261"/>
        <v>1.75</v>
      </c>
      <c r="AX626" s="95">
        <f t="shared" si="244"/>
        <v>1.75</v>
      </c>
    </row>
    <row r="627" spans="1:159" s="118" customFormat="1">
      <c r="A627" s="195"/>
      <c r="B627" s="412"/>
      <c r="C627" s="17">
        <v>2010</v>
      </c>
      <c r="D627" s="20">
        <f t="shared" si="261"/>
        <v>1.35</v>
      </c>
      <c r="E627" s="20">
        <f t="shared" si="261"/>
        <v>0</v>
      </c>
      <c r="F627" s="20">
        <f t="shared" si="261"/>
        <v>0</v>
      </c>
      <c r="G627" s="20">
        <f t="shared" si="261"/>
        <v>0</v>
      </c>
      <c r="H627" s="20">
        <f t="shared" si="261"/>
        <v>1.35</v>
      </c>
      <c r="AX627" s="95">
        <f t="shared" si="244"/>
        <v>1.35</v>
      </c>
    </row>
    <row r="628" spans="1:159" s="117" customFormat="1" ht="18.75" customHeight="1">
      <c r="A628" s="85"/>
      <c r="B628" s="413" t="s">
        <v>249</v>
      </c>
      <c r="C628" s="101" t="s">
        <v>19</v>
      </c>
      <c r="D628" s="102">
        <f>D629+D630+D631+D632</f>
        <v>5.75</v>
      </c>
      <c r="E628" s="102">
        <f t="shared" ref="E628:H628" si="262">E629+E630+E631+E632</f>
        <v>0</v>
      </c>
      <c r="F628" s="102">
        <f t="shared" si="262"/>
        <v>0</v>
      </c>
      <c r="G628" s="102">
        <f t="shared" si="262"/>
        <v>0</v>
      </c>
      <c r="H628" s="102">
        <f t="shared" si="262"/>
        <v>5.75</v>
      </c>
      <c r="W628" s="118"/>
      <c r="X628" s="118"/>
      <c r="Y628" s="118"/>
      <c r="Z628" s="118"/>
      <c r="AA628" s="118"/>
      <c r="AB628" s="118"/>
      <c r="AC628" s="118"/>
      <c r="AD628" s="118"/>
      <c r="AE628" s="118"/>
      <c r="AF628" s="118"/>
      <c r="AG628" s="118"/>
      <c r="AH628" s="118"/>
      <c r="AI628" s="118"/>
      <c r="AJ628" s="118"/>
      <c r="AK628" s="118"/>
      <c r="AL628" s="118"/>
      <c r="AM628" s="118"/>
      <c r="AN628" s="118"/>
      <c r="AO628" s="118"/>
      <c r="AP628" s="118"/>
      <c r="AQ628" s="118"/>
      <c r="AR628" s="118"/>
      <c r="AS628" s="118"/>
      <c r="AT628" s="118"/>
      <c r="AU628" s="118"/>
      <c r="AV628" s="118"/>
      <c r="AW628" s="118"/>
      <c r="AX628" s="95">
        <f t="shared" si="244"/>
        <v>5.75</v>
      </c>
      <c r="AY628" s="118"/>
      <c r="AZ628" s="118"/>
      <c r="BA628" s="118"/>
      <c r="BB628" s="118"/>
      <c r="BC628" s="118"/>
      <c r="BD628" s="118"/>
      <c r="BE628" s="118"/>
      <c r="BF628" s="118"/>
      <c r="BG628" s="118"/>
      <c r="BH628" s="118"/>
      <c r="BI628" s="118"/>
      <c r="BJ628" s="118"/>
      <c r="BK628" s="118"/>
      <c r="BL628" s="118"/>
      <c r="BM628" s="118"/>
      <c r="BN628" s="118"/>
      <c r="BO628" s="118"/>
      <c r="BP628" s="118"/>
      <c r="BQ628" s="118"/>
      <c r="BR628" s="118"/>
      <c r="BS628" s="118"/>
      <c r="BT628" s="118"/>
      <c r="BU628" s="118"/>
      <c r="BV628" s="118"/>
      <c r="BW628" s="118"/>
      <c r="BX628" s="118"/>
      <c r="BY628" s="118"/>
      <c r="BZ628" s="118"/>
      <c r="CA628" s="118"/>
      <c r="CB628" s="118"/>
      <c r="CC628" s="118"/>
      <c r="CD628" s="118"/>
      <c r="CE628" s="118"/>
      <c r="CF628" s="118"/>
      <c r="CG628" s="118"/>
      <c r="CH628" s="118"/>
      <c r="CI628" s="118"/>
      <c r="CJ628" s="118"/>
      <c r="CK628" s="118"/>
      <c r="CL628" s="118"/>
      <c r="CM628" s="118"/>
      <c r="CN628" s="118"/>
      <c r="CO628" s="118"/>
      <c r="CP628" s="118"/>
      <c r="CQ628" s="118"/>
      <c r="CR628" s="118"/>
      <c r="CS628" s="118"/>
      <c r="CT628" s="118"/>
      <c r="CU628" s="118"/>
      <c r="CV628" s="118"/>
      <c r="CW628" s="118"/>
      <c r="CX628" s="118"/>
      <c r="CY628" s="118"/>
      <c r="CZ628" s="118"/>
      <c r="DA628" s="118"/>
      <c r="DB628" s="118"/>
      <c r="DC628" s="118"/>
      <c r="DD628" s="118"/>
      <c r="DE628" s="118"/>
      <c r="DF628" s="118"/>
      <c r="DG628" s="118"/>
      <c r="DH628" s="118"/>
      <c r="DI628" s="118"/>
      <c r="DJ628" s="118"/>
      <c r="DK628" s="118"/>
      <c r="DL628" s="118"/>
      <c r="DM628" s="118"/>
      <c r="DN628" s="118"/>
      <c r="DO628" s="118"/>
      <c r="DP628" s="118"/>
      <c r="DQ628" s="118"/>
      <c r="DR628" s="118"/>
      <c r="DS628" s="118"/>
      <c r="DT628" s="118"/>
      <c r="DU628" s="118"/>
      <c r="DV628" s="118"/>
      <c r="DW628" s="118"/>
      <c r="DX628" s="118"/>
      <c r="DY628" s="118"/>
      <c r="DZ628" s="118"/>
      <c r="EA628" s="118"/>
      <c r="EB628" s="118"/>
      <c r="EC628" s="118"/>
      <c r="ED628" s="118"/>
      <c r="EE628" s="118"/>
      <c r="EF628" s="118"/>
      <c r="EG628" s="118"/>
      <c r="EH628" s="118"/>
      <c r="EI628" s="118"/>
      <c r="EJ628" s="118"/>
      <c r="EK628" s="118"/>
      <c r="EL628" s="118"/>
      <c r="EM628" s="118"/>
      <c r="EN628" s="118"/>
      <c r="EO628" s="118"/>
      <c r="EP628" s="118"/>
      <c r="EQ628" s="118"/>
      <c r="ER628" s="118"/>
      <c r="ES628" s="118"/>
      <c r="ET628" s="118"/>
      <c r="EU628" s="118"/>
      <c r="EV628" s="118"/>
      <c r="EW628" s="118"/>
      <c r="EX628" s="118"/>
      <c r="EY628" s="118"/>
      <c r="EZ628" s="118"/>
      <c r="FA628" s="118"/>
      <c r="FB628" s="118"/>
      <c r="FC628" s="118"/>
    </row>
    <row r="629" spans="1:159" s="110" customFormat="1">
      <c r="A629" s="86"/>
      <c r="B629" s="414"/>
      <c r="C629" s="88">
        <v>2007</v>
      </c>
      <c r="D629" s="106">
        <f>E629+F629+G629+H629</f>
        <v>1.2</v>
      </c>
      <c r="E629" s="88"/>
      <c r="F629" s="88"/>
      <c r="G629" s="88"/>
      <c r="H629" s="88">
        <v>1.2</v>
      </c>
      <c r="W629" s="111"/>
      <c r="X629" s="111"/>
      <c r="Y629" s="111"/>
      <c r="Z629" s="111"/>
      <c r="AA629" s="111"/>
      <c r="AB629" s="111"/>
      <c r="AC629" s="111"/>
      <c r="AD629" s="111"/>
      <c r="AE629" s="111"/>
      <c r="AF629" s="111"/>
      <c r="AG629" s="111"/>
      <c r="AH629" s="111"/>
      <c r="AI629" s="111"/>
      <c r="AJ629" s="111"/>
      <c r="AK629" s="111"/>
      <c r="AL629" s="111"/>
      <c r="AM629" s="111"/>
      <c r="AN629" s="111"/>
      <c r="AO629" s="111"/>
      <c r="AP629" s="111"/>
      <c r="AQ629" s="111"/>
      <c r="AR629" s="111"/>
      <c r="AS629" s="111"/>
      <c r="AT629" s="111"/>
      <c r="AU629" s="111"/>
      <c r="AV629" s="111"/>
      <c r="AW629" s="111"/>
      <c r="AX629" s="95">
        <f t="shared" si="244"/>
        <v>1.2</v>
      </c>
      <c r="AY629" s="111"/>
      <c r="AZ629" s="111"/>
      <c r="BA629" s="111"/>
      <c r="BB629" s="111"/>
      <c r="BC629" s="111"/>
      <c r="BD629" s="111"/>
      <c r="BE629" s="111"/>
      <c r="BF629" s="111"/>
      <c r="BG629" s="111"/>
      <c r="BH629" s="111"/>
      <c r="BI629" s="111"/>
      <c r="BJ629" s="111"/>
      <c r="BK629" s="111"/>
      <c r="BL629" s="111"/>
      <c r="BM629" s="111"/>
      <c r="BN629" s="111"/>
      <c r="BO629" s="111"/>
      <c r="BP629" s="111"/>
      <c r="BQ629" s="111"/>
      <c r="BR629" s="111"/>
      <c r="BS629" s="111"/>
      <c r="BT629" s="111"/>
      <c r="BU629" s="111"/>
      <c r="BV629" s="111"/>
      <c r="BW629" s="111"/>
      <c r="BX629" s="111"/>
      <c r="BY629" s="111"/>
      <c r="BZ629" s="111"/>
      <c r="CA629" s="111"/>
      <c r="CB629" s="111"/>
      <c r="CC629" s="111"/>
      <c r="CD629" s="111"/>
      <c r="CE629" s="111"/>
      <c r="CF629" s="111"/>
      <c r="CG629" s="111"/>
      <c r="CH629" s="111"/>
      <c r="CI629" s="111"/>
      <c r="CJ629" s="111"/>
      <c r="CK629" s="111"/>
      <c r="CL629" s="111"/>
      <c r="CM629" s="111"/>
      <c r="CN629" s="111"/>
      <c r="CO629" s="111"/>
      <c r="CP629" s="111"/>
      <c r="CQ629" s="111"/>
      <c r="CR629" s="111"/>
      <c r="CS629" s="111"/>
      <c r="CT629" s="111"/>
      <c r="CU629" s="111"/>
      <c r="CV629" s="111"/>
      <c r="CW629" s="111"/>
      <c r="CX629" s="111"/>
      <c r="CY629" s="111"/>
      <c r="CZ629" s="111"/>
      <c r="DA629" s="111"/>
      <c r="DB629" s="111"/>
      <c r="DC629" s="111"/>
      <c r="DD629" s="111"/>
      <c r="DE629" s="111"/>
      <c r="DF629" s="111"/>
      <c r="DG629" s="111"/>
      <c r="DH629" s="111"/>
      <c r="DI629" s="111"/>
      <c r="DJ629" s="111"/>
      <c r="DK629" s="111"/>
      <c r="DL629" s="111"/>
      <c r="DM629" s="111"/>
      <c r="DN629" s="111"/>
      <c r="DO629" s="111"/>
      <c r="DP629" s="111"/>
      <c r="DQ629" s="111"/>
      <c r="DR629" s="111"/>
      <c r="DS629" s="111"/>
      <c r="DT629" s="111"/>
      <c r="DU629" s="111"/>
      <c r="DV629" s="111"/>
      <c r="DW629" s="111"/>
      <c r="DX629" s="111"/>
      <c r="DY629" s="111"/>
      <c r="DZ629" s="111"/>
      <c r="EA629" s="111"/>
      <c r="EB629" s="111"/>
      <c r="EC629" s="111"/>
      <c r="ED629" s="111"/>
      <c r="EE629" s="111"/>
      <c r="EF629" s="111"/>
      <c r="EG629" s="111"/>
      <c r="EH629" s="111"/>
      <c r="EI629" s="111"/>
      <c r="EJ629" s="111"/>
      <c r="EK629" s="111"/>
      <c r="EL629" s="111"/>
      <c r="EM629" s="111"/>
      <c r="EN629" s="111"/>
      <c r="EO629" s="111"/>
      <c r="EP629" s="111"/>
      <c r="EQ629" s="111"/>
      <c r="ER629" s="111"/>
      <c r="ES629" s="111"/>
      <c r="ET629" s="111"/>
      <c r="EU629" s="111"/>
      <c r="EV629" s="111"/>
      <c r="EW629" s="111"/>
      <c r="EX629" s="111"/>
      <c r="EY629" s="111"/>
      <c r="EZ629" s="111"/>
      <c r="FA629" s="111"/>
      <c r="FB629" s="111"/>
      <c r="FC629" s="111"/>
    </row>
    <row r="630" spans="1:159" s="110" customFormat="1">
      <c r="A630" s="86"/>
      <c r="B630" s="414"/>
      <c r="C630" s="88">
        <v>2008</v>
      </c>
      <c r="D630" s="106">
        <f t="shared" ref="D630:D632" si="263">E630+F630+G630+H630</f>
        <v>1.6</v>
      </c>
      <c r="E630" s="88"/>
      <c r="F630" s="88"/>
      <c r="G630" s="88"/>
      <c r="H630" s="88">
        <v>1.6</v>
      </c>
      <c r="W630" s="111"/>
      <c r="X630" s="111"/>
      <c r="Y630" s="111"/>
      <c r="Z630" s="111"/>
      <c r="AA630" s="111"/>
      <c r="AB630" s="111"/>
      <c r="AC630" s="111"/>
      <c r="AD630" s="111"/>
      <c r="AE630" s="111"/>
      <c r="AF630" s="111"/>
      <c r="AG630" s="111"/>
      <c r="AH630" s="111"/>
      <c r="AI630" s="111"/>
      <c r="AJ630" s="111"/>
      <c r="AK630" s="111"/>
      <c r="AL630" s="111"/>
      <c r="AM630" s="111"/>
      <c r="AN630" s="111"/>
      <c r="AO630" s="111"/>
      <c r="AP630" s="111"/>
      <c r="AQ630" s="111"/>
      <c r="AR630" s="111"/>
      <c r="AS630" s="111"/>
      <c r="AT630" s="111"/>
      <c r="AU630" s="111"/>
      <c r="AV630" s="111"/>
      <c r="AW630" s="111"/>
      <c r="AX630" s="95">
        <f t="shared" si="244"/>
        <v>1.6</v>
      </c>
      <c r="AY630" s="111"/>
      <c r="AZ630" s="111"/>
      <c r="BA630" s="111"/>
      <c r="BB630" s="111"/>
      <c r="BC630" s="111"/>
      <c r="BD630" s="111"/>
      <c r="BE630" s="111"/>
      <c r="BF630" s="111"/>
      <c r="BG630" s="111"/>
      <c r="BH630" s="111"/>
      <c r="BI630" s="111"/>
      <c r="BJ630" s="111"/>
      <c r="BK630" s="111"/>
      <c r="BL630" s="111"/>
      <c r="BM630" s="111"/>
      <c r="BN630" s="111"/>
      <c r="BO630" s="111"/>
      <c r="BP630" s="111"/>
      <c r="BQ630" s="111"/>
      <c r="BR630" s="111"/>
      <c r="BS630" s="111"/>
      <c r="BT630" s="111"/>
      <c r="BU630" s="111"/>
      <c r="BV630" s="111"/>
      <c r="BW630" s="111"/>
      <c r="BX630" s="111"/>
      <c r="BY630" s="111"/>
      <c r="BZ630" s="111"/>
      <c r="CA630" s="111"/>
      <c r="CB630" s="111"/>
      <c r="CC630" s="111"/>
      <c r="CD630" s="111"/>
      <c r="CE630" s="111"/>
      <c r="CF630" s="111"/>
      <c r="CG630" s="111"/>
      <c r="CH630" s="111"/>
      <c r="CI630" s="111"/>
      <c r="CJ630" s="111"/>
      <c r="CK630" s="111"/>
      <c r="CL630" s="111"/>
      <c r="CM630" s="111"/>
      <c r="CN630" s="111"/>
      <c r="CO630" s="111"/>
      <c r="CP630" s="111"/>
      <c r="CQ630" s="111"/>
      <c r="CR630" s="111"/>
      <c r="CS630" s="111"/>
      <c r="CT630" s="111"/>
      <c r="CU630" s="111"/>
      <c r="CV630" s="111"/>
      <c r="CW630" s="111"/>
      <c r="CX630" s="111"/>
      <c r="CY630" s="111"/>
      <c r="CZ630" s="111"/>
      <c r="DA630" s="111"/>
      <c r="DB630" s="111"/>
      <c r="DC630" s="111"/>
      <c r="DD630" s="111"/>
      <c r="DE630" s="111"/>
      <c r="DF630" s="111"/>
      <c r="DG630" s="111"/>
      <c r="DH630" s="111"/>
      <c r="DI630" s="111"/>
      <c r="DJ630" s="111"/>
      <c r="DK630" s="111"/>
      <c r="DL630" s="111"/>
      <c r="DM630" s="111"/>
      <c r="DN630" s="111"/>
      <c r="DO630" s="111"/>
      <c r="DP630" s="111"/>
      <c r="DQ630" s="111"/>
      <c r="DR630" s="111"/>
      <c r="DS630" s="111"/>
      <c r="DT630" s="111"/>
      <c r="DU630" s="111"/>
      <c r="DV630" s="111"/>
      <c r="DW630" s="111"/>
      <c r="DX630" s="111"/>
      <c r="DY630" s="111"/>
      <c r="DZ630" s="111"/>
      <c r="EA630" s="111"/>
      <c r="EB630" s="111"/>
      <c r="EC630" s="111"/>
      <c r="ED630" s="111"/>
      <c r="EE630" s="111"/>
      <c r="EF630" s="111"/>
      <c r="EG630" s="111"/>
      <c r="EH630" s="111"/>
      <c r="EI630" s="111"/>
      <c r="EJ630" s="111"/>
      <c r="EK630" s="111"/>
      <c r="EL630" s="111"/>
      <c r="EM630" s="111"/>
      <c r="EN630" s="111"/>
      <c r="EO630" s="111"/>
      <c r="EP630" s="111"/>
      <c r="EQ630" s="111"/>
      <c r="ER630" s="111"/>
      <c r="ES630" s="111"/>
      <c r="ET630" s="111"/>
      <c r="EU630" s="111"/>
      <c r="EV630" s="111"/>
      <c r="EW630" s="111"/>
      <c r="EX630" s="111"/>
      <c r="EY630" s="111"/>
      <c r="EZ630" s="111"/>
      <c r="FA630" s="111"/>
      <c r="FB630" s="111"/>
      <c r="FC630" s="111"/>
    </row>
    <row r="631" spans="1:159" s="110" customFormat="1">
      <c r="A631" s="86"/>
      <c r="B631" s="414"/>
      <c r="C631" s="88">
        <v>2009</v>
      </c>
      <c r="D631" s="106">
        <f t="shared" si="263"/>
        <v>1.7</v>
      </c>
      <c r="E631" s="88"/>
      <c r="F631" s="88"/>
      <c r="G631" s="88"/>
      <c r="H631" s="88">
        <v>1.7</v>
      </c>
      <c r="W631" s="111"/>
      <c r="X631" s="111"/>
      <c r="Y631" s="111"/>
      <c r="Z631" s="111"/>
      <c r="AA631" s="111"/>
      <c r="AB631" s="111"/>
      <c r="AC631" s="111"/>
      <c r="AD631" s="111"/>
      <c r="AE631" s="111"/>
      <c r="AF631" s="111"/>
      <c r="AG631" s="111"/>
      <c r="AH631" s="111"/>
      <c r="AI631" s="111"/>
      <c r="AJ631" s="111"/>
      <c r="AK631" s="111"/>
      <c r="AL631" s="111"/>
      <c r="AM631" s="111"/>
      <c r="AN631" s="111"/>
      <c r="AO631" s="111"/>
      <c r="AP631" s="111"/>
      <c r="AQ631" s="111"/>
      <c r="AR631" s="111"/>
      <c r="AS631" s="111"/>
      <c r="AT631" s="111"/>
      <c r="AU631" s="111"/>
      <c r="AV631" s="111"/>
      <c r="AW631" s="111"/>
      <c r="AX631" s="95">
        <f t="shared" si="244"/>
        <v>1.7</v>
      </c>
      <c r="AY631" s="111"/>
      <c r="AZ631" s="111"/>
      <c r="BA631" s="111"/>
      <c r="BB631" s="111"/>
      <c r="BC631" s="111"/>
      <c r="BD631" s="111"/>
      <c r="BE631" s="111"/>
      <c r="BF631" s="111"/>
      <c r="BG631" s="111"/>
      <c r="BH631" s="111"/>
      <c r="BI631" s="111"/>
      <c r="BJ631" s="111"/>
      <c r="BK631" s="111"/>
      <c r="BL631" s="111"/>
      <c r="BM631" s="111"/>
      <c r="BN631" s="111"/>
      <c r="BO631" s="111"/>
      <c r="BP631" s="111"/>
      <c r="BQ631" s="111"/>
      <c r="BR631" s="111"/>
      <c r="BS631" s="111"/>
      <c r="BT631" s="111"/>
      <c r="BU631" s="111"/>
      <c r="BV631" s="111"/>
      <c r="BW631" s="111"/>
      <c r="BX631" s="111"/>
      <c r="BY631" s="111"/>
      <c r="BZ631" s="111"/>
      <c r="CA631" s="111"/>
      <c r="CB631" s="111"/>
      <c r="CC631" s="111"/>
      <c r="CD631" s="111"/>
      <c r="CE631" s="111"/>
      <c r="CF631" s="111"/>
      <c r="CG631" s="111"/>
      <c r="CH631" s="111"/>
      <c r="CI631" s="111"/>
      <c r="CJ631" s="111"/>
      <c r="CK631" s="111"/>
      <c r="CL631" s="111"/>
      <c r="CM631" s="111"/>
      <c r="CN631" s="111"/>
      <c r="CO631" s="111"/>
      <c r="CP631" s="111"/>
      <c r="CQ631" s="111"/>
      <c r="CR631" s="111"/>
      <c r="CS631" s="111"/>
      <c r="CT631" s="111"/>
      <c r="CU631" s="111"/>
      <c r="CV631" s="111"/>
      <c r="CW631" s="111"/>
      <c r="CX631" s="111"/>
      <c r="CY631" s="111"/>
      <c r="CZ631" s="111"/>
      <c r="DA631" s="111"/>
      <c r="DB631" s="111"/>
      <c r="DC631" s="111"/>
      <c r="DD631" s="111"/>
      <c r="DE631" s="111"/>
      <c r="DF631" s="111"/>
      <c r="DG631" s="111"/>
      <c r="DH631" s="111"/>
      <c r="DI631" s="111"/>
      <c r="DJ631" s="111"/>
      <c r="DK631" s="111"/>
      <c r="DL631" s="111"/>
      <c r="DM631" s="111"/>
      <c r="DN631" s="111"/>
      <c r="DO631" s="111"/>
      <c r="DP631" s="111"/>
      <c r="DQ631" s="111"/>
      <c r="DR631" s="111"/>
      <c r="DS631" s="111"/>
      <c r="DT631" s="111"/>
      <c r="DU631" s="111"/>
      <c r="DV631" s="111"/>
      <c r="DW631" s="111"/>
      <c r="DX631" s="111"/>
      <c r="DY631" s="111"/>
      <c r="DZ631" s="111"/>
      <c r="EA631" s="111"/>
      <c r="EB631" s="111"/>
      <c r="EC631" s="111"/>
      <c r="ED631" s="111"/>
      <c r="EE631" s="111"/>
      <c r="EF631" s="111"/>
      <c r="EG631" s="111"/>
      <c r="EH631" s="111"/>
      <c r="EI631" s="111"/>
      <c r="EJ631" s="111"/>
      <c r="EK631" s="111"/>
      <c r="EL631" s="111"/>
      <c r="EM631" s="111"/>
      <c r="EN631" s="111"/>
      <c r="EO631" s="111"/>
      <c r="EP631" s="111"/>
      <c r="EQ631" s="111"/>
      <c r="ER631" s="111"/>
      <c r="ES631" s="111"/>
      <c r="ET631" s="111"/>
      <c r="EU631" s="111"/>
      <c r="EV631" s="111"/>
      <c r="EW631" s="111"/>
      <c r="EX631" s="111"/>
      <c r="EY631" s="111"/>
      <c r="EZ631" s="111"/>
      <c r="FA631" s="111"/>
      <c r="FB631" s="111"/>
      <c r="FC631" s="111"/>
    </row>
    <row r="632" spans="1:159" s="110" customFormat="1">
      <c r="A632" s="86"/>
      <c r="B632" s="415"/>
      <c r="C632" s="88">
        <v>2010</v>
      </c>
      <c r="D632" s="106">
        <f t="shared" si="263"/>
        <v>1.25</v>
      </c>
      <c r="E632" s="88"/>
      <c r="F632" s="88"/>
      <c r="G632" s="88"/>
      <c r="H632" s="88">
        <v>1.25</v>
      </c>
      <c r="W632" s="111"/>
      <c r="X632" s="111"/>
      <c r="Y632" s="111"/>
      <c r="Z632" s="111"/>
      <c r="AA632" s="111"/>
      <c r="AB632" s="111"/>
      <c r="AC632" s="111"/>
      <c r="AD632" s="111"/>
      <c r="AE632" s="111"/>
      <c r="AF632" s="111"/>
      <c r="AG632" s="111"/>
      <c r="AH632" s="111"/>
      <c r="AI632" s="111"/>
      <c r="AJ632" s="111"/>
      <c r="AK632" s="111"/>
      <c r="AL632" s="111"/>
      <c r="AM632" s="111"/>
      <c r="AN632" s="111"/>
      <c r="AO632" s="111"/>
      <c r="AP632" s="111"/>
      <c r="AQ632" s="111"/>
      <c r="AR632" s="111"/>
      <c r="AS632" s="111"/>
      <c r="AT632" s="111"/>
      <c r="AU632" s="111"/>
      <c r="AV632" s="111"/>
      <c r="AW632" s="111"/>
      <c r="AX632" s="95">
        <f t="shared" si="244"/>
        <v>1.25</v>
      </c>
      <c r="AY632" s="111"/>
      <c r="AZ632" s="111"/>
      <c r="BA632" s="111"/>
      <c r="BB632" s="111"/>
      <c r="BC632" s="111"/>
      <c r="BD632" s="111"/>
      <c r="BE632" s="111"/>
      <c r="BF632" s="111"/>
      <c r="BG632" s="111"/>
      <c r="BH632" s="111"/>
      <c r="BI632" s="111"/>
      <c r="BJ632" s="111"/>
      <c r="BK632" s="111"/>
      <c r="BL632" s="111"/>
      <c r="BM632" s="111"/>
      <c r="BN632" s="111"/>
      <c r="BO632" s="111"/>
      <c r="BP632" s="111"/>
      <c r="BQ632" s="111"/>
      <c r="BR632" s="111"/>
      <c r="BS632" s="111"/>
      <c r="BT632" s="111"/>
      <c r="BU632" s="111"/>
      <c r="BV632" s="111"/>
      <c r="BW632" s="111"/>
      <c r="BX632" s="111"/>
      <c r="BY632" s="111"/>
      <c r="BZ632" s="111"/>
      <c r="CA632" s="111"/>
      <c r="CB632" s="111"/>
      <c r="CC632" s="111"/>
      <c r="CD632" s="111"/>
      <c r="CE632" s="111"/>
      <c r="CF632" s="111"/>
      <c r="CG632" s="111"/>
      <c r="CH632" s="111"/>
      <c r="CI632" s="111"/>
      <c r="CJ632" s="111"/>
      <c r="CK632" s="111"/>
      <c r="CL632" s="111"/>
      <c r="CM632" s="111"/>
      <c r="CN632" s="111"/>
      <c r="CO632" s="111"/>
      <c r="CP632" s="111"/>
      <c r="CQ632" s="111"/>
      <c r="CR632" s="111"/>
      <c r="CS632" s="111"/>
      <c r="CT632" s="111"/>
      <c r="CU632" s="111"/>
      <c r="CV632" s="111"/>
      <c r="CW632" s="111"/>
      <c r="CX632" s="111"/>
      <c r="CY632" s="111"/>
      <c r="CZ632" s="111"/>
      <c r="DA632" s="111"/>
      <c r="DB632" s="111"/>
      <c r="DC632" s="111"/>
      <c r="DD632" s="111"/>
      <c r="DE632" s="111"/>
      <c r="DF632" s="111"/>
      <c r="DG632" s="111"/>
      <c r="DH632" s="111"/>
      <c r="DI632" s="111"/>
      <c r="DJ632" s="111"/>
      <c r="DK632" s="111"/>
      <c r="DL632" s="111"/>
      <c r="DM632" s="111"/>
      <c r="DN632" s="111"/>
      <c r="DO632" s="111"/>
      <c r="DP632" s="111"/>
      <c r="DQ632" s="111"/>
      <c r="DR632" s="111"/>
      <c r="DS632" s="111"/>
      <c r="DT632" s="111"/>
      <c r="DU632" s="111"/>
      <c r="DV632" s="111"/>
      <c r="DW632" s="111"/>
      <c r="DX632" s="111"/>
      <c r="DY632" s="111"/>
      <c r="DZ632" s="111"/>
      <c r="EA632" s="111"/>
      <c r="EB632" s="111"/>
      <c r="EC632" s="111"/>
      <c r="ED632" s="111"/>
      <c r="EE632" s="111"/>
      <c r="EF632" s="111"/>
      <c r="EG632" s="111"/>
      <c r="EH632" s="111"/>
      <c r="EI632" s="111"/>
      <c r="EJ632" s="111"/>
      <c r="EK632" s="111"/>
      <c r="EL632" s="111"/>
      <c r="EM632" s="111"/>
      <c r="EN632" s="111"/>
      <c r="EO632" s="111"/>
      <c r="EP632" s="111"/>
      <c r="EQ632" s="111"/>
      <c r="ER632" s="111"/>
      <c r="ES632" s="111"/>
      <c r="ET632" s="111"/>
      <c r="EU632" s="111"/>
      <c r="EV632" s="111"/>
      <c r="EW632" s="111"/>
      <c r="EX632" s="111"/>
      <c r="EY632" s="111"/>
      <c r="EZ632" s="111"/>
      <c r="FA632" s="111"/>
      <c r="FB632" s="111"/>
      <c r="FC632" s="111"/>
    </row>
    <row r="633" spans="1:159" s="117" customFormat="1" ht="18.75" customHeight="1">
      <c r="A633" s="85"/>
      <c r="B633" s="413" t="s">
        <v>250</v>
      </c>
      <c r="C633" s="101" t="s">
        <v>19</v>
      </c>
      <c r="D633" s="102">
        <f>D634+D635+D636+D637</f>
        <v>0.25</v>
      </c>
      <c r="E633" s="102">
        <f t="shared" ref="E633:H633" si="264">E634+E635+E636+E637</f>
        <v>0</v>
      </c>
      <c r="F633" s="102">
        <f t="shared" si="264"/>
        <v>0</v>
      </c>
      <c r="G633" s="102">
        <f t="shared" si="264"/>
        <v>0</v>
      </c>
      <c r="H633" s="102">
        <f t="shared" si="264"/>
        <v>0.25</v>
      </c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18"/>
      <c r="Z633" s="118"/>
      <c r="AA633" s="118"/>
      <c r="AB633" s="118"/>
      <c r="AC633" s="118"/>
      <c r="AD633" s="118"/>
      <c r="AE633" s="118"/>
      <c r="AF633" s="118"/>
      <c r="AG633" s="118"/>
      <c r="AH633" s="118"/>
      <c r="AI633" s="118"/>
      <c r="AJ633" s="118"/>
      <c r="AK633" s="118"/>
      <c r="AL633" s="118"/>
      <c r="AM633" s="118"/>
      <c r="AN633" s="118"/>
      <c r="AO633" s="118"/>
      <c r="AP633" s="118"/>
      <c r="AQ633" s="118"/>
      <c r="AR633" s="118"/>
      <c r="AS633" s="118"/>
      <c r="AT633" s="118"/>
      <c r="AU633" s="118"/>
      <c r="AV633" s="118"/>
      <c r="AW633" s="118"/>
      <c r="AX633" s="95">
        <f t="shared" si="244"/>
        <v>0.25</v>
      </c>
      <c r="AY633" s="118"/>
      <c r="AZ633" s="118"/>
      <c r="BA633" s="118"/>
      <c r="BB633" s="118"/>
      <c r="BC633" s="118"/>
      <c r="BD633" s="118"/>
      <c r="BE633" s="118"/>
      <c r="BF633" s="118"/>
      <c r="BG633" s="118"/>
      <c r="BH633" s="118"/>
      <c r="BI633" s="118"/>
      <c r="BJ633" s="118"/>
      <c r="BK633" s="118"/>
      <c r="BL633" s="118"/>
      <c r="BM633" s="118"/>
      <c r="BN633" s="118"/>
      <c r="BO633" s="118"/>
      <c r="BP633" s="118"/>
      <c r="BQ633" s="118"/>
      <c r="BR633" s="118"/>
      <c r="BS633" s="118"/>
      <c r="BT633" s="118"/>
      <c r="BU633" s="118"/>
      <c r="BV633" s="118"/>
      <c r="BW633" s="118"/>
      <c r="BX633" s="118"/>
      <c r="BY633" s="118"/>
      <c r="BZ633" s="118"/>
      <c r="CA633" s="118"/>
      <c r="CB633" s="118"/>
      <c r="CC633" s="118"/>
      <c r="CD633" s="118"/>
      <c r="CE633" s="118"/>
      <c r="CF633" s="118"/>
      <c r="CG633" s="118"/>
      <c r="CH633" s="118"/>
      <c r="CI633" s="118"/>
      <c r="CJ633" s="118"/>
      <c r="CK633" s="118"/>
      <c r="CL633" s="118"/>
      <c r="CM633" s="118"/>
      <c r="CN633" s="118"/>
      <c r="CO633" s="118"/>
      <c r="CP633" s="118"/>
      <c r="CQ633" s="118"/>
      <c r="CR633" s="118"/>
      <c r="CS633" s="118"/>
      <c r="CT633" s="118"/>
      <c r="CU633" s="118"/>
      <c r="CV633" s="118"/>
      <c r="CW633" s="118"/>
      <c r="CX633" s="118"/>
      <c r="CY633" s="118"/>
      <c r="CZ633" s="118"/>
      <c r="DA633" s="118"/>
      <c r="DB633" s="118"/>
      <c r="DC633" s="118"/>
      <c r="DD633" s="118"/>
      <c r="DE633" s="118"/>
      <c r="DF633" s="118"/>
      <c r="DG633" s="118"/>
      <c r="DH633" s="118"/>
      <c r="DI633" s="118"/>
      <c r="DJ633" s="118"/>
      <c r="DK633" s="118"/>
      <c r="DL633" s="118"/>
      <c r="DM633" s="118"/>
      <c r="DN633" s="118"/>
      <c r="DO633" s="118"/>
      <c r="DP633" s="118"/>
      <c r="DQ633" s="118"/>
      <c r="DR633" s="118"/>
      <c r="DS633" s="118"/>
      <c r="DT633" s="118"/>
      <c r="DU633" s="118"/>
      <c r="DV633" s="118"/>
      <c r="DW633" s="118"/>
      <c r="DX633" s="118"/>
      <c r="DY633" s="118"/>
      <c r="DZ633" s="118"/>
      <c r="EA633" s="118"/>
      <c r="EB633" s="118"/>
      <c r="EC633" s="118"/>
      <c r="ED633" s="118"/>
      <c r="EE633" s="118"/>
      <c r="EF633" s="118"/>
      <c r="EG633" s="118"/>
      <c r="EH633" s="118"/>
      <c r="EI633" s="118"/>
      <c r="EJ633" s="118"/>
      <c r="EK633" s="118"/>
      <c r="EL633" s="118"/>
      <c r="EM633" s="118"/>
      <c r="EN633" s="118"/>
      <c r="EO633" s="118"/>
      <c r="EP633" s="118"/>
      <c r="EQ633" s="118"/>
      <c r="ER633" s="118"/>
      <c r="ES633" s="118"/>
      <c r="ET633" s="118"/>
      <c r="EU633" s="118"/>
      <c r="EV633" s="118"/>
      <c r="EW633" s="118"/>
      <c r="EX633" s="118"/>
      <c r="EY633" s="118"/>
      <c r="EZ633" s="118"/>
      <c r="FA633" s="118"/>
      <c r="FB633" s="118"/>
      <c r="FC633" s="118"/>
    </row>
    <row r="634" spans="1:159" s="110" customFormat="1">
      <c r="A634" s="86"/>
      <c r="B634" s="414"/>
      <c r="C634" s="88">
        <v>2007</v>
      </c>
      <c r="D634" s="106">
        <f>E634+F634+G634+H634</f>
        <v>0</v>
      </c>
      <c r="E634" s="88"/>
      <c r="F634" s="88"/>
      <c r="G634" s="88"/>
      <c r="H634" s="88"/>
      <c r="W634" s="111"/>
      <c r="X634" s="111"/>
      <c r="Y634" s="111"/>
      <c r="Z634" s="111"/>
      <c r="AA634" s="111"/>
      <c r="AB634" s="111"/>
      <c r="AC634" s="111"/>
      <c r="AD634" s="111"/>
      <c r="AE634" s="111"/>
      <c r="AF634" s="111"/>
      <c r="AG634" s="111"/>
      <c r="AH634" s="111"/>
      <c r="AI634" s="111"/>
      <c r="AJ634" s="111"/>
      <c r="AK634" s="111"/>
      <c r="AL634" s="111"/>
      <c r="AM634" s="111"/>
      <c r="AN634" s="111"/>
      <c r="AO634" s="111"/>
      <c r="AP634" s="111"/>
      <c r="AQ634" s="111"/>
      <c r="AR634" s="111"/>
      <c r="AS634" s="111"/>
      <c r="AT634" s="111"/>
      <c r="AU634" s="111"/>
      <c r="AV634" s="111"/>
      <c r="AW634" s="111"/>
      <c r="AX634" s="95">
        <f t="shared" si="244"/>
        <v>0</v>
      </c>
      <c r="AY634" s="111"/>
      <c r="AZ634" s="111"/>
      <c r="BA634" s="111"/>
      <c r="BB634" s="111"/>
      <c r="BC634" s="111"/>
      <c r="BD634" s="111"/>
      <c r="BE634" s="111"/>
      <c r="BF634" s="111"/>
      <c r="BG634" s="111"/>
      <c r="BH634" s="111"/>
      <c r="BI634" s="111"/>
      <c r="BJ634" s="111"/>
      <c r="BK634" s="111"/>
      <c r="BL634" s="111"/>
      <c r="BM634" s="111"/>
      <c r="BN634" s="111"/>
      <c r="BO634" s="111"/>
      <c r="BP634" s="111"/>
      <c r="BQ634" s="111"/>
      <c r="BR634" s="111"/>
      <c r="BS634" s="111"/>
      <c r="BT634" s="111"/>
      <c r="BU634" s="111"/>
      <c r="BV634" s="111"/>
      <c r="BW634" s="111"/>
      <c r="BX634" s="111"/>
      <c r="BY634" s="111"/>
      <c r="BZ634" s="111"/>
      <c r="CA634" s="111"/>
      <c r="CB634" s="111"/>
      <c r="CC634" s="111"/>
      <c r="CD634" s="111"/>
      <c r="CE634" s="111"/>
      <c r="CF634" s="111"/>
      <c r="CG634" s="111"/>
      <c r="CH634" s="111"/>
      <c r="CI634" s="111"/>
      <c r="CJ634" s="111"/>
      <c r="CK634" s="111"/>
      <c r="CL634" s="111"/>
      <c r="CM634" s="111"/>
      <c r="CN634" s="111"/>
      <c r="CO634" s="111"/>
      <c r="CP634" s="111"/>
      <c r="CQ634" s="111"/>
      <c r="CR634" s="111"/>
      <c r="CS634" s="111"/>
      <c r="CT634" s="111"/>
      <c r="CU634" s="111"/>
      <c r="CV634" s="111"/>
      <c r="CW634" s="111"/>
      <c r="CX634" s="111"/>
      <c r="CY634" s="111"/>
      <c r="CZ634" s="111"/>
      <c r="DA634" s="111"/>
      <c r="DB634" s="111"/>
      <c r="DC634" s="111"/>
      <c r="DD634" s="111"/>
      <c r="DE634" s="111"/>
      <c r="DF634" s="111"/>
      <c r="DG634" s="111"/>
      <c r="DH634" s="111"/>
      <c r="DI634" s="111"/>
      <c r="DJ634" s="111"/>
      <c r="DK634" s="111"/>
      <c r="DL634" s="111"/>
      <c r="DM634" s="111"/>
      <c r="DN634" s="111"/>
      <c r="DO634" s="111"/>
      <c r="DP634" s="111"/>
      <c r="DQ634" s="111"/>
      <c r="DR634" s="111"/>
      <c r="DS634" s="111"/>
      <c r="DT634" s="111"/>
      <c r="DU634" s="111"/>
      <c r="DV634" s="111"/>
      <c r="DW634" s="111"/>
      <c r="DX634" s="111"/>
      <c r="DY634" s="111"/>
      <c r="DZ634" s="111"/>
      <c r="EA634" s="111"/>
      <c r="EB634" s="111"/>
      <c r="EC634" s="111"/>
      <c r="ED634" s="111"/>
      <c r="EE634" s="111"/>
      <c r="EF634" s="111"/>
      <c r="EG634" s="111"/>
      <c r="EH634" s="111"/>
      <c r="EI634" s="111"/>
      <c r="EJ634" s="111"/>
      <c r="EK634" s="111"/>
      <c r="EL634" s="111"/>
      <c r="EM634" s="111"/>
      <c r="EN634" s="111"/>
      <c r="EO634" s="111"/>
      <c r="EP634" s="111"/>
      <c r="EQ634" s="111"/>
      <c r="ER634" s="111"/>
      <c r="ES634" s="111"/>
      <c r="ET634" s="111"/>
      <c r="EU634" s="111"/>
      <c r="EV634" s="111"/>
      <c r="EW634" s="111"/>
      <c r="EX634" s="111"/>
      <c r="EY634" s="111"/>
      <c r="EZ634" s="111"/>
      <c r="FA634" s="111"/>
      <c r="FB634" s="111"/>
      <c r="FC634" s="111"/>
    </row>
    <row r="635" spans="1:159" s="110" customFormat="1">
      <c r="A635" s="86"/>
      <c r="B635" s="414"/>
      <c r="C635" s="88">
        <v>2008</v>
      </c>
      <c r="D635" s="106">
        <f t="shared" ref="D635:D637" si="265">E635+F635+G635+H635</f>
        <v>0.1</v>
      </c>
      <c r="E635" s="88"/>
      <c r="F635" s="88"/>
      <c r="G635" s="88"/>
      <c r="H635" s="88">
        <v>0.1</v>
      </c>
      <c r="W635" s="111"/>
      <c r="X635" s="111"/>
      <c r="Y635" s="111"/>
      <c r="Z635" s="111"/>
      <c r="AA635" s="111"/>
      <c r="AB635" s="111"/>
      <c r="AC635" s="111"/>
      <c r="AD635" s="111"/>
      <c r="AE635" s="111"/>
      <c r="AF635" s="111"/>
      <c r="AG635" s="111"/>
      <c r="AH635" s="111"/>
      <c r="AI635" s="111"/>
      <c r="AJ635" s="111"/>
      <c r="AK635" s="111"/>
      <c r="AL635" s="111"/>
      <c r="AM635" s="111"/>
      <c r="AN635" s="111"/>
      <c r="AO635" s="111"/>
      <c r="AP635" s="111"/>
      <c r="AQ635" s="111"/>
      <c r="AR635" s="111"/>
      <c r="AS635" s="111"/>
      <c r="AT635" s="111"/>
      <c r="AU635" s="111"/>
      <c r="AV635" s="111"/>
      <c r="AW635" s="111"/>
      <c r="AX635" s="95">
        <f t="shared" si="244"/>
        <v>0.1</v>
      </c>
      <c r="AY635" s="111"/>
      <c r="AZ635" s="111"/>
      <c r="BA635" s="111"/>
      <c r="BB635" s="111"/>
      <c r="BC635" s="111"/>
      <c r="BD635" s="111"/>
      <c r="BE635" s="111"/>
      <c r="BF635" s="111"/>
      <c r="BG635" s="111"/>
      <c r="BH635" s="111"/>
      <c r="BI635" s="111"/>
      <c r="BJ635" s="111"/>
      <c r="BK635" s="111"/>
      <c r="BL635" s="111"/>
      <c r="BM635" s="111"/>
      <c r="BN635" s="111"/>
      <c r="BO635" s="111"/>
      <c r="BP635" s="111"/>
      <c r="BQ635" s="111"/>
      <c r="BR635" s="111"/>
      <c r="BS635" s="111"/>
      <c r="BT635" s="111"/>
      <c r="BU635" s="111"/>
      <c r="BV635" s="111"/>
      <c r="BW635" s="111"/>
      <c r="BX635" s="111"/>
      <c r="BY635" s="111"/>
      <c r="BZ635" s="111"/>
      <c r="CA635" s="111"/>
      <c r="CB635" s="111"/>
      <c r="CC635" s="111"/>
      <c r="CD635" s="111"/>
      <c r="CE635" s="111"/>
      <c r="CF635" s="111"/>
      <c r="CG635" s="111"/>
      <c r="CH635" s="111"/>
      <c r="CI635" s="111"/>
      <c r="CJ635" s="111"/>
      <c r="CK635" s="111"/>
      <c r="CL635" s="111"/>
      <c r="CM635" s="111"/>
      <c r="CN635" s="111"/>
      <c r="CO635" s="111"/>
      <c r="CP635" s="111"/>
      <c r="CQ635" s="111"/>
      <c r="CR635" s="111"/>
      <c r="CS635" s="111"/>
      <c r="CT635" s="111"/>
      <c r="CU635" s="111"/>
      <c r="CV635" s="111"/>
      <c r="CW635" s="111"/>
      <c r="CX635" s="111"/>
      <c r="CY635" s="111"/>
      <c r="CZ635" s="111"/>
      <c r="DA635" s="111"/>
      <c r="DB635" s="111"/>
      <c r="DC635" s="111"/>
      <c r="DD635" s="111"/>
      <c r="DE635" s="111"/>
      <c r="DF635" s="111"/>
      <c r="DG635" s="111"/>
      <c r="DH635" s="111"/>
      <c r="DI635" s="111"/>
      <c r="DJ635" s="111"/>
      <c r="DK635" s="111"/>
      <c r="DL635" s="111"/>
      <c r="DM635" s="111"/>
      <c r="DN635" s="111"/>
      <c r="DO635" s="111"/>
      <c r="DP635" s="111"/>
      <c r="DQ635" s="111"/>
      <c r="DR635" s="111"/>
      <c r="DS635" s="111"/>
      <c r="DT635" s="111"/>
      <c r="DU635" s="111"/>
      <c r="DV635" s="111"/>
      <c r="DW635" s="111"/>
      <c r="DX635" s="111"/>
      <c r="DY635" s="111"/>
      <c r="DZ635" s="111"/>
      <c r="EA635" s="111"/>
      <c r="EB635" s="111"/>
      <c r="EC635" s="111"/>
      <c r="ED635" s="111"/>
      <c r="EE635" s="111"/>
      <c r="EF635" s="111"/>
      <c r="EG635" s="111"/>
      <c r="EH635" s="111"/>
      <c r="EI635" s="111"/>
      <c r="EJ635" s="111"/>
      <c r="EK635" s="111"/>
      <c r="EL635" s="111"/>
      <c r="EM635" s="111"/>
      <c r="EN635" s="111"/>
      <c r="EO635" s="111"/>
      <c r="EP635" s="111"/>
      <c r="EQ635" s="111"/>
      <c r="ER635" s="111"/>
      <c r="ES635" s="111"/>
      <c r="ET635" s="111"/>
      <c r="EU635" s="111"/>
      <c r="EV635" s="111"/>
      <c r="EW635" s="111"/>
      <c r="EX635" s="111"/>
      <c r="EY635" s="111"/>
      <c r="EZ635" s="111"/>
      <c r="FA635" s="111"/>
      <c r="FB635" s="111"/>
      <c r="FC635" s="111"/>
    </row>
    <row r="636" spans="1:159" s="110" customFormat="1">
      <c r="A636" s="86"/>
      <c r="B636" s="414"/>
      <c r="C636" s="88">
        <v>2009</v>
      </c>
      <c r="D636" s="106">
        <f t="shared" si="265"/>
        <v>0.05</v>
      </c>
      <c r="E636" s="88"/>
      <c r="F636" s="88"/>
      <c r="G636" s="88"/>
      <c r="H636" s="88">
        <v>0.05</v>
      </c>
      <c r="W636" s="111"/>
      <c r="X636" s="111"/>
      <c r="Y636" s="111"/>
      <c r="Z636" s="111"/>
      <c r="AA636" s="111"/>
      <c r="AB636" s="111"/>
      <c r="AC636" s="111"/>
      <c r="AD636" s="111"/>
      <c r="AE636" s="111"/>
      <c r="AF636" s="111"/>
      <c r="AG636" s="111"/>
      <c r="AH636" s="111"/>
      <c r="AI636" s="111"/>
      <c r="AJ636" s="111"/>
      <c r="AK636" s="111"/>
      <c r="AL636" s="111"/>
      <c r="AM636" s="111"/>
      <c r="AN636" s="111"/>
      <c r="AO636" s="111"/>
      <c r="AP636" s="111"/>
      <c r="AQ636" s="111"/>
      <c r="AR636" s="111"/>
      <c r="AS636" s="111"/>
      <c r="AT636" s="111"/>
      <c r="AU636" s="111"/>
      <c r="AV636" s="111"/>
      <c r="AW636" s="111"/>
      <c r="AX636" s="95">
        <f t="shared" si="244"/>
        <v>0.05</v>
      </c>
      <c r="AY636" s="111"/>
      <c r="AZ636" s="111"/>
      <c r="BA636" s="111"/>
      <c r="BB636" s="111"/>
      <c r="BC636" s="111"/>
      <c r="BD636" s="111"/>
      <c r="BE636" s="111"/>
      <c r="BF636" s="111"/>
      <c r="BG636" s="111"/>
      <c r="BH636" s="111"/>
      <c r="BI636" s="111"/>
      <c r="BJ636" s="111"/>
      <c r="BK636" s="111"/>
      <c r="BL636" s="111"/>
      <c r="BM636" s="111"/>
      <c r="BN636" s="111"/>
      <c r="BO636" s="111"/>
      <c r="BP636" s="111"/>
      <c r="BQ636" s="111"/>
      <c r="BR636" s="111"/>
      <c r="BS636" s="111"/>
      <c r="BT636" s="111"/>
      <c r="BU636" s="111"/>
      <c r="BV636" s="111"/>
      <c r="BW636" s="111"/>
      <c r="BX636" s="111"/>
      <c r="BY636" s="111"/>
      <c r="BZ636" s="111"/>
      <c r="CA636" s="111"/>
      <c r="CB636" s="111"/>
      <c r="CC636" s="111"/>
      <c r="CD636" s="111"/>
      <c r="CE636" s="111"/>
      <c r="CF636" s="111"/>
      <c r="CG636" s="111"/>
      <c r="CH636" s="111"/>
      <c r="CI636" s="111"/>
      <c r="CJ636" s="111"/>
      <c r="CK636" s="111"/>
      <c r="CL636" s="111"/>
      <c r="CM636" s="111"/>
      <c r="CN636" s="111"/>
      <c r="CO636" s="111"/>
      <c r="CP636" s="111"/>
      <c r="CQ636" s="111"/>
      <c r="CR636" s="111"/>
      <c r="CS636" s="111"/>
      <c r="CT636" s="111"/>
      <c r="CU636" s="111"/>
      <c r="CV636" s="111"/>
      <c r="CW636" s="111"/>
      <c r="CX636" s="111"/>
      <c r="CY636" s="111"/>
      <c r="CZ636" s="111"/>
      <c r="DA636" s="111"/>
      <c r="DB636" s="111"/>
      <c r="DC636" s="111"/>
      <c r="DD636" s="111"/>
      <c r="DE636" s="111"/>
      <c r="DF636" s="111"/>
      <c r="DG636" s="111"/>
      <c r="DH636" s="111"/>
      <c r="DI636" s="111"/>
      <c r="DJ636" s="111"/>
      <c r="DK636" s="111"/>
      <c r="DL636" s="111"/>
      <c r="DM636" s="111"/>
      <c r="DN636" s="111"/>
      <c r="DO636" s="111"/>
      <c r="DP636" s="111"/>
      <c r="DQ636" s="111"/>
      <c r="DR636" s="111"/>
      <c r="DS636" s="111"/>
      <c r="DT636" s="111"/>
      <c r="DU636" s="111"/>
      <c r="DV636" s="111"/>
      <c r="DW636" s="111"/>
      <c r="DX636" s="111"/>
      <c r="DY636" s="111"/>
      <c r="DZ636" s="111"/>
      <c r="EA636" s="111"/>
      <c r="EB636" s="111"/>
      <c r="EC636" s="111"/>
      <c r="ED636" s="111"/>
      <c r="EE636" s="111"/>
      <c r="EF636" s="111"/>
      <c r="EG636" s="111"/>
      <c r="EH636" s="111"/>
      <c r="EI636" s="111"/>
      <c r="EJ636" s="111"/>
      <c r="EK636" s="111"/>
      <c r="EL636" s="111"/>
      <c r="EM636" s="111"/>
      <c r="EN636" s="111"/>
      <c r="EO636" s="111"/>
      <c r="EP636" s="111"/>
      <c r="EQ636" s="111"/>
      <c r="ER636" s="111"/>
      <c r="ES636" s="111"/>
      <c r="ET636" s="111"/>
      <c r="EU636" s="111"/>
      <c r="EV636" s="111"/>
      <c r="EW636" s="111"/>
      <c r="EX636" s="111"/>
      <c r="EY636" s="111"/>
      <c r="EZ636" s="111"/>
      <c r="FA636" s="111"/>
      <c r="FB636" s="111"/>
      <c r="FC636" s="111"/>
    </row>
    <row r="637" spans="1:159" s="110" customFormat="1">
      <c r="A637" s="86"/>
      <c r="B637" s="415"/>
      <c r="C637" s="88">
        <v>2010</v>
      </c>
      <c r="D637" s="106">
        <f t="shared" si="265"/>
        <v>0.1</v>
      </c>
      <c r="E637" s="88"/>
      <c r="F637" s="88"/>
      <c r="G637" s="88"/>
      <c r="H637" s="88">
        <v>0.1</v>
      </c>
      <c r="W637" s="111"/>
      <c r="X637" s="111"/>
      <c r="Y637" s="111"/>
      <c r="Z637" s="111"/>
      <c r="AA637" s="111"/>
      <c r="AB637" s="111"/>
      <c r="AC637" s="111"/>
      <c r="AD637" s="111"/>
      <c r="AE637" s="111"/>
      <c r="AF637" s="111"/>
      <c r="AG637" s="111"/>
      <c r="AH637" s="111"/>
      <c r="AI637" s="111"/>
      <c r="AJ637" s="111"/>
      <c r="AK637" s="111"/>
      <c r="AL637" s="111"/>
      <c r="AM637" s="111"/>
      <c r="AN637" s="111"/>
      <c r="AO637" s="111"/>
      <c r="AP637" s="111"/>
      <c r="AQ637" s="111"/>
      <c r="AR637" s="111"/>
      <c r="AS637" s="111"/>
      <c r="AT637" s="111"/>
      <c r="AU637" s="111"/>
      <c r="AV637" s="111"/>
      <c r="AW637" s="111"/>
      <c r="AX637" s="95">
        <f t="shared" si="244"/>
        <v>0.1</v>
      </c>
      <c r="AY637" s="111"/>
      <c r="AZ637" s="111"/>
      <c r="BA637" s="111"/>
      <c r="BB637" s="111"/>
      <c r="BC637" s="111"/>
      <c r="BD637" s="111"/>
      <c r="BE637" s="111"/>
      <c r="BF637" s="111"/>
      <c r="BG637" s="111"/>
      <c r="BH637" s="111"/>
      <c r="BI637" s="111"/>
      <c r="BJ637" s="111"/>
      <c r="BK637" s="111"/>
      <c r="BL637" s="111"/>
      <c r="BM637" s="111"/>
      <c r="BN637" s="111"/>
      <c r="BO637" s="111"/>
      <c r="BP637" s="111"/>
      <c r="BQ637" s="111"/>
      <c r="BR637" s="111"/>
      <c r="BS637" s="111"/>
      <c r="BT637" s="111"/>
      <c r="BU637" s="111"/>
      <c r="BV637" s="111"/>
      <c r="BW637" s="111"/>
      <c r="BX637" s="111"/>
      <c r="BY637" s="111"/>
      <c r="BZ637" s="111"/>
      <c r="CA637" s="111"/>
      <c r="CB637" s="111"/>
      <c r="CC637" s="111"/>
      <c r="CD637" s="111"/>
      <c r="CE637" s="111"/>
      <c r="CF637" s="111"/>
      <c r="CG637" s="111"/>
      <c r="CH637" s="111"/>
      <c r="CI637" s="111"/>
      <c r="CJ637" s="111"/>
      <c r="CK637" s="111"/>
      <c r="CL637" s="111"/>
      <c r="CM637" s="111"/>
      <c r="CN637" s="111"/>
      <c r="CO637" s="111"/>
      <c r="CP637" s="111"/>
      <c r="CQ637" s="111"/>
      <c r="CR637" s="111"/>
      <c r="CS637" s="111"/>
      <c r="CT637" s="111"/>
      <c r="CU637" s="111"/>
      <c r="CV637" s="111"/>
      <c r="CW637" s="111"/>
      <c r="CX637" s="111"/>
      <c r="CY637" s="111"/>
      <c r="CZ637" s="111"/>
      <c r="DA637" s="111"/>
      <c r="DB637" s="111"/>
      <c r="DC637" s="111"/>
      <c r="DD637" s="111"/>
      <c r="DE637" s="111"/>
      <c r="DF637" s="111"/>
      <c r="DG637" s="111"/>
      <c r="DH637" s="111"/>
      <c r="DI637" s="111"/>
      <c r="DJ637" s="111"/>
      <c r="DK637" s="111"/>
      <c r="DL637" s="111"/>
      <c r="DM637" s="111"/>
      <c r="DN637" s="111"/>
      <c r="DO637" s="111"/>
      <c r="DP637" s="111"/>
      <c r="DQ637" s="111"/>
      <c r="DR637" s="111"/>
      <c r="DS637" s="111"/>
      <c r="DT637" s="111"/>
      <c r="DU637" s="111"/>
      <c r="DV637" s="111"/>
      <c r="DW637" s="111"/>
      <c r="DX637" s="111"/>
      <c r="DY637" s="111"/>
      <c r="DZ637" s="111"/>
      <c r="EA637" s="111"/>
      <c r="EB637" s="111"/>
      <c r="EC637" s="111"/>
      <c r="ED637" s="111"/>
      <c r="EE637" s="111"/>
      <c r="EF637" s="111"/>
      <c r="EG637" s="111"/>
      <c r="EH637" s="111"/>
      <c r="EI637" s="111"/>
      <c r="EJ637" s="111"/>
      <c r="EK637" s="111"/>
      <c r="EL637" s="111"/>
      <c r="EM637" s="111"/>
      <c r="EN637" s="111"/>
      <c r="EO637" s="111"/>
      <c r="EP637" s="111"/>
      <c r="EQ637" s="111"/>
      <c r="ER637" s="111"/>
      <c r="ES637" s="111"/>
      <c r="ET637" s="111"/>
      <c r="EU637" s="111"/>
      <c r="EV637" s="111"/>
      <c r="EW637" s="111"/>
      <c r="EX637" s="111"/>
      <c r="EY637" s="111"/>
      <c r="EZ637" s="111"/>
      <c r="FA637" s="111"/>
      <c r="FB637" s="111"/>
      <c r="FC637" s="111"/>
    </row>
    <row r="638" spans="1:159" s="118" customFormat="1" ht="22.5" customHeight="1">
      <c r="A638" s="194"/>
      <c r="B638" s="410" t="s">
        <v>251</v>
      </c>
      <c r="C638" s="17" t="s">
        <v>19</v>
      </c>
      <c r="D638" s="127">
        <f>D639+D640+D641+D642</f>
        <v>1.52</v>
      </c>
      <c r="E638" s="127">
        <f t="shared" ref="E638:H638" si="266">E639+E640+E641+E642</f>
        <v>1.52</v>
      </c>
      <c r="F638" s="127">
        <f t="shared" si="266"/>
        <v>0</v>
      </c>
      <c r="G638" s="127">
        <f t="shared" si="266"/>
        <v>0</v>
      </c>
      <c r="H638" s="127">
        <f t="shared" si="266"/>
        <v>0</v>
      </c>
      <c r="AX638" s="95">
        <f t="shared" si="244"/>
        <v>1.52</v>
      </c>
    </row>
    <row r="639" spans="1:159" s="118" customFormat="1">
      <c r="A639" s="195"/>
      <c r="B639" s="411"/>
      <c r="C639" s="17">
        <v>2007</v>
      </c>
      <c r="D639" s="92">
        <f>D644+D649+D654+D659+D664</f>
        <v>0.15000000000000002</v>
      </c>
      <c r="E639" s="92">
        <f t="shared" ref="E639:H639" si="267">E644+E649+E654+E659+E664</f>
        <v>0.15000000000000002</v>
      </c>
      <c r="F639" s="92">
        <f t="shared" si="267"/>
        <v>0</v>
      </c>
      <c r="G639" s="92">
        <f t="shared" si="267"/>
        <v>0</v>
      </c>
      <c r="H639" s="92">
        <f t="shared" si="267"/>
        <v>0</v>
      </c>
      <c r="AX639" s="95">
        <f t="shared" si="244"/>
        <v>0.15000000000000002</v>
      </c>
    </row>
    <row r="640" spans="1:159" s="118" customFormat="1">
      <c r="A640" s="195"/>
      <c r="B640" s="411"/>
      <c r="C640" s="17">
        <v>2008</v>
      </c>
      <c r="D640" s="92">
        <f t="shared" ref="D640:H642" si="268">D645+D650+D655+D660+D665</f>
        <v>0.35</v>
      </c>
      <c r="E640" s="92">
        <f t="shared" si="268"/>
        <v>0.35</v>
      </c>
      <c r="F640" s="92">
        <f t="shared" si="268"/>
        <v>0</v>
      </c>
      <c r="G640" s="92">
        <f t="shared" si="268"/>
        <v>0</v>
      </c>
      <c r="H640" s="92">
        <f t="shared" si="268"/>
        <v>0</v>
      </c>
      <c r="AX640" s="95">
        <f t="shared" si="244"/>
        <v>0.35</v>
      </c>
    </row>
    <row r="641" spans="1:159" s="118" customFormat="1">
      <c r="A641" s="195"/>
      <c r="B641" s="411"/>
      <c r="C641" s="17">
        <v>2009</v>
      </c>
      <c r="D641" s="92">
        <f t="shared" si="268"/>
        <v>0.55000000000000004</v>
      </c>
      <c r="E641" s="92">
        <f t="shared" si="268"/>
        <v>0.55000000000000004</v>
      </c>
      <c r="F641" s="92">
        <f t="shared" si="268"/>
        <v>0</v>
      </c>
      <c r="G641" s="92">
        <f t="shared" si="268"/>
        <v>0</v>
      </c>
      <c r="H641" s="92">
        <f t="shared" si="268"/>
        <v>0</v>
      </c>
      <c r="AX641" s="95">
        <f t="shared" si="244"/>
        <v>0.55000000000000004</v>
      </c>
    </row>
    <row r="642" spans="1:159" s="118" customFormat="1">
      <c r="A642" s="195"/>
      <c r="B642" s="412"/>
      <c r="C642" s="17">
        <v>2010</v>
      </c>
      <c r="D642" s="92">
        <f t="shared" si="268"/>
        <v>0.47</v>
      </c>
      <c r="E642" s="92">
        <f t="shared" si="268"/>
        <v>0.47</v>
      </c>
      <c r="F642" s="92">
        <f t="shared" si="268"/>
        <v>0</v>
      </c>
      <c r="G642" s="92">
        <f t="shared" si="268"/>
        <v>0</v>
      </c>
      <c r="H642" s="92">
        <f t="shared" si="268"/>
        <v>0</v>
      </c>
      <c r="AX642" s="95">
        <f t="shared" si="244"/>
        <v>0.47</v>
      </c>
    </row>
    <row r="643" spans="1:159" s="117" customFormat="1" ht="18.75" customHeight="1">
      <c r="A643" s="85"/>
      <c r="B643" s="413" t="s">
        <v>252</v>
      </c>
      <c r="C643" s="101" t="s">
        <v>19</v>
      </c>
      <c r="D643" s="135">
        <f>SUM(D644:D647)</f>
        <v>0</v>
      </c>
      <c r="E643" s="101">
        <f>SUM(E644:E647)</f>
        <v>0</v>
      </c>
      <c r="F643" s="101">
        <f>SUM(F644:F647)</f>
        <v>0</v>
      </c>
      <c r="G643" s="101">
        <f>SUM(G644:G647)</f>
        <v>0</v>
      </c>
      <c r="H643" s="101">
        <f>SUM(H644:H647)</f>
        <v>0</v>
      </c>
      <c r="W643" s="118"/>
      <c r="X643" s="118"/>
      <c r="Y643" s="118"/>
      <c r="Z643" s="118"/>
      <c r="AA643" s="118"/>
      <c r="AB643" s="118"/>
      <c r="AC643" s="118"/>
      <c r="AD643" s="118"/>
      <c r="AE643" s="118"/>
      <c r="AF643" s="118"/>
      <c r="AG643" s="118"/>
      <c r="AH643" s="118"/>
      <c r="AI643" s="118"/>
      <c r="AJ643" s="118"/>
      <c r="AK643" s="118"/>
      <c r="AL643" s="118"/>
      <c r="AM643" s="118"/>
      <c r="AN643" s="118"/>
      <c r="AO643" s="118"/>
      <c r="AP643" s="118"/>
      <c r="AQ643" s="118"/>
      <c r="AR643" s="118"/>
      <c r="AS643" s="118"/>
      <c r="AT643" s="118"/>
      <c r="AU643" s="118"/>
      <c r="AV643" s="118"/>
      <c r="AW643" s="118"/>
      <c r="AX643" s="95">
        <f t="shared" si="244"/>
        <v>0</v>
      </c>
      <c r="AY643" s="118"/>
      <c r="AZ643" s="118"/>
      <c r="BA643" s="118"/>
      <c r="BB643" s="118"/>
      <c r="BC643" s="118"/>
      <c r="BD643" s="118"/>
      <c r="BE643" s="118"/>
      <c r="BF643" s="118"/>
      <c r="BG643" s="118"/>
      <c r="BH643" s="118"/>
      <c r="BI643" s="118"/>
      <c r="BJ643" s="118"/>
      <c r="BK643" s="118"/>
      <c r="BL643" s="118"/>
      <c r="BM643" s="118"/>
      <c r="BN643" s="118"/>
      <c r="BO643" s="118"/>
      <c r="BP643" s="118"/>
      <c r="BQ643" s="118"/>
      <c r="BR643" s="118"/>
      <c r="BS643" s="118"/>
      <c r="BT643" s="118"/>
      <c r="BU643" s="118"/>
      <c r="BV643" s="118"/>
      <c r="BW643" s="118"/>
      <c r="BX643" s="118"/>
      <c r="BY643" s="118"/>
      <c r="BZ643" s="118"/>
      <c r="CA643" s="118"/>
      <c r="CB643" s="118"/>
      <c r="CC643" s="118"/>
      <c r="CD643" s="118"/>
      <c r="CE643" s="118"/>
      <c r="CF643" s="118"/>
      <c r="CG643" s="118"/>
      <c r="CH643" s="118"/>
      <c r="CI643" s="118"/>
      <c r="CJ643" s="118"/>
      <c r="CK643" s="118"/>
      <c r="CL643" s="118"/>
      <c r="CM643" s="118"/>
      <c r="CN643" s="118"/>
      <c r="CO643" s="118"/>
      <c r="CP643" s="118"/>
      <c r="CQ643" s="118"/>
      <c r="CR643" s="118"/>
      <c r="CS643" s="118"/>
      <c r="CT643" s="118"/>
      <c r="CU643" s="118"/>
      <c r="CV643" s="118"/>
      <c r="CW643" s="118"/>
      <c r="CX643" s="118"/>
      <c r="CY643" s="118"/>
      <c r="CZ643" s="118"/>
      <c r="DA643" s="118"/>
      <c r="DB643" s="118"/>
      <c r="DC643" s="118"/>
      <c r="DD643" s="118"/>
      <c r="DE643" s="118"/>
      <c r="DF643" s="118"/>
      <c r="DG643" s="118"/>
      <c r="DH643" s="118"/>
      <c r="DI643" s="118"/>
      <c r="DJ643" s="118"/>
      <c r="DK643" s="118"/>
      <c r="DL643" s="118"/>
      <c r="DM643" s="118"/>
      <c r="DN643" s="118"/>
      <c r="DO643" s="118"/>
      <c r="DP643" s="118"/>
      <c r="DQ643" s="118"/>
      <c r="DR643" s="118"/>
      <c r="DS643" s="118"/>
      <c r="DT643" s="118"/>
      <c r="DU643" s="118"/>
      <c r="DV643" s="118"/>
      <c r="DW643" s="118"/>
      <c r="DX643" s="118"/>
      <c r="DY643" s="118"/>
      <c r="DZ643" s="118"/>
      <c r="EA643" s="118"/>
      <c r="EB643" s="118"/>
      <c r="EC643" s="118"/>
      <c r="ED643" s="118"/>
      <c r="EE643" s="118"/>
      <c r="EF643" s="118"/>
      <c r="EG643" s="118"/>
      <c r="EH643" s="118"/>
      <c r="EI643" s="118"/>
      <c r="EJ643" s="118"/>
      <c r="EK643" s="118"/>
      <c r="EL643" s="118"/>
      <c r="EM643" s="118"/>
      <c r="EN643" s="118"/>
      <c r="EO643" s="118"/>
      <c r="EP643" s="118"/>
      <c r="EQ643" s="118"/>
      <c r="ER643" s="118"/>
      <c r="ES643" s="118"/>
      <c r="ET643" s="118"/>
      <c r="EU643" s="118"/>
      <c r="EV643" s="118"/>
      <c r="EW643" s="118"/>
      <c r="EX643" s="118"/>
      <c r="EY643" s="118"/>
      <c r="EZ643" s="118"/>
      <c r="FA643" s="118"/>
      <c r="FB643" s="118"/>
      <c r="FC643" s="118"/>
    </row>
    <row r="644" spans="1:159" s="110" customFormat="1">
      <c r="A644" s="86"/>
      <c r="B644" s="414"/>
      <c r="C644" s="88">
        <v>2007</v>
      </c>
      <c r="D644" s="112">
        <f>E644+F644+G644+H644</f>
        <v>0</v>
      </c>
      <c r="E644" s="88"/>
      <c r="F644" s="88"/>
      <c r="G644" s="88"/>
      <c r="H644" s="88"/>
      <c r="W644" s="111"/>
      <c r="X644" s="111"/>
      <c r="Y644" s="111"/>
      <c r="Z644" s="111"/>
      <c r="AA644" s="111"/>
      <c r="AB644" s="111"/>
      <c r="AC644" s="111"/>
      <c r="AD644" s="111"/>
      <c r="AE644" s="111"/>
      <c r="AF644" s="111"/>
      <c r="AG644" s="111"/>
      <c r="AH644" s="111"/>
      <c r="AI644" s="111"/>
      <c r="AJ644" s="111"/>
      <c r="AK644" s="111"/>
      <c r="AL644" s="111"/>
      <c r="AM644" s="111"/>
      <c r="AN644" s="111"/>
      <c r="AO644" s="111"/>
      <c r="AP644" s="111"/>
      <c r="AQ644" s="111"/>
      <c r="AR644" s="111"/>
      <c r="AS644" s="111"/>
      <c r="AT644" s="111"/>
      <c r="AU644" s="111"/>
      <c r="AV644" s="111"/>
      <c r="AW644" s="111"/>
      <c r="AX644" s="95">
        <f t="shared" si="244"/>
        <v>0</v>
      </c>
      <c r="AY644" s="111"/>
      <c r="AZ644" s="111"/>
      <c r="BA644" s="111"/>
      <c r="BB644" s="111"/>
      <c r="BC644" s="111"/>
      <c r="BD644" s="111"/>
      <c r="BE644" s="111"/>
      <c r="BF644" s="111"/>
      <c r="BG644" s="111"/>
      <c r="BH644" s="111"/>
      <c r="BI644" s="111"/>
      <c r="BJ644" s="111"/>
      <c r="BK644" s="111"/>
      <c r="BL644" s="111"/>
      <c r="BM644" s="111"/>
      <c r="BN644" s="111"/>
      <c r="BO644" s="111"/>
      <c r="BP644" s="111"/>
      <c r="BQ644" s="111"/>
      <c r="BR644" s="111"/>
      <c r="BS644" s="111"/>
      <c r="BT644" s="111"/>
      <c r="BU644" s="111"/>
      <c r="BV644" s="111"/>
      <c r="BW644" s="111"/>
      <c r="BX644" s="111"/>
      <c r="BY644" s="111"/>
      <c r="BZ644" s="111"/>
      <c r="CA644" s="111"/>
      <c r="CB644" s="111"/>
      <c r="CC644" s="111"/>
      <c r="CD644" s="111"/>
      <c r="CE644" s="111"/>
      <c r="CF644" s="111"/>
      <c r="CG644" s="111"/>
      <c r="CH644" s="111"/>
      <c r="CI644" s="111"/>
      <c r="CJ644" s="111"/>
      <c r="CK644" s="111"/>
      <c r="CL644" s="111"/>
      <c r="CM644" s="111"/>
      <c r="CN644" s="111"/>
      <c r="CO644" s="111"/>
      <c r="CP644" s="111"/>
      <c r="CQ644" s="111"/>
      <c r="CR644" s="111"/>
      <c r="CS644" s="111"/>
      <c r="CT644" s="111"/>
      <c r="CU644" s="111"/>
      <c r="CV644" s="111"/>
      <c r="CW644" s="111"/>
      <c r="CX644" s="111"/>
      <c r="CY644" s="111"/>
      <c r="CZ644" s="111"/>
      <c r="DA644" s="111"/>
      <c r="DB644" s="111"/>
      <c r="DC644" s="111"/>
      <c r="DD644" s="111"/>
      <c r="DE644" s="111"/>
      <c r="DF644" s="111"/>
      <c r="DG644" s="111"/>
      <c r="DH644" s="111"/>
      <c r="DI644" s="111"/>
      <c r="DJ644" s="111"/>
      <c r="DK644" s="111"/>
      <c r="DL644" s="111"/>
      <c r="DM644" s="111"/>
      <c r="DN644" s="111"/>
      <c r="DO644" s="111"/>
      <c r="DP644" s="111"/>
      <c r="DQ644" s="111"/>
      <c r="DR644" s="111"/>
      <c r="DS644" s="111"/>
      <c r="DT644" s="111"/>
      <c r="DU644" s="111"/>
      <c r="DV644" s="111"/>
      <c r="DW644" s="111"/>
      <c r="DX644" s="111"/>
      <c r="DY644" s="111"/>
      <c r="DZ644" s="111"/>
      <c r="EA644" s="111"/>
      <c r="EB644" s="111"/>
      <c r="EC644" s="111"/>
      <c r="ED644" s="111"/>
      <c r="EE644" s="111"/>
      <c r="EF644" s="111"/>
      <c r="EG644" s="111"/>
      <c r="EH644" s="111"/>
      <c r="EI644" s="111"/>
      <c r="EJ644" s="111"/>
      <c r="EK644" s="111"/>
      <c r="EL644" s="111"/>
      <c r="EM644" s="111"/>
      <c r="EN644" s="111"/>
      <c r="EO644" s="111"/>
      <c r="EP644" s="111"/>
      <c r="EQ644" s="111"/>
      <c r="ER644" s="111"/>
      <c r="ES644" s="111"/>
      <c r="ET644" s="111"/>
      <c r="EU644" s="111"/>
      <c r="EV644" s="111"/>
      <c r="EW644" s="111"/>
      <c r="EX644" s="111"/>
      <c r="EY644" s="111"/>
      <c r="EZ644" s="111"/>
      <c r="FA644" s="111"/>
      <c r="FB644" s="111"/>
      <c r="FC644" s="111"/>
    </row>
    <row r="645" spans="1:159" s="110" customFormat="1">
      <c r="A645" s="86"/>
      <c r="B645" s="414"/>
      <c r="C645" s="88">
        <v>2008</v>
      </c>
      <c r="D645" s="112">
        <f t="shared" ref="D645:D647" si="269">E645+F645+G645+H645</f>
        <v>0</v>
      </c>
      <c r="E645" s="88"/>
      <c r="F645" s="88"/>
      <c r="G645" s="88"/>
      <c r="H645" s="88"/>
      <c r="W645" s="111"/>
      <c r="X645" s="111"/>
      <c r="Y645" s="111"/>
      <c r="Z645" s="111"/>
      <c r="AA645" s="111"/>
      <c r="AB645" s="111"/>
      <c r="AC645" s="111"/>
      <c r="AD645" s="111"/>
      <c r="AE645" s="111"/>
      <c r="AF645" s="111"/>
      <c r="AG645" s="111"/>
      <c r="AH645" s="111"/>
      <c r="AI645" s="111"/>
      <c r="AJ645" s="111"/>
      <c r="AK645" s="111"/>
      <c r="AL645" s="111"/>
      <c r="AM645" s="111"/>
      <c r="AN645" s="111"/>
      <c r="AO645" s="111"/>
      <c r="AP645" s="111"/>
      <c r="AQ645" s="111"/>
      <c r="AR645" s="111"/>
      <c r="AS645" s="111"/>
      <c r="AT645" s="111"/>
      <c r="AU645" s="111"/>
      <c r="AV645" s="111"/>
      <c r="AW645" s="111"/>
      <c r="AX645" s="95">
        <f t="shared" si="244"/>
        <v>0</v>
      </c>
      <c r="AY645" s="111"/>
      <c r="AZ645" s="111"/>
      <c r="BA645" s="111"/>
      <c r="BB645" s="111"/>
      <c r="BC645" s="111"/>
      <c r="BD645" s="111"/>
      <c r="BE645" s="111"/>
      <c r="BF645" s="111"/>
      <c r="BG645" s="111"/>
      <c r="BH645" s="111"/>
      <c r="BI645" s="111"/>
      <c r="BJ645" s="111"/>
      <c r="BK645" s="111"/>
      <c r="BL645" s="111"/>
      <c r="BM645" s="111"/>
      <c r="BN645" s="111"/>
      <c r="BO645" s="111"/>
      <c r="BP645" s="111"/>
      <c r="BQ645" s="111"/>
      <c r="BR645" s="111"/>
      <c r="BS645" s="111"/>
      <c r="BT645" s="111"/>
      <c r="BU645" s="111"/>
      <c r="BV645" s="111"/>
      <c r="BW645" s="111"/>
      <c r="BX645" s="111"/>
      <c r="BY645" s="111"/>
      <c r="BZ645" s="111"/>
      <c r="CA645" s="111"/>
      <c r="CB645" s="111"/>
      <c r="CC645" s="111"/>
      <c r="CD645" s="111"/>
      <c r="CE645" s="111"/>
      <c r="CF645" s="111"/>
      <c r="CG645" s="111"/>
      <c r="CH645" s="111"/>
      <c r="CI645" s="111"/>
      <c r="CJ645" s="111"/>
      <c r="CK645" s="111"/>
      <c r="CL645" s="111"/>
      <c r="CM645" s="111"/>
      <c r="CN645" s="111"/>
      <c r="CO645" s="111"/>
      <c r="CP645" s="111"/>
      <c r="CQ645" s="111"/>
      <c r="CR645" s="111"/>
      <c r="CS645" s="111"/>
      <c r="CT645" s="111"/>
      <c r="CU645" s="111"/>
      <c r="CV645" s="111"/>
      <c r="CW645" s="111"/>
      <c r="CX645" s="111"/>
      <c r="CY645" s="111"/>
      <c r="CZ645" s="111"/>
      <c r="DA645" s="111"/>
      <c r="DB645" s="111"/>
      <c r="DC645" s="111"/>
      <c r="DD645" s="111"/>
      <c r="DE645" s="111"/>
      <c r="DF645" s="111"/>
      <c r="DG645" s="111"/>
      <c r="DH645" s="111"/>
      <c r="DI645" s="111"/>
      <c r="DJ645" s="111"/>
      <c r="DK645" s="111"/>
      <c r="DL645" s="111"/>
      <c r="DM645" s="111"/>
      <c r="DN645" s="111"/>
      <c r="DO645" s="111"/>
      <c r="DP645" s="111"/>
      <c r="DQ645" s="111"/>
      <c r="DR645" s="111"/>
      <c r="DS645" s="111"/>
      <c r="DT645" s="111"/>
      <c r="DU645" s="111"/>
      <c r="DV645" s="111"/>
      <c r="DW645" s="111"/>
      <c r="DX645" s="111"/>
      <c r="DY645" s="111"/>
      <c r="DZ645" s="111"/>
      <c r="EA645" s="111"/>
      <c r="EB645" s="111"/>
      <c r="EC645" s="111"/>
      <c r="ED645" s="111"/>
      <c r="EE645" s="111"/>
      <c r="EF645" s="111"/>
      <c r="EG645" s="111"/>
      <c r="EH645" s="111"/>
      <c r="EI645" s="111"/>
      <c r="EJ645" s="111"/>
      <c r="EK645" s="111"/>
      <c r="EL645" s="111"/>
      <c r="EM645" s="111"/>
      <c r="EN645" s="111"/>
      <c r="EO645" s="111"/>
      <c r="EP645" s="111"/>
      <c r="EQ645" s="111"/>
      <c r="ER645" s="111"/>
      <c r="ES645" s="111"/>
      <c r="ET645" s="111"/>
      <c r="EU645" s="111"/>
      <c r="EV645" s="111"/>
      <c r="EW645" s="111"/>
      <c r="EX645" s="111"/>
      <c r="EY645" s="111"/>
      <c r="EZ645" s="111"/>
      <c r="FA645" s="111"/>
      <c r="FB645" s="111"/>
      <c r="FC645" s="111"/>
    </row>
    <row r="646" spans="1:159" s="110" customFormat="1">
      <c r="A646" s="86"/>
      <c r="B646" s="414"/>
      <c r="C646" s="88">
        <v>2009</v>
      </c>
      <c r="D646" s="112">
        <f t="shared" si="269"/>
        <v>0</v>
      </c>
      <c r="E646" s="88"/>
      <c r="F646" s="88"/>
      <c r="G646" s="88"/>
      <c r="H646" s="88"/>
      <c r="W646" s="111"/>
      <c r="X646" s="111"/>
      <c r="Y646" s="111"/>
      <c r="Z646" s="111"/>
      <c r="AA646" s="111"/>
      <c r="AB646" s="111"/>
      <c r="AC646" s="111"/>
      <c r="AD646" s="111"/>
      <c r="AE646" s="111"/>
      <c r="AF646" s="111"/>
      <c r="AG646" s="111"/>
      <c r="AH646" s="111"/>
      <c r="AI646" s="111"/>
      <c r="AJ646" s="111"/>
      <c r="AK646" s="111"/>
      <c r="AL646" s="111"/>
      <c r="AM646" s="111"/>
      <c r="AN646" s="111"/>
      <c r="AO646" s="111"/>
      <c r="AP646" s="111"/>
      <c r="AQ646" s="111"/>
      <c r="AR646" s="111"/>
      <c r="AS646" s="111"/>
      <c r="AT646" s="111"/>
      <c r="AU646" s="111"/>
      <c r="AV646" s="111"/>
      <c r="AW646" s="111"/>
      <c r="AX646" s="95">
        <f t="shared" si="244"/>
        <v>0</v>
      </c>
      <c r="AY646" s="111"/>
      <c r="AZ646" s="111"/>
      <c r="BA646" s="111"/>
      <c r="BB646" s="111"/>
      <c r="BC646" s="111"/>
      <c r="BD646" s="111"/>
      <c r="BE646" s="111"/>
      <c r="BF646" s="111"/>
      <c r="BG646" s="111"/>
      <c r="BH646" s="111"/>
      <c r="BI646" s="111"/>
      <c r="BJ646" s="111"/>
      <c r="BK646" s="111"/>
      <c r="BL646" s="111"/>
      <c r="BM646" s="111"/>
      <c r="BN646" s="111"/>
      <c r="BO646" s="111"/>
      <c r="BP646" s="111"/>
      <c r="BQ646" s="111"/>
      <c r="BR646" s="111"/>
      <c r="BS646" s="111"/>
      <c r="BT646" s="111"/>
      <c r="BU646" s="111"/>
      <c r="BV646" s="111"/>
      <c r="BW646" s="111"/>
      <c r="BX646" s="111"/>
      <c r="BY646" s="111"/>
      <c r="BZ646" s="111"/>
      <c r="CA646" s="111"/>
      <c r="CB646" s="111"/>
      <c r="CC646" s="111"/>
      <c r="CD646" s="111"/>
      <c r="CE646" s="111"/>
      <c r="CF646" s="111"/>
      <c r="CG646" s="111"/>
      <c r="CH646" s="111"/>
      <c r="CI646" s="111"/>
      <c r="CJ646" s="111"/>
      <c r="CK646" s="111"/>
      <c r="CL646" s="111"/>
      <c r="CM646" s="111"/>
      <c r="CN646" s="111"/>
      <c r="CO646" s="111"/>
      <c r="CP646" s="111"/>
      <c r="CQ646" s="111"/>
      <c r="CR646" s="111"/>
      <c r="CS646" s="111"/>
      <c r="CT646" s="111"/>
      <c r="CU646" s="111"/>
      <c r="CV646" s="111"/>
      <c r="CW646" s="111"/>
      <c r="CX646" s="111"/>
      <c r="CY646" s="111"/>
      <c r="CZ646" s="111"/>
      <c r="DA646" s="111"/>
      <c r="DB646" s="111"/>
      <c r="DC646" s="111"/>
      <c r="DD646" s="111"/>
      <c r="DE646" s="111"/>
      <c r="DF646" s="111"/>
      <c r="DG646" s="111"/>
      <c r="DH646" s="111"/>
      <c r="DI646" s="111"/>
      <c r="DJ646" s="111"/>
      <c r="DK646" s="111"/>
      <c r="DL646" s="111"/>
      <c r="DM646" s="111"/>
      <c r="DN646" s="111"/>
      <c r="DO646" s="111"/>
      <c r="DP646" s="111"/>
      <c r="DQ646" s="111"/>
      <c r="DR646" s="111"/>
      <c r="DS646" s="111"/>
      <c r="DT646" s="111"/>
      <c r="DU646" s="111"/>
      <c r="DV646" s="111"/>
      <c r="DW646" s="111"/>
      <c r="DX646" s="111"/>
      <c r="DY646" s="111"/>
      <c r="DZ646" s="111"/>
      <c r="EA646" s="111"/>
      <c r="EB646" s="111"/>
      <c r="EC646" s="111"/>
      <c r="ED646" s="111"/>
      <c r="EE646" s="111"/>
      <c r="EF646" s="111"/>
      <c r="EG646" s="111"/>
      <c r="EH646" s="111"/>
      <c r="EI646" s="111"/>
      <c r="EJ646" s="111"/>
      <c r="EK646" s="111"/>
      <c r="EL646" s="111"/>
      <c r="EM646" s="111"/>
      <c r="EN646" s="111"/>
      <c r="EO646" s="111"/>
      <c r="EP646" s="111"/>
      <c r="EQ646" s="111"/>
      <c r="ER646" s="111"/>
      <c r="ES646" s="111"/>
      <c r="ET646" s="111"/>
      <c r="EU646" s="111"/>
      <c r="EV646" s="111"/>
      <c r="EW646" s="111"/>
      <c r="EX646" s="111"/>
      <c r="EY646" s="111"/>
      <c r="EZ646" s="111"/>
      <c r="FA646" s="111"/>
      <c r="FB646" s="111"/>
      <c r="FC646" s="111"/>
    </row>
    <row r="647" spans="1:159" s="110" customFormat="1">
      <c r="A647" s="86"/>
      <c r="B647" s="415"/>
      <c r="C647" s="88">
        <v>2010</v>
      </c>
      <c r="D647" s="112">
        <f t="shared" si="269"/>
        <v>0</v>
      </c>
      <c r="E647" s="88"/>
      <c r="F647" s="88"/>
      <c r="G647" s="88"/>
      <c r="H647" s="88"/>
      <c r="W647" s="111"/>
      <c r="X647" s="111"/>
      <c r="Y647" s="111"/>
      <c r="Z647" s="111"/>
      <c r="AA647" s="111"/>
      <c r="AB647" s="111"/>
      <c r="AC647" s="111"/>
      <c r="AD647" s="111"/>
      <c r="AE647" s="111"/>
      <c r="AF647" s="111"/>
      <c r="AG647" s="111"/>
      <c r="AH647" s="111"/>
      <c r="AI647" s="111"/>
      <c r="AJ647" s="111"/>
      <c r="AK647" s="111"/>
      <c r="AL647" s="111"/>
      <c r="AM647" s="111"/>
      <c r="AN647" s="111"/>
      <c r="AO647" s="111"/>
      <c r="AP647" s="111"/>
      <c r="AQ647" s="111"/>
      <c r="AR647" s="111"/>
      <c r="AS647" s="111"/>
      <c r="AT647" s="111"/>
      <c r="AU647" s="111"/>
      <c r="AV647" s="111"/>
      <c r="AW647" s="111"/>
      <c r="AX647" s="95">
        <f t="shared" si="244"/>
        <v>0</v>
      </c>
      <c r="AY647" s="111"/>
      <c r="AZ647" s="111"/>
      <c r="BA647" s="111"/>
      <c r="BB647" s="111"/>
      <c r="BC647" s="111"/>
      <c r="BD647" s="111"/>
      <c r="BE647" s="111"/>
      <c r="BF647" s="111"/>
      <c r="BG647" s="111"/>
      <c r="BH647" s="111"/>
      <c r="BI647" s="111"/>
      <c r="BJ647" s="111"/>
      <c r="BK647" s="111"/>
      <c r="BL647" s="111"/>
      <c r="BM647" s="111"/>
      <c r="BN647" s="111"/>
      <c r="BO647" s="111"/>
      <c r="BP647" s="111"/>
      <c r="BQ647" s="111"/>
      <c r="BR647" s="111"/>
      <c r="BS647" s="111"/>
      <c r="BT647" s="111"/>
      <c r="BU647" s="111"/>
      <c r="BV647" s="111"/>
      <c r="BW647" s="111"/>
      <c r="BX647" s="111"/>
      <c r="BY647" s="111"/>
      <c r="BZ647" s="111"/>
      <c r="CA647" s="111"/>
      <c r="CB647" s="111"/>
      <c r="CC647" s="111"/>
      <c r="CD647" s="111"/>
      <c r="CE647" s="111"/>
      <c r="CF647" s="111"/>
      <c r="CG647" s="111"/>
      <c r="CH647" s="111"/>
      <c r="CI647" s="111"/>
      <c r="CJ647" s="111"/>
      <c r="CK647" s="111"/>
      <c r="CL647" s="111"/>
      <c r="CM647" s="111"/>
      <c r="CN647" s="111"/>
      <c r="CO647" s="111"/>
      <c r="CP647" s="111"/>
      <c r="CQ647" s="111"/>
      <c r="CR647" s="111"/>
      <c r="CS647" s="111"/>
      <c r="CT647" s="111"/>
      <c r="CU647" s="111"/>
      <c r="CV647" s="111"/>
      <c r="CW647" s="111"/>
      <c r="CX647" s="111"/>
      <c r="CY647" s="111"/>
      <c r="CZ647" s="111"/>
      <c r="DA647" s="111"/>
      <c r="DB647" s="111"/>
      <c r="DC647" s="111"/>
      <c r="DD647" s="111"/>
      <c r="DE647" s="111"/>
      <c r="DF647" s="111"/>
      <c r="DG647" s="111"/>
      <c r="DH647" s="111"/>
      <c r="DI647" s="111"/>
      <c r="DJ647" s="111"/>
      <c r="DK647" s="111"/>
      <c r="DL647" s="111"/>
      <c r="DM647" s="111"/>
      <c r="DN647" s="111"/>
      <c r="DO647" s="111"/>
      <c r="DP647" s="111"/>
      <c r="DQ647" s="111"/>
      <c r="DR647" s="111"/>
      <c r="DS647" s="111"/>
      <c r="DT647" s="111"/>
      <c r="DU647" s="111"/>
      <c r="DV647" s="111"/>
      <c r="DW647" s="111"/>
      <c r="DX647" s="111"/>
      <c r="DY647" s="111"/>
      <c r="DZ647" s="111"/>
      <c r="EA647" s="111"/>
      <c r="EB647" s="111"/>
      <c r="EC647" s="111"/>
      <c r="ED647" s="111"/>
      <c r="EE647" s="111"/>
      <c r="EF647" s="111"/>
      <c r="EG647" s="111"/>
      <c r="EH647" s="111"/>
      <c r="EI647" s="111"/>
      <c r="EJ647" s="111"/>
      <c r="EK647" s="111"/>
      <c r="EL647" s="111"/>
      <c r="EM647" s="111"/>
      <c r="EN647" s="111"/>
      <c r="EO647" s="111"/>
      <c r="EP647" s="111"/>
      <c r="EQ647" s="111"/>
      <c r="ER647" s="111"/>
      <c r="ES647" s="111"/>
      <c r="ET647" s="111"/>
      <c r="EU647" s="111"/>
      <c r="EV647" s="111"/>
      <c r="EW647" s="111"/>
      <c r="EX647" s="111"/>
      <c r="EY647" s="111"/>
      <c r="EZ647" s="111"/>
      <c r="FA647" s="111"/>
      <c r="FB647" s="111"/>
      <c r="FC647" s="111"/>
    </row>
    <row r="648" spans="1:159" s="117" customFormat="1" ht="18.75" customHeight="1">
      <c r="A648" s="85"/>
      <c r="B648" s="413" t="s">
        <v>253</v>
      </c>
      <c r="C648" s="101" t="s">
        <v>19</v>
      </c>
      <c r="D648" s="102">
        <f>D649+D650+D651+D652</f>
        <v>0.08</v>
      </c>
      <c r="E648" s="102">
        <f t="shared" ref="E648:H648" si="270">E649+E650+E651+E652</f>
        <v>0.08</v>
      </c>
      <c r="F648" s="102">
        <f t="shared" si="270"/>
        <v>0</v>
      </c>
      <c r="G648" s="102">
        <f t="shared" si="270"/>
        <v>0</v>
      </c>
      <c r="H648" s="102">
        <f t="shared" si="270"/>
        <v>0</v>
      </c>
      <c r="W648" s="118"/>
      <c r="X648" s="118"/>
      <c r="Y648" s="118"/>
      <c r="Z648" s="118"/>
      <c r="AA648" s="118"/>
      <c r="AB648" s="118"/>
      <c r="AC648" s="118"/>
      <c r="AD648" s="118"/>
      <c r="AE648" s="118"/>
      <c r="AF648" s="118"/>
      <c r="AG648" s="118"/>
      <c r="AH648" s="118"/>
      <c r="AI648" s="118"/>
      <c r="AJ648" s="118"/>
      <c r="AK648" s="118"/>
      <c r="AL648" s="118"/>
      <c r="AM648" s="118"/>
      <c r="AN648" s="118"/>
      <c r="AO648" s="118"/>
      <c r="AP648" s="118"/>
      <c r="AQ648" s="118"/>
      <c r="AR648" s="118"/>
      <c r="AS648" s="118"/>
      <c r="AT648" s="118"/>
      <c r="AU648" s="118"/>
      <c r="AV648" s="118"/>
      <c r="AW648" s="118"/>
      <c r="AX648" s="95">
        <f t="shared" si="244"/>
        <v>0.08</v>
      </c>
      <c r="AY648" s="118"/>
      <c r="AZ648" s="118"/>
      <c r="BA648" s="118"/>
      <c r="BB648" s="118"/>
      <c r="BC648" s="118"/>
      <c r="BD648" s="118"/>
      <c r="BE648" s="118"/>
      <c r="BF648" s="118"/>
      <c r="BG648" s="118"/>
      <c r="BH648" s="118"/>
      <c r="BI648" s="118"/>
      <c r="BJ648" s="118"/>
      <c r="BK648" s="118"/>
      <c r="BL648" s="118"/>
      <c r="BM648" s="118"/>
      <c r="BN648" s="118"/>
      <c r="BO648" s="118"/>
      <c r="BP648" s="118"/>
      <c r="BQ648" s="118"/>
      <c r="BR648" s="118"/>
      <c r="BS648" s="118"/>
      <c r="BT648" s="118"/>
      <c r="BU648" s="118"/>
      <c r="BV648" s="118"/>
      <c r="BW648" s="118"/>
      <c r="BX648" s="118"/>
      <c r="BY648" s="118"/>
      <c r="BZ648" s="118"/>
      <c r="CA648" s="118"/>
      <c r="CB648" s="118"/>
      <c r="CC648" s="118"/>
      <c r="CD648" s="118"/>
      <c r="CE648" s="118"/>
      <c r="CF648" s="118"/>
      <c r="CG648" s="118"/>
      <c r="CH648" s="118"/>
      <c r="CI648" s="118"/>
      <c r="CJ648" s="118"/>
      <c r="CK648" s="118"/>
      <c r="CL648" s="118"/>
      <c r="CM648" s="118"/>
      <c r="CN648" s="118"/>
      <c r="CO648" s="118"/>
      <c r="CP648" s="118"/>
      <c r="CQ648" s="118"/>
      <c r="CR648" s="118"/>
      <c r="CS648" s="118"/>
      <c r="CT648" s="118"/>
      <c r="CU648" s="118"/>
      <c r="CV648" s="118"/>
      <c r="CW648" s="118"/>
      <c r="CX648" s="118"/>
      <c r="CY648" s="118"/>
      <c r="CZ648" s="118"/>
      <c r="DA648" s="118"/>
      <c r="DB648" s="118"/>
      <c r="DC648" s="118"/>
      <c r="DD648" s="118"/>
      <c r="DE648" s="118"/>
      <c r="DF648" s="118"/>
      <c r="DG648" s="118"/>
      <c r="DH648" s="118"/>
      <c r="DI648" s="118"/>
      <c r="DJ648" s="118"/>
      <c r="DK648" s="118"/>
      <c r="DL648" s="118"/>
      <c r="DM648" s="118"/>
      <c r="DN648" s="118"/>
      <c r="DO648" s="118"/>
      <c r="DP648" s="118"/>
      <c r="DQ648" s="118"/>
      <c r="DR648" s="118"/>
      <c r="DS648" s="118"/>
      <c r="DT648" s="118"/>
      <c r="DU648" s="118"/>
      <c r="DV648" s="118"/>
      <c r="DW648" s="118"/>
      <c r="DX648" s="118"/>
      <c r="DY648" s="118"/>
      <c r="DZ648" s="118"/>
      <c r="EA648" s="118"/>
      <c r="EB648" s="118"/>
      <c r="EC648" s="118"/>
      <c r="ED648" s="118"/>
      <c r="EE648" s="118"/>
      <c r="EF648" s="118"/>
      <c r="EG648" s="118"/>
      <c r="EH648" s="118"/>
      <c r="EI648" s="118"/>
      <c r="EJ648" s="118"/>
      <c r="EK648" s="118"/>
      <c r="EL648" s="118"/>
      <c r="EM648" s="118"/>
      <c r="EN648" s="118"/>
      <c r="EO648" s="118"/>
      <c r="EP648" s="118"/>
      <c r="EQ648" s="118"/>
      <c r="ER648" s="118"/>
      <c r="ES648" s="118"/>
      <c r="ET648" s="118"/>
      <c r="EU648" s="118"/>
      <c r="EV648" s="118"/>
      <c r="EW648" s="118"/>
      <c r="EX648" s="118"/>
      <c r="EY648" s="118"/>
      <c r="EZ648" s="118"/>
      <c r="FA648" s="118"/>
      <c r="FB648" s="118"/>
      <c r="FC648" s="118"/>
    </row>
    <row r="649" spans="1:159" s="110" customFormat="1">
      <c r="A649" s="86"/>
      <c r="B649" s="414"/>
      <c r="C649" s="88">
        <v>2007</v>
      </c>
      <c r="D649" s="106">
        <f>E649+F649+G649+H649</f>
        <v>0.02</v>
      </c>
      <c r="E649" s="88">
        <v>0.02</v>
      </c>
      <c r="F649" s="88"/>
      <c r="G649" s="88"/>
      <c r="H649" s="88"/>
      <c r="W649" s="111"/>
      <c r="X649" s="111"/>
      <c r="Y649" s="111"/>
      <c r="Z649" s="111"/>
      <c r="AA649" s="111"/>
      <c r="AB649" s="111"/>
      <c r="AC649" s="111"/>
      <c r="AD649" s="111"/>
      <c r="AE649" s="111"/>
      <c r="AF649" s="111"/>
      <c r="AG649" s="111"/>
      <c r="AH649" s="111"/>
      <c r="AI649" s="111"/>
      <c r="AJ649" s="111"/>
      <c r="AK649" s="111"/>
      <c r="AL649" s="111"/>
      <c r="AM649" s="111"/>
      <c r="AN649" s="111"/>
      <c r="AO649" s="111"/>
      <c r="AP649" s="111"/>
      <c r="AQ649" s="111"/>
      <c r="AR649" s="111"/>
      <c r="AS649" s="111"/>
      <c r="AT649" s="111"/>
      <c r="AU649" s="111"/>
      <c r="AV649" s="111"/>
      <c r="AW649" s="111"/>
      <c r="AX649" s="95">
        <f t="shared" si="244"/>
        <v>0.02</v>
      </c>
      <c r="AY649" s="111"/>
      <c r="AZ649" s="111"/>
      <c r="BA649" s="111"/>
      <c r="BB649" s="111"/>
      <c r="BC649" s="111"/>
      <c r="BD649" s="111"/>
      <c r="BE649" s="111"/>
      <c r="BF649" s="111"/>
      <c r="BG649" s="111"/>
      <c r="BH649" s="111"/>
      <c r="BI649" s="111"/>
      <c r="BJ649" s="111"/>
      <c r="BK649" s="111"/>
      <c r="BL649" s="111"/>
      <c r="BM649" s="111"/>
      <c r="BN649" s="111"/>
      <c r="BO649" s="111"/>
      <c r="BP649" s="111"/>
      <c r="BQ649" s="111"/>
      <c r="BR649" s="111"/>
      <c r="BS649" s="111"/>
      <c r="BT649" s="111"/>
      <c r="BU649" s="111"/>
      <c r="BV649" s="111"/>
      <c r="BW649" s="111"/>
      <c r="BX649" s="111"/>
      <c r="BY649" s="111"/>
      <c r="BZ649" s="111"/>
      <c r="CA649" s="111"/>
      <c r="CB649" s="111"/>
      <c r="CC649" s="111"/>
      <c r="CD649" s="111"/>
      <c r="CE649" s="111"/>
      <c r="CF649" s="111"/>
      <c r="CG649" s="111"/>
      <c r="CH649" s="111"/>
      <c r="CI649" s="111"/>
      <c r="CJ649" s="111"/>
      <c r="CK649" s="111"/>
      <c r="CL649" s="111"/>
      <c r="CM649" s="111"/>
      <c r="CN649" s="111"/>
      <c r="CO649" s="111"/>
      <c r="CP649" s="111"/>
      <c r="CQ649" s="111"/>
      <c r="CR649" s="111"/>
      <c r="CS649" s="111"/>
      <c r="CT649" s="111"/>
      <c r="CU649" s="111"/>
      <c r="CV649" s="111"/>
      <c r="CW649" s="111"/>
      <c r="CX649" s="111"/>
      <c r="CY649" s="111"/>
      <c r="CZ649" s="111"/>
      <c r="DA649" s="111"/>
      <c r="DB649" s="111"/>
      <c r="DC649" s="111"/>
      <c r="DD649" s="111"/>
      <c r="DE649" s="111"/>
      <c r="DF649" s="111"/>
      <c r="DG649" s="111"/>
      <c r="DH649" s="111"/>
      <c r="DI649" s="111"/>
      <c r="DJ649" s="111"/>
      <c r="DK649" s="111"/>
      <c r="DL649" s="111"/>
      <c r="DM649" s="111"/>
      <c r="DN649" s="111"/>
      <c r="DO649" s="111"/>
      <c r="DP649" s="111"/>
      <c r="DQ649" s="111"/>
      <c r="DR649" s="111"/>
      <c r="DS649" s="111"/>
      <c r="DT649" s="111"/>
      <c r="DU649" s="111"/>
      <c r="DV649" s="111"/>
      <c r="DW649" s="111"/>
      <c r="DX649" s="111"/>
      <c r="DY649" s="111"/>
      <c r="DZ649" s="111"/>
      <c r="EA649" s="111"/>
      <c r="EB649" s="111"/>
      <c r="EC649" s="111"/>
      <c r="ED649" s="111"/>
      <c r="EE649" s="111"/>
      <c r="EF649" s="111"/>
      <c r="EG649" s="111"/>
      <c r="EH649" s="111"/>
      <c r="EI649" s="111"/>
      <c r="EJ649" s="111"/>
      <c r="EK649" s="111"/>
      <c r="EL649" s="111"/>
      <c r="EM649" s="111"/>
      <c r="EN649" s="111"/>
      <c r="EO649" s="111"/>
      <c r="EP649" s="111"/>
      <c r="EQ649" s="111"/>
      <c r="ER649" s="111"/>
      <c r="ES649" s="111"/>
      <c r="ET649" s="111"/>
      <c r="EU649" s="111"/>
      <c r="EV649" s="111"/>
      <c r="EW649" s="111"/>
      <c r="EX649" s="111"/>
      <c r="EY649" s="111"/>
      <c r="EZ649" s="111"/>
      <c r="FA649" s="111"/>
      <c r="FB649" s="111"/>
      <c r="FC649" s="111"/>
    </row>
    <row r="650" spans="1:159" s="110" customFormat="1">
      <c r="A650" s="86"/>
      <c r="B650" s="414"/>
      <c r="C650" s="88">
        <v>2008</v>
      </c>
      <c r="D650" s="106">
        <f t="shared" ref="D650:D652" si="271">E650+F650+G650+H650</f>
        <v>0.02</v>
      </c>
      <c r="E650" s="88">
        <v>0.02</v>
      </c>
      <c r="F650" s="88"/>
      <c r="G650" s="88"/>
      <c r="H650" s="88"/>
      <c r="W650" s="111"/>
      <c r="X650" s="111"/>
      <c r="Y650" s="111"/>
      <c r="Z650" s="111"/>
      <c r="AA650" s="111"/>
      <c r="AB650" s="111"/>
      <c r="AC650" s="111"/>
      <c r="AD650" s="111"/>
      <c r="AE650" s="111"/>
      <c r="AF650" s="111"/>
      <c r="AG650" s="111"/>
      <c r="AH650" s="111"/>
      <c r="AI650" s="111"/>
      <c r="AJ650" s="111"/>
      <c r="AK650" s="111"/>
      <c r="AL650" s="111"/>
      <c r="AM650" s="111"/>
      <c r="AN650" s="111"/>
      <c r="AO650" s="111"/>
      <c r="AP650" s="111"/>
      <c r="AQ650" s="111"/>
      <c r="AR650" s="111"/>
      <c r="AS650" s="111"/>
      <c r="AT650" s="111"/>
      <c r="AU650" s="111"/>
      <c r="AV650" s="111"/>
      <c r="AW650" s="111"/>
      <c r="AX650" s="95">
        <f t="shared" si="244"/>
        <v>0.02</v>
      </c>
      <c r="AY650" s="111"/>
      <c r="AZ650" s="111"/>
      <c r="BA650" s="111"/>
      <c r="BB650" s="111"/>
      <c r="BC650" s="111"/>
      <c r="BD650" s="111"/>
      <c r="BE650" s="111"/>
      <c r="BF650" s="111"/>
      <c r="BG650" s="111"/>
      <c r="BH650" s="111"/>
      <c r="BI650" s="111"/>
      <c r="BJ650" s="111"/>
      <c r="BK650" s="111"/>
      <c r="BL650" s="111"/>
      <c r="BM650" s="111"/>
      <c r="BN650" s="111"/>
      <c r="BO650" s="111"/>
      <c r="BP650" s="111"/>
      <c r="BQ650" s="111"/>
      <c r="BR650" s="111"/>
      <c r="BS650" s="111"/>
      <c r="BT650" s="111"/>
      <c r="BU650" s="111"/>
      <c r="BV650" s="111"/>
      <c r="BW650" s="111"/>
      <c r="BX650" s="111"/>
      <c r="BY650" s="111"/>
      <c r="BZ650" s="111"/>
      <c r="CA650" s="111"/>
      <c r="CB650" s="111"/>
      <c r="CC650" s="111"/>
      <c r="CD650" s="111"/>
      <c r="CE650" s="111"/>
      <c r="CF650" s="111"/>
      <c r="CG650" s="111"/>
      <c r="CH650" s="111"/>
      <c r="CI650" s="111"/>
      <c r="CJ650" s="111"/>
      <c r="CK650" s="111"/>
      <c r="CL650" s="111"/>
      <c r="CM650" s="111"/>
      <c r="CN650" s="111"/>
      <c r="CO650" s="111"/>
      <c r="CP650" s="111"/>
      <c r="CQ650" s="111"/>
      <c r="CR650" s="111"/>
      <c r="CS650" s="111"/>
      <c r="CT650" s="111"/>
      <c r="CU650" s="111"/>
      <c r="CV650" s="111"/>
      <c r="CW650" s="111"/>
      <c r="CX650" s="111"/>
      <c r="CY650" s="111"/>
      <c r="CZ650" s="111"/>
      <c r="DA650" s="111"/>
      <c r="DB650" s="111"/>
      <c r="DC650" s="111"/>
      <c r="DD650" s="111"/>
      <c r="DE650" s="111"/>
      <c r="DF650" s="111"/>
      <c r="DG650" s="111"/>
      <c r="DH650" s="111"/>
      <c r="DI650" s="111"/>
      <c r="DJ650" s="111"/>
      <c r="DK650" s="111"/>
      <c r="DL650" s="111"/>
      <c r="DM650" s="111"/>
      <c r="DN650" s="111"/>
      <c r="DO650" s="111"/>
      <c r="DP650" s="111"/>
      <c r="DQ650" s="111"/>
      <c r="DR650" s="111"/>
      <c r="DS650" s="111"/>
      <c r="DT650" s="111"/>
      <c r="DU650" s="111"/>
      <c r="DV650" s="111"/>
      <c r="DW650" s="111"/>
      <c r="DX650" s="111"/>
      <c r="DY650" s="111"/>
      <c r="DZ650" s="111"/>
      <c r="EA650" s="111"/>
      <c r="EB650" s="111"/>
      <c r="EC650" s="111"/>
      <c r="ED650" s="111"/>
      <c r="EE650" s="111"/>
      <c r="EF650" s="111"/>
      <c r="EG650" s="111"/>
      <c r="EH650" s="111"/>
      <c r="EI650" s="111"/>
      <c r="EJ650" s="111"/>
      <c r="EK650" s="111"/>
      <c r="EL650" s="111"/>
      <c r="EM650" s="111"/>
      <c r="EN650" s="111"/>
      <c r="EO650" s="111"/>
      <c r="EP650" s="111"/>
      <c r="EQ650" s="111"/>
      <c r="ER650" s="111"/>
      <c r="ES650" s="111"/>
      <c r="ET650" s="111"/>
      <c r="EU650" s="111"/>
      <c r="EV650" s="111"/>
      <c r="EW650" s="111"/>
      <c r="EX650" s="111"/>
      <c r="EY650" s="111"/>
      <c r="EZ650" s="111"/>
      <c r="FA650" s="111"/>
      <c r="FB650" s="111"/>
      <c r="FC650" s="111"/>
    </row>
    <row r="651" spans="1:159" s="110" customFormat="1">
      <c r="A651" s="86"/>
      <c r="B651" s="414"/>
      <c r="C651" s="88">
        <v>2009</v>
      </c>
      <c r="D651" s="106">
        <f t="shared" si="271"/>
        <v>0.02</v>
      </c>
      <c r="E651" s="88">
        <v>0.02</v>
      </c>
      <c r="F651" s="88"/>
      <c r="G651" s="88"/>
      <c r="H651" s="88"/>
      <c r="W651" s="111"/>
      <c r="X651" s="111"/>
      <c r="Y651" s="111"/>
      <c r="Z651" s="111"/>
      <c r="AA651" s="111"/>
      <c r="AB651" s="111"/>
      <c r="AC651" s="111"/>
      <c r="AD651" s="111"/>
      <c r="AE651" s="111"/>
      <c r="AF651" s="111"/>
      <c r="AG651" s="111"/>
      <c r="AH651" s="111"/>
      <c r="AI651" s="111"/>
      <c r="AJ651" s="111"/>
      <c r="AK651" s="111"/>
      <c r="AL651" s="111"/>
      <c r="AM651" s="111"/>
      <c r="AN651" s="111"/>
      <c r="AO651" s="111"/>
      <c r="AP651" s="111"/>
      <c r="AQ651" s="111"/>
      <c r="AR651" s="111"/>
      <c r="AS651" s="111"/>
      <c r="AT651" s="111"/>
      <c r="AU651" s="111"/>
      <c r="AV651" s="111"/>
      <c r="AW651" s="111"/>
      <c r="AX651" s="95">
        <f t="shared" si="244"/>
        <v>0.02</v>
      </c>
      <c r="AY651" s="111"/>
      <c r="AZ651" s="111"/>
      <c r="BA651" s="111"/>
      <c r="BB651" s="111"/>
      <c r="BC651" s="111"/>
      <c r="BD651" s="111"/>
      <c r="BE651" s="111"/>
      <c r="BF651" s="111"/>
      <c r="BG651" s="111"/>
      <c r="BH651" s="111"/>
      <c r="BI651" s="111"/>
      <c r="BJ651" s="111"/>
      <c r="BK651" s="111"/>
      <c r="BL651" s="111"/>
      <c r="BM651" s="111"/>
      <c r="BN651" s="111"/>
      <c r="BO651" s="111"/>
      <c r="BP651" s="111"/>
      <c r="BQ651" s="111"/>
      <c r="BR651" s="111"/>
      <c r="BS651" s="111"/>
      <c r="BT651" s="111"/>
      <c r="BU651" s="111"/>
      <c r="BV651" s="111"/>
      <c r="BW651" s="111"/>
      <c r="BX651" s="111"/>
      <c r="BY651" s="111"/>
      <c r="BZ651" s="111"/>
      <c r="CA651" s="111"/>
      <c r="CB651" s="111"/>
      <c r="CC651" s="111"/>
      <c r="CD651" s="111"/>
      <c r="CE651" s="111"/>
      <c r="CF651" s="111"/>
      <c r="CG651" s="111"/>
      <c r="CH651" s="111"/>
      <c r="CI651" s="111"/>
      <c r="CJ651" s="111"/>
      <c r="CK651" s="111"/>
      <c r="CL651" s="111"/>
      <c r="CM651" s="111"/>
      <c r="CN651" s="111"/>
      <c r="CO651" s="111"/>
      <c r="CP651" s="111"/>
      <c r="CQ651" s="111"/>
      <c r="CR651" s="111"/>
      <c r="CS651" s="111"/>
      <c r="CT651" s="111"/>
      <c r="CU651" s="111"/>
      <c r="CV651" s="111"/>
      <c r="CW651" s="111"/>
      <c r="CX651" s="111"/>
      <c r="CY651" s="111"/>
      <c r="CZ651" s="111"/>
      <c r="DA651" s="111"/>
      <c r="DB651" s="111"/>
      <c r="DC651" s="111"/>
      <c r="DD651" s="111"/>
      <c r="DE651" s="111"/>
      <c r="DF651" s="111"/>
      <c r="DG651" s="111"/>
      <c r="DH651" s="111"/>
      <c r="DI651" s="111"/>
      <c r="DJ651" s="111"/>
      <c r="DK651" s="111"/>
      <c r="DL651" s="111"/>
      <c r="DM651" s="111"/>
      <c r="DN651" s="111"/>
      <c r="DO651" s="111"/>
      <c r="DP651" s="111"/>
      <c r="DQ651" s="111"/>
      <c r="DR651" s="111"/>
      <c r="DS651" s="111"/>
      <c r="DT651" s="111"/>
      <c r="DU651" s="111"/>
      <c r="DV651" s="111"/>
      <c r="DW651" s="111"/>
      <c r="DX651" s="111"/>
      <c r="DY651" s="111"/>
      <c r="DZ651" s="111"/>
      <c r="EA651" s="111"/>
      <c r="EB651" s="111"/>
      <c r="EC651" s="111"/>
      <c r="ED651" s="111"/>
      <c r="EE651" s="111"/>
      <c r="EF651" s="111"/>
      <c r="EG651" s="111"/>
      <c r="EH651" s="111"/>
      <c r="EI651" s="111"/>
      <c r="EJ651" s="111"/>
      <c r="EK651" s="111"/>
      <c r="EL651" s="111"/>
      <c r="EM651" s="111"/>
      <c r="EN651" s="111"/>
      <c r="EO651" s="111"/>
      <c r="EP651" s="111"/>
      <c r="EQ651" s="111"/>
      <c r="ER651" s="111"/>
      <c r="ES651" s="111"/>
      <c r="ET651" s="111"/>
      <c r="EU651" s="111"/>
      <c r="EV651" s="111"/>
      <c r="EW651" s="111"/>
      <c r="EX651" s="111"/>
      <c r="EY651" s="111"/>
      <c r="EZ651" s="111"/>
      <c r="FA651" s="111"/>
      <c r="FB651" s="111"/>
      <c r="FC651" s="111"/>
    </row>
    <row r="652" spans="1:159" s="110" customFormat="1">
      <c r="A652" s="86"/>
      <c r="B652" s="415"/>
      <c r="C652" s="88">
        <v>2010</v>
      </c>
      <c r="D652" s="106">
        <f t="shared" si="271"/>
        <v>0.02</v>
      </c>
      <c r="E652" s="88">
        <v>0.02</v>
      </c>
      <c r="F652" s="88"/>
      <c r="G652" s="88"/>
      <c r="H652" s="88"/>
      <c r="W652" s="111"/>
      <c r="X652" s="111"/>
      <c r="Y652" s="111"/>
      <c r="Z652" s="111"/>
      <c r="AA652" s="111"/>
      <c r="AB652" s="111"/>
      <c r="AC652" s="111"/>
      <c r="AD652" s="111"/>
      <c r="AE652" s="111"/>
      <c r="AF652" s="111"/>
      <c r="AG652" s="111"/>
      <c r="AH652" s="111"/>
      <c r="AI652" s="111"/>
      <c r="AJ652" s="111"/>
      <c r="AK652" s="111"/>
      <c r="AL652" s="111"/>
      <c r="AM652" s="111"/>
      <c r="AN652" s="111"/>
      <c r="AO652" s="111"/>
      <c r="AP652" s="111"/>
      <c r="AQ652" s="111"/>
      <c r="AR652" s="111"/>
      <c r="AS652" s="111"/>
      <c r="AT652" s="111"/>
      <c r="AU652" s="111"/>
      <c r="AV652" s="111"/>
      <c r="AW652" s="111"/>
      <c r="AX652" s="95">
        <f t="shared" si="244"/>
        <v>0.02</v>
      </c>
      <c r="AY652" s="111"/>
      <c r="AZ652" s="111"/>
      <c r="BA652" s="111"/>
      <c r="BB652" s="111"/>
      <c r="BC652" s="111"/>
      <c r="BD652" s="111"/>
      <c r="BE652" s="111"/>
      <c r="BF652" s="111"/>
      <c r="BG652" s="111"/>
      <c r="BH652" s="111"/>
      <c r="BI652" s="111"/>
      <c r="BJ652" s="111"/>
      <c r="BK652" s="111"/>
      <c r="BL652" s="111"/>
      <c r="BM652" s="111"/>
      <c r="BN652" s="111"/>
      <c r="BO652" s="111"/>
      <c r="BP652" s="111"/>
      <c r="BQ652" s="111"/>
      <c r="BR652" s="111"/>
      <c r="BS652" s="111"/>
      <c r="BT652" s="111"/>
      <c r="BU652" s="111"/>
      <c r="BV652" s="111"/>
      <c r="BW652" s="111"/>
      <c r="BX652" s="111"/>
      <c r="BY652" s="111"/>
      <c r="BZ652" s="111"/>
      <c r="CA652" s="111"/>
      <c r="CB652" s="111"/>
      <c r="CC652" s="111"/>
      <c r="CD652" s="111"/>
      <c r="CE652" s="111"/>
      <c r="CF652" s="111"/>
      <c r="CG652" s="111"/>
      <c r="CH652" s="111"/>
      <c r="CI652" s="111"/>
      <c r="CJ652" s="111"/>
      <c r="CK652" s="111"/>
      <c r="CL652" s="111"/>
      <c r="CM652" s="111"/>
      <c r="CN652" s="111"/>
      <c r="CO652" s="111"/>
      <c r="CP652" s="111"/>
      <c r="CQ652" s="111"/>
      <c r="CR652" s="111"/>
      <c r="CS652" s="111"/>
      <c r="CT652" s="111"/>
      <c r="CU652" s="111"/>
      <c r="CV652" s="111"/>
      <c r="CW652" s="111"/>
      <c r="CX652" s="111"/>
      <c r="CY652" s="111"/>
      <c r="CZ652" s="111"/>
      <c r="DA652" s="111"/>
      <c r="DB652" s="111"/>
      <c r="DC652" s="111"/>
      <c r="DD652" s="111"/>
      <c r="DE652" s="111"/>
      <c r="DF652" s="111"/>
      <c r="DG652" s="111"/>
      <c r="DH652" s="111"/>
      <c r="DI652" s="111"/>
      <c r="DJ652" s="111"/>
      <c r="DK652" s="111"/>
      <c r="DL652" s="111"/>
      <c r="DM652" s="111"/>
      <c r="DN652" s="111"/>
      <c r="DO652" s="111"/>
      <c r="DP652" s="111"/>
      <c r="DQ652" s="111"/>
      <c r="DR652" s="111"/>
      <c r="DS652" s="111"/>
      <c r="DT652" s="111"/>
      <c r="DU652" s="111"/>
      <c r="DV652" s="111"/>
      <c r="DW652" s="111"/>
      <c r="DX652" s="111"/>
      <c r="DY652" s="111"/>
      <c r="DZ652" s="111"/>
      <c r="EA652" s="111"/>
      <c r="EB652" s="111"/>
      <c r="EC652" s="111"/>
      <c r="ED652" s="111"/>
      <c r="EE652" s="111"/>
      <c r="EF652" s="111"/>
      <c r="EG652" s="111"/>
      <c r="EH652" s="111"/>
      <c r="EI652" s="111"/>
      <c r="EJ652" s="111"/>
      <c r="EK652" s="111"/>
      <c r="EL652" s="111"/>
      <c r="EM652" s="111"/>
      <c r="EN652" s="111"/>
      <c r="EO652" s="111"/>
      <c r="EP652" s="111"/>
      <c r="EQ652" s="111"/>
      <c r="ER652" s="111"/>
      <c r="ES652" s="111"/>
      <c r="ET652" s="111"/>
      <c r="EU652" s="111"/>
      <c r="EV652" s="111"/>
      <c r="EW652" s="111"/>
      <c r="EX652" s="111"/>
      <c r="EY652" s="111"/>
      <c r="EZ652" s="111"/>
      <c r="FA652" s="111"/>
      <c r="FB652" s="111"/>
      <c r="FC652" s="111"/>
    </row>
    <row r="653" spans="1:159" s="117" customFormat="1" ht="18.75" customHeight="1">
      <c r="A653" s="85"/>
      <c r="B653" s="413" t="s">
        <v>254</v>
      </c>
      <c r="C653" s="101" t="s">
        <v>19</v>
      </c>
      <c r="D653" s="102">
        <f>D654+D655+D656+D657</f>
        <v>0.12</v>
      </c>
      <c r="E653" s="102">
        <f t="shared" ref="E653:H653" si="272">E654+E655+E656+E657</f>
        <v>0.12</v>
      </c>
      <c r="F653" s="102">
        <f t="shared" si="272"/>
        <v>0</v>
      </c>
      <c r="G653" s="102">
        <f t="shared" si="272"/>
        <v>0</v>
      </c>
      <c r="H653" s="102">
        <f t="shared" si="272"/>
        <v>0</v>
      </c>
      <c r="W653" s="118"/>
      <c r="X653" s="118"/>
      <c r="Y653" s="118"/>
      <c r="Z653" s="118"/>
      <c r="AA653" s="118"/>
      <c r="AB653" s="118"/>
      <c r="AC653" s="118"/>
      <c r="AD653" s="118"/>
      <c r="AE653" s="118"/>
      <c r="AF653" s="118"/>
      <c r="AG653" s="118"/>
      <c r="AH653" s="118"/>
      <c r="AI653" s="118"/>
      <c r="AJ653" s="118"/>
      <c r="AK653" s="118"/>
      <c r="AL653" s="118"/>
      <c r="AM653" s="118"/>
      <c r="AN653" s="118"/>
      <c r="AO653" s="118"/>
      <c r="AP653" s="118"/>
      <c r="AQ653" s="118"/>
      <c r="AR653" s="118"/>
      <c r="AS653" s="118"/>
      <c r="AT653" s="118"/>
      <c r="AU653" s="118"/>
      <c r="AV653" s="118"/>
      <c r="AW653" s="118"/>
      <c r="AX653" s="95">
        <f t="shared" si="244"/>
        <v>0.12</v>
      </c>
      <c r="AY653" s="118"/>
      <c r="AZ653" s="118"/>
      <c r="BA653" s="118"/>
      <c r="BB653" s="118"/>
      <c r="BC653" s="118"/>
      <c r="BD653" s="118"/>
      <c r="BE653" s="118"/>
      <c r="BF653" s="118"/>
      <c r="BG653" s="118"/>
      <c r="BH653" s="118"/>
      <c r="BI653" s="118"/>
      <c r="BJ653" s="118"/>
      <c r="BK653" s="118"/>
      <c r="BL653" s="118"/>
      <c r="BM653" s="118"/>
      <c r="BN653" s="118"/>
      <c r="BO653" s="118"/>
      <c r="BP653" s="118"/>
      <c r="BQ653" s="118"/>
      <c r="BR653" s="118"/>
      <c r="BS653" s="118"/>
      <c r="BT653" s="118"/>
      <c r="BU653" s="118"/>
      <c r="BV653" s="118"/>
      <c r="BW653" s="118"/>
      <c r="BX653" s="118"/>
      <c r="BY653" s="118"/>
      <c r="BZ653" s="118"/>
      <c r="CA653" s="118"/>
      <c r="CB653" s="118"/>
      <c r="CC653" s="118"/>
      <c r="CD653" s="118"/>
      <c r="CE653" s="118"/>
      <c r="CF653" s="118"/>
      <c r="CG653" s="118"/>
      <c r="CH653" s="118"/>
      <c r="CI653" s="118"/>
      <c r="CJ653" s="118"/>
      <c r="CK653" s="118"/>
      <c r="CL653" s="118"/>
      <c r="CM653" s="118"/>
      <c r="CN653" s="118"/>
      <c r="CO653" s="118"/>
      <c r="CP653" s="118"/>
      <c r="CQ653" s="118"/>
      <c r="CR653" s="118"/>
      <c r="CS653" s="118"/>
      <c r="CT653" s="118"/>
      <c r="CU653" s="118"/>
      <c r="CV653" s="118"/>
      <c r="CW653" s="118"/>
      <c r="CX653" s="118"/>
      <c r="CY653" s="118"/>
      <c r="CZ653" s="118"/>
      <c r="DA653" s="118"/>
      <c r="DB653" s="118"/>
      <c r="DC653" s="118"/>
      <c r="DD653" s="118"/>
      <c r="DE653" s="118"/>
      <c r="DF653" s="118"/>
      <c r="DG653" s="118"/>
      <c r="DH653" s="118"/>
      <c r="DI653" s="118"/>
      <c r="DJ653" s="118"/>
      <c r="DK653" s="118"/>
      <c r="DL653" s="118"/>
      <c r="DM653" s="118"/>
      <c r="DN653" s="118"/>
      <c r="DO653" s="118"/>
      <c r="DP653" s="118"/>
      <c r="DQ653" s="118"/>
      <c r="DR653" s="118"/>
      <c r="DS653" s="118"/>
      <c r="DT653" s="118"/>
      <c r="DU653" s="118"/>
      <c r="DV653" s="118"/>
      <c r="DW653" s="118"/>
      <c r="DX653" s="118"/>
      <c r="DY653" s="118"/>
      <c r="DZ653" s="118"/>
      <c r="EA653" s="118"/>
      <c r="EB653" s="118"/>
      <c r="EC653" s="118"/>
      <c r="ED653" s="118"/>
      <c r="EE653" s="118"/>
      <c r="EF653" s="118"/>
      <c r="EG653" s="118"/>
      <c r="EH653" s="118"/>
      <c r="EI653" s="118"/>
      <c r="EJ653" s="118"/>
      <c r="EK653" s="118"/>
      <c r="EL653" s="118"/>
      <c r="EM653" s="118"/>
      <c r="EN653" s="118"/>
      <c r="EO653" s="118"/>
      <c r="EP653" s="118"/>
      <c r="EQ653" s="118"/>
      <c r="ER653" s="118"/>
      <c r="ES653" s="118"/>
      <c r="ET653" s="118"/>
      <c r="EU653" s="118"/>
      <c r="EV653" s="118"/>
      <c r="EW653" s="118"/>
      <c r="EX653" s="118"/>
      <c r="EY653" s="118"/>
      <c r="EZ653" s="118"/>
      <c r="FA653" s="118"/>
      <c r="FB653" s="118"/>
      <c r="FC653" s="118"/>
    </row>
    <row r="654" spans="1:159" s="110" customFormat="1">
      <c r="A654" s="86"/>
      <c r="B654" s="414"/>
      <c r="C654" s="88">
        <v>2007</v>
      </c>
      <c r="D654" s="106">
        <f>E654+F654+G654+H654</f>
        <v>0.03</v>
      </c>
      <c r="E654" s="88">
        <v>0.03</v>
      </c>
      <c r="F654" s="88"/>
      <c r="G654" s="88"/>
      <c r="H654" s="88"/>
      <c r="W654" s="111"/>
      <c r="X654" s="111"/>
      <c r="Y654" s="111"/>
      <c r="Z654" s="111"/>
      <c r="AA654" s="111"/>
      <c r="AB654" s="111"/>
      <c r="AC654" s="111"/>
      <c r="AD654" s="111"/>
      <c r="AE654" s="111"/>
      <c r="AF654" s="111"/>
      <c r="AG654" s="111"/>
      <c r="AH654" s="111"/>
      <c r="AI654" s="111"/>
      <c r="AJ654" s="111"/>
      <c r="AK654" s="111"/>
      <c r="AL654" s="111"/>
      <c r="AM654" s="111"/>
      <c r="AN654" s="111"/>
      <c r="AO654" s="111"/>
      <c r="AP654" s="111"/>
      <c r="AQ654" s="111"/>
      <c r="AR654" s="111"/>
      <c r="AS654" s="111"/>
      <c r="AT654" s="111"/>
      <c r="AU654" s="111"/>
      <c r="AV654" s="111"/>
      <c r="AW654" s="111"/>
      <c r="AX654" s="95">
        <f t="shared" si="244"/>
        <v>0.03</v>
      </c>
      <c r="AY654" s="111"/>
      <c r="AZ654" s="111"/>
      <c r="BA654" s="111"/>
      <c r="BB654" s="111"/>
      <c r="BC654" s="111"/>
      <c r="BD654" s="111"/>
      <c r="BE654" s="111"/>
      <c r="BF654" s="111"/>
      <c r="BG654" s="111"/>
      <c r="BH654" s="111"/>
      <c r="BI654" s="111"/>
      <c r="BJ654" s="111"/>
      <c r="BK654" s="111"/>
      <c r="BL654" s="111"/>
      <c r="BM654" s="111"/>
      <c r="BN654" s="111"/>
      <c r="BO654" s="111"/>
      <c r="BP654" s="111"/>
      <c r="BQ654" s="111"/>
      <c r="BR654" s="111"/>
      <c r="BS654" s="111"/>
      <c r="BT654" s="111"/>
      <c r="BU654" s="111"/>
      <c r="BV654" s="111"/>
      <c r="BW654" s="111"/>
      <c r="BX654" s="111"/>
      <c r="BY654" s="111"/>
      <c r="BZ654" s="111"/>
      <c r="CA654" s="111"/>
      <c r="CB654" s="111"/>
      <c r="CC654" s="111"/>
      <c r="CD654" s="111"/>
      <c r="CE654" s="111"/>
      <c r="CF654" s="111"/>
      <c r="CG654" s="111"/>
      <c r="CH654" s="111"/>
      <c r="CI654" s="111"/>
      <c r="CJ654" s="111"/>
      <c r="CK654" s="111"/>
      <c r="CL654" s="111"/>
      <c r="CM654" s="111"/>
      <c r="CN654" s="111"/>
      <c r="CO654" s="111"/>
      <c r="CP654" s="111"/>
      <c r="CQ654" s="111"/>
      <c r="CR654" s="111"/>
      <c r="CS654" s="111"/>
      <c r="CT654" s="111"/>
      <c r="CU654" s="111"/>
      <c r="CV654" s="111"/>
      <c r="CW654" s="111"/>
      <c r="CX654" s="111"/>
      <c r="CY654" s="111"/>
      <c r="CZ654" s="111"/>
      <c r="DA654" s="111"/>
      <c r="DB654" s="111"/>
      <c r="DC654" s="111"/>
      <c r="DD654" s="111"/>
      <c r="DE654" s="111"/>
      <c r="DF654" s="111"/>
      <c r="DG654" s="111"/>
      <c r="DH654" s="111"/>
      <c r="DI654" s="111"/>
      <c r="DJ654" s="111"/>
      <c r="DK654" s="111"/>
      <c r="DL654" s="111"/>
      <c r="DM654" s="111"/>
      <c r="DN654" s="111"/>
      <c r="DO654" s="111"/>
      <c r="DP654" s="111"/>
      <c r="DQ654" s="111"/>
      <c r="DR654" s="111"/>
      <c r="DS654" s="111"/>
      <c r="DT654" s="111"/>
      <c r="DU654" s="111"/>
      <c r="DV654" s="111"/>
      <c r="DW654" s="111"/>
      <c r="DX654" s="111"/>
      <c r="DY654" s="111"/>
      <c r="DZ654" s="111"/>
      <c r="EA654" s="111"/>
      <c r="EB654" s="111"/>
      <c r="EC654" s="111"/>
      <c r="ED654" s="111"/>
      <c r="EE654" s="111"/>
      <c r="EF654" s="111"/>
      <c r="EG654" s="111"/>
      <c r="EH654" s="111"/>
      <c r="EI654" s="111"/>
      <c r="EJ654" s="111"/>
      <c r="EK654" s="111"/>
      <c r="EL654" s="111"/>
      <c r="EM654" s="111"/>
      <c r="EN654" s="111"/>
      <c r="EO654" s="111"/>
      <c r="EP654" s="111"/>
      <c r="EQ654" s="111"/>
      <c r="ER654" s="111"/>
      <c r="ES654" s="111"/>
      <c r="ET654" s="111"/>
      <c r="EU654" s="111"/>
      <c r="EV654" s="111"/>
      <c r="EW654" s="111"/>
      <c r="EX654" s="111"/>
      <c r="EY654" s="111"/>
      <c r="EZ654" s="111"/>
      <c r="FA654" s="111"/>
      <c r="FB654" s="111"/>
      <c r="FC654" s="111"/>
    </row>
    <row r="655" spans="1:159" s="110" customFormat="1">
      <c r="A655" s="86"/>
      <c r="B655" s="414"/>
      <c r="C655" s="88">
        <v>2008</v>
      </c>
      <c r="D655" s="106">
        <f t="shared" ref="D655:D657" si="273">E655+F655+G655+H655</f>
        <v>0.03</v>
      </c>
      <c r="E655" s="88">
        <v>0.03</v>
      </c>
      <c r="F655" s="88"/>
      <c r="G655" s="88"/>
      <c r="H655" s="88"/>
      <c r="W655" s="111"/>
      <c r="X655" s="111"/>
      <c r="Y655" s="111"/>
      <c r="Z655" s="111"/>
      <c r="AA655" s="111"/>
      <c r="AB655" s="111"/>
      <c r="AC655" s="111"/>
      <c r="AD655" s="111"/>
      <c r="AE655" s="111"/>
      <c r="AF655" s="111"/>
      <c r="AG655" s="111"/>
      <c r="AH655" s="111"/>
      <c r="AI655" s="111"/>
      <c r="AJ655" s="111"/>
      <c r="AK655" s="111"/>
      <c r="AL655" s="111"/>
      <c r="AM655" s="111"/>
      <c r="AN655" s="111"/>
      <c r="AO655" s="111"/>
      <c r="AP655" s="111"/>
      <c r="AQ655" s="111"/>
      <c r="AR655" s="111"/>
      <c r="AS655" s="111"/>
      <c r="AT655" s="111"/>
      <c r="AU655" s="111"/>
      <c r="AV655" s="111"/>
      <c r="AW655" s="111"/>
      <c r="AX655" s="95">
        <f t="shared" si="244"/>
        <v>0.03</v>
      </c>
      <c r="AY655" s="111"/>
      <c r="AZ655" s="111"/>
      <c r="BA655" s="111"/>
      <c r="BB655" s="111"/>
      <c r="BC655" s="111"/>
      <c r="BD655" s="111"/>
      <c r="BE655" s="111"/>
      <c r="BF655" s="111"/>
      <c r="BG655" s="111"/>
      <c r="BH655" s="111"/>
      <c r="BI655" s="111"/>
      <c r="BJ655" s="111"/>
      <c r="BK655" s="111"/>
      <c r="BL655" s="111"/>
      <c r="BM655" s="111"/>
      <c r="BN655" s="111"/>
      <c r="BO655" s="111"/>
      <c r="BP655" s="111"/>
      <c r="BQ655" s="111"/>
      <c r="BR655" s="111"/>
      <c r="BS655" s="111"/>
      <c r="BT655" s="111"/>
      <c r="BU655" s="111"/>
      <c r="BV655" s="111"/>
      <c r="BW655" s="111"/>
      <c r="BX655" s="111"/>
      <c r="BY655" s="111"/>
      <c r="BZ655" s="111"/>
      <c r="CA655" s="111"/>
      <c r="CB655" s="111"/>
      <c r="CC655" s="111"/>
      <c r="CD655" s="111"/>
      <c r="CE655" s="111"/>
      <c r="CF655" s="111"/>
      <c r="CG655" s="111"/>
      <c r="CH655" s="111"/>
      <c r="CI655" s="111"/>
      <c r="CJ655" s="111"/>
      <c r="CK655" s="111"/>
      <c r="CL655" s="111"/>
      <c r="CM655" s="111"/>
      <c r="CN655" s="111"/>
      <c r="CO655" s="111"/>
      <c r="CP655" s="111"/>
      <c r="CQ655" s="111"/>
      <c r="CR655" s="111"/>
      <c r="CS655" s="111"/>
      <c r="CT655" s="111"/>
      <c r="CU655" s="111"/>
      <c r="CV655" s="111"/>
      <c r="CW655" s="111"/>
      <c r="CX655" s="111"/>
      <c r="CY655" s="111"/>
      <c r="CZ655" s="111"/>
      <c r="DA655" s="111"/>
      <c r="DB655" s="111"/>
      <c r="DC655" s="111"/>
      <c r="DD655" s="111"/>
      <c r="DE655" s="111"/>
      <c r="DF655" s="111"/>
      <c r="DG655" s="111"/>
      <c r="DH655" s="111"/>
      <c r="DI655" s="111"/>
      <c r="DJ655" s="111"/>
      <c r="DK655" s="111"/>
      <c r="DL655" s="111"/>
      <c r="DM655" s="111"/>
      <c r="DN655" s="111"/>
      <c r="DO655" s="111"/>
      <c r="DP655" s="111"/>
      <c r="DQ655" s="111"/>
      <c r="DR655" s="111"/>
      <c r="DS655" s="111"/>
      <c r="DT655" s="111"/>
      <c r="DU655" s="111"/>
      <c r="DV655" s="111"/>
      <c r="DW655" s="111"/>
      <c r="DX655" s="111"/>
      <c r="DY655" s="111"/>
      <c r="DZ655" s="111"/>
      <c r="EA655" s="111"/>
      <c r="EB655" s="111"/>
      <c r="EC655" s="111"/>
      <c r="ED655" s="111"/>
      <c r="EE655" s="111"/>
      <c r="EF655" s="111"/>
      <c r="EG655" s="111"/>
      <c r="EH655" s="111"/>
      <c r="EI655" s="111"/>
      <c r="EJ655" s="111"/>
      <c r="EK655" s="111"/>
      <c r="EL655" s="111"/>
      <c r="EM655" s="111"/>
      <c r="EN655" s="111"/>
      <c r="EO655" s="111"/>
      <c r="EP655" s="111"/>
      <c r="EQ655" s="111"/>
      <c r="ER655" s="111"/>
      <c r="ES655" s="111"/>
      <c r="ET655" s="111"/>
      <c r="EU655" s="111"/>
      <c r="EV655" s="111"/>
      <c r="EW655" s="111"/>
      <c r="EX655" s="111"/>
      <c r="EY655" s="111"/>
      <c r="EZ655" s="111"/>
      <c r="FA655" s="111"/>
      <c r="FB655" s="111"/>
      <c r="FC655" s="111"/>
    </row>
    <row r="656" spans="1:159" s="110" customFormat="1">
      <c r="A656" s="86"/>
      <c r="B656" s="414"/>
      <c r="C656" s="88">
        <v>2009</v>
      </c>
      <c r="D656" s="106">
        <f t="shared" si="273"/>
        <v>0.03</v>
      </c>
      <c r="E656" s="88">
        <v>0.03</v>
      </c>
      <c r="F656" s="88"/>
      <c r="G656" s="88"/>
      <c r="H656" s="88"/>
      <c r="W656" s="111"/>
      <c r="X656" s="111"/>
      <c r="Y656" s="111"/>
      <c r="Z656" s="111"/>
      <c r="AA656" s="111"/>
      <c r="AB656" s="111"/>
      <c r="AC656" s="111"/>
      <c r="AD656" s="111"/>
      <c r="AE656" s="111"/>
      <c r="AF656" s="111"/>
      <c r="AG656" s="111"/>
      <c r="AH656" s="111"/>
      <c r="AI656" s="111"/>
      <c r="AJ656" s="111"/>
      <c r="AK656" s="111"/>
      <c r="AL656" s="111"/>
      <c r="AM656" s="111"/>
      <c r="AN656" s="111"/>
      <c r="AO656" s="111"/>
      <c r="AP656" s="111"/>
      <c r="AQ656" s="111"/>
      <c r="AR656" s="111"/>
      <c r="AS656" s="111"/>
      <c r="AT656" s="111"/>
      <c r="AU656" s="111"/>
      <c r="AV656" s="111"/>
      <c r="AW656" s="111"/>
      <c r="AX656" s="95">
        <f t="shared" ref="AX656:AX719" si="274">E656+F656+G656+H656</f>
        <v>0.03</v>
      </c>
      <c r="AY656" s="111"/>
      <c r="AZ656" s="111"/>
      <c r="BA656" s="111"/>
      <c r="BB656" s="111"/>
      <c r="BC656" s="111"/>
      <c r="BD656" s="111"/>
      <c r="BE656" s="111"/>
      <c r="BF656" s="111"/>
      <c r="BG656" s="111"/>
      <c r="BH656" s="111"/>
      <c r="BI656" s="111"/>
      <c r="BJ656" s="111"/>
      <c r="BK656" s="111"/>
      <c r="BL656" s="111"/>
      <c r="BM656" s="111"/>
      <c r="BN656" s="111"/>
      <c r="BO656" s="111"/>
      <c r="BP656" s="111"/>
      <c r="BQ656" s="111"/>
      <c r="BR656" s="111"/>
      <c r="BS656" s="111"/>
      <c r="BT656" s="111"/>
      <c r="BU656" s="111"/>
      <c r="BV656" s="111"/>
      <c r="BW656" s="111"/>
      <c r="BX656" s="111"/>
      <c r="BY656" s="111"/>
      <c r="BZ656" s="111"/>
      <c r="CA656" s="111"/>
      <c r="CB656" s="111"/>
      <c r="CC656" s="111"/>
      <c r="CD656" s="111"/>
      <c r="CE656" s="111"/>
      <c r="CF656" s="111"/>
      <c r="CG656" s="111"/>
      <c r="CH656" s="111"/>
      <c r="CI656" s="111"/>
      <c r="CJ656" s="111"/>
      <c r="CK656" s="111"/>
      <c r="CL656" s="111"/>
      <c r="CM656" s="111"/>
      <c r="CN656" s="111"/>
      <c r="CO656" s="111"/>
      <c r="CP656" s="111"/>
      <c r="CQ656" s="111"/>
      <c r="CR656" s="111"/>
      <c r="CS656" s="111"/>
      <c r="CT656" s="111"/>
      <c r="CU656" s="111"/>
      <c r="CV656" s="111"/>
      <c r="CW656" s="111"/>
      <c r="CX656" s="111"/>
      <c r="CY656" s="111"/>
      <c r="CZ656" s="111"/>
      <c r="DA656" s="111"/>
      <c r="DB656" s="111"/>
      <c r="DC656" s="111"/>
      <c r="DD656" s="111"/>
      <c r="DE656" s="111"/>
      <c r="DF656" s="111"/>
      <c r="DG656" s="111"/>
      <c r="DH656" s="111"/>
      <c r="DI656" s="111"/>
      <c r="DJ656" s="111"/>
      <c r="DK656" s="111"/>
      <c r="DL656" s="111"/>
      <c r="DM656" s="111"/>
      <c r="DN656" s="111"/>
      <c r="DO656" s="111"/>
      <c r="DP656" s="111"/>
      <c r="DQ656" s="111"/>
      <c r="DR656" s="111"/>
      <c r="DS656" s="111"/>
      <c r="DT656" s="111"/>
      <c r="DU656" s="111"/>
      <c r="DV656" s="111"/>
      <c r="DW656" s="111"/>
      <c r="DX656" s="111"/>
      <c r="DY656" s="111"/>
      <c r="DZ656" s="111"/>
      <c r="EA656" s="111"/>
      <c r="EB656" s="111"/>
      <c r="EC656" s="111"/>
      <c r="ED656" s="111"/>
      <c r="EE656" s="111"/>
      <c r="EF656" s="111"/>
      <c r="EG656" s="111"/>
      <c r="EH656" s="111"/>
      <c r="EI656" s="111"/>
      <c r="EJ656" s="111"/>
      <c r="EK656" s="111"/>
      <c r="EL656" s="111"/>
      <c r="EM656" s="111"/>
      <c r="EN656" s="111"/>
      <c r="EO656" s="111"/>
      <c r="EP656" s="111"/>
      <c r="EQ656" s="111"/>
      <c r="ER656" s="111"/>
      <c r="ES656" s="111"/>
      <c r="ET656" s="111"/>
      <c r="EU656" s="111"/>
      <c r="EV656" s="111"/>
      <c r="EW656" s="111"/>
      <c r="EX656" s="111"/>
      <c r="EY656" s="111"/>
      <c r="EZ656" s="111"/>
      <c r="FA656" s="111"/>
      <c r="FB656" s="111"/>
      <c r="FC656" s="111"/>
    </row>
    <row r="657" spans="1:159" s="110" customFormat="1">
      <c r="A657" s="86"/>
      <c r="B657" s="415"/>
      <c r="C657" s="88">
        <v>2010</v>
      </c>
      <c r="D657" s="106">
        <f t="shared" si="273"/>
        <v>0.03</v>
      </c>
      <c r="E657" s="88">
        <v>0.03</v>
      </c>
      <c r="F657" s="88"/>
      <c r="G657" s="88"/>
      <c r="H657" s="88"/>
      <c r="W657" s="111"/>
      <c r="X657" s="111"/>
      <c r="Y657" s="111"/>
      <c r="Z657" s="111"/>
      <c r="AA657" s="111"/>
      <c r="AB657" s="111"/>
      <c r="AC657" s="111"/>
      <c r="AD657" s="111"/>
      <c r="AE657" s="111"/>
      <c r="AF657" s="111"/>
      <c r="AG657" s="111"/>
      <c r="AH657" s="111"/>
      <c r="AI657" s="111"/>
      <c r="AJ657" s="111"/>
      <c r="AK657" s="111"/>
      <c r="AL657" s="111"/>
      <c r="AM657" s="111"/>
      <c r="AN657" s="111"/>
      <c r="AO657" s="111"/>
      <c r="AP657" s="111"/>
      <c r="AQ657" s="111"/>
      <c r="AR657" s="111"/>
      <c r="AS657" s="111"/>
      <c r="AT657" s="111"/>
      <c r="AU657" s="111"/>
      <c r="AV657" s="111"/>
      <c r="AW657" s="111"/>
      <c r="AX657" s="95">
        <f t="shared" si="274"/>
        <v>0.03</v>
      </c>
      <c r="AY657" s="111"/>
      <c r="AZ657" s="111"/>
      <c r="BA657" s="111"/>
      <c r="BB657" s="111"/>
      <c r="BC657" s="111"/>
      <c r="BD657" s="111"/>
      <c r="BE657" s="111"/>
      <c r="BF657" s="111"/>
      <c r="BG657" s="111"/>
      <c r="BH657" s="111"/>
      <c r="BI657" s="111"/>
      <c r="BJ657" s="111"/>
      <c r="BK657" s="111"/>
      <c r="BL657" s="111"/>
      <c r="BM657" s="111"/>
      <c r="BN657" s="111"/>
      <c r="BO657" s="111"/>
      <c r="BP657" s="111"/>
      <c r="BQ657" s="111"/>
      <c r="BR657" s="111"/>
      <c r="BS657" s="111"/>
      <c r="BT657" s="111"/>
      <c r="BU657" s="111"/>
      <c r="BV657" s="111"/>
      <c r="BW657" s="111"/>
      <c r="BX657" s="111"/>
      <c r="BY657" s="111"/>
      <c r="BZ657" s="111"/>
      <c r="CA657" s="111"/>
      <c r="CB657" s="111"/>
      <c r="CC657" s="111"/>
      <c r="CD657" s="111"/>
      <c r="CE657" s="111"/>
      <c r="CF657" s="111"/>
      <c r="CG657" s="111"/>
      <c r="CH657" s="111"/>
      <c r="CI657" s="111"/>
      <c r="CJ657" s="111"/>
      <c r="CK657" s="111"/>
      <c r="CL657" s="111"/>
      <c r="CM657" s="111"/>
      <c r="CN657" s="111"/>
      <c r="CO657" s="111"/>
      <c r="CP657" s="111"/>
      <c r="CQ657" s="111"/>
      <c r="CR657" s="111"/>
      <c r="CS657" s="111"/>
      <c r="CT657" s="111"/>
      <c r="CU657" s="111"/>
      <c r="CV657" s="111"/>
      <c r="CW657" s="111"/>
      <c r="CX657" s="111"/>
      <c r="CY657" s="111"/>
      <c r="CZ657" s="111"/>
      <c r="DA657" s="111"/>
      <c r="DB657" s="111"/>
      <c r="DC657" s="111"/>
      <c r="DD657" s="111"/>
      <c r="DE657" s="111"/>
      <c r="DF657" s="111"/>
      <c r="DG657" s="111"/>
      <c r="DH657" s="111"/>
      <c r="DI657" s="111"/>
      <c r="DJ657" s="111"/>
      <c r="DK657" s="111"/>
      <c r="DL657" s="111"/>
      <c r="DM657" s="111"/>
      <c r="DN657" s="111"/>
      <c r="DO657" s="111"/>
      <c r="DP657" s="111"/>
      <c r="DQ657" s="111"/>
      <c r="DR657" s="111"/>
      <c r="DS657" s="111"/>
      <c r="DT657" s="111"/>
      <c r="DU657" s="111"/>
      <c r="DV657" s="111"/>
      <c r="DW657" s="111"/>
      <c r="DX657" s="111"/>
      <c r="DY657" s="111"/>
      <c r="DZ657" s="111"/>
      <c r="EA657" s="111"/>
      <c r="EB657" s="111"/>
      <c r="EC657" s="111"/>
      <c r="ED657" s="111"/>
      <c r="EE657" s="111"/>
      <c r="EF657" s="111"/>
      <c r="EG657" s="111"/>
      <c r="EH657" s="111"/>
      <c r="EI657" s="111"/>
      <c r="EJ657" s="111"/>
      <c r="EK657" s="111"/>
      <c r="EL657" s="111"/>
      <c r="EM657" s="111"/>
      <c r="EN657" s="111"/>
      <c r="EO657" s="111"/>
      <c r="EP657" s="111"/>
      <c r="EQ657" s="111"/>
      <c r="ER657" s="111"/>
      <c r="ES657" s="111"/>
      <c r="ET657" s="111"/>
      <c r="EU657" s="111"/>
      <c r="EV657" s="111"/>
      <c r="EW657" s="111"/>
      <c r="EX657" s="111"/>
      <c r="EY657" s="111"/>
      <c r="EZ657" s="111"/>
      <c r="FA657" s="111"/>
      <c r="FB657" s="111"/>
      <c r="FC657" s="111"/>
    </row>
    <row r="658" spans="1:159" s="117" customFormat="1" ht="18.75" customHeight="1">
      <c r="A658" s="85"/>
      <c r="B658" s="413" t="s">
        <v>255</v>
      </c>
      <c r="C658" s="101" t="s">
        <v>19</v>
      </c>
      <c r="D658" s="102">
        <f>D659+D660+D661+D662</f>
        <v>0.66</v>
      </c>
      <c r="E658" s="102">
        <f t="shared" ref="E658:H658" si="275">E659+E660+E661+E662</f>
        <v>0.66</v>
      </c>
      <c r="F658" s="102">
        <f t="shared" si="275"/>
        <v>0</v>
      </c>
      <c r="G658" s="102">
        <f t="shared" si="275"/>
        <v>0</v>
      </c>
      <c r="H658" s="102">
        <f t="shared" si="275"/>
        <v>0</v>
      </c>
      <c r="W658" s="118"/>
      <c r="X658" s="118"/>
      <c r="Y658" s="118"/>
      <c r="Z658" s="118"/>
      <c r="AA658" s="118"/>
      <c r="AB658" s="118"/>
      <c r="AC658" s="118"/>
      <c r="AD658" s="118"/>
      <c r="AE658" s="118"/>
      <c r="AF658" s="118"/>
      <c r="AG658" s="118"/>
      <c r="AH658" s="118"/>
      <c r="AI658" s="118"/>
      <c r="AJ658" s="118"/>
      <c r="AK658" s="118"/>
      <c r="AL658" s="118"/>
      <c r="AM658" s="118"/>
      <c r="AN658" s="118"/>
      <c r="AO658" s="118"/>
      <c r="AP658" s="118"/>
      <c r="AQ658" s="118"/>
      <c r="AR658" s="118"/>
      <c r="AS658" s="118"/>
      <c r="AT658" s="118"/>
      <c r="AU658" s="118"/>
      <c r="AV658" s="118"/>
      <c r="AW658" s="118"/>
      <c r="AX658" s="95">
        <f t="shared" si="274"/>
        <v>0.66</v>
      </c>
      <c r="AY658" s="118"/>
      <c r="AZ658" s="118"/>
      <c r="BA658" s="118"/>
      <c r="BB658" s="118"/>
      <c r="BC658" s="118"/>
      <c r="BD658" s="118"/>
      <c r="BE658" s="118"/>
      <c r="BF658" s="118"/>
      <c r="BG658" s="118"/>
      <c r="BH658" s="118"/>
      <c r="BI658" s="118"/>
      <c r="BJ658" s="118"/>
      <c r="BK658" s="118"/>
      <c r="BL658" s="118"/>
      <c r="BM658" s="118"/>
      <c r="BN658" s="118"/>
      <c r="BO658" s="118"/>
      <c r="BP658" s="118"/>
      <c r="BQ658" s="118"/>
      <c r="BR658" s="118"/>
      <c r="BS658" s="118"/>
      <c r="BT658" s="118"/>
      <c r="BU658" s="118"/>
      <c r="BV658" s="118"/>
      <c r="BW658" s="118"/>
      <c r="BX658" s="118"/>
      <c r="BY658" s="118"/>
      <c r="BZ658" s="118"/>
      <c r="CA658" s="118"/>
      <c r="CB658" s="118"/>
      <c r="CC658" s="118"/>
      <c r="CD658" s="118"/>
      <c r="CE658" s="118"/>
      <c r="CF658" s="118"/>
      <c r="CG658" s="118"/>
      <c r="CH658" s="118"/>
      <c r="CI658" s="118"/>
      <c r="CJ658" s="118"/>
      <c r="CK658" s="118"/>
      <c r="CL658" s="118"/>
      <c r="CM658" s="118"/>
      <c r="CN658" s="118"/>
      <c r="CO658" s="118"/>
      <c r="CP658" s="118"/>
      <c r="CQ658" s="118"/>
      <c r="CR658" s="118"/>
      <c r="CS658" s="118"/>
      <c r="CT658" s="118"/>
      <c r="CU658" s="118"/>
      <c r="CV658" s="118"/>
      <c r="CW658" s="118"/>
      <c r="CX658" s="118"/>
      <c r="CY658" s="118"/>
      <c r="CZ658" s="118"/>
      <c r="DA658" s="118"/>
      <c r="DB658" s="118"/>
      <c r="DC658" s="118"/>
      <c r="DD658" s="118"/>
      <c r="DE658" s="118"/>
      <c r="DF658" s="118"/>
      <c r="DG658" s="118"/>
      <c r="DH658" s="118"/>
      <c r="DI658" s="118"/>
      <c r="DJ658" s="118"/>
      <c r="DK658" s="118"/>
      <c r="DL658" s="118"/>
      <c r="DM658" s="118"/>
      <c r="DN658" s="118"/>
      <c r="DO658" s="118"/>
      <c r="DP658" s="118"/>
      <c r="DQ658" s="118"/>
      <c r="DR658" s="118"/>
      <c r="DS658" s="118"/>
      <c r="DT658" s="118"/>
      <c r="DU658" s="118"/>
      <c r="DV658" s="118"/>
      <c r="DW658" s="118"/>
      <c r="DX658" s="118"/>
      <c r="DY658" s="118"/>
      <c r="DZ658" s="118"/>
      <c r="EA658" s="118"/>
      <c r="EB658" s="118"/>
      <c r="EC658" s="118"/>
      <c r="ED658" s="118"/>
      <c r="EE658" s="118"/>
      <c r="EF658" s="118"/>
      <c r="EG658" s="118"/>
      <c r="EH658" s="118"/>
      <c r="EI658" s="118"/>
      <c r="EJ658" s="118"/>
      <c r="EK658" s="118"/>
      <c r="EL658" s="118"/>
      <c r="EM658" s="118"/>
      <c r="EN658" s="118"/>
      <c r="EO658" s="118"/>
      <c r="EP658" s="118"/>
      <c r="EQ658" s="118"/>
      <c r="ER658" s="118"/>
      <c r="ES658" s="118"/>
      <c r="ET658" s="118"/>
      <c r="EU658" s="118"/>
      <c r="EV658" s="118"/>
      <c r="EW658" s="118"/>
      <c r="EX658" s="118"/>
      <c r="EY658" s="118"/>
      <c r="EZ658" s="118"/>
      <c r="FA658" s="118"/>
      <c r="FB658" s="118"/>
      <c r="FC658" s="118"/>
    </row>
    <row r="659" spans="1:159" s="110" customFormat="1">
      <c r="A659" s="86"/>
      <c r="B659" s="414"/>
      <c r="C659" s="88">
        <v>2007</v>
      </c>
      <c r="D659" s="106">
        <f>E659+F659+G659+H659</f>
        <v>0.05</v>
      </c>
      <c r="E659" s="88">
        <v>0.05</v>
      </c>
      <c r="F659" s="88"/>
      <c r="G659" s="88"/>
      <c r="H659" s="88"/>
      <c r="W659" s="111"/>
      <c r="X659" s="111"/>
      <c r="Y659" s="111"/>
      <c r="Z659" s="111"/>
      <c r="AA659" s="111"/>
      <c r="AB659" s="111"/>
      <c r="AC659" s="111"/>
      <c r="AD659" s="111"/>
      <c r="AE659" s="111"/>
      <c r="AF659" s="111"/>
      <c r="AG659" s="111"/>
      <c r="AH659" s="111"/>
      <c r="AI659" s="111"/>
      <c r="AJ659" s="111"/>
      <c r="AK659" s="111"/>
      <c r="AL659" s="111"/>
      <c r="AM659" s="111"/>
      <c r="AN659" s="111"/>
      <c r="AO659" s="111"/>
      <c r="AP659" s="111"/>
      <c r="AQ659" s="111"/>
      <c r="AR659" s="111"/>
      <c r="AS659" s="111"/>
      <c r="AT659" s="111"/>
      <c r="AU659" s="111"/>
      <c r="AV659" s="111"/>
      <c r="AW659" s="111"/>
      <c r="AX659" s="95">
        <f t="shared" si="274"/>
        <v>0.05</v>
      </c>
      <c r="AY659" s="111"/>
      <c r="AZ659" s="111"/>
      <c r="BA659" s="111"/>
      <c r="BB659" s="111"/>
      <c r="BC659" s="111"/>
      <c r="BD659" s="111"/>
      <c r="BE659" s="111"/>
      <c r="BF659" s="111"/>
      <c r="BG659" s="111"/>
      <c r="BH659" s="111"/>
      <c r="BI659" s="111"/>
      <c r="BJ659" s="111"/>
      <c r="BK659" s="111"/>
      <c r="BL659" s="111"/>
      <c r="BM659" s="111"/>
      <c r="BN659" s="111"/>
      <c r="BO659" s="111"/>
      <c r="BP659" s="111"/>
      <c r="BQ659" s="111"/>
      <c r="BR659" s="111"/>
      <c r="BS659" s="111"/>
      <c r="BT659" s="111"/>
      <c r="BU659" s="111"/>
      <c r="BV659" s="111"/>
      <c r="BW659" s="111"/>
      <c r="BX659" s="111"/>
      <c r="BY659" s="111"/>
      <c r="BZ659" s="111"/>
      <c r="CA659" s="111"/>
      <c r="CB659" s="111"/>
      <c r="CC659" s="111"/>
      <c r="CD659" s="111"/>
      <c r="CE659" s="111"/>
      <c r="CF659" s="111"/>
      <c r="CG659" s="111"/>
      <c r="CH659" s="111"/>
      <c r="CI659" s="111"/>
      <c r="CJ659" s="111"/>
      <c r="CK659" s="111"/>
      <c r="CL659" s="111"/>
      <c r="CM659" s="111"/>
      <c r="CN659" s="111"/>
      <c r="CO659" s="111"/>
      <c r="CP659" s="111"/>
      <c r="CQ659" s="111"/>
      <c r="CR659" s="111"/>
      <c r="CS659" s="111"/>
      <c r="CT659" s="111"/>
      <c r="CU659" s="111"/>
      <c r="CV659" s="111"/>
      <c r="CW659" s="111"/>
      <c r="CX659" s="111"/>
      <c r="CY659" s="111"/>
      <c r="CZ659" s="111"/>
      <c r="DA659" s="111"/>
      <c r="DB659" s="111"/>
      <c r="DC659" s="111"/>
      <c r="DD659" s="111"/>
      <c r="DE659" s="111"/>
      <c r="DF659" s="111"/>
      <c r="DG659" s="111"/>
      <c r="DH659" s="111"/>
      <c r="DI659" s="111"/>
      <c r="DJ659" s="111"/>
      <c r="DK659" s="111"/>
      <c r="DL659" s="111"/>
      <c r="DM659" s="111"/>
      <c r="DN659" s="111"/>
      <c r="DO659" s="111"/>
      <c r="DP659" s="111"/>
      <c r="DQ659" s="111"/>
      <c r="DR659" s="111"/>
      <c r="DS659" s="111"/>
      <c r="DT659" s="111"/>
      <c r="DU659" s="111"/>
      <c r="DV659" s="111"/>
      <c r="DW659" s="111"/>
      <c r="DX659" s="111"/>
      <c r="DY659" s="111"/>
      <c r="DZ659" s="111"/>
      <c r="EA659" s="111"/>
      <c r="EB659" s="111"/>
      <c r="EC659" s="111"/>
      <c r="ED659" s="111"/>
      <c r="EE659" s="111"/>
      <c r="EF659" s="111"/>
      <c r="EG659" s="111"/>
      <c r="EH659" s="111"/>
      <c r="EI659" s="111"/>
      <c r="EJ659" s="111"/>
      <c r="EK659" s="111"/>
      <c r="EL659" s="111"/>
      <c r="EM659" s="111"/>
      <c r="EN659" s="111"/>
      <c r="EO659" s="111"/>
      <c r="EP659" s="111"/>
      <c r="EQ659" s="111"/>
      <c r="ER659" s="111"/>
      <c r="ES659" s="111"/>
      <c r="ET659" s="111"/>
      <c r="EU659" s="111"/>
      <c r="EV659" s="111"/>
      <c r="EW659" s="111"/>
      <c r="EX659" s="111"/>
      <c r="EY659" s="111"/>
      <c r="EZ659" s="111"/>
      <c r="FA659" s="111"/>
      <c r="FB659" s="111"/>
      <c r="FC659" s="111"/>
    </row>
    <row r="660" spans="1:159" s="110" customFormat="1">
      <c r="A660" s="86"/>
      <c r="B660" s="414"/>
      <c r="C660" s="88">
        <v>2008</v>
      </c>
      <c r="D660" s="106">
        <f t="shared" ref="D660:D662" si="276">E660+F660+G660+H660</f>
        <v>0.15</v>
      </c>
      <c r="E660" s="88">
        <v>0.15</v>
      </c>
      <c r="F660" s="88"/>
      <c r="G660" s="88"/>
      <c r="H660" s="88"/>
      <c r="W660" s="111"/>
      <c r="X660" s="111"/>
      <c r="Y660" s="111"/>
      <c r="Z660" s="111"/>
      <c r="AA660" s="111"/>
      <c r="AB660" s="111"/>
      <c r="AC660" s="111"/>
      <c r="AD660" s="111"/>
      <c r="AE660" s="111"/>
      <c r="AF660" s="111"/>
      <c r="AG660" s="111"/>
      <c r="AH660" s="111"/>
      <c r="AI660" s="111"/>
      <c r="AJ660" s="111"/>
      <c r="AK660" s="111"/>
      <c r="AL660" s="111"/>
      <c r="AM660" s="111"/>
      <c r="AN660" s="111"/>
      <c r="AO660" s="111"/>
      <c r="AP660" s="111"/>
      <c r="AQ660" s="111"/>
      <c r="AR660" s="111"/>
      <c r="AS660" s="111"/>
      <c r="AT660" s="111"/>
      <c r="AU660" s="111"/>
      <c r="AV660" s="111"/>
      <c r="AW660" s="111"/>
      <c r="AX660" s="95">
        <f t="shared" si="274"/>
        <v>0.15</v>
      </c>
      <c r="AY660" s="111"/>
      <c r="AZ660" s="111"/>
      <c r="BA660" s="111"/>
      <c r="BB660" s="111"/>
      <c r="BC660" s="111"/>
      <c r="BD660" s="111"/>
      <c r="BE660" s="111"/>
      <c r="BF660" s="111"/>
      <c r="BG660" s="111"/>
      <c r="BH660" s="111"/>
      <c r="BI660" s="111"/>
      <c r="BJ660" s="111"/>
      <c r="BK660" s="111"/>
      <c r="BL660" s="111"/>
      <c r="BM660" s="111"/>
      <c r="BN660" s="111"/>
      <c r="BO660" s="111"/>
      <c r="BP660" s="111"/>
      <c r="BQ660" s="111"/>
      <c r="BR660" s="111"/>
      <c r="BS660" s="111"/>
      <c r="BT660" s="111"/>
      <c r="BU660" s="111"/>
      <c r="BV660" s="111"/>
      <c r="BW660" s="111"/>
      <c r="BX660" s="111"/>
      <c r="BY660" s="111"/>
      <c r="BZ660" s="111"/>
      <c r="CA660" s="111"/>
      <c r="CB660" s="111"/>
      <c r="CC660" s="111"/>
      <c r="CD660" s="111"/>
      <c r="CE660" s="111"/>
      <c r="CF660" s="111"/>
      <c r="CG660" s="111"/>
      <c r="CH660" s="111"/>
      <c r="CI660" s="111"/>
      <c r="CJ660" s="111"/>
      <c r="CK660" s="111"/>
      <c r="CL660" s="111"/>
      <c r="CM660" s="111"/>
      <c r="CN660" s="111"/>
      <c r="CO660" s="111"/>
      <c r="CP660" s="111"/>
      <c r="CQ660" s="111"/>
      <c r="CR660" s="111"/>
      <c r="CS660" s="111"/>
      <c r="CT660" s="111"/>
      <c r="CU660" s="111"/>
      <c r="CV660" s="111"/>
      <c r="CW660" s="111"/>
      <c r="CX660" s="111"/>
      <c r="CY660" s="111"/>
      <c r="CZ660" s="111"/>
      <c r="DA660" s="111"/>
      <c r="DB660" s="111"/>
      <c r="DC660" s="111"/>
      <c r="DD660" s="111"/>
      <c r="DE660" s="111"/>
      <c r="DF660" s="111"/>
      <c r="DG660" s="111"/>
      <c r="DH660" s="111"/>
      <c r="DI660" s="111"/>
      <c r="DJ660" s="111"/>
      <c r="DK660" s="111"/>
      <c r="DL660" s="111"/>
      <c r="DM660" s="111"/>
      <c r="DN660" s="111"/>
      <c r="DO660" s="111"/>
      <c r="DP660" s="111"/>
      <c r="DQ660" s="111"/>
      <c r="DR660" s="111"/>
      <c r="DS660" s="111"/>
      <c r="DT660" s="111"/>
      <c r="DU660" s="111"/>
      <c r="DV660" s="111"/>
      <c r="DW660" s="111"/>
      <c r="DX660" s="111"/>
      <c r="DY660" s="111"/>
      <c r="DZ660" s="111"/>
      <c r="EA660" s="111"/>
      <c r="EB660" s="111"/>
      <c r="EC660" s="111"/>
      <c r="ED660" s="111"/>
      <c r="EE660" s="111"/>
      <c r="EF660" s="111"/>
      <c r="EG660" s="111"/>
      <c r="EH660" s="111"/>
      <c r="EI660" s="111"/>
      <c r="EJ660" s="111"/>
      <c r="EK660" s="111"/>
      <c r="EL660" s="111"/>
      <c r="EM660" s="111"/>
      <c r="EN660" s="111"/>
      <c r="EO660" s="111"/>
      <c r="EP660" s="111"/>
      <c r="EQ660" s="111"/>
      <c r="ER660" s="111"/>
      <c r="ES660" s="111"/>
      <c r="ET660" s="111"/>
      <c r="EU660" s="111"/>
      <c r="EV660" s="111"/>
      <c r="EW660" s="111"/>
      <c r="EX660" s="111"/>
      <c r="EY660" s="111"/>
      <c r="EZ660" s="111"/>
      <c r="FA660" s="111"/>
      <c r="FB660" s="111"/>
      <c r="FC660" s="111"/>
    </row>
    <row r="661" spans="1:159" s="110" customFormat="1">
      <c r="A661" s="86"/>
      <c r="B661" s="414"/>
      <c r="C661" s="88">
        <v>2009</v>
      </c>
      <c r="D661" s="106">
        <f t="shared" si="276"/>
        <v>0.25</v>
      </c>
      <c r="E661" s="88">
        <v>0.25</v>
      </c>
      <c r="F661" s="88"/>
      <c r="G661" s="88"/>
      <c r="H661" s="88"/>
      <c r="W661" s="111"/>
      <c r="X661" s="111"/>
      <c r="Y661" s="111"/>
      <c r="Z661" s="111"/>
      <c r="AA661" s="111"/>
      <c r="AB661" s="111"/>
      <c r="AC661" s="111"/>
      <c r="AD661" s="111"/>
      <c r="AE661" s="111"/>
      <c r="AF661" s="111"/>
      <c r="AG661" s="111"/>
      <c r="AH661" s="111"/>
      <c r="AI661" s="111"/>
      <c r="AJ661" s="111"/>
      <c r="AK661" s="111"/>
      <c r="AL661" s="111"/>
      <c r="AM661" s="111"/>
      <c r="AN661" s="111"/>
      <c r="AO661" s="111"/>
      <c r="AP661" s="111"/>
      <c r="AQ661" s="111"/>
      <c r="AR661" s="111"/>
      <c r="AS661" s="111"/>
      <c r="AT661" s="111"/>
      <c r="AU661" s="111"/>
      <c r="AV661" s="111"/>
      <c r="AW661" s="111"/>
      <c r="AX661" s="95">
        <f t="shared" si="274"/>
        <v>0.25</v>
      </c>
      <c r="AY661" s="111"/>
      <c r="AZ661" s="111"/>
      <c r="BA661" s="111"/>
      <c r="BB661" s="111"/>
      <c r="BC661" s="111"/>
      <c r="BD661" s="111"/>
      <c r="BE661" s="111"/>
      <c r="BF661" s="111"/>
      <c r="BG661" s="111"/>
      <c r="BH661" s="111"/>
      <c r="BI661" s="111"/>
      <c r="BJ661" s="111"/>
      <c r="BK661" s="111"/>
      <c r="BL661" s="111"/>
      <c r="BM661" s="111"/>
      <c r="BN661" s="111"/>
      <c r="BO661" s="111"/>
      <c r="BP661" s="111"/>
      <c r="BQ661" s="111"/>
      <c r="BR661" s="111"/>
      <c r="BS661" s="111"/>
      <c r="BT661" s="111"/>
      <c r="BU661" s="111"/>
      <c r="BV661" s="111"/>
      <c r="BW661" s="111"/>
      <c r="BX661" s="111"/>
      <c r="BY661" s="111"/>
      <c r="BZ661" s="111"/>
      <c r="CA661" s="111"/>
      <c r="CB661" s="111"/>
      <c r="CC661" s="111"/>
      <c r="CD661" s="111"/>
      <c r="CE661" s="111"/>
      <c r="CF661" s="111"/>
      <c r="CG661" s="111"/>
      <c r="CH661" s="111"/>
      <c r="CI661" s="111"/>
      <c r="CJ661" s="111"/>
      <c r="CK661" s="111"/>
      <c r="CL661" s="111"/>
      <c r="CM661" s="111"/>
      <c r="CN661" s="111"/>
      <c r="CO661" s="111"/>
      <c r="CP661" s="111"/>
      <c r="CQ661" s="111"/>
      <c r="CR661" s="111"/>
      <c r="CS661" s="111"/>
      <c r="CT661" s="111"/>
      <c r="CU661" s="111"/>
      <c r="CV661" s="111"/>
      <c r="CW661" s="111"/>
      <c r="CX661" s="111"/>
      <c r="CY661" s="111"/>
      <c r="CZ661" s="111"/>
      <c r="DA661" s="111"/>
      <c r="DB661" s="111"/>
      <c r="DC661" s="111"/>
      <c r="DD661" s="111"/>
      <c r="DE661" s="111"/>
      <c r="DF661" s="111"/>
      <c r="DG661" s="111"/>
      <c r="DH661" s="111"/>
      <c r="DI661" s="111"/>
      <c r="DJ661" s="111"/>
      <c r="DK661" s="111"/>
      <c r="DL661" s="111"/>
      <c r="DM661" s="111"/>
      <c r="DN661" s="111"/>
      <c r="DO661" s="111"/>
      <c r="DP661" s="111"/>
      <c r="DQ661" s="111"/>
      <c r="DR661" s="111"/>
      <c r="DS661" s="111"/>
      <c r="DT661" s="111"/>
      <c r="DU661" s="111"/>
      <c r="DV661" s="111"/>
      <c r="DW661" s="111"/>
      <c r="DX661" s="111"/>
      <c r="DY661" s="111"/>
      <c r="DZ661" s="111"/>
      <c r="EA661" s="111"/>
      <c r="EB661" s="111"/>
      <c r="EC661" s="111"/>
      <c r="ED661" s="111"/>
      <c r="EE661" s="111"/>
      <c r="EF661" s="111"/>
      <c r="EG661" s="111"/>
      <c r="EH661" s="111"/>
      <c r="EI661" s="111"/>
      <c r="EJ661" s="111"/>
      <c r="EK661" s="111"/>
      <c r="EL661" s="111"/>
      <c r="EM661" s="111"/>
      <c r="EN661" s="111"/>
      <c r="EO661" s="111"/>
      <c r="EP661" s="111"/>
      <c r="EQ661" s="111"/>
      <c r="ER661" s="111"/>
      <c r="ES661" s="111"/>
      <c r="ET661" s="111"/>
      <c r="EU661" s="111"/>
      <c r="EV661" s="111"/>
      <c r="EW661" s="111"/>
      <c r="EX661" s="111"/>
      <c r="EY661" s="111"/>
      <c r="EZ661" s="111"/>
      <c r="FA661" s="111"/>
      <c r="FB661" s="111"/>
      <c r="FC661" s="111"/>
    </row>
    <row r="662" spans="1:159" s="110" customFormat="1" ht="39" customHeight="1">
      <c r="A662" s="86"/>
      <c r="B662" s="415"/>
      <c r="C662" s="88">
        <v>2010</v>
      </c>
      <c r="D662" s="106">
        <f t="shared" si="276"/>
        <v>0.21</v>
      </c>
      <c r="E662" s="88">
        <v>0.21</v>
      </c>
      <c r="F662" s="88"/>
      <c r="G662" s="88"/>
      <c r="H662" s="88"/>
      <c r="W662" s="111"/>
      <c r="X662" s="111"/>
      <c r="Y662" s="111"/>
      <c r="Z662" s="111"/>
      <c r="AA662" s="111"/>
      <c r="AB662" s="111"/>
      <c r="AC662" s="111"/>
      <c r="AD662" s="111"/>
      <c r="AE662" s="111"/>
      <c r="AF662" s="111"/>
      <c r="AG662" s="111"/>
      <c r="AH662" s="111"/>
      <c r="AI662" s="111"/>
      <c r="AJ662" s="111"/>
      <c r="AK662" s="111"/>
      <c r="AL662" s="111"/>
      <c r="AM662" s="111"/>
      <c r="AN662" s="111"/>
      <c r="AO662" s="111"/>
      <c r="AP662" s="111"/>
      <c r="AQ662" s="111"/>
      <c r="AR662" s="111"/>
      <c r="AS662" s="111"/>
      <c r="AT662" s="111"/>
      <c r="AU662" s="111"/>
      <c r="AV662" s="111"/>
      <c r="AW662" s="111"/>
      <c r="AX662" s="95">
        <f t="shared" si="274"/>
        <v>0.21</v>
      </c>
      <c r="AY662" s="111"/>
      <c r="AZ662" s="111"/>
      <c r="BA662" s="111"/>
      <c r="BB662" s="111"/>
      <c r="BC662" s="111"/>
      <c r="BD662" s="111"/>
      <c r="BE662" s="111"/>
      <c r="BF662" s="111"/>
      <c r="BG662" s="111"/>
      <c r="BH662" s="111"/>
      <c r="BI662" s="111"/>
      <c r="BJ662" s="111"/>
      <c r="BK662" s="111"/>
      <c r="BL662" s="111"/>
      <c r="BM662" s="111"/>
      <c r="BN662" s="111"/>
      <c r="BO662" s="111"/>
      <c r="BP662" s="111"/>
      <c r="BQ662" s="111"/>
      <c r="BR662" s="111"/>
      <c r="BS662" s="111"/>
      <c r="BT662" s="111"/>
      <c r="BU662" s="111"/>
      <c r="BV662" s="111"/>
      <c r="BW662" s="111"/>
      <c r="BX662" s="111"/>
      <c r="BY662" s="111"/>
      <c r="BZ662" s="111"/>
      <c r="CA662" s="111"/>
      <c r="CB662" s="111"/>
      <c r="CC662" s="111"/>
      <c r="CD662" s="111"/>
      <c r="CE662" s="111"/>
      <c r="CF662" s="111"/>
      <c r="CG662" s="111"/>
      <c r="CH662" s="111"/>
      <c r="CI662" s="111"/>
      <c r="CJ662" s="111"/>
      <c r="CK662" s="111"/>
      <c r="CL662" s="111"/>
      <c r="CM662" s="111"/>
      <c r="CN662" s="111"/>
      <c r="CO662" s="111"/>
      <c r="CP662" s="111"/>
      <c r="CQ662" s="111"/>
      <c r="CR662" s="111"/>
      <c r="CS662" s="111"/>
      <c r="CT662" s="111"/>
      <c r="CU662" s="111"/>
      <c r="CV662" s="111"/>
      <c r="CW662" s="111"/>
      <c r="CX662" s="111"/>
      <c r="CY662" s="111"/>
      <c r="CZ662" s="111"/>
      <c r="DA662" s="111"/>
      <c r="DB662" s="111"/>
      <c r="DC662" s="111"/>
      <c r="DD662" s="111"/>
      <c r="DE662" s="111"/>
      <c r="DF662" s="111"/>
      <c r="DG662" s="111"/>
      <c r="DH662" s="111"/>
      <c r="DI662" s="111"/>
      <c r="DJ662" s="111"/>
      <c r="DK662" s="111"/>
      <c r="DL662" s="111"/>
      <c r="DM662" s="111"/>
      <c r="DN662" s="111"/>
      <c r="DO662" s="111"/>
      <c r="DP662" s="111"/>
      <c r="DQ662" s="111"/>
      <c r="DR662" s="111"/>
      <c r="DS662" s="111"/>
      <c r="DT662" s="111"/>
      <c r="DU662" s="111"/>
      <c r="DV662" s="111"/>
      <c r="DW662" s="111"/>
      <c r="DX662" s="111"/>
      <c r="DY662" s="111"/>
      <c r="DZ662" s="111"/>
      <c r="EA662" s="111"/>
      <c r="EB662" s="111"/>
      <c r="EC662" s="111"/>
      <c r="ED662" s="111"/>
      <c r="EE662" s="111"/>
      <c r="EF662" s="111"/>
      <c r="EG662" s="111"/>
      <c r="EH662" s="111"/>
      <c r="EI662" s="111"/>
      <c r="EJ662" s="111"/>
      <c r="EK662" s="111"/>
      <c r="EL662" s="111"/>
      <c r="EM662" s="111"/>
      <c r="EN662" s="111"/>
      <c r="EO662" s="111"/>
      <c r="EP662" s="111"/>
      <c r="EQ662" s="111"/>
      <c r="ER662" s="111"/>
      <c r="ES662" s="111"/>
      <c r="ET662" s="111"/>
      <c r="EU662" s="111"/>
      <c r="EV662" s="111"/>
      <c r="EW662" s="111"/>
      <c r="EX662" s="111"/>
      <c r="EY662" s="111"/>
      <c r="EZ662" s="111"/>
      <c r="FA662" s="111"/>
      <c r="FB662" s="111"/>
      <c r="FC662" s="111"/>
    </row>
    <row r="663" spans="1:159" s="117" customFormat="1" ht="18.75" customHeight="1">
      <c r="A663" s="85"/>
      <c r="B663" s="413" t="s">
        <v>256</v>
      </c>
      <c r="C663" s="101" t="s">
        <v>19</v>
      </c>
      <c r="D663" s="102">
        <f>D664+D665+D666+D667</f>
        <v>0.66</v>
      </c>
      <c r="E663" s="102">
        <f t="shared" ref="E663:H663" si="277">E664+E665+E666+E667</f>
        <v>0.66</v>
      </c>
      <c r="F663" s="102">
        <f t="shared" si="277"/>
        <v>0</v>
      </c>
      <c r="G663" s="102">
        <f t="shared" si="277"/>
        <v>0</v>
      </c>
      <c r="H663" s="102">
        <f t="shared" si="277"/>
        <v>0</v>
      </c>
      <c r="W663" s="118"/>
      <c r="X663" s="118"/>
      <c r="Y663" s="118"/>
      <c r="Z663" s="118"/>
      <c r="AA663" s="118"/>
      <c r="AB663" s="118"/>
      <c r="AC663" s="118"/>
      <c r="AD663" s="118"/>
      <c r="AE663" s="118"/>
      <c r="AF663" s="118"/>
      <c r="AG663" s="118"/>
      <c r="AH663" s="118"/>
      <c r="AI663" s="118"/>
      <c r="AJ663" s="118"/>
      <c r="AK663" s="118"/>
      <c r="AL663" s="118"/>
      <c r="AM663" s="118"/>
      <c r="AN663" s="118"/>
      <c r="AO663" s="118"/>
      <c r="AP663" s="118"/>
      <c r="AQ663" s="118"/>
      <c r="AR663" s="118"/>
      <c r="AS663" s="118"/>
      <c r="AT663" s="118"/>
      <c r="AU663" s="118"/>
      <c r="AV663" s="118"/>
      <c r="AW663" s="118"/>
      <c r="AX663" s="95">
        <f t="shared" si="274"/>
        <v>0.66</v>
      </c>
      <c r="AY663" s="118"/>
      <c r="AZ663" s="118"/>
      <c r="BA663" s="118"/>
      <c r="BB663" s="118"/>
      <c r="BC663" s="118"/>
      <c r="BD663" s="118"/>
      <c r="BE663" s="118"/>
      <c r="BF663" s="118"/>
      <c r="BG663" s="118"/>
      <c r="BH663" s="118"/>
      <c r="BI663" s="118"/>
      <c r="BJ663" s="118"/>
      <c r="BK663" s="118"/>
      <c r="BL663" s="118"/>
      <c r="BM663" s="118"/>
      <c r="BN663" s="118"/>
      <c r="BO663" s="118"/>
      <c r="BP663" s="118"/>
      <c r="BQ663" s="118"/>
      <c r="BR663" s="118"/>
      <c r="BS663" s="118"/>
      <c r="BT663" s="118"/>
      <c r="BU663" s="118"/>
      <c r="BV663" s="118"/>
      <c r="BW663" s="118"/>
      <c r="BX663" s="118"/>
      <c r="BY663" s="118"/>
      <c r="BZ663" s="118"/>
      <c r="CA663" s="118"/>
      <c r="CB663" s="118"/>
      <c r="CC663" s="118"/>
      <c r="CD663" s="118"/>
      <c r="CE663" s="118"/>
      <c r="CF663" s="118"/>
      <c r="CG663" s="118"/>
      <c r="CH663" s="118"/>
      <c r="CI663" s="118"/>
      <c r="CJ663" s="118"/>
      <c r="CK663" s="118"/>
      <c r="CL663" s="118"/>
      <c r="CM663" s="118"/>
      <c r="CN663" s="118"/>
      <c r="CO663" s="118"/>
      <c r="CP663" s="118"/>
      <c r="CQ663" s="118"/>
      <c r="CR663" s="118"/>
      <c r="CS663" s="118"/>
      <c r="CT663" s="118"/>
      <c r="CU663" s="118"/>
      <c r="CV663" s="118"/>
      <c r="CW663" s="118"/>
      <c r="CX663" s="118"/>
      <c r="CY663" s="118"/>
      <c r="CZ663" s="118"/>
      <c r="DA663" s="118"/>
      <c r="DB663" s="118"/>
      <c r="DC663" s="118"/>
      <c r="DD663" s="118"/>
      <c r="DE663" s="118"/>
      <c r="DF663" s="118"/>
      <c r="DG663" s="118"/>
      <c r="DH663" s="118"/>
      <c r="DI663" s="118"/>
      <c r="DJ663" s="118"/>
      <c r="DK663" s="118"/>
      <c r="DL663" s="118"/>
      <c r="DM663" s="118"/>
      <c r="DN663" s="118"/>
      <c r="DO663" s="118"/>
      <c r="DP663" s="118"/>
      <c r="DQ663" s="118"/>
      <c r="DR663" s="118"/>
      <c r="DS663" s="118"/>
      <c r="DT663" s="118"/>
      <c r="DU663" s="118"/>
      <c r="DV663" s="118"/>
      <c r="DW663" s="118"/>
      <c r="DX663" s="118"/>
      <c r="DY663" s="118"/>
      <c r="DZ663" s="118"/>
      <c r="EA663" s="118"/>
      <c r="EB663" s="118"/>
      <c r="EC663" s="118"/>
      <c r="ED663" s="118"/>
      <c r="EE663" s="118"/>
      <c r="EF663" s="118"/>
      <c r="EG663" s="118"/>
      <c r="EH663" s="118"/>
      <c r="EI663" s="118"/>
      <c r="EJ663" s="118"/>
      <c r="EK663" s="118"/>
      <c r="EL663" s="118"/>
      <c r="EM663" s="118"/>
      <c r="EN663" s="118"/>
      <c r="EO663" s="118"/>
      <c r="EP663" s="118"/>
      <c r="EQ663" s="118"/>
      <c r="ER663" s="118"/>
      <c r="ES663" s="118"/>
      <c r="ET663" s="118"/>
      <c r="EU663" s="118"/>
      <c r="EV663" s="118"/>
      <c r="EW663" s="118"/>
      <c r="EX663" s="118"/>
      <c r="EY663" s="118"/>
      <c r="EZ663" s="118"/>
      <c r="FA663" s="118"/>
      <c r="FB663" s="118"/>
      <c r="FC663" s="118"/>
    </row>
    <row r="664" spans="1:159" s="110" customFormat="1">
      <c r="A664" s="86"/>
      <c r="B664" s="414"/>
      <c r="C664" s="88">
        <v>2007</v>
      </c>
      <c r="D664" s="106">
        <f t="shared" ref="D664:D677" si="278">E664+F664+G664+H664</f>
        <v>0.05</v>
      </c>
      <c r="E664" s="88">
        <v>0.05</v>
      </c>
      <c r="F664" s="88"/>
      <c r="G664" s="88"/>
      <c r="H664" s="88"/>
      <c r="W664" s="111"/>
      <c r="X664" s="111"/>
      <c r="Y664" s="111"/>
      <c r="Z664" s="111"/>
      <c r="AA664" s="111"/>
      <c r="AB664" s="111"/>
      <c r="AC664" s="111"/>
      <c r="AD664" s="111"/>
      <c r="AE664" s="111"/>
      <c r="AF664" s="111"/>
      <c r="AG664" s="111"/>
      <c r="AH664" s="111"/>
      <c r="AI664" s="111"/>
      <c r="AJ664" s="111"/>
      <c r="AK664" s="111"/>
      <c r="AL664" s="111"/>
      <c r="AM664" s="111"/>
      <c r="AN664" s="111"/>
      <c r="AO664" s="111"/>
      <c r="AP664" s="111"/>
      <c r="AQ664" s="111"/>
      <c r="AR664" s="111"/>
      <c r="AS664" s="111"/>
      <c r="AT664" s="111"/>
      <c r="AU664" s="111"/>
      <c r="AV664" s="111"/>
      <c r="AW664" s="111"/>
      <c r="AX664" s="95">
        <f t="shared" si="274"/>
        <v>0.05</v>
      </c>
      <c r="AY664" s="111"/>
      <c r="AZ664" s="111"/>
      <c r="BA664" s="111"/>
      <c r="BB664" s="111"/>
      <c r="BC664" s="111"/>
      <c r="BD664" s="111"/>
      <c r="BE664" s="111"/>
      <c r="BF664" s="111"/>
      <c r="BG664" s="111"/>
      <c r="BH664" s="111"/>
      <c r="BI664" s="111"/>
      <c r="BJ664" s="111"/>
      <c r="BK664" s="111"/>
      <c r="BL664" s="111"/>
      <c r="BM664" s="111"/>
      <c r="BN664" s="111"/>
      <c r="BO664" s="111"/>
      <c r="BP664" s="111"/>
      <c r="BQ664" s="111"/>
      <c r="BR664" s="111"/>
      <c r="BS664" s="111"/>
      <c r="BT664" s="111"/>
      <c r="BU664" s="111"/>
      <c r="BV664" s="111"/>
      <c r="BW664" s="111"/>
      <c r="BX664" s="111"/>
      <c r="BY664" s="111"/>
      <c r="BZ664" s="111"/>
      <c r="CA664" s="111"/>
      <c r="CB664" s="111"/>
      <c r="CC664" s="111"/>
      <c r="CD664" s="111"/>
      <c r="CE664" s="111"/>
      <c r="CF664" s="111"/>
      <c r="CG664" s="111"/>
      <c r="CH664" s="111"/>
      <c r="CI664" s="111"/>
      <c r="CJ664" s="111"/>
      <c r="CK664" s="111"/>
      <c r="CL664" s="111"/>
      <c r="CM664" s="111"/>
      <c r="CN664" s="111"/>
      <c r="CO664" s="111"/>
      <c r="CP664" s="111"/>
      <c r="CQ664" s="111"/>
      <c r="CR664" s="111"/>
      <c r="CS664" s="111"/>
      <c r="CT664" s="111"/>
      <c r="CU664" s="111"/>
      <c r="CV664" s="111"/>
      <c r="CW664" s="111"/>
      <c r="CX664" s="111"/>
      <c r="CY664" s="111"/>
      <c r="CZ664" s="111"/>
      <c r="DA664" s="111"/>
      <c r="DB664" s="111"/>
      <c r="DC664" s="111"/>
      <c r="DD664" s="111"/>
      <c r="DE664" s="111"/>
      <c r="DF664" s="111"/>
      <c r="DG664" s="111"/>
      <c r="DH664" s="111"/>
      <c r="DI664" s="111"/>
      <c r="DJ664" s="111"/>
      <c r="DK664" s="111"/>
      <c r="DL664" s="111"/>
      <c r="DM664" s="111"/>
      <c r="DN664" s="111"/>
      <c r="DO664" s="111"/>
      <c r="DP664" s="111"/>
      <c r="DQ664" s="111"/>
      <c r="DR664" s="111"/>
      <c r="DS664" s="111"/>
      <c r="DT664" s="111"/>
      <c r="DU664" s="111"/>
      <c r="DV664" s="111"/>
      <c r="DW664" s="111"/>
      <c r="DX664" s="111"/>
      <c r="DY664" s="111"/>
      <c r="DZ664" s="111"/>
      <c r="EA664" s="111"/>
      <c r="EB664" s="111"/>
      <c r="EC664" s="111"/>
      <c r="ED664" s="111"/>
      <c r="EE664" s="111"/>
      <c r="EF664" s="111"/>
      <c r="EG664" s="111"/>
      <c r="EH664" s="111"/>
      <c r="EI664" s="111"/>
      <c r="EJ664" s="111"/>
      <c r="EK664" s="111"/>
      <c r="EL664" s="111"/>
      <c r="EM664" s="111"/>
      <c r="EN664" s="111"/>
      <c r="EO664" s="111"/>
      <c r="EP664" s="111"/>
      <c r="EQ664" s="111"/>
      <c r="ER664" s="111"/>
      <c r="ES664" s="111"/>
      <c r="ET664" s="111"/>
      <c r="EU664" s="111"/>
      <c r="EV664" s="111"/>
      <c r="EW664" s="111"/>
      <c r="EX664" s="111"/>
      <c r="EY664" s="111"/>
      <c r="EZ664" s="111"/>
      <c r="FA664" s="111"/>
      <c r="FB664" s="111"/>
      <c r="FC664" s="111"/>
    </row>
    <row r="665" spans="1:159" s="110" customFormat="1">
      <c r="A665" s="86"/>
      <c r="B665" s="414"/>
      <c r="C665" s="88">
        <v>2008</v>
      </c>
      <c r="D665" s="106">
        <f t="shared" si="278"/>
        <v>0.15</v>
      </c>
      <c r="E665" s="88">
        <v>0.15</v>
      </c>
      <c r="F665" s="88"/>
      <c r="G665" s="88"/>
      <c r="H665" s="88"/>
      <c r="W665" s="111"/>
      <c r="X665" s="111"/>
      <c r="Y665" s="111"/>
      <c r="Z665" s="111"/>
      <c r="AA665" s="111"/>
      <c r="AB665" s="111"/>
      <c r="AC665" s="111"/>
      <c r="AD665" s="111"/>
      <c r="AE665" s="111"/>
      <c r="AF665" s="111"/>
      <c r="AG665" s="111"/>
      <c r="AH665" s="111"/>
      <c r="AI665" s="111"/>
      <c r="AJ665" s="111"/>
      <c r="AK665" s="111"/>
      <c r="AL665" s="111"/>
      <c r="AM665" s="111"/>
      <c r="AN665" s="111"/>
      <c r="AO665" s="111"/>
      <c r="AP665" s="111"/>
      <c r="AQ665" s="111"/>
      <c r="AR665" s="111"/>
      <c r="AS665" s="111"/>
      <c r="AT665" s="111"/>
      <c r="AU665" s="111"/>
      <c r="AV665" s="111"/>
      <c r="AW665" s="111"/>
      <c r="AX665" s="95">
        <f t="shared" si="274"/>
        <v>0.15</v>
      </c>
      <c r="AY665" s="111"/>
      <c r="AZ665" s="111"/>
      <c r="BA665" s="111"/>
      <c r="BB665" s="111"/>
      <c r="BC665" s="111"/>
      <c r="BD665" s="111"/>
      <c r="BE665" s="111"/>
      <c r="BF665" s="111"/>
      <c r="BG665" s="111"/>
      <c r="BH665" s="111"/>
      <c r="BI665" s="111"/>
      <c r="BJ665" s="111"/>
      <c r="BK665" s="111"/>
      <c r="BL665" s="111"/>
      <c r="BM665" s="111"/>
      <c r="BN665" s="111"/>
      <c r="BO665" s="111"/>
      <c r="BP665" s="111"/>
      <c r="BQ665" s="111"/>
      <c r="BR665" s="111"/>
      <c r="BS665" s="111"/>
      <c r="BT665" s="111"/>
      <c r="BU665" s="111"/>
      <c r="BV665" s="111"/>
      <c r="BW665" s="111"/>
      <c r="BX665" s="111"/>
      <c r="BY665" s="111"/>
      <c r="BZ665" s="111"/>
      <c r="CA665" s="111"/>
      <c r="CB665" s="111"/>
      <c r="CC665" s="111"/>
      <c r="CD665" s="111"/>
      <c r="CE665" s="111"/>
      <c r="CF665" s="111"/>
      <c r="CG665" s="111"/>
      <c r="CH665" s="111"/>
      <c r="CI665" s="111"/>
      <c r="CJ665" s="111"/>
      <c r="CK665" s="111"/>
      <c r="CL665" s="111"/>
      <c r="CM665" s="111"/>
      <c r="CN665" s="111"/>
      <c r="CO665" s="111"/>
      <c r="CP665" s="111"/>
      <c r="CQ665" s="111"/>
      <c r="CR665" s="111"/>
      <c r="CS665" s="111"/>
      <c r="CT665" s="111"/>
      <c r="CU665" s="111"/>
      <c r="CV665" s="111"/>
      <c r="CW665" s="111"/>
      <c r="CX665" s="111"/>
      <c r="CY665" s="111"/>
      <c r="CZ665" s="111"/>
      <c r="DA665" s="111"/>
      <c r="DB665" s="111"/>
      <c r="DC665" s="111"/>
      <c r="DD665" s="111"/>
      <c r="DE665" s="111"/>
      <c r="DF665" s="111"/>
      <c r="DG665" s="111"/>
      <c r="DH665" s="111"/>
      <c r="DI665" s="111"/>
      <c r="DJ665" s="111"/>
      <c r="DK665" s="111"/>
      <c r="DL665" s="111"/>
      <c r="DM665" s="111"/>
      <c r="DN665" s="111"/>
      <c r="DO665" s="111"/>
      <c r="DP665" s="111"/>
      <c r="DQ665" s="111"/>
      <c r="DR665" s="111"/>
      <c r="DS665" s="111"/>
      <c r="DT665" s="111"/>
      <c r="DU665" s="111"/>
      <c r="DV665" s="111"/>
      <c r="DW665" s="111"/>
      <c r="DX665" s="111"/>
      <c r="DY665" s="111"/>
      <c r="DZ665" s="111"/>
      <c r="EA665" s="111"/>
      <c r="EB665" s="111"/>
      <c r="EC665" s="111"/>
      <c r="ED665" s="111"/>
      <c r="EE665" s="111"/>
      <c r="EF665" s="111"/>
      <c r="EG665" s="111"/>
      <c r="EH665" s="111"/>
      <c r="EI665" s="111"/>
      <c r="EJ665" s="111"/>
      <c r="EK665" s="111"/>
      <c r="EL665" s="111"/>
      <c r="EM665" s="111"/>
      <c r="EN665" s="111"/>
      <c r="EO665" s="111"/>
      <c r="EP665" s="111"/>
      <c r="EQ665" s="111"/>
      <c r="ER665" s="111"/>
      <c r="ES665" s="111"/>
      <c r="ET665" s="111"/>
      <c r="EU665" s="111"/>
      <c r="EV665" s="111"/>
      <c r="EW665" s="111"/>
      <c r="EX665" s="111"/>
      <c r="EY665" s="111"/>
      <c r="EZ665" s="111"/>
      <c r="FA665" s="111"/>
      <c r="FB665" s="111"/>
      <c r="FC665" s="111"/>
    </row>
    <row r="666" spans="1:159" s="110" customFormat="1">
      <c r="A666" s="86"/>
      <c r="B666" s="414"/>
      <c r="C666" s="88">
        <v>2009</v>
      </c>
      <c r="D666" s="106">
        <f t="shared" si="278"/>
        <v>0.25</v>
      </c>
      <c r="E666" s="88">
        <v>0.25</v>
      </c>
      <c r="F666" s="88"/>
      <c r="G666" s="88"/>
      <c r="H666" s="88"/>
      <c r="W666" s="111"/>
      <c r="X666" s="111"/>
      <c r="Y666" s="111"/>
      <c r="Z666" s="111"/>
      <c r="AA666" s="111"/>
      <c r="AB666" s="111"/>
      <c r="AC666" s="111"/>
      <c r="AD666" s="111"/>
      <c r="AE666" s="111"/>
      <c r="AF666" s="111"/>
      <c r="AG666" s="111"/>
      <c r="AH666" s="111"/>
      <c r="AI666" s="111"/>
      <c r="AJ666" s="111"/>
      <c r="AK666" s="111"/>
      <c r="AL666" s="111"/>
      <c r="AM666" s="111"/>
      <c r="AN666" s="111"/>
      <c r="AO666" s="111"/>
      <c r="AP666" s="111"/>
      <c r="AQ666" s="111"/>
      <c r="AR666" s="111"/>
      <c r="AS666" s="111"/>
      <c r="AT666" s="111"/>
      <c r="AU666" s="111"/>
      <c r="AV666" s="111"/>
      <c r="AW666" s="111"/>
      <c r="AX666" s="95">
        <f t="shared" si="274"/>
        <v>0.25</v>
      </c>
      <c r="AY666" s="111"/>
      <c r="AZ666" s="111"/>
      <c r="BA666" s="111"/>
      <c r="BB666" s="111"/>
      <c r="BC666" s="111"/>
      <c r="BD666" s="111"/>
      <c r="BE666" s="111"/>
      <c r="BF666" s="111"/>
      <c r="BG666" s="111"/>
      <c r="BH666" s="111"/>
      <c r="BI666" s="111"/>
      <c r="BJ666" s="111"/>
      <c r="BK666" s="111"/>
      <c r="BL666" s="111"/>
      <c r="BM666" s="111"/>
      <c r="BN666" s="111"/>
      <c r="BO666" s="111"/>
      <c r="BP666" s="111"/>
      <c r="BQ666" s="111"/>
      <c r="BR666" s="111"/>
      <c r="BS666" s="111"/>
      <c r="BT666" s="111"/>
      <c r="BU666" s="111"/>
      <c r="BV666" s="111"/>
      <c r="BW666" s="111"/>
      <c r="BX666" s="111"/>
      <c r="BY666" s="111"/>
      <c r="BZ666" s="111"/>
      <c r="CA666" s="111"/>
      <c r="CB666" s="111"/>
      <c r="CC666" s="111"/>
      <c r="CD666" s="111"/>
      <c r="CE666" s="111"/>
      <c r="CF666" s="111"/>
      <c r="CG666" s="111"/>
      <c r="CH666" s="111"/>
      <c r="CI666" s="111"/>
      <c r="CJ666" s="111"/>
      <c r="CK666" s="111"/>
      <c r="CL666" s="111"/>
      <c r="CM666" s="111"/>
      <c r="CN666" s="111"/>
      <c r="CO666" s="111"/>
      <c r="CP666" s="111"/>
      <c r="CQ666" s="111"/>
      <c r="CR666" s="111"/>
      <c r="CS666" s="111"/>
      <c r="CT666" s="111"/>
      <c r="CU666" s="111"/>
      <c r="CV666" s="111"/>
      <c r="CW666" s="111"/>
      <c r="CX666" s="111"/>
      <c r="CY666" s="111"/>
      <c r="CZ666" s="111"/>
      <c r="DA666" s="111"/>
      <c r="DB666" s="111"/>
      <c r="DC666" s="111"/>
      <c r="DD666" s="111"/>
      <c r="DE666" s="111"/>
      <c r="DF666" s="111"/>
      <c r="DG666" s="111"/>
      <c r="DH666" s="111"/>
      <c r="DI666" s="111"/>
      <c r="DJ666" s="111"/>
      <c r="DK666" s="111"/>
      <c r="DL666" s="111"/>
      <c r="DM666" s="111"/>
      <c r="DN666" s="111"/>
      <c r="DO666" s="111"/>
      <c r="DP666" s="111"/>
      <c r="DQ666" s="111"/>
      <c r="DR666" s="111"/>
      <c r="DS666" s="111"/>
      <c r="DT666" s="111"/>
      <c r="DU666" s="111"/>
      <c r="DV666" s="111"/>
      <c r="DW666" s="111"/>
      <c r="DX666" s="111"/>
      <c r="DY666" s="111"/>
      <c r="DZ666" s="111"/>
      <c r="EA666" s="111"/>
      <c r="EB666" s="111"/>
      <c r="EC666" s="111"/>
      <c r="ED666" s="111"/>
      <c r="EE666" s="111"/>
      <c r="EF666" s="111"/>
      <c r="EG666" s="111"/>
      <c r="EH666" s="111"/>
      <c r="EI666" s="111"/>
      <c r="EJ666" s="111"/>
      <c r="EK666" s="111"/>
      <c r="EL666" s="111"/>
      <c r="EM666" s="111"/>
      <c r="EN666" s="111"/>
      <c r="EO666" s="111"/>
      <c r="EP666" s="111"/>
      <c r="EQ666" s="111"/>
      <c r="ER666" s="111"/>
      <c r="ES666" s="111"/>
      <c r="ET666" s="111"/>
      <c r="EU666" s="111"/>
      <c r="EV666" s="111"/>
      <c r="EW666" s="111"/>
      <c r="EX666" s="111"/>
      <c r="EY666" s="111"/>
      <c r="EZ666" s="111"/>
      <c r="FA666" s="111"/>
      <c r="FB666" s="111"/>
      <c r="FC666" s="111"/>
    </row>
    <row r="667" spans="1:159" s="110" customFormat="1">
      <c r="A667" s="86"/>
      <c r="B667" s="415"/>
      <c r="C667" s="88">
        <v>2010</v>
      </c>
      <c r="D667" s="106">
        <f t="shared" si="278"/>
        <v>0.21</v>
      </c>
      <c r="E667" s="88">
        <v>0.21</v>
      </c>
      <c r="F667" s="88"/>
      <c r="G667" s="88"/>
      <c r="H667" s="88"/>
      <c r="W667" s="111"/>
      <c r="X667" s="111"/>
      <c r="Y667" s="111"/>
      <c r="Z667" s="111"/>
      <c r="AA667" s="111"/>
      <c r="AB667" s="111"/>
      <c r="AC667" s="111"/>
      <c r="AD667" s="111"/>
      <c r="AE667" s="111"/>
      <c r="AF667" s="111"/>
      <c r="AG667" s="111"/>
      <c r="AH667" s="111"/>
      <c r="AI667" s="111"/>
      <c r="AJ667" s="111"/>
      <c r="AK667" s="111"/>
      <c r="AL667" s="111"/>
      <c r="AM667" s="111"/>
      <c r="AN667" s="111"/>
      <c r="AO667" s="111"/>
      <c r="AP667" s="111"/>
      <c r="AQ667" s="111"/>
      <c r="AR667" s="111"/>
      <c r="AS667" s="111"/>
      <c r="AT667" s="111"/>
      <c r="AU667" s="111"/>
      <c r="AV667" s="111"/>
      <c r="AW667" s="111"/>
      <c r="AX667" s="95">
        <f t="shared" si="274"/>
        <v>0.21</v>
      </c>
      <c r="AY667" s="111"/>
      <c r="AZ667" s="111"/>
      <c r="BA667" s="111"/>
      <c r="BB667" s="111"/>
      <c r="BC667" s="111"/>
      <c r="BD667" s="111"/>
      <c r="BE667" s="111"/>
      <c r="BF667" s="111"/>
      <c r="BG667" s="111"/>
      <c r="BH667" s="111"/>
      <c r="BI667" s="111"/>
      <c r="BJ667" s="111"/>
      <c r="BK667" s="111"/>
      <c r="BL667" s="111"/>
      <c r="BM667" s="111"/>
      <c r="BN667" s="111"/>
      <c r="BO667" s="111"/>
      <c r="BP667" s="111"/>
      <c r="BQ667" s="111"/>
      <c r="BR667" s="111"/>
      <c r="BS667" s="111"/>
      <c r="BT667" s="111"/>
      <c r="BU667" s="111"/>
      <c r="BV667" s="111"/>
      <c r="BW667" s="111"/>
      <c r="BX667" s="111"/>
      <c r="BY667" s="111"/>
      <c r="BZ667" s="111"/>
      <c r="CA667" s="111"/>
      <c r="CB667" s="111"/>
      <c r="CC667" s="111"/>
      <c r="CD667" s="111"/>
      <c r="CE667" s="111"/>
      <c r="CF667" s="111"/>
      <c r="CG667" s="111"/>
      <c r="CH667" s="111"/>
      <c r="CI667" s="111"/>
      <c r="CJ667" s="111"/>
      <c r="CK667" s="111"/>
      <c r="CL667" s="111"/>
      <c r="CM667" s="111"/>
      <c r="CN667" s="111"/>
      <c r="CO667" s="111"/>
      <c r="CP667" s="111"/>
      <c r="CQ667" s="111"/>
      <c r="CR667" s="111"/>
      <c r="CS667" s="111"/>
      <c r="CT667" s="111"/>
      <c r="CU667" s="111"/>
      <c r="CV667" s="111"/>
      <c r="CW667" s="111"/>
      <c r="CX667" s="111"/>
      <c r="CY667" s="111"/>
      <c r="CZ667" s="111"/>
      <c r="DA667" s="111"/>
      <c r="DB667" s="111"/>
      <c r="DC667" s="111"/>
      <c r="DD667" s="111"/>
      <c r="DE667" s="111"/>
      <c r="DF667" s="111"/>
      <c r="DG667" s="111"/>
      <c r="DH667" s="111"/>
      <c r="DI667" s="111"/>
      <c r="DJ667" s="111"/>
      <c r="DK667" s="111"/>
      <c r="DL667" s="111"/>
      <c r="DM667" s="111"/>
      <c r="DN667" s="111"/>
      <c r="DO667" s="111"/>
      <c r="DP667" s="111"/>
      <c r="DQ667" s="111"/>
      <c r="DR667" s="111"/>
      <c r="DS667" s="111"/>
      <c r="DT667" s="111"/>
      <c r="DU667" s="111"/>
      <c r="DV667" s="111"/>
      <c r="DW667" s="111"/>
      <c r="DX667" s="111"/>
      <c r="DY667" s="111"/>
      <c r="DZ667" s="111"/>
      <c r="EA667" s="111"/>
      <c r="EB667" s="111"/>
      <c r="EC667" s="111"/>
      <c r="ED667" s="111"/>
      <c r="EE667" s="111"/>
      <c r="EF667" s="111"/>
      <c r="EG667" s="111"/>
      <c r="EH667" s="111"/>
      <c r="EI667" s="111"/>
      <c r="EJ667" s="111"/>
      <c r="EK667" s="111"/>
      <c r="EL667" s="111"/>
      <c r="EM667" s="111"/>
      <c r="EN667" s="111"/>
      <c r="EO667" s="111"/>
      <c r="EP667" s="111"/>
      <c r="EQ667" s="111"/>
      <c r="ER667" s="111"/>
      <c r="ES667" s="111"/>
      <c r="ET667" s="111"/>
      <c r="EU667" s="111"/>
      <c r="EV667" s="111"/>
      <c r="EW667" s="111"/>
      <c r="EX667" s="111"/>
      <c r="EY667" s="111"/>
      <c r="EZ667" s="111"/>
      <c r="FA667" s="111"/>
      <c r="FB667" s="111"/>
      <c r="FC667" s="111"/>
    </row>
    <row r="668" spans="1:159" s="19" customFormat="1">
      <c r="A668" s="194"/>
      <c r="B668" s="410" t="s">
        <v>257</v>
      </c>
      <c r="C668" s="17" t="s">
        <v>19</v>
      </c>
      <c r="D668" s="127">
        <f>D669+D670+D671+D672</f>
        <v>277.42290000000003</v>
      </c>
      <c r="E668" s="127">
        <f t="shared" ref="E668:H668" si="279">E669+E670+E671+E672</f>
        <v>0</v>
      </c>
      <c r="F668" s="127">
        <f t="shared" si="279"/>
        <v>4.0439999999999996</v>
      </c>
      <c r="G668" s="127">
        <f t="shared" si="279"/>
        <v>9.5640000000000001</v>
      </c>
      <c r="H668" s="127">
        <f t="shared" si="279"/>
        <v>263.81490000000002</v>
      </c>
      <c r="AX668" s="95">
        <f t="shared" si="274"/>
        <v>277.42290000000003</v>
      </c>
    </row>
    <row r="669" spans="1:159" s="19" customFormat="1">
      <c r="A669" s="195"/>
      <c r="B669" s="411"/>
      <c r="C669" s="17">
        <v>2007</v>
      </c>
      <c r="D669" s="20">
        <f>D674+D679+D684+D689+D699+D704</f>
        <v>51.9</v>
      </c>
      <c r="E669" s="20">
        <f t="shared" ref="E669:H669" si="280">E674+E679+E684+E689+E699+E704</f>
        <v>0</v>
      </c>
      <c r="F669" s="20">
        <f t="shared" si="280"/>
        <v>0</v>
      </c>
      <c r="G669" s="20">
        <f t="shared" si="280"/>
        <v>0</v>
      </c>
      <c r="H669" s="20">
        <f t="shared" si="280"/>
        <v>51.9</v>
      </c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AX669" s="95">
        <f t="shared" si="274"/>
        <v>51.9</v>
      </c>
    </row>
    <row r="670" spans="1:159" s="19" customFormat="1">
      <c r="A670" s="195"/>
      <c r="B670" s="411"/>
      <c r="C670" s="17">
        <v>2008</v>
      </c>
      <c r="D670" s="20">
        <f t="shared" ref="D670:H672" si="281">D675+D680+D685+D690+D700+D705</f>
        <v>69.275000000000006</v>
      </c>
      <c r="E670" s="20">
        <f t="shared" si="281"/>
        <v>0</v>
      </c>
      <c r="F670" s="20">
        <f t="shared" si="281"/>
        <v>1.3479999999999999</v>
      </c>
      <c r="G670" s="20">
        <f t="shared" si="281"/>
        <v>3.1880000000000002</v>
      </c>
      <c r="H670" s="20">
        <f t="shared" si="281"/>
        <v>64.739000000000004</v>
      </c>
      <c r="AX670" s="95">
        <f t="shared" si="274"/>
        <v>69.275000000000006</v>
      </c>
    </row>
    <row r="671" spans="1:159" s="19" customFormat="1">
      <c r="A671" s="195"/>
      <c r="B671" s="411"/>
      <c r="C671" s="17">
        <v>2009</v>
      </c>
      <c r="D671" s="20">
        <f t="shared" si="281"/>
        <v>74.984000000000009</v>
      </c>
      <c r="E671" s="20">
        <f t="shared" si="281"/>
        <v>0</v>
      </c>
      <c r="F671" s="20">
        <f t="shared" si="281"/>
        <v>1.3479999999999999</v>
      </c>
      <c r="G671" s="20">
        <f t="shared" si="281"/>
        <v>3.1880000000000002</v>
      </c>
      <c r="H671" s="20">
        <f t="shared" si="281"/>
        <v>70.448000000000008</v>
      </c>
      <c r="AX671" s="95">
        <f t="shared" si="274"/>
        <v>74.984000000000009</v>
      </c>
    </row>
    <row r="672" spans="1:159" s="19" customFormat="1">
      <c r="A672" s="195"/>
      <c r="B672" s="412"/>
      <c r="C672" s="17">
        <v>2010</v>
      </c>
      <c r="D672" s="20">
        <f t="shared" si="281"/>
        <v>81.263900000000021</v>
      </c>
      <c r="E672" s="20">
        <f t="shared" si="281"/>
        <v>0</v>
      </c>
      <c r="F672" s="20">
        <f t="shared" si="281"/>
        <v>1.3479999999999999</v>
      </c>
      <c r="G672" s="20">
        <f t="shared" si="281"/>
        <v>3.1880000000000002</v>
      </c>
      <c r="H672" s="20">
        <f t="shared" si="281"/>
        <v>76.72790000000002</v>
      </c>
      <c r="AX672" s="95">
        <f t="shared" si="274"/>
        <v>81.263900000000021</v>
      </c>
    </row>
    <row r="673" spans="1:50" s="19" customFormat="1">
      <c r="A673" s="85"/>
      <c r="B673" s="407" t="s">
        <v>258</v>
      </c>
      <c r="C673" s="101" t="s">
        <v>19</v>
      </c>
      <c r="D673" s="102">
        <f>D674+D675+D676+D677</f>
        <v>15.120000000000001</v>
      </c>
      <c r="E673" s="102">
        <f t="shared" ref="E673:H673" si="282">E674+E675+E676+E677</f>
        <v>0</v>
      </c>
      <c r="F673" s="102">
        <f t="shared" si="282"/>
        <v>0.51300000000000001</v>
      </c>
      <c r="G673" s="102">
        <f t="shared" si="282"/>
        <v>7.8960000000000008</v>
      </c>
      <c r="H673" s="102">
        <f t="shared" si="282"/>
        <v>6.7110000000000003</v>
      </c>
      <c r="AX673" s="95">
        <f t="shared" si="274"/>
        <v>15.120000000000001</v>
      </c>
    </row>
    <row r="674" spans="1:50">
      <c r="A674" s="86"/>
      <c r="B674" s="408"/>
      <c r="C674" s="88">
        <v>2007</v>
      </c>
      <c r="D674" s="112">
        <f t="shared" si="278"/>
        <v>0</v>
      </c>
      <c r="E674" s="106"/>
      <c r="F674" s="106"/>
      <c r="G674" s="106"/>
      <c r="H674" s="106"/>
      <c r="AX674" s="95">
        <f t="shared" si="274"/>
        <v>0</v>
      </c>
    </row>
    <row r="675" spans="1:50">
      <c r="A675" s="86"/>
      <c r="B675" s="408"/>
      <c r="C675" s="88">
        <v>2008</v>
      </c>
      <c r="D675" s="112">
        <f t="shared" si="278"/>
        <v>5.04</v>
      </c>
      <c r="E675" s="106"/>
      <c r="F675" s="106">
        <v>0.17100000000000001</v>
      </c>
      <c r="G675" s="106">
        <v>2.6320000000000001</v>
      </c>
      <c r="H675" s="106">
        <v>2.2370000000000001</v>
      </c>
      <c r="AX675" s="95">
        <f t="shared" si="274"/>
        <v>5.04</v>
      </c>
    </row>
    <row r="676" spans="1:50">
      <c r="A676" s="86"/>
      <c r="B676" s="408"/>
      <c r="C676" s="88">
        <v>2009</v>
      </c>
      <c r="D676" s="112">
        <f t="shared" si="278"/>
        <v>5.04</v>
      </c>
      <c r="E676" s="106"/>
      <c r="F676" s="106">
        <v>0.17100000000000001</v>
      </c>
      <c r="G676" s="106">
        <v>2.6320000000000001</v>
      </c>
      <c r="H676" s="106">
        <v>2.2370000000000001</v>
      </c>
      <c r="AX676" s="95">
        <f t="shared" si="274"/>
        <v>5.04</v>
      </c>
    </row>
    <row r="677" spans="1:50">
      <c r="A677" s="86"/>
      <c r="B677" s="409"/>
      <c r="C677" s="88">
        <v>2010</v>
      </c>
      <c r="D677" s="112">
        <f t="shared" si="278"/>
        <v>5.04</v>
      </c>
      <c r="E677" s="106"/>
      <c r="F677" s="106">
        <v>0.17100000000000001</v>
      </c>
      <c r="G677" s="106">
        <v>2.6320000000000001</v>
      </c>
      <c r="H677" s="106">
        <v>2.2370000000000001</v>
      </c>
      <c r="AX677" s="95">
        <f t="shared" si="274"/>
        <v>5.04</v>
      </c>
    </row>
    <row r="678" spans="1:50" s="19" customFormat="1" ht="18.75" customHeight="1">
      <c r="A678" s="120"/>
      <c r="B678" s="407" t="s">
        <v>259</v>
      </c>
      <c r="C678" s="17" t="s">
        <v>19</v>
      </c>
      <c r="D678" s="102">
        <f>D679+D680+D681+D682</f>
        <v>7.6470000000000002</v>
      </c>
      <c r="E678" s="102">
        <f t="shared" ref="E678:H678" si="283">E679+E680+E681+E682</f>
        <v>0</v>
      </c>
      <c r="F678" s="102">
        <f t="shared" si="283"/>
        <v>0.61199999999999999</v>
      </c>
      <c r="G678" s="102">
        <f t="shared" si="283"/>
        <v>1.1459999999999999</v>
      </c>
      <c r="H678" s="102">
        <f t="shared" si="283"/>
        <v>5.8890000000000002</v>
      </c>
      <c r="AX678" s="95">
        <f t="shared" si="274"/>
        <v>7.6470000000000002</v>
      </c>
    </row>
    <row r="679" spans="1:50">
      <c r="A679" s="121"/>
      <c r="B679" s="408"/>
      <c r="C679" s="122">
        <v>2007</v>
      </c>
      <c r="D679" s="123">
        <f t="shared" ref="D679:D692" si="284">E679+F679+G679+H679</f>
        <v>0</v>
      </c>
      <c r="E679" s="123"/>
      <c r="F679" s="123"/>
      <c r="G679" s="123"/>
      <c r="H679" s="123"/>
      <c r="AX679" s="95">
        <f t="shared" si="274"/>
        <v>0</v>
      </c>
    </row>
    <row r="680" spans="1:50">
      <c r="A680" s="121"/>
      <c r="B680" s="408"/>
      <c r="C680" s="122">
        <v>2008</v>
      </c>
      <c r="D680" s="123">
        <f t="shared" si="284"/>
        <v>2.5489999999999999</v>
      </c>
      <c r="E680" s="123"/>
      <c r="F680" s="123">
        <v>0.20399999999999999</v>
      </c>
      <c r="G680" s="123">
        <v>0.38200000000000001</v>
      </c>
      <c r="H680" s="123">
        <v>1.9630000000000001</v>
      </c>
      <c r="AX680" s="95">
        <f t="shared" si="274"/>
        <v>2.5489999999999999</v>
      </c>
    </row>
    <row r="681" spans="1:50">
      <c r="A681" s="121"/>
      <c r="B681" s="408"/>
      <c r="C681" s="122">
        <v>2009</v>
      </c>
      <c r="D681" s="123">
        <f t="shared" si="284"/>
        <v>2.5489999999999999</v>
      </c>
      <c r="E681" s="123"/>
      <c r="F681" s="123">
        <v>0.20399999999999999</v>
      </c>
      <c r="G681" s="123">
        <v>0.38200000000000001</v>
      </c>
      <c r="H681" s="123">
        <v>1.9630000000000001</v>
      </c>
      <c r="AX681" s="95">
        <f t="shared" si="274"/>
        <v>2.5489999999999999</v>
      </c>
    </row>
    <row r="682" spans="1:50">
      <c r="A682" s="121"/>
      <c r="B682" s="409"/>
      <c r="C682" s="122">
        <v>2010</v>
      </c>
      <c r="D682" s="123">
        <f t="shared" si="284"/>
        <v>2.5489999999999999</v>
      </c>
      <c r="E682" s="123"/>
      <c r="F682" s="123">
        <v>0.20399999999999999</v>
      </c>
      <c r="G682" s="123">
        <v>0.38200000000000001</v>
      </c>
      <c r="H682" s="123">
        <v>1.9630000000000001</v>
      </c>
      <c r="AX682" s="95">
        <f t="shared" si="274"/>
        <v>2.5489999999999999</v>
      </c>
    </row>
    <row r="683" spans="1:50" s="19" customFormat="1">
      <c r="A683" s="120"/>
      <c r="B683" s="407" t="s">
        <v>260</v>
      </c>
      <c r="C683" s="17" t="s">
        <v>19</v>
      </c>
      <c r="D683" s="102">
        <f>D684+D685+D686+D687</f>
        <v>1.9379999999999997</v>
      </c>
      <c r="E683" s="102">
        <f t="shared" ref="E683:H683" si="285">E684+E685+E686+E687</f>
        <v>0</v>
      </c>
      <c r="F683" s="102">
        <f t="shared" si="285"/>
        <v>0.52200000000000002</v>
      </c>
      <c r="G683" s="102">
        <f t="shared" si="285"/>
        <v>0.52200000000000002</v>
      </c>
      <c r="H683" s="102">
        <f t="shared" si="285"/>
        <v>0.89399999999999991</v>
      </c>
      <c r="AX683" s="95">
        <f t="shared" si="274"/>
        <v>1.9379999999999999</v>
      </c>
    </row>
    <row r="684" spans="1:50">
      <c r="A684" s="121"/>
      <c r="B684" s="408"/>
      <c r="C684" s="122">
        <v>2007</v>
      </c>
      <c r="D684" s="123">
        <f t="shared" si="284"/>
        <v>0</v>
      </c>
      <c r="E684" s="123"/>
      <c r="F684" s="123"/>
      <c r="G684" s="123"/>
      <c r="H684" s="123"/>
      <c r="AX684" s="95">
        <f t="shared" si="274"/>
        <v>0</v>
      </c>
    </row>
    <row r="685" spans="1:50">
      <c r="A685" s="121"/>
      <c r="B685" s="408"/>
      <c r="C685" s="122">
        <v>2008</v>
      </c>
      <c r="D685" s="123">
        <f t="shared" si="284"/>
        <v>0.64599999999999991</v>
      </c>
      <c r="E685" s="123"/>
      <c r="F685" s="123">
        <v>0.17399999999999999</v>
      </c>
      <c r="G685" s="123">
        <v>0.17399999999999999</v>
      </c>
      <c r="H685" s="123">
        <v>0.29799999999999999</v>
      </c>
      <c r="AX685" s="95">
        <f t="shared" si="274"/>
        <v>0.64599999999999991</v>
      </c>
    </row>
    <row r="686" spans="1:50">
      <c r="A686" s="121"/>
      <c r="B686" s="408"/>
      <c r="C686" s="122">
        <v>2009</v>
      </c>
      <c r="D686" s="123">
        <f t="shared" si="284"/>
        <v>0.64599999999999991</v>
      </c>
      <c r="E686" s="123"/>
      <c r="F686" s="123">
        <v>0.17399999999999999</v>
      </c>
      <c r="G686" s="123">
        <v>0.17399999999999999</v>
      </c>
      <c r="H686" s="123">
        <v>0.29799999999999999</v>
      </c>
      <c r="AX686" s="95">
        <f t="shared" si="274"/>
        <v>0.64599999999999991</v>
      </c>
    </row>
    <row r="687" spans="1:50">
      <c r="A687" s="121"/>
      <c r="B687" s="409"/>
      <c r="C687" s="122">
        <v>2010</v>
      </c>
      <c r="D687" s="123">
        <f t="shared" si="284"/>
        <v>0.64599999999999991</v>
      </c>
      <c r="E687" s="123"/>
      <c r="F687" s="123">
        <v>0.17399999999999999</v>
      </c>
      <c r="G687" s="123">
        <v>0.17399999999999999</v>
      </c>
      <c r="H687" s="123">
        <v>0.29799999999999999</v>
      </c>
      <c r="AX687" s="95">
        <f t="shared" si="274"/>
        <v>0.64599999999999991</v>
      </c>
    </row>
    <row r="688" spans="1:50" s="19" customFormat="1">
      <c r="A688" s="120"/>
      <c r="B688" s="407" t="s">
        <v>261</v>
      </c>
      <c r="C688" s="17" t="s">
        <v>19</v>
      </c>
      <c r="D688" s="102">
        <f>D689+D690+D691+D692</f>
        <v>5.8500000000000005</v>
      </c>
      <c r="E688" s="102">
        <f t="shared" ref="E688:H688" si="286">E689+E690+E691+E692</f>
        <v>0</v>
      </c>
      <c r="F688" s="102">
        <f t="shared" si="286"/>
        <v>2.3970000000000002</v>
      </c>
      <c r="G688" s="102">
        <f t="shared" si="286"/>
        <v>0</v>
      </c>
      <c r="H688" s="102">
        <f t="shared" si="286"/>
        <v>3.4530000000000003</v>
      </c>
      <c r="AX688" s="95">
        <f t="shared" si="274"/>
        <v>5.8500000000000005</v>
      </c>
    </row>
    <row r="689" spans="1:50">
      <c r="A689" s="121"/>
      <c r="B689" s="408"/>
      <c r="C689" s="122">
        <v>2007</v>
      </c>
      <c r="D689" s="123">
        <f t="shared" si="284"/>
        <v>0</v>
      </c>
      <c r="E689" s="123"/>
      <c r="F689" s="123"/>
      <c r="G689" s="123"/>
      <c r="H689" s="123"/>
      <c r="AX689" s="95">
        <f t="shared" si="274"/>
        <v>0</v>
      </c>
    </row>
    <row r="690" spans="1:50">
      <c r="A690" s="121"/>
      <c r="B690" s="408"/>
      <c r="C690" s="122">
        <v>2008</v>
      </c>
      <c r="D690" s="123">
        <f t="shared" si="284"/>
        <v>1.9500000000000002</v>
      </c>
      <c r="E690" s="123"/>
      <c r="F690" s="123">
        <v>0.79900000000000004</v>
      </c>
      <c r="G690" s="123"/>
      <c r="H690" s="123">
        <v>1.151</v>
      </c>
      <c r="AX690" s="95">
        <f t="shared" si="274"/>
        <v>1.9500000000000002</v>
      </c>
    </row>
    <row r="691" spans="1:50">
      <c r="A691" s="121"/>
      <c r="B691" s="408"/>
      <c r="C691" s="122">
        <v>2009</v>
      </c>
      <c r="D691" s="123">
        <f t="shared" si="284"/>
        <v>1.9500000000000002</v>
      </c>
      <c r="E691" s="123"/>
      <c r="F691" s="123">
        <v>0.79900000000000004</v>
      </c>
      <c r="G691" s="123"/>
      <c r="H691" s="123">
        <v>1.151</v>
      </c>
      <c r="AX691" s="95">
        <f t="shared" si="274"/>
        <v>1.9500000000000002</v>
      </c>
    </row>
    <row r="692" spans="1:50">
      <c r="A692" s="121"/>
      <c r="B692" s="409"/>
      <c r="C692" s="122">
        <v>2010</v>
      </c>
      <c r="D692" s="123">
        <f t="shared" si="284"/>
        <v>1.9500000000000002</v>
      </c>
      <c r="E692" s="123"/>
      <c r="F692" s="123">
        <v>0.79900000000000004</v>
      </c>
      <c r="G692" s="123"/>
      <c r="H692" s="123">
        <v>1.151</v>
      </c>
      <c r="AX692" s="95">
        <f t="shared" si="274"/>
        <v>1.9500000000000002</v>
      </c>
    </row>
    <row r="693" spans="1:50" s="19" customFormat="1">
      <c r="A693" s="196"/>
      <c r="B693" s="407" t="s">
        <v>262</v>
      </c>
      <c r="C693" s="17" t="s">
        <v>19</v>
      </c>
      <c r="D693" s="127">
        <f>D694+D695+D696+D697</f>
        <v>0.75</v>
      </c>
      <c r="E693" s="127">
        <f t="shared" ref="E693:H693" si="287">E694+E695+E696+E697</f>
        <v>0</v>
      </c>
      <c r="F693" s="127">
        <f t="shared" si="287"/>
        <v>0.44999999999999996</v>
      </c>
      <c r="G693" s="127">
        <f t="shared" si="287"/>
        <v>0</v>
      </c>
      <c r="H693" s="127">
        <f t="shared" si="287"/>
        <v>0.30000000000000004</v>
      </c>
      <c r="AX693" s="95">
        <f t="shared" si="274"/>
        <v>0.75</v>
      </c>
    </row>
    <row r="694" spans="1:50">
      <c r="A694" s="197"/>
      <c r="B694" s="408"/>
      <c r="C694" s="193">
        <v>2007</v>
      </c>
      <c r="D694" s="123">
        <f t="shared" ref="D694:D697" si="288">E694+F694+G694+H694</f>
        <v>0</v>
      </c>
      <c r="E694" s="123"/>
      <c r="F694" s="123"/>
      <c r="G694" s="123"/>
      <c r="H694" s="123"/>
      <c r="AX694" s="95">
        <f t="shared" si="274"/>
        <v>0</v>
      </c>
    </row>
    <row r="695" spans="1:50">
      <c r="A695" s="197"/>
      <c r="B695" s="408"/>
      <c r="C695" s="193">
        <v>2008</v>
      </c>
      <c r="D695" s="123">
        <f t="shared" si="288"/>
        <v>0.25</v>
      </c>
      <c r="E695" s="123"/>
      <c r="F695" s="123">
        <v>0.15</v>
      </c>
      <c r="G695" s="123"/>
      <c r="H695" s="123">
        <v>0.1</v>
      </c>
      <c r="AX695" s="95">
        <f t="shared" si="274"/>
        <v>0.25</v>
      </c>
    </row>
    <row r="696" spans="1:50">
      <c r="A696" s="197"/>
      <c r="B696" s="408"/>
      <c r="C696" s="193">
        <v>2009</v>
      </c>
      <c r="D696" s="123">
        <f t="shared" si="288"/>
        <v>0.25</v>
      </c>
      <c r="E696" s="123"/>
      <c r="F696" s="123">
        <v>0.15</v>
      </c>
      <c r="G696" s="123"/>
      <c r="H696" s="123">
        <v>0.1</v>
      </c>
      <c r="AX696" s="95">
        <f t="shared" si="274"/>
        <v>0.25</v>
      </c>
    </row>
    <row r="697" spans="1:50">
      <c r="A697" s="197"/>
      <c r="B697" s="409"/>
      <c r="C697" s="193">
        <v>2010</v>
      </c>
      <c r="D697" s="123">
        <f t="shared" si="288"/>
        <v>0.25</v>
      </c>
      <c r="E697" s="123"/>
      <c r="F697" s="123">
        <v>0.15</v>
      </c>
      <c r="G697" s="123"/>
      <c r="H697" s="123">
        <v>0.1</v>
      </c>
      <c r="AX697" s="95">
        <f t="shared" si="274"/>
        <v>0.25</v>
      </c>
    </row>
    <row r="698" spans="1:50" s="19" customFormat="1">
      <c r="A698" s="196"/>
      <c r="B698" s="407" t="s">
        <v>263</v>
      </c>
      <c r="C698" s="17" t="s">
        <v>19</v>
      </c>
      <c r="D698" s="127">
        <f>D699+D700+D701+D702</f>
        <v>6</v>
      </c>
      <c r="E698" s="127">
        <f t="shared" ref="E698:H698" si="289">E699+E700+E701+E702</f>
        <v>0</v>
      </c>
      <c r="F698" s="127">
        <f t="shared" si="289"/>
        <v>0</v>
      </c>
      <c r="G698" s="127">
        <f t="shared" si="289"/>
        <v>0</v>
      </c>
      <c r="H698" s="127">
        <f t="shared" si="289"/>
        <v>6</v>
      </c>
      <c r="AX698" s="95">
        <f t="shared" si="274"/>
        <v>6</v>
      </c>
    </row>
    <row r="699" spans="1:50">
      <c r="A699" s="121"/>
      <c r="B699" s="408"/>
      <c r="C699" s="122">
        <v>2007</v>
      </c>
      <c r="D699" s="123">
        <f t="shared" ref="D699:D702" si="290">E699+F699+G699+H699</f>
        <v>0</v>
      </c>
      <c r="E699" s="123"/>
      <c r="F699" s="123"/>
      <c r="G699" s="123"/>
      <c r="H699" s="123"/>
      <c r="AX699" s="95">
        <f t="shared" si="274"/>
        <v>0</v>
      </c>
    </row>
    <row r="700" spans="1:50">
      <c r="A700" s="121"/>
      <c r="B700" s="408"/>
      <c r="C700" s="122">
        <v>2008</v>
      </c>
      <c r="D700" s="123">
        <f t="shared" si="290"/>
        <v>2</v>
      </c>
      <c r="E700" s="123"/>
      <c r="F700" s="123"/>
      <c r="G700" s="123"/>
      <c r="H700" s="123">
        <v>2</v>
      </c>
      <c r="AX700" s="95">
        <f t="shared" si="274"/>
        <v>2</v>
      </c>
    </row>
    <row r="701" spans="1:50">
      <c r="A701" s="121"/>
      <c r="B701" s="408"/>
      <c r="C701" s="122">
        <v>2009</v>
      </c>
      <c r="D701" s="123">
        <f t="shared" si="290"/>
        <v>2</v>
      </c>
      <c r="E701" s="123"/>
      <c r="F701" s="123"/>
      <c r="G701" s="123"/>
      <c r="H701" s="123">
        <v>2</v>
      </c>
      <c r="AX701" s="95">
        <f t="shared" si="274"/>
        <v>2</v>
      </c>
    </row>
    <row r="702" spans="1:50">
      <c r="A702" s="121"/>
      <c r="B702" s="409"/>
      <c r="C702" s="122">
        <v>2010</v>
      </c>
      <c r="D702" s="123">
        <f t="shared" si="290"/>
        <v>2</v>
      </c>
      <c r="E702" s="123"/>
      <c r="F702" s="123"/>
      <c r="G702" s="123"/>
      <c r="H702" s="123">
        <v>2</v>
      </c>
      <c r="AX702" s="95">
        <f t="shared" si="274"/>
        <v>2</v>
      </c>
    </row>
    <row r="703" spans="1:50" s="19" customFormat="1" ht="18.75" customHeight="1">
      <c r="A703" s="120"/>
      <c r="B703" s="407" t="s">
        <v>264</v>
      </c>
      <c r="C703" s="17" t="s">
        <v>19</v>
      </c>
      <c r="D703" s="102">
        <f>D704+D705+D706+D707</f>
        <v>240.86790000000002</v>
      </c>
      <c r="E703" s="102">
        <f t="shared" ref="E703:H703" si="291">E704+E705+E706+E707</f>
        <v>0</v>
      </c>
      <c r="F703" s="102">
        <f t="shared" si="291"/>
        <v>0</v>
      </c>
      <c r="G703" s="102">
        <f t="shared" si="291"/>
        <v>0</v>
      </c>
      <c r="H703" s="102">
        <f t="shared" si="291"/>
        <v>240.86790000000002</v>
      </c>
      <c r="AX703" s="95">
        <f t="shared" si="274"/>
        <v>240.86790000000002</v>
      </c>
    </row>
    <row r="704" spans="1:50">
      <c r="A704" s="121"/>
      <c r="B704" s="408"/>
      <c r="C704" s="122">
        <v>2007</v>
      </c>
      <c r="D704" s="123">
        <f t="shared" ref="D704:D707" si="292">E704+F704+G704+H704</f>
        <v>51.9</v>
      </c>
      <c r="E704" s="123"/>
      <c r="F704" s="123"/>
      <c r="G704" s="123"/>
      <c r="H704" s="123">
        <f>44+7.9</f>
        <v>51.9</v>
      </c>
      <c r="AX704" s="95">
        <f t="shared" si="274"/>
        <v>51.9</v>
      </c>
    </row>
    <row r="705" spans="1:50">
      <c r="A705" s="121"/>
      <c r="B705" s="408"/>
      <c r="C705" s="122">
        <v>2008</v>
      </c>
      <c r="D705" s="123">
        <f t="shared" si="292"/>
        <v>57.09</v>
      </c>
      <c r="E705" s="123"/>
      <c r="F705" s="123"/>
      <c r="G705" s="123"/>
      <c r="H705" s="123">
        <f>H704*1.1</f>
        <v>57.09</v>
      </c>
      <c r="AX705" s="95">
        <f t="shared" si="274"/>
        <v>57.09</v>
      </c>
    </row>
    <row r="706" spans="1:50">
      <c r="A706" s="121"/>
      <c r="B706" s="408"/>
      <c r="C706" s="122">
        <v>2009</v>
      </c>
      <c r="D706" s="123">
        <f t="shared" si="292"/>
        <v>62.799000000000007</v>
      </c>
      <c r="E706" s="123"/>
      <c r="F706" s="123"/>
      <c r="G706" s="123"/>
      <c r="H706" s="123">
        <f t="shared" ref="H706:H707" si="293">H705*1.1</f>
        <v>62.799000000000007</v>
      </c>
      <c r="AX706" s="95">
        <f t="shared" si="274"/>
        <v>62.799000000000007</v>
      </c>
    </row>
    <row r="707" spans="1:50" ht="35.25" customHeight="1">
      <c r="A707" s="121"/>
      <c r="B707" s="409"/>
      <c r="C707" s="122">
        <v>2010</v>
      </c>
      <c r="D707" s="123">
        <f t="shared" si="292"/>
        <v>69.078900000000019</v>
      </c>
      <c r="E707" s="123"/>
      <c r="F707" s="123"/>
      <c r="G707" s="123"/>
      <c r="H707" s="123">
        <f t="shared" si="293"/>
        <v>69.078900000000019</v>
      </c>
      <c r="AX707" s="95">
        <f t="shared" si="274"/>
        <v>69.078900000000019</v>
      </c>
    </row>
    <row r="708" spans="1:50" s="19" customFormat="1" ht="24" customHeight="1">
      <c r="A708" s="194"/>
      <c r="B708" s="410" t="s">
        <v>265</v>
      </c>
      <c r="C708" s="17" t="s">
        <v>19</v>
      </c>
      <c r="D708" s="127">
        <f>D709+D710+D711+D712</f>
        <v>2.0930000000000004</v>
      </c>
      <c r="E708" s="127">
        <f t="shared" ref="E708:H708" si="294">E709+E710+E711+E712</f>
        <v>0.47099999999999997</v>
      </c>
      <c r="F708" s="127">
        <f t="shared" si="294"/>
        <v>0</v>
      </c>
      <c r="G708" s="127">
        <f t="shared" si="294"/>
        <v>6.2000000000000006E-2</v>
      </c>
      <c r="H708" s="127">
        <f t="shared" si="294"/>
        <v>1.56</v>
      </c>
      <c r="AX708" s="95">
        <f t="shared" si="274"/>
        <v>2.093</v>
      </c>
    </row>
    <row r="709" spans="1:50" s="19" customFormat="1" ht="24" customHeight="1">
      <c r="A709" s="195"/>
      <c r="B709" s="411"/>
      <c r="C709" s="17">
        <v>2007</v>
      </c>
      <c r="D709" s="92">
        <f t="shared" ref="D709:D759" si="295">E709+F709+G709+H709</f>
        <v>0.53500000000000003</v>
      </c>
      <c r="E709" s="92">
        <v>0.11700000000000001</v>
      </c>
      <c r="F709" s="92">
        <v>0</v>
      </c>
      <c r="G709" s="92">
        <v>2.8000000000000001E-2</v>
      </c>
      <c r="H709" s="92">
        <v>0.39</v>
      </c>
      <c r="AX709" s="95">
        <f t="shared" si="274"/>
        <v>0.53500000000000003</v>
      </c>
    </row>
    <row r="710" spans="1:50" s="19" customFormat="1" ht="24" customHeight="1">
      <c r="A710" s="195"/>
      <c r="B710" s="411"/>
      <c r="C710" s="17">
        <v>2008</v>
      </c>
      <c r="D710" s="92">
        <f t="shared" si="295"/>
        <v>0.53600000000000003</v>
      </c>
      <c r="E710" s="92">
        <v>0.11799999999999999</v>
      </c>
      <c r="F710" s="92">
        <v>0</v>
      </c>
      <c r="G710" s="92">
        <v>2.8000000000000001E-2</v>
      </c>
      <c r="H710" s="92">
        <v>0.39</v>
      </c>
      <c r="AX710" s="95">
        <f t="shared" si="274"/>
        <v>0.53600000000000003</v>
      </c>
    </row>
    <row r="711" spans="1:50" s="19" customFormat="1" ht="24" customHeight="1">
      <c r="A711" s="195"/>
      <c r="B711" s="411"/>
      <c r="C711" s="17">
        <v>2009</v>
      </c>
      <c r="D711" s="92">
        <f t="shared" si="295"/>
        <v>0.51100000000000001</v>
      </c>
      <c r="E711" s="92">
        <v>0.11799999999999999</v>
      </c>
      <c r="F711" s="92">
        <v>0</v>
      </c>
      <c r="G711" s="92">
        <v>3.0000000000000001E-3</v>
      </c>
      <c r="H711" s="92">
        <v>0.39</v>
      </c>
      <c r="AX711" s="95">
        <f t="shared" si="274"/>
        <v>0.51100000000000001</v>
      </c>
    </row>
    <row r="712" spans="1:50" s="19" customFormat="1" ht="24" customHeight="1">
      <c r="A712" s="195"/>
      <c r="B712" s="412"/>
      <c r="C712" s="17">
        <v>2010</v>
      </c>
      <c r="D712" s="92">
        <f t="shared" si="295"/>
        <v>0.51100000000000001</v>
      </c>
      <c r="E712" s="92">
        <v>0.11799999999999999</v>
      </c>
      <c r="F712" s="92">
        <v>0</v>
      </c>
      <c r="G712" s="92">
        <v>3.0000000000000001E-3</v>
      </c>
      <c r="H712" s="92">
        <v>0.39</v>
      </c>
      <c r="AX712" s="95">
        <f t="shared" si="274"/>
        <v>0.51100000000000001</v>
      </c>
    </row>
    <row r="713" spans="1:50" s="19" customFormat="1">
      <c r="A713" s="194"/>
      <c r="B713" s="410" t="s">
        <v>266</v>
      </c>
      <c r="C713" s="17" t="s">
        <v>19</v>
      </c>
      <c r="D713" s="127">
        <f>D714+D715+D716+D717</f>
        <v>156.262</v>
      </c>
      <c r="E713" s="127">
        <f t="shared" ref="E713:H713" si="296">E714+E715+E716+E717</f>
        <v>156.262</v>
      </c>
      <c r="F713" s="127">
        <f t="shared" si="296"/>
        <v>0</v>
      </c>
      <c r="G713" s="127">
        <f t="shared" si="296"/>
        <v>0</v>
      </c>
      <c r="H713" s="127">
        <f t="shared" si="296"/>
        <v>0</v>
      </c>
      <c r="AX713" s="95">
        <f t="shared" si="274"/>
        <v>156.262</v>
      </c>
    </row>
    <row r="714" spans="1:50" s="19" customFormat="1">
      <c r="A714" s="195"/>
      <c r="B714" s="411"/>
      <c r="C714" s="17">
        <v>2007</v>
      </c>
      <c r="D714" s="20">
        <f>D719+D724</f>
        <v>34.746000000000002</v>
      </c>
      <c r="E714" s="20">
        <f t="shared" ref="E714:H714" si="297">E719+E724</f>
        <v>34.746000000000002</v>
      </c>
      <c r="F714" s="20">
        <f t="shared" si="297"/>
        <v>0</v>
      </c>
      <c r="G714" s="20">
        <f t="shared" si="297"/>
        <v>0</v>
      </c>
      <c r="H714" s="20">
        <f t="shared" si="297"/>
        <v>0</v>
      </c>
      <c r="AX714" s="95">
        <f t="shared" si="274"/>
        <v>34.746000000000002</v>
      </c>
    </row>
    <row r="715" spans="1:50" s="19" customFormat="1">
      <c r="A715" s="195"/>
      <c r="B715" s="411"/>
      <c r="C715" s="17">
        <v>2008</v>
      </c>
      <c r="D715" s="20">
        <f t="shared" ref="D715:H717" si="298">D720+D725</f>
        <v>37.871000000000002</v>
      </c>
      <c r="E715" s="20">
        <f t="shared" si="298"/>
        <v>37.871000000000002</v>
      </c>
      <c r="F715" s="20">
        <f t="shared" si="298"/>
        <v>0</v>
      </c>
      <c r="G715" s="20">
        <f t="shared" si="298"/>
        <v>0</v>
      </c>
      <c r="H715" s="20">
        <f t="shared" si="298"/>
        <v>0</v>
      </c>
      <c r="AX715" s="95">
        <f t="shared" si="274"/>
        <v>37.871000000000002</v>
      </c>
    </row>
    <row r="716" spans="1:50" s="19" customFormat="1">
      <c r="A716" s="195"/>
      <c r="B716" s="411"/>
      <c r="C716" s="17">
        <v>2009</v>
      </c>
      <c r="D716" s="20">
        <f t="shared" si="298"/>
        <v>40.605000000000004</v>
      </c>
      <c r="E716" s="20">
        <f t="shared" si="298"/>
        <v>40.605000000000004</v>
      </c>
      <c r="F716" s="20">
        <f t="shared" si="298"/>
        <v>0</v>
      </c>
      <c r="G716" s="20">
        <f t="shared" si="298"/>
        <v>0</v>
      </c>
      <c r="H716" s="20">
        <f t="shared" si="298"/>
        <v>0</v>
      </c>
      <c r="AX716" s="95">
        <f t="shared" si="274"/>
        <v>40.605000000000004</v>
      </c>
    </row>
    <row r="717" spans="1:50" s="19" customFormat="1">
      <c r="A717" s="195"/>
      <c r="B717" s="412"/>
      <c r="C717" s="17">
        <v>2010</v>
      </c>
      <c r="D717" s="20">
        <f t="shared" si="298"/>
        <v>43.04</v>
      </c>
      <c r="E717" s="20">
        <f t="shared" si="298"/>
        <v>43.04</v>
      </c>
      <c r="F717" s="20">
        <f t="shared" si="298"/>
        <v>0</v>
      </c>
      <c r="G717" s="20">
        <f t="shared" si="298"/>
        <v>0</v>
      </c>
      <c r="H717" s="20">
        <f t="shared" si="298"/>
        <v>0</v>
      </c>
      <c r="AX717" s="95">
        <f t="shared" si="274"/>
        <v>43.04</v>
      </c>
    </row>
    <row r="718" spans="1:50" ht="18.75" customHeight="1">
      <c r="A718" s="85"/>
      <c r="B718" s="413" t="s">
        <v>267</v>
      </c>
      <c r="C718" s="88" t="s">
        <v>19</v>
      </c>
      <c r="D718" s="102">
        <f>D719+D720+D721+D722</f>
        <v>1.8119999999999998</v>
      </c>
      <c r="E718" s="102">
        <f t="shared" ref="E718:H718" si="299">E719+E720+E721+E722</f>
        <v>1.8119999999999998</v>
      </c>
      <c r="F718" s="102">
        <f t="shared" si="299"/>
        <v>0</v>
      </c>
      <c r="G718" s="102">
        <f t="shared" si="299"/>
        <v>0</v>
      </c>
      <c r="H718" s="102">
        <f t="shared" si="299"/>
        <v>0</v>
      </c>
      <c r="AX718" s="95">
        <f t="shared" si="274"/>
        <v>1.8119999999999998</v>
      </c>
    </row>
    <row r="719" spans="1:50">
      <c r="A719" s="86"/>
      <c r="B719" s="414"/>
      <c r="C719" s="88">
        <v>2007</v>
      </c>
      <c r="D719" s="105">
        <f>E719+F719+G719+H719</f>
        <v>0.30099999999999999</v>
      </c>
      <c r="E719" s="105">
        <v>0.30099999999999999</v>
      </c>
      <c r="F719" s="88">
        <v>0</v>
      </c>
      <c r="G719" s="88">
        <v>0</v>
      </c>
      <c r="H719" s="88">
        <v>0</v>
      </c>
      <c r="AX719" s="95">
        <f t="shared" si="274"/>
        <v>0.30099999999999999</v>
      </c>
    </row>
    <row r="720" spans="1:50">
      <c r="A720" s="86"/>
      <c r="B720" s="414"/>
      <c r="C720" s="88">
        <v>2008</v>
      </c>
      <c r="D720" s="105">
        <f t="shared" ref="D720:D722" si="300">E720+F720+G720+H720</f>
        <v>1.0369999999999999</v>
      </c>
      <c r="E720" s="105">
        <v>1.0369999999999999</v>
      </c>
      <c r="F720" s="88">
        <v>0</v>
      </c>
      <c r="G720" s="88">
        <v>0</v>
      </c>
      <c r="H720" s="88">
        <v>0</v>
      </c>
      <c r="AX720" s="95">
        <f t="shared" ref="AX720:AX783" si="301">E720+F720+G720+H720</f>
        <v>1.0369999999999999</v>
      </c>
    </row>
    <row r="721" spans="1:159">
      <c r="A721" s="86"/>
      <c r="B721" s="414"/>
      <c r="C721" s="88">
        <v>2009</v>
      </c>
      <c r="D721" s="105">
        <f t="shared" si="300"/>
        <v>0.23699999999999999</v>
      </c>
      <c r="E721" s="105">
        <v>0.23699999999999999</v>
      </c>
      <c r="F721" s="88">
        <v>0</v>
      </c>
      <c r="G721" s="88">
        <v>0</v>
      </c>
      <c r="H721" s="88">
        <v>0</v>
      </c>
      <c r="AX721" s="95">
        <f t="shared" si="301"/>
        <v>0.23699999999999999</v>
      </c>
    </row>
    <row r="722" spans="1:159">
      <c r="A722" s="86"/>
      <c r="B722" s="415"/>
      <c r="C722" s="88">
        <v>2010</v>
      </c>
      <c r="D722" s="105">
        <f t="shared" si="300"/>
        <v>0.23699999999999999</v>
      </c>
      <c r="E722" s="105">
        <v>0.23699999999999999</v>
      </c>
      <c r="F722" s="88">
        <v>0</v>
      </c>
      <c r="G722" s="88">
        <v>0</v>
      </c>
      <c r="H722" s="88">
        <v>0</v>
      </c>
      <c r="AX722" s="95">
        <f t="shared" si="301"/>
        <v>0.23699999999999999</v>
      </c>
    </row>
    <row r="723" spans="1:159" ht="18.75" customHeight="1">
      <c r="A723" s="120"/>
      <c r="B723" s="407" t="s">
        <v>268</v>
      </c>
      <c r="C723" s="122" t="s">
        <v>19</v>
      </c>
      <c r="D723" s="102">
        <f>D724+D725+D726+D727</f>
        <v>154.44999999999999</v>
      </c>
      <c r="E723" s="102">
        <f t="shared" ref="E723:H723" si="302">E724+E725+E726+E727</f>
        <v>154.44999999999999</v>
      </c>
      <c r="F723" s="102">
        <f t="shared" si="302"/>
        <v>0</v>
      </c>
      <c r="G723" s="102">
        <f t="shared" si="302"/>
        <v>0</v>
      </c>
      <c r="H723" s="102">
        <f t="shared" si="302"/>
        <v>0</v>
      </c>
      <c r="AX723" s="95">
        <f t="shared" si="301"/>
        <v>154.44999999999999</v>
      </c>
    </row>
    <row r="724" spans="1:159">
      <c r="A724" s="121"/>
      <c r="B724" s="408"/>
      <c r="C724" s="122">
        <v>2007</v>
      </c>
      <c r="D724" s="128">
        <f t="shared" si="295"/>
        <v>34.445</v>
      </c>
      <c r="E724" s="136">
        <f t="shared" ref="E724:H727" si="303">E730+E738+E746+E754</f>
        <v>34.445</v>
      </c>
      <c r="F724" s="136">
        <f t="shared" si="303"/>
        <v>0</v>
      </c>
      <c r="G724" s="136">
        <f t="shared" si="303"/>
        <v>0</v>
      </c>
      <c r="H724" s="136">
        <f t="shared" si="303"/>
        <v>0</v>
      </c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AX724" s="95">
        <f t="shared" si="301"/>
        <v>34.445</v>
      </c>
    </row>
    <row r="725" spans="1:159">
      <c r="A725" s="121"/>
      <c r="B725" s="408"/>
      <c r="C725" s="122">
        <v>2008</v>
      </c>
      <c r="D725" s="128">
        <f t="shared" si="295"/>
        <v>36.834000000000003</v>
      </c>
      <c r="E725" s="136">
        <f t="shared" si="303"/>
        <v>36.834000000000003</v>
      </c>
      <c r="F725" s="136">
        <f t="shared" si="303"/>
        <v>0</v>
      </c>
      <c r="G725" s="136">
        <f t="shared" si="303"/>
        <v>0</v>
      </c>
      <c r="H725" s="136">
        <f t="shared" si="303"/>
        <v>0</v>
      </c>
      <c r="AX725" s="95">
        <f t="shared" si="301"/>
        <v>36.834000000000003</v>
      </c>
    </row>
    <row r="726" spans="1:159">
      <c r="A726" s="121"/>
      <c r="B726" s="408"/>
      <c r="C726" s="122">
        <v>2009</v>
      </c>
      <c r="D726" s="128">
        <f t="shared" si="295"/>
        <v>40.368000000000002</v>
      </c>
      <c r="E726" s="136">
        <f t="shared" si="303"/>
        <v>40.368000000000002</v>
      </c>
      <c r="F726" s="136">
        <f t="shared" si="303"/>
        <v>0</v>
      </c>
      <c r="G726" s="136">
        <f t="shared" si="303"/>
        <v>0</v>
      </c>
      <c r="H726" s="136">
        <f t="shared" si="303"/>
        <v>0</v>
      </c>
      <c r="AX726" s="95">
        <f t="shared" si="301"/>
        <v>40.368000000000002</v>
      </c>
    </row>
    <row r="727" spans="1:159">
      <c r="A727" s="121"/>
      <c r="B727" s="409"/>
      <c r="C727" s="122">
        <v>2010</v>
      </c>
      <c r="D727" s="128">
        <f t="shared" si="295"/>
        <v>42.802999999999997</v>
      </c>
      <c r="E727" s="136">
        <f t="shared" si="303"/>
        <v>42.802999999999997</v>
      </c>
      <c r="F727" s="136">
        <f t="shared" si="303"/>
        <v>0</v>
      </c>
      <c r="G727" s="136">
        <f t="shared" si="303"/>
        <v>0</v>
      </c>
      <c r="H727" s="136">
        <f t="shared" si="303"/>
        <v>0</v>
      </c>
      <c r="AX727" s="95">
        <f t="shared" si="301"/>
        <v>42.802999999999997</v>
      </c>
    </row>
    <row r="728" spans="1:159" s="138" customFormat="1" ht="18.75" hidden="1" customHeight="1">
      <c r="A728" s="137"/>
      <c r="B728" s="137" t="s">
        <v>269</v>
      </c>
      <c r="C728" s="137"/>
      <c r="D728" s="128">
        <f t="shared" si="295"/>
        <v>0</v>
      </c>
      <c r="E728" s="137"/>
      <c r="F728" s="137"/>
      <c r="G728" s="137"/>
      <c r="H728" s="137">
        <f t="shared" ref="H728:H759" si="304">I728+J728</f>
        <v>0</v>
      </c>
      <c r="I728" s="137"/>
      <c r="J728" s="137"/>
      <c r="K728" s="137"/>
      <c r="L728" s="137"/>
      <c r="W728" s="111"/>
      <c r="X728" s="111"/>
      <c r="Y728" s="111"/>
      <c r="Z728" s="111"/>
      <c r="AA728" s="111"/>
      <c r="AB728" s="111"/>
      <c r="AC728" s="111"/>
      <c r="AD728" s="111"/>
      <c r="AE728" s="111"/>
      <c r="AF728" s="111"/>
      <c r="AG728" s="111"/>
      <c r="AH728" s="111"/>
      <c r="AI728" s="111"/>
      <c r="AJ728" s="111"/>
      <c r="AK728" s="111"/>
      <c r="AL728" s="111"/>
      <c r="AM728" s="111"/>
      <c r="AN728" s="111"/>
      <c r="AO728" s="111"/>
      <c r="AP728" s="111"/>
      <c r="AQ728" s="111"/>
      <c r="AR728" s="111"/>
      <c r="AS728" s="111"/>
      <c r="AT728" s="111"/>
      <c r="AU728" s="111"/>
      <c r="AV728" s="111"/>
      <c r="AW728" s="111"/>
      <c r="AX728" s="95">
        <f t="shared" si="301"/>
        <v>0</v>
      </c>
      <c r="AY728" s="111"/>
      <c r="AZ728" s="111"/>
      <c r="BA728" s="111"/>
      <c r="BB728" s="111"/>
      <c r="BC728" s="111"/>
      <c r="BD728" s="111"/>
      <c r="BE728" s="111"/>
      <c r="BF728" s="111"/>
      <c r="BG728" s="111"/>
      <c r="BH728" s="111"/>
      <c r="BI728" s="111"/>
      <c r="BJ728" s="111"/>
      <c r="BK728" s="111"/>
      <c r="BL728" s="111"/>
      <c r="BM728" s="111"/>
      <c r="BN728" s="111"/>
      <c r="BO728" s="111"/>
      <c r="BP728" s="111"/>
      <c r="BQ728" s="111"/>
      <c r="BR728" s="111"/>
      <c r="BS728" s="111"/>
      <c r="BT728" s="111"/>
      <c r="BU728" s="111"/>
      <c r="BV728" s="111"/>
      <c r="BW728" s="111"/>
      <c r="BX728" s="111"/>
      <c r="BY728" s="111"/>
      <c r="BZ728" s="111"/>
      <c r="CA728" s="111"/>
      <c r="CB728" s="111"/>
      <c r="CC728" s="111"/>
      <c r="CD728" s="111"/>
      <c r="CE728" s="111"/>
      <c r="CF728" s="111"/>
      <c r="CG728" s="111"/>
      <c r="CH728" s="111"/>
      <c r="CI728" s="111"/>
      <c r="CJ728" s="111"/>
      <c r="CK728" s="111"/>
      <c r="CL728" s="111"/>
      <c r="CM728" s="111"/>
      <c r="CN728" s="111"/>
      <c r="CO728" s="111"/>
      <c r="CP728" s="111"/>
      <c r="CQ728" s="111"/>
      <c r="CR728" s="111"/>
      <c r="CS728" s="111"/>
      <c r="CT728" s="111"/>
      <c r="CU728" s="111"/>
      <c r="CV728" s="111"/>
      <c r="CW728" s="111"/>
      <c r="CX728" s="111"/>
      <c r="CY728" s="111"/>
      <c r="CZ728" s="111"/>
      <c r="DA728" s="111"/>
      <c r="DB728" s="111"/>
      <c r="DC728" s="111"/>
      <c r="DD728" s="111"/>
      <c r="DE728" s="111"/>
      <c r="DF728" s="111"/>
      <c r="DG728" s="111"/>
      <c r="DH728" s="111"/>
      <c r="DI728" s="111"/>
      <c r="DJ728" s="111"/>
      <c r="DK728" s="111"/>
      <c r="DL728" s="111"/>
      <c r="DM728" s="111"/>
      <c r="DN728" s="111"/>
      <c r="DO728" s="111"/>
      <c r="DP728" s="111"/>
      <c r="DQ728" s="111"/>
      <c r="DR728" s="111"/>
      <c r="DS728" s="111"/>
      <c r="DT728" s="111"/>
      <c r="DU728" s="111"/>
      <c r="DV728" s="111"/>
      <c r="DW728" s="111"/>
      <c r="DX728" s="111"/>
      <c r="DY728" s="111"/>
      <c r="DZ728" s="111"/>
      <c r="EA728" s="111"/>
      <c r="EB728" s="111"/>
      <c r="EC728" s="111"/>
      <c r="ED728" s="111"/>
      <c r="EE728" s="111"/>
      <c r="EF728" s="111"/>
      <c r="EG728" s="111"/>
      <c r="EH728" s="111"/>
      <c r="EI728" s="111"/>
      <c r="EJ728" s="111"/>
      <c r="EK728" s="111"/>
      <c r="EL728" s="111"/>
      <c r="EM728" s="111"/>
      <c r="EN728" s="111"/>
      <c r="EO728" s="111"/>
      <c r="EP728" s="111"/>
      <c r="EQ728" s="111"/>
      <c r="ER728" s="111"/>
      <c r="ES728" s="111"/>
      <c r="ET728" s="111"/>
      <c r="EU728" s="111"/>
      <c r="EV728" s="111"/>
      <c r="EW728" s="111"/>
      <c r="EX728" s="111"/>
      <c r="EY728" s="111"/>
      <c r="EZ728" s="111"/>
      <c r="FA728" s="111"/>
      <c r="FB728" s="111"/>
      <c r="FC728" s="111"/>
    </row>
    <row r="729" spans="1:159" s="138" customFormat="1" ht="18.75" hidden="1" customHeight="1">
      <c r="A729" s="137"/>
      <c r="B729" s="137"/>
      <c r="C729" s="137">
        <v>2006</v>
      </c>
      <c r="D729" s="128">
        <f t="shared" si="295"/>
        <v>5.25</v>
      </c>
      <c r="E729" s="137">
        <v>5.25</v>
      </c>
      <c r="F729" s="137"/>
      <c r="G729" s="137"/>
      <c r="H729" s="137">
        <f t="shared" si="304"/>
        <v>0</v>
      </c>
      <c r="I729" s="137"/>
      <c r="J729" s="137"/>
      <c r="K729" s="137"/>
      <c r="L729" s="137"/>
      <c r="W729" s="111"/>
      <c r="X729" s="111"/>
      <c r="Y729" s="111"/>
      <c r="Z729" s="111"/>
      <c r="AA729" s="111"/>
      <c r="AB729" s="111"/>
      <c r="AC729" s="111"/>
      <c r="AD729" s="111"/>
      <c r="AE729" s="111"/>
      <c r="AF729" s="111"/>
      <c r="AG729" s="111"/>
      <c r="AH729" s="111"/>
      <c r="AI729" s="111"/>
      <c r="AJ729" s="111"/>
      <c r="AK729" s="111"/>
      <c r="AL729" s="111"/>
      <c r="AM729" s="111"/>
      <c r="AN729" s="111"/>
      <c r="AO729" s="111"/>
      <c r="AP729" s="111"/>
      <c r="AQ729" s="111"/>
      <c r="AR729" s="111"/>
      <c r="AS729" s="111"/>
      <c r="AT729" s="111"/>
      <c r="AU729" s="111"/>
      <c r="AV729" s="111"/>
      <c r="AW729" s="111"/>
      <c r="AX729" s="95">
        <f t="shared" si="301"/>
        <v>5.25</v>
      </c>
      <c r="AY729" s="111"/>
      <c r="AZ729" s="111"/>
      <c r="BA729" s="111"/>
      <c r="BB729" s="111"/>
      <c r="BC729" s="111"/>
      <c r="BD729" s="111"/>
      <c r="BE729" s="111"/>
      <c r="BF729" s="111"/>
      <c r="BG729" s="111"/>
      <c r="BH729" s="111"/>
      <c r="BI729" s="111"/>
      <c r="BJ729" s="111"/>
      <c r="BK729" s="111"/>
      <c r="BL729" s="111"/>
      <c r="BM729" s="111"/>
      <c r="BN729" s="111"/>
      <c r="BO729" s="111"/>
      <c r="BP729" s="111"/>
      <c r="BQ729" s="111"/>
      <c r="BR729" s="111"/>
      <c r="BS729" s="111"/>
      <c r="BT729" s="111"/>
      <c r="BU729" s="111"/>
      <c r="BV729" s="111"/>
      <c r="BW729" s="111"/>
      <c r="BX729" s="111"/>
      <c r="BY729" s="111"/>
      <c r="BZ729" s="111"/>
      <c r="CA729" s="111"/>
      <c r="CB729" s="111"/>
      <c r="CC729" s="111"/>
      <c r="CD729" s="111"/>
      <c r="CE729" s="111"/>
      <c r="CF729" s="111"/>
      <c r="CG729" s="111"/>
      <c r="CH729" s="111"/>
      <c r="CI729" s="111"/>
      <c r="CJ729" s="111"/>
      <c r="CK729" s="111"/>
      <c r="CL729" s="111"/>
      <c r="CM729" s="111"/>
      <c r="CN729" s="111"/>
      <c r="CO729" s="111"/>
      <c r="CP729" s="111"/>
      <c r="CQ729" s="111"/>
      <c r="CR729" s="111"/>
      <c r="CS729" s="111"/>
      <c r="CT729" s="111"/>
      <c r="CU729" s="111"/>
      <c r="CV729" s="111"/>
      <c r="CW729" s="111"/>
      <c r="CX729" s="111"/>
      <c r="CY729" s="111"/>
      <c r="CZ729" s="111"/>
      <c r="DA729" s="111"/>
      <c r="DB729" s="111"/>
      <c r="DC729" s="111"/>
      <c r="DD729" s="111"/>
      <c r="DE729" s="111"/>
      <c r="DF729" s="111"/>
      <c r="DG729" s="111"/>
      <c r="DH729" s="111"/>
      <c r="DI729" s="111"/>
      <c r="DJ729" s="111"/>
      <c r="DK729" s="111"/>
      <c r="DL729" s="111"/>
      <c r="DM729" s="111"/>
      <c r="DN729" s="111"/>
      <c r="DO729" s="111"/>
      <c r="DP729" s="111"/>
      <c r="DQ729" s="111"/>
      <c r="DR729" s="111"/>
      <c r="DS729" s="111"/>
      <c r="DT729" s="111"/>
      <c r="DU729" s="111"/>
      <c r="DV729" s="111"/>
      <c r="DW729" s="111"/>
      <c r="DX729" s="111"/>
      <c r="DY729" s="111"/>
      <c r="DZ729" s="111"/>
      <c r="EA729" s="111"/>
      <c r="EB729" s="111"/>
      <c r="EC729" s="111"/>
      <c r="ED729" s="111"/>
      <c r="EE729" s="111"/>
      <c r="EF729" s="111"/>
      <c r="EG729" s="111"/>
      <c r="EH729" s="111"/>
      <c r="EI729" s="111"/>
      <c r="EJ729" s="111"/>
      <c r="EK729" s="111"/>
      <c r="EL729" s="111"/>
      <c r="EM729" s="111"/>
      <c r="EN729" s="111"/>
      <c r="EO729" s="111"/>
      <c r="EP729" s="111"/>
      <c r="EQ729" s="111"/>
      <c r="ER729" s="111"/>
      <c r="ES729" s="111"/>
      <c r="ET729" s="111"/>
      <c r="EU729" s="111"/>
      <c r="EV729" s="111"/>
      <c r="EW729" s="111"/>
      <c r="EX729" s="111"/>
      <c r="EY729" s="111"/>
      <c r="EZ729" s="111"/>
      <c r="FA729" s="111"/>
      <c r="FB729" s="111"/>
      <c r="FC729" s="111"/>
    </row>
    <row r="730" spans="1:159" s="138" customFormat="1" ht="18.75" hidden="1" customHeight="1">
      <c r="A730" s="137"/>
      <c r="B730" s="137"/>
      <c r="C730" s="137">
        <v>2007</v>
      </c>
      <c r="D730" s="128">
        <f t="shared" si="295"/>
        <v>5.1920000000000002</v>
      </c>
      <c r="E730" s="137">
        <v>5.1920000000000002</v>
      </c>
      <c r="F730" s="137"/>
      <c r="G730" s="137"/>
      <c r="H730" s="137">
        <f t="shared" si="304"/>
        <v>0</v>
      </c>
      <c r="I730" s="137"/>
      <c r="J730" s="137"/>
      <c r="K730" s="137"/>
      <c r="L730" s="137"/>
      <c r="W730" s="111"/>
      <c r="X730" s="111"/>
      <c r="Y730" s="111"/>
      <c r="Z730" s="111"/>
      <c r="AA730" s="111"/>
      <c r="AB730" s="111"/>
      <c r="AC730" s="111"/>
      <c r="AD730" s="111"/>
      <c r="AE730" s="111"/>
      <c r="AF730" s="111"/>
      <c r="AG730" s="111"/>
      <c r="AH730" s="111"/>
      <c r="AI730" s="111"/>
      <c r="AJ730" s="111"/>
      <c r="AK730" s="111"/>
      <c r="AL730" s="111"/>
      <c r="AM730" s="111"/>
      <c r="AN730" s="111"/>
      <c r="AO730" s="111"/>
      <c r="AP730" s="111"/>
      <c r="AQ730" s="111"/>
      <c r="AR730" s="111"/>
      <c r="AS730" s="111"/>
      <c r="AT730" s="111"/>
      <c r="AU730" s="111"/>
      <c r="AV730" s="111"/>
      <c r="AW730" s="111"/>
      <c r="AX730" s="95">
        <f t="shared" si="301"/>
        <v>5.1920000000000002</v>
      </c>
      <c r="AY730" s="111"/>
      <c r="AZ730" s="111"/>
      <c r="BA730" s="111"/>
      <c r="BB730" s="111"/>
      <c r="BC730" s="111"/>
      <c r="BD730" s="111"/>
      <c r="BE730" s="111"/>
      <c r="BF730" s="111"/>
      <c r="BG730" s="111"/>
      <c r="BH730" s="111"/>
      <c r="BI730" s="111"/>
      <c r="BJ730" s="111"/>
      <c r="BK730" s="111"/>
      <c r="BL730" s="111"/>
      <c r="BM730" s="111"/>
      <c r="BN730" s="111"/>
      <c r="BO730" s="111"/>
      <c r="BP730" s="111"/>
      <c r="BQ730" s="111"/>
      <c r="BR730" s="111"/>
      <c r="BS730" s="111"/>
      <c r="BT730" s="111"/>
      <c r="BU730" s="111"/>
      <c r="BV730" s="111"/>
      <c r="BW730" s="111"/>
      <c r="BX730" s="111"/>
      <c r="BY730" s="111"/>
      <c r="BZ730" s="111"/>
      <c r="CA730" s="111"/>
      <c r="CB730" s="111"/>
      <c r="CC730" s="111"/>
      <c r="CD730" s="111"/>
      <c r="CE730" s="111"/>
      <c r="CF730" s="111"/>
      <c r="CG730" s="111"/>
      <c r="CH730" s="111"/>
      <c r="CI730" s="111"/>
      <c r="CJ730" s="111"/>
      <c r="CK730" s="111"/>
      <c r="CL730" s="111"/>
      <c r="CM730" s="111"/>
      <c r="CN730" s="111"/>
      <c r="CO730" s="111"/>
      <c r="CP730" s="111"/>
      <c r="CQ730" s="111"/>
      <c r="CR730" s="111"/>
      <c r="CS730" s="111"/>
      <c r="CT730" s="111"/>
      <c r="CU730" s="111"/>
      <c r="CV730" s="111"/>
      <c r="CW730" s="111"/>
      <c r="CX730" s="111"/>
      <c r="CY730" s="111"/>
      <c r="CZ730" s="111"/>
      <c r="DA730" s="111"/>
      <c r="DB730" s="111"/>
      <c r="DC730" s="111"/>
      <c r="DD730" s="111"/>
      <c r="DE730" s="111"/>
      <c r="DF730" s="111"/>
      <c r="DG730" s="111"/>
      <c r="DH730" s="111"/>
      <c r="DI730" s="111"/>
      <c r="DJ730" s="111"/>
      <c r="DK730" s="111"/>
      <c r="DL730" s="111"/>
      <c r="DM730" s="111"/>
      <c r="DN730" s="111"/>
      <c r="DO730" s="111"/>
      <c r="DP730" s="111"/>
      <c r="DQ730" s="111"/>
      <c r="DR730" s="111"/>
      <c r="DS730" s="111"/>
      <c r="DT730" s="111"/>
      <c r="DU730" s="111"/>
      <c r="DV730" s="111"/>
      <c r="DW730" s="111"/>
      <c r="DX730" s="111"/>
      <c r="DY730" s="111"/>
      <c r="DZ730" s="111"/>
      <c r="EA730" s="111"/>
      <c r="EB730" s="111"/>
      <c r="EC730" s="111"/>
      <c r="ED730" s="111"/>
      <c r="EE730" s="111"/>
      <c r="EF730" s="111"/>
      <c r="EG730" s="111"/>
      <c r="EH730" s="111"/>
      <c r="EI730" s="111"/>
      <c r="EJ730" s="111"/>
      <c r="EK730" s="111"/>
      <c r="EL730" s="111"/>
      <c r="EM730" s="111"/>
      <c r="EN730" s="111"/>
      <c r="EO730" s="111"/>
      <c r="EP730" s="111"/>
      <c r="EQ730" s="111"/>
      <c r="ER730" s="111"/>
      <c r="ES730" s="111"/>
      <c r="ET730" s="111"/>
      <c r="EU730" s="111"/>
      <c r="EV730" s="111"/>
      <c r="EW730" s="111"/>
      <c r="EX730" s="111"/>
      <c r="EY730" s="111"/>
      <c r="EZ730" s="111"/>
      <c r="FA730" s="111"/>
      <c r="FB730" s="111"/>
      <c r="FC730" s="111"/>
    </row>
    <row r="731" spans="1:159" s="138" customFormat="1" ht="18.75" hidden="1" customHeight="1">
      <c r="A731" s="137"/>
      <c r="B731" s="137"/>
      <c r="C731" s="137">
        <v>2008</v>
      </c>
      <c r="D731" s="128">
        <f t="shared" si="295"/>
        <v>5.54</v>
      </c>
      <c r="E731" s="137">
        <v>5.54</v>
      </c>
      <c r="F731" s="137"/>
      <c r="G731" s="137"/>
      <c r="H731" s="137">
        <f t="shared" si="304"/>
        <v>0</v>
      </c>
      <c r="I731" s="137"/>
      <c r="J731" s="137"/>
      <c r="K731" s="137"/>
      <c r="L731" s="137"/>
      <c r="W731" s="111"/>
      <c r="X731" s="111"/>
      <c r="Y731" s="111"/>
      <c r="Z731" s="111"/>
      <c r="AA731" s="111"/>
      <c r="AB731" s="111"/>
      <c r="AC731" s="111"/>
      <c r="AD731" s="111"/>
      <c r="AE731" s="111"/>
      <c r="AF731" s="111"/>
      <c r="AG731" s="111"/>
      <c r="AH731" s="111"/>
      <c r="AI731" s="111"/>
      <c r="AJ731" s="111"/>
      <c r="AK731" s="111"/>
      <c r="AL731" s="111"/>
      <c r="AM731" s="111"/>
      <c r="AN731" s="111"/>
      <c r="AO731" s="111"/>
      <c r="AP731" s="111"/>
      <c r="AQ731" s="111"/>
      <c r="AR731" s="111"/>
      <c r="AS731" s="111"/>
      <c r="AT731" s="111"/>
      <c r="AU731" s="111"/>
      <c r="AV731" s="111"/>
      <c r="AW731" s="111"/>
      <c r="AX731" s="95">
        <f t="shared" si="301"/>
        <v>5.54</v>
      </c>
      <c r="AY731" s="111"/>
      <c r="AZ731" s="111"/>
      <c r="BA731" s="111"/>
      <c r="BB731" s="111"/>
      <c r="BC731" s="111"/>
      <c r="BD731" s="111"/>
      <c r="BE731" s="111"/>
      <c r="BF731" s="111"/>
      <c r="BG731" s="111"/>
      <c r="BH731" s="111"/>
      <c r="BI731" s="111"/>
      <c r="BJ731" s="111"/>
      <c r="BK731" s="111"/>
      <c r="BL731" s="111"/>
      <c r="BM731" s="111"/>
      <c r="BN731" s="111"/>
      <c r="BO731" s="111"/>
      <c r="BP731" s="111"/>
      <c r="BQ731" s="111"/>
      <c r="BR731" s="111"/>
      <c r="BS731" s="111"/>
      <c r="BT731" s="111"/>
      <c r="BU731" s="111"/>
      <c r="BV731" s="111"/>
      <c r="BW731" s="111"/>
      <c r="BX731" s="111"/>
      <c r="BY731" s="111"/>
      <c r="BZ731" s="111"/>
      <c r="CA731" s="111"/>
      <c r="CB731" s="111"/>
      <c r="CC731" s="111"/>
      <c r="CD731" s="111"/>
      <c r="CE731" s="111"/>
      <c r="CF731" s="111"/>
      <c r="CG731" s="111"/>
      <c r="CH731" s="111"/>
      <c r="CI731" s="111"/>
      <c r="CJ731" s="111"/>
      <c r="CK731" s="111"/>
      <c r="CL731" s="111"/>
      <c r="CM731" s="111"/>
      <c r="CN731" s="111"/>
      <c r="CO731" s="111"/>
      <c r="CP731" s="111"/>
      <c r="CQ731" s="111"/>
      <c r="CR731" s="111"/>
      <c r="CS731" s="111"/>
      <c r="CT731" s="111"/>
      <c r="CU731" s="111"/>
      <c r="CV731" s="111"/>
      <c r="CW731" s="111"/>
      <c r="CX731" s="111"/>
      <c r="CY731" s="111"/>
      <c r="CZ731" s="111"/>
      <c r="DA731" s="111"/>
      <c r="DB731" s="111"/>
      <c r="DC731" s="111"/>
      <c r="DD731" s="111"/>
      <c r="DE731" s="111"/>
      <c r="DF731" s="111"/>
      <c r="DG731" s="111"/>
      <c r="DH731" s="111"/>
      <c r="DI731" s="111"/>
      <c r="DJ731" s="111"/>
      <c r="DK731" s="111"/>
      <c r="DL731" s="111"/>
      <c r="DM731" s="111"/>
      <c r="DN731" s="111"/>
      <c r="DO731" s="111"/>
      <c r="DP731" s="111"/>
      <c r="DQ731" s="111"/>
      <c r="DR731" s="111"/>
      <c r="DS731" s="111"/>
      <c r="DT731" s="111"/>
      <c r="DU731" s="111"/>
      <c r="DV731" s="111"/>
      <c r="DW731" s="111"/>
      <c r="DX731" s="111"/>
      <c r="DY731" s="111"/>
      <c r="DZ731" s="111"/>
      <c r="EA731" s="111"/>
      <c r="EB731" s="111"/>
      <c r="EC731" s="111"/>
      <c r="ED731" s="111"/>
      <c r="EE731" s="111"/>
      <c r="EF731" s="111"/>
      <c r="EG731" s="111"/>
      <c r="EH731" s="111"/>
      <c r="EI731" s="111"/>
      <c r="EJ731" s="111"/>
      <c r="EK731" s="111"/>
      <c r="EL731" s="111"/>
      <c r="EM731" s="111"/>
      <c r="EN731" s="111"/>
      <c r="EO731" s="111"/>
      <c r="EP731" s="111"/>
      <c r="EQ731" s="111"/>
      <c r="ER731" s="111"/>
      <c r="ES731" s="111"/>
      <c r="ET731" s="111"/>
      <c r="EU731" s="111"/>
      <c r="EV731" s="111"/>
      <c r="EW731" s="111"/>
      <c r="EX731" s="111"/>
      <c r="EY731" s="111"/>
      <c r="EZ731" s="111"/>
      <c r="FA731" s="111"/>
      <c r="FB731" s="111"/>
      <c r="FC731" s="111"/>
    </row>
    <row r="732" spans="1:159" s="138" customFormat="1" ht="18.75" hidden="1" customHeight="1">
      <c r="A732" s="137"/>
      <c r="B732" s="137"/>
      <c r="C732" s="137">
        <v>2009</v>
      </c>
      <c r="D732" s="128">
        <f t="shared" si="295"/>
        <v>5.8559999999999999</v>
      </c>
      <c r="E732" s="137">
        <v>5.8559999999999999</v>
      </c>
      <c r="F732" s="137"/>
      <c r="G732" s="137"/>
      <c r="H732" s="137">
        <f t="shared" si="304"/>
        <v>0</v>
      </c>
      <c r="I732" s="137"/>
      <c r="J732" s="137"/>
      <c r="K732" s="137"/>
      <c r="L732" s="137"/>
      <c r="W732" s="111"/>
      <c r="X732" s="111"/>
      <c r="Y732" s="111"/>
      <c r="Z732" s="111"/>
      <c r="AA732" s="111"/>
      <c r="AB732" s="111"/>
      <c r="AC732" s="111"/>
      <c r="AD732" s="111"/>
      <c r="AE732" s="111"/>
      <c r="AF732" s="111"/>
      <c r="AG732" s="111"/>
      <c r="AH732" s="111"/>
      <c r="AI732" s="111"/>
      <c r="AJ732" s="111"/>
      <c r="AK732" s="111"/>
      <c r="AL732" s="111"/>
      <c r="AM732" s="111"/>
      <c r="AN732" s="111"/>
      <c r="AO732" s="111"/>
      <c r="AP732" s="111"/>
      <c r="AQ732" s="111"/>
      <c r="AR732" s="111"/>
      <c r="AS732" s="111"/>
      <c r="AT732" s="111"/>
      <c r="AU732" s="111"/>
      <c r="AV732" s="111"/>
      <c r="AW732" s="111"/>
      <c r="AX732" s="95">
        <f t="shared" si="301"/>
        <v>5.8559999999999999</v>
      </c>
      <c r="AY732" s="111"/>
      <c r="AZ732" s="111"/>
      <c r="BA732" s="111"/>
      <c r="BB732" s="111"/>
      <c r="BC732" s="111"/>
      <c r="BD732" s="111"/>
      <c r="BE732" s="111"/>
      <c r="BF732" s="111"/>
      <c r="BG732" s="111"/>
      <c r="BH732" s="111"/>
      <c r="BI732" s="111"/>
      <c r="BJ732" s="111"/>
      <c r="BK732" s="111"/>
      <c r="BL732" s="111"/>
      <c r="BM732" s="111"/>
      <c r="BN732" s="111"/>
      <c r="BO732" s="111"/>
      <c r="BP732" s="111"/>
      <c r="BQ732" s="111"/>
      <c r="BR732" s="111"/>
      <c r="BS732" s="111"/>
      <c r="BT732" s="111"/>
      <c r="BU732" s="111"/>
      <c r="BV732" s="111"/>
      <c r="BW732" s="111"/>
      <c r="BX732" s="111"/>
      <c r="BY732" s="111"/>
      <c r="BZ732" s="111"/>
      <c r="CA732" s="111"/>
      <c r="CB732" s="111"/>
      <c r="CC732" s="111"/>
      <c r="CD732" s="111"/>
      <c r="CE732" s="111"/>
      <c r="CF732" s="111"/>
      <c r="CG732" s="111"/>
      <c r="CH732" s="111"/>
      <c r="CI732" s="111"/>
      <c r="CJ732" s="111"/>
      <c r="CK732" s="111"/>
      <c r="CL732" s="111"/>
      <c r="CM732" s="111"/>
      <c r="CN732" s="111"/>
      <c r="CO732" s="111"/>
      <c r="CP732" s="111"/>
      <c r="CQ732" s="111"/>
      <c r="CR732" s="111"/>
      <c r="CS732" s="111"/>
      <c r="CT732" s="111"/>
      <c r="CU732" s="111"/>
      <c r="CV732" s="111"/>
      <c r="CW732" s="111"/>
      <c r="CX732" s="111"/>
      <c r="CY732" s="111"/>
      <c r="CZ732" s="111"/>
      <c r="DA732" s="111"/>
      <c r="DB732" s="111"/>
      <c r="DC732" s="111"/>
      <c r="DD732" s="111"/>
      <c r="DE732" s="111"/>
      <c r="DF732" s="111"/>
      <c r="DG732" s="111"/>
      <c r="DH732" s="111"/>
      <c r="DI732" s="111"/>
      <c r="DJ732" s="111"/>
      <c r="DK732" s="111"/>
      <c r="DL732" s="111"/>
      <c r="DM732" s="111"/>
      <c r="DN732" s="111"/>
      <c r="DO732" s="111"/>
      <c r="DP732" s="111"/>
      <c r="DQ732" s="111"/>
      <c r="DR732" s="111"/>
      <c r="DS732" s="111"/>
      <c r="DT732" s="111"/>
      <c r="DU732" s="111"/>
      <c r="DV732" s="111"/>
      <c r="DW732" s="111"/>
      <c r="DX732" s="111"/>
      <c r="DY732" s="111"/>
      <c r="DZ732" s="111"/>
      <c r="EA732" s="111"/>
      <c r="EB732" s="111"/>
      <c r="EC732" s="111"/>
      <c r="ED732" s="111"/>
      <c r="EE732" s="111"/>
      <c r="EF732" s="111"/>
      <c r="EG732" s="111"/>
      <c r="EH732" s="111"/>
      <c r="EI732" s="111"/>
      <c r="EJ732" s="111"/>
      <c r="EK732" s="111"/>
      <c r="EL732" s="111"/>
      <c r="EM732" s="111"/>
      <c r="EN732" s="111"/>
      <c r="EO732" s="111"/>
      <c r="EP732" s="111"/>
      <c r="EQ732" s="111"/>
      <c r="ER732" s="111"/>
      <c r="ES732" s="111"/>
      <c r="ET732" s="111"/>
      <c r="EU732" s="111"/>
      <c r="EV732" s="111"/>
      <c r="EW732" s="111"/>
      <c r="EX732" s="111"/>
      <c r="EY732" s="111"/>
      <c r="EZ732" s="111"/>
      <c r="FA732" s="111"/>
      <c r="FB732" s="111"/>
      <c r="FC732" s="111"/>
    </row>
    <row r="733" spans="1:159" s="138" customFormat="1" ht="18.75" hidden="1" customHeight="1">
      <c r="A733" s="137"/>
      <c r="B733" s="137"/>
      <c r="C733" s="137">
        <v>2010</v>
      </c>
      <c r="D733" s="128">
        <f t="shared" si="295"/>
        <v>6.1429999999999998</v>
      </c>
      <c r="E733" s="137">
        <v>6.1429999999999998</v>
      </c>
      <c r="F733" s="137"/>
      <c r="G733" s="137"/>
      <c r="H733" s="137">
        <f t="shared" si="304"/>
        <v>0</v>
      </c>
      <c r="I733" s="137"/>
      <c r="J733" s="137"/>
      <c r="K733" s="137"/>
      <c r="L733" s="137"/>
      <c r="W733" s="111"/>
      <c r="X733" s="111"/>
      <c r="Y733" s="111"/>
      <c r="Z733" s="111"/>
      <c r="AA733" s="111"/>
      <c r="AB733" s="111"/>
      <c r="AC733" s="111"/>
      <c r="AD733" s="111"/>
      <c r="AE733" s="111"/>
      <c r="AF733" s="111"/>
      <c r="AG733" s="111"/>
      <c r="AH733" s="111"/>
      <c r="AI733" s="111"/>
      <c r="AJ733" s="111"/>
      <c r="AK733" s="111"/>
      <c r="AL733" s="111"/>
      <c r="AM733" s="111"/>
      <c r="AN733" s="111"/>
      <c r="AO733" s="111"/>
      <c r="AP733" s="111"/>
      <c r="AQ733" s="111"/>
      <c r="AR733" s="111"/>
      <c r="AS733" s="111"/>
      <c r="AT733" s="111"/>
      <c r="AU733" s="111"/>
      <c r="AV733" s="111"/>
      <c r="AW733" s="111"/>
      <c r="AX733" s="95">
        <f t="shared" si="301"/>
        <v>6.1429999999999998</v>
      </c>
      <c r="AY733" s="111"/>
      <c r="AZ733" s="111"/>
      <c r="BA733" s="111"/>
      <c r="BB733" s="111"/>
      <c r="BC733" s="111"/>
      <c r="BD733" s="111"/>
      <c r="BE733" s="111"/>
      <c r="BF733" s="111"/>
      <c r="BG733" s="111"/>
      <c r="BH733" s="111"/>
      <c r="BI733" s="111"/>
      <c r="BJ733" s="111"/>
      <c r="BK733" s="111"/>
      <c r="BL733" s="111"/>
      <c r="BM733" s="111"/>
      <c r="BN733" s="111"/>
      <c r="BO733" s="111"/>
      <c r="BP733" s="111"/>
      <c r="BQ733" s="111"/>
      <c r="BR733" s="111"/>
      <c r="BS733" s="111"/>
      <c r="BT733" s="111"/>
      <c r="BU733" s="111"/>
      <c r="BV733" s="111"/>
      <c r="BW733" s="111"/>
      <c r="BX733" s="111"/>
      <c r="BY733" s="111"/>
      <c r="BZ733" s="111"/>
      <c r="CA733" s="111"/>
      <c r="CB733" s="111"/>
      <c r="CC733" s="111"/>
      <c r="CD733" s="111"/>
      <c r="CE733" s="111"/>
      <c r="CF733" s="111"/>
      <c r="CG733" s="111"/>
      <c r="CH733" s="111"/>
      <c r="CI733" s="111"/>
      <c r="CJ733" s="111"/>
      <c r="CK733" s="111"/>
      <c r="CL733" s="111"/>
      <c r="CM733" s="111"/>
      <c r="CN733" s="111"/>
      <c r="CO733" s="111"/>
      <c r="CP733" s="111"/>
      <c r="CQ733" s="111"/>
      <c r="CR733" s="111"/>
      <c r="CS733" s="111"/>
      <c r="CT733" s="111"/>
      <c r="CU733" s="111"/>
      <c r="CV733" s="111"/>
      <c r="CW733" s="111"/>
      <c r="CX733" s="111"/>
      <c r="CY733" s="111"/>
      <c r="CZ733" s="111"/>
      <c r="DA733" s="111"/>
      <c r="DB733" s="111"/>
      <c r="DC733" s="111"/>
      <c r="DD733" s="111"/>
      <c r="DE733" s="111"/>
      <c r="DF733" s="111"/>
      <c r="DG733" s="111"/>
      <c r="DH733" s="111"/>
      <c r="DI733" s="111"/>
      <c r="DJ733" s="111"/>
      <c r="DK733" s="111"/>
      <c r="DL733" s="111"/>
      <c r="DM733" s="111"/>
      <c r="DN733" s="111"/>
      <c r="DO733" s="111"/>
      <c r="DP733" s="111"/>
      <c r="DQ733" s="111"/>
      <c r="DR733" s="111"/>
      <c r="DS733" s="111"/>
      <c r="DT733" s="111"/>
      <c r="DU733" s="111"/>
      <c r="DV733" s="111"/>
      <c r="DW733" s="111"/>
      <c r="DX733" s="111"/>
      <c r="DY733" s="111"/>
      <c r="DZ733" s="111"/>
      <c r="EA733" s="111"/>
      <c r="EB733" s="111"/>
      <c r="EC733" s="111"/>
      <c r="ED733" s="111"/>
      <c r="EE733" s="111"/>
      <c r="EF733" s="111"/>
      <c r="EG733" s="111"/>
      <c r="EH733" s="111"/>
      <c r="EI733" s="111"/>
      <c r="EJ733" s="111"/>
      <c r="EK733" s="111"/>
      <c r="EL733" s="111"/>
      <c r="EM733" s="111"/>
      <c r="EN733" s="111"/>
      <c r="EO733" s="111"/>
      <c r="EP733" s="111"/>
      <c r="EQ733" s="111"/>
      <c r="ER733" s="111"/>
      <c r="ES733" s="111"/>
      <c r="ET733" s="111"/>
      <c r="EU733" s="111"/>
      <c r="EV733" s="111"/>
      <c r="EW733" s="111"/>
      <c r="EX733" s="111"/>
      <c r="EY733" s="111"/>
      <c r="EZ733" s="111"/>
      <c r="FA733" s="111"/>
      <c r="FB733" s="111"/>
      <c r="FC733" s="111"/>
    </row>
    <row r="734" spans="1:159" s="138" customFormat="1" ht="18.75" hidden="1" customHeight="1">
      <c r="A734" s="137"/>
      <c r="B734" s="137"/>
      <c r="C734" s="137">
        <v>2011</v>
      </c>
      <c r="D734" s="128">
        <f t="shared" si="295"/>
        <v>6.45</v>
      </c>
      <c r="E734" s="137">
        <v>6.45</v>
      </c>
      <c r="F734" s="137"/>
      <c r="G734" s="137"/>
      <c r="H734" s="137">
        <f t="shared" si="304"/>
        <v>0</v>
      </c>
      <c r="I734" s="137"/>
      <c r="J734" s="137"/>
      <c r="K734" s="137"/>
      <c r="L734" s="137"/>
      <c r="W734" s="111"/>
      <c r="X734" s="111"/>
      <c r="Y734" s="111"/>
      <c r="Z734" s="111"/>
      <c r="AA734" s="111"/>
      <c r="AB734" s="111"/>
      <c r="AC734" s="111"/>
      <c r="AD734" s="111"/>
      <c r="AE734" s="111"/>
      <c r="AF734" s="111"/>
      <c r="AG734" s="111"/>
      <c r="AH734" s="111"/>
      <c r="AI734" s="111"/>
      <c r="AJ734" s="111"/>
      <c r="AK734" s="111"/>
      <c r="AL734" s="111"/>
      <c r="AM734" s="111"/>
      <c r="AN734" s="111"/>
      <c r="AO734" s="111"/>
      <c r="AP734" s="111"/>
      <c r="AQ734" s="111"/>
      <c r="AR734" s="111"/>
      <c r="AS734" s="111"/>
      <c r="AT734" s="111"/>
      <c r="AU734" s="111"/>
      <c r="AV734" s="111"/>
      <c r="AW734" s="111"/>
      <c r="AX734" s="95">
        <f t="shared" si="301"/>
        <v>6.45</v>
      </c>
      <c r="AY734" s="111"/>
      <c r="AZ734" s="111"/>
      <c r="BA734" s="111"/>
      <c r="BB734" s="111"/>
      <c r="BC734" s="111"/>
      <c r="BD734" s="111"/>
      <c r="BE734" s="111"/>
      <c r="BF734" s="111"/>
      <c r="BG734" s="111"/>
      <c r="BH734" s="111"/>
      <c r="BI734" s="111"/>
      <c r="BJ734" s="111"/>
      <c r="BK734" s="111"/>
      <c r="BL734" s="111"/>
      <c r="BM734" s="111"/>
      <c r="BN734" s="111"/>
      <c r="BO734" s="111"/>
      <c r="BP734" s="111"/>
      <c r="BQ734" s="111"/>
      <c r="BR734" s="111"/>
      <c r="BS734" s="111"/>
      <c r="BT734" s="111"/>
      <c r="BU734" s="111"/>
      <c r="BV734" s="111"/>
      <c r="BW734" s="111"/>
      <c r="BX734" s="111"/>
      <c r="BY734" s="111"/>
      <c r="BZ734" s="111"/>
      <c r="CA734" s="111"/>
      <c r="CB734" s="111"/>
      <c r="CC734" s="111"/>
      <c r="CD734" s="111"/>
      <c r="CE734" s="111"/>
      <c r="CF734" s="111"/>
      <c r="CG734" s="111"/>
      <c r="CH734" s="111"/>
      <c r="CI734" s="111"/>
      <c r="CJ734" s="111"/>
      <c r="CK734" s="111"/>
      <c r="CL734" s="111"/>
      <c r="CM734" s="111"/>
      <c r="CN734" s="111"/>
      <c r="CO734" s="111"/>
      <c r="CP734" s="111"/>
      <c r="CQ734" s="111"/>
      <c r="CR734" s="111"/>
      <c r="CS734" s="111"/>
      <c r="CT734" s="111"/>
      <c r="CU734" s="111"/>
      <c r="CV734" s="111"/>
      <c r="CW734" s="111"/>
      <c r="CX734" s="111"/>
      <c r="CY734" s="111"/>
      <c r="CZ734" s="111"/>
      <c r="DA734" s="111"/>
      <c r="DB734" s="111"/>
      <c r="DC734" s="111"/>
      <c r="DD734" s="111"/>
      <c r="DE734" s="111"/>
      <c r="DF734" s="111"/>
      <c r="DG734" s="111"/>
      <c r="DH734" s="111"/>
      <c r="DI734" s="111"/>
      <c r="DJ734" s="111"/>
      <c r="DK734" s="111"/>
      <c r="DL734" s="111"/>
      <c r="DM734" s="111"/>
      <c r="DN734" s="111"/>
      <c r="DO734" s="111"/>
      <c r="DP734" s="111"/>
      <c r="DQ734" s="111"/>
      <c r="DR734" s="111"/>
      <c r="DS734" s="111"/>
      <c r="DT734" s="111"/>
      <c r="DU734" s="111"/>
      <c r="DV734" s="111"/>
      <c r="DW734" s="111"/>
      <c r="DX734" s="111"/>
      <c r="DY734" s="111"/>
      <c r="DZ734" s="111"/>
      <c r="EA734" s="111"/>
      <c r="EB734" s="111"/>
      <c r="EC734" s="111"/>
      <c r="ED734" s="111"/>
      <c r="EE734" s="111"/>
      <c r="EF734" s="111"/>
      <c r="EG734" s="111"/>
      <c r="EH734" s="111"/>
      <c r="EI734" s="111"/>
      <c r="EJ734" s="111"/>
      <c r="EK734" s="111"/>
      <c r="EL734" s="111"/>
      <c r="EM734" s="111"/>
      <c r="EN734" s="111"/>
      <c r="EO734" s="111"/>
      <c r="EP734" s="111"/>
      <c r="EQ734" s="111"/>
      <c r="ER734" s="111"/>
      <c r="ES734" s="111"/>
      <c r="ET734" s="111"/>
      <c r="EU734" s="111"/>
      <c r="EV734" s="111"/>
      <c r="EW734" s="111"/>
      <c r="EX734" s="111"/>
      <c r="EY734" s="111"/>
      <c r="EZ734" s="111"/>
      <c r="FA734" s="111"/>
      <c r="FB734" s="111"/>
      <c r="FC734" s="111"/>
    </row>
    <row r="735" spans="1:159" s="138" customFormat="1" ht="18.75" hidden="1" customHeight="1">
      <c r="A735" s="137"/>
      <c r="B735" s="137"/>
      <c r="C735" s="137">
        <v>2012</v>
      </c>
      <c r="D735" s="128">
        <f t="shared" si="295"/>
        <v>6.7720000000000002</v>
      </c>
      <c r="E735" s="137">
        <v>6.7720000000000002</v>
      </c>
      <c r="F735" s="137"/>
      <c r="G735" s="137"/>
      <c r="H735" s="137">
        <f t="shared" si="304"/>
        <v>0</v>
      </c>
      <c r="I735" s="137"/>
      <c r="J735" s="137"/>
      <c r="K735" s="137"/>
      <c r="L735" s="137"/>
      <c r="W735" s="111"/>
      <c r="X735" s="111"/>
      <c r="Y735" s="111"/>
      <c r="Z735" s="111"/>
      <c r="AA735" s="111"/>
      <c r="AB735" s="111"/>
      <c r="AC735" s="111"/>
      <c r="AD735" s="111"/>
      <c r="AE735" s="111"/>
      <c r="AF735" s="111"/>
      <c r="AG735" s="111"/>
      <c r="AH735" s="111"/>
      <c r="AI735" s="111"/>
      <c r="AJ735" s="111"/>
      <c r="AK735" s="111"/>
      <c r="AL735" s="111"/>
      <c r="AM735" s="111"/>
      <c r="AN735" s="111"/>
      <c r="AO735" s="111"/>
      <c r="AP735" s="111"/>
      <c r="AQ735" s="111"/>
      <c r="AR735" s="111"/>
      <c r="AS735" s="111"/>
      <c r="AT735" s="111"/>
      <c r="AU735" s="111"/>
      <c r="AV735" s="111"/>
      <c r="AW735" s="111"/>
      <c r="AX735" s="95">
        <f t="shared" si="301"/>
        <v>6.7720000000000002</v>
      </c>
      <c r="AY735" s="111"/>
      <c r="AZ735" s="111"/>
      <c r="BA735" s="111"/>
      <c r="BB735" s="111"/>
      <c r="BC735" s="111"/>
      <c r="BD735" s="111"/>
      <c r="BE735" s="111"/>
      <c r="BF735" s="111"/>
      <c r="BG735" s="111"/>
      <c r="BH735" s="111"/>
      <c r="BI735" s="111"/>
      <c r="BJ735" s="111"/>
      <c r="BK735" s="111"/>
      <c r="BL735" s="111"/>
      <c r="BM735" s="111"/>
      <c r="BN735" s="111"/>
      <c r="BO735" s="111"/>
      <c r="BP735" s="111"/>
      <c r="BQ735" s="111"/>
      <c r="BR735" s="111"/>
      <c r="BS735" s="111"/>
      <c r="BT735" s="111"/>
      <c r="BU735" s="111"/>
      <c r="BV735" s="111"/>
      <c r="BW735" s="111"/>
      <c r="BX735" s="111"/>
      <c r="BY735" s="111"/>
      <c r="BZ735" s="111"/>
      <c r="CA735" s="111"/>
      <c r="CB735" s="111"/>
      <c r="CC735" s="111"/>
      <c r="CD735" s="111"/>
      <c r="CE735" s="111"/>
      <c r="CF735" s="111"/>
      <c r="CG735" s="111"/>
      <c r="CH735" s="111"/>
      <c r="CI735" s="111"/>
      <c r="CJ735" s="111"/>
      <c r="CK735" s="111"/>
      <c r="CL735" s="111"/>
      <c r="CM735" s="111"/>
      <c r="CN735" s="111"/>
      <c r="CO735" s="111"/>
      <c r="CP735" s="111"/>
      <c r="CQ735" s="111"/>
      <c r="CR735" s="111"/>
      <c r="CS735" s="111"/>
      <c r="CT735" s="111"/>
      <c r="CU735" s="111"/>
      <c r="CV735" s="111"/>
      <c r="CW735" s="111"/>
      <c r="CX735" s="111"/>
      <c r="CY735" s="111"/>
      <c r="CZ735" s="111"/>
      <c r="DA735" s="111"/>
      <c r="DB735" s="111"/>
      <c r="DC735" s="111"/>
      <c r="DD735" s="111"/>
      <c r="DE735" s="111"/>
      <c r="DF735" s="111"/>
      <c r="DG735" s="111"/>
      <c r="DH735" s="111"/>
      <c r="DI735" s="111"/>
      <c r="DJ735" s="111"/>
      <c r="DK735" s="111"/>
      <c r="DL735" s="111"/>
      <c r="DM735" s="111"/>
      <c r="DN735" s="111"/>
      <c r="DO735" s="111"/>
      <c r="DP735" s="111"/>
      <c r="DQ735" s="111"/>
      <c r="DR735" s="111"/>
      <c r="DS735" s="111"/>
      <c r="DT735" s="111"/>
      <c r="DU735" s="111"/>
      <c r="DV735" s="111"/>
      <c r="DW735" s="111"/>
      <c r="DX735" s="111"/>
      <c r="DY735" s="111"/>
      <c r="DZ735" s="111"/>
      <c r="EA735" s="111"/>
      <c r="EB735" s="111"/>
      <c r="EC735" s="111"/>
      <c r="ED735" s="111"/>
      <c r="EE735" s="111"/>
      <c r="EF735" s="111"/>
      <c r="EG735" s="111"/>
      <c r="EH735" s="111"/>
      <c r="EI735" s="111"/>
      <c r="EJ735" s="111"/>
      <c r="EK735" s="111"/>
      <c r="EL735" s="111"/>
      <c r="EM735" s="111"/>
      <c r="EN735" s="111"/>
      <c r="EO735" s="111"/>
      <c r="EP735" s="111"/>
      <c r="EQ735" s="111"/>
      <c r="ER735" s="111"/>
      <c r="ES735" s="111"/>
      <c r="ET735" s="111"/>
      <c r="EU735" s="111"/>
      <c r="EV735" s="111"/>
      <c r="EW735" s="111"/>
      <c r="EX735" s="111"/>
      <c r="EY735" s="111"/>
      <c r="EZ735" s="111"/>
      <c r="FA735" s="111"/>
      <c r="FB735" s="111"/>
      <c r="FC735" s="111"/>
    </row>
    <row r="736" spans="1:159" s="138" customFormat="1" ht="18.75" hidden="1" customHeight="1">
      <c r="A736" s="137"/>
      <c r="B736" s="137" t="s">
        <v>270</v>
      </c>
      <c r="C736" s="137"/>
      <c r="D736" s="128">
        <f t="shared" si="295"/>
        <v>0</v>
      </c>
      <c r="E736" s="137"/>
      <c r="F736" s="137"/>
      <c r="G736" s="137"/>
      <c r="H736" s="137">
        <f t="shared" si="304"/>
        <v>0</v>
      </c>
      <c r="I736" s="137"/>
      <c r="J736" s="137"/>
      <c r="K736" s="137"/>
      <c r="L736" s="137"/>
      <c r="W736" s="111"/>
      <c r="X736" s="111"/>
      <c r="Y736" s="111"/>
      <c r="Z736" s="111"/>
      <c r="AA736" s="111"/>
      <c r="AB736" s="111"/>
      <c r="AC736" s="111"/>
      <c r="AD736" s="111"/>
      <c r="AE736" s="111"/>
      <c r="AF736" s="111"/>
      <c r="AG736" s="111"/>
      <c r="AH736" s="111"/>
      <c r="AI736" s="111"/>
      <c r="AJ736" s="111"/>
      <c r="AK736" s="111"/>
      <c r="AL736" s="111"/>
      <c r="AM736" s="111"/>
      <c r="AN736" s="111"/>
      <c r="AO736" s="111"/>
      <c r="AP736" s="111"/>
      <c r="AQ736" s="111"/>
      <c r="AR736" s="111"/>
      <c r="AS736" s="111"/>
      <c r="AT736" s="111"/>
      <c r="AU736" s="111"/>
      <c r="AV736" s="111"/>
      <c r="AW736" s="111"/>
      <c r="AX736" s="95">
        <f t="shared" si="301"/>
        <v>0</v>
      </c>
      <c r="AY736" s="111"/>
      <c r="AZ736" s="111"/>
      <c r="BA736" s="111"/>
      <c r="BB736" s="111"/>
      <c r="BC736" s="111"/>
      <c r="BD736" s="111"/>
      <c r="BE736" s="111"/>
      <c r="BF736" s="111"/>
      <c r="BG736" s="111"/>
      <c r="BH736" s="111"/>
      <c r="BI736" s="111"/>
      <c r="BJ736" s="111"/>
      <c r="BK736" s="111"/>
      <c r="BL736" s="111"/>
      <c r="BM736" s="111"/>
      <c r="BN736" s="111"/>
      <c r="BO736" s="111"/>
      <c r="BP736" s="111"/>
      <c r="BQ736" s="111"/>
      <c r="BR736" s="111"/>
      <c r="BS736" s="111"/>
      <c r="BT736" s="111"/>
      <c r="BU736" s="111"/>
      <c r="BV736" s="111"/>
      <c r="BW736" s="111"/>
      <c r="BX736" s="111"/>
      <c r="BY736" s="111"/>
      <c r="BZ736" s="111"/>
      <c r="CA736" s="111"/>
      <c r="CB736" s="111"/>
      <c r="CC736" s="111"/>
      <c r="CD736" s="111"/>
      <c r="CE736" s="111"/>
      <c r="CF736" s="111"/>
      <c r="CG736" s="111"/>
      <c r="CH736" s="111"/>
      <c r="CI736" s="111"/>
      <c r="CJ736" s="111"/>
      <c r="CK736" s="111"/>
      <c r="CL736" s="111"/>
      <c r="CM736" s="111"/>
      <c r="CN736" s="111"/>
      <c r="CO736" s="111"/>
      <c r="CP736" s="111"/>
      <c r="CQ736" s="111"/>
      <c r="CR736" s="111"/>
      <c r="CS736" s="111"/>
      <c r="CT736" s="111"/>
      <c r="CU736" s="111"/>
      <c r="CV736" s="111"/>
      <c r="CW736" s="111"/>
      <c r="CX736" s="111"/>
      <c r="CY736" s="111"/>
      <c r="CZ736" s="111"/>
      <c r="DA736" s="111"/>
      <c r="DB736" s="111"/>
      <c r="DC736" s="111"/>
      <c r="DD736" s="111"/>
      <c r="DE736" s="111"/>
      <c r="DF736" s="111"/>
      <c r="DG736" s="111"/>
      <c r="DH736" s="111"/>
      <c r="DI736" s="111"/>
      <c r="DJ736" s="111"/>
      <c r="DK736" s="111"/>
      <c r="DL736" s="111"/>
      <c r="DM736" s="111"/>
      <c r="DN736" s="111"/>
      <c r="DO736" s="111"/>
      <c r="DP736" s="111"/>
      <c r="DQ736" s="111"/>
      <c r="DR736" s="111"/>
      <c r="DS736" s="111"/>
      <c r="DT736" s="111"/>
      <c r="DU736" s="111"/>
      <c r="DV736" s="111"/>
      <c r="DW736" s="111"/>
      <c r="DX736" s="111"/>
      <c r="DY736" s="111"/>
      <c r="DZ736" s="111"/>
      <c r="EA736" s="111"/>
      <c r="EB736" s="111"/>
      <c r="EC736" s="111"/>
      <c r="ED736" s="111"/>
      <c r="EE736" s="111"/>
      <c r="EF736" s="111"/>
      <c r="EG736" s="111"/>
      <c r="EH736" s="111"/>
      <c r="EI736" s="111"/>
      <c r="EJ736" s="111"/>
      <c r="EK736" s="111"/>
      <c r="EL736" s="111"/>
      <c r="EM736" s="111"/>
      <c r="EN736" s="111"/>
      <c r="EO736" s="111"/>
      <c r="EP736" s="111"/>
      <c r="EQ736" s="111"/>
      <c r="ER736" s="111"/>
      <c r="ES736" s="111"/>
      <c r="ET736" s="111"/>
      <c r="EU736" s="111"/>
      <c r="EV736" s="111"/>
      <c r="EW736" s="111"/>
      <c r="EX736" s="111"/>
      <c r="EY736" s="111"/>
      <c r="EZ736" s="111"/>
      <c r="FA736" s="111"/>
      <c r="FB736" s="111"/>
      <c r="FC736" s="111"/>
    </row>
    <row r="737" spans="1:159" s="138" customFormat="1" ht="18.75" hidden="1" customHeight="1">
      <c r="A737" s="137"/>
      <c r="B737" s="137"/>
      <c r="C737" s="137">
        <v>2006</v>
      </c>
      <c r="D737" s="128">
        <f t="shared" si="295"/>
        <v>0.48499999999999999</v>
      </c>
      <c r="E737" s="137">
        <v>0.48499999999999999</v>
      </c>
      <c r="F737" s="137"/>
      <c r="G737" s="137"/>
      <c r="H737" s="137">
        <f t="shared" si="304"/>
        <v>0</v>
      </c>
      <c r="I737" s="137"/>
      <c r="J737" s="137"/>
      <c r="K737" s="137"/>
      <c r="L737" s="137"/>
      <c r="W737" s="111"/>
      <c r="X737" s="111"/>
      <c r="Y737" s="111"/>
      <c r="Z737" s="111"/>
      <c r="AA737" s="111"/>
      <c r="AB737" s="111"/>
      <c r="AC737" s="111"/>
      <c r="AD737" s="111"/>
      <c r="AE737" s="111"/>
      <c r="AF737" s="111"/>
      <c r="AG737" s="111"/>
      <c r="AH737" s="111"/>
      <c r="AI737" s="111"/>
      <c r="AJ737" s="111"/>
      <c r="AK737" s="111"/>
      <c r="AL737" s="111"/>
      <c r="AM737" s="111"/>
      <c r="AN737" s="111"/>
      <c r="AO737" s="111"/>
      <c r="AP737" s="111"/>
      <c r="AQ737" s="111"/>
      <c r="AR737" s="111"/>
      <c r="AS737" s="111"/>
      <c r="AT737" s="111"/>
      <c r="AU737" s="111"/>
      <c r="AV737" s="111"/>
      <c r="AW737" s="111"/>
      <c r="AX737" s="95">
        <f t="shared" si="301"/>
        <v>0.48499999999999999</v>
      </c>
      <c r="AY737" s="111"/>
      <c r="AZ737" s="111"/>
      <c r="BA737" s="111"/>
      <c r="BB737" s="111"/>
      <c r="BC737" s="111"/>
      <c r="BD737" s="111"/>
      <c r="BE737" s="111"/>
      <c r="BF737" s="111"/>
      <c r="BG737" s="111"/>
      <c r="BH737" s="111"/>
      <c r="BI737" s="111"/>
      <c r="BJ737" s="111"/>
      <c r="BK737" s="111"/>
      <c r="BL737" s="111"/>
      <c r="BM737" s="111"/>
      <c r="BN737" s="111"/>
      <c r="BO737" s="111"/>
      <c r="BP737" s="111"/>
      <c r="BQ737" s="111"/>
      <c r="BR737" s="111"/>
      <c r="BS737" s="111"/>
      <c r="BT737" s="111"/>
      <c r="BU737" s="111"/>
      <c r="BV737" s="111"/>
      <c r="BW737" s="111"/>
      <c r="BX737" s="111"/>
      <c r="BY737" s="111"/>
      <c r="BZ737" s="111"/>
      <c r="CA737" s="111"/>
      <c r="CB737" s="111"/>
      <c r="CC737" s="111"/>
      <c r="CD737" s="111"/>
      <c r="CE737" s="111"/>
      <c r="CF737" s="111"/>
      <c r="CG737" s="111"/>
      <c r="CH737" s="111"/>
      <c r="CI737" s="111"/>
      <c r="CJ737" s="111"/>
      <c r="CK737" s="111"/>
      <c r="CL737" s="111"/>
      <c r="CM737" s="111"/>
      <c r="CN737" s="111"/>
      <c r="CO737" s="111"/>
      <c r="CP737" s="111"/>
      <c r="CQ737" s="111"/>
      <c r="CR737" s="111"/>
      <c r="CS737" s="111"/>
      <c r="CT737" s="111"/>
      <c r="CU737" s="111"/>
      <c r="CV737" s="111"/>
      <c r="CW737" s="111"/>
      <c r="CX737" s="111"/>
      <c r="CY737" s="111"/>
      <c r="CZ737" s="111"/>
      <c r="DA737" s="111"/>
      <c r="DB737" s="111"/>
      <c r="DC737" s="111"/>
      <c r="DD737" s="111"/>
      <c r="DE737" s="111"/>
      <c r="DF737" s="111"/>
      <c r="DG737" s="111"/>
      <c r="DH737" s="111"/>
      <c r="DI737" s="111"/>
      <c r="DJ737" s="111"/>
      <c r="DK737" s="111"/>
      <c r="DL737" s="111"/>
      <c r="DM737" s="111"/>
      <c r="DN737" s="111"/>
      <c r="DO737" s="111"/>
      <c r="DP737" s="111"/>
      <c r="DQ737" s="111"/>
      <c r="DR737" s="111"/>
      <c r="DS737" s="111"/>
      <c r="DT737" s="111"/>
      <c r="DU737" s="111"/>
      <c r="DV737" s="111"/>
      <c r="DW737" s="111"/>
      <c r="DX737" s="111"/>
      <c r="DY737" s="111"/>
      <c r="DZ737" s="111"/>
      <c r="EA737" s="111"/>
      <c r="EB737" s="111"/>
      <c r="EC737" s="111"/>
      <c r="ED737" s="111"/>
      <c r="EE737" s="111"/>
      <c r="EF737" s="111"/>
      <c r="EG737" s="111"/>
      <c r="EH737" s="111"/>
      <c r="EI737" s="111"/>
      <c r="EJ737" s="111"/>
      <c r="EK737" s="111"/>
      <c r="EL737" s="111"/>
      <c r="EM737" s="111"/>
      <c r="EN737" s="111"/>
      <c r="EO737" s="111"/>
      <c r="EP737" s="111"/>
      <c r="EQ737" s="111"/>
      <c r="ER737" s="111"/>
      <c r="ES737" s="111"/>
      <c r="ET737" s="111"/>
      <c r="EU737" s="111"/>
      <c r="EV737" s="111"/>
      <c r="EW737" s="111"/>
      <c r="EX737" s="111"/>
      <c r="EY737" s="111"/>
      <c r="EZ737" s="111"/>
      <c r="FA737" s="111"/>
      <c r="FB737" s="111"/>
      <c r="FC737" s="111"/>
    </row>
    <row r="738" spans="1:159" s="138" customFormat="1" ht="18.75" hidden="1" customHeight="1">
      <c r="A738" s="137"/>
      <c r="B738" s="137"/>
      <c r="C738" s="137">
        <v>2007</v>
      </c>
      <c r="D738" s="128">
        <f t="shared" si="295"/>
        <v>0.754</v>
      </c>
      <c r="E738" s="137">
        <v>0.754</v>
      </c>
      <c r="F738" s="137"/>
      <c r="G738" s="137"/>
      <c r="H738" s="137">
        <f t="shared" si="304"/>
        <v>0</v>
      </c>
      <c r="I738" s="137"/>
      <c r="J738" s="137"/>
      <c r="K738" s="137"/>
      <c r="L738" s="137"/>
      <c r="W738" s="111"/>
      <c r="X738" s="111"/>
      <c r="Y738" s="111"/>
      <c r="Z738" s="111"/>
      <c r="AA738" s="111"/>
      <c r="AB738" s="111"/>
      <c r="AC738" s="111"/>
      <c r="AD738" s="111"/>
      <c r="AE738" s="111"/>
      <c r="AF738" s="111"/>
      <c r="AG738" s="111"/>
      <c r="AH738" s="111"/>
      <c r="AI738" s="111"/>
      <c r="AJ738" s="111"/>
      <c r="AK738" s="111"/>
      <c r="AL738" s="111"/>
      <c r="AM738" s="111"/>
      <c r="AN738" s="111"/>
      <c r="AO738" s="111"/>
      <c r="AP738" s="111"/>
      <c r="AQ738" s="111"/>
      <c r="AR738" s="111"/>
      <c r="AS738" s="111"/>
      <c r="AT738" s="111"/>
      <c r="AU738" s="111"/>
      <c r="AV738" s="111"/>
      <c r="AW738" s="111"/>
      <c r="AX738" s="95">
        <f t="shared" si="301"/>
        <v>0.754</v>
      </c>
      <c r="AY738" s="111"/>
      <c r="AZ738" s="111"/>
      <c r="BA738" s="111"/>
      <c r="BB738" s="111"/>
      <c r="BC738" s="111"/>
      <c r="BD738" s="111"/>
      <c r="BE738" s="111"/>
      <c r="BF738" s="111"/>
      <c r="BG738" s="111"/>
      <c r="BH738" s="111"/>
      <c r="BI738" s="111"/>
      <c r="BJ738" s="111"/>
      <c r="BK738" s="111"/>
      <c r="BL738" s="111"/>
      <c r="BM738" s="111"/>
      <c r="BN738" s="111"/>
      <c r="BO738" s="111"/>
      <c r="BP738" s="111"/>
      <c r="BQ738" s="111"/>
      <c r="BR738" s="111"/>
      <c r="BS738" s="111"/>
      <c r="BT738" s="111"/>
      <c r="BU738" s="111"/>
      <c r="BV738" s="111"/>
      <c r="BW738" s="111"/>
      <c r="BX738" s="111"/>
      <c r="BY738" s="111"/>
      <c r="BZ738" s="111"/>
      <c r="CA738" s="111"/>
      <c r="CB738" s="111"/>
      <c r="CC738" s="111"/>
      <c r="CD738" s="111"/>
      <c r="CE738" s="111"/>
      <c r="CF738" s="111"/>
      <c r="CG738" s="111"/>
      <c r="CH738" s="111"/>
      <c r="CI738" s="111"/>
      <c r="CJ738" s="111"/>
      <c r="CK738" s="111"/>
      <c r="CL738" s="111"/>
      <c r="CM738" s="111"/>
      <c r="CN738" s="111"/>
      <c r="CO738" s="111"/>
      <c r="CP738" s="111"/>
      <c r="CQ738" s="111"/>
      <c r="CR738" s="111"/>
      <c r="CS738" s="111"/>
      <c r="CT738" s="111"/>
      <c r="CU738" s="111"/>
      <c r="CV738" s="111"/>
      <c r="CW738" s="111"/>
      <c r="CX738" s="111"/>
      <c r="CY738" s="111"/>
      <c r="CZ738" s="111"/>
      <c r="DA738" s="111"/>
      <c r="DB738" s="111"/>
      <c r="DC738" s="111"/>
      <c r="DD738" s="111"/>
      <c r="DE738" s="111"/>
      <c r="DF738" s="111"/>
      <c r="DG738" s="111"/>
      <c r="DH738" s="111"/>
      <c r="DI738" s="111"/>
      <c r="DJ738" s="111"/>
      <c r="DK738" s="111"/>
      <c r="DL738" s="111"/>
      <c r="DM738" s="111"/>
      <c r="DN738" s="111"/>
      <c r="DO738" s="111"/>
      <c r="DP738" s="111"/>
      <c r="DQ738" s="111"/>
      <c r="DR738" s="111"/>
      <c r="DS738" s="111"/>
      <c r="DT738" s="111"/>
      <c r="DU738" s="111"/>
      <c r="DV738" s="111"/>
      <c r="DW738" s="111"/>
      <c r="DX738" s="111"/>
      <c r="DY738" s="111"/>
      <c r="DZ738" s="111"/>
      <c r="EA738" s="111"/>
      <c r="EB738" s="111"/>
      <c r="EC738" s="111"/>
      <c r="ED738" s="111"/>
      <c r="EE738" s="111"/>
      <c r="EF738" s="111"/>
      <c r="EG738" s="111"/>
      <c r="EH738" s="111"/>
      <c r="EI738" s="111"/>
      <c r="EJ738" s="111"/>
      <c r="EK738" s="111"/>
      <c r="EL738" s="111"/>
      <c r="EM738" s="111"/>
      <c r="EN738" s="111"/>
      <c r="EO738" s="111"/>
      <c r="EP738" s="111"/>
      <c r="EQ738" s="111"/>
      <c r="ER738" s="111"/>
      <c r="ES738" s="111"/>
      <c r="ET738" s="111"/>
      <c r="EU738" s="111"/>
      <c r="EV738" s="111"/>
      <c r="EW738" s="111"/>
      <c r="EX738" s="111"/>
      <c r="EY738" s="111"/>
      <c r="EZ738" s="111"/>
      <c r="FA738" s="111"/>
      <c r="FB738" s="111"/>
      <c r="FC738" s="111"/>
    </row>
    <row r="739" spans="1:159" s="138" customFormat="1" ht="18.75" hidden="1" customHeight="1">
      <c r="A739" s="137"/>
      <c r="B739" s="137"/>
      <c r="C739" s="137">
        <v>2008</v>
      </c>
      <c r="D739" s="128">
        <f t="shared" si="295"/>
        <v>0.08</v>
      </c>
      <c r="E739" s="137">
        <v>0.08</v>
      </c>
      <c r="F739" s="137"/>
      <c r="G739" s="137"/>
      <c r="H739" s="137">
        <f t="shared" si="304"/>
        <v>0</v>
      </c>
      <c r="I739" s="137"/>
      <c r="J739" s="137"/>
      <c r="K739" s="137"/>
      <c r="L739" s="137"/>
      <c r="W739" s="111"/>
      <c r="X739" s="111"/>
      <c r="Y739" s="111"/>
      <c r="Z739" s="111"/>
      <c r="AA739" s="111"/>
      <c r="AB739" s="111"/>
      <c r="AC739" s="111"/>
      <c r="AD739" s="111"/>
      <c r="AE739" s="111"/>
      <c r="AF739" s="111"/>
      <c r="AG739" s="111"/>
      <c r="AH739" s="111"/>
      <c r="AI739" s="111"/>
      <c r="AJ739" s="111"/>
      <c r="AK739" s="111"/>
      <c r="AL739" s="111"/>
      <c r="AM739" s="111"/>
      <c r="AN739" s="111"/>
      <c r="AO739" s="111"/>
      <c r="AP739" s="111"/>
      <c r="AQ739" s="111"/>
      <c r="AR739" s="111"/>
      <c r="AS739" s="111"/>
      <c r="AT739" s="111"/>
      <c r="AU739" s="111"/>
      <c r="AV739" s="111"/>
      <c r="AW739" s="111"/>
      <c r="AX739" s="95">
        <f t="shared" si="301"/>
        <v>0.08</v>
      </c>
      <c r="AY739" s="111"/>
      <c r="AZ739" s="111"/>
      <c r="BA739" s="111"/>
      <c r="BB739" s="111"/>
      <c r="BC739" s="111"/>
      <c r="BD739" s="111"/>
      <c r="BE739" s="111"/>
      <c r="BF739" s="111"/>
      <c r="BG739" s="111"/>
      <c r="BH739" s="111"/>
      <c r="BI739" s="111"/>
      <c r="BJ739" s="111"/>
      <c r="BK739" s="111"/>
      <c r="BL739" s="111"/>
      <c r="BM739" s="111"/>
      <c r="BN739" s="111"/>
      <c r="BO739" s="111"/>
      <c r="BP739" s="111"/>
      <c r="BQ739" s="111"/>
      <c r="BR739" s="111"/>
      <c r="BS739" s="111"/>
      <c r="BT739" s="111"/>
      <c r="BU739" s="111"/>
      <c r="BV739" s="111"/>
      <c r="BW739" s="111"/>
      <c r="BX739" s="111"/>
      <c r="BY739" s="111"/>
      <c r="BZ739" s="111"/>
      <c r="CA739" s="111"/>
      <c r="CB739" s="111"/>
      <c r="CC739" s="111"/>
      <c r="CD739" s="111"/>
      <c r="CE739" s="111"/>
      <c r="CF739" s="111"/>
      <c r="CG739" s="111"/>
      <c r="CH739" s="111"/>
      <c r="CI739" s="111"/>
      <c r="CJ739" s="111"/>
      <c r="CK739" s="111"/>
      <c r="CL739" s="111"/>
      <c r="CM739" s="111"/>
      <c r="CN739" s="111"/>
      <c r="CO739" s="111"/>
      <c r="CP739" s="111"/>
      <c r="CQ739" s="111"/>
      <c r="CR739" s="111"/>
      <c r="CS739" s="111"/>
      <c r="CT739" s="111"/>
      <c r="CU739" s="111"/>
      <c r="CV739" s="111"/>
      <c r="CW739" s="111"/>
      <c r="CX739" s="111"/>
      <c r="CY739" s="111"/>
      <c r="CZ739" s="111"/>
      <c r="DA739" s="111"/>
      <c r="DB739" s="111"/>
      <c r="DC739" s="111"/>
      <c r="DD739" s="111"/>
      <c r="DE739" s="111"/>
      <c r="DF739" s="111"/>
      <c r="DG739" s="111"/>
      <c r="DH739" s="111"/>
      <c r="DI739" s="111"/>
      <c r="DJ739" s="111"/>
      <c r="DK739" s="111"/>
      <c r="DL739" s="111"/>
      <c r="DM739" s="111"/>
      <c r="DN739" s="111"/>
      <c r="DO739" s="111"/>
      <c r="DP739" s="111"/>
      <c r="DQ739" s="111"/>
      <c r="DR739" s="111"/>
      <c r="DS739" s="111"/>
      <c r="DT739" s="111"/>
      <c r="DU739" s="111"/>
      <c r="DV739" s="111"/>
      <c r="DW739" s="111"/>
      <c r="DX739" s="111"/>
      <c r="DY739" s="111"/>
      <c r="DZ739" s="111"/>
      <c r="EA739" s="111"/>
      <c r="EB739" s="111"/>
      <c r="EC739" s="111"/>
      <c r="ED739" s="111"/>
      <c r="EE739" s="111"/>
      <c r="EF739" s="111"/>
      <c r="EG739" s="111"/>
      <c r="EH739" s="111"/>
      <c r="EI739" s="111"/>
      <c r="EJ739" s="111"/>
      <c r="EK739" s="111"/>
      <c r="EL739" s="111"/>
      <c r="EM739" s="111"/>
      <c r="EN739" s="111"/>
      <c r="EO739" s="111"/>
      <c r="EP739" s="111"/>
      <c r="EQ739" s="111"/>
      <c r="ER739" s="111"/>
      <c r="ES739" s="111"/>
      <c r="ET739" s="111"/>
      <c r="EU739" s="111"/>
      <c r="EV739" s="111"/>
      <c r="EW739" s="111"/>
      <c r="EX739" s="111"/>
      <c r="EY739" s="111"/>
      <c r="EZ739" s="111"/>
      <c r="FA739" s="111"/>
      <c r="FB739" s="111"/>
      <c r="FC739" s="111"/>
    </row>
    <row r="740" spans="1:159" s="138" customFormat="1" ht="18.75" hidden="1" customHeight="1">
      <c r="A740" s="137"/>
      <c r="B740" s="137"/>
      <c r="C740" s="137">
        <v>2009</v>
      </c>
      <c r="D740" s="128">
        <f t="shared" si="295"/>
        <v>0.85</v>
      </c>
      <c r="E740" s="137">
        <v>0.85</v>
      </c>
      <c r="F740" s="137"/>
      <c r="G740" s="137"/>
      <c r="H740" s="137">
        <f t="shared" si="304"/>
        <v>0</v>
      </c>
      <c r="I740" s="137"/>
      <c r="J740" s="137"/>
      <c r="K740" s="137"/>
      <c r="L740" s="137"/>
      <c r="W740" s="111"/>
      <c r="X740" s="111"/>
      <c r="Y740" s="111"/>
      <c r="Z740" s="111"/>
      <c r="AA740" s="111"/>
      <c r="AB740" s="111"/>
      <c r="AC740" s="111"/>
      <c r="AD740" s="111"/>
      <c r="AE740" s="111"/>
      <c r="AF740" s="111"/>
      <c r="AG740" s="111"/>
      <c r="AH740" s="111"/>
      <c r="AI740" s="111"/>
      <c r="AJ740" s="111"/>
      <c r="AK740" s="111"/>
      <c r="AL740" s="111"/>
      <c r="AM740" s="111"/>
      <c r="AN740" s="111"/>
      <c r="AO740" s="111"/>
      <c r="AP740" s="111"/>
      <c r="AQ740" s="111"/>
      <c r="AR740" s="111"/>
      <c r="AS740" s="111"/>
      <c r="AT740" s="111"/>
      <c r="AU740" s="111"/>
      <c r="AV740" s="111"/>
      <c r="AW740" s="111"/>
      <c r="AX740" s="95">
        <f t="shared" si="301"/>
        <v>0.85</v>
      </c>
      <c r="AY740" s="111"/>
      <c r="AZ740" s="111"/>
      <c r="BA740" s="111"/>
      <c r="BB740" s="111"/>
      <c r="BC740" s="111"/>
      <c r="BD740" s="111"/>
      <c r="BE740" s="111"/>
      <c r="BF740" s="111"/>
      <c r="BG740" s="111"/>
      <c r="BH740" s="111"/>
      <c r="BI740" s="111"/>
      <c r="BJ740" s="111"/>
      <c r="BK740" s="111"/>
      <c r="BL740" s="111"/>
      <c r="BM740" s="111"/>
      <c r="BN740" s="111"/>
      <c r="BO740" s="111"/>
      <c r="BP740" s="111"/>
      <c r="BQ740" s="111"/>
      <c r="BR740" s="111"/>
      <c r="BS740" s="111"/>
      <c r="BT740" s="111"/>
      <c r="BU740" s="111"/>
      <c r="BV740" s="111"/>
      <c r="BW740" s="111"/>
      <c r="BX740" s="111"/>
      <c r="BY740" s="111"/>
      <c r="BZ740" s="111"/>
      <c r="CA740" s="111"/>
      <c r="CB740" s="111"/>
      <c r="CC740" s="111"/>
      <c r="CD740" s="111"/>
      <c r="CE740" s="111"/>
      <c r="CF740" s="111"/>
      <c r="CG740" s="111"/>
      <c r="CH740" s="111"/>
      <c r="CI740" s="111"/>
      <c r="CJ740" s="111"/>
      <c r="CK740" s="111"/>
      <c r="CL740" s="111"/>
      <c r="CM740" s="111"/>
      <c r="CN740" s="111"/>
      <c r="CO740" s="111"/>
      <c r="CP740" s="111"/>
      <c r="CQ740" s="111"/>
      <c r="CR740" s="111"/>
      <c r="CS740" s="111"/>
      <c r="CT740" s="111"/>
      <c r="CU740" s="111"/>
      <c r="CV740" s="111"/>
      <c r="CW740" s="111"/>
      <c r="CX740" s="111"/>
      <c r="CY740" s="111"/>
      <c r="CZ740" s="111"/>
      <c r="DA740" s="111"/>
      <c r="DB740" s="111"/>
      <c r="DC740" s="111"/>
      <c r="DD740" s="111"/>
      <c r="DE740" s="111"/>
      <c r="DF740" s="111"/>
      <c r="DG740" s="111"/>
      <c r="DH740" s="111"/>
      <c r="DI740" s="111"/>
      <c r="DJ740" s="111"/>
      <c r="DK740" s="111"/>
      <c r="DL740" s="111"/>
      <c r="DM740" s="111"/>
      <c r="DN740" s="111"/>
      <c r="DO740" s="111"/>
      <c r="DP740" s="111"/>
      <c r="DQ740" s="111"/>
      <c r="DR740" s="111"/>
      <c r="DS740" s="111"/>
      <c r="DT740" s="111"/>
      <c r="DU740" s="111"/>
      <c r="DV740" s="111"/>
      <c r="DW740" s="111"/>
      <c r="DX740" s="111"/>
      <c r="DY740" s="111"/>
      <c r="DZ740" s="111"/>
      <c r="EA740" s="111"/>
      <c r="EB740" s="111"/>
      <c r="EC740" s="111"/>
      <c r="ED740" s="111"/>
      <c r="EE740" s="111"/>
      <c r="EF740" s="111"/>
      <c r="EG740" s="111"/>
      <c r="EH740" s="111"/>
      <c r="EI740" s="111"/>
      <c r="EJ740" s="111"/>
      <c r="EK740" s="111"/>
      <c r="EL740" s="111"/>
      <c r="EM740" s="111"/>
      <c r="EN740" s="111"/>
      <c r="EO740" s="111"/>
      <c r="EP740" s="111"/>
      <c r="EQ740" s="111"/>
      <c r="ER740" s="111"/>
      <c r="ES740" s="111"/>
      <c r="ET740" s="111"/>
      <c r="EU740" s="111"/>
      <c r="EV740" s="111"/>
      <c r="EW740" s="111"/>
      <c r="EX740" s="111"/>
      <c r="EY740" s="111"/>
      <c r="EZ740" s="111"/>
      <c r="FA740" s="111"/>
      <c r="FB740" s="111"/>
      <c r="FC740" s="111"/>
    </row>
    <row r="741" spans="1:159" s="138" customFormat="1" ht="18.75" hidden="1" customHeight="1">
      <c r="A741" s="137"/>
      <c r="B741" s="137"/>
      <c r="C741" s="137">
        <v>2010</v>
      </c>
      <c r="D741" s="128">
        <f t="shared" si="295"/>
        <v>0.9</v>
      </c>
      <c r="E741" s="137">
        <v>0.9</v>
      </c>
      <c r="F741" s="137"/>
      <c r="G741" s="137"/>
      <c r="H741" s="137">
        <f t="shared" si="304"/>
        <v>0</v>
      </c>
      <c r="I741" s="137"/>
      <c r="J741" s="137"/>
      <c r="K741" s="137"/>
      <c r="L741" s="137"/>
      <c r="W741" s="111"/>
      <c r="X741" s="111"/>
      <c r="Y741" s="111"/>
      <c r="Z741" s="111"/>
      <c r="AA741" s="111"/>
      <c r="AB741" s="111"/>
      <c r="AC741" s="111"/>
      <c r="AD741" s="111"/>
      <c r="AE741" s="111"/>
      <c r="AF741" s="111"/>
      <c r="AG741" s="111"/>
      <c r="AH741" s="111"/>
      <c r="AI741" s="111"/>
      <c r="AJ741" s="111"/>
      <c r="AK741" s="111"/>
      <c r="AL741" s="111"/>
      <c r="AM741" s="111"/>
      <c r="AN741" s="111"/>
      <c r="AO741" s="111"/>
      <c r="AP741" s="111"/>
      <c r="AQ741" s="111"/>
      <c r="AR741" s="111"/>
      <c r="AS741" s="111"/>
      <c r="AT741" s="111"/>
      <c r="AU741" s="111"/>
      <c r="AV741" s="111"/>
      <c r="AW741" s="111"/>
      <c r="AX741" s="95">
        <f t="shared" si="301"/>
        <v>0.9</v>
      </c>
      <c r="AY741" s="111"/>
      <c r="AZ741" s="111"/>
      <c r="BA741" s="111"/>
      <c r="BB741" s="111"/>
      <c r="BC741" s="111"/>
      <c r="BD741" s="111"/>
      <c r="BE741" s="111"/>
      <c r="BF741" s="111"/>
      <c r="BG741" s="111"/>
      <c r="BH741" s="111"/>
      <c r="BI741" s="111"/>
      <c r="BJ741" s="111"/>
      <c r="BK741" s="111"/>
      <c r="BL741" s="111"/>
      <c r="BM741" s="111"/>
      <c r="BN741" s="111"/>
      <c r="BO741" s="111"/>
      <c r="BP741" s="111"/>
      <c r="BQ741" s="111"/>
      <c r="BR741" s="111"/>
      <c r="BS741" s="111"/>
      <c r="BT741" s="111"/>
      <c r="BU741" s="111"/>
      <c r="BV741" s="111"/>
      <c r="BW741" s="111"/>
      <c r="BX741" s="111"/>
      <c r="BY741" s="111"/>
      <c r="BZ741" s="111"/>
      <c r="CA741" s="111"/>
      <c r="CB741" s="111"/>
      <c r="CC741" s="111"/>
      <c r="CD741" s="111"/>
      <c r="CE741" s="111"/>
      <c r="CF741" s="111"/>
      <c r="CG741" s="111"/>
      <c r="CH741" s="111"/>
      <c r="CI741" s="111"/>
      <c r="CJ741" s="111"/>
      <c r="CK741" s="111"/>
      <c r="CL741" s="111"/>
      <c r="CM741" s="111"/>
      <c r="CN741" s="111"/>
      <c r="CO741" s="111"/>
      <c r="CP741" s="111"/>
      <c r="CQ741" s="111"/>
      <c r="CR741" s="111"/>
      <c r="CS741" s="111"/>
      <c r="CT741" s="111"/>
      <c r="CU741" s="111"/>
      <c r="CV741" s="111"/>
      <c r="CW741" s="111"/>
      <c r="CX741" s="111"/>
      <c r="CY741" s="111"/>
      <c r="CZ741" s="111"/>
      <c r="DA741" s="111"/>
      <c r="DB741" s="111"/>
      <c r="DC741" s="111"/>
      <c r="DD741" s="111"/>
      <c r="DE741" s="111"/>
      <c r="DF741" s="111"/>
      <c r="DG741" s="111"/>
      <c r="DH741" s="111"/>
      <c r="DI741" s="111"/>
      <c r="DJ741" s="111"/>
      <c r="DK741" s="111"/>
      <c r="DL741" s="111"/>
      <c r="DM741" s="111"/>
      <c r="DN741" s="111"/>
      <c r="DO741" s="111"/>
      <c r="DP741" s="111"/>
      <c r="DQ741" s="111"/>
      <c r="DR741" s="111"/>
      <c r="DS741" s="111"/>
      <c r="DT741" s="111"/>
      <c r="DU741" s="111"/>
      <c r="DV741" s="111"/>
      <c r="DW741" s="111"/>
      <c r="DX741" s="111"/>
      <c r="DY741" s="111"/>
      <c r="DZ741" s="111"/>
      <c r="EA741" s="111"/>
      <c r="EB741" s="111"/>
      <c r="EC741" s="111"/>
      <c r="ED741" s="111"/>
      <c r="EE741" s="111"/>
      <c r="EF741" s="111"/>
      <c r="EG741" s="111"/>
      <c r="EH741" s="111"/>
      <c r="EI741" s="111"/>
      <c r="EJ741" s="111"/>
      <c r="EK741" s="111"/>
      <c r="EL741" s="111"/>
      <c r="EM741" s="111"/>
      <c r="EN741" s="111"/>
      <c r="EO741" s="111"/>
      <c r="EP741" s="111"/>
      <c r="EQ741" s="111"/>
      <c r="ER741" s="111"/>
      <c r="ES741" s="111"/>
      <c r="ET741" s="111"/>
      <c r="EU741" s="111"/>
      <c r="EV741" s="111"/>
      <c r="EW741" s="111"/>
      <c r="EX741" s="111"/>
      <c r="EY741" s="111"/>
      <c r="EZ741" s="111"/>
      <c r="FA741" s="111"/>
      <c r="FB741" s="111"/>
      <c r="FC741" s="111"/>
    </row>
    <row r="742" spans="1:159" s="138" customFormat="1" ht="18.75" hidden="1" customHeight="1">
      <c r="A742" s="137"/>
      <c r="B742" s="137"/>
      <c r="C742" s="137">
        <v>2011</v>
      </c>
      <c r="D742" s="128">
        <f t="shared" si="295"/>
        <v>0.95</v>
      </c>
      <c r="E742" s="137">
        <v>0.95</v>
      </c>
      <c r="F742" s="137"/>
      <c r="G742" s="137"/>
      <c r="H742" s="137">
        <f t="shared" si="304"/>
        <v>0</v>
      </c>
      <c r="I742" s="137"/>
      <c r="J742" s="137"/>
      <c r="K742" s="137"/>
      <c r="L742" s="137"/>
      <c r="W742" s="111"/>
      <c r="X742" s="111"/>
      <c r="Y742" s="111"/>
      <c r="Z742" s="111"/>
      <c r="AA742" s="111"/>
      <c r="AB742" s="111"/>
      <c r="AC742" s="111"/>
      <c r="AD742" s="111"/>
      <c r="AE742" s="111"/>
      <c r="AF742" s="111"/>
      <c r="AG742" s="111"/>
      <c r="AH742" s="111"/>
      <c r="AI742" s="111"/>
      <c r="AJ742" s="111"/>
      <c r="AK742" s="111"/>
      <c r="AL742" s="111"/>
      <c r="AM742" s="111"/>
      <c r="AN742" s="111"/>
      <c r="AO742" s="111"/>
      <c r="AP742" s="111"/>
      <c r="AQ742" s="111"/>
      <c r="AR742" s="111"/>
      <c r="AS742" s="111"/>
      <c r="AT742" s="111"/>
      <c r="AU742" s="111"/>
      <c r="AV742" s="111"/>
      <c r="AW742" s="111"/>
      <c r="AX742" s="95">
        <f t="shared" si="301"/>
        <v>0.95</v>
      </c>
      <c r="AY742" s="111"/>
      <c r="AZ742" s="111"/>
      <c r="BA742" s="111"/>
      <c r="BB742" s="111"/>
      <c r="BC742" s="111"/>
      <c r="BD742" s="111"/>
      <c r="BE742" s="111"/>
      <c r="BF742" s="111"/>
      <c r="BG742" s="111"/>
      <c r="BH742" s="111"/>
      <c r="BI742" s="111"/>
      <c r="BJ742" s="111"/>
      <c r="BK742" s="111"/>
      <c r="BL742" s="111"/>
      <c r="BM742" s="111"/>
      <c r="BN742" s="111"/>
      <c r="BO742" s="111"/>
      <c r="BP742" s="111"/>
      <c r="BQ742" s="111"/>
      <c r="BR742" s="111"/>
      <c r="BS742" s="111"/>
      <c r="BT742" s="111"/>
      <c r="BU742" s="111"/>
      <c r="BV742" s="111"/>
      <c r="BW742" s="111"/>
      <c r="BX742" s="111"/>
      <c r="BY742" s="111"/>
      <c r="BZ742" s="111"/>
      <c r="CA742" s="111"/>
      <c r="CB742" s="111"/>
      <c r="CC742" s="111"/>
      <c r="CD742" s="111"/>
      <c r="CE742" s="111"/>
      <c r="CF742" s="111"/>
      <c r="CG742" s="111"/>
      <c r="CH742" s="111"/>
      <c r="CI742" s="111"/>
      <c r="CJ742" s="111"/>
      <c r="CK742" s="111"/>
      <c r="CL742" s="111"/>
      <c r="CM742" s="111"/>
      <c r="CN742" s="111"/>
      <c r="CO742" s="111"/>
      <c r="CP742" s="111"/>
      <c r="CQ742" s="111"/>
      <c r="CR742" s="111"/>
      <c r="CS742" s="111"/>
      <c r="CT742" s="111"/>
      <c r="CU742" s="111"/>
      <c r="CV742" s="111"/>
      <c r="CW742" s="111"/>
      <c r="CX742" s="111"/>
      <c r="CY742" s="111"/>
      <c r="CZ742" s="111"/>
      <c r="DA742" s="111"/>
      <c r="DB742" s="111"/>
      <c r="DC742" s="111"/>
      <c r="DD742" s="111"/>
      <c r="DE742" s="111"/>
      <c r="DF742" s="111"/>
      <c r="DG742" s="111"/>
      <c r="DH742" s="111"/>
      <c r="DI742" s="111"/>
      <c r="DJ742" s="111"/>
      <c r="DK742" s="111"/>
      <c r="DL742" s="111"/>
      <c r="DM742" s="111"/>
      <c r="DN742" s="111"/>
      <c r="DO742" s="111"/>
      <c r="DP742" s="111"/>
      <c r="DQ742" s="111"/>
      <c r="DR742" s="111"/>
      <c r="DS742" s="111"/>
      <c r="DT742" s="111"/>
      <c r="DU742" s="111"/>
      <c r="DV742" s="111"/>
      <c r="DW742" s="111"/>
      <c r="DX742" s="111"/>
      <c r="DY742" s="111"/>
      <c r="DZ742" s="111"/>
      <c r="EA742" s="111"/>
      <c r="EB742" s="111"/>
      <c r="EC742" s="111"/>
      <c r="ED742" s="111"/>
      <c r="EE742" s="111"/>
      <c r="EF742" s="111"/>
      <c r="EG742" s="111"/>
      <c r="EH742" s="111"/>
      <c r="EI742" s="111"/>
      <c r="EJ742" s="111"/>
      <c r="EK742" s="111"/>
      <c r="EL742" s="111"/>
      <c r="EM742" s="111"/>
      <c r="EN742" s="111"/>
      <c r="EO742" s="111"/>
      <c r="EP742" s="111"/>
      <c r="EQ742" s="111"/>
      <c r="ER742" s="111"/>
      <c r="ES742" s="111"/>
      <c r="ET742" s="111"/>
      <c r="EU742" s="111"/>
      <c r="EV742" s="111"/>
      <c r="EW742" s="111"/>
      <c r="EX742" s="111"/>
      <c r="EY742" s="111"/>
      <c r="EZ742" s="111"/>
      <c r="FA742" s="111"/>
      <c r="FB742" s="111"/>
      <c r="FC742" s="111"/>
    </row>
    <row r="743" spans="1:159" s="138" customFormat="1" ht="18.75" hidden="1" customHeight="1">
      <c r="A743" s="137"/>
      <c r="B743" s="137"/>
      <c r="C743" s="137">
        <v>2012</v>
      </c>
      <c r="D743" s="128">
        <f t="shared" si="295"/>
        <v>1</v>
      </c>
      <c r="E743" s="137">
        <v>1</v>
      </c>
      <c r="F743" s="137"/>
      <c r="G743" s="137"/>
      <c r="H743" s="137">
        <f t="shared" si="304"/>
        <v>0</v>
      </c>
      <c r="I743" s="137"/>
      <c r="J743" s="137"/>
      <c r="K743" s="137"/>
      <c r="L743" s="137"/>
      <c r="W743" s="111"/>
      <c r="X743" s="111"/>
      <c r="Y743" s="111"/>
      <c r="Z743" s="111"/>
      <c r="AA743" s="111"/>
      <c r="AB743" s="111"/>
      <c r="AC743" s="111"/>
      <c r="AD743" s="111"/>
      <c r="AE743" s="111"/>
      <c r="AF743" s="111"/>
      <c r="AG743" s="111"/>
      <c r="AH743" s="111"/>
      <c r="AI743" s="111"/>
      <c r="AJ743" s="111"/>
      <c r="AK743" s="111"/>
      <c r="AL743" s="111"/>
      <c r="AM743" s="111"/>
      <c r="AN743" s="111"/>
      <c r="AO743" s="111"/>
      <c r="AP743" s="111"/>
      <c r="AQ743" s="111"/>
      <c r="AR743" s="111"/>
      <c r="AS743" s="111"/>
      <c r="AT743" s="111"/>
      <c r="AU743" s="111"/>
      <c r="AV743" s="111"/>
      <c r="AW743" s="111"/>
      <c r="AX743" s="95">
        <f t="shared" si="301"/>
        <v>1</v>
      </c>
      <c r="AY743" s="111"/>
      <c r="AZ743" s="111"/>
      <c r="BA743" s="111"/>
      <c r="BB743" s="111"/>
      <c r="BC743" s="111"/>
      <c r="BD743" s="111"/>
      <c r="BE743" s="111"/>
      <c r="BF743" s="111"/>
      <c r="BG743" s="111"/>
      <c r="BH743" s="111"/>
      <c r="BI743" s="111"/>
      <c r="BJ743" s="111"/>
      <c r="BK743" s="111"/>
      <c r="BL743" s="111"/>
      <c r="BM743" s="111"/>
      <c r="BN743" s="111"/>
      <c r="BO743" s="111"/>
      <c r="BP743" s="111"/>
      <c r="BQ743" s="111"/>
      <c r="BR743" s="111"/>
      <c r="BS743" s="111"/>
      <c r="BT743" s="111"/>
      <c r="BU743" s="111"/>
      <c r="BV743" s="111"/>
      <c r="BW743" s="111"/>
      <c r="BX743" s="111"/>
      <c r="BY743" s="111"/>
      <c r="BZ743" s="111"/>
      <c r="CA743" s="111"/>
      <c r="CB743" s="111"/>
      <c r="CC743" s="111"/>
      <c r="CD743" s="111"/>
      <c r="CE743" s="111"/>
      <c r="CF743" s="111"/>
      <c r="CG743" s="111"/>
      <c r="CH743" s="111"/>
      <c r="CI743" s="111"/>
      <c r="CJ743" s="111"/>
      <c r="CK743" s="111"/>
      <c r="CL743" s="111"/>
      <c r="CM743" s="111"/>
      <c r="CN743" s="111"/>
      <c r="CO743" s="111"/>
      <c r="CP743" s="111"/>
      <c r="CQ743" s="111"/>
      <c r="CR743" s="111"/>
      <c r="CS743" s="111"/>
      <c r="CT743" s="111"/>
      <c r="CU743" s="111"/>
      <c r="CV743" s="111"/>
      <c r="CW743" s="111"/>
      <c r="CX743" s="111"/>
      <c r="CY743" s="111"/>
      <c r="CZ743" s="111"/>
      <c r="DA743" s="111"/>
      <c r="DB743" s="111"/>
      <c r="DC743" s="111"/>
      <c r="DD743" s="111"/>
      <c r="DE743" s="111"/>
      <c r="DF743" s="111"/>
      <c r="DG743" s="111"/>
      <c r="DH743" s="111"/>
      <c r="DI743" s="111"/>
      <c r="DJ743" s="111"/>
      <c r="DK743" s="111"/>
      <c r="DL743" s="111"/>
      <c r="DM743" s="111"/>
      <c r="DN743" s="111"/>
      <c r="DO743" s="111"/>
      <c r="DP743" s="111"/>
      <c r="DQ743" s="111"/>
      <c r="DR743" s="111"/>
      <c r="DS743" s="111"/>
      <c r="DT743" s="111"/>
      <c r="DU743" s="111"/>
      <c r="DV743" s="111"/>
      <c r="DW743" s="111"/>
      <c r="DX743" s="111"/>
      <c r="DY743" s="111"/>
      <c r="DZ743" s="111"/>
      <c r="EA743" s="111"/>
      <c r="EB743" s="111"/>
      <c r="EC743" s="111"/>
      <c r="ED743" s="111"/>
      <c r="EE743" s="111"/>
      <c r="EF743" s="111"/>
      <c r="EG743" s="111"/>
      <c r="EH743" s="111"/>
      <c r="EI743" s="111"/>
      <c r="EJ743" s="111"/>
      <c r="EK743" s="111"/>
      <c r="EL743" s="111"/>
      <c r="EM743" s="111"/>
      <c r="EN743" s="111"/>
      <c r="EO743" s="111"/>
      <c r="EP743" s="111"/>
      <c r="EQ743" s="111"/>
      <c r="ER743" s="111"/>
      <c r="ES743" s="111"/>
      <c r="ET743" s="111"/>
      <c r="EU743" s="111"/>
      <c r="EV743" s="111"/>
      <c r="EW743" s="111"/>
      <c r="EX743" s="111"/>
      <c r="EY743" s="111"/>
      <c r="EZ743" s="111"/>
      <c r="FA743" s="111"/>
      <c r="FB743" s="111"/>
      <c r="FC743" s="111"/>
    </row>
    <row r="744" spans="1:159" s="138" customFormat="1" ht="18.75" hidden="1" customHeight="1">
      <c r="A744" s="137"/>
      <c r="B744" s="137" t="s">
        <v>271</v>
      </c>
      <c r="C744" s="137"/>
      <c r="D744" s="128">
        <f t="shared" si="295"/>
        <v>0</v>
      </c>
      <c r="E744" s="137"/>
      <c r="F744" s="137"/>
      <c r="G744" s="137"/>
      <c r="H744" s="137">
        <f t="shared" si="304"/>
        <v>0</v>
      </c>
      <c r="I744" s="137"/>
      <c r="J744" s="137"/>
      <c r="K744" s="137"/>
      <c r="L744" s="137"/>
      <c r="W744" s="111"/>
      <c r="X744" s="111"/>
      <c r="Y744" s="111"/>
      <c r="Z744" s="111"/>
      <c r="AA744" s="111"/>
      <c r="AB744" s="111"/>
      <c r="AC744" s="111"/>
      <c r="AD744" s="111"/>
      <c r="AE744" s="111"/>
      <c r="AF744" s="111"/>
      <c r="AG744" s="111"/>
      <c r="AH744" s="111"/>
      <c r="AI744" s="111"/>
      <c r="AJ744" s="111"/>
      <c r="AK744" s="111"/>
      <c r="AL744" s="111"/>
      <c r="AM744" s="111"/>
      <c r="AN744" s="111"/>
      <c r="AO744" s="111"/>
      <c r="AP744" s="111"/>
      <c r="AQ744" s="111"/>
      <c r="AR744" s="111"/>
      <c r="AS744" s="111"/>
      <c r="AT744" s="111"/>
      <c r="AU744" s="111"/>
      <c r="AV744" s="111"/>
      <c r="AW744" s="111"/>
      <c r="AX744" s="95">
        <f t="shared" si="301"/>
        <v>0</v>
      </c>
      <c r="AY744" s="111"/>
      <c r="AZ744" s="111"/>
      <c r="BA744" s="111"/>
      <c r="BB744" s="111"/>
      <c r="BC744" s="111"/>
      <c r="BD744" s="111"/>
      <c r="BE744" s="111"/>
      <c r="BF744" s="111"/>
      <c r="BG744" s="111"/>
      <c r="BH744" s="111"/>
      <c r="BI744" s="111"/>
      <c r="BJ744" s="111"/>
      <c r="BK744" s="111"/>
      <c r="BL744" s="111"/>
      <c r="BM744" s="111"/>
      <c r="BN744" s="111"/>
      <c r="BO744" s="111"/>
      <c r="BP744" s="111"/>
      <c r="BQ744" s="111"/>
      <c r="BR744" s="111"/>
      <c r="BS744" s="111"/>
      <c r="BT744" s="111"/>
      <c r="BU744" s="111"/>
      <c r="BV744" s="111"/>
      <c r="BW744" s="111"/>
      <c r="BX744" s="111"/>
      <c r="BY744" s="111"/>
      <c r="BZ744" s="111"/>
      <c r="CA744" s="111"/>
      <c r="CB744" s="111"/>
      <c r="CC744" s="111"/>
      <c r="CD744" s="111"/>
      <c r="CE744" s="111"/>
      <c r="CF744" s="111"/>
      <c r="CG744" s="111"/>
      <c r="CH744" s="111"/>
      <c r="CI744" s="111"/>
      <c r="CJ744" s="111"/>
      <c r="CK744" s="111"/>
      <c r="CL744" s="111"/>
      <c r="CM744" s="111"/>
      <c r="CN744" s="111"/>
      <c r="CO744" s="111"/>
      <c r="CP744" s="111"/>
      <c r="CQ744" s="111"/>
      <c r="CR744" s="111"/>
      <c r="CS744" s="111"/>
      <c r="CT744" s="111"/>
      <c r="CU744" s="111"/>
      <c r="CV744" s="111"/>
      <c r="CW744" s="111"/>
      <c r="CX744" s="111"/>
      <c r="CY744" s="111"/>
      <c r="CZ744" s="111"/>
      <c r="DA744" s="111"/>
      <c r="DB744" s="111"/>
      <c r="DC744" s="111"/>
      <c r="DD744" s="111"/>
      <c r="DE744" s="111"/>
      <c r="DF744" s="111"/>
      <c r="DG744" s="111"/>
      <c r="DH744" s="111"/>
      <c r="DI744" s="111"/>
      <c r="DJ744" s="111"/>
      <c r="DK744" s="111"/>
      <c r="DL744" s="111"/>
      <c r="DM744" s="111"/>
      <c r="DN744" s="111"/>
      <c r="DO744" s="111"/>
      <c r="DP744" s="111"/>
      <c r="DQ744" s="111"/>
      <c r="DR744" s="111"/>
      <c r="DS744" s="111"/>
      <c r="DT744" s="111"/>
      <c r="DU744" s="111"/>
      <c r="DV744" s="111"/>
      <c r="DW744" s="111"/>
      <c r="DX744" s="111"/>
      <c r="DY744" s="111"/>
      <c r="DZ744" s="111"/>
      <c r="EA744" s="111"/>
      <c r="EB744" s="111"/>
      <c r="EC744" s="111"/>
      <c r="ED744" s="111"/>
      <c r="EE744" s="111"/>
      <c r="EF744" s="111"/>
      <c r="EG744" s="111"/>
      <c r="EH744" s="111"/>
      <c r="EI744" s="111"/>
      <c r="EJ744" s="111"/>
      <c r="EK744" s="111"/>
      <c r="EL744" s="111"/>
      <c r="EM744" s="111"/>
      <c r="EN744" s="111"/>
      <c r="EO744" s="111"/>
      <c r="EP744" s="111"/>
      <c r="EQ744" s="111"/>
      <c r="ER744" s="111"/>
      <c r="ES744" s="111"/>
      <c r="ET744" s="111"/>
      <c r="EU744" s="111"/>
      <c r="EV744" s="111"/>
      <c r="EW744" s="111"/>
      <c r="EX744" s="111"/>
      <c r="EY744" s="111"/>
      <c r="EZ744" s="111"/>
      <c r="FA744" s="111"/>
      <c r="FB744" s="111"/>
      <c r="FC744" s="111"/>
    </row>
    <row r="745" spans="1:159" s="138" customFormat="1" ht="18.75" hidden="1" customHeight="1">
      <c r="A745" s="137"/>
      <c r="B745" s="137"/>
      <c r="C745" s="137">
        <v>2006</v>
      </c>
      <c r="D745" s="128">
        <f t="shared" si="295"/>
        <v>17.190000000000001</v>
      </c>
      <c r="E745" s="137">
        <v>17.190000000000001</v>
      </c>
      <c r="F745" s="137"/>
      <c r="G745" s="137"/>
      <c r="H745" s="137">
        <f t="shared" si="304"/>
        <v>0</v>
      </c>
      <c r="I745" s="137"/>
      <c r="J745" s="137"/>
      <c r="K745" s="137"/>
      <c r="L745" s="137"/>
      <c r="W745" s="111"/>
      <c r="X745" s="111"/>
      <c r="Y745" s="111"/>
      <c r="Z745" s="111"/>
      <c r="AA745" s="111"/>
      <c r="AB745" s="111"/>
      <c r="AC745" s="111"/>
      <c r="AD745" s="111"/>
      <c r="AE745" s="111"/>
      <c r="AF745" s="111"/>
      <c r="AG745" s="111"/>
      <c r="AH745" s="111"/>
      <c r="AI745" s="111"/>
      <c r="AJ745" s="111"/>
      <c r="AK745" s="111"/>
      <c r="AL745" s="111"/>
      <c r="AM745" s="111"/>
      <c r="AN745" s="111"/>
      <c r="AO745" s="111"/>
      <c r="AP745" s="111"/>
      <c r="AQ745" s="111"/>
      <c r="AR745" s="111"/>
      <c r="AS745" s="111"/>
      <c r="AT745" s="111"/>
      <c r="AU745" s="111"/>
      <c r="AV745" s="111"/>
      <c r="AW745" s="111"/>
      <c r="AX745" s="95">
        <f t="shared" si="301"/>
        <v>17.190000000000001</v>
      </c>
      <c r="AY745" s="111"/>
      <c r="AZ745" s="111"/>
      <c r="BA745" s="111"/>
      <c r="BB745" s="111"/>
      <c r="BC745" s="111"/>
      <c r="BD745" s="111"/>
      <c r="BE745" s="111"/>
      <c r="BF745" s="111"/>
      <c r="BG745" s="111"/>
      <c r="BH745" s="111"/>
      <c r="BI745" s="111"/>
      <c r="BJ745" s="111"/>
      <c r="BK745" s="111"/>
      <c r="BL745" s="111"/>
      <c r="BM745" s="111"/>
      <c r="BN745" s="111"/>
      <c r="BO745" s="111"/>
      <c r="BP745" s="111"/>
      <c r="BQ745" s="111"/>
      <c r="BR745" s="111"/>
      <c r="BS745" s="111"/>
      <c r="BT745" s="111"/>
      <c r="BU745" s="111"/>
      <c r="BV745" s="111"/>
      <c r="BW745" s="111"/>
      <c r="BX745" s="111"/>
      <c r="BY745" s="111"/>
      <c r="BZ745" s="111"/>
      <c r="CA745" s="111"/>
      <c r="CB745" s="111"/>
      <c r="CC745" s="111"/>
      <c r="CD745" s="111"/>
      <c r="CE745" s="111"/>
      <c r="CF745" s="111"/>
      <c r="CG745" s="111"/>
      <c r="CH745" s="111"/>
      <c r="CI745" s="111"/>
      <c r="CJ745" s="111"/>
      <c r="CK745" s="111"/>
      <c r="CL745" s="111"/>
      <c r="CM745" s="111"/>
      <c r="CN745" s="111"/>
      <c r="CO745" s="111"/>
      <c r="CP745" s="111"/>
      <c r="CQ745" s="111"/>
      <c r="CR745" s="111"/>
      <c r="CS745" s="111"/>
      <c r="CT745" s="111"/>
      <c r="CU745" s="111"/>
      <c r="CV745" s="111"/>
      <c r="CW745" s="111"/>
      <c r="CX745" s="111"/>
      <c r="CY745" s="111"/>
      <c r="CZ745" s="111"/>
      <c r="DA745" s="111"/>
      <c r="DB745" s="111"/>
      <c r="DC745" s="111"/>
      <c r="DD745" s="111"/>
      <c r="DE745" s="111"/>
      <c r="DF745" s="111"/>
      <c r="DG745" s="111"/>
      <c r="DH745" s="111"/>
      <c r="DI745" s="111"/>
      <c r="DJ745" s="111"/>
      <c r="DK745" s="111"/>
      <c r="DL745" s="111"/>
      <c r="DM745" s="111"/>
      <c r="DN745" s="111"/>
      <c r="DO745" s="111"/>
      <c r="DP745" s="111"/>
      <c r="DQ745" s="111"/>
      <c r="DR745" s="111"/>
      <c r="DS745" s="111"/>
      <c r="DT745" s="111"/>
      <c r="DU745" s="111"/>
      <c r="DV745" s="111"/>
      <c r="DW745" s="111"/>
      <c r="DX745" s="111"/>
      <c r="DY745" s="111"/>
      <c r="DZ745" s="111"/>
      <c r="EA745" s="111"/>
      <c r="EB745" s="111"/>
      <c r="EC745" s="111"/>
      <c r="ED745" s="111"/>
      <c r="EE745" s="111"/>
      <c r="EF745" s="111"/>
      <c r="EG745" s="111"/>
      <c r="EH745" s="111"/>
      <c r="EI745" s="111"/>
      <c r="EJ745" s="111"/>
      <c r="EK745" s="111"/>
      <c r="EL745" s="111"/>
      <c r="EM745" s="111"/>
      <c r="EN745" s="111"/>
      <c r="EO745" s="111"/>
      <c r="EP745" s="111"/>
      <c r="EQ745" s="111"/>
      <c r="ER745" s="111"/>
      <c r="ES745" s="111"/>
      <c r="ET745" s="111"/>
      <c r="EU745" s="111"/>
      <c r="EV745" s="111"/>
      <c r="EW745" s="111"/>
      <c r="EX745" s="111"/>
      <c r="EY745" s="111"/>
      <c r="EZ745" s="111"/>
      <c r="FA745" s="111"/>
      <c r="FB745" s="111"/>
      <c r="FC745" s="111"/>
    </row>
    <row r="746" spans="1:159" s="138" customFormat="1" ht="18.75" hidden="1" customHeight="1">
      <c r="A746" s="137"/>
      <c r="B746" s="137"/>
      <c r="C746" s="137">
        <v>2007</v>
      </c>
      <c r="D746" s="128">
        <f t="shared" si="295"/>
        <v>24.183</v>
      </c>
      <c r="E746" s="137">
        <v>24.183</v>
      </c>
      <c r="F746" s="137"/>
      <c r="G746" s="137"/>
      <c r="H746" s="137">
        <f t="shared" si="304"/>
        <v>0</v>
      </c>
      <c r="I746" s="137"/>
      <c r="J746" s="137"/>
      <c r="K746" s="137"/>
      <c r="L746" s="137"/>
      <c r="W746" s="111"/>
      <c r="X746" s="111"/>
      <c r="Y746" s="111"/>
      <c r="Z746" s="111"/>
      <c r="AA746" s="111"/>
      <c r="AB746" s="111"/>
      <c r="AC746" s="111"/>
      <c r="AD746" s="111"/>
      <c r="AE746" s="111"/>
      <c r="AF746" s="111"/>
      <c r="AG746" s="111"/>
      <c r="AH746" s="111"/>
      <c r="AI746" s="111"/>
      <c r="AJ746" s="111"/>
      <c r="AK746" s="111"/>
      <c r="AL746" s="111"/>
      <c r="AM746" s="111"/>
      <c r="AN746" s="111"/>
      <c r="AO746" s="111"/>
      <c r="AP746" s="111"/>
      <c r="AQ746" s="111"/>
      <c r="AR746" s="111"/>
      <c r="AS746" s="111"/>
      <c r="AT746" s="111"/>
      <c r="AU746" s="111"/>
      <c r="AV746" s="111"/>
      <c r="AW746" s="111"/>
      <c r="AX746" s="95">
        <f t="shared" si="301"/>
        <v>24.183</v>
      </c>
      <c r="AY746" s="111"/>
      <c r="AZ746" s="111"/>
      <c r="BA746" s="111"/>
      <c r="BB746" s="111"/>
      <c r="BC746" s="111"/>
      <c r="BD746" s="111"/>
      <c r="BE746" s="111"/>
      <c r="BF746" s="111"/>
      <c r="BG746" s="111"/>
      <c r="BH746" s="111"/>
      <c r="BI746" s="111"/>
      <c r="BJ746" s="111"/>
      <c r="BK746" s="111"/>
      <c r="BL746" s="111"/>
      <c r="BM746" s="111"/>
      <c r="BN746" s="111"/>
      <c r="BO746" s="111"/>
      <c r="BP746" s="111"/>
      <c r="BQ746" s="111"/>
      <c r="BR746" s="111"/>
      <c r="BS746" s="111"/>
      <c r="BT746" s="111"/>
      <c r="BU746" s="111"/>
      <c r="BV746" s="111"/>
      <c r="BW746" s="111"/>
      <c r="BX746" s="111"/>
      <c r="BY746" s="111"/>
      <c r="BZ746" s="111"/>
      <c r="CA746" s="111"/>
      <c r="CB746" s="111"/>
      <c r="CC746" s="111"/>
      <c r="CD746" s="111"/>
      <c r="CE746" s="111"/>
      <c r="CF746" s="111"/>
      <c r="CG746" s="111"/>
      <c r="CH746" s="111"/>
      <c r="CI746" s="111"/>
      <c r="CJ746" s="111"/>
      <c r="CK746" s="111"/>
      <c r="CL746" s="111"/>
      <c r="CM746" s="111"/>
      <c r="CN746" s="111"/>
      <c r="CO746" s="111"/>
      <c r="CP746" s="111"/>
      <c r="CQ746" s="111"/>
      <c r="CR746" s="111"/>
      <c r="CS746" s="111"/>
      <c r="CT746" s="111"/>
      <c r="CU746" s="111"/>
      <c r="CV746" s="111"/>
      <c r="CW746" s="111"/>
      <c r="CX746" s="111"/>
      <c r="CY746" s="111"/>
      <c r="CZ746" s="111"/>
      <c r="DA746" s="111"/>
      <c r="DB746" s="111"/>
      <c r="DC746" s="111"/>
      <c r="DD746" s="111"/>
      <c r="DE746" s="111"/>
      <c r="DF746" s="111"/>
      <c r="DG746" s="111"/>
      <c r="DH746" s="111"/>
      <c r="DI746" s="111"/>
      <c r="DJ746" s="111"/>
      <c r="DK746" s="111"/>
      <c r="DL746" s="111"/>
      <c r="DM746" s="111"/>
      <c r="DN746" s="111"/>
      <c r="DO746" s="111"/>
      <c r="DP746" s="111"/>
      <c r="DQ746" s="111"/>
      <c r="DR746" s="111"/>
      <c r="DS746" s="111"/>
      <c r="DT746" s="111"/>
      <c r="DU746" s="111"/>
      <c r="DV746" s="111"/>
      <c r="DW746" s="111"/>
      <c r="DX746" s="111"/>
      <c r="DY746" s="111"/>
      <c r="DZ746" s="111"/>
      <c r="EA746" s="111"/>
      <c r="EB746" s="111"/>
      <c r="EC746" s="111"/>
      <c r="ED746" s="111"/>
      <c r="EE746" s="111"/>
      <c r="EF746" s="111"/>
      <c r="EG746" s="111"/>
      <c r="EH746" s="111"/>
      <c r="EI746" s="111"/>
      <c r="EJ746" s="111"/>
      <c r="EK746" s="111"/>
      <c r="EL746" s="111"/>
      <c r="EM746" s="111"/>
      <c r="EN746" s="111"/>
      <c r="EO746" s="111"/>
      <c r="EP746" s="111"/>
      <c r="EQ746" s="111"/>
      <c r="ER746" s="111"/>
      <c r="ES746" s="111"/>
      <c r="ET746" s="111"/>
      <c r="EU746" s="111"/>
      <c r="EV746" s="111"/>
      <c r="EW746" s="111"/>
      <c r="EX746" s="111"/>
      <c r="EY746" s="111"/>
      <c r="EZ746" s="111"/>
      <c r="FA746" s="111"/>
      <c r="FB746" s="111"/>
      <c r="FC746" s="111"/>
    </row>
    <row r="747" spans="1:159" s="138" customFormat="1" ht="18.75" hidden="1" customHeight="1">
      <c r="A747" s="137"/>
      <c r="B747" s="137"/>
      <c r="C747" s="137">
        <v>2008</v>
      </c>
      <c r="D747" s="128">
        <f t="shared" si="295"/>
        <v>26.213999999999999</v>
      </c>
      <c r="E747" s="137">
        <v>26.213999999999999</v>
      </c>
      <c r="F747" s="137"/>
      <c r="G747" s="137"/>
      <c r="H747" s="137">
        <f t="shared" si="304"/>
        <v>0</v>
      </c>
      <c r="I747" s="137"/>
      <c r="J747" s="137"/>
      <c r="K747" s="137"/>
      <c r="L747" s="137"/>
      <c r="W747" s="111"/>
      <c r="X747" s="111"/>
      <c r="Y747" s="111"/>
      <c r="Z747" s="111"/>
      <c r="AA747" s="111"/>
      <c r="AB747" s="111"/>
      <c r="AC747" s="111"/>
      <c r="AD747" s="111"/>
      <c r="AE747" s="111"/>
      <c r="AF747" s="111"/>
      <c r="AG747" s="111"/>
      <c r="AH747" s="111"/>
      <c r="AI747" s="111"/>
      <c r="AJ747" s="111"/>
      <c r="AK747" s="111"/>
      <c r="AL747" s="111"/>
      <c r="AM747" s="111"/>
      <c r="AN747" s="111"/>
      <c r="AO747" s="111"/>
      <c r="AP747" s="111"/>
      <c r="AQ747" s="111"/>
      <c r="AR747" s="111"/>
      <c r="AS747" s="111"/>
      <c r="AT747" s="111"/>
      <c r="AU747" s="111"/>
      <c r="AV747" s="111"/>
      <c r="AW747" s="111"/>
      <c r="AX747" s="95">
        <f t="shared" si="301"/>
        <v>26.213999999999999</v>
      </c>
      <c r="AY747" s="111"/>
      <c r="AZ747" s="111"/>
      <c r="BA747" s="111"/>
      <c r="BB747" s="111"/>
      <c r="BC747" s="111"/>
      <c r="BD747" s="111"/>
      <c r="BE747" s="111"/>
      <c r="BF747" s="111"/>
      <c r="BG747" s="111"/>
      <c r="BH747" s="111"/>
      <c r="BI747" s="111"/>
      <c r="BJ747" s="111"/>
      <c r="BK747" s="111"/>
      <c r="BL747" s="111"/>
      <c r="BM747" s="111"/>
      <c r="BN747" s="111"/>
      <c r="BO747" s="111"/>
      <c r="BP747" s="111"/>
      <c r="BQ747" s="111"/>
      <c r="BR747" s="111"/>
      <c r="BS747" s="111"/>
      <c r="BT747" s="111"/>
      <c r="BU747" s="111"/>
      <c r="BV747" s="111"/>
      <c r="BW747" s="111"/>
      <c r="BX747" s="111"/>
      <c r="BY747" s="111"/>
      <c r="BZ747" s="111"/>
      <c r="CA747" s="111"/>
      <c r="CB747" s="111"/>
      <c r="CC747" s="111"/>
      <c r="CD747" s="111"/>
      <c r="CE747" s="111"/>
      <c r="CF747" s="111"/>
      <c r="CG747" s="111"/>
      <c r="CH747" s="111"/>
      <c r="CI747" s="111"/>
      <c r="CJ747" s="111"/>
      <c r="CK747" s="111"/>
      <c r="CL747" s="111"/>
      <c r="CM747" s="111"/>
      <c r="CN747" s="111"/>
      <c r="CO747" s="111"/>
      <c r="CP747" s="111"/>
      <c r="CQ747" s="111"/>
      <c r="CR747" s="111"/>
      <c r="CS747" s="111"/>
      <c r="CT747" s="111"/>
      <c r="CU747" s="111"/>
      <c r="CV747" s="111"/>
      <c r="CW747" s="111"/>
      <c r="CX747" s="111"/>
      <c r="CY747" s="111"/>
      <c r="CZ747" s="111"/>
      <c r="DA747" s="111"/>
      <c r="DB747" s="111"/>
      <c r="DC747" s="111"/>
      <c r="DD747" s="111"/>
      <c r="DE747" s="111"/>
      <c r="DF747" s="111"/>
      <c r="DG747" s="111"/>
      <c r="DH747" s="111"/>
      <c r="DI747" s="111"/>
      <c r="DJ747" s="111"/>
      <c r="DK747" s="111"/>
      <c r="DL747" s="111"/>
      <c r="DM747" s="111"/>
      <c r="DN747" s="111"/>
      <c r="DO747" s="111"/>
      <c r="DP747" s="111"/>
      <c r="DQ747" s="111"/>
      <c r="DR747" s="111"/>
      <c r="DS747" s="111"/>
      <c r="DT747" s="111"/>
      <c r="DU747" s="111"/>
      <c r="DV747" s="111"/>
      <c r="DW747" s="111"/>
      <c r="DX747" s="111"/>
      <c r="DY747" s="111"/>
      <c r="DZ747" s="111"/>
      <c r="EA747" s="111"/>
      <c r="EB747" s="111"/>
      <c r="EC747" s="111"/>
      <c r="ED747" s="111"/>
      <c r="EE747" s="111"/>
      <c r="EF747" s="111"/>
      <c r="EG747" s="111"/>
      <c r="EH747" s="111"/>
      <c r="EI747" s="111"/>
      <c r="EJ747" s="111"/>
      <c r="EK747" s="111"/>
      <c r="EL747" s="111"/>
      <c r="EM747" s="111"/>
      <c r="EN747" s="111"/>
      <c r="EO747" s="111"/>
      <c r="EP747" s="111"/>
      <c r="EQ747" s="111"/>
      <c r="ER747" s="111"/>
      <c r="ES747" s="111"/>
      <c r="ET747" s="111"/>
      <c r="EU747" s="111"/>
      <c r="EV747" s="111"/>
      <c r="EW747" s="111"/>
      <c r="EX747" s="111"/>
      <c r="EY747" s="111"/>
      <c r="EZ747" s="111"/>
      <c r="FA747" s="111"/>
      <c r="FB747" s="111"/>
      <c r="FC747" s="111"/>
    </row>
    <row r="748" spans="1:159" s="138" customFormat="1" ht="18.75" hidden="1" customHeight="1">
      <c r="A748" s="137"/>
      <c r="B748" s="137"/>
      <c r="C748" s="137">
        <v>2009</v>
      </c>
      <c r="D748" s="128">
        <f t="shared" si="295"/>
        <v>28.023</v>
      </c>
      <c r="E748" s="137">
        <v>28.023</v>
      </c>
      <c r="F748" s="137"/>
      <c r="G748" s="137"/>
      <c r="H748" s="137">
        <f t="shared" si="304"/>
        <v>0</v>
      </c>
      <c r="I748" s="137"/>
      <c r="J748" s="137"/>
      <c r="K748" s="137"/>
      <c r="L748" s="137"/>
      <c r="W748" s="111"/>
      <c r="X748" s="111"/>
      <c r="Y748" s="111"/>
      <c r="Z748" s="111"/>
      <c r="AA748" s="111"/>
      <c r="AB748" s="111"/>
      <c r="AC748" s="111"/>
      <c r="AD748" s="111"/>
      <c r="AE748" s="111"/>
      <c r="AF748" s="111"/>
      <c r="AG748" s="111"/>
      <c r="AH748" s="111"/>
      <c r="AI748" s="111"/>
      <c r="AJ748" s="111"/>
      <c r="AK748" s="111"/>
      <c r="AL748" s="111"/>
      <c r="AM748" s="111"/>
      <c r="AN748" s="111"/>
      <c r="AO748" s="111"/>
      <c r="AP748" s="111"/>
      <c r="AQ748" s="111"/>
      <c r="AR748" s="111"/>
      <c r="AS748" s="111"/>
      <c r="AT748" s="111"/>
      <c r="AU748" s="111"/>
      <c r="AV748" s="111"/>
      <c r="AW748" s="111"/>
      <c r="AX748" s="95">
        <f t="shared" si="301"/>
        <v>28.023</v>
      </c>
      <c r="AY748" s="111"/>
      <c r="AZ748" s="111"/>
      <c r="BA748" s="111"/>
      <c r="BB748" s="111"/>
      <c r="BC748" s="111"/>
      <c r="BD748" s="111"/>
      <c r="BE748" s="111"/>
      <c r="BF748" s="111"/>
      <c r="BG748" s="111"/>
      <c r="BH748" s="111"/>
      <c r="BI748" s="111"/>
      <c r="BJ748" s="111"/>
      <c r="BK748" s="111"/>
      <c r="BL748" s="111"/>
      <c r="BM748" s="111"/>
      <c r="BN748" s="111"/>
      <c r="BO748" s="111"/>
      <c r="BP748" s="111"/>
      <c r="BQ748" s="111"/>
      <c r="BR748" s="111"/>
      <c r="BS748" s="111"/>
      <c r="BT748" s="111"/>
      <c r="BU748" s="111"/>
      <c r="BV748" s="111"/>
      <c r="BW748" s="111"/>
      <c r="BX748" s="111"/>
      <c r="BY748" s="111"/>
      <c r="BZ748" s="111"/>
      <c r="CA748" s="111"/>
      <c r="CB748" s="111"/>
      <c r="CC748" s="111"/>
      <c r="CD748" s="111"/>
      <c r="CE748" s="111"/>
      <c r="CF748" s="111"/>
      <c r="CG748" s="111"/>
      <c r="CH748" s="111"/>
      <c r="CI748" s="111"/>
      <c r="CJ748" s="111"/>
      <c r="CK748" s="111"/>
      <c r="CL748" s="111"/>
      <c r="CM748" s="111"/>
      <c r="CN748" s="111"/>
      <c r="CO748" s="111"/>
      <c r="CP748" s="111"/>
      <c r="CQ748" s="111"/>
      <c r="CR748" s="111"/>
      <c r="CS748" s="111"/>
      <c r="CT748" s="111"/>
      <c r="CU748" s="111"/>
      <c r="CV748" s="111"/>
      <c r="CW748" s="111"/>
      <c r="CX748" s="111"/>
      <c r="CY748" s="111"/>
      <c r="CZ748" s="111"/>
      <c r="DA748" s="111"/>
      <c r="DB748" s="111"/>
      <c r="DC748" s="111"/>
      <c r="DD748" s="111"/>
      <c r="DE748" s="111"/>
      <c r="DF748" s="111"/>
      <c r="DG748" s="111"/>
      <c r="DH748" s="111"/>
      <c r="DI748" s="111"/>
      <c r="DJ748" s="111"/>
      <c r="DK748" s="111"/>
      <c r="DL748" s="111"/>
      <c r="DM748" s="111"/>
      <c r="DN748" s="111"/>
      <c r="DO748" s="111"/>
      <c r="DP748" s="111"/>
      <c r="DQ748" s="111"/>
      <c r="DR748" s="111"/>
      <c r="DS748" s="111"/>
      <c r="DT748" s="111"/>
      <c r="DU748" s="111"/>
      <c r="DV748" s="111"/>
      <c r="DW748" s="111"/>
      <c r="DX748" s="111"/>
      <c r="DY748" s="111"/>
      <c r="DZ748" s="111"/>
      <c r="EA748" s="111"/>
      <c r="EB748" s="111"/>
      <c r="EC748" s="111"/>
      <c r="ED748" s="111"/>
      <c r="EE748" s="111"/>
      <c r="EF748" s="111"/>
      <c r="EG748" s="111"/>
      <c r="EH748" s="111"/>
      <c r="EI748" s="111"/>
      <c r="EJ748" s="111"/>
      <c r="EK748" s="111"/>
      <c r="EL748" s="111"/>
      <c r="EM748" s="111"/>
      <c r="EN748" s="111"/>
      <c r="EO748" s="111"/>
      <c r="EP748" s="111"/>
      <c r="EQ748" s="111"/>
      <c r="ER748" s="111"/>
      <c r="ES748" s="111"/>
      <c r="ET748" s="111"/>
      <c r="EU748" s="111"/>
      <c r="EV748" s="111"/>
      <c r="EW748" s="111"/>
      <c r="EX748" s="111"/>
      <c r="EY748" s="111"/>
      <c r="EZ748" s="111"/>
      <c r="FA748" s="111"/>
      <c r="FB748" s="111"/>
      <c r="FC748" s="111"/>
    </row>
    <row r="749" spans="1:159" s="138" customFormat="1" ht="18.75" hidden="1" customHeight="1">
      <c r="A749" s="137"/>
      <c r="B749" s="137"/>
      <c r="C749" s="137">
        <v>2010</v>
      </c>
      <c r="D749" s="128">
        <f t="shared" si="295"/>
        <v>29.844999999999999</v>
      </c>
      <c r="E749" s="137">
        <v>29.844999999999999</v>
      </c>
      <c r="F749" s="137"/>
      <c r="G749" s="137"/>
      <c r="H749" s="137">
        <f t="shared" si="304"/>
        <v>0</v>
      </c>
      <c r="I749" s="137"/>
      <c r="J749" s="137"/>
      <c r="K749" s="137"/>
      <c r="L749" s="137"/>
      <c r="W749" s="111"/>
      <c r="X749" s="111"/>
      <c r="Y749" s="111"/>
      <c r="Z749" s="111"/>
      <c r="AA749" s="111"/>
      <c r="AB749" s="111"/>
      <c r="AC749" s="111"/>
      <c r="AD749" s="111"/>
      <c r="AE749" s="111"/>
      <c r="AF749" s="111"/>
      <c r="AG749" s="111"/>
      <c r="AH749" s="111"/>
      <c r="AI749" s="111"/>
      <c r="AJ749" s="111"/>
      <c r="AK749" s="111"/>
      <c r="AL749" s="111"/>
      <c r="AM749" s="111"/>
      <c r="AN749" s="111"/>
      <c r="AO749" s="111"/>
      <c r="AP749" s="111"/>
      <c r="AQ749" s="111"/>
      <c r="AR749" s="111"/>
      <c r="AS749" s="111"/>
      <c r="AT749" s="111"/>
      <c r="AU749" s="111"/>
      <c r="AV749" s="111"/>
      <c r="AW749" s="111"/>
      <c r="AX749" s="95">
        <f t="shared" si="301"/>
        <v>29.844999999999999</v>
      </c>
      <c r="AY749" s="111"/>
      <c r="AZ749" s="111"/>
      <c r="BA749" s="111"/>
      <c r="BB749" s="111"/>
      <c r="BC749" s="111"/>
      <c r="BD749" s="111"/>
      <c r="BE749" s="111"/>
      <c r="BF749" s="111"/>
      <c r="BG749" s="111"/>
      <c r="BH749" s="111"/>
      <c r="BI749" s="111"/>
      <c r="BJ749" s="111"/>
      <c r="BK749" s="111"/>
      <c r="BL749" s="111"/>
      <c r="BM749" s="111"/>
      <c r="BN749" s="111"/>
      <c r="BO749" s="111"/>
      <c r="BP749" s="111"/>
      <c r="BQ749" s="111"/>
      <c r="BR749" s="111"/>
      <c r="BS749" s="111"/>
      <c r="BT749" s="111"/>
      <c r="BU749" s="111"/>
      <c r="BV749" s="111"/>
      <c r="BW749" s="111"/>
      <c r="BX749" s="111"/>
      <c r="BY749" s="111"/>
      <c r="BZ749" s="111"/>
      <c r="CA749" s="111"/>
      <c r="CB749" s="111"/>
      <c r="CC749" s="111"/>
      <c r="CD749" s="111"/>
      <c r="CE749" s="111"/>
      <c r="CF749" s="111"/>
      <c r="CG749" s="111"/>
      <c r="CH749" s="111"/>
      <c r="CI749" s="111"/>
      <c r="CJ749" s="111"/>
      <c r="CK749" s="111"/>
      <c r="CL749" s="111"/>
      <c r="CM749" s="111"/>
      <c r="CN749" s="111"/>
      <c r="CO749" s="111"/>
      <c r="CP749" s="111"/>
      <c r="CQ749" s="111"/>
      <c r="CR749" s="111"/>
      <c r="CS749" s="111"/>
      <c r="CT749" s="111"/>
      <c r="CU749" s="111"/>
      <c r="CV749" s="111"/>
      <c r="CW749" s="111"/>
      <c r="CX749" s="111"/>
      <c r="CY749" s="111"/>
      <c r="CZ749" s="111"/>
      <c r="DA749" s="111"/>
      <c r="DB749" s="111"/>
      <c r="DC749" s="111"/>
      <c r="DD749" s="111"/>
      <c r="DE749" s="111"/>
      <c r="DF749" s="111"/>
      <c r="DG749" s="111"/>
      <c r="DH749" s="111"/>
      <c r="DI749" s="111"/>
      <c r="DJ749" s="111"/>
      <c r="DK749" s="111"/>
      <c r="DL749" s="111"/>
      <c r="DM749" s="111"/>
      <c r="DN749" s="111"/>
      <c r="DO749" s="111"/>
      <c r="DP749" s="111"/>
      <c r="DQ749" s="111"/>
      <c r="DR749" s="111"/>
      <c r="DS749" s="111"/>
      <c r="DT749" s="111"/>
      <c r="DU749" s="111"/>
      <c r="DV749" s="111"/>
      <c r="DW749" s="111"/>
      <c r="DX749" s="111"/>
      <c r="DY749" s="111"/>
      <c r="DZ749" s="111"/>
      <c r="EA749" s="111"/>
      <c r="EB749" s="111"/>
      <c r="EC749" s="111"/>
      <c r="ED749" s="111"/>
      <c r="EE749" s="111"/>
      <c r="EF749" s="111"/>
      <c r="EG749" s="111"/>
      <c r="EH749" s="111"/>
      <c r="EI749" s="111"/>
      <c r="EJ749" s="111"/>
      <c r="EK749" s="111"/>
      <c r="EL749" s="111"/>
      <c r="EM749" s="111"/>
      <c r="EN749" s="111"/>
      <c r="EO749" s="111"/>
      <c r="EP749" s="111"/>
      <c r="EQ749" s="111"/>
      <c r="ER749" s="111"/>
      <c r="ES749" s="111"/>
      <c r="ET749" s="111"/>
      <c r="EU749" s="111"/>
      <c r="EV749" s="111"/>
      <c r="EW749" s="111"/>
      <c r="EX749" s="111"/>
      <c r="EY749" s="111"/>
      <c r="EZ749" s="111"/>
      <c r="FA749" s="111"/>
      <c r="FB749" s="111"/>
      <c r="FC749" s="111"/>
    </row>
    <row r="750" spans="1:159" s="138" customFormat="1" ht="18.75" hidden="1" customHeight="1">
      <c r="A750" s="137"/>
      <c r="B750" s="137"/>
      <c r="C750" s="137">
        <v>2011</v>
      </c>
      <c r="D750" s="128">
        <f t="shared" si="295"/>
        <v>29.844999999999999</v>
      </c>
      <c r="E750" s="137">
        <v>29.844999999999999</v>
      </c>
      <c r="F750" s="137"/>
      <c r="G750" s="137"/>
      <c r="H750" s="137">
        <f t="shared" si="304"/>
        <v>0</v>
      </c>
      <c r="I750" s="137"/>
      <c r="J750" s="137"/>
      <c r="K750" s="137"/>
      <c r="L750" s="137"/>
      <c r="W750" s="111"/>
      <c r="X750" s="111"/>
      <c r="Y750" s="111"/>
      <c r="Z750" s="111"/>
      <c r="AA750" s="111"/>
      <c r="AB750" s="111"/>
      <c r="AC750" s="111"/>
      <c r="AD750" s="111"/>
      <c r="AE750" s="111"/>
      <c r="AF750" s="111"/>
      <c r="AG750" s="111"/>
      <c r="AH750" s="111"/>
      <c r="AI750" s="111"/>
      <c r="AJ750" s="111"/>
      <c r="AK750" s="111"/>
      <c r="AL750" s="111"/>
      <c r="AM750" s="111"/>
      <c r="AN750" s="111"/>
      <c r="AO750" s="111"/>
      <c r="AP750" s="111"/>
      <c r="AQ750" s="111"/>
      <c r="AR750" s="111"/>
      <c r="AS750" s="111"/>
      <c r="AT750" s="111"/>
      <c r="AU750" s="111"/>
      <c r="AV750" s="111"/>
      <c r="AW750" s="111"/>
      <c r="AX750" s="95">
        <f t="shared" si="301"/>
        <v>29.844999999999999</v>
      </c>
      <c r="AY750" s="111"/>
      <c r="AZ750" s="111"/>
      <c r="BA750" s="111"/>
      <c r="BB750" s="111"/>
      <c r="BC750" s="111"/>
      <c r="BD750" s="111"/>
      <c r="BE750" s="111"/>
      <c r="BF750" s="111"/>
      <c r="BG750" s="111"/>
      <c r="BH750" s="111"/>
      <c r="BI750" s="111"/>
      <c r="BJ750" s="111"/>
      <c r="BK750" s="111"/>
      <c r="BL750" s="111"/>
      <c r="BM750" s="111"/>
      <c r="BN750" s="111"/>
      <c r="BO750" s="111"/>
      <c r="BP750" s="111"/>
      <c r="BQ750" s="111"/>
      <c r="BR750" s="111"/>
      <c r="BS750" s="111"/>
      <c r="BT750" s="111"/>
      <c r="BU750" s="111"/>
      <c r="BV750" s="111"/>
      <c r="BW750" s="111"/>
      <c r="BX750" s="111"/>
      <c r="BY750" s="111"/>
      <c r="BZ750" s="111"/>
      <c r="CA750" s="111"/>
      <c r="CB750" s="111"/>
      <c r="CC750" s="111"/>
      <c r="CD750" s="111"/>
      <c r="CE750" s="111"/>
      <c r="CF750" s="111"/>
      <c r="CG750" s="111"/>
      <c r="CH750" s="111"/>
      <c r="CI750" s="111"/>
      <c r="CJ750" s="111"/>
      <c r="CK750" s="111"/>
      <c r="CL750" s="111"/>
      <c r="CM750" s="111"/>
      <c r="CN750" s="111"/>
      <c r="CO750" s="111"/>
      <c r="CP750" s="111"/>
      <c r="CQ750" s="111"/>
      <c r="CR750" s="111"/>
      <c r="CS750" s="111"/>
      <c r="CT750" s="111"/>
      <c r="CU750" s="111"/>
      <c r="CV750" s="111"/>
      <c r="CW750" s="111"/>
      <c r="CX750" s="111"/>
      <c r="CY750" s="111"/>
      <c r="CZ750" s="111"/>
      <c r="DA750" s="111"/>
      <c r="DB750" s="111"/>
      <c r="DC750" s="111"/>
      <c r="DD750" s="111"/>
      <c r="DE750" s="111"/>
      <c r="DF750" s="111"/>
      <c r="DG750" s="111"/>
      <c r="DH750" s="111"/>
      <c r="DI750" s="111"/>
      <c r="DJ750" s="111"/>
      <c r="DK750" s="111"/>
      <c r="DL750" s="111"/>
      <c r="DM750" s="111"/>
      <c r="DN750" s="111"/>
      <c r="DO750" s="111"/>
      <c r="DP750" s="111"/>
      <c r="DQ750" s="111"/>
      <c r="DR750" s="111"/>
      <c r="DS750" s="111"/>
      <c r="DT750" s="111"/>
      <c r="DU750" s="111"/>
      <c r="DV750" s="111"/>
      <c r="DW750" s="111"/>
      <c r="DX750" s="111"/>
      <c r="DY750" s="111"/>
      <c r="DZ750" s="111"/>
      <c r="EA750" s="111"/>
      <c r="EB750" s="111"/>
      <c r="EC750" s="111"/>
      <c r="ED750" s="111"/>
      <c r="EE750" s="111"/>
      <c r="EF750" s="111"/>
      <c r="EG750" s="111"/>
      <c r="EH750" s="111"/>
      <c r="EI750" s="111"/>
      <c r="EJ750" s="111"/>
      <c r="EK750" s="111"/>
      <c r="EL750" s="111"/>
      <c r="EM750" s="111"/>
      <c r="EN750" s="111"/>
      <c r="EO750" s="111"/>
      <c r="EP750" s="111"/>
      <c r="EQ750" s="111"/>
      <c r="ER750" s="111"/>
      <c r="ES750" s="111"/>
      <c r="ET750" s="111"/>
      <c r="EU750" s="111"/>
      <c r="EV750" s="111"/>
      <c r="EW750" s="111"/>
      <c r="EX750" s="111"/>
      <c r="EY750" s="111"/>
      <c r="EZ750" s="111"/>
      <c r="FA750" s="111"/>
      <c r="FB750" s="111"/>
      <c r="FC750" s="111"/>
    </row>
    <row r="751" spans="1:159" s="138" customFormat="1" ht="18.75" hidden="1" customHeight="1">
      <c r="A751" s="137"/>
      <c r="B751" s="137"/>
      <c r="C751" s="137">
        <v>2012</v>
      </c>
      <c r="D751" s="128">
        <f t="shared" si="295"/>
        <v>29.844999999999999</v>
      </c>
      <c r="E751" s="137">
        <v>29.844999999999999</v>
      </c>
      <c r="F751" s="137"/>
      <c r="G751" s="137"/>
      <c r="H751" s="137">
        <f t="shared" si="304"/>
        <v>0</v>
      </c>
      <c r="I751" s="137"/>
      <c r="J751" s="137"/>
      <c r="K751" s="137"/>
      <c r="L751" s="137"/>
      <c r="W751" s="111"/>
      <c r="X751" s="111"/>
      <c r="Y751" s="111"/>
      <c r="Z751" s="111"/>
      <c r="AA751" s="111"/>
      <c r="AB751" s="111"/>
      <c r="AC751" s="111"/>
      <c r="AD751" s="111"/>
      <c r="AE751" s="111"/>
      <c r="AF751" s="111"/>
      <c r="AG751" s="111"/>
      <c r="AH751" s="111"/>
      <c r="AI751" s="111"/>
      <c r="AJ751" s="111"/>
      <c r="AK751" s="111"/>
      <c r="AL751" s="111"/>
      <c r="AM751" s="111"/>
      <c r="AN751" s="111"/>
      <c r="AO751" s="111"/>
      <c r="AP751" s="111"/>
      <c r="AQ751" s="111"/>
      <c r="AR751" s="111"/>
      <c r="AS751" s="111"/>
      <c r="AT751" s="111"/>
      <c r="AU751" s="111"/>
      <c r="AV751" s="111"/>
      <c r="AW751" s="111"/>
      <c r="AX751" s="95">
        <f t="shared" si="301"/>
        <v>29.844999999999999</v>
      </c>
      <c r="AY751" s="111"/>
      <c r="AZ751" s="111"/>
      <c r="BA751" s="111"/>
      <c r="BB751" s="111"/>
      <c r="BC751" s="111"/>
      <c r="BD751" s="111"/>
      <c r="BE751" s="111"/>
      <c r="BF751" s="111"/>
      <c r="BG751" s="111"/>
      <c r="BH751" s="111"/>
      <c r="BI751" s="111"/>
      <c r="BJ751" s="111"/>
      <c r="BK751" s="111"/>
      <c r="BL751" s="111"/>
      <c r="BM751" s="111"/>
      <c r="BN751" s="111"/>
      <c r="BO751" s="111"/>
      <c r="BP751" s="111"/>
      <c r="BQ751" s="111"/>
      <c r="BR751" s="111"/>
      <c r="BS751" s="111"/>
      <c r="BT751" s="111"/>
      <c r="BU751" s="111"/>
      <c r="BV751" s="111"/>
      <c r="BW751" s="111"/>
      <c r="BX751" s="111"/>
      <c r="BY751" s="111"/>
      <c r="BZ751" s="111"/>
      <c r="CA751" s="111"/>
      <c r="CB751" s="111"/>
      <c r="CC751" s="111"/>
      <c r="CD751" s="111"/>
      <c r="CE751" s="111"/>
      <c r="CF751" s="111"/>
      <c r="CG751" s="111"/>
      <c r="CH751" s="111"/>
      <c r="CI751" s="111"/>
      <c r="CJ751" s="111"/>
      <c r="CK751" s="111"/>
      <c r="CL751" s="111"/>
      <c r="CM751" s="111"/>
      <c r="CN751" s="111"/>
      <c r="CO751" s="111"/>
      <c r="CP751" s="111"/>
      <c r="CQ751" s="111"/>
      <c r="CR751" s="111"/>
      <c r="CS751" s="111"/>
      <c r="CT751" s="111"/>
      <c r="CU751" s="111"/>
      <c r="CV751" s="111"/>
      <c r="CW751" s="111"/>
      <c r="CX751" s="111"/>
      <c r="CY751" s="111"/>
      <c r="CZ751" s="111"/>
      <c r="DA751" s="111"/>
      <c r="DB751" s="111"/>
      <c r="DC751" s="111"/>
      <c r="DD751" s="111"/>
      <c r="DE751" s="111"/>
      <c r="DF751" s="111"/>
      <c r="DG751" s="111"/>
      <c r="DH751" s="111"/>
      <c r="DI751" s="111"/>
      <c r="DJ751" s="111"/>
      <c r="DK751" s="111"/>
      <c r="DL751" s="111"/>
      <c r="DM751" s="111"/>
      <c r="DN751" s="111"/>
      <c r="DO751" s="111"/>
      <c r="DP751" s="111"/>
      <c r="DQ751" s="111"/>
      <c r="DR751" s="111"/>
      <c r="DS751" s="111"/>
      <c r="DT751" s="111"/>
      <c r="DU751" s="111"/>
      <c r="DV751" s="111"/>
      <c r="DW751" s="111"/>
      <c r="DX751" s="111"/>
      <c r="DY751" s="111"/>
      <c r="DZ751" s="111"/>
      <c r="EA751" s="111"/>
      <c r="EB751" s="111"/>
      <c r="EC751" s="111"/>
      <c r="ED751" s="111"/>
      <c r="EE751" s="111"/>
      <c r="EF751" s="111"/>
      <c r="EG751" s="111"/>
      <c r="EH751" s="111"/>
      <c r="EI751" s="111"/>
      <c r="EJ751" s="111"/>
      <c r="EK751" s="111"/>
      <c r="EL751" s="111"/>
      <c r="EM751" s="111"/>
      <c r="EN751" s="111"/>
      <c r="EO751" s="111"/>
      <c r="EP751" s="111"/>
      <c r="EQ751" s="111"/>
      <c r="ER751" s="111"/>
      <c r="ES751" s="111"/>
      <c r="ET751" s="111"/>
      <c r="EU751" s="111"/>
      <c r="EV751" s="111"/>
      <c r="EW751" s="111"/>
      <c r="EX751" s="111"/>
      <c r="EY751" s="111"/>
      <c r="EZ751" s="111"/>
      <c r="FA751" s="111"/>
      <c r="FB751" s="111"/>
      <c r="FC751" s="111"/>
    </row>
    <row r="752" spans="1:159" s="138" customFormat="1" ht="18.75" hidden="1" customHeight="1">
      <c r="A752" s="137"/>
      <c r="B752" s="137" t="s">
        <v>272</v>
      </c>
      <c r="C752" s="137"/>
      <c r="D752" s="128">
        <f t="shared" si="295"/>
        <v>0</v>
      </c>
      <c r="E752" s="137"/>
      <c r="F752" s="137"/>
      <c r="G752" s="137"/>
      <c r="H752" s="137">
        <f t="shared" si="304"/>
        <v>0</v>
      </c>
      <c r="I752" s="137"/>
      <c r="J752" s="137"/>
      <c r="K752" s="137"/>
      <c r="L752" s="137"/>
      <c r="W752" s="111"/>
      <c r="X752" s="111"/>
      <c r="Y752" s="111"/>
      <c r="Z752" s="111"/>
      <c r="AA752" s="111"/>
      <c r="AB752" s="111"/>
      <c r="AC752" s="111"/>
      <c r="AD752" s="111"/>
      <c r="AE752" s="111"/>
      <c r="AF752" s="111"/>
      <c r="AG752" s="111"/>
      <c r="AH752" s="111"/>
      <c r="AI752" s="111"/>
      <c r="AJ752" s="111"/>
      <c r="AK752" s="111"/>
      <c r="AL752" s="111"/>
      <c r="AM752" s="111"/>
      <c r="AN752" s="111"/>
      <c r="AO752" s="111"/>
      <c r="AP752" s="111"/>
      <c r="AQ752" s="111"/>
      <c r="AR752" s="111"/>
      <c r="AS752" s="111"/>
      <c r="AT752" s="111"/>
      <c r="AU752" s="111"/>
      <c r="AV752" s="111"/>
      <c r="AW752" s="111"/>
      <c r="AX752" s="95">
        <f t="shared" si="301"/>
        <v>0</v>
      </c>
      <c r="AY752" s="111"/>
      <c r="AZ752" s="111"/>
      <c r="BA752" s="111"/>
      <c r="BB752" s="111"/>
      <c r="BC752" s="111"/>
      <c r="BD752" s="111"/>
      <c r="BE752" s="111"/>
      <c r="BF752" s="111"/>
      <c r="BG752" s="111"/>
      <c r="BH752" s="111"/>
      <c r="BI752" s="111"/>
      <c r="BJ752" s="111"/>
      <c r="BK752" s="111"/>
      <c r="BL752" s="111"/>
      <c r="BM752" s="111"/>
      <c r="BN752" s="111"/>
      <c r="BO752" s="111"/>
      <c r="BP752" s="111"/>
      <c r="BQ752" s="111"/>
      <c r="BR752" s="111"/>
      <c r="BS752" s="111"/>
      <c r="BT752" s="111"/>
      <c r="BU752" s="111"/>
      <c r="BV752" s="111"/>
      <c r="BW752" s="111"/>
      <c r="BX752" s="111"/>
      <c r="BY752" s="111"/>
      <c r="BZ752" s="111"/>
      <c r="CA752" s="111"/>
      <c r="CB752" s="111"/>
      <c r="CC752" s="111"/>
      <c r="CD752" s="111"/>
      <c r="CE752" s="111"/>
      <c r="CF752" s="111"/>
      <c r="CG752" s="111"/>
      <c r="CH752" s="111"/>
      <c r="CI752" s="111"/>
      <c r="CJ752" s="111"/>
      <c r="CK752" s="111"/>
      <c r="CL752" s="111"/>
      <c r="CM752" s="111"/>
      <c r="CN752" s="111"/>
      <c r="CO752" s="111"/>
      <c r="CP752" s="111"/>
      <c r="CQ752" s="111"/>
      <c r="CR752" s="111"/>
      <c r="CS752" s="111"/>
      <c r="CT752" s="111"/>
      <c r="CU752" s="111"/>
      <c r="CV752" s="111"/>
      <c r="CW752" s="111"/>
      <c r="CX752" s="111"/>
      <c r="CY752" s="111"/>
      <c r="CZ752" s="111"/>
      <c r="DA752" s="111"/>
      <c r="DB752" s="111"/>
      <c r="DC752" s="111"/>
      <c r="DD752" s="111"/>
      <c r="DE752" s="111"/>
      <c r="DF752" s="111"/>
      <c r="DG752" s="111"/>
      <c r="DH752" s="111"/>
      <c r="DI752" s="111"/>
      <c r="DJ752" s="111"/>
      <c r="DK752" s="111"/>
      <c r="DL752" s="111"/>
      <c r="DM752" s="111"/>
      <c r="DN752" s="111"/>
      <c r="DO752" s="111"/>
      <c r="DP752" s="111"/>
      <c r="DQ752" s="111"/>
      <c r="DR752" s="111"/>
      <c r="DS752" s="111"/>
      <c r="DT752" s="111"/>
      <c r="DU752" s="111"/>
      <c r="DV752" s="111"/>
      <c r="DW752" s="111"/>
      <c r="DX752" s="111"/>
      <c r="DY752" s="111"/>
      <c r="DZ752" s="111"/>
      <c r="EA752" s="111"/>
      <c r="EB752" s="111"/>
      <c r="EC752" s="111"/>
      <c r="ED752" s="111"/>
      <c r="EE752" s="111"/>
      <c r="EF752" s="111"/>
      <c r="EG752" s="111"/>
      <c r="EH752" s="111"/>
      <c r="EI752" s="111"/>
      <c r="EJ752" s="111"/>
      <c r="EK752" s="111"/>
      <c r="EL752" s="111"/>
      <c r="EM752" s="111"/>
      <c r="EN752" s="111"/>
      <c r="EO752" s="111"/>
      <c r="EP752" s="111"/>
      <c r="EQ752" s="111"/>
      <c r="ER752" s="111"/>
      <c r="ES752" s="111"/>
      <c r="ET752" s="111"/>
      <c r="EU752" s="111"/>
      <c r="EV752" s="111"/>
      <c r="EW752" s="111"/>
      <c r="EX752" s="111"/>
      <c r="EY752" s="111"/>
      <c r="EZ752" s="111"/>
      <c r="FA752" s="111"/>
      <c r="FB752" s="111"/>
      <c r="FC752" s="111"/>
    </row>
    <row r="753" spans="1:159" s="138" customFormat="1" ht="18.75" hidden="1" customHeight="1">
      <c r="A753" s="137"/>
      <c r="B753" s="137"/>
      <c r="C753" s="137">
        <v>2006</v>
      </c>
      <c r="D753" s="128">
        <f t="shared" si="295"/>
        <v>0.45500000000000002</v>
      </c>
      <c r="E753" s="137">
        <v>0.45500000000000002</v>
      </c>
      <c r="F753" s="137"/>
      <c r="G753" s="137"/>
      <c r="H753" s="137">
        <f t="shared" si="304"/>
        <v>0</v>
      </c>
      <c r="I753" s="137"/>
      <c r="J753" s="137"/>
      <c r="K753" s="137"/>
      <c r="L753" s="137"/>
      <c r="W753" s="111"/>
      <c r="X753" s="111"/>
      <c r="Y753" s="111"/>
      <c r="Z753" s="111"/>
      <c r="AA753" s="111"/>
      <c r="AB753" s="111"/>
      <c r="AC753" s="111"/>
      <c r="AD753" s="111"/>
      <c r="AE753" s="111"/>
      <c r="AF753" s="111"/>
      <c r="AG753" s="111"/>
      <c r="AH753" s="111"/>
      <c r="AI753" s="111"/>
      <c r="AJ753" s="111"/>
      <c r="AK753" s="111"/>
      <c r="AL753" s="111"/>
      <c r="AM753" s="111"/>
      <c r="AN753" s="111"/>
      <c r="AO753" s="111"/>
      <c r="AP753" s="111"/>
      <c r="AQ753" s="111"/>
      <c r="AR753" s="111"/>
      <c r="AS753" s="111"/>
      <c r="AT753" s="111"/>
      <c r="AU753" s="111"/>
      <c r="AV753" s="111"/>
      <c r="AW753" s="111"/>
      <c r="AX753" s="95">
        <f t="shared" si="301"/>
        <v>0.45500000000000002</v>
      </c>
      <c r="AY753" s="111"/>
      <c r="AZ753" s="111"/>
      <c r="BA753" s="111"/>
      <c r="BB753" s="111"/>
      <c r="BC753" s="111"/>
      <c r="BD753" s="111"/>
      <c r="BE753" s="111"/>
      <c r="BF753" s="111"/>
      <c r="BG753" s="111"/>
      <c r="BH753" s="111"/>
      <c r="BI753" s="111"/>
      <c r="BJ753" s="111"/>
      <c r="BK753" s="111"/>
      <c r="BL753" s="111"/>
      <c r="BM753" s="111"/>
      <c r="BN753" s="111"/>
      <c r="BO753" s="111"/>
      <c r="BP753" s="111"/>
      <c r="BQ753" s="111"/>
      <c r="BR753" s="111"/>
      <c r="BS753" s="111"/>
      <c r="BT753" s="111"/>
      <c r="BU753" s="111"/>
      <c r="BV753" s="111"/>
      <c r="BW753" s="111"/>
      <c r="BX753" s="111"/>
      <c r="BY753" s="111"/>
      <c r="BZ753" s="111"/>
      <c r="CA753" s="111"/>
      <c r="CB753" s="111"/>
      <c r="CC753" s="111"/>
      <c r="CD753" s="111"/>
      <c r="CE753" s="111"/>
      <c r="CF753" s="111"/>
      <c r="CG753" s="111"/>
      <c r="CH753" s="111"/>
      <c r="CI753" s="111"/>
      <c r="CJ753" s="111"/>
      <c r="CK753" s="111"/>
      <c r="CL753" s="111"/>
      <c r="CM753" s="111"/>
      <c r="CN753" s="111"/>
      <c r="CO753" s="111"/>
      <c r="CP753" s="111"/>
      <c r="CQ753" s="111"/>
      <c r="CR753" s="111"/>
      <c r="CS753" s="111"/>
      <c r="CT753" s="111"/>
      <c r="CU753" s="111"/>
      <c r="CV753" s="111"/>
      <c r="CW753" s="111"/>
      <c r="CX753" s="111"/>
      <c r="CY753" s="111"/>
      <c r="CZ753" s="111"/>
      <c r="DA753" s="111"/>
      <c r="DB753" s="111"/>
      <c r="DC753" s="111"/>
      <c r="DD753" s="111"/>
      <c r="DE753" s="111"/>
      <c r="DF753" s="111"/>
      <c r="DG753" s="111"/>
      <c r="DH753" s="111"/>
      <c r="DI753" s="111"/>
      <c r="DJ753" s="111"/>
      <c r="DK753" s="111"/>
      <c r="DL753" s="111"/>
      <c r="DM753" s="111"/>
      <c r="DN753" s="111"/>
      <c r="DO753" s="111"/>
      <c r="DP753" s="111"/>
      <c r="DQ753" s="111"/>
      <c r="DR753" s="111"/>
      <c r="DS753" s="111"/>
      <c r="DT753" s="111"/>
      <c r="DU753" s="111"/>
      <c r="DV753" s="111"/>
      <c r="DW753" s="111"/>
      <c r="DX753" s="111"/>
      <c r="DY753" s="111"/>
      <c r="DZ753" s="111"/>
      <c r="EA753" s="111"/>
      <c r="EB753" s="111"/>
      <c r="EC753" s="111"/>
      <c r="ED753" s="111"/>
      <c r="EE753" s="111"/>
      <c r="EF753" s="111"/>
      <c r="EG753" s="111"/>
      <c r="EH753" s="111"/>
      <c r="EI753" s="111"/>
      <c r="EJ753" s="111"/>
      <c r="EK753" s="111"/>
      <c r="EL753" s="111"/>
      <c r="EM753" s="111"/>
      <c r="EN753" s="111"/>
      <c r="EO753" s="111"/>
      <c r="EP753" s="111"/>
      <c r="EQ753" s="111"/>
      <c r="ER753" s="111"/>
      <c r="ES753" s="111"/>
      <c r="ET753" s="111"/>
      <c r="EU753" s="111"/>
      <c r="EV753" s="111"/>
      <c r="EW753" s="111"/>
      <c r="EX753" s="111"/>
      <c r="EY753" s="111"/>
      <c r="EZ753" s="111"/>
      <c r="FA753" s="111"/>
      <c r="FB753" s="111"/>
      <c r="FC753" s="111"/>
    </row>
    <row r="754" spans="1:159" s="138" customFormat="1" ht="18.75" hidden="1" customHeight="1">
      <c r="A754" s="137"/>
      <c r="B754" s="137"/>
      <c r="C754" s="137">
        <v>2007</v>
      </c>
      <c r="D754" s="128">
        <f t="shared" si="295"/>
        <v>4.3159999999999998</v>
      </c>
      <c r="E754" s="137">
        <v>4.3159999999999998</v>
      </c>
      <c r="F754" s="137"/>
      <c r="G754" s="137"/>
      <c r="H754" s="137">
        <f t="shared" si="304"/>
        <v>0</v>
      </c>
      <c r="I754" s="137"/>
      <c r="J754" s="137"/>
      <c r="K754" s="137"/>
      <c r="L754" s="137"/>
      <c r="W754" s="111"/>
      <c r="X754" s="111"/>
      <c r="Y754" s="111"/>
      <c r="Z754" s="111"/>
      <c r="AA754" s="111"/>
      <c r="AB754" s="111"/>
      <c r="AC754" s="111"/>
      <c r="AD754" s="111"/>
      <c r="AE754" s="111"/>
      <c r="AF754" s="111"/>
      <c r="AG754" s="111"/>
      <c r="AH754" s="111"/>
      <c r="AI754" s="111"/>
      <c r="AJ754" s="111"/>
      <c r="AK754" s="111"/>
      <c r="AL754" s="111"/>
      <c r="AM754" s="111"/>
      <c r="AN754" s="111"/>
      <c r="AO754" s="111"/>
      <c r="AP754" s="111"/>
      <c r="AQ754" s="111"/>
      <c r="AR754" s="111"/>
      <c r="AS754" s="111"/>
      <c r="AT754" s="111"/>
      <c r="AU754" s="111"/>
      <c r="AV754" s="111"/>
      <c r="AW754" s="111"/>
      <c r="AX754" s="95">
        <f t="shared" si="301"/>
        <v>4.3159999999999998</v>
      </c>
      <c r="AY754" s="111"/>
      <c r="AZ754" s="111"/>
      <c r="BA754" s="111"/>
      <c r="BB754" s="111"/>
      <c r="BC754" s="111"/>
      <c r="BD754" s="111"/>
      <c r="BE754" s="111"/>
      <c r="BF754" s="111"/>
      <c r="BG754" s="111"/>
      <c r="BH754" s="111"/>
      <c r="BI754" s="111"/>
      <c r="BJ754" s="111"/>
      <c r="BK754" s="111"/>
      <c r="BL754" s="111"/>
      <c r="BM754" s="111"/>
      <c r="BN754" s="111"/>
      <c r="BO754" s="111"/>
      <c r="BP754" s="111"/>
      <c r="BQ754" s="111"/>
      <c r="BR754" s="111"/>
      <c r="BS754" s="111"/>
      <c r="BT754" s="111"/>
      <c r="BU754" s="111"/>
      <c r="BV754" s="111"/>
      <c r="BW754" s="111"/>
      <c r="BX754" s="111"/>
      <c r="BY754" s="111"/>
      <c r="BZ754" s="111"/>
      <c r="CA754" s="111"/>
      <c r="CB754" s="111"/>
      <c r="CC754" s="111"/>
      <c r="CD754" s="111"/>
      <c r="CE754" s="111"/>
      <c r="CF754" s="111"/>
      <c r="CG754" s="111"/>
      <c r="CH754" s="111"/>
      <c r="CI754" s="111"/>
      <c r="CJ754" s="111"/>
      <c r="CK754" s="111"/>
      <c r="CL754" s="111"/>
      <c r="CM754" s="111"/>
      <c r="CN754" s="111"/>
      <c r="CO754" s="111"/>
      <c r="CP754" s="111"/>
      <c r="CQ754" s="111"/>
      <c r="CR754" s="111"/>
      <c r="CS754" s="111"/>
      <c r="CT754" s="111"/>
      <c r="CU754" s="111"/>
      <c r="CV754" s="111"/>
      <c r="CW754" s="111"/>
      <c r="CX754" s="111"/>
      <c r="CY754" s="111"/>
      <c r="CZ754" s="111"/>
      <c r="DA754" s="111"/>
      <c r="DB754" s="111"/>
      <c r="DC754" s="111"/>
      <c r="DD754" s="111"/>
      <c r="DE754" s="111"/>
      <c r="DF754" s="111"/>
      <c r="DG754" s="111"/>
      <c r="DH754" s="111"/>
      <c r="DI754" s="111"/>
      <c r="DJ754" s="111"/>
      <c r="DK754" s="111"/>
      <c r="DL754" s="111"/>
      <c r="DM754" s="111"/>
      <c r="DN754" s="111"/>
      <c r="DO754" s="111"/>
      <c r="DP754" s="111"/>
      <c r="DQ754" s="111"/>
      <c r="DR754" s="111"/>
      <c r="DS754" s="111"/>
      <c r="DT754" s="111"/>
      <c r="DU754" s="111"/>
      <c r="DV754" s="111"/>
      <c r="DW754" s="111"/>
      <c r="DX754" s="111"/>
      <c r="DY754" s="111"/>
      <c r="DZ754" s="111"/>
      <c r="EA754" s="111"/>
      <c r="EB754" s="111"/>
      <c r="EC754" s="111"/>
      <c r="ED754" s="111"/>
      <c r="EE754" s="111"/>
      <c r="EF754" s="111"/>
      <c r="EG754" s="111"/>
      <c r="EH754" s="111"/>
      <c r="EI754" s="111"/>
      <c r="EJ754" s="111"/>
      <c r="EK754" s="111"/>
      <c r="EL754" s="111"/>
      <c r="EM754" s="111"/>
      <c r="EN754" s="111"/>
      <c r="EO754" s="111"/>
      <c r="EP754" s="111"/>
      <c r="EQ754" s="111"/>
      <c r="ER754" s="111"/>
      <c r="ES754" s="111"/>
      <c r="ET754" s="111"/>
      <c r="EU754" s="111"/>
      <c r="EV754" s="111"/>
      <c r="EW754" s="111"/>
      <c r="EX754" s="111"/>
      <c r="EY754" s="111"/>
      <c r="EZ754" s="111"/>
      <c r="FA754" s="111"/>
      <c r="FB754" s="111"/>
      <c r="FC754" s="111"/>
    </row>
    <row r="755" spans="1:159" s="138" customFormat="1" ht="18.75" hidden="1" customHeight="1">
      <c r="A755" s="137"/>
      <c r="B755" s="137"/>
      <c r="C755" s="137">
        <v>2008</v>
      </c>
      <c r="D755" s="128">
        <f t="shared" si="295"/>
        <v>5</v>
      </c>
      <c r="E755" s="137">
        <v>5</v>
      </c>
      <c r="F755" s="137"/>
      <c r="G755" s="137"/>
      <c r="H755" s="137">
        <f t="shared" si="304"/>
        <v>0</v>
      </c>
      <c r="I755" s="137"/>
      <c r="J755" s="137"/>
      <c r="K755" s="137"/>
      <c r="L755" s="137"/>
      <c r="W755" s="111"/>
      <c r="X755" s="111"/>
      <c r="Y755" s="111"/>
      <c r="Z755" s="111"/>
      <c r="AA755" s="111"/>
      <c r="AB755" s="111"/>
      <c r="AC755" s="111"/>
      <c r="AD755" s="111"/>
      <c r="AE755" s="111"/>
      <c r="AF755" s="111"/>
      <c r="AG755" s="111"/>
      <c r="AH755" s="111"/>
      <c r="AI755" s="111"/>
      <c r="AJ755" s="111"/>
      <c r="AK755" s="111"/>
      <c r="AL755" s="111"/>
      <c r="AM755" s="111"/>
      <c r="AN755" s="111"/>
      <c r="AO755" s="111"/>
      <c r="AP755" s="111"/>
      <c r="AQ755" s="111"/>
      <c r="AR755" s="111"/>
      <c r="AS755" s="111"/>
      <c r="AT755" s="111"/>
      <c r="AU755" s="111"/>
      <c r="AV755" s="111"/>
      <c r="AW755" s="111"/>
      <c r="AX755" s="95">
        <f t="shared" si="301"/>
        <v>5</v>
      </c>
      <c r="AY755" s="111"/>
      <c r="AZ755" s="111"/>
      <c r="BA755" s="111"/>
      <c r="BB755" s="111"/>
      <c r="BC755" s="111"/>
      <c r="BD755" s="111"/>
      <c r="BE755" s="111"/>
      <c r="BF755" s="111"/>
      <c r="BG755" s="111"/>
      <c r="BH755" s="111"/>
      <c r="BI755" s="111"/>
      <c r="BJ755" s="111"/>
      <c r="BK755" s="111"/>
      <c r="BL755" s="111"/>
      <c r="BM755" s="111"/>
      <c r="BN755" s="111"/>
      <c r="BO755" s="111"/>
      <c r="BP755" s="111"/>
      <c r="BQ755" s="111"/>
      <c r="BR755" s="111"/>
      <c r="BS755" s="111"/>
      <c r="BT755" s="111"/>
      <c r="BU755" s="111"/>
      <c r="BV755" s="111"/>
      <c r="BW755" s="111"/>
      <c r="BX755" s="111"/>
      <c r="BY755" s="111"/>
      <c r="BZ755" s="111"/>
      <c r="CA755" s="111"/>
      <c r="CB755" s="111"/>
      <c r="CC755" s="111"/>
      <c r="CD755" s="111"/>
      <c r="CE755" s="111"/>
      <c r="CF755" s="111"/>
      <c r="CG755" s="111"/>
      <c r="CH755" s="111"/>
      <c r="CI755" s="111"/>
      <c r="CJ755" s="111"/>
      <c r="CK755" s="111"/>
      <c r="CL755" s="111"/>
      <c r="CM755" s="111"/>
      <c r="CN755" s="111"/>
      <c r="CO755" s="111"/>
      <c r="CP755" s="111"/>
      <c r="CQ755" s="111"/>
      <c r="CR755" s="111"/>
      <c r="CS755" s="111"/>
      <c r="CT755" s="111"/>
      <c r="CU755" s="111"/>
      <c r="CV755" s="111"/>
      <c r="CW755" s="111"/>
      <c r="CX755" s="111"/>
      <c r="CY755" s="111"/>
      <c r="CZ755" s="111"/>
      <c r="DA755" s="111"/>
      <c r="DB755" s="111"/>
      <c r="DC755" s="111"/>
      <c r="DD755" s="111"/>
      <c r="DE755" s="111"/>
      <c r="DF755" s="111"/>
      <c r="DG755" s="111"/>
      <c r="DH755" s="111"/>
      <c r="DI755" s="111"/>
      <c r="DJ755" s="111"/>
      <c r="DK755" s="111"/>
      <c r="DL755" s="111"/>
      <c r="DM755" s="111"/>
      <c r="DN755" s="111"/>
      <c r="DO755" s="111"/>
      <c r="DP755" s="111"/>
      <c r="DQ755" s="111"/>
      <c r="DR755" s="111"/>
      <c r="DS755" s="111"/>
      <c r="DT755" s="111"/>
      <c r="DU755" s="111"/>
      <c r="DV755" s="111"/>
      <c r="DW755" s="111"/>
      <c r="DX755" s="111"/>
      <c r="DY755" s="111"/>
      <c r="DZ755" s="111"/>
      <c r="EA755" s="111"/>
      <c r="EB755" s="111"/>
      <c r="EC755" s="111"/>
      <c r="ED755" s="111"/>
      <c r="EE755" s="111"/>
      <c r="EF755" s="111"/>
      <c r="EG755" s="111"/>
      <c r="EH755" s="111"/>
      <c r="EI755" s="111"/>
      <c r="EJ755" s="111"/>
      <c r="EK755" s="111"/>
      <c r="EL755" s="111"/>
      <c r="EM755" s="111"/>
      <c r="EN755" s="111"/>
      <c r="EO755" s="111"/>
      <c r="EP755" s="111"/>
      <c r="EQ755" s="111"/>
      <c r="ER755" s="111"/>
      <c r="ES755" s="111"/>
      <c r="ET755" s="111"/>
      <c r="EU755" s="111"/>
      <c r="EV755" s="111"/>
      <c r="EW755" s="111"/>
      <c r="EX755" s="111"/>
      <c r="EY755" s="111"/>
      <c r="EZ755" s="111"/>
      <c r="FA755" s="111"/>
      <c r="FB755" s="111"/>
      <c r="FC755" s="111"/>
    </row>
    <row r="756" spans="1:159" s="138" customFormat="1" ht="18.75" hidden="1" customHeight="1">
      <c r="A756" s="137"/>
      <c r="B756" s="137"/>
      <c r="C756" s="137">
        <v>2009</v>
      </c>
      <c r="D756" s="128">
        <f t="shared" si="295"/>
        <v>5.6390000000000002</v>
      </c>
      <c r="E756" s="137">
        <v>5.6390000000000002</v>
      </c>
      <c r="F756" s="137"/>
      <c r="G756" s="137"/>
      <c r="H756" s="137">
        <f t="shared" si="304"/>
        <v>0</v>
      </c>
      <c r="I756" s="137"/>
      <c r="J756" s="137"/>
      <c r="K756" s="137"/>
      <c r="L756" s="137"/>
      <c r="W756" s="111"/>
      <c r="X756" s="111"/>
      <c r="Y756" s="111"/>
      <c r="Z756" s="111"/>
      <c r="AA756" s="111"/>
      <c r="AB756" s="111"/>
      <c r="AC756" s="111"/>
      <c r="AD756" s="111"/>
      <c r="AE756" s="111"/>
      <c r="AF756" s="111"/>
      <c r="AG756" s="111"/>
      <c r="AH756" s="111"/>
      <c r="AI756" s="111"/>
      <c r="AJ756" s="111"/>
      <c r="AK756" s="111"/>
      <c r="AL756" s="111"/>
      <c r="AM756" s="111"/>
      <c r="AN756" s="111"/>
      <c r="AO756" s="111"/>
      <c r="AP756" s="111"/>
      <c r="AQ756" s="111"/>
      <c r="AR756" s="111"/>
      <c r="AS756" s="111"/>
      <c r="AT756" s="111"/>
      <c r="AU756" s="111"/>
      <c r="AV756" s="111"/>
      <c r="AW756" s="111"/>
      <c r="AX756" s="95">
        <f t="shared" si="301"/>
        <v>5.6390000000000002</v>
      </c>
      <c r="AY756" s="111"/>
      <c r="AZ756" s="111"/>
      <c r="BA756" s="111"/>
      <c r="BB756" s="111"/>
      <c r="BC756" s="111"/>
      <c r="BD756" s="111"/>
      <c r="BE756" s="111"/>
      <c r="BF756" s="111"/>
      <c r="BG756" s="111"/>
      <c r="BH756" s="111"/>
      <c r="BI756" s="111"/>
      <c r="BJ756" s="111"/>
      <c r="BK756" s="111"/>
      <c r="BL756" s="111"/>
      <c r="BM756" s="111"/>
      <c r="BN756" s="111"/>
      <c r="BO756" s="111"/>
      <c r="BP756" s="111"/>
      <c r="BQ756" s="111"/>
      <c r="BR756" s="111"/>
      <c r="BS756" s="111"/>
      <c r="BT756" s="111"/>
      <c r="BU756" s="111"/>
      <c r="BV756" s="111"/>
      <c r="BW756" s="111"/>
      <c r="BX756" s="111"/>
      <c r="BY756" s="111"/>
      <c r="BZ756" s="111"/>
      <c r="CA756" s="111"/>
      <c r="CB756" s="111"/>
      <c r="CC756" s="111"/>
      <c r="CD756" s="111"/>
      <c r="CE756" s="111"/>
      <c r="CF756" s="111"/>
      <c r="CG756" s="111"/>
      <c r="CH756" s="111"/>
      <c r="CI756" s="111"/>
      <c r="CJ756" s="111"/>
      <c r="CK756" s="111"/>
      <c r="CL756" s="111"/>
      <c r="CM756" s="111"/>
      <c r="CN756" s="111"/>
      <c r="CO756" s="111"/>
      <c r="CP756" s="111"/>
      <c r="CQ756" s="111"/>
      <c r="CR756" s="111"/>
      <c r="CS756" s="111"/>
      <c r="CT756" s="111"/>
      <c r="CU756" s="111"/>
      <c r="CV756" s="111"/>
      <c r="CW756" s="111"/>
      <c r="CX756" s="111"/>
      <c r="CY756" s="111"/>
      <c r="CZ756" s="111"/>
      <c r="DA756" s="111"/>
      <c r="DB756" s="111"/>
      <c r="DC756" s="111"/>
      <c r="DD756" s="111"/>
      <c r="DE756" s="111"/>
      <c r="DF756" s="111"/>
      <c r="DG756" s="111"/>
      <c r="DH756" s="111"/>
      <c r="DI756" s="111"/>
      <c r="DJ756" s="111"/>
      <c r="DK756" s="111"/>
      <c r="DL756" s="111"/>
      <c r="DM756" s="111"/>
      <c r="DN756" s="111"/>
      <c r="DO756" s="111"/>
      <c r="DP756" s="111"/>
      <c r="DQ756" s="111"/>
      <c r="DR756" s="111"/>
      <c r="DS756" s="111"/>
      <c r="DT756" s="111"/>
      <c r="DU756" s="111"/>
      <c r="DV756" s="111"/>
      <c r="DW756" s="111"/>
      <c r="DX756" s="111"/>
      <c r="DY756" s="111"/>
      <c r="DZ756" s="111"/>
      <c r="EA756" s="111"/>
      <c r="EB756" s="111"/>
      <c r="EC756" s="111"/>
      <c r="ED756" s="111"/>
      <c r="EE756" s="111"/>
      <c r="EF756" s="111"/>
      <c r="EG756" s="111"/>
      <c r="EH756" s="111"/>
      <c r="EI756" s="111"/>
      <c r="EJ756" s="111"/>
      <c r="EK756" s="111"/>
      <c r="EL756" s="111"/>
      <c r="EM756" s="111"/>
      <c r="EN756" s="111"/>
      <c r="EO756" s="111"/>
      <c r="EP756" s="111"/>
      <c r="EQ756" s="111"/>
      <c r="ER756" s="111"/>
      <c r="ES756" s="111"/>
      <c r="ET756" s="111"/>
      <c r="EU756" s="111"/>
      <c r="EV756" s="111"/>
      <c r="EW756" s="111"/>
      <c r="EX756" s="111"/>
      <c r="EY756" s="111"/>
      <c r="EZ756" s="111"/>
      <c r="FA756" s="111"/>
      <c r="FB756" s="111"/>
      <c r="FC756" s="111"/>
    </row>
    <row r="757" spans="1:159" s="138" customFormat="1" ht="18.75" hidden="1" customHeight="1">
      <c r="A757" s="137"/>
      <c r="B757" s="137"/>
      <c r="C757" s="137">
        <v>2010</v>
      </c>
      <c r="D757" s="128">
        <f t="shared" si="295"/>
        <v>5.915</v>
      </c>
      <c r="E757" s="137">
        <v>5.915</v>
      </c>
      <c r="F757" s="137"/>
      <c r="G757" s="137"/>
      <c r="H757" s="137">
        <f t="shared" si="304"/>
        <v>0</v>
      </c>
      <c r="I757" s="137"/>
      <c r="J757" s="137"/>
      <c r="K757" s="137"/>
      <c r="L757" s="137"/>
      <c r="W757" s="111"/>
      <c r="X757" s="111"/>
      <c r="Y757" s="111"/>
      <c r="Z757" s="111"/>
      <c r="AA757" s="111"/>
      <c r="AB757" s="111"/>
      <c r="AC757" s="111"/>
      <c r="AD757" s="111"/>
      <c r="AE757" s="111"/>
      <c r="AF757" s="111"/>
      <c r="AG757" s="111"/>
      <c r="AH757" s="111"/>
      <c r="AI757" s="111"/>
      <c r="AJ757" s="111"/>
      <c r="AK757" s="111"/>
      <c r="AL757" s="111"/>
      <c r="AM757" s="111"/>
      <c r="AN757" s="111"/>
      <c r="AO757" s="111"/>
      <c r="AP757" s="111"/>
      <c r="AQ757" s="111"/>
      <c r="AR757" s="111"/>
      <c r="AS757" s="111"/>
      <c r="AT757" s="111"/>
      <c r="AU757" s="111"/>
      <c r="AV757" s="111"/>
      <c r="AW757" s="111"/>
      <c r="AX757" s="95">
        <f t="shared" si="301"/>
        <v>5.915</v>
      </c>
      <c r="AY757" s="111"/>
      <c r="AZ757" s="111"/>
      <c r="BA757" s="111"/>
      <c r="BB757" s="111"/>
      <c r="BC757" s="111"/>
      <c r="BD757" s="111"/>
      <c r="BE757" s="111"/>
      <c r="BF757" s="111"/>
      <c r="BG757" s="111"/>
      <c r="BH757" s="111"/>
      <c r="BI757" s="111"/>
      <c r="BJ757" s="111"/>
      <c r="BK757" s="111"/>
      <c r="BL757" s="111"/>
      <c r="BM757" s="111"/>
      <c r="BN757" s="111"/>
      <c r="BO757" s="111"/>
      <c r="BP757" s="111"/>
      <c r="BQ757" s="111"/>
      <c r="BR757" s="111"/>
      <c r="BS757" s="111"/>
      <c r="BT757" s="111"/>
      <c r="BU757" s="111"/>
      <c r="BV757" s="111"/>
      <c r="BW757" s="111"/>
      <c r="BX757" s="111"/>
      <c r="BY757" s="111"/>
      <c r="BZ757" s="111"/>
      <c r="CA757" s="111"/>
      <c r="CB757" s="111"/>
      <c r="CC757" s="111"/>
      <c r="CD757" s="111"/>
      <c r="CE757" s="111"/>
      <c r="CF757" s="111"/>
      <c r="CG757" s="111"/>
      <c r="CH757" s="111"/>
      <c r="CI757" s="111"/>
      <c r="CJ757" s="111"/>
      <c r="CK757" s="111"/>
      <c r="CL757" s="111"/>
      <c r="CM757" s="111"/>
      <c r="CN757" s="111"/>
      <c r="CO757" s="111"/>
      <c r="CP757" s="111"/>
      <c r="CQ757" s="111"/>
      <c r="CR757" s="111"/>
      <c r="CS757" s="111"/>
      <c r="CT757" s="111"/>
      <c r="CU757" s="111"/>
      <c r="CV757" s="111"/>
      <c r="CW757" s="111"/>
      <c r="CX757" s="111"/>
      <c r="CY757" s="111"/>
      <c r="CZ757" s="111"/>
      <c r="DA757" s="111"/>
      <c r="DB757" s="111"/>
      <c r="DC757" s="111"/>
      <c r="DD757" s="111"/>
      <c r="DE757" s="111"/>
      <c r="DF757" s="111"/>
      <c r="DG757" s="111"/>
      <c r="DH757" s="111"/>
      <c r="DI757" s="111"/>
      <c r="DJ757" s="111"/>
      <c r="DK757" s="111"/>
      <c r="DL757" s="111"/>
      <c r="DM757" s="111"/>
      <c r="DN757" s="111"/>
      <c r="DO757" s="111"/>
      <c r="DP757" s="111"/>
      <c r="DQ757" s="111"/>
      <c r="DR757" s="111"/>
      <c r="DS757" s="111"/>
      <c r="DT757" s="111"/>
      <c r="DU757" s="111"/>
      <c r="DV757" s="111"/>
      <c r="DW757" s="111"/>
      <c r="DX757" s="111"/>
      <c r="DY757" s="111"/>
      <c r="DZ757" s="111"/>
      <c r="EA757" s="111"/>
      <c r="EB757" s="111"/>
      <c r="EC757" s="111"/>
      <c r="ED757" s="111"/>
      <c r="EE757" s="111"/>
      <c r="EF757" s="111"/>
      <c r="EG757" s="111"/>
      <c r="EH757" s="111"/>
      <c r="EI757" s="111"/>
      <c r="EJ757" s="111"/>
      <c r="EK757" s="111"/>
      <c r="EL757" s="111"/>
      <c r="EM757" s="111"/>
      <c r="EN757" s="111"/>
      <c r="EO757" s="111"/>
      <c r="EP757" s="111"/>
      <c r="EQ757" s="111"/>
      <c r="ER757" s="111"/>
      <c r="ES757" s="111"/>
      <c r="ET757" s="111"/>
      <c r="EU757" s="111"/>
      <c r="EV757" s="111"/>
      <c r="EW757" s="111"/>
      <c r="EX757" s="111"/>
      <c r="EY757" s="111"/>
      <c r="EZ757" s="111"/>
      <c r="FA757" s="111"/>
      <c r="FB757" s="111"/>
      <c r="FC757" s="111"/>
    </row>
    <row r="758" spans="1:159" s="138" customFormat="1" ht="18.75" hidden="1" customHeight="1">
      <c r="A758" s="137"/>
      <c r="B758" s="137"/>
      <c r="C758" s="137">
        <v>2011</v>
      </c>
      <c r="D758" s="128">
        <f t="shared" si="295"/>
        <v>6.21</v>
      </c>
      <c r="E758" s="137">
        <v>6.21</v>
      </c>
      <c r="F758" s="137"/>
      <c r="G758" s="137"/>
      <c r="H758" s="137">
        <f t="shared" si="304"/>
        <v>0</v>
      </c>
      <c r="I758" s="137"/>
      <c r="J758" s="137"/>
      <c r="K758" s="137"/>
      <c r="L758" s="137"/>
      <c r="W758" s="111"/>
      <c r="X758" s="111"/>
      <c r="Y758" s="111"/>
      <c r="Z758" s="111"/>
      <c r="AA758" s="111"/>
      <c r="AB758" s="111"/>
      <c r="AC758" s="111"/>
      <c r="AD758" s="111"/>
      <c r="AE758" s="111"/>
      <c r="AF758" s="111"/>
      <c r="AG758" s="111"/>
      <c r="AH758" s="111"/>
      <c r="AI758" s="111"/>
      <c r="AJ758" s="111"/>
      <c r="AK758" s="111"/>
      <c r="AL758" s="111"/>
      <c r="AM758" s="111"/>
      <c r="AN758" s="111"/>
      <c r="AO758" s="111"/>
      <c r="AP758" s="111"/>
      <c r="AQ758" s="111"/>
      <c r="AR758" s="111"/>
      <c r="AS758" s="111"/>
      <c r="AT758" s="111"/>
      <c r="AU758" s="111"/>
      <c r="AV758" s="111"/>
      <c r="AW758" s="111"/>
      <c r="AX758" s="95">
        <f t="shared" si="301"/>
        <v>6.21</v>
      </c>
      <c r="AY758" s="111"/>
      <c r="AZ758" s="111"/>
      <c r="BA758" s="111"/>
      <c r="BB758" s="111"/>
      <c r="BC758" s="111"/>
      <c r="BD758" s="111"/>
      <c r="BE758" s="111"/>
      <c r="BF758" s="111"/>
      <c r="BG758" s="111"/>
      <c r="BH758" s="111"/>
      <c r="BI758" s="111"/>
      <c r="BJ758" s="111"/>
      <c r="BK758" s="111"/>
      <c r="BL758" s="111"/>
      <c r="BM758" s="111"/>
      <c r="BN758" s="111"/>
      <c r="BO758" s="111"/>
      <c r="BP758" s="111"/>
      <c r="BQ758" s="111"/>
      <c r="BR758" s="111"/>
      <c r="BS758" s="111"/>
      <c r="BT758" s="111"/>
      <c r="BU758" s="111"/>
      <c r="BV758" s="111"/>
      <c r="BW758" s="111"/>
      <c r="BX758" s="111"/>
      <c r="BY758" s="111"/>
      <c r="BZ758" s="111"/>
      <c r="CA758" s="111"/>
      <c r="CB758" s="111"/>
      <c r="CC758" s="111"/>
      <c r="CD758" s="111"/>
      <c r="CE758" s="111"/>
      <c r="CF758" s="111"/>
      <c r="CG758" s="111"/>
      <c r="CH758" s="111"/>
      <c r="CI758" s="111"/>
      <c r="CJ758" s="111"/>
      <c r="CK758" s="111"/>
      <c r="CL758" s="111"/>
      <c r="CM758" s="111"/>
      <c r="CN758" s="111"/>
      <c r="CO758" s="111"/>
      <c r="CP758" s="111"/>
      <c r="CQ758" s="111"/>
      <c r="CR758" s="111"/>
      <c r="CS758" s="111"/>
      <c r="CT758" s="111"/>
      <c r="CU758" s="111"/>
      <c r="CV758" s="111"/>
      <c r="CW758" s="111"/>
      <c r="CX758" s="111"/>
      <c r="CY758" s="111"/>
      <c r="CZ758" s="111"/>
      <c r="DA758" s="111"/>
      <c r="DB758" s="111"/>
      <c r="DC758" s="111"/>
      <c r="DD758" s="111"/>
      <c r="DE758" s="111"/>
      <c r="DF758" s="111"/>
      <c r="DG758" s="111"/>
      <c r="DH758" s="111"/>
      <c r="DI758" s="111"/>
      <c r="DJ758" s="111"/>
      <c r="DK758" s="111"/>
      <c r="DL758" s="111"/>
      <c r="DM758" s="111"/>
      <c r="DN758" s="111"/>
      <c r="DO758" s="111"/>
      <c r="DP758" s="111"/>
      <c r="DQ758" s="111"/>
      <c r="DR758" s="111"/>
      <c r="DS758" s="111"/>
      <c r="DT758" s="111"/>
      <c r="DU758" s="111"/>
      <c r="DV758" s="111"/>
      <c r="DW758" s="111"/>
      <c r="DX758" s="111"/>
      <c r="DY758" s="111"/>
      <c r="DZ758" s="111"/>
      <c r="EA758" s="111"/>
      <c r="EB758" s="111"/>
      <c r="EC758" s="111"/>
      <c r="ED758" s="111"/>
      <c r="EE758" s="111"/>
      <c r="EF758" s="111"/>
      <c r="EG758" s="111"/>
      <c r="EH758" s="111"/>
      <c r="EI758" s="111"/>
      <c r="EJ758" s="111"/>
      <c r="EK758" s="111"/>
      <c r="EL758" s="111"/>
      <c r="EM758" s="111"/>
      <c r="EN758" s="111"/>
      <c r="EO758" s="111"/>
      <c r="EP758" s="111"/>
      <c r="EQ758" s="111"/>
      <c r="ER758" s="111"/>
      <c r="ES758" s="111"/>
      <c r="ET758" s="111"/>
      <c r="EU758" s="111"/>
      <c r="EV758" s="111"/>
      <c r="EW758" s="111"/>
      <c r="EX758" s="111"/>
      <c r="EY758" s="111"/>
      <c r="EZ758" s="111"/>
      <c r="FA758" s="111"/>
      <c r="FB758" s="111"/>
      <c r="FC758" s="111"/>
    </row>
    <row r="759" spans="1:159" s="138" customFormat="1" ht="18.75" hidden="1" customHeight="1">
      <c r="A759" s="137"/>
      <c r="B759" s="137"/>
      <c r="C759" s="137">
        <v>2012</v>
      </c>
      <c r="D759" s="128">
        <f t="shared" si="295"/>
        <v>6.52</v>
      </c>
      <c r="E759" s="137">
        <v>6.52</v>
      </c>
      <c r="F759" s="137"/>
      <c r="G759" s="137"/>
      <c r="H759" s="137">
        <f t="shared" si="304"/>
        <v>0</v>
      </c>
      <c r="I759" s="137"/>
      <c r="J759" s="137"/>
      <c r="K759" s="137"/>
      <c r="L759" s="137"/>
      <c r="W759" s="111"/>
      <c r="X759" s="111"/>
      <c r="Y759" s="111"/>
      <c r="Z759" s="111"/>
      <c r="AA759" s="111"/>
      <c r="AB759" s="111"/>
      <c r="AC759" s="111"/>
      <c r="AD759" s="111"/>
      <c r="AE759" s="111"/>
      <c r="AF759" s="111"/>
      <c r="AG759" s="111"/>
      <c r="AH759" s="111"/>
      <c r="AI759" s="111"/>
      <c r="AJ759" s="111"/>
      <c r="AK759" s="111"/>
      <c r="AL759" s="111"/>
      <c r="AM759" s="111"/>
      <c r="AN759" s="111"/>
      <c r="AO759" s="111"/>
      <c r="AP759" s="111"/>
      <c r="AQ759" s="111"/>
      <c r="AR759" s="111"/>
      <c r="AS759" s="111"/>
      <c r="AT759" s="111"/>
      <c r="AU759" s="111"/>
      <c r="AV759" s="111"/>
      <c r="AW759" s="111"/>
      <c r="AX759" s="95">
        <f t="shared" si="301"/>
        <v>6.52</v>
      </c>
      <c r="AY759" s="111"/>
      <c r="AZ759" s="111"/>
      <c r="BA759" s="111"/>
      <c r="BB759" s="111"/>
      <c r="BC759" s="111"/>
      <c r="BD759" s="111"/>
      <c r="BE759" s="111"/>
      <c r="BF759" s="111"/>
      <c r="BG759" s="111"/>
      <c r="BH759" s="111"/>
      <c r="BI759" s="111"/>
      <c r="BJ759" s="111"/>
      <c r="BK759" s="111"/>
      <c r="BL759" s="111"/>
      <c r="BM759" s="111"/>
      <c r="BN759" s="111"/>
      <c r="BO759" s="111"/>
      <c r="BP759" s="111"/>
      <c r="BQ759" s="111"/>
      <c r="BR759" s="111"/>
      <c r="BS759" s="111"/>
      <c r="BT759" s="111"/>
      <c r="BU759" s="111"/>
      <c r="BV759" s="111"/>
      <c r="BW759" s="111"/>
      <c r="BX759" s="111"/>
      <c r="BY759" s="111"/>
      <c r="BZ759" s="111"/>
      <c r="CA759" s="111"/>
      <c r="CB759" s="111"/>
      <c r="CC759" s="111"/>
      <c r="CD759" s="111"/>
      <c r="CE759" s="111"/>
      <c r="CF759" s="111"/>
      <c r="CG759" s="111"/>
      <c r="CH759" s="111"/>
      <c r="CI759" s="111"/>
      <c r="CJ759" s="111"/>
      <c r="CK759" s="111"/>
      <c r="CL759" s="111"/>
      <c r="CM759" s="111"/>
      <c r="CN759" s="111"/>
      <c r="CO759" s="111"/>
      <c r="CP759" s="111"/>
      <c r="CQ759" s="111"/>
      <c r="CR759" s="111"/>
      <c r="CS759" s="111"/>
      <c r="CT759" s="111"/>
      <c r="CU759" s="111"/>
      <c r="CV759" s="111"/>
      <c r="CW759" s="111"/>
      <c r="CX759" s="111"/>
      <c r="CY759" s="111"/>
      <c r="CZ759" s="111"/>
      <c r="DA759" s="111"/>
      <c r="DB759" s="111"/>
      <c r="DC759" s="111"/>
      <c r="DD759" s="111"/>
      <c r="DE759" s="111"/>
      <c r="DF759" s="111"/>
      <c r="DG759" s="111"/>
      <c r="DH759" s="111"/>
      <c r="DI759" s="111"/>
      <c r="DJ759" s="111"/>
      <c r="DK759" s="111"/>
      <c r="DL759" s="111"/>
      <c r="DM759" s="111"/>
      <c r="DN759" s="111"/>
      <c r="DO759" s="111"/>
      <c r="DP759" s="111"/>
      <c r="DQ759" s="111"/>
      <c r="DR759" s="111"/>
      <c r="DS759" s="111"/>
      <c r="DT759" s="111"/>
      <c r="DU759" s="111"/>
      <c r="DV759" s="111"/>
      <c r="DW759" s="111"/>
      <c r="DX759" s="111"/>
      <c r="DY759" s="111"/>
      <c r="DZ759" s="111"/>
      <c r="EA759" s="111"/>
      <c r="EB759" s="111"/>
      <c r="EC759" s="111"/>
      <c r="ED759" s="111"/>
      <c r="EE759" s="111"/>
      <c r="EF759" s="111"/>
      <c r="EG759" s="111"/>
      <c r="EH759" s="111"/>
      <c r="EI759" s="111"/>
      <c r="EJ759" s="111"/>
      <c r="EK759" s="111"/>
      <c r="EL759" s="111"/>
      <c r="EM759" s="111"/>
      <c r="EN759" s="111"/>
      <c r="EO759" s="111"/>
      <c r="EP759" s="111"/>
      <c r="EQ759" s="111"/>
      <c r="ER759" s="111"/>
      <c r="ES759" s="111"/>
      <c r="ET759" s="111"/>
      <c r="EU759" s="111"/>
      <c r="EV759" s="111"/>
      <c r="EW759" s="111"/>
      <c r="EX759" s="111"/>
      <c r="EY759" s="111"/>
      <c r="EZ759" s="111"/>
      <c r="FA759" s="111"/>
      <c r="FB759" s="111"/>
      <c r="FC759" s="111"/>
    </row>
    <row r="760" spans="1:159" s="118" customFormat="1">
      <c r="A760" s="194"/>
      <c r="B760" s="202" t="s">
        <v>273</v>
      </c>
      <c r="C760" s="17" t="s">
        <v>19</v>
      </c>
      <c r="D760" s="127">
        <f>D761+D762+D763+D764</f>
        <v>54726.212830000004</v>
      </c>
      <c r="E760" s="127">
        <f t="shared" ref="E760:H760" si="305">E761+E762+E763+E764</f>
        <v>0</v>
      </c>
      <c r="F760" s="127">
        <f t="shared" si="305"/>
        <v>0</v>
      </c>
      <c r="G760" s="127">
        <f t="shared" si="305"/>
        <v>0</v>
      </c>
      <c r="H760" s="127">
        <f t="shared" si="305"/>
        <v>54726.212830000004</v>
      </c>
      <c r="I760" s="92"/>
      <c r="AX760" s="95">
        <f t="shared" si="301"/>
        <v>54726.212830000004</v>
      </c>
    </row>
    <row r="761" spans="1:159" s="118" customFormat="1">
      <c r="A761" s="195"/>
      <c r="B761" s="203"/>
      <c r="C761" s="17">
        <v>2007</v>
      </c>
      <c r="D761" s="20">
        <f>D766+D771+D776+D781+D786+D791+D796+D801+D806+D811+D816</f>
        <v>4212.76</v>
      </c>
      <c r="E761" s="20">
        <f t="shared" ref="E761:H761" si="306">E766+E771+E776+E781+E786+E791+E796+E801+E806+E811+E816</f>
        <v>0</v>
      </c>
      <c r="F761" s="20">
        <f t="shared" si="306"/>
        <v>0</v>
      </c>
      <c r="G761" s="20">
        <f t="shared" si="306"/>
        <v>0</v>
      </c>
      <c r="H761" s="20">
        <f t="shared" si="306"/>
        <v>4212.76</v>
      </c>
      <c r="AX761" s="95">
        <f t="shared" si="301"/>
        <v>4212.76</v>
      </c>
    </row>
    <row r="762" spans="1:159" s="118" customFormat="1">
      <c r="A762" s="195"/>
      <c r="B762" s="203"/>
      <c r="C762" s="17">
        <v>2008</v>
      </c>
      <c r="D762" s="20">
        <f t="shared" ref="D762:H764" si="307">D767+D772+D777+D782+D787+D792+D797+D802+D807+D812+D817</f>
        <v>15728.387999999999</v>
      </c>
      <c r="E762" s="20">
        <f t="shared" si="307"/>
        <v>0</v>
      </c>
      <c r="F762" s="20">
        <f t="shared" si="307"/>
        <v>0</v>
      </c>
      <c r="G762" s="20">
        <f t="shared" si="307"/>
        <v>0</v>
      </c>
      <c r="H762" s="20">
        <f t="shared" si="307"/>
        <v>15728.387999999999</v>
      </c>
      <c r="AX762" s="95">
        <f t="shared" si="301"/>
        <v>15728.387999999999</v>
      </c>
    </row>
    <row r="763" spans="1:159" s="118" customFormat="1">
      <c r="A763" s="195"/>
      <c r="B763" s="203"/>
      <c r="C763" s="17">
        <v>2009</v>
      </c>
      <c r="D763" s="20">
        <f t="shared" si="307"/>
        <v>25081.172599999998</v>
      </c>
      <c r="E763" s="20">
        <f t="shared" si="307"/>
        <v>0</v>
      </c>
      <c r="F763" s="20">
        <f t="shared" si="307"/>
        <v>0</v>
      </c>
      <c r="G763" s="20">
        <f t="shared" si="307"/>
        <v>0</v>
      </c>
      <c r="H763" s="20">
        <f t="shared" si="307"/>
        <v>25081.172599999998</v>
      </c>
      <c r="AX763" s="95">
        <f t="shared" si="301"/>
        <v>25081.172599999998</v>
      </c>
    </row>
    <row r="764" spans="1:159" s="118" customFormat="1">
      <c r="A764" s="195"/>
      <c r="B764" s="203"/>
      <c r="C764" s="17">
        <v>2010</v>
      </c>
      <c r="D764" s="20">
        <f t="shared" si="307"/>
        <v>9703.8922300000013</v>
      </c>
      <c r="E764" s="20">
        <f t="shared" si="307"/>
        <v>0</v>
      </c>
      <c r="F764" s="20">
        <f t="shared" si="307"/>
        <v>0</v>
      </c>
      <c r="G764" s="20">
        <f t="shared" si="307"/>
        <v>0</v>
      </c>
      <c r="H764" s="20">
        <f t="shared" si="307"/>
        <v>9703.8922300000013</v>
      </c>
      <c r="AX764" s="95">
        <f t="shared" si="301"/>
        <v>9703.8922300000013</v>
      </c>
    </row>
    <row r="765" spans="1:159" s="117" customFormat="1" ht="18.75" customHeight="1">
      <c r="A765" s="85"/>
      <c r="B765" s="413" t="s">
        <v>274</v>
      </c>
      <c r="C765" s="101" t="s">
        <v>19</v>
      </c>
      <c r="D765" s="102">
        <f>D766+D767+D768+D769</f>
        <v>50.837000000000003</v>
      </c>
      <c r="E765" s="102">
        <f t="shared" ref="E765:H765" si="308">E766+E767+E768+E769</f>
        <v>0</v>
      </c>
      <c r="F765" s="102">
        <f t="shared" si="308"/>
        <v>0</v>
      </c>
      <c r="G765" s="102">
        <f t="shared" si="308"/>
        <v>0</v>
      </c>
      <c r="H765" s="102">
        <f t="shared" si="308"/>
        <v>50.837000000000003</v>
      </c>
      <c r="W765" s="118"/>
      <c r="X765" s="118"/>
      <c r="Y765" s="118"/>
      <c r="Z765" s="118"/>
      <c r="AA765" s="118"/>
      <c r="AB765" s="118"/>
      <c r="AC765" s="118"/>
      <c r="AD765" s="118"/>
      <c r="AE765" s="118"/>
      <c r="AF765" s="118"/>
      <c r="AG765" s="118"/>
      <c r="AH765" s="118"/>
      <c r="AI765" s="118"/>
      <c r="AJ765" s="118"/>
      <c r="AK765" s="118"/>
      <c r="AL765" s="118"/>
      <c r="AM765" s="118"/>
      <c r="AN765" s="118"/>
      <c r="AO765" s="118"/>
      <c r="AP765" s="118"/>
      <c r="AQ765" s="118"/>
      <c r="AR765" s="118"/>
      <c r="AS765" s="118"/>
      <c r="AT765" s="118"/>
      <c r="AU765" s="118"/>
      <c r="AV765" s="118"/>
      <c r="AW765" s="118"/>
      <c r="AX765" s="95">
        <f t="shared" si="301"/>
        <v>50.837000000000003</v>
      </c>
      <c r="AY765" s="118"/>
      <c r="AZ765" s="118"/>
      <c r="BA765" s="118"/>
      <c r="BB765" s="118"/>
      <c r="BC765" s="118"/>
      <c r="BD765" s="118"/>
      <c r="BE765" s="118"/>
      <c r="BF765" s="118"/>
      <c r="BG765" s="118"/>
      <c r="BH765" s="118"/>
      <c r="BI765" s="118"/>
      <c r="BJ765" s="118"/>
      <c r="BK765" s="118"/>
      <c r="BL765" s="118"/>
      <c r="BM765" s="118"/>
      <c r="BN765" s="118"/>
      <c r="BO765" s="118"/>
      <c r="BP765" s="118"/>
      <c r="BQ765" s="118"/>
      <c r="BR765" s="118"/>
      <c r="BS765" s="118"/>
      <c r="BT765" s="118"/>
      <c r="BU765" s="118"/>
      <c r="BV765" s="118"/>
      <c r="BW765" s="118"/>
      <c r="BX765" s="118"/>
      <c r="BY765" s="118"/>
      <c r="BZ765" s="118"/>
      <c r="CA765" s="118"/>
      <c r="CB765" s="118"/>
      <c r="CC765" s="118"/>
      <c r="CD765" s="118"/>
      <c r="CE765" s="118"/>
      <c r="CF765" s="118"/>
      <c r="CG765" s="118"/>
      <c r="CH765" s="118"/>
      <c r="CI765" s="118"/>
      <c r="CJ765" s="118"/>
      <c r="CK765" s="118"/>
      <c r="CL765" s="118"/>
      <c r="CM765" s="118"/>
      <c r="CN765" s="118"/>
      <c r="CO765" s="118"/>
      <c r="CP765" s="118"/>
      <c r="CQ765" s="118"/>
      <c r="CR765" s="118"/>
      <c r="CS765" s="118"/>
      <c r="CT765" s="118"/>
      <c r="CU765" s="118"/>
      <c r="CV765" s="118"/>
      <c r="CW765" s="118"/>
      <c r="CX765" s="118"/>
      <c r="CY765" s="118"/>
      <c r="CZ765" s="118"/>
      <c r="DA765" s="118"/>
      <c r="DB765" s="118"/>
      <c r="DC765" s="118"/>
      <c r="DD765" s="118"/>
      <c r="DE765" s="118"/>
      <c r="DF765" s="118"/>
      <c r="DG765" s="118"/>
      <c r="DH765" s="118"/>
      <c r="DI765" s="118"/>
      <c r="DJ765" s="118"/>
      <c r="DK765" s="118"/>
      <c r="DL765" s="118"/>
      <c r="DM765" s="118"/>
      <c r="DN765" s="118"/>
      <c r="DO765" s="118"/>
      <c r="DP765" s="118"/>
      <c r="DQ765" s="118"/>
      <c r="DR765" s="118"/>
      <c r="DS765" s="118"/>
      <c r="DT765" s="118"/>
      <c r="DU765" s="118"/>
      <c r="DV765" s="118"/>
      <c r="DW765" s="118"/>
      <c r="DX765" s="118"/>
      <c r="DY765" s="118"/>
      <c r="DZ765" s="118"/>
      <c r="EA765" s="118"/>
      <c r="EB765" s="118"/>
      <c r="EC765" s="118"/>
      <c r="ED765" s="118"/>
      <c r="EE765" s="118"/>
      <c r="EF765" s="118"/>
      <c r="EG765" s="118"/>
      <c r="EH765" s="118"/>
      <c r="EI765" s="118"/>
      <c r="EJ765" s="118"/>
      <c r="EK765" s="118"/>
      <c r="EL765" s="118"/>
      <c r="EM765" s="118"/>
      <c r="EN765" s="118"/>
      <c r="EO765" s="118"/>
      <c r="EP765" s="118"/>
      <c r="EQ765" s="118"/>
      <c r="ER765" s="118"/>
      <c r="ES765" s="118"/>
      <c r="ET765" s="118"/>
      <c r="EU765" s="118"/>
      <c r="EV765" s="118"/>
      <c r="EW765" s="118"/>
      <c r="EX765" s="118"/>
      <c r="EY765" s="118"/>
      <c r="EZ765" s="118"/>
      <c r="FA765" s="118"/>
      <c r="FB765" s="118"/>
      <c r="FC765" s="118"/>
    </row>
    <row r="766" spans="1:159">
      <c r="A766" s="86"/>
      <c r="B766" s="414"/>
      <c r="C766" s="88">
        <v>2007</v>
      </c>
      <c r="D766" s="123">
        <f t="shared" ref="D766:D789" si="309">E766+F766+G766+H766</f>
        <v>37.46</v>
      </c>
      <c r="E766" s="88">
        <v>0</v>
      </c>
      <c r="F766" s="88">
        <v>0</v>
      </c>
      <c r="G766" s="88">
        <v>0</v>
      </c>
      <c r="H766" s="88">
        <v>37.46</v>
      </c>
      <c r="I766" s="88"/>
      <c r="J766" s="88"/>
      <c r="K766" s="88"/>
      <c r="L766" s="88"/>
      <c r="AX766" s="95">
        <f t="shared" si="301"/>
        <v>37.46</v>
      </c>
    </row>
    <row r="767" spans="1:159">
      <c r="A767" s="86"/>
      <c r="B767" s="414"/>
      <c r="C767" s="88">
        <v>2008</v>
      </c>
      <c r="D767" s="123">
        <f t="shared" si="309"/>
        <v>3.41</v>
      </c>
      <c r="E767" s="88">
        <v>0</v>
      </c>
      <c r="F767" s="88">
        <v>0</v>
      </c>
      <c r="G767" s="88">
        <v>0</v>
      </c>
      <c r="H767" s="88">
        <v>3.41</v>
      </c>
      <c r="I767" s="88"/>
      <c r="J767" s="88"/>
      <c r="K767" s="88"/>
      <c r="L767" s="88"/>
      <c r="AX767" s="95">
        <f t="shared" si="301"/>
        <v>3.41</v>
      </c>
    </row>
    <row r="768" spans="1:159">
      <c r="A768" s="86"/>
      <c r="B768" s="414"/>
      <c r="C768" s="88">
        <v>2009</v>
      </c>
      <c r="D768" s="123">
        <f t="shared" si="309"/>
        <v>4.1500000000000004</v>
      </c>
      <c r="E768" s="88">
        <v>0</v>
      </c>
      <c r="F768" s="88">
        <v>0</v>
      </c>
      <c r="G768" s="88">
        <v>0</v>
      </c>
      <c r="H768" s="88">
        <v>4.1500000000000004</v>
      </c>
      <c r="I768" s="88"/>
      <c r="J768" s="88"/>
      <c r="K768" s="88"/>
      <c r="L768" s="88"/>
      <c r="AX768" s="95">
        <f t="shared" si="301"/>
        <v>4.1500000000000004</v>
      </c>
    </row>
    <row r="769" spans="1:50" ht="20.25" customHeight="1">
      <c r="A769" s="86"/>
      <c r="B769" s="415"/>
      <c r="C769" s="88">
        <v>2010</v>
      </c>
      <c r="D769" s="123">
        <f t="shared" si="309"/>
        <v>5.8170000000000002</v>
      </c>
      <c r="E769" s="88">
        <v>0</v>
      </c>
      <c r="F769" s="88">
        <v>0</v>
      </c>
      <c r="G769" s="88">
        <v>0</v>
      </c>
      <c r="H769" s="88">
        <v>5.8170000000000002</v>
      </c>
      <c r="I769" s="88"/>
      <c r="J769" s="88"/>
      <c r="K769" s="88"/>
      <c r="L769" s="88"/>
      <c r="AX769" s="95">
        <f t="shared" si="301"/>
        <v>5.8170000000000002</v>
      </c>
    </row>
    <row r="770" spans="1:50" s="19" customFormat="1">
      <c r="A770" s="120"/>
      <c r="B770" s="407" t="s">
        <v>275</v>
      </c>
      <c r="C770" s="17" t="s">
        <v>139</v>
      </c>
      <c r="D770" s="102">
        <f>D771+D772+D773+D774</f>
        <v>5</v>
      </c>
      <c r="E770" s="102">
        <f t="shared" ref="E770:H770" si="310">E771+E772+E773+E774</f>
        <v>0</v>
      </c>
      <c r="F770" s="102">
        <f t="shared" si="310"/>
        <v>0</v>
      </c>
      <c r="G770" s="102">
        <f t="shared" si="310"/>
        <v>0</v>
      </c>
      <c r="H770" s="102">
        <f t="shared" si="310"/>
        <v>5</v>
      </c>
      <c r="I770" s="17"/>
      <c r="J770" s="17"/>
      <c r="K770" s="17"/>
      <c r="L770" s="17"/>
      <c r="AX770" s="95">
        <f t="shared" si="301"/>
        <v>5</v>
      </c>
    </row>
    <row r="771" spans="1:50">
      <c r="A771" s="121"/>
      <c r="B771" s="408"/>
      <c r="C771" s="122">
        <v>2007</v>
      </c>
      <c r="D771" s="126">
        <f t="shared" si="309"/>
        <v>5</v>
      </c>
      <c r="E771" s="122"/>
      <c r="F771" s="122"/>
      <c r="G771" s="122"/>
      <c r="H771" s="122">
        <v>5</v>
      </c>
      <c r="I771" s="122"/>
      <c r="J771" s="122"/>
      <c r="K771" s="122"/>
      <c r="L771" s="122"/>
      <c r="AX771" s="95">
        <f t="shared" si="301"/>
        <v>5</v>
      </c>
    </row>
    <row r="772" spans="1:50">
      <c r="A772" s="121"/>
      <c r="B772" s="408"/>
      <c r="C772" s="122">
        <v>2008</v>
      </c>
      <c r="D772" s="126">
        <f t="shared" si="309"/>
        <v>0</v>
      </c>
      <c r="E772" s="122"/>
      <c r="F772" s="122"/>
      <c r="G772" s="122"/>
      <c r="H772" s="122">
        <v>0</v>
      </c>
      <c r="I772" s="122"/>
      <c r="J772" s="122"/>
      <c r="K772" s="122"/>
      <c r="L772" s="122"/>
      <c r="AX772" s="95">
        <f t="shared" si="301"/>
        <v>0</v>
      </c>
    </row>
    <row r="773" spans="1:50">
      <c r="A773" s="121"/>
      <c r="B773" s="408"/>
      <c r="C773" s="122">
        <v>2009</v>
      </c>
      <c r="D773" s="126">
        <f t="shared" si="309"/>
        <v>0</v>
      </c>
      <c r="E773" s="122"/>
      <c r="F773" s="122"/>
      <c r="G773" s="122"/>
      <c r="H773" s="122">
        <v>0</v>
      </c>
      <c r="I773" s="122"/>
      <c r="J773" s="122"/>
      <c r="K773" s="122"/>
      <c r="L773" s="122"/>
      <c r="AX773" s="95">
        <f t="shared" si="301"/>
        <v>0</v>
      </c>
    </row>
    <row r="774" spans="1:50">
      <c r="A774" s="121"/>
      <c r="B774" s="409"/>
      <c r="C774" s="122">
        <v>2010</v>
      </c>
      <c r="D774" s="126">
        <f t="shared" si="309"/>
        <v>0</v>
      </c>
      <c r="E774" s="122"/>
      <c r="F774" s="122"/>
      <c r="G774" s="122"/>
      <c r="H774" s="122">
        <v>0</v>
      </c>
      <c r="I774" s="122"/>
      <c r="J774" s="122"/>
      <c r="K774" s="122"/>
      <c r="L774" s="122"/>
      <c r="AX774" s="95">
        <f t="shared" si="301"/>
        <v>0</v>
      </c>
    </row>
    <row r="775" spans="1:50" s="19" customFormat="1" ht="19.5" customHeight="1">
      <c r="A775" s="120"/>
      <c r="B775" s="407" t="s">
        <v>276</v>
      </c>
      <c r="C775" s="17" t="s">
        <v>139</v>
      </c>
      <c r="D775" s="102">
        <f>D776+D777+D778+D779</f>
        <v>35.6</v>
      </c>
      <c r="E775" s="102">
        <f t="shared" ref="E775:H775" si="311">E776+E777+E778+E779</f>
        <v>0</v>
      </c>
      <c r="F775" s="102">
        <f t="shared" si="311"/>
        <v>0</v>
      </c>
      <c r="G775" s="102">
        <f t="shared" si="311"/>
        <v>0</v>
      </c>
      <c r="H775" s="102">
        <f t="shared" si="311"/>
        <v>35.6</v>
      </c>
      <c r="I775" s="17"/>
      <c r="J775" s="17"/>
      <c r="K775" s="17"/>
      <c r="L775" s="17"/>
      <c r="AX775" s="95">
        <f t="shared" si="301"/>
        <v>35.6</v>
      </c>
    </row>
    <row r="776" spans="1:50">
      <c r="A776" s="121"/>
      <c r="B776" s="408"/>
      <c r="C776" s="122">
        <v>2007</v>
      </c>
      <c r="D776" s="128">
        <f t="shared" si="309"/>
        <v>0.6</v>
      </c>
      <c r="E776" s="122"/>
      <c r="F776" s="122"/>
      <c r="G776" s="122"/>
      <c r="H776" s="122">
        <v>0.6</v>
      </c>
      <c r="I776" s="122"/>
      <c r="J776" s="122"/>
      <c r="K776" s="122"/>
      <c r="L776" s="122"/>
      <c r="AX776" s="95">
        <f t="shared" si="301"/>
        <v>0.6</v>
      </c>
    </row>
    <row r="777" spans="1:50">
      <c r="A777" s="121"/>
      <c r="B777" s="408"/>
      <c r="C777" s="122">
        <v>2008</v>
      </c>
      <c r="D777" s="128">
        <f t="shared" si="309"/>
        <v>20</v>
      </c>
      <c r="E777" s="122"/>
      <c r="F777" s="122"/>
      <c r="G777" s="122"/>
      <c r="H777" s="122">
        <v>20</v>
      </c>
      <c r="I777" s="122"/>
      <c r="J777" s="122"/>
      <c r="K777" s="122"/>
      <c r="L777" s="122"/>
      <c r="AX777" s="95">
        <f t="shared" si="301"/>
        <v>20</v>
      </c>
    </row>
    <row r="778" spans="1:50">
      <c r="A778" s="121"/>
      <c r="B778" s="408"/>
      <c r="C778" s="122">
        <v>2009</v>
      </c>
      <c r="D778" s="128">
        <f t="shared" si="309"/>
        <v>15</v>
      </c>
      <c r="E778" s="122"/>
      <c r="F778" s="122"/>
      <c r="G778" s="122"/>
      <c r="H778" s="122">
        <v>15</v>
      </c>
      <c r="I778" s="122"/>
      <c r="J778" s="122"/>
      <c r="K778" s="122"/>
      <c r="L778" s="122"/>
      <c r="AX778" s="95">
        <f t="shared" si="301"/>
        <v>15</v>
      </c>
    </row>
    <row r="779" spans="1:50">
      <c r="A779" s="121"/>
      <c r="B779" s="409"/>
      <c r="C779" s="122">
        <v>2010</v>
      </c>
      <c r="D779" s="128">
        <f t="shared" si="309"/>
        <v>0</v>
      </c>
      <c r="E779" s="122"/>
      <c r="F779" s="122"/>
      <c r="G779" s="122"/>
      <c r="H779" s="122">
        <v>0</v>
      </c>
      <c r="I779" s="122"/>
      <c r="J779" s="122"/>
      <c r="K779" s="122"/>
      <c r="L779" s="122"/>
      <c r="AX779" s="95">
        <f t="shared" si="301"/>
        <v>0</v>
      </c>
    </row>
    <row r="780" spans="1:50" s="19" customFormat="1" ht="21.75" customHeight="1">
      <c r="A780" s="120"/>
      <c r="B780" s="407" t="s">
        <v>277</v>
      </c>
      <c r="C780" s="17" t="s">
        <v>139</v>
      </c>
      <c r="D780" s="102">
        <f>D781+D782+D783+D784</f>
        <v>61.939830000000008</v>
      </c>
      <c r="E780" s="102">
        <f t="shared" ref="E780:H780" si="312">E781+E782+E783+E784</f>
        <v>0</v>
      </c>
      <c r="F780" s="102">
        <f t="shared" si="312"/>
        <v>0</v>
      </c>
      <c r="G780" s="102">
        <f t="shared" si="312"/>
        <v>0</v>
      </c>
      <c r="H780" s="102">
        <f t="shared" si="312"/>
        <v>61.939830000000008</v>
      </c>
      <c r="I780" s="17"/>
      <c r="J780" s="17"/>
      <c r="K780" s="17"/>
      <c r="L780" s="17"/>
      <c r="AX780" s="95">
        <f t="shared" si="301"/>
        <v>61.939830000000008</v>
      </c>
    </row>
    <row r="781" spans="1:50">
      <c r="A781" s="121"/>
      <c r="B781" s="408"/>
      <c r="C781" s="122">
        <v>2007</v>
      </c>
      <c r="D781" s="128">
        <f t="shared" si="309"/>
        <v>8.94</v>
      </c>
      <c r="E781" s="122"/>
      <c r="F781" s="122"/>
      <c r="G781" s="122"/>
      <c r="H781" s="122">
        <v>8.94</v>
      </c>
      <c r="I781" s="122"/>
      <c r="J781" s="122"/>
      <c r="K781" s="122"/>
      <c r="L781" s="122"/>
      <c r="AX781" s="95">
        <f t="shared" si="301"/>
        <v>8.94</v>
      </c>
    </row>
    <row r="782" spans="1:50">
      <c r="A782" s="121"/>
      <c r="B782" s="408"/>
      <c r="C782" s="122">
        <v>2008</v>
      </c>
      <c r="D782" s="128">
        <f t="shared" si="309"/>
        <v>16.812000000000001</v>
      </c>
      <c r="E782" s="122"/>
      <c r="F782" s="122"/>
      <c r="G782" s="122"/>
      <c r="H782" s="128">
        <v>16.812000000000001</v>
      </c>
      <c r="I782" s="122"/>
      <c r="J782" s="122"/>
      <c r="K782" s="122"/>
      <c r="L782" s="122"/>
      <c r="AX782" s="95">
        <f t="shared" si="301"/>
        <v>16.812000000000001</v>
      </c>
    </row>
    <row r="783" spans="1:50">
      <c r="A783" s="121"/>
      <c r="B783" s="408"/>
      <c r="C783" s="122">
        <v>2009</v>
      </c>
      <c r="D783" s="128">
        <f t="shared" si="309"/>
        <v>17.652600000000003</v>
      </c>
      <c r="E783" s="122"/>
      <c r="F783" s="122"/>
      <c r="G783" s="122"/>
      <c r="H783" s="128">
        <f>H782*1.05</f>
        <v>17.652600000000003</v>
      </c>
      <c r="I783" s="122"/>
      <c r="J783" s="122"/>
      <c r="K783" s="122"/>
      <c r="L783" s="122"/>
      <c r="AX783" s="95">
        <f t="shared" si="301"/>
        <v>17.652600000000003</v>
      </c>
    </row>
    <row r="784" spans="1:50">
      <c r="A784" s="121"/>
      <c r="B784" s="409"/>
      <c r="C784" s="122">
        <v>2010</v>
      </c>
      <c r="D784" s="128">
        <f t="shared" si="309"/>
        <v>18.535230000000006</v>
      </c>
      <c r="E784" s="122"/>
      <c r="F784" s="122"/>
      <c r="G784" s="122"/>
      <c r="H784" s="128">
        <f>H783*1.05</f>
        <v>18.535230000000006</v>
      </c>
      <c r="I784" s="122"/>
      <c r="J784" s="122"/>
      <c r="K784" s="122"/>
      <c r="L784" s="122"/>
      <c r="AX784" s="95">
        <f t="shared" ref="AX784:AX829" si="313">E784+F784+G784+H784</f>
        <v>18.535230000000006</v>
      </c>
    </row>
    <row r="785" spans="1:50" s="19" customFormat="1">
      <c r="A785" s="120"/>
      <c r="B785" s="407" t="s">
        <v>278</v>
      </c>
      <c r="C785" s="17" t="s">
        <v>139</v>
      </c>
      <c r="D785" s="102">
        <f>D786+D787+D788+D789</f>
        <v>6</v>
      </c>
      <c r="E785" s="102">
        <f t="shared" ref="E785:H785" si="314">E786+E787+E788+E789</f>
        <v>0</v>
      </c>
      <c r="F785" s="102">
        <f t="shared" si="314"/>
        <v>0</v>
      </c>
      <c r="G785" s="102">
        <f t="shared" si="314"/>
        <v>0</v>
      </c>
      <c r="H785" s="102">
        <f t="shared" si="314"/>
        <v>6</v>
      </c>
      <c r="I785" s="17"/>
      <c r="J785" s="17"/>
      <c r="K785" s="17"/>
      <c r="L785" s="17"/>
      <c r="AX785" s="95">
        <f t="shared" si="313"/>
        <v>6</v>
      </c>
    </row>
    <row r="786" spans="1:50">
      <c r="A786" s="121"/>
      <c r="B786" s="408"/>
      <c r="C786" s="122">
        <v>2007</v>
      </c>
      <c r="D786" s="128">
        <f t="shared" si="309"/>
        <v>6</v>
      </c>
      <c r="E786" s="122"/>
      <c r="F786" s="122"/>
      <c r="G786" s="122"/>
      <c r="H786" s="122">
        <v>6</v>
      </c>
      <c r="I786" s="122"/>
      <c r="J786" s="122"/>
      <c r="K786" s="122"/>
      <c r="L786" s="122"/>
      <c r="AX786" s="95">
        <f t="shared" si="313"/>
        <v>6</v>
      </c>
    </row>
    <row r="787" spans="1:50">
      <c r="A787" s="121"/>
      <c r="B787" s="408"/>
      <c r="C787" s="122">
        <v>2008</v>
      </c>
      <c r="D787" s="128">
        <f t="shared" si="309"/>
        <v>0</v>
      </c>
      <c r="E787" s="122"/>
      <c r="F787" s="122"/>
      <c r="G787" s="122"/>
      <c r="H787" s="122">
        <v>0</v>
      </c>
      <c r="I787" s="122"/>
      <c r="J787" s="122"/>
      <c r="K787" s="122"/>
      <c r="L787" s="122"/>
      <c r="AX787" s="95">
        <f t="shared" si="313"/>
        <v>0</v>
      </c>
    </row>
    <row r="788" spans="1:50">
      <c r="A788" s="121"/>
      <c r="B788" s="408"/>
      <c r="C788" s="122">
        <v>2009</v>
      </c>
      <c r="D788" s="128">
        <f t="shared" si="309"/>
        <v>0</v>
      </c>
      <c r="E788" s="122"/>
      <c r="F788" s="122"/>
      <c r="G788" s="122"/>
      <c r="H788" s="122">
        <v>0</v>
      </c>
      <c r="I788" s="122"/>
      <c r="J788" s="122"/>
      <c r="K788" s="122"/>
      <c r="L788" s="122"/>
      <c r="AX788" s="95">
        <f t="shared" si="313"/>
        <v>0</v>
      </c>
    </row>
    <row r="789" spans="1:50">
      <c r="A789" s="121"/>
      <c r="B789" s="409"/>
      <c r="C789" s="122">
        <v>2010</v>
      </c>
      <c r="D789" s="128">
        <f t="shared" si="309"/>
        <v>0</v>
      </c>
      <c r="E789" s="122"/>
      <c r="F789" s="122"/>
      <c r="G789" s="122"/>
      <c r="H789" s="122">
        <v>0</v>
      </c>
      <c r="I789" s="122"/>
      <c r="J789" s="122"/>
      <c r="K789" s="122"/>
      <c r="L789" s="122"/>
      <c r="AX789" s="95">
        <f t="shared" si="313"/>
        <v>0</v>
      </c>
    </row>
    <row r="790" spans="1:50" s="19" customFormat="1" ht="18.75" customHeight="1">
      <c r="A790" s="120"/>
      <c r="B790" s="407" t="s">
        <v>279</v>
      </c>
      <c r="C790" s="17" t="s">
        <v>139</v>
      </c>
      <c r="D790" s="102">
        <f>D791+D792+D793+D794</f>
        <v>53149</v>
      </c>
      <c r="E790" s="102">
        <f t="shared" ref="E790:H790" si="315">E791+E792+E793+E794</f>
        <v>0</v>
      </c>
      <c r="F790" s="102">
        <f t="shared" si="315"/>
        <v>0</v>
      </c>
      <c r="G790" s="102">
        <f t="shared" si="315"/>
        <v>0</v>
      </c>
      <c r="H790" s="102">
        <f t="shared" si="315"/>
        <v>53149</v>
      </c>
      <c r="I790" s="17"/>
      <c r="J790" s="17"/>
      <c r="K790" s="17"/>
      <c r="L790" s="17"/>
      <c r="AX790" s="95">
        <f t="shared" si="313"/>
        <v>53149</v>
      </c>
    </row>
    <row r="791" spans="1:50">
      <c r="A791" s="121"/>
      <c r="B791" s="408"/>
      <c r="C791" s="122">
        <v>2007</v>
      </c>
      <c r="D791" s="128">
        <f t="shared" ref="D791:D814" si="316">E791+F791+G791+H791</f>
        <v>4110</v>
      </c>
      <c r="E791" s="122"/>
      <c r="F791" s="122"/>
      <c r="G791" s="122"/>
      <c r="H791" s="122">
        <v>4110</v>
      </c>
      <c r="I791" s="122"/>
      <c r="J791" s="122"/>
      <c r="K791" s="122"/>
      <c r="L791" s="122"/>
      <c r="AX791" s="95">
        <f t="shared" si="313"/>
        <v>4110</v>
      </c>
    </row>
    <row r="792" spans="1:50">
      <c r="A792" s="121"/>
      <c r="B792" s="408"/>
      <c r="C792" s="122">
        <v>2008</v>
      </c>
      <c r="D792" s="128">
        <f t="shared" si="316"/>
        <v>15233</v>
      </c>
      <c r="E792" s="122"/>
      <c r="F792" s="122"/>
      <c r="G792" s="122"/>
      <c r="H792" s="122">
        <v>15233</v>
      </c>
      <c r="I792" s="122"/>
      <c r="J792" s="122"/>
      <c r="K792" s="122"/>
      <c r="L792" s="122"/>
      <c r="AX792" s="95">
        <f t="shared" si="313"/>
        <v>15233</v>
      </c>
    </row>
    <row r="793" spans="1:50">
      <c r="A793" s="121"/>
      <c r="B793" s="408"/>
      <c r="C793" s="122">
        <v>2009</v>
      </c>
      <c r="D793" s="128">
        <f t="shared" si="316"/>
        <v>24436</v>
      </c>
      <c r="E793" s="122"/>
      <c r="F793" s="122"/>
      <c r="G793" s="122"/>
      <c r="H793" s="122">
        <v>24436</v>
      </c>
      <c r="I793" s="122"/>
      <c r="J793" s="122"/>
      <c r="K793" s="122"/>
      <c r="L793" s="122"/>
      <c r="AX793" s="95">
        <f t="shared" si="313"/>
        <v>24436</v>
      </c>
    </row>
    <row r="794" spans="1:50">
      <c r="A794" s="121"/>
      <c r="B794" s="409"/>
      <c r="C794" s="122">
        <v>2010</v>
      </c>
      <c r="D794" s="128">
        <f t="shared" si="316"/>
        <v>9370</v>
      </c>
      <c r="E794" s="122"/>
      <c r="F794" s="122"/>
      <c r="G794" s="122"/>
      <c r="H794" s="122">
        <v>9370</v>
      </c>
      <c r="I794" s="122"/>
      <c r="J794" s="122"/>
      <c r="K794" s="122"/>
      <c r="L794" s="122"/>
      <c r="AX794" s="95">
        <f t="shared" si="313"/>
        <v>9370</v>
      </c>
    </row>
    <row r="795" spans="1:50" s="19" customFormat="1">
      <c r="A795" s="120"/>
      <c r="B795" s="407" t="s">
        <v>280</v>
      </c>
      <c r="C795" s="17" t="s">
        <v>139</v>
      </c>
      <c r="D795" s="102">
        <f>D796+D797+D798+D799</f>
        <v>1300</v>
      </c>
      <c r="E795" s="102">
        <f t="shared" ref="E795:H795" si="317">E796+E797+E798+E799</f>
        <v>0</v>
      </c>
      <c r="F795" s="102">
        <f t="shared" si="317"/>
        <v>0</v>
      </c>
      <c r="G795" s="102">
        <f t="shared" si="317"/>
        <v>0</v>
      </c>
      <c r="H795" s="102">
        <f t="shared" si="317"/>
        <v>1300</v>
      </c>
      <c r="I795" s="17"/>
      <c r="J795" s="17"/>
      <c r="K795" s="17"/>
      <c r="L795" s="17"/>
      <c r="AX795" s="95">
        <f t="shared" si="313"/>
        <v>1300</v>
      </c>
    </row>
    <row r="796" spans="1:50">
      <c r="A796" s="121"/>
      <c r="B796" s="408"/>
      <c r="C796" s="122">
        <v>2007</v>
      </c>
      <c r="D796" s="128">
        <f t="shared" si="316"/>
        <v>0</v>
      </c>
      <c r="E796" s="122"/>
      <c r="F796" s="122"/>
      <c r="G796" s="122"/>
      <c r="H796" s="122">
        <v>0</v>
      </c>
      <c r="I796" s="122"/>
      <c r="J796" s="122"/>
      <c r="K796" s="122"/>
      <c r="L796" s="122"/>
      <c r="AX796" s="95">
        <f t="shared" si="313"/>
        <v>0</v>
      </c>
    </row>
    <row r="797" spans="1:50">
      <c r="A797" s="121"/>
      <c r="B797" s="408"/>
      <c r="C797" s="122">
        <v>2008</v>
      </c>
      <c r="D797" s="128">
        <f t="shared" si="316"/>
        <v>400</v>
      </c>
      <c r="E797" s="122"/>
      <c r="F797" s="122"/>
      <c r="G797" s="122"/>
      <c r="H797" s="122">
        <v>400</v>
      </c>
      <c r="I797" s="122"/>
      <c r="J797" s="122"/>
      <c r="K797" s="122"/>
      <c r="L797" s="122"/>
      <c r="AX797" s="95">
        <f t="shared" si="313"/>
        <v>400</v>
      </c>
    </row>
    <row r="798" spans="1:50">
      <c r="A798" s="121"/>
      <c r="B798" s="408"/>
      <c r="C798" s="122">
        <v>2009</v>
      </c>
      <c r="D798" s="128">
        <f t="shared" si="316"/>
        <v>600</v>
      </c>
      <c r="E798" s="122"/>
      <c r="F798" s="122"/>
      <c r="G798" s="122"/>
      <c r="H798" s="122">
        <v>600</v>
      </c>
      <c r="I798" s="122"/>
      <c r="J798" s="122"/>
      <c r="K798" s="122"/>
      <c r="L798" s="122"/>
      <c r="AX798" s="95">
        <f t="shared" si="313"/>
        <v>600</v>
      </c>
    </row>
    <row r="799" spans="1:50">
      <c r="A799" s="121"/>
      <c r="B799" s="409"/>
      <c r="C799" s="122">
        <v>2010</v>
      </c>
      <c r="D799" s="128">
        <f t="shared" si="316"/>
        <v>300</v>
      </c>
      <c r="E799" s="122"/>
      <c r="F799" s="122"/>
      <c r="G799" s="122"/>
      <c r="H799" s="122">
        <v>300</v>
      </c>
      <c r="I799" s="122"/>
      <c r="J799" s="122"/>
      <c r="K799" s="122"/>
      <c r="L799" s="122"/>
      <c r="AX799" s="95">
        <f t="shared" si="313"/>
        <v>300</v>
      </c>
    </row>
    <row r="800" spans="1:50" s="19" customFormat="1">
      <c r="A800" s="120"/>
      <c r="B800" s="407" t="s">
        <v>281</v>
      </c>
      <c r="C800" s="17" t="s">
        <v>139</v>
      </c>
      <c r="D800" s="102">
        <f>D801+D802+D803+D804</f>
        <v>30</v>
      </c>
      <c r="E800" s="102">
        <f t="shared" ref="E800:H800" si="318">E801+E802+E803+E804</f>
        <v>0</v>
      </c>
      <c r="F800" s="102">
        <f t="shared" si="318"/>
        <v>0</v>
      </c>
      <c r="G800" s="102">
        <f t="shared" si="318"/>
        <v>0</v>
      </c>
      <c r="H800" s="102">
        <f t="shared" si="318"/>
        <v>30</v>
      </c>
      <c r="I800" s="17"/>
      <c r="J800" s="17"/>
      <c r="K800" s="17"/>
      <c r="L800" s="17"/>
      <c r="AX800" s="95">
        <f t="shared" si="313"/>
        <v>30</v>
      </c>
    </row>
    <row r="801" spans="1:50">
      <c r="A801" s="121"/>
      <c r="B801" s="408"/>
      <c r="C801" s="122">
        <v>2007</v>
      </c>
      <c r="D801" s="128">
        <f t="shared" si="316"/>
        <v>15</v>
      </c>
      <c r="E801" s="122"/>
      <c r="F801" s="122"/>
      <c r="G801" s="122"/>
      <c r="H801" s="122">
        <v>15</v>
      </c>
      <c r="I801" s="122"/>
      <c r="J801" s="122"/>
      <c r="K801" s="122"/>
      <c r="L801" s="122"/>
      <c r="AX801" s="95">
        <f t="shared" si="313"/>
        <v>15</v>
      </c>
    </row>
    <row r="802" spans="1:50">
      <c r="A802" s="121"/>
      <c r="B802" s="408"/>
      <c r="C802" s="122">
        <v>2008</v>
      </c>
      <c r="D802" s="128">
        <f t="shared" si="316"/>
        <v>15</v>
      </c>
      <c r="E802" s="122"/>
      <c r="F802" s="122"/>
      <c r="G802" s="122"/>
      <c r="H802" s="122">
        <v>15</v>
      </c>
      <c r="I802" s="122"/>
      <c r="J802" s="122"/>
      <c r="K802" s="122"/>
      <c r="L802" s="122"/>
      <c r="AX802" s="95">
        <f t="shared" si="313"/>
        <v>15</v>
      </c>
    </row>
    <row r="803" spans="1:50">
      <c r="A803" s="121"/>
      <c r="B803" s="408"/>
      <c r="C803" s="122">
        <v>2009</v>
      </c>
      <c r="D803" s="128">
        <f t="shared" si="316"/>
        <v>0</v>
      </c>
      <c r="E803" s="122"/>
      <c r="F803" s="122"/>
      <c r="G803" s="122"/>
      <c r="H803" s="122">
        <v>0</v>
      </c>
      <c r="I803" s="122"/>
      <c r="J803" s="122"/>
      <c r="K803" s="122"/>
      <c r="L803" s="122"/>
      <c r="AX803" s="95">
        <f t="shared" si="313"/>
        <v>0</v>
      </c>
    </row>
    <row r="804" spans="1:50">
      <c r="A804" s="121"/>
      <c r="B804" s="409"/>
      <c r="C804" s="122">
        <v>2010</v>
      </c>
      <c r="D804" s="128">
        <f t="shared" si="316"/>
        <v>0</v>
      </c>
      <c r="E804" s="122"/>
      <c r="F804" s="122"/>
      <c r="G804" s="122"/>
      <c r="H804" s="122">
        <v>0</v>
      </c>
      <c r="I804" s="122"/>
      <c r="J804" s="122"/>
      <c r="K804" s="122"/>
      <c r="L804" s="122"/>
      <c r="AX804" s="95">
        <f t="shared" si="313"/>
        <v>0</v>
      </c>
    </row>
    <row r="805" spans="1:50" s="19" customFormat="1">
      <c r="A805" s="120"/>
      <c r="B805" s="407" t="s">
        <v>282</v>
      </c>
      <c r="C805" s="17" t="s">
        <v>139</v>
      </c>
      <c r="D805" s="102">
        <f>D806+D807+D808+D809</f>
        <v>20</v>
      </c>
      <c r="E805" s="102">
        <f t="shared" ref="E805:H805" si="319">E806+E807+E808+E809</f>
        <v>0</v>
      </c>
      <c r="F805" s="102">
        <f t="shared" si="319"/>
        <v>0</v>
      </c>
      <c r="G805" s="102">
        <f t="shared" si="319"/>
        <v>0</v>
      </c>
      <c r="H805" s="102">
        <f t="shared" si="319"/>
        <v>20</v>
      </c>
      <c r="I805" s="17"/>
      <c r="J805" s="17"/>
      <c r="K805" s="17"/>
      <c r="L805" s="17"/>
      <c r="AX805" s="95">
        <f t="shared" si="313"/>
        <v>20</v>
      </c>
    </row>
    <row r="806" spans="1:50">
      <c r="A806" s="121"/>
      <c r="B806" s="408"/>
      <c r="C806" s="122">
        <v>2007</v>
      </c>
      <c r="D806" s="128">
        <f t="shared" si="316"/>
        <v>7</v>
      </c>
      <c r="E806" s="122"/>
      <c r="F806" s="122"/>
      <c r="G806" s="122"/>
      <c r="H806" s="122">
        <v>7</v>
      </c>
      <c r="I806" s="122"/>
      <c r="J806" s="122"/>
      <c r="K806" s="122"/>
      <c r="L806" s="122"/>
      <c r="AX806" s="95">
        <f t="shared" si="313"/>
        <v>7</v>
      </c>
    </row>
    <row r="807" spans="1:50">
      <c r="A807" s="121"/>
      <c r="B807" s="408"/>
      <c r="C807" s="122">
        <v>2008</v>
      </c>
      <c r="D807" s="128">
        <f t="shared" si="316"/>
        <v>13</v>
      </c>
      <c r="E807" s="122"/>
      <c r="F807" s="122"/>
      <c r="G807" s="122"/>
      <c r="H807" s="122">
        <v>13</v>
      </c>
      <c r="I807" s="122"/>
      <c r="J807" s="122"/>
      <c r="K807" s="122"/>
      <c r="L807" s="122"/>
      <c r="AX807" s="95">
        <f t="shared" si="313"/>
        <v>13</v>
      </c>
    </row>
    <row r="808" spans="1:50">
      <c r="A808" s="121"/>
      <c r="B808" s="408"/>
      <c r="C808" s="122">
        <v>2009</v>
      </c>
      <c r="D808" s="128">
        <f t="shared" si="316"/>
        <v>0</v>
      </c>
      <c r="E808" s="122"/>
      <c r="F808" s="122"/>
      <c r="G808" s="122"/>
      <c r="H808" s="122">
        <v>0</v>
      </c>
      <c r="I808" s="122"/>
      <c r="J808" s="122"/>
      <c r="K808" s="122"/>
      <c r="L808" s="122"/>
      <c r="AX808" s="95">
        <f t="shared" si="313"/>
        <v>0</v>
      </c>
    </row>
    <row r="809" spans="1:50">
      <c r="A809" s="121"/>
      <c r="B809" s="409"/>
      <c r="C809" s="122">
        <v>2010</v>
      </c>
      <c r="D809" s="128">
        <f t="shared" si="316"/>
        <v>0</v>
      </c>
      <c r="E809" s="122"/>
      <c r="F809" s="122"/>
      <c r="G809" s="122"/>
      <c r="H809" s="122">
        <v>0</v>
      </c>
      <c r="I809" s="122"/>
      <c r="J809" s="122"/>
      <c r="K809" s="122"/>
      <c r="L809" s="122"/>
      <c r="AX809" s="95">
        <f t="shared" si="313"/>
        <v>0</v>
      </c>
    </row>
    <row r="810" spans="1:50" s="19" customFormat="1">
      <c r="A810" s="120"/>
      <c r="B810" s="407" t="s">
        <v>283</v>
      </c>
      <c r="C810" s="17" t="s">
        <v>139</v>
      </c>
      <c r="D810" s="102">
        <f>D811+D812+D813+D814</f>
        <v>35</v>
      </c>
      <c r="E810" s="102">
        <f t="shared" ref="E810:H810" si="320">E811+E812+E813+E814</f>
        <v>0</v>
      </c>
      <c r="F810" s="102">
        <f t="shared" si="320"/>
        <v>0</v>
      </c>
      <c r="G810" s="102">
        <f t="shared" si="320"/>
        <v>0</v>
      </c>
      <c r="H810" s="102">
        <f t="shared" si="320"/>
        <v>35</v>
      </c>
      <c r="I810" s="17"/>
      <c r="J810" s="17"/>
      <c r="K810" s="17"/>
      <c r="L810" s="17"/>
      <c r="AX810" s="95">
        <f t="shared" si="313"/>
        <v>35</v>
      </c>
    </row>
    <row r="811" spans="1:50">
      <c r="A811" s="121"/>
      <c r="B811" s="408"/>
      <c r="C811" s="122">
        <v>2007</v>
      </c>
      <c r="D811" s="128">
        <f t="shared" si="316"/>
        <v>15</v>
      </c>
      <c r="E811" s="122"/>
      <c r="F811" s="122"/>
      <c r="G811" s="122"/>
      <c r="H811" s="122">
        <v>15</v>
      </c>
      <c r="I811" s="122"/>
      <c r="J811" s="122"/>
      <c r="K811" s="122"/>
      <c r="L811" s="122"/>
      <c r="AX811" s="95">
        <f t="shared" si="313"/>
        <v>15</v>
      </c>
    </row>
    <row r="812" spans="1:50">
      <c r="A812" s="121"/>
      <c r="B812" s="408"/>
      <c r="C812" s="122">
        <v>2008</v>
      </c>
      <c r="D812" s="128">
        <f t="shared" si="316"/>
        <v>20</v>
      </c>
      <c r="E812" s="122"/>
      <c r="F812" s="122"/>
      <c r="G812" s="122"/>
      <c r="H812" s="122">
        <v>20</v>
      </c>
      <c r="I812" s="122"/>
      <c r="J812" s="122"/>
      <c r="K812" s="122"/>
      <c r="L812" s="122"/>
      <c r="AX812" s="95">
        <f t="shared" si="313"/>
        <v>20</v>
      </c>
    </row>
    <row r="813" spans="1:50">
      <c r="A813" s="121"/>
      <c r="B813" s="408"/>
      <c r="C813" s="122">
        <v>2009</v>
      </c>
      <c r="D813" s="128">
        <f t="shared" si="316"/>
        <v>0</v>
      </c>
      <c r="E813" s="122"/>
      <c r="F813" s="122"/>
      <c r="G813" s="122"/>
      <c r="H813" s="122">
        <v>0</v>
      </c>
      <c r="I813" s="122"/>
      <c r="J813" s="122"/>
      <c r="K813" s="122"/>
      <c r="L813" s="122"/>
      <c r="AX813" s="95">
        <f t="shared" si="313"/>
        <v>0</v>
      </c>
    </row>
    <row r="814" spans="1:50">
      <c r="A814" s="121"/>
      <c r="B814" s="409"/>
      <c r="C814" s="122">
        <v>2010</v>
      </c>
      <c r="D814" s="128">
        <f t="shared" si="316"/>
        <v>0</v>
      </c>
      <c r="E814" s="122"/>
      <c r="F814" s="122"/>
      <c r="G814" s="122"/>
      <c r="H814" s="122">
        <v>0</v>
      </c>
      <c r="I814" s="122"/>
      <c r="J814" s="122"/>
      <c r="K814" s="122"/>
      <c r="L814" s="122"/>
      <c r="AX814" s="95">
        <f t="shared" si="313"/>
        <v>0</v>
      </c>
    </row>
    <row r="815" spans="1:50" s="19" customFormat="1" ht="22.5" customHeight="1">
      <c r="A815" s="120"/>
      <c r="B815" s="407" t="s">
        <v>284</v>
      </c>
      <c r="C815" s="17" t="s">
        <v>139</v>
      </c>
      <c r="D815" s="102">
        <f>D816+D817+D818+D819</f>
        <v>32.835999999999999</v>
      </c>
      <c r="E815" s="102">
        <f t="shared" ref="E815:H815" si="321">E816+E817+E818+E819</f>
        <v>0</v>
      </c>
      <c r="F815" s="102">
        <f t="shared" si="321"/>
        <v>0</v>
      </c>
      <c r="G815" s="102">
        <f t="shared" si="321"/>
        <v>0</v>
      </c>
      <c r="H815" s="102">
        <f t="shared" si="321"/>
        <v>32.835999999999999</v>
      </c>
      <c r="I815" s="17"/>
      <c r="J815" s="17"/>
      <c r="K815" s="17"/>
      <c r="L815" s="17"/>
      <c r="AX815" s="95">
        <f t="shared" si="313"/>
        <v>32.835999999999999</v>
      </c>
    </row>
    <row r="816" spans="1:50">
      <c r="A816" s="121"/>
      <c r="B816" s="408"/>
      <c r="C816" s="122">
        <v>2007</v>
      </c>
      <c r="D816" s="123">
        <f t="shared" ref="D816:D819" si="322">E816+F816+G816+H816</f>
        <v>7.76</v>
      </c>
      <c r="E816" s="123"/>
      <c r="F816" s="123"/>
      <c r="G816" s="123"/>
      <c r="H816" s="123">
        <v>7.76</v>
      </c>
      <c r="I816" s="17"/>
      <c r="J816" s="17"/>
      <c r="K816" s="17"/>
      <c r="L816" s="17"/>
      <c r="AX816" s="95">
        <f t="shared" si="313"/>
        <v>7.76</v>
      </c>
    </row>
    <row r="817" spans="1:50">
      <c r="A817" s="121"/>
      <c r="B817" s="408"/>
      <c r="C817" s="122">
        <v>2008</v>
      </c>
      <c r="D817" s="123">
        <f t="shared" si="322"/>
        <v>7.1660000000000004</v>
      </c>
      <c r="E817" s="123"/>
      <c r="F817" s="123"/>
      <c r="G817" s="123"/>
      <c r="H817" s="123">
        <v>7.1660000000000004</v>
      </c>
      <c r="I817" s="17"/>
      <c r="J817" s="17"/>
      <c r="K817" s="17"/>
      <c r="L817" s="17"/>
      <c r="AX817" s="95">
        <f t="shared" si="313"/>
        <v>7.1660000000000004</v>
      </c>
    </row>
    <row r="818" spans="1:50">
      <c r="A818" s="121"/>
      <c r="B818" s="408"/>
      <c r="C818" s="122">
        <v>2009</v>
      </c>
      <c r="D818" s="123">
        <f t="shared" si="322"/>
        <v>8.3699999999999992</v>
      </c>
      <c r="E818" s="123"/>
      <c r="F818" s="123"/>
      <c r="G818" s="123"/>
      <c r="H818" s="123">
        <v>8.3699999999999992</v>
      </c>
      <c r="I818" s="17"/>
      <c r="J818" s="17"/>
      <c r="K818" s="17"/>
      <c r="L818" s="17"/>
      <c r="AX818" s="95">
        <f t="shared" si="313"/>
        <v>8.3699999999999992</v>
      </c>
    </row>
    <row r="819" spans="1:50">
      <c r="A819" s="121"/>
      <c r="B819" s="409"/>
      <c r="C819" s="122">
        <v>2010</v>
      </c>
      <c r="D819" s="123">
        <f t="shared" si="322"/>
        <v>9.5399999999999991</v>
      </c>
      <c r="E819" s="123"/>
      <c r="F819" s="123"/>
      <c r="G819" s="123"/>
      <c r="H819" s="123">
        <v>9.5399999999999991</v>
      </c>
      <c r="I819" s="17"/>
      <c r="J819" s="17"/>
      <c r="K819" s="17"/>
      <c r="L819" s="17"/>
      <c r="AX819" s="95">
        <f t="shared" si="313"/>
        <v>9.5399999999999991</v>
      </c>
    </row>
    <row r="820" spans="1:50" s="19" customFormat="1" ht="22.5" customHeight="1">
      <c r="A820" s="194"/>
      <c r="B820" s="410" t="s">
        <v>285</v>
      </c>
      <c r="C820" s="17" t="s">
        <v>139</v>
      </c>
      <c r="D820" s="127">
        <f>D821+D822+D823+D824</f>
        <v>0.27</v>
      </c>
      <c r="E820" s="127">
        <f t="shared" ref="E820:H820" si="323">E821+E822+E823+E824</f>
        <v>0.27</v>
      </c>
      <c r="F820" s="127">
        <f t="shared" si="323"/>
        <v>0</v>
      </c>
      <c r="G820" s="127">
        <f t="shared" si="323"/>
        <v>0</v>
      </c>
      <c r="H820" s="127">
        <f t="shared" si="323"/>
        <v>0</v>
      </c>
      <c r="I820" s="17"/>
      <c r="J820" s="17"/>
      <c r="K820" s="17"/>
      <c r="L820" s="17"/>
      <c r="AX820" s="95">
        <f t="shared" si="313"/>
        <v>0.27</v>
      </c>
    </row>
    <row r="821" spans="1:50" s="19" customFormat="1">
      <c r="A821" s="195"/>
      <c r="B821" s="411"/>
      <c r="C821" s="17">
        <v>2007</v>
      </c>
      <c r="D821" s="92">
        <f t="shared" ref="D821:D824" si="324">E821+F821+G821+H821</f>
        <v>5.7000000000000002E-2</v>
      </c>
      <c r="E821" s="92">
        <v>5.7000000000000002E-2</v>
      </c>
      <c r="F821" s="92"/>
      <c r="G821" s="92"/>
      <c r="H821" s="92"/>
      <c r="I821" s="17"/>
      <c r="J821" s="17"/>
      <c r="K821" s="17"/>
      <c r="L821" s="17"/>
      <c r="AX821" s="95">
        <f t="shared" si="313"/>
        <v>5.7000000000000002E-2</v>
      </c>
    </row>
    <row r="822" spans="1:50" s="19" customFormat="1">
      <c r="A822" s="195"/>
      <c r="B822" s="411"/>
      <c r="C822" s="17">
        <v>2008</v>
      </c>
      <c r="D822" s="92">
        <f t="shared" si="324"/>
        <v>6.4000000000000001E-2</v>
      </c>
      <c r="E822" s="92">
        <v>6.4000000000000001E-2</v>
      </c>
      <c r="F822" s="92"/>
      <c r="G822" s="92"/>
      <c r="H822" s="92"/>
      <c r="I822" s="17"/>
      <c r="J822" s="17"/>
      <c r="K822" s="17"/>
      <c r="L822" s="17"/>
      <c r="AX822" s="95">
        <f t="shared" si="313"/>
        <v>6.4000000000000001E-2</v>
      </c>
    </row>
    <row r="823" spans="1:50" s="19" customFormat="1">
      <c r="A823" s="195"/>
      <c r="B823" s="411"/>
      <c r="C823" s="17">
        <v>2009</v>
      </c>
      <c r="D823" s="92">
        <f t="shared" si="324"/>
        <v>7.0999999999999994E-2</v>
      </c>
      <c r="E823" s="92">
        <v>7.0999999999999994E-2</v>
      </c>
      <c r="F823" s="92"/>
      <c r="G823" s="92"/>
      <c r="H823" s="92"/>
      <c r="I823" s="17"/>
      <c r="J823" s="17"/>
      <c r="K823" s="17"/>
      <c r="L823" s="17"/>
      <c r="AX823" s="95">
        <f t="shared" si="313"/>
        <v>7.0999999999999994E-2</v>
      </c>
    </row>
    <row r="824" spans="1:50" s="19" customFormat="1">
      <c r="A824" s="195"/>
      <c r="B824" s="412"/>
      <c r="C824" s="17">
        <v>2010</v>
      </c>
      <c r="D824" s="92">
        <f t="shared" si="324"/>
        <v>7.8E-2</v>
      </c>
      <c r="E824" s="92">
        <v>7.8E-2</v>
      </c>
      <c r="F824" s="92"/>
      <c r="G824" s="92"/>
      <c r="H824" s="92"/>
      <c r="I824" s="17"/>
      <c r="J824" s="17"/>
      <c r="K824" s="17"/>
      <c r="L824" s="17"/>
      <c r="AX824" s="95">
        <f t="shared" si="313"/>
        <v>7.8E-2</v>
      </c>
    </row>
    <row r="825" spans="1:50" s="19" customFormat="1" ht="22.5" customHeight="1">
      <c r="A825" s="410"/>
      <c r="B825" s="410" t="s">
        <v>286</v>
      </c>
      <c r="C825" s="17" t="s">
        <v>139</v>
      </c>
      <c r="D825" s="127">
        <f>D826+D827+D828+D829</f>
        <v>9.0814333750000014</v>
      </c>
      <c r="E825" s="127">
        <f t="shared" ref="E825:H825" si="325">E826+E827+E828+E829</f>
        <v>9.0814333750000014</v>
      </c>
      <c r="F825" s="127">
        <f t="shared" si="325"/>
        <v>0</v>
      </c>
      <c r="G825" s="127">
        <f t="shared" si="325"/>
        <v>0</v>
      </c>
      <c r="H825" s="127">
        <f t="shared" si="325"/>
        <v>0</v>
      </c>
      <c r="I825" s="17"/>
      <c r="J825" s="17"/>
      <c r="K825" s="17"/>
      <c r="L825" s="17"/>
      <c r="AX825" s="95">
        <f t="shared" si="313"/>
        <v>9.0814333750000014</v>
      </c>
    </row>
    <row r="826" spans="1:50" s="19" customFormat="1">
      <c r="A826" s="411"/>
      <c r="B826" s="411"/>
      <c r="C826" s="17">
        <v>2007</v>
      </c>
      <c r="D826" s="92">
        <f t="shared" ref="D826:D829" si="326">E826+F826+G826+H826</f>
        <v>2.1070000000000002</v>
      </c>
      <c r="E826" s="92">
        <v>2.1070000000000002</v>
      </c>
      <c r="F826" s="92"/>
      <c r="G826" s="92"/>
      <c r="H826" s="92"/>
      <c r="I826" s="17"/>
      <c r="J826" s="17"/>
      <c r="K826" s="17"/>
      <c r="L826" s="17"/>
      <c r="AX826" s="95">
        <f t="shared" si="313"/>
        <v>2.1070000000000002</v>
      </c>
    </row>
    <row r="827" spans="1:50" s="19" customFormat="1">
      <c r="A827" s="411"/>
      <c r="B827" s="411"/>
      <c r="C827" s="17">
        <v>2008</v>
      </c>
      <c r="D827" s="92">
        <f t="shared" si="326"/>
        <v>2.2123500000000003</v>
      </c>
      <c r="E827" s="92">
        <f>E826*1.05</f>
        <v>2.2123500000000003</v>
      </c>
      <c r="F827" s="92"/>
      <c r="G827" s="92"/>
      <c r="H827" s="92"/>
      <c r="I827" s="17"/>
      <c r="J827" s="17"/>
      <c r="K827" s="17"/>
      <c r="L827" s="17"/>
      <c r="AX827" s="95">
        <f t="shared" si="313"/>
        <v>2.2123500000000003</v>
      </c>
    </row>
    <row r="828" spans="1:50" s="19" customFormat="1">
      <c r="A828" s="411"/>
      <c r="B828" s="411"/>
      <c r="C828" s="17">
        <v>2009</v>
      </c>
      <c r="D828" s="92">
        <f t="shared" si="326"/>
        <v>2.3229675000000003</v>
      </c>
      <c r="E828" s="92">
        <f t="shared" ref="E828:E829" si="327">E827*1.05</f>
        <v>2.3229675000000003</v>
      </c>
      <c r="F828" s="92"/>
      <c r="G828" s="92"/>
      <c r="H828" s="92"/>
      <c r="I828" s="17"/>
      <c r="J828" s="17"/>
      <c r="K828" s="17"/>
      <c r="L828" s="17"/>
      <c r="AX828" s="95">
        <f t="shared" si="313"/>
        <v>2.3229675000000003</v>
      </c>
    </row>
    <row r="829" spans="1:50" s="19" customFormat="1">
      <c r="A829" s="412"/>
      <c r="B829" s="412"/>
      <c r="C829" s="17">
        <v>2010</v>
      </c>
      <c r="D829" s="92">
        <f t="shared" si="326"/>
        <v>2.4391158750000006</v>
      </c>
      <c r="E829" s="92">
        <f t="shared" si="327"/>
        <v>2.4391158750000006</v>
      </c>
      <c r="F829" s="92"/>
      <c r="G829" s="92"/>
      <c r="H829" s="92"/>
      <c r="I829" s="17"/>
      <c r="J829" s="17"/>
      <c r="K829" s="17"/>
      <c r="L829" s="17"/>
      <c r="AX829" s="95">
        <f t="shared" si="313"/>
        <v>2.4391158750000006</v>
      </c>
    </row>
    <row r="830" spans="1:50" s="90" customFormat="1">
      <c r="A830" s="139"/>
      <c r="D830" s="140"/>
    </row>
    <row r="831" spans="1:50" ht="25.5" customHeight="1">
      <c r="B831" s="420"/>
      <c r="C831" s="420"/>
      <c r="D831" s="420"/>
      <c r="E831" s="420"/>
      <c r="F831" s="420"/>
    </row>
    <row r="832" spans="1:50">
      <c r="D832" s="130"/>
    </row>
    <row r="833" spans="1:12">
      <c r="D833" s="130"/>
    </row>
    <row r="834" spans="1:12">
      <c r="D834" s="130"/>
    </row>
    <row r="835" spans="1:12">
      <c r="D835" s="130"/>
    </row>
    <row r="836" spans="1:12" s="143" customFormat="1" ht="18.75" hidden="1" customHeight="1">
      <c r="A836" s="141"/>
      <c r="B836" s="145"/>
      <c r="C836" s="141"/>
      <c r="D836" s="142"/>
      <c r="E836" s="141"/>
      <c r="F836" s="141"/>
      <c r="G836" s="141"/>
      <c r="H836" s="141"/>
      <c r="I836" s="141"/>
      <c r="J836" s="141"/>
      <c r="K836" s="141"/>
      <c r="L836" s="141"/>
    </row>
    <row r="837" spans="1:12" s="143" customFormat="1" ht="18.75" hidden="1" customHeight="1">
      <c r="A837" s="141"/>
      <c r="B837" s="145"/>
      <c r="C837" s="141">
        <v>2006</v>
      </c>
      <c r="D837" s="142">
        <f>E837+F837+G837+H837</f>
        <v>0</v>
      </c>
      <c r="E837" s="141">
        <f>(E845+E853+E861+E869+E877+E885+E893+E901+E909+E917+E925)/1000</f>
        <v>0</v>
      </c>
      <c r="F837" s="141">
        <f>(F845+F853+F861+F869+F877+F885+F893+F901+F909+F917+F925)/1000</f>
        <v>0</v>
      </c>
      <c r="G837" s="141">
        <f>(G845+G853+G861+G869+G877+G885+G893+G901+G909+G917+G925)/1000</f>
        <v>0</v>
      </c>
      <c r="H837" s="141">
        <f>(H845+H853+H861+H869+H877+H885+H893+H901+H909+H917+H925)/1000</f>
        <v>0</v>
      </c>
      <c r="I837" s="141"/>
      <c r="J837" s="141"/>
      <c r="K837" s="141"/>
      <c r="L837" s="141"/>
    </row>
    <row r="838" spans="1:12" s="143" customFormat="1" ht="18.75" hidden="1" customHeight="1">
      <c r="A838" s="141"/>
      <c r="B838" s="145"/>
      <c r="C838" s="141">
        <v>2007</v>
      </c>
      <c r="D838" s="142">
        <f t="shared" ref="D838:D843" si="328">E838+F838+G838+H838</f>
        <v>0</v>
      </c>
      <c r="E838" s="141"/>
      <c r="F838" s="141">
        <f t="shared" ref="F838:H843" si="329">(F846+F854+F862+F870+F878+F886+F894+F902+F910+F918+F926)/1000</f>
        <v>0</v>
      </c>
      <c r="G838" s="141">
        <f t="shared" si="329"/>
        <v>0</v>
      </c>
      <c r="H838" s="141">
        <f t="shared" si="329"/>
        <v>0</v>
      </c>
      <c r="I838" s="141"/>
      <c r="J838" s="141"/>
      <c r="K838" s="141"/>
      <c r="L838" s="141"/>
    </row>
    <row r="839" spans="1:12" s="143" customFormat="1" ht="18.75" hidden="1" customHeight="1">
      <c r="A839" s="141"/>
      <c r="B839" s="145" t="s">
        <v>139</v>
      </c>
      <c r="C839" s="141">
        <v>2008</v>
      </c>
      <c r="D839" s="142">
        <f t="shared" si="328"/>
        <v>2.5999999999999999E-2</v>
      </c>
      <c r="E839" s="141"/>
      <c r="F839" s="141">
        <f t="shared" si="329"/>
        <v>0</v>
      </c>
      <c r="G839" s="141">
        <f t="shared" si="329"/>
        <v>0</v>
      </c>
      <c r="H839" s="141">
        <f t="shared" si="329"/>
        <v>2.5999999999999999E-2</v>
      </c>
      <c r="I839" s="141"/>
      <c r="J839" s="141"/>
      <c r="K839" s="141"/>
      <c r="L839" s="141"/>
    </row>
    <row r="840" spans="1:12" s="143" customFormat="1" ht="18.75" hidden="1" customHeight="1">
      <c r="A840" s="141"/>
      <c r="B840" s="145"/>
      <c r="C840" s="141">
        <v>2009</v>
      </c>
      <c r="D840" s="142">
        <f t="shared" si="328"/>
        <v>3.1699999999999999E-2</v>
      </c>
      <c r="E840" s="141"/>
      <c r="F840" s="141">
        <f t="shared" si="329"/>
        <v>0</v>
      </c>
      <c r="G840" s="141">
        <f t="shared" si="329"/>
        <v>0</v>
      </c>
      <c r="H840" s="141">
        <f t="shared" si="329"/>
        <v>3.1699999999999999E-2</v>
      </c>
      <c r="I840" s="141"/>
      <c r="J840" s="141"/>
      <c r="K840" s="141"/>
      <c r="L840" s="141"/>
    </row>
    <row r="841" spans="1:12" s="143" customFormat="1" ht="18.75" hidden="1" customHeight="1">
      <c r="A841" s="141"/>
      <c r="B841" s="145"/>
      <c r="C841" s="141">
        <v>2010</v>
      </c>
      <c r="D841" s="142">
        <f t="shared" si="328"/>
        <v>5.0000000000000001E-3</v>
      </c>
      <c r="E841" s="141"/>
      <c r="F841" s="141">
        <f t="shared" si="329"/>
        <v>0</v>
      </c>
      <c r="G841" s="141">
        <f t="shared" si="329"/>
        <v>0</v>
      </c>
      <c r="H841" s="141">
        <f t="shared" si="329"/>
        <v>5.0000000000000001E-3</v>
      </c>
      <c r="I841" s="141"/>
      <c r="J841" s="141"/>
      <c r="K841" s="141"/>
      <c r="L841" s="141"/>
    </row>
    <row r="842" spans="1:12" s="143" customFormat="1" ht="18.75" hidden="1" customHeight="1">
      <c r="A842" s="141"/>
      <c r="B842" s="145"/>
      <c r="C842" s="141">
        <v>2011</v>
      </c>
      <c r="D842" s="142">
        <f t="shared" si="328"/>
        <v>0</v>
      </c>
      <c r="E842" s="141"/>
      <c r="F842" s="141">
        <f t="shared" si="329"/>
        <v>0</v>
      </c>
      <c r="G842" s="141">
        <f t="shared" si="329"/>
        <v>0</v>
      </c>
      <c r="H842" s="141">
        <f t="shared" si="329"/>
        <v>0</v>
      </c>
      <c r="I842" s="141"/>
      <c r="J842" s="141"/>
      <c r="K842" s="141"/>
      <c r="L842" s="141"/>
    </row>
    <row r="843" spans="1:12" s="143" customFormat="1" ht="18.75" hidden="1" customHeight="1">
      <c r="A843" s="141"/>
      <c r="B843" s="145"/>
      <c r="C843" s="141">
        <v>2012</v>
      </c>
      <c r="D843" s="142">
        <f t="shared" si="328"/>
        <v>0</v>
      </c>
      <c r="E843" s="141"/>
      <c r="F843" s="141">
        <f t="shared" si="329"/>
        <v>0</v>
      </c>
      <c r="G843" s="141">
        <f t="shared" si="329"/>
        <v>0</v>
      </c>
      <c r="H843" s="141">
        <f t="shared" si="329"/>
        <v>0</v>
      </c>
      <c r="I843" s="141"/>
      <c r="J843" s="141"/>
      <c r="K843" s="141"/>
      <c r="L843" s="141"/>
    </row>
    <row r="844" spans="1:12" s="143" customFormat="1" ht="18.75" hidden="1" customHeight="1">
      <c r="A844" s="141"/>
      <c r="B844" s="145" t="s">
        <v>287</v>
      </c>
      <c r="C844" s="141"/>
      <c r="D844" s="142"/>
      <c r="E844" s="141"/>
      <c r="F844" s="141"/>
      <c r="G844" s="141"/>
      <c r="H844" s="141"/>
      <c r="I844" s="141"/>
      <c r="J844" s="141"/>
      <c r="K844" s="141"/>
      <c r="L844" s="141"/>
    </row>
    <row r="845" spans="1:12" s="143" customFormat="1" ht="18.75" hidden="1" customHeight="1">
      <c r="A845" s="141"/>
      <c r="B845" s="145"/>
      <c r="C845" s="141">
        <v>2006</v>
      </c>
      <c r="D845" s="142">
        <f t="shared" ref="D845:D908" si="330">E845+F845+G845+H845</f>
        <v>0</v>
      </c>
      <c r="E845" s="141"/>
      <c r="F845" s="141"/>
      <c r="G845" s="141"/>
      <c r="H845" s="141">
        <f t="shared" ref="H845:H876" si="331">I845+J845</f>
        <v>0</v>
      </c>
      <c r="I845" s="141"/>
      <c r="J845" s="141"/>
      <c r="K845" s="141"/>
      <c r="L845" s="141"/>
    </row>
    <row r="846" spans="1:12" s="143" customFormat="1" ht="18.75" hidden="1" customHeight="1">
      <c r="A846" s="141"/>
      <c r="B846" s="145"/>
      <c r="C846" s="141">
        <v>2007</v>
      </c>
      <c r="D846" s="142">
        <f t="shared" si="330"/>
        <v>0</v>
      </c>
      <c r="E846" s="141"/>
      <c r="F846" s="141"/>
      <c r="G846" s="141"/>
      <c r="H846" s="141">
        <f t="shared" si="331"/>
        <v>0</v>
      </c>
      <c r="I846" s="141"/>
      <c r="J846" s="141"/>
      <c r="K846" s="141"/>
      <c r="L846" s="141"/>
    </row>
    <row r="847" spans="1:12" s="143" customFormat="1" ht="18.75" hidden="1" customHeight="1">
      <c r="A847" s="141"/>
      <c r="B847" s="145"/>
      <c r="C847" s="141">
        <v>2008</v>
      </c>
      <c r="D847" s="142">
        <f t="shared" si="330"/>
        <v>0</v>
      </c>
      <c r="E847" s="141"/>
      <c r="F847" s="141"/>
      <c r="G847" s="141"/>
      <c r="H847" s="141">
        <f t="shared" si="331"/>
        <v>0</v>
      </c>
      <c r="I847" s="141"/>
      <c r="J847" s="141"/>
      <c r="K847" s="141"/>
      <c r="L847" s="141"/>
    </row>
    <row r="848" spans="1:12" s="143" customFormat="1" ht="18.75" hidden="1" customHeight="1">
      <c r="A848" s="141"/>
      <c r="B848" s="145"/>
      <c r="C848" s="141">
        <v>2009</v>
      </c>
      <c r="D848" s="142">
        <f t="shared" si="330"/>
        <v>0</v>
      </c>
      <c r="E848" s="141"/>
      <c r="F848" s="141"/>
      <c r="G848" s="141"/>
      <c r="H848" s="141">
        <f t="shared" si="331"/>
        <v>0</v>
      </c>
      <c r="I848" s="141"/>
      <c r="J848" s="141"/>
      <c r="K848" s="141"/>
      <c r="L848" s="141"/>
    </row>
    <row r="849" spans="1:12" s="143" customFormat="1" ht="18.75" hidden="1" customHeight="1">
      <c r="A849" s="141"/>
      <c r="B849" s="145"/>
      <c r="C849" s="141">
        <v>2010</v>
      </c>
      <c r="D849" s="142">
        <f t="shared" si="330"/>
        <v>0</v>
      </c>
      <c r="E849" s="141"/>
      <c r="F849" s="141"/>
      <c r="G849" s="141"/>
      <c r="H849" s="141">
        <f t="shared" si="331"/>
        <v>0</v>
      </c>
      <c r="I849" s="141"/>
      <c r="J849" s="141"/>
      <c r="K849" s="141"/>
      <c r="L849" s="141"/>
    </row>
    <row r="850" spans="1:12" s="143" customFormat="1" ht="18.75" hidden="1" customHeight="1">
      <c r="A850" s="141"/>
      <c r="B850" s="145"/>
      <c r="C850" s="141">
        <v>2011</v>
      </c>
      <c r="D850" s="142">
        <f t="shared" si="330"/>
        <v>0</v>
      </c>
      <c r="E850" s="141"/>
      <c r="F850" s="141"/>
      <c r="G850" s="141"/>
      <c r="H850" s="141">
        <f t="shared" si="331"/>
        <v>0</v>
      </c>
      <c r="I850" s="141"/>
      <c r="J850" s="141"/>
      <c r="K850" s="141"/>
      <c r="L850" s="141"/>
    </row>
    <row r="851" spans="1:12" s="143" customFormat="1" ht="18.75" hidden="1" customHeight="1">
      <c r="A851" s="141"/>
      <c r="B851" s="145"/>
      <c r="C851" s="141">
        <v>2012</v>
      </c>
      <c r="D851" s="142">
        <f t="shared" si="330"/>
        <v>0</v>
      </c>
      <c r="E851" s="141"/>
      <c r="F851" s="141"/>
      <c r="G851" s="141"/>
      <c r="H851" s="141">
        <f t="shared" si="331"/>
        <v>0</v>
      </c>
      <c r="I851" s="141"/>
      <c r="J851" s="141"/>
      <c r="K851" s="141"/>
      <c r="L851" s="141"/>
    </row>
    <row r="852" spans="1:12" s="143" customFormat="1" ht="18.75" hidden="1" customHeight="1">
      <c r="A852" s="141"/>
      <c r="B852" s="145" t="s">
        <v>288</v>
      </c>
      <c r="C852" s="141"/>
      <c r="D852" s="142">
        <f t="shared" si="330"/>
        <v>0</v>
      </c>
      <c r="E852" s="141"/>
      <c r="F852" s="141"/>
      <c r="G852" s="141"/>
      <c r="H852" s="141">
        <f t="shared" si="331"/>
        <v>0</v>
      </c>
      <c r="I852" s="141"/>
      <c r="J852" s="141"/>
      <c r="K852" s="141"/>
      <c r="L852" s="141"/>
    </row>
    <row r="853" spans="1:12" s="143" customFormat="1" ht="18.75" hidden="1" customHeight="1">
      <c r="A853" s="141"/>
      <c r="B853" s="145"/>
      <c r="C853" s="141">
        <v>2006</v>
      </c>
      <c r="D853" s="142">
        <f t="shared" si="330"/>
        <v>0</v>
      </c>
      <c r="E853" s="141"/>
      <c r="F853" s="141"/>
      <c r="G853" s="141"/>
      <c r="H853" s="141">
        <f t="shared" si="331"/>
        <v>0</v>
      </c>
      <c r="I853" s="141"/>
      <c r="J853" s="141"/>
      <c r="K853" s="141"/>
      <c r="L853" s="141"/>
    </row>
    <row r="854" spans="1:12" s="143" customFormat="1" ht="18.75" hidden="1" customHeight="1">
      <c r="A854" s="141"/>
      <c r="B854" s="145"/>
      <c r="C854" s="141">
        <v>2007</v>
      </c>
      <c r="D854" s="142">
        <f t="shared" si="330"/>
        <v>0</v>
      </c>
      <c r="E854" s="141"/>
      <c r="F854" s="141"/>
      <c r="G854" s="141"/>
      <c r="H854" s="141">
        <f t="shared" si="331"/>
        <v>0</v>
      </c>
      <c r="I854" s="141"/>
      <c r="J854" s="141"/>
      <c r="K854" s="141"/>
      <c r="L854" s="141"/>
    </row>
    <row r="855" spans="1:12" s="143" customFormat="1" ht="18.75" hidden="1" customHeight="1">
      <c r="A855" s="141"/>
      <c r="B855" s="145"/>
      <c r="C855" s="141">
        <v>2008</v>
      </c>
      <c r="D855" s="142">
        <f t="shared" si="330"/>
        <v>0</v>
      </c>
      <c r="E855" s="141"/>
      <c r="F855" s="141"/>
      <c r="G855" s="141"/>
      <c r="H855" s="141">
        <f t="shared" si="331"/>
        <v>0</v>
      </c>
      <c r="I855" s="141"/>
      <c r="J855" s="141"/>
      <c r="K855" s="141"/>
      <c r="L855" s="141"/>
    </row>
    <row r="856" spans="1:12" s="143" customFormat="1" ht="18.75" hidden="1" customHeight="1">
      <c r="A856" s="141"/>
      <c r="B856" s="145"/>
      <c r="C856" s="141">
        <v>2009</v>
      </c>
      <c r="D856" s="142">
        <f t="shared" si="330"/>
        <v>0</v>
      </c>
      <c r="E856" s="141"/>
      <c r="F856" s="141"/>
      <c r="G856" s="141"/>
      <c r="H856" s="141">
        <f t="shared" si="331"/>
        <v>0</v>
      </c>
      <c r="I856" s="141"/>
      <c r="J856" s="141"/>
      <c r="K856" s="141"/>
      <c r="L856" s="141"/>
    </row>
    <row r="857" spans="1:12" s="143" customFormat="1" ht="18.75" hidden="1" customHeight="1">
      <c r="A857" s="141"/>
      <c r="B857" s="145"/>
      <c r="C857" s="141">
        <v>2010</v>
      </c>
      <c r="D857" s="142">
        <f t="shared" si="330"/>
        <v>0</v>
      </c>
      <c r="E857" s="141"/>
      <c r="F857" s="141"/>
      <c r="G857" s="141"/>
      <c r="H857" s="141">
        <f t="shared" si="331"/>
        <v>0</v>
      </c>
      <c r="I857" s="141"/>
      <c r="J857" s="141"/>
      <c r="K857" s="141"/>
      <c r="L857" s="141"/>
    </row>
    <row r="858" spans="1:12" s="143" customFormat="1" ht="18.75" hidden="1" customHeight="1">
      <c r="A858" s="141"/>
      <c r="B858" s="145"/>
      <c r="C858" s="141">
        <v>2011</v>
      </c>
      <c r="D858" s="142">
        <f t="shared" si="330"/>
        <v>0</v>
      </c>
      <c r="E858" s="141"/>
      <c r="F858" s="141"/>
      <c r="G858" s="141"/>
      <c r="H858" s="141">
        <f t="shared" si="331"/>
        <v>0</v>
      </c>
      <c r="I858" s="141"/>
      <c r="J858" s="141"/>
      <c r="K858" s="141"/>
      <c r="L858" s="141"/>
    </row>
    <row r="859" spans="1:12" s="143" customFormat="1" ht="18.75" hidden="1" customHeight="1">
      <c r="A859" s="141"/>
      <c r="B859" s="145"/>
      <c r="C859" s="141">
        <v>2012</v>
      </c>
      <c r="D859" s="142">
        <f t="shared" si="330"/>
        <v>0</v>
      </c>
      <c r="E859" s="141"/>
      <c r="F859" s="141"/>
      <c r="G859" s="141"/>
      <c r="H859" s="141">
        <f t="shared" si="331"/>
        <v>0</v>
      </c>
      <c r="I859" s="141"/>
      <c r="J859" s="141"/>
      <c r="K859" s="141"/>
      <c r="L859" s="141"/>
    </row>
    <row r="860" spans="1:12" s="143" customFormat="1" ht="18.75" hidden="1" customHeight="1">
      <c r="A860" s="141"/>
      <c r="B860" s="145" t="s">
        <v>289</v>
      </c>
      <c r="C860" s="141"/>
      <c r="D860" s="142">
        <f t="shared" si="330"/>
        <v>0</v>
      </c>
      <c r="E860" s="141"/>
      <c r="F860" s="141"/>
      <c r="G860" s="141"/>
      <c r="H860" s="141">
        <f t="shared" si="331"/>
        <v>0</v>
      </c>
      <c r="I860" s="141"/>
      <c r="J860" s="141"/>
      <c r="K860" s="141"/>
      <c r="L860" s="141"/>
    </row>
    <row r="861" spans="1:12" s="143" customFormat="1" ht="18.75" hidden="1" customHeight="1">
      <c r="A861" s="141"/>
      <c r="B861" s="145"/>
      <c r="C861" s="141">
        <v>2006</v>
      </c>
      <c r="D861" s="142">
        <f t="shared" si="330"/>
        <v>0</v>
      </c>
      <c r="E861" s="141"/>
      <c r="F861" s="141"/>
      <c r="G861" s="141"/>
      <c r="H861" s="141">
        <f t="shared" si="331"/>
        <v>0</v>
      </c>
      <c r="I861" s="141"/>
      <c r="J861" s="141"/>
      <c r="K861" s="141"/>
      <c r="L861" s="141"/>
    </row>
    <row r="862" spans="1:12" s="143" customFormat="1" ht="18.75" hidden="1" customHeight="1">
      <c r="A862" s="141"/>
      <c r="B862" s="145"/>
      <c r="C862" s="141">
        <v>2007</v>
      </c>
      <c r="D862" s="142">
        <f t="shared" si="330"/>
        <v>0</v>
      </c>
      <c r="E862" s="141"/>
      <c r="F862" s="141"/>
      <c r="G862" s="141"/>
      <c r="H862" s="141">
        <f t="shared" si="331"/>
        <v>0</v>
      </c>
      <c r="I862" s="141"/>
      <c r="J862" s="141"/>
      <c r="K862" s="141"/>
      <c r="L862" s="141"/>
    </row>
    <row r="863" spans="1:12" s="143" customFormat="1" ht="18.75" hidden="1" customHeight="1">
      <c r="A863" s="141"/>
      <c r="B863" s="145"/>
      <c r="C863" s="141">
        <v>2008</v>
      </c>
      <c r="D863" s="142">
        <f t="shared" si="330"/>
        <v>0</v>
      </c>
      <c r="E863" s="141"/>
      <c r="F863" s="141"/>
      <c r="G863" s="141"/>
      <c r="H863" s="141">
        <f t="shared" si="331"/>
        <v>0</v>
      </c>
      <c r="I863" s="141"/>
      <c r="J863" s="141"/>
      <c r="K863" s="141"/>
      <c r="L863" s="141"/>
    </row>
    <row r="864" spans="1:12" s="143" customFormat="1" ht="18.75" hidden="1" customHeight="1">
      <c r="A864" s="141"/>
      <c r="B864" s="145"/>
      <c r="C864" s="141">
        <v>2009</v>
      </c>
      <c r="D864" s="142">
        <f t="shared" si="330"/>
        <v>0</v>
      </c>
      <c r="E864" s="141"/>
      <c r="F864" s="141"/>
      <c r="G864" s="141"/>
      <c r="H864" s="141">
        <f t="shared" si="331"/>
        <v>0</v>
      </c>
      <c r="I864" s="141"/>
      <c r="J864" s="141"/>
      <c r="K864" s="141"/>
      <c r="L864" s="141"/>
    </row>
    <row r="865" spans="1:12" s="143" customFormat="1" ht="18.75" hidden="1" customHeight="1">
      <c r="A865" s="141"/>
      <c r="B865" s="145"/>
      <c r="C865" s="141">
        <v>2010</v>
      </c>
      <c r="D865" s="142">
        <f t="shared" si="330"/>
        <v>0</v>
      </c>
      <c r="E865" s="141"/>
      <c r="F865" s="141"/>
      <c r="G865" s="141"/>
      <c r="H865" s="141">
        <f t="shared" si="331"/>
        <v>0</v>
      </c>
      <c r="I865" s="141"/>
      <c r="J865" s="141"/>
      <c r="K865" s="141"/>
      <c r="L865" s="141"/>
    </row>
    <row r="866" spans="1:12" s="143" customFormat="1" ht="18.75" hidden="1" customHeight="1">
      <c r="A866" s="141"/>
      <c r="B866" s="145"/>
      <c r="C866" s="141">
        <v>2011</v>
      </c>
      <c r="D866" s="142">
        <f t="shared" si="330"/>
        <v>0</v>
      </c>
      <c r="E866" s="141"/>
      <c r="F866" s="141"/>
      <c r="G866" s="141"/>
      <c r="H866" s="141">
        <f t="shared" si="331"/>
        <v>0</v>
      </c>
      <c r="I866" s="141"/>
      <c r="J866" s="141"/>
      <c r="K866" s="141"/>
      <c r="L866" s="141"/>
    </row>
    <row r="867" spans="1:12" s="143" customFormat="1" ht="18.75" hidden="1" customHeight="1">
      <c r="A867" s="141"/>
      <c r="B867" s="145"/>
      <c r="C867" s="141">
        <v>2012</v>
      </c>
      <c r="D867" s="142">
        <f t="shared" si="330"/>
        <v>0</v>
      </c>
      <c r="E867" s="141"/>
      <c r="F867" s="141"/>
      <c r="G867" s="141"/>
      <c r="H867" s="141">
        <f t="shared" si="331"/>
        <v>0</v>
      </c>
      <c r="I867" s="141"/>
      <c r="J867" s="141"/>
      <c r="K867" s="141"/>
      <c r="L867" s="141"/>
    </row>
    <row r="868" spans="1:12" s="143" customFormat="1" ht="18.75" hidden="1" customHeight="1">
      <c r="A868" s="141"/>
      <c r="B868" s="145" t="s">
        <v>290</v>
      </c>
      <c r="C868" s="141"/>
      <c r="D868" s="142">
        <f t="shared" si="330"/>
        <v>0</v>
      </c>
      <c r="E868" s="141"/>
      <c r="F868" s="141"/>
      <c r="G868" s="141"/>
      <c r="H868" s="141">
        <f t="shared" si="331"/>
        <v>0</v>
      </c>
      <c r="I868" s="141"/>
      <c r="J868" s="141"/>
      <c r="K868" s="141"/>
      <c r="L868" s="141"/>
    </row>
    <row r="869" spans="1:12" s="143" customFormat="1" ht="18.75" hidden="1" customHeight="1">
      <c r="A869" s="141"/>
      <c r="B869" s="145"/>
      <c r="C869" s="141">
        <v>2006</v>
      </c>
      <c r="D869" s="142">
        <f t="shared" si="330"/>
        <v>0</v>
      </c>
      <c r="E869" s="141"/>
      <c r="F869" s="141"/>
      <c r="G869" s="141"/>
      <c r="H869" s="141">
        <f t="shared" si="331"/>
        <v>0</v>
      </c>
      <c r="I869" s="141"/>
      <c r="J869" s="141"/>
      <c r="K869" s="141"/>
      <c r="L869" s="141"/>
    </row>
    <row r="870" spans="1:12" s="143" customFormat="1" ht="18.75" hidden="1" customHeight="1">
      <c r="A870" s="141"/>
      <c r="B870" s="145"/>
      <c r="C870" s="141">
        <v>2007</v>
      </c>
      <c r="D870" s="142">
        <f t="shared" si="330"/>
        <v>0</v>
      </c>
      <c r="E870" s="141"/>
      <c r="F870" s="141"/>
      <c r="G870" s="141"/>
      <c r="H870" s="141">
        <f t="shared" si="331"/>
        <v>0</v>
      </c>
      <c r="I870" s="141"/>
      <c r="J870" s="141"/>
      <c r="K870" s="141"/>
      <c r="L870" s="141"/>
    </row>
    <row r="871" spans="1:12" s="143" customFormat="1" ht="18.75" hidden="1" customHeight="1">
      <c r="A871" s="141"/>
      <c r="B871" s="145"/>
      <c r="C871" s="141">
        <v>2008</v>
      </c>
      <c r="D871" s="142">
        <f t="shared" si="330"/>
        <v>0</v>
      </c>
      <c r="E871" s="141"/>
      <c r="F871" s="141"/>
      <c r="G871" s="141"/>
      <c r="H871" s="141">
        <f t="shared" si="331"/>
        <v>0</v>
      </c>
      <c r="I871" s="141"/>
      <c r="J871" s="141"/>
      <c r="K871" s="141"/>
      <c r="L871" s="141"/>
    </row>
    <row r="872" spans="1:12" s="143" customFormat="1" ht="18.75" hidden="1" customHeight="1">
      <c r="A872" s="141"/>
      <c r="B872" s="145"/>
      <c r="C872" s="141">
        <v>2009</v>
      </c>
      <c r="D872" s="142">
        <f t="shared" si="330"/>
        <v>0</v>
      </c>
      <c r="E872" s="141"/>
      <c r="F872" s="141"/>
      <c r="G872" s="141"/>
      <c r="H872" s="141">
        <f t="shared" si="331"/>
        <v>0</v>
      </c>
      <c r="I872" s="141"/>
      <c r="J872" s="141"/>
      <c r="K872" s="141"/>
      <c r="L872" s="141"/>
    </row>
    <row r="873" spans="1:12" s="143" customFormat="1" ht="18.75" hidden="1" customHeight="1">
      <c r="A873" s="141"/>
      <c r="B873" s="145"/>
      <c r="C873" s="141">
        <v>2010</v>
      </c>
      <c r="D873" s="142">
        <f t="shared" si="330"/>
        <v>0</v>
      </c>
      <c r="E873" s="141"/>
      <c r="F873" s="141"/>
      <c r="G873" s="141"/>
      <c r="H873" s="141">
        <f t="shared" si="331"/>
        <v>0</v>
      </c>
      <c r="I873" s="141"/>
      <c r="J873" s="141"/>
      <c r="K873" s="141"/>
      <c r="L873" s="141"/>
    </row>
    <row r="874" spans="1:12" s="143" customFormat="1" ht="18.75" hidden="1" customHeight="1">
      <c r="A874" s="141"/>
      <c r="B874" s="145"/>
      <c r="C874" s="141">
        <v>2011</v>
      </c>
      <c r="D874" s="142">
        <f t="shared" si="330"/>
        <v>0</v>
      </c>
      <c r="E874" s="141"/>
      <c r="F874" s="141"/>
      <c r="G874" s="141"/>
      <c r="H874" s="141">
        <f t="shared" si="331"/>
        <v>0</v>
      </c>
      <c r="I874" s="141"/>
      <c r="J874" s="141"/>
      <c r="K874" s="141"/>
      <c r="L874" s="141"/>
    </row>
    <row r="875" spans="1:12" s="143" customFormat="1" ht="18.75" hidden="1" customHeight="1">
      <c r="A875" s="141"/>
      <c r="B875" s="145"/>
      <c r="C875" s="141">
        <v>2012</v>
      </c>
      <c r="D875" s="142">
        <f t="shared" si="330"/>
        <v>0</v>
      </c>
      <c r="E875" s="141"/>
      <c r="F875" s="141"/>
      <c r="G875" s="141"/>
      <c r="H875" s="141">
        <f t="shared" si="331"/>
        <v>0</v>
      </c>
      <c r="I875" s="141"/>
      <c r="J875" s="141"/>
      <c r="K875" s="141"/>
      <c r="L875" s="141"/>
    </row>
    <row r="876" spans="1:12" s="143" customFormat="1" ht="18.75" hidden="1" customHeight="1">
      <c r="A876" s="141"/>
      <c r="B876" s="145" t="s">
        <v>291</v>
      </c>
      <c r="C876" s="141"/>
      <c r="D876" s="142">
        <f t="shared" si="330"/>
        <v>0</v>
      </c>
      <c r="E876" s="141"/>
      <c r="F876" s="141"/>
      <c r="G876" s="141"/>
      <c r="H876" s="141">
        <f t="shared" si="331"/>
        <v>0</v>
      </c>
      <c r="I876" s="141"/>
      <c r="J876" s="141"/>
      <c r="K876" s="141"/>
      <c r="L876" s="141"/>
    </row>
    <row r="877" spans="1:12" s="143" customFormat="1" ht="18.75" hidden="1" customHeight="1">
      <c r="A877" s="141"/>
      <c r="B877" s="145"/>
      <c r="C877" s="141">
        <v>2006</v>
      </c>
      <c r="D877" s="142">
        <f t="shared" si="330"/>
        <v>0</v>
      </c>
      <c r="E877" s="141"/>
      <c r="F877" s="141"/>
      <c r="G877" s="141"/>
      <c r="H877" s="141">
        <f t="shared" ref="H877:H907" si="332">I877+J877</f>
        <v>0</v>
      </c>
      <c r="I877" s="141"/>
      <c r="J877" s="141"/>
      <c r="K877" s="141"/>
      <c r="L877" s="141"/>
    </row>
    <row r="878" spans="1:12" s="143" customFormat="1" ht="18.75" hidden="1" customHeight="1">
      <c r="A878" s="141"/>
      <c r="B878" s="145"/>
      <c r="C878" s="141">
        <v>2007</v>
      </c>
      <c r="D878" s="142">
        <f t="shared" si="330"/>
        <v>0</v>
      </c>
      <c r="E878" s="141"/>
      <c r="F878" s="141"/>
      <c r="G878" s="141"/>
      <c r="H878" s="141">
        <f t="shared" si="332"/>
        <v>0</v>
      </c>
      <c r="I878" s="141"/>
      <c r="J878" s="141"/>
      <c r="K878" s="141"/>
      <c r="L878" s="141"/>
    </row>
    <row r="879" spans="1:12" s="143" customFormat="1" ht="18.75" hidden="1" customHeight="1">
      <c r="A879" s="141"/>
      <c r="B879" s="145"/>
      <c r="C879" s="141">
        <v>2008</v>
      </c>
      <c r="D879" s="142">
        <f t="shared" si="330"/>
        <v>0</v>
      </c>
      <c r="E879" s="141"/>
      <c r="F879" s="141"/>
      <c r="G879" s="141"/>
      <c r="H879" s="141">
        <f t="shared" si="332"/>
        <v>0</v>
      </c>
      <c r="I879" s="141"/>
      <c r="J879" s="141"/>
      <c r="K879" s="141"/>
      <c r="L879" s="141"/>
    </row>
    <row r="880" spans="1:12" s="143" customFormat="1" ht="18.75" hidden="1" customHeight="1">
      <c r="A880" s="141"/>
      <c r="B880" s="145"/>
      <c r="C880" s="141">
        <v>2009</v>
      </c>
      <c r="D880" s="142">
        <f t="shared" si="330"/>
        <v>0</v>
      </c>
      <c r="E880" s="141"/>
      <c r="F880" s="141"/>
      <c r="G880" s="141"/>
      <c r="H880" s="141">
        <f t="shared" si="332"/>
        <v>0</v>
      </c>
      <c r="I880" s="141"/>
      <c r="J880" s="141"/>
      <c r="K880" s="141"/>
      <c r="L880" s="141"/>
    </row>
    <row r="881" spans="1:12" s="143" customFormat="1" ht="18.75" hidden="1" customHeight="1">
      <c r="A881" s="141"/>
      <c r="B881" s="145"/>
      <c r="C881" s="141">
        <v>2010</v>
      </c>
      <c r="D881" s="142">
        <f t="shared" si="330"/>
        <v>0</v>
      </c>
      <c r="E881" s="141"/>
      <c r="F881" s="141"/>
      <c r="G881" s="141"/>
      <c r="H881" s="141">
        <f t="shared" si="332"/>
        <v>0</v>
      </c>
      <c r="I881" s="141"/>
      <c r="J881" s="141"/>
      <c r="K881" s="141"/>
      <c r="L881" s="141"/>
    </row>
    <row r="882" spans="1:12" s="143" customFormat="1" ht="18.75" hidden="1" customHeight="1">
      <c r="A882" s="141"/>
      <c r="B882" s="145"/>
      <c r="C882" s="141">
        <v>2011</v>
      </c>
      <c r="D882" s="142">
        <f t="shared" si="330"/>
        <v>0</v>
      </c>
      <c r="E882" s="141"/>
      <c r="F882" s="141"/>
      <c r="G882" s="141"/>
      <c r="H882" s="141">
        <f t="shared" si="332"/>
        <v>0</v>
      </c>
      <c r="I882" s="141"/>
      <c r="J882" s="141"/>
      <c r="K882" s="141"/>
      <c r="L882" s="141"/>
    </row>
    <row r="883" spans="1:12" s="143" customFormat="1" ht="18.75" hidden="1" customHeight="1">
      <c r="A883" s="141"/>
      <c r="B883" s="145"/>
      <c r="C883" s="141">
        <v>2012</v>
      </c>
      <c r="D883" s="142">
        <f t="shared" si="330"/>
        <v>0</v>
      </c>
      <c r="E883" s="141"/>
      <c r="F883" s="141"/>
      <c r="G883" s="141"/>
      <c r="H883" s="141">
        <f t="shared" si="332"/>
        <v>0</v>
      </c>
      <c r="I883" s="141"/>
      <c r="J883" s="141"/>
      <c r="K883" s="141"/>
      <c r="L883" s="141"/>
    </row>
    <row r="884" spans="1:12" s="143" customFormat="1" ht="18.75" hidden="1" customHeight="1">
      <c r="A884" s="141"/>
      <c r="B884" s="145" t="s">
        <v>292</v>
      </c>
      <c r="C884" s="141"/>
      <c r="D884" s="142">
        <f t="shared" si="330"/>
        <v>0</v>
      </c>
      <c r="E884" s="141"/>
      <c r="F884" s="141"/>
      <c r="G884" s="141"/>
      <c r="H884" s="141">
        <f t="shared" si="332"/>
        <v>0</v>
      </c>
      <c r="I884" s="141"/>
      <c r="J884" s="141"/>
      <c r="K884" s="141"/>
      <c r="L884" s="141"/>
    </row>
    <row r="885" spans="1:12" s="143" customFormat="1" ht="18.75" hidden="1" customHeight="1">
      <c r="A885" s="141"/>
      <c r="B885" s="145"/>
      <c r="C885" s="141">
        <v>2006</v>
      </c>
      <c r="D885" s="142">
        <f t="shared" si="330"/>
        <v>0</v>
      </c>
      <c r="E885" s="141"/>
      <c r="F885" s="141"/>
      <c r="G885" s="141"/>
      <c r="H885" s="141">
        <f t="shared" si="332"/>
        <v>0</v>
      </c>
      <c r="I885" s="141"/>
      <c r="J885" s="141"/>
      <c r="K885" s="141"/>
      <c r="L885" s="141"/>
    </row>
    <row r="886" spans="1:12" s="143" customFormat="1" ht="18.75" hidden="1" customHeight="1">
      <c r="A886" s="141"/>
      <c r="B886" s="145"/>
      <c r="C886" s="141">
        <v>2007</v>
      </c>
      <c r="D886" s="142">
        <f t="shared" si="330"/>
        <v>0</v>
      </c>
      <c r="E886" s="141"/>
      <c r="F886" s="141"/>
      <c r="G886" s="141"/>
      <c r="H886" s="141">
        <f t="shared" si="332"/>
        <v>0</v>
      </c>
      <c r="I886" s="141"/>
      <c r="J886" s="141"/>
      <c r="K886" s="141"/>
      <c r="L886" s="141"/>
    </row>
    <row r="887" spans="1:12" s="143" customFormat="1" ht="18.75" hidden="1" customHeight="1">
      <c r="A887" s="141"/>
      <c r="B887" s="145"/>
      <c r="C887" s="141">
        <v>2008</v>
      </c>
      <c r="D887" s="142">
        <f t="shared" si="330"/>
        <v>0</v>
      </c>
      <c r="E887" s="141"/>
      <c r="F887" s="141"/>
      <c r="G887" s="141"/>
      <c r="H887" s="141">
        <f t="shared" si="332"/>
        <v>0</v>
      </c>
      <c r="I887" s="141"/>
      <c r="J887" s="141"/>
      <c r="K887" s="141"/>
      <c r="L887" s="141"/>
    </row>
    <row r="888" spans="1:12" s="143" customFormat="1" ht="18.75" hidden="1" customHeight="1">
      <c r="A888" s="141"/>
      <c r="B888" s="145"/>
      <c r="C888" s="141">
        <v>2009</v>
      </c>
      <c r="D888" s="142">
        <f t="shared" si="330"/>
        <v>0</v>
      </c>
      <c r="E888" s="141"/>
      <c r="F888" s="141"/>
      <c r="G888" s="141"/>
      <c r="H888" s="141">
        <f t="shared" si="332"/>
        <v>0</v>
      </c>
      <c r="I888" s="141"/>
      <c r="J888" s="141"/>
      <c r="K888" s="141"/>
      <c r="L888" s="141"/>
    </row>
    <row r="889" spans="1:12" s="143" customFormat="1" ht="18.75" hidden="1" customHeight="1">
      <c r="A889" s="141"/>
      <c r="B889" s="145"/>
      <c r="C889" s="141">
        <v>2010</v>
      </c>
      <c r="D889" s="142">
        <f t="shared" si="330"/>
        <v>0</v>
      </c>
      <c r="E889" s="141"/>
      <c r="F889" s="141"/>
      <c r="G889" s="141"/>
      <c r="H889" s="141">
        <f t="shared" si="332"/>
        <v>0</v>
      </c>
      <c r="I889" s="141"/>
      <c r="J889" s="141"/>
      <c r="K889" s="141"/>
      <c r="L889" s="141"/>
    </row>
    <row r="890" spans="1:12" s="143" customFormat="1" ht="18.75" hidden="1" customHeight="1">
      <c r="A890" s="141"/>
      <c r="B890" s="145"/>
      <c r="C890" s="141">
        <v>2011</v>
      </c>
      <c r="D890" s="142">
        <f t="shared" si="330"/>
        <v>0</v>
      </c>
      <c r="E890" s="141"/>
      <c r="F890" s="141"/>
      <c r="G890" s="141"/>
      <c r="H890" s="141">
        <f t="shared" si="332"/>
        <v>0</v>
      </c>
      <c r="I890" s="141"/>
      <c r="J890" s="141"/>
      <c r="K890" s="141"/>
      <c r="L890" s="141"/>
    </row>
    <row r="891" spans="1:12" s="143" customFormat="1" ht="18.75" hidden="1" customHeight="1">
      <c r="A891" s="141"/>
      <c r="B891" s="145"/>
      <c r="C891" s="141">
        <v>2012</v>
      </c>
      <c r="D891" s="142">
        <f t="shared" si="330"/>
        <v>0</v>
      </c>
      <c r="E891" s="141"/>
      <c r="F891" s="141"/>
      <c r="G891" s="141"/>
      <c r="H891" s="141">
        <f t="shared" si="332"/>
        <v>0</v>
      </c>
      <c r="I891" s="141"/>
      <c r="J891" s="141"/>
      <c r="K891" s="141"/>
      <c r="L891" s="141"/>
    </row>
    <row r="892" spans="1:12" s="143" customFormat="1" ht="18.75" hidden="1" customHeight="1">
      <c r="A892" s="141"/>
      <c r="B892" s="145" t="s">
        <v>293</v>
      </c>
      <c r="C892" s="141"/>
      <c r="D892" s="142">
        <f t="shared" si="330"/>
        <v>0</v>
      </c>
      <c r="E892" s="141"/>
      <c r="F892" s="141"/>
      <c r="G892" s="141"/>
      <c r="H892" s="141">
        <f t="shared" si="332"/>
        <v>0</v>
      </c>
      <c r="I892" s="141"/>
      <c r="J892" s="141"/>
      <c r="K892" s="141"/>
      <c r="L892" s="141"/>
    </row>
    <row r="893" spans="1:12" s="143" customFormat="1" ht="18.75" hidden="1" customHeight="1">
      <c r="A893" s="141"/>
      <c r="B893" s="145"/>
      <c r="C893" s="141">
        <v>2006</v>
      </c>
      <c r="D893" s="142">
        <f t="shared" si="330"/>
        <v>0</v>
      </c>
      <c r="E893" s="141"/>
      <c r="F893" s="141"/>
      <c r="G893" s="141"/>
      <c r="H893" s="141">
        <f t="shared" si="332"/>
        <v>0</v>
      </c>
      <c r="I893" s="141"/>
      <c r="J893" s="141"/>
      <c r="K893" s="141"/>
      <c r="L893" s="141"/>
    </row>
    <row r="894" spans="1:12" s="143" customFormat="1" ht="18.75" hidden="1" customHeight="1">
      <c r="A894" s="141"/>
      <c r="B894" s="145"/>
      <c r="C894" s="141">
        <v>2007</v>
      </c>
      <c r="D894" s="142">
        <f t="shared" si="330"/>
        <v>0</v>
      </c>
      <c r="E894" s="141"/>
      <c r="F894" s="141"/>
      <c r="G894" s="141"/>
      <c r="H894" s="141">
        <f t="shared" si="332"/>
        <v>0</v>
      </c>
      <c r="I894" s="141"/>
      <c r="J894" s="141"/>
      <c r="K894" s="141"/>
      <c r="L894" s="141"/>
    </row>
    <row r="895" spans="1:12" s="143" customFormat="1" ht="18.75" hidden="1" customHeight="1">
      <c r="A895" s="141"/>
      <c r="B895" s="145"/>
      <c r="C895" s="141">
        <v>2008</v>
      </c>
      <c r="D895" s="142">
        <f t="shared" si="330"/>
        <v>0</v>
      </c>
      <c r="E895" s="141"/>
      <c r="F895" s="141"/>
      <c r="G895" s="141"/>
      <c r="H895" s="141">
        <f t="shared" si="332"/>
        <v>0</v>
      </c>
      <c r="I895" s="141"/>
      <c r="J895" s="141"/>
      <c r="K895" s="141"/>
      <c r="L895" s="141"/>
    </row>
    <row r="896" spans="1:12" s="143" customFormat="1" ht="18.75" hidden="1" customHeight="1">
      <c r="A896" s="141"/>
      <c r="B896" s="145"/>
      <c r="C896" s="141">
        <v>2009</v>
      </c>
      <c r="D896" s="142">
        <f t="shared" si="330"/>
        <v>0</v>
      </c>
      <c r="E896" s="141"/>
      <c r="F896" s="141"/>
      <c r="G896" s="141"/>
      <c r="H896" s="141">
        <f t="shared" si="332"/>
        <v>0</v>
      </c>
      <c r="I896" s="141"/>
      <c r="J896" s="141"/>
      <c r="K896" s="141"/>
      <c r="L896" s="141"/>
    </row>
    <row r="897" spans="1:12" s="143" customFormat="1" ht="18.75" hidden="1" customHeight="1">
      <c r="A897" s="141"/>
      <c r="B897" s="145"/>
      <c r="C897" s="141">
        <v>2010</v>
      </c>
      <c r="D897" s="142">
        <f t="shared" si="330"/>
        <v>0</v>
      </c>
      <c r="E897" s="141"/>
      <c r="F897" s="141"/>
      <c r="G897" s="141"/>
      <c r="H897" s="141">
        <f t="shared" si="332"/>
        <v>0</v>
      </c>
      <c r="I897" s="141"/>
      <c r="J897" s="141"/>
      <c r="K897" s="141"/>
      <c r="L897" s="141"/>
    </row>
    <row r="898" spans="1:12" s="143" customFormat="1" ht="18.75" hidden="1" customHeight="1">
      <c r="A898" s="141"/>
      <c r="B898" s="145"/>
      <c r="C898" s="141">
        <v>2011</v>
      </c>
      <c r="D898" s="142">
        <f t="shared" si="330"/>
        <v>0</v>
      </c>
      <c r="E898" s="141"/>
      <c r="F898" s="141"/>
      <c r="G898" s="141"/>
      <c r="H898" s="141">
        <f t="shared" si="332"/>
        <v>0</v>
      </c>
      <c r="I898" s="141"/>
      <c r="J898" s="141"/>
      <c r="K898" s="141"/>
      <c r="L898" s="141"/>
    </row>
    <row r="899" spans="1:12" s="143" customFormat="1" ht="18.75" hidden="1" customHeight="1">
      <c r="A899" s="141"/>
      <c r="B899" s="145"/>
      <c r="C899" s="141">
        <v>2012</v>
      </c>
      <c r="D899" s="142">
        <f t="shared" si="330"/>
        <v>0</v>
      </c>
      <c r="E899" s="141"/>
      <c r="F899" s="141"/>
      <c r="G899" s="141"/>
      <c r="H899" s="141">
        <f t="shared" si="332"/>
        <v>0</v>
      </c>
      <c r="I899" s="141"/>
      <c r="J899" s="141"/>
      <c r="K899" s="141"/>
      <c r="L899" s="141"/>
    </row>
    <row r="900" spans="1:12" s="143" customFormat="1" ht="18.75" hidden="1" customHeight="1">
      <c r="A900" s="141"/>
      <c r="B900" s="145" t="s">
        <v>294</v>
      </c>
      <c r="C900" s="141"/>
      <c r="D900" s="142">
        <f t="shared" si="330"/>
        <v>0</v>
      </c>
      <c r="E900" s="141"/>
      <c r="F900" s="141"/>
      <c r="G900" s="141"/>
      <c r="H900" s="141">
        <f t="shared" si="332"/>
        <v>0</v>
      </c>
      <c r="I900" s="141"/>
      <c r="J900" s="141"/>
      <c r="K900" s="141"/>
      <c r="L900" s="141"/>
    </row>
    <row r="901" spans="1:12" s="143" customFormat="1" ht="18.75" hidden="1" customHeight="1">
      <c r="A901" s="141"/>
      <c r="B901" s="145"/>
      <c r="C901" s="141">
        <v>2006</v>
      </c>
      <c r="D901" s="142">
        <f t="shared" si="330"/>
        <v>0</v>
      </c>
      <c r="E901" s="141"/>
      <c r="F901" s="141"/>
      <c r="G901" s="141"/>
      <c r="H901" s="141">
        <f t="shared" si="332"/>
        <v>0</v>
      </c>
      <c r="I901" s="141"/>
      <c r="J901" s="141"/>
      <c r="K901" s="141"/>
      <c r="L901" s="141"/>
    </row>
    <row r="902" spans="1:12" s="143" customFormat="1" ht="18.75" hidden="1" customHeight="1">
      <c r="A902" s="141"/>
      <c r="B902" s="145"/>
      <c r="C902" s="141">
        <v>2007</v>
      </c>
      <c r="D902" s="142">
        <f t="shared" si="330"/>
        <v>0</v>
      </c>
      <c r="E902" s="141"/>
      <c r="F902" s="141"/>
      <c r="G902" s="141"/>
      <c r="H902" s="141">
        <f t="shared" si="332"/>
        <v>0</v>
      </c>
      <c r="I902" s="141"/>
      <c r="J902" s="141"/>
      <c r="K902" s="141"/>
      <c r="L902" s="141"/>
    </row>
    <row r="903" spans="1:12" s="143" customFormat="1" ht="18.75" hidden="1" customHeight="1">
      <c r="A903" s="141"/>
      <c r="B903" s="145"/>
      <c r="C903" s="141">
        <v>2008</v>
      </c>
      <c r="D903" s="142">
        <f t="shared" si="330"/>
        <v>0</v>
      </c>
      <c r="E903" s="141"/>
      <c r="F903" s="141"/>
      <c r="G903" s="141"/>
      <c r="H903" s="141">
        <f t="shared" si="332"/>
        <v>0</v>
      </c>
      <c r="I903" s="141"/>
      <c r="J903" s="141"/>
      <c r="K903" s="141"/>
      <c r="L903" s="141"/>
    </row>
    <row r="904" spans="1:12" s="143" customFormat="1" ht="18.75" hidden="1" customHeight="1">
      <c r="A904" s="141"/>
      <c r="B904" s="145"/>
      <c r="C904" s="141">
        <v>2009</v>
      </c>
      <c r="D904" s="142">
        <f t="shared" si="330"/>
        <v>0</v>
      </c>
      <c r="E904" s="141"/>
      <c r="F904" s="141"/>
      <c r="G904" s="141"/>
      <c r="H904" s="141">
        <f t="shared" si="332"/>
        <v>0</v>
      </c>
      <c r="I904" s="141"/>
      <c r="J904" s="141"/>
      <c r="K904" s="141"/>
      <c r="L904" s="141"/>
    </row>
    <row r="905" spans="1:12" s="143" customFormat="1" ht="18.75" hidden="1" customHeight="1">
      <c r="A905" s="141"/>
      <c r="B905" s="145"/>
      <c r="C905" s="141">
        <v>2010</v>
      </c>
      <c r="D905" s="142">
        <f t="shared" si="330"/>
        <v>0</v>
      </c>
      <c r="E905" s="141"/>
      <c r="F905" s="141"/>
      <c r="G905" s="141"/>
      <c r="H905" s="141">
        <f t="shared" si="332"/>
        <v>0</v>
      </c>
      <c r="I905" s="141"/>
      <c r="J905" s="141"/>
      <c r="K905" s="141"/>
      <c r="L905" s="141"/>
    </row>
    <row r="906" spans="1:12" s="143" customFormat="1" ht="18.75" hidden="1" customHeight="1">
      <c r="A906" s="141"/>
      <c r="B906" s="145"/>
      <c r="C906" s="141">
        <v>2011</v>
      </c>
      <c r="D906" s="142">
        <f t="shared" si="330"/>
        <v>0</v>
      </c>
      <c r="E906" s="141"/>
      <c r="F906" s="141"/>
      <c r="G906" s="141"/>
      <c r="H906" s="141">
        <f t="shared" si="332"/>
        <v>0</v>
      </c>
      <c r="I906" s="141"/>
      <c r="J906" s="141"/>
      <c r="K906" s="141"/>
      <c r="L906" s="141"/>
    </row>
    <row r="907" spans="1:12" s="143" customFormat="1" ht="18.75" hidden="1" customHeight="1">
      <c r="A907" s="141"/>
      <c r="B907" s="145"/>
      <c r="C907" s="141">
        <v>2012</v>
      </c>
      <c r="D907" s="142">
        <f t="shared" si="330"/>
        <v>0</v>
      </c>
      <c r="E907" s="141"/>
      <c r="F907" s="141"/>
      <c r="G907" s="141"/>
      <c r="H907" s="141">
        <f t="shared" si="332"/>
        <v>0</v>
      </c>
      <c r="I907" s="141"/>
      <c r="J907" s="141"/>
      <c r="K907" s="141"/>
      <c r="L907" s="141"/>
    </row>
    <row r="908" spans="1:12" s="143" customFormat="1" ht="18.75" hidden="1" customHeight="1">
      <c r="A908" s="141"/>
      <c r="B908" s="145" t="s">
        <v>295</v>
      </c>
      <c r="C908" s="141"/>
      <c r="D908" s="142">
        <f t="shared" si="330"/>
        <v>0</v>
      </c>
      <c r="E908" s="141"/>
      <c r="F908" s="141"/>
      <c r="G908" s="141"/>
      <c r="H908" s="141"/>
      <c r="I908" s="141"/>
      <c r="J908" s="141"/>
      <c r="K908" s="141"/>
      <c r="L908" s="141"/>
    </row>
    <row r="909" spans="1:12" s="143" customFormat="1" ht="18.75" hidden="1" customHeight="1">
      <c r="A909" s="141"/>
      <c r="B909" s="145"/>
      <c r="C909" s="141">
        <v>2006</v>
      </c>
      <c r="D909" s="142">
        <f>E909+F909+G909+H909</f>
        <v>0</v>
      </c>
      <c r="E909" s="141"/>
      <c r="F909" s="141"/>
      <c r="G909" s="141"/>
      <c r="H909" s="141"/>
      <c r="I909" s="141"/>
      <c r="J909" s="141"/>
      <c r="K909" s="141"/>
      <c r="L909" s="141"/>
    </row>
    <row r="910" spans="1:12" s="143" customFormat="1" ht="18.75" hidden="1" customHeight="1">
      <c r="A910" s="141"/>
      <c r="B910" s="145"/>
      <c r="C910" s="141">
        <v>2007</v>
      </c>
      <c r="D910" s="142">
        <f>E910+F910+G910+H910</f>
        <v>0</v>
      </c>
      <c r="E910" s="141"/>
      <c r="F910" s="141"/>
      <c r="G910" s="141"/>
      <c r="H910" s="141"/>
      <c r="I910" s="141"/>
      <c r="J910" s="141"/>
      <c r="K910" s="141"/>
      <c r="L910" s="141"/>
    </row>
    <row r="911" spans="1:12" s="143" customFormat="1" ht="18.75" hidden="1" customHeight="1">
      <c r="A911" s="141"/>
      <c r="B911" s="145"/>
      <c r="C911" s="141">
        <v>2008</v>
      </c>
      <c r="D911" s="142">
        <f>E911+F911+G911+H911</f>
        <v>20</v>
      </c>
      <c r="E911" s="141"/>
      <c r="F911" s="141"/>
      <c r="G911" s="141"/>
      <c r="H911" s="141">
        <v>20</v>
      </c>
      <c r="I911" s="141"/>
      <c r="J911" s="141"/>
      <c r="K911" s="141"/>
      <c r="L911" s="141"/>
    </row>
    <row r="912" spans="1:12" s="143" customFormat="1" ht="18.75" hidden="1" customHeight="1">
      <c r="A912" s="141"/>
      <c r="B912" s="145"/>
      <c r="C912" s="141">
        <v>2009</v>
      </c>
      <c r="D912" s="142">
        <f t="shared" ref="D912:D931" si="333">E912+F912+G912+H912</f>
        <v>25</v>
      </c>
      <c r="E912" s="141"/>
      <c r="F912" s="141"/>
      <c r="G912" s="141"/>
      <c r="H912" s="141">
        <v>25</v>
      </c>
      <c r="I912" s="141"/>
      <c r="J912" s="141"/>
      <c r="K912" s="141"/>
      <c r="L912" s="141"/>
    </row>
    <row r="913" spans="1:12" s="143" customFormat="1" ht="18.75" hidden="1" customHeight="1">
      <c r="A913" s="141"/>
      <c r="B913" s="145"/>
      <c r="C913" s="141">
        <v>2010</v>
      </c>
      <c r="D913" s="142">
        <f t="shared" si="333"/>
        <v>0</v>
      </c>
      <c r="E913" s="141"/>
      <c r="F913" s="141"/>
      <c r="G913" s="141"/>
      <c r="H913" s="141"/>
      <c r="I913" s="141"/>
      <c r="J913" s="141"/>
      <c r="K913" s="141"/>
      <c r="L913" s="141"/>
    </row>
    <row r="914" spans="1:12" s="143" customFormat="1" ht="18.75" hidden="1" customHeight="1">
      <c r="A914" s="141"/>
      <c r="B914" s="145"/>
      <c r="C914" s="141">
        <v>2011</v>
      </c>
      <c r="D914" s="142">
        <f t="shared" si="333"/>
        <v>0</v>
      </c>
      <c r="E914" s="141"/>
      <c r="F914" s="141"/>
      <c r="G914" s="141"/>
      <c r="H914" s="141"/>
      <c r="I914" s="141"/>
      <c r="J914" s="141"/>
      <c r="K914" s="141"/>
      <c r="L914" s="141"/>
    </row>
    <row r="915" spans="1:12" s="143" customFormat="1" ht="18.75" hidden="1" customHeight="1">
      <c r="A915" s="141"/>
      <c r="B915" s="145"/>
      <c r="C915" s="141">
        <v>2012</v>
      </c>
      <c r="D915" s="142">
        <f t="shared" si="333"/>
        <v>0</v>
      </c>
      <c r="E915" s="141"/>
      <c r="F915" s="141"/>
      <c r="G915" s="141"/>
      <c r="H915" s="141"/>
      <c r="I915" s="141"/>
      <c r="J915" s="141"/>
      <c r="K915" s="141"/>
      <c r="L915" s="141"/>
    </row>
    <row r="916" spans="1:12" s="143" customFormat="1" ht="18.75" hidden="1" customHeight="1">
      <c r="A916" s="141"/>
      <c r="B916" s="145" t="s">
        <v>296</v>
      </c>
      <c r="C916" s="141"/>
      <c r="D916" s="142">
        <f t="shared" si="333"/>
        <v>0</v>
      </c>
      <c r="E916" s="141"/>
      <c r="F916" s="141"/>
      <c r="G916" s="141"/>
      <c r="H916" s="141"/>
      <c r="I916" s="141"/>
      <c r="J916" s="141"/>
      <c r="K916" s="141"/>
      <c r="L916" s="141"/>
    </row>
    <row r="917" spans="1:12" s="143" customFormat="1" ht="18.75" hidden="1" customHeight="1">
      <c r="A917" s="141"/>
      <c r="B917" s="145"/>
      <c r="C917" s="141">
        <v>2006</v>
      </c>
      <c r="D917" s="142">
        <f t="shared" si="333"/>
        <v>0</v>
      </c>
      <c r="E917" s="141"/>
      <c r="F917" s="141"/>
      <c r="G917" s="141"/>
      <c r="H917" s="141"/>
      <c r="I917" s="141"/>
      <c r="J917" s="141"/>
      <c r="K917" s="141"/>
      <c r="L917" s="141"/>
    </row>
    <row r="918" spans="1:12" s="143" customFormat="1" ht="18.75" hidden="1" customHeight="1">
      <c r="A918" s="141"/>
      <c r="B918" s="145"/>
      <c r="C918" s="141">
        <v>2007</v>
      </c>
      <c r="D918" s="142">
        <f t="shared" si="333"/>
        <v>0</v>
      </c>
      <c r="E918" s="141"/>
      <c r="F918" s="141"/>
      <c r="G918" s="141"/>
      <c r="H918" s="141"/>
      <c r="I918" s="141"/>
      <c r="J918" s="141"/>
      <c r="K918" s="141"/>
      <c r="L918" s="141"/>
    </row>
    <row r="919" spans="1:12" s="143" customFormat="1" ht="18.75" hidden="1" customHeight="1">
      <c r="A919" s="141"/>
      <c r="B919" s="145"/>
      <c r="C919" s="141">
        <v>2008</v>
      </c>
      <c r="D919" s="142">
        <f t="shared" si="333"/>
        <v>1</v>
      </c>
      <c r="E919" s="141"/>
      <c r="F919" s="141"/>
      <c r="G919" s="141"/>
      <c r="H919" s="141">
        <v>1</v>
      </c>
      <c r="I919" s="141"/>
      <c r="J919" s="141"/>
      <c r="K919" s="141"/>
      <c r="L919" s="141"/>
    </row>
    <row r="920" spans="1:12" s="143" customFormat="1" ht="18.75" hidden="1" customHeight="1">
      <c r="A920" s="141"/>
      <c r="B920" s="145"/>
      <c r="C920" s="141">
        <v>2009</v>
      </c>
      <c r="D920" s="142">
        <f t="shared" si="333"/>
        <v>1.7</v>
      </c>
      <c r="E920" s="141"/>
      <c r="F920" s="141"/>
      <c r="G920" s="141"/>
      <c r="H920" s="141">
        <v>1.7</v>
      </c>
      <c r="I920" s="141"/>
      <c r="J920" s="141"/>
      <c r="K920" s="141"/>
      <c r="L920" s="141"/>
    </row>
    <row r="921" spans="1:12" s="143" customFormat="1" ht="18.75" hidden="1" customHeight="1">
      <c r="A921" s="141"/>
      <c r="B921" s="145"/>
      <c r="C921" s="141">
        <v>2010</v>
      </c>
      <c r="D921" s="142">
        <f t="shared" si="333"/>
        <v>0</v>
      </c>
      <c r="E921" s="141"/>
      <c r="F921" s="141"/>
      <c r="G921" s="141"/>
      <c r="H921" s="141"/>
      <c r="I921" s="141"/>
      <c r="J921" s="141"/>
      <c r="K921" s="141"/>
      <c r="L921" s="141"/>
    </row>
    <row r="922" spans="1:12" s="143" customFormat="1" ht="18.75" hidden="1" customHeight="1">
      <c r="A922" s="141"/>
      <c r="B922" s="145"/>
      <c r="C922" s="141">
        <v>2011</v>
      </c>
      <c r="D922" s="142">
        <f t="shared" si="333"/>
        <v>0</v>
      </c>
      <c r="E922" s="141"/>
      <c r="F922" s="141"/>
      <c r="G922" s="141"/>
      <c r="H922" s="141"/>
      <c r="I922" s="141"/>
      <c r="J922" s="141"/>
      <c r="K922" s="141"/>
      <c r="L922" s="141"/>
    </row>
    <row r="923" spans="1:12" s="143" customFormat="1" ht="18.75" hidden="1" customHeight="1">
      <c r="A923" s="141"/>
      <c r="B923" s="145"/>
      <c r="C923" s="141">
        <v>2012</v>
      </c>
      <c r="D923" s="142">
        <f t="shared" si="333"/>
        <v>0</v>
      </c>
      <c r="E923" s="141"/>
      <c r="F923" s="141"/>
      <c r="G923" s="141"/>
      <c r="H923" s="141"/>
      <c r="I923" s="141"/>
      <c r="J923" s="141"/>
      <c r="K923" s="141"/>
      <c r="L923" s="141"/>
    </row>
    <row r="924" spans="1:12" s="143" customFormat="1" ht="18.75" hidden="1" customHeight="1">
      <c r="A924" s="141"/>
      <c r="B924" s="145" t="s">
        <v>297</v>
      </c>
      <c r="C924" s="141"/>
      <c r="D924" s="142">
        <f t="shared" si="333"/>
        <v>0</v>
      </c>
      <c r="E924" s="141"/>
      <c r="F924" s="141"/>
      <c r="G924" s="141"/>
      <c r="H924" s="141"/>
      <c r="I924" s="141"/>
      <c r="J924" s="141"/>
      <c r="K924" s="141"/>
      <c r="L924" s="141"/>
    </row>
    <row r="925" spans="1:12" s="143" customFormat="1" ht="18.75" hidden="1" customHeight="1">
      <c r="A925" s="141"/>
      <c r="B925" s="145"/>
      <c r="C925" s="141">
        <v>2006</v>
      </c>
      <c r="D925" s="142">
        <f t="shared" si="333"/>
        <v>0</v>
      </c>
      <c r="E925" s="141"/>
      <c r="F925" s="141"/>
      <c r="G925" s="141"/>
      <c r="H925" s="141"/>
      <c r="I925" s="141"/>
      <c r="J925" s="141"/>
      <c r="K925" s="141"/>
      <c r="L925" s="141"/>
    </row>
    <row r="926" spans="1:12" s="143" customFormat="1" ht="18.75" hidden="1" customHeight="1">
      <c r="A926" s="141"/>
      <c r="B926" s="145"/>
      <c r="C926" s="141">
        <v>2007</v>
      </c>
      <c r="D926" s="142">
        <f t="shared" si="333"/>
        <v>0</v>
      </c>
      <c r="E926" s="141"/>
      <c r="F926" s="141"/>
      <c r="G926" s="141"/>
      <c r="H926" s="141"/>
      <c r="I926" s="141"/>
      <c r="J926" s="141"/>
      <c r="K926" s="141"/>
      <c r="L926" s="141"/>
    </row>
    <row r="927" spans="1:12" s="143" customFormat="1" ht="18.75" hidden="1" customHeight="1">
      <c r="A927" s="141"/>
      <c r="B927" s="145"/>
      <c r="C927" s="141">
        <v>2008</v>
      </c>
      <c r="D927" s="142">
        <f t="shared" si="333"/>
        <v>5</v>
      </c>
      <c r="E927" s="141"/>
      <c r="F927" s="141"/>
      <c r="G927" s="141"/>
      <c r="H927" s="141">
        <v>5</v>
      </c>
      <c r="I927" s="141"/>
      <c r="J927" s="141"/>
      <c r="K927" s="141"/>
      <c r="L927" s="141"/>
    </row>
    <row r="928" spans="1:12" s="143" customFormat="1" ht="18.75" hidden="1" customHeight="1">
      <c r="A928" s="141"/>
      <c r="B928" s="145"/>
      <c r="C928" s="141">
        <v>2009</v>
      </c>
      <c r="D928" s="142">
        <f t="shared" si="333"/>
        <v>5</v>
      </c>
      <c r="E928" s="141"/>
      <c r="F928" s="141"/>
      <c r="G928" s="141"/>
      <c r="H928" s="141">
        <v>5</v>
      </c>
      <c r="I928" s="141"/>
      <c r="J928" s="141"/>
      <c r="K928" s="141"/>
      <c r="L928" s="141"/>
    </row>
    <row r="929" spans="1:256" s="143" customFormat="1" ht="18.75" hidden="1" customHeight="1">
      <c r="A929" s="141"/>
      <c r="B929" s="145"/>
      <c r="C929" s="141">
        <v>2010</v>
      </c>
      <c r="D929" s="142">
        <f t="shared" si="333"/>
        <v>5</v>
      </c>
      <c r="E929" s="141"/>
      <c r="F929" s="141"/>
      <c r="G929" s="141"/>
      <c r="H929" s="141">
        <v>5</v>
      </c>
      <c r="I929" s="141"/>
      <c r="J929" s="141"/>
      <c r="K929" s="141"/>
      <c r="L929" s="141"/>
    </row>
    <row r="930" spans="1:256" s="143" customFormat="1" ht="18.75" hidden="1" customHeight="1">
      <c r="A930" s="141"/>
      <c r="B930" s="145"/>
      <c r="C930" s="141">
        <v>2011</v>
      </c>
      <c r="D930" s="142">
        <f t="shared" si="333"/>
        <v>0</v>
      </c>
      <c r="E930" s="141"/>
      <c r="F930" s="141"/>
      <c r="G930" s="141"/>
      <c r="H930" s="141"/>
      <c r="I930" s="141"/>
      <c r="J930" s="141"/>
      <c r="K930" s="141"/>
      <c r="L930" s="141"/>
    </row>
    <row r="931" spans="1:256" s="143" customFormat="1" ht="18.75" hidden="1" customHeight="1">
      <c r="A931" s="141"/>
      <c r="B931" s="145"/>
      <c r="C931" s="141">
        <v>2012</v>
      </c>
      <c r="D931" s="142">
        <f t="shared" si="333"/>
        <v>0</v>
      </c>
      <c r="E931" s="141"/>
      <c r="F931" s="141"/>
      <c r="G931" s="141"/>
      <c r="H931" s="141"/>
      <c r="I931" s="141"/>
      <c r="J931" s="141"/>
      <c r="K931" s="141"/>
      <c r="L931" s="141"/>
    </row>
    <row r="932" spans="1:256" ht="18.75" hidden="1" customHeight="1">
      <c r="A932" s="144"/>
      <c r="B932" s="84"/>
      <c r="C932" s="84"/>
      <c r="D932" s="130"/>
      <c r="E932" s="84"/>
      <c r="F932" s="84"/>
      <c r="G932" s="84"/>
      <c r="H932" s="84"/>
    </row>
    <row r="933" spans="1:256">
      <c r="D933" s="130"/>
    </row>
    <row r="934" spans="1:256">
      <c r="D934" s="130"/>
    </row>
    <row r="935" spans="1:256">
      <c r="D935" s="130"/>
    </row>
    <row r="936" spans="1:256">
      <c r="D936" s="130"/>
    </row>
    <row r="937" spans="1:256">
      <c r="D937" s="130"/>
    </row>
    <row r="938" spans="1:256">
      <c r="D938" s="130"/>
    </row>
    <row r="939" spans="1:256" s="27" customFormat="1">
      <c r="A939" s="82"/>
      <c r="D939" s="130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8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8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8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8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8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84"/>
      <c r="DH939" s="84"/>
      <c r="DI939" s="84"/>
      <c r="DJ939" s="84"/>
      <c r="DK939" s="84"/>
      <c r="DL939" s="84"/>
      <c r="DM939" s="84"/>
      <c r="DN939" s="84"/>
      <c r="DO939" s="84"/>
      <c r="DP939" s="84"/>
      <c r="DQ939" s="84"/>
      <c r="DR939" s="84"/>
      <c r="DS939" s="84"/>
      <c r="DT939" s="84"/>
      <c r="DU939" s="84"/>
      <c r="DV939" s="84"/>
      <c r="DW939" s="84"/>
      <c r="DX939" s="84"/>
      <c r="DY939" s="84"/>
      <c r="DZ939" s="84"/>
      <c r="EA939" s="84"/>
      <c r="EB939" s="84"/>
      <c r="EC939" s="84"/>
      <c r="ED939" s="84"/>
      <c r="EE939" s="84"/>
      <c r="EF939" s="84"/>
      <c r="EG939" s="84"/>
      <c r="EH939" s="84"/>
      <c r="EI939" s="84"/>
      <c r="EJ939" s="84"/>
      <c r="EK939" s="84"/>
      <c r="EL939" s="84"/>
      <c r="EM939" s="84"/>
      <c r="EN939" s="84"/>
      <c r="EO939" s="84"/>
      <c r="EP939" s="84"/>
      <c r="EQ939" s="84"/>
      <c r="ER939" s="84"/>
      <c r="ES939" s="84"/>
      <c r="ET939" s="84"/>
      <c r="EU939" s="84"/>
      <c r="EV939" s="84"/>
      <c r="EW939" s="84"/>
      <c r="EX939" s="84"/>
      <c r="EY939" s="84"/>
      <c r="EZ939" s="84"/>
      <c r="FA939" s="84"/>
      <c r="FB939" s="84"/>
      <c r="FC939" s="84"/>
      <c r="FD939" s="84"/>
      <c r="FE939" s="84"/>
      <c r="FF939" s="84"/>
      <c r="FG939" s="84"/>
      <c r="FH939" s="84"/>
      <c r="FI939" s="84"/>
      <c r="FJ939" s="84"/>
      <c r="FK939" s="84"/>
      <c r="FL939" s="84"/>
      <c r="FM939" s="84"/>
      <c r="FN939" s="84"/>
      <c r="FO939" s="84"/>
      <c r="FP939" s="84"/>
      <c r="FQ939" s="84"/>
      <c r="FR939" s="84"/>
      <c r="FS939" s="84"/>
      <c r="FT939" s="84"/>
      <c r="FU939" s="84"/>
      <c r="FV939" s="84"/>
      <c r="FW939" s="84"/>
      <c r="FX939" s="84"/>
      <c r="FY939" s="84"/>
      <c r="FZ939" s="84"/>
      <c r="GA939" s="84"/>
      <c r="GB939" s="84"/>
      <c r="GC939" s="84"/>
      <c r="GD939" s="84"/>
      <c r="GE939" s="84"/>
      <c r="GF939" s="84"/>
      <c r="GG939" s="84"/>
      <c r="GH939" s="84"/>
      <c r="GI939" s="84"/>
      <c r="GJ939" s="84"/>
      <c r="GK939" s="84"/>
      <c r="GL939" s="84"/>
      <c r="GM939" s="84"/>
      <c r="GN939" s="84"/>
      <c r="GO939" s="84"/>
      <c r="GP939" s="84"/>
      <c r="GQ939" s="84"/>
      <c r="GR939" s="84"/>
      <c r="GS939" s="84"/>
      <c r="GT939" s="84"/>
      <c r="GU939" s="84"/>
      <c r="GV939" s="84"/>
      <c r="GW939" s="84"/>
      <c r="GX939" s="84"/>
      <c r="GY939" s="84"/>
      <c r="GZ939" s="84"/>
      <c r="HA939" s="84"/>
      <c r="HB939" s="84"/>
      <c r="HC939" s="84"/>
      <c r="HD939" s="84"/>
      <c r="HE939" s="84"/>
      <c r="HF939" s="84"/>
      <c r="HG939" s="84"/>
      <c r="HH939" s="84"/>
      <c r="HI939" s="84"/>
      <c r="HJ939" s="84"/>
      <c r="HK939" s="84"/>
      <c r="HL939" s="84"/>
      <c r="HM939" s="84"/>
      <c r="HN939" s="84"/>
      <c r="HO939" s="84"/>
      <c r="HP939" s="84"/>
      <c r="HQ939" s="84"/>
      <c r="HR939" s="84"/>
      <c r="HS939" s="84"/>
      <c r="HT939" s="84"/>
      <c r="HU939" s="84"/>
      <c r="HV939" s="84"/>
      <c r="HW939" s="84"/>
      <c r="HX939" s="84"/>
      <c r="HY939" s="84"/>
      <c r="HZ939" s="84"/>
      <c r="IA939" s="84"/>
      <c r="IB939" s="84"/>
      <c r="IC939" s="84"/>
      <c r="ID939" s="84"/>
      <c r="IE939" s="84"/>
      <c r="IF939" s="84"/>
      <c r="IG939" s="84"/>
      <c r="IH939" s="84"/>
      <c r="II939" s="84"/>
      <c r="IJ939" s="84"/>
      <c r="IK939" s="84"/>
      <c r="IL939" s="84"/>
      <c r="IM939" s="84"/>
      <c r="IN939" s="84"/>
      <c r="IO939" s="84"/>
      <c r="IP939" s="84"/>
      <c r="IQ939" s="84"/>
      <c r="IR939" s="84"/>
      <c r="IS939" s="84"/>
      <c r="IT939" s="84"/>
      <c r="IU939" s="84"/>
      <c r="IV939" s="84"/>
    </row>
    <row r="940" spans="1:256" s="27" customFormat="1">
      <c r="A940" s="82"/>
      <c r="D940" s="130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8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8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8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8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8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84"/>
      <c r="DH940" s="84"/>
      <c r="DI940" s="84"/>
      <c r="DJ940" s="84"/>
      <c r="DK940" s="84"/>
      <c r="DL940" s="84"/>
      <c r="DM940" s="84"/>
      <c r="DN940" s="84"/>
      <c r="DO940" s="84"/>
      <c r="DP940" s="84"/>
      <c r="DQ940" s="84"/>
      <c r="DR940" s="84"/>
      <c r="DS940" s="84"/>
      <c r="DT940" s="84"/>
      <c r="DU940" s="84"/>
      <c r="DV940" s="84"/>
      <c r="DW940" s="84"/>
      <c r="DX940" s="84"/>
      <c r="DY940" s="84"/>
      <c r="DZ940" s="84"/>
      <c r="EA940" s="84"/>
      <c r="EB940" s="84"/>
      <c r="EC940" s="84"/>
      <c r="ED940" s="84"/>
      <c r="EE940" s="84"/>
      <c r="EF940" s="84"/>
      <c r="EG940" s="84"/>
      <c r="EH940" s="84"/>
      <c r="EI940" s="84"/>
      <c r="EJ940" s="84"/>
      <c r="EK940" s="84"/>
      <c r="EL940" s="84"/>
      <c r="EM940" s="84"/>
      <c r="EN940" s="84"/>
      <c r="EO940" s="84"/>
      <c r="EP940" s="84"/>
      <c r="EQ940" s="84"/>
      <c r="ER940" s="84"/>
      <c r="ES940" s="84"/>
      <c r="ET940" s="84"/>
      <c r="EU940" s="84"/>
      <c r="EV940" s="84"/>
      <c r="EW940" s="84"/>
      <c r="EX940" s="84"/>
      <c r="EY940" s="84"/>
      <c r="EZ940" s="84"/>
      <c r="FA940" s="84"/>
      <c r="FB940" s="84"/>
      <c r="FC940" s="84"/>
      <c r="FD940" s="84"/>
      <c r="FE940" s="84"/>
      <c r="FF940" s="84"/>
      <c r="FG940" s="84"/>
      <c r="FH940" s="84"/>
      <c r="FI940" s="84"/>
      <c r="FJ940" s="84"/>
      <c r="FK940" s="84"/>
      <c r="FL940" s="84"/>
      <c r="FM940" s="84"/>
      <c r="FN940" s="84"/>
      <c r="FO940" s="84"/>
      <c r="FP940" s="84"/>
      <c r="FQ940" s="84"/>
      <c r="FR940" s="84"/>
      <c r="FS940" s="84"/>
      <c r="FT940" s="84"/>
      <c r="FU940" s="84"/>
      <c r="FV940" s="84"/>
      <c r="FW940" s="84"/>
      <c r="FX940" s="84"/>
      <c r="FY940" s="84"/>
      <c r="FZ940" s="84"/>
      <c r="GA940" s="84"/>
      <c r="GB940" s="84"/>
      <c r="GC940" s="84"/>
      <c r="GD940" s="84"/>
      <c r="GE940" s="84"/>
      <c r="GF940" s="84"/>
      <c r="GG940" s="84"/>
      <c r="GH940" s="84"/>
      <c r="GI940" s="84"/>
      <c r="GJ940" s="84"/>
      <c r="GK940" s="84"/>
      <c r="GL940" s="84"/>
      <c r="GM940" s="84"/>
      <c r="GN940" s="84"/>
      <c r="GO940" s="84"/>
      <c r="GP940" s="84"/>
      <c r="GQ940" s="84"/>
      <c r="GR940" s="84"/>
      <c r="GS940" s="84"/>
      <c r="GT940" s="84"/>
      <c r="GU940" s="84"/>
      <c r="GV940" s="84"/>
      <c r="GW940" s="84"/>
      <c r="GX940" s="84"/>
      <c r="GY940" s="84"/>
      <c r="GZ940" s="84"/>
      <c r="HA940" s="84"/>
      <c r="HB940" s="84"/>
      <c r="HC940" s="84"/>
      <c r="HD940" s="84"/>
      <c r="HE940" s="84"/>
      <c r="HF940" s="84"/>
      <c r="HG940" s="84"/>
      <c r="HH940" s="84"/>
      <c r="HI940" s="84"/>
      <c r="HJ940" s="84"/>
      <c r="HK940" s="84"/>
      <c r="HL940" s="84"/>
      <c r="HM940" s="84"/>
      <c r="HN940" s="84"/>
      <c r="HO940" s="84"/>
      <c r="HP940" s="84"/>
      <c r="HQ940" s="84"/>
      <c r="HR940" s="84"/>
      <c r="HS940" s="84"/>
      <c r="HT940" s="84"/>
      <c r="HU940" s="84"/>
      <c r="HV940" s="84"/>
      <c r="HW940" s="84"/>
      <c r="HX940" s="84"/>
      <c r="HY940" s="84"/>
      <c r="HZ940" s="84"/>
      <c r="IA940" s="84"/>
      <c r="IB940" s="84"/>
      <c r="IC940" s="84"/>
      <c r="ID940" s="84"/>
      <c r="IE940" s="84"/>
      <c r="IF940" s="84"/>
      <c r="IG940" s="84"/>
      <c r="IH940" s="84"/>
      <c r="II940" s="84"/>
      <c r="IJ940" s="84"/>
      <c r="IK940" s="84"/>
      <c r="IL940" s="84"/>
      <c r="IM940" s="84"/>
      <c r="IN940" s="84"/>
      <c r="IO940" s="84"/>
      <c r="IP940" s="84"/>
      <c r="IQ940" s="84"/>
      <c r="IR940" s="84"/>
      <c r="IS940" s="84"/>
      <c r="IT940" s="84"/>
      <c r="IU940" s="84"/>
      <c r="IV940" s="84"/>
    </row>
    <row r="941" spans="1:256" s="27" customFormat="1">
      <c r="A941" s="82"/>
      <c r="D941" s="130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8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8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8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8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8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84"/>
      <c r="DH941" s="84"/>
      <c r="DI941" s="84"/>
      <c r="DJ941" s="84"/>
      <c r="DK941" s="84"/>
      <c r="DL941" s="84"/>
      <c r="DM941" s="84"/>
      <c r="DN941" s="84"/>
      <c r="DO941" s="84"/>
      <c r="DP941" s="84"/>
      <c r="DQ941" s="84"/>
      <c r="DR941" s="84"/>
      <c r="DS941" s="84"/>
      <c r="DT941" s="84"/>
      <c r="DU941" s="84"/>
      <c r="DV941" s="84"/>
      <c r="DW941" s="84"/>
      <c r="DX941" s="84"/>
      <c r="DY941" s="84"/>
      <c r="DZ941" s="84"/>
      <c r="EA941" s="84"/>
      <c r="EB941" s="84"/>
      <c r="EC941" s="84"/>
      <c r="ED941" s="84"/>
      <c r="EE941" s="84"/>
      <c r="EF941" s="84"/>
      <c r="EG941" s="84"/>
      <c r="EH941" s="84"/>
      <c r="EI941" s="84"/>
      <c r="EJ941" s="84"/>
      <c r="EK941" s="84"/>
      <c r="EL941" s="84"/>
      <c r="EM941" s="84"/>
      <c r="EN941" s="84"/>
      <c r="EO941" s="84"/>
      <c r="EP941" s="84"/>
      <c r="EQ941" s="84"/>
      <c r="ER941" s="84"/>
      <c r="ES941" s="84"/>
      <c r="ET941" s="84"/>
      <c r="EU941" s="84"/>
      <c r="EV941" s="84"/>
      <c r="EW941" s="84"/>
      <c r="EX941" s="84"/>
      <c r="EY941" s="84"/>
      <c r="EZ941" s="84"/>
      <c r="FA941" s="84"/>
      <c r="FB941" s="84"/>
      <c r="FC941" s="84"/>
      <c r="FD941" s="84"/>
      <c r="FE941" s="84"/>
      <c r="FF941" s="84"/>
      <c r="FG941" s="84"/>
      <c r="FH941" s="84"/>
      <c r="FI941" s="84"/>
      <c r="FJ941" s="84"/>
      <c r="FK941" s="84"/>
      <c r="FL941" s="84"/>
      <c r="FM941" s="84"/>
      <c r="FN941" s="84"/>
      <c r="FO941" s="84"/>
      <c r="FP941" s="84"/>
      <c r="FQ941" s="84"/>
      <c r="FR941" s="84"/>
      <c r="FS941" s="84"/>
      <c r="FT941" s="84"/>
      <c r="FU941" s="84"/>
      <c r="FV941" s="84"/>
      <c r="FW941" s="84"/>
      <c r="FX941" s="84"/>
      <c r="FY941" s="84"/>
      <c r="FZ941" s="84"/>
      <c r="GA941" s="84"/>
      <c r="GB941" s="84"/>
      <c r="GC941" s="84"/>
      <c r="GD941" s="84"/>
      <c r="GE941" s="84"/>
      <c r="GF941" s="84"/>
      <c r="GG941" s="84"/>
      <c r="GH941" s="84"/>
      <c r="GI941" s="84"/>
      <c r="GJ941" s="84"/>
      <c r="GK941" s="84"/>
      <c r="GL941" s="84"/>
      <c r="GM941" s="84"/>
      <c r="GN941" s="84"/>
      <c r="GO941" s="84"/>
      <c r="GP941" s="84"/>
      <c r="GQ941" s="84"/>
      <c r="GR941" s="84"/>
      <c r="GS941" s="84"/>
      <c r="GT941" s="84"/>
      <c r="GU941" s="84"/>
      <c r="GV941" s="84"/>
      <c r="GW941" s="84"/>
      <c r="GX941" s="84"/>
      <c r="GY941" s="84"/>
      <c r="GZ941" s="84"/>
      <c r="HA941" s="84"/>
      <c r="HB941" s="84"/>
      <c r="HC941" s="84"/>
      <c r="HD941" s="84"/>
      <c r="HE941" s="84"/>
      <c r="HF941" s="84"/>
      <c r="HG941" s="84"/>
      <c r="HH941" s="84"/>
      <c r="HI941" s="84"/>
      <c r="HJ941" s="84"/>
      <c r="HK941" s="84"/>
      <c r="HL941" s="84"/>
      <c r="HM941" s="84"/>
      <c r="HN941" s="84"/>
      <c r="HO941" s="84"/>
      <c r="HP941" s="84"/>
      <c r="HQ941" s="84"/>
      <c r="HR941" s="84"/>
      <c r="HS941" s="84"/>
      <c r="HT941" s="84"/>
      <c r="HU941" s="84"/>
      <c r="HV941" s="84"/>
      <c r="HW941" s="84"/>
      <c r="HX941" s="84"/>
      <c r="HY941" s="84"/>
      <c r="HZ941" s="84"/>
      <c r="IA941" s="84"/>
      <c r="IB941" s="84"/>
      <c r="IC941" s="84"/>
      <c r="ID941" s="84"/>
      <c r="IE941" s="84"/>
      <c r="IF941" s="84"/>
      <c r="IG941" s="84"/>
      <c r="IH941" s="84"/>
      <c r="II941" s="84"/>
      <c r="IJ941" s="84"/>
      <c r="IK941" s="84"/>
      <c r="IL941" s="84"/>
      <c r="IM941" s="84"/>
      <c r="IN941" s="84"/>
      <c r="IO941" s="84"/>
      <c r="IP941" s="84"/>
      <c r="IQ941" s="84"/>
      <c r="IR941" s="84"/>
      <c r="IS941" s="84"/>
      <c r="IT941" s="84"/>
      <c r="IU941" s="84"/>
      <c r="IV941" s="84"/>
    </row>
    <row r="942" spans="1:256" s="27" customFormat="1">
      <c r="A942" s="82"/>
      <c r="D942" s="130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8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8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8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8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8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84"/>
      <c r="DH942" s="84"/>
      <c r="DI942" s="84"/>
      <c r="DJ942" s="84"/>
      <c r="DK942" s="84"/>
      <c r="DL942" s="84"/>
      <c r="DM942" s="84"/>
      <c r="DN942" s="84"/>
      <c r="DO942" s="84"/>
      <c r="DP942" s="84"/>
      <c r="DQ942" s="84"/>
      <c r="DR942" s="84"/>
      <c r="DS942" s="84"/>
      <c r="DT942" s="84"/>
      <c r="DU942" s="84"/>
      <c r="DV942" s="84"/>
      <c r="DW942" s="84"/>
      <c r="DX942" s="84"/>
      <c r="DY942" s="84"/>
      <c r="DZ942" s="84"/>
      <c r="EA942" s="84"/>
      <c r="EB942" s="84"/>
      <c r="EC942" s="84"/>
      <c r="ED942" s="84"/>
      <c r="EE942" s="84"/>
      <c r="EF942" s="84"/>
      <c r="EG942" s="84"/>
      <c r="EH942" s="84"/>
      <c r="EI942" s="84"/>
      <c r="EJ942" s="84"/>
      <c r="EK942" s="84"/>
      <c r="EL942" s="84"/>
      <c r="EM942" s="84"/>
      <c r="EN942" s="84"/>
      <c r="EO942" s="84"/>
      <c r="EP942" s="84"/>
      <c r="EQ942" s="84"/>
      <c r="ER942" s="84"/>
      <c r="ES942" s="84"/>
      <c r="ET942" s="84"/>
      <c r="EU942" s="84"/>
      <c r="EV942" s="84"/>
      <c r="EW942" s="84"/>
      <c r="EX942" s="84"/>
      <c r="EY942" s="84"/>
      <c r="EZ942" s="84"/>
      <c r="FA942" s="84"/>
      <c r="FB942" s="84"/>
      <c r="FC942" s="84"/>
      <c r="FD942" s="84"/>
      <c r="FE942" s="84"/>
      <c r="FF942" s="84"/>
      <c r="FG942" s="84"/>
      <c r="FH942" s="84"/>
      <c r="FI942" s="84"/>
      <c r="FJ942" s="84"/>
      <c r="FK942" s="84"/>
      <c r="FL942" s="84"/>
      <c r="FM942" s="84"/>
      <c r="FN942" s="84"/>
      <c r="FO942" s="84"/>
      <c r="FP942" s="84"/>
      <c r="FQ942" s="84"/>
      <c r="FR942" s="84"/>
      <c r="FS942" s="84"/>
      <c r="FT942" s="84"/>
      <c r="FU942" s="84"/>
      <c r="FV942" s="84"/>
      <c r="FW942" s="84"/>
      <c r="FX942" s="84"/>
      <c r="FY942" s="84"/>
      <c r="FZ942" s="84"/>
      <c r="GA942" s="84"/>
      <c r="GB942" s="84"/>
      <c r="GC942" s="84"/>
      <c r="GD942" s="84"/>
      <c r="GE942" s="84"/>
      <c r="GF942" s="84"/>
      <c r="GG942" s="84"/>
      <c r="GH942" s="84"/>
      <c r="GI942" s="84"/>
      <c r="GJ942" s="84"/>
      <c r="GK942" s="84"/>
      <c r="GL942" s="84"/>
      <c r="GM942" s="84"/>
      <c r="GN942" s="84"/>
      <c r="GO942" s="84"/>
      <c r="GP942" s="84"/>
      <c r="GQ942" s="84"/>
      <c r="GR942" s="84"/>
      <c r="GS942" s="84"/>
      <c r="GT942" s="84"/>
      <c r="GU942" s="84"/>
      <c r="GV942" s="84"/>
      <c r="GW942" s="84"/>
      <c r="GX942" s="84"/>
      <c r="GY942" s="84"/>
      <c r="GZ942" s="84"/>
      <c r="HA942" s="84"/>
      <c r="HB942" s="84"/>
      <c r="HC942" s="84"/>
      <c r="HD942" s="84"/>
      <c r="HE942" s="84"/>
      <c r="HF942" s="84"/>
      <c r="HG942" s="84"/>
      <c r="HH942" s="84"/>
      <c r="HI942" s="84"/>
      <c r="HJ942" s="84"/>
      <c r="HK942" s="84"/>
      <c r="HL942" s="84"/>
      <c r="HM942" s="84"/>
      <c r="HN942" s="84"/>
      <c r="HO942" s="84"/>
      <c r="HP942" s="84"/>
      <c r="HQ942" s="84"/>
      <c r="HR942" s="84"/>
      <c r="HS942" s="84"/>
      <c r="HT942" s="84"/>
      <c r="HU942" s="84"/>
      <c r="HV942" s="84"/>
      <c r="HW942" s="84"/>
      <c r="HX942" s="84"/>
      <c r="HY942" s="84"/>
      <c r="HZ942" s="84"/>
      <c r="IA942" s="84"/>
      <c r="IB942" s="84"/>
      <c r="IC942" s="84"/>
      <c r="ID942" s="84"/>
      <c r="IE942" s="84"/>
      <c r="IF942" s="84"/>
      <c r="IG942" s="84"/>
      <c r="IH942" s="84"/>
      <c r="II942" s="84"/>
      <c r="IJ942" s="84"/>
      <c r="IK942" s="84"/>
      <c r="IL942" s="84"/>
      <c r="IM942" s="84"/>
      <c r="IN942" s="84"/>
      <c r="IO942" s="84"/>
      <c r="IP942" s="84"/>
      <c r="IQ942" s="84"/>
      <c r="IR942" s="84"/>
      <c r="IS942" s="84"/>
      <c r="IT942" s="84"/>
      <c r="IU942" s="84"/>
      <c r="IV942" s="84"/>
    </row>
    <row r="943" spans="1:256" s="27" customFormat="1">
      <c r="A943" s="82"/>
      <c r="D943" s="130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8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8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8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8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8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84"/>
      <c r="DH943" s="84"/>
      <c r="DI943" s="84"/>
      <c r="DJ943" s="84"/>
      <c r="DK943" s="84"/>
      <c r="DL943" s="84"/>
      <c r="DM943" s="84"/>
      <c r="DN943" s="84"/>
      <c r="DO943" s="84"/>
      <c r="DP943" s="84"/>
      <c r="DQ943" s="84"/>
      <c r="DR943" s="84"/>
      <c r="DS943" s="84"/>
      <c r="DT943" s="84"/>
      <c r="DU943" s="84"/>
      <c r="DV943" s="84"/>
      <c r="DW943" s="84"/>
      <c r="DX943" s="84"/>
      <c r="DY943" s="84"/>
      <c r="DZ943" s="84"/>
      <c r="EA943" s="84"/>
      <c r="EB943" s="84"/>
      <c r="EC943" s="84"/>
      <c r="ED943" s="84"/>
      <c r="EE943" s="84"/>
      <c r="EF943" s="84"/>
      <c r="EG943" s="84"/>
      <c r="EH943" s="84"/>
      <c r="EI943" s="84"/>
      <c r="EJ943" s="84"/>
      <c r="EK943" s="84"/>
      <c r="EL943" s="84"/>
      <c r="EM943" s="84"/>
      <c r="EN943" s="84"/>
      <c r="EO943" s="84"/>
      <c r="EP943" s="84"/>
      <c r="EQ943" s="84"/>
      <c r="ER943" s="84"/>
      <c r="ES943" s="84"/>
      <c r="ET943" s="84"/>
      <c r="EU943" s="84"/>
      <c r="EV943" s="84"/>
      <c r="EW943" s="84"/>
      <c r="EX943" s="84"/>
      <c r="EY943" s="84"/>
      <c r="EZ943" s="84"/>
      <c r="FA943" s="84"/>
      <c r="FB943" s="84"/>
      <c r="FC943" s="84"/>
      <c r="FD943" s="84"/>
      <c r="FE943" s="84"/>
      <c r="FF943" s="84"/>
      <c r="FG943" s="84"/>
      <c r="FH943" s="84"/>
      <c r="FI943" s="84"/>
      <c r="FJ943" s="84"/>
      <c r="FK943" s="84"/>
      <c r="FL943" s="84"/>
      <c r="FM943" s="84"/>
      <c r="FN943" s="84"/>
      <c r="FO943" s="84"/>
      <c r="FP943" s="84"/>
      <c r="FQ943" s="84"/>
      <c r="FR943" s="84"/>
      <c r="FS943" s="84"/>
      <c r="FT943" s="84"/>
      <c r="FU943" s="84"/>
      <c r="FV943" s="84"/>
      <c r="FW943" s="84"/>
      <c r="FX943" s="84"/>
      <c r="FY943" s="84"/>
      <c r="FZ943" s="84"/>
      <c r="GA943" s="84"/>
      <c r="GB943" s="84"/>
      <c r="GC943" s="84"/>
      <c r="GD943" s="84"/>
      <c r="GE943" s="84"/>
      <c r="GF943" s="84"/>
      <c r="GG943" s="84"/>
      <c r="GH943" s="84"/>
      <c r="GI943" s="84"/>
      <c r="GJ943" s="84"/>
      <c r="GK943" s="84"/>
      <c r="GL943" s="84"/>
      <c r="GM943" s="84"/>
      <c r="GN943" s="84"/>
      <c r="GO943" s="84"/>
      <c r="GP943" s="84"/>
      <c r="GQ943" s="84"/>
      <c r="GR943" s="84"/>
      <c r="GS943" s="84"/>
      <c r="GT943" s="84"/>
      <c r="GU943" s="84"/>
      <c r="GV943" s="84"/>
      <c r="GW943" s="84"/>
      <c r="GX943" s="84"/>
      <c r="GY943" s="84"/>
      <c r="GZ943" s="84"/>
      <c r="HA943" s="84"/>
      <c r="HB943" s="84"/>
      <c r="HC943" s="84"/>
      <c r="HD943" s="84"/>
      <c r="HE943" s="84"/>
      <c r="HF943" s="84"/>
      <c r="HG943" s="84"/>
      <c r="HH943" s="84"/>
      <c r="HI943" s="84"/>
      <c r="HJ943" s="84"/>
      <c r="HK943" s="84"/>
      <c r="HL943" s="84"/>
      <c r="HM943" s="84"/>
      <c r="HN943" s="84"/>
      <c r="HO943" s="84"/>
      <c r="HP943" s="84"/>
      <c r="HQ943" s="84"/>
      <c r="HR943" s="84"/>
      <c r="HS943" s="84"/>
      <c r="HT943" s="84"/>
      <c r="HU943" s="84"/>
      <c r="HV943" s="84"/>
      <c r="HW943" s="84"/>
      <c r="HX943" s="84"/>
      <c r="HY943" s="84"/>
      <c r="HZ943" s="84"/>
      <c r="IA943" s="84"/>
      <c r="IB943" s="84"/>
      <c r="IC943" s="84"/>
      <c r="ID943" s="84"/>
      <c r="IE943" s="84"/>
      <c r="IF943" s="84"/>
      <c r="IG943" s="84"/>
      <c r="IH943" s="84"/>
      <c r="II943" s="84"/>
      <c r="IJ943" s="84"/>
      <c r="IK943" s="84"/>
      <c r="IL943" s="84"/>
      <c r="IM943" s="84"/>
      <c r="IN943" s="84"/>
      <c r="IO943" s="84"/>
      <c r="IP943" s="84"/>
      <c r="IQ943" s="84"/>
      <c r="IR943" s="84"/>
      <c r="IS943" s="84"/>
      <c r="IT943" s="84"/>
      <c r="IU943" s="84"/>
      <c r="IV943" s="84"/>
    </row>
    <row r="944" spans="1:256" s="27" customFormat="1">
      <c r="A944" s="82"/>
      <c r="D944" s="130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8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8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8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8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8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84"/>
      <c r="DH944" s="84"/>
      <c r="DI944" s="84"/>
      <c r="DJ944" s="84"/>
      <c r="DK944" s="84"/>
      <c r="DL944" s="84"/>
      <c r="DM944" s="84"/>
      <c r="DN944" s="84"/>
      <c r="DO944" s="84"/>
      <c r="DP944" s="84"/>
      <c r="DQ944" s="84"/>
      <c r="DR944" s="84"/>
      <c r="DS944" s="84"/>
      <c r="DT944" s="84"/>
      <c r="DU944" s="84"/>
      <c r="DV944" s="84"/>
      <c r="DW944" s="84"/>
      <c r="DX944" s="84"/>
      <c r="DY944" s="84"/>
      <c r="DZ944" s="84"/>
      <c r="EA944" s="84"/>
      <c r="EB944" s="84"/>
      <c r="EC944" s="84"/>
      <c r="ED944" s="84"/>
      <c r="EE944" s="84"/>
      <c r="EF944" s="84"/>
      <c r="EG944" s="84"/>
      <c r="EH944" s="84"/>
      <c r="EI944" s="84"/>
      <c r="EJ944" s="84"/>
      <c r="EK944" s="84"/>
      <c r="EL944" s="84"/>
      <c r="EM944" s="84"/>
      <c r="EN944" s="84"/>
      <c r="EO944" s="84"/>
      <c r="EP944" s="84"/>
      <c r="EQ944" s="84"/>
      <c r="ER944" s="84"/>
      <c r="ES944" s="84"/>
      <c r="ET944" s="84"/>
      <c r="EU944" s="84"/>
      <c r="EV944" s="84"/>
      <c r="EW944" s="84"/>
      <c r="EX944" s="84"/>
      <c r="EY944" s="84"/>
      <c r="EZ944" s="84"/>
      <c r="FA944" s="84"/>
      <c r="FB944" s="84"/>
      <c r="FC944" s="84"/>
      <c r="FD944" s="84"/>
      <c r="FE944" s="84"/>
      <c r="FF944" s="84"/>
      <c r="FG944" s="84"/>
      <c r="FH944" s="84"/>
      <c r="FI944" s="84"/>
      <c r="FJ944" s="84"/>
      <c r="FK944" s="84"/>
      <c r="FL944" s="84"/>
      <c r="FM944" s="84"/>
      <c r="FN944" s="84"/>
      <c r="FO944" s="84"/>
      <c r="FP944" s="84"/>
      <c r="FQ944" s="84"/>
      <c r="FR944" s="84"/>
      <c r="FS944" s="84"/>
      <c r="FT944" s="84"/>
      <c r="FU944" s="84"/>
      <c r="FV944" s="84"/>
      <c r="FW944" s="84"/>
      <c r="FX944" s="84"/>
      <c r="FY944" s="84"/>
      <c r="FZ944" s="84"/>
      <c r="GA944" s="84"/>
      <c r="GB944" s="84"/>
      <c r="GC944" s="84"/>
      <c r="GD944" s="84"/>
      <c r="GE944" s="84"/>
      <c r="GF944" s="84"/>
      <c r="GG944" s="84"/>
      <c r="GH944" s="84"/>
      <c r="GI944" s="84"/>
      <c r="GJ944" s="84"/>
      <c r="GK944" s="84"/>
      <c r="GL944" s="84"/>
      <c r="GM944" s="84"/>
      <c r="GN944" s="84"/>
      <c r="GO944" s="84"/>
      <c r="GP944" s="84"/>
      <c r="GQ944" s="84"/>
      <c r="GR944" s="84"/>
      <c r="GS944" s="84"/>
      <c r="GT944" s="84"/>
      <c r="GU944" s="84"/>
      <c r="GV944" s="84"/>
      <c r="GW944" s="84"/>
      <c r="GX944" s="84"/>
      <c r="GY944" s="84"/>
      <c r="GZ944" s="84"/>
      <c r="HA944" s="84"/>
      <c r="HB944" s="84"/>
      <c r="HC944" s="84"/>
      <c r="HD944" s="84"/>
      <c r="HE944" s="84"/>
      <c r="HF944" s="84"/>
      <c r="HG944" s="84"/>
      <c r="HH944" s="84"/>
      <c r="HI944" s="84"/>
      <c r="HJ944" s="84"/>
      <c r="HK944" s="84"/>
      <c r="HL944" s="84"/>
      <c r="HM944" s="84"/>
      <c r="HN944" s="84"/>
      <c r="HO944" s="84"/>
      <c r="HP944" s="84"/>
      <c r="HQ944" s="84"/>
      <c r="HR944" s="84"/>
      <c r="HS944" s="84"/>
      <c r="HT944" s="84"/>
      <c r="HU944" s="84"/>
      <c r="HV944" s="84"/>
      <c r="HW944" s="84"/>
      <c r="HX944" s="84"/>
      <c r="HY944" s="84"/>
      <c r="HZ944" s="84"/>
      <c r="IA944" s="84"/>
      <c r="IB944" s="84"/>
      <c r="IC944" s="84"/>
      <c r="ID944" s="84"/>
      <c r="IE944" s="84"/>
      <c r="IF944" s="84"/>
      <c r="IG944" s="84"/>
      <c r="IH944" s="84"/>
      <c r="II944" s="84"/>
      <c r="IJ944" s="84"/>
      <c r="IK944" s="84"/>
      <c r="IL944" s="84"/>
      <c r="IM944" s="84"/>
      <c r="IN944" s="84"/>
      <c r="IO944" s="84"/>
      <c r="IP944" s="84"/>
      <c r="IQ944" s="84"/>
      <c r="IR944" s="84"/>
      <c r="IS944" s="84"/>
      <c r="IT944" s="84"/>
      <c r="IU944" s="84"/>
      <c r="IV944" s="84"/>
    </row>
    <row r="945" spans="1:256" s="27" customFormat="1">
      <c r="A945" s="82"/>
      <c r="D945" s="130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8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8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8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8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8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84"/>
      <c r="DH945" s="84"/>
      <c r="DI945" s="84"/>
      <c r="DJ945" s="84"/>
      <c r="DK945" s="84"/>
      <c r="DL945" s="84"/>
      <c r="DM945" s="84"/>
      <c r="DN945" s="84"/>
      <c r="DO945" s="84"/>
      <c r="DP945" s="84"/>
      <c r="DQ945" s="84"/>
      <c r="DR945" s="84"/>
      <c r="DS945" s="84"/>
      <c r="DT945" s="84"/>
      <c r="DU945" s="84"/>
      <c r="DV945" s="84"/>
      <c r="DW945" s="84"/>
      <c r="DX945" s="84"/>
      <c r="DY945" s="84"/>
      <c r="DZ945" s="84"/>
      <c r="EA945" s="84"/>
      <c r="EB945" s="84"/>
      <c r="EC945" s="84"/>
      <c r="ED945" s="84"/>
      <c r="EE945" s="84"/>
      <c r="EF945" s="84"/>
      <c r="EG945" s="84"/>
      <c r="EH945" s="84"/>
      <c r="EI945" s="84"/>
      <c r="EJ945" s="84"/>
      <c r="EK945" s="84"/>
      <c r="EL945" s="84"/>
      <c r="EM945" s="84"/>
      <c r="EN945" s="84"/>
      <c r="EO945" s="84"/>
      <c r="EP945" s="84"/>
      <c r="EQ945" s="84"/>
      <c r="ER945" s="84"/>
      <c r="ES945" s="84"/>
      <c r="ET945" s="84"/>
      <c r="EU945" s="84"/>
      <c r="EV945" s="84"/>
      <c r="EW945" s="84"/>
      <c r="EX945" s="84"/>
      <c r="EY945" s="84"/>
      <c r="EZ945" s="84"/>
      <c r="FA945" s="84"/>
      <c r="FB945" s="84"/>
      <c r="FC945" s="84"/>
      <c r="FD945" s="84"/>
      <c r="FE945" s="84"/>
      <c r="FF945" s="84"/>
      <c r="FG945" s="84"/>
      <c r="FH945" s="84"/>
      <c r="FI945" s="84"/>
      <c r="FJ945" s="84"/>
      <c r="FK945" s="84"/>
      <c r="FL945" s="84"/>
      <c r="FM945" s="84"/>
      <c r="FN945" s="84"/>
      <c r="FO945" s="84"/>
      <c r="FP945" s="84"/>
      <c r="FQ945" s="84"/>
      <c r="FR945" s="84"/>
      <c r="FS945" s="84"/>
      <c r="FT945" s="84"/>
      <c r="FU945" s="84"/>
      <c r="FV945" s="84"/>
      <c r="FW945" s="84"/>
      <c r="FX945" s="84"/>
      <c r="FY945" s="84"/>
      <c r="FZ945" s="84"/>
      <c r="GA945" s="84"/>
      <c r="GB945" s="84"/>
      <c r="GC945" s="84"/>
      <c r="GD945" s="84"/>
      <c r="GE945" s="84"/>
      <c r="GF945" s="84"/>
      <c r="GG945" s="84"/>
      <c r="GH945" s="84"/>
      <c r="GI945" s="84"/>
      <c r="GJ945" s="84"/>
      <c r="GK945" s="84"/>
      <c r="GL945" s="84"/>
      <c r="GM945" s="84"/>
      <c r="GN945" s="84"/>
      <c r="GO945" s="84"/>
      <c r="GP945" s="84"/>
      <c r="GQ945" s="84"/>
      <c r="GR945" s="84"/>
      <c r="GS945" s="84"/>
      <c r="GT945" s="84"/>
      <c r="GU945" s="84"/>
      <c r="GV945" s="84"/>
      <c r="GW945" s="84"/>
      <c r="GX945" s="84"/>
      <c r="GY945" s="84"/>
      <c r="GZ945" s="84"/>
      <c r="HA945" s="84"/>
      <c r="HB945" s="84"/>
      <c r="HC945" s="84"/>
      <c r="HD945" s="84"/>
      <c r="HE945" s="84"/>
      <c r="HF945" s="84"/>
      <c r="HG945" s="84"/>
      <c r="HH945" s="84"/>
      <c r="HI945" s="84"/>
      <c r="HJ945" s="84"/>
      <c r="HK945" s="84"/>
      <c r="HL945" s="84"/>
      <c r="HM945" s="84"/>
      <c r="HN945" s="84"/>
      <c r="HO945" s="84"/>
      <c r="HP945" s="84"/>
      <c r="HQ945" s="84"/>
      <c r="HR945" s="84"/>
      <c r="HS945" s="84"/>
      <c r="HT945" s="84"/>
      <c r="HU945" s="84"/>
      <c r="HV945" s="84"/>
      <c r="HW945" s="84"/>
      <c r="HX945" s="84"/>
      <c r="HY945" s="84"/>
      <c r="HZ945" s="84"/>
      <c r="IA945" s="84"/>
      <c r="IB945" s="84"/>
      <c r="IC945" s="84"/>
      <c r="ID945" s="84"/>
      <c r="IE945" s="84"/>
      <c r="IF945" s="84"/>
      <c r="IG945" s="84"/>
      <c r="IH945" s="84"/>
      <c r="II945" s="84"/>
      <c r="IJ945" s="84"/>
      <c r="IK945" s="84"/>
      <c r="IL945" s="84"/>
      <c r="IM945" s="84"/>
      <c r="IN945" s="84"/>
      <c r="IO945" s="84"/>
      <c r="IP945" s="84"/>
      <c r="IQ945" s="84"/>
      <c r="IR945" s="84"/>
      <c r="IS945" s="84"/>
      <c r="IT945" s="84"/>
      <c r="IU945" s="84"/>
      <c r="IV945" s="84"/>
    </row>
    <row r="946" spans="1:256" s="27" customFormat="1">
      <c r="A946" s="82"/>
      <c r="D946" s="130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8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8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8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8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8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84"/>
      <c r="DH946" s="84"/>
      <c r="DI946" s="84"/>
      <c r="DJ946" s="84"/>
      <c r="DK946" s="84"/>
      <c r="DL946" s="84"/>
      <c r="DM946" s="84"/>
      <c r="DN946" s="84"/>
      <c r="DO946" s="84"/>
      <c r="DP946" s="84"/>
      <c r="DQ946" s="84"/>
      <c r="DR946" s="84"/>
      <c r="DS946" s="84"/>
      <c r="DT946" s="84"/>
      <c r="DU946" s="84"/>
      <c r="DV946" s="84"/>
      <c r="DW946" s="84"/>
      <c r="DX946" s="84"/>
      <c r="DY946" s="84"/>
      <c r="DZ946" s="84"/>
      <c r="EA946" s="84"/>
      <c r="EB946" s="84"/>
      <c r="EC946" s="84"/>
      <c r="ED946" s="84"/>
      <c r="EE946" s="84"/>
      <c r="EF946" s="84"/>
      <c r="EG946" s="84"/>
      <c r="EH946" s="84"/>
      <c r="EI946" s="84"/>
      <c r="EJ946" s="84"/>
      <c r="EK946" s="84"/>
      <c r="EL946" s="84"/>
      <c r="EM946" s="84"/>
      <c r="EN946" s="84"/>
      <c r="EO946" s="84"/>
      <c r="EP946" s="84"/>
      <c r="EQ946" s="84"/>
      <c r="ER946" s="84"/>
      <c r="ES946" s="84"/>
      <c r="ET946" s="84"/>
      <c r="EU946" s="84"/>
      <c r="EV946" s="84"/>
      <c r="EW946" s="84"/>
      <c r="EX946" s="84"/>
      <c r="EY946" s="84"/>
      <c r="EZ946" s="84"/>
      <c r="FA946" s="84"/>
      <c r="FB946" s="84"/>
      <c r="FC946" s="84"/>
      <c r="FD946" s="84"/>
      <c r="FE946" s="84"/>
      <c r="FF946" s="84"/>
      <c r="FG946" s="84"/>
      <c r="FH946" s="84"/>
      <c r="FI946" s="84"/>
      <c r="FJ946" s="84"/>
      <c r="FK946" s="84"/>
      <c r="FL946" s="84"/>
      <c r="FM946" s="84"/>
      <c r="FN946" s="84"/>
      <c r="FO946" s="84"/>
      <c r="FP946" s="84"/>
      <c r="FQ946" s="84"/>
      <c r="FR946" s="84"/>
      <c r="FS946" s="84"/>
      <c r="FT946" s="84"/>
      <c r="FU946" s="84"/>
      <c r="FV946" s="84"/>
      <c r="FW946" s="84"/>
      <c r="FX946" s="84"/>
      <c r="FY946" s="84"/>
      <c r="FZ946" s="84"/>
      <c r="GA946" s="84"/>
      <c r="GB946" s="84"/>
      <c r="GC946" s="84"/>
      <c r="GD946" s="84"/>
      <c r="GE946" s="84"/>
      <c r="GF946" s="84"/>
      <c r="GG946" s="84"/>
      <c r="GH946" s="84"/>
      <c r="GI946" s="84"/>
      <c r="GJ946" s="84"/>
      <c r="GK946" s="84"/>
      <c r="GL946" s="84"/>
      <c r="GM946" s="84"/>
      <c r="GN946" s="84"/>
      <c r="GO946" s="84"/>
      <c r="GP946" s="84"/>
      <c r="GQ946" s="84"/>
      <c r="GR946" s="84"/>
      <c r="GS946" s="84"/>
      <c r="GT946" s="84"/>
      <c r="GU946" s="84"/>
      <c r="GV946" s="84"/>
      <c r="GW946" s="84"/>
      <c r="GX946" s="84"/>
      <c r="GY946" s="84"/>
      <c r="GZ946" s="84"/>
      <c r="HA946" s="84"/>
      <c r="HB946" s="84"/>
      <c r="HC946" s="84"/>
      <c r="HD946" s="84"/>
      <c r="HE946" s="84"/>
      <c r="HF946" s="84"/>
      <c r="HG946" s="84"/>
      <c r="HH946" s="84"/>
      <c r="HI946" s="84"/>
      <c r="HJ946" s="84"/>
      <c r="HK946" s="84"/>
      <c r="HL946" s="84"/>
      <c r="HM946" s="84"/>
      <c r="HN946" s="84"/>
      <c r="HO946" s="84"/>
      <c r="HP946" s="84"/>
      <c r="HQ946" s="84"/>
      <c r="HR946" s="84"/>
      <c r="HS946" s="84"/>
      <c r="HT946" s="84"/>
      <c r="HU946" s="84"/>
      <c r="HV946" s="84"/>
      <c r="HW946" s="84"/>
      <c r="HX946" s="84"/>
      <c r="HY946" s="84"/>
      <c r="HZ946" s="84"/>
      <c r="IA946" s="84"/>
      <c r="IB946" s="84"/>
      <c r="IC946" s="84"/>
      <c r="ID946" s="84"/>
      <c r="IE946" s="84"/>
      <c r="IF946" s="84"/>
      <c r="IG946" s="84"/>
      <c r="IH946" s="84"/>
      <c r="II946" s="84"/>
      <c r="IJ946" s="84"/>
      <c r="IK946" s="84"/>
      <c r="IL946" s="84"/>
      <c r="IM946" s="84"/>
      <c r="IN946" s="84"/>
      <c r="IO946" s="84"/>
      <c r="IP946" s="84"/>
      <c r="IQ946" s="84"/>
      <c r="IR946" s="84"/>
      <c r="IS946" s="84"/>
      <c r="IT946" s="84"/>
      <c r="IU946" s="84"/>
      <c r="IV946" s="84"/>
    </row>
    <row r="947" spans="1:256" s="27" customFormat="1">
      <c r="A947" s="82"/>
      <c r="D947" s="130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8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8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8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8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8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84"/>
      <c r="DH947" s="84"/>
      <c r="DI947" s="84"/>
      <c r="DJ947" s="84"/>
      <c r="DK947" s="84"/>
      <c r="DL947" s="84"/>
      <c r="DM947" s="84"/>
      <c r="DN947" s="84"/>
      <c r="DO947" s="84"/>
      <c r="DP947" s="84"/>
      <c r="DQ947" s="84"/>
      <c r="DR947" s="84"/>
      <c r="DS947" s="84"/>
      <c r="DT947" s="84"/>
      <c r="DU947" s="84"/>
      <c r="DV947" s="84"/>
      <c r="DW947" s="84"/>
      <c r="DX947" s="84"/>
      <c r="DY947" s="84"/>
      <c r="DZ947" s="84"/>
      <c r="EA947" s="84"/>
      <c r="EB947" s="84"/>
      <c r="EC947" s="84"/>
      <c r="ED947" s="84"/>
      <c r="EE947" s="84"/>
      <c r="EF947" s="84"/>
      <c r="EG947" s="84"/>
      <c r="EH947" s="84"/>
      <c r="EI947" s="84"/>
      <c r="EJ947" s="84"/>
      <c r="EK947" s="84"/>
      <c r="EL947" s="84"/>
      <c r="EM947" s="84"/>
      <c r="EN947" s="84"/>
      <c r="EO947" s="84"/>
      <c r="EP947" s="84"/>
      <c r="EQ947" s="84"/>
      <c r="ER947" s="84"/>
      <c r="ES947" s="84"/>
      <c r="ET947" s="84"/>
      <c r="EU947" s="84"/>
      <c r="EV947" s="84"/>
      <c r="EW947" s="84"/>
      <c r="EX947" s="84"/>
      <c r="EY947" s="84"/>
      <c r="EZ947" s="84"/>
      <c r="FA947" s="84"/>
      <c r="FB947" s="84"/>
      <c r="FC947" s="84"/>
      <c r="FD947" s="84"/>
      <c r="FE947" s="84"/>
      <c r="FF947" s="84"/>
      <c r="FG947" s="84"/>
      <c r="FH947" s="84"/>
      <c r="FI947" s="84"/>
      <c r="FJ947" s="84"/>
      <c r="FK947" s="84"/>
      <c r="FL947" s="84"/>
      <c r="FM947" s="84"/>
      <c r="FN947" s="84"/>
      <c r="FO947" s="84"/>
      <c r="FP947" s="84"/>
      <c r="FQ947" s="84"/>
      <c r="FR947" s="84"/>
      <c r="FS947" s="84"/>
      <c r="FT947" s="84"/>
      <c r="FU947" s="84"/>
      <c r="FV947" s="84"/>
      <c r="FW947" s="84"/>
      <c r="FX947" s="84"/>
      <c r="FY947" s="84"/>
      <c r="FZ947" s="84"/>
      <c r="GA947" s="84"/>
      <c r="GB947" s="84"/>
      <c r="GC947" s="84"/>
      <c r="GD947" s="84"/>
      <c r="GE947" s="84"/>
      <c r="GF947" s="84"/>
      <c r="GG947" s="84"/>
      <c r="GH947" s="84"/>
      <c r="GI947" s="84"/>
      <c r="GJ947" s="84"/>
      <c r="GK947" s="84"/>
      <c r="GL947" s="84"/>
      <c r="GM947" s="84"/>
      <c r="GN947" s="84"/>
      <c r="GO947" s="84"/>
      <c r="GP947" s="84"/>
      <c r="GQ947" s="84"/>
      <c r="GR947" s="84"/>
      <c r="GS947" s="84"/>
      <c r="GT947" s="84"/>
      <c r="GU947" s="84"/>
      <c r="GV947" s="84"/>
      <c r="GW947" s="84"/>
      <c r="GX947" s="84"/>
      <c r="GY947" s="84"/>
      <c r="GZ947" s="84"/>
      <c r="HA947" s="84"/>
      <c r="HB947" s="84"/>
      <c r="HC947" s="84"/>
      <c r="HD947" s="84"/>
      <c r="HE947" s="84"/>
      <c r="HF947" s="84"/>
      <c r="HG947" s="84"/>
      <c r="HH947" s="84"/>
      <c r="HI947" s="84"/>
      <c r="HJ947" s="84"/>
      <c r="HK947" s="84"/>
      <c r="HL947" s="84"/>
      <c r="HM947" s="84"/>
      <c r="HN947" s="84"/>
      <c r="HO947" s="84"/>
      <c r="HP947" s="84"/>
      <c r="HQ947" s="84"/>
      <c r="HR947" s="84"/>
      <c r="HS947" s="84"/>
      <c r="HT947" s="84"/>
      <c r="HU947" s="84"/>
      <c r="HV947" s="84"/>
      <c r="HW947" s="84"/>
      <c r="HX947" s="84"/>
      <c r="HY947" s="84"/>
      <c r="HZ947" s="84"/>
      <c r="IA947" s="84"/>
      <c r="IB947" s="84"/>
      <c r="IC947" s="84"/>
      <c r="ID947" s="84"/>
      <c r="IE947" s="84"/>
      <c r="IF947" s="84"/>
      <c r="IG947" s="84"/>
      <c r="IH947" s="84"/>
      <c r="II947" s="84"/>
      <c r="IJ947" s="84"/>
      <c r="IK947" s="84"/>
      <c r="IL947" s="84"/>
      <c r="IM947" s="84"/>
      <c r="IN947" s="84"/>
      <c r="IO947" s="84"/>
      <c r="IP947" s="84"/>
      <c r="IQ947" s="84"/>
      <c r="IR947" s="84"/>
      <c r="IS947" s="84"/>
      <c r="IT947" s="84"/>
      <c r="IU947" s="84"/>
      <c r="IV947" s="84"/>
    </row>
    <row r="948" spans="1:256" s="27" customFormat="1">
      <c r="A948" s="82"/>
      <c r="D948" s="130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8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8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8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8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8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84"/>
      <c r="DH948" s="84"/>
      <c r="DI948" s="84"/>
      <c r="DJ948" s="84"/>
      <c r="DK948" s="84"/>
      <c r="DL948" s="84"/>
      <c r="DM948" s="84"/>
      <c r="DN948" s="84"/>
      <c r="DO948" s="84"/>
      <c r="DP948" s="84"/>
      <c r="DQ948" s="84"/>
      <c r="DR948" s="84"/>
      <c r="DS948" s="84"/>
      <c r="DT948" s="84"/>
      <c r="DU948" s="84"/>
      <c r="DV948" s="84"/>
      <c r="DW948" s="84"/>
      <c r="DX948" s="84"/>
      <c r="DY948" s="84"/>
      <c r="DZ948" s="84"/>
      <c r="EA948" s="84"/>
      <c r="EB948" s="84"/>
      <c r="EC948" s="84"/>
      <c r="ED948" s="84"/>
      <c r="EE948" s="84"/>
      <c r="EF948" s="84"/>
      <c r="EG948" s="84"/>
      <c r="EH948" s="84"/>
      <c r="EI948" s="84"/>
      <c r="EJ948" s="84"/>
      <c r="EK948" s="84"/>
      <c r="EL948" s="84"/>
      <c r="EM948" s="84"/>
      <c r="EN948" s="84"/>
      <c r="EO948" s="84"/>
      <c r="EP948" s="84"/>
      <c r="EQ948" s="84"/>
      <c r="ER948" s="84"/>
      <c r="ES948" s="84"/>
      <c r="ET948" s="84"/>
      <c r="EU948" s="84"/>
      <c r="EV948" s="84"/>
      <c r="EW948" s="84"/>
      <c r="EX948" s="84"/>
      <c r="EY948" s="84"/>
      <c r="EZ948" s="84"/>
      <c r="FA948" s="84"/>
      <c r="FB948" s="84"/>
      <c r="FC948" s="84"/>
      <c r="FD948" s="84"/>
      <c r="FE948" s="84"/>
      <c r="FF948" s="84"/>
      <c r="FG948" s="84"/>
      <c r="FH948" s="84"/>
      <c r="FI948" s="84"/>
      <c r="FJ948" s="84"/>
      <c r="FK948" s="84"/>
      <c r="FL948" s="84"/>
      <c r="FM948" s="84"/>
      <c r="FN948" s="84"/>
      <c r="FO948" s="84"/>
      <c r="FP948" s="84"/>
      <c r="FQ948" s="84"/>
      <c r="FR948" s="84"/>
      <c r="FS948" s="84"/>
      <c r="FT948" s="84"/>
      <c r="FU948" s="84"/>
      <c r="FV948" s="84"/>
      <c r="FW948" s="84"/>
      <c r="FX948" s="84"/>
      <c r="FY948" s="84"/>
      <c r="FZ948" s="84"/>
      <c r="GA948" s="84"/>
      <c r="GB948" s="84"/>
      <c r="GC948" s="84"/>
      <c r="GD948" s="84"/>
      <c r="GE948" s="84"/>
      <c r="GF948" s="84"/>
      <c r="GG948" s="84"/>
      <c r="GH948" s="84"/>
      <c r="GI948" s="84"/>
      <c r="GJ948" s="84"/>
      <c r="GK948" s="84"/>
      <c r="GL948" s="84"/>
      <c r="GM948" s="84"/>
      <c r="GN948" s="84"/>
      <c r="GO948" s="84"/>
      <c r="GP948" s="84"/>
      <c r="GQ948" s="84"/>
      <c r="GR948" s="84"/>
      <c r="GS948" s="84"/>
      <c r="GT948" s="84"/>
      <c r="GU948" s="84"/>
      <c r="GV948" s="84"/>
      <c r="GW948" s="84"/>
      <c r="GX948" s="84"/>
      <c r="GY948" s="84"/>
      <c r="GZ948" s="84"/>
      <c r="HA948" s="84"/>
      <c r="HB948" s="84"/>
      <c r="HC948" s="84"/>
      <c r="HD948" s="84"/>
      <c r="HE948" s="84"/>
      <c r="HF948" s="84"/>
      <c r="HG948" s="84"/>
      <c r="HH948" s="84"/>
      <c r="HI948" s="84"/>
      <c r="HJ948" s="84"/>
      <c r="HK948" s="84"/>
      <c r="HL948" s="84"/>
      <c r="HM948" s="84"/>
      <c r="HN948" s="84"/>
      <c r="HO948" s="84"/>
      <c r="HP948" s="84"/>
      <c r="HQ948" s="84"/>
      <c r="HR948" s="84"/>
      <c r="HS948" s="84"/>
      <c r="HT948" s="84"/>
      <c r="HU948" s="84"/>
      <c r="HV948" s="84"/>
      <c r="HW948" s="84"/>
      <c r="HX948" s="84"/>
      <c r="HY948" s="84"/>
      <c r="HZ948" s="84"/>
      <c r="IA948" s="84"/>
      <c r="IB948" s="84"/>
      <c r="IC948" s="84"/>
      <c r="ID948" s="84"/>
      <c r="IE948" s="84"/>
      <c r="IF948" s="84"/>
      <c r="IG948" s="84"/>
      <c r="IH948" s="84"/>
      <c r="II948" s="84"/>
      <c r="IJ948" s="84"/>
      <c r="IK948" s="84"/>
      <c r="IL948" s="84"/>
      <c r="IM948" s="84"/>
      <c r="IN948" s="84"/>
      <c r="IO948" s="84"/>
      <c r="IP948" s="84"/>
      <c r="IQ948" s="84"/>
      <c r="IR948" s="84"/>
      <c r="IS948" s="84"/>
      <c r="IT948" s="84"/>
      <c r="IU948" s="84"/>
      <c r="IV948" s="84"/>
    </row>
    <row r="949" spans="1:256" s="27" customFormat="1">
      <c r="A949" s="82"/>
      <c r="D949" s="130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8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8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8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8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8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84"/>
      <c r="DH949" s="84"/>
      <c r="DI949" s="84"/>
      <c r="DJ949" s="84"/>
      <c r="DK949" s="84"/>
      <c r="DL949" s="84"/>
      <c r="DM949" s="84"/>
      <c r="DN949" s="84"/>
      <c r="DO949" s="84"/>
      <c r="DP949" s="84"/>
      <c r="DQ949" s="84"/>
      <c r="DR949" s="84"/>
      <c r="DS949" s="84"/>
      <c r="DT949" s="84"/>
      <c r="DU949" s="84"/>
      <c r="DV949" s="84"/>
      <c r="DW949" s="84"/>
      <c r="DX949" s="84"/>
      <c r="DY949" s="84"/>
      <c r="DZ949" s="84"/>
      <c r="EA949" s="84"/>
      <c r="EB949" s="84"/>
      <c r="EC949" s="84"/>
      <c r="ED949" s="84"/>
      <c r="EE949" s="84"/>
      <c r="EF949" s="84"/>
      <c r="EG949" s="84"/>
      <c r="EH949" s="84"/>
      <c r="EI949" s="84"/>
      <c r="EJ949" s="84"/>
      <c r="EK949" s="84"/>
      <c r="EL949" s="84"/>
      <c r="EM949" s="84"/>
      <c r="EN949" s="84"/>
      <c r="EO949" s="84"/>
      <c r="EP949" s="84"/>
      <c r="EQ949" s="84"/>
      <c r="ER949" s="84"/>
      <c r="ES949" s="84"/>
      <c r="ET949" s="84"/>
      <c r="EU949" s="84"/>
      <c r="EV949" s="84"/>
      <c r="EW949" s="84"/>
      <c r="EX949" s="84"/>
      <c r="EY949" s="84"/>
      <c r="EZ949" s="84"/>
      <c r="FA949" s="84"/>
      <c r="FB949" s="84"/>
      <c r="FC949" s="84"/>
      <c r="FD949" s="84"/>
      <c r="FE949" s="84"/>
      <c r="FF949" s="84"/>
      <c r="FG949" s="84"/>
      <c r="FH949" s="84"/>
      <c r="FI949" s="84"/>
      <c r="FJ949" s="84"/>
      <c r="FK949" s="84"/>
      <c r="FL949" s="84"/>
      <c r="FM949" s="84"/>
      <c r="FN949" s="84"/>
      <c r="FO949" s="84"/>
      <c r="FP949" s="84"/>
      <c r="FQ949" s="84"/>
      <c r="FR949" s="84"/>
      <c r="FS949" s="84"/>
      <c r="FT949" s="84"/>
      <c r="FU949" s="84"/>
      <c r="FV949" s="84"/>
      <c r="FW949" s="84"/>
      <c r="FX949" s="84"/>
      <c r="FY949" s="84"/>
      <c r="FZ949" s="84"/>
      <c r="GA949" s="84"/>
      <c r="GB949" s="84"/>
      <c r="GC949" s="84"/>
      <c r="GD949" s="84"/>
      <c r="GE949" s="84"/>
      <c r="GF949" s="84"/>
      <c r="GG949" s="84"/>
      <c r="GH949" s="84"/>
      <c r="GI949" s="84"/>
      <c r="GJ949" s="84"/>
      <c r="GK949" s="84"/>
      <c r="GL949" s="84"/>
      <c r="GM949" s="84"/>
      <c r="GN949" s="84"/>
      <c r="GO949" s="84"/>
      <c r="GP949" s="84"/>
      <c r="GQ949" s="84"/>
      <c r="GR949" s="84"/>
      <c r="GS949" s="84"/>
      <c r="GT949" s="84"/>
      <c r="GU949" s="84"/>
      <c r="GV949" s="84"/>
      <c r="GW949" s="84"/>
      <c r="GX949" s="84"/>
      <c r="GY949" s="84"/>
      <c r="GZ949" s="84"/>
      <c r="HA949" s="84"/>
      <c r="HB949" s="84"/>
      <c r="HC949" s="84"/>
      <c r="HD949" s="84"/>
      <c r="HE949" s="84"/>
      <c r="HF949" s="84"/>
      <c r="HG949" s="84"/>
      <c r="HH949" s="84"/>
      <c r="HI949" s="84"/>
      <c r="HJ949" s="84"/>
      <c r="HK949" s="84"/>
      <c r="HL949" s="84"/>
      <c r="HM949" s="84"/>
      <c r="HN949" s="84"/>
      <c r="HO949" s="84"/>
      <c r="HP949" s="84"/>
      <c r="HQ949" s="84"/>
      <c r="HR949" s="84"/>
      <c r="HS949" s="84"/>
      <c r="HT949" s="84"/>
      <c r="HU949" s="84"/>
      <c r="HV949" s="84"/>
      <c r="HW949" s="84"/>
      <c r="HX949" s="84"/>
      <c r="HY949" s="84"/>
      <c r="HZ949" s="84"/>
      <c r="IA949" s="84"/>
      <c r="IB949" s="84"/>
      <c r="IC949" s="84"/>
      <c r="ID949" s="84"/>
      <c r="IE949" s="84"/>
      <c r="IF949" s="84"/>
      <c r="IG949" s="84"/>
      <c r="IH949" s="84"/>
      <c r="II949" s="84"/>
      <c r="IJ949" s="84"/>
      <c r="IK949" s="84"/>
      <c r="IL949" s="84"/>
      <c r="IM949" s="84"/>
      <c r="IN949" s="84"/>
      <c r="IO949" s="84"/>
      <c r="IP949" s="84"/>
      <c r="IQ949" s="84"/>
      <c r="IR949" s="84"/>
      <c r="IS949" s="84"/>
      <c r="IT949" s="84"/>
      <c r="IU949" s="84"/>
      <c r="IV949" s="84"/>
    </row>
    <row r="950" spans="1:256" s="27" customFormat="1">
      <c r="A950" s="82"/>
      <c r="D950" s="130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8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8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8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8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8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84"/>
      <c r="DH950" s="84"/>
      <c r="DI950" s="84"/>
      <c r="DJ950" s="84"/>
      <c r="DK950" s="84"/>
      <c r="DL950" s="84"/>
      <c r="DM950" s="84"/>
      <c r="DN950" s="84"/>
      <c r="DO950" s="84"/>
      <c r="DP950" s="84"/>
      <c r="DQ950" s="84"/>
      <c r="DR950" s="84"/>
      <c r="DS950" s="84"/>
      <c r="DT950" s="84"/>
      <c r="DU950" s="84"/>
      <c r="DV950" s="84"/>
      <c r="DW950" s="84"/>
      <c r="DX950" s="84"/>
      <c r="DY950" s="84"/>
      <c r="DZ950" s="84"/>
      <c r="EA950" s="84"/>
      <c r="EB950" s="84"/>
      <c r="EC950" s="84"/>
      <c r="ED950" s="84"/>
      <c r="EE950" s="84"/>
      <c r="EF950" s="84"/>
      <c r="EG950" s="84"/>
      <c r="EH950" s="84"/>
      <c r="EI950" s="84"/>
      <c r="EJ950" s="84"/>
      <c r="EK950" s="84"/>
      <c r="EL950" s="84"/>
      <c r="EM950" s="84"/>
      <c r="EN950" s="84"/>
      <c r="EO950" s="84"/>
      <c r="EP950" s="84"/>
      <c r="EQ950" s="84"/>
      <c r="ER950" s="84"/>
      <c r="ES950" s="84"/>
      <c r="ET950" s="84"/>
      <c r="EU950" s="84"/>
      <c r="EV950" s="84"/>
      <c r="EW950" s="84"/>
      <c r="EX950" s="84"/>
      <c r="EY950" s="84"/>
      <c r="EZ950" s="84"/>
      <c r="FA950" s="84"/>
      <c r="FB950" s="84"/>
      <c r="FC950" s="84"/>
      <c r="FD950" s="84"/>
      <c r="FE950" s="84"/>
      <c r="FF950" s="84"/>
      <c r="FG950" s="84"/>
      <c r="FH950" s="84"/>
      <c r="FI950" s="84"/>
      <c r="FJ950" s="84"/>
      <c r="FK950" s="84"/>
      <c r="FL950" s="84"/>
      <c r="FM950" s="84"/>
      <c r="FN950" s="84"/>
      <c r="FO950" s="84"/>
      <c r="FP950" s="84"/>
      <c r="FQ950" s="84"/>
      <c r="FR950" s="84"/>
      <c r="FS950" s="84"/>
      <c r="FT950" s="84"/>
      <c r="FU950" s="84"/>
      <c r="FV950" s="84"/>
      <c r="FW950" s="84"/>
      <c r="FX950" s="84"/>
      <c r="FY950" s="84"/>
      <c r="FZ950" s="84"/>
      <c r="GA950" s="84"/>
      <c r="GB950" s="84"/>
      <c r="GC950" s="84"/>
      <c r="GD950" s="84"/>
      <c r="GE950" s="84"/>
      <c r="GF950" s="84"/>
      <c r="GG950" s="84"/>
      <c r="GH950" s="84"/>
      <c r="GI950" s="84"/>
      <c r="GJ950" s="84"/>
      <c r="GK950" s="84"/>
      <c r="GL950" s="84"/>
      <c r="GM950" s="84"/>
      <c r="GN950" s="84"/>
      <c r="GO950" s="84"/>
      <c r="GP950" s="84"/>
      <c r="GQ950" s="84"/>
      <c r="GR950" s="84"/>
      <c r="GS950" s="84"/>
      <c r="GT950" s="84"/>
      <c r="GU950" s="84"/>
      <c r="GV950" s="84"/>
      <c r="GW950" s="84"/>
      <c r="GX950" s="84"/>
      <c r="GY950" s="84"/>
      <c r="GZ950" s="84"/>
      <c r="HA950" s="84"/>
      <c r="HB950" s="84"/>
      <c r="HC950" s="84"/>
      <c r="HD950" s="84"/>
      <c r="HE950" s="84"/>
      <c r="HF950" s="84"/>
      <c r="HG950" s="84"/>
      <c r="HH950" s="84"/>
      <c r="HI950" s="84"/>
      <c r="HJ950" s="84"/>
      <c r="HK950" s="84"/>
      <c r="HL950" s="84"/>
      <c r="HM950" s="84"/>
      <c r="HN950" s="84"/>
      <c r="HO950" s="84"/>
      <c r="HP950" s="84"/>
      <c r="HQ950" s="84"/>
      <c r="HR950" s="84"/>
      <c r="HS950" s="84"/>
      <c r="HT950" s="84"/>
      <c r="HU950" s="84"/>
      <c r="HV950" s="84"/>
      <c r="HW950" s="84"/>
      <c r="HX950" s="84"/>
      <c r="HY950" s="84"/>
      <c r="HZ950" s="84"/>
      <c r="IA950" s="84"/>
      <c r="IB950" s="84"/>
      <c r="IC950" s="84"/>
      <c r="ID950" s="84"/>
      <c r="IE950" s="84"/>
      <c r="IF950" s="84"/>
      <c r="IG950" s="84"/>
      <c r="IH950" s="84"/>
      <c r="II950" s="84"/>
      <c r="IJ950" s="84"/>
      <c r="IK950" s="84"/>
      <c r="IL950" s="84"/>
      <c r="IM950" s="84"/>
      <c r="IN950" s="84"/>
      <c r="IO950" s="84"/>
      <c r="IP950" s="84"/>
      <c r="IQ950" s="84"/>
      <c r="IR950" s="84"/>
      <c r="IS950" s="84"/>
      <c r="IT950" s="84"/>
      <c r="IU950" s="84"/>
      <c r="IV950" s="84"/>
    </row>
    <row r="951" spans="1:256" s="27" customFormat="1">
      <c r="A951" s="82"/>
      <c r="D951" s="130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8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8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8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8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8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84"/>
      <c r="DH951" s="84"/>
      <c r="DI951" s="84"/>
      <c r="DJ951" s="84"/>
      <c r="DK951" s="84"/>
      <c r="DL951" s="84"/>
      <c r="DM951" s="84"/>
      <c r="DN951" s="84"/>
      <c r="DO951" s="84"/>
      <c r="DP951" s="84"/>
      <c r="DQ951" s="84"/>
      <c r="DR951" s="84"/>
      <c r="DS951" s="84"/>
      <c r="DT951" s="84"/>
      <c r="DU951" s="84"/>
      <c r="DV951" s="84"/>
      <c r="DW951" s="84"/>
      <c r="DX951" s="84"/>
      <c r="DY951" s="84"/>
      <c r="DZ951" s="84"/>
      <c r="EA951" s="84"/>
      <c r="EB951" s="84"/>
      <c r="EC951" s="84"/>
      <c r="ED951" s="84"/>
      <c r="EE951" s="84"/>
      <c r="EF951" s="84"/>
      <c r="EG951" s="84"/>
      <c r="EH951" s="84"/>
      <c r="EI951" s="84"/>
      <c r="EJ951" s="84"/>
      <c r="EK951" s="84"/>
      <c r="EL951" s="84"/>
      <c r="EM951" s="84"/>
      <c r="EN951" s="84"/>
      <c r="EO951" s="84"/>
      <c r="EP951" s="84"/>
      <c r="EQ951" s="84"/>
      <c r="ER951" s="84"/>
      <c r="ES951" s="84"/>
      <c r="ET951" s="84"/>
      <c r="EU951" s="84"/>
      <c r="EV951" s="84"/>
      <c r="EW951" s="84"/>
      <c r="EX951" s="84"/>
      <c r="EY951" s="84"/>
      <c r="EZ951" s="84"/>
      <c r="FA951" s="84"/>
      <c r="FB951" s="84"/>
      <c r="FC951" s="84"/>
      <c r="FD951" s="84"/>
      <c r="FE951" s="84"/>
      <c r="FF951" s="84"/>
      <c r="FG951" s="84"/>
      <c r="FH951" s="84"/>
      <c r="FI951" s="84"/>
      <c r="FJ951" s="84"/>
      <c r="FK951" s="84"/>
      <c r="FL951" s="84"/>
      <c r="FM951" s="84"/>
      <c r="FN951" s="84"/>
      <c r="FO951" s="84"/>
      <c r="FP951" s="84"/>
      <c r="FQ951" s="84"/>
      <c r="FR951" s="84"/>
      <c r="FS951" s="84"/>
      <c r="FT951" s="84"/>
      <c r="FU951" s="84"/>
      <c r="FV951" s="84"/>
      <c r="FW951" s="84"/>
      <c r="FX951" s="84"/>
      <c r="FY951" s="84"/>
      <c r="FZ951" s="84"/>
      <c r="GA951" s="84"/>
      <c r="GB951" s="84"/>
      <c r="GC951" s="84"/>
      <c r="GD951" s="84"/>
      <c r="GE951" s="84"/>
      <c r="GF951" s="84"/>
      <c r="GG951" s="84"/>
      <c r="GH951" s="84"/>
      <c r="GI951" s="84"/>
      <c r="GJ951" s="84"/>
      <c r="GK951" s="84"/>
      <c r="GL951" s="84"/>
      <c r="GM951" s="84"/>
      <c r="GN951" s="84"/>
      <c r="GO951" s="84"/>
      <c r="GP951" s="84"/>
      <c r="GQ951" s="84"/>
      <c r="GR951" s="84"/>
      <c r="GS951" s="84"/>
      <c r="GT951" s="84"/>
      <c r="GU951" s="84"/>
      <c r="GV951" s="84"/>
      <c r="GW951" s="84"/>
      <c r="GX951" s="84"/>
      <c r="GY951" s="84"/>
      <c r="GZ951" s="84"/>
      <c r="HA951" s="84"/>
      <c r="HB951" s="84"/>
      <c r="HC951" s="84"/>
      <c r="HD951" s="84"/>
      <c r="HE951" s="84"/>
      <c r="HF951" s="84"/>
      <c r="HG951" s="84"/>
      <c r="HH951" s="84"/>
      <c r="HI951" s="84"/>
      <c r="HJ951" s="84"/>
      <c r="HK951" s="84"/>
      <c r="HL951" s="84"/>
      <c r="HM951" s="84"/>
      <c r="HN951" s="84"/>
      <c r="HO951" s="84"/>
      <c r="HP951" s="84"/>
      <c r="HQ951" s="84"/>
      <c r="HR951" s="84"/>
      <c r="HS951" s="84"/>
      <c r="HT951" s="84"/>
      <c r="HU951" s="84"/>
      <c r="HV951" s="84"/>
      <c r="HW951" s="84"/>
      <c r="HX951" s="84"/>
      <c r="HY951" s="84"/>
      <c r="HZ951" s="84"/>
      <c r="IA951" s="84"/>
      <c r="IB951" s="84"/>
      <c r="IC951" s="84"/>
      <c r="ID951" s="84"/>
      <c r="IE951" s="84"/>
      <c r="IF951" s="84"/>
      <c r="IG951" s="84"/>
      <c r="IH951" s="84"/>
      <c r="II951" s="84"/>
      <c r="IJ951" s="84"/>
      <c r="IK951" s="84"/>
      <c r="IL951" s="84"/>
      <c r="IM951" s="84"/>
      <c r="IN951" s="84"/>
      <c r="IO951" s="84"/>
      <c r="IP951" s="84"/>
      <c r="IQ951" s="84"/>
      <c r="IR951" s="84"/>
      <c r="IS951" s="84"/>
      <c r="IT951" s="84"/>
      <c r="IU951" s="84"/>
      <c r="IV951" s="84"/>
    </row>
    <row r="952" spans="1:256" s="27" customFormat="1">
      <c r="A952" s="82"/>
      <c r="D952" s="130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8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8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8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8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8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84"/>
      <c r="DH952" s="84"/>
      <c r="DI952" s="84"/>
      <c r="DJ952" s="84"/>
      <c r="DK952" s="84"/>
      <c r="DL952" s="84"/>
      <c r="DM952" s="84"/>
      <c r="DN952" s="84"/>
      <c r="DO952" s="84"/>
      <c r="DP952" s="84"/>
      <c r="DQ952" s="84"/>
      <c r="DR952" s="84"/>
      <c r="DS952" s="84"/>
      <c r="DT952" s="84"/>
      <c r="DU952" s="84"/>
      <c r="DV952" s="84"/>
      <c r="DW952" s="84"/>
      <c r="DX952" s="84"/>
      <c r="DY952" s="84"/>
      <c r="DZ952" s="84"/>
      <c r="EA952" s="84"/>
      <c r="EB952" s="84"/>
      <c r="EC952" s="84"/>
      <c r="ED952" s="84"/>
      <c r="EE952" s="84"/>
      <c r="EF952" s="84"/>
      <c r="EG952" s="84"/>
      <c r="EH952" s="84"/>
      <c r="EI952" s="84"/>
      <c r="EJ952" s="84"/>
      <c r="EK952" s="84"/>
      <c r="EL952" s="84"/>
      <c r="EM952" s="84"/>
      <c r="EN952" s="84"/>
      <c r="EO952" s="84"/>
      <c r="EP952" s="84"/>
      <c r="EQ952" s="84"/>
      <c r="ER952" s="84"/>
      <c r="ES952" s="84"/>
      <c r="ET952" s="84"/>
      <c r="EU952" s="84"/>
      <c r="EV952" s="84"/>
      <c r="EW952" s="84"/>
      <c r="EX952" s="84"/>
      <c r="EY952" s="84"/>
      <c r="EZ952" s="84"/>
      <c r="FA952" s="84"/>
      <c r="FB952" s="84"/>
      <c r="FC952" s="84"/>
      <c r="FD952" s="84"/>
      <c r="FE952" s="84"/>
      <c r="FF952" s="84"/>
      <c r="FG952" s="84"/>
      <c r="FH952" s="84"/>
      <c r="FI952" s="84"/>
      <c r="FJ952" s="84"/>
      <c r="FK952" s="84"/>
      <c r="FL952" s="84"/>
      <c r="FM952" s="84"/>
      <c r="FN952" s="84"/>
      <c r="FO952" s="84"/>
      <c r="FP952" s="84"/>
      <c r="FQ952" s="84"/>
      <c r="FR952" s="84"/>
      <c r="FS952" s="84"/>
      <c r="FT952" s="84"/>
      <c r="FU952" s="84"/>
      <c r="FV952" s="84"/>
      <c r="FW952" s="84"/>
      <c r="FX952" s="84"/>
      <c r="FY952" s="84"/>
      <c r="FZ952" s="84"/>
      <c r="GA952" s="84"/>
      <c r="GB952" s="84"/>
      <c r="GC952" s="84"/>
      <c r="GD952" s="84"/>
      <c r="GE952" s="84"/>
      <c r="GF952" s="84"/>
      <c r="GG952" s="84"/>
      <c r="GH952" s="84"/>
      <c r="GI952" s="84"/>
      <c r="GJ952" s="84"/>
      <c r="GK952" s="84"/>
      <c r="GL952" s="84"/>
      <c r="GM952" s="84"/>
      <c r="GN952" s="84"/>
      <c r="GO952" s="84"/>
      <c r="GP952" s="84"/>
      <c r="GQ952" s="84"/>
      <c r="GR952" s="84"/>
      <c r="GS952" s="84"/>
      <c r="GT952" s="84"/>
      <c r="GU952" s="84"/>
      <c r="GV952" s="84"/>
      <c r="GW952" s="84"/>
      <c r="GX952" s="84"/>
      <c r="GY952" s="84"/>
      <c r="GZ952" s="84"/>
      <c r="HA952" s="84"/>
      <c r="HB952" s="84"/>
      <c r="HC952" s="84"/>
      <c r="HD952" s="84"/>
      <c r="HE952" s="84"/>
      <c r="HF952" s="84"/>
      <c r="HG952" s="84"/>
      <c r="HH952" s="84"/>
      <c r="HI952" s="84"/>
      <c r="HJ952" s="84"/>
      <c r="HK952" s="84"/>
      <c r="HL952" s="84"/>
      <c r="HM952" s="84"/>
      <c r="HN952" s="84"/>
      <c r="HO952" s="84"/>
      <c r="HP952" s="84"/>
      <c r="HQ952" s="84"/>
      <c r="HR952" s="84"/>
      <c r="HS952" s="84"/>
      <c r="HT952" s="84"/>
      <c r="HU952" s="84"/>
      <c r="HV952" s="84"/>
      <c r="HW952" s="84"/>
      <c r="HX952" s="84"/>
      <c r="HY952" s="84"/>
      <c r="HZ952" s="84"/>
      <c r="IA952" s="84"/>
      <c r="IB952" s="84"/>
      <c r="IC952" s="84"/>
      <c r="ID952" s="84"/>
      <c r="IE952" s="84"/>
      <c r="IF952" s="84"/>
      <c r="IG952" s="84"/>
      <c r="IH952" s="84"/>
      <c r="II952" s="84"/>
      <c r="IJ952" s="84"/>
      <c r="IK952" s="84"/>
      <c r="IL952" s="84"/>
      <c r="IM952" s="84"/>
      <c r="IN952" s="84"/>
      <c r="IO952" s="84"/>
      <c r="IP952" s="84"/>
      <c r="IQ952" s="84"/>
      <c r="IR952" s="84"/>
      <c r="IS952" s="84"/>
      <c r="IT952" s="84"/>
      <c r="IU952" s="84"/>
      <c r="IV952" s="84"/>
    </row>
    <row r="953" spans="1:256" s="27" customFormat="1">
      <c r="A953" s="82"/>
      <c r="D953" s="130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8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8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8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8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8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84"/>
      <c r="DH953" s="84"/>
      <c r="DI953" s="84"/>
      <c r="DJ953" s="84"/>
      <c r="DK953" s="84"/>
      <c r="DL953" s="84"/>
      <c r="DM953" s="84"/>
      <c r="DN953" s="84"/>
      <c r="DO953" s="84"/>
      <c r="DP953" s="84"/>
      <c r="DQ953" s="84"/>
      <c r="DR953" s="84"/>
      <c r="DS953" s="84"/>
      <c r="DT953" s="84"/>
      <c r="DU953" s="84"/>
      <c r="DV953" s="84"/>
      <c r="DW953" s="84"/>
      <c r="DX953" s="84"/>
      <c r="DY953" s="84"/>
      <c r="DZ953" s="84"/>
      <c r="EA953" s="84"/>
      <c r="EB953" s="84"/>
      <c r="EC953" s="84"/>
      <c r="ED953" s="84"/>
      <c r="EE953" s="84"/>
      <c r="EF953" s="84"/>
      <c r="EG953" s="84"/>
      <c r="EH953" s="84"/>
      <c r="EI953" s="84"/>
      <c r="EJ953" s="84"/>
      <c r="EK953" s="84"/>
      <c r="EL953" s="84"/>
      <c r="EM953" s="84"/>
      <c r="EN953" s="84"/>
      <c r="EO953" s="84"/>
      <c r="EP953" s="84"/>
      <c r="EQ953" s="84"/>
      <c r="ER953" s="84"/>
      <c r="ES953" s="84"/>
      <c r="ET953" s="84"/>
      <c r="EU953" s="84"/>
      <c r="EV953" s="84"/>
      <c r="EW953" s="84"/>
      <c r="EX953" s="84"/>
      <c r="EY953" s="84"/>
      <c r="EZ953" s="84"/>
      <c r="FA953" s="84"/>
      <c r="FB953" s="84"/>
      <c r="FC953" s="84"/>
      <c r="FD953" s="84"/>
      <c r="FE953" s="84"/>
      <c r="FF953" s="84"/>
      <c r="FG953" s="84"/>
      <c r="FH953" s="84"/>
      <c r="FI953" s="84"/>
      <c r="FJ953" s="84"/>
      <c r="FK953" s="84"/>
      <c r="FL953" s="84"/>
      <c r="FM953" s="84"/>
      <c r="FN953" s="84"/>
      <c r="FO953" s="84"/>
      <c r="FP953" s="84"/>
      <c r="FQ953" s="84"/>
      <c r="FR953" s="84"/>
      <c r="FS953" s="84"/>
      <c r="FT953" s="84"/>
      <c r="FU953" s="84"/>
      <c r="FV953" s="84"/>
      <c r="FW953" s="84"/>
      <c r="FX953" s="84"/>
      <c r="FY953" s="84"/>
      <c r="FZ953" s="84"/>
      <c r="GA953" s="84"/>
      <c r="GB953" s="84"/>
      <c r="GC953" s="84"/>
      <c r="GD953" s="84"/>
      <c r="GE953" s="84"/>
      <c r="GF953" s="84"/>
      <c r="GG953" s="84"/>
      <c r="GH953" s="84"/>
      <c r="GI953" s="84"/>
      <c r="GJ953" s="84"/>
      <c r="GK953" s="84"/>
      <c r="GL953" s="84"/>
      <c r="GM953" s="84"/>
      <c r="GN953" s="84"/>
      <c r="GO953" s="84"/>
      <c r="GP953" s="84"/>
      <c r="GQ953" s="84"/>
      <c r="GR953" s="84"/>
      <c r="GS953" s="84"/>
      <c r="GT953" s="84"/>
      <c r="GU953" s="84"/>
      <c r="GV953" s="84"/>
      <c r="GW953" s="84"/>
      <c r="GX953" s="84"/>
      <c r="GY953" s="84"/>
      <c r="GZ953" s="84"/>
      <c r="HA953" s="84"/>
      <c r="HB953" s="84"/>
      <c r="HC953" s="84"/>
      <c r="HD953" s="84"/>
      <c r="HE953" s="84"/>
      <c r="HF953" s="84"/>
      <c r="HG953" s="84"/>
      <c r="HH953" s="84"/>
      <c r="HI953" s="84"/>
      <c r="HJ953" s="84"/>
      <c r="HK953" s="84"/>
      <c r="HL953" s="84"/>
      <c r="HM953" s="84"/>
      <c r="HN953" s="84"/>
      <c r="HO953" s="84"/>
      <c r="HP953" s="84"/>
      <c r="HQ953" s="84"/>
      <c r="HR953" s="84"/>
      <c r="HS953" s="84"/>
      <c r="HT953" s="84"/>
      <c r="HU953" s="84"/>
      <c r="HV953" s="84"/>
      <c r="HW953" s="84"/>
      <c r="HX953" s="84"/>
      <c r="HY953" s="84"/>
      <c r="HZ953" s="84"/>
      <c r="IA953" s="84"/>
      <c r="IB953" s="84"/>
      <c r="IC953" s="84"/>
      <c r="ID953" s="84"/>
      <c r="IE953" s="84"/>
      <c r="IF953" s="84"/>
      <c r="IG953" s="84"/>
      <c r="IH953" s="84"/>
      <c r="II953" s="84"/>
      <c r="IJ953" s="84"/>
      <c r="IK953" s="84"/>
      <c r="IL953" s="84"/>
      <c r="IM953" s="84"/>
      <c r="IN953" s="84"/>
      <c r="IO953" s="84"/>
      <c r="IP953" s="84"/>
      <c r="IQ953" s="84"/>
      <c r="IR953" s="84"/>
      <c r="IS953" s="84"/>
      <c r="IT953" s="84"/>
      <c r="IU953" s="84"/>
      <c r="IV953" s="84"/>
    </row>
    <row r="954" spans="1:256" s="27" customFormat="1">
      <c r="A954" s="82"/>
      <c r="D954" s="130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8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8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8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8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8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84"/>
      <c r="DH954" s="84"/>
      <c r="DI954" s="84"/>
      <c r="DJ954" s="84"/>
      <c r="DK954" s="84"/>
      <c r="DL954" s="84"/>
      <c r="DM954" s="84"/>
      <c r="DN954" s="84"/>
      <c r="DO954" s="84"/>
      <c r="DP954" s="84"/>
      <c r="DQ954" s="84"/>
      <c r="DR954" s="84"/>
      <c r="DS954" s="84"/>
      <c r="DT954" s="84"/>
      <c r="DU954" s="84"/>
      <c r="DV954" s="84"/>
      <c r="DW954" s="84"/>
      <c r="DX954" s="84"/>
      <c r="DY954" s="84"/>
      <c r="DZ954" s="84"/>
      <c r="EA954" s="84"/>
      <c r="EB954" s="84"/>
      <c r="EC954" s="84"/>
      <c r="ED954" s="84"/>
      <c r="EE954" s="84"/>
      <c r="EF954" s="84"/>
      <c r="EG954" s="84"/>
      <c r="EH954" s="84"/>
      <c r="EI954" s="84"/>
      <c r="EJ954" s="84"/>
      <c r="EK954" s="84"/>
      <c r="EL954" s="84"/>
      <c r="EM954" s="84"/>
      <c r="EN954" s="84"/>
      <c r="EO954" s="84"/>
      <c r="EP954" s="84"/>
      <c r="EQ954" s="84"/>
      <c r="ER954" s="84"/>
      <c r="ES954" s="84"/>
      <c r="ET954" s="84"/>
      <c r="EU954" s="84"/>
      <c r="EV954" s="84"/>
      <c r="EW954" s="84"/>
      <c r="EX954" s="84"/>
      <c r="EY954" s="84"/>
      <c r="EZ954" s="84"/>
      <c r="FA954" s="84"/>
      <c r="FB954" s="84"/>
      <c r="FC954" s="84"/>
      <c r="FD954" s="84"/>
      <c r="FE954" s="84"/>
      <c r="FF954" s="84"/>
      <c r="FG954" s="84"/>
      <c r="FH954" s="84"/>
      <c r="FI954" s="84"/>
      <c r="FJ954" s="84"/>
      <c r="FK954" s="84"/>
      <c r="FL954" s="84"/>
      <c r="FM954" s="84"/>
      <c r="FN954" s="84"/>
      <c r="FO954" s="84"/>
      <c r="FP954" s="84"/>
      <c r="FQ954" s="84"/>
      <c r="FR954" s="84"/>
      <c r="FS954" s="84"/>
      <c r="FT954" s="84"/>
      <c r="FU954" s="84"/>
      <c r="FV954" s="84"/>
      <c r="FW954" s="84"/>
      <c r="FX954" s="84"/>
      <c r="FY954" s="84"/>
      <c r="FZ954" s="84"/>
      <c r="GA954" s="84"/>
      <c r="GB954" s="84"/>
      <c r="GC954" s="84"/>
      <c r="GD954" s="84"/>
      <c r="GE954" s="84"/>
      <c r="GF954" s="84"/>
      <c r="GG954" s="84"/>
      <c r="GH954" s="84"/>
      <c r="GI954" s="84"/>
      <c r="GJ954" s="84"/>
      <c r="GK954" s="84"/>
      <c r="GL954" s="84"/>
      <c r="GM954" s="84"/>
      <c r="GN954" s="84"/>
      <c r="GO954" s="84"/>
      <c r="GP954" s="84"/>
      <c r="GQ954" s="84"/>
      <c r="GR954" s="84"/>
      <c r="GS954" s="84"/>
      <c r="GT954" s="84"/>
      <c r="GU954" s="84"/>
      <c r="GV954" s="84"/>
      <c r="GW954" s="84"/>
      <c r="GX954" s="84"/>
      <c r="GY954" s="84"/>
      <c r="GZ954" s="84"/>
      <c r="HA954" s="84"/>
      <c r="HB954" s="84"/>
      <c r="HC954" s="84"/>
      <c r="HD954" s="84"/>
      <c r="HE954" s="84"/>
      <c r="HF954" s="84"/>
      <c r="HG954" s="84"/>
      <c r="HH954" s="84"/>
      <c r="HI954" s="84"/>
      <c r="HJ954" s="84"/>
      <c r="HK954" s="84"/>
      <c r="HL954" s="84"/>
      <c r="HM954" s="84"/>
      <c r="HN954" s="84"/>
      <c r="HO954" s="84"/>
      <c r="HP954" s="84"/>
      <c r="HQ954" s="84"/>
      <c r="HR954" s="84"/>
      <c r="HS954" s="84"/>
      <c r="HT954" s="84"/>
      <c r="HU954" s="84"/>
      <c r="HV954" s="84"/>
      <c r="HW954" s="84"/>
      <c r="HX954" s="84"/>
      <c r="HY954" s="84"/>
      <c r="HZ954" s="84"/>
      <c r="IA954" s="84"/>
      <c r="IB954" s="84"/>
      <c r="IC954" s="84"/>
      <c r="ID954" s="84"/>
      <c r="IE954" s="84"/>
      <c r="IF954" s="84"/>
      <c r="IG954" s="84"/>
      <c r="IH954" s="84"/>
      <c r="II954" s="84"/>
      <c r="IJ954" s="84"/>
      <c r="IK954" s="84"/>
      <c r="IL954" s="84"/>
      <c r="IM954" s="84"/>
      <c r="IN954" s="84"/>
      <c r="IO954" s="84"/>
      <c r="IP954" s="84"/>
      <c r="IQ954" s="84"/>
      <c r="IR954" s="84"/>
      <c r="IS954" s="84"/>
      <c r="IT954" s="84"/>
      <c r="IU954" s="84"/>
      <c r="IV954" s="84"/>
    </row>
    <row r="955" spans="1:256" s="27" customFormat="1">
      <c r="A955" s="82"/>
      <c r="D955" s="130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8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8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8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8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8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84"/>
      <c r="DH955" s="84"/>
      <c r="DI955" s="84"/>
      <c r="DJ955" s="84"/>
      <c r="DK955" s="84"/>
      <c r="DL955" s="84"/>
      <c r="DM955" s="84"/>
      <c r="DN955" s="84"/>
      <c r="DO955" s="84"/>
      <c r="DP955" s="84"/>
      <c r="DQ955" s="84"/>
      <c r="DR955" s="84"/>
      <c r="DS955" s="84"/>
      <c r="DT955" s="84"/>
      <c r="DU955" s="84"/>
      <c r="DV955" s="84"/>
      <c r="DW955" s="84"/>
      <c r="DX955" s="84"/>
      <c r="DY955" s="84"/>
      <c r="DZ955" s="84"/>
      <c r="EA955" s="84"/>
      <c r="EB955" s="84"/>
      <c r="EC955" s="84"/>
      <c r="ED955" s="84"/>
      <c r="EE955" s="84"/>
      <c r="EF955" s="84"/>
      <c r="EG955" s="84"/>
      <c r="EH955" s="84"/>
      <c r="EI955" s="84"/>
      <c r="EJ955" s="84"/>
      <c r="EK955" s="84"/>
      <c r="EL955" s="84"/>
      <c r="EM955" s="84"/>
      <c r="EN955" s="84"/>
      <c r="EO955" s="84"/>
      <c r="EP955" s="84"/>
      <c r="EQ955" s="84"/>
      <c r="ER955" s="84"/>
      <c r="ES955" s="84"/>
      <c r="ET955" s="84"/>
      <c r="EU955" s="84"/>
      <c r="EV955" s="84"/>
      <c r="EW955" s="84"/>
      <c r="EX955" s="84"/>
      <c r="EY955" s="84"/>
      <c r="EZ955" s="84"/>
      <c r="FA955" s="84"/>
      <c r="FB955" s="84"/>
      <c r="FC955" s="84"/>
      <c r="FD955" s="84"/>
      <c r="FE955" s="84"/>
      <c r="FF955" s="84"/>
      <c r="FG955" s="84"/>
      <c r="FH955" s="84"/>
      <c r="FI955" s="84"/>
      <c r="FJ955" s="84"/>
      <c r="FK955" s="84"/>
      <c r="FL955" s="84"/>
      <c r="FM955" s="84"/>
      <c r="FN955" s="84"/>
      <c r="FO955" s="84"/>
      <c r="FP955" s="84"/>
      <c r="FQ955" s="84"/>
      <c r="FR955" s="84"/>
      <c r="FS955" s="84"/>
      <c r="FT955" s="84"/>
      <c r="FU955" s="84"/>
      <c r="FV955" s="84"/>
      <c r="FW955" s="84"/>
      <c r="FX955" s="84"/>
      <c r="FY955" s="84"/>
      <c r="FZ955" s="84"/>
      <c r="GA955" s="84"/>
      <c r="GB955" s="84"/>
      <c r="GC955" s="84"/>
      <c r="GD955" s="84"/>
      <c r="GE955" s="84"/>
      <c r="GF955" s="84"/>
      <c r="GG955" s="84"/>
      <c r="GH955" s="84"/>
      <c r="GI955" s="84"/>
      <c r="GJ955" s="84"/>
      <c r="GK955" s="84"/>
      <c r="GL955" s="84"/>
      <c r="GM955" s="84"/>
      <c r="GN955" s="84"/>
      <c r="GO955" s="84"/>
      <c r="GP955" s="84"/>
      <c r="GQ955" s="84"/>
      <c r="GR955" s="84"/>
      <c r="GS955" s="84"/>
      <c r="GT955" s="84"/>
      <c r="GU955" s="84"/>
      <c r="GV955" s="84"/>
      <c r="GW955" s="84"/>
      <c r="GX955" s="84"/>
      <c r="GY955" s="84"/>
      <c r="GZ955" s="84"/>
      <c r="HA955" s="84"/>
      <c r="HB955" s="84"/>
      <c r="HC955" s="84"/>
      <c r="HD955" s="84"/>
      <c r="HE955" s="84"/>
      <c r="HF955" s="84"/>
      <c r="HG955" s="84"/>
      <c r="HH955" s="84"/>
      <c r="HI955" s="84"/>
      <c r="HJ955" s="84"/>
      <c r="HK955" s="84"/>
      <c r="HL955" s="84"/>
      <c r="HM955" s="84"/>
      <c r="HN955" s="84"/>
      <c r="HO955" s="84"/>
      <c r="HP955" s="84"/>
      <c r="HQ955" s="84"/>
      <c r="HR955" s="84"/>
      <c r="HS955" s="84"/>
      <c r="HT955" s="84"/>
      <c r="HU955" s="84"/>
      <c r="HV955" s="84"/>
      <c r="HW955" s="84"/>
      <c r="HX955" s="84"/>
      <c r="HY955" s="84"/>
      <c r="HZ955" s="84"/>
      <c r="IA955" s="84"/>
      <c r="IB955" s="84"/>
      <c r="IC955" s="84"/>
      <c r="ID955" s="84"/>
      <c r="IE955" s="84"/>
      <c r="IF955" s="84"/>
      <c r="IG955" s="84"/>
      <c r="IH955" s="84"/>
      <c r="II955" s="84"/>
      <c r="IJ955" s="84"/>
      <c r="IK955" s="84"/>
      <c r="IL955" s="84"/>
      <c r="IM955" s="84"/>
      <c r="IN955" s="84"/>
      <c r="IO955" s="84"/>
      <c r="IP955" s="84"/>
      <c r="IQ955" s="84"/>
      <c r="IR955" s="84"/>
      <c r="IS955" s="84"/>
      <c r="IT955" s="84"/>
      <c r="IU955" s="84"/>
      <c r="IV955" s="84"/>
    </row>
    <row r="956" spans="1:256" s="27" customFormat="1">
      <c r="A956" s="82"/>
      <c r="D956" s="130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8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8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8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8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8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84"/>
      <c r="DH956" s="84"/>
      <c r="DI956" s="84"/>
      <c r="DJ956" s="84"/>
      <c r="DK956" s="84"/>
      <c r="DL956" s="84"/>
      <c r="DM956" s="84"/>
      <c r="DN956" s="84"/>
      <c r="DO956" s="84"/>
      <c r="DP956" s="84"/>
      <c r="DQ956" s="84"/>
      <c r="DR956" s="84"/>
      <c r="DS956" s="84"/>
      <c r="DT956" s="84"/>
      <c r="DU956" s="84"/>
      <c r="DV956" s="84"/>
      <c r="DW956" s="84"/>
      <c r="DX956" s="84"/>
      <c r="DY956" s="84"/>
      <c r="DZ956" s="84"/>
      <c r="EA956" s="84"/>
      <c r="EB956" s="84"/>
      <c r="EC956" s="84"/>
      <c r="ED956" s="84"/>
      <c r="EE956" s="84"/>
      <c r="EF956" s="84"/>
      <c r="EG956" s="84"/>
      <c r="EH956" s="84"/>
      <c r="EI956" s="84"/>
      <c r="EJ956" s="84"/>
      <c r="EK956" s="84"/>
      <c r="EL956" s="84"/>
      <c r="EM956" s="84"/>
      <c r="EN956" s="84"/>
      <c r="EO956" s="84"/>
      <c r="EP956" s="84"/>
      <c r="EQ956" s="84"/>
      <c r="ER956" s="84"/>
      <c r="ES956" s="84"/>
      <c r="ET956" s="84"/>
      <c r="EU956" s="84"/>
      <c r="EV956" s="84"/>
      <c r="EW956" s="84"/>
      <c r="EX956" s="84"/>
      <c r="EY956" s="84"/>
      <c r="EZ956" s="84"/>
      <c r="FA956" s="84"/>
      <c r="FB956" s="84"/>
      <c r="FC956" s="84"/>
      <c r="FD956" s="84"/>
      <c r="FE956" s="84"/>
      <c r="FF956" s="84"/>
      <c r="FG956" s="84"/>
      <c r="FH956" s="84"/>
      <c r="FI956" s="84"/>
      <c r="FJ956" s="84"/>
      <c r="FK956" s="84"/>
      <c r="FL956" s="84"/>
      <c r="FM956" s="84"/>
      <c r="FN956" s="84"/>
      <c r="FO956" s="84"/>
      <c r="FP956" s="84"/>
      <c r="FQ956" s="84"/>
      <c r="FR956" s="84"/>
      <c r="FS956" s="84"/>
      <c r="FT956" s="84"/>
      <c r="FU956" s="84"/>
      <c r="FV956" s="84"/>
      <c r="FW956" s="84"/>
      <c r="FX956" s="84"/>
      <c r="FY956" s="84"/>
      <c r="FZ956" s="84"/>
      <c r="GA956" s="84"/>
      <c r="GB956" s="84"/>
      <c r="GC956" s="84"/>
      <c r="GD956" s="84"/>
      <c r="GE956" s="84"/>
      <c r="GF956" s="84"/>
      <c r="GG956" s="84"/>
      <c r="GH956" s="84"/>
      <c r="GI956" s="84"/>
      <c r="GJ956" s="84"/>
      <c r="GK956" s="84"/>
      <c r="GL956" s="84"/>
      <c r="GM956" s="84"/>
      <c r="GN956" s="84"/>
      <c r="GO956" s="84"/>
      <c r="GP956" s="84"/>
      <c r="GQ956" s="84"/>
      <c r="GR956" s="84"/>
      <c r="GS956" s="84"/>
      <c r="GT956" s="84"/>
      <c r="GU956" s="84"/>
      <c r="GV956" s="84"/>
      <c r="GW956" s="84"/>
      <c r="GX956" s="84"/>
      <c r="GY956" s="84"/>
      <c r="GZ956" s="84"/>
      <c r="HA956" s="84"/>
      <c r="HB956" s="84"/>
      <c r="HC956" s="84"/>
      <c r="HD956" s="84"/>
      <c r="HE956" s="84"/>
      <c r="HF956" s="84"/>
      <c r="HG956" s="84"/>
      <c r="HH956" s="84"/>
      <c r="HI956" s="84"/>
      <c r="HJ956" s="84"/>
      <c r="HK956" s="84"/>
      <c r="HL956" s="84"/>
      <c r="HM956" s="84"/>
      <c r="HN956" s="84"/>
      <c r="HO956" s="84"/>
      <c r="HP956" s="84"/>
      <c r="HQ956" s="84"/>
      <c r="HR956" s="84"/>
      <c r="HS956" s="84"/>
      <c r="HT956" s="84"/>
      <c r="HU956" s="84"/>
      <c r="HV956" s="84"/>
      <c r="HW956" s="84"/>
      <c r="HX956" s="84"/>
      <c r="HY956" s="84"/>
      <c r="HZ956" s="84"/>
      <c r="IA956" s="84"/>
      <c r="IB956" s="84"/>
      <c r="IC956" s="84"/>
      <c r="ID956" s="84"/>
      <c r="IE956" s="84"/>
      <c r="IF956" s="84"/>
      <c r="IG956" s="84"/>
      <c r="IH956" s="84"/>
      <c r="II956" s="84"/>
      <c r="IJ956" s="84"/>
      <c r="IK956" s="84"/>
      <c r="IL956" s="84"/>
      <c r="IM956" s="84"/>
      <c r="IN956" s="84"/>
      <c r="IO956" s="84"/>
      <c r="IP956" s="84"/>
      <c r="IQ956" s="84"/>
      <c r="IR956" s="84"/>
      <c r="IS956" s="84"/>
      <c r="IT956" s="84"/>
      <c r="IU956" s="84"/>
      <c r="IV956" s="84"/>
    </row>
    <row r="957" spans="1:256" s="27" customFormat="1">
      <c r="A957" s="82"/>
      <c r="D957" s="130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8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8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8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8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8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84"/>
      <c r="DH957" s="84"/>
      <c r="DI957" s="84"/>
      <c r="DJ957" s="84"/>
      <c r="DK957" s="84"/>
      <c r="DL957" s="84"/>
      <c r="DM957" s="84"/>
      <c r="DN957" s="84"/>
      <c r="DO957" s="84"/>
      <c r="DP957" s="84"/>
      <c r="DQ957" s="84"/>
      <c r="DR957" s="84"/>
      <c r="DS957" s="84"/>
      <c r="DT957" s="84"/>
      <c r="DU957" s="84"/>
      <c r="DV957" s="84"/>
      <c r="DW957" s="84"/>
      <c r="DX957" s="84"/>
      <c r="DY957" s="84"/>
      <c r="DZ957" s="84"/>
      <c r="EA957" s="84"/>
      <c r="EB957" s="84"/>
      <c r="EC957" s="84"/>
      <c r="ED957" s="84"/>
      <c r="EE957" s="84"/>
      <c r="EF957" s="84"/>
      <c r="EG957" s="84"/>
      <c r="EH957" s="84"/>
      <c r="EI957" s="84"/>
      <c r="EJ957" s="84"/>
      <c r="EK957" s="84"/>
      <c r="EL957" s="84"/>
      <c r="EM957" s="84"/>
      <c r="EN957" s="84"/>
      <c r="EO957" s="84"/>
      <c r="EP957" s="84"/>
      <c r="EQ957" s="84"/>
      <c r="ER957" s="84"/>
      <c r="ES957" s="84"/>
      <c r="ET957" s="84"/>
      <c r="EU957" s="84"/>
      <c r="EV957" s="84"/>
      <c r="EW957" s="84"/>
      <c r="EX957" s="84"/>
      <c r="EY957" s="84"/>
      <c r="EZ957" s="84"/>
      <c r="FA957" s="84"/>
      <c r="FB957" s="84"/>
      <c r="FC957" s="84"/>
      <c r="FD957" s="84"/>
      <c r="FE957" s="84"/>
      <c r="FF957" s="84"/>
      <c r="FG957" s="84"/>
      <c r="FH957" s="84"/>
      <c r="FI957" s="84"/>
      <c r="FJ957" s="84"/>
      <c r="FK957" s="84"/>
      <c r="FL957" s="84"/>
      <c r="FM957" s="84"/>
      <c r="FN957" s="84"/>
      <c r="FO957" s="84"/>
      <c r="FP957" s="84"/>
      <c r="FQ957" s="84"/>
      <c r="FR957" s="84"/>
      <c r="FS957" s="84"/>
      <c r="FT957" s="84"/>
      <c r="FU957" s="84"/>
      <c r="FV957" s="84"/>
      <c r="FW957" s="84"/>
      <c r="FX957" s="84"/>
      <c r="FY957" s="84"/>
      <c r="FZ957" s="84"/>
      <c r="GA957" s="84"/>
      <c r="GB957" s="84"/>
      <c r="GC957" s="84"/>
      <c r="GD957" s="84"/>
      <c r="GE957" s="84"/>
      <c r="GF957" s="84"/>
      <c r="GG957" s="84"/>
      <c r="GH957" s="84"/>
      <c r="GI957" s="84"/>
      <c r="GJ957" s="84"/>
      <c r="GK957" s="84"/>
      <c r="GL957" s="84"/>
      <c r="GM957" s="84"/>
      <c r="GN957" s="84"/>
      <c r="GO957" s="84"/>
      <c r="GP957" s="84"/>
      <c r="GQ957" s="84"/>
      <c r="GR957" s="84"/>
      <c r="GS957" s="84"/>
      <c r="GT957" s="84"/>
      <c r="GU957" s="84"/>
      <c r="GV957" s="84"/>
      <c r="GW957" s="84"/>
      <c r="GX957" s="84"/>
      <c r="GY957" s="84"/>
      <c r="GZ957" s="84"/>
      <c r="HA957" s="84"/>
      <c r="HB957" s="84"/>
      <c r="HC957" s="84"/>
      <c r="HD957" s="84"/>
      <c r="HE957" s="84"/>
      <c r="HF957" s="84"/>
      <c r="HG957" s="84"/>
      <c r="HH957" s="84"/>
      <c r="HI957" s="84"/>
      <c r="HJ957" s="84"/>
      <c r="HK957" s="84"/>
      <c r="HL957" s="84"/>
      <c r="HM957" s="84"/>
      <c r="HN957" s="84"/>
      <c r="HO957" s="84"/>
      <c r="HP957" s="84"/>
      <c r="HQ957" s="84"/>
      <c r="HR957" s="84"/>
      <c r="HS957" s="84"/>
      <c r="HT957" s="84"/>
      <c r="HU957" s="84"/>
      <c r="HV957" s="84"/>
      <c r="HW957" s="84"/>
      <c r="HX957" s="84"/>
      <c r="HY957" s="84"/>
      <c r="HZ957" s="84"/>
      <c r="IA957" s="84"/>
      <c r="IB957" s="84"/>
      <c r="IC957" s="84"/>
      <c r="ID957" s="84"/>
      <c r="IE957" s="84"/>
      <c r="IF957" s="84"/>
      <c r="IG957" s="84"/>
      <c r="IH957" s="84"/>
      <c r="II957" s="84"/>
      <c r="IJ957" s="84"/>
      <c r="IK957" s="84"/>
      <c r="IL957" s="84"/>
      <c r="IM957" s="84"/>
      <c r="IN957" s="84"/>
      <c r="IO957" s="84"/>
      <c r="IP957" s="84"/>
      <c r="IQ957" s="84"/>
      <c r="IR957" s="84"/>
      <c r="IS957" s="84"/>
      <c r="IT957" s="84"/>
      <c r="IU957" s="84"/>
      <c r="IV957" s="84"/>
    </row>
    <row r="958" spans="1:256" s="27" customFormat="1">
      <c r="A958" s="82"/>
      <c r="D958" s="130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8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8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8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8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8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84"/>
      <c r="DH958" s="84"/>
      <c r="DI958" s="84"/>
      <c r="DJ958" s="84"/>
      <c r="DK958" s="84"/>
      <c r="DL958" s="84"/>
      <c r="DM958" s="84"/>
      <c r="DN958" s="84"/>
      <c r="DO958" s="84"/>
      <c r="DP958" s="84"/>
      <c r="DQ958" s="84"/>
      <c r="DR958" s="84"/>
      <c r="DS958" s="84"/>
      <c r="DT958" s="84"/>
      <c r="DU958" s="84"/>
      <c r="DV958" s="84"/>
      <c r="DW958" s="84"/>
      <c r="DX958" s="84"/>
      <c r="DY958" s="84"/>
      <c r="DZ958" s="84"/>
      <c r="EA958" s="84"/>
      <c r="EB958" s="84"/>
      <c r="EC958" s="84"/>
      <c r="ED958" s="84"/>
      <c r="EE958" s="84"/>
      <c r="EF958" s="84"/>
      <c r="EG958" s="84"/>
      <c r="EH958" s="84"/>
      <c r="EI958" s="84"/>
      <c r="EJ958" s="84"/>
      <c r="EK958" s="84"/>
      <c r="EL958" s="84"/>
      <c r="EM958" s="84"/>
      <c r="EN958" s="84"/>
      <c r="EO958" s="84"/>
      <c r="EP958" s="84"/>
      <c r="EQ958" s="84"/>
      <c r="ER958" s="84"/>
      <c r="ES958" s="84"/>
      <c r="ET958" s="84"/>
      <c r="EU958" s="84"/>
      <c r="EV958" s="84"/>
      <c r="EW958" s="84"/>
      <c r="EX958" s="84"/>
      <c r="EY958" s="84"/>
      <c r="EZ958" s="84"/>
      <c r="FA958" s="84"/>
      <c r="FB958" s="84"/>
      <c r="FC958" s="84"/>
      <c r="FD958" s="84"/>
      <c r="FE958" s="84"/>
      <c r="FF958" s="84"/>
      <c r="FG958" s="84"/>
      <c r="FH958" s="84"/>
      <c r="FI958" s="84"/>
      <c r="FJ958" s="84"/>
      <c r="FK958" s="84"/>
      <c r="FL958" s="84"/>
      <c r="FM958" s="84"/>
      <c r="FN958" s="84"/>
      <c r="FO958" s="84"/>
      <c r="FP958" s="84"/>
      <c r="FQ958" s="84"/>
      <c r="FR958" s="84"/>
      <c r="FS958" s="84"/>
      <c r="FT958" s="84"/>
      <c r="FU958" s="84"/>
      <c r="FV958" s="84"/>
      <c r="FW958" s="84"/>
      <c r="FX958" s="84"/>
      <c r="FY958" s="84"/>
      <c r="FZ958" s="84"/>
      <c r="GA958" s="84"/>
      <c r="GB958" s="84"/>
      <c r="GC958" s="84"/>
      <c r="GD958" s="84"/>
      <c r="GE958" s="84"/>
      <c r="GF958" s="84"/>
      <c r="GG958" s="84"/>
      <c r="GH958" s="84"/>
      <c r="GI958" s="84"/>
      <c r="GJ958" s="84"/>
      <c r="GK958" s="84"/>
      <c r="GL958" s="84"/>
      <c r="GM958" s="84"/>
      <c r="GN958" s="84"/>
      <c r="GO958" s="84"/>
      <c r="GP958" s="84"/>
      <c r="GQ958" s="84"/>
      <c r="GR958" s="84"/>
      <c r="GS958" s="84"/>
      <c r="GT958" s="84"/>
      <c r="GU958" s="84"/>
      <c r="GV958" s="84"/>
      <c r="GW958" s="84"/>
      <c r="GX958" s="84"/>
      <c r="GY958" s="84"/>
      <c r="GZ958" s="84"/>
      <c r="HA958" s="84"/>
      <c r="HB958" s="84"/>
      <c r="HC958" s="84"/>
      <c r="HD958" s="84"/>
      <c r="HE958" s="84"/>
      <c r="HF958" s="84"/>
      <c r="HG958" s="84"/>
      <c r="HH958" s="84"/>
      <c r="HI958" s="84"/>
      <c r="HJ958" s="84"/>
      <c r="HK958" s="84"/>
      <c r="HL958" s="84"/>
      <c r="HM958" s="84"/>
      <c r="HN958" s="84"/>
      <c r="HO958" s="84"/>
      <c r="HP958" s="84"/>
      <c r="HQ958" s="84"/>
      <c r="HR958" s="84"/>
      <c r="HS958" s="84"/>
      <c r="HT958" s="84"/>
      <c r="HU958" s="84"/>
      <c r="HV958" s="84"/>
      <c r="HW958" s="84"/>
      <c r="HX958" s="84"/>
      <c r="HY958" s="84"/>
      <c r="HZ958" s="84"/>
      <c r="IA958" s="84"/>
      <c r="IB958" s="84"/>
      <c r="IC958" s="84"/>
      <c r="ID958" s="84"/>
      <c r="IE958" s="84"/>
      <c r="IF958" s="84"/>
      <c r="IG958" s="84"/>
      <c r="IH958" s="84"/>
      <c r="II958" s="84"/>
      <c r="IJ958" s="84"/>
      <c r="IK958" s="84"/>
      <c r="IL958" s="84"/>
      <c r="IM958" s="84"/>
      <c r="IN958" s="84"/>
      <c r="IO958" s="84"/>
      <c r="IP958" s="84"/>
      <c r="IQ958" s="84"/>
      <c r="IR958" s="84"/>
      <c r="IS958" s="84"/>
      <c r="IT958" s="84"/>
      <c r="IU958" s="84"/>
      <c r="IV958" s="84"/>
    </row>
    <row r="959" spans="1:256" s="27" customFormat="1">
      <c r="A959" s="82"/>
      <c r="D959" s="130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8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8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8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8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8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84"/>
      <c r="DH959" s="84"/>
      <c r="DI959" s="84"/>
      <c r="DJ959" s="84"/>
      <c r="DK959" s="84"/>
      <c r="DL959" s="84"/>
      <c r="DM959" s="84"/>
      <c r="DN959" s="84"/>
      <c r="DO959" s="84"/>
      <c r="DP959" s="84"/>
      <c r="DQ959" s="84"/>
      <c r="DR959" s="84"/>
      <c r="DS959" s="84"/>
      <c r="DT959" s="84"/>
      <c r="DU959" s="84"/>
      <c r="DV959" s="84"/>
      <c r="DW959" s="84"/>
      <c r="DX959" s="84"/>
      <c r="DY959" s="84"/>
      <c r="DZ959" s="84"/>
      <c r="EA959" s="84"/>
      <c r="EB959" s="84"/>
      <c r="EC959" s="84"/>
      <c r="ED959" s="84"/>
      <c r="EE959" s="84"/>
      <c r="EF959" s="84"/>
      <c r="EG959" s="84"/>
      <c r="EH959" s="84"/>
      <c r="EI959" s="84"/>
      <c r="EJ959" s="84"/>
      <c r="EK959" s="84"/>
      <c r="EL959" s="84"/>
      <c r="EM959" s="84"/>
      <c r="EN959" s="84"/>
      <c r="EO959" s="84"/>
      <c r="EP959" s="84"/>
      <c r="EQ959" s="84"/>
      <c r="ER959" s="84"/>
      <c r="ES959" s="84"/>
      <c r="ET959" s="84"/>
      <c r="EU959" s="84"/>
      <c r="EV959" s="84"/>
      <c r="EW959" s="84"/>
      <c r="EX959" s="84"/>
      <c r="EY959" s="84"/>
      <c r="EZ959" s="84"/>
      <c r="FA959" s="84"/>
      <c r="FB959" s="84"/>
      <c r="FC959" s="84"/>
      <c r="FD959" s="84"/>
      <c r="FE959" s="84"/>
      <c r="FF959" s="84"/>
      <c r="FG959" s="84"/>
      <c r="FH959" s="84"/>
      <c r="FI959" s="84"/>
      <c r="FJ959" s="84"/>
      <c r="FK959" s="84"/>
      <c r="FL959" s="84"/>
      <c r="FM959" s="84"/>
      <c r="FN959" s="84"/>
      <c r="FO959" s="84"/>
      <c r="FP959" s="84"/>
      <c r="FQ959" s="84"/>
      <c r="FR959" s="84"/>
      <c r="FS959" s="84"/>
      <c r="FT959" s="84"/>
      <c r="FU959" s="84"/>
      <c r="FV959" s="84"/>
      <c r="FW959" s="84"/>
      <c r="FX959" s="84"/>
      <c r="FY959" s="84"/>
      <c r="FZ959" s="84"/>
      <c r="GA959" s="84"/>
      <c r="GB959" s="84"/>
      <c r="GC959" s="84"/>
      <c r="GD959" s="84"/>
      <c r="GE959" s="84"/>
      <c r="GF959" s="84"/>
      <c r="GG959" s="84"/>
      <c r="GH959" s="84"/>
      <c r="GI959" s="84"/>
      <c r="GJ959" s="84"/>
      <c r="GK959" s="84"/>
      <c r="GL959" s="84"/>
      <c r="GM959" s="84"/>
      <c r="GN959" s="84"/>
      <c r="GO959" s="84"/>
      <c r="GP959" s="84"/>
      <c r="GQ959" s="84"/>
      <c r="GR959" s="84"/>
      <c r="GS959" s="84"/>
      <c r="GT959" s="84"/>
      <c r="GU959" s="84"/>
      <c r="GV959" s="84"/>
      <c r="GW959" s="84"/>
      <c r="GX959" s="84"/>
      <c r="GY959" s="84"/>
      <c r="GZ959" s="84"/>
      <c r="HA959" s="84"/>
      <c r="HB959" s="84"/>
      <c r="HC959" s="84"/>
      <c r="HD959" s="84"/>
      <c r="HE959" s="84"/>
      <c r="HF959" s="84"/>
      <c r="HG959" s="84"/>
      <c r="HH959" s="84"/>
      <c r="HI959" s="84"/>
      <c r="HJ959" s="84"/>
      <c r="HK959" s="84"/>
      <c r="HL959" s="84"/>
      <c r="HM959" s="84"/>
      <c r="HN959" s="84"/>
      <c r="HO959" s="84"/>
      <c r="HP959" s="84"/>
      <c r="HQ959" s="84"/>
      <c r="HR959" s="84"/>
      <c r="HS959" s="84"/>
      <c r="HT959" s="84"/>
      <c r="HU959" s="84"/>
      <c r="HV959" s="84"/>
      <c r="HW959" s="84"/>
      <c r="HX959" s="84"/>
      <c r="HY959" s="84"/>
      <c r="HZ959" s="84"/>
      <c r="IA959" s="84"/>
      <c r="IB959" s="84"/>
      <c r="IC959" s="84"/>
      <c r="ID959" s="84"/>
      <c r="IE959" s="84"/>
      <c r="IF959" s="84"/>
      <c r="IG959" s="84"/>
      <c r="IH959" s="84"/>
      <c r="II959" s="84"/>
      <c r="IJ959" s="84"/>
      <c r="IK959" s="84"/>
      <c r="IL959" s="84"/>
      <c r="IM959" s="84"/>
      <c r="IN959" s="84"/>
      <c r="IO959" s="84"/>
      <c r="IP959" s="84"/>
      <c r="IQ959" s="84"/>
      <c r="IR959" s="84"/>
      <c r="IS959" s="84"/>
      <c r="IT959" s="84"/>
      <c r="IU959" s="84"/>
      <c r="IV959" s="84"/>
    </row>
    <row r="960" spans="1:256" s="27" customFormat="1">
      <c r="A960" s="82"/>
      <c r="D960" s="130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8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8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8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8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8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84"/>
      <c r="DH960" s="84"/>
      <c r="DI960" s="84"/>
      <c r="DJ960" s="84"/>
      <c r="DK960" s="84"/>
      <c r="DL960" s="84"/>
      <c r="DM960" s="84"/>
      <c r="DN960" s="84"/>
      <c r="DO960" s="84"/>
      <c r="DP960" s="84"/>
      <c r="DQ960" s="84"/>
      <c r="DR960" s="84"/>
      <c r="DS960" s="84"/>
      <c r="DT960" s="84"/>
      <c r="DU960" s="84"/>
      <c r="DV960" s="84"/>
      <c r="DW960" s="84"/>
      <c r="DX960" s="84"/>
      <c r="DY960" s="84"/>
      <c r="DZ960" s="84"/>
      <c r="EA960" s="84"/>
      <c r="EB960" s="84"/>
      <c r="EC960" s="84"/>
      <c r="ED960" s="84"/>
      <c r="EE960" s="84"/>
      <c r="EF960" s="84"/>
      <c r="EG960" s="84"/>
      <c r="EH960" s="84"/>
      <c r="EI960" s="84"/>
      <c r="EJ960" s="84"/>
      <c r="EK960" s="84"/>
      <c r="EL960" s="84"/>
      <c r="EM960" s="84"/>
      <c r="EN960" s="84"/>
      <c r="EO960" s="84"/>
      <c r="EP960" s="84"/>
      <c r="EQ960" s="84"/>
      <c r="ER960" s="84"/>
      <c r="ES960" s="84"/>
      <c r="ET960" s="84"/>
      <c r="EU960" s="84"/>
      <c r="EV960" s="84"/>
      <c r="EW960" s="84"/>
      <c r="EX960" s="84"/>
      <c r="EY960" s="84"/>
      <c r="EZ960" s="84"/>
      <c r="FA960" s="84"/>
      <c r="FB960" s="84"/>
      <c r="FC960" s="84"/>
      <c r="FD960" s="84"/>
      <c r="FE960" s="84"/>
      <c r="FF960" s="84"/>
      <c r="FG960" s="84"/>
      <c r="FH960" s="84"/>
      <c r="FI960" s="84"/>
      <c r="FJ960" s="84"/>
      <c r="FK960" s="84"/>
      <c r="FL960" s="84"/>
      <c r="FM960" s="84"/>
      <c r="FN960" s="84"/>
      <c r="FO960" s="84"/>
      <c r="FP960" s="84"/>
      <c r="FQ960" s="84"/>
      <c r="FR960" s="84"/>
      <c r="FS960" s="84"/>
      <c r="FT960" s="84"/>
      <c r="FU960" s="84"/>
      <c r="FV960" s="84"/>
      <c r="FW960" s="84"/>
      <c r="FX960" s="84"/>
      <c r="FY960" s="84"/>
      <c r="FZ960" s="84"/>
      <c r="GA960" s="84"/>
      <c r="GB960" s="84"/>
      <c r="GC960" s="84"/>
      <c r="GD960" s="84"/>
      <c r="GE960" s="84"/>
      <c r="GF960" s="84"/>
      <c r="GG960" s="84"/>
      <c r="GH960" s="84"/>
      <c r="GI960" s="84"/>
      <c r="GJ960" s="84"/>
      <c r="GK960" s="84"/>
      <c r="GL960" s="84"/>
      <c r="GM960" s="84"/>
      <c r="GN960" s="84"/>
      <c r="GO960" s="84"/>
      <c r="GP960" s="84"/>
      <c r="GQ960" s="84"/>
      <c r="GR960" s="84"/>
      <c r="GS960" s="84"/>
      <c r="GT960" s="84"/>
      <c r="GU960" s="84"/>
      <c r="GV960" s="84"/>
      <c r="GW960" s="84"/>
      <c r="GX960" s="84"/>
      <c r="GY960" s="84"/>
      <c r="GZ960" s="84"/>
      <c r="HA960" s="84"/>
      <c r="HB960" s="84"/>
      <c r="HC960" s="84"/>
      <c r="HD960" s="84"/>
      <c r="HE960" s="84"/>
      <c r="HF960" s="84"/>
      <c r="HG960" s="84"/>
      <c r="HH960" s="84"/>
      <c r="HI960" s="84"/>
      <c r="HJ960" s="84"/>
      <c r="HK960" s="84"/>
      <c r="HL960" s="84"/>
      <c r="HM960" s="84"/>
      <c r="HN960" s="84"/>
      <c r="HO960" s="84"/>
      <c r="HP960" s="84"/>
      <c r="HQ960" s="84"/>
      <c r="HR960" s="84"/>
      <c r="HS960" s="84"/>
      <c r="HT960" s="84"/>
      <c r="HU960" s="84"/>
      <c r="HV960" s="84"/>
      <c r="HW960" s="84"/>
      <c r="HX960" s="84"/>
      <c r="HY960" s="84"/>
      <c r="HZ960" s="84"/>
      <c r="IA960" s="84"/>
      <c r="IB960" s="84"/>
      <c r="IC960" s="84"/>
      <c r="ID960" s="84"/>
      <c r="IE960" s="84"/>
      <c r="IF960" s="84"/>
      <c r="IG960" s="84"/>
      <c r="IH960" s="84"/>
      <c r="II960" s="84"/>
      <c r="IJ960" s="84"/>
      <c r="IK960" s="84"/>
      <c r="IL960" s="84"/>
      <c r="IM960" s="84"/>
      <c r="IN960" s="84"/>
      <c r="IO960" s="84"/>
      <c r="IP960" s="84"/>
      <c r="IQ960" s="84"/>
      <c r="IR960" s="84"/>
      <c r="IS960" s="84"/>
      <c r="IT960" s="84"/>
      <c r="IU960" s="84"/>
      <c r="IV960" s="84"/>
    </row>
    <row r="961" spans="1:256" s="27" customFormat="1">
      <c r="A961" s="82"/>
      <c r="D961" s="130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8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8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8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8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8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84"/>
      <c r="DH961" s="84"/>
      <c r="DI961" s="84"/>
      <c r="DJ961" s="84"/>
      <c r="DK961" s="84"/>
      <c r="DL961" s="84"/>
      <c r="DM961" s="84"/>
      <c r="DN961" s="84"/>
      <c r="DO961" s="84"/>
      <c r="DP961" s="84"/>
      <c r="DQ961" s="84"/>
      <c r="DR961" s="84"/>
      <c r="DS961" s="84"/>
      <c r="DT961" s="84"/>
      <c r="DU961" s="84"/>
      <c r="DV961" s="84"/>
      <c r="DW961" s="84"/>
      <c r="DX961" s="84"/>
      <c r="DY961" s="84"/>
      <c r="DZ961" s="84"/>
      <c r="EA961" s="84"/>
      <c r="EB961" s="84"/>
      <c r="EC961" s="84"/>
      <c r="ED961" s="84"/>
      <c r="EE961" s="84"/>
      <c r="EF961" s="84"/>
      <c r="EG961" s="84"/>
      <c r="EH961" s="84"/>
      <c r="EI961" s="84"/>
      <c r="EJ961" s="84"/>
      <c r="EK961" s="84"/>
      <c r="EL961" s="84"/>
      <c r="EM961" s="84"/>
      <c r="EN961" s="84"/>
      <c r="EO961" s="84"/>
      <c r="EP961" s="84"/>
      <c r="EQ961" s="84"/>
      <c r="ER961" s="84"/>
      <c r="ES961" s="84"/>
      <c r="ET961" s="84"/>
      <c r="EU961" s="84"/>
      <c r="EV961" s="84"/>
      <c r="EW961" s="84"/>
      <c r="EX961" s="84"/>
      <c r="EY961" s="84"/>
      <c r="EZ961" s="84"/>
      <c r="FA961" s="84"/>
      <c r="FB961" s="84"/>
      <c r="FC961" s="84"/>
      <c r="FD961" s="84"/>
      <c r="FE961" s="84"/>
      <c r="FF961" s="84"/>
      <c r="FG961" s="84"/>
      <c r="FH961" s="84"/>
      <c r="FI961" s="84"/>
      <c r="FJ961" s="84"/>
      <c r="FK961" s="84"/>
      <c r="FL961" s="84"/>
      <c r="FM961" s="84"/>
      <c r="FN961" s="84"/>
      <c r="FO961" s="84"/>
      <c r="FP961" s="84"/>
      <c r="FQ961" s="84"/>
      <c r="FR961" s="84"/>
      <c r="FS961" s="84"/>
      <c r="FT961" s="84"/>
      <c r="FU961" s="84"/>
      <c r="FV961" s="84"/>
      <c r="FW961" s="84"/>
      <c r="FX961" s="84"/>
      <c r="FY961" s="84"/>
      <c r="FZ961" s="84"/>
      <c r="GA961" s="84"/>
      <c r="GB961" s="84"/>
      <c r="GC961" s="84"/>
      <c r="GD961" s="84"/>
      <c r="GE961" s="84"/>
      <c r="GF961" s="84"/>
      <c r="GG961" s="84"/>
      <c r="GH961" s="84"/>
      <c r="GI961" s="84"/>
      <c r="GJ961" s="84"/>
      <c r="GK961" s="84"/>
      <c r="GL961" s="84"/>
      <c r="GM961" s="84"/>
      <c r="GN961" s="84"/>
      <c r="GO961" s="84"/>
      <c r="GP961" s="84"/>
      <c r="GQ961" s="84"/>
      <c r="GR961" s="84"/>
      <c r="GS961" s="84"/>
      <c r="GT961" s="84"/>
      <c r="GU961" s="84"/>
      <c r="GV961" s="84"/>
      <c r="GW961" s="84"/>
      <c r="GX961" s="84"/>
      <c r="GY961" s="84"/>
      <c r="GZ961" s="84"/>
      <c r="HA961" s="84"/>
      <c r="HB961" s="84"/>
      <c r="HC961" s="84"/>
      <c r="HD961" s="84"/>
      <c r="HE961" s="84"/>
      <c r="HF961" s="84"/>
      <c r="HG961" s="84"/>
      <c r="HH961" s="84"/>
      <c r="HI961" s="84"/>
      <c r="HJ961" s="84"/>
      <c r="HK961" s="84"/>
      <c r="HL961" s="84"/>
      <c r="HM961" s="84"/>
      <c r="HN961" s="84"/>
      <c r="HO961" s="84"/>
      <c r="HP961" s="84"/>
      <c r="HQ961" s="84"/>
      <c r="HR961" s="84"/>
      <c r="HS961" s="84"/>
      <c r="HT961" s="84"/>
      <c r="HU961" s="84"/>
      <c r="HV961" s="84"/>
      <c r="HW961" s="84"/>
      <c r="HX961" s="84"/>
      <c r="HY961" s="84"/>
      <c r="HZ961" s="84"/>
      <c r="IA961" s="84"/>
      <c r="IB961" s="84"/>
      <c r="IC961" s="84"/>
      <c r="ID961" s="84"/>
      <c r="IE961" s="84"/>
      <c r="IF961" s="84"/>
      <c r="IG961" s="84"/>
      <c r="IH961" s="84"/>
      <c r="II961" s="84"/>
      <c r="IJ961" s="84"/>
      <c r="IK961" s="84"/>
      <c r="IL961" s="84"/>
      <c r="IM961" s="84"/>
      <c r="IN961" s="84"/>
      <c r="IO961" s="84"/>
      <c r="IP961" s="84"/>
      <c r="IQ961" s="84"/>
      <c r="IR961" s="84"/>
      <c r="IS961" s="84"/>
      <c r="IT961" s="84"/>
      <c r="IU961" s="84"/>
      <c r="IV961" s="84"/>
    </row>
    <row r="962" spans="1:256" s="27" customFormat="1">
      <c r="A962" s="82"/>
      <c r="D962" s="130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8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8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8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8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8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84"/>
      <c r="DH962" s="84"/>
      <c r="DI962" s="84"/>
      <c r="DJ962" s="84"/>
      <c r="DK962" s="84"/>
      <c r="DL962" s="84"/>
      <c r="DM962" s="84"/>
      <c r="DN962" s="84"/>
      <c r="DO962" s="84"/>
      <c r="DP962" s="84"/>
      <c r="DQ962" s="84"/>
      <c r="DR962" s="84"/>
      <c r="DS962" s="84"/>
      <c r="DT962" s="84"/>
      <c r="DU962" s="84"/>
      <c r="DV962" s="84"/>
      <c r="DW962" s="84"/>
      <c r="DX962" s="84"/>
      <c r="DY962" s="84"/>
      <c r="DZ962" s="84"/>
      <c r="EA962" s="84"/>
      <c r="EB962" s="84"/>
      <c r="EC962" s="84"/>
      <c r="ED962" s="84"/>
      <c r="EE962" s="84"/>
      <c r="EF962" s="84"/>
      <c r="EG962" s="84"/>
      <c r="EH962" s="84"/>
      <c r="EI962" s="84"/>
      <c r="EJ962" s="84"/>
      <c r="EK962" s="84"/>
      <c r="EL962" s="84"/>
      <c r="EM962" s="84"/>
      <c r="EN962" s="84"/>
      <c r="EO962" s="84"/>
      <c r="EP962" s="84"/>
      <c r="EQ962" s="84"/>
      <c r="ER962" s="84"/>
      <c r="ES962" s="84"/>
      <c r="ET962" s="84"/>
      <c r="EU962" s="84"/>
      <c r="EV962" s="84"/>
      <c r="EW962" s="84"/>
      <c r="EX962" s="84"/>
      <c r="EY962" s="84"/>
      <c r="EZ962" s="84"/>
      <c r="FA962" s="84"/>
      <c r="FB962" s="84"/>
      <c r="FC962" s="84"/>
      <c r="FD962" s="84"/>
      <c r="FE962" s="84"/>
      <c r="FF962" s="84"/>
      <c r="FG962" s="84"/>
      <c r="FH962" s="84"/>
      <c r="FI962" s="84"/>
      <c r="FJ962" s="84"/>
      <c r="FK962" s="84"/>
      <c r="FL962" s="84"/>
      <c r="FM962" s="84"/>
      <c r="FN962" s="84"/>
      <c r="FO962" s="84"/>
      <c r="FP962" s="84"/>
      <c r="FQ962" s="84"/>
      <c r="FR962" s="84"/>
      <c r="FS962" s="84"/>
      <c r="FT962" s="84"/>
      <c r="FU962" s="84"/>
      <c r="FV962" s="84"/>
      <c r="FW962" s="84"/>
      <c r="FX962" s="84"/>
      <c r="FY962" s="84"/>
      <c r="FZ962" s="84"/>
      <c r="GA962" s="84"/>
      <c r="GB962" s="84"/>
      <c r="GC962" s="84"/>
      <c r="GD962" s="84"/>
      <c r="GE962" s="84"/>
      <c r="GF962" s="84"/>
      <c r="GG962" s="84"/>
      <c r="GH962" s="84"/>
      <c r="GI962" s="84"/>
      <c r="GJ962" s="84"/>
      <c r="GK962" s="84"/>
      <c r="GL962" s="84"/>
      <c r="GM962" s="84"/>
      <c r="GN962" s="84"/>
      <c r="GO962" s="84"/>
      <c r="GP962" s="84"/>
      <c r="GQ962" s="84"/>
      <c r="GR962" s="84"/>
      <c r="GS962" s="84"/>
      <c r="GT962" s="84"/>
      <c r="GU962" s="84"/>
      <c r="GV962" s="84"/>
      <c r="GW962" s="84"/>
      <c r="GX962" s="84"/>
      <c r="GY962" s="84"/>
      <c r="GZ962" s="84"/>
      <c r="HA962" s="84"/>
      <c r="HB962" s="84"/>
      <c r="HC962" s="84"/>
      <c r="HD962" s="84"/>
      <c r="HE962" s="84"/>
      <c r="HF962" s="84"/>
      <c r="HG962" s="84"/>
      <c r="HH962" s="84"/>
      <c r="HI962" s="84"/>
      <c r="HJ962" s="84"/>
      <c r="HK962" s="84"/>
      <c r="HL962" s="84"/>
      <c r="HM962" s="84"/>
      <c r="HN962" s="84"/>
      <c r="HO962" s="84"/>
      <c r="HP962" s="84"/>
      <c r="HQ962" s="84"/>
      <c r="HR962" s="84"/>
      <c r="HS962" s="84"/>
      <c r="HT962" s="84"/>
      <c r="HU962" s="84"/>
      <c r="HV962" s="84"/>
      <c r="HW962" s="84"/>
      <c r="HX962" s="84"/>
      <c r="HY962" s="84"/>
      <c r="HZ962" s="84"/>
      <c r="IA962" s="84"/>
      <c r="IB962" s="84"/>
      <c r="IC962" s="84"/>
      <c r="ID962" s="84"/>
      <c r="IE962" s="84"/>
      <c r="IF962" s="84"/>
      <c r="IG962" s="84"/>
      <c r="IH962" s="84"/>
      <c r="II962" s="84"/>
      <c r="IJ962" s="84"/>
      <c r="IK962" s="84"/>
      <c r="IL962" s="84"/>
      <c r="IM962" s="84"/>
      <c r="IN962" s="84"/>
      <c r="IO962" s="84"/>
      <c r="IP962" s="84"/>
      <c r="IQ962" s="84"/>
      <c r="IR962" s="84"/>
      <c r="IS962" s="84"/>
      <c r="IT962" s="84"/>
      <c r="IU962" s="84"/>
      <c r="IV962" s="84"/>
    </row>
    <row r="963" spans="1:256" s="27" customFormat="1">
      <c r="A963" s="82"/>
      <c r="D963" s="130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8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8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8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8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8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84"/>
      <c r="DH963" s="84"/>
      <c r="DI963" s="84"/>
      <c r="DJ963" s="84"/>
      <c r="DK963" s="84"/>
      <c r="DL963" s="84"/>
      <c r="DM963" s="84"/>
      <c r="DN963" s="84"/>
      <c r="DO963" s="84"/>
      <c r="DP963" s="84"/>
      <c r="DQ963" s="84"/>
      <c r="DR963" s="84"/>
      <c r="DS963" s="84"/>
      <c r="DT963" s="84"/>
      <c r="DU963" s="84"/>
      <c r="DV963" s="84"/>
      <c r="DW963" s="84"/>
      <c r="DX963" s="84"/>
      <c r="DY963" s="84"/>
      <c r="DZ963" s="84"/>
      <c r="EA963" s="84"/>
      <c r="EB963" s="84"/>
      <c r="EC963" s="84"/>
      <c r="ED963" s="84"/>
      <c r="EE963" s="84"/>
      <c r="EF963" s="84"/>
      <c r="EG963" s="84"/>
      <c r="EH963" s="84"/>
      <c r="EI963" s="84"/>
      <c r="EJ963" s="84"/>
      <c r="EK963" s="84"/>
      <c r="EL963" s="84"/>
      <c r="EM963" s="84"/>
      <c r="EN963" s="84"/>
      <c r="EO963" s="84"/>
      <c r="EP963" s="84"/>
      <c r="EQ963" s="84"/>
      <c r="ER963" s="84"/>
      <c r="ES963" s="84"/>
      <c r="ET963" s="84"/>
      <c r="EU963" s="84"/>
      <c r="EV963" s="84"/>
      <c r="EW963" s="84"/>
      <c r="EX963" s="84"/>
      <c r="EY963" s="84"/>
      <c r="EZ963" s="84"/>
      <c r="FA963" s="84"/>
      <c r="FB963" s="84"/>
      <c r="FC963" s="84"/>
      <c r="FD963" s="84"/>
      <c r="FE963" s="84"/>
      <c r="FF963" s="84"/>
      <c r="FG963" s="84"/>
      <c r="FH963" s="84"/>
      <c r="FI963" s="84"/>
      <c r="FJ963" s="84"/>
      <c r="FK963" s="84"/>
      <c r="FL963" s="84"/>
      <c r="FM963" s="84"/>
      <c r="FN963" s="84"/>
      <c r="FO963" s="84"/>
      <c r="FP963" s="84"/>
      <c r="FQ963" s="84"/>
      <c r="FR963" s="84"/>
      <c r="FS963" s="84"/>
      <c r="FT963" s="84"/>
      <c r="FU963" s="84"/>
      <c r="FV963" s="84"/>
      <c r="FW963" s="84"/>
      <c r="FX963" s="84"/>
      <c r="FY963" s="84"/>
      <c r="FZ963" s="84"/>
      <c r="GA963" s="84"/>
      <c r="GB963" s="84"/>
      <c r="GC963" s="84"/>
      <c r="GD963" s="84"/>
      <c r="GE963" s="84"/>
      <c r="GF963" s="84"/>
      <c r="GG963" s="84"/>
      <c r="GH963" s="84"/>
      <c r="GI963" s="84"/>
      <c r="GJ963" s="84"/>
      <c r="GK963" s="84"/>
      <c r="GL963" s="84"/>
      <c r="GM963" s="84"/>
      <c r="GN963" s="84"/>
      <c r="GO963" s="84"/>
      <c r="GP963" s="84"/>
      <c r="GQ963" s="84"/>
      <c r="GR963" s="84"/>
      <c r="GS963" s="84"/>
      <c r="GT963" s="84"/>
      <c r="GU963" s="84"/>
      <c r="GV963" s="84"/>
      <c r="GW963" s="84"/>
      <c r="GX963" s="84"/>
      <c r="GY963" s="84"/>
      <c r="GZ963" s="84"/>
      <c r="HA963" s="84"/>
      <c r="HB963" s="84"/>
      <c r="HC963" s="84"/>
      <c r="HD963" s="84"/>
      <c r="HE963" s="84"/>
      <c r="HF963" s="84"/>
      <c r="HG963" s="84"/>
      <c r="HH963" s="84"/>
      <c r="HI963" s="84"/>
      <c r="HJ963" s="84"/>
      <c r="HK963" s="84"/>
      <c r="HL963" s="84"/>
      <c r="HM963" s="84"/>
      <c r="HN963" s="84"/>
      <c r="HO963" s="84"/>
      <c r="HP963" s="84"/>
      <c r="HQ963" s="84"/>
      <c r="HR963" s="84"/>
      <c r="HS963" s="84"/>
      <c r="HT963" s="84"/>
      <c r="HU963" s="84"/>
      <c r="HV963" s="84"/>
      <c r="HW963" s="84"/>
      <c r="HX963" s="84"/>
      <c r="HY963" s="84"/>
      <c r="HZ963" s="84"/>
      <c r="IA963" s="84"/>
      <c r="IB963" s="84"/>
      <c r="IC963" s="84"/>
      <c r="ID963" s="84"/>
      <c r="IE963" s="84"/>
      <c r="IF963" s="84"/>
      <c r="IG963" s="84"/>
      <c r="IH963" s="84"/>
      <c r="II963" s="84"/>
      <c r="IJ963" s="84"/>
      <c r="IK963" s="84"/>
      <c r="IL963" s="84"/>
      <c r="IM963" s="84"/>
      <c r="IN963" s="84"/>
      <c r="IO963" s="84"/>
      <c r="IP963" s="84"/>
      <c r="IQ963" s="84"/>
      <c r="IR963" s="84"/>
      <c r="IS963" s="84"/>
      <c r="IT963" s="84"/>
      <c r="IU963" s="84"/>
      <c r="IV963" s="84"/>
    </row>
    <row r="964" spans="1:256" s="27" customFormat="1">
      <c r="A964" s="82"/>
      <c r="D964" s="130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8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8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8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8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8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84"/>
      <c r="DH964" s="84"/>
      <c r="DI964" s="84"/>
      <c r="DJ964" s="84"/>
      <c r="DK964" s="84"/>
      <c r="DL964" s="84"/>
      <c r="DM964" s="84"/>
      <c r="DN964" s="84"/>
      <c r="DO964" s="84"/>
      <c r="DP964" s="84"/>
      <c r="DQ964" s="84"/>
      <c r="DR964" s="84"/>
      <c r="DS964" s="84"/>
      <c r="DT964" s="84"/>
      <c r="DU964" s="84"/>
      <c r="DV964" s="84"/>
      <c r="DW964" s="84"/>
      <c r="DX964" s="84"/>
      <c r="DY964" s="84"/>
      <c r="DZ964" s="84"/>
      <c r="EA964" s="84"/>
      <c r="EB964" s="84"/>
      <c r="EC964" s="84"/>
      <c r="ED964" s="84"/>
      <c r="EE964" s="84"/>
      <c r="EF964" s="84"/>
      <c r="EG964" s="84"/>
      <c r="EH964" s="84"/>
      <c r="EI964" s="84"/>
      <c r="EJ964" s="84"/>
      <c r="EK964" s="84"/>
      <c r="EL964" s="84"/>
      <c r="EM964" s="84"/>
      <c r="EN964" s="84"/>
      <c r="EO964" s="84"/>
      <c r="EP964" s="84"/>
      <c r="EQ964" s="84"/>
      <c r="ER964" s="84"/>
      <c r="ES964" s="84"/>
      <c r="ET964" s="84"/>
      <c r="EU964" s="84"/>
      <c r="EV964" s="84"/>
      <c r="EW964" s="84"/>
      <c r="EX964" s="84"/>
      <c r="EY964" s="84"/>
      <c r="EZ964" s="84"/>
      <c r="FA964" s="84"/>
      <c r="FB964" s="84"/>
      <c r="FC964" s="84"/>
      <c r="FD964" s="84"/>
      <c r="FE964" s="84"/>
      <c r="FF964" s="84"/>
      <c r="FG964" s="84"/>
      <c r="FH964" s="84"/>
      <c r="FI964" s="84"/>
      <c r="FJ964" s="84"/>
      <c r="FK964" s="84"/>
      <c r="FL964" s="84"/>
      <c r="FM964" s="84"/>
      <c r="FN964" s="84"/>
      <c r="FO964" s="84"/>
      <c r="FP964" s="84"/>
      <c r="FQ964" s="84"/>
      <c r="FR964" s="84"/>
      <c r="FS964" s="84"/>
      <c r="FT964" s="84"/>
      <c r="FU964" s="84"/>
      <c r="FV964" s="84"/>
      <c r="FW964" s="84"/>
      <c r="FX964" s="84"/>
      <c r="FY964" s="84"/>
      <c r="FZ964" s="84"/>
      <c r="GA964" s="84"/>
      <c r="GB964" s="84"/>
      <c r="GC964" s="84"/>
      <c r="GD964" s="84"/>
      <c r="GE964" s="84"/>
      <c r="GF964" s="84"/>
      <c r="GG964" s="84"/>
      <c r="GH964" s="84"/>
      <c r="GI964" s="84"/>
      <c r="GJ964" s="84"/>
      <c r="GK964" s="84"/>
      <c r="GL964" s="84"/>
      <c r="GM964" s="84"/>
      <c r="GN964" s="84"/>
      <c r="GO964" s="84"/>
      <c r="GP964" s="84"/>
      <c r="GQ964" s="84"/>
      <c r="GR964" s="84"/>
      <c r="GS964" s="84"/>
      <c r="GT964" s="84"/>
      <c r="GU964" s="84"/>
      <c r="GV964" s="84"/>
      <c r="GW964" s="84"/>
      <c r="GX964" s="84"/>
      <c r="GY964" s="84"/>
      <c r="GZ964" s="84"/>
      <c r="HA964" s="84"/>
      <c r="HB964" s="84"/>
      <c r="HC964" s="84"/>
      <c r="HD964" s="84"/>
      <c r="HE964" s="84"/>
      <c r="HF964" s="84"/>
      <c r="HG964" s="84"/>
      <c r="HH964" s="84"/>
      <c r="HI964" s="84"/>
      <c r="HJ964" s="84"/>
      <c r="HK964" s="84"/>
      <c r="HL964" s="84"/>
      <c r="HM964" s="84"/>
      <c r="HN964" s="84"/>
      <c r="HO964" s="84"/>
      <c r="HP964" s="84"/>
      <c r="HQ964" s="84"/>
      <c r="HR964" s="84"/>
      <c r="HS964" s="84"/>
      <c r="HT964" s="84"/>
      <c r="HU964" s="84"/>
      <c r="HV964" s="84"/>
      <c r="HW964" s="84"/>
      <c r="HX964" s="84"/>
      <c r="HY964" s="84"/>
      <c r="HZ964" s="84"/>
      <c r="IA964" s="84"/>
      <c r="IB964" s="84"/>
      <c r="IC964" s="84"/>
      <c r="ID964" s="84"/>
      <c r="IE964" s="84"/>
      <c r="IF964" s="84"/>
      <c r="IG964" s="84"/>
      <c r="IH964" s="84"/>
      <c r="II964" s="84"/>
      <c r="IJ964" s="84"/>
      <c r="IK964" s="84"/>
      <c r="IL964" s="84"/>
      <c r="IM964" s="84"/>
      <c r="IN964" s="84"/>
      <c r="IO964" s="84"/>
      <c r="IP964" s="84"/>
      <c r="IQ964" s="84"/>
      <c r="IR964" s="84"/>
      <c r="IS964" s="84"/>
      <c r="IT964" s="84"/>
      <c r="IU964" s="84"/>
      <c r="IV964" s="84"/>
    </row>
    <row r="965" spans="1:256" s="27" customFormat="1">
      <c r="A965" s="82"/>
      <c r="D965" s="130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8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8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8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8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8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84"/>
      <c r="DH965" s="84"/>
      <c r="DI965" s="84"/>
      <c r="DJ965" s="84"/>
      <c r="DK965" s="84"/>
      <c r="DL965" s="84"/>
      <c r="DM965" s="84"/>
      <c r="DN965" s="84"/>
      <c r="DO965" s="84"/>
      <c r="DP965" s="84"/>
      <c r="DQ965" s="84"/>
      <c r="DR965" s="84"/>
      <c r="DS965" s="84"/>
      <c r="DT965" s="84"/>
      <c r="DU965" s="84"/>
      <c r="DV965" s="84"/>
      <c r="DW965" s="84"/>
      <c r="DX965" s="84"/>
      <c r="DY965" s="84"/>
      <c r="DZ965" s="84"/>
      <c r="EA965" s="84"/>
      <c r="EB965" s="84"/>
      <c r="EC965" s="84"/>
      <c r="ED965" s="84"/>
      <c r="EE965" s="84"/>
      <c r="EF965" s="84"/>
      <c r="EG965" s="84"/>
      <c r="EH965" s="84"/>
      <c r="EI965" s="84"/>
      <c r="EJ965" s="84"/>
      <c r="EK965" s="84"/>
      <c r="EL965" s="84"/>
      <c r="EM965" s="84"/>
      <c r="EN965" s="84"/>
      <c r="EO965" s="84"/>
      <c r="EP965" s="84"/>
      <c r="EQ965" s="84"/>
      <c r="ER965" s="84"/>
      <c r="ES965" s="84"/>
      <c r="ET965" s="84"/>
      <c r="EU965" s="84"/>
      <c r="EV965" s="84"/>
      <c r="EW965" s="84"/>
      <c r="EX965" s="84"/>
      <c r="EY965" s="84"/>
      <c r="EZ965" s="84"/>
      <c r="FA965" s="84"/>
      <c r="FB965" s="84"/>
      <c r="FC965" s="84"/>
      <c r="FD965" s="84"/>
      <c r="FE965" s="84"/>
      <c r="FF965" s="84"/>
      <c r="FG965" s="84"/>
      <c r="FH965" s="84"/>
      <c r="FI965" s="84"/>
      <c r="FJ965" s="84"/>
      <c r="FK965" s="84"/>
      <c r="FL965" s="84"/>
      <c r="FM965" s="84"/>
      <c r="FN965" s="84"/>
      <c r="FO965" s="84"/>
      <c r="FP965" s="84"/>
      <c r="FQ965" s="84"/>
      <c r="FR965" s="84"/>
      <c r="FS965" s="84"/>
      <c r="FT965" s="84"/>
      <c r="FU965" s="84"/>
      <c r="FV965" s="84"/>
      <c r="FW965" s="84"/>
      <c r="FX965" s="84"/>
      <c r="FY965" s="84"/>
      <c r="FZ965" s="84"/>
      <c r="GA965" s="84"/>
      <c r="GB965" s="84"/>
      <c r="GC965" s="84"/>
      <c r="GD965" s="84"/>
      <c r="GE965" s="84"/>
      <c r="GF965" s="84"/>
      <c r="GG965" s="84"/>
      <c r="GH965" s="84"/>
      <c r="GI965" s="84"/>
      <c r="GJ965" s="84"/>
      <c r="GK965" s="84"/>
      <c r="GL965" s="84"/>
      <c r="GM965" s="84"/>
      <c r="GN965" s="84"/>
      <c r="GO965" s="84"/>
      <c r="GP965" s="84"/>
      <c r="GQ965" s="84"/>
      <c r="GR965" s="84"/>
      <c r="GS965" s="84"/>
      <c r="GT965" s="84"/>
      <c r="GU965" s="84"/>
      <c r="GV965" s="84"/>
      <c r="GW965" s="84"/>
      <c r="GX965" s="84"/>
      <c r="GY965" s="84"/>
      <c r="GZ965" s="84"/>
      <c r="HA965" s="84"/>
      <c r="HB965" s="84"/>
      <c r="HC965" s="84"/>
      <c r="HD965" s="84"/>
      <c r="HE965" s="84"/>
      <c r="HF965" s="84"/>
      <c r="HG965" s="84"/>
      <c r="HH965" s="84"/>
      <c r="HI965" s="84"/>
      <c r="HJ965" s="84"/>
      <c r="HK965" s="84"/>
      <c r="HL965" s="84"/>
      <c r="HM965" s="84"/>
      <c r="HN965" s="84"/>
      <c r="HO965" s="84"/>
      <c r="HP965" s="84"/>
      <c r="HQ965" s="84"/>
      <c r="HR965" s="84"/>
      <c r="HS965" s="84"/>
      <c r="HT965" s="84"/>
      <c r="HU965" s="84"/>
      <c r="HV965" s="84"/>
      <c r="HW965" s="84"/>
      <c r="HX965" s="84"/>
      <c r="HY965" s="84"/>
      <c r="HZ965" s="84"/>
      <c r="IA965" s="84"/>
      <c r="IB965" s="84"/>
      <c r="IC965" s="84"/>
      <c r="ID965" s="84"/>
      <c r="IE965" s="84"/>
      <c r="IF965" s="84"/>
      <c r="IG965" s="84"/>
      <c r="IH965" s="84"/>
      <c r="II965" s="84"/>
      <c r="IJ965" s="84"/>
      <c r="IK965" s="84"/>
      <c r="IL965" s="84"/>
      <c r="IM965" s="84"/>
      <c r="IN965" s="84"/>
      <c r="IO965" s="84"/>
      <c r="IP965" s="84"/>
      <c r="IQ965" s="84"/>
      <c r="IR965" s="84"/>
      <c r="IS965" s="84"/>
      <c r="IT965" s="84"/>
      <c r="IU965" s="84"/>
      <c r="IV965" s="84"/>
    </row>
    <row r="966" spans="1:256" s="27" customFormat="1">
      <c r="A966" s="82"/>
      <c r="D966" s="130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8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8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8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8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8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84"/>
      <c r="DH966" s="84"/>
      <c r="DI966" s="84"/>
      <c r="DJ966" s="84"/>
      <c r="DK966" s="84"/>
      <c r="DL966" s="84"/>
      <c r="DM966" s="84"/>
      <c r="DN966" s="84"/>
      <c r="DO966" s="84"/>
      <c r="DP966" s="84"/>
      <c r="DQ966" s="84"/>
      <c r="DR966" s="84"/>
      <c r="DS966" s="84"/>
      <c r="DT966" s="84"/>
      <c r="DU966" s="84"/>
      <c r="DV966" s="84"/>
      <c r="DW966" s="84"/>
      <c r="DX966" s="84"/>
      <c r="DY966" s="84"/>
      <c r="DZ966" s="84"/>
      <c r="EA966" s="84"/>
      <c r="EB966" s="84"/>
      <c r="EC966" s="84"/>
      <c r="ED966" s="84"/>
      <c r="EE966" s="84"/>
      <c r="EF966" s="84"/>
      <c r="EG966" s="84"/>
      <c r="EH966" s="84"/>
      <c r="EI966" s="84"/>
      <c r="EJ966" s="84"/>
      <c r="EK966" s="84"/>
      <c r="EL966" s="84"/>
      <c r="EM966" s="84"/>
      <c r="EN966" s="84"/>
      <c r="EO966" s="84"/>
      <c r="EP966" s="84"/>
      <c r="EQ966" s="84"/>
      <c r="ER966" s="84"/>
      <c r="ES966" s="84"/>
      <c r="ET966" s="84"/>
      <c r="EU966" s="84"/>
      <c r="EV966" s="84"/>
      <c r="EW966" s="84"/>
      <c r="EX966" s="84"/>
      <c r="EY966" s="84"/>
      <c r="EZ966" s="84"/>
      <c r="FA966" s="84"/>
      <c r="FB966" s="84"/>
      <c r="FC966" s="84"/>
      <c r="FD966" s="84"/>
      <c r="FE966" s="84"/>
      <c r="FF966" s="84"/>
      <c r="FG966" s="84"/>
      <c r="FH966" s="84"/>
      <c r="FI966" s="84"/>
      <c r="FJ966" s="84"/>
      <c r="FK966" s="84"/>
      <c r="FL966" s="84"/>
      <c r="FM966" s="84"/>
      <c r="FN966" s="84"/>
      <c r="FO966" s="84"/>
      <c r="FP966" s="84"/>
      <c r="FQ966" s="84"/>
      <c r="FR966" s="84"/>
      <c r="FS966" s="84"/>
      <c r="FT966" s="84"/>
      <c r="FU966" s="84"/>
      <c r="FV966" s="84"/>
      <c r="FW966" s="84"/>
      <c r="FX966" s="84"/>
      <c r="FY966" s="84"/>
      <c r="FZ966" s="84"/>
      <c r="GA966" s="84"/>
      <c r="GB966" s="84"/>
      <c r="GC966" s="84"/>
      <c r="GD966" s="84"/>
      <c r="GE966" s="84"/>
      <c r="GF966" s="84"/>
      <c r="GG966" s="84"/>
      <c r="GH966" s="84"/>
      <c r="GI966" s="84"/>
      <c r="GJ966" s="84"/>
      <c r="GK966" s="84"/>
      <c r="GL966" s="84"/>
      <c r="GM966" s="84"/>
      <c r="GN966" s="84"/>
      <c r="GO966" s="84"/>
      <c r="GP966" s="84"/>
      <c r="GQ966" s="84"/>
      <c r="GR966" s="84"/>
      <c r="GS966" s="84"/>
      <c r="GT966" s="84"/>
      <c r="GU966" s="84"/>
      <c r="GV966" s="84"/>
      <c r="GW966" s="84"/>
      <c r="GX966" s="84"/>
      <c r="GY966" s="84"/>
      <c r="GZ966" s="84"/>
      <c r="HA966" s="84"/>
      <c r="HB966" s="84"/>
      <c r="HC966" s="84"/>
      <c r="HD966" s="84"/>
      <c r="HE966" s="84"/>
      <c r="HF966" s="84"/>
      <c r="HG966" s="84"/>
      <c r="HH966" s="84"/>
      <c r="HI966" s="84"/>
      <c r="HJ966" s="84"/>
      <c r="HK966" s="84"/>
      <c r="HL966" s="84"/>
      <c r="HM966" s="84"/>
      <c r="HN966" s="84"/>
      <c r="HO966" s="84"/>
      <c r="HP966" s="84"/>
      <c r="HQ966" s="84"/>
      <c r="HR966" s="84"/>
      <c r="HS966" s="84"/>
      <c r="HT966" s="84"/>
      <c r="HU966" s="84"/>
      <c r="HV966" s="84"/>
      <c r="HW966" s="84"/>
      <c r="HX966" s="84"/>
      <c r="HY966" s="84"/>
      <c r="HZ966" s="84"/>
      <c r="IA966" s="84"/>
      <c r="IB966" s="84"/>
      <c r="IC966" s="84"/>
      <c r="ID966" s="84"/>
      <c r="IE966" s="84"/>
      <c r="IF966" s="84"/>
      <c r="IG966" s="84"/>
      <c r="IH966" s="84"/>
      <c r="II966" s="84"/>
      <c r="IJ966" s="84"/>
      <c r="IK966" s="84"/>
      <c r="IL966" s="84"/>
      <c r="IM966" s="84"/>
      <c r="IN966" s="84"/>
      <c r="IO966" s="84"/>
      <c r="IP966" s="84"/>
      <c r="IQ966" s="84"/>
      <c r="IR966" s="84"/>
      <c r="IS966" s="84"/>
      <c r="IT966" s="84"/>
      <c r="IU966" s="84"/>
      <c r="IV966" s="84"/>
    </row>
    <row r="967" spans="1:256" s="27" customFormat="1">
      <c r="A967" s="82"/>
      <c r="D967" s="130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8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8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8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8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8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84"/>
      <c r="DH967" s="84"/>
      <c r="DI967" s="84"/>
      <c r="DJ967" s="84"/>
      <c r="DK967" s="84"/>
      <c r="DL967" s="84"/>
      <c r="DM967" s="84"/>
      <c r="DN967" s="84"/>
      <c r="DO967" s="84"/>
      <c r="DP967" s="84"/>
      <c r="DQ967" s="84"/>
      <c r="DR967" s="84"/>
      <c r="DS967" s="84"/>
      <c r="DT967" s="84"/>
      <c r="DU967" s="84"/>
      <c r="DV967" s="84"/>
      <c r="DW967" s="84"/>
      <c r="DX967" s="84"/>
      <c r="DY967" s="84"/>
      <c r="DZ967" s="84"/>
      <c r="EA967" s="84"/>
      <c r="EB967" s="84"/>
      <c r="EC967" s="84"/>
      <c r="ED967" s="84"/>
      <c r="EE967" s="84"/>
      <c r="EF967" s="84"/>
      <c r="EG967" s="84"/>
      <c r="EH967" s="84"/>
      <c r="EI967" s="84"/>
      <c r="EJ967" s="84"/>
      <c r="EK967" s="84"/>
      <c r="EL967" s="84"/>
      <c r="EM967" s="84"/>
      <c r="EN967" s="84"/>
      <c r="EO967" s="84"/>
      <c r="EP967" s="84"/>
      <c r="EQ967" s="84"/>
      <c r="ER967" s="84"/>
      <c r="ES967" s="84"/>
      <c r="ET967" s="84"/>
      <c r="EU967" s="84"/>
      <c r="EV967" s="84"/>
      <c r="EW967" s="84"/>
      <c r="EX967" s="84"/>
      <c r="EY967" s="84"/>
      <c r="EZ967" s="84"/>
      <c r="FA967" s="84"/>
      <c r="FB967" s="84"/>
      <c r="FC967" s="84"/>
      <c r="FD967" s="84"/>
      <c r="FE967" s="84"/>
      <c r="FF967" s="84"/>
      <c r="FG967" s="84"/>
      <c r="FH967" s="84"/>
      <c r="FI967" s="84"/>
      <c r="FJ967" s="84"/>
      <c r="FK967" s="84"/>
      <c r="FL967" s="84"/>
      <c r="FM967" s="84"/>
      <c r="FN967" s="84"/>
      <c r="FO967" s="84"/>
      <c r="FP967" s="84"/>
      <c r="FQ967" s="84"/>
      <c r="FR967" s="84"/>
      <c r="FS967" s="84"/>
      <c r="FT967" s="84"/>
      <c r="FU967" s="84"/>
      <c r="FV967" s="84"/>
      <c r="FW967" s="84"/>
      <c r="FX967" s="84"/>
      <c r="FY967" s="84"/>
      <c r="FZ967" s="84"/>
      <c r="GA967" s="84"/>
      <c r="GB967" s="84"/>
      <c r="GC967" s="84"/>
      <c r="GD967" s="84"/>
      <c r="GE967" s="84"/>
      <c r="GF967" s="84"/>
      <c r="GG967" s="84"/>
      <c r="GH967" s="84"/>
      <c r="GI967" s="84"/>
      <c r="GJ967" s="84"/>
      <c r="GK967" s="84"/>
      <c r="GL967" s="84"/>
      <c r="GM967" s="84"/>
      <c r="GN967" s="84"/>
      <c r="GO967" s="84"/>
      <c r="GP967" s="84"/>
      <c r="GQ967" s="84"/>
      <c r="GR967" s="84"/>
      <c r="GS967" s="84"/>
      <c r="GT967" s="84"/>
      <c r="GU967" s="84"/>
      <c r="GV967" s="84"/>
      <c r="GW967" s="84"/>
      <c r="GX967" s="84"/>
      <c r="GY967" s="84"/>
      <c r="GZ967" s="84"/>
      <c r="HA967" s="84"/>
      <c r="HB967" s="84"/>
      <c r="HC967" s="84"/>
      <c r="HD967" s="84"/>
      <c r="HE967" s="84"/>
      <c r="HF967" s="84"/>
      <c r="HG967" s="84"/>
      <c r="HH967" s="84"/>
      <c r="HI967" s="84"/>
      <c r="HJ967" s="84"/>
      <c r="HK967" s="84"/>
      <c r="HL967" s="84"/>
      <c r="HM967" s="84"/>
      <c r="HN967" s="84"/>
      <c r="HO967" s="84"/>
      <c r="HP967" s="84"/>
      <c r="HQ967" s="84"/>
      <c r="HR967" s="84"/>
      <c r="HS967" s="84"/>
      <c r="HT967" s="84"/>
      <c r="HU967" s="84"/>
      <c r="HV967" s="84"/>
      <c r="HW967" s="84"/>
      <c r="HX967" s="84"/>
      <c r="HY967" s="84"/>
      <c r="HZ967" s="84"/>
      <c r="IA967" s="84"/>
      <c r="IB967" s="84"/>
      <c r="IC967" s="84"/>
      <c r="ID967" s="84"/>
      <c r="IE967" s="84"/>
      <c r="IF967" s="84"/>
      <c r="IG967" s="84"/>
      <c r="IH967" s="84"/>
      <c r="II967" s="84"/>
      <c r="IJ967" s="84"/>
      <c r="IK967" s="84"/>
      <c r="IL967" s="84"/>
      <c r="IM967" s="84"/>
      <c r="IN967" s="84"/>
      <c r="IO967" s="84"/>
      <c r="IP967" s="84"/>
      <c r="IQ967" s="84"/>
      <c r="IR967" s="84"/>
      <c r="IS967" s="84"/>
      <c r="IT967" s="84"/>
      <c r="IU967" s="84"/>
      <c r="IV967" s="84"/>
    </row>
    <row r="968" spans="1:256" s="27" customFormat="1">
      <c r="A968" s="82"/>
      <c r="D968" s="130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8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8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8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8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8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84"/>
      <c r="DH968" s="84"/>
      <c r="DI968" s="84"/>
      <c r="DJ968" s="84"/>
      <c r="DK968" s="84"/>
      <c r="DL968" s="84"/>
      <c r="DM968" s="84"/>
      <c r="DN968" s="84"/>
      <c r="DO968" s="84"/>
      <c r="DP968" s="84"/>
      <c r="DQ968" s="84"/>
      <c r="DR968" s="84"/>
      <c r="DS968" s="84"/>
      <c r="DT968" s="84"/>
      <c r="DU968" s="84"/>
      <c r="DV968" s="84"/>
      <c r="DW968" s="84"/>
      <c r="DX968" s="84"/>
      <c r="DY968" s="84"/>
      <c r="DZ968" s="84"/>
      <c r="EA968" s="84"/>
      <c r="EB968" s="84"/>
      <c r="EC968" s="84"/>
      <c r="ED968" s="84"/>
      <c r="EE968" s="84"/>
      <c r="EF968" s="84"/>
      <c r="EG968" s="84"/>
      <c r="EH968" s="84"/>
      <c r="EI968" s="84"/>
      <c r="EJ968" s="84"/>
      <c r="EK968" s="84"/>
      <c r="EL968" s="84"/>
      <c r="EM968" s="84"/>
      <c r="EN968" s="84"/>
      <c r="EO968" s="84"/>
      <c r="EP968" s="84"/>
      <c r="EQ968" s="84"/>
      <c r="ER968" s="84"/>
      <c r="ES968" s="84"/>
      <c r="ET968" s="84"/>
      <c r="EU968" s="84"/>
      <c r="EV968" s="84"/>
      <c r="EW968" s="84"/>
      <c r="EX968" s="84"/>
      <c r="EY968" s="84"/>
      <c r="EZ968" s="84"/>
      <c r="FA968" s="84"/>
      <c r="FB968" s="84"/>
      <c r="FC968" s="84"/>
      <c r="FD968" s="84"/>
      <c r="FE968" s="84"/>
      <c r="FF968" s="84"/>
      <c r="FG968" s="84"/>
      <c r="FH968" s="84"/>
      <c r="FI968" s="84"/>
      <c r="FJ968" s="84"/>
      <c r="FK968" s="84"/>
      <c r="FL968" s="84"/>
      <c r="FM968" s="84"/>
      <c r="FN968" s="84"/>
      <c r="FO968" s="84"/>
      <c r="FP968" s="84"/>
      <c r="FQ968" s="84"/>
      <c r="FR968" s="84"/>
      <c r="FS968" s="84"/>
      <c r="FT968" s="84"/>
      <c r="FU968" s="84"/>
      <c r="FV968" s="84"/>
      <c r="FW968" s="84"/>
      <c r="FX968" s="84"/>
      <c r="FY968" s="84"/>
      <c r="FZ968" s="84"/>
      <c r="GA968" s="84"/>
      <c r="GB968" s="84"/>
      <c r="GC968" s="84"/>
      <c r="GD968" s="84"/>
      <c r="GE968" s="84"/>
      <c r="GF968" s="84"/>
      <c r="GG968" s="84"/>
      <c r="GH968" s="84"/>
      <c r="GI968" s="84"/>
      <c r="GJ968" s="84"/>
      <c r="GK968" s="84"/>
      <c r="GL968" s="84"/>
      <c r="GM968" s="84"/>
      <c r="GN968" s="84"/>
      <c r="GO968" s="84"/>
      <c r="GP968" s="84"/>
      <c r="GQ968" s="84"/>
      <c r="GR968" s="84"/>
      <c r="GS968" s="84"/>
      <c r="GT968" s="84"/>
      <c r="GU968" s="84"/>
      <c r="GV968" s="84"/>
      <c r="GW968" s="84"/>
      <c r="GX968" s="84"/>
      <c r="GY968" s="84"/>
      <c r="GZ968" s="84"/>
      <c r="HA968" s="84"/>
      <c r="HB968" s="84"/>
      <c r="HC968" s="84"/>
      <c r="HD968" s="84"/>
      <c r="HE968" s="84"/>
      <c r="HF968" s="84"/>
      <c r="HG968" s="84"/>
      <c r="HH968" s="84"/>
      <c r="HI968" s="84"/>
      <c r="HJ968" s="84"/>
      <c r="HK968" s="84"/>
      <c r="HL968" s="84"/>
      <c r="HM968" s="84"/>
      <c r="HN968" s="84"/>
      <c r="HO968" s="84"/>
      <c r="HP968" s="84"/>
      <c r="HQ968" s="84"/>
      <c r="HR968" s="84"/>
      <c r="HS968" s="84"/>
      <c r="HT968" s="84"/>
      <c r="HU968" s="84"/>
      <c r="HV968" s="84"/>
      <c r="HW968" s="84"/>
      <c r="HX968" s="84"/>
      <c r="HY968" s="84"/>
      <c r="HZ968" s="84"/>
      <c r="IA968" s="84"/>
      <c r="IB968" s="84"/>
      <c r="IC968" s="84"/>
      <c r="ID968" s="84"/>
      <c r="IE968" s="84"/>
      <c r="IF968" s="84"/>
      <c r="IG968" s="84"/>
      <c r="IH968" s="84"/>
      <c r="II968" s="84"/>
      <c r="IJ968" s="84"/>
      <c r="IK968" s="84"/>
      <c r="IL968" s="84"/>
      <c r="IM968" s="84"/>
      <c r="IN968" s="84"/>
      <c r="IO968" s="84"/>
      <c r="IP968" s="84"/>
      <c r="IQ968" s="84"/>
      <c r="IR968" s="84"/>
      <c r="IS968" s="84"/>
      <c r="IT968" s="84"/>
      <c r="IU968" s="84"/>
      <c r="IV968" s="84"/>
    </row>
    <row r="969" spans="1:256" s="27" customFormat="1">
      <c r="A969" s="82"/>
      <c r="D969" s="130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8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8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8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8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8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84"/>
      <c r="DH969" s="84"/>
      <c r="DI969" s="84"/>
      <c r="DJ969" s="84"/>
      <c r="DK969" s="84"/>
      <c r="DL969" s="84"/>
      <c r="DM969" s="84"/>
      <c r="DN969" s="84"/>
      <c r="DO969" s="84"/>
      <c r="DP969" s="84"/>
      <c r="DQ969" s="84"/>
      <c r="DR969" s="84"/>
      <c r="DS969" s="84"/>
      <c r="DT969" s="84"/>
      <c r="DU969" s="84"/>
      <c r="DV969" s="84"/>
      <c r="DW969" s="84"/>
      <c r="DX969" s="84"/>
      <c r="DY969" s="84"/>
      <c r="DZ969" s="84"/>
      <c r="EA969" s="84"/>
      <c r="EB969" s="84"/>
      <c r="EC969" s="84"/>
      <c r="ED969" s="84"/>
      <c r="EE969" s="84"/>
      <c r="EF969" s="84"/>
      <c r="EG969" s="84"/>
      <c r="EH969" s="84"/>
      <c r="EI969" s="84"/>
      <c r="EJ969" s="84"/>
      <c r="EK969" s="84"/>
      <c r="EL969" s="84"/>
      <c r="EM969" s="84"/>
      <c r="EN969" s="84"/>
      <c r="EO969" s="84"/>
      <c r="EP969" s="84"/>
      <c r="EQ969" s="84"/>
      <c r="ER969" s="84"/>
      <c r="ES969" s="84"/>
      <c r="ET969" s="84"/>
      <c r="EU969" s="84"/>
      <c r="EV969" s="84"/>
      <c r="EW969" s="84"/>
      <c r="EX969" s="84"/>
      <c r="EY969" s="84"/>
      <c r="EZ969" s="84"/>
      <c r="FA969" s="84"/>
      <c r="FB969" s="84"/>
      <c r="FC969" s="84"/>
      <c r="FD969" s="84"/>
      <c r="FE969" s="84"/>
      <c r="FF969" s="84"/>
      <c r="FG969" s="84"/>
      <c r="FH969" s="84"/>
      <c r="FI969" s="84"/>
      <c r="FJ969" s="84"/>
      <c r="FK969" s="84"/>
      <c r="FL969" s="84"/>
      <c r="FM969" s="84"/>
      <c r="FN969" s="84"/>
      <c r="FO969" s="84"/>
      <c r="FP969" s="84"/>
      <c r="FQ969" s="84"/>
      <c r="FR969" s="84"/>
      <c r="FS969" s="84"/>
      <c r="FT969" s="84"/>
      <c r="FU969" s="84"/>
      <c r="FV969" s="84"/>
      <c r="FW969" s="84"/>
      <c r="FX969" s="84"/>
      <c r="FY969" s="84"/>
      <c r="FZ969" s="84"/>
      <c r="GA969" s="84"/>
      <c r="GB969" s="84"/>
      <c r="GC969" s="84"/>
      <c r="GD969" s="84"/>
      <c r="GE969" s="84"/>
      <c r="GF969" s="84"/>
      <c r="GG969" s="84"/>
      <c r="GH969" s="84"/>
      <c r="GI969" s="84"/>
      <c r="GJ969" s="84"/>
      <c r="GK969" s="84"/>
      <c r="GL969" s="84"/>
      <c r="GM969" s="84"/>
      <c r="GN969" s="84"/>
      <c r="GO969" s="84"/>
      <c r="GP969" s="84"/>
      <c r="GQ969" s="84"/>
      <c r="GR969" s="84"/>
      <c r="GS969" s="84"/>
      <c r="GT969" s="84"/>
      <c r="GU969" s="84"/>
      <c r="GV969" s="84"/>
      <c r="GW969" s="84"/>
      <c r="GX969" s="84"/>
      <c r="GY969" s="84"/>
      <c r="GZ969" s="84"/>
      <c r="HA969" s="84"/>
      <c r="HB969" s="84"/>
      <c r="HC969" s="84"/>
      <c r="HD969" s="84"/>
      <c r="HE969" s="84"/>
      <c r="HF969" s="84"/>
      <c r="HG969" s="84"/>
      <c r="HH969" s="84"/>
      <c r="HI969" s="84"/>
      <c r="HJ969" s="84"/>
      <c r="HK969" s="84"/>
      <c r="HL969" s="84"/>
      <c r="HM969" s="84"/>
      <c r="HN969" s="84"/>
      <c r="HO969" s="84"/>
      <c r="HP969" s="84"/>
      <c r="HQ969" s="84"/>
      <c r="HR969" s="84"/>
      <c r="HS969" s="84"/>
      <c r="HT969" s="84"/>
      <c r="HU969" s="84"/>
      <c r="HV969" s="84"/>
      <c r="HW969" s="84"/>
      <c r="HX969" s="84"/>
      <c r="HY969" s="84"/>
      <c r="HZ969" s="84"/>
      <c r="IA969" s="84"/>
      <c r="IB969" s="84"/>
      <c r="IC969" s="84"/>
      <c r="ID969" s="84"/>
      <c r="IE969" s="84"/>
      <c r="IF969" s="84"/>
      <c r="IG969" s="84"/>
      <c r="IH969" s="84"/>
      <c r="II969" s="84"/>
      <c r="IJ969" s="84"/>
      <c r="IK969" s="84"/>
      <c r="IL969" s="84"/>
      <c r="IM969" s="84"/>
      <c r="IN969" s="84"/>
      <c r="IO969" s="84"/>
      <c r="IP969" s="84"/>
      <c r="IQ969" s="84"/>
      <c r="IR969" s="84"/>
      <c r="IS969" s="84"/>
      <c r="IT969" s="84"/>
      <c r="IU969" s="84"/>
      <c r="IV969" s="84"/>
    </row>
    <row r="970" spans="1:256" s="27" customFormat="1">
      <c r="A970" s="82"/>
      <c r="D970" s="130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8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8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8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8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8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84"/>
      <c r="DH970" s="84"/>
      <c r="DI970" s="84"/>
      <c r="DJ970" s="84"/>
      <c r="DK970" s="84"/>
      <c r="DL970" s="84"/>
      <c r="DM970" s="84"/>
      <c r="DN970" s="84"/>
      <c r="DO970" s="84"/>
      <c r="DP970" s="84"/>
      <c r="DQ970" s="84"/>
      <c r="DR970" s="84"/>
      <c r="DS970" s="84"/>
      <c r="DT970" s="84"/>
      <c r="DU970" s="84"/>
      <c r="DV970" s="84"/>
      <c r="DW970" s="84"/>
      <c r="DX970" s="84"/>
      <c r="DY970" s="84"/>
      <c r="DZ970" s="84"/>
      <c r="EA970" s="84"/>
      <c r="EB970" s="84"/>
      <c r="EC970" s="84"/>
      <c r="ED970" s="84"/>
      <c r="EE970" s="84"/>
      <c r="EF970" s="84"/>
      <c r="EG970" s="84"/>
      <c r="EH970" s="84"/>
      <c r="EI970" s="84"/>
      <c r="EJ970" s="84"/>
      <c r="EK970" s="84"/>
      <c r="EL970" s="84"/>
      <c r="EM970" s="84"/>
      <c r="EN970" s="84"/>
      <c r="EO970" s="84"/>
      <c r="EP970" s="84"/>
      <c r="EQ970" s="84"/>
      <c r="ER970" s="84"/>
      <c r="ES970" s="84"/>
      <c r="ET970" s="84"/>
      <c r="EU970" s="84"/>
      <c r="EV970" s="84"/>
      <c r="EW970" s="84"/>
      <c r="EX970" s="84"/>
      <c r="EY970" s="84"/>
      <c r="EZ970" s="84"/>
      <c r="FA970" s="84"/>
      <c r="FB970" s="84"/>
      <c r="FC970" s="84"/>
      <c r="FD970" s="84"/>
      <c r="FE970" s="84"/>
      <c r="FF970" s="84"/>
      <c r="FG970" s="84"/>
      <c r="FH970" s="84"/>
      <c r="FI970" s="84"/>
      <c r="FJ970" s="84"/>
      <c r="FK970" s="84"/>
      <c r="FL970" s="84"/>
      <c r="FM970" s="84"/>
      <c r="FN970" s="84"/>
      <c r="FO970" s="84"/>
      <c r="FP970" s="84"/>
      <c r="FQ970" s="84"/>
      <c r="FR970" s="84"/>
      <c r="FS970" s="84"/>
      <c r="FT970" s="84"/>
      <c r="FU970" s="84"/>
      <c r="FV970" s="84"/>
      <c r="FW970" s="84"/>
      <c r="FX970" s="84"/>
      <c r="FY970" s="84"/>
      <c r="FZ970" s="84"/>
      <c r="GA970" s="84"/>
      <c r="GB970" s="84"/>
      <c r="GC970" s="84"/>
      <c r="GD970" s="84"/>
      <c r="GE970" s="84"/>
      <c r="GF970" s="84"/>
      <c r="GG970" s="84"/>
      <c r="GH970" s="84"/>
      <c r="GI970" s="84"/>
      <c r="GJ970" s="84"/>
      <c r="GK970" s="84"/>
      <c r="GL970" s="84"/>
      <c r="GM970" s="84"/>
      <c r="GN970" s="84"/>
      <c r="GO970" s="84"/>
      <c r="GP970" s="84"/>
      <c r="GQ970" s="84"/>
      <c r="GR970" s="84"/>
      <c r="GS970" s="84"/>
      <c r="GT970" s="84"/>
      <c r="GU970" s="84"/>
      <c r="GV970" s="84"/>
      <c r="GW970" s="84"/>
      <c r="GX970" s="84"/>
      <c r="GY970" s="84"/>
      <c r="GZ970" s="84"/>
      <c r="HA970" s="84"/>
      <c r="HB970" s="84"/>
      <c r="HC970" s="84"/>
      <c r="HD970" s="84"/>
      <c r="HE970" s="84"/>
      <c r="HF970" s="84"/>
      <c r="HG970" s="84"/>
      <c r="HH970" s="84"/>
      <c r="HI970" s="84"/>
      <c r="HJ970" s="84"/>
      <c r="HK970" s="84"/>
      <c r="HL970" s="84"/>
      <c r="HM970" s="84"/>
      <c r="HN970" s="84"/>
      <c r="HO970" s="84"/>
      <c r="HP970" s="84"/>
      <c r="HQ970" s="84"/>
      <c r="HR970" s="84"/>
      <c r="HS970" s="84"/>
      <c r="HT970" s="84"/>
      <c r="HU970" s="84"/>
      <c r="HV970" s="84"/>
      <c r="HW970" s="84"/>
      <c r="HX970" s="84"/>
      <c r="HY970" s="84"/>
      <c r="HZ970" s="84"/>
      <c r="IA970" s="84"/>
      <c r="IB970" s="84"/>
      <c r="IC970" s="84"/>
      <c r="ID970" s="84"/>
      <c r="IE970" s="84"/>
      <c r="IF970" s="84"/>
      <c r="IG970" s="84"/>
      <c r="IH970" s="84"/>
      <c r="II970" s="84"/>
      <c r="IJ970" s="84"/>
      <c r="IK970" s="84"/>
      <c r="IL970" s="84"/>
      <c r="IM970" s="84"/>
      <c r="IN970" s="84"/>
      <c r="IO970" s="84"/>
      <c r="IP970" s="84"/>
      <c r="IQ970" s="84"/>
      <c r="IR970" s="84"/>
      <c r="IS970" s="84"/>
      <c r="IT970" s="84"/>
      <c r="IU970" s="84"/>
      <c r="IV970" s="84"/>
    </row>
    <row r="971" spans="1:256" s="27" customFormat="1">
      <c r="A971" s="82"/>
      <c r="D971" s="130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8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8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8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8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8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84"/>
      <c r="DH971" s="84"/>
      <c r="DI971" s="84"/>
      <c r="DJ971" s="84"/>
      <c r="DK971" s="84"/>
      <c r="DL971" s="84"/>
      <c r="DM971" s="84"/>
      <c r="DN971" s="84"/>
      <c r="DO971" s="84"/>
      <c r="DP971" s="84"/>
      <c r="DQ971" s="84"/>
      <c r="DR971" s="84"/>
      <c r="DS971" s="84"/>
      <c r="DT971" s="84"/>
      <c r="DU971" s="84"/>
      <c r="DV971" s="84"/>
      <c r="DW971" s="84"/>
      <c r="DX971" s="84"/>
      <c r="DY971" s="84"/>
      <c r="DZ971" s="84"/>
      <c r="EA971" s="84"/>
      <c r="EB971" s="84"/>
      <c r="EC971" s="84"/>
      <c r="ED971" s="84"/>
      <c r="EE971" s="84"/>
      <c r="EF971" s="84"/>
      <c r="EG971" s="84"/>
      <c r="EH971" s="84"/>
      <c r="EI971" s="84"/>
      <c r="EJ971" s="84"/>
      <c r="EK971" s="84"/>
      <c r="EL971" s="84"/>
      <c r="EM971" s="84"/>
      <c r="EN971" s="84"/>
      <c r="EO971" s="84"/>
      <c r="EP971" s="84"/>
      <c r="EQ971" s="84"/>
      <c r="ER971" s="84"/>
      <c r="ES971" s="84"/>
      <c r="ET971" s="84"/>
      <c r="EU971" s="84"/>
      <c r="EV971" s="84"/>
      <c r="EW971" s="84"/>
      <c r="EX971" s="84"/>
      <c r="EY971" s="84"/>
      <c r="EZ971" s="84"/>
      <c r="FA971" s="84"/>
      <c r="FB971" s="84"/>
      <c r="FC971" s="84"/>
      <c r="FD971" s="84"/>
      <c r="FE971" s="84"/>
      <c r="FF971" s="84"/>
      <c r="FG971" s="84"/>
      <c r="FH971" s="84"/>
      <c r="FI971" s="84"/>
      <c r="FJ971" s="84"/>
      <c r="FK971" s="84"/>
      <c r="FL971" s="84"/>
      <c r="FM971" s="84"/>
      <c r="FN971" s="84"/>
      <c r="FO971" s="84"/>
      <c r="FP971" s="84"/>
      <c r="FQ971" s="84"/>
      <c r="FR971" s="84"/>
      <c r="FS971" s="84"/>
      <c r="FT971" s="84"/>
      <c r="FU971" s="84"/>
      <c r="FV971" s="84"/>
      <c r="FW971" s="84"/>
      <c r="FX971" s="84"/>
      <c r="FY971" s="84"/>
      <c r="FZ971" s="84"/>
      <c r="GA971" s="84"/>
      <c r="GB971" s="84"/>
      <c r="GC971" s="84"/>
      <c r="GD971" s="84"/>
      <c r="GE971" s="84"/>
      <c r="GF971" s="84"/>
      <c r="GG971" s="84"/>
      <c r="GH971" s="84"/>
      <c r="GI971" s="84"/>
      <c r="GJ971" s="84"/>
      <c r="GK971" s="84"/>
      <c r="GL971" s="84"/>
      <c r="GM971" s="84"/>
      <c r="GN971" s="84"/>
      <c r="GO971" s="84"/>
      <c r="GP971" s="84"/>
      <c r="GQ971" s="84"/>
      <c r="GR971" s="84"/>
      <c r="GS971" s="84"/>
      <c r="GT971" s="84"/>
      <c r="GU971" s="84"/>
      <c r="GV971" s="84"/>
      <c r="GW971" s="84"/>
      <c r="GX971" s="84"/>
      <c r="GY971" s="84"/>
      <c r="GZ971" s="84"/>
      <c r="HA971" s="84"/>
      <c r="HB971" s="84"/>
      <c r="HC971" s="84"/>
      <c r="HD971" s="84"/>
      <c r="HE971" s="84"/>
      <c r="HF971" s="84"/>
      <c r="HG971" s="84"/>
      <c r="HH971" s="84"/>
      <c r="HI971" s="84"/>
      <c r="HJ971" s="84"/>
      <c r="HK971" s="84"/>
      <c r="HL971" s="84"/>
      <c r="HM971" s="84"/>
      <c r="HN971" s="84"/>
      <c r="HO971" s="84"/>
      <c r="HP971" s="84"/>
      <c r="HQ971" s="84"/>
      <c r="HR971" s="84"/>
      <c r="HS971" s="84"/>
      <c r="HT971" s="84"/>
      <c r="HU971" s="84"/>
      <c r="HV971" s="84"/>
      <c r="HW971" s="84"/>
      <c r="HX971" s="84"/>
      <c r="HY971" s="84"/>
      <c r="HZ971" s="84"/>
      <c r="IA971" s="84"/>
      <c r="IB971" s="84"/>
      <c r="IC971" s="84"/>
      <c r="ID971" s="84"/>
      <c r="IE971" s="84"/>
      <c r="IF971" s="84"/>
      <c r="IG971" s="84"/>
      <c r="IH971" s="84"/>
      <c r="II971" s="84"/>
      <c r="IJ971" s="84"/>
      <c r="IK971" s="84"/>
      <c r="IL971" s="84"/>
      <c r="IM971" s="84"/>
      <c r="IN971" s="84"/>
      <c r="IO971" s="84"/>
      <c r="IP971" s="84"/>
      <c r="IQ971" s="84"/>
      <c r="IR971" s="84"/>
      <c r="IS971" s="84"/>
      <c r="IT971" s="84"/>
      <c r="IU971" s="84"/>
      <c r="IV971" s="84"/>
    </row>
    <row r="972" spans="1:256" s="27" customFormat="1">
      <c r="A972" s="82"/>
      <c r="D972" s="130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8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8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8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8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8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84"/>
      <c r="DH972" s="84"/>
      <c r="DI972" s="84"/>
      <c r="DJ972" s="84"/>
      <c r="DK972" s="84"/>
      <c r="DL972" s="84"/>
      <c r="DM972" s="84"/>
      <c r="DN972" s="84"/>
      <c r="DO972" s="84"/>
      <c r="DP972" s="84"/>
      <c r="DQ972" s="84"/>
      <c r="DR972" s="84"/>
      <c r="DS972" s="84"/>
      <c r="DT972" s="84"/>
      <c r="DU972" s="84"/>
      <c r="DV972" s="84"/>
      <c r="DW972" s="84"/>
      <c r="DX972" s="84"/>
      <c r="DY972" s="84"/>
      <c r="DZ972" s="84"/>
      <c r="EA972" s="84"/>
      <c r="EB972" s="84"/>
      <c r="EC972" s="84"/>
      <c r="ED972" s="84"/>
      <c r="EE972" s="84"/>
      <c r="EF972" s="84"/>
      <c r="EG972" s="84"/>
      <c r="EH972" s="84"/>
      <c r="EI972" s="84"/>
      <c r="EJ972" s="84"/>
      <c r="EK972" s="84"/>
      <c r="EL972" s="84"/>
      <c r="EM972" s="84"/>
      <c r="EN972" s="84"/>
      <c r="EO972" s="84"/>
      <c r="EP972" s="84"/>
      <c r="EQ972" s="84"/>
      <c r="ER972" s="84"/>
      <c r="ES972" s="84"/>
      <c r="ET972" s="84"/>
      <c r="EU972" s="84"/>
      <c r="EV972" s="84"/>
      <c r="EW972" s="84"/>
      <c r="EX972" s="84"/>
      <c r="EY972" s="84"/>
      <c r="EZ972" s="84"/>
      <c r="FA972" s="84"/>
      <c r="FB972" s="84"/>
      <c r="FC972" s="84"/>
      <c r="FD972" s="84"/>
      <c r="FE972" s="84"/>
      <c r="FF972" s="84"/>
      <c r="FG972" s="84"/>
      <c r="FH972" s="84"/>
      <c r="FI972" s="84"/>
      <c r="FJ972" s="84"/>
      <c r="FK972" s="84"/>
      <c r="FL972" s="84"/>
      <c r="FM972" s="84"/>
      <c r="FN972" s="84"/>
      <c r="FO972" s="84"/>
      <c r="FP972" s="84"/>
      <c r="FQ972" s="84"/>
      <c r="FR972" s="84"/>
      <c r="FS972" s="84"/>
      <c r="FT972" s="84"/>
      <c r="FU972" s="84"/>
      <c r="FV972" s="84"/>
      <c r="FW972" s="84"/>
      <c r="FX972" s="84"/>
      <c r="FY972" s="84"/>
      <c r="FZ972" s="84"/>
      <c r="GA972" s="84"/>
      <c r="GB972" s="84"/>
      <c r="GC972" s="84"/>
      <c r="GD972" s="84"/>
      <c r="GE972" s="84"/>
      <c r="GF972" s="84"/>
      <c r="GG972" s="84"/>
      <c r="GH972" s="84"/>
      <c r="GI972" s="84"/>
      <c r="GJ972" s="84"/>
      <c r="GK972" s="84"/>
      <c r="GL972" s="84"/>
      <c r="GM972" s="84"/>
      <c r="GN972" s="84"/>
      <c r="GO972" s="84"/>
      <c r="GP972" s="84"/>
      <c r="GQ972" s="84"/>
      <c r="GR972" s="84"/>
      <c r="GS972" s="84"/>
      <c r="GT972" s="84"/>
      <c r="GU972" s="84"/>
      <c r="GV972" s="84"/>
      <c r="GW972" s="84"/>
      <c r="GX972" s="84"/>
      <c r="GY972" s="84"/>
      <c r="GZ972" s="84"/>
      <c r="HA972" s="84"/>
      <c r="HB972" s="84"/>
      <c r="HC972" s="84"/>
      <c r="HD972" s="84"/>
      <c r="HE972" s="84"/>
      <c r="HF972" s="84"/>
      <c r="HG972" s="84"/>
      <c r="HH972" s="84"/>
      <c r="HI972" s="84"/>
      <c r="HJ972" s="84"/>
      <c r="HK972" s="84"/>
      <c r="HL972" s="84"/>
      <c r="HM972" s="84"/>
      <c r="HN972" s="84"/>
      <c r="HO972" s="84"/>
      <c r="HP972" s="84"/>
      <c r="HQ972" s="84"/>
      <c r="HR972" s="84"/>
      <c r="HS972" s="84"/>
      <c r="HT972" s="84"/>
      <c r="HU972" s="84"/>
      <c r="HV972" s="84"/>
      <c r="HW972" s="84"/>
      <c r="HX972" s="84"/>
      <c r="HY972" s="84"/>
      <c r="HZ972" s="84"/>
      <c r="IA972" s="84"/>
      <c r="IB972" s="84"/>
      <c r="IC972" s="84"/>
      <c r="ID972" s="84"/>
      <c r="IE972" s="84"/>
      <c r="IF972" s="84"/>
      <c r="IG972" s="84"/>
      <c r="IH972" s="84"/>
      <c r="II972" s="84"/>
      <c r="IJ972" s="84"/>
      <c r="IK972" s="84"/>
      <c r="IL972" s="84"/>
      <c r="IM972" s="84"/>
      <c r="IN972" s="84"/>
      <c r="IO972" s="84"/>
      <c r="IP972" s="84"/>
      <c r="IQ972" s="84"/>
      <c r="IR972" s="84"/>
      <c r="IS972" s="84"/>
      <c r="IT972" s="84"/>
      <c r="IU972" s="84"/>
      <c r="IV972" s="84"/>
    </row>
    <row r="973" spans="1:256" s="27" customFormat="1">
      <c r="A973" s="82"/>
      <c r="D973" s="130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8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8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8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8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8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84"/>
      <c r="DH973" s="84"/>
      <c r="DI973" s="84"/>
      <c r="DJ973" s="84"/>
      <c r="DK973" s="84"/>
      <c r="DL973" s="84"/>
      <c r="DM973" s="84"/>
      <c r="DN973" s="84"/>
      <c r="DO973" s="84"/>
      <c r="DP973" s="84"/>
      <c r="DQ973" s="84"/>
      <c r="DR973" s="84"/>
      <c r="DS973" s="84"/>
      <c r="DT973" s="84"/>
      <c r="DU973" s="84"/>
      <c r="DV973" s="84"/>
      <c r="DW973" s="84"/>
      <c r="DX973" s="84"/>
      <c r="DY973" s="84"/>
      <c r="DZ973" s="84"/>
      <c r="EA973" s="84"/>
      <c r="EB973" s="84"/>
      <c r="EC973" s="84"/>
      <c r="ED973" s="84"/>
      <c r="EE973" s="84"/>
      <c r="EF973" s="84"/>
      <c r="EG973" s="84"/>
      <c r="EH973" s="84"/>
      <c r="EI973" s="84"/>
      <c r="EJ973" s="84"/>
      <c r="EK973" s="84"/>
      <c r="EL973" s="84"/>
      <c r="EM973" s="84"/>
      <c r="EN973" s="84"/>
      <c r="EO973" s="84"/>
      <c r="EP973" s="84"/>
      <c r="EQ973" s="84"/>
      <c r="ER973" s="84"/>
      <c r="ES973" s="84"/>
      <c r="ET973" s="84"/>
      <c r="EU973" s="84"/>
      <c r="EV973" s="84"/>
      <c r="EW973" s="84"/>
      <c r="EX973" s="84"/>
      <c r="EY973" s="84"/>
      <c r="EZ973" s="84"/>
      <c r="FA973" s="84"/>
      <c r="FB973" s="84"/>
      <c r="FC973" s="84"/>
      <c r="FD973" s="84"/>
      <c r="FE973" s="84"/>
      <c r="FF973" s="84"/>
      <c r="FG973" s="84"/>
      <c r="FH973" s="84"/>
      <c r="FI973" s="84"/>
      <c r="FJ973" s="84"/>
      <c r="FK973" s="84"/>
      <c r="FL973" s="84"/>
      <c r="FM973" s="84"/>
      <c r="FN973" s="84"/>
      <c r="FO973" s="84"/>
      <c r="FP973" s="84"/>
      <c r="FQ973" s="84"/>
      <c r="FR973" s="84"/>
      <c r="FS973" s="84"/>
      <c r="FT973" s="84"/>
      <c r="FU973" s="84"/>
      <c r="FV973" s="84"/>
      <c r="FW973" s="84"/>
      <c r="FX973" s="84"/>
      <c r="FY973" s="84"/>
      <c r="FZ973" s="84"/>
      <c r="GA973" s="84"/>
      <c r="GB973" s="84"/>
      <c r="GC973" s="84"/>
      <c r="GD973" s="84"/>
      <c r="GE973" s="84"/>
      <c r="GF973" s="84"/>
      <c r="GG973" s="84"/>
      <c r="GH973" s="84"/>
      <c r="GI973" s="84"/>
      <c r="GJ973" s="84"/>
      <c r="GK973" s="84"/>
      <c r="GL973" s="84"/>
      <c r="GM973" s="84"/>
      <c r="GN973" s="84"/>
      <c r="GO973" s="84"/>
      <c r="GP973" s="84"/>
      <c r="GQ973" s="84"/>
      <c r="GR973" s="84"/>
      <c r="GS973" s="84"/>
      <c r="GT973" s="84"/>
      <c r="GU973" s="84"/>
      <c r="GV973" s="84"/>
      <c r="GW973" s="84"/>
      <c r="GX973" s="84"/>
      <c r="GY973" s="84"/>
      <c r="GZ973" s="84"/>
      <c r="HA973" s="84"/>
      <c r="HB973" s="84"/>
      <c r="HC973" s="84"/>
      <c r="HD973" s="84"/>
      <c r="HE973" s="84"/>
      <c r="HF973" s="84"/>
      <c r="HG973" s="84"/>
      <c r="HH973" s="84"/>
      <c r="HI973" s="84"/>
      <c r="HJ973" s="84"/>
      <c r="HK973" s="84"/>
      <c r="HL973" s="84"/>
      <c r="HM973" s="84"/>
      <c r="HN973" s="84"/>
      <c r="HO973" s="84"/>
      <c r="HP973" s="84"/>
      <c r="HQ973" s="84"/>
      <c r="HR973" s="84"/>
      <c r="HS973" s="84"/>
      <c r="HT973" s="84"/>
      <c r="HU973" s="84"/>
      <c r="HV973" s="84"/>
      <c r="HW973" s="84"/>
      <c r="HX973" s="84"/>
      <c r="HY973" s="84"/>
      <c r="HZ973" s="84"/>
      <c r="IA973" s="84"/>
      <c r="IB973" s="84"/>
      <c r="IC973" s="84"/>
      <c r="ID973" s="84"/>
      <c r="IE973" s="84"/>
      <c r="IF973" s="84"/>
      <c r="IG973" s="84"/>
      <c r="IH973" s="84"/>
      <c r="II973" s="84"/>
      <c r="IJ973" s="84"/>
      <c r="IK973" s="84"/>
      <c r="IL973" s="84"/>
      <c r="IM973" s="84"/>
      <c r="IN973" s="84"/>
      <c r="IO973" s="84"/>
      <c r="IP973" s="84"/>
      <c r="IQ973" s="84"/>
      <c r="IR973" s="84"/>
      <c r="IS973" s="84"/>
      <c r="IT973" s="84"/>
      <c r="IU973" s="84"/>
      <c r="IV973" s="84"/>
    </row>
    <row r="974" spans="1:256" s="27" customFormat="1">
      <c r="A974" s="82"/>
      <c r="D974" s="130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8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8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8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8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8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84"/>
      <c r="DH974" s="84"/>
      <c r="DI974" s="84"/>
      <c r="DJ974" s="84"/>
      <c r="DK974" s="84"/>
      <c r="DL974" s="84"/>
      <c r="DM974" s="84"/>
      <c r="DN974" s="84"/>
      <c r="DO974" s="84"/>
      <c r="DP974" s="84"/>
      <c r="DQ974" s="84"/>
      <c r="DR974" s="84"/>
      <c r="DS974" s="84"/>
      <c r="DT974" s="84"/>
      <c r="DU974" s="84"/>
      <c r="DV974" s="84"/>
      <c r="DW974" s="84"/>
      <c r="DX974" s="84"/>
      <c r="DY974" s="84"/>
      <c r="DZ974" s="84"/>
      <c r="EA974" s="84"/>
      <c r="EB974" s="84"/>
      <c r="EC974" s="84"/>
      <c r="ED974" s="84"/>
      <c r="EE974" s="84"/>
      <c r="EF974" s="84"/>
      <c r="EG974" s="84"/>
      <c r="EH974" s="84"/>
      <c r="EI974" s="84"/>
      <c r="EJ974" s="84"/>
      <c r="EK974" s="84"/>
      <c r="EL974" s="84"/>
      <c r="EM974" s="84"/>
      <c r="EN974" s="84"/>
      <c r="EO974" s="84"/>
      <c r="EP974" s="84"/>
      <c r="EQ974" s="84"/>
      <c r="ER974" s="84"/>
      <c r="ES974" s="84"/>
      <c r="ET974" s="84"/>
      <c r="EU974" s="84"/>
      <c r="EV974" s="84"/>
      <c r="EW974" s="84"/>
      <c r="EX974" s="84"/>
      <c r="EY974" s="84"/>
      <c r="EZ974" s="84"/>
      <c r="FA974" s="84"/>
      <c r="FB974" s="84"/>
      <c r="FC974" s="84"/>
      <c r="FD974" s="84"/>
      <c r="FE974" s="84"/>
      <c r="FF974" s="84"/>
      <c r="FG974" s="84"/>
      <c r="FH974" s="84"/>
      <c r="FI974" s="84"/>
      <c r="FJ974" s="84"/>
      <c r="FK974" s="84"/>
      <c r="FL974" s="84"/>
      <c r="FM974" s="84"/>
      <c r="FN974" s="84"/>
      <c r="FO974" s="84"/>
      <c r="FP974" s="84"/>
      <c r="FQ974" s="84"/>
      <c r="FR974" s="84"/>
      <c r="FS974" s="84"/>
      <c r="FT974" s="84"/>
      <c r="FU974" s="84"/>
      <c r="FV974" s="84"/>
      <c r="FW974" s="84"/>
      <c r="FX974" s="84"/>
      <c r="FY974" s="84"/>
      <c r="FZ974" s="84"/>
      <c r="GA974" s="84"/>
      <c r="GB974" s="84"/>
      <c r="GC974" s="84"/>
      <c r="GD974" s="84"/>
      <c r="GE974" s="84"/>
      <c r="GF974" s="84"/>
      <c r="GG974" s="84"/>
      <c r="GH974" s="84"/>
      <c r="GI974" s="84"/>
      <c r="GJ974" s="84"/>
      <c r="GK974" s="84"/>
      <c r="GL974" s="84"/>
      <c r="GM974" s="84"/>
      <c r="GN974" s="84"/>
      <c r="GO974" s="84"/>
      <c r="GP974" s="84"/>
      <c r="GQ974" s="84"/>
      <c r="GR974" s="84"/>
      <c r="GS974" s="84"/>
      <c r="GT974" s="84"/>
      <c r="GU974" s="84"/>
      <c r="GV974" s="84"/>
      <c r="GW974" s="84"/>
      <c r="GX974" s="84"/>
      <c r="GY974" s="84"/>
      <c r="GZ974" s="84"/>
      <c r="HA974" s="84"/>
      <c r="HB974" s="84"/>
      <c r="HC974" s="84"/>
      <c r="HD974" s="84"/>
      <c r="HE974" s="84"/>
      <c r="HF974" s="84"/>
      <c r="HG974" s="84"/>
      <c r="HH974" s="84"/>
      <c r="HI974" s="84"/>
      <c r="HJ974" s="84"/>
      <c r="HK974" s="84"/>
      <c r="HL974" s="84"/>
      <c r="HM974" s="84"/>
      <c r="HN974" s="84"/>
      <c r="HO974" s="84"/>
      <c r="HP974" s="84"/>
      <c r="HQ974" s="84"/>
      <c r="HR974" s="84"/>
      <c r="HS974" s="84"/>
      <c r="HT974" s="84"/>
      <c r="HU974" s="84"/>
      <c r="HV974" s="84"/>
      <c r="HW974" s="84"/>
      <c r="HX974" s="84"/>
      <c r="HY974" s="84"/>
      <c r="HZ974" s="84"/>
      <c r="IA974" s="84"/>
      <c r="IB974" s="84"/>
      <c r="IC974" s="84"/>
      <c r="ID974" s="84"/>
      <c r="IE974" s="84"/>
      <c r="IF974" s="84"/>
      <c r="IG974" s="84"/>
      <c r="IH974" s="84"/>
      <c r="II974" s="84"/>
      <c r="IJ974" s="84"/>
      <c r="IK974" s="84"/>
      <c r="IL974" s="84"/>
      <c r="IM974" s="84"/>
      <c r="IN974" s="84"/>
      <c r="IO974" s="84"/>
      <c r="IP974" s="84"/>
      <c r="IQ974" s="84"/>
      <c r="IR974" s="84"/>
      <c r="IS974" s="84"/>
      <c r="IT974" s="84"/>
      <c r="IU974" s="84"/>
      <c r="IV974" s="84"/>
    </row>
    <row r="975" spans="1:256" s="27" customFormat="1">
      <c r="A975" s="82"/>
      <c r="D975" s="130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8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8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8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8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8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84"/>
      <c r="DH975" s="84"/>
      <c r="DI975" s="84"/>
      <c r="DJ975" s="84"/>
      <c r="DK975" s="84"/>
      <c r="DL975" s="84"/>
      <c r="DM975" s="84"/>
      <c r="DN975" s="84"/>
      <c r="DO975" s="84"/>
      <c r="DP975" s="84"/>
      <c r="DQ975" s="84"/>
      <c r="DR975" s="84"/>
      <c r="DS975" s="84"/>
      <c r="DT975" s="84"/>
      <c r="DU975" s="84"/>
      <c r="DV975" s="84"/>
      <c r="DW975" s="84"/>
      <c r="DX975" s="84"/>
      <c r="DY975" s="84"/>
      <c r="DZ975" s="84"/>
      <c r="EA975" s="84"/>
      <c r="EB975" s="84"/>
      <c r="EC975" s="84"/>
      <c r="ED975" s="84"/>
      <c r="EE975" s="84"/>
      <c r="EF975" s="84"/>
      <c r="EG975" s="84"/>
      <c r="EH975" s="84"/>
      <c r="EI975" s="84"/>
      <c r="EJ975" s="84"/>
      <c r="EK975" s="84"/>
      <c r="EL975" s="84"/>
      <c r="EM975" s="84"/>
      <c r="EN975" s="84"/>
      <c r="EO975" s="84"/>
      <c r="EP975" s="84"/>
      <c r="EQ975" s="84"/>
      <c r="ER975" s="84"/>
      <c r="ES975" s="84"/>
      <c r="ET975" s="84"/>
      <c r="EU975" s="84"/>
      <c r="EV975" s="84"/>
      <c r="EW975" s="84"/>
      <c r="EX975" s="84"/>
      <c r="EY975" s="84"/>
      <c r="EZ975" s="84"/>
      <c r="FA975" s="84"/>
      <c r="FB975" s="84"/>
      <c r="FC975" s="84"/>
      <c r="FD975" s="84"/>
      <c r="FE975" s="84"/>
      <c r="FF975" s="84"/>
      <c r="FG975" s="84"/>
      <c r="FH975" s="84"/>
      <c r="FI975" s="84"/>
      <c r="FJ975" s="84"/>
      <c r="FK975" s="84"/>
      <c r="FL975" s="84"/>
      <c r="FM975" s="84"/>
      <c r="FN975" s="84"/>
      <c r="FO975" s="84"/>
      <c r="FP975" s="84"/>
      <c r="FQ975" s="84"/>
      <c r="FR975" s="84"/>
      <c r="FS975" s="84"/>
      <c r="FT975" s="84"/>
      <c r="FU975" s="84"/>
      <c r="FV975" s="84"/>
      <c r="FW975" s="84"/>
      <c r="FX975" s="84"/>
      <c r="FY975" s="84"/>
      <c r="FZ975" s="84"/>
      <c r="GA975" s="84"/>
      <c r="GB975" s="84"/>
      <c r="GC975" s="84"/>
      <c r="GD975" s="84"/>
      <c r="GE975" s="84"/>
      <c r="GF975" s="84"/>
      <c r="GG975" s="84"/>
      <c r="GH975" s="84"/>
      <c r="GI975" s="84"/>
      <c r="GJ975" s="84"/>
      <c r="GK975" s="84"/>
      <c r="GL975" s="84"/>
      <c r="GM975" s="84"/>
      <c r="GN975" s="84"/>
      <c r="GO975" s="84"/>
      <c r="GP975" s="84"/>
      <c r="GQ975" s="84"/>
      <c r="GR975" s="84"/>
      <c r="GS975" s="84"/>
      <c r="GT975" s="84"/>
      <c r="GU975" s="84"/>
      <c r="GV975" s="84"/>
      <c r="GW975" s="84"/>
      <c r="GX975" s="84"/>
      <c r="GY975" s="84"/>
      <c r="GZ975" s="84"/>
      <c r="HA975" s="84"/>
      <c r="HB975" s="84"/>
      <c r="HC975" s="84"/>
      <c r="HD975" s="84"/>
      <c r="HE975" s="84"/>
      <c r="HF975" s="84"/>
      <c r="HG975" s="84"/>
      <c r="HH975" s="84"/>
      <c r="HI975" s="84"/>
      <c r="HJ975" s="84"/>
      <c r="HK975" s="84"/>
      <c r="HL975" s="84"/>
      <c r="HM975" s="84"/>
      <c r="HN975" s="84"/>
      <c r="HO975" s="84"/>
      <c r="HP975" s="84"/>
      <c r="HQ975" s="84"/>
      <c r="HR975" s="84"/>
      <c r="HS975" s="84"/>
      <c r="HT975" s="84"/>
      <c r="HU975" s="84"/>
      <c r="HV975" s="84"/>
      <c r="HW975" s="84"/>
      <c r="HX975" s="84"/>
      <c r="HY975" s="84"/>
      <c r="HZ975" s="84"/>
      <c r="IA975" s="84"/>
      <c r="IB975" s="84"/>
      <c r="IC975" s="84"/>
      <c r="ID975" s="84"/>
      <c r="IE975" s="84"/>
      <c r="IF975" s="84"/>
      <c r="IG975" s="84"/>
      <c r="IH975" s="84"/>
      <c r="II975" s="84"/>
      <c r="IJ975" s="84"/>
      <c r="IK975" s="84"/>
      <c r="IL975" s="84"/>
      <c r="IM975" s="84"/>
      <c r="IN975" s="84"/>
      <c r="IO975" s="84"/>
      <c r="IP975" s="84"/>
      <c r="IQ975" s="84"/>
      <c r="IR975" s="84"/>
      <c r="IS975" s="84"/>
      <c r="IT975" s="84"/>
      <c r="IU975" s="84"/>
      <c r="IV975" s="84"/>
    </row>
    <row r="976" spans="1:256" s="27" customFormat="1">
      <c r="A976" s="82"/>
      <c r="D976" s="130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8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8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8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8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8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84"/>
      <c r="DH976" s="84"/>
      <c r="DI976" s="84"/>
      <c r="DJ976" s="84"/>
      <c r="DK976" s="84"/>
      <c r="DL976" s="84"/>
      <c r="DM976" s="84"/>
      <c r="DN976" s="84"/>
      <c r="DO976" s="84"/>
      <c r="DP976" s="84"/>
      <c r="DQ976" s="84"/>
      <c r="DR976" s="84"/>
      <c r="DS976" s="84"/>
      <c r="DT976" s="84"/>
      <c r="DU976" s="84"/>
      <c r="DV976" s="84"/>
      <c r="DW976" s="84"/>
      <c r="DX976" s="84"/>
      <c r="DY976" s="84"/>
      <c r="DZ976" s="84"/>
      <c r="EA976" s="84"/>
      <c r="EB976" s="84"/>
      <c r="EC976" s="84"/>
      <c r="ED976" s="84"/>
      <c r="EE976" s="84"/>
      <c r="EF976" s="84"/>
      <c r="EG976" s="84"/>
      <c r="EH976" s="84"/>
      <c r="EI976" s="84"/>
      <c r="EJ976" s="84"/>
      <c r="EK976" s="84"/>
      <c r="EL976" s="84"/>
      <c r="EM976" s="84"/>
      <c r="EN976" s="84"/>
      <c r="EO976" s="84"/>
      <c r="EP976" s="84"/>
      <c r="EQ976" s="84"/>
      <c r="ER976" s="84"/>
      <c r="ES976" s="84"/>
      <c r="ET976" s="84"/>
      <c r="EU976" s="84"/>
      <c r="EV976" s="84"/>
      <c r="EW976" s="84"/>
      <c r="EX976" s="84"/>
      <c r="EY976" s="84"/>
      <c r="EZ976" s="84"/>
      <c r="FA976" s="84"/>
      <c r="FB976" s="84"/>
      <c r="FC976" s="84"/>
      <c r="FD976" s="84"/>
      <c r="FE976" s="84"/>
      <c r="FF976" s="84"/>
      <c r="FG976" s="84"/>
      <c r="FH976" s="84"/>
      <c r="FI976" s="84"/>
      <c r="FJ976" s="84"/>
      <c r="FK976" s="84"/>
      <c r="FL976" s="84"/>
      <c r="FM976" s="84"/>
      <c r="FN976" s="84"/>
      <c r="FO976" s="84"/>
      <c r="FP976" s="84"/>
      <c r="FQ976" s="84"/>
      <c r="FR976" s="84"/>
      <c r="FS976" s="84"/>
      <c r="FT976" s="84"/>
      <c r="FU976" s="84"/>
      <c r="FV976" s="84"/>
      <c r="FW976" s="84"/>
      <c r="FX976" s="84"/>
      <c r="FY976" s="84"/>
      <c r="FZ976" s="84"/>
      <c r="GA976" s="84"/>
      <c r="GB976" s="84"/>
      <c r="GC976" s="84"/>
      <c r="GD976" s="84"/>
      <c r="GE976" s="84"/>
      <c r="GF976" s="84"/>
      <c r="GG976" s="84"/>
      <c r="GH976" s="84"/>
      <c r="GI976" s="84"/>
      <c r="GJ976" s="84"/>
      <c r="GK976" s="84"/>
      <c r="GL976" s="84"/>
      <c r="GM976" s="84"/>
      <c r="GN976" s="84"/>
      <c r="GO976" s="84"/>
      <c r="GP976" s="84"/>
      <c r="GQ976" s="84"/>
      <c r="GR976" s="84"/>
      <c r="GS976" s="84"/>
      <c r="GT976" s="84"/>
      <c r="GU976" s="84"/>
      <c r="GV976" s="84"/>
      <c r="GW976" s="84"/>
      <c r="GX976" s="84"/>
      <c r="GY976" s="84"/>
      <c r="GZ976" s="84"/>
      <c r="HA976" s="84"/>
      <c r="HB976" s="84"/>
      <c r="HC976" s="84"/>
      <c r="HD976" s="84"/>
      <c r="HE976" s="84"/>
      <c r="HF976" s="84"/>
      <c r="HG976" s="84"/>
      <c r="HH976" s="84"/>
      <c r="HI976" s="84"/>
      <c r="HJ976" s="84"/>
      <c r="HK976" s="84"/>
      <c r="HL976" s="84"/>
      <c r="HM976" s="84"/>
      <c r="HN976" s="84"/>
      <c r="HO976" s="84"/>
      <c r="HP976" s="84"/>
      <c r="HQ976" s="84"/>
      <c r="HR976" s="84"/>
      <c r="HS976" s="84"/>
      <c r="HT976" s="84"/>
      <c r="HU976" s="84"/>
      <c r="HV976" s="84"/>
      <c r="HW976" s="84"/>
      <c r="HX976" s="84"/>
      <c r="HY976" s="84"/>
      <c r="HZ976" s="84"/>
      <c r="IA976" s="84"/>
      <c r="IB976" s="84"/>
      <c r="IC976" s="84"/>
      <c r="ID976" s="84"/>
      <c r="IE976" s="84"/>
      <c r="IF976" s="84"/>
      <c r="IG976" s="84"/>
      <c r="IH976" s="84"/>
      <c r="II976" s="84"/>
      <c r="IJ976" s="84"/>
      <c r="IK976" s="84"/>
      <c r="IL976" s="84"/>
      <c r="IM976" s="84"/>
      <c r="IN976" s="84"/>
      <c r="IO976" s="84"/>
      <c r="IP976" s="84"/>
      <c r="IQ976" s="84"/>
      <c r="IR976" s="84"/>
      <c r="IS976" s="84"/>
      <c r="IT976" s="84"/>
      <c r="IU976" s="84"/>
      <c r="IV976" s="84"/>
    </row>
    <row r="977" spans="1:256" s="27" customFormat="1">
      <c r="A977" s="82"/>
      <c r="D977" s="130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8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8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8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8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8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84"/>
      <c r="DH977" s="84"/>
      <c r="DI977" s="84"/>
      <c r="DJ977" s="84"/>
      <c r="DK977" s="84"/>
      <c r="DL977" s="84"/>
      <c r="DM977" s="84"/>
      <c r="DN977" s="84"/>
      <c r="DO977" s="84"/>
      <c r="DP977" s="84"/>
      <c r="DQ977" s="84"/>
      <c r="DR977" s="84"/>
      <c r="DS977" s="84"/>
      <c r="DT977" s="84"/>
      <c r="DU977" s="84"/>
      <c r="DV977" s="84"/>
      <c r="DW977" s="84"/>
      <c r="DX977" s="84"/>
      <c r="DY977" s="84"/>
      <c r="DZ977" s="84"/>
      <c r="EA977" s="84"/>
      <c r="EB977" s="84"/>
      <c r="EC977" s="84"/>
      <c r="ED977" s="84"/>
      <c r="EE977" s="84"/>
      <c r="EF977" s="84"/>
      <c r="EG977" s="84"/>
      <c r="EH977" s="84"/>
      <c r="EI977" s="84"/>
      <c r="EJ977" s="84"/>
      <c r="EK977" s="84"/>
      <c r="EL977" s="84"/>
      <c r="EM977" s="84"/>
      <c r="EN977" s="84"/>
      <c r="EO977" s="84"/>
      <c r="EP977" s="84"/>
      <c r="EQ977" s="84"/>
      <c r="ER977" s="84"/>
      <c r="ES977" s="84"/>
      <c r="ET977" s="84"/>
      <c r="EU977" s="84"/>
      <c r="EV977" s="84"/>
      <c r="EW977" s="84"/>
      <c r="EX977" s="84"/>
      <c r="EY977" s="84"/>
      <c r="EZ977" s="84"/>
      <c r="FA977" s="84"/>
      <c r="FB977" s="84"/>
      <c r="FC977" s="84"/>
      <c r="FD977" s="84"/>
      <c r="FE977" s="84"/>
      <c r="FF977" s="84"/>
      <c r="FG977" s="84"/>
      <c r="FH977" s="84"/>
      <c r="FI977" s="84"/>
      <c r="FJ977" s="84"/>
      <c r="FK977" s="84"/>
      <c r="FL977" s="84"/>
      <c r="FM977" s="84"/>
      <c r="FN977" s="84"/>
      <c r="FO977" s="84"/>
      <c r="FP977" s="84"/>
      <c r="FQ977" s="84"/>
      <c r="FR977" s="84"/>
      <c r="FS977" s="84"/>
      <c r="FT977" s="84"/>
      <c r="FU977" s="84"/>
      <c r="FV977" s="84"/>
      <c r="FW977" s="84"/>
      <c r="FX977" s="84"/>
      <c r="FY977" s="84"/>
      <c r="FZ977" s="84"/>
      <c r="GA977" s="84"/>
      <c r="GB977" s="84"/>
      <c r="GC977" s="84"/>
      <c r="GD977" s="84"/>
      <c r="GE977" s="84"/>
      <c r="GF977" s="84"/>
      <c r="GG977" s="84"/>
      <c r="GH977" s="84"/>
      <c r="GI977" s="84"/>
      <c r="GJ977" s="84"/>
      <c r="GK977" s="84"/>
      <c r="GL977" s="84"/>
      <c r="GM977" s="84"/>
      <c r="GN977" s="84"/>
      <c r="GO977" s="84"/>
      <c r="GP977" s="84"/>
      <c r="GQ977" s="84"/>
      <c r="GR977" s="84"/>
      <c r="GS977" s="84"/>
      <c r="GT977" s="84"/>
      <c r="GU977" s="84"/>
      <c r="GV977" s="84"/>
      <c r="GW977" s="84"/>
      <c r="GX977" s="84"/>
      <c r="GY977" s="84"/>
      <c r="GZ977" s="84"/>
      <c r="HA977" s="84"/>
      <c r="HB977" s="84"/>
      <c r="HC977" s="84"/>
      <c r="HD977" s="84"/>
      <c r="HE977" s="84"/>
      <c r="HF977" s="84"/>
      <c r="HG977" s="84"/>
      <c r="HH977" s="84"/>
      <c r="HI977" s="84"/>
      <c r="HJ977" s="84"/>
      <c r="HK977" s="84"/>
      <c r="HL977" s="84"/>
      <c r="HM977" s="84"/>
      <c r="HN977" s="84"/>
      <c r="HO977" s="84"/>
      <c r="HP977" s="84"/>
      <c r="HQ977" s="84"/>
      <c r="HR977" s="84"/>
      <c r="HS977" s="84"/>
      <c r="HT977" s="84"/>
      <c r="HU977" s="84"/>
      <c r="HV977" s="84"/>
      <c r="HW977" s="84"/>
      <c r="HX977" s="84"/>
      <c r="HY977" s="84"/>
      <c r="HZ977" s="84"/>
      <c r="IA977" s="84"/>
      <c r="IB977" s="84"/>
      <c r="IC977" s="84"/>
      <c r="ID977" s="84"/>
      <c r="IE977" s="84"/>
      <c r="IF977" s="84"/>
      <c r="IG977" s="84"/>
      <c r="IH977" s="84"/>
      <c r="II977" s="84"/>
      <c r="IJ977" s="84"/>
      <c r="IK977" s="84"/>
      <c r="IL977" s="84"/>
      <c r="IM977" s="84"/>
      <c r="IN977" s="84"/>
      <c r="IO977" s="84"/>
      <c r="IP977" s="84"/>
      <c r="IQ977" s="84"/>
      <c r="IR977" s="84"/>
      <c r="IS977" s="84"/>
      <c r="IT977" s="84"/>
      <c r="IU977" s="84"/>
      <c r="IV977" s="84"/>
    </row>
    <row r="978" spans="1:256" s="27" customFormat="1">
      <c r="A978" s="82"/>
      <c r="D978" s="130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8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8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8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8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8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84"/>
      <c r="DH978" s="84"/>
      <c r="DI978" s="84"/>
      <c r="DJ978" s="84"/>
      <c r="DK978" s="84"/>
      <c r="DL978" s="84"/>
      <c r="DM978" s="84"/>
      <c r="DN978" s="84"/>
      <c r="DO978" s="84"/>
      <c r="DP978" s="84"/>
      <c r="DQ978" s="84"/>
      <c r="DR978" s="84"/>
      <c r="DS978" s="84"/>
      <c r="DT978" s="84"/>
      <c r="DU978" s="84"/>
      <c r="DV978" s="84"/>
      <c r="DW978" s="84"/>
      <c r="DX978" s="84"/>
      <c r="DY978" s="84"/>
      <c r="DZ978" s="84"/>
      <c r="EA978" s="84"/>
      <c r="EB978" s="84"/>
      <c r="EC978" s="84"/>
      <c r="ED978" s="84"/>
      <c r="EE978" s="84"/>
      <c r="EF978" s="84"/>
      <c r="EG978" s="84"/>
      <c r="EH978" s="84"/>
      <c r="EI978" s="84"/>
      <c r="EJ978" s="84"/>
      <c r="EK978" s="84"/>
      <c r="EL978" s="84"/>
      <c r="EM978" s="84"/>
      <c r="EN978" s="84"/>
      <c r="EO978" s="84"/>
      <c r="EP978" s="84"/>
      <c r="EQ978" s="84"/>
      <c r="ER978" s="84"/>
      <c r="ES978" s="84"/>
      <c r="ET978" s="84"/>
      <c r="EU978" s="84"/>
      <c r="EV978" s="84"/>
      <c r="EW978" s="84"/>
      <c r="EX978" s="84"/>
      <c r="EY978" s="84"/>
      <c r="EZ978" s="84"/>
      <c r="FA978" s="84"/>
      <c r="FB978" s="84"/>
      <c r="FC978" s="84"/>
      <c r="FD978" s="84"/>
      <c r="FE978" s="84"/>
      <c r="FF978" s="84"/>
      <c r="FG978" s="84"/>
      <c r="FH978" s="84"/>
      <c r="FI978" s="84"/>
      <c r="FJ978" s="84"/>
      <c r="FK978" s="84"/>
      <c r="FL978" s="84"/>
      <c r="FM978" s="84"/>
      <c r="FN978" s="84"/>
      <c r="FO978" s="84"/>
      <c r="FP978" s="84"/>
      <c r="FQ978" s="84"/>
      <c r="FR978" s="84"/>
      <c r="FS978" s="84"/>
      <c r="FT978" s="84"/>
      <c r="FU978" s="84"/>
      <c r="FV978" s="84"/>
      <c r="FW978" s="84"/>
      <c r="FX978" s="84"/>
      <c r="FY978" s="84"/>
      <c r="FZ978" s="84"/>
      <c r="GA978" s="84"/>
      <c r="GB978" s="84"/>
      <c r="GC978" s="84"/>
      <c r="GD978" s="84"/>
      <c r="GE978" s="84"/>
      <c r="GF978" s="84"/>
      <c r="GG978" s="84"/>
      <c r="GH978" s="84"/>
      <c r="GI978" s="84"/>
      <c r="GJ978" s="84"/>
      <c r="GK978" s="84"/>
      <c r="GL978" s="84"/>
      <c r="GM978" s="84"/>
      <c r="GN978" s="84"/>
      <c r="GO978" s="84"/>
      <c r="GP978" s="84"/>
      <c r="GQ978" s="84"/>
      <c r="GR978" s="84"/>
      <c r="GS978" s="84"/>
      <c r="GT978" s="84"/>
      <c r="GU978" s="84"/>
      <c r="GV978" s="84"/>
      <c r="GW978" s="84"/>
      <c r="GX978" s="84"/>
      <c r="GY978" s="84"/>
      <c r="GZ978" s="84"/>
      <c r="HA978" s="84"/>
      <c r="HB978" s="84"/>
      <c r="HC978" s="84"/>
      <c r="HD978" s="84"/>
      <c r="HE978" s="84"/>
      <c r="HF978" s="84"/>
      <c r="HG978" s="84"/>
      <c r="HH978" s="84"/>
      <c r="HI978" s="84"/>
      <c r="HJ978" s="84"/>
      <c r="HK978" s="84"/>
      <c r="HL978" s="84"/>
      <c r="HM978" s="84"/>
      <c r="HN978" s="84"/>
      <c r="HO978" s="84"/>
      <c r="HP978" s="84"/>
      <c r="HQ978" s="84"/>
      <c r="HR978" s="84"/>
      <c r="HS978" s="84"/>
      <c r="HT978" s="84"/>
      <c r="HU978" s="84"/>
      <c r="HV978" s="84"/>
      <c r="HW978" s="84"/>
      <c r="HX978" s="84"/>
      <c r="HY978" s="84"/>
      <c r="HZ978" s="84"/>
      <c r="IA978" s="84"/>
      <c r="IB978" s="84"/>
      <c r="IC978" s="84"/>
      <c r="ID978" s="84"/>
      <c r="IE978" s="84"/>
      <c r="IF978" s="84"/>
      <c r="IG978" s="84"/>
      <c r="IH978" s="84"/>
      <c r="II978" s="84"/>
      <c r="IJ978" s="84"/>
      <c r="IK978" s="84"/>
      <c r="IL978" s="84"/>
      <c r="IM978" s="84"/>
      <c r="IN978" s="84"/>
      <c r="IO978" s="84"/>
      <c r="IP978" s="84"/>
      <c r="IQ978" s="84"/>
      <c r="IR978" s="84"/>
      <c r="IS978" s="84"/>
      <c r="IT978" s="84"/>
      <c r="IU978" s="84"/>
      <c r="IV978" s="84"/>
    </row>
    <row r="979" spans="1:256" s="27" customFormat="1">
      <c r="A979" s="82"/>
      <c r="D979" s="130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8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8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8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8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8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84"/>
      <c r="DH979" s="84"/>
      <c r="DI979" s="84"/>
      <c r="DJ979" s="84"/>
      <c r="DK979" s="84"/>
      <c r="DL979" s="84"/>
      <c r="DM979" s="84"/>
      <c r="DN979" s="84"/>
      <c r="DO979" s="84"/>
      <c r="DP979" s="84"/>
      <c r="DQ979" s="84"/>
      <c r="DR979" s="84"/>
      <c r="DS979" s="84"/>
      <c r="DT979" s="84"/>
      <c r="DU979" s="84"/>
      <c r="DV979" s="84"/>
      <c r="DW979" s="84"/>
      <c r="DX979" s="84"/>
      <c r="DY979" s="84"/>
      <c r="DZ979" s="84"/>
      <c r="EA979" s="84"/>
      <c r="EB979" s="84"/>
      <c r="EC979" s="84"/>
      <c r="ED979" s="84"/>
      <c r="EE979" s="84"/>
      <c r="EF979" s="84"/>
      <c r="EG979" s="84"/>
      <c r="EH979" s="84"/>
      <c r="EI979" s="84"/>
      <c r="EJ979" s="84"/>
      <c r="EK979" s="84"/>
      <c r="EL979" s="84"/>
      <c r="EM979" s="84"/>
      <c r="EN979" s="84"/>
      <c r="EO979" s="84"/>
      <c r="EP979" s="84"/>
      <c r="EQ979" s="84"/>
      <c r="ER979" s="84"/>
      <c r="ES979" s="84"/>
      <c r="ET979" s="84"/>
      <c r="EU979" s="84"/>
      <c r="EV979" s="84"/>
      <c r="EW979" s="84"/>
      <c r="EX979" s="84"/>
      <c r="EY979" s="84"/>
      <c r="EZ979" s="84"/>
      <c r="FA979" s="84"/>
      <c r="FB979" s="84"/>
      <c r="FC979" s="84"/>
      <c r="FD979" s="84"/>
      <c r="FE979" s="84"/>
      <c r="FF979" s="84"/>
      <c r="FG979" s="84"/>
      <c r="FH979" s="84"/>
      <c r="FI979" s="84"/>
      <c r="FJ979" s="84"/>
      <c r="FK979" s="84"/>
      <c r="FL979" s="84"/>
      <c r="FM979" s="84"/>
      <c r="FN979" s="84"/>
      <c r="FO979" s="84"/>
      <c r="FP979" s="84"/>
      <c r="FQ979" s="84"/>
      <c r="FR979" s="84"/>
      <c r="FS979" s="84"/>
      <c r="FT979" s="84"/>
      <c r="FU979" s="84"/>
      <c r="FV979" s="84"/>
      <c r="FW979" s="84"/>
      <c r="FX979" s="84"/>
      <c r="FY979" s="84"/>
      <c r="FZ979" s="84"/>
      <c r="GA979" s="84"/>
      <c r="GB979" s="84"/>
      <c r="GC979" s="84"/>
      <c r="GD979" s="84"/>
      <c r="GE979" s="84"/>
      <c r="GF979" s="84"/>
      <c r="GG979" s="84"/>
      <c r="GH979" s="84"/>
      <c r="GI979" s="84"/>
      <c r="GJ979" s="84"/>
      <c r="GK979" s="84"/>
      <c r="GL979" s="84"/>
      <c r="GM979" s="84"/>
      <c r="GN979" s="84"/>
      <c r="GO979" s="84"/>
      <c r="GP979" s="84"/>
      <c r="GQ979" s="84"/>
      <c r="GR979" s="84"/>
      <c r="GS979" s="84"/>
      <c r="GT979" s="84"/>
      <c r="GU979" s="84"/>
      <c r="GV979" s="84"/>
      <c r="GW979" s="84"/>
      <c r="GX979" s="84"/>
      <c r="GY979" s="84"/>
      <c r="GZ979" s="84"/>
      <c r="HA979" s="84"/>
      <c r="HB979" s="84"/>
      <c r="HC979" s="84"/>
      <c r="HD979" s="84"/>
      <c r="HE979" s="84"/>
      <c r="HF979" s="84"/>
      <c r="HG979" s="84"/>
      <c r="HH979" s="84"/>
      <c r="HI979" s="84"/>
      <c r="HJ979" s="84"/>
      <c r="HK979" s="84"/>
      <c r="HL979" s="84"/>
      <c r="HM979" s="84"/>
      <c r="HN979" s="84"/>
      <c r="HO979" s="84"/>
      <c r="HP979" s="84"/>
      <c r="HQ979" s="84"/>
      <c r="HR979" s="84"/>
      <c r="HS979" s="84"/>
      <c r="HT979" s="84"/>
      <c r="HU979" s="84"/>
      <c r="HV979" s="84"/>
      <c r="HW979" s="84"/>
      <c r="HX979" s="84"/>
      <c r="HY979" s="84"/>
      <c r="HZ979" s="84"/>
      <c r="IA979" s="84"/>
      <c r="IB979" s="84"/>
      <c r="IC979" s="84"/>
      <c r="ID979" s="84"/>
      <c r="IE979" s="84"/>
      <c r="IF979" s="84"/>
      <c r="IG979" s="84"/>
      <c r="IH979" s="84"/>
      <c r="II979" s="84"/>
      <c r="IJ979" s="84"/>
      <c r="IK979" s="84"/>
      <c r="IL979" s="84"/>
      <c r="IM979" s="84"/>
      <c r="IN979" s="84"/>
      <c r="IO979" s="84"/>
      <c r="IP979" s="84"/>
      <c r="IQ979" s="84"/>
      <c r="IR979" s="84"/>
      <c r="IS979" s="84"/>
      <c r="IT979" s="84"/>
      <c r="IU979" s="84"/>
      <c r="IV979" s="84"/>
    </row>
    <row r="980" spans="1:256" s="27" customFormat="1">
      <c r="A980" s="82"/>
      <c r="D980" s="130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8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8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8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8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8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84"/>
      <c r="DH980" s="84"/>
      <c r="DI980" s="84"/>
      <c r="DJ980" s="84"/>
      <c r="DK980" s="84"/>
      <c r="DL980" s="84"/>
      <c r="DM980" s="84"/>
      <c r="DN980" s="84"/>
      <c r="DO980" s="84"/>
      <c r="DP980" s="84"/>
      <c r="DQ980" s="84"/>
      <c r="DR980" s="84"/>
      <c r="DS980" s="84"/>
      <c r="DT980" s="84"/>
      <c r="DU980" s="84"/>
      <c r="DV980" s="84"/>
      <c r="DW980" s="84"/>
      <c r="DX980" s="84"/>
      <c r="DY980" s="84"/>
      <c r="DZ980" s="84"/>
      <c r="EA980" s="84"/>
      <c r="EB980" s="84"/>
      <c r="EC980" s="84"/>
      <c r="ED980" s="84"/>
      <c r="EE980" s="84"/>
      <c r="EF980" s="84"/>
      <c r="EG980" s="84"/>
      <c r="EH980" s="84"/>
      <c r="EI980" s="84"/>
      <c r="EJ980" s="84"/>
      <c r="EK980" s="84"/>
      <c r="EL980" s="84"/>
      <c r="EM980" s="84"/>
      <c r="EN980" s="84"/>
      <c r="EO980" s="84"/>
      <c r="EP980" s="84"/>
      <c r="EQ980" s="84"/>
      <c r="ER980" s="84"/>
      <c r="ES980" s="84"/>
      <c r="ET980" s="84"/>
      <c r="EU980" s="84"/>
      <c r="EV980" s="84"/>
      <c r="EW980" s="84"/>
      <c r="EX980" s="84"/>
      <c r="EY980" s="84"/>
      <c r="EZ980" s="84"/>
      <c r="FA980" s="84"/>
      <c r="FB980" s="84"/>
      <c r="FC980" s="84"/>
      <c r="FD980" s="84"/>
      <c r="FE980" s="84"/>
      <c r="FF980" s="84"/>
      <c r="FG980" s="84"/>
      <c r="FH980" s="84"/>
      <c r="FI980" s="84"/>
      <c r="FJ980" s="84"/>
      <c r="FK980" s="84"/>
      <c r="FL980" s="84"/>
      <c r="FM980" s="84"/>
      <c r="FN980" s="84"/>
      <c r="FO980" s="84"/>
      <c r="FP980" s="84"/>
      <c r="FQ980" s="84"/>
      <c r="FR980" s="84"/>
      <c r="FS980" s="84"/>
      <c r="FT980" s="84"/>
      <c r="FU980" s="84"/>
      <c r="FV980" s="84"/>
      <c r="FW980" s="84"/>
      <c r="FX980" s="84"/>
      <c r="FY980" s="84"/>
      <c r="FZ980" s="84"/>
      <c r="GA980" s="84"/>
      <c r="GB980" s="84"/>
      <c r="GC980" s="84"/>
      <c r="GD980" s="84"/>
      <c r="GE980" s="84"/>
      <c r="GF980" s="84"/>
      <c r="GG980" s="84"/>
      <c r="GH980" s="84"/>
      <c r="GI980" s="84"/>
      <c r="GJ980" s="84"/>
      <c r="GK980" s="84"/>
      <c r="GL980" s="84"/>
      <c r="GM980" s="84"/>
      <c r="GN980" s="84"/>
      <c r="GO980" s="84"/>
      <c r="GP980" s="84"/>
      <c r="GQ980" s="84"/>
      <c r="GR980" s="84"/>
      <c r="GS980" s="84"/>
      <c r="GT980" s="84"/>
      <c r="GU980" s="84"/>
      <c r="GV980" s="84"/>
      <c r="GW980" s="84"/>
      <c r="GX980" s="84"/>
      <c r="GY980" s="84"/>
      <c r="GZ980" s="84"/>
      <c r="HA980" s="84"/>
      <c r="HB980" s="84"/>
      <c r="HC980" s="84"/>
      <c r="HD980" s="84"/>
      <c r="HE980" s="84"/>
      <c r="HF980" s="84"/>
      <c r="HG980" s="84"/>
      <c r="HH980" s="84"/>
      <c r="HI980" s="84"/>
      <c r="HJ980" s="84"/>
      <c r="HK980" s="84"/>
      <c r="HL980" s="84"/>
      <c r="HM980" s="84"/>
      <c r="HN980" s="84"/>
      <c r="HO980" s="84"/>
      <c r="HP980" s="84"/>
      <c r="HQ980" s="84"/>
      <c r="HR980" s="84"/>
      <c r="HS980" s="84"/>
      <c r="HT980" s="84"/>
      <c r="HU980" s="84"/>
      <c r="HV980" s="84"/>
      <c r="HW980" s="84"/>
      <c r="HX980" s="84"/>
      <c r="HY980" s="84"/>
      <c r="HZ980" s="84"/>
      <c r="IA980" s="84"/>
      <c r="IB980" s="84"/>
      <c r="IC980" s="84"/>
      <c r="ID980" s="84"/>
      <c r="IE980" s="84"/>
      <c r="IF980" s="84"/>
      <c r="IG980" s="84"/>
      <c r="IH980" s="84"/>
      <c r="II980" s="84"/>
      <c r="IJ980" s="84"/>
      <c r="IK980" s="84"/>
      <c r="IL980" s="84"/>
      <c r="IM980" s="84"/>
      <c r="IN980" s="84"/>
      <c r="IO980" s="84"/>
      <c r="IP980" s="84"/>
      <c r="IQ980" s="84"/>
      <c r="IR980" s="84"/>
      <c r="IS980" s="84"/>
      <c r="IT980" s="84"/>
      <c r="IU980" s="84"/>
      <c r="IV980" s="84"/>
    </row>
    <row r="981" spans="1:256" s="27" customFormat="1">
      <c r="A981" s="82"/>
      <c r="D981" s="130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8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8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8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8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8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84"/>
      <c r="DH981" s="84"/>
      <c r="DI981" s="84"/>
      <c r="DJ981" s="84"/>
      <c r="DK981" s="84"/>
      <c r="DL981" s="84"/>
      <c r="DM981" s="84"/>
      <c r="DN981" s="84"/>
      <c r="DO981" s="84"/>
      <c r="DP981" s="84"/>
      <c r="DQ981" s="84"/>
      <c r="DR981" s="84"/>
      <c r="DS981" s="84"/>
      <c r="DT981" s="84"/>
      <c r="DU981" s="84"/>
      <c r="DV981" s="84"/>
      <c r="DW981" s="84"/>
      <c r="DX981" s="84"/>
      <c r="DY981" s="84"/>
      <c r="DZ981" s="84"/>
      <c r="EA981" s="84"/>
      <c r="EB981" s="84"/>
      <c r="EC981" s="84"/>
      <c r="ED981" s="84"/>
      <c r="EE981" s="84"/>
      <c r="EF981" s="84"/>
      <c r="EG981" s="84"/>
      <c r="EH981" s="84"/>
      <c r="EI981" s="84"/>
      <c r="EJ981" s="84"/>
      <c r="EK981" s="84"/>
      <c r="EL981" s="84"/>
      <c r="EM981" s="84"/>
      <c r="EN981" s="84"/>
      <c r="EO981" s="84"/>
      <c r="EP981" s="84"/>
      <c r="EQ981" s="84"/>
      <c r="ER981" s="84"/>
      <c r="ES981" s="84"/>
      <c r="ET981" s="84"/>
      <c r="EU981" s="84"/>
      <c r="EV981" s="84"/>
      <c r="EW981" s="84"/>
      <c r="EX981" s="84"/>
      <c r="EY981" s="84"/>
      <c r="EZ981" s="84"/>
      <c r="FA981" s="84"/>
      <c r="FB981" s="84"/>
      <c r="FC981" s="84"/>
      <c r="FD981" s="84"/>
      <c r="FE981" s="84"/>
      <c r="FF981" s="84"/>
      <c r="FG981" s="84"/>
      <c r="FH981" s="84"/>
      <c r="FI981" s="84"/>
      <c r="FJ981" s="84"/>
      <c r="FK981" s="84"/>
      <c r="FL981" s="84"/>
      <c r="FM981" s="84"/>
      <c r="FN981" s="84"/>
      <c r="FO981" s="84"/>
      <c r="FP981" s="84"/>
      <c r="FQ981" s="84"/>
      <c r="FR981" s="84"/>
      <c r="FS981" s="84"/>
      <c r="FT981" s="84"/>
      <c r="FU981" s="84"/>
      <c r="FV981" s="84"/>
      <c r="FW981" s="84"/>
      <c r="FX981" s="84"/>
      <c r="FY981" s="84"/>
      <c r="FZ981" s="84"/>
      <c r="GA981" s="84"/>
      <c r="GB981" s="84"/>
      <c r="GC981" s="84"/>
      <c r="GD981" s="84"/>
      <c r="GE981" s="84"/>
      <c r="GF981" s="84"/>
      <c r="GG981" s="84"/>
      <c r="GH981" s="84"/>
      <c r="GI981" s="84"/>
      <c r="GJ981" s="84"/>
      <c r="GK981" s="84"/>
      <c r="GL981" s="84"/>
      <c r="GM981" s="84"/>
      <c r="GN981" s="84"/>
      <c r="GO981" s="84"/>
      <c r="GP981" s="84"/>
      <c r="GQ981" s="84"/>
      <c r="GR981" s="84"/>
      <c r="GS981" s="84"/>
      <c r="GT981" s="84"/>
      <c r="GU981" s="84"/>
      <c r="GV981" s="84"/>
      <c r="GW981" s="84"/>
      <c r="GX981" s="84"/>
      <c r="GY981" s="84"/>
      <c r="GZ981" s="84"/>
      <c r="HA981" s="84"/>
      <c r="HB981" s="84"/>
      <c r="HC981" s="84"/>
      <c r="HD981" s="84"/>
      <c r="HE981" s="84"/>
      <c r="HF981" s="84"/>
      <c r="HG981" s="84"/>
      <c r="HH981" s="84"/>
      <c r="HI981" s="84"/>
      <c r="HJ981" s="84"/>
      <c r="HK981" s="84"/>
      <c r="HL981" s="84"/>
      <c r="HM981" s="84"/>
      <c r="HN981" s="84"/>
      <c r="HO981" s="84"/>
      <c r="HP981" s="84"/>
      <c r="HQ981" s="84"/>
      <c r="HR981" s="84"/>
      <c r="HS981" s="84"/>
      <c r="HT981" s="84"/>
      <c r="HU981" s="84"/>
      <c r="HV981" s="84"/>
      <c r="HW981" s="84"/>
      <c r="HX981" s="84"/>
      <c r="HY981" s="84"/>
      <c r="HZ981" s="84"/>
      <c r="IA981" s="84"/>
      <c r="IB981" s="84"/>
      <c r="IC981" s="84"/>
      <c r="ID981" s="84"/>
      <c r="IE981" s="84"/>
      <c r="IF981" s="84"/>
      <c r="IG981" s="84"/>
      <c r="IH981" s="84"/>
      <c r="II981" s="84"/>
      <c r="IJ981" s="84"/>
      <c r="IK981" s="84"/>
      <c r="IL981" s="84"/>
      <c r="IM981" s="84"/>
      <c r="IN981" s="84"/>
      <c r="IO981" s="84"/>
      <c r="IP981" s="84"/>
      <c r="IQ981" s="84"/>
      <c r="IR981" s="84"/>
      <c r="IS981" s="84"/>
      <c r="IT981" s="84"/>
      <c r="IU981" s="84"/>
      <c r="IV981" s="84"/>
    </row>
    <row r="982" spans="1:256" s="27" customFormat="1">
      <c r="A982" s="82"/>
      <c r="D982" s="130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8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8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8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8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8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84"/>
      <c r="DH982" s="84"/>
      <c r="DI982" s="84"/>
      <c r="DJ982" s="84"/>
      <c r="DK982" s="84"/>
      <c r="DL982" s="84"/>
      <c r="DM982" s="84"/>
      <c r="DN982" s="84"/>
      <c r="DO982" s="84"/>
      <c r="DP982" s="84"/>
      <c r="DQ982" s="84"/>
      <c r="DR982" s="84"/>
      <c r="DS982" s="84"/>
      <c r="DT982" s="84"/>
      <c r="DU982" s="84"/>
      <c r="DV982" s="84"/>
      <c r="DW982" s="84"/>
      <c r="DX982" s="84"/>
      <c r="DY982" s="84"/>
      <c r="DZ982" s="84"/>
      <c r="EA982" s="84"/>
      <c r="EB982" s="84"/>
      <c r="EC982" s="84"/>
      <c r="ED982" s="84"/>
      <c r="EE982" s="84"/>
      <c r="EF982" s="84"/>
      <c r="EG982" s="84"/>
      <c r="EH982" s="84"/>
      <c r="EI982" s="84"/>
      <c r="EJ982" s="84"/>
      <c r="EK982" s="84"/>
      <c r="EL982" s="84"/>
      <c r="EM982" s="84"/>
      <c r="EN982" s="84"/>
      <c r="EO982" s="84"/>
      <c r="EP982" s="84"/>
      <c r="EQ982" s="84"/>
      <c r="ER982" s="84"/>
      <c r="ES982" s="84"/>
      <c r="ET982" s="84"/>
      <c r="EU982" s="84"/>
      <c r="EV982" s="84"/>
      <c r="EW982" s="84"/>
      <c r="EX982" s="84"/>
      <c r="EY982" s="84"/>
      <c r="EZ982" s="84"/>
      <c r="FA982" s="84"/>
      <c r="FB982" s="84"/>
      <c r="FC982" s="84"/>
      <c r="FD982" s="84"/>
      <c r="FE982" s="84"/>
      <c r="FF982" s="84"/>
      <c r="FG982" s="84"/>
      <c r="FH982" s="84"/>
      <c r="FI982" s="84"/>
      <c r="FJ982" s="84"/>
      <c r="FK982" s="84"/>
      <c r="FL982" s="84"/>
      <c r="FM982" s="84"/>
      <c r="FN982" s="84"/>
      <c r="FO982" s="84"/>
      <c r="FP982" s="84"/>
      <c r="FQ982" s="84"/>
      <c r="FR982" s="84"/>
      <c r="FS982" s="84"/>
      <c r="FT982" s="84"/>
      <c r="FU982" s="84"/>
      <c r="FV982" s="84"/>
      <c r="FW982" s="84"/>
      <c r="FX982" s="84"/>
      <c r="FY982" s="84"/>
      <c r="FZ982" s="84"/>
      <c r="GA982" s="84"/>
      <c r="GB982" s="84"/>
      <c r="GC982" s="84"/>
      <c r="GD982" s="84"/>
      <c r="GE982" s="84"/>
      <c r="GF982" s="84"/>
      <c r="GG982" s="84"/>
      <c r="GH982" s="84"/>
      <c r="GI982" s="84"/>
      <c r="GJ982" s="84"/>
      <c r="GK982" s="84"/>
      <c r="GL982" s="84"/>
      <c r="GM982" s="84"/>
      <c r="GN982" s="84"/>
      <c r="GO982" s="84"/>
      <c r="GP982" s="84"/>
      <c r="GQ982" s="84"/>
      <c r="GR982" s="84"/>
      <c r="GS982" s="84"/>
      <c r="GT982" s="84"/>
      <c r="GU982" s="84"/>
      <c r="GV982" s="84"/>
      <c r="GW982" s="84"/>
      <c r="GX982" s="84"/>
      <c r="GY982" s="84"/>
      <c r="GZ982" s="84"/>
      <c r="HA982" s="84"/>
      <c r="HB982" s="84"/>
      <c r="HC982" s="84"/>
      <c r="HD982" s="84"/>
      <c r="HE982" s="84"/>
      <c r="HF982" s="84"/>
      <c r="HG982" s="84"/>
      <c r="HH982" s="84"/>
      <c r="HI982" s="84"/>
      <c r="HJ982" s="84"/>
      <c r="HK982" s="84"/>
      <c r="HL982" s="84"/>
      <c r="HM982" s="84"/>
      <c r="HN982" s="84"/>
      <c r="HO982" s="84"/>
      <c r="HP982" s="84"/>
      <c r="HQ982" s="84"/>
      <c r="HR982" s="84"/>
      <c r="HS982" s="84"/>
      <c r="HT982" s="84"/>
      <c r="HU982" s="84"/>
      <c r="HV982" s="84"/>
      <c r="HW982" s="84"/>
      <c r="HX982" s="84"/>
      <c r="HY982" s="84"/>
      <c r="HZ982" s="84"/>
      <c r="IA982" s="84"/>
      <c r="IB982" s="84"/>
      <c r="IC982" s="84"/>
      <c r="ID982" s="84"/>
      <c r="IE982" s="84"/>
      <c r="IF982" s="84"/>
      <c r="IG982" s="84"/>
      <c r="IH982" s="84"/>
      <c r="II982" s="84"/>
      <c r="IJ982" s="84"/>
      <c r="IK982" s="84"/>
      <c r="IL982" s="84"/>
      <c r="IM982" s="84"/>
      <c r="IN982" s="84"/>
      <c r="IO982" s="84"/>
      <c r="IP982" s="84"/>
      <c r="IQ982" s="84"/>
      <c r="IR982" s="84"/>
      <c r="IS982" s="84"/>
      <c r="IT982" s="84"/>
      <c r="IU982" s="84"/>
      <c r="IV982" s="84"/>
    </row>
    <row r="983" spans="1:256" s="27" customFormat="1">
      <c r="A983" s="82"/>
      <c r="D983" s="130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8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84"/>
      <c r="BD983" s="84"/>
      <c r="BE983" s="84"/>
      <c r="BF983" s="84"/>
      <c r="BG983" s="84"/>
      <c r="BH983" s="84"/>
      <c r="BI983" s="84"/>
      <c r="BJ983" s="84"/>
      <c r="BK983" s="84"/>
      <c r="BL983" s="84"/>
      <c r="BM983" s="84"/>
      <c r="BN983" s="84"/>
      <c r="BO983" s="84"/>
      <c r="BP983" s="84"/>
      <c r="BQ983" s="84"/>
      <c r="BR983" s="84"/>
      <c r="BS983" s="84"/>
      <c r="BT983" s="84"/>
      <c r="BU983" s="84"/>
      <c r="BV983" s="84"/>
      <c r="BW983" s="84"/>
      <c r="BX983" s="84"/>
      <c r="BY983" s="84"/>
      <c r="BZ983" s="84"/>
      <c r="CA983" s="84"/>
      <c r="CB983" s="84"/>
      <c r="CC983" s="84"/>
      <c r="CD983" s="84"/>
      <c r="CE983" s="84"/>
      <c r="CF983" s="84"/>
      <c r="CG983" s="84"/>
      <c r="CH983" s="84"/>
      <c r="CI983" s="84"/>
      <c r="CJ983" s="84"/>
      <c r="CK983" s="84"/>
      <c r="CL983" s="84"/>
      <c r="CM983" s="84"/>
      <c r="CN983" s="84"/>
      <c r="CO983" s="84"/>
      <c r="CP983" s="84"/>
      <c r="CQ983" s="84"/>
      <c r="CR983" s="84"/>
      <c r="CS983" s="84"/>
      <c r="CT983" s="84"/>
      <c r="CU983" s="84"/>
      <c r="CV983" s="84"/>
      <c r="CW983" s="84"/>
      <c r="CX983" s="84"/>
      <c r="CY983" s="84"/>
      <c r="CZ983" s="84"/>
      <c r="DA983" s="84"/>
      <c r="DB983" s="84"/>
      <c r="DC983" s="84"/>
      <c r="DD983" s="84"/>
      <c r="DE983" s="84"/>
      <c r="DF983" s="84"/>
      <c r="DG983" s="84"/>
      <c r="DH983" s="84"/>
      <c r="DI983" s="84"/>
      <c r="DJ983" s="84"/>
      <c r="DK983" s="84"/>
      <c r="DL983" s="84"/>
      <c r="DM983" s="84"/>
      <c r="DN983" s="84"/>
      <c r="DO983" s="84"/>
      <c r="DP983" s="84"/>
      <c r="DQ983" s="84"/>
      <c r="DR983" s="84"/>
      <c r="DS983" s="84"/>
      <c r="DT983" s="84"/>
      <c r="DU983" s="84"/>
      <c r="DV983" s="84"/>
      <c r="DW983" s="84"/>
      <c r="DX983" s="84"/>
      <c r="DY983" s="84"/>
      <c r="DZ983" s="84"/>
      <c r="EA983" s="84"/>
      <c r="EB983" s="84"/>
      <c r="EC983" s="84"/>
      <c r="ED983" s="84"/>
      <c r="EE983" s="84"/>
      <c r="EF983" s="84"/>
      <c r="EG983" s="84"/>
      <c r="EH983" s="84"/>
      <c r="EI983" s="84"/>
      <c r="EJ983" s="84"/>
      <c r="EK983" s="84"/>
      <c r="EL983" s="84"/>
      <c r="EM983" s="84"/>
      <c r="EN983" s="84"/>
      <c r="EO983" s="84"/>
      <c r="EP983" s="84"/>
      <c r="EQ983" s="84"/>
      <c r="ER983" s="84"/>
      <c r="ES983" s="84"/>
      <c r="ET983" s="84"/>
      <c r="EU983" s="84"/>
      <c r="EV983" s="84"/>
      <c r="EW983" s="84"/>
      <c r="EX983" s="84"/>
      <c r="EY983" s="84"/>
      <c r="EZ983" s="84"/>
      <c r="FA983" s="84"/>
      <c r="FB983" s="84"/>
      <c r="FC983" s="84"/>
      <c r="FD983" s="84"/>
      <c r="FE983" s="84"/>
      <c r="FF983" s="84"/>
      <c r="FG983" s="84"/>
      <c r="FH983" s="84"/>
      <c r="FI983" s="84"/>
      <c r="FJ983" s="84"/>
      <c r="FK983" s="84"/>
      <c r="FL983" s="84"/>
      <c r="FM983" s="84"/>
      <c r="FN983" s="84"/>
      <c r="FO983" s="84"/>
      <c r="FP983" s="84"/>
      <c r="FQ983" s="84"/>
      <c r="FR983" s="84"/>
      <c r="FS983" s="84"/>
      <c r="FT983" s="84"/>
      <c r="FU983" s="84"/>
      <c r="FV983" s="84"/>
      <c r="FW983" s="84"/>
      <c r="FX983" s="84"/>
      <c r="FY983" s="84"/>
      <c r="FZ983" s="84"/>
      <c r="GA983" s="84"/>
      <c r="GB983" s="84"/>
      <c r="GC983" s="84"/>
      <c r="GD983" s="84"/>
      <c r="GE983" s="84"/>
      <c r="GF983" s="84"/>
      <c r="GG983" s="84"/>
      <c r="GH983" s="84"/>
      <c r="GI983" s="84"/>
      <c r="GJ983" s="84"/>
      <c r="GK983" s="84"/>
      <c r="GL983" s="84"/>
      <c r="GM983" s="84"/>
      <c r="GN983" s="84"/>
      <c r="GO983" s="84"/>
      <c r="GP983" s="84"/>
      <c r="GQ983" s="84"/>
      <c r="GR983" s="84"/>
      <c r="GS983" s="84"/>
      <c r="GT983" s="84"/>
      <c r="GU983" s="84"/>
      <c r="GV983" s="84"/>
      <c r="GW983" s="84"/>
      <c r="GX983" s="84"/>
      <c r="GY983" s="84"/>
      <c r="GZ983" s="84"/>
      <c r="HA983" s="84"/>
      <c r="HB983" s="84"/>
      <c r="HC983" s="84"/>
      <c r="HD983" s="84"/>
      <c r="HE983" s="84"/>
      <c r="HF983" s="84"/>
      <c r="HG983" s="84"/>
      <c r="HH983" s="84"/>
      <c r="HI983" s="84"/>
      <c r="HJ983" s="84"/>
      <c r="HK983" s="84"/>
      <c r="HL983" s="84"/>
      <c r="HM983" s="84"/>
      <c r="HN983" s="84"/>
      <c r="HO983" s="84"/>
      <c r="HP983" s="84"/>
      <c r="HQ983" s="84"/>
      <c r="HR983" s="84"/>
      <c r="HS983" s="84"/>
      <c r="HT983" s="84"/>
      <c r="HU983" s="84"/>
      <c r="HV983" s="84"/>
      <c r="HW983" s="84"/>
      <c r="HX983" s="84"/>
      <c r="HY983" s="84"/>
      <c r="HZ983" s="84"/>
      <c r="IA983" s="84"/>
      <c r="IB983" s="84"/>
      <c r="IC983" s="84"/>
      <c r="ID983" s="84"/>
      <c r="IE983" s="84"/>
      <c r="IF983" s="84"/>
      <c r="IG983" s="84"/>
      <c r="IH983" s="84"/>
      <c r="II983" s="84"/>
      <c r="IJ983" s="84"/>
      <c r="IK983" s="84"/>
      <c r="IL983" s="84"/>
      <c r="IM983" s="84"/>
      <c r="IN983" s="84"/>
      <c r="IO983" s="84"/>
      <c r="IP983" s="84"/>
      <c r="IQ983" s="84"/>
      <c r="IR983" s="84"/>
      <c r="IS983" s="84"/>
      <c r="IT983" s="84"/>
      <c r="IU983" s="84"/>
      <c r="IV983" s="84"/>
    </row>
    <row r="984" spans="1:256" s="27" customFormat="1">
      <c r="A984" s="82"/>
      <c r="D984" s="130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8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  <c r="BA984" s="84"/>
      <c r="BB984" s="84"/>
      <c r="BC984" s="84"/>
      <c r="BD984" s="84"/>
      <c r="BE984" s="84"/>
      <c r="BF984" s="84"/>
      <c r="BG984" s="84"/>
      <c r="BH984" s="84"/>
      <c r="BI984" s="84"/>
      <c r="BJ984" s="84"/>
      <c r="BK984" s="84"/>
      <c r="BL984" s="84"/>
      <c r="BM984" s="84"/>
      <c r="BN984" s="84"/>
      <c r="BO984" s="84"/>
      <c r="BP984" s="84"/>
      <c r="BQ984" s="84"/>
      <c r="BR984" s="84"/>
      <c r="BS984" s="84"/>
      <c r="BT984" s="84"/>
      <c r="BU984" s="84"/>
      <c r="BV984" s="84"/>
      <c r="BW984" s="84"/>
      <c r="BX984" s="84"/>
      <c r="BY984" s="84"/>
      <c r="BZ984" s="84"/>
      <c r="CA984" s="84"/>
      <c r="CB984" s="84"/>
      <c r="CC984" s="84"/>
      <c r="CD984" s="84"/>
      <c r="CE984" s="84"/>
      <c r="CF984" s="84"/>
      <c r="CG984" s="84"/>
      <c r="CH984" s="84"/>
      <c r="CI984" s="84"/>
      <c r="CJ984" s="84"/>
      <c r="CK984" s="84"/>
      <c r="CL984" s="84"/>
      <c r="CM984" s="84"/>
      <c r="CN984" s="84"/>
      <c r="CO984" s="84"/>
      <c r="CP984" s="84"/>
      <c r="CQ984" s="84"/>
      <c r="CR984" s="84"/>
      <c r="CS984" s="84"/>
      <c r="CT984" s="84"/>
      <c r="CU984" s="84"/>
      <c r="CV984" s="84"/>
      <c r="CW984" s="84"/>
      <c r="CX984" s="84"/>
      <c r="CY984" s="84"/>
      <c r="CZ984" s="84"/>
      <c r="DA984" s="84"/>
      <c r="DB984" s="84"/>
      <c r="DC984" s="84"/>
      <c r="DD984" s="84"/>
      <c r="DE984" s="84"/>
      <c r="DF984" s="84"/>
      <c r="DG984" s="84"/>
      <c r="DH984" s="84"/>
      <c r="DI984" s="84"/>
      <c r="DJ984" s="84"/>
      <c r="DK984" s="84"/>
      <c r="DL984" s="84"/>
      <c r="DM984" s="84"/>
      <c r="DN984" s="84"/>
      <c r="DO984" s="84"/>
      <c r="DP984" s="84"/>
      <c r="DQ984" s="84"/>
      <c r="DR984" s="84"/>
      <c r="DS984" s="84"/>
      <c r="DT984" s="84"/>
      <c r="DU984" s="84"/>
      <c r="DV984" s="84"/>
      <c r="DW984" s="84"/>
      <c r="DX984" s="84"/>
      <c r="DY984" s="84"/>
      <c r="DZ984" s="84"/>
      <c r="EA984" s="84"/>
      <c r="EB984" s="84"/>
      <c r="EC984" s="84"/>
      <c r="ED984" s="84"/>
      <c r="EE984" s="84"/>
      <c r="EF984" s="84"/>
      <c r="EG984" s="84"/>
      <c r="EH984" s="84"/>
      <c r="EI984" s="84"/>
      <c r="EJ984" s="84"/>
      <c r="EK984" s="84"/>
      <c r="EL984" s="84"/>
      <c r="EM984" s="84"/>
      <c r="EN984" s="84"/>
      <c r="EO984" s="84"/>
      <c r="EP984" s="84"/>
      <c r="EQ984" s="84"/>
      <c r="ER984" s="84"/>
      <c r="ES984" s="84"/>
      <c r="ET984" s="84"/>
      <c r="EU984" s="84"/>
      <c r="EV984" s="84"/>
      <c r="EW984" s="84"/>
      <c r="EX984" s="84"/>
      <c r="EY984" s="84"/>
      <c r="EZ984" s="84"/>
      <c r="FA984" s="84"/>
      <c r="FB984" s="84"/>
      <c r="FC984" s="84"/>
      <c r="FD984" s="84"/>
      <c r="FE984" s="84"/>
      <c r="FF984" s="84"/>
      <c r="FG984" s="84"/>
      <c r="FH984" s="84"/>
      <c r="FI984" s="84"/>
      <c r="FJ984" s="84"/>
      <c r="FK984" s="84"/>
      <c r="FL984" s="84"/>
      <c r="FM984" s="84"/>
      <c r="FN984" s="84"/>
      <c r="FO984" s="84"/>
      <c r="FP984" s="84"/>
      <c r="FQ984" s="84"/>
      <c r="FR984" s="84"/>
      <c r="FS984" s="84"/>
      <c r="FT984" s="84"/>
      <c r="FU984" s="84"/>
      <c r="FV984" s="84"/>
      <c r="FW984" s="84"/>
      <c r="FX984" s="84"/>
      <c r="FY984" s="84"/>
      <c r="FZ984" s="84"/>
      <c r="GA984" s="84"/>
      <c r="GB984" s="84"/>
      <c r="GC984" s="84"/>
      <c r="GD984" s="84"/>
      <c r="GE984" s="84"/>
      <c r="GF984" s="84"/>
      <c r="GG984" s="84"/>
      <c r="GH984" s="84"/>
      <c r="GI984" s="84"/>
      <c r="GJ984" s="84"/>
      <c r="GK984" s="84"/>
      <c r="GL984" s="84"/>
      <c r="GM984" s="84"/>
      <c r="GN984" s="84"/>
      <c r="GO984" s="84"/>
      <c r="GP984" s="84"/>
      <c r="GQ984" s="84"/>
      <c r="GR984" s="84"/>
      <c r="GS984" s="84"/>
      <c r="GT984" s="84"/>
      <c r="GU984" s="84"/>
      <c r="GV984" s="84"/>
      <c r="GW984" s="84"/>
      <c r="GX984" s="84"/>
      <c r="GY984" s="84"/>
      <c r="GZ984" s="84"/>
      <c r="HA984" s="84"/>
      <c r="HB984" s="84"/>
      <c r="HC984" s="84"/>
      <c r="HD984" s="84"/>
      <c r="HE984" s="84"/>
      <c r="HF984" s="84"/>
      <c r="HG984" s="84"/>
      <c r="HH984" s="84"/>
      <c r="HI984" s="84"/>
      <c r="HJ984" s="84"/>
      <c r="HK984" s="84"/>
      <c r="HL984" s="84"/>
      <c r="HM984" s="84"/>
      <c r="HN984" s="84"/>
      <c r="HO984" s="84"/>
      <c r="HP984" s="84"/>
      <c r="HQ984" s="84"/>
      <c r="HR984" s="84"/>
      <c r="HS984" s="84"/>
      <c r="HT984" s="84"/>
      <c r="HU984" s="84"/>
      <c r="HV984" s="84"/>
      <c r="HW984" s="84"/>
      <c r="HX984" s="84"/>
      <c r="HY984" s="84"/>
      <c r="HZ984" s="84"/>
      <c r="IA984" s="84"/>
      <c r="IB984" s="84"/>
      <c r="IC984" s="84"/>
      <c r="ID984" s="84"/>
      <c r="IE984" s="84"/>
      <c r="IF984" s="84"/>
      <c r="IG984" s="84"/>
      <c r="IH984" s="84"/>
      <c r="II984" s="84"/>
      <c r="IJ984" s="84"/>
      <c r="IK984" s="84"/>
      <c r="IL984" s="84"/>
      <c r="IM984" s="84"/>
      <c r="IN984" s="84"/>
      <c r="IO984" s="84"/>
      <c r="IP984" s="84"/>
      <c r="IQ984" s="84"/>
      <c r="IR984" s="84"/>
      <c r="IS984" s="84"/>
      <c r="IT984" s="84"/>
      <c r="IU984" s="84"/>
      <c r="IV984" s="84"/>
    </row>
    <row r="985" spans="1:256" s="27" customFormat="1">
      <c r="A985" s="82"/>
      <c r="D985" s="130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84"/>
      <c r="AM985" s="84"/>
      <c r="AN985" s="84"/>
      <c r="AO985" s="84"/>
      <c r="AP985" s="84"/>
      <c r="AQ985" s="84"/>
      <c r="AR985" s="84"/>
      <c r="AS985" s="84"/>
      <c r="AT985" s="84"/>
      <c r="AU985" s="84"/>
      <c r="AV985" s="84"/>
      <c r="AW985" s="84"/>
      <c r="AX985" s="84"/>
      <c r="AY985" s="84"/>
      <c r="AZ985" s="84"/>
      <c r="BA985" s="84"/>
      <c r="BB985" s="84"/>
      <c r="BC985" s="84"/>
      <c r="BD985" s="84"/>
      <c r="BE985" s="84"/>
      <c r="BF985" s="84"/>
      <c r="BG985" s="84"/>
      <c r="BH985" s="84"/>
      <c r="BI985" s="84"/>
      <c r="BJ985" s="84"/>
      <c r="BK985" s="84"/>
      <c r="BL985" s="84"/>
      <c r="BM985" s="84"/>
      <c r="BN985" s="84"/>
      <c r="BO985" s="84"/>
      <c r="BP985" s="84"/>
      <c r="BQ985" s="84"/>
      <c r="BR985" s="84"/>
      <c r="BS985" s="84"/>
      <c r="BT985" s="84"/>
      <c r="BU985" s="84"/>
      <c r="BV985" s="84"/>
      <c r="BW985" s="84"/>
      <c r="BX985" s="84"/>
      <c r="BY985" s="84"/>
      <c r="BZ985" s="84"/>
      <c r="CA985" s="84"/>
      <c r="CB985" s="84"/>
      <c r="CC985" s="84"/>
      <c r="CD985" s="84"/>
      <c r="CE985" s="84"/>
      <c r="CF985" s="84"/>
      <c r="CG985" s="84"/>
      <c r="CH985" s="84"/>
      <c r="CI985" s="84"/>
      <c r="CJ985" s="84"/>
      <c r="CK985" s="84"/>
      <c r="CL985" s="84"/>
      <c r="CM985" s="84"/>
      <c r="CN985" s="84"/>
      <c r="CO985" s="84"/>
      <c r="CP985" s="84"/>
      <c r="CQ985" s="84"/>
      <c r="CR985" s="84"/>
      <c r="CS985" s="84"/>
      <c r="CT985" s="84"/>
      <c r="CU985" s="84"/>
      <c r="CV985" s="84"/>
      <c r="CW985" s="84"/>
      <c r="CX985" s="84"/>
      <c r="CY985" s="84"/>
      <c r="CZ985" s="84"/>
      <c r="DA985" s="84"/>
      <c r="DB985" s="84"/>
      <c r="DC985" s="84"/>
      <c r="DD985" s="84"/>
      <c r="DE985" s="84"/>
      <c r="DF985" s="84"/>
      <c r="DG985" s="84"/>
      <c r="DH985" s="84"/>
      <c r="DI985" s="84"/>
      <c r="DJ985" s="84"/>
      <c r="DK985" s="84"/>
      <c r="DL985" s="84"/>
      <c r="DM985" s="84"/>
      <c r="DN985" s="84"/>
      <c r="DO985" s="84"/>
      <c r="DP985" s="84"/>
      <c r="DQ985" s="84"/>
      <c r="DR985" s="84"/>
      <c r="DS985" s="84"/>
      <c r="DT985" s="84"/>
      <c r="DU985" s="84"/>
      <c r="DV985" s="84"/>
      <c r="DW985" s="84"/>
      <c r="DX985" s="84"/>
      <c r="DY985" s="84"/>
      <c r="DZ985" s="84"/>
      <c r="EA985" s="84"/>
      <c r="EB985" s="84"/>
      <c r="EC985" s="84"/>
      <c r="ED985" s="84"/>
      <c r="EE985" s="84"/>
      <c r="EF985" s="84"/>
      <c r="EG985" s="84"/>
      <c r="EH985" s="84"/>
      <c r="EI985" s="84"/>
      <c r="EJ985" s="84"/>
      <c r="EK985" s="84"/>
      <c r="EL985" s="84"/>
      <c r="EM985" s="84"/>
      <c r="EN985" s="84"/>
      <c r="EO985" s="84"/>
      <c r="EP985" s="84"/>
      <c r="EQ985" s="84"/>
      <c r="ER985" s="84"/>
      <c r="ES985" s="84"/>
      <c r="ET985" s="84"/>
      <c r="EU985" s="84"/>
      <c r="EV985" s="84"/>
      <c r="EW985" s="84"/>
      <c r="EX985" s="84"/>
      <c r="EY985" s="84"/>
      <c r="EZ985" s="84"/>
      <c r="FA985" s="84"/>
      <c r="FB985" s="84"/>
      <c r="FC985" s="84"/>
      <c r="FD985" s="84"/>
      <c r="FE985" s="84"/>
      <c r="FF985" s="84"/>
      <c r="FG985" s="84"/>
      <c r="FH985" s="84"/>
      <c r="FI985" s="84"/>
      <c r="FJ985" s="84"/>
      <c r="FK985" s="84"/>
      <c r="FL985" s="84"/>
      <c r="FM985" s="84"/>
      <c r="FN985" s="84"/>
      <c r="FO985" s="84"/>
      <c r="FP985" s="84"/>
      <c r="FQ985" s="84"/>
      <c r="FR985" s="84"/>
      <c r="FS985" s="84"/>
      <c r="FT985" s="84"/>
      <c r="FU985" s="84"/>
      <c r="FV985" s="84"/>
      <c r="FW985" s="84"/>
      <c r="FX985" s="84"/>
      <c r="FY985" s="84"/>
      <c r="FZ985" s="84"/>
      <c r="GA985" s="84"/>
      <c r="GB985" s="84"/>
      <c r="GC985" s="84"/>
      <c r="GD985" s="84"/>
      <c r="GE985" s="84"/>
      <c r="GF985" s="84"/>
      <c r="GG985" s="84"/>
      <c r="GH985" s="84"/>
      <c r="GI985" s="84"/>
      <c r="GJ985" s="84"/>
      <c r="GK985" s="84"/>
      <c r="GL985" s="84"/>
      <c r="GM985" s="84"/>
      <c r="GN985" s="84"/>
      <c r="GO985" s="84"/>
      <c r="GP985" s="84"/>
      <c r="GQ985" s="84"/>
      <c r="GR985" s="84"/>
      <c r="GS985" s="84"/>
      <c r="GT985" s="84"/>
      <c r="GU985" s="84"/>
      <c r="GV985" s="84"/>
      <c r="GW985" s="84"/>
      <c r="GX985" s="84"/>
      <c r="GY985" s="84"/>
      <c r="GZ985" s="84"/>
      <c r="HA985" s="84"/>
      <c r="HB985" s="84"/>
      <c r="HC985" s="84"/>
      <c r="HD985" s="84"/>
      <c r="HE985" s="84"/>
      <c r="HF985" s="84"/>
      <c r="HG985" s="84"/>
      <c r="HH985" s="84"/>
      <c r="HI985" s="84"/>
      <c r="HJ985" s="84"/>
      <c r="HK985" s="84"/>
      <c r="HL985" s="84"/>
      <c r="HM985" s="84"/>
      <c r="HN985" s="84"/>
      <c r="HO985" s="84"/>
      <c r="HP985" s="84"/>
      <c r="HQ985" s="84"/>
      <c r="HR985" s="84"/>
      <c r="HS985" s="84"/>
      <c r="HT985" s="84"/>
      <c r="HU985" s="84"/>
      <c r="HV985" s="84"/>
      <c r="HW985" s="84"/>
      <c r="HX985" s="84"/>
      <c r="HY985" s="84"/>
      <c r="HZ985" s="84"/>
      <c r="IA985" s="84"/>
      <c r="IB985" s="84"/>
      <c r="IC985" s="84"/>
      <c r="ID985" s="84"/>
      <c r="IE985" s="84"/>
      <c r="IF985" s="84"/>
      <c r="IG985" s="84"/>
      <c r="IH985" s="84"/>
      <c r="II985" s="84"/>
      <c r="IJ985" s="84"/>
      <c r="IK985" s="84"/>
      <c r="IL985" s="84"/>
      <c r="IM985" s="84"/>
      <c r="IN985" s="84"/>
      <c r="IO985" s="84"/>
      <c r="IP985" s="84"/>
      <c r="IQ985" s="84"/>
      <c r="IR985" s="84"/>
      <c r="IS985" s="84"/>
      <c r="IT985" s="84"/>
      <c r="IU985" s="84"/>
      <c r="IV985" s="84"/>
    </row>
    <row r="986" spans="1:256" s="27" customFormat="1">
      <c r="A986" s="82"/>
      <c r="D986" s="130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84"/>
      <c r="AM986" s="84"/>
      <c r="AN986" s="84"/>
      <c r="AO986" s="84"/>
      <c r="AP986" s="84"/>
      <c r="AQ986" s="84"/>
      <c r="AR986" s="84"/>
      <c r="AS986" s="84"/>
      <c r="AT986" s="84"/>
      <c r="AU986" s="84"/>
      <c r="AV986" s="84"/>
      <c r="AW986" s="84"/>
      <c r="AX986" s="84"/>
      <c r="AY986" s="84"/>
      <c r="AZ986" s="84"/>
      <c r="BA986" s="84"/>
      <c r="BB986" s="84"/>
      <c r="BC986" s="84"/>
      <c r="BD986" s="84"/>
      <c r="BE986" s="84"/>
      <c r="BF986" s="84"/>
      <c r="BG986" s="84"/>
      <c r="BH986" s="84"/>
      <c r="BI986" s="84"/>
      <c r="BJ986" s="84"/>
      <c r="BK986" s="84"/>
      <c r="BL986" s="84"/>
      <c r="BM986" s="84"/>
      <c r="BN986" s="84"/>
      <c r="BO986" s="84"/>
      <c r="BP986" s="84"/>
      <c r="BQ986" s="84"/>
      <c r="BR986" s="84"/>
      <c r="BS986" s="84"/>
      <c r="BT986" s="84"/>
      <c r="BU986" s="84"/>
      <c r="BV986" s="84"/>
      <c r="BW986" s="84"/>
      <c r="BX986" s="84"/>
      <c r="BY986" s="84"/>
      <c r="BZ986" s="84"/>
      <c r="CA986" s="84"/>
      <c r="CB986" s="84"/>
      <c r="CC986" s="84"/>
      <c r="CD986" s="84"/>
      <c r="CE986" s="84"/>
      <c r="CF986" s="84"/>
      <c r="CG986" s="84"/>
      <c r="CH986" s="84"/>
      <c r="CI986" s="84"/>
      <c r="CJ986" s="84"/>
      <c r="CK986" s="84"/>
      <c r="CL986" s="84"/>
      <c r="CM986" s="84"/>
      <c r="CN986" s="84"/>
      <c r="CO986" s="84"/>
      <c r="CP986" s="84"/>
      <c r="CQ986" s="84"/>
      <c r="CR986" s="84"/>
      <c r="CS986" s="84"/>
      <c r="CT986" s="84"/>
      <c r="CU986" s="84"/>
      <c r="CV986" s="84"/>
      <c r="CW986" s="84"/>
      <c r="CX986" s="84"/>
      <c r="CY986" s="84"/>
      <c r="CZ986" s="84"/>
      <c r="DA986" s="84"/>
      <c r="DB986" s="84"/>
      <c r="DC986" s="84"/>
      <c r="DD986" s="84"/>
      <c r="DE986" s="84"/>
      <c r="DF986" s="84"/>
      <c r="DG986" s="84"/>
      <c r="DH986" s="84"/>
      <c r="DI986" s="84"/>
      <c r="DJ986" s="84"/>
      <c r="DK986" s="84"/>
      <c r="DL986" s="84"/>
      <c r="DM986" s="84"/>
      <c r="DN986" s="84"/>
      <c r="DO986" s="84"/>
      <c r="DP986" s="84"/>
      <c r="DQ986" s="84"/>
      <c r="DR986" s="84"/>
      <c r="DS986" s="84"/>
      <c r="DT986" s="84"/>
      <c r="DU986" s="84"/>
      <c r="DV986" s="84"/>
      <c r="DW986" s="84"/>
      <c r="DX986" s="84"/>
      <c r="DY986" s="84"/>
      <c r="DZ986" s="84"/>
      <c r="EA986" s="84"/>
      <c r="EB986" s="84"/>
      <c r="EC986" s="84"/>
      <c r="ED986" s="84"/>
      <c r="EE986" s="84"/>
      <c r="EF986" s="84"/>
      <c r="EG986" s="84"/>
      <c r="EH986" s="84"/>
      <c r="EI986" s="84"/>
      <c r="EJ986" s="84"/>
      <c r="EK986" s="84"/>
      <c r="EL986" s="84"/>
      <c r="EM986" s="84"/>
      <c r="EN986" s="84"/>
      <c r="EO986" s="84"/>
      <c r="EP986" s="84"/>
      <c r="EQ986" s="84"/>
      <c r="ER986" s="84"/>
      <c r="ES986" s="84"/>
      <c r="ET986" s="84"/>
      <c r="EU986" s="84"/>
      <c r="EV986" s="84"/>
      <c r="EW986" s="84"/>
      <c r="EX986" s="84"/>
      <c r="EY986" s="84"/>
      <c r="EZ986" s="84"/>
      <c r="FA986" s="84"/>
      <c r="FB986" s="84"/>
      <c r="FC986" s="84"/>
      <c r="FD986" s="84"/>
      <c r="FE986" s="84"/>
      <c r="FF986" s="84"/>
      <c r="FG986" s="84"/>
      <c r="FH986" s="84"/>
      <c r="FI986" s="84"/>
      <c r="FJ986" s="84"/>
      <c r="FK986" s="84"/>
      <c r="FL986" s="84"/>
      <c r="FM986" s="84"/>
      <c r="FN986" s="84"/>
      <c r="FO986" s="84"/>
      <c r="FP986" s="84"/>
      <c r="FQ986" s="84"/>
      <c r="FR986" s="84"/>
      <c r="FS986" s="84"/>
      <c r="FT986" s="84"/>
      <c r="FU986" s="84"/>
      <c r="FV986" s="84"/>
      <c r="FW986" s="84"/>
      <c r="FX986" s="84"/>
      <c r="FY986" s="84"/>
      <c r="FZ986" s="84"/>
      <c r="GA986" s="84"/>
      <c r="GB986" s="84"/>
      <c r="GC986" s="84"/>
      <c r="GD986" s="84"/>
      <c r="GE986" s="84"/>
      <c r="GF986" s="84"/>
      <c r="GG986" s="84"/>
      <c r="GH986" s="84"/>
      <c r="GI986" s="84"/>
      <c r="GJ986" s="84"/>
      <c r="GK986" s="84"/>
      <c r="GL986" s="84"/>
      <c r="GM986" s="84"/>
      <c r="GN986" s="84"/>
      <c r="GO986" s="84"/>
      <c r="GP986" s="84"/>
      <c r="GQ986" s="84"/>
      <c r="GR986" s="84"/>
      <c r="GS986" s="84"/>
      <c r="GT986" s="84"/>
      <c r="GU986" s="84"/>
      <c r="GV986" s="84"/>
      <c r="GW986" s="84"/>
      <c r="GX986" s="84"/>
      <c r="GY986" s="84"/>
      <c r="GZ986" s="84"/>
      <c r="HA986" s="84"/>
      <c r="HB986" s="84"/>
      <c r="HC986" s="84"/>
      <c r="HD986" s="84"/>
      <c r="HE986" s="84"/>
      <c r="HF986" s="84"/>
      <c r="HG986" s="84"/>
      <c r="HH986" s="84"/>
      <c r="HI986" s="84"/>
      <c r="HJ986" s="84"/>
      <c r="HK986" s="84"/>
      <c r="HL986" s="84"/>
      <c r="HM986" s="84"/>
      <c r="HN986" s="84"/>
      <c r="HO986" s="84"/>
      <c r="HP986" s="84"/>
      <c r="HQ986" s="84"/>
      <c r="HR986" s="84"/>
      <c r="HS986" s="84"/>
      <c r="HT986" s="84"/>
      <c r="HU986" s="84"/>
      <c r="HV986" s="84"/>
      <c r="HW986" s="84"/>
      <c r="HX986" s="84"/>
      <c r="HY986" s="84"/>
      <c r="HZ986" s="84"/>
      <c r="IA986" s="84"/>
      <c r="IB986" s="84"/>
      <c r="IC986" s="84"/>
      <c r="ID986" s="84"/>
      <c r="IE986" s="84"/>
      <c r="IF986" s="84"/>
      <c r="IG986" s="84"/>
      <c r="IH986" s="84"/>
      <c r="II986" s="84"/>
      <c r="IJ986" s="84"/>
      <c r="IK986" s="84"/>
      <c r="IL986" s="84"/>
      <c r="IM986" s="84"/>
      <c r="IN986" s="84"/>
      <c r="IO986" s="84"/>
      <c r="IP986" s="84"/>
      <c r="IQ986" s="84"/>
      <c r="IR986" s="84"/>
      <c r="IS986" s="84"/>
      <c r="IT986" s="84"/>
      <c r="IU986" s="84"/>
      <c r="IV986" s="84"/>
    </row>
    <row r="987" spans="1:256" s="27" customFormat="1">
      <c r="A987" s="82"/>
      <c r="D987" s="130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  <c r="AE987" s="84"/>
      <c r="AF987" s="84"/>
      <c r="AG987" s="84"/>
      <c r="AH987" s="84"/>
      <c r="AI987" s="84"/>
      <c r="AJ987" s="84"/>
      <c r="AK987" s="84"/>
      <c r="AL987" s="84"/>
      <c r="AM987" s="84"/>
      <c r="AN987" s="84"/>
      <c r="AO987" s="84"/>
      <c r="AP987" s="84"/>
      <c r="AQ987" s="84"/>
      <c r="AR987" s="84"/>
      <c r="AS987" s="84"/>
      <c r="AT987" s="84"/>
      <c r="AU987" s="84"/>
      <c r="AV987" s="84"/>
      <c r="AW987" s="84"/>
      <c r="AX987" s="84"/>
      <c r="AY987" s="84"/>
      <c r="AZ987" s="84"/>
      <c r="BA987" s="84"/>
      <c r="BB987" s="84"/>
      <c r="BC987" s="84"/>
      <c r="BD987" s="84"/>
      <c r="BE987" s="84"/>
      <c r="BF987" s="84"/>
      <c r="BG987" s="84"/>
      <c r="BH987" s="84"/>
      <c r="BI987" s="84"/>
      <c r="BJ987" s="84"/>
      <c r="BK987" s="84"/>
      <c r="BL987" s="84"/>
      <c r="BM987" s="84"/>
      <c r="BN987" s="84"/>
      <c r="BO987" s="84"/>
      <c r="BP987" s="84"/>
      <c r="BQ987" s="84"/>
      <c r="BR987" s="84"/>
      <c r="BS987" s="84"/>
      <c r="BT987" s="84"/>
      <c r="BU987" s="84"/>
      <c r="BV987" s="84"/>
      <c r="BW987" s="84"/>
      <c r="BX987" s="84"/>
      <c r="BY987" s="84"/>
      <c r="BZ987" s="84"/>
      <c r="CA987" s="84"/>
      <c r="CB987" s="84"/>
      <c r="CC987" s="84"/>
      <c r="CD987" s="84"/>
      <c r="CE987" s="84"/>
      <c r="CF987" s="84"/>
      <c r="CG987" s="84"/>
      <c r="CH987" s="84"/>
      <c r="CI987" s="84"/>
      <c r="CJ987" s="84"/>
      <c r="CK987" s="84"/>
      <c r="CL987" s="84"/>
      <c r="CM987" s="84"/>
      <c r="CN987" s="84"/>
      <c r="CO987" s="84"/>
      <c r="CP987" s="84"/>
      <c r="CQ987" s="84"/>
      <c r="CR987" s="84"/>
      <c r="CS987" s="84"/>
      <c r="CT987" s="84"/>
      <c r="CU987" s="84"/>
      <c r="CV987" s="84"/>
      <c r="CW987" s="84"/>
      <c r="CX987" s="84"/>
      <c r="CY987" s="84"/>
      <c r="CZ987" s="84"/>
      <c r="DA987" s="84"/>
      <c r="DB987" s="84"/>
      <c r="DC987" s="84"/>
      <c r="DD987" s="84"/>
      <c r="DE987" s="84"/>
      <c r="DF987" s="84"/>
      <c r="DG987" s="84"/>
      <c r="DH987" s="84"/>
      <c r="DI987" s="84"/>
      <c r="DJ987" s="84"/>
      <c r="DK987" s="84"/>
      <c r="DL987" s="84"/>
      <c r="DM987" s="84"/>
      <c r="DN987" s="84"/>
      <c r="DO987" s="84"/>
      <c r="DP987" s="84"/>
      <c r="DQ987" s="84"/>
      <c r="DR987" s="84"/>
      <c r="DS987" s="84"/>
      <c r="DT987" s="84"/>
      <c r="DU987" s="84"/>
      <c r="DV987" s="84"/>
      <c r="DW987" s="84"/>
      <c r="DX987" s="84"/>
      <c r="DY987" s="84"/>
      <c r="DZ987" s="84"/>
      <c r="EA987" s="84"/>
      <c r="EB987" s="84"/>
      <c r="EC987" s="84"/>
      <c r="ED987" s="84"/>
      <c r="EE987" s="84"/>
      <c r="EF987" s="84"/>
      <c r="EG987" s="84"/>
      <c r="EH987" s="84"/>
      <c r="EI987" s="84"/>
      <c r="EJ987" s="84"/>
      <c r="EK987" s="84"/>
      <c r="EL987" s="84"/>
      <c r="EM987" s="84"/>
      <c r="EN987" s="84"/>
      <c r="EO987" s="84"/>
      <c r="EP987" s="84"/>
      <c r="EQ987" s="84"/>
      <c r="ER987" s="84"/>
      <c r="ES987" s="84"/>
      <c r="ET987" s="84"/>
      <c r="EU987" s="84"/>
      <c r="EV987" s="84"/>
      <c r="EW987" s="84"/>
      <c r="EX987" s="84"/>
      <c r="EY987" s="84"/>
      <c r="EZ987" s="84"/>
      <c r="FA987" s="84"/>
      <c r="FB987" s="84"/>
      <c r="FC987" s="84"/>
      <c r="FD987" s="84"/>
      <c r="FE987" s="84"/>
      <c r="FF987" s="84"/>
      <c r="FG987" s="84"/>
      <c r="FH987" s="84"/>
      <c r="FI987" s="84"/>
      <c r="FJ987" s="84"/>
      <c r="FK987" s="84"/>
      <c r="FL987" s="84"/>
      <c r="FM987" s="84"/>
      <c r="FN987" s="84"/>
      <c r="FO987" s="84"/>
      <c r="FP987" s="84"/>
      <c r="FQ987" s="84"/>
      <c r="FR987" s="84"/>
      <c r="FS987" s="84"/>
      <c r="FT987" s="84"/>
      <c r="FU987" s="84"/>
      <c r="FV987" s="84"/>
      <c r="FW987" s="84"/>
      <c r="FX987" s="84"/>
      <c r="FY987" s="84"/>
      <c r="FZ987" s="84"/>
      <c r="GA987" s="84"/>
      <c r="GB987" s="84"/>
      <c r="GC987" s="84"/>
      <c r="GD987" s="84"/>
      <c r="GE987" s="84"/>
      <c r="GF987" s="84"/>
      <c r="GG987" s="84"/>
      <c r="GH987" s="84"/>
      <c r="GI987" s="84"/>
      <c r="GJ987" s="84"/>
      <c r="GK987" s="84"/>
      <c r="GL987" s="84"/>
      <c r="GM987" s="84"/>
      <c r="GN987" s="84"/>
      <c r="GO987" s="84"/>
      <c r="GP987" s="84"/>
      <c r="GQ987" s="84"/>
      <c r="GR987" s="84"/>
      <c r="GS987" s="84"/>
      <c r="GT987" s="84"/>
      <c r="GU987" s="84"/>
      <c r="GV987" s="84"/>
      <c r="GW987" s="84"/>
      <c r="GX987" s="84"/>
      <c r="GY987" s="84"/>
      <c r="GZ987" s="84"/>
      <c r="HA987" s="84"/>
      <c r="HB987" s="84"/>
      <c r="HC987" s="84"/>
      <c r="HD987" s="84"/>
      <c r="HE987" s="84"/>
      <c r="HF987" s="84"/>
      <c r="HG987" s="84"/>
      <c r="HH987" s="84"/>
      <c r="HI987" s="84"/>
      <c r="HJ987" s="84"/>
      <c r="HK987" s="84"/>
      <c r="HL987" s="84"/>
      <c r="HM987" s="84"/>
      <c r="HN987" s="84"/>
      <c r="HO987" s="84"/>
      <c r="HP987" s="84"/>
      <c r="HQ987" s="84"/>
      <c r="HR987" s="84"/>
      <c r="HS987" s="84"/>
      <c r="HT987" s="84"/>
      <c r="HU987" s="84"/>
      <c r="HV987" s="84"/>
      <c r="HW987" s="84"/>
      <c r="HX987" s="84"/>
      <c r="HY987" s="84"/>
      <c r="HZ987" s="84"/>
      <c r="IA987" s="84"/>
      <c r="IB987" s="84"/>
      <c r="IC987" s="84"/>
      <c r="ID987" s="84"/>
      <c r="IE987" s="84"/>
      <c r="IF987" s="84"/>
      <c r="IG987" s="84"/>
      <c r="IH987" s="84"/>
      <c r="II987" s="84"/>
      <c r="IJ987" s="84"/>
      <c r="IK987" s="84"/>
      <c r="IL987" s="84"/>
      <c r="IM987" s="84"/>
      <c r="IN987" s="84"/>
      <c r="IO987" s="84"/>
      <c r="IP987" s="84"/>
      <c r="IQ987" s="84"/>
      <c r="IR987" s="84"/>
      <c r="IS987" s="84"/>
      <c r="IT987" s="84"/>
      <c r="IU987" s="84"/>
      <c r="IV987" s="84"/>
    </row>
    <row r="988" spans="1:256" s="27" customFormat="1">
      <c r="A988" s="82"/>
      <c r="D988" s="130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  <c r="AA988" s="84"/>
      <c r="AB988" s="84"/>
      <c r="AC988" s="84"/>
      <c r="AD988" s="84"/>
      <c r="AE988" s="84"/>
      <c r="AF988" s="84"/>
      <c r="AG988" s="84"/>
      <c r="AH988" s="84"/>
      <c r="AI988" s="84"/>
      <c r="AJ988" s="84"/>
      <c r="AK988" s="84"/>
      <c r="AL988" s="84"/>
      <c r="AM988" s="84"/>
      <c r="AN988" s="84"/>
      <c r="AO988" s="84"/>
      <c r="AP988" s="84"/>
      <c r="AQ988" s="84"/>
      <c r="AR988" s="84"/>
      <c r="AS988" s="84"/>
      <c r="AT988" s="84"/>
      <c r="AU988" s="84"/>
      <c r="AV988" s="84"/>
      <c r="AW988" s="84"/>
      <c r="AX988" s="84"/>
      <c r="AY988" s="84"/>
      <c r="AZ988" s="84"/>
      <c r="BA988" s="84"/>
      <c r="BB988" s="84"/>
      <c r="BC988" s="84"/>
      <c r="BD988" s="84"/>
      <c r="BE988" s="84"/>
      <c r="BF988" s="84"/>
      <c r="BG988" s="84"/>
      <c r="BH988" s="84"/>
      <c r="BI988" s="84"/>
      <c r="BJ988" s="84"/>
      <c r="BK988" s="84"/>
      <c r="BL988" s="84"/>
      <c r="BM988" s="84"/>
      <c r="BN988" s="84"/>
      <c r="BO988" s="84"/>
      <c r="BP988" s="84"/>
      <c r="BQ988" s="84"/>
      <c r="BR988" s="84"/>
      <c r="BS988" s="84"/>
      <c r="BT988" s="84"/>
      <c r="BU988" s="84"/>
      <c r="BV988" s="84"/>
      <c r="BW988" s="84"/>
      <c r="BX988" s="84"/>
      <c r="BY988" s="84"/>
      <c r="BZ988" s="84"/>
      <c r="CA988" s="84"/>
      <c r="CB988" s="84"/>
      <c r="CC988" s="84"/>
      <c r="CD988" s="84"/>
      <c r="CE988" s="84"/>
      <c r="CF988" s="84"/>
      <c r="CG988" s="84"/>
      <c r="CH988" s="84"/>
      <c r="CI988" s="84"/>
      <c r="CJ988" s="84"/>
      <c r="CK988" s="84"/>
      <c r="CL988" s="84"/>
      <c r="CM988" s="84"/>
      <c r="CN988" s="84"/>
      <c r="CO988" s="84"/>
      <c r="CP988" s="84"/>
      <c r="CQ988" s="84"/>
      <c r="CR988" s="84"/>
      <c r="CS988" s="84"/>
      <c r="CT988" s="84"/>
      <c r="CU988" s="84"/>
      <c r="CV988" s="84"/>
      <c r="CW988" s="84"/>
      <c r="CX988" s="84"/>
      <c r="CY988" s="84"/>
      <c r="CZ988" s="84"/>
      <c r="DA988" s="84"/>
      <c r="DB988" s="84"/>
      <c r="DC988" s="84"/>
      <c r="DD988" s="84"/>
      <c r="DE988" s="84"/>
      <c r="DF988" s="84"/>
      <c r="DG988" s="84"/>
      <c r="DH988" s="84"/>
      <c r="DI988" s="84"/>
      <c r="DJ988" s="84"/>
      <c r="DK988" s="84"/>
      <c r="DL988" s="84"/>
      <c r="DM988" s="84"/>
      <c r="DN988" s="84"/>
      <c r="DO988" s="84"/>
      <c r="DP988" s="84"/>
      <c r="DQ988" s="84"/>
      <c r="DR988" s="84"/>
      <c r="DS988" s="84"/>
      <c r="DT988" s="84"/>
      <c r="DU988" s="84"/>
      <c r="DV988" s="84"/>
      <c r="DW988" s="84"/>
      <c r="DX988" s="84"/>
      <c r="DY988" s="84"/>
      <c r="DZ988" s="84"/>
      <c r="EA988" s="84"/>
      <c r="EB988" s="84"/>
      <c r="EC988" s="84"/>
      <c r="ED988" s="84"/>
      <c r="EE988" s="84"/>
      <c r="EF988" s="84"/>
      <c r="EG988" s="84"/>
      <c r="EH988" s="84"/>
      <c r="EI988" s="84"/>
      <c r="EJ988" s="84"/>
      <c r="EK988" s="84"/>
      <c r="EL988" s="84"/>
      <c r="EM988" s="84"/>
      <c r="EN988" s="84"/>
      <c r="EO988" s="84"/>
      <c r="EP988" s="84"/>
      <c r="EQ988" s="84"/>
      <c r="ER988" s="84"/>
      <c r="ES988" s="84"/>
      <c r="ET988" s="84"/>
      <c r="EU988" s="84"/>
      <c r="EV988" s="84"/>
      <c r="EW988" s="84"/>
      <c r="EX988" s="84"/>
      <c r="EY988" s="84"/>
      <c r="EZ988" s="84"/>
      <c r="FA988" s="84"/>
      <c r="FB988" s="84"/>
      <c r="FC988" s="84"/>
      <c r="FD988" s="84"/>
      <c r="FE988" s="84"/>
      <c r="FF988" s="84"/>
      <c r="FG988" s="84"/>
      <c r="FH988" s="84"/>
      <c r="FI988" s="84"/>
      <c r="FJ988" s="84"/>
      <c r="FK988" s="84"/>
      <c r="FL988" s="84"/>
      <c r="FM988" s="84"/>
      <c r="FN988" s="84"/>
      <c r="FO988" s="84"/>
      <c r="FP988" s="84"/>
      <c r="FQ988" s="84"/>
      <c r="FR988" s="84"/>
      <c r="FS988" s="84"/>
      <c r="FT988" s="84"/>
      <c r="FU988" s="84"/>
      <c r="FV988" s="84"/>
      <c r="FW988" s="84"/>
      <c r="FX988" s="84"/>
      <c r="FY988" s="84"/>
      <c r="FZ988" s="84"/>
      <c r="GA988" s="84"/>
      <c r="GB988" s="84"/>
      <c r="GC988" s="84"/>
      <c r="GD988" s="84"/>
      <c r="GE988" s="84"/>
      <c r="GF988" s="84"/>
      <c r="GG988" s="84"/>
      <c r="GH988" s="84"/>
      <c r="GI988" s="84"/>
      <c r="GJ988" s="84"/>
      <c r="GK988" s="84"/>
      <c r="GL988" s="84"/>
      <c r="GM988" s="84"/>
      <c r="GN988" s="84"/>
      <c r="GO988" s="84"/>
      <c r="GP988" s="84"/>
      <c r="GQ988" s="84"/>
      <c r="GR988" s="84"/>
      <c r="GS988" s="84"/>
      <c r="GT988" s="84"/>
      <c r="GU988" s="84"/>
      <c r="GV988" s="84"/>
      <c r="GW988" s="84"/>
      <c r="GX988" s="84"/>
      <c r="GY988" s="84"/>
      <c r="GZ988" s="84"/>
      <c r="HA988" s="84"/>
      <c r="HB988" s="84"/>
      <c r="HC988" s="84"/>
      <c r="HD988" s="84"/>
      <c r="HE988" s="84"/>
      <c r="HF988" s="84"/>
      <c r="HG988" s="84"/>
      <c r="HH988" s="84"/>
      <c r="HI988" s="84"/>
      <c r="HJ988" s="84"/>
      <c r="HK988" s="84"/>
      <c r="HL988" s="84"/>
      <c r="HM988" s="84"/>
      <c r="HN988" s="84"/>
      <c r="HO988" s="84"/>
      <c r="HP988" s="84"/>
      <c r="HQ988" s="84"/>
      <c r="HR988" s="84"/>
      <c r="HS988" s="84"/>
      <c r="HT988" s="84"/>
      <c r="HU988" s="84"/>
      <c r="HV988" s="84"/>
      <c r="HW988" s="84"/>
      <c r="HX988" s="84"/>
      <c r="HY988" s="84"/>
      <c r="HZ988" s="84"/>
      <c r="IA988" s="84"/>
      <c r="IB988" s="84"/>
      <c r="IC988" s="84"/>
      <c r="ID988" s="84"/>
      <c r="IE988" s="84"/>
      <c r="IF988" s="84"/>
      <c r="IG988" s="84"/>
      <c r="IH988" s="84"/>
      <c r="II988" s="84"/>
      <c r="IJ988" s="84"/>
      <c r="IK988" s="84"/>
      <c r="IL988" s="84"/>
      <c r="IM988" s="84"/>
      <c r="IN988" s="84"/>
      <c r="IO988" s="84"/>
      <c r="IP988" s="84"/>
      <c r="IQ988" s="84"/>
      <c r="IR988" s="84"/>
      <c r="IS988" s="84"/>
      <c r="IT988" s="84"/>
      <c r="IU988" s="84"/>
      <c r="IV988" s="84"/>
    </row>
    <row r="989" spans="1:256" s="27" customFormat="1">
      <c r="A989" s="82"/>
      <c r="D989" s="130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  <c r="AA989" s="84"/>
      <c r="AB989" s="84"/>
      <c r="AC989" s="84"/>
      <c r="AD989" s="84"/>
      <c r="AE989" s="84"/>
      <c r="AF989" s="84"/>
      <c r="AG989" s="84"/>
      <c r="AH989" s="84"/>
      <c r="AI989" s="84"/>
      <c r="AJ989" s="84"/>
      <c r="AK989" s="84"/>
      <c r="AL989" s="84"/>
      <c r="AM989" s="84"/>
      <c r="AN989" s="84"/>
      <c r="AO989" s="84"/>
      <c r="AP989" s="84"/>
      <c r="AQ989" s="84"/>
      <c r="AR989" s="84"/>
      <c r="AS989" s="84"/>
      <c r="AT989" s="84"/>
      <c r="AU989" s="84"/>
      <c r="AV989" s="84"/>
      <c r="AW989" s="84"/>
      <c r="AX989" s="84"/>
      <c r="AY989" s="84"/>
      <c r="AZ989" s="84"/>
      <c r="BA989" s="84"/>
      <c r="BB989" s="84"/>
      <c r="BC989" s="84"/>
      <c r="BD989" s="84"/>
      <c r="BE989" s="84"/>
      <c r="BF989" s="84"/>
      <c r="BG989" s="84"/>
      <c r="BH989" s="84"/>
      <c r="BI989" s="84"/>
      <c r="BJ989" s="84"/>
      <c r="BK989" s="84"/>
      <c r="BL989" s="84"/>
      <c r="BM989" s="84"/>
      <c r="BN989" s="84"/>
      <c r="BO989" s="84"/>
      <c r="BP989" s="84"/>
      <c r="BQ989" s="84"/>
      <c r="BR989" s="84"/>
      <c r="BS989" s="84"/>
      <c r="BT989" s="84"/>
      <c r="BU989" s="84"/>
      <c r="BV989" s="84"/>
      <c r="BW989" s="84"/>
      <c r="BX989" s="84"/>
      <c r="BY989" s="84"/>
      <c r="BZ989" s="84"/>
      <c r="CA989" s="84"/>
      <c r="CB989" s="84"/>
      <c r="CC989" s="84"/>
      <c r="CD989" s="84"/>
      <c r="CE989" s="84"/>
      <c r="CF989" s="84"/>
      <c r="CG989" s="84"/>
      <c r="CH989" s="84"/>
      <c r="CI989" s="84"/>
      <c r="CJ989" s="84"/>
      <c r="CK989" s="84"/>
      <c r="CL989" s="84"/>
      <c r="CM989" s="84"/>
      <c r="CN989" s="84"/>
      <c r="CO989" s="84"/>
      <c r="CP989" s="84"/>
      <c r="CQ989" s="84"/>
      <c r="CR989" s="84"/>
      <c r="CS989" s="84"/>
      <c r="CT989" s="84"/>
      <c r="CU989" s="84"/>
      <c r="CV989" s="84"/>
      <c r="CW989" s="84"/>
      <c r="CX989" s="84"/>
      <c r="CY989" s="84"/>
      <c r="CZ989" s="84"/>
      <c r="DA989" s="84"/>
      <c r="DB989" s="84"/>
      <c r="DC989" s="84"/>
      <c r="DD989" s="84"/>
      <c r="DE989" s="84"/>
      <c r="DF989" s="84"/>
      <c r="DG989" s="84"/>
      <c r="DH989" s="84"/>
      <c r="DI989" s="84"/>
      <c r="DJ989" s="84"/>
      <c r="DK989" s="84"/>
      <c r="DL989" s="84"/>
      <c r="DM989" s="84"/>
      <c r="DN989" s="84"/>
      <c r="DO989" s="84"/>
      <c r="DP989" s="84"/>
      <c r="DQ989" s="84"/>
      <c r="DR989" s="84"/>
      <c r="DS989" s="84"/>
      <c r="DT989" s="84"/>
      <c r="DU989" s="84"/>
      <c r="DV989" s="84"/>
      <c r="DW989" s="84"/>
      <c r="DX989" s="84"/>
      <c r="DY989" s="84"/>
      <c r="DZ989" s="84"/>
      <c r="EA989" s="84"/>
      <c r="EB989" s="84"/>
      <c r="EC989" s="84"/>
      <c r="ED989" s="84"/>
      <c r="EE989" s="84"/>
      <c r="EF989" s="84"/>
      <c r="EG989" s="84"/>
      <c r="EH989" s="84"/>
      <c r="EI989" s="84"/>
      <c r="EJ989" s="84"/>
      <c r="EK989" s="84"/>
      <c r="EL989" s="84"/>
      <c r="EM989" s="84"/>
      <c r="EN989" s="84"/>
      <c r="EO989" s="84"/>
      <c r="EP989" s="84"/>
      <c r="EQ989" s="84"/>
      <c r="ER989" s="84"/>
      <c r="ES989" s="84"/>
      <c r="ET989" s="84"/>
      <c r="EU989" s="84"/>
      <c r="EV989" s="84"/>
      <c r="EW989" s="84"/>
      <c r="EX989" s="84"/>
      <c r="EY989" s="84"/>
      <c r="EZ989" s="84"/>
      <c r="FA989" s="84"/>
      <c r="FB989" s="84"/>
      <c r="FC989" s="84"/>
      <c r="FD989" s="84"/>
      <c r="FE989" s="84"/>
      <c r="FF989" s="84"/>
      <c r="FG989" s="84"/>
      <c r="FH989" s="84"/>
      <c r="FI989" s="84"/>
      <c r="FJ989" s="84"/>
      <c r="FK989" s="84"/>
      <c r="FL989" s="84"/>
      <c r="FM989" s="84"/>
      <c r="FN989" s="84"/>
      <c r="FO989" s="84"/>
      <c r="FP989" s="84"/>
      <c r="FQ989" s="84"/>
      <c r="FR989" s="84"/>
      <c r="FS989" s="84"/>
      <c r="FT989" s="84"/>
      <c r="FU989" s="84"/>
      <c r="FV989" s="84"/>
      <c r="FW989" s="84"/>
      <c r="FX989" s="84"/>
      <c r="FY989" s="84"/>
      <c r="FZ989" s="84"/>
      <c r="GA989" s="84"/>
      <c r="GB989" s="84"/>
      <c r="GC989" s="84"/>
      <c r="GD989" s="84"/>
      <c r="GE989" s="84"/>
      <c r="GF989" s="84"/>
      <c r="GG989" s="84"/>
      <c r="GH989" s="84"/>
      <c r="GI989" s="84"/>
      <c r="GJ989" s="84"/>
      <c r="GK989" s="84"/>
      <c r="GL989" s="84"/>
      <c r="GM989" s="84"/>
      <c r="GN989" s="84"/>
      <c r="GO989" s="84"/>
      <c r="GP989" s="84"/>
      <c r="GQ989" s="84"/>
      <c r="GR989" s="84"/>
      <c r="GS989" s="84"/>
      <c r="GT989" s="84"/>
      <c r="GU989" s="84"/>
      <c r="GV989" s="84"/>
      <c r="GW989" s="84"/>
      <c r="GX989" s="84"/>
      <c r="GY989" s="84"/>
      <c r="GZ989" s="84"/>
      <c r="HA989" s="84"/>
      <c r="HB989" s="84"/>
      <c r="HC989" s="84"/>
      <c r="HD989" s="84"/>
      <c r="HE989" s="84"/>
      <c r="HF989" s="84"/>
      <c r="HG989" s="84"/>
      <c r="HH989" s="84"/>
      <c r="HI989" s="84"/>
      <c r="HJ989" s="84"/>
      <c r="HK989" s="84"/>
      <c r="HL989" s="84"/>
      <c r="HM989" s="84"/>
      <c r="HN989" s="84"/>
      <c r="HO989" s="84"/>
      <c r="HP989" s="84"/>
      <c r="HQ989" s="84"/>
      <c r="HR989" s="84"/>
      <c r="HS989" s="84"/>
      <c r="HT989" s="84"/>
      <c r="HU989" s="84"/>
      <c r="HV989" s="84"/>
      <c r="HW989" s="84"/>
      <c r="HX989" s="84"/>
      <c r="HY989" s="84"/>
      <c r="HZ989" s="84"/>
      <c r="IA989" s="84"/>
      <c r="IB989" s="84"/>
      <c r="IC989" s="84"/>
      <c r="ID989" s="84"/>
      <c r="IE989" s="84"/>
      <c r="IF989" s="84"/>
      <c r="IG989" s="84"/>
      <c r="IH989" s="84"/>
      <c r="II989" s="84"/>
      <c r="IJ989" s="84"/>
      <c r="IK989" s="84"/>
      <c r="IL989" s="84"/>
      <c r="IM989" s="84"/>
      <c r="IN989" s="84"/>
      <c r="IO989" s="84"/>
      <c r="IP989" s="84"/>
      <c r="IQ989" s="84"/>
      <c r="IR989" s="84"/>
      <c r="IS989" s="84"/>
      <c r="IT989" s="84"/>
      <c r="IU989" s="84"/>
      <c r="IV989" s="84"/>
    </row>
    <row r="990" spans="1:256" s="27" customFormat="1">
      <c r="A990" s="82"/>
      <c r="D990" s="130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  <c r="AA990" s="84"/>
      <c r="AB990" s="84"/>
      <c r="AC990" s="84"/>
      <c r="AD990" s="84"/>
      <c r="AE990" s="84"/>
      <c r="AF990" s="84"/>
      <c r="AG990" s="84"/>
      <c r="AH990" s="84"/>
      <c r="AI990" s="84"/>
      <c r="AJ990" s="84"/>
      <c r="AK990" s="84"/>
      <c r="AL990" s="84"/>
      <c r="AM990" s="84"/>
      <c r="AN990" s="84"/>
      <c r="AO990" s="84"/>
      <c r="AP990" s="84"/>
      <c r="AQ990" s="84"/>
      <c r="AR990" s="84"/>
      <c r="AS990" s="84"/>
      <c r="AT990" s="84"/>
      <c r="AU990" s="84"/>
      <c r="AV990" s="84"/>
      <c r="AW990" s="84"/>
      <c r="AX990" s="84"/>
      <c r="AY990" s="84"/>
      <c r="AZ990" s="84"/>
      <c r="BA990" s="84"/>
      <c r="BB990" s="84"/>
      <c r="BC990" s="84"/>
      <c r="BD990" s="84"/>
      <c r="BE990" s="84"/>
      <c r="BF990" s="84"/>
      <c r="BG990" s="84"/>
      <c r="BH990" s="84"/>
      <c r="BI990" s="84"/>
      <c r="BJ990" s="84"/>
      <c r="BK990" s="84"/>
      <c r="BL990" s="84"/>
      <c r="BM990" s="84"/>
      <c r="BN990" s="84"/>
      <c r="BO990" s="84"/>
      <c r="BP990" s="84"/>
      <c r="BQ990" s="84"/>
      <c r="BR990" s="84"/>
      <c r="BS990" s="84"/>
      <c r="BT990" s="84"/>
      <c r="BU990" s="84"/>
      <c r="BV990" s="84"/>
      <c r="BW990" s="84"/>
      <c r="BX990" s="84"/>
      <c r="BY990" s="84"/>
      <c r="BZ990" s="84"/>
      <c r="CA990" s="84"/>
      <c r="CB990" s="84"/>
      <c r="CC990" s="84"/>
      <c r="CD990" s="84"/>
      <c r="CE990" s="84"/>
      <c r="CF990" s="84"/>
      <c r="CG990" s="84"/>
      <c r="CH990" s="84"/>
      <c r="CI990" s="84"/>
      <c r="CJ990" s="84"/>
      <c r="CK990" s="84"/>
      <c r="CL990" s="84"/>
      <c r="CM990" s="84"/>
      <c r="CN990" s="84"/>
      <c r="CO990" s="84"/>
      <c r="CP990" s="84"/>
      <c r="CQ990" s="84"/>
      <c r="CR990" s="84"/>
      <c r="CS990" s="84"/>
      <c r="CT990" s="84"/>
      <c r="CU990" s="84"/>
      <c r="CV990" s="84"/>
      <c r="CW990" s="84"/>
      <c r="CX990" s="84"/>
      <c r="CY990" s="84"/>
      <c r="CZ990" s="84"/>
      <c r="DA990" s="84"/>
      <c r="DB990" s="84"/>
      <c r="DC990" s="84"/>
      <c r="DD990" s="84"/>
      <c r="DE990" s="84"/>
      <c r="DF990" s="84"/>
      <c r="DG990" s="84"/>
      <c r="DH990" s="84"/>
      <c r="DI990" s="84"/>
      <c r="DJ990" s="84"/>
      <c r="DK990" s="84"/>
      <c r="DL990" s="84"/>
      <c r="DM990" s="84"/>
      <c r="DN990" s="84"/>
      <c r="DO990" s="84"/>
      <c r="DP990" s="84"/>
      <c r="DQ990" s="84"/>
      <c r="DR990" s="84"/>
      <c r="DS990" s="84"/>
      <c r="DT990" s="84"/>
      <c r="DU990" s="84"/>
      <c r="DV990" s="84"/>
      <c r="DW990" s="84"/>
      <c r="DX990" s="84"/>
      <c r="DY990" s="84"/>
      <c r="DZ990" s="84"/>
      <c r="EA990" s="84"/>
      <c r="EB990" s="84"/>
      <c r="EC990" s="84"/>
      <c r="ED990" s="84"/>
      <c r="EE990" s="84"/>
      <c r="EF990" s="84"/>
      <c r="EG990" s="84"/>
      <c r="EH990" s="84"/>
      <c r="EI990" s="84"/>
      <c r="EJ990" s="84"/>
      <c r="EK990" s="84"/>
      <c r="EL990" s="84"/>
      <c r="EM990" s="84"/>
      <c r="EN990" s="84"/>
      <c r="EO990" s="84"/>
      <c r="EP990" s="84"/>
      <c r="EQ990" s="84"/>
      <c r="ER990" s="84"/>
      <c r="ES990" s="84"/>
      <c r="ET990" s="84"/>
      <c r="EU990" s="84"/>
      <c r="EV990" s="84"/>
      <c r="EW990" s="84"/>
      <c r="EX990" s="84"/>
      <c r="EY990" s="84"/>
      <c r="EZ990" s="84"/>
      <c r="FA990" s="84"/>
      <c r="FB990" s="84"/>
      <c r="FC990" s="84"/>
      <c r="FD990" s="84"/>
      <c r="FE990" s="84"/>
      <c r="FF990" s="84"/>
      <c r="FG990" s="84"/>
      <c r="FH990" s="84"/>
      <c r="FI990" s="84"/>
      <c r="FJ990" s="84"/>
      <c r="FK990" s="84"/>
      <c r="FL990" s="84"/>
      <c r="FM990" s="84"/>
      <c r="FN990" s="84"/>
      <c r="FO990" s="84"/>
      <c r="FP990" s="84"/>
      <c r="FQ990" s="84"/>
      <c r="FR990" s="84"/>
      <c r="FS990" s="84"/>
      <c r="FT990" s="84"/>
      <c r="FU990" s="84"/>
      <c r="FV990" s="84"/>
      <c r="FW990" s="84"/>
      <c r="FX990" s="84"/>
      <c r="FY990" s="84"/>
      <c r="FZ990" s="84"/>
      <c r="GA990" s="84"/>
      <c r="GB990" s="84"/>
      <c r="GC990" s="84"/>
      <c r="GD990" s="84"/>
      <c r="GE990" s="84"/>
      <c r="GF990" s="84"/>
      <c r="GG990" s="84"/>
      <c r="GH990" s="84"/>
      <c r="GI990" s="84"/>
      <c r="GJ990" s="84"/>
      <c r="GK990" s="84"/>
      <c r="GL990" s="84"/>
      <c r="GM990" s="84"/>
      <c r="GN990" s="84"/>
      <c r="GO990" s="84"/>
      <c r="GP990" s="84"/>
      <c r="GQ990" s="84"/>
      <c r="GR990" s="84"/>
      <c r="GS990" s="84"/>
      <c r="GT990" s="84"/>
      <c r="GU990" s="84"/>
      <c r="GV990" s="84"/>
      <c r="GW990" s="84"/>
      <c r="GX990" s="84"/>
      <c r="GY990" s="84"/>
      <c r="GZ990" s="84"/>
      <c r="HA990" s="84"/>
      <c r="HB990" s="84"/>
      <c r="HC990" s="84"/>
      <c r="HD990" s="84"/>
      <c r="HE990" s="84"/>
      <c r="HF990" s="84"/>
      <c r="HG990" s="84"/>
      <c r="HH990" s="84"/>
      <c r="HI990" s="84"/>
      <c r="HJ990" s="84"/>
      <c r="HK990" s="84"/>
      <c r="HL990" s="84"/>
      <c r="HM990" s="84"/>
      <c r="HN990" s="84"/>
      <c r="HO990" s="84"/>
      <c r="HP990" s="84"/>
      <c r="HQ990" s="84"/>
      <c r="HR990" s="84"/>
      <c r="HS990" s="84"/>
      <c r="HT990" s="84"/>
      <c r="HU990" s="84"/>
      <c r="HV990" s="84"/>
      <c r="HW990" s="84"/>
      <c r="HX990" s="84"/>
      <c r="HY990" s="84"/>
      <c r="HZ990" s="84"/>
      <c r="IA990" s="84"/>
      <c r="IB990" s="84"/>
      <c r="IC990" s="84"/>
      <c r="ID990" s="84"/>
      <c r="IE990" s="84"/>
      <c r="IF990" s="84"/>
      <c r="IG990" s="84"/>
      <c r="IH990" s="84"/>
      <c r="II990" s="84"/>
      <c r="IJ990" s="84"/>
      <c r="IK990" s="84"/>
      <c r="IL990" s="84"/>
      <c r="IM990" s="84"/>
      <c r="IN990" s="84"/>
      <c r="IO990" s="84"/>
      <c r="IP990" s="84"/>
      <c r="IQ990" s="84"/>
      <c r="IR990" s="84"/>
      <c r="IS990" s="84"/>
      <c r="IT990" s="84"/>
      <c r="IU990" s="84"/>
      <c r="IV990" s="84"/>
    </row>
    <row r="991" spans="1:256" s="27" customFormat="1">
      <c r="A991" s="82"/>
      <c r="D991" s="130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  <c r="AA991" s="84"/>
      <c r="AB991" s="84"/>
      <c r="AC991" s="84"/>
      <c r="AD991" s="84"/>
      <c r="AE991" s="84"/>
      <c r="AF991" s="84"/>
      <c r="AG991" s="84"/>
      <c r="AH991" s="84"/>
      <c r="AI991" s="84"/>
      <c r="AJ991" s="84"/>
      <c r="AK991" s="84"/>
      <c r="AL991" s="84"/>
      <c r="AM991" s="84"/>
      <c r="AN991" s="84"/>
      <c r="AO991" s="84"/>
      <c r="AP991" s="84"/>
      <c r="AQ991" s="84"/>
      <c r="AR991" s="84"/>
      <c r="AS991" s="84"/>
      <c r="AT991" s="84"/>
      <c r="AU991" s="84"/>
      <c r="AV991" s="84"/>
      <c r="AW991" s="84"/>
      <c r="AX991" s="84"/>
      <c r="AY991" s="84"/>
      <c r="AZ991" s="84"/>
      <c r="BA991" s="84"/>
      <c r="BB991" s="84"/>
      <c r="BC991" s="84"/>
      <c r="BD991" s="84"/>
      <c r="BE991" s="84"/>
      <c r="BF991" s="84"/>
      <c r="BG991" s="84"/>
      <c r="BH991" s="84"/>
      <c r="BI991" s="84"/>
      <c r="BJ991" s="84"/>
      <c r="BK991" s="84"/>
      <c r="BL991" s="84"/>
      <c r="BM991" s="84"/>
      <c r="BN991" s="84"/>
      <c r="BO991" s="84"/>
      <c r="BP991" s="84"/>
      <c r="BQ991" s="84"/>
      <c r="BR991" s="84"/>
      <c r="BS991" s="84"/>
      <c r="BT991" s="84"/>
      <c r="BU991" s="84"/>
      <c r="BV991" s="84"/>
      <c r="BW991" s="84"/>
      <c r="BX991" s="84"/>
      <c r="BY991" s="84"/>
      <c r="BZ991" s="84"/>
      <c r="CA991" s="84"/>
      <c r="CB991" s="84"/>
      <c r="CC991" s="84"/>
      <c r="CD991" s="84"/>
      <c r="CE991" s="84"/>
      <c r="CF991" s="84"/>
      <c r="CG991" s="84"/>
      <c r="CH991" s="84"/>
      <c r="CI991" s="84"/>
      <c r="CJ991" s="84"/>
      <c r="CK991" s="84"/>
      <c r="CL991" s="84"/>
      <c r="CM991" s="84"/>
      <c r="CN991" s="84"/>
      <c r="CO991" s="84"/>
      <c r="CP991" s="84"/>
      <c r="CQ991" s="84"/>
      <c r="CR991" s="84"/>
      <c r="CS991" s="84"/>
      <c r="CT991" s="84"/>
      <c r="CU991" s="84"/>
      <c r="CV991" s="84"/>
      <c r="CW991" s="84"/>
      <c r="CX991" s="84"/>
      <c r="CY991" s="84"/>
      <c r="CZ991" s="84"/>
      <c r="DA991" s="84"/>
      <c r="DB991" s="84"/>
      <c r="DC991" s="84"/>
      <c r="DD991" s="84"/>
      <c r="DE991" s="84"/>
      <c r="DF991" s="84"/>
      <c r="DG991" s="84"/>
      <c r="DH991" s="84"/>
      <c r="DI991" s="84"/>
      <c r="DJ991" s="84"/>
      <c r="DK991" s="84"/>
      <c r="DL991" s="84"/>
      <c r="DM991" s="84"/>
      <c r="DN991" s="84"/>
      <c r="DO991" s="84"/>
      <c r="DP991" s="84"/>
      <c r="DQ991" s="84"/>
      <c r="DR991" s="84"/>
      <c r="DS991" s="84"/>
      <c r="DT991" s="84"/>
      <c r="DU991" s="84"/>
      <c r="DV991" s="84"/>
      <c r="DW991" s="84"/>
      <c r="DX991" s="84"/>
      <c r="DY991" s="84"/>
      <c r="DZ991" s="84"/>
      <c r="EA991" s="84"/>
      <c r="EB991" s="84"/>
      <c r="EC991" s="84"/>
      <c r="ED991" s="84"/>
      <c r="EE991" s="84"/>
      <c r="EF991" s="84"/>
      <c r="EG991" s="84"/>
      <c r="EH991" s="84"/>
      <c r="EI991" s="84"/>
      <c r="EJ991" s="84"/>
      <c r="EK991" s="84"/>
      <c r="EL991" s="84"/>
      <c r="EM991" s="84"/>
      <c r="EN991" s="84"/>
      <c r="EO991" s="84"/>
      <c r="EP991" s="84"/>
      <c r="EQ991" s="84"/>
      <c r="ER991" s="84"/>
      <c r="ES991" s="84"/>
      <c r="ET991" s="84"/>
      <c r="EU991" s="84"/>
      <c r="EV991" s="84"/>
      <c r="EW991" s="84"/>
      <c r="EX991" s="84"/>
      <c r="EY991" s="84"/>
      <c r="EZ991" s="84"/>
      <c r="FA991" s="84"/>
      <c r="FB991" s="84"/>
      <c r="FC991" s="84"/>
      <c r="FD991" s="84"/>
      <c r="FE991" s="84"/>
      <c r="FF991" s="84"/>
      <c r="FG991" s="84"/>
      <c r="FH991" s="84"/>
      <c r="FI991" s="84"/>
      <c r="FJ991" s="84"/>
      <c r="FK991" s="84"/>
      <c r="FL991" s="84"/>
      <c r="FM991" s="84"/>
      <c r="FN991" s="84"/>
      <c r="FO991" s="84"/>
      <c r="FP991" s="84"/>
      <c r="FQ991" s="84"/>
      <c r="FR991" s="84"/>
      <c r="FS991" s="84"/>
      <c r="FT991" s="84"/>
      <c r="FU991" s="84"/>
      <c r="FV991" s="84"/>
      <c r="FW991" s="84"/>
      <c r="FX991" s="84"/>
      <c r="FY991" s="84"/>
      <c r="FZ991" s="84"/>
      <c r="GA991" s="84"/>
      <c r="GB991" s="84"/>
      <c r="GC991" s="84"/>
      <c r="GD991" s="84"/>
      <c r="GE991" s="84"/>
      <c r="GF991" s="84"/>
      <c r="GG991" s="84"/>
      <c r="GH991" s="84"/>
      <c r="GI991" s="84"/>
      <c r="GJ991" s="84"/>
      <c r="GK991" s="84"/>
      <c r="GL991" s="84"/>
      <c r="GM991" s="84"/>
      <c r="GN991" s="84"/>
      <c r="GO991" s="84"/>
      <c r="GP991" s="84"/>
      <c r="GQ991" s="84"/>
      <c r="GR991" s="84"/>
      <c r="GS991" s="84"/>
      <c r="GT991" s="84"/>
      <c r="GU991" s="84"/>
      <c r="GV991" s="84"/>
      <c r="GW991" s="84"/>
      <c r="GX991" s="84"/>
      <c r="GY991" s="84"/>
      <c r="GZ991" s="84"/>
      <c r="HA991" s="84"/>
      <c r="HB991" s="84"/>
      <c r="HC991" s="84"/>
      <c r="HD991" s="84"/>
      <c r="HE991" s="84"/>
      <c r="HF991" s="84"/>
      <c r="HG991" s="84"/>
      <c r="HH991" s="84"/>
      <c r="HI991" s="84"/>
      <c r="HJ991" s="84"/>
      <c r="HK991" s="84"/>
      <c r="HL991" s="84"/>
      <c r="HM991" s="84"/>
      <c r="HN991" s="84"/>
      <c r="HO991" s="84"/>
      <c r="HP991" s="84"/>
      <c r="HQ991" s="84"/>
      <c r="HR991" s="84"/>
      <c r="HS991" s="84"/>
      <c r="HT991" s="84"/>
      <c r="HU991" s="84"/>
      <c r="HV991" s="84"/>
      <c r="HW991" s="84"/>
      <c r="HX991" s="84"/>
      <c r="HY991" s="84"/>
      <c r="HZ991" s="84"/>
      <c r="IA991" s="84"/>
      <c r="IB991" s="84"/>
      <c r="IC991" s="84"/>
      <c r="ID991" s="84"/>
      <c r="IE991" s="84"/>
      <c r="IF991" s="84"/>
      <c r="IG991" s="84"/>
      <c r="IH991" s="84"/>
      <c r="II991" s="84"/>
      <c r="IJ991" s="84"/>
      <c r="IK991" s="84"/>
      <c r="IL991" s="84"/>
      <c r="IM991" s="84"/>
      <c r="IN991" s="84"/>
      <c r="IO991" s="84"/>
      <c r="IP991" s="84"/>
      <c r="IQ991" s="84"/>
      <c r="IR991" s="84"/>
      <c r="IS991" s="84"/>
      <c r="IT991" s="84"/>
      <c r="IU991" s="84"/>
      <c r="IV991" s="84"/>
    </row>
    <row r="992" spans="1:256" s="27" customFormat="1">
      <c r="A992" s="82"/>
      <c r="D992" s="130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  <c r="AA992" s="84"/>
      <c r="AB992" s="84"/>
      <c r="AC992" s="84"/>
      <c r="AD992" s="84"/>
      <c r="AE992" s="84"/>
      <c r="AF992" s="84"/>
      <c r="AG992" s="84"/>
      <c r="AH992" s="84"/>
      <c r="AI992" s="84"/>
      <c r="AJ992" s="84"/>
      <c r="AK992" s="84"/>
      <c r="AL992" s="84"/>
      <c r="AM992" s="84"/>
      <c r="AN992" s="84"/>
      <c r="AO992" s="84"/>
      <c r="AP992" s="84"/>
      <c r="AQ992" s="84"/>
      <c r="AR992" s="84"/>
      <c r="AS992" s="84"/>
      <c r="AT992" s="84"/>
      <c r="AU992" s="84"/>
      <c r="AV992" s="84"/>
      <c r="AW992" s="84"/>
      <c r="AX992" s="84"/>
      <c r="AY992" s="84"/>
      <c r="AZ992" s="84"/>
      <c r="BA992" s="84"/>
      <c r="BB992" s="84"/>
      <c r="BC992" s="84"/>
      <c r="BD992" s="84"/>
      <c r="BE992" s="84"/>
      <c r="BF992" s="84"/>
      <c r="BG992" s="84"/>
      <c r="BH992" s="84"/>
      <c r="BI992" s="84"/>
      <c r="BJ992" s="84"/>
      <c r="BK992" s="84"/>
      <c r="BL992" s="84"/>
      <c r="BM992" s="84"/>
      <c r="BN992" s="84"/>
      <c r="BO992" s="84"/>
      <c r="BP992" s="84"/>
      <c r="BQ992" s="84"/>
      <c r="BR992" s="84"/>
      <c r="BS992" s="84"/>
      <c r="BT992" s="84"/>
      <c r="BU992" s="84"/>
      <c r="BV992" s="84"/>
      <c r="BW992" s="84"/>
      <c r="BX992" s="84"/>
      <c r="BY992" s="84"/>
      <c r="BZ992" s="84"/>
      <c r="CA992" s="84"/>
      <c r="CB992" s="84"/>
      <c r="CC992" s="84"/>
      <c r="CD992" s="84"/>
      <c r="CE992" s="84"/>
      <c r="CF992" s="84"/>
      <c r="CG992" s="84"/>
      <c r="CH992" s="84"/>
      <c r="CI992" s="84"/>
      <c r="CJ992" s="84"/>
      <c r="CK992" s="84"/>
      <c r="CL992" s="84"/>
      <c r="CM992" s="84"/>
      <c r="CN992" s="84"/>
      <c r="CO992" s="84"/>
      <c r="CP992" s="84"/>
      <c r="CQ992" s="84"/>
      <c r="CR992" s="84"/>
      <c r="CS992" s="84"/>
      <c r="CT992" s="84"/>
      <c r="CU992" s="84"/>
      <c r="CV992" s="84"/>
      <c r="CW992" s="84"/>
      <c r="CX992" s="84"/>
      <c r="CY992" s="84"/>
      <c r="CZ992" s="84"/>
      <c r="DA992" s="84"/>
      <c r="DB992" s="84"/>
      <c r="DC992" s="84"/>
      <c r="DD992" s="84"/>
      <c r="DE992" s="84"/>
      <c r="DF992" s="84"/>
      <c r="DG992" s="84"/>
      <c r="DH992" s="84"/>
      <c r="DI992" s="84"/>
      <c r="DJ992" s="84"/>
      <c r="DK992" s="84"/>
      <c r="DL992" s="84"/>
      <c r="DM992" s="84"/>
      <c r="DN992" s="84"/>
      <c r="DO992" s="84"/>
      <c r="DP992" s="84"/>
      <c r="DQ992" s="84"/>
      <c r="DR992" s="84"/>
      <c r="DS992" s="84"/>
      <c r="DT992" s="84"/>
      <c r="DU992" s="84"/>
      <c r="DV992" s="84"/>
      <c r="DW992" s="84"/>
      <c r="DX992" s="84"/>
      <c r="DY992" s="84"/>
      <c r="DZ992" s="84"/>
      <c r="EA992" s="84"/>
      <c r="EB992" s="84"/>
      <c r="EC992" s="84"/>
      <c r="ED992" s="84"/>
      <c r="EE992" s="84"/>
      <c r="EF992" s="84"/>
      <c r="EG992" s="84"/>
      <c r="EH992" s="84"/>
      <c r="EI992" s="84"/>
      <c r="EJ992" s="84"/>
      <c r="EK992" s="84"/>
      <c r="EL992" s="84"/>
      <c r="EM992" s="84"/>
      <c r="EN992" s="84"/>
      <c r="EO992" s="84"/>
      <c r="EP992" s="84"/>
      <c r="EQ992" s="84"/>
      <c r="ER992" s="84"/>
      <c r="ES992" s="84"/>
      <c r="ET992" s="84"/>
      <c r="EU992" s="84"/>
      <c r="EV992" s="84"/>
      <c r="EW992" s="84"/>
      <c r="EX992" s="84"/>
      <c r="EY992" s="84"/>
      <c r="EZ992" s="84"/>
      <c r="FA992" s="84"/>
      <c r="FB992" s="84"/>
      <c r="FC992" s="84"/>
      <c r="FD992" s="84"/>
      <c r="FE992" s="84"/>
      <c r="FF992" s="84"/>
      <c r="FG992" s="84"/>
      <c r="FH992" s="84"/>
      <c r="FI992" s="84"/>
      <c r="FJ992" s="84"/>
      <c r="FK992" s="84"/>
      <c r="FL992" s="84"/>
      <c r="FM992" s="84"/>
      <c r="FN992" s="84"/>
      <c r="FO992" s="84"/>
      <c r="FP992" s="84"/>
      <c r="FQ992" s="84"/>
      <c r="FR992" s="84"/>
      <c r="FS992" s="84"/>
      <c r="FT992" s="84"/>
      <c r="FU992" s="84"/>
      <c r="FV992" s="84"/>
      <c r="FW992" s="84"/>
      <c r="FX992" s="84"/>
      <c r="FY992" s="84"/>
      <c r="FZ992" s="84"/>
      <c r="GA992" s="84"/>
      <c r="GB992" s="84"/>
      <c r="GC992" s="84"/>
      <c r="GD992" s="84"/>
      <c r="GE992" s="84"/>
      <c r="GF992" s="84"/>
      <c r="GG992" s="84"/>
      <c r="GH992" s="84"/>
      <c r="GI992" s="84"/>
      <c r="GJ992" s="84"/>
      <c r="GK992" s="84"/>
      <c r="GL992" s="84"/>
      <c r="GM992" s="84"/>
      <c r="GN992" s="84"/>
      <c r="GO992" s="84"/>
      <c r="GP992" s="84"/>
      <c r="GQ992" s="84"/>
      <c r="GR992" s="84"/>
      <c r="GS992" s="84"/>
      <c r="GT992" s="84"/>
      <c r="GU992" s="84"/>
      <c r="GV992" s="84"/>
      <c r="GW992" s="84"/>
      <c r="GX992" s="84"/>
      <c r="GY992" s="84"/>
      <c r="GZ992" s="84"/>
      <c r="HA992" s="84"/>
      <c r="HB992" s="84"/>
      <c r="HC992" s="84"/>
      <c r="HD992" s="84"/>
      <c r="HE992" s="84"/>
      <c r="HF992" s="84"/>
      <c r="HG992" s="84"/>
      <c r="HH992" s="84"/>
      <c r="HI992" s="84"/>
      <c r="HJ992" s="84"/>
      <c r="HK992" s="84"/>
      <c r="HL992" s="84"/>
      <c r="HM992" s="84"/>
      <c r="HN992" s="84"/>
      <c r="HO992" s="84"/>
      <c r="HP992" s="84"/>
      <c r="HQ992" s="84"/>
      <c r="HR992" s="84"/>
      <c r="HS992" s="84"/>
      <c r="HT992" s="84"/>
      <c r="HU992" s="84"/>
      <c r="HV992" s="84"/>
      <c r="HW992" s="84"/>
      <c r="HX992" s="84"/>
      <c r="HY992" s="84"/>
      <c r="HZ992" s="84"/>
      <c r="IA992" s="84"/>
      <c r="IB992" s="84"/>
      <c r="IC992" s="84"/>
      <c r="ID992" s="84"/>
      <c r="IE992" s="84"/>
      <c r="IF992" s="84"/>
      <c r="IG992" s="84"/>
      <c r="IH992" s="84"/>
      <c r="II992" s="84"/>
      <c r="IJ992" s="84"/>
      <c r="IK992" s="84"/>
      <c r="IL992" s="84"/>
      <c r="IM992" s="84"/>
      <c r="IN992" s="84"/>
      <c r="IO992" s="84"/>
      <c r="IP992" s="84"/>
      <c r="IQ992" s="84"/>
      <c r="IR992" s="84"/>
      <c r="IS992" s="84"/>
      <c r="IT992" s="84"/>
      <c r="IU992" s="84"/>
      <c r="IV992" s="84"/>
    </row>
    <row r="993" spans="1:256" s="27" customFormat="1">
      <c r="A993" s="82"/>
      <c r="D993" s="130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  <c r="AA993" s="84"/>
      <c r="AB993" s="84"/>
      <c r="AC993" s="84"/>
      <c r="AD993" s="84"/>
      <c r="AE993" s="84"/>
      <c r="AF993" s="84"/>
      <c r="AG993" s="84"/>
      <c r="AH993" s="84"/>
      <c r="AI993" s="84"/>
      <c r="AJ993" s="84"/>
      <c r="AK993" s="84"/>
      <c r="AL993" s="84"/>
      <c r="AM993" s="84"/>
      <c r="AN993" s="84"/>
      <c r="AO993" s="84"/>
      <c r="AP993" s="84"/>
      <c r="AQ993" s="84"/>
      <c r="AR993" s="84"/>
      <c r="AS993" s="84"/>
      <c r="AT993" s="84"/>
      <c r="AU993" s="84"/>
      <c r="AV993" s="84"/>
      <c r="AW993" s="84"/>
      <c r="AX993" s="84"/>
      <c r="AY993" s="84"/>
      <c r="AZ993" s="84"/>
      <c r="BA993" s="84"/>
      <c r="BB993" s="84"/>
      <c r="BC993" s="84"/>
      <c r="BD993" s="84"/>
      <c r="BE993" s="84"/>
      <c r="BF993" s="84"/>
      <c r="BG993" s="84"/>
      <c r="BH993" s="84"/>
      <c r="BI993" s="84"/>
      <c r="BJ993" s="84"/>
      <c r="BK993" s="84"/>
      <c r="BL993" s="84"/>
      <c r="BM993" s="84"/>
      <c r="BN993" s="84"/>
      <c r="BO993" s="84"/>
      <c r="BP993" s="84"/>
      <c r="BQ993" s="84"/>
      <c r="BR993" s="84"/>
      <c r="BS993" s="84"/>
      <c r="BT993" s="84"/>
      <c r="BU993" s="84"/>
      <c r="BV993" s="84"/>
      <c r="BW993" s="84"/>
      <c r="BX993" s="84"/>
      <c r="BY993" s="84"/>
      <c r="BZ993" s="84"/>
      <c r="CA993" s="84"/>
      <c r="CB993" s="84"/>
      <c r="CC993" s="84"/>
      <c r="CD993" s="84"/>
      <c r="CE993" s="84"/>
      <c r="CF993" s="84"/>
      <c r="CG993" s="84"/>
      <c r="CH993" s="84"/>
      <c r="CI993" s="84"/>
      <c r="CJ993" s="84"/>
      <c r="CK993" s="84"/>
      <c r="CL993" s="84"/>
      <c r="CM993" s="84"/>
      <c r="CN993" s="84"/>
      <c r="CO993" s="84"/>
      <c r="CP993" s="84"/>
      <c r="CQ993" s="84"/>
      <c r="CR993" s="84"/>
      <c r="CS993" s="84"/>
      <c r="CT993" s="84"/>
      <c r="CU993" s="84"/>
      <c r="CV993" s="84"/>
      <c r="CW993" s="84"/>
      <c r="CX993" s="84"/>
      <c r="CY993" s="84"/>
      <c r="CZ993" s="84"/>
      <c r="DA993" s="84"/>
      <c r="DB993" s="84"/>
      <c r="DC993" s="84"/>
      <c r="DD993" s="84"/>
      <c r="DE993" s="84"/>
      <c r="DF993" s="84"/>
      <c r="DG993" s="84"/>
      <c r="DH993" s="84"/>
      <c r="DI993" s="84"/>
      <c r="DJ993" s="84"/>
      <c r="DK993" s="84"/>
      <c r="DL993" s="84"/>
      <c r="DM993" s="84"/>
      <c r="DN993" s="84"/>
      <c r="DO993" s="84"/>
      <c r="DP993" s="84"/>
      <c r="DQ993" s="84"/>
      <c r="DR993" s="84"/>
      <c r="DS993" s="84"/>
      <c r="DT993" s="84"/>
      <c r="DU993" s="84"/>
      <c r="DV993" s="84"/>
      <c r="DW993" s="84"/>
      <c r="DX993" s="84"/>
      <c r="DY993" s="84"/>
      <c r="DZ993" s="84"/>
      <c r="EA993" s="84"/>
      <c r="EB993" s="84"/>
      <c r="EC993" s="84"/>
      <c r="ED993" s="84"/>
      <c r="EE993" s="84"/>
      <c r="EF993" s="84"/>
      <c r="EG993" s="84"/>
      <c r="EH993" s="84"/>
      <c r="EI993" s="84"/>
      <c r="EJ993" s="84"/>
      <c r="EK993" s="84"/>
      <c r="EL993" s="84"/>
      <c r="EM993" s="84"/>
      <c r="EN993" s="84"/>
      <c r="EO993" s="84"/>
      <c r="EP993" s="84"/>
      <c r="EQ993" s="84"/>
      <c r="ER993" s="84"/>
      <c r="ES993" s="84"/>
      <c r="ET993" s="84"/>
      <c r="EU993" s="84"/>
      <c r="EV993" s="84"/>
      <c r="EW993" s="84"/>
      <c r="EX993" s="84"/>
      <c r="EY993" s="84"/>
      <c r="EZ993" s="84"/>
      <c r="FA993" s="84"/>
      <c r="FB993" s="84"/>
      <c r="FC993" s="84"/>
      <c r="FD993" s="84"/>
      <c r="FE993" s="84"/>
      <c r="FF993" s="84"/>
      <c r="FG993" s="84"/>
      <c r="FH993" s="84"/>
      <c r="FI993" s="84"/>
      <c r="FJ993" s="84"/>
      <c r="FK993" s="84"/>
      <c r="FL993" s="84"/>
      <c r="FM993" s="84"/>
      <c r="FN993" s="84"/>
      <c r="FO993" s="84"/>
      <c r="FP993" s="84"/>
      <c r="FQ993" s="84"/>
      <c r="FR993" s="84"/>
      <c r="FS993" s="84"/>
      <c r="FT993" s="84"/>
      <c r="FU993" s="84"/>
      <c r="FV993" s="84"/>
      <c r="FW993" s="84"/>
      <c r="FX993" s="84"/>
      <c r="FY993" s="84"/>
      <c r="FZ993" s="84"/>
      <c r="GA993" s="84"/>
      <c r="GB993" s="84"/>
      <c r="GC993" s="84"/>
      <c r="GD993" s="84"/>
      <c r="GE993" s="84"/>
      <c r="GF993" s="84"/>
      <c r="GG993" s="84"/>
      <c r="GH993" s="84"/>
      <c r="GI993" s="84"/>
      <c r="GJ993" s="84"/>
      <c r="GK993" s="84"/>
      <c r="GL993" s="84"/>
      <c r="GM993" s="84"/>
      <c r="GN993" s="84"/>
      <c r="GO993" s="84"/>
      <c r="GP993" s="84"/>
      <c r="GQ993" s="84"/>
      <c r="GR993" s="84"/>
      <c r="GS993" s="84"/>
      <c r="GT993" s="84"/>
      <c r="GU993" s="84"/>
      <c r="GV993" s="84"/>
      <c r="GW993" s="84"/>
      <c r="GX993" s="84"/>
      <c r="GY993" s="84"/>
      <c r="GZ993" s="84"/>
      <c r="HA993" s="84"/>
      <c r="HB993" s="84"/>
      <c r="HC993" s="84"/>
      <c r="HD993" s="84"/>
      <c r="HE993" s="84"/>
      <c r="HF993" s="84"/>
      <c r="HG993" s="84"/>
      <c r="HH993" s="84"/>
      <c r="HI993" s="84"/>
      <c r="HJ993" s="84"/>
      <c r="HK993" s="84"/>
      <c r="HL993" s="84"/>
      <c r="HM993" s="84"/>
      <c r="HN993" s="84"/>
      <c r="HO993" s="84"/>
      <c r="HP993" s="84"/>
      <c r="HQ993" s="84"/>
      <c r="HR993" s="84"/>
      <c r="HS993" s="84"/>
      <c r="HT993" s="84"/>
      <c r="HU993" s="84"/>
      <c r="HV993" s="84"/>
      <c r="HW993" s="84"/>
      <c r="HX993" s="84"/>
      <c r="HY993" s="84"/>
      <c r="HZ993" s="84"/>
      <c r="IA993" s="84"/>
      <c r="IB993" s="84"/>
      <c r="IC993" s="84"/>
      <c r="ID993" s="84"/>
      <c r="IE993" s="84"/>
      <c r="IF993" s="84"/>
      <c r="IG993" s="84"/>
      <c r="IH993" s="84"/>
      <c r="II993" s="84"/>
      <c r="IJ993" s="84"/>
      <c r="IK993" s="84"/>
      <c r="IL993" s="84"/>
      <c r="IM993" s="84"/>
      <c r="IN993" s="84"/>
      <c r="IO993" s="84"/>
      <c r="IP993" s="84"/>
      <c r="IQ993" s="84"/>
      <c r="IR993" s="84"/>
      <c r="IS993" s="84"/>
      <c r="IT993" s="84"/>
      <c r="IU993" s="84"/>
      <c r="IV993" s="84"/>
    </row>
    <row r="994" spans="1:256" s="27" customFormat="1">
      <c r="A994" s="82"/>
      <c r="D994" s="130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  <c r="AA994" s="84"/>
      <c r="AB994" s="84"/>
      <c r="AC994" s="84"/>
      <c r="AD994" s="84"/>
      <c r="AE994" s="84"/>
      <c r="AF994" s="84"/>
      <c r="AG994" s="84"/>
      <c r="AH994" s="84"/>
      <c r="AI994" s="84"/>
      <c r="AJ994" s="84"/>
      <c r="AK994" s="84"/>
      <c r="AL994" s="84"/>
      <c r="AM994" s="84"/>
      <c r="AN994" s="84"/>
      <c r="AO994" s="84"/>
      <c r="AP994" s="84"/>
      <c r="AQ994" s="84"/>
      <c r="AR994" s="84"/>
      <c r="AS994" s="84"/>
      <c r="AT994" s="84"/>
      <c r="AU994" s="84"/>
      <c r="AV994" s="84"/>
      <c r="AW994" s="84"/>
      <c r="AX994" s="84"/>
      <c r="AY994" s="84"/>
      <c r="AZ994" s="84"/>
      <c r="BA994" s="84"/>
      <c r="BB994" s="84"/>
      <c r="BC994" s="84"/>
      <c r="BD994" s="84"/>
      <c r="BE994" s="84"/>
      <c r="BF994" s="84"/>
      <c r="BG994" s="84"/>
      <c r="BH994" s="84"/>
      <c r="BI994" s="84"/>
      <c r="BJ994" s="84"/>
      <c r="BK994" s="84"/>
      <c r="BL994" s="84"/>
      <c r="BM994" s="84"/>
      <c r="BN994" s="84"/>
      <c r="BO994" s="84"/>
      <c r="BP994" s="84"/>
      <c r="BQ994" s="84"/>
      <c r="BR994" s="84"/>
      <c r="BS994" s="84"/>
      <c r="BT994" s="84"/>
      <c r="BU994" s="84"/>
      <c r="BV994" s="84"/>
      <c r="BW994" s="84"/>
      <c r="BX994" s="84"/>
      <c r="BY994" s="84"/>
      <c r="BZ994" s="84"/>
      <c r="CA994" s="84"/>
      <c r="CB994" s="84"/>
      <c r="CC994" s="84"/>
      <c r="CD994" s="84"/>
      <c r="CE994" s="84"/>
      <c r="CF994" s="84"/>
      <c r="CG994" s="84"/>
      <c r="CH994" s="84"/>
      <c r="CI994" s="84"/>
      <c r="CJ994" s="84"/>
      <c r="CK994" s="84"/>
      <c r="CL994" s="84"/>
      <c r="CM994" s="84"/>
      <c r="CN994" s="84"/>
      <c r="CO994" s="84"/>
      <c r="CP994" s="84"/>
      <c r="CQ994" s="84"/>
      <c r="CR994" s="84"/>
      <c r="CS994" s="84"/>
      <c r="CT994" s="84"/>
      <c r="CU994" s="84"/>
      <c r="CV994" s="84"/>
      <c r="CW994" s="84"/>
      <c r="CX994" s="84"/>
      <c r="CY994" s="84"/>
      <c r="CZ994" s="84"/>
      <c r="DA994" s="84"/>
      <c r="DB994" s="84"/>
      <c r="DC994" s="84"/>
      <c r="DD994" s="84"/>
      <c r="DE994" s="84"/>
      <c r="DF994" s="84"/>
      <c r="DG994" s="84"/>
      <c r="DH994" s="84"/>
      <c r="DI994" s="84"/>
      <c r="DJ994" s="84"/>
      <c r="DK994" s="84"/>
      <c r="DL994" s="84"/>
      <c r="DM994" s="84"/>
      <c r="DN994" s="84"/>
      <c r="DO994" s="84"/>
      <c r="DP994" s="84"/>
      <c r="DQ994" s="84"/>
      <c r="DR994" s="84"/>
      <c r="DS994" s="84"/>
      <c r="DT994" s="84"/>
      <c r="DU994" s="84"/>
      <c r="DV994" s="84"/>
      <c r="DW994" s="84"/>
      <c r="DX994" s="84"/>
      <c r="DY994" s="84"/>
      <c r="DZ994" s="84"/>
      <c r="EA994" s="84"/>
      <c r="EB994" s="84"/>
      <c r="EC994" s="84"/>
      <c r="ED994" s="84"/>
      <c r="EE994" s="84"/>
      <c r="EF994" s="84"/>
      <c r="EG994" s="84"/>
      <c r="EH994" s="84"/>
      <c r="EI994" s="84"/>
      <c r="EJ994" s="84"/>
      <c r="EK994" s="84"/>
      <c r="EL994" s="84"/>
      <c r="EM994" s="84"/>
      <c r="EN994" s="84"/>
      <c r="EO994" s="84"/>
      <c r="EP994" s="84"/>
      <c r="EQ994" s="84"/>
      <c r="ER994" s="84"/>
      <c r="ES994" s="84"/>
      <c r="ET994" s="84"/>
      <c r="EU994" s="84"/>
      <c r="EV994" s="84"/>
      <c r="EW994" s="84"/>
      <c r="EX994" s="84"/>
      <c r="EY994" s="84"/>
      <c r="EZ994" s="84"/>
      <c r="FA994" s="84"/>
      <c r="FB994" s="84"/>
      <c r="FC994" s="84"/>
      <c r="FD994" s="84"/>
      <c r="FE994" s="84"/>
      <c r="FF994" s="84"/>
      <c r="FG994" s="84"/>
      <c r="FH994" s="84"/>
      <c r="FI994" s="84"/>
      <c r="FJ994" s="84"/>
      <c r="FK994" s="84"/>
      <c r="FL994" s="84"/>
      <c r="FM994" s="84"/>
      <c r="FN994" s="84"/>
      <c r="FO994" s="84"/>
      <c r="FP994" s="84"/>
      <c r="FQ994" s="84"/>
      <c r="FR994" s="84"/>
      <c r="FS994" s="84"/>
      <c r="FT994" s="84"/>
      <c r="FU994" s="84"/>
      <c r="FV994" s="84"/>
      <c r="FW994" s="84"/>
      <c r="FX994" s="84"/>
      <c r="FY994" s="84"/>
      <c r="FZ994" s="84"/>
      <c r="GA994" s="84"/>
      <c r="GB994" s="84"/>
      <c r="GC994" s="84"/>
      <c r="GD994" s="84"/>
      <c r="GE994" s="84"/>
      <c r="GF994" s="84"/>
      <c r="GG994" s="84"/>
      <c r="GH994" s="84"/>
      <c r="GI994" s="84"/>
      <c r="GJ994" s="84"/>
      <c r="GK994" s="84"/>
      <c r="GL994" s="84"/>
      <c r="GM994" s="84"/>
      <c r="GN994" s="84"/>
      <c r="GO994" s="84"/>
      <c r="GP994" s="84"/>
      <c r="GQ994" s="84"/>
      <c r="GR994" s="84"/>
      <c r="GS994" s="84"/>
      <c r="GT994" s="84"/>
      <c r="GU994" s="84"/>
      <c r="GV994" s="84"/>
      <c r="GW994" s="84"/>
      <c r="GX994" s="84"/>
      <c r="GY994" s="84"/>
      <c r="GZ994" s="84"/>
      <c r="HA994" s="84"/>
      <c r="HB994" s="84"/>
      <c r="HC994" s="84"/>
      <c r="HD994" s="84"/>
      <c r="HE994" s="84"/>
      <c r="HF994" s="84"/>
      <c r="HG994" s="84"/>
      <c r="HH994" s="84"/>
      <c r="HI994" s="84"/>
      <c r="HJ994" s="84"/>
      <c r="HK994" s="84"/>
      <c r="HL994" s="84"/>
      <c r="HM994" s="84"/>
      <c r="HN994" s="84"/>
      <c r="HO994" s="84"/>
      <c r="HP994" s="84"/>
      <c r="HQ994" s="84"/>
      <c r="HR994" s="84"/>
      <c r="HS994" s="84"/>
      <c r="HT994" s="84"/>
      <c r="HU994" s="84"/>
      <c r="HV994" s="84"/>
      <c r="HW994" s="84"/>
      <c r="HX994" s="84"/>
      <c r="HY994" s="84"/>
      <c r="HZ994" s="84"/>
      <c r="IA994" s="84"/>
      <c r="IB994" s="84"/>
      <c r="IC994" s="84"/>
      <c r="ID994" s="84"/>
      <c r="IE994" s="84"/>
      <c r="IF994" s="84"/>
      <c r="IG994" s="84"/>
      <c r="IH994" s="84"/>
      <c r="II994" s="84"/>
      <c r="IJ994" s="84"/>
      <c r="IK994" s="84"/>
      <c r="IL994" s="84"/>
      <c r="IM994" s="84"/>
      <c r="IN994" s="84"/>
      <c r="IO994" s="84"/>
      <c r="IP994" s="84"/>
      <c r="IQ994" s="84"/>
      <c r="IR994" s="84"/>
      <c r="IS994" s="84"/>
      <c r="IT994" s="84"/>
      <c r="IU994" s="84"/>
      <c r="IV994" s="84"/>
    </row>
    <row r="995" spans="1:256" s="27" customFormat="1">
      <c r="A995" s="82"/>
      <c r="D995" s="130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  <c r="AA995" s="84"/>
      <c r="AB995" s="84"/>
      <c r="AC995" s="84"/>
      <c r="AD995" s="84"/>
      <c r="AE995" s="84"/>
      <c r="AF995" s="84"/>
      <c r="AG995" s="84"/>
      <c r="AH995" s="84"/>
      <c r="AI995" s="84"/>
      <c r="AJ995" s="84"/>
      <c r="AK995" s="84"/>
      <c r="AL995" s="84"/>
      <c r="AM995" s="84"/>
      <c r="AN995" s="84"/>
      <c r="AO995" s="84"/>
      <c r="AP995" s="84"/>
      <c r="AQ995" s="84"/>
      <c r="AR995" s="84"/>
      <c r="AS995" s="84"/>
      <c r="AT995" s="84"/>
      <c r="AU995" s="84"/>
      <c r="AV995" s="84"/>
      <c r="AW995" s="84"/>
      <c r="AX995" s="84"/>
      <c r="AY995" s="84"/>
      <c r="AZ995" s="84"/>
      <c r="BA995" s="84"/>
      <c r="BB995" s="84"/>
      <c r="BC995" s="84"/>
      <c r="BD995" s="84"/>
      <c r="BE995" s="84"/>
      <c r="BF995" s="84"/>
      <c r="BG995" s="84"/>
      <c r="BH995" s="84"/>
      <c r="BI995" s="84"/>
      <c r="BJ995" s="84"/>
      <c r="BK995" s="84"/>
      <c r="BL995" s="84"/>
      <c r="BM995" s="84"/>
      <c r="BN995" s="84"/>
      <c r="BO995" s="84"/>
      <c r="BP995" s="84"/>
      <c r="BQ995" s="84"/>
      <c r="BR995" s="84"/>
      <c r="BS995" s="84"/>
      <c r="BT995" s="84"/>
      <c r="BU995" s="84"/>
      <c r="BV995" s="84"/>
      <c r="BW995" s="84"/>
      <c r="BX995" s="84"/>
      <c r="BY995" s="84"/>
      <c r="BZ995" s="84"/>
      <c r="CA995" s="84"/>
      <c r="CB995" s="84"/>
      <c r="CC995" s="84"/>
      <c r="CD995" s="84"/>
      <c r="CE995" s="84"/>
      <c r="CF995" s="84"/>
      <c r="CG995" s="84"/>
      <c r="CH995" s="84"/>
      <c r="CI995" s="84"/>
      <c r="CJ995" s="84"/>
      <c r="CK995" s="84"/>
      <c r="CL995" s="84"/>
      <c r="CM995" s="84"/>
      <c r="CN995" s="84"/>
      <c r="CO995" s="84"/>
      <c r="CP995" s="84"/>
      <c r="CQ995" s="84"/>
      <c r="CR995" s="84"/>
      <c r="CS995" s="84"/>
      <c r="CT995" s="84"/>
      <c r="CU995" s="84"/>
      <c r="CV995" s="84"/>
      <c r="CW995" s="84"/>
      <c r="CX995" s="84"/>
      <c r="CY995" s="84"/>
      <c r="CZ995" s="84"/>
      <c r="DA995" s="84"/>
      <c r="DB995" s="84"/>
      <c r="DC995" s="84"/>
      <c r="DD995" s="84"/>
      <c r="DE995" s="84"/>
      <c r="DF995" s="84"/>
      <c r="DG995" s="84"/>
      <c r="DH995" s="84"/>
      <c r="DI995" s="84"/>
      <c r="DJ995" s="84"/>
      <c r="DK995" s="84"/>
      <c r="DL995" s="84"/>
      <c r="DM995" s="84"/>
      <c r="DN995" s="84"/>
      <c r="DO995" s="84"/>
      <c r="DP995" s="84"/>
      <c r="DQ995" s="84"/>
      <c r="DR995" s="84"/>
      <c r="DS995" s="84"/>
      <c r="DT995" s="84"/>
      <c r="DU995" s="84"/>
      <c r="DV995" s="84"/>
      <c r="DW995" s="84"/>
      <c r="DX995" s="84"/>
      <c r="DY995" s="84"/>
      <c r="DZ995" s="84"/>
      <c r="EA995" s="84"/>
      <c r="EB995" s="84"/>
      <c r="EC995" s="84"/>
      <c r="ED995" s="84"/>
      <c r="EE995" s="84"/>
      <c r="EF995" s="84"/>
      <c r="EG995" s="84"/>
      <c r="EH995" s="84"/>
      <c r="EI995" s="84"/>
      <c r="EJ995" s="84"/>
      <c r="EK995" s="84"/>
      <c r="EL995" s="84"/>
      <c r="EM995" s="84"/>
      <c r="EN995" s="84"/>
      <c r="EO995" s="84"/>
      <c r="EP995" s="84"/>
      <c r="EQ995" s="84"/>
      <c r="ER995" s="84"/>
      <c r="ES995" s="84"/>
      <c r="ET995" s="84"/>
      <c r="EU995" s="84"/>
      <c r="EV995" s="84"/>
      <c r="EW995" s="84"/>
      <c r="EX995" s="84"/>
      <c r="EY995" s="84"/>
      <c r="EZ995" s="84"/>
      <c r="FA995" s="84"/>
      <c r="FB995" s="84"/>
      <c r="FC995" s="84"/>
      <c r="FD995" s="84"/>
      <c r="FE995" s="84"/>
      <c r="FF995" s="84"/>
      <c r="FG995" s="84"/>
      <c r="FH995" s="84"/>
      <c r="FI995" s="84"/>
      <c r="FJ995" s="84"/>
      <c r="FK995" s="84"/>
      <c r="FL995" s="84"/>
      <c r="FM995" s="84"/>
      <c r="FN995" s="84"/>
      <c r="FO995" s="84"/>
      <c r="FP995" s="84"/>
      <c r="FQ995" s="84"/>
      <c r="FR995" s="84"/>
      <c r="FS995" s="84"/>
      <c r="FT995" s="84"/>
      <c r="FU995" s="84"/>
      <c r="FV995" s="84"/>
      <c r="FW995" s="84"/>
      <c r="FX995" s="84"/>
      <c r="FY995" s="84"/>
      <c r="FZ995" s="84"/>
      <c r="GA995" s="84"/>
      <c r="GB995" s="84"/>
      <c r="GC995" s="84"/>
      <c r="GD995" s="84"/>
      <c r="GE995" s="84"/>
      <c r="GF995" s="84"/>
      <c r="GG995" s="84"/>
      <c r="GH995" s="84"/>
      <c r="GI995" s="84"/>
      <c r="GJ995" s="84"/>
      <c r="GK995" s="84"/>
      <c r="GL995" s="84"/>
      <c r="GM995" s="84"/>
      <c r="GN995" s="84"/>
      <c r="GO995" s="84"/>
      <c r="GP995" s="84"/>
      <c r="GQ995" s="84"/>
      <c r="GR995" s="84"/>
      <c r="GS995" s="84"/>
      <c r="GT995" s="84"/>
      <c r="GU995" s="84"/>
      <c r="GV995" s="84"/>
      <c r="GW995" s="84"/>
      <c r="GX995" s="84"/>
      <c r="GY995" s="84"/>
      <c r="GZ995" s="84"/>
      <c r="HA995" s="84"/>
      <c r="HB995" s="84"/>
      <c r="HC995" s="84"/>
      <c r="HD995" s="84"/>
      <c r="HE995" s="84"/>
      <c r="HF995" s="84"/>
      <c r="HG995" s="84"/>
      <c r="HH995" s="84"/>
      <c r="HI995" s="84"/>
      <c r="HJ995" s="84"/>
      <c r="HK995" s="84"/>
      <c r="HL995" s="84"/>
      <c r="HM995" s="84"/>
      <c r="HN995" s="84"/>
      <c r="HO995" s="84"/>
      <c r="HP995" s="84"/>
      <c r="HQ995" s="84"/>
      <c r="HR995" s="84"/>
      <c r="HS995" s="84"/>
      <c r="HT995" s="84"/>
      <c r="HU995" s="84"/>
      <c r="HV995" s="84"/>
      <c r="HW995" s="84"/>
      <c r="HX995" s="84"/>
      <c r="HY995" s="84"/>
      <c r="HZ995" s="84"/>
      <c r="IA995" s="84"/>
      <c r="IB995" s="84"/>
      <c r="IC995" s="84"/>
      <c r="ID995" s="84"/>
      <c r="IE995" s="84"/>
      <c r="IF995" s="84"/>
      <c r="IG995" s="84"/>
      <c r="IH995" s="84"/>
      <c r="II995" s="84"/>
      <c r="IJ995" s="84"/>
      <c r="IK995" s="84"/>
      <c r="IL995" s="84"/>
      <c r="IM995" s="84"/>
      <c r="IN995" s="84"/>
      <c r="IO995" s="84"/>
      <c r="IP995" s="84"/>
      <c r="IQ995" s="84"/>
      <c r="IR995" s="84"/>
      <c r="IS995" s="84"/>
      <c r="IT995" s="84"/>
      <c r="IU995" s="84"/>
      <c r="IV995" s="84"/>
    </row>
    <row r="996" spans="1:256" s="27" customFormat="1">
      <c r="A996" s="82"/>
      <c r="D996" s="130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  <c r="AA996" s="84"/>
      <c r="AB996" s="84"/>
      <c r="AC996" s="84"/>
      <c r="AD996" s="84"/>
      <c r="AE996" s="84"/>
      <c r="AF996" s="84"/>
      <c r="AG996" s="84"/>
      <c r="AH996" s="84"/>
      <c r="AI996" s="84"/>
      <c r="AJ996" s="84"/>
      <c r="AK996" s="84"/>
      <c r="AL996" s="84"/>
      <c r="AM996" s="84"/>
      <c r="AN996" s="84"/>
      <c r="AO996" s="84"/>
      <c r="AP996" s="84"/>
      <c r="AQ996" s="84"/>
      <c r="AR996" s="84"/>
      <c r="AS996" s="84"/>
      <c r="AT996" s="84"/>
      <c r="AU996" s="84"/>
      <c r="AV996" s="84"/>
      <c r="AW996" s="84"/>
      <c r="AX996" s="84"/>
      <c r="AY996" s="84"/>
      <c r="AZ996" s="84"/>
      <c r="BA996" s="84"/>
      <c r="BB996" s="84"/>
      <c r="BC996" s="84"/>
      <c r="BD996" s="84"/>
      <c r="BE996" s="84"/>
      <c r="BF996" s="84"/>
      <c r="BG996" s="84"/>
      <c r="BH996" s="84"/>
      <c r="BI996" s="84"/>
      <c r="BJ996" s="84"/>
      <c r="BK996" s="84"/>
      <c r="BL996" s="84"/>
      <c r="BM996" s="84"/>
      <c r="BN996" s="84"/>
      <c r="BO996" s="84"/>
      <c r="BP996" s="84"/>
      <c r="BQ996" s="84"/>
      <c r="BR996" s="84"/>
      <c r="BS996" s="84"/>
      <c r="BT996" s="84"/>
      <c r="BU996" s="84"/>
      <c r="BV996" s="84"/>
      <c r="BW996" s="84"/>
      <c r="BX996" s="84"/>
      <c r="BY996" s="84"/>
      <c r="BZ996" s="84"/>
      <c r="CA996" s="84"/>
      <c r="CB996" s="84"/>
      <c r="CC996" s="84"/>
      <c r="CD996" s="84"/>
      <c r="CE996" s="84"/>
      <c r="CF996" s="84"/>
      <c r="CG996" s="84"/>
      <c r="CH996" s="84"/>
      <c r="CI996" s="84"/>
      <c r="CJ996" s="84"/>
      <c r="CK996" s="84"/>
      <c r="CL996" s="84"/>
      <c r="CM996" s="84"/>
      <c r="CN996" s="84"/>
      <c r="CO996" s="84"/>
      <c r="CP996" s="84"/>
      <c r="CQ996" s="84"/>
      <c r="CR996" s="84"/>
      <c r="CS996" s="84"/>
      <c r="CT996" s="84"/>
      <c r="CU996" s="84"/>
      <c r="CV996" s="84"/>
      <c r="CW996" s="84"/>
      <c r="CX996" s="84"/>
      <c r="CY996" s="84"/>
      <c r="CZ996" s="84"/>
      <c r="DA996" s="84"/>
      <c r="DB996" s="84"/>
      <c r="DC996" s="84"/>
      <c r="DD996" s="84"/>
      <c r="DE996" s="84"/>
      <c r="DF996" s="84"/>
      <c r="DG996" s="84"/>
      <c r="DH996" s="84"/>
      <c r="DI996" s="84"/>
      <c r="DJ996" s="84"/>
      <c r="DK996" s="84"/>
      <c r="DL996" s="84"/>
      <c r="DM996" s="84"/>
      <c r="DN996" s="84"/>
      <c r="DO996" s="84"/>
      <c r="DP996" s="84"/>
      <c r="DQ996" s="84"/>
      <c r="DR996" s="84"/>
      <c r="DS996" s="84"/>
      <c r="DT996" s="84"/>
      <c r="DU996" s="84"/>
      <c r="DV996" s="84"/>
      <c r="DW996" s="84"/>
      <c r="DX996" s="84"/>
      <c r="DY996" s="84"/>
      <c r="DZ996" s="84"/>
      <c r="EA996" s="84"/>
      <c r="EB996" s="84"/>
      <c r="EC996" s="84"/>
      <c r="ED996" s="84"/>
      <c r="EE996" s="84"/>
      <c r="EF996" s="84"/>
      <c r="EG996" s="84"/>
      <c r="EH996" s="84"/>
      <c r="EI996" s="84"/>
      <c r="EJ996" s="84"/>
      <c r="EK996" s="84"/>
      <c r="EL996" s="84"/>
      <c r="EM996" s="84"/>
      <c r="EN996" s="84"/>
      <c r="EO996" s="84"/>
      <c r="EP996" s="84"/>
      <c r="EQ996" s="84"/>
      <c r="ER996" s="84"/>
      <c r="ES996" s="84"/>
      <c r="ET996" s="84"/>
      <c r="EU996" s="84"/>
      <c r="EV996" s="84"/>
      <c r="EW996" s="84"/>
      <c r="EX996" s="84"/>
      <c r="EY996" s="84"/>
      <c r="EZ996" s="84"/>
      <c r="FA996" s="84"/>
      <c r="FB996" s="84"/>
      <c r="FC996" s="84"/>
      <c r="FD996" s="84"/>
      <c r="FE996" s="84"/>
      <c r="FF996" s="84"/>
      <c r="FG996" s="84"/>
      <c r="FH996" s="84"/>
      <c r="FI996" s="84"/>
      <c r="FJ996" s="84"/>
      <c r="FK996" s="84"/>
      <c r="FL996" s="84"/>
      <c r="FM996" s="84"/>
      <c r="FN996" s="84"/>
      <c r="FO996" s="84"/>
      <c r="FP996" s="84"/>
      <c r="FQ996" s="84"/>
      <c r="FR996" s="84"/>
      <c r="FS996" s="84"/>
      <c r="FT996" s="84"/>
      <c r="FU996" s="84"/>
      <c r="FV996" s="84"/>
      <c r="FW996" s="84"/>
      <c r="FX996" s="84"/>
      <c r="FY996" s="84"/>
      <c r="FZ996" s="84"/>
      <c r="GA996" s="84"/>
      <c r="GB996" s="84"/>
      <c r="GC996" s="84"/>
      <c r="GD996" s="84"/>
      <c r="GE996" s="84"/>
      <c r="GF996" s="84"/>
      <c r="GG996" s="84"/>
      <c r="GH996" s="84"/>
      <c r="GI996" s="84"/>
      <c r="GJ996" s="84"/>
      <c r="GK996" s="84"/>
      <c r="GL996" s="84"/>
      <c r="GM996" s="84"/>
      <c r="GN996" s="84"/>
      <c r="GO996" s="84"/>
      <c r="GP996" s="84"/>
      <c r="GQ996" s="84"/>
      <c r="GR996" s="84"/>
      <c r="GS996" s="84"/>
      <c r="GT996" s="84"/>
      <c r="GU996" s="84"/>
      <c r="GV996" s="84"/>
      <c r="GW996" s="84"/>
      <c r="GX996" s="84"/>
      <c r="GY996" s="84"/>
      <c r="GZ996" s="84"/>
      <c r="HA996" s="84"/>
      <c r="HB996" s="84"/>
      <c r="HC996" s="84"/>
      <c r="HD996" s="84"/>
      <c r="HE996" s="84"/>
      <c r="HF996" s="84"/>
      <c r="HG996" s="84"/>
      <c r="HH996" s="84"/>
      <c r="HI996" s="84"/>
      <c r="HJ996" s="84"/>
      <c r="HK996" s="84"/>
      <c r="HL996" s="84"/>
      <c r="HM996" s="84"/>
      <c r="HN996" s="84"/>
      <c r="HO996" s="84"/>
      <c r="HP996" s="84"/>
      <c r="HQ996" s="84"/>
      <c r="HR996" s="84"/>
      <c r="HS996" s="84"/>
      <c r="HT996" s="84"/>
      <c r="HU996" s="84"/>
      <c r="HV996" s="84"/>
      <c r="HW996" s="84"/>
      <c r="HX996" s="84"/>
      <c r="HY996" s="84"/>
      <c r="HZ996" s="84"/>
      <c r="IA996" s="84"/>
      <c r="IB996" s="84"/>
      <c r="IC996" s="84"/>
      <c r="ID996" s="84"/>
      <c r="IE996" s="84"/>
      <c r="IF996" s="84"/>
      <c r="IG996" s="84"/>
      <c r="IH996" s="84"/>
      <c r="II996" s="84"/>
      <c r="IJ996" s="84"/>
      <c r="IK996" s="84"/>
      <c r="IL996" s="84"/>
      <c r="IM996" s="84"/>
      <c r="IN996" s="84"/>
      <c r="IO996" s="84"/>
      <c r="IP996" s="84"/>
      <c r="IQ996" s="84"/>
      <c r="IR996" s="84"/>
      <c r="IS996" s="84"/>
      <c r="IT996" s="84"/>
      <c r="IU996" s="84"/>
      <c r="IV996" s="84"/>
    </row>
    <row r="997" spans="1:256" s="27" customFormat="1">
      <c r="A997" s="82"/>
      <c r="D997" s="130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  <c r="AA997" s="84"/>
      <c r="AB997" s="84"/>
      <c r="AC997" s="84"/>
      <c r="AD997" s="84"/>
      <c r="AE997" s="84"/>
      <c r="AF997" s="84"/>
      <c r="AG997" s="84"/>
      <c r="AH997" s="84"/>
      <c r="AI997" s="84"/>
      <c r="AJ997" s="84"/>
      <c r="AK997" s="84"/>
      <c r="AL997" s="84"/>
      <c r="AM997" s="84"/>
      <c r="AN997" s="84"/>
      <c r="AO997" s="84"/>
      <c r="AP997" s="84"/>
      <c r="AQ997" s="84"/>
      <c r="AR997" s="84"/>
      <c r="AS997" s="84"/>
      <c r="AT997" s="84"/>
      <c r="AU997" s="84"/>
      <c r="AV997" s="84"/>
      <c r="AW997" s="84"/>
      <c r="AX997" s="84"/>
      <c r="AY997" s="84"/>
      <c r="AZ997" s="84"/>
      <c r="BA997" s="84"/>
      <c r="BB997" s="84"/>
      <c r="BC997" s="84"/>
      <c r="BD997" s="84"/>
      <c r="BE997" s="84"/>
      <c r="BF997" s="84"/>
      <c r="BG997" s="84"/>
      <c r="BH997" s="84"/>
      <c r="BI997" s="84"/>
      <c r="BJ997" s="84"/>
      <c r="BK997" s="84"/>
      <c r="BL997" s="84"/>
      <c r="BM997" s="84"/>
      <c r="BN997" s="84"/>
      <c r="BO997" s="84"/>
      <c r="BP997" s="84"/>
      <c r="BQ997" s="84"/>
      <c r="BR997" s="84"/>
      <c r="BS997" s="84"/>
      <c r="BT997" s="84"/>
      <c r="BU997" s="84"/>
      <c r="BV997" s="84"/>
      <c r="BW997" s="84"/>
      <c r="BX997" s="84"/>
      <c r="BY997" s="84"/>
      <c r="BZ997" s="84"/>
      <c r="CA997" s="84"/>
      <c r="CB997" s="84"/>
      <c r="CC997" s="84"/>
      <c r="CD997" s="84"/>
      <c r="CE997" s="84"/>
      <c r="CF997" s="84"/>
      <c r="CG997" s="84"/>
      <c r="CH997" s="84"/>
      <c r="CI997" s="84"/>
      <c r="CJ997" s="84"/>
      <c r="CK997" s="84"/>
      <c r="CL997" s="84"/>
      <c r="CM997" s="84"/>
      <c r="CN997" s="84"/>
      <c r="CO997" s="84"/>
      <c r="CP997" s="84"/>
      <c r="CQ997" s="84"/>
      <c r="CR997" s="84"/>
      <c r="CS997" s="84"/>
      <c r="CT997" s="84"/>
      <c r="CU997" s="84"/>
      <c r="CV997" s="84"/>
      <c r="CW997" s="84"/>
      <c r="CX997" s="84"/>
      <c r="CY997" s="84"/>
      <c r="CZ997" s="84"/>
      <c r="DA997" s="84"/>
      <c r="DB997" s="84"/>
      <c r="DC997" s="84"/>
      <c r="DD997" s="84"/>
      <c r="DE997" s="84"/>
      <c r="DF997" s="84"/>
      <c r="DG997" s="84"/>
      <c r="DH997" s="84"/>
      <c r="DI997" s="84"/>
      <c r="DJ997" s="84"/>
      <c r="DK997" s="84"/>
      <c r="DL997" s="84"/>
      <c r="DM997" s="84"/>
      <c r="DN997" s="84"/>
      <c r="DO997" s="84"/>
      <c r="DP997" s="84"/>
      <c r="DQ997" s="84"/>
      <c r="DR997" s="84"/>
      <c r="DS997" s="84"/>
      <c r="DT997" s="84"/>
      <c r="DU997" s="84"/>
      <c r="DV997" s="84"/>
      <c r="DW997" s="84"/>
      <c r="DX997" s="84"/>
      <c r="DY997" s="84"/>
      <c r="DZ997" s="84"/>
      <c r="EA997" s="84"/>
      <c r="EB997" s="84"/>
      <c r="EC997" s="84"/>
      <c r="ED997" s="84"/>
      <c r="EE997" s="84"/>
      <c r="EF997" s="84"/>
      <c r="EG997" s="84"/>
      <c r="EH997" s="84"/>
      <c r="EI997" s="84"/>
      <c r="EJ997" s="84"/>
      <c r="EK997" s="84"/>
      <c r="EL997" s="84"/>
      <c r="EM997" s="84"/>
      <c r="EN997" s="84"/>
      <c r="EO997" s="84"/>
      <c r="EP997" s="84"/>
      <c r="EQ997" s="84"/>
      <c r="ER997" s="84"/>
      <c r="ES997" s="84"/>
      <c r="ET997" s="84"/>
      <c r="EU997" s="84"/>
      <c r="EV997" s="84"/>
      <c r="EW997" s="84"/>
      <c r="EX997" s="84"/>
      <c r="EY997" s="84"/>
      <c r="EZ997" s="84"/>
      <c r="FA997" s="84"/>
      <c r="FB997" s="84"/>
      <c r="FC997" s="84"/>
      <c r="FD997" s="84"/>
      <c r="FE997" s="84"/>
      <c r="FF997" s="84"/>
      <c r="FG997" s="84"/>
      <c r="FH997" s="84"/>
      <c r="FI997" s="84"/>
      <c r="FJ997" s="84"/>
      <c r="FK997" s="84"/>
      <c r="FL997" s="84"/>
      <c r="FM997" s="84"/>
      <c r="FN997" s="84"/>
      <c r="FO997" s="84"/>
      <c r="FP997" s="84"/>
      <c r="FQ997" s="84"/>
      <c r="FR997" s="84"/>
      <c r="FS997" s="84"/>
      <c r="FT997" s="84"/>
      <c r="FU997" s="84"/>
      <c r="FV997" s="84"/>
      <c r="FW997" s="84"/>
      <c r="FX997" s="84"/>
      <c r="FY997" s="84"/>
      <c r="FZ997" s="84"/>
      <c r="GA997" s="84"/>
      <c r="GB997" s="84"/>
      <c r="GC997" s="84"/>
      <c r="GD997" s="84"/>
      <c r="GE997" s="84"/>
      <c r="GF997" s="84"/>
      <c r="GG997" s="84"/>
      <c r="GH997" s="84"/>
      <c r="GI997" s="84"/>
      <c r="GJ997" s="84"/>
      <c r="GK997" s="84"/>
      <c r="GL997" s="84"/>
      <c r="GM997" s="84"/>
      <c r="GN997" s="84"/>
      <c r="GO997" s="84"/>
      <c r="GP997" s="84"/>
      <c r="GQ997" s="84"/>
      <c r="GR997" s="84"/>
      <c r="GS997" s="84"/>
      <c r="GT997" s="84"/>
      <c r="GU997" s="84"/>
      <c r="GV997" s="84"/>
      <c r="GW997" s="84"/>
      <c r="GX997" s="84"/>
      <c r="GY997" s="84"/>
      <c r="GZ997" s="84"/>
      <c r="HA997" s="84"/>
      <c r="HB997" s="84"/>
      <c r="HC997" s="84"/>
      <c r="HD997" s="84"/>
      <c r="HE997" s="84"/>
      <c r="HF997" s="84"/>
      <c r="HG997" s="84"/>
      <c r="HH997" s="84"/>
      <c r="HI997" s="84"/>
      <c r="HJ997" s="84"/>
      <c r="HK997" s="84"/>
      <c r="HL997" s="84"/>
      <c r="HM997" s="84"/>
      <c r="HN997" s="84"/>
      <c r="HO997" s="84"/>
      <c r="HP997" s="84"/>
      <c r="HQ997" s="84"/>
      <c r="HR997" s="84"/>
      <c r="HS997" s="84"/>
      <c r="HT997" s="84"/>
      <c r="HU997" s="84"/>
      <c r="HV997" s="84"/>
      <c r="HW997" s="84"/>
      <c r="HX997" s="84"/>
      <c r="HY997" s="84"/>
      <c r="HZ997" s="84"/>
      <c r="IA997" s="84"/>
      <c r="IB997" s="84"/>
      <c r="IC997" s="84"/>
      <c r="ID997" s="84"/>
      <c r="IE997" s="84"/>
      <c r="IF997" s="84"/>
      <c r="IG997" s="84"/>
      <c r="IH997" s="84"/>
      <c r="II997" s="84"/>
      <c r="IJ997" s="84"/>
      <c r="IK997" s="84"/>
      <c r="IL997" s="84"/>
      <c r="IM997" s="84"/>
      <c r="IN997" s="84"/>
      <c r="IO997" s="84"/>
      <c r="IP997" s="84"/>
      <c r="IQ997" s="84"/>
      <c r="IR997" s="84"/>
      <c r="IS997" s="84"/>
      <c r="IT997" s="84"/>
      <c r="IU997" s="84"/>
      <c r="IV997" s="84"/>
    </row>
    <row r="998" spans="1:256" s="27" customFormat="1">
      <c r="A998" s="82"/>
      <c r="D998" s="130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  <c r="AA998" s="84"/>
      <c r="AB998" s="84"/>
      <c r="AC998" s="84"/>
      <c r="AD998" s="84"/>
      <c r="AE998" s="84"/>
      <c r="AF998" s="84"/>
      <c r="AG998" s="84"/>
      <c r="AH998" s="84"/>
      <c r="AI998" s="84"/>
      <c r="AJ998" s="84"/>
      <c r="AK998" s="84"/>
      <c r="AL998" s="84"/>
      <c r="AM998" s="84"/>
      <c r="AN998" s="84"/>
      <c r="AO998" s="84"/>
      <c r="AP998" s="84"/>
      <c r="AQ998" s="84"/>
      <c r="AR998" s="84"/>
      <c r="AS998" s="84"/>
      <c r="AT998" s="84"/>
      <c r="AU998" s="84"/>
      <c r="AV998" s="84"/>
      <c r="AW998" s="84"/>
      <c r="AX998" s="84"/>
      <c r="AY998" s="84"/>
      <c r="AZ998" s="84"/>
      <c r="BA998" s="84"/>
      <c r="BB998" s="84"/>
      <c r="BC998" s="84"/>
      <c r="BD998" s="84"/>
      <c r="BE998" s="84"/>
      <c r="BF998" s="84"/>
      <c r="BG998" s="84"/>
      <c r="BH998" s="84"/>
      <c r="BI998" s="84"/>
      <c r="BJ998" s="84"/>
      <c r="BK998" s="84"/>
      <c r="BL998" s="84"/>
      <c r="BM998" s="84"/>
      <c r="BN998" s="84"/>
      <c r="BO998" s="84"/>
      <c r="BP998" s="84"/>
      <c r="BQ998" s="84"/>
      <c r="BR998" s="84"/>
      <c r="BS998" s="84"/>
      <c r="BT998" s="84"/>
      <c r="BU998" s="84"/>
      <c r="BV998" s="84"/>
      <c r="BW998" s="84"/>
      <c r="BX998" s="84"/>
      <c r="BY998" s="84"/>
      <c r="BZ998" s="84"/>
      <c r="CA998" s="84"/>
      <c r="CB998" s="84"/>
      <c r="CC998" s="84"/>
      <c r="CD998" s="84"/>
      <c r="CE998" s="84"/>
      <c r="CF998" s="84"/>
      <c r="CG998" s="84"/>
      <c r="CH998" s="84"/>
      <c r="CI998" s="84"/>
      <c r="CJ998" s="84"/>
      <c r="CK998" s="84"/>
      <c r="CL998" s="84"/>
      <c r="CM998" s="84"/>
      <c r="CN998" s="84"/>
      <c r="CO998" s="84"/>
      <c r="CP998" s="84"/>
      <c r="CQ998" s="84"/>
      <c r="CR998" s="84"/>
      <c r="CS998" s="84"/>
      <c r="CT998" s="84"/>
      <c r="CU998" s="84"/>
      <c r="CV998" s="84"/>
      <c r="CW998" s="84"/>
      <c r="CX998" s="84"/>
      <c r="CY998" s="84"/>
      <c r="CZ998" s="84"/>
      <c r="DA998" s="84"/>
      <c r="DB998" s="84"/>
      <c r="DC998" s="84"/>
      <c r="DD998" s="84"/>
      <c r="DE998" s="84"/>
      <c r="DF998" s="84"/>
      <c r="DG998" s="84"/>
      <c r="DH998" s="84"/>
      <c r="DI998" s="84"/>
      <c r="DJ998" s="84"/>
      <c r="DK998" s="84"/>
      <c r="DL998" s="84"/>
      <c r="DM998" s="84"/>
      <c r="DN998" s="84"/>
      <c r="DO998" s="84"/>
      <c r="DP998" s="84"/>
      <c r="DQ998" s="84"/>
      <c r="DR998" s="84"/>
      <c r="DS998" s="84"/>
      <c r="DT998" s="84"/>
      <c r="DU998" s="84"/>
      <c r="DV998" s="84"/>
      <c r="DW998" s="84"/>
      <c r="DX998" s="84"/>
      <c r="DY998" s="84"/>
      <c r="DZ998" s="84"/>
      <c r="EA998" s="84"/>
      <c r="EB998" s="84"/>
      <c r="EC998" s="84"/>
      <c r="ED998" s="84"/>
      <c r="EE998" s="84"/>
      <c r="EF998" s="84"/>
      <c r="EG998" s="84"/>
      <c r="EH998" s="84"/>
      <c r="EI998" s="84"/>
      <c r="EJ998" s="84"/>
      <c r="EK998" s="84"/>
      <c r="EL998" s="84"/>
      <c r="EM998" s="84"/>
      <c r="EN998" s="84"/>
      <c r="EO998" s="84"/>
      <c r="EP998" s="84"/>
      <c r="EQ998" s="84"/>
      <c r="ER998" s="84"/>
      <c r="ES998" s="84"/>
      <c r="ET998" s="84"/>
      <c r="EU998" s="84"/>
      <c r="EV998" s="84"/>
      <c r="EW998" s="84"/>
      <c r="EX998" s="84"/>
      <c r="EY998" s="84"/>
      <c r="EZ998" s="84"/>
      <c r="FA998" s="84"/>
      <c r="FB998" s="84"/>
      <c r="FC998" s="84"/>
      <c r="FD998" s="84"/>
      <c r="FE998" s="84"/>
      <c r="FF998" s="84"/>
      <c r="FG998" s="84"/>
      <c r="FH998" s="84"/>
      <c r="FI998" s="84"/>
      <c r="FJ998" s="84"/>
      <c r="FK998" s="84"/>
      <c r="FL998" s="84"/>
      <c r="FM998" s="84"/>
      <c r="FN998" s="84"/>
      <c r="FO998" s="84"/>
      <c r="FP998" s="84"/>
      <c r="FQ998" s="84"/>
      <c r="FR998" s="84"/>
      <c r="FS998" s="84"/>
      <c r="FT998" s="84"/>
      <c r="FU998" s="84"/>
      <c r="FV998" s="84"/>
      <c r="FW998" s="84"/>
      <c r="FX998" s="84"/>
      <c r="FY998" s="84"/>
      <c r="FZ998" s="84"/>
      <c r="GA998" s="84"/>
      <c r="GB998" s="84"/>
      <c r="GC998" s="84"/>
      <c r="GD998" s="84"/>
      <c r="GE998" s="84"/>
      <c r="GF998" s="84"/>
      <c r="GG998" s="84"/>
      <c r="GH998" s="84"/>
      <c r="GI998" s="84"/>
      <c r="GJ998" s="84"/>
      <c r="GK998" s="84"/>
      <c r="GL998" s="84"/>
      <c r="GM998" s="84"/>
      <c r="GN998" s="84"/>
      <c r="GO998" s="84"/>
      <c r="GP998" s="84"/>
      <c r="GQ998" s="84"/>
      <c r="GR998" s="84"/>
      <c r="GS998" s="84"/>
      <c r="GT998" s="84"/>
      <c r="GU998" s="84"/>
      <c r="GV998" s="84"/>
      <c r="GW998" s="84"/>
      <c r="GX998" s="84"/>
      <c r="GY998" s="84"/>
      <c r="GZ998" s="84"/>
      <c r="HA998" s="84"/>
      <c r="HB998" s="84"/>
      <c r="HC998" s="84"/>
      <c r="HD998" s="84"/>
      <c r="HE998" s="84"/>
      <c r="HF998" s="84"/>
      <c r="HG998" s="84"/>
      <c r="HH998" s="84"/>
      <c r="HI998" s="84"/>
      <c r="HJ998" s="84"/>
      <c r="HK998" s="84"/>
      <c r="HL998" s="84"/>
      <c r="HM998" s="84"/>
      <c r="HN998" s="84"/>
      <c r="HO998" s="84"/>
      <c r="HP998" s="84"/>
      <c r="HQ998" s="84"/>
      <c r="HR998" s="84"/>
      <c r="HS998" s="84"/>
      <c r="HT998" s="84"/>
      <c r="HU998" s="84"/>
      <c r="HV998" s="84"/>
      <c r="HW998" s="84"/>
      <c r="HX998" s="84"/>
      <c r="HY998" s="84"/>
      <c r="HZ998" s="84"/>
      <c r="IA998" s="84"/>
      <c r="IB998" s="84"/>
      <c r="IC998" s="84"/>
      <c r="ID998" s="84"/>
      <c r="IE998" s="84"/>
      <c r="IF998" s="84"/>
      <c r="IG998" s="84"/>
      <c r="IH998" s="84"/>
      <c r="II998" s="84"/>
      <c r="IJ998" s="84"/>
      <c r="IK998" s="84"/>
      <c r="IL998" s="84"/>
      <c r="IM998" s="84"/>
      <c r="IN998" s="84"/>
      <c r="IO998" s="84"/>
      <c r="IP998" s="84"/>
      <c r="IQ998" s="84"/>
      <c r="IR998" s="84"/>
      <c r="IS998" s="84"/>
      <c r="IT998" s="84"/>
      <c r="IU998" s="84"/>
      <c r="IV998" s="84"/>
    </row>
    <row r="999" spans="1:256" s="27" customFormat="1">
      <c r="A999" s="82"/>
      <c r="D999" s="130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  <c r="AA999" s="84"/>
      <c r="AB999" s="84"/>
      <c r="AC999" s="84"/>
      <c r="AD999" s="84"/>
      <c r="AE999" s="84"/>
      <c r="AF999" s="84"/>
      <c r="AG999" s="84"/>
      <c r="AH999" s="84"/>
      <c r="AI999" s="84"/>
      <c r="AJ999" s="84"/>
      <c r="AK999" s="84"/>
      <c r="AL999" s="84"/>
      <c r="AM999" s="84"/>
      <c r="AN999" s="84"/>
      <c r="AO999" s="84"/>
      <c r="AP999" s="84"/>
      <c r="AQ999" s="84"/>
      <c r="AR999" s="84"/>
      <c r="AS999" s="84"/>
      <c r="AT999" s="84"/>
      <c r="AU999" s="84"/>
      <c r="AV999" s="84"/>
      <c r="AW999" s="84"/>
      <c r="AX999" s="84"/>
      <c r="AY999" s="84"/>
      <c r="AZ999" s="84"/>
      <c r="BA999" s="84"/>
      <c r="BB999" s="84"/>
      <c r="BC999" s="84"/>
      <c r="BD999" s="84"/>
      <c r="BE999" s="84"/>
      <c r="BF999" s="84"/>
      <c r="BG999" s="84"/>
      <c r="BH999" s="84"/>
      <c r="BI999" s="84"/>
      <c r="BJ999" s="84"/>
      <c r="BK999" s="84"/>
      <c r="BL999" s="84"/>
      <c r="BM999" s="84"/>
      <c r="BN999" s="84"/>
      <c r="BO999" s="84"/>
      <c r="BP999" s="84"/>
      <c r="BQ999" s="84"/>
      <c r="BR999" s="84"/>
      <c r="BS999" s="84"/>
      <c r="BT999" s="84"/>
      <c r="BU999" s="84"/>
      <c r="BV999" s="84"/>
      <c r="BW999" s="84"/>
      <c r="BX999" s="84"/>
      <c r="BY999" s="84"/>
      <c r="BZ999" s="84"/>
      <c r="CA999" s="84"/>
      <c r="CB999" s="84"/>
      <c r="CC999" s="84"/>
      <c r="CD999" s="84"/>
      <c r="CE999" s="84"/>
      <c r="CF999" s="84"/>
      <c r="CG999" s="84"/>
      <c r="CH999" s="84"/>
      <c r="CI999" s="84"/>
      <c r="CJ999" s="84"/>
      <c r="CK999" s="84"/>
      <c r="CL999" s="84"/>
      <c r="CM999" s="84"/>
      <c r="CN999" s="84"/>
      <c r="CO999" s="84"/>
      <c r="CP999" s="84"/>
      <c r="CQ999" s="84"/>
      <c r="CR999" s="84"/>
      <c r="CS999" s="84"/>
      <c r="CT999" s="84"/>
      <c r="CU999" s="84"/>
      <c r="CV999" s="84"/>
      <c r="CW999" s="84"/>
      <c r="CX999" s="84"/>
      <c r="CY999" s="84"/>
      <c r="CZ999" s="84"/>
      <c r="DA999" s="84"/>
      <c r="DB999" s="84"/>
      <c r="DC999" s="84"/>
      <c r="DD999" s="84"/>
      <c r="DE999" s="84"/>
      <c r="DF999" s="84"/>
      <c r="DG999" s="84"/>
      <c r="DH999" s="84"/>
      <c r="DI999" s="84"/>
      <c r="DJ999" s="84"/>
      <c r="DK999" s="84"/>
      <c r="DL999" s="84"/>
      <c r="DM999" s="84"/>
      <c r="DN999" s="84"/>
      <c r="DO999" s="84"/>
      <c r="DP999" s="84"/>
      <c r="DQ999" s="84"/>
      <c r="DR999" s="84"/>
      <c r="DS999" s="84"/>
      <c r="DT999" s="84"/>
      <c r="DU999" s="84"/>
      <c r="DV999" s="84"/>
      <c r="DW999" s="84"/>
      <c r="DX999" s="84"/>
      <c r="DY999" s="84"/>
      <c r="DZ999" s="84"/>
      <c r="EA999" s="84"/>
      <c r="EB999" s="84"/>
      <c r="EC999" s="84"/>
      <c r="ED999" s="84"/>
      <c r="EE999" s="84"/>
      <c r="EF999" s="84"/>
      <c r="EG999" s="84"/>
      <c r="EH999" s="84"/>
      <c r="EI999" s="84"/>
      <c r="EJ999" s="84"/>
      <c r="EK999" s="84"/>
      <c r="EL999" s="84"/>
      <c r="EM999" s="84"/>
      <c r="EN999" s="84"/>
      <c r="EO999" s="84"/>
      <c r="EP999" s="84"/>
      <c r="EQ999" s="84"/>
      <c r="ER999" s="84"/>
      <c r="ES999" s="84"/>
      <c r="ET999" s="84"/>
      <c r="EU999" s="84"/>
      <c r="EV999" s="84"/>
      <c r="EW999" s="84"/>
      <c r="EX999" s="84"/>
      <c r="EY999" s="84"/>
      <c r="EZ999" s="84"/>
      <c r="FA999" s="84"/>
      <c r="FB999" s="84"/>
      <c r="FC999" s="84"/>
      <c r="FD999" s="84"/>
      <c r="FE999" s="84"/>
      <c r="FF999" s="84"/>
      <c r="FG999" s="84"/>
      <c r="FH999" s="84"/>
      <c r="FI999" s="84"/>
      <c r="FJ999" s="84"/>
      <c r="FK999" s="84"/>
      <c r="FL999" s="84"/>
      <c r="FM999" s="84"/>
      <c r="FN999" s="84"/>
      <c r="FO999" s="84"/>
      <c r="FP999" s="84"/>
      <c r="FQ999" s="84"/>
      <c r="FR999" s="84"/>
      <c r="FS999" s="84"/>
      <c r="FT999" s="84"/>
      <c r="FU999" s="84"/>
      <c r="FV999" s="84"/>
      <c r="FW999" s="84"/>
      <c r="FX999" s="84"/>
      <c r="FY999" s="84"/>
      <c r="FZ999" s="84"/>
      <c r="GA999" s="84"/>
      <c r="GB999" s="84"/>
      <c r="GC999" s="84"/>
      <c r="GD999" s="84"/>
      <c r="GE999" s="84"/>
      <c r="GF999" s="84"/>
      <c r="GG999" s="84"/>
      <c r="GH999" s="84"/>
      <c r="GI999" s="84"/>
      <c r="GJ999" s="84"/>
      <c r="GK999" s="84"/>
      <c r="GL999" s="84"/>
      <c r="GM999" s="84"/>
      <c r="GN999" s="84"/>
      <c r="GO999" s="84"/>
      <c r="GP999" s="84"/>
      <c r="GQ999" s="84"/>
      <c r="GR999" s="84"/>
      <c r="GS999" s="84"/>
      <c r="GT999" s="84"/>
      <c r="GU999" s="84"/>
      <c r="GV999" s="84"/>
      <c r="GW999" s="84"/>
      <c r="GX999" s="84"/>
      <c r="GY999" s="84"/>
      <c r="GZ999" s="84"/>
      <c r="HA999" s="84"/>
      <c r="HB999" s="84"/>
      <c r="HC999" s="84"/>
      <c r="HD999" s="84"/>
      <c r="HE999" s="84"/>
      <c r="HF999" s="84"/>
      <c r="HG999" s="84"/>
      <c r="HH999" s="84"/>
      <c r="HI999" s="84"/>
      <c r="HJ999" s="84"/>
      <c r="HK999" s="84"/>
      <c r="HL999" s="84"/>
      <c r="HM999" s="84"/>
      <c r="HN999" s="84"/>
      <c r="HO999" s="84"/>
      <c r="HP999" s="84"/>
      <c r="HQ999" s="84"/>
      <c r="HR999" s="84"/>
      <c r="HS999" s="84"/>
      <c r="HT999" s="84"/>
      <c r="HU999" s="84"/>
      <c r="HV999" s="84"/>
      <c r="HW999" s="84"/>
      <c r="HX999" s="84"/>
      <c r="HY999" s="84"/>
      <c r="HZ999" s="84"/>
      <c r="IA999" s="84"/>
      <c r="IB999" s="84"/>
      <c r="IC999" s="84"/>
      <c r="ID999" s="84"/>
      <c r="IE999" s="84"/>
      <c r="IF999" s="84"/>
      <c r="IG999" s="84"/>
      <c r="IH999" s="84"/>
      <c r="II999" s="84"/>
      <c r="IJ999" s="84"/>
      <c r="IK999" s="84"/>
      <c r="IL999" s="84"/>
      <c r="IM999" s="84"/>
      <c r="IN999" s="84"/>
      <c r="IO999" s="84"/>
      <c r="IP999" s="84"/>
      <c r="IQ999" s="84"/>
      <c r="IR999" s="84"/>
      <c r="IS999" s="84"/>
      <c r="IT999" s="84"/>
      <c r="IU999" s="84"/>
      <c r="IV999" s="84"/>
    </row>
    <row r="1000" spans="1:256" s="27" customFormat="1">
      <c r="A1000" s="82"/>
      <c r="D1000" s="130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  <c r="AA1000" s="84"/>
      <c r="AB1000" s="84"/>
      <c r="AC1000" s="84"/>
      <c r="AD1000" s="84"/>
      <c r="AE1000" s="84"/>
      <c r="AF1000" s="84"/>
      <c r="AG1000" s="84"/>
      <c r="AH1000" s="84"/>
      <c r="AI1000" s="84"/>
      <c r="AJ1000" s="84"/>
      <c r="AK1000" s="84"/>
      <c r="AL1000" s="84"/>
      <c r="AM1000" s="84"/>
      <c r="AN1000" s="84"/>
      <c r="AO1000" s="84"/>
      <c r="AP1000" s="84"/>
      <c r="AQ1000" s="84"/>
      <c r="AR1000" s="84"/>
      <c r="AS1000" s="84"/>
      <c r="AT1000" s="84"/>
      <c r="AU1000" s="84"/>
      <c r="AV1000" s="84"/>
      <c r="AW1000" s="84"/>
      <c r="AX1000" s="84"/>
      <c r="AY1000" s="84"/>
      <c r="AZ1000" s="84"/>
      <c r="BA1000" s="84"/>
      <c r="BB1000" s="84"/>
      <c r="BC1000" s="84"/>
      <c r="BD1000" s="84"/>
      <c r="BE1000" s="84"/>
      <c r="BF1000" s="84"/>
      <c r="BG1000" s="84"/>
      <c r="BH1000" s="84"/>
      <c r="BI1000" s="84"/>
      <c r="BJ1000" s="84"/>
      <c r="BK1000" s="84"/>
      <c r="BL1000" s="84"/>
      <c r="BM1000" s="84"/>
      <c r="BN1000" s="84"/>
      <c r="BO1000" s="84"/>
      <c r="BP1000" s="84"/>
      <c r="BQ1000" s="84"/>
      <c r="BR1000" s="84"/>
      <c r="BS1000" s="84"/>
      <c r="BT1000" s="84"/>
      <c r="BU1000" s="84"/>
      <c r="BV1000" s="84"/>
      <c r="BW1000" s="84"/>
      <c r="BX1000" s="84"/>
      <c r="BY1000" s="84"/>
      <c r="BZ1000" s="84"/>
      <c r="CA1000" s="84"/>
      <c r="CB1000" s="84"/>
      <c r="CC1000" s="84"/>
      <c r="CD1000" s="84"/>
      <c r="CE1000" s="84"/>
      <c r="CF1000" s="84"/>
      <c r="CG1000" s="84"/>
      <c r="CH1000" s="84"/>
      <c r="CI1000" s="84"/>
      <c r="CJ1000" s="84"/>
      <c r="CK1000" s="84"/>
      <c r="CL1000" s="84"/>
      <c r="CM1000" s="84"/>
      <c r="CN1000" s="84"/>
      <c r="CO1000" s="84"/>
      <c r="CP1000" s="84"/>
      <c r="CQ1000" s="84"/>
      <c r="CR1000" s="84"/>
      <c r="CS1000" s="84"/>
      <c r="CT1000" s="84"/>
      <c r="CU1000" s="84"/>
      <c r="CV1000" s="84"/>
      <c r="CW1000" s="84"/>
      <c r="CX1000" s="84"/>
      <c r="CY1000" s="84"/>
      <c r="CZ1000" s="84"/>
      <c r="DA1000" s="84"/>
      <c r="DB1000" s="84"/>
      <c r="DC1000" s="84"/>
      <c r="DD1000" s="84"/>
      <c r="DE1000" s="84"/>
      <c r="DF1000" s="84"/>
      <c r="DG1000" s="84"/>
      <c r="DH1000" s="84"/>
      <c r="DI1000" s="84"/>
      <c r="DJ1000" s="84"/>
      <c r="DK1000" s="84"/>
      <c r="DL1000" s="84"/>
      <c r="DM1000" s="84"/>
      <c r="DN1000" s="84"/>
      <c r="DO1000" s="84"/>
      <c r="DP1000" s="84"/>
      <c r="DQ1000" s="84"/>
      <c r="DR1000" s="84"/>
      <c r="DS1000" s="84"/>
      <c r="DT1000" s="84"/>
      <c r="DU1000" s="84"/>
      <c r="DV1000" s="84"/>
      <c r="DW1000" s="84"/>
      <c r="DX1000" s="84"/>
      <c r="DY1000" s="84"/>
      <c r="DZ1000" s="84"/>
      <c r="EA1000" s="84"/>
      <c r="EB1000" s="84"/>
      <c r="EC1000" s="84"/>
      <c r="ED1000" s="84"/>
      <c r="EE1000" s="84"/>
      <c r="EF1000" s="84"/>
      <c r="EG1000" s="84"/>
      <c r="EH1000" s="84"/>
      <c r="EI1000" s="84"/>
      <c r="EJ1000" s="84"/>
      <c r="EK1000" s="84"/>
      <c r="EL1000" s="84"/>
      <c r="EM1000" s="84"/>
      <c r="EN1000" s="84"/>
      <c r="EO1000" s="84"/>
      <c r="EP1000" s="84"/>
      <c r="EQ1000" s="84"/>
      <c r="ER1000" s="84"/>
      <c r="ES1000" s="84"/>
      <c r="ET1000" s="84"/>
      <c r="EU1000" s="84"/>
      <c r="EV1000" s="84"/>
      <c r="EW1000" s="84"/>
      <c r="EX1000" s="84"/>
      <c r="EY1000" s="84"/>
      <c r="EZ1000" s="84"/>
      <c r="FA1000" s="84"/>
      <c r="FB1000" s="84"/>
      <c r="FC1000" s="84"/>
      <c r="FD1000" s="84"/>
      <c r="FE1000" s="84"/>
      <c r="FF1000" s="84"/>
      <c r="FG1000" s="84"/>
      <c r="FH1000" s="84"/>
      <c r="FI1000" s="84"/>
      <c r="FJ1000" s="84"/>
      <c r="FK1000" s="84"/>
      <c r="FL1000" s="84"/>
      <c r="FM1000" s="84"/>
      <c r="FN1000" s="84"/>
      <c r="FO1000" s="84"/>
      <c r="FP1000" s="84"/>
      <c r="FQ1000" s="84"/>
      <c r="FR1000" s="84"/>
      <c r="FS1000" s="84"/>
      <c r="FT1000" s="84"/>
      <c r="FU1000" s="84"/>
      <c r="FV1000" s="84"/>
      <c r="FW1000" s="84"/>
      <c r="FX1000" s="84"/>
      <c r="FY1000" s="84"/>
      <c r="FZ1000" s="84"/>
      <c r="GA1000" s="84"/>
      <c r="GB1000" s="84"/>
      <c r="GC1000" s="84"/>
      <c r="GD1000" s="84"/>
      <c r="GE1000" s="84"/>
      <c r="GF1000" s="84"/>
      <c r="GG1000" s="84"/>
      <c r="GH1000" s="84"/>
      <c r="GI1000" s="84"/>
      <c r="GJ1000" s="84"/>
      <c r="GK1000" s="84"/>
      <c r="GL1000" s="84"/>
      <c r="GM1000" s="84"/>
      <c r="GN1000" s="84"/>
      <c r="GO1000" s="84"/>
      <c r="GP1000" s="84"/>
      <c r="GQ1000" s="84"/>
      <c r="GR1000" s="84"/>
      <c r="GS1000" s="84"/>
      <c r="GT1000" s="84"/>
      <c r="GU1000" s="84"/>
      <c r="GV1000" s="84"/>
      <c r="GW1000" s="84"/>
      <c r="GX1000" s="84"/>
      <c r="GY1000" s="84"/>
      <c r="GZ1000" s="84"/>
      <c r="HA1000" s="84"/>
      <c r="HB1000" s="84"/>
      <c r="HC1000" s="84"/>
      <c r="HD1000" s="84"/>
      <c r="HE1000" s="84"/>
      <c r="HF1000" s="84"/>
      <c r="HG1000" s="84"/>
      <c r="HH1000" s="84"/>
      <c r="HI1000" s="84"/>
      <c r="HJ1000" s="84"/>
      <c r="HK1000" s="84"/>
      <c r="HL1000" s="84"/>
      <c r="HM1000" s="84"/>
      <c r="HN1000" s="84"/>
      <c r="HO1000" s="84"/>
      <c r="HP1000" s="84"/>
      <c r="HQ1000" s="84"/>
      <c r="HR1000" s="84"/>
      <c r="HS1000" s="84"/>
      <c r="HT1000" s="84"/>
      <c r="HU1000" s="84"/>
      <c r="HV1000" s="84"/>
      <c r="HW1000" s="84"/>
      <c r="HX1000" s="84"/>
      <c r="HY1000" s="84"/>
      <c r="HZ1000" s="84"/>
      <c r="IA1000" s="84"/>
      <c r="IB1000" s="84"/>
      <c r="IC1000" s="84"/>
      <c r="ID1000" s="84"/>
      <c r="IE1000" s="84"/>
      <c r="IF1000" s="84"/>
      <c r="IG1000" s="84"/>
      <c r="IH1000" s="84"/>
      <c r="II1000" s="84"/>
      <c r="IJ1000" s="84"/>
      <c r="IK1000" s="84"/>
      <c r="IL1000" s="84"/>
      <c r="IM1000" s="84"/>
      <c r="IN1000" s="84"/>
      <c r="IO1000" s="84"/>
      <c r="IP1000" s="84"/>
      <c r="IQ1000" s="84"/>
      <c r="IR1000" s="84"/>
      <c r="IS1000" s="84"/>
      <c r="IT1000" s="84"/>
      <c r="IU1000" s="84"/>
      <c r="IV1000" s="84"/>
    </row>
    <row r="1001" spans="1:256" s="27" customFormat="1">
      <c r="A1001" s="82"/>
      <c r="D1001" s="130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  <c r="W1001" s="84"/>
      <c r="X1001" s="84"/>
      <c r="Y1001" s="84"/>
      <c r="Z1001" s="84"/>
      <c r="AA1001" s="84"/>
      <c r="AB1001" s="84"/>
      <c r="AC1001" s="84"/>
      <c r="AD1001" s="84"/>
      <c r="AE1001" s="84"/>
      <c r="AF1001" s="84"/>
      <c r="AG1001" s="84"/>
      <c r="AH1001" s="84"/>
      <c r="AI1001" s="84"/>
      <c r="AJ1001" s="84"/>
      <c r="AK1001" s="84"/>
      <c r="AL1001" s="84"/>
      <c r="AM1001" s="84"/>
      <c r="AN1001" s="84"/>
      <c r="AO1001" s="84"/>
      <c r="AP1001" s="84"/>
      <c r="AQ1001" s="84"/>
      <c r="AR1001" s="84"/>
      <c r="AS1001" s="84"/>
      <c r="AT1001" s="84"/>
      <c r="AU1001" s="84"/>
      <c r="AV1001" s="84"/>
      <c r="AW1001" s="84"/>
      <c r="AX1001" s="84"/>
      <c r="AY1001" s="84"/>
      <c r="AZ1001" s="84"/>
      <c r="BA1001" s="84"/>
      <c r="BB1001" s="84"/>
      <c r="BC1001" s="84"/>
      <c r="BD1001" s="84"/>
      <c r="BE1001" s="84"/>
      <c r="BF1001" s="84"/>
      <c r="BG1001" s="84"/>
      <c r="BH1001" s="84"/>
      <c r="BI1001" s="84"/>
      <c r="BJ1001" s="84"/>
      <c r="BK1001" s="84"/>
      <c r="BL1001" s="84"/>
      <c r="BM1001" s="84"/>
      <c r="BN1001" s="84"/>
      <c r="BO1001" s="84"/>
      <c r="BP1001" s="84"/>
      <c r="BQ1001" s="84"/>
      <c r="BR1001" s="84"/>
      <c r="BS1001" s="84"/>
      <c r="BT1001" s="84"/>
      <c r="BU1001" s="84"/>
      <c r="BV1001" s="84"/>
      <c r="BW1001" s="84"/>
      <c r="BX1001" s="84"/>
      <c r="BY1001" s="84"/>
      <c r="BZ1001" s="84"/>
      <c r="CA1001" s="84"/>
      <c r="CB1001" s="84"/>
      <c r="CC1001" s="84"/>
      <c r="CD1001" s="84"/>
      <c r="CE1001" s="84"/>
      <c r="CF1001" s="84"/>
      <c r="CG1001" s="84"/>
      <c r="CH1001" s="84"/>
      <c r="CI1001" s="84"/>
      <c r="CJ1001" s="84"/>
      <c r="CK1001" s="84"/>
      <c r="CL1001" s="84"/>
      <c r="CM1001" s="84"/>
      <c r="CN1001" s="84"/>
      <c r="CO1001" s="84"/>
      <c r="CP1001" s="84"/>
      <c r="CQ1001" s="84"/>
      <c r="CR1001" s="84"/>
      <c r="CS1001" s="84"/>
      <c r="CT1001" s="84"/>
      <c r="CU1001" s="84"/>
      <c r="CV1001" s="84"/>
      <c r="CW1001" s="84"/>
      <c r="CX1001" s="84"/>
      <c r="CY1001" s="84"/>
      <c r="CZ1001" s="84"/>
      <c r="DA1001" s="84"/>
      <c r="DB1001" s="84"/>
      <c r="DC1001" s="84"/>
      <c r="DD1001" s="84"/>
      <c r="DE1001" s="84"/>
      <c r="DF1001" s="84"/>
      <c r="DG1001" s="84"/>
      <c r="DH1001" s="84"/>
      <c r="DI1001" s="84"/>
      <c r="DJ1001" s="84"/>
      <c r="DK1001" s="84"/>
      <c r="DL1001" s="84"/>
      <c r="DM1001" s="84"/>
      <c r="DN1001" s="84"/>
      <c r="DO1001" s="84"/>
      <c r="DP1001" s="84"/>
      <c r="DQ1001" s="84"/>
      <c r="DR1001" s="84"/>
      <c r="DS1001" s="84"/>
      <c r="DT1001" s="84"/>
      <c r="DU1001" s="84"/>
      <c r="DV1001" s="84"/>
      <c r="DW1001" s="84"/>
      <c r="DX1001" s="84"/>
      <c r="DY1001" s="84"/>
      <c r="DZ1001" s="84"/>
      <c r="EA1001" s="84"/>
      <c r="EB1001" s="84"/>
      <c r="EC1001" s="84"/>
      <c r="ED1001" s="84"/>
      <c r="EE1001" s="84"/>
      <c r="EF1001" s="84"/>
      <c r="EG1001" s="84"/>
      <c r="EH1001" s="84"/>
      <c r="EI1001" s="84"/>
      <c r="EJ1001" s="84"/>
      <c r="EK1001" s="84"/>
      <c r="EL1001" s="84"/>
      <c r="EM1001" s="84"/>
      <c r="EN1001" s="84"/>
      <c r="EO1001" s="84"/>
      <c r="EP1001" s="84"/>
      <c r="EQ1001" s="84"/>
      <c r="ER1001" s="84"/>
      <c r="ES1001" s="84"/>
      <c r="ET1001" s="84"/>
      <c r="EU1001" s="84"/>
      <c r="EV1001" s="84"/>
      <c r="EW1001" s="84"/>
      <c r="EX1001" s="84"/>
      <c r="EY1001" s="84"/>
      <c r="EZ1001" s="84"/>
      <c r="FA1001" s="84"/>
      <c r="FB1001" s="84"/>
      <c r="FC1001" s="84"/>
      <c r="FD1001" s="84"/>
      <c r="FE1001" s="84"/>
      <c r="FF1001" s="84"/>
      <c r="FG1001" s="84"/>
      <c r="FH1001" s="84"/>
      <c r="FI1001" s="84"/>
      <c r="FJ1001" s="84"/>
      <c r="FK1001" s="84"/>
      <c r="FL1001" s="84"/>
      <c r="FM1001" s="84"/>
      <c r="FN1001" s="84"/>
      <c r="FO1001" s="84"/>
      <c r="FP1001" s="84"/>
      <c r="FQ1001" s="84"/>
      <c r="FR1001" s="84"/>
      <c r="FS1001" s="84"/>
      <c r="FT1001" s="84"/>
      <c r="FU1001" s="84"/>
      <c r="FV1001" s="84"/>
      <c r="FW1001" s="84"/>
      <c r="FX1001" s="84"/>
      <c r="FY1001" s="84"/>
      <c r="FZ1001" s="84"/>
      <c r="GA1001" s="84"/>
      <c r="GB1001" s="84"/>
      <c r="GC1001" s="84"/>
      <c r="GD1001" s="84"/>
      <c r="GE1001" s="84"/>
      <c r="GF1001" s="84"/>
      <c r="GG1001" s="84"/>
      <c r="GH1001" s="84"/>
      <c r="GI1001" s="84"/>
      <c r="GJ1001" s="84"/>
      <c r="GK1001" s="84"/>
      <c r="GL1001" s="84"/>
      <c r="GM1001" s="84"/>
      <c r="GN1001" s="84"/>
      <c r="GO1001" s="84"/>
      <c r="GP1001" s="84"/>
      <c r="GQ1001" s="84"/>
      <c r="GR1001" s="84"/>
      <c r="GS1001" s="84"/>
      <c r="GT1001" s="84"/>
      <c r="GU1001" s="84"/>
      <c r="GV1001" s="84"/>
      <c r="GW1001" s="84"/>
      <c r="GX1001" s="84"/>
      <c r="GY1001" s="84"/>
      <c r="GZ1001" s="84"/>
      <c r="HA1001" s="84"/>
      <c r="HB1001" s="84"/>
      <c r="HC1001" s="84"/>
      <c r="HD1001" s="84"/>
      <c r="HE1001" s="84"/>
      <c r="HF1001" s="84"/>
      <c r="HG1001" s="84"/>
      <c r="HH1001" s="84"/>
      <c r="HI1001" s="84"/>
      <c r="HJ1001" s="84"/>
      <c r="HK1001" s="84"/>
      <c r="HL1001" s="84"/>
      <c r="HM1001" s="84"/>
      <c r="HN1001" s="84"/>
      <c r="HO1001" s="84"/>
      <c r="HP1001" s="84"/>
      <c r="HQ1001" s="84"/>
      <c r="HR1001" s="84"/>
      <c r="HS1001" s="84"/>
      <c r="HT1001" s="84"/>
      <c r="HU1001" s="84"/>
      <c r="HV1001" s="84"/>
      <c r="HW1001" s="84"/>
      <c r="HX1001" s="84"/>
      <c r="HY1001" s="84"/>
      <c r="HZ1001" s="84"/>
      <c r="IA1001" s="84"/>
      <c r="IB1001" s="84"/>
      <c r="IC1001" s="84"/>
      <c r="ID1001" s="84"/>
      <c r="IE1001" s="84"/>
      <c r="IF1001" s="84"/>
      <c r="IG1001" s="84"/>
      <c r="IH1001" s="84"/>
      <c r="II1001" s="84"/>
      <c r="IJ1001" s="84"/>
      <c r="IK1001" s="84"/>
      <c r="IL1001" s="84"/>
      <c r="IM1001" s="84"/>
      <c r="IN1001" s="84"/>
      <c r="IO1001" s="84"/>
      <c r="IP1001" s="84"/>
      <c r="IQ1001" s="84"/>
      <c r="IR1001" s="84"/>
      <c r="IS1001" s="84"/>
      <c r="IT1001" s="84"/>
      <c r="IU1001" s="84"/>
      <c r="IV1001" s="84"/>
    </row>
    <row r="1002" spans="1:256" s="27" customFormat="1">
      <c r="A1002" s="82"/>
      <c r="D1002" s="130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  <c r="W1002" s="84"/>
      <c r="X1002" s="84"/>
      <c r="Y1002" s="84"/>
      <c r="Z1002" s="84"/>
      <c r="AA1002" s="84"/>
      <c r="AB1002" s="84"/>
      <c r="AC1002" s="84"/>
      <c r="AD1002" s="84"/>
      <c r="AE1002" s="84"/>
      <c r="AF1002" s="84"/>
      <c r="AG1002" s="84"/>
      <c r="AH1002" s="84"/>
      <c r="AI1002" s="84"/>
      <c r="AJ1002" s="84"/>
      <c r="AK1002" s="84"/>
      <c r="AL1002" s="84"/>
      <c r="AM1002" s="84"/>
      <c r="AN1002" s="84"/>
      <c r="AO1002" s="84"/>
      <c r="AP1002" s="84"/>
      <c r="AQ1002" s="84"/>
      <c r="AR1002" s="84"/>
      <c r="AS1002" s="84"/>
      <c r="AT1002" s="84"/>
      <c r="AU1002" s="84"/>
      <c r="AV1002" s="84"/>
      <c r="AW1002" s="84"/>
      <c r="AX1002" s="84"/>
      <c r="AY1002" s="84"/>
      <c r="AZ1002" s="84"/>
      <c r="BA1002" s="84"/>
      <c r="BB1002" s="84"/>
      <c r="BC1002" s="84"/>
      <c r="BD1002" s="84"/>
      <c r="BE1002" s="84"/>
      <c r="BF1002" s="84"/>
      <c r="BG1002" s="84"/>
      <c r="BH1002" s="84"/>
      <c r="BI1002" s="84"/>
      <c r="BJ1002" s="84"/>
      <c r="BK1002" s="84"/>
      <c r="BL1002" s="84"/>
      <c r="BM1002" s="84"/>
      <c r="BN1002" s="84"/>
      <c r="BO1002" s="84"/>
      <c r="BP1002" s="84"/>
      <c r="BQ1002" s="84"/>
      <c r="BR1002" s="84"/>
      <c r="BS1002" s="84"/>
      <c r="BT1002" s="84"/>
      <c r="BU1002" s="84"/>
      <c r="BV1002" s="84"/>
      <c r="BW1002" s="84"/>
      <c r="BX1002" s="84"/>
      <c r="BY1002" s="84"/>
      <c r="BZ1002" s="84"/>
      <c r="CA1002" s="84"/>
      <c r="CB1002" s="84"/>
      <c r="CC1002" s="84"/>
      <c r="CD1002" s="84"/>
      <c r="CE1002" s="84"/>
      <c r="CF1002" s="84"/>
      <c r="CG1002" s="84"/>
      <c r="CH1002" s="84"/>
      <c r="CI1002" s="84"/>
      <c r="CJ1002" s="84"/>
      <c r="CK1002" s="84"/>
      <c r="CL1002" s="84"/>
      <c r="CM1002" s="84"/>
      <c r="CN1002" s="84"/>
      <c r="CO1002" s="84"/>
      <c r="CP1002" s="84"/>
      <c r="CQ1002" s="84"/>
      <c r="CR1002" s="84"/>
      <c r="CS1002" s="84"/>
      <c r="CT1002" s="84"/>
      <c r="CU1002" s="84"/>
      <c r="CV1002" s="84"/>
      <c r="CW1002" s="84"/>
      <c r="CX1002" s="84"/>
      <c r="CY1002" s="84"/>
      <c r="CZ1002" s="84"/>
      <c r="DA1002" s="84"/>
      <c r="DB1002" s="84"/>
      <c r="DC1002" s="84"/>
      <c r="DD1002" s="84"/>
      <c r="DE1002" s="84"/>
      <c r="DF1002" s="84"/>
      <c r="DG1002" s="84"/>
      <c r="DH1002" s="84"/>
      <c r="DI1002" s="84"/>
      <c r="DJ1002" s="84"/>
      <c r="DK1002" s="84"/>
      <c r="DL1002" s="84"/>
      <c r="DM1002" s="84"/>
      <c r="DN1002" s="84"/>
      <c r="DO1002" s="84"/>
      <c r="DP1002" s="84"/>
      <c r="DQ1002" s="84"/>
      <c r="DR1002" s="84"/>
      <c r="DS1002" s="84"/>
      <c r="DT1002" s="84"/>
      <c r="DU1002" s="84"/>
      <c r="DV1002" s="84"/>
      <c r="DW1002" s="84"/>
      <c r="DX1002" s="84"/>
      <c r="DY1002" s="84"/>
      <c r="DZ1002" s="84"/>
      <c r="EA1002" s="84"/>
      <c r="EB1002" s="84"/>
      <c r="EC1002" s="84"/>
      <c r="ED1002" s="84"/>
      <c r="EE1002" s="84"/>
      <c r="EF1002" s="84"/>
      <c r="EG1002" s="84"/>
      <c r="EH1002" s="84"/>
      <c r="EI1002" s="84"/>
      <c r="EJ1002" s="84"/>
      <c r="EK1002" s="84"/>
      <c r="EL1002" s="84"/>
      <c r="EM1002" s="84"/>
      <c r="EN1002" s="84"/>
      <c r="EO1002" s="84"/>
      <c r="EP1002" s="84"/>
      <c r="EQ1002" s="84"/>
      <c r="ER1002" s="84"/>
      <c r="ES1002" s="84"/>
      <c r="ET1002" s="84"/>
      <c r="EU1002" s="84"/>
      <c r="EV1002" s="84"/>
      <c r="EW1002" s="84"/>
      <c r="EX1002" s="84"/>
      <c r="EY1002" s="84"/>
      <c r="EZ1002" s="84"/>
      <c r="FA1002" s="84"/>
      <c r="FB1002" s="84"/>
      <c r="FC1002" s="84"/>
      <c r="FD1002" s="84"/>
      <c r="FE1002" s="84"/>
      <c r="FF1002" s="84"/>
      <c r="FG1002" s="84"/>
      <c r="FH1002" s="84"/>
      <c r="FI1002" s="84"/>
      <c r="FJ1002" s="84"/>
      <c r="FK1002" s="84"/>
      <c r="FL1002" s="84"/>
      <c r="FM1002" s="84"/>
      <c r="FN1002" s="84"/>
      <c r="FO1002" s="84"/>
      <c r="FP1002" s="84"/>
      <c r="FQ1002" s="84"/>
      <c r="FR1002" s="84"/>
      <c r="FS1002" s="84"/>
      <c r="FT1002" s="84"/>
      <c r="FU1002" s="84"/>
      <c r="FV1002" s="84"/>
      <c r="FW1002" s="84"/>
      <c r="FX1002" s="84"/>
      <c r="FY1002" s="84"/>
      <c r="FZ1002" s="84"/>
      <c r="GA1002" s="84"/>
      <c r="GB1002" s="84"/>
      <c r="GC1002" s="84"/>
      <c r="GD1002" s="84"/>
      <c r="GE1002" s="84"/>
      <c r="GF1002" s="84"/>
      <c r="GG1002" s="84"/>
      <c r="GH1002" s="84"/>
      <c r="GI1002" s="84"/>
      <c r="GJ1002" s="84"/>
      <c r="GK1002" s="84"/>
      <c r="GL1002" s="84"/>
      <c r="GM1002" s="84"/>
      <c r="GN1002" s="84"/>
      <c r="GO1002" s="84"/>
      <c r="GP1002" s="84"/>
      <c r="GQ1002" s="84"/>
      <c r="GR1002" s="84"/>
      <c r="GS1002" s="84"/>
      <c r="GT1002" s="84"/>
      <c r="GU1002" s="84"/>
      <c r="GV1002" s="84"/>
      <c r="GW1002" s="84"/>
      <c r="GX1002" s="84"/>
      <c r="GY1002" s="84"/>
      <c r="GZ1002" s="84"/>
      <c r="HA1002" s="84"/>
      <c r="HB1002" s="84"/>
      <c r="HC1002" s="84"/>
      <c r="HD1002" s="84"/>
      <c r="HE1002" s="84"/>
      <c r="HF1002" s="84"/>
      <c r="HG1002" s="84"/>
      <c r="HH1002" s="84"/>
      <c r="HI1002" s="84"/>
      <c r="HJ1002" s="84"/>
      <c r="HK1002" s="84"/>
      <c r="HL1002" s="84"/>
      <c r="HM1002" s="84"/>
      <c r="HN1002" s="84"/>
      <c r="HO1002" s="84"/>
      <c r="HP1002" s="84"/>
      <c r="HQ1002" s="84"/>
      <c r="HR1002" s="84"/>
      <c r="HS1002" s="84"/>
      <c r="HT1002" s="84"/>
      <c r="HU1002" s="84"/>
      <c r="HV1002" s="84"/>
      <c r="HW1002" s="84"/>
      <c r="HX1002" s="84"/>
      <c r="HY1002" s="84"/>
      <c r="HZ1002" s="84"/>
      <c r="IA1002" s="84"/>
      <c r="IB1002" s="84"/>
      <c r="IC1002" s="84"/>
      <c r="ID1002" s="84"/>
      <c r="IE1002" s="84"/>
      <c r="IF1002" s="84"/>
      <c r="IG1002" s="84"/>
      <c r="IH1002" s="84"/>
      <c r="II1002" s="84"/>
      <c r="IJ1002" s="84"/>
      <c r="IK1002" s="84"/>
      <c r="IL1002" s="84"/>
      <c r="IM1002" s="84"/>
      <c r="IN1002" s="84"/>
      <c r="IO1002" s="84"/>
      <c r="IP1002" s="84"/>
      <c r="IQ1002" s="84"/>
      <c r="IR1002" s="84"/>
      <c r="IS1002" s="84"/>
      <c r="IT1002" s="84"/>
      <c r="IU1002" s="84"/>
      <c r="IV1002" s="84"/>
    </row>
  </sheetData>
  <mergeCells count="168">
    <mergeCell ref="F2:H2"/>
    <mergeCell ref="B831:F831"/>
    <mergeCell ref="F4:H4"/>
    <mergeCell ref="A5:H6"/>
    <mergeCell ref="B9:B12"/>
    <mergeCell ref="C9:C12"/>
    <mergeCell ref="D9:D12"/>
    <mergeCell ref="E9:H9"/>
    <mergeCell ref="E10:H10"/>
    <mergeCell ref="E11:E12"/>
    <mergeCell ref="F11:H11"/>
    <mergeCell ref="B43:B47"/>
    <mergeCell ref="B48:B52"/>
    <mergeCell ref="B53:B57"/>
    <mergeCell ref="B58:B62"/>
    <mergeCell ref="B63:B67"/>
    <mergeCell ref="B68:B72"/>
    <mergeCell ref="B13:B17"/>
    <mergeCell ref="B18:B22"/>
    <mergeCell ref="B23:B27"/>
    <mergeCell ref="B28:B32"/>
    <mergeCell ref="B33:B37"/>
    <mergeCell ref="B38:B42"/>
    <mergeCell ref="B103:B107"/>
    <mergeCell ref="B108:B112"/>
    <mergeCell ref="B113:B117"/>
    <mergeCell ref="B118:B122"/>
    <mergeCell ref="B123:B127"/>
    <mergeCell ref="B128:B132"/>
    <mergeCell ref="B73:B77"/>
    <mergeCell ref="B78:B82"/>
    <mergeCell ref="B83:B87"/>
    <mergeCell ref="B88:B92"/>
    <mergeCell ref="B93:B97"/>
    <mergeCell ref="B98:B102"/>
    <mergeCell ref="B163:B167"/>
    <mergeCell ref="B168:B172"/>
    <mergeCell ref="B173:B177"/>
    <mergeCell ref="B178:B182"/>
    <mergeCell ref="B183:B187"/>
    <mergeCell ref="B188:B192"/>
    <mergeCell ref="B133:B137"/>
    <mergeCell ref="B138:B142"/>
    <mergeCell ref="B143:B147"/>
    <mergeCell ref="B148:B152"/>
    <mergeCell ref="B153:B157"/>
    <mergeCell ref="B158:B162"/>
    <mergeCell ref="B223:B227"/>
    <mergeCell ref="B228:B232"/>
    <mergeCell ref="B233:B237"/>
    <mergeCell ref="B238:B242"/>
    <mergeCell ref="B243:B247"/>
    <mergeCell ref="B248:B252"/>
    <mergeCell ref="B193:B197"/>
    <mergeCell ref="B198:B202"/>
    <mergeCell ref="B203:B207"/>
    <mergeCell ref="B208:B212"/>
    <mergeCell ref="B213:B217"/>
    <mergeCell ref="B218:B222"/>
    <mergeCell ref="B283:B287"/>
    <mergeCell ref="B288:B292"/>
    <mergeCell ref="B293:B297"/>
    <mergeCell ref="B298:B302"/>
    <mergeCell ref="B303:B307"/>
    <mergeCell ref="B308:B312"/>
    <mergeCell ref="B253:B257"/>
    <mergeCell ref="B258:B262"/>
    <mergeCell ref="B263:B267"/>
    <mergeCell ref="B268:B272"/>
    <mergeCell ref="B273:B277"/>
    <mergeCell ref="B278:B282"/>
    <mergeCell ref="B343:B347"/>
    <mergeCell ref="B348:B352"/>
    <mergeCell ref="B353:B357"/>
    <mergeCell ref="B358:B362"/>
    <mergeCell ref="B363:B367"/>
    <mergeCell ref="B368:B372"/>
    <mergeCell ref="B313:B317"/>
    <mergeCell ref="B318:B322"/>
    <mergeCell ref="B323:B327"/>
    <mergeCell ref="B328:B332"/>
    <mergeCell ref="B333:B337"/>
    <mergeCell ref="B338:B342"/>
    <mergeCell ref="B403:B407"/>
    <mergeCell ref="B408:B412"/>
    <mergeCell ref="B413:B417"/>
    <mergeCell ref="B418:B422"/>
    <mergeCell ref="B423:B427"/>
    <mergeCell ref="B428:B432"/>
    <mergeCell ref="B373:B377"/>
    <mergeCell ref="B378:B382"/>
    <mergeCell ref="B383:B387"/>
    <mergeCell ref="B388:B392"/>
    <mergeCell ref="B393:B397"/>
    <mergeCell ref="B398:B402"/>
    <mergeCell ref="B463:B467"/>
    <mergeCell ref="B468:B472"/>
    <mergeCell ref="B473:B477"/>
    <mergeCell ref="B478:B482"/>
    <mergeCell ref="B483:B487"/>
    <mergeCell ref="B488:B492"/>
    <mergeCell ref="B433:B437"/>
    <mergeCell ref="B438:B442"/>
    <mergeCell ref="B443:B447"/>
    <mergeCell ref="B448:B452"/>
    <mergeCell ref="B453:B457"/>
    <mergeCell ref="B458:B462"/>
    <mergeCell ref="B523:B527"/>
    <mergeCell ref="B528:B532"/>
    <mergeCell ref="B533:B537"/>
    <mergeCell ref="B538:B542"/>
    <mergeCell ref="B543:B547"/>
    <mergeCell ref="B548:B552"/>
    <mergeCell ref="B493:B497"/>
    <mergeCell ref="B498:B502"/>
    <mergeCell ref="B503:B507"/>
    <mergeCell ref="B508:B512"/>
    <mergeCell ref="B513:B517"/>
    <mergeCell ref="B518:B522"/>
    <mergeCell ref="B583:B587"/>
    <mergeCell ref="B588:B592"/>
    <mergeCell ref="B593:B597"/>
    <mergeCell ref="B598:B602"/>
    <mergeCell ref="B603:B607"/>
    <mergeCell ref="B608:B612"/>
    <mergeCell ref="B553:B557"/>
    <mergeCell ref="B558:B562"/>
    <mergeCell ref="B563:B567"/>
    <mergeCell ref="B568:B572"/>
    <mergeCell ref="B573:B577"/>
    <mergeCell ref="B578:B582"/>
    <mergeCell ref="B643:B647"/>
    <mergeCell ref="B648:B652"/>
    <mergeCell ref="B653:B657"/>
    <mergeCell ref="B658:B662"/>
    <mergeCell ref="B663:B667"/>
    <mergeCell ref="B668:B672"/>
    <mergeCell ref="B613:B617"/>
    <mergeCell ref="B618:B622"/>
    <mergeCell ref="B623:B627"/>
    <mergeCell ref="B628:B632"/>
    <mergeCell ref="B633:B637"/>
    <mergeCell ref="B638:B642"/>
    <mergeCell ref="B703:B707"/>
    <mergeCell ref="B708:B712"/>
    <mergeCell ref="B713:B717"/>
    <mergeCell ref="B718:B722"/>
    <mergeCell ref="B723:B727"/>
    <mergeCell ref="B765:B769"/>
    <mergeCell ref="B673:B677"/>
    <mergeCell ref="B678:B682"/>
    <mergeCell ref="B683:B687"/>
    <mergeCell ref="B688:B692"/>
    <mergeCell ref="B693:B697"/>
    <mergeCell ref="B698:B702"/>
    <mergeCell ref="B800:B804"/>
    <mergeCell ref="B805:B809"/>
    <mergeCell ref="B810:B814"/>
    <mergeCell ref="B815:B819"/>
    <mergeCell ref="B820:B824"/>
    <mergeCell ref="A825:A829"/>
    <mergeCell ref="B825:B829"/>
    <mergeCell ref="B770:B774"/>
    <mergeCell ref="B775:B779"/>
    <mergeCell ref="B780:B784"/>
    <mergeCell ref="B785:B789"/>
    <mergeCell ref="B790:B794"/>
    <mergeCell ref="B795:B799"/>
  </mergeCells>
  <pageMargins left="0.70866141732283472" right="0.70866141732283472" top="0.74803149606299213" bottom="0.74803149606299213" header="0.31496062992125984" footer="0.31496062992125984"/>
  <pageSetup paperSize="9" scale="85" fitToHeight="0" orientation="landscape" r:id="rId1"/>
  <headerFooter>
    <oddFooter>Страница &amp;P</oddFooter>
  </headerFooter>
  <rowBreaks count="17" manualBreakCount="17">
    <brk id="37" max="7" man="1"/>
    <brk id="127" max="7" man="1"/>
    <brk id="167" max="7" man="1"/>
    <brk id="207" max="7" man="1"/>
    <brk id="247" max="7" man="1"/>
    <brk id="287" max="7" man="1"/>
    <brk id="327" max="7" man="1"/>
    <brk id="367" max="7" man="1"/>
    <brk id="407" max="7" man="1"/>
    <brk id="492" max="7" man="1"/>
    <brk id="532" max="7" man="1"/>
    <brk id="572" max="7" man="1"/>
    <brk id="612" max="7" man="1"/>
    <brk id="647" max="7" man="1"/>
    <brk id="687" max="7" man="1"/>
    <brk id="722" max="7" man="1"/>
    <brk id="794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708"/>
  <sheetViews>
    <sheetView view="pageBreakPreview" zoomScaleNormal="130" zoomScaleSheetLayoutView="100" workbookViewId="0">
      <pane ySplit="9" topLeftCell="A285" activePane="bottomLeft" state="frozen"/>
      <selection pane="bottomLeft" activeCell="C272" sqref="A272:XFD311"/>
    </sheetView>
  </sheetViews>
  <sheetFormatPr defaultRowHeight="12.75"/>
  <cols>
    <col min="1" max="1" width="6" style="68" customWidth="1"/>
    <col min="2" max="2" width="58.28515625" style="69" customWidth="1"/>
    <col min="3" max="3" width="13.5703125" style="71" customWidth="1"/>
    <col min="4" max="4" width="14.5703125" style="71" customWidth="1"/>
    <col min="5" max="5" width="13.42578125" style="71" customWidth="1"/>
    <col min="6" max="6" width="11.85546875" style="71" customWidth="1"/>
    <col min="7" max="7" width="11.28515625" style="71" customWidth="1"/>
    <col min="8" max="8" width="15.28515625" style="70" customWidth="1"/>
    <col min="9" max="9" width="13.140625" style="70" customWidth="1"/>
    <col min="10" max="10" width="9.85546875" style="32" hidden="1" customWidth="1"/>
    <col min="11" max="11" width="6.140625" style="31" customWidth="1"/>
    <col min="12" max="256" width="9.140625" style="31"/>
    <col min="257" max="257" width="6" style="31" customWidth="1"/>
    <col min="258" max="258" width="58.28515625" style="31" customWidth="1"/>
    <col min="259" max="259" width="13.5703125" style="31" customWidth="1"/>
    <col min="260" max="260" width="14.5703125" style="31" customWidth="1"/>
    <col min="261" max="261" width="13.42578125" style="31" customWidth="1"/>
    <col min="262" max="262" width="11.85546875" style="31" customWidth="1"/>
    <col min="263" max="263" width="11.28515625" style="31" customWidth="1"/>
    <col min="264" max="264" width="15.28515625" style="31" customWidth="1"/>
    <col min="265" max="265" width="13.140625" style="31" customWidth="1"/>
    <col min="266" max="266" width="0" style="31" hidden="1" customWidth="1"/>
    <col min="267" max="267" width="6.140625" style="31" customWidth="1"/>
    <col min="268" max="512" width="9.140625" style="31"/>
    <col min="513" max="513" width="6" style="31" customWidth="1"/>
    <col min="514" max="514" width="58.28515625" style="31" customWidth="1"/>
    <col min="515" max="515" width="13.5703125" style="31" customWidth="1"/>
    <col min="516" max="516" width="14.5703125" style="31" customWidth="1"/>
    <col min="517" max="517" width="13.42578125" style="31" customWidth="1"/>
    <col min="518" max="518" width="11.85546875" style="31" customWidth="1"/>
    <col min="519" max="519" width="11.28515625" style="31" customWidth="1"/>
    <col min="520" max="520" width="15.28515625" style="31" customWidth="1"/>
    <col min="521" max="521" width="13.140625" style="31" customWidth="1"/>
    <col min="522" max="522" width="0" style="31" hidden="1" customWidth="1"/>
    <col min="523" max="523" width="6.140625" style="31" customWidth="1"/>
    <col min="524" max="768" width="9.140625" style="31"/>
    <col min="769" max="769" width="6" style="31" customWidth="1"/>
    <col min="770" max="770" width="58.28515625" style="31" customWidth="1"/>
    <col min="771" max="771" width="13.5703125" style="31" customWidth="1"/>
    <col min="772" max="772" width="14.5703125" style="31" customWidth="1"/>
    <col min="773" max="773" width="13.42578125" style="31" customWidth="1"/>
    <col min="774" max="774" width="11.85546875" style="31" customWidth="1"/>
    <col min="775" max="775" width="11.28515625" style="31" customWidth="1"/>
    <col min="776" max="776" width="15.28515625" style="31" customWidth="1"/>
    <col min="777" max="777" width="13.140625" style="31" customWidth="1"/>
    <col min="778" max="778" width="0" style="31" hidden="1" customWidth="1"/>
    <col min="779" max="779" width="6.140625" style="31" customWidth="1"/>
    <col min="780" max="1024" width="9.140625" style="31"/>
    <col min="1025" max="1025" width="6" style="31" customWidth="1"/>
    <col min="1026" max="1026" width="58.28515625" style="31" customWidth="1"/>
    <col min="1027" max="1027" width="13.5703125" style="31" customWidth="1"/>
    <col min="1028" max="1028" width="14.5703125" style="31" customWidth="1"/>
    <col min="1029" max="1029" width="13.42578125" style="31" customWidth="1"/>
    <col min="1030" max="1030" width="11.85546875" style="31" customWidth="1"/>
    <col min="1031" max="1031" width="11.28515625" style="31" customWidth="1"/>
    <col min="1032" max="1032" width="15.28515625" style="31" customWidth="1"/>
    <col min="1033" max="1033" width="13.140625" style="31" customWidth="1"/>
    <col min="1034" max="1034" width="0" style="31" hidden="1" customWidth="1"/>
    <col min="1035" max="1035" width="6.140625" style="31" customWidth="1"/>
    <col min="1036" max="1280" width="9.140625" style="31"/>
    <col min="1281" max="1281" width="6" style="31" customWidth="1"/>
    <col min="1282" max="1282" width="58.28515625" style="31" customWidth="1"/>
    <col min="1283" max="1283" width="13.5703125" style="31" customWidth="1"/>
    <col min="1284" max="1284" width="14.5703125" style="31" customWidth="1"/>
    <col min="1285" max="1285" width="13.42578125" style="31" customWidth="1"/>
    <col min="1286" max="1286" width="11.85546875" style="31" customWidth="1"/>
    <col min="1287" max="1287" width="11.28515625" style="31" customWidth="1"/>
    <col min="1288" max="1288" width="15.28515625" style="31" customWidth="1"/>
    <col min="1289" max="1289" width="13.140625" style="31" customWidth="1"/>
    <col min="1290" max="1290" width="0" style="31" hidden="1" customWidth="1"/>
    <col min="1291" max="1291" width="6.140625" style="31" customWidth="1"/>
    <col min="1292" max="1536" width="9.140625" style="31"/>
    <col min="1537" max="1537" width="6" style="31" customWidth="1"/>
    <col min="1538" max="1538" width="58.28515625" style="31" customWidth="1"/>
    <col min="1539" max="1539" width="13.5703125" style="31" customWidth="1"/>
    <col min="1540" max="1540" width="14.5703125" style="31" customWidth="1"/>
    <col min="1541" max="1541" width="13.42578125" style="31" customWidth="1"/>
    <col min="1542" max="1542" width="11.85546875" style="31" customWidth="1"/>
    <col min="1543" max="1543" width="11.28515625" style="31" customWidth="1"/>
    <col min="1544" max="1544" width="15.28515625" style="31" customWidth="1"/>
    <col min="1545" max="1545" width="13.140625" style="31" customWidth="1"/>
    <col min="1546" max="1546" width="0" style="31" hidden="1" customWidth="1"/>
    <col min="1547" max="1547" width="6.140625" style="31" customWidth="1"/>
    <col min="1548" max="1792" width="9.140625" style="31"/>
    <col min="1793" max="1793" width="6" style="31" customWidth="1"/>
    <col min="1794" max="1794" width="58.28515625" style="31" customWidth="1"/>
    <col min="1795" max="1795" width="13.5703125" style="31" customWidth="1"/>
    <col min="1796" max="1796" width="14.5703125" style="31" customWidth="1"/>
    <col min="1797" max="1797" width="13.42578125" style="31" customWidth="1"/>
    <col min="1798" max="1798" width="11.85546875" style="31" customWidth="1"/>
    <col min="1799" max="1799" width="11.28515625" style="31" customWidth="1"/>
    <col min="1800" max="1800" width="15.28515625" style="31" customWidth="1"/>
    <col min="1801" max="1801" width="13.140625" style="31" customWidth="1"/>
    <col min="1802" max="1802" width="0" style="31" hidden="1" customWidth="1"/>
    <col min="1803" max="1803" width="6.140625" style="31" customWidth="1"/>
    <col min="1804" max="2048" width="9.140625" style="31"/>
    <col min="2049" max="2049" width="6" style="31" customWidth="1"/>
    <col min="2050" max="2050" width="58.28515625" style="31" customWidth="1"/>
    <col min="2051" max="2051" width="13.5703125" style="31" customWidth="1"/>
    <col min="2052" max="2052" width="14.5703125" style="31" customWidth="1"/>
    <col min="2053" max="2053" width="13.42578125" style="31" customWidth="1"/>
    <col min="2054" max="2054" width="11.85546875" style="31" customWidth="1"/>
    <col min="2055" max="2055" width="11.28515625" style="31" customWidth="1"/>
    <col min="2056" max="2056" width="15.28515625" style="31" customWidth="1"/>
    <col min="2057" max="2057" width="13.140625" style="31" customWidth="1"/>
    <col min="2058" max="2058" width="0" style="31" hidden="1" customWidth="1"/>
    <col min="2059" max="2059" width="6.140625" style="31" customWidth="1"/>
    <col min="2060" max="2304" width="9.140625" style="31"/>
    <col min="2305" max="2305" width="6" style="31" customWidth="1"/>
    <col min="2306" max="2306" width="58.28515625" style="31" customWidth="1"/>
    <col min="2307" max="2307" width="13.5703125" style="31" customWidth="1"/>
    <col min="2308" max="2308" width="14.5703125" style="31" customWidth="1"/>
    <col min="2309" max="2309" width="13.42578125" style="31" customWidth="1"/>
    <col min="2310" max="2310" width="11.85546875" style="31" customWidth="1"/>
    <col min="2311" max="2311" width="11.28515625" style="31" customWidth="1"/>
    <col min="2312" max="2312" width="15.28515625" style="31" customWidth="1"/>
    <col min="2313" max="2313" width="13.140625" style="31" customWidth="1"/>
    <col min="2314" max="2314" width="0" style="31" hidden="1" customWidth="1"/>
    <col min="2315" max="2315" width="6.140625" style="31" customWidth="1"/>
    <col min="2316" max="2560" width="9.140625" style="31"/>
    <col min="2561" max="2561" width="6" style="31" customWidth="1"/>
    <col min="2562" max="2562" width="58.28515625" style="31" customWidth="1"/>
    <col min="2563" max="2563" width="13.5703125" style="31" customWidth="1"/>
    <col min="2564" max="2564" width="14.5703125" style="31" customWidth="1"/>
    <col min="2565" max="2565" width="13.42578125" style="31" customWidth="1"/>
    <col min="2566" max="2566" width="11.85546875" style="31" customWidth="1"/>
    <col min="2567" max="2567" width="11.28515625" style="31" customWidth="1"/>
    <col min="2568" max="2568" width="15.28515625" style="31" customWidth="1"/>
    <col min="2569" max="2569" width="13.140625" style="31" customWidth="1"/>
    <col min="2570" max="2570" width="0" style="31" hidden="1" customWidth="1"/>
    <col min="2571" max="2571" width="6.140625" style="31" customWidth="1"/>
    <col min="2572" max="2816" width="9.140625" style="31"/>
    <col min="2817" max="2817" width="6" style="31" customWidth="1"/>
    <col min="2818" max="2818" width="58.28515625" style="31" customWidth="1"/>
    <col min="2819" max="2819" width="13.5703125" style="31" customWidth="1"/>
    <col min="2820" max="2820" width="14.5703125" style="31" customWidth="1"/>
    <col min="2821" max="2821" width="13.42578125" style="31" customWidth="1"/>
    <col min="2822" max="2822" width="11.85546875" style="31" customWidth="1"/>
    <col min="2823" max="2823" width="11.28515625" style="31" customWidth="1"/>
    <col min="2824" max="2824" width="15.28515625" style="31" customWidth="1"/>
    <col min="2825" max="2825" width="13.140625" style="31" customWidth="1"/>
    <col min="2826" max="2826" width="0" style="31" hidden="1" customWidth="1"/>
    <col min="2827" max="2827" width="6.140625" style="31" customWidth="1"/>
    <col min="2828" max="3072" width="9.140625" style="31"/>
    <col min="3073" max="3073" width="6" style="31" customWidth="1"/>
    <col min="3074" max="3074" width="58.28515625" style="31" customWidth="1"/>
    <col min="3075" max="3075" width="13.5703125" style="31" customWidth="1"/>
    <col min="3076" max="3076" width="14.5703125" style="31" customWidth="1"/>
    <col min="3077" max="3077" width="13.42578125" style="31" customWidth="1"/>
    <col min="3078" max="3078" width="11.85546875" style="31" customWidth="1"/>
    <col min="3079" max="3079" width="11.28515625" style="31" customWidth="1"/>
    <col min="3080" max="3080" width="15.28515625" style="31" customWidth="1"/>
    <col min="3081" max="3081" width="13.140625" style="31" customWidth="1"/>
    <col min="3082" max="3082" width="0" style="31" hidden="1" customWidth="1"/>
    <col min="3083" max="3083" width="6.140625" style="31" customWidth="1"/>
    <col min="3084" max="3328" width="9.140625" style="31"/>
    <col min="3329" max="3329" width="6" style="31" customWidth="1"/>
    <col min="3330" max="3330" width="58.28515625" style="31" customWidth="1"/>
    <col min="3331" max="3331" width="13.5703125" style="31" customWidth="1"/>
    <col min="3332" max="3332" width="14.5703125" style="31" customWidth="1"/>
    <col min="3333" max="3333" width="13.42578125" style="31" customWidth="1"/>
    <col min="3334" max="3334" width="11.85546875" style="31" customWidth="1"/>
    <col min="3335" max="3335" width="11.28515625" style="31" customWidth="1"/>
    <col min="3336" max="3336" width="15.28515625" style="31" customWidth="1"/>
    <col min="3337" max="3337" width="13.140625" style="31" customWidth="1"/>
    <col min="3338" max="3338" width="0" style="31" hidden="1" customWidth="1"/>
    <col min="3339" max="3339" width="6.140625" style="31" customWidth="1"/>
    <col min="3340" max="3584" width="9.140625" style="31"/>
    <col min="3585" max="3585" width="6" style="31" customWidth="1"/>
    <col min="3586" max="3586" width="58.28515625" style="31" customWidth="1"/>
    <col min="3587" max="3587" width="13.5703125" style="31" customWidth="1"/>
    <col min="3588" max="3588" width="14.5703125" style="31" customWidth="1"/>
    <col min="3589" max="3589" width="13.42578125" style="31" customWidth="1"/>
    <col min="3590" max="3590" width="11.85546875" style="31" customWidth="1"/>
    <col min="3591" max="3591" width="11.28515625" style="31" customWidth="1"/>
    <col min="3592" max="3592" width="15.28515625" style="31" customWidth="1"/>
    <col min="3593" max="3593" width="13.140625" style="31" customWidth="1"/>
    <col min="3594" max="3594" width="0" style="31" hidden="1" customWidth="1"/>
    <col min="3595" max="3595" width="6.140625" style="31" customWidth="1"/>
    <col min="3596" max="3840" width="9.140625" style="31"/>
    <col min="3841" max="3841" width="6" style="31" customWidth="1"/>
    <col min="3842" max="3842" width="58.28515625" style="31" customWidth="1"/>
    <col min="3843" max="3843" width="13.5703125" style="31" customWidth="1"/>
    <col min="3844" max="3844" width="14.5703125" style="31" customWidth="1"/>
    <col min="3845" max="3845" width="13.42578125" style="31" customWidth="1"/>
    <col min="3846" max="3846" width="11.85546875" style="31" customWidth="1"/>
    <col min="3847" max="3847" width="11.28515625" style="31" customWidth="1"/>
    <col min="3848" max="3848" width="15.28515625" style="31" customWidth="1"/>
    <col min="3849" max="3849" width="13.140625" style="31" customWidth="1"/>
    <col min="3850" max="3850" width="0" style="31" hidden="1" customWidth="1"/>
    <col min="3851" max="3851" width="6.140625" style="31" customWidth="1"/>
    <col min="3852" max="4096" width="9.140625" style="31"/>
    <col min="4097" max="4097" width="6" style="31" customWidth="1"/>
    <col min="4098" max="4098" width="58.28515625" style="31" customWidth="1"/>
    <col min="4099" max="4099" width="13.5703125" style="31" customWidth="1"/>
    <col min="4100" max="4100" width="14.5703125" style="31" customWidth="1"/>
    <col min="4101" max="4101" width="13.42578125" style="31" customWidth="1"/>
    <col min="4102" max="4102" width="11.85546875" style="31" customWidth="1"/>
    <col min="4103" max="4103" width="11.28515625" style="31" customWidth="1"/>
    <col min="4104" max="4104" width="15.28515625" style="31" customWidth="1"/>
    <col min="4105" max="4105" width="13.140625" style="31" customWidth="1"/>
    <col min="4106" max="4106" width="0" style="31" hidden="1" customWidth="1"/>
    <col min="4107" max="4107" width="6.140625" style="31" customWidth="1"/>
    <col min="4108" max="4352" width="9.140625" style="31"/>
    <col min="4353" max="4353" width="6" style="31" customWidth="1"/>
    <col min="4354" max="4354" width="58.28515625" style="31" customWidth="1"/>
    <col min="4355" max="4355" width="13.5703125" style="31" customWidth="1"/>
    <col min="4356" max="4356" width="14.5703125" style="31" customWidth="1"/>
    <col min="4357" max="4357" width="13.42578125" style="31" customWidth="1"/>
    <col min="4358" max="4358" width="11.85546875" style="31" customWidth="1"/>
    <col min="4359" max="4359" width="11.28515625" style="31" customWidth="1"/>
    <col min="4360" max="4360" width="15.28515625" style="31" customWidth="1"/>
    <col min="4361" max="4361" width="13.140625" style="31" customWidth="1"/>
    <col min="4362" max="4362" width="0" style="31" hidden="1" customWidth="1"/>
    <col min="4363" max="4363" width="6.140625" style="31" customWidth="1"/>
    <col min="4364" max="4608" width="9.140625" style="31"/>
    <col min="4609" max="4609" width="6" style="31" customWidth="1"/>
    <col min="4610" max="4610" width="58.28515625" style="31" customWidth="1"/>
    <col min="4611" max="4611" width="13.5703125" style="31" customWidth="1"/>
    <col min="4612" max="4612" width="14.5703125" style="31" customWidth="1"/>
    <col min="4613" max="4613" width="13.42578125" style="31" customWidth="1"/>
    <col min="4614" max="4614" width="11.85546875" style="31" customWidth="1"/>
    <col min="4615" max="4615" width="11.28515625" style="31" customWidth="1"/>
    <col min="4616" max="4616" width="15.28515625" style="31" customWidth="1"/>
    <col min="4617" max="4617" width="13.140625" style="31" customWidth="1"/>
    <col min="4618" max="4618" width="0" style="31" hidden="1" customWidth="1"/>
    <col min="4619" max="4619" width="6.140625" style="31" customWidth="1"/>
    <col min="4620" max="4864" width="9.140625" style="31"/>
    <col min="4865" max="4865" width="6" style="31" customWidth="1"/>
    <col min="4866" max="4866" width="58.28515625" style="31" customWidth="1"/>
    <col min="4867" max="4867" width="13.5703125" style="31" customWidth="1"/>
    <col min="4868" max="4868" width="14.5703125" style="31" customWidth="1"/>
    <col min="4869" max="4869" width="13.42578125" style="31" customWidth="1"/>
    <col min="4870" max="4870" width="11.85546875" style="31" customWidth="1"/>
    <col min="4871" max="4871" width="11.28515625" style="31" customWidth="1"/>
    <col min="4872" max="4872" width="15.28515625" style="31" customWidth="1"/>
    <col min="4873" max="4873" width="13.140625" style="31" customWidth="1"/>
    <col min="4874" max="4874" width="0" style="31" hidden="1" customWidth="1"/>
    <col min="4875" max="4875" width="6.140625" style="31" customWidth="1"/>
    <col min="4876" max="5120" width="9.140625" style="31"/>
    <col min="5121" max="5121" width="6" style="31" customWidth="1"/>
    <col min="5122" max="5122" width="58.28515625" style="31" customWidth="1"/>
    <col min="5123" max="5123" width="13.5703125" style="31" customWidth="1"/>
    <col min="5124" max="5124" width="14.5703125" style="31" customWidth="1"/>
    <col min="5125" max="5125" width="13.42578125" style="31" customWidth="1"/>
    <col min="5126" max="5126" width="11.85546875" style="31" customWidth="1"/>
    <col min="5127" max="5127" width="11.28515625" style="31" customWidth="1"/>
    <col min="5128" max="5128" width="15.28515625" style="31" customWidth="1"/>
    <col min="5129" max="5129" width="13.140625" style="31" customWidth="1"/>
    <col min="5130" max="5130" width="0" style="31" hidden="1" customWidth="1"/>
    <col min="5131" max="5131" width="6.140625" style="31" customWidth="1"/>
    <col min="5132" max="5376" width="9.140625" style="31"/>
    <col min="5377" max="5377" width="6" style="31" customWidth="1"/>
    <col min="5378" max="5378" width="58.28515625" style="31" customWidth="1"/>
    <col min="5379" max="5379" width="13.5703125" style="31" customWidth="1"/>
    <col min="5380" max="5380" width="14.5703125" style="31" customWidth="1"/>
    <col min="5381" max="5381" width="13.42578125" style="31" customWidth="1"/>
    <col min="5382" max="5382" width="11.85546875" style="31" customWidth="1"/>
    <col min="5383" max="5383" width="11.28515625" style="31" customWidth="1"/>
    <col min="5384" max="5384" width="15.28515625" style="31" customWidth="1"/>
    <col min="5385" max="5385" width="13.140625" style="31" customWidth="1"/>
    <col min="5386" max="5386" width="0" style="31" hidden="1" customWidth="1"/>
    <col min="5387" max="5387" width="6.140625" style="31" customWidth="1"/>
    <col min="5388" max="5632" width="9.140625" style="31"/>
    <col min="5633" max="5633" width="6" style="31" customWidth="1"/>
    <col min="5634" max="5634" width="58.28515625" style="31" customWidth="1"/>
    <col min="5635" max="5635" width="13.5703125" style="31" customWidth="1"/>
    <col min="5636" max="5636" width="14.5703125" style="31" customWidth="1"/>
    <col min="5637" max="5637" width="13.42578125" style="31" customWidth="1"/>
    <col min="5638" max="5638" width="11.85546875" style="31" customWidth="1"/>
    <col min="5639" max="5639" width="11.28515625" style="31" customWidth="1"/>
    <col min="5640" max="5640" width="15.28515625" style="31" customWidth="1"/>
    <col min="5641" max="5641" width="13.140625" style="31" customWidth="1"/>
    <col min="5642" max="5642" width="0" style="31" hidden="1" customWidth="1"/>
    <col min="5643" max="5643" width="6.140625" style="31" customWidth="1"/>
    <col min="5644" max="5888" width="9.140625" style="31"/>
    <col min="5889" max="5889" width="6" style="31" customWidth="1"/>
    <col min="5890" max="5890" width="58.28515625" style="31" customWidth="1"/>
    <col min="5891" max="5891" width="13.5703125" style="31" customWidth="1"/>
    <col min="5892" max="5892" width="14.5703125" style="31" customWidth="1"/>
    <col min="5893" max="5893" width="13.42578125" style="31" customWidth="1"/>
    <col min="5894" max="5894" width="11.85546875" style="31" customWidth="1"/>
    <col min="5895" max="5895" width="11.28515625" style="31" customWidth="1"/>
    <col min="5896" max="5896" width="15.28515625" style="31" customWidth="1"/>
    <col min="5897" max="5897" width="13.140625" style="31" customWidth="1"/>
    <col min="5898" max="5898" width="0" style="31" hidden="1" customWidth="1"/>
    <col min="5899" max="5899" width="6.140625" style="31" customWidth="1"/>
    <col min="5900" max="6144" width="9.140625" style="31"/>
    <col min="6145" max="6145" width="6" style="31" customWidth="1"/>
    <col min="6146" max="6146" width="58.28515625" style="31" customWidth="1"/>
    <col min="6147" max="6147" width="13.5703125" style="31" customWidth="1"/>
    <col min="6148" max="6148" width="14.5703125" style="31" customWidth="1"/>
    <col min="6149" max="6149" width="13.42578125" style="31" customWidth="1"/>
    <col min="6150" max="6150" width="11.85546875" style="31" customWidth="1"/>
    <col min="6151" max="6151" width="11.28515625" style="31" customWidth="1"/>
    <col min="6152" max="6152" width="15.28515625" style="31" customWidth="1"/>
    <col min="6153" max="6153" width="13.140625" style="31" customWidth="1"/>
    <col min="6154" max="6154" width="0" style="31" hidden="1" customWidth="1"/>
    <col min="6155" max="6155" width="6.140625" style="31" customWidth="1"/>
    <col min="6156" max="6400" width="9.140625" style="31"/>
    <col min="6401" max="6401" width="6" style="31" customWidth="1"/>
    <col min="6402" max="6402" width="58.28515625" style="31" customWidth="1"/>
    <col min="6403" max="6403" width="13.5703125" style="31" customWidth="1"/>
    <col min="6404" max="6404" width="14.5703125" style="31" customWidth="1"/>
    <col min="6405" max="6405" width="13.42578125" style="31" customWidth="1"/>
    <col min="6406" max="6406" width="11.85546875" style="31" customWidth="1"/>
    <col min="6407" max="6407" width="11.28515625" style="31" customWidth="1"/>
    <col min="6408" max="6408" width="15.28515625" style="31" customWidth="1"/>
    <col min="6409" max="6409" width="13.140625" style="31" customWidth="1"/>
    <col min="6410" max="6410" width="0" style="31" hidden="1" customWidth="1"/>
    <col min="6411" max="6411" width="6.140625" style="31" customWidth="1"/>
    <col min="6412" max="6656" width="9.140625" style="31"/>
    <col min="6657" max="6657" width="6" style="31" customWidth="1"/>
    <col min="6658" max="6658" width="58.28515625" style="31" customWidth="1"/>
    <col min="6659" max="6659" width="13.5703125" style="31" customWidth="1"/>
    <col min="6660" max="6660" width="14.5703125" style="31" customWidth="1"/>
    <col min="6661" max="6661" width="13.42578125" style="31" customWidth="1"/>
    <col min="6662" max="6662" width="11.85546875" style="31" customWidth="1"/>
    <col min="6663" max="6663" width="11.28515625" style="31" customWidth="1"/>
    <col min="6664" max="6664" width="15.28515625" style="31" customWidth="1"/>
    <col min="6665" max="6665" width="13.140625" style="31" customWidth="1"/>
    <col min="6666" max="6666" width="0" style="31" hidden="1" customWidth="1"/>
    <col min="6667" max="6667" width="6.140625" style="31" customWidth="1"/>
    <col min="6668" max="6912" width="9.140625" style="31"/>
    <col min="6913" max="6913" width="6" style="31" customWidth="1"/>
    <col min="6914" max="6914" width="58.28515625" style="31" customWidth="1"/>
    <col min="6915" max="6915" width="13.5703125" style="31" customWidth="1"/>
    <col min="6916" max="6916" width="14.5703125" style="31" customWidth="1"/>
    <col min="6917" max="6917" width="13.42578125" style="31" customWidth="1"/>
    <col min="6918" max="6918" width="11.85546875" style="31" customWidth="1"/>
    <col min="6919" max="6919" width="11.28515625" style="31" customWidth="1"/>
    <col min="6920" max="6920" width="15.28515625" style="31" customWidth="1"/>
    <col min="6921" max="6921" width="13.140625" style="31" customWidth="1"/>
    <col min="6922" max="6922" width="0" style="31" hidden="1" customWidth="1"/>
    <col min="6923" max="6923" width="6.140625" style="31" customWidth="1"/>
    <col min="6924" max="7168" width="9.140625" style="31"/>
    <col min="7169" max="7169" width="6" style="31" customWidth="1"/>
    <col min="7170" max="7170" width="58.28515625" style="31" customWidth="1"/>
    <col min="7171" max="7171" width="13.5703125" style="31" customWidth="1"/>
    <col min="7172" max="7172" width="14.5703125" style="31" customWidth="1"/>
    <col min="7173" max="7173" width="13.42578125" style="31" customWidth="1"/>
    <col min="7174" max="7174" width="11.85546875" style="31" customWidth="1"/>
    <col min="7175" max="7175" width="11.28515625" style="31" customWidth="1"/>
    <col min="7176" max="7176" width="15.28515625" style="31" customWidth="1"/>
    <col min="7177" max="7177" width="13.140625" style="31" customWidth="1"/>
    <col min="7178" max="7178" width="0" style="31" hidden="1" customWidth="1"/>
    <col min="7179" max="7179" width="6.140625" style="31" customWidth="1"/>
    <col min="7180" max="7424" width="9.140625" style="31"/>
    <col min="7425" max="7425" width="6" style="31" customWidth="1"/>
    <col min="7426" max="7426" width="58.28515625" style="31" customWidth="1"/>
    <col min="7427" max="7427" width="13.5703125" style="31" customWidth="1"/>
    <col min="7428" max="7428" width="14.5703125" style="31" customWidth="1"/>
    <col min="7429" max="7429" width="13.42578125" style="31" customWidth="1"/>
    <col min="7430" max="7430" width="11.85546875" style="31" customWidth="1"/>
    <col min="7431" max="7431" width="11.28515625" style="31" customWidth="1"/>
    <col min="7432" max="7432" width="15.28515625" style="31" customWidth="1"/>
    <col min="7433" max="7433" width="13.140625" style="31" customWidth="1"/>
    <col min="7434" max="7434" width="0" style="31" hidden="1" customWidth="1"/>
    <col min="7435" max="7435" width="6.140625" style="31" customWidth="1"/>
    <col min="7436" max="7680" width="9.140625" style="31"/>
    <col min="7681" max="7681" width="6" style="31" customWidth="1"/>
    <col min="7682" max="7682" width="58.28515625" style="31" customWidth="1"/>
    <col min="7683" max="7683" width="13.5703125" style="31" customWidth="1"/>
    <col min="7684" max="7684" width="14.5703125" style="31" customWidth="1"/>
    <col min="7685" max="7685" width="13.42578125" style="31" customWidth="1"/>
    <col min="7686" max="7686" width="11.85546875" style="31" customWidth="1"/>
    <col min="7687" max="7687" width="11.28515625" style="31" customWidth="1"/>
    <col min="7688" max="7688" width="15.28515625" style="31" customWidth="1"/>
    <col min="7689" max="7689" width="13.140625" style="31" customWidth="1"/>
    <col min="7690" max="7690" width="0" style="31" hidden="1" customWidth="1"/>
    <col min="7691" max="7691" width="6.140625" style="31" customWidth="1"/>
    <col min="7692" max="7936" width="9.140625" style="31"/>
    <col min="7937" max="7937" width="6" style="31" customWidth="1"/>
    <col min="7938" max="7938" width="58.28515625" style="31" customWidth="1"/>
    <col min="7939" max="7939" width="13.5703125" style="31" customWidth="1"/>
    <col min="7940" max="7940" width="14.5703125" style="31" customWidth="1"/>
    <col min="7941" max="7941" width="13.42578125" style="31" customWidth="1"/>
    <col min="7942" max="7942" width="11.85546875" style="31" customWidth="1"/>
    <col min="7943" max="7943" width="11.28515625" style="31" customWidth="1"/>
    <col min="7944" max="7944" width="15.28515625" style="31" customWidth="1"/>
    <col min="7945" max="7945" width="13.140625" style="31" customWidth="1"/>
    <col min="7946" max="7946" width="0" style="31" hidden="1" customWidth="1"/>
    <col min="7947" max="7947" width="6.140625" style="31" customWidth="1"/>
    <col min="7948" max="8192" width="9.140625" style="31"/>
    <col min="8193" max="8193" width="6" style="31" customWidth="1"/>
    <col min="8194" max="8194" width="58.28515625" style="31" customWidth="1"/>
    <col min="8195" max="8195" width="13.5703125" style="31" customWidth="1"/>
    <col min="8196" max="8196" width="14.5703125" style="31" customWidth="1"/>
    <col min="8197" max="8197" width="13.42578125" style="31" customWidth="1"/>
    <col min="8198" max="8198" width="11.85546875" style="31" customWidth="1"/>
    <col min="8199" max="8199" width="11.28515625" style="31" customWidth="1"/>
    <col min="8200" max="8200" width="15.28515625" style="31" customWidth="1"/>
    <col min="8201" max="8201" width="13.140625" style="31" customWidth="1"/>
    <col min="8202" max="8202" width="0" style="31" hidden="1" customWidth="1"/>
    <col min="8203" max="8203" width="6.140625" style="31" customWidth="1"/>
    <col min="8204" max="8448" width="9.140625" style="31"/>
    <col min="8449" max="8449" width="6" style="31" customWidth="1"/>
    <col min="8450" max="8450" width="58.28515625" style="31" customWidth="1"/>
    <col min="8451" max="8451" width="13.5703125" style="31" customWidth="1"/>
    <col min="8452" max="8452" width="14.5703125" style="31" customWidth="1"/>
    <col min="8453" max="8453" width="13.42578125" style="31" customWidth="1"/>
    <col min="8454" max="8454" width="11.85546875" style="31" customWidth="1"/>
    <col min="8455" max="8455" width="11.28515625" style="31" customWidth="1"/>
    <col min="8456" max="8456" width="15.28515625" style="31" customWidth="1"/>
    <col min="8457" max="8457" width="13.140625" style="31" customWidth="1"/>
    <col min="8458" max="8458" width="0" style="31" hidden="1" customWidth="1"/>
    <col min="8459" max="8459" width="6.140625" style="31" customWidth="1"/>
    <col min="8460" max="8704" width="9.140625" style="31"/>
    <col min="8705" max="8705" width="6" style="31" customWidth="1"/>
    <col min="8706" max="8706" width="58.28515625" style="31" customWidth="1"/>
    <col min="8707" max="8707" width="13.5703125" style="31" customWidth="1"/>
    <col min="8708" max="8708" width="14.5703125" style="31" customWidth="1"/>
    <col min="8709" max="8709" width="13.42578125" style="31" customWidth="1"/>
    <col min="8710" max="8710" width="11.85546875" style="31" customWidth="1"/>
    <col min="8711" max="8711" width="11.28515625" style="31" customWidth="1"/>
    <col min="8712" max="8712" width="15.28515625" style="31" customWidth="1"/>
    <col min="8713" max="8713" width="13.140625" style="31" customWidth="1"/>
    <col min="8714" max="8714" width="0" style="31" hidden="1" customWidth="1"/>
    <col min="8715" max="8715" width="6.140625" style="31" customWidth="1"/>
    <col min="8716" max="8960" width="9.140625" style="31"/>
    <col min="8961" max="8961" width="6" style="31" customWidth="1"/>
    <col min="8962" max="8962" width="58.28515625" style="31" customWidth="1"/>
    <col min="8963" max="8963" width="13.5703125" style="31" customWidth="1"/>
    <col min="8964" max="8964" width="14.5703125" style="31" customWidth="1"/>
    <col min="8965" max="8965" width="13.42578125" style="31" customWidth="1"/>
    <col min="8966" max="8966" width="11.85546875" style="31" customWidth="1"/>
    <col min="8967" max="8967" width="11.28515625" style="31" customWidth="1"/>
    <col min="8968" max="8968" width="15.28515625" style="31" customWidth="1"/>
    <col min="8969" max="8969" width="13.140625" style="31" customWidth="1"/>
    <col min="8970" max="8970" width="0" style="31" hidden="1" customWidth="1"/>
    <col min="8971" max="8971" width="6.140625" style="31" customWidth="1"/>
    <col min="8972" max="9216" width="9.140625" style="31"/>
    <col min="9217" max="9217" width="6" style="31" customWidth="1"/>
    <col min="9218" max="9218" width="58.28515625" style="31" customWidth="1"/>
    <col min="9219" max="9219" width="13.5703125" style="31" customWidth="1"/>
    <col min="9220" max="9220" width="14.5703125" style="31" customWidth="1"/>
    <col min="9221" max="9221" width="13.42578125" style="31" customWidth="1"/>
    <col min="9222" max="9222" width="11.85546875" style="31" customWidth="1"/>
    <col min="9223" max="9223" width="11.28515625" style="31" customWidth="1"/>
    <col min="9224" max="9224" width="15.28515625" style="31" customWidth="1"/>
    <col min="9225" max="9225" width="13.140625" style="31" customWidth="1"/>
    <col min="9226" max="9226" width="0" style="31" hidden="1" customWidth="1"/>
    <col min="9227" max="9227" width="6.140625" style="31" customWidth="1"/>
    <col min="9228" max="9472" width="9.140625" style="31"/>
    <col min="9473" max="9473" width="6" style="31" customWidth="1"/>
    <col min="9474" max="9474" width="58.28515625" style="31" customWidth="1"/>
    <col min="9475" max="9475" width="13.5703125" style="31" customWidth="1"/>
    <col min="9476" max="9476" width="14.5703125" style="31" customWidth="1"/>
    <col min="9477" max="9477" width="13.42578125" style="31" customWidth="1"/>
    <col min="9478" max="9478" width="11.85546875" style="31" customWidth="1"/>
    <col min="9479" max="9479" width="11.28515625" style="31" customWidth="1"/>
    <col min="9480" max="9480" width="15.28515625" style="31" customWidth="1"/>
    <col min="9481" max="9481" width="13.140625" style="31" customWidth="1"/>
    <col min="9482" max="9482" width="0" style="31" hidden="1" customWidth="1"/>
    <col min="9483" max="9483" width="6.140625" style="31" customWidth="1"/>
    <col min="9484" max="9728" width="9.140625" style="31"/>
    <col min="9729" max="9729" width="6" style="31" customWidth="1"/>
    <col min="9730" max="9730" width="58.28515625" style="31" customWidth="1"/>
    <col min="9731" max="9731" width="13.5703125" style="31" customWidth="1"/>
    <col min="9732" max="9732" width="14.5703125" style="31" customWidth="1"/>
    <col min="9733" max="9733" width="13.42578125" style="31" customWidth="1"/>
    <col min="9734" max="9734" width="11.85546875" style="31" customWidth="1"/>
    <col min="9735" max="9735" width="11.28515625" style="31" customWidth="1"/>
    <col min="9736" max="9736" width="15.28515625" style="31" customWidth="1"/>
    <col min="9737" max="9737" width="13.140625" style="31" customWidth="1"/>
    <col min="9738" max="9738" width="0" style="31" hidden="1" customWidth="1"/>
    <col min="9739" max="9739" width="6.140625" style="31" customWidth="1"/>
    <col min="9740" max="9984" width="9.140625" style="31"/>
    <col min="9985" max="9985" width="6" style="31" customWidth="1"/>
    <col min="9986" max="9986" width="58.28515625" style="31" customWidth="1"/>
    <col min="9987" max="9987" width="13.5703125" style="31" customWidth="1"/>
    <col min="9988" max="9988" width="14.5703125" style="31" customWidth="1"/>
    <col min="9989" max="9989" width="13.42578125" style="31" customWidth="1"/>
    <col min="9990" max="9990" width="11.85546875" style="31" customWidth="1"/>
    <col min="9991" max="9991" width="11.28515625" style="31" customWidth="1"/>
    <col min="9992" max="9992" width="15.28515625" style="31" customWidth="1"/>
    <col min="9993" max="9993" width="13.140625" style="31" customWidth="1"/>
    <col min="9994" max="9994" width="0" style="31" hidden="1" customWidth="1"/>
    <col min="9995" max="9995" width="6.140625" style="31" customWidth="1"/>
    <col min="9996" max="10240" width="9.140625" style="31"/>
    <col min="10241" max="10241" width="6" style="31" customWidth="1"/>
    <col min="10242" max="10242" width="58.28515625" style="31" customWidth="1"/>
    <col min="10243" max="10243" width="13.5703125" style="31" customWidth="1"/>
    <col min="10244" max="10244" width="14.5703125" style="31" customWidth="1"/>
    <col min="10245" max="10245" width="13.42578125" style="31" customWidth="1"/>
    <col min="10246" max="10246" width="11.85546875" style="31" customWidth="1"/>
    <col min="10247" max="10247" width="11.28515625" style="31" customWidth="1"/>
    <col min="10248" max="10248" width="15.28515625" style="31" customWidth="1"/>
    <col min="10249" max="10249" width="13.140625" style="31" customWidth="1"/>
    <col min="10250" max="10250" width="0" style="31" hidden="1" customWidth="1"/>
    <col min="10251" max="10251" width="6.140625" style="31" customWidth="1"/>
    <col min="10252" max="10496" width="9.140625" style="31"/>
    <col min="10497" max="10497" width="6" style="31" customWidth="1"/>
    <col min="10498" max="10498" width="58.28515625" style="31" customWidth="1"/>
    <col min="10499" max="10499" width="13.5703125" style="31" customWidth="1"/>
    <col min="10500" max="10500" width="14.5703125" style="31" customWidth="1"/>
    <col min="10501" max="10501" width="13.42578125" style="31" customWidth="1"/>
    <col min="10502" max="10502" width="11.85546875" style="31" customWidth="1"/>
    <col min="10503" max="10503" width="11.28515625" style="31" customWidth="1"/>
    <col min="10504" max="10504" width="15.28515625" style="31" customWidth="1"/>
    <col min="10505" max="10505" width="13.140625" style="31" customWidth="1"/>
    <col min="10506" max="10506" width="0" style="31" hidden="1" customWidth="1"/>
    <col min="10507" max="10507" width="6.140625" style="31" customWidth="1"/>
    <col min="10508" max="10752" width="9.140625" style="31"/>
    <col min="10753" max="10753" width="6" style="31" customWidth="1"/>
    <col min="10754" max="10754" width="58.28515625" style="31" customWidth="1"/>
    <col min="10755" max="10755" width="13.5703125" style="31" customWidth="1"/>
    <col min="10756" max="10756" width="14.5703125" style="31" customWidth="1"/>
    <col min="10757" max="10757" width="13.42578125" style="31" customWidth="1"/>
    <col min="10758" max="10758" width="11.85546875" style="31" customWidth="1"/>
    <col min="10759" max="10759" width="11.28515625" style="31" customWidth="1"/>
    <col min="10760" max="10760" width="15.28515625" style="31" customWidth="1"/>
    <col min="10761" max="10761" width="13.140625" style="31" customWidth="1"/>
    <col min="10762" max="10762" width="0" style="31" hidden="1" customWidth="1"/>
    <col min="10763" max="10763" width="6.140625" style="31" customWidth="1"/>
    <col min="10764" max="11008" width="9.140625" style="31"/>
    <col min="11009" max="11009" width="6" style="31" customWidth="1"/>
    <col min="11010" max="11010" width="58.28515625" style="31" customWidth="1"/>
    <col min="11011" max="11011" width="13.5703125" style="31" customWidth="1"/>
    <col min="11012" max="11012" width="14.5703125" style="31" customWidth="1"/>
    <col min="11013" max="11013" width="13.42578125" style="31" customWidth="1"/>
    <col min="11014" max="11014" width="11.85546875" style="31" customWidth="1"/>
    <col min="11015" max="11015" width="11.28515625" style="31" customWidth="1"/>
    <col min="11016" max="11016" width="15.28515625" style="31" customWidth="1"/>
    <col min="11017" max="11017" width="13.140625" style="31" customWidth="1"/>
    <col min="11018" max="11018" width="0" style="31" hidden="1" customWidth="1"/>
    <col min="11019" max="11019" width="6.140625" style="31" customWidth="1"/>
    <col min="11020" max="11264" width="9.140625" style="31"/>
    <col min="11265" max="11265" width="6" style="31" customWidth="1"/>
    <col min="11266" max="11266" width="58.28515625" style="31" customWidth="1"/>
    <col min="11267" max="11267" width="13.5703125" style="31" customWidth="1"/>
    <col min="11268" max="11268" width="14.5703125" style="31" customWidth="1"/>
    <col min="11269" max="11269" width="13.42578125" style="31" customWidth="1"/>
    <col min="11270" max="11270" width="11.85546875" style="31" customWidth="1"/>
    <col min="11271" max="11271" width="11.28515625" style="31" customWidth="1"/>
    <col min="11272" max="11272" width="15.28515625" style="31" customWidth="1"/>
    <col min="11273" max="11273" width="13.140625" style="31" customWidth="1"/>
    <col min="11274" max="11274" width="0" style="31" hidden="1" customWidth="1"/>
    <col min="11275" max="11275" width="6.140625" style="31" customWidth="1"/>
    <col min="11276" max="11520" width="9.140625" style="31"/>
    <col min="11521" max="11521" width="6" style="31" customWidth="1"/>
    <col min="11522" max="11522" width="58.28515625" style="31" customWidth="1"/>
    <col min="11523" max="11523" width="13.5703125" style="31" customWidth="1"/>
    <col min="11524" max="11524" width="14.5703125" style="31" customWidth="1"/>
    <col min="11525" max="11525" width="13.42578125" style="31" customWidth="1"/>
    <col min="11526" max="11526" width="11.85546875" style="31" customWidth="1"/>
    <col min="11527" max="11527" width="11.28515625" style="31" customWidth="1"/>
    <col min="11528" max="11528" width="15.28515625" style="31" customWidth="1"/>
    <col min="11529" max="11529" width="13.140625" style="31" customWidth="1"/>
    <col min="11530" max="11530" width="0" style="31" hidden="1" customWidth="1"/>
    <col min="11531" max="11531" width="6.140625" style="31" customWidth="1"/>
    <col min="11532" max="11776" width="9.140625" style="31"/>
    <col min="11777" max="11777" width="6" style="31" customWidth="1"/>
    <col min="11778" max="11778" width="58.28515625" style="31" customWidth="1"/>
    <col min="11779" max="11779" width="13.5703125" style="31" customWidth="1"/>
    <col min="11780" max="11780" width="14.5703125" style="31" customWidth="1"/>
    <col min="11781" max="11781" width="13.42578125" style="31" customWidth="1"/>
    <col min="11782" max="11782" width="11.85546875" style="31" customWidth="1"/>
    <col min="11783" max="11783" width="11.28515625" style="31" customWidth="1"/>
    <col min="11784" max="11784" width="15.28515625" style="31" customWidth="1"/>
    <col min="11785" max="11785" width="13.140625" style="31" customWidth="1"/>
    <col min="11786" max="11786" width="0" style="31" hidden="1" customWidth="1"/>
    <col min="11787" max="11787" width="6.140625" style="31" customWidth="1"/>
    <col min="11788" max="12032" width="9.140625" style="31"/>
    <col min="12033" max="12033" width="6" style="31" customWidth="1"/>
    <col min="12034" max="12034" width="58.28515625" style="31" customWidth="1"/>
    <col min="12035" max="12035" width="13.5703125" style="31" customWidth="1"/>
    <col min="12036" max="12036" width="14.5703125" style="31" customWidth="1"/>
    <col min="12037" max="12037" width="13.42578125" style="31" customWidth="1"/>
    <col min="12038" max="12038" width="11.85546875" style="31" customWidth="1"/>
    <col min="12039" max="12039" width="11.28515625" style="31" customWidth="1"/>
    <col min="12040" max="12040" width="15.28515625" style="31" customWidth="1"/>
    <col min="12041" max="12041" width="13.140625" style="31" customWidth="1"/>
    <col min="12042" max="12042" width="0" style="31" hidden="1" customWidth="1"/>
    <col min="12043" max="12043" width="6.140625" style="31" customWidth="1"/>
    <col min="12044" max="12288" width="9.140625" style="31"/>
    <col min="12289" max="12289" width="6" style="31" customWidth="1"/>
    <col min="12290" max="12290" width="58.28515625" style="31" customWidth="1"/>
    <col min="12291" max="12291" width="13.5703125" style="31" customWidth="1"/>
    <col min="12292" max="12292" width="14.5703125" style="31" customWidth="1"/>
    <col min="12293" max="12293" width="13.42578125" style="31" customWidth="1"/>
    <col min="12294" max="12294" width="11.85546875" style="31" customWidth="1"/>
    <col min="12295" max="12295" width="11.28515625" style="31" customWidth="1"/>
    <col min="12296" max="12296" width="15.28515625" style="31" customWidth="1"/>
    <col min="12297" max="12297" width="13.140625" style="31" customWidth="1"/>
    <col min="12298" max="12298" width="0" style="31" hidden="1" customWidth="1"/>
    <col min="12299" max="12299" width="6.140625" style="31" customWidth="1"/>
    <col min="12300" max="12544" width="9.140625" style="31"/>
    <col min="12545" max="12545" width="6" style="31" customWidth="1"/>
    <col min="12546" max="12546" width="58.28515625" style="31" customWidth="1"/>
    <col min="12547" max="12547" width="13.5703125" style="31" customWidth="1"/>
    <col min="12548" max="12548" width="14.5703125" style="31" customWidth="1"/>
    <col min="12549" max="12549" width="13.42578125" style="31" customWidth="1"/>
    <col min="12550" max="12550" width="11.85546875" style="31" customWidth="1"/>
    <col min="12551" max="12551" width="11.28515625" style="31" customWidth="1"/>
    <col min="12552" max="12552" width="15.28515625" style="31" customWidth="1"/>
    <col min="12553" max="12553" width="13.140625" style="31" customWidth="1"/>
    <col min="12554" max="12554" width="0" style="31" hidden="1" customWidth="1"/>
    <col min="12555" max="12555" width="6.140625" style="31" customWidth="1"/>
    <col min="12556" max="12800" width="9.140625" style="31"/>
    <col min="12801" max="12801" width="6" style="31" customWidth="1"/>
    <col min="12802" max="12802" width="58.28515625" style="31" customWidth="1"/>
    <col min="12803" max="12803" width="13.5703125" style="31" customWidth="1"/>
    <col min="12804" max="12804" width="14.5703125" style="31" customWidth="1"/>
    <col min="12805" max="12805" width="13.42578125" style="31" customWidth="1"/>
    <col min="12806" max="12806" width="11.85546875" style="31" customWidth="1"/>
    <col min="12807" max="12807" width="11.28515625" style="31" customWidth="1"/>
    <col min="12808" max="12808" width="15.28515625" style="31" customWidth="1"/>
    <col min="12809" max="12809" width="13.140625" style="31" customWidth="1"/>
    <col min="12810" max="12810" width="0" style="31" hidden="1" customWidth="1"/>
    <col min="12811" max="12811" width="6.140625" style="31" customWidth="1"/>
    <col min="12812" max="13056" width="9.140625" style="31"/>
    <col min="13057" max="13057" width="6" style="31" customWidth="1"/>
    <col min="13058" max="13058" width="58.28515625" style="31" customWidth="1"/>
    <col min="13059" max="13059" width="13.5703125" style="31" customWidth="1"/>
    <col min="13060" max="13060" width="14.5703125" style="31" customWidth="1"/>
    <col min="13061" max="13061" width="13.42578125" style="31" customWidth="1"/>
    <col min="13062" max="13062" width="11.85546875" style="31" customWidth="1"/>
    <col min="13063" max="13063" width="11.28515625" style="31" customWidth="1"/>
    <col min="13064" max="13064" width="15.28515625" style="31" customWidth="1"/>
    <col min="13065" max="13065" width="13.140625" style="31" customWidth="1"/>
    <col min="13066" max="13066" width="0" style="31" hidden="1" customWidth="1"/>
    <col min="13067" max="13067" width="6.140625" style="31" customWidth="1"/>
    <col min="13068" max="13312" width="9.140625" style="31"/>
    <col min="13313" max="13313" width="6" style="31" customWidth="1"/>
    <col min="13314" max="13314" width="58.28515625" style="31" customWidth="1"/>
    <col min="13315" max="13315" width="13.5703125" style="31" customWidth="1"/>
    <col min="13316" max="13316" width="14.5703125" style="31" customWidth="1"/>
    <col min="13317" max="13317" width="13.42578125" style="31" customWidth="1"/>
    <col min="13318" max="13318" width="11.85546875" style="31" customWidth="1"/>
    <col min="13319" max="13319" width="11.28515625" style="31" customWidth="1"/>
    <col min="13320" max="13320" width="15.28515625" style="31" customWidth="1"/>
    <col min="13321" max="13321" width="13.140625" style="31" customWidth="1"/>
    <col min="13322" max="13322" width="0" style="31" hidden="1" customWidth="1"/>
    <col min="13323" max="13323" width="6.140625" style="31" customWidth="1"/>
    <col min="13324" max="13568" width="9.140625" style="31"/>
    <col min="13569" max="13569" width="6" style="31" customWidth="1"/>
    <col min="13570" max="13570" width="58.28515625" style="31" customWidth="1"/>
    <col min="13571" max="13571" width="13.5703125" style="31" customWidth="1"/>
    <col min="13572" max="13572" width="14.5703125" style="31" customWidth="1"/>
    <col min="13573" max="13573" width="13.42578125" style="31" customWidth="1"/>
    <col min="13574" max="13574" width="11.85546875" style="31" customWidth="1"/>
    <col min="13575" max="13575" width="11.28515625" style="31" customWidth="1"/>
    <col min="13576" max="13576" width="15.28515625" style="31" customWidth="1"/>
    <col min="13577" max="13577" width="13.140625" style="31" customWidth="1"/>
    <col min="13578" max="13578" width="0" style="31" hidden="1" customWidth="1"/>
    <col min="13579" max="13579" width="6.140625" style="31" customWidth="1"/>
    <col min="13580" max="13824" width="9.140625" style="31"/>
    <col min="13825" max="13825" width="6" style="31" customWidth="1"/>
    <col min="13826" max="13826" width="58.28515625" style="31" customWidth="1"/>
    <col min="13827" max="13827" width="13.5703125" style="31" customWidth="1"/>
    <col min="13828" max="13828" width="14.5703125" style="31" customWidth="1"/>
    <col min="13829" max="13829" width="13.42578125" style="31" customWidth="1"/>
    <col min="13830" max="13830" width="11.85546875" style="31" customWidth="1"/>
    <col min="13831" max="13831" width="11.28515625" style="31" customWidth="1"/>
    <col min="13832" max="13832" width="15.28515625" style="31" customWidth="1"/>
    <col min="13833" max="13833" width="13.140625" style="31" customWidth="1"/>
    <col min="13834" max="13834" width="0" style="31" hidden="1" customWidth="1"/>
    <col min="13835" max="13835" width="6.140625" style="31" customWidth="1"/>
    <col min="13836" max="14080" width="9.140625" style="31"/>
    <col min="14081" max="14081" width="6" style="31" customWidth="1"/>
    <col min="14082" max="14082" width="58.28515625" style="31" customWidth="1"/>
    <col min="14083" max="14083" width="13.5703125" style="31" customWidth="1"/>
    <col min="14084" max="14084" width="14.5703125" style="31" customWidth="1"/>
    <col min="14085" max="14085" width="13.42578125" style="31" customWidth="1"/>
    <col min="14086" max="14086" width="11.85546875" style="31" customWidth="1"/>
    <col min="14087" max="14087" width="11.28515625" style="31" customWidth="1"/>
    <col min="14088" max="14088" width="15.28515625" style="31" customWidth="1"/>
    <col min="14089" max="14089" width="13.140625" style="31" customWidth="1"/>
    <col min="14090" max="14090" width="0" style="31" hidden="1" customWidth="1"/>
    <col min="14091" max="14091" width="6.140625" style="31" customWidth="1"/>
    <col min="14092" max="14336" width="9.140625" style="31"/>
    <col min="14337" max="14337" width="6" style="31" customWidth="1"/>
    <col min="14338" max="14338" width="58.28515625" style="31" customWidth="1"/>
    <col min="14339" max="14339" width="13.5703125" style="31" customWidth="1"/>
    <col min="14340" max="14340" width="14.5703125" style="31" customWidth="1"/>
    <col min="14341" max="14341" width="13.42578125" style="31" customWidth="1"/>
    <col min="14342" max="14342" width="11.85546875" style="31" customWidth="1"/>
    <col min="14343" max="14343" width="11.28515625" style="31" customWidth="1"/>
    <col min="14344" max="14344" width="15.28515625" style="31" customWidth="1"/>
    <col min="14345" max="14345" width="13.140625" style="31" customWidth="1"/>
    <col min="14346" max="14346" width="0" style="31" hidden="1" customWidth="1"/>
    <col min="14347" max="14347" width="6.140625" style="31" customWidth="1"/>
    <col min="14348" max="14592" width="9.140625" style="31"/>
    <col min="14593" max="14593" width="6" style="31" customWidth="1"/>
    <col min="14594" max="14594" width="58.28515625" style="31" customWidth="1"/>
    <col min="14595" max="14595" width="13.5703125" style="31" customWidth="1"/>
    <col min="14596" max="14596" width="14.5703125" style="31" customWidth="1"/>
    <col min="14597" max="14597" width="13.42578125" style="31" customWidth="1"/>
    <col min="14598" max="14598" width="11.85546875" style="31" customWidth="1"/>
    <col min="14599" max="14599" width="11.28515625" style="31" customWidth="1"/>
    <col min="14600" max="14600" width="15.28515625" style="31" customWidth="1"/>
    <col min="14601" max="14601" width="13.140625" style="31" customWidth="1"/>
    <col min="14602" max="14602" width="0" style="31" hidden="1" customWidth="1"/>
    <col min="14603" max="14603" width="6.140625" style="31" customWidth="1"/>
    <col min="14604" max="14848" width="9.140625" style="31"/>
    <col min="14849" max="14849" width="6" style="31" customWidth="1"/>
    <col min="14850" max="14850" width="58.28515625" style="31" customWidth="1"/>
    <col min="14851" max="14851" width="13.5703125" style="31" customWidth="1"/>
    <col min="14852" max="14852" width="14.5703125" style="31" customWidth="1"/>
    <col min="14853" max="14853" width="13.42578125" style="31" customWidth="1"/>
    <col min="14854" max="14854" width="11.85546875" style="31" customWidth="1"/>
    <col min="14855" max="14855" width="11.28515625" style="31" customWidth="1"/>
    <col min="14856" max="14856" width="15.28515625" style="31" customWidth="1"/>
    <col min="14857" max="14857" width="13.140625" style="31" customWidth="1"/>
    <col min="14858" max="14858" width="0" style="31" hidden="1" customWidth="1"/>
    <col min="14859" max="14859" width="6.140625" style="31" customWidth="1"/>
    <col min="14860" max="15104" width="9.140625" style="31"/>
    <col min="15105" max="15105" width="6" style="31" customWidth="1"/>
    <col min="15106" max="15106" width="58.28515625" style="31" customWidth="1"/>
    <col min="15107" max="15107" width="13.5703125" style="31" customWidth="1"/>
    <col min="15108" max="15108" width="14.5703125" style="31" customWidth="1"/>
    <col min="15109" max="15109" width="13.42578125" style="31" customWidth="1"/>
    <col min="15110" max="15110" width="11.85546875" style="31" customWidth="1"/>
    <col min="15111" max="15111" width="11.28515625" style="31" customWidth="1"/>
    <col min="15112" max="15112" width="15.28515625" style="31" customWidth="1"/>
    <col min="15113" max="15113" width="13.140625" style="31" customWidth="1"/>
    <col min="15114" max="15114" width="0" style="31" hidden="1" customWidth="1"/>
    <col min="15115" max="15115" width="6.140625" style="31" customWidth="1"/>
    <col min="15116" max="15360" width="9.140625" style="31"/>
    <col min="15361" max="15361" width="6" style="31" customWidth="1"/>
    <col min="15362" max="15362" width="58.28515625" style="31" customWidth="1"/>
    <col min="15363" max="15363" width="13.5703125" style="31" customWidth="1"/>
    <col min="15364" max="15364" width="14.5703125" style="31" customWidth="1"/>
    <col min="15365" max="15365" width="13.42578125" style="31" customWidth="1"/>
    <col min="15366" max="15366" width="11.85546875" style="31" customWidth="1"/>
    <col min="15367" max="15367" width="11.28515625" style="31" customWidth="1"/>
    <col min="15368" max="15368" width="15.28515625" style="31" customWidth="1"/>
    <col min="15369" max="15369" width="13.140625" style="31" customWidth="1"/>
    <col min="15370" max="15370" width="0" style="31" hidden="1" customWidth="1"/>
    <col min="15371" max="15371" width="6.140625" style="31" customWidth="1"/>
    <col min="15372" max="15616" width="9.140625" style="31"/>
    <col min="15617" max="15617" width="6" style="31" customWidth="1"/>
    <col min="15618" max="15618" width="58.28515625" style="31" customWidth="1"/>
    <col min="15619" max="15619" width="13.5703125" style="31" customWidth="1"/>
    <col min="15620" max="15620" width="14.5703125" style="31" customWidth="1"/>
    <col min="15621" max="15621" width="13.42578125" style="31" customWidth="1"/>
    <col min="15622" max="15622" width="11.85546875" style="31" customWidth="1"/>
    <col min="15623" max="15623" width="11.28515625" style="31" customWidth="1"/>
    <col min="15624" max="15624" width="15.28515625" style="31" customWidth="1"/>
    <col min="15625" max="15625" width="13.140625" style="31" customWidth="1"/>
    <col min="15626" max="15626" width="0" style="31" hidden="1" customWidth="1"/>
    <col min="15627" max="15627" width="6.140625" style="31" customWidth="1"/>
    <col min="15628" max="15872" width="9.140625" style="31"/>
    <col min="15873" max="15873" width="6" style="31" customWidth="1"/>
    <col min="15874" max="15874" width="58.28515625" style="31" customWidth="1"/>
    <col min="15875" max="15875" width="13.5703125" style="31" customWidth="1"/>
    <col min="15876" max="15876" width="14.5703125" style="31" customWidth="1"/>
    <col min="15877" max="15877" width="13.42578125" style="31" customWidth="1"/>
    <col min="15878" max="15878" width="11.85546875" style="31" customWidth="1"/>
    <col min="15879" max="15879" width="11.28515625" style="31" customWidth="1"/>
    <col min="15880" max="15880" width="15.28515625" style="31" customWidth="1"/>
    <col min="15881" max="15881" width="13.140625" style="31" customWidth="1"/>
    <col min="15882" max="15882" width="0" style="31" hidden="1" customWidth="1"/>
    <col min="15883" max="15883" width="6.140625" style="31" customWidth="1"/>
    <col min="15884" max="16128" width="9.140625" style="31"/>
    <col min="16129" max="16129" width="6" style="31" customWidth="1"/>
    <col min="16130" max="16130" width="58.28515625" style="31" customWidth="1"/>
    <col min="16131" max="16131" width="13.5703125" style="31" customWidth="1"/>
    <col min="16132" max="16132" width="14.5703125" style="31" customWidth="1"/>
    <col min="16133" max="16133" width="13.42578125" style="31" customWidth="1"/>
    <col min="16134" max="16134" width="11.85546875" style="31" customWidth="1"/>
    <col min="16135" max="16135" width="11.28515625" style="31" customWidth="1"/>
    <col min="16136" max="16136" width="15.28515625" style="31" customWidth="1"/>
    <col min="16137" max="16137" width="13.140625" style="31" customWidth="1"/>
    <col min="16138" max="16138" width="0" style="31" hidden="1" customWidth="1"/>
    <col min="16139" max="16139" width="6.140625" style="31" customWidth="1"/>
    <col min="16140" max="16384" width="9.140625" style="31"/>
  </cols>
  <sheetData>
    <row r="1" spans="1:10">
      <c r="F1" s="435" t="s">
        <v>603</v>
      </c>
      <c r="G1" s="435"/>
      <c r="H1" s="435"/>
      <c r="I1" s="435"/>
    </row>
    <row r="2" spans="1:10" ht="9" customHeight="1"/>
    <row r="3" spans="1:10" ht="32.25" customHeight="1">
      <c r="A3" s="29"/>
      <c r="B3" s="394"/>
      <c r="C3" s="394"/>
      <c r="D3" s="394"/>
      <c r="E3" s="394"/>
      <c r="F3" s="474" t="s">
        <v>602</v>
      </c>
      <c r="G3" s="474"/>
      <c r="H3" s="474"/>
      <c r="I3" s="474"/>
      <c r="J3" s="30"/>
    </row>
    <row r="4" spans="1:10" ht="26.25" customHeight="1">
      <c r="A4" s="476" t="s">
        <v>298</v>
      </c>
      <c r="B4" s="476"/>
      <c r="C4" s="476"/>
      <c r="D4" s="476"/>
      <c r="E4" s="476"/>
      <c r="F4" s="476"/>
      <c r="G4" s="476"/>
      <c r="H4" s="476"/>
      <c r="I4" s="476"/>
    </row>
    <row r="5" spans="1:10">
      <c r="A5" s="29"/>
      <c r="B5" s="33"/>
      <c r="C5" s="34"/>
      <c r="D5" s="34"/>
      <c r="E5" s="34"/>
      <c r="F5" s="34"/>
      <c r="G5" s="477" t="s">
        <v>0</v>
      </c>
      <c r="H5" s="477"/>
      <c r="I5" s="477"/>
    </row>
    <row r="6" spans="1:10">
      <c r="A6" s="449" t="s">
        <v>1</v>
      </c>
      <c r="B6" s="478" t="s">
        <v>2</v>
      </c>
      <c r="C6" s="463" t="s">
        <v>3</v>
      </c>
      <c r="D6" s="463" t="s">
        <v>4</v>
      </c>
      <c r="E6" s="463" t="s">
        <v>5</v>
      </c>
      <c r="F6" s="463"/>
      <c r="G6" s="463"/>
      <c r="H6" s="463"/>
      <c r="I6" s="463"/>
    </row>
    <row r="7" spans="1:10">
      <c r="A7" s="449"/>
      <c r="B7" s="479"/>
      <c r="C7" s="463"/>
      <c r="D7" s="463"/>
      <c r="E7" s="463"/>
      <c r="F7" s="463"/>
      <c r="G7" s="463"/>
      <c r="H7" s="463"/>
      <c r="I7" s="463"/>
    </row>
    <row r="8" spans="1:10">
      <c r="A8" s="449"/>
      <c r="B8" s="479"/>
      <c r="C8" s="463"/>
      <c r="D8" s="463"/>
      <c r="E8" s="463" t="s">
        <v>6</v>
      </c>
      <c r="F8" s="463" t="s">
        <v>7</v>
      </c>
      <c r="G8" s="463"/>
      <c r="H8" s="463"/>
      <c r="I8" s="463"/>
    </row>
    <row r="9" spans="1:10" ht="25.5">
      <c r="A9" s="449"/>
      <c r="B9" s="480"/>
      <c r="C9" s="463"/>
      <c r="D9" s="463"/>
      <c r="E9" s="463"/>
      <c r="F9" s="35" t="s">
        <v>299</v>
      </c>
      <c r="G9" s="35" t="s">
        <v>300</v>
      </c>
      <c r="H9" s="35" t="s">
        <v>10</v>
      </c>
      <c r="I9" s="36" t="s">
        <v>301</v>
      </c>
    </row>
    <row r="10" spans="1:10" s="40" customFormat="1">
      <c r="A10" s="449"/>
      <c r="B10" s="475" t="s">
        <v>11</v>
      </c>
      <c r="C10" s="37" t="s">
        <v>19</v>
      </c>
      <c r="D10" s="38">
        <f t="shared" ref="D10:I10" si="0">D11+D12+D13</f>
        <v>41057.399340900003</v>
      </c>
      <c r="E10" s="38">
        <f t="shared" si="0"/>
        <v>1393.5507830000001</v>
      </c>
      <c r="F10" s="38">
        <f t="shared" si="0"/>
        <v>29.559419999999996</v>
      </c>
      <c r="G10" s="38">
        <f t="shared" si="0"/>
        <v>3350.3406000000004</v>
      </c>
      <c r="H10" s="38">
        <f t="shared" si="0"/>
        <v>36275.0274278</v>
      </c>
      <c r="I10" s="38">
        <f t="shared" si="0"/>
        <v>8.9211100999999999</v>
      </c>
      <c r="J10" s="39">
        <f>SUM(E10:I10)</f>
        <v>41057.399340899996</v>
      </c>
    </row>
    <row r="11" spans="1:10" s="40" customFormat="1" ht="13.5" customHeight="1">
      <c r="A11" s="449"/>
      <c r="B11" s="475"/>
      <c r="C11" s="37">
        <v>2015</v>
      </c>
      <c r="D11" s="38">
        <f t="shared" ref="D11:I13" si="1">D16+D92+D232+D253+D273+D313+D337+D385+D413+D464+D495+D511+D555</f>
        <v>7228.396378899999</v>
      </c>
      <c r="E11" s="38">
        <f t="shared" si="1"/>
        <v>459.06574100000006</v>
      </c>
      <c r="F11" s="38">
        <f t="shared" si="1"/>
        <v>12.21828</v>
      </c>
      <c r="G11" s="38">
        <f t="shared" si="1"/>
        <v>1405.9868200000001</v>
      </c>
      <c r="H11" s="38">
        <f t="shared" si="1"/>
        <v>5342.2044277999994</v>
      </c>
      <c r="I11" s="38">
        <f t="shared" si="1"/>
        <v>8.9211100999999999</v>
      </c>
      <c r="J11" s="39">
        <f>SUM(E11:I11)</f>
        <v>7228.396378899999</v>
      </c>
    </row>
    <row r="12" spans="1:10" s="40" customFormat="1" ht="13.5" customHeight="1">
      <c r="A12" s="449"/>
      <c r="B12" s="475"/>
      <c r="C12" s="37">
        <v>2016</v>
      </c>
      <c r="D12" s="38">
        <f t="shared" si="1"/>
        <v>14805.336341</v>
      </c>
      <c r="E12" s="38">
        <f t="shared" si="1"/>
        <v>452.45332100000007</v>
      </c>
      <c r="F12" s="38">
        <f t="shared" si="1"/>
        <v>6.3492599999999983</v>
      </c>
      <c r="G12" s="38">
        <f t="shared" si="1"/>
        <v>963.61576000000002</v>
      </c>
      <c r="H12" s="38">
        <f t="shared" si="1"/>
        <v>13382.918</v>
      </c>
      <c r="I12" s="38">
        <f t="shared" si="1"/>
        <v>0</v>
      </c>
      <c r="J12" s="39">
        <f>SUM(E12:I12)</f>
        <v>14805.336341</v>
      </c>
    </row>
    <row r="13" spans="1:10" s="40" customFormat="1" ht="13.5" customHeight="1">
      <c r="A13" s="449"/>
      <c r="B13" s="475"/>
      <c r="C13" s="37">
        <v>2017</v>
      </c>
      <c r="D13" s="38">
        <f t="shared" si="1"/>
        <v>19023.666621000004</v>
      </c>
      <c r="E13" s="38">
        <f t="shared" si="1"/>
        <v>482.03172099999995</v>
      </c>
      <c r="F13" s="38">
        <f t="shared" si="1"/>
        <v>10.991879999999998</v>
      </c>
      <c r="G13" s="38">
        <f t="shared" si="1"/>
        <v>980.73802000000001</v>
      </c>
      <c r="H13" s="38">
        <f t="shared" si="1"/>
        <v>17549.904999999999</v>
      </c>
      <c r="I13" s="38">
        <f t="shared" si="1"/>
        <v>0</v>
      </c>
      <c r="J13" s="39">
        <f>SUM(E13:I13)</f>
        <v>19023.666621</v>
      </c>
    </row>
    <row r="14" spans="1:10" s="40" customFormat="1" ht="13.5" hidden="1" customHeight="1">
      <c r="A14" s="41"/>
      <c r="B14" s="42"/>
      <c r="C14" s="37"/>
      <c r="D14" s="38"/>
      <c r="E14" s="38"/>
      <c r="F14" s="38"/>
      <c r="G14" s="38"/>
      <c r="H14" s="38"/>
      <c r="I14" s="38"/>
      <c r="J14" s="39"/>
    </row>
    <row r="15" spans="1:10" s="40" customFormat="1">
      <c r="A15" s="449" t="s">
        <v>302</v>
      </c>
      <c r="B15" s="473" t="s">
        <v>45</v>
      </c>
      <c r="C15" s="37" t="s">
        <v>19</v>
      </c>
      <c r="D15" s="38">
        <f t="shared" ref="D15:I15" si="2">D16+D17+D18</f>
        <v>2933.8243000000002</v>
      </c>
      <c r="E15" s="38">
        <f t="shared" si="2"/>
        <v>624.46949999999993</v>
      </c>
      <c r="F15" s="38">
        <f t="shared" si="2"/>
        <v>0</v>
      </c>
      <c r="G15" s="38">
        <f t="shared" si="2"/>
        <v>2309.3548000000001</v>
      </c>
      <c r="H15" s="38">
        <f t="shared" si="2"/>
        <v>0</v>
      </c>
      <c r="I15" s="38">
        <f t="shared" si="2"/>
        <v>0</v>
      </c>
      <c r="J15" s="39">
        <f>SUM(E15:I15)</f>
        <v>2933.8243000000002</v>
      </c>
    </row>
    <row r="16" spans="1:10" s="40" customFormat="1" ht="13.5" customHeight="1">
      <c r="A16" s="449"/>
      <c r="B16" s="473"/>
      <c r="C16" s="37">
        <v>2015</v>
      </c>
      <c r="D16" s="38">
        <f t="shared" ref="D16:I18" si="3">D20</f>
        <v>950.98670000000016</v>
      </c>
      <c r="E16" s="38">
        <f t="shared" si="3"/>
        <v>217.8168</v>
      </c>
      <c r="F16" s="38">
        <f t="shared" si="3"/>
        <v>0</v>
      </c>
      <c r="G16" s="38">
        <f t="shared" si="3"/>
        <v>733.1699000000001</v>
      </c>
      <c r="H16" s="38">
        <f t="shared" si="3"/>
        <v>0</v>
      </c>
      <c r="I16" s="38">
        <f t="shared" si="3"/>
        <v>0</v>
      </c>
      <c r="J16" s="39">
        <f t="shared" ref="J16:J79" si="4">SUM(E16:I16)</f>
        <v>950.98670000000016</v>
      </c>
    </row>
    <row r="17" spans="1:10" s="40" customFormat="1" ht="13.5" customHeight="1">
      <c r="A17" s="449"/>
      <c r="B17" s="473"/>
      <c r="C17" s="37">
        <v>2016</v>
      </c>
      <c r="D17" s="38">
        <f t="shared" si="3"/>
        <v>986.30200000000002</v>
      </c>
      <c r="E17" s="38">
        <f t="shared" si="3"/>
        <v>197.6395</v>
      </c>
      <c r="F17" s="38">
        <f t="shared" si="3"/>
        <v>0</v>
      </c>
      <c r="G17" s="38">
        <f t="shared" si="3"/>
        <v>788.66250000000002</v>
      </c>
      <c r="H17" s="38">
        <f t="shared" si="3"/>
        <v>0</v>
      </c>
      <c r="I17" s="38">
        <f t="shared" si="3"/>
        <v>0</v>
      </c>
      <c r="J17" s="39">
        <f t="shared" si="4"/>
        <v>986.30200000000002</v>
      </c>
    </row>
    <row r="18" spans="1:10" s="40" customFormat="1" ht="13.5" customHeight="1">
      <c r="A18" s="449"/>
      <c r="B18" s="473"/>
      <c r="C18" s="37">
        <v>2017</v>
      </c>
      <c r="D18" s="38">
        <f t="shared" si="3"/>
        <v>996.53559999999993</v>
      </c>
      <c r="E18" s="38">
        <f t="shared" si="3"/>
        <v>209.01319999999998</v>
      </c>
      <c r="F18" s="38">
        <f t="shared" si="3"/>
        <v>0</v>
      </c>
      <c r="G18" s="38">
        <f t="shared" si="3"/>
        <v>787.52239999999995</v>
      </c>
      <c r="H18" s="38">
        <f t="shared" si="3"/>
        <v>0</v>
      </c>
      <c r="I18" s="38">
        <f t="shared" si="3"/>
        <v>0</v>
      </c>
      <c r="J18" s="39">
        <f t="shared" si="4"/>
        <v>996.53559999999993</v>
      </c>
    </row>
    <row r="19" spans="1:10" s="40" customFormat="1">
      <c r="A19" s="449" t="s">
        <v>303</v>
      </c>
      <c r="B19" s="440" t="s">
        <v>756</v>
      </c>
      <c r="C19" s="37" t="s">
        <v>19</v>
      </c>
      <c r="D19" s="38">
        <f t="shared" ref="D19:I19" si="5">D20+D21+D22</f>
        <v>2933.8243000000002</v>
      </c>
      <c r="E19" s="38">
        <f t="shared" si="5"/>
        <v>624.46949999999993</v>
      </c>
      <c r="F19" s="38">
        <f t="shared" si="5"/>
        <v>0</v>
      </c>
      <c r="G19" s="38">
        <f t="shared" si="5"/>
        <v>2309.3548000000001</v>
      </c>
      <c r="H19" s="38">
        <f t="shared" si="5"/>
        <v>0</v>
      </c>
      <c r="I19" s="38">
        <f t="shared" si="5"/>
        <v>0</v>
      </c>
      <c r="J19" s="39">
        <f t="shared" si="4"/>
        <v>2933.8243000000002</v>
      </c>
    </row>
    <row r="20" spans="1:10" s="40" customFormat="1">
      <c r="A20" s="449"/>
      <c r="B20" s="440"/>
      <c r="C20" s="35">
        <v>2015</v>
      </c>
      <c r="D20" s="38">
        <f>E20+F20+G20+H20+I20</f>
        <v>950.98670000000016</v>
      </c>
      <c r="E20" s="38">
        <f>E24+E40+E64+E76</f>
        <v>217.8168</v>
      </c>
      <c r="F20" s="38">
        <f>F24+F40+F64+F76</f>
        <v>0</v>
      </c>
      <c r="G20" s="38">
        <f>G24+G40+G64+G76</f>
        <v>733.1699000000001</v>
      </c>
      <c r="H20" s="38">
        <f>H24+H40+H64+H76</f>
        <v>0</v>
      </c>
      <c r="I20" s="38">
        <f>I24+I40+I64+I76</f>
        <v>0</v>
      </c>
      <c r="J20" s="39">
        <f t="shared" si="4"/>
        <v>950.98670000000016</v>
      </c>
    </row>
    <row r="21" spans="1:10" s="40" customFormat="1">
      <c r="A21" s="449"/>
      <c r="B21" s="440"/>
      <c r="C21" s="35">
        <v>2016</v>
      </c>
      <c r="D21" s="38">
        <f>E21+F21+G21+H21+I21</f>
        <v>986.30200000000002</v>
      </c>
      <c r="E21" s="38">
        <f t="shared" ref="E21:I22" si="6">E25+E41+E65+E77</f>
        <v>197.6395</v>
      </c>
      <c r="F21" s="38">
        <f t="shared" si="6"/>
        <v>0</v>
      </c>
      <c r="G21" s="38">
        <f t="shared" si="6"/>
        <v>788.66250000000002</v>
      </c>
      <c r="H21" s="38">
        <f t="shared" si="6"/>
        <v>0</v>
      </c>
      <c r="I21" s="38">
        <f t="shared" si="6"/>
        <v>0</v>
      </c>
      <c r="J21" s="39">
        <f t="shared" si="4"/>
        <v>986.30200000000002</v>
      </c>
    </row>
    <row r="22" spans="1:10" s="40" customFormat="1">
      <c r="A22" s="449"/>
      <c r="B22" s="440"/>
      <c r="C22" s="35">
        <v>2017</v>
      </c>
      <c r="D22" s="38">
        <f>E22+F22+G22+H22+I22</f>
        <v>996.53559999999993</v>
      </c>
      <c r="E22" s="38">
        <f t="shared" si="6"/>
        <v>209.01319999999998</v>
      </c>
      <c r="F22" s="38">
        <f t="shared" si="6"/>
        <v>0</v>
      </c>
      <c r="G22" s="38">
        <f t="shared" si="6"/>
        <v>787.52239999999995</v>
      </c>
      <c r="H22" s="38">
        <f t="shared" si="6"/>
        <v>0</v>
      </c>
      <c r="I22" s="38">
        <f t="shared" si="6"/>
        <v>0</v>
      </c>
      <c r="J22" s="39">
        <f t="shared" si="4"/>
        <v>996.53559999999993</v>
      </c>
    </row>
    <row r="23" spans="1:10" s="40" customFormat="1">
      <c r="A23" s="449" t="s">
        <v>304</v>
      </c>
      <c r="B23" s="440" t="s">
        <v>757</v>
      </c>
      <c r="C23" s="37" t="s">
        <v>19</v>
      </c>
      <c r="D23" s="43">
        <f t="shared" ref="D23:I23" si="7">D24+D25+D26</f>
        <v>788.33379999999988</v>
      </c>
      <c r="E23" s="43">
        <f t="shared" si="7"/>
        <v>147.4426</v>
      </c>
      <c r="F23" s="43">
        <f t="shared" si="7"/>
        <v>0</v>
      </c>
      <c r="G23" s="43">
        <f t="shared" si="7"/>
        <v>640.89120000000003</v>
      </c>
      <c r="H23" s="43">
        <f t="shared" si="7"/>
        <v>0</v>
      </c>
      <c r="I23" s="43">
        <f t="shared" si="7"/>
        <v>0</v>
      </c>
      <c r="J23" s="39">
        <f t="shared" si="4"/>
        <v>788.3338</v>
      </c>
    </row>
    <row r="24" spans="1:10" s="40" customFormat="1" ht="12.75" customHeight="1">
      <c r="A24" s="449"/>
      <c r="B24" s="440"/>
      <c r="C24" s="35">
        <v>2015</v>
      </c>
      <c r="D24" s="43">
        <f>E24+F24+G24+H24+I24</f>
        <v>255.62870000000001</v>
      </c>
      <c r="E24" s="43">
        <f>E28+E32+E36</f>
        <v>53.942799999999998</v>
      </c>
      <c r="F24" s="43">
        <f>F28+F32+F36</f>
        <v>0</v>
      </c>
      <c r="G24" s="43">
        <f>G28+G32+G36</f>
        <v>201.6859</v>
      </c>
      <c r="H24" s="43">
        <f>H28+H32+H36</f>
        <v>0</v>
      </c>
      <c r="I24" s="43">
        <f>I28+I32+I36</f>
        <v>0</v>
      </c>
      <c r="J24" s="39">
        <f t="shared" si="4"/>
        <v>255.62870000000001</v>
      </c>
    </row>
    <row r="25" spans="1:10" s="40" customFormat="1">
      <c r="A25" s="449"/>
      <c r="B25" s="440"/>
      <c r="C25" s="35">
        <v>2016</v>
      </c>
      <c r="D25" s="43">
        <f>E25+F25+G25+H25+I25</f>
        <v>266.7115</v>
      </c>
      <c r="E25" s="43">
        <f>E29+E33+E37</f>
        <v>46.307000000000002</v>
      </c>
      <c r="F25" s="43">
        <v>0</v>
      </c>
      <c r="G25" s="43">
        <f>G29+G33+G37</f>
        <v>220.40450000000001</v>
      </c>
      <c r="H25" s="43">
        <v>0</v>
      </c>
      <c r="I25" s="43">
        <f>I26+I27+I28</f>
        <v>0</v>
      </c>
      <c r="J25" s="39">
        <f t="shared" si="4"/>
        <v>266.7115</v>
      </c>
    </row>
    <row r="26" spans="1:10" s="40" customFormat="1">
      <c r="A26" s="449"/>
      <c r="B26" s="440"/>
      <c r="C26" s="35">
        <v>2017</v>
      </c>
      <c r="D26" s="43">
        <f>E26+F26+G26+H26+I26</f>
        <v>265.99359999999996</v>
      </c>
      <c r="E26" s="43">
        <f>E30+E34+E38</f>
        <v>47.192799999999998</v>
      </c>
      <c r="F26" s="43">
        <v>0</v>
      </c>
      <c r="G26" s="43">
        <f>G30+G34+G38</f>
        <v>218.80079999999998</v>
      </c>
      <c r="H26" s="43">
        <v>0</v>
      </c>
      <c r="I26" s="43">
        <f>I30+I34+I38</f>
        <v>0</v>
      </c>
      <c r="J26" s="39">
        <f t="shared" si="4"/>
        <v>265.99359999999996</v>
      </c>
    </row>
    <row r="27" spans="1:10" s="40" customFormat="1">
      <c r="A27" s="449" t="s">
        <v>305</v>
      </c>
      <c r="B27" s="440" t="s">
        <v>306</v>
      </c>
      <c r="C27" s="37" t="s">
        <v>19</v>
      </c>
      <c r="D27" s="43">
        <f t="shared" ref="D27:I27" si="8">D28+D29+D30</f>
        <v>779.73810000000003</v>
      </c>
      <c r="E27" s="43">
        <f t="shared" si="8"/>
        <v>138.84690000000001</v>
      </c>
      <c r="F27" s="43">
        <f t="shared" si="8"/>
        <v>0</v>
      </c>
      <c r="G27" s="43">
        <f t="shared" si="8"/>
        <v>640.89120000000003</v>
      </c>
      <c r="H27" s="43">
        <f t="shared" si="8"/>
        <v>0</v>
      </c>
      <c r="I27" s="43">
        <f t="shared" si="8"/>
        <v>0</v>
      </c>
      <c r="J27" s="39">
        <f t="shared" si="4"/>
        <v>779.73810000000003</v>
      </c>
    </row>
    <row r="28" spans="1:10" s="40" customFormat="1">
      <c r="A28" s="449"/>
      <c r="B28" s="440"/>
      <c r="C28" s="35">
        <v>2015</v>
      </c>
      <c r="D28" s="43">
        <f>E28+F28+G28+H28+I28</f>
        <v>253.15640000000002</v>
      </c>
      <c r="E28" s="43">
        <f>51470.5/1000</f>
        <v>51.470500000000001</v>
      </c>
      <c r="F28" s="43">
        <v>0</v>
      </c>
      <c r="G28" s="43">
        <f>201685.9/1000</f>
        <v>201.6859</v>
      </c>
      <c r="H28" s="43">
        <f>H29+H30+H35</f>
        <v>0</v>
      </c>
      <c r="I28" s="43">
        <f>I29+I30+I35</f>
        <v>0</v>
      </c>
      <c r="J28" s="39">
        <f t="shared" si="4"/>
        <v>253.15640000000002</v>
      </c>
    </row>
    <row r="29" spans="1:10" s="40" customFormat="1">
      <c r="A29" s="449"/>
      <c r="B29" s="440"/>
      <c r="C29" s="35">
        <v>2016</v>
      </c>
      <c r="D29" s="43">
        <f>E29+F29+G29+H29+I29</f>
        <v>263.75380000000001</v>
      </c>
      <c r="E29" s="43">
        <f>43349.3/1000</f>
        <v>43.349299999999999</v>
      </c>
      <c r="F29" s="43">
        <v>0</v>
      </c>
      <c r="G29" s="43">
        <f>220404.5/1000</f>
        <v>220.40450000000001</v>
      </c>
      <c r="H29" s="43">
        <f>H30+H35+H36</f>
        <v>0</v>
      </c>
      <c r="I29" s="43">
        <f>I30+I35+I36</f>
        <v>0</v>
      </c>
      <c r="J29" s="39">
        <f t="shared" si="4"/>
        <v>263.75380000000001</v>
      </c>
    </row>
    <row r="30" spans="1:10" s="40" customFormat="1">
      <c r="A30" s="449"/>
      <c r="B30" s="440"/>
      <c r="C30" s="35">
        <v>2017</v>
      </c>
      <c r="D30" s="43">
        <f>E30+F30+G30+H30+I30</f>
        <v>262.8279</v>
      </c>
      <c r="E30" s="43">
        <f>44027.1/1000</f>
        <v>44.027099999999997</v>
      </c>
      <c r="F30" s="43">
        <v>0</v>
      </c>
      <c r="G30" s="43">
        <f>218800.8/1000</f>
        <v>218.80079999999998</v>
      </c>
      <c r="H30" s="43">
        <f>H35+H36+H37</f>
        <v>0</v>
      </c>
      <c r="I30" s="43">
        <f>I35+I36+I37</f>
        <v>0</v>
      </c>
      <c r="J30" s="39">
        <f t="shared" si="4"/>
        <v>262.8279</v>
      </c>
    </row>
    <row r="31" spans="1:10" s="40" customFormat="1">
      <c r="A31" s="449" t="s">
        <v>307</v>
      </c>
      <c r="B31" s="440" t="s">
        <v>308</v>
      </c>
      <c r="C31" s="37" t="s">
        <v>19</v>
      </c>
      <c r="D31" s="43">
        <f t="shared" ref="D31:I31" si="9">D32+D33+D34</f>
        <v>2.9781</v>
      </c>
      <c r="E31" s="43">
        <f t="shared" si="9"/>
        <v>2.9781</v>
      </c>
      <c r="F31" s="43">
        <f t="shared" si="9"/>
        <v>0</v>
      </c>
      <c r="G31" s="43">
        <f t="shared" si="9"/>
        <v>0</v>
      </c>
      <c r="H31" s="43">
        <f t="shared" si="9"/>
        <v>0</v>
      </c>
      <c r="I31" s="43">
        <f t="shared" si="9"/>
        <v>0</v>
      </c>
      <c r="J31" s="39">
        <f t="shared" si="4"/>
        <v>2.9781</v>
      </c>
    </row>
    <row r="32" spans="1:10" s="40" customFormat="1">
      <c r="A32" s="449"/>
      <c r="B32" s="440"/>
      <c r="C32" s="35">
        <v>2015</v>
      </c>
      <c r="D32" s="43">
        <f>E32+F32+G32+H32+I32</f>
        <v>0.99270000000000003</v>
      </c>
      <c r="E32" s="43">
        <f>992.7/1000</f>
        <v>0.99270000000000003</v>
      </c>
      <c r="F32" s="43">
        <v>0</v>
      </c>
      <c r="G32" s="43">
        <v>0</v>
      </c>
      <c r="H32" s="43">
        <v>0</v>
      </c>
      <c r="I32" s="43">
        <f>I33+I34+I63</f>
        <v>0</v>
      </c>
      <c r="J32" s="39">
        <f t="shared" si="4"/>
        <v>0.99270000000000003</v>
      </c>
    </row>
    <row r="33" spans="1:10" s="40" customFormat="1">
      <c r="A33" s="449"/>
      <c r="B33" s="440"/>
      <c r="C33" s="35">
        <v>2016</v>
      </c>
      <c r="D33" s="43">
        <f>E33+F33+G33+H33+I33</f>
        <v>0.99270000000000003</v>
      </c>
      <c r="E33" s="43">
        <f>992.7/1000</f>
        <v>0.99270000000000003</v>
      </c>
      <c r="F33" s="43">
        <v>0</v>
      </c>
      <c r="G33" s="43">
        <v>0</v>
      </c>
      <c r="H33" s="43">
        <v>0</v>
      </c>
      <c r="I33" s="43">
        <f>I34+I63+I64</f>
        <v>0</v>
      </c>
      <c r="J33" s="39">
        <f t="shared" si="4"/>
        <v>0.99270000000000003</v>
      </c>
    </row>
    <row r="34" spans="1:10" s="40" customFormat="1">
      <c r="A34" s="449"/>
      <c r="B34" s="440"/>
      <c r="C34" s="35">
        <v>2017</v>
      </c>
      <c r="D34" s="43">
        <f>E34+F34+G34+H34+I34</f>
        <v>0.99270000000000003</v>
      </c>
      <c r="E34" s="43">
        <f>992.7/1000</f>
        <v>0.99270000000000003</v>
      </c>
      <c r="F34" s="43">
        <v>0</v>
      </c>
      <c r="G34" s="43">
        <v>0</v>
      </c>
      <c r="H34" s="43">
        <v>0</v>
      </c>
      <c r="I34" s="43">
        <f>I63+I64+I65</f>
        <v>0</v>
      </c>
      <c r="J34" s="39">
        <f t="shared" si="4"/>
        <v>0.99270000000000003</v>
      </c>
    </row>
    <row r="35" spans="1:10" ht="13.5" customHeight="1">
      <c r="A35" s="449" t="s">
        <v>309</v>
      </c>
      <c r="B35" s="440" t="s">
        <v>310</v>
      </c>
      <c r="C35" s="37" t="s">
        <v>19</v>
      </c>
      <c r="D35" s="43">
        <f t="shared" ref="D35:I35" si="10">D36+D37+D38</f>
        <v>5.6175999999999995</v>
      </c>
      <c r="E35" s="43">
        <f t="shared" si="10"/>
        <v>5.6175999999999995</v>
      </c>
      <c r="F35" s="43">
        <f t="shared" si="10"/>
        <v>0</v>
      </c>
      <c r="G35" s="43">
        <f t="shared" si="10"/>
        <v>0</v>
      </c>
      <c r="H35" s="43">
        <f t="shared" si="10"/>
        <v>0</v>
      </c>
      <c r="I35" s="43">
        <f t="shared" si="10"/>
        <v>0</v>
      </c>
      <c r="J35" s="39">
        <f t="shared" si="4"/>
        <v>5.6175999999999995</v>
      </c>
    </row>
    <row r="36" spans="1:10" ht="14.25" customHeight="1">
      <c r="A36" s="449" t="s">
        <v>311</v>
      </c>
      <c r="B36" s="440"/>
      <c r="C36" s="35">
        <v>2015</v>
      </c>
      <c r="D36" s="43">
        <f>E36+F36+G36+H36+I36</f>
        <v>1.4795999999999998</v>
      </c>
      <c r="E36" s="43">
        <f>1479.6/1000</f>
        <v>1.4795999999999998</v>
      </c>
      <c r="F36" s="43">
        <v>0</v>
      </c>
      <c r="G36" s="43">
        <v>0</v>
      </c>
      <c r="H36" s="43">
        <v>0</v>
      </c>
      <c r="I36" s="43">
        <f>I37+I38+I75</f>
        <v>0</v>
      </c>
      <c r="J36" s="39">
        <f t="shared" si="4"/>
        <v>1.4795999999999998</v>
      </c>
    </row>
    <row r="37" spans="1:10" ht="14.25" customHeight="1">
      <c r="A37" s="449"/>
      <c r="B37" s="440"/>
      <c r="C37" s="35">
        <v>2016</v>
      </c>
      <c r="D37" s="43">
        <f>E37+F37+G37+H37+I37</f>
        <v>1.9650000000000001</v>
      </c>
      <c r="E37" s="43">
        <f>1965/1000</f>
        <v>1.9650000000000001</v>
      </c>
      <c r="F37" s="43">
        <v>0</v>
      </c>
      <c r="G37" s="43">
        <v>0</v>
      </c>
      <c r="H37" s="43">
        <v>0</v>
      </c>
      <c r="I37" s="43">
        <f>I38+I75+I76</f>
        <v>0</v>
      </c>
      <c r="J37" s="39">
        <f t="shared" si="4"/>
        <v>1.9650000000000001</v>
      </c>
    </row>
    <row r="38" spans="1:10" ht="14.25" customHeight="1">
      <c r="A38" s="449"/>
      <c r="B38" s="440"/>
      <c r="C38" s="35">
        <v>2017</v>
      </c>
      <c r="D38" s="43">
        <f>E38+F38+G38+H38+I38</f>
        <v>2.173</v>
      </c>
      <c r="E38" s="43">
        <f>2173/1000</f>
        <v>2.173</v>
      </c>
      <c r="F38" s="43">
        <v>0</v>
      </c>
      <c r="G38" s="43">
        <v>0</v>
      </c>
      <c r="H38" s="43">
        <v>0</v>
      </c>
      <c r="I38" s="43">
        <f>I75+I76+I77</f>
        <v>0</v>
      </c>
      <c r="J38" s="39">
        <f t="shared" si="4"/>
        <v>2.173</v>
      </c>
    </row>
    <row r="39" spans="1:10">
      <c r="A39" s="449" t="s">
        <v>312</v>
      </c>
      <c r="B39" s="440" t="s">
        <v>313</v>
      </c>
      <c r="C39" s="37" t="s">
        <v>19</v>
      </c>
      <c r="D39" s="44">
        <f t="shared" ref="D39:I39" si="11">D40+D41+D42</f>
        <v>1854.3202999999999</v>
      </c>
      <c r="E39" s="44">
        <f t="shared" si="11"/>
        <v>185.85669999999999</v>
      </c>
      <c r="F39" s="44">
        <f t="shared" si="11"/>
        <v>0</v>
      </c>
      <c r="G39" s="44">
        <f t="shared" si="11"/>
        <v>1668.4636</v>
      </c>
      <c r="H39" s="44">
        <f t="shared" si="11"/>
        <v>0</v>
      </c>
      <c r="I39" s="44">
        <f t="shared" si="11"/>
        <v>0</v>
      </c>
      <c r="J39" s="39">
        <f t="shared" si="4"/>
        <v>1854.3203000000001</v>
      </c>
    </row>
    <row r="40" spans="1:10" ht="12.75" customHeight="1">
      <c r="A40" s="449"/>
      <c r="B40" s="440"/>
      <c r="C40" s="35">
        <v>2015</v>
      </c>
      <c r="D40" s="43">
        <f>E40+F40+G40+H40+I40</f>
        <v>603.11920000000009</v>
      </c>
      <c r="E40" s="43">
        <f>71635.2/1000</f>
        <v>71.635199999999998</v>
      </c>
      <c r="F40" s="43">
        <v>0</v>
      </c>
      <c r="G40" s="43">
        <f>531484/1000</f>
        <v>531.48400000000004</v>
      </c>
      <c r="H40" s="43">
        <v>0</v>
      </c>
      <c r="I40" s="43">
        <v>0</v>
      </c>
      <c r="J40" s="39">
        <f t="shared" si="4"/>
        <v>603.11920000000009</v>
      </c>
    </row>
    <row r="41" spans="1:10">
      <c r="A41" s="449"/>
      <c r="B41" s="440"/>
      <c r="C41" s="35">
        <v>2016</v>
      </c>
      <c r="D41" s="43">
        <f>E41+F41+G41+H41+I41</f>
        <v>624.42349999999999</v>
      </c>
      <c r="E41" s="43">
        <f>56165.5/1000</f>
        <v>56.165500000000002</v>
      </c>
      <c r="F41" s="43">
        <v>0</v>
      </c>
      <c r="G41" s="43">
        <f>568258/1000</f>
        <v>568.25800000000004</v>
      </c>
      <c r="H41" s="43">
        <v>0</v>
      </c>
      <c r="I41" s="43">
        <v>0</v>
      </c>
      <c r="J41" s="39">
        <f t="shared" si="4"/>
        <v>624.42349999999999</v>
      </c>
    </row>
    <row r="42" spans="1:10">
      <c r="A42" s="449"/>
      <c r="B42" s="440"/>
      <c r="C42" s="35">
        <v>2017</v>
      </c>
      <c r="D42" s="43">
        <f>E42+F42+G42+H42+I42</f>
        <v>626.77760000000001</v>
      </c>
      <c r="E42" s="43">
        <f>58056/1000</f>
        <v>58.055999999999997</v>
      </c>
      <c r="F42" s="43">
        <v>0</v>
      </c>
      <c r="G42" s="43">
        <f>568721.6/1000</f>
        <v>568.72159999999997</v>
      </c>
      <c r="H42" s="43">
        <v>0</v>
      </c>
      <c r="I42" s="43">
        <v>0</v>
      </c>
      <c r="J42" s="39">
        <f t="shared" si="4"/>
        <v>626.77760000000001</v>
      </c>
    </row>
    <row r="43" spans="1:10">
      <c r="A43" s="449" t="s">
        <v>314</v>
      </c>
      <c r="B43" s="440" t="s">
        <v>315</v>
      </c>
      <c r="C43" s="37" t="s">
        <v>19</v>
      </c>
      <c r="D43" s="44">
        <f t="shared" ref="D43:I43" si="12">D44+D45+D46</f>
        <v>1782.6449</v>
      </c>
      <c r="E43" s="44">
        <f t="shared" si="12"/>
        <v>159.72729999999999</v>
      </c>
      <c r="F43" s="44">
        <f t="shared" si="12"/>
        <v>0</v>
      </c>
      <c r="G43" s="44">
        <f t="shared" si="12"/>
        <v>1622.9176000000002</v>
      </c>
      <c r="H43" s="45">
        <f t="shared" si="12"/>
        <v>0</v>
      </c>
      <c r="I43" s="45">
        <f t="shared" si="12"/>
        <v>0</v>
      </c>
      <c r="J43" s="39">
        <f t="shared" si="4"/>
        <v>1782.6449000000002</v>
      </c>
    </row>
    <row r="44" spans="1:10">
      <c r="A44" s="449"/>
      <c r="B44" s="440"/>
      <c r="C44" s="35">
        <v>2015</v>
      </c>
      <c r="D44" s="43">
        <f>E44+F44+G44+H44+I44</f>
        <v>580.02100000000007</v>
      </c>
      <c r="E44" s="45">
        <f>63719/1000</f>
        <v>63.719000000000001</v>
      </c>
      <c r="F44" s="45">
        <v>0</v>
      </c>
      <c r="G44" s="45">
        <f>516302/1000</f>
        <v>516.30200000000002</v>
      </c>
      <c r="H44" s="45">
        <v>0</v>
      </c>
      <c r="I44" s="45">
        <v>0</v>
      </c>
      <c r="J44" s="39">
        <f t="shared" si="4"/>
        <v>580.02100000000007</v>
      </c>
    </row>
    <row r="45" spans="1:10">
      <c r="A45" s="449"/>
      <c r="B45" s="440"/>
      <c r="C45" s="35">
        <v>2016</v>
      </c>
      <c r="D45" s="43">
        <f>E45+F45+G45+H45+I45</f>
        <v>601.36360000000002</v>
      </c>
      <c r="E45" s="45">
        <f>48287.6/1000</f>
        <v>48.287599999999998</v>
      </c>
      <c r="F45" s="45">
        <v>0</v>
      </c>
      <c r="G45" s="45">
        <f>553076/1000</f>
        <v>553.07600000000002</v>
      </c>
      <c r="H45" s="45">
        <v>0</v>
      </c>
      <c r="I45" s="45">
        <v>0</v>
      </c>
      <c r="J45" s="39">
        <f t="shared" si="4"/>
        <v>601.36360000000002</v>
      </c>
    </row>
    <row r="46" spans="1:10">
      <c r="A46" s="449"/>
      <c r="B46" s="440"/>
      <c r="C46" s="35">
        <v>2017</v>
      </c>
      <c r="D46" s="43">
        <f>E46+F46+G46+H46+I46</f>
        <v>601.26029999999992</v>
      </c>
      <c r="E46" s="45">
        <f>47720.7/1000</f>
        <v>47.720699999999994</v>
      </c>
      <c r="F46" s="45">
        <v>0</v>
      </c>
      <c r="G46" s="45">
        <f>553539.6/1000</f>
        <v>553.53959999999995</v>
      </c>
      <c r="H46" s="45">
        <v>0</v>
      </c>
      <c r="I46" s="45">
        <v>0</v>
      </c>
      <c r="J46" s="39">
        <f t="shared" si="4"/>
        <v>601.26029999999992</v>
      </c>
    </row>
    <row r="47" spans="1:10">
      <c r="A47" s="449" t="s">
        <v>316</v>
      </c>
      <c r="B47" s="440" t="s">
        <v>317</v>
      </c>
      <c r="C47" s="37" t="s">
        <v>19</v>
      </c>
      <c r="D47" s="44">
        <f t="shared" ref="D47:I47" si="13">D48+D49+D50</f>
        <v>0.45380000000000009</v>
      </c>
      <c r="E47" s="44">
        <f t="shared" si="13"/>
        <v>0.45380000000000009</v>
      </c>
      <c r="F47" s="44">
        <f t="shared" si="13"/>
        <v>0</v>
      </c>
      <c r="G47" s="44">
        <f t="shared" si="13"/>
        <v>0</v>
      </c>
      <c r="H47" s="45">
        <f t="shared" si="13"/>
        <v>0</v>
      </c>
      <c r="I47" s="45">
        <f t="shared" si="13"/>
        <v>0</v>
      </c>
      <c r="J47" s="39">
        <f t="shared" si="4"/>
        <v>0.45380000000000009</v>
      </c>
    </row>
    <row r="48" spans="1:10">
      <c r="A48" s="449"/>
      <c r="B48" s="440"/>
      <c r="C48" s="35">
        <v>2015</v>
      </c>
      <c r="D48" s="43">
        <f>E48+F48+G48+H48+I48</f>
        <v>0.1416</v>
      </c>
      <c r="E48" s="45">
        <f>141.6/1000</f>
        <v>0.1416</v>
      </c>
      <c r="F48" s="45">
        <v>0</v>
      </c>
      <c r="G48" s="45">
        <v>0</v>
      </c>
      <c r="H48" s="45">
        <v>0</v>
      </c>
      <c r="I48" s="45">
        <v>0</v>
      </c>
      <c r="J48" s="39">
        <f t="shared" si="4"/>
        <v>0.1416</v>
      </c>
    </row>
    <row r="49" spans="1:10">
      <c r="A49" s="449"/>
      <c r="B49" s="440"/>
      <c r="C49" s="35">
        <v>2016</v>
      </c>
      <c r="D49" s="43">
        <f>E49+F49+G49+H49+I49</f>
        <v>0.15030000000000002</v>
      </c>
      <c r="E49" s="45">
        <f>150.3/1000</f>
        <v>0.15030000000000002</v>
      </c>
      <c r="F49" s="45">
        <v>0</v>
      </c>
      <c r="G49" s="45">
        <v>0</v>
      </c>
      <c r="H49" s="45">
        <v>0</v>
      </c>
      <c r="I49" s="45">
        <v>0</v>
      </c>
      <c r="J49" s="39">
        <f t="shared" si="4"/>
        <v>0.15030000000000002</v>
      </c>
    </row>
    <row r="50" spans="1:10">
      <c r="A50" s="449"/>
      <c r="B50" s="440"/>
      <c r="C50" s="35">
        <v>2017</v>
      </c>
      <c r="D50" s="43">
        <f>E50+F50+G50+H50+I50</f>
        <v>0.16190000000000002</v>
      </c>
      <c r="E50" s="45">
        <f>161.9/1000</f>
        <v>0.16190000000000002</v>
      </c>
      <c r="F50" s="45">
        <v>0</v>
      </c>
      <c r="G50" s="45">
        <v>0</v>
      </c>
      <c r="H50" s="45">
        <v>0</v>
      </c>
      <c r="I50" s="45">
        <v>0</v>
      </c>
      <c r="J50" s="39">
        <f t="shared" si="4"/>
        <v>0.16190000000000002</v>
      </c>
    </row>
    <row r="51" spans="1:10">
      <c r="A51" s="449" t="s">
        <v>318</v>
      </c>
      <c r="B51" s="446" t="s">
        <v>319</v>
      </c>
      <c r="C51" s="37" t="s">
        <v>19</v>
      </c>
      <c r="D51" s="44">
        <f t="shared" ref="D51:I51" si="14">D52+D53+D54</f>
        <v>18.958500000000001</v>
      </c>
      <c r="E51" s="44">
        <f t="shared" si="14"/>
        <v>5.9739000000000004</v>
      </c>
      <c r="F51" s="44">
        <f t="shared" si="14"/>
        <v>0</v>
      </c>
      <c r="G51" s="44">
        <f t="shared" si="14"/>
        <v>12.9846</v>
      </c>
      <c r="H51" s="45">
        <f t="shared" si="14"/>
        <v>0</v>
      </c>
      <c r="I51" s="45">
        <f t="shared" si="14"/>
        <v>0</v>
      </c>
      <c r="J51" s="39">
        <f t="shared" si="4"/>
        <v>18.958500000000001</v>
      </c>
    </row>
    <row r="52" spans="1:10">
      <c r="A52" s="449"/>
      <c r="B52" s="446"/>
      <c r="C52" s="35">
        <v>2015</v>
      </c>
      <c r="D52" s="43">
        <f>E52+F52+G52+H52+I52</f>
        <v>6.2408000000000001</v>
      </c>
      <c r="E52" s="43">
        <f>1912.6/1000</f>
        <v>1.9125999999999999</v>
      </c>
      <c r="F52" s="43">
        <v>0</v>
      </c>
      <c r="G52" s="43">
        <f>4328.2/1000</f>
        <v>4.3281999999999998</v>
      </c>
      <c r="H52" s="43">
        <v>0</v>
      </c>
      <c r="I52" s="43">
        <v>0</v>
      </c>
      <c r="J52" s="39">
        <f t="shared" si="4"/>
        <v>6.2408000000000001</v>
      </c>
    </row>
    <row r="53" spans="1:10">
      <c r="A53" s="449"/>
      <c r="B53" s="446"/>
      <c r="C53" s="35">
        <v>2016</v>
      </c>
      <c r="D53" s="43">
        <f>E53+F53+G53+H53+I53</f>
        <v>6.3090999999999999</v>
      </c>
      <c r="E53" s="43">
        <f>1980.9/1000</f>
        <v>1.9809000000000001</v>
      </c>
      <c r="F53" s="43">
        <v>0</v>
      </c>
      <c r="G53" s="43">
        <f>4328.2/1000</f>
        <v>4.3281999999999998</v>
      </c>
      <c r="H53" s="43">
        <v>0</v>
      </c>
      <c r="I53" s="43">
        <v>0</v>
      </c>
      <c r="J53" s="39">
        <f t="shared" si="4"/>
        <v>6.3090999999999999</v>
      </c>
    </row>
    <row r="54" spans="1:10">
      <c r="A54" s="449"/>
      <c r="B54" s="446"/>
      <c r="C54" s="35">
        <v>2017</v>
      </c>
      <c r="D54" s="43">
        <f>E54+F54+G54+H54+I54</f>
        <v>6.4085999999999999</v>
      </c>
      <c r="E54" s="43">
        <f>2080.4/1000</f>
        <v>2.0804</v>
      </c>
      <c r="F54" s="43">
        <v>0</v>
      </c>
      <c r="G54" s="43">
        <f>4328.2/1000</f>
        <v>4.3281999999999998</v>
      </c>
      <c r="H54" s="43">
        <v>0</v>
      </c>
      <c r="I54" s="43">
        <v>0</v>
      </c>
      <c r="J54" s="39">
        <f t="shared" si="4"/>
        <v>6.4085999999999999</v>
      </c>
    </row>
    <row r="55" spans="1:10">
      <c r="A55" s="449" t="s">
        <v>320</v>
      </c>
      <c r="B55" s="440" t="s">
        <v>321</v>
      </c>
      <c r="C55" s="37" t="s">
        <v>19</v>
      </c>
      <c r="D55" s="44">
        <f t="shared" ref="D55:I55" si="15">D56+D57+D58</f>
        <v>32.561399999999999</v>
      </c>
      <c r="E55" s="44">
        <f t="shared" si="15"/>
        <v>0</v>
      </c>
      <c r="F55" s="44">
        <f t="shared" si="15"/>
        <v>0</v>
      </c>
      <c r="G55" s="44">
        <f t="shared" si="15"/>
        <v>32.561399999999999</v>
      </c>
      <c r="H55" s="45">
        <f t="shared" si="15"/>
        <v>0</v>
      </c>
      <c r="I55" s="45">
        <f t="shared" si="15"/>
        <v>0</v>
      </c>
      <c r="J55" s="39">
        <f t="shared" si="4"/>
        <v>32.561399999999999</v>
      </c>
    </row>
    <row r="56" spans="1:10">
      <c r="A56" s="449"/>
      <c r="B56" s="440"/>
      <c r="C56" s="35">
        <v>2015</v>
      </c>
      <c r="D56" s="43">
        <f>E56+F56+G56+H56+I56</f>
        <v>10.8538</v>
      </c>
      <c r="E56" s="45">
        <v>0</v>
      </c>
      <c r="F56" s="45">
        <v>0</v>
      </c>
      <c r="G56" s="45">
        <f>10853.8/1000</f>
        <v>10.8538</v>
      </c>
      <c r="H56" s="45">
        <v>0</v>
      </c>
      <c r="I56" s="45">
        <v>0</v>
      </c>
      <c r="J56" s="39">
        <f t="shared" si="4"/>
        <v>10.8538</v>
      </c>
    </row>
    <row r="57" spans="1:10">
      <c r="A57" s="449"/>
      <c r="B57" s="440"/>
      <c r="C57" s="35">
        <v>2016</v>
      </c>
      <c r="D57" s="43">
        <f>E57+F57+G57+H57+I57</f>
        <v>10.8538</v>
      </c>
      <c r="E57" s="45">
        <v>0</v>
      </c>
      <c r="F57" s="45">
        <v>0</v>
      </c>
      <c r="G57" s="45">
        <f>10853.8/1000</f>
        <v>10.8538</v>
      </c>
      <c r="H57" s="45">
        <v>0</v>
      </c>
      <c r="I57" s="45">
        <v>0</v>
      </c>
      <c r="J57" s="39">
        <f t="shared" si="4"/>
        <v>10.8538</v>
      </c>
    </row>
    <row r="58" spans="1:10" ht="13.5" customHeight="1">
      <c r="A58" s="449"/>
      <c r="B58" s="440"/>
      <c r="C58" s="35">
        <v>2017</v>
      </c>
      <c r="D58" s="43">
        <f>E58+F58+G58+H58+I58</f>
        <v>10.8538</v>
      </c>
      <c r="E58" s="45">
        <v>0</v>
      </c>
      <c r="F58" s="45">
        <v>0</v>
      </c>
      <c r="G58" s="45">
        <f>10853.8/1000</f>
        <v>10.8538</v>
      </c>
      <c r="H58" s="45">
        <v>0</v>
      </c>
      <c r="I58" s="45">
        <v>0</v>
      </c>
      <c r="J58" s="39">
        <f t="shared" si="4"/>
        <v>10.8538</v>
      </c>
    </row>
    <row r="59" spans="1:10">
      <c r="A59" s="449" t="s">
        <v>322</v>
      </c>
      <c r="B59" s="446" t="s">
        <v>323</v>
      </c>
      <c r="C59" s="37" t="s">
        <v>19</v>
      </c>
      <c r="D59" s="44">
        <f t="shared" ref="D59:I59" si="16">D60+D61+D62</f>
        <v>19.701699999999999</v>
      </c>
      <c r="E59" s="44">
        <f t="shared" si="16"/>
        <v>19.701699999999999</v>
      </c>
      <c r="F59" s="44">
        <f t="shared" si="16"/>
        <v>0</v>
      </c>
      <c r="G59" s="44">
        <f t="shared" si="16"/>
        <v>0</v>
      </c>
      <c r="H59" s="45">
        <f t="shared" si="16"/>
        <v>0</v>
      </c>
      <c r="I59" s="45">
        <f t="shared" si="16"/>
        <v>0</v>
      </c>
      <c r="J59" s="39">
        <f t="shared" si="4"/>
        <v>19.701699999999999</v>
      </c>
    </row>
    <row r="60" spans="1:10">
      <c r="A60" s="449"/>
      <c r="B60" s="446"/>
      <c r="C60" s="35">
        <v>2015</v>
      </c>
      <c r="D60" s="43">
        <f>E60+F60+G60+H60+I60</f>
        <v>5.8620000000000001</v>
      </c>
      <c r="E60" s="46">
        <f>5862/1000</f>
        <v>5.8620000000000001</v>
      </c>
      <c r="F60" s="46">
        <v>0</v>
      </c>
      <c r="G60" s="46">
        <v>0</v>
      </c>
      <c r="H60" s="46">
        <v>0</v>
      </c>
      <c r="I60" s="46">
        <v>0</v>
      </c>
      <c r="J60" s="39">
        <f t="shared" si="4"/>
        <v>5.8620000000000001</v>
      </c>
    </row>
    <row r="61" spans="1:10">
      <c r="A61" s="449"/>
      <c r="B61" s="446"/>
      <c r="C61" s="35">
        <v>2016</v>
      </c>
      <c r="D61" s="43">
        <f>E61+F61+G61+H61+I61</f>
        <v>5.7466999999999997</v>
      </c>
      <c r="E61" s="46">
        <f>5746.7/1000</f>
        <v>5.7466999999999997</v>
      </c>
      <c r="F61" s="46">
        <v>0</v>
      </c>
      <c r="G61" s="46">
        <v>0</v>
      </c>
      <c r="H61" s="46">
        <v>0</v>
      </c>
      <c r="I61" s="46">
        <v>0</v>
      </c>
      <c r="J61" s="39">
        <f t="shared" si="4"/>
        <v>5.7466999999999997</v>
      </c>
    </row>
    <row r="62" spans="1:10">
      <c r="A62" s="449"/>
      <c r="B62" s="446"/>
      <c r="C62" s="35">
        <v>2017</v>
      </c>
      <c r="D62" s="43">
        <f>E62+F62+G62+H62+I62</f>
        <v>8.093</v>
      </c>
      <c r="E62" s="46">
        <f>8093/1000</f>
        <v>8.093</v>
      </c>
      <c r="F62" s="46">
        <v>0</v>
      </c>
      <c r="G62" s="46">
        <v>0</v>
      </c>
      <c r="H62" s="46">
        <v>0</v>
      </c>
      <c r="I62" s="46">
        <v>0</v>
      </c>
      <c r="J62" s="39">
        <f t="shared" si="4"/>
        <v>8.093</v>
      </c>
    </row>
    <row r="63" spans="1:10">
      <c r="A63" s="449" t="s">
        <v>324</v>
      </c>
      <c r="B63" s="440" t="s">
        <v>758</v>
      </c>
      <c r="C63" s="37" t="s">
        <v>19</v>
      </c>
      <c r="D63" s="44">
        <f t="shared" ref="D63:I63" si="17">D64+D65+D66</f>
        <v>155.90200000000002</v>
      </c>
      <c r="E63" s="44">
        <f t="shared" si="17"/>
        <v>155.90200000000002</v>
      </c>
      <c r="F63" s="44">
        <f t="shared" si="17"/>
        <v>0</v>
      </c>
      <c r="G63" s="44">
        <f t="shared" si="17"/>
        <v>0</v>
      </c>
      <c r="H63" s="45">
        <f t="shared" si="17"/>
        <v>0</v>
      </c>
      <c r="I63" s="45">
        <f t="shared" si="17"/>
        <v>0</v>
      </c>
      <c r="J63" s="39">
        <f t="shared" si="4"/>
        <v>155.90200000000002</v>
      </c>
    </row>
    <row r="64" spans="1:10" ht="12.75" customHeight="1">
      <c r="A64" s="449"/>
      <c r="B64" s="440"/>
      <c r="C64" s="35">
        <v>2015</v>
      </c>
      <c r="D64" s="43">
        <f>E64+F64+G64+H64+I64</f>
        <v>46.535800000000002</v>
      </c>
      <c r="E64" s="43">
        <f>46535.8/1000</f>
        <v>46.535800000000002</v>
      </c>
      <c r="F64" s="43">
        <v>0</v>
      </c>
      <c r="G64" s="43">
        <v>0</v>
      </c>
      <c r="H64" s="43">
        <v>0</v>
      </c>
      <c r="I64" s="43">
        <v>0</v>
      </c>
      <c r="J64" s="39">
        <f t="shared" si="4"/>
        <v>46.535800000000002</v>
      </c>
    </row>
    <row r="65" spans="1:10">
      <c r="A65" s="449"/>
      <c r="B65" s="440"/>
      <c r="C65" s="35">
        <v>2016</v>
      </c>
      <c r="D65" s="43">
        <f>E65+F65+G65+H65+I65</f>
        <v>50.419899999999998</v>
      </c>
      <c r="E65" s="43">
        <f>50419.9/1000</f>
        <v>50.419899999999998</v>
      </c>
      <c r="F65" s="43">
        <v>0</v>
      </c>
      <c r="G65" s="43">
        <v>0</v>
      </c>
      <c r="H65" s="43">
        <v>0</v>
      </c>
      <c r="I65" s="43">
        <v>0</v>
      </c>
      <c r="J65" s="39">
        <f t="shared" si="4"/>
        <v>50.419899999999998</v>
      </c>
    </row>
    <row r="66" spans="1:10">
      <c r="A66" s="449"/>
      <c r="B66" s="440"/>
      <c r="C66" s="35">
        <v>2017</v>
      </c>
      <c r="D66" s="43">
        <f>E66+F66+G66+H66+I66</f>
        <v>58.946300000000001</v>
      </c>
      <c r="E66" s="43">
        <f>58946.3/1000</f>
        <v>58.946300000000001</v>
      </c>
      <c r="F66" s="43">
        <v>0</v>
      </c>
      <c r="G66" s="43">
        <v>0</v>
      </c>
      <c r="H66" s="43">
        <v>0</v>
      </c>
      <c r="I66" s="43">
        <v>0</v>
      </c>
      <c r="J66" s="39">
        <f t="shared" si="4"/>
        <v>58.946300000000001</v>
      </c>
    </row>
    <row r="67" spans="1:10">
      <c r="A67" s="449" t="s">
        <v>325</v>
      </c>
      <c r="B67" s="446" t="s">
        <v>326</v>
      </c>
      <c r="C67" s="37" t="s">
        <v>19</v>
      </c>
      <c r="D67" s="44">
        <f t="shared" ref="D67:I67" si="18">D68+D69+D70</f>
        <v>154.149</v>
      </c>
      <c r="E67" s="44">
        <f t="shared" si="18"/>
        <v>154.149</v>
      </c>
      <c r="F67" s="44">
        <f t="shared" si="18"/>
        <v>0</v>
      </c>
      <c r="G67" s="44">
        <f t="shared" si="18"/>
        <v>0</v>
      </c>
      <c r="H67" s="45">
        <f t="shared" si="18"/>
        <v>0</v>
      </c>
      <c r="I67" s="45">
        <f t="shared" si="18"/>
        <v>0</v>
      </c>
      <c r="J67" s="39">
        <f t="shared" si="4"/>
        <v>154.149</v>
      </c>
    </row>
    <row r="68" spans="1:10">
      <c r="A68" s="449"/>
      <c r="B68" s="446"/>
      <c r="C68" s="35">
        <v>2015</v>
      </c>
      <c r="D68" s="43">
        <f>E68+F68+G68+H68+I68</f>
        <v>44.9863</v>
      </c>
      <c r="E68" s="45">
        <f>44986.3/1000</f>
        <v>44.9863</v>
      </c>
      <c r="F68" s="45">
        <v>0</v>
      </c>
      <c r="G68" s="45">
        <v>0</v>
      </c>
      <c r="H68" s="45">
        <v>0</v>
      </c>
      <c r="I68" s="45">
        <v>0</v>
      </c>
      <c r="J68" s="39">
        <f t="shared" si="4"/>
        <v>44.9863</v>
      </c>
    </row>
    <row r="69" spans="1:10">
      <c r="A69" s="449"/>
      <c r="B69" s="446"/>
      <c r="C69" s="35">
        <v>2016</v>
      </c>
      <c r="D69" s="43">
        <f>E69+F69+G69+H69+I69</f>
        <v>50.337900000000005</v>
      </c>
      <c r="E69" s="45">
        <f>50337.9/1000</f>
        <v>50.337900000000005</v>
      </c>
      <c r="F69" s="45">
        <v>0</v>
      </c>
      <c r="G69" s="45">
        <v>0</v>
      </c>
      <c r="H69" s="45">
        <v>0</v>
      </c>
      <c r="I69" s="45">
        <v>0</v>
      </c>
      <c r="J69" s="39">
        <f t="shared" si="4"/>
        <v>50.337900000000005</v>
      </c>
    </row>
    <row r="70" spans="1:10">
      <c r="A70" s="449"/>
      <c r="B70" s="446"/>
      <c r="C70" s="35">
        <v>2017</v>
      </c>
      <c r="D70" s="43">
        <f>E70+F70+G70+H70+I70</f>
        <v>58.824800000000003</v>
      </c>
      <c r="E70" s="45">
        <f>58824.8/1000</f>
        <v>58.824800000000003</v>
      </c>
      <c r="F70" s="45">
        <v>0</v>
      </c>
      <c r="G70" s="45">
        <v>0</v>
      </c>
      <c r="H70" s="45">
        <v>0</v>
      </c>
      <c r="I70" s="45">
        <v>0</v>
      </c>
      <c r="J70" s="39">
        <f t="shared" si="4"/>
        <v>58.824800000000003</v>
      </c>
    </row>
    <row r="71" spans="1:10">
      <c r="A71" s="449" t="s">
        <v>327</v>
      </c>
      <c r="B71" s="446" t="s">
        <v>328</v>
      </c>
      <c r="C71" s="37" t="s">
        <v>19</v>
      </c>
      <c r="D71" s="44">
        <f t="shared" ref="D71:I71" si="19">D72+D73+D74</f>
        <v>1.7530000000000001</v>
      </c>
      <c r="E71" s="44">
        <f t="shared" si="19"/>
        <v>1.7530000000000001</v>
      </c>
      <c r="F71" s="44">
        <f t="shared" si="19"/>
        <v>0</v>
      </c>
      <c r="G71" s="44">
        <f t="shared" si="19"/>
        <v>0</v>
      </c>
      <c r="H71" s="45">
        <f t="shared" si="19"/>
        <v>0</v>
      </c>
      <c r="I71" s="45">
        <f t="shared" si="19"/>
        <v>0</v>
      </c>
      <c r="J71" s="39">
        <f t="shared" si="4"/>
        <v>1.7530000000000001</v>
      </c>
    </row>
    <row r="72" spans="1:10">
      <c r="A72" s="449"/>
      <c r="B72" s="446"/>
      <c r="C72" s="35">
        <v>2015</v>
      </c>
      <c r="D72" s="43">
        <f>E72+F72+G72+H72+I72</f>
        <v>1.5495000000000001</v>
      </c>
      <c r="E72" s="43">
        <f>1549.5/1000</f>
        <v>1.5495000000000001</v>
      </c>
      <c r="F72" s="43">
        <v>0</v>
      </c>
      <c r="G72" s="43">
        <v>0</v>
      </c>
      <c r="H72" s="43">
        <v>0</v>
      </c>
      <c r="I72" s="43">
        <v>0</v>
      </c>
      <c r="J72" s="39">
        <f t="shared" si="4"/>
        <v>1.5495000000000001</v>
      </c>
    </row>
    <row r="73" spans="1:10">
      <c r="A73" s="449"/>
      <c r="B73" s="446"/>
      <c r="C73" s="35">
        <v>2016</v>
      </c>
      <c r="D73" s="43">
        <f>E73+F73+G73+H73+I73</f>
        <v>8.2000000000000003E-2</v>
      </c>
      <c r="E73" s="43">
        <f>82/1000</f>
        <v>8.2000000000000003E-2</v>
      </c>
      <c r="F73" s="43">
        <v>0</v>
      </c>
      <c r="G73" s="43">
        <v>0</v>
      </c>
      <c r="H73" s="43">
        <v>0</v>
      </c>
      <c r="I73" s="43">
        <v>0</v>
      </c>
      <c r="J73" s="39">
        <f t="shared" si="4"/>
        <v>8.2000000000000003E-2</v>
      </c>
    </row>
    <row r="74" spans="1:10">
      <c r="A74" s="449"/>
      <c r="B74" s="446"/>
      <c r="C74" s="35">
        <v>2017</v>
      </c>
      <c r="D74" s="43">
        <f>E74+F74+G74+H74+I74</f>
        <v>0.1215</v>
      </c>
      <c r="E74" s="43">
        <f>121.5/1000</f>
        <v>0.1215</v>
      </c>
      <c r="F74" s="43">
        <v>0</v>
      </c>
      <c r="G74" s="43">
        <v>0</v>
      </c>
      <c r="H74" s="43">
        <v>0</v>
      </c>
      <c r="I74" s="43">
        <v>0</v>
      </c>
      <c r="J74" s="39">
        <f t="shared" si="4"/>
        <v>0.1215</v>
      </c>
    </row>
    <row r="75" spans="1:10" ht="14.25" customHeight="1">
      <c r="A75" s="449" t="s">
        <v>329</v>
      </c>
      <c r="B75" s="440" t="s">
        <v>759</v>
      </c>
      <c r="C75" s="37" t="s">
        <v>19</v>
      </c>
      <c r="D75" s="44">
        <f t="shared" ref="D75:I75" si="20">D76+D77+D78</f>
        <v>135.26819999999998</v>
      </c>
      <c r="E75" s="44">
        <f t="shared" si="20"/>
        <v>135.26819999999998</v>
      </c>
      <c r="F75" s="44">
        <f t="shared" si="20"/>
        <v>0</v>
      </c>
      <c r="G75" s="44">
        <f t="shared" si="20"/>
        <v>0</v>
      </c>
      <c r="H75" s="45">
        <f t="shared" si="20"/>
        <v>0</v>
      </c>
      <c r="I75" s="45">
        <f t="shared" si="20"/>
        <v>0</v>
      </c>
      <c r="J75" s="39">
        <f t="shared" si="4"/>
        <v>135.26819999999998</v>
      </c>
    </row>
    <row r="76" spans="1:10" ht="14.25" customHeight="1">
      <c r="A76" s="449"/>
      <c r="B76" s="440"/>
      <c r="C76" s="35">
        <v>2015</v>
      </c>
      <c r="D76" s="43">
        <f>E76+F76+G76+H76+I76</f>
        <v>45.703000000000003</v>
      </c>
      <c r="E76" s="43">
        <f>45703/1000</f>
        <v>45.703000000000003</v>
      </c>
      <c r="F76" s="43">
        <v>0</v>
      </c>
      <c r="G76" s="43">
        <v>0</v>
      </c>
      <c r="H76" s="43">
        <v>0</v>
      </c>
      <c r="I76" s="43">
        <v>0</v>
      </c>
      <c r="J76" s="39">
        <f t="shared" si="4"/>
        <v>45.703000000000003</v>
      </c>
    </row>
    <row r="77" spans="1:10" ht="14.25" customHeight="1">
      <c r="A77" s="449"/>
      <c r="B77" s="440"/>
      <c r="C77" s="35">
        <v>2016</v>
      </c>
      <c r="D77" s="43">
        <f>E77+F77+G77+H77+I77</f>
        <v>44.747099999999996</v>
      </c>
      <c r="E77" s="43">
        <f>44747.1/1000</f>
        <v>44.747099999999996</v>
      </c>
      <c r="F77" s="43">
        <v>0</v>
      </c>
      <c r="G77" s="43">
        <v>0</v>
      </c>
      <c r="H77" s="43">
        <v>0</v>
      </c>
      <c r="I77" s="43">
        <v>0</v>
      </c>
      <c r="J77" s="39">
        <f t="shared" si="4"/>
        <v>44.747099999999996</v>
      </c>
    </row>
    <row r="78" spans="1:10" ht="15.75" customHeight="1">
      <c r="A78" s="449"/>
      <c r="B78" s="440"/>
      <c r="C78" s="35">
        <v>2017</v>
      </c>
      <c r="D78" s="43">
        <f>E78+F78+G78+H78+I78</f>
        <v>44.818100000000001</v>
      </c>
      <c r="E78" s="43">
        <f>44818.1/1000</f>
        <v>44.818100000000001</v>
      </c>
      <c r="F78" s="43">
        <v>0</v>
      </c>
      <c r="G78" s="43">
        <v>0</v>
      </c>
      <c r="H78" s="43">
        <v>0</v>
      </c>
      <c r="I78" s="43">
        <v>0</v>
      </c>
      <c r="J78" s="39">
        <f t="shared" si="4"/>
        <v>44.818100000000001</v>
      </c>
    </row>
    <row r="79" spans="1:10">
      <c r="A79" s="449" t="s">
        <v>330</v>
      </c>
      <c r="B79" s="446" t="s">
        <v>331</v>
      </c>
      <c r="C79" s="37" t="s">
        <v>19</v>
      </c>
      <c r="D79" s="44">
        <f t="shared" ref="D79:I79" si="21">D80+D81+D82</f>
        <v>18.072000000000003</v>
      </c>
      <c r="E79" s="44">
        <f t="shared" si="21"/>
        <v>18.072000000000003</v>
      </c>
      <c r="F79" s="44">
        <f t="shared" si="21"/>
        <v>0</v>
      </c>
      <c r="G79" s="44">
        <f t="shared" si="21"/>
        <v>0</v>
      </c>
      <c r="H79" s="45">
        <f t="shared" si="21"/>
        <v>0</v>
      </c>
      <c r="I79" s="45">
        <f t="shared" si="21"/>
        <v>0</v>
      </c>
      <c r="J79" s="39">
        <f t="shared" si="4"/>
        <v>18.072000000000003</v>
      </c>
    </row>
    <row r="80" spans="1:10" ht="15.75" customHeight="1">
      <c r="A80" s="449"/>
      <c r="B80" s="446"/>
      <c r="C80" s="35">
        <v>2015</v>
      </c>
      <c r="D80" s="43">
        <f>E80+F80+G80+H80+I80</f>
        <v>6.1076000000000006</v>
      </c>
      <c r="E80" s="45">
        <f>6107.6/1000</f>
        <v>6.1076000000000006</v>
      </c>
      <c r="F80" s="45">
        <v>0</v>
      </c>
      <c r="G80" s="45">
        <v>0</v>
      </c>
      <c r="H80" s="45">
        <v>0</v>
      </c>
      <c r="I80" s="43">
        <v>0</v>
      </c>
      <c r="J80" s="39">
        <f t="shared" ref="J80:J143" si="22">SUM(E80:I80)</f>
        <v>6.1076000000000006</v>
      </c>
    </row>
    <row r="81" spans="1:10" ht="15.75" customHeight="1">
      <c r="A81" s="449"/>
      <c r="B81" s="446"/>
      <c r="C81" s="35">
        <v>2016</v>
      </c>
      <c r="D81" s="43">
        <f>E81+F81+G81+H81+I81</f>
        <v>5.9818999999999996</v>
      </c>
      <c r="E81" s="45">
        <f>5981.9/1000</f>
        <v>5.9818999999999996</v>
      </c>
      <c r="F81" s="45">
        <v>0</v>
      </c>
      <c r="G81" s="45">
        <v>0</v>
      </c>
      <c r="H81" s="45">
        <v>0</v>
      </c>
      <c r="I81" s="43">
        <v>0</v>
      </c>
      <c r="J81" s="39">
        <f t="shared" si="22"/>
        <v>5.9818999999999996</v>
      </c>
    </row>
    <row r="82" spans="1:10" ht="15.75" customHeight="1">
      <c r="A82" s="449"/>
      <c r="B82" s="446"/>
      <c r="C82" s="35">
        <v>2017</v>
      </c>
      <c r="D82" s="43">
        <f>E82+F82+G82+H82+I82</f>
        <v>5.9824999999999999</v>
      </c>
      <c r="E82" s="45">
        <f>5982.5/1000</f>
        <v>5.9824999999999999</v>
      </c>
      <c r="F82" s="45">
        <v>0</v>
      </c>
      <c r="G82" s="45">
        <v>0</v>
      </c>
      <c r="H82" s="45">
        <v>0</v>
      </c>
      <c r="I82" s="43">
        <v>0</v>
      </c>
      <c r="J82" s="39">
        <f t="shared" si="22"/>
        <v>5.9824999999999999</v>
      </c>
    </row>
    <row r="83" spans="1:10" ht="15.75" customHeight="1">
      <c r="A83" s="449" t="s">
        <v>332</v>
      </c>
      <c r="B83" s="446" t="s">
        <v>333</v>
      </c>
      <c r="C83" s="37" t="s">
        <v>19</v>
      </c>
      <c r="D83" s="44">
        <f t="shared" ref="D83:I83" si="23">D84+D85+D86</f>
        <v>95.993200000000002</v>
      </c>
      <c r="E83" s="44">
        <f t="shared" si="23"/>
        <v>95.993200000000002</v>
      </c>
      <c r="F83" s="44">
        <f t="shared" si="23"/>
        <v>0</v>
      </c>
      <c r="G83" s="44">
        <f t="shared" si="23"/>
        <v>0</v>
      </c>
      <c r="H83" s="45">
        <f t="shared" si="23"/>
        <v>0</v>
      </c>
      <c r="I83" s="45">
        <f t="shared" si="23"/>
        <v>0</v>
      </c>
      <c r="J83" s="39">
        <f t="shared" si="22"/>
        <v>95.993200000000002</v>
      </c>
    </row>
    <row r="84" spans="1:10" ht="15.75" customHeight="1">
      <c r="A84" s="449"/>
      <c r="B84" s="446"/>
      <c r="C84" s="35">
        <v>2015</v>
      </c>
      <c r="D84" s="43">
        <f>E84+F84+G84+H84+I84</f>
        <v>32.4953</v>
      </c>
      <c r="E84" s="45">
        <f>32495.3/1000</f>
        <v>32.4953</v>
      </c>
      <c r="F84" s="45">
        <v>0</v>
      </c>
      <c r="G84" s="45">
        <v>0</v>
      </c>
      <c r="H84" s="45">
        <v>0</v>
      </c>
      <c r="I84" s="43">
        <v>0</v>
      </c>
      <c r="J84" s="39">
        <f t="shared" si="22"/>
        <v>32.4953</v>
      </c>
    </row>
    <row r="85" spans="1:10" ht="15.75" customHeight="1">
      <c r="A85" s="449"/>
      <c r="B85" s="446"/>
      <c r="C85" s="35">
        <v>2016</v>
      </c>
      <c r="D85" s="43">
        <f>E85+F85+G85+H85+I85</f>
        <v>31.713799999999999</v>
      </c>
      <c r="E85" s="45">
        <f>31713.8/1000</f>
        <v>31.713799999999999</v>
      </c>
      <c r="F85" s="45">
        <v>0</v>
      </c>
      <c r="G85" s="45">
        <v>0</v>
      </c>
      <c r="H85" s="45">
        <v>0</v>
      </c>
      <c r="I85" s="43">
        <v>0</v>
      </c>
      <c r="J85" s="39">
        <f t="shared" si="22"/>
        <v>31.713799999999999</v>
      </c>
    </row>
    <row r="86" spans="1:10" ht="15.75" customHeight="1">
      <c r="A86" s="449"/>
      <c r="B86" s="446"/>
      <c r="C86" s="35">
        <v>2017</v>
      </c>
      <c r="D86" s="43">
        <f>E86+F86+G86+H86+I86</f>
        <v>31.784099999999999</v>
      </c>
      <c r="E86" s="45">
        <f>31784.1/1000</f>
        <v>31.784099999999999</v>
      </c>
      <c r="F86" s="45">
        <v>0</v>
      </c>
      <c r="G86" s="45">
        <v>0</v>
      </c>
      <c r="H86" s="45">
        <v>0</v>
      </c>
      <c r="I86" s="43">
        <v>0</v>
      </c>
      <c r="J86" s="39">
        <f t="shared" si="22"/>
        <v>31.784099999999999</v>
      </c>
    </row>
    <row r="87" spans="1:10">
      <c r="A87" s="449" t="s">
        <v>334</v>
      </c>
      <c r="B87" s="446" t="s">
        <v>335</v>
      </c>
      <c r="C87" s="37" t="s">
        <v>19</v>
      </c>
      <c r="D87" s="44">
        <f t="shared" ref="D87:I87" si="24">D88+D89+D90</f>
        <v>21.202999999999999</v>
      </c>
      <c r="E87" s="44">
        <f t="shared" si="24"/>
        <v>21.202999999999999</v>
      </c>
      <c r="F87" s="44">
        <f t="shared" si="24"/>
        <v>0</v>
      </c>
      <c r="G87" s="44">
        <f t="shared" si="24"/>
        <v>0</v>
      </c>
      <c r="H87" s="45">
        <f t="shared" si="24"/>
        <v>0</v>
      </c>
      <c r="I87" s="45">
        <f t="shared" si="24"/>
        <v>0</v>
      </c>
      <c r="J87" s="39">
        <f t="shared" si="22"/>
        <v>21.202999999999999</v>
      </c>
    </row>
    <row r="88" spans="1:10" ht="15.75" customHeight="1">
      <c r="A88" s="449"/>
      <c r="B88" s="446"/>
      <c r="C88" s="35">
        <v>2015</v>
      </c>
      <c r="D88" s="43">
        <f>E88+F88+G88+H88+I88</f>
        <v>7.1001000000000003</v>
      </c>
      <c r="E88" s="45">
        <f>7100.1/1000</f>
        <v>7.1001000000000003</v>
      </c>
      <c r="F88" s="45">
        <v>0</v>
      </c>
      <c r="G88" s="45">
        <v>0</v>
      </c>
      <c r="H88" s="45">
        <v>0</v>
      </c>
      <c r="I88" s="43">
        <v>0</v>
      </c>
      <c r="J88" s="39">
        <f t="shared" si="22"/>
        <v>7.1001000000000003</v>
      </c>
    </row>
    <row r="89" spans="1:10" ht="15.75" customHeight="1">
      <c r="A89" s="449"/>
      <c r="B89" s="446"/>
      <c r="C89" s="35">
        <v>2016</v>
      </c>
      <c r="D89" s="43">
        <f>E89+F89+G89+H89+I89</f>
        <v>7.0513999999999992</v>
      </c>
      <c r="E89" s="45">
        <f>7051.4/1000</f>
        <v>7.0513999999999992</v>
      </c>
      <c r="F89" s="45">
        <v>0</v>
      </c>
      <c r="G89" s="45">
        <v>0</v>
      </c>
      <c r="H89" s="45">
        <v>0</v>
      </c>
      <c r="I89" s="43">
        <v>0</v>
      </c>
      <c r="J89" s="39">
        <f t="shared" si="22"/>
        <v>7.0513999999999992</v>
      </c>
    </row>
    <row r="90" spans="1:10" ht="15.75" customHeight="1">
      <c r="A90" s="449"/>
      <c r="B90" s="446"/>
      <c r="C90" s="35">
        <v>2017</v>
      </c>
      <c r="D90" s="43">
        <f>E90+F90+G90+H90+I90</f>
        <v>7.0514999999999999</v>
      </c>
      <c r="E90" s="45">
        <f>7051.5/1000</f>
        <v>7.0514999999999999</v>
      </c>
      <c r="F90" s="45">
        <v>0</v>
      </c>
      <c r="G90" s="45">
        <v>0</v>
      </c>
      <c r="H90" s="45">
        <v>0</v>
      </c>
      <c r="I90" s="43">
        <v>0</v>
      </c>
      <c r="J90" s="39">
        <f t="shared" si="22"/>
        <v>7.0514999999999999</v>
      </c>
    </row>
    <row r="91" spans="1:10">
      <c r="A91" s="449" t="s">
        <v>336</v>
      </c>
      <c r="B91" s="473" t="s">
        <v>337</v>
      </c>
      <c r="C91" s="37" t="s">
        <v>19</v>
      </c>
      <c r="D91" s="44">
        <f t="shared" ref="D91:I91" si="25">D92+D93+D94</f>
        <v>410.77689999999996</v>
      </c>
      <c r="E91" s="44">
        <f t="shared" si="25"/>
        <v>409.91829999999993</v>
      </c>
      <c r="F91" s="44">
        <f t="shared" si="25"/>
        <v>0.1056</v>
      </c>
      <c r="G91" s="44">
        <f t="shared" si="25"/>
        <v>0.753</v>
      </c>
      <c r="H91" s="45">
        <f t="shared" si="25"/>
        <v>0</v>
      </c>
      <c r="I91" s="45">
        <f t="shared" si="25"/>
        <v>0</v>
      </c>
      <c r="J91" s="39">
        <f t="shared" si="22"/>
        <v>410.7768999999999</v>
      </c>
    </row>
    <row r="92" spans="1:10">
      <c r="A92" s="449"/>
      <c r="B92" s="473"/>
      <c r="C92" s="35">
        <v>2015</v>
      </c>
      <c r="D92" s="43">
        <f t="shared" ref="D92:I94" si="26">D96</f>
        <v>117.7098</v>
      </c>
      <c r="E92" s="45">
        <f t="shared" si="26"/>
        <v>117.42359999999999</v>
      </c>
      <c r="F92" s="45">
        <f t="shared" si="26"/>
        <v>3.5200000000000002E-2</v>
      </c>
      <c r="G92" s="45">
        <f t="shared" si="26"/>
        <v>0.251</v>
      </c>
      <c r="H92" s="45">
        <f t="shared" si="26"/>
        <v>0</v>
      </c>
      <c r="I92" s="45">
        <f t="shared" si="26"/>
        <v>0</v>
      </c>
      <c r="J92" s="39">
        <f t="shared" si="22"/>
        <v>117.7098</v>
      </c>
    </row>
    <row r="93" spans="1:10">
      <c r="A93" s="449"/>
      <c r="B93" s="473"/>
      <c r="C93" s="35">
        <v>2016</v>
      </c>
      <c r="D93" s="43">
        <f t="shared" si="26"/>
        <v>136.09410000000003</v>
      </c>
      <c r="E93" s="45">
        <f t="shared" si="26"/>
        <v>135.80790000000002</v>
      </c>
      <c r="F93" s="45">
        <f t="shared" si="26"/>
        <v>3.5200000000000002E-2</v>
      </c>
      <c r="G93" s="45">
        <f t="shared" si="26"/>
        <v>0.251</v>
      </c>
      <c r="H93" s="45">
        <f t="shared" si="26"/>
        <v>0</v>
      </c>
      <c r="I93" s="45">
        <f t="shared" si="26"/>
        <v>0</v>
      </c>
      <c r="J93" s="39">
        <f t="shared" si="22"/>
        <v>136.09410000000003</v>
      </c>
    </row>
    <row r="94" spans="1:10">
      <c r="A94" s="449"/>
      <c r="B94" s="473"/>
      <c r="C94" s="35">
        <v>2017</v>
      </c>
      <c r="D94" s="43">
        <f t="shared" si="26"/>
        <v>156.97299999999996</v>
      </c>
      <c r="E94" s="45">
        <f t="shared" si="26"/>
        <v>156.68679999999995</v>
      </c>
      <c r="F94" s="45">
        <f t="shared" si="26"/>
        <v>3.5200000000000002E-2</v>
      </c>
      <c r="G94" s="45">
        <f t="shared" si="26"/>
        <v>0.251</v>
      </c>
      <c r="H94" s="45">
        <f t="shared" si="26"/>
        <v>0</v>
      </c>
      <c r="I94" s="45">
        <f t="shared" si="26"/>
        <v>0</v>
      </c>
      <c r="J94" s="39">
        <f t="shared" si="22"/>
        <v>156.97299999999996</v>
      </c>
    </row>
    <row r="95" spans="1:10" ht="15.75" customHeight="1">
      <c r="A95" s="449" t="s">
        <v>21</v>
      </c>
      <c r="B95" s="472" t="s">
        <v>338</v>
      </c>
      <c r="C95" s="37" t="s">
        <v>19</v>
      </c>
      <c r="D95" s="44">
        <f t="shared" ref="D95:I95" si="27">D96+D97+D98</f>
        <v>410.77689999999996</v>
      </c>
      <c r="E95" s="44">
        <f t="shared" si="27"/>
        <v>409.91829999999993</v>
      </c>
      <c r="F95" s="44">
        <f t="shared" si="27"/>
        <v>0.1056</v>
      </c>
      <c r="G95" s="44">
        <f t="shared" si="27"/>
        <v>0.753</v>
      </c>
      <c r="H95" s="45">
        <f t="shared" si="27"/>
        <v>0</v>
      </c>
      <c r="I95" s="45">
        <f t="shared" si="27"/>
        <v>0</v>
      </c>
      <c r="J95" s="39">
        <f t="shared" si="22"/>
        <v>410.7768999999999</v>
      </c>
    </row>
    <row r="96" spans="1:10">
      <c r="A96" s="449"/>
      <c r="B96" s="472"/>
      <c r="C96" s="35">
        <v>2015</v>
      </c>
      <c r="D96" s="43">
        <f>E96+F96+G96+H96+I96</f>
        <v>117.7098</v>
      </c>
      <c r="E96" s="46">
        <f>E100+E124+E140+E160+E180+E216</f>
        <v>117.42359999999999</v>
      </c>
      <c r="F96" s="46">
        <f>F100+F124+F140+F160+F180+F216</f>
        <v>3.5200000000000002E-2</v>
      </c>
      <c r="G96" s="46">
        <f>G100+G124+G140+G160+G180+G216</f>
        <v>0.251</v>
      </c>
      <c r="H96" s="46">
        <f>H100+H124+H140+H160+H180+H216</f>
        <v>0</v>
      </c>
      <c r="I96" s="46">
        <f>I100+I124+I140+I160+I180+I216</f>
        <v>0</v>
      </c>
      <c r="J96" s="39">
        <f t="shared" si="22"/>
        <v>117.7098</v>
      </c>
    </row>
    <row r="97" spans="1:10">
      <c r="A97" s="449"/>
      <c r="B97" s="472"/>
      <c r="C97" s="35">
        <v>2016</v>
      </c>
      <c r="D97" s="43">
        <f>E97+F97+G97+H97+I97</f>
        <v>136.09410000000003</v>
      </c>
      <c r="E97" s="46">
        <f t="shared" ref="E97:I98" si="28">E101+E125+E141+E161+E181+E217</f>
        <v>135.80790000000002</v>
      </c>
      <c r="F97" s="46">
        <f t="shared" si="28"/>
        <v>3.5200000000000002E-2</v>
      </c>
      <c r="G97" s="46">
        <f t="shared" si="28"/>
        <v>0.251</v>
      </c>
      <c r="H97" s="46">
        <f t="shared" si="28"/>
        <v>0</v>
      </c>
      <c r="I97" s="46">
        <f t="shared" si="28"/>
        <v>0</v>
      </c>
      <c r="J97" s="39">
        <f t="shared" si="22"/>
        <v>136.09410000000003</v>
      </c>
    </row>
    <row r="98" spans="1:10">
      <c r="A98" s="449"/>
      <c r="B98" s="472"/>
      <c r="C98" s="35">
        <v>2017</v>
      </c>
      <c r="D98" s="43">
        <f>E98+F98+G98+H98+I98</f>
        <v>156.97299999999996</v>
      </c>
      <c r="E98" s="46">
        <f t="shared" si="28"/>
        <v>156.68679999999995</v>
      </c>
      <c r="F98" s="46">
        <f t="shared" si="28"/>
        <v>3.5200000000000002E-2</v>
      </c>
      <c r="G98" s="46">
        <f t="shared" si="28"/>
        <v>0.251</v>
      </c>
      <c r="H98" s="46">
        <f t="shared" si="28"/>
        <v>0</v>
      </c>
      <c r="I98" s="46">
        <f t="shared" si="28"/>
        <v>0</v>
      </c>
      <c r="J98" s="39">
        <f t="shared" si="22"/>
        <v>156.97299999999996</v>
      </c>
    </row>
    <row r="99" spans="1:10">
      <c r="A99" s="449" t="s">
        <v>339</v>
      </c>
      <c r="B99" s="471" t="s">
        <v>340</v>
      </c>
      <c r="C99" s="37" t="s">
        <v>19</v>
      </c>
      <c r="D99" s="44">
        <f t="shared" ref="D99:I99" si="29">D100+D101+D102</f>
        <v>0.49680000000000007</v>
      </c>
      <c r="E99" s="44">
        <f t="shared" si="29"/>
        <v>0.28560000000000002</v>
      </c>
      <c r="F99" s="44">
        <f t="shared" si="29"/>
        <v>0.1056</v>
      </c>
      <c r="G99" s="44">
        <f t="shared" si="29"/>
        <v>0.1056</v>
      </c>
      <c r="H99" s="45">
        <f t="shared" si="29"/>
        <v>0</v>
      </c>
      <c r="I99" s="45">
        <f t="shared" si="29"/>
        <v>0</v>
      </c>
      <c r="J99" s="39">
        <f t="shared" si="22"/>
        <v>0.49680000000000002</v>
      </c>
    </row>
    <row r="100" spans="1:10">
      <c r="A100" s="449"/>
      <c r="B100" s="471"/>
      <c r="C100" s="35">
        <v>2015</v>
      </c>
      <c r="D100" s="43">
        <f>E100+F100+G100+H100+I100</f>
        <v>0.16560000000000002</v>
      </c>
      <c r="E100" s="46">
        <f>95.2/1000</f>
        <v>9.5200000000000007E-2</v>
      </c>
      <c r="F100" s="46">
        <f t="shared" ref="F100:G102" si="30">35.2/1000</f>
        <v>3.5200000000000002E-2</v>
      </c>
      <c r="G100" s="46">
        <f t="shared" si="30"/>
        <v>3.5200000000000002E-2</v>
      </c>
      <c r="H100" s="45">
        <v>0</v>
      </c>
      <c r="I100" s="43">
        <v>0</v>
      </c>
      <c r="J100" s="39">
        <f t="shared" si="22"/>
        <v>0.16560000000000002</v>
      </c>
    </row>
    <row r="101" spans="1:10">
      <c r="A101" s="449"/>
      <c r="B101" s="471"/>
      <c r="C101" s="35">
        <v>2016</v>
      </c>
      <c r="D101" s="43">
        <f>E101+F101+G101+H101+I101</f>
        <v>0.16560000000000002</v>
      </c>
      <c r="E101" s="46">
        <f>95.2/1000</f>
        <v>9.5200000000000007E-2</v>
      </c>
      <c r="F101" s="46">
        <f t="shared" si="30"/>
        <v>3.5200000000000002E-2</v>
      </c>
      <c r="G101" s="46">
        <f t="shared" si="30"/>
        <v>3.5200000000000002E-2</v>
      </c>
      <c r="H101" s="45">
        <v>0</v>
      </c>
      <c r="I101" s="43">
        <v>0</v>
      </c>
      <c r="J101" s="39">
        <f t="shared" si="22"/>
        <v>0.16560000000000002</v>
      </c>
    </row>
    <row r="102" spans="1:10">
      <c r="A102" s="449"/>
      <c r="B102" s="471"/>
      <c r="C102" s="35">
        <v>2017</v>
      </c>
      <c r="D102" s="43">
        <f>E102+F102+G102+H102+I102</f>
        <v>0.16560000000000002</v>
      </c>
      <c r="E102" s="46">
        <f>95.2/1000</f>
        <v>9.5200000000000007E-2</v>
      </c>
      <c r="F102" s="46">
        <f t="shared" si="30"/>
        <v>3.5200000000000002E-2</v>
      </c>
      <c r="G102" s="46">
        <f t="shared" si="30"/>
        <v>3.5200000000000002E-2</v>
      </c>
      <c r="H102" s="45">
        <v>0</v>
      </c>
      <c r="I102" s="43">
        <v>0</v>
      </c>
      <c r="J102" s="39">
        <f t="shared" si="22"/>
        <v>0.16560000000000002</v>
      </c>
    </row>
    <row r="103" spans="1:10" ht="15.75" customHeight="1">
      <c r="A103" s="449" t="s">
        <v>341</v>
      </c>
      <c r="B103" s="471" t="s">
        <v>342</v>
      </c>
      <c r="C103" s="37" t="s">
        <v>19</v>
      </c>
      <c r="D103" s="44">
        <f t="shared" ref="D103:I103" si="31">D104+D105+D106</f>
        <v>0.09</v>
      </c>
      <c r="E103" s="44">
        <f t="shared" si="31"/>
        <v>0.09</v>
      </c>
      <c r="F103" s="44">
        <f t="shared" si="31"/>
        <v>0</v>
      </c>
      <c r="G103" s="44">
        <f t="shared" si="31"/>
        <v>0</v>
      </c>
      <c r="H103" s="45">
        <f t="shared" si="31"/>
        <v>0</v>
      </c>
      <c r="I103" s="45">
        <f t="shared" si="31"/>
        <v>0</v>
      </c>
      <c r="J103" s="39">
        <f t="shared" si="22"/>
        <v>0.09</v>
      </c>
    </row>
    <row r="104" spans="1:10" ht="15.75" customHeight="1">
      <c r="A104" s="449"/>
      <c r="B104" s="471"/>
      <c r="C104" s="35">
        <v>2015</v>
      </c>
      <c r="D104" s="43">
        <f>E104+F104+G104+H104+I104</f>
        <v>0.03</v>
      </c>
      <c r="E104" s="46">
        <f>30/1000</f>
        <v>0.03</v>
      </c>
      <c r="F104" s="46">
        <v>0</v>
      </c>
      <c r="G104" s="46">
        <v>0</v>
      </c>
      <c r="H104" s="45">
        <v>0</v>
      </c>
      <c r="I104" s="45">
        <v>0</v>
      </c>
      <c r="J104" s="39">
        <f t="shared" si="22"/>
        <v>0.03</v>
      </c>
    </row>
    <row r="105" spans="1:10" ht="15.75" customHeight="1">
      <c r="A105" s="449"/>
      <c r="B105" s="471"/>
      <c r="C105" s="35">
        <v>2016</v>
      </c>
      <c r="D105" s="43">
        <f>E105+F105+G105+H105+I105</f>
        <v>0.03</v>
      </c>
      <c r="E105" s="46">
        <f>30/1000</f>
        <v>0.03</v>
      </c>
      <c r="F105" s="46">
        <v>0</v>
      </c>
      <c r="G105" s="46">
        <v>0</v>
      </c>
      <c r="H105" s="45">
        <v>0</v>
      </c>
      <c r="I105" s="45">
        <v>0</v>
      </c>
      <c r="J105" s="39">
        <f t="shared" si="22"/>
        <v>0.03</v>
      </c>
    </row>
    <row r="106" spans="1:10" ht="15.75" customHeight="1">
      <c r="A106" s="449"/>
      <c r="B106" s="471"/>
      <c r="C106" s="35">
        <v>2017</v>
      </c>
      <c r="D106" s="43">
        <f>E106+F106+G106+H106+I106</f>
        <v>0.03</v>
      </c>
      <c r="E106" s="46">
        <f>30/1000</f>
        <v>0.03</v>
      </c>
      <c r="F106" s="46">
        <v>0</v>
      </c>
      <c r="G106" s="46">
        <v>0</v>
      </c>
      <c r="H106" s="45">
        <v>0</v>
      </c>
      <c r="I106" s="45">
        <v>0</v>
      </c>
      <c r="J106" s="39">
        <f t="shared" si="22"/>
        <v>0.03</v>
      </c>
    </row>
    <row r="107" spans="1:10" ht="15.75" customHeight="1">
      <c r="A107" s="449" t="s">
        <v>343</v>
      </c>
      <c r="B107" s="438" t="s">
        <v>344</v>
      </c>
      <c r="C107" s="37" t="s">
        <v>19</v>
      </c>
      <c r="D107" s="44">
        <f t="shared" ref="D107:I107" si="32">D108+D109+D110</f>
        <v>1.4999999999999999E-2</v>
      </c>
      <c r="E107" s="44">
        <f t="shared" si="32"/>
        <v>1.4999999999999999E-2</v>
      </c>
      <c r="F107" s="44">
        <f t="shared" si="32"/>
        <v>0</v>
      </c>
      <c r="G107" s="44">
        <f t="shared" si="32"/>
        <v>0</v>
      </c>
      <c r="H107" s="45">
        <f t="shared" si="32"/>
        <v>0</v>
      </c>
      <c r="I107" s="45">
        <f t="shared" si="32"/>
        <v>0</v>
      </c>
      <c r="J107" s="39">
        <f t="shared" si="22"/>
        <v>1.4999999999999999E-2</v>
      </c>
    </row>
    <row r="108" spans="1:10">
      <c r="A108" s="449"/>
      <c r="B108" s="438"/>
      <c r="C108" s="35">
        <v>2015</v>
      </c>
      <c r="D108" s="43">
        <f>E108+F108+G108+H108+I108</f>
        <v>5.0000000000000001E-3</v>
      </c>
      <c r="E108" s="46">
        <f>5/1000</f>
        <v>5.0000000000000001E-3</v>
      </c>
      <c r="F108" s="46">
        <v>0</v>
      </c>
      <c r="G108" s="46">
        <v>0</v>
      </c>
      <c r="H108" s="45">
        <v>0</v>
      </c>
      <c r="I108" s="43">
        <v>0</v>
      </c>
      <c r="J108" s="39">
        <f t="shared" si="22"/>
        <v>5.0000000000000001E-3</v>
      </c>
    </row>
    <row r="109" spans="1:10">
      <c r="A109" s="449"/>
      <c r="B109" s="438"/>
      <c r="C109" s="35">
        <v>2016</v>
      </c>
      <c r="D109" s="43">
        <f>E109+F109+G109+H109+I109</f>
        <v>5.0000000000000001E-3</v>
      </c>
      <c r="E109" s="46">
        <f>5/1000</f>
        <v>5.0000000000000001E-3</v>
      </c>
      <c r="F109" s="46">
        <v>0</v>
      </c>
      <c r="G109" s="46">
        <v>0</v>
      </c>
      <c r="H109" s="45">
        <v>0</v>
      </c>
      <c r="I109" s="43">
        <v>0</v>
      </c>
      <c r="J109" s="39">
        <f t="shared" si="22"/>
        <v>5.0000000000000001E-3</v>
      </c>
    </row>
    <row r="110" spans="1:10">
      <c r="A110" s="449"/>
      <c r="B110" s="438"/>
      <c r="C110" s="35">
        <v>2017</v>
      </c>
      <c r="D110" s="43">
        <f>E110+F110+G110+H110+I110</f>
        <v>5.0000000000000001E-3</v>
      </c>
      <c r="E110" s="46">
        <f>5/1000</f>
        <v>5.0000000000000001E-3</v>
      </c>
      <c r="F110" s="46">
        <v>0</v>
      </c>
      <c r="G110" s="46">
        <v>0</v>
      </c>
      <c r="H110" s="45">
        <v>0</v>
      </c>
      <c r="I110" s="43">
        <v>0</v>
      </c>
      <c r="J110" s="39">
        <f t="shared" si="22"/>
        <v>5.0000000000000001E-3</v>
      </c>
    </row>
    <row r="111" spans="1:10">
      <c r="A111" s="449" t="s">
        <v>345</v>
      </c>
      <c r="B111" s="438" t="s">
        <v>346</v>
      </c>
      <c r="C111" s="37" t="s">
        <v>19</v>
      </c>
      <c r="D111" s="44">
        <f t="shared" ref="D111:I111" si="33">D112+D113+D114</f>
        <v>0.31679999999999997</v>
      </c>
      <c r="E111" s="44">
        <f t="shared" si="33"/>
        <v>0.1056</v>
      </c>
      <c r="F111" s="44">
        <f t="shared" si="33"/>
        <v>0.1056</v>
      </c>
      <c r="G111" s="44">
        <f t="shared" si="33"/>
        <v>0.1056</v>
      </c>
      <c r="H111" s="44">
        <f t="shared" si="33"/>
        <v>0</v>
      </c>
      <c r="I111" s="44">
        <f t="shared" si="33"/>
        <v>0</v>
      </c>
      <c r="J111" s="39">
        <f t="shared" si="22"/>
        <v>0.31679999999999997</v>
      </c>
    </row>
    <row r="112" spans="1:10">
      <c r="A112" s="449"/>
      <c r="B112" s="438"/>
      <c r="C112" s="35">
        <v>2015</v>
      </c>
      <c r="D112" s="43">
        <f>E112+F112+G112+H112+I112</f>
        <v>0.1056</v>
      </c>
      <c r="E112" s="46">
        <f t="shared" ref="E112:G114" si="34">35.2/1000</f>
        <v>3.5200000000000002E-2</v>
      </c>
      <c r="F112" s="46">
        <f t="shared" si="34"/>
        <v>3.5200000000000002E-2</v>
      </c>
      <c r="G112" s="46">
        <f t="shared" si="34"/>
        <v>3.5200000000000002E-2</v>
      </c>
      <c r="H112" s="45">
        <v>0</v>
      </c>
      <c r="I112" s="43">
        <v>0</v>
      </c>
      <c r="J112" s="39">
        <f t="shared" si="22"/>
        <v>0.1056</v>
      </c>
    </row>
    <row r="113" spans="1:10" ht="15.75" customHeight="1">
      <c r="A113" s="449"/>
      <c r="B113" s="438"/>
      <c r="C113" s="35">
        <v>2016</v>
      </c>
      <c r="D113" s="43">
        <f>E113+F113+G113+H113+I113</f>
        <v>0.1056</v>
      </c>
      <c r="E113" s="46">
        <f t="shared" si="34"/>
        <v>3.5200000000000002E-2</v>
      </c>
      <c r="F113" s="46">
        <f t="shared" si="34"/>
        <v>3.5200000000000002E-2</v>
      </c>
      <c r="G113" s="46">
        <f t="shared" si="34"/>
        <v>3.5200000000000002E-2</v>
      </c>
      <c r="H113" s="45">
        <v>0</v>
      </c>
      <c r="I113" s="43">
        <v>0</v>
      </c>
      <c r="J113" s="39">
        <f t="shared" si="22"/>
        <v>0.1056</v>
      </c>
    </row>
    <row r="114" spans="1:10" ht="15.75" customHeight="1">
      <c r="A114" s="449"/>
      <c r="B114" s="438"/>
      <c r="C114" s="35">
        <v>2017</v>
      </c>
      <c r="D114" s="43">
        <f>E114+F114+G114+H114+I114</f>
        <v>0.1056</v>
      </c>
      <c r="E114" s="46">
        <f t="shared" si="34"/>
        <v>3.5200000000000002E-2</v>
      </c>
      <c r="F114" s="46">
        <f t="shared" si="34"/>
        <v>3.5200000000000002E-2</v>
      </c>
      <c r="G114" s="46">
        <f t="shared" si="34"/>
        <v>3.5200000000000002E-2</v>
      </c>
      <c r="H114" s="45">
        <v>0</v>
      </c>
      <c r="I114" s="43">
        <v>0</v>
      </c>
      <c r="J114" s="39">
        <f t="shared" si="22"/>
        <v>0.1056</v>
      </c>
    </row>
    <row r="115" spans="1:10">
      <c r="A115" s="449" t="s">
        <v>347</v>
      </c>
      <c r="B115" s="438" t="s">
        <v>348</v>
      </c>
      <c r="C115" s="37" t="s">
        <v>19</v>
      </c>
      <c r="D115" s="44">
        <f>D116+D117+D118</f>
        <v>4.4999999999999998E-2</v>
      </c>
      <c r="E115" s="44">
        <f t="shared" ref="E115:I118" si="35">E116+E117+E118</f>
        <v>4.4999999999999998E-2</v>
      </c>
      <c r="F115" s="44">
        <f t="shared" si="35"/>
        <v>0</v>
      </c>
      <c r="G115" s="44">
        <f t="shared" si="35"/>
        <v>0</v>
      </c>
      <c r="H115" s="45">
        <f t="shared" si="35"/>
        <v>0</v>
      </c>
      <c r="I115" s="45">
        <f t="shared" si="35"/>
        <v>0</v>
      </c>
      <c r="J115" s="39">
        <f t="shared" si="22"/>
        <v>4.4999999999999998E-2</v>
      </c>
    </row>
    <row r="116" spans="1:10" ht="15.75" customHeight="1">
      <c r="A116" s="449"/>
      <c r="B116" s="438"/>
      <c r="C116" s="35">
        <v>2015</v>
      </c>
      <c r="D116" s="43">
        <f>E116+F116+G116+H116+I116</f>
        <v>1.4999999999999999E-2</v>
      </c>
      <c r="E116" s="46">
        <f>15/1000</f>
        <v>1.4999999999999999E-2</v>
      </c>
      <c r="F116" s="46">
        <v>0</v>
      </c>
      <c r="G116" s="46">
        <v>0</v>
      </c>
      <c r="H116" s="45">
        <f t="shared" si="35"/>
        <v>0</v>
      </c>
      <c r="I116" s="45">
        <f t="shared" si="35"/>
        <v>0</v>
      </c>
      <c r="J116" s="39">
        <f t="shared" si="22"/>
        <v>1.4999999999999999E-2</v>
      </c>
    </row>
    <row r="117" spans="1:10" ht="15.75" customHeight="1">
      <c r="A117" s="449"/>
      <c r="B117" s="438"/>
      <c r="C117" s="35">
        <v>2016</v>
      </c>
      <c r="D117" s="43">
        <f>E117+F117+G117+H117+I117</f>
        <v>1.4999999999999999E-2</v>
      </c>
      <c r="E117" s="46">
        <f>15/1000</f>
        <v>1.4999999999999999E-2</v>
      </c>
      <c r="F117" s="46">
        <v>0</v>
      </c>
      <c r="G117" s="46">
        <v>0</v>
      </c>
      <c r="H117" s="45">
        <f t="shared" si="35"/>
        <v>0</v>
      </c>
      <c r="I117" s="45">
        <f t="shared" si="35"/>
        <v>0</v>
      </c>
      <c r="J117" s="39">
        <f t="shared" si="22"/>
        <v>1.4999999999999999E-2</v>
      </c>
    </row>
    <row r="118" spans="1:10" ht="15.75" customHeight="1">
      <c r="A118" s="449"/>
      <c r="B118" s="438"/>
      <c r="C118" s="35">
        <v>2017</v>
      </c>
      <c r="D118" s="43">
        <f>E118+F118+G118+H118+I118</f>
        <v>1.4999999999999999E-2</v>
      </c>
      <c r="E118" s="46">
        <f>15/1000</f>
        <v>1.4999999999999999E-2</v>
      </c>
      <c r="F118" s="46">
        <v>0</v>
      </c>
      <c r="G118" s="46">
        <v>0</v>
      </c>
      <c r="H118" s="45">
        <f t="shared" si="35"/>
        <v>0</v>
      </c>
      <c r="I118" s="45">
        <f t="shared" si="35"/>
        <v>0</v>
      </c>
      <c r="J118" s="39">
        <f t="shared" si="22"/>
        <v>1.4999999999999999E-2</v>
      </c>
    </row>
    <row r="119" spans="1:10">
      <c r="A119" s="449" t="s">
        <v>349</v>
      </c>
      <c r="B119" s="467" t="s">
        <v>350</v>
      </c>
      <c r="C119" s="37" t="s">
        <v>19</v>
      </c>
      <c r="D119" s="44">
        <f t="shared" ref="D119:I119" si="36">D120+D121+D122</f>
        <v>0.03</v>
      </c>
      <c r="E119" s="44">
        <f t="shared" si="36"/>
        <v>0.03</v>
      </c>
      <c r="F119" s="44">
        <f t="shared" si="36"/>
        <v>0</v>
      </c>
      <c r="G119" s="44">
        <f t="shared" si="36"/>
        <v>0</v>
      </c>
      <c r="H119" s="45">
        <f t="shared" si="36"/>
        <v>0</v>
      </c>
      <c r="I119" s="45">
        <f t="shared" si="36"/>
        <v>0</v>
      </c>
      <c r="J119" s="39">
        <f t="shared" si="22"/>
        <v>0.03</v>
      </c>
    </row>
    <row r="120" spans="1:10">
      <c r="A120" s="449"/>
      <c r="B120" s="467"/>
      <c r="C120" s="35">
        <v>2015</v>
      </c>
      <c r="D120" s="43">
        <f>E120+F120+G120+H120+I120</f>
        <v>0.01</v>
      </c>
      <c r="E120" s="46">
        <f>10/1000</f>
        <v>0.01</v>
      </c>
      <c r="F120" s="46">
        <v>0</v>
      </c>
      <c r="G120" s="46">
        <v>0</v>
      </c>
      <c r="H120" s="45">
        <v>0</v>
      </c>
      <c r="I120" s="43">
        <v>0</v>
      </c>
      <c r="J120" s="39">
        <f t="shared" si="22"/>
        <v>0.01</v>
      </c>
    </row>
    <row r="121" spans="1:10">
      <c r="A121" s="449"/>
      <c r="B121" s="467"/>
      <c r="C121" s="35">
        <v>2016</v>
      </c>
      <c r="D121" s="43">
        <f>E121+F121+G121+H121+I121</f>
        <v>0.01</v>
      </c>
      <c r="E121" s="46">
        <f>10/1000</f>
        <v>0.01</v>
      </c>
      <c r="F121" s="46">
        <v>0</v>
      </c>
      <c r="G121" s="46">
        <v>0</v>
      </c>
      <c r="H121" s="45">
        <v>0</v>
      </c>
      <c r="I121" s="43">
        <v>0</v>
      </c>
      <c r="J121" s="39">
        <f t="shared" si="22"/>
        <v>0.01</v>
      </c>
    </row>
    <row r="122" spans="1:10">
      <c r="A122" s="449"/>
      <c r="B122" s="467"/>
      <c r="C122" s="35">
        <v>2017</v>
      </c>
      <c r="D122" s="43">
        <f>E122+F122+G122+H122+I122</f>
        <v>0.01</v>
      </c>
      <c r="E122" s="46">
        <f>10/1000</f>
        <v>0.01</v>
      </c>
      <c r="F122" s="46">
        <v>0</v>
      </c>
      <c r="G122" s="46">
        <v>0</v>
      </c>
      <c r="H122" s="45">
        <v>0</v>
      </c>
      <c r="I122" s="43">
        <v>0</v>
      </c>
      <c r="J122" s="39">
        <f t="shared" si="22"/>
        <v>0.01</v>
      </c>
    </row>
    <row r="123" spans="1:10" ht="15.75" customHeight="1">
      <c r="A123" s="449" t="s">
        <v>351</v>
      </c>
      <c r="B123" s="467" t="s">
        <v>352</v>
      </c>
      <c r="C123" s="37" t="s">
        <v>19</v>
      </c>
      <c r="D123" s="44">
        <f t="shared" ref="D123:I123" si="37">D124+D125+D126</f>
        <v>0.33810000000000001</v>
      </c>
      <c r="E123" s="44">
        <f t="shared" si="37"/>
        <v>0.33810000000000001</v>
      </c>
      <c r="F123" s="44">
        <f t="shared" si="37"/>
        <v>0</v>
      </c>
      <c r="G123" s="44">
        <f t="shared" si="37"/>
        <v>0</v>
      </c>
      <c r="H123" s="45">
        <f t="shared" si="37"/>
        <v>0</v>
      </c>
      <c r="I123" s="45">
        <f t="shared" si="37"/>
        <v>0</v>
      </c>
      <c r="J123" s="39">
        <f t="shared" si="22"/>
        <v>0.33810000000000001</v>
      </c>
    </row>
    <row r="124" spans="1:10" ht="15.75" customHeight="1">
      <c r="A124" s="449"/>
      <c r="B124" s="467"/>
      <c r="C124" s="35">
        <v>2015</v>
      </c>
      <c r="D124" s="43">
        <f>E124+F124+G124+H124+I124</f>
        <v>0.1077</v>
      </c>
      <c r="E124" s="46">
        <f>107.7/1000</f>
        <v>0.1077</v>
      </c>
      <c r="F124" s="46">
        <v>0</v>
      </c>
      <c r="G124" s="46">
        <v>0</v>
      </c>
      <c r="H124" s="45">
        <v>0</v>
      </c>
      <c r="I124" s="43">
        <v>0</v>
      </c>
      <c r="J124" s="39">
        <f t="shared" si="22"/>
        <v>0.1077</v>
      </c>
    </row>
    <row r="125" spans="1:10" ht="15.75" customHeight="1">
      <c r="A125" s="449"/>
      <c r="B125" s="467"/>
      <c r="C125" s="35">
        <v>2016</v>
      </c>
      <c r="D125" s="43">
        <f>E125+F125+G125+H125+I125</f>
        <v>0.1128</v>
      </c>
      <c r="E125" s="46">
        <f>112.8/1000</f>
        <v>0.1128</v>
      </c>
      <c r="F125" s="46">
        <v>0</v>
      </c>
      <c r="G125" s="46">
        <v>0</v>
      </c>
      <c r="H125" s="45">
        <v>0</v>
      </c>
      <c r="I125" s="43">
        <v>0</v>
      </c>
      <c r="J125" s="39">
        <f t="shared" si="22"/>
        <v>0.1128</v>
      </c>
    </row>
    <row r="126" spans="1:10" ht="15.75" customHeight="1">
      <c r="A126" s="449"/>
      <c r="B126" s="467"/>
      <c r="C126" s="35">
        <v>2017</v>
      </c>
      <c r="D126" s="43">
        <f>E126+F126+G126+H126+I126</f>
        <v>0.1176</v>
      </c>
      <c r="E126" s="46">
        <f>117.6/1000</f>
        <v>0.1176</v>
      </c>
      <c r="F126" s="46">
        <v>0</v>
      </c>
      <c r="G126" s="46">
        <v>0</v>
      </c>
      <c r="H126" s="45">
        <v>0</v>
      </c>
      <c r="I126" s="43">
        <v>0</v>
      </c>
      <c r="J126" s="39">
        <f t="shared" si="22"/>
        <v>0.1176</v>
      </c>
    </row>
    <row r="127" spans="1:10" ht="15.75" customHeight="1">
      <c r="A127" s="449" t="s">
        <v>353</v>
      </c>
      <c r="B127" s="467" t="s">
        <v>354</v>
      </c>
      <c r="C127" s="37" t="s">
        <v>19</v>
      </c>
      <c r="D127" s="44">
        <f t="shared" ref="D127:I127" si="38">D128+D129+D130</f>
        <v>0.32889999999999997</v>
      </c>
      <c r="E127" s="44">
        <f t="shared" si="38"/>
        <v>0.32889999999999997</v>
      </c>
      <c r="F127" s="44">
        <f t="shared" si="38"/>
        <v>0</v>
      </c>
      <c r="G127" s="44">
        <f t="shared" si="38"/>
        <v>0</v>
      </c>
      <c r="H127" s="45">
        <f t="shared" si="38"/>
        <v>0</v>
      </c>
      <c r="I127" s="45">
        <f t="shared" si="38"/>
        <v>0</v>
      </c>
      <c r="J127" s="39">
        <f t="shared" si="22"/>
        <v>0.32889999999999997</v>
      </c>
    </row>
    <row r="128" spans="1:10" ht="15.75" customHeight="1">
      <c r="A128" s="449"/>
      <c r="B128" s="467"/>
      <c r="C128" s="35">
        <v>2015</v>
      </c>
      <c r="D128" s="43">
        <f>E128+F128+G128+H128+I128</f>
        <v>0.1045</v>
      </c>
      <c r="E128" s="46">
        <f>104.5/1000</f>
        <v>0.1045</v>
      </c>
      <c r="F128" s="46">
        <v>0</v>
      </c>
      <c r="G128" s="46">
        <v>0</v>
      </c>
      <c r="H128" s="45">
        <v>0</v>
      </c>
      <c r="I128" s="43">
        <v>0</v>
      </c>
      <c r="J128" s="39">
        <f t="shared" si="22"/>
        <v>0.1045</v>
      </c>
    </row>
    <row r="129" spans="1:10" ht="15.75" customHeight="1">
      <c r="A129" s="449"/>
      <c r="B129" s="467"/>
      <c r="C129" s="35">
        <v>2016</v>
      </c>
      <c r="D129" s="43">
        <f>E129+F129+G129+H129+I129</f>
        <v>0.10979999999999999</v>
      </c>
      <c r="E129" s="46">
        <f>109.8/1000</f>
        <v>0.10979999999999999</v>
      </c>
      <c r="F129" s="46">
        <v>0</v>
      </c>
      <c r="G129" s="46">
        <v>0</v>
      </c>
      <c r="H129" s="45">
        <v>0</v>
      </c>
      <c r="I129" s="43">
        <v>0</v>
      </c>
      <c r="J129" s="39">
        <f t="shared" si="22"/>
        <v>0.10979999999999999</v>
      </c>
    </row>
    <row r="130" spans="1:10" ht="15.75" customHeight="1">
      <c r="A130" s="449"/>
      <c r="B130" s="467"/>
      <c r="C130" s="35">
        <v>2017</v>
      </c>
      <c r="D130" s="43">
        <f>E130+F130+G130+H130+I130</f>
        <v>0.11459999999999999</v>
      </c>
      <c r="E130" s="46">
        <f>114.6/1000</f>
        <v>0.11459999999999999</v>
      </c>
      <c r="F130" s="46">
        <v>0</v>
      </c>
      <c r="G130" s="46">
        <v>0</v>
      </c>
      <c r="H130" s="45">
        <v>0</v>
      </c>
      <c r="I130" s="43">
        <v>0</v>
      </c>
      <c r="J130" s="39">
        <f t="shared" si="22"/>
        <v>0.11459999999999999</v>
      </c>
    </row>
    <row r="131" spans="1:10" ht="15.75" customHeight="1">
      <c r="A131" s="449" t="s">
        <v>355</v>
      </c>
      <c r="B131" s="467" t="s">
        <v>356</v>
      </c>
      <c r="C131" s="37" t="s">
        <v>19</v>
      </c>
      <c r="D131" s="44">
        <f t="shared" ref="D131:I131" si="39">D132+D133+D134</f>
        <v>9.1999999999999998E-3</v>
      </c>
      <c r="E131" s="44">
        <f t="shared" si="39"/>
        <v>9.1999999999999998E-3</v>
      </c>
      <c r="F131" s="44">
        <f t="shared" si="39"/>
        <v>0</v>
      </c>
      <c r="G131" s="44">
        <f t="shared" si="39"/>
        <v>0</v>
      </c>
      <c r="H131" s="45">
        <f t="shared" si="39"/>
        <v>0</v>
      </c>
      <c r="I131" s="45">
        <f t="shared" si="39"/>
        <v>0</v>
      </c>
      <c r="J131" s="39">
        <f t="shared" si="22"/>
        <v>9.1999999999999998E-3</v>
      </c>
    </row>
    <row r="132" spans="1:10" ht="15.75" customHeight="1">
      <c r="A132" s="449"/>
      <c r="B132" s="467"/>
      <c r="C132" s="35">
        <v>2015</v>
      </c>
      <c r="D132" s="43">
        <f>E132+F132+G132+H132+I132</f>
        <v>3.2000000000000002E-3</v>
      </c>
      <c r="E132" s="46">
        <f>3.2/1000</f>
        <v>3.2000000000000002E-3</v>
      </c>
      <c r="F132" s="46">
        <v>0</v>
      </c>
      <c r="G132" s="46">
        <v>0</v>
      </c>
      <c r="H132" s="45">
        <v>0</v>
      </c>
      <c r="I132" s="43">
        <v>0</v>
      </c>
      <c r="J132" s="39">
        <f t="shared" si="22"/>
        <v>3.2000000000000002E-3</v>
      </c>
    </row>
    <row r="133" spans="1:10" ht="15.75" customHeight="1">
      <c r="A133" s="449"/>
      <c r="B133" s="467"/>
      <c r="C133" s="35">
        <v>2016</v>
      </c>
      <c r="D133" s="43">
        <f>E133+F133+G133+H133+I133</f>
        <v>3.0000000000000001E-3</v>
      </c>
      <c r="E133" s="46">
        <f>3/1000</f>
        <v>3.0000000000000001E-3</v>
      </c>
      <c r="F133" s="46">
        <v>0</v>
      </c>
      <c r="G133" s="46">
        <v>0</v>
      </c>
      <c r="H133" s="45">
        <v>0</v>
      </c>
      <c r="I133" s="43">
        <v>0</v>
      </c>
      <c r="J133" s="39">
        <f t="shared" si="22"/>
        <v>3.0000000000000001E-3</v>
      </c>
    </row>
    <row r="134" spans="1:10" ht="15.75" customHeight="1">
      <c r="A134" s="449"/>
      <c r="B134" s="467"/>
      <c r="C134" s="35">
        <v>2017</v>
      </c>
      <c r="D134" s="43">
        <f>E134+F134+G134+H134+I134</f>
        <v>3.0000000000000001E-3</v>
      </c>
      <c r="E134" s="46">
        <f>3/1000</f>
        <v>3.0000000000000001E-3</v>
      </c>
      <c r="F134" s="46">
        <v>0</v>
      </c>
      <c r="G134" s="46">
        <v>0</v>
      </c>
      <c r="H134" s="45">
        <v>0</v>
      </c>
      <c r="I134" s="43">
        <v>0</v>
      </c>
      <c r="J134" s="39">
        <f t="shared" si="22"/>
        <v>3.0000000000000001E-3</v>
      </c>
    </row>
    <row r="135" spans="1:10" ht="15.75" customHeight="1">
      <c r="A135" s="449" t="s">
        <v>357</v>
      </c>
      <c r="B135" s="448" t="s">
        <v>358</v>
      </c>
      <c r="C135" s="37" t="s">
        <v>19</v>
      </c>
      <c r="D135" s="44">
        <f t="shared" ref="D135:I135" si="40">D136+D137+D138</f>
        <v>0</v>
      </c>
      <c r="E135" s="44">
        <f t="shared" si="40"/>
        <v>0</v>
      </c>
      <c r="F135" s="44">
        <f t="shared" si="40"/>
        <v>0</v>
      </c>
      <c r="G135" s="44">
        <f t="shared" si="40"/>
        <v>0</v>
      </c>
      <c r="H135" s="45">
        <f t="shared" si="40"/>
        <v>0</v>
      </c>
      <c r="I135" s="45">
        <f t="shared" si="40"/>
        <v>0</v>
      </c>
      <c r="J135" s="39">
        <f t="shared" si="22"/>
        <v>0</v>
      </c>
    </row>
    <row r="136" spans="1:10" ht="15.75" customHeight="1">
      <c r="A136" s="449"/>
      <c r="B136" s="448"/>
      <c r="C136" s="35">
        <v>2015</v>
      </c>
      <c r="D136" s="43">
        <f>E136+F136+G136+H136+I136</f>
        <v>0</v>
      </c>
      <c r="E136" s="46">
        <v>0</v>
      </c>
      <c r="F136" s="46">
        <v>0</v>
      </c>
      <c r="G136" s="46">
        <v>0</v>
      </c>
      <c r="H136" s="45">
        <v>0</v>
      </c>
      <c r="I136" s="43">
        <v>0</v>
      </c>
      <c r="J136" s="39">
        <f t="shared" si="22"/>
        <v>0</v>
      </c>
    </row>
    <row r="137" spans="1:10" ht="15.75" customHeight="1">
      <c r="A137" s="449"/>
      <c r="B137" s="448"/>
      <c r="C137" s="35">
        <v>2016</v>
      </c>
      <c r="D137" s="43">
        <f>E137+F137+G137+H137+I137</f>
        <v>0</v>
      </c>
      <c r="E137" s="46">
        <v>0</v>
      </c>
      <c r="F137" s="46">
        <v>0</v>
      </c>
      <c r="G137" s="46">
        <v>0</v>
      </c>
      <c r="H137" s="45">
        <v>0</v>
      </c>
      <c r="I137" s="43">
        <v>0</v>
      </c>
      <c r="J137" s="39">
        <f t="shared" si="22"/>
        <v>0</v>
      </c>
    </row>
    <row r="138" spans="1:10" ht="15.75" customHeight="1">
      <c r="A138" s="449"/>
      <c r="B138" s="448"/>
      <c r="C138" s="35">
        <v>2017</v>
      </c>
      <c r="D138" s="43">
        <f>E138+F138+G138+H138+I138</f>
        <v>0</v>
      </c>
      <c r="E138" s="46">
        <v>0</v>
      </c>
      <c r="F138" s="46">
        <v>0</v>
      </c>
      <c r="G138" s="46">
        <v>0</v>
      </c>
      <c r="H138" s="45">
        <v>0</v>
      </c>
      <c r="I138" s="43">
        <v>0</v>
      </c>
      <c r="J138" s="39">
        <f t="shared" si="22"/>
        <v>0</v>
      </c>
    </row>
    <row r="139" spans="1:10" ht="15.75" customHeight="1">
      <c r="A139" s="449" t="s">
        <v>359</v>
      </c>
      <c r="B139" s="467" t="s">
        <v>360</v>
      </c>
      <c r="C139" s="37" t="s">
        <v>19</v>
      </c>
      <c r="D139" s="44">
        <f t="shared" ref="D139:I139" si="41">D140+D141+D142</f>
        <v>8.5999999999999993E-2</v>
      </c>
      <c r="E139" s="44">
        <f t="shared" si="41"/>
        <v>8.5999999999999993E-2</v>
      </c>
      <c r="F139" s="44">
        <f t="shared" si="41"/>
        <v>0</v>
      </c>
      <c r="G139" s="44">
        <f t="shared" si="41"/>
        <v>0</v>
      </c>
      <c r="H139" s="45">
        <f t="shared" si="41"/>
        <v>0</v>
      </c>
      <c r="I139" s="45">
        <f t="shared" si="41"/>
        <v>0</v>
      </c>
      <c r="J139" s="39">
        <f t="shared" si="22"/>
        <v>8.5999999999999993E-2</v>
      </c>
    </row>
    <row r="140" spans="1:10" ht="15.75" customHeight="1">
      <c r="A140" s="449"/>
      <c r="B140" s="467"/>
      <c r="C140" s="35">
        <v>2015</v>
      </c>
      <c r="D140" s="43">
        <f>E140+F140+G140+H140+I140</f>
        <v>2.9600000000000001E-2</v>
      </c>
      <c r="E140" s="46">
        <f>29.6/1000</f>
        <v>2.9600000000000001E-2</v>
      </c>
      <c r="F140" s="46">
        <v>0</v>
      </c>
      <c r="G140" s="46">
        <v>0</v>
      </c>
      <c r="H140" s="45">
        <v>0</v>
      </c>
      <c r="I140" s="43">
        <v>0</v>
      </c>
      <c r="J140" s="39">
        <f t="shared" si="22"/>
        <v>2.9600000000000001E-2</v>
      </c>
    </row>
    <row r="141" spans="1:10" ht="15.75" customHeight="1">
      <c r="A141" s="449"/>
      <c r="B141" s="467"/>
      <c r="C141" s="35">
        <v>2016</v>
      </c>
      <c r="D141" s="43">
        <f>E141+F141+G141+H141+I141</f>
        <v>2.7E-2</v>
      </c>
      <c r="E141" s="46">
        <f>27/1000</f>
        <v>2.7E-2</v>
      </c>
      <c r="F141" s="46">
        <v>0</v>
      </c>
      <c r="G141" s="46">
        <v>0</v>
      </c>
      <c r="H141" s="45">
        <v>0</v>
      </c>
      <c r="I141" s="43">
        <v>0</v>
      </c>
      <c r="J141" s="39">
        <f t="shared" si="22"/>
        <v>2.7E-2</v>
      </c>
    </row>
    <row r="142" spans="1:10" ht="15.75" customHeight="1">
      <c r="A142" s="449"/>
      <c r="B142" s="467"/>
      <c r="C142" s="35">
        <v>2017</v>
      </c>
      <c r="D142" s="43">
        <f>E142+F142+G142+H142+I142</f>
        <v>2.9399999999999999E-2</v>
      </c>
      <c r="E142" s="46">
        <f>29.4/1000</f>
        <v>2.9399999999999999E-2</v>
      </c>
      <c r="F142" s="46">
        <v>0</v>
      </c>
      <c r="G142" s="46">
        <v>0</v>
      </c>
      <c r="H142" s="45">
        <v>0</v>
      </c>
      <c r="I142" s="43">
        <v>0</v>
      </c>
      <c r="J142" s="39">
        <f t="shared" si="22"/>
        <v>2.9399999999999999E-2</v>
      </c>
    </row>
    <row r="143" spans="1:10">
      <c r="A143" s="449" t="s">
        <v>361</v>
      </c>
      <c r="B143" s="467" t="s">
        <v>362</v>
      </c>
      <c r="C143" s="37" t="s">
        <v>19</v>
      </c>
      <c r="D143" s="44">
        <f t="shared" ref="D143:I143" si="42">D144+D145+D146</f>
        <v>1.6E-2</v>
      </c>
      <c r="E143" s="44">
        <f t="shared" si="42"/>
        <v>1.6E-2</v>
      </c>
      <c r="F143" s="44">
        <f t="shared" si="42"/>
        <v>0</v>
      </c>
      <c r="G143" s="44">
        <f t="shared" si="42"/>
        <v>0</v>
      </c>
      <c r="H143" s="45">
        <f t="shared" si="42"/>
        <v>0</v>
      </c>
      <c r="I143" s="45">
        <f t="shared" si="42"/>
        <v>0</v>
      </c>
      <c r="J143" s="39">
        <f t="shared" si="22"/>
        <v>1.6E-2</v>
      </c>
    </row>
    <row r="144" spans="1:10">
      <c r="A144" s="449"/>
      <c r="B144" s="467"/>
      <c r="C144" s="35">
        <v>2015</v>
      </c>
      <c r="D144" s="43">
        <f>E144+F144+G144+H144+I144</f>
        <v>6.0000000000000001E-3</v>
      </c>
      <c r="E144" s="46">
        <f>6/1000</f>
        <v>6.0000000000000001E-3</v>
      </c>
      <c r="F144" s="46">
        <v>0</v>
      </c>
      <c r="G144" s="46">
        <v>0</v>
      </c>
      <c r="H144" s="45">
        <v>0</v>
      </c>
      <c r="I144" s="43">
        <v>0</v>
      </c>
      <c r="J144" s="39">
        <f t="shared" ref="J144:J207" si="43">SUM(E144:I144)</f>
        <v>6.0000000000000001E-3</v>
      </c>
    </row>
    <row r="145" spans="1:10">
      <c r="A145" s="449"/>
      <c r="B145" s="467"/>
      <c r="C145" s="35">
        <v>2016</v>
      </c>
      <c r="D145" s="43">
        <f>E145+F145+G145+H145+I145</f>
        <v>4.0000000000000001E-3</v>
      </c>
      <c r="E145" s="46">
        <f>4/1000</f>
        <v>4.0000000000000001E-3</v>
      </c>
      <c r="F145" s="46">
        <v>0</v>
      </c>
      <c r="G145" s="46">
        <v>0</v>
      </c>
      <c r="H145" s="45">
        <v>0</v>
      </c>
      <c r="I145" s="43">
        <v>0</v>
      </c>
      <c r="J145" s="39">
        <f t="shared" si="43"/>
        <v>4.0000000000000001E-3</v>
      </c>
    </row>
    <row r="146" spans="1:10">
      <c r="A146" s="449"/>
      <c r="B146" s="467"/>
      <c r="C146" s="35">
        <v>2017</v>
      </c>
      <c r="D146" s="43">
        <f>E146+F146+G146+H146+I146</f>
        <v>6.0000000000000001E-3</v>
      </c>
      <c r="E146" s="46">
        <f>6/1000</f>
        <v>6.0000000000000001E-3</v>
      </c>
      <c r="F146" s="46">
        <v>0</v>
      </c>
      <c r="G146" s="46">
        <v>0</v>
      </c>
      <c r="H146" s="45">
        <v>0</v>
      </c>
      <c r="I146" s="43">
        <v>0</v>
      </c>
      <c r="J146" s="39">
        <f t="shared" si="43"/>
        <v>6.0000000000000001E-3</v>
      </c>
    </row>
    <row r="147" spans="1:10" ht="15.75" customHeight="1">
      <c r="A147" s="449" t="s">
        <v>363</v>
      </c>
      <c r="B147" s="467" t="s">
        <v>364</v>
      </c>
      <c r="C147" s="37" t="s">
        <v>19</v>
      </c>
      <c r="D147" s="44">
        <f t="shared" ref="D147:I147" si="44">D148+D149+D150</f>
        <v>1.3999999999999999E-2</v>
      </c>
      <c r="E147" s="44">
        <f t="shared" si="44"/>
        <v>1.3999999999999999E-2</v>
      </c>
      <c r="F147" s="44">
        <f t="shared" si="44"/>
        <v>0</v>
      </c>
      <c r="G147" s="44">
        <f t="shared" si="44"/>
        <v>0</v>
      </c>
      <c r="H147" s="45">
        <f t="shared" si="44"/>
        <v>0</v>
      </c>
      <c r="I147" s="45">
        <f t="shared" si="44"/>
        <v>0</v>
      </c>
      <c r="J147" s="39">
        <f t="shared" si="43"/>
        <v>1.3999999999999999E-2</v>
      </c>
    </row>
    <row r="148" spans="1:10" ht="15.75" customHeight="1">
      <c r="A148" s="449"/>
      <c r="B148" s="467"/>
      <c r="C148" s="35">
        <v>2015</v>
      </c>
      <c r="D148" s="43">
        <f>E148+F148+G148+H148+I148</f>
        <v>5.0000000000000001E-3</v>
      </c>
      <c r="E148" s="46">
        <f>5/1000</f>
        <v>5.0000000000000001E-3</v>
      </c>
      <c r="F148" s="46">
        <v>0</v>
      </c>
      <c r="G148" s="46">
        <v>0</v>
      </c>
      <c r="H148" s="45">
        <v>0</v>
      </c>
      <c r="I148" s="45">
        <v>0</v>
      </c>
      <c r="J148" s="39">
        <f t="shared" si="43"/>
        <v>5.0000000000000001E-3</v>
      </c>
    </row>
    <row r="149" spans="1:10" ht="15.75" customHeight="1">
      <c r="A149" s="449"/>
      <c r="B149" s="467"/>
      <c r="C149" s="35">
        <v>2016</v>
      </c>
      <c r="D149" s="43">
        <f>E149+F149+G149+H149+I149</f>
        <v>4.3E-3</v>
      </c>
      <c r="E149" s="46">
        <f>4.3/1000</f>
        <v>4.3E-3</v>
      </c>
      <c r="F149" s="46">
        <v>0</v>
      </c>
      <c r="G149" s="46">
        <v>0</v>
      </c>
      <c r="H149" s="45">
        <v>0</v>
      </c>
      <c r="I149" s="45">
        <v>0</v>
      </c>
      <c r="J149" s="39">
        <f t="shared" si="43"/>
        <v>4.3E-3</v>
      </c>
    </row>
    <row r="150" spans="1:10" ht="15.75" customHeight="1">
      <c r="A150" s="449"/>
      <c r="B150" s="467"/>
      <c r="C150" s="35">
        <v>2017</v>
      </c>
      <c r="D150" s="43">
        <f>E150+F150+G150+H150+I150</f>
        <v>4.7000000000000002E-3</v>
      </c>
      <c r="E150" s="46">
        <f>4.7/1000</f>
        <v>4.7000000000000002E-3</v>
      </c>
      <c r="F150" s="46">
        <v>0</v>
      </c>
      <c r="G150" s="46">
        <v>0</v>
      </c>
      <c r="H150" s="45">
        <v>0</v>
      </c>
      <c r="I150" s="45">
        <v>0</v>
      </c>
      <c r="J150" s="39">
        <f t="shared" si="43"/>
        <v>4.7000000000000002E-3</v>
      </c>
    </row>
    <row r="151" spans="1:10">
      <c r="A151" s="449" t="s">
        <v>365</v>
      </c>
      <c r="B151" s="471" t="s">
        <v>366</v>
      </c>
      <c r="C151" s="37" t="s">
        <v>19</v>
      </c>
      <c r="D151" s="44">
        <f t="shared" ref="D151:I151" si="45">D152+D153+D154</f>
        <v>4.4999999999999998E-2</v>
      </c>
      <c r="E151" s="44">
        <f t="shared" si="45"/>
        <v>4.4999999999999998E-2</v>
      </c>
      <c r="F151" s="44">
        <f t="shared" si="45"/>
        <v>0</v>
      </c>
      <c r="G151" s="44">
        <f t="shared" si="45"/>
        <v>0</v>
      </c>
      <c r="H151" s="45">
        <f t="shared" si="45"/>
        <v>0</v>
      </c>
      <c r="I151" s="45">
        <f t="shared" si="45"/>
        <v>0</v>
      </c>
      <c r="J151" s="39">
        <f t="shared" si="43"/>
        <v>4.4999999999999998E-2</v>
      </c>
    </row>
    <row r="152" spans="1:10">
      <c r="A152" s="449"/>
      <c r="B152" s="471"/>
      <c r="C152" s="35">
        <v>2015</v>
      </c>
      <c r="D152" s="43">
        <f>E152+F152+G152+H152+I152</f>
        <v>1.4999999999999999E-2</v>
      </c>
      <c r="E152" s="46">
        <f>15/1000</f>
        <v>1.4999999999999999E-2</v>
      </c>
      <c r="F152" s="46">
        <v>0</v>
      </c>
      <c r="G152" s="46">
        <v>0</v>
      </c>
      <c r="H152" s="45">
        <v>0</v>
      </c>
      <c r="I152" s="45">
        <v>0</v>
      </c>
      <c r="J152" s="39">
        <f t="shared" si="43"/>
        <v>1.4999999999999999E-2</v>
      </c>
    </row>
    <row r="153" spans="1:10">
      <c r="A153" s="449"/>
      <c r="B153" s="471"/>
      <c r="C153" s="35">
        <v>2016</v>
      </c>
      <c r="D153" s="43">
        <f>E153+F153+G153+H153+I153</f>
        <v>1.4999999999999999E-2</v>
      </c>
      <c r="E153" s="46">
        <f>15/1000</f>
        <v>1.4999999999999999E-2</v>
      </c>
      <c r="F153" s="46">
        <v>0</v>
      </c>
      <c r="G153" s="46">
        <v>0</v>
      </c>
      <c r="H153" s="45">
        <v>0</v>
      </c>
      <c r="I153" s="45">
        <v>0</v>
      </c>
      <c r="J153" s="39">
        <f t="shared" si="43"/>
        <v>1.4999999999999999E-2</v>
      </c>
    </row>
    <row r="154" spans="1:10">
      <c r="A154" s="449"/>
      <c r="B154" s="471"/>
      <c r="C154" s="35">
        <v>2017</v>
      </c>
      <c r="D154" s="43">
        <f>E154+F154+G154+H154+I154</f>
        <v>1.4999999999999999E-2</v>
      </c>
      <c r="E154" s="46">
        <f>15/1000</f>
        <v>1.4999999999999999E-2</v>
      </c>
      <c r="F154" s="46">
        <v>0</v>
      </c>
      <c r="G154" s="46">
        <v>0</v>
      </c>
      <c r="H154" s="45">
        <v>0</v>
      </c>
      <c r="I154" s="45">
        <v>0</v>
      </c>
      <c r="J154" s="39">
        <f t="shared" si="43"/>
        <v>1.4999999999999999E-2</v>
      </c>
    </row>
    <row r="155" spans="1:10" ht="15.75" customHeight="1">
      <c r="A155" s="449" t="s">
        <v>367</v>
      </c>
      <c r="B155" s="471" t="s">
        <v>368</v>
      </c>
      <c r="C155" s="37" t="s">
        <v>19</v>
      </c>
      <c r="D155" s="44">
        <f t="shared" ref="D155:I155" si="46">D156+D157+D158</f>
        <v>1.0999999999999999E-2</v>
      </c>
      <c r="E155" s="44">
        <f t="shared" si="46"/>
        <v>1.0999999999999999E-2</v>
      </c>
      <c r="F155" s="44">
        <f t="shared" si="46"/>
        <v>0</v>
      </c>
      <c r="G155" s="44">
        <f t="shared" si="46"/>
        <v>0</v>
      </c>
      <c r="H155" s="45">
        <f t="shared" si="46"/>
        <v>0</v>
      </c>
      <c r="I155" s="45">
        <f t="shared" si="46"/>
        <v>0</v>
      </c>
      <c r="J155" s="39">
        <f t="shared" si="43"/>
        <v>1.0999999999999999E-2</v>
      </c>
    </row>
    <row r="156" spans="1:10">
      <c r="A156" s="449"/>
      <c r="B156" s="471"/>
      <c r="C156" s="35">
        <v>2015</v>
      </c>
      <c r="D156" s="43">
        <f>E156+F156+G156+H156+I156</f>
        <v>3.5999999999999999E-3</v>
      </c>
      <c r="E156" s="46">
        <f>3.6/1000</f>
        <v>3.5999999999999999E-3</v>
      </c>
      <c r="F156" s="46">
        <v>0</v>
      </c>
      <c r="G156" s="46">
        <v>0</v>
      </c>
      <c r="H156" s="45">
        <v>0</v>
      </c>
      <c r="I156" s="45">
        <v>0</v>
      </c>
      <c r="J156" s="39">
        <f t="shared" si="43"/>
        <v>3.5999999999999999E-3</v>
      </c>
    </row>
    <row r="157" spans="1:10">
      <c r="A157" s="449"/>
      <c r="B157" s="471"/>
      <c r="C157" s="35">
        <v>2016</v>
      </c>
      <c r="D157" s="43">
        <f>E157+F157+G157+H157+I157</f>
        <v>3.7000000000000002E-3</v>
      </c>
      <c r="E157" s="46">
        <f>3.7/1000</f>
        <v>3.7000000000000002E-3</v>
      </c>
      <c r="F157" s="46">
        <v>0</v>
      </c>
      <c r="G157" s="46">
        <v>0</v>
      </c>
      <c r="H157" s="45">
        <v>0</v>
      </c>
      <c r="I157" s="45">
        <v>0</v>
      </c>
      <c r="J157" s="39">
        <f t="shared" si="43"/>
        <v>3.7000000000000002E-3</v>
      </c>
    </row>
    <row r="158" spans="1:10">
      <c r="A158" s="449"/>
      <c r="B158" s="471"/>
      <c r="C158" s="35">
        <v>2017</v>
      </c>
      <c r="D158" s="43">
        <f>E158+F158+G158+H158+I158</f>
        <v>3.7000000000000002E-3</v>
      </c>
      <c r="E158" s="46">
        <f>3.7/1000</f>
        <v>3.7000000000000002E-3</v>
      </c>
      <c r="F158" s="46">
        <v>0</v>
      </c>
      <c r="G158" s="46">
        <v>0</v>
      </c>
      <c r="H158" s="45">
        <v>0</v>
      </c>
      <c r="I158" s="45">
        <v>0</v>
      </c>
      <c r="J158" s="39">
        <f t="shared" si="43"/>
        <v>3.7000000000000002E-3</v>
      </c>
    </row>
    <row r="159" spans="1:10">
      <c r="A159" s="449" t="s">
        <v>369</v>
      </c>
      <c r="B159" s="471" t="s">
        <v>370</v>
      </c>
      <c r="C159" s="37" t="s">
        <v>19</v>
      </c>
      <c r="D159" s="44">
        <f t="shared" ref="D159:I159" si="47">D160+D161+D162</f>
        <v>7.9000000000000001E-2</v>
      </c>
      <c r="E159" s="44">
        <f t="shared" si="47"/>
        <v>7.9000000000000001E-2</v>
      </c>
      <c r="F159" s="44">
        <f t="shared" si="47"/>
        <v>0</v>
      </c>
      <c r="G159" s="44">
        <f t="shared" si="47"/>
        <v>0</v>
      </c>
      <c r="H159" s="45">
        <f t="shared" si="47"/>
        <v>0</v>
      </c>
      <c r="I159" s="45">
        <f t="shared" si="47"/>
        <v>0</v>
      </c>
      <c r="J159" s="39">
        <f t="shared" si="43"/>
        <v>7.9000000000000001E-2</v>
      </c>
    </row>
    <row r="160" spans="1:10">
      <c r="A160" s="449"/>
      <c r="B160" s="471"/>
      <c r="C160" s="35">
        <v>2015</v>
      </c>
      <c r="D160" s="43">
        <f>E160+F160+G160+H160+I160</f>
        <v>2.3E-2</v>
      </c>
      <c r="E160" s="46">
        <f>23/1000</f>
        <v>2.3E-2</v>
      </c>
      <c r="F160" s="46">
        <v>0</v>
      </c>
      <c r="G160" s="46">
        <v>0</v>
      </c>
      <c r="H160" s="45">
        <v>0</v>
      </c>
      <c r="I160" s="45">
        <v>0</v>
      </c>
      <c r="J160" s="39">
        <f t="shared" si="43"/>
        <v>2.3E-2</v>
      </c>
    </row>
    <row r="161" spans="1:10">
      <c r="A161" s="449"/>
      <c r="B161" s="471"/>
      <c r="C161" s="35">
        <v>2016</v>
      </c>
      <c r="D161" s="43">
        <f>E161+F161+G161+H161+I161</f>
        <v>2.8000000000000001E-2</v>
      </c>
      <c r="E161" s="46">
        <f>28/1000</f>
        <v>2.8000000000000001E-2</v>
      </c>
      <c r="F161" s="46">
        <v>0</v>
      </c>
      <c r="G161" s="46">
        <v>0</v>
      </c>
      <c r="H161" s="45">
        <v>0</v>
      </c>
      <c r="I161" s="45">
        <v>0</v>
      </c>
      <c r="J161" s="39">
        <f t="shared" si="43"/>
        <v>2.8000000000000001E-2</v>
      </c>
    </row>
    <row r="162" spans="1:10">
      <c r="A162" s="449"/>
      <c r="B162" s="471"/>
      <c r="C162" s="35">
        <v>2017</v>
      </c>
      <c r="D162" s="43">
        <f>E162+F162+G162+H162+I162</f>
        <v>2.8000000000000001E-2</v>
      </c>
      <c r="E162" s="46">
        <f>28/1000</f>
        <v>2.8000000000000001E-2</v>
      </c>
      <c r="F162" s="46">
        <v>0</v>
      </c>
      <c r="G162" s="46">
        <v>0</v>
      </c>
      <c r="H162" s="45">
        <v>0</v>
      </c>
      <c r="I162" s="45">
        <v>0</v>
      </c>
      <c r="J162" s="39">
        <f t="shared" si="43"/>
        <v>2.8000000000000001E-2</v>
      </c>
    </row>
    <row r="163" spans="1:10" ht="15.75" customHeight="1">
      <c r="A163" s="449" t="s">
        <v>371</v>
      </c>
      <c r="B163" s="467" t="s">
        <v>372</v>
      </c>
      <c r="C163" s="37" t="s">
        <v>19</v>
      </c>
      <c r="D163" s="44">
        <f t="shared" ref="D163:I163" si="48">D164+D165+D166</f>
        <v>2.5000000000000001E-2</v>
      </c>
      <c r="E163" s="44">
        <f t="shared" si="48"/>
        <v>2.5000000000000001E-2</v>
      </c>
      <c r="F163" s="44">
        <f t="shared" si="48"/>
        <v>0</v>
      </c>
      <c r="G163" s="44">
        <f t="shared" si="48"/>
        <v>0</v>
      </c>
      <c r="H163" s="45">
        <f t="shared" si="48"/>
        <v>0</v>
      </c>
      <c r="I163" s="45">
        <f t="shared" si="48"/>
        <v>0</v>
      </c>
      <c r="J163" s="39">
        <f t="shared" si="43"/>
        <v>2.5000000000000001E-2</v>
      </c>
    </row>
    <row r="164" spans="1:10" ht="15.75" customHeight="1">
      <c r="A164" s="449"/>
      <c r="B164" s="467"/>
      <c r="C164" s="35">
        <v>2015</v>
      </c>
      <c r="D164" s="43">
        <f>E164+F164+G164+H164+I164</f>
        <v>5.0000000000000001E-3</v>
      </c>
      <c r="E164" s="46">
        <f>5/1000</f>
        <v>5.0000000000000001E-3</v>
      </c>
      <c r="F164" s="46">
        <v>0</v>
      </c>
      <c r="G164" s="46">
        <v>0</v>
      </c>
      <c r="H164" s="45">
        <v>0</v>
      </c>
      <c r="I164" s="45">
        <v>0</v>
      </c>
      <c r="J164" s="39">
        <f t="shared" si="43"/>
        <v>5.0000000000000001E-3</v>
      </c>
    </row>
    <row r="165" spans="1:10">
      <c r="A165" s="449"/>
      <c r="B165" s="467"/>
      <c r="C165" s="35">
        <v>2016</v>
      </c>
      <c r="D165" s="43">
        <f>E165+F165+G165+H165+I165</f>
        <v>0.01</v>
      </c>
      <c r="E165" s="46">
        <f>10/1000</f>
        <v>0.01</v>
      </c>
      <c r="F165" s="46">
        <v>0</v>
      </c>
      <c r="G165" s="46">
        <v>0</v>
      </c>
      <c r="H165" s="45">
        <v>0</v>
      </c>
      <c r="I165" s="45">
        <v>0</v>
      </c>
      <c r="J165" s="39">
        <f t="shared" si="43"/>
        <v>0.01</v>
      </c>
    </row>
    <row r="166" spans="1:10">
      <c r="A166" s="449"/>
      <c r="B166" s="467"/>
      <c r="C166" s="35">
        <v>2017</v>
      </c>
      <c r="D166" s="43">
        <f>E166+F166+G166+H166+I166</f>
        <v>0.01</v>
      </c>
      <c r="E166" s="46">
        <f>10/1000</f>
        <v>0.01</v>
      </c>
      <c r="F166" s="46">
        <v>0</v>
      </c>
      <c r="G166" s="46">
        <v>0</v>
      </c>
      <c r="H166" s="45">
        <v>0</v>
      </c>
      <c r="I166" s="45">
        <v>0</v>
      </c>
      <c r="J166" s="39">
        <f t="shared" si="43"/>
        <v>0.01</v>
      </c>
    </row>
    <row r="167" spans="1:10">
      <c r="A167" s="449" t="s">
        <v>373</v>
      </c>
      <c r="B167" s="467" t="s">
        <v>374</v>
      </c>
      <c r="C167" s="37" t="s">
        <v>19</v>
      </c>
      <c r="D167" s="44">
        <f t="shared" ref="D167:I167" si="49">D168+D169+D170</f>
        <v>0.03</v>
      </c>
      <c r="E167" s="44">
        <f t="shared" si="49"/>
        <v>0.03</v>
      </c>
      <c r="F167" s="44">
        <f t="shared" si="49"/>
        <v>0</v>
      </c>
      <c r="G167" s="44">
        <f t="shared" si="49"/>
        <v>0</v>
      </c>
      <c r="H167" s="45">
        <f t="shared" si="49"/>
        <v>0</v>
      </c>
      <c r="I167" s="45">
        <f t="shared" si="49"/>
        <v>0</v>
      </c>
      <c r="J167" s="39">
        <f t="shared" si="43"/>
        <v>0.03</v>
      </c>
    </row>
    <row r="168" spans="1:10">
      <c r="A168" s="449"/>
      <c r="B168" s="467"/>
      <c r="C168" s="35">
        <v>2015</v>
      </c>
      <c r="D168" s="43">
        <f>E168+F168+G168+H168+I168</f>
        <v>0.01</v>
      </c>
      <c r="E168" s="46">
        <f>10/1000</f>
        <v>0.01</v>
      </c>
      <c r="F168" s="46">
        <v>0</v>
      </c>
      <c r="G168" s="46">
        <v>0</v>
      </c>
      <c r="H168" s="45">
        <v>0</v>
      </c>
      <c r="I168" s="45">
        <v>0</v>
      </c>
      <c r="J168" s="39">
        <f t="shared" si="43"/>
        <v>0.01</v>
      </c>
    </row>
    <row r="169" spans="1:10">
      <c r="A169" s="449"/>
      <c r="B169" s="467"/>
      <c r="C169" s="35">
        <v>2016</v>
      </c>
      <c r="D169" s="43">
        <f>E169+F169+G169+H169+I169</f>
        <v>0.01</v>
      </c>
      <c r="E169" s="46">
        <f>10/1000</f>
        <v>0.01</v>
      </c>
      <c r="F169" s="46">
        <v>0</v>
      </c>
      <c r="G169" s="46">
        <v>0</v>
      </c>
      <c r="H169" s="45">
        <v>0</v>
      </c>
      <c r="I169" s="45">
        <v>0</v>
      </c>
      <c r="J169" s="39">
        <f t="shared" si="43"/>
        <v>0.01</v>
      </c>
    </row>
    <row r="170" spans="1:10">
      <c r="A170" s="449"/>
      <c r="B170" s="467"/>
      <c r="C170" s="35">
        <v>2017</v>
      </c>
      <c r="D170" s="43">
        <f>E170+F170+G170+H170+I170</f>
        <v>0.01</v>
      </c>
      <c r="E170" s="46">
        <f>10/1000</f>
        <v>0.01</v>
      </c>
      <c r="F170" s="46">
        <v>0</v>
      </c>
      <c r="G170" s="46">
        <v>0</v>
      </c>
      <c r="H170" s="45">
        <v>0</v>
      </c>
      <c r="I170" s="45">
        <v>0</v>
      </c>
      <c r="J170" s="39">
        <f t="shared" si="43"/>
        <v>0.01</v>
      </c>
    </row>
    <row r="171" spans="1:10">
      <c r="A171" s="449" t="s">
        <v>375</v>
      </c>
      <c r="B171" s="467" t="s">
        <v>376</v>
      </c>
      <c r="C171" s="37" t="s">
        <v>19</v>
      </c>
      <c r="D171" s="44">
        <f t="shared" ref="D171:I171" si="50">D172+D173+D174</f>
        <v>1.4999999999999999E-2</v>
      </c>
      <c r="E171" s="44">
        <f t="shared" si="50"/>
        <v>1.4999999999999999E-2</v>
      </c>
      <c r="F171" s="44">
        <f t="shared" si="50"/>
        <v>0</v>
      </c>
      <c r="G171" s="44">
        <f t="shared" si="50"/>
        <v>0</v>
      </c>
      <c r="H171" s="45">
        <f t="shared" si="50"/>
        <v>0</v>
      </c>
      <c r="I171" s="45">
        <f t="shared" si="50"/>
        <v>0</v>
      </c>
      <c r="J171" s="39">
        <f t="shared" si="43"/>
        <v>1.4999999999999999E-2</v>
      </c>
    </row>
    <row r="172" spans="1:10">
      <c r="A172" s="449"/>
      <c r="B172" s="467"/>
      <c r="C172" s="35">
        <v>2015</v>
      </c>
      <c r="D172" s="43">
        <f>E172+F172+G172+H172+I172</f>
        <v>5.0000000000000001E-3</v>
      </c>
      <c r="E172" s="46">
        <f>5/1000</f>
        <v>5.0000000000000001E-3</v>
      </c>
      <c r="F172" s="46">
        <v>0</v>
      </c>
      <c r="G172" s="46">
        <v>0</v>
      </c>
      <c r="H172" s="45">
        <v>0</v>
      </c>
      <c r="I172" s="43">
        <v>0</v>
      </c>
      <c r="J172" s="39">
        <f t="shared" si="43"/>
        <v>5.0000000000000001E-3</v>
      </c>
    </row>
    <row r="173" spans="1:10">
      <c r="A173" s="449"/>
      <c r="B173" s="467"/>
      <c r="C173" s="35">
        <v>2016</v>
      </c>
      <c r="D173" s="43">
        <f>E173+F173+G173+H173+I173</f>
        <v>5.0000000000000001E-3</v>
      </c>
      <c r="E173" s="46">
        <f>5/1000</f>
        <v>5.0000000000000001E-3</v>
      </c>
      <c r="F173" s="46">
        <v>0</v>
      </c>
      <c r="G173" s="46">
        <v>0</v>
      </c>
      <c r="H173" s="45">
        <v>0</v>
      </c>
      <c r="I173" s="43">
        <v>0</v>
      </c>
      <c r="J173" s="39">
        <f t="shared" si="43"/>
        <v>5.0000000000000001E-3</v>
      </c>
    </row>
    <row r="174" spans="1:10">
      <c r="A174" s="449"/>
      <c r="B174" s="467"/>
      <c r="C174" s="35">
        <v>2017</v>
      </c>
      <c r="D174" s="43">
        <f>E174+F174+G174+H174+I174</f>
        <v>5.0000000000000001E-3</v>
      </c>
      <c r="E174" s="46">
        <f>5/1000</f>
        <v>5.0000000000000001E-3</v>
      </c>
      <c r="F174" s="46">
        <v>0</v>
      </c>
      <c r="G174" s="46">
        <v>0</v>
      </c>
      <c r="H174" s="45">
        <v>0</v>
      </c>
      <c r="I174" s="43">
        <v>0</v>
      </c>
      <c r="J174" s="39">
        <f t="shared" si="43"/>
        <v>5.0000000000000001E-3</v>
      </c>
    </row>
    <row r="175" spans="1:10">
      <c r="A175" s="449" t="s">
        <v>377</v>
      </c>
      <c r="B175" s="467" t="s">
        <v>378</v>
      </c>
      <c r="C175" s="37" t="s">
        <v>19</v>
      </c>
      <c r="D175" s="44">
        <f t="shared" ref="D175:I175" si="51">D176+D177+D178</f>
        <v>9.0000000000000011E-3</v>
      </c>
      <c r="E175" s="44">
        <f t="shared" si="51"/>
        <v>9.0000000000000011E-3</v>
      </c>
      <c r="F175" s="44">
        <f t="shared" si="51"/>
        <v>0</v>
      </c>
      <c r="G175" s="44">
        <f t="shared" si="51"/>
        <v>0</v>
      </c>
      <c r="H175" s="45">
        <f t="shared" si="51"/>
        <v>0</v>
      </c>
      <c r="I175" s="45">
        <f t="shared" si="51"/>
        <v>0</v>
      </c>
      <c r="J175" s="39">
        <f t="shared" si="43"/>
        <v>9.0000000000000011E-3</v>
      </c>
    </row>
    <row r="176" spans="1:10">
      <c r="A176" s="449"/>
      <c r="B176" s="467"/>
      <c r="C176" s="35">
        <v>2015</v>
      </c>
      <c r="D176" s="43">
        <f>E176+G176+H176+I176</f>
        <v>3.0000000000000001E-3</v>
      </c>
      <c r="E176" s="46">
        <f>3/1000</f>
        <v>3.0000000000000001E-3</v>
      </c>
      <c r="F176" s="46">
        <v>0</v>
      </c>
      <c r="G176" s="46">
        <v>0</v>
      </c>
      <c r="H176" s="45">
        <v>0</v>
      </c>
      <c r="I176" s="43">
        <v>0</v>
      </c>
      <c r="J176" s="39">
        <f t="shared" si="43"/>
        <v>3.0000000000000001E-3</v>
      </c>
    </row>
    <row r="177" spans="1:10">
      <c r="A177" s="449"/>
      <c r="B177" s="467"/>
      <c r="C177" s="35">
        <v>2016</v>
      </c>
      <c r="D177" s="43">
        <f>E177+G177+H177+I177</f>
        <v>3.0000000000000001E-3</v>
      </c>
      <c r="E177" s="46">
        <f>3/1000</f>
        <v>3.0000000000000001E-3</v>
      </c>
      <c r="F177" s="46">
        <v>0</v>
      </c>
      <c r="G177" s="46">
        <v>0</v>
      </c>
      <c r="H177" s="45">
        <v>0</v>
      </c>
      <c r="I177" s="43">
        <v>0</v>
      </c>
      <c r="J177" s="39">
        <f t="shared" si="43"/>
        <v>3.0000000000000001E-3</v>
      </c>
    </row>
    <row r="178" spans="1:10">
      <c r="A178" s="449"/>
      <c r="B178" s="467"/>
      <c r="C178" s="35">
        <v>2017</v>
      </c>
      <c r="D178" s="43">
        <f>E178+G178+H178+I178</f>
        <v>3.0000000000000001E-3</v>
      </c>
      <c r="E178" s="46">
        <f>3/1000</f>
        <v>3.0000000000000001E-3</v>
      </c>
      <c r="F178" s="46">
        <v>0</v>
      </c>
      <c r="G178" s="46">
        <v>0</v>
      </c>
      <c r="H178" s="45">
        <v>0</v>
      </c>
      <c r="I178" s="43">
        <v>0</v>
      </c>
      <c r="J178" s="39">
        <f t="shared" si="43"/>
        <v>3.0000000000000001E-3</v>
      </c>
    </row>
    <row r="179" spans="1:10">
      <c r="A179" s="449" t="s">
        <v>379</v>
      </c>
      <c r="B179" s="467" t="s">
        <v>380</v>
      </c>
      <c r="C179" s="37" t="s">
        <v>19</v>
      </c>
      <c r="D179" s="44">
        <f t="shared" ref="D179:I179" si="52">D180+D181+D182</f>
        <v>407.78890000000001</v>
      </c>
      <c r="E179" s="44">
        <f t="shared" si="52"/>
        <v>407.78890000000001</v>
      </c>
      <c r="F179" s="44">
        <f t="shared" si="52"/>
        <v>0</v>
      </c>
      <c r="G179" s="44">
        <f t="shared" si="52"/>
        <v>0</v>
      </c>
      <c r="H179" s="45">
        <f t="shared" si="52"/>
        <v>0</v>
      </c>
      <c r="I179" s="45">
        <f t="shared" si="52"/>
        <v>0</v>
      </c>
      <c r="J179" s="39">
        <f t="shared" si="43"/>
        <v>407.78890000000001</v>
      </c>
    </row>
    <row r="180" spans="1:10">
      <c r="A180" s="449"/>
      <c r="B180" s="467"/>
      <c r="C180" s="35">
        <v>2015</v>
      </c>
      <c r="D180" s="43">
        <f>E180+G180+H180+I180</f>
        <v>116.741</v>
      </c>
      <c r="E180" s="46">
        <f>E184+E188+E192+E196+E200+E204+E208+E212</f>
        <v>116.741</v>
      </c>
      <c r="F180" s="46">
        <f t="shared" ref="F180:I182" si="53">F184+F188+F192+F196+F200+F204+F208+F212</f>
        <v>0</v>
      </c>
      <c r="G180" s="46">
        <f t="shared" si="53"/>
        <v>0</v>
      </c>
      <c r="H180" s="46">
        <f t="shared" si="53"/>
        <v>0</v>
      </c>
      <c r="I180" s="46">
        <f t="shared" si="53"/>
        <v>0</v>
      </c>
      <c r="J180" s="39">
        <f t="shared" si="43"/>
        <v>116.741</v>
      </c>
    </row>
    <row r="181" spans="1:10">
      <c r="A181" s="449"/>
      <c r="B181" s="467"/>
      <c r="C181" s="35">
        <v>2016</v>
      </c>
      <c r="D181" s="43">
        <f>E181+G181+H181+I181</f>
        <v>135.0977</v>
      </c>
      <c r="E181" s="46">
        <f>E185+E189+E193+E197+E201+E205+E209+E213</f>
        <v>135.0977</v>
      </c>
      <c r="F181" s="46">
        <f t="shared" si="53"/>
        <v>0</v>
      </c>
      <c r="G181" s="46">
        <f t="shared" si="53"/>
        <v>0</v>
      </c>
      <c r="H181" s="46">
        <f t="shared" si="53"/>
        <v>0</v>
      </c>
      <c r="I181" s="46">
        <f t="shared" si="53"/>
        <v>0</v>
      </c>
      <c r="J181" s="39">
        <f t="shared" si="43"/>
        <v>135.0977</v>
      </c>
    </row>
    <row r="182" spans="1:10">
      <c r="A182" s="449"/>
      <c r="B182" s="467"/>
      <c r="C182" s="35">
        <v>2017</v>
      </c>
      <c r="D182" s="43">
        <f>E182+G182+H182+I182</f>
        <v>155.95019999999997</v>
      </c>
      <c r="E182" s="46">
        <f>E186+E190+E194+E198+E202+E206+E210+E214</f>
        <v>155.95019999999997</v>
      </c>
      <c r="F182" s="46">
        <f t="shared" si="53"/>
        <v>0</v>
      </c>
      <c r="G182" s="46">
        <f t="shared" si="53"/>
        <v>0</v>
      </c>
      <c r="H182" s="46">
        <f t="shared" si="53"/>
        <v>0</v>
      </c>
      <c r="I182" s="46">
        <f t="shared" si="53"/>
        <v>0</v>
      </c>
      <c r="J182" s="39">
        <f t="shared" si="43"/>
        <v>155.95019999999997</v>
      </c>
    </row>
    <row r="183" spans="1:10">
      <c r="A183" s="449" t="s">
        <v>381</v>
      </c>
      <c r="B183" s="470" t="s">
        <v>382</v>
      </c>
      <c r="C183" s="37" t="s">
        <v>19</v>
      </c>
      <c r="D183" s="44">
        <f t="shared" ref="D183:I183" si="54">D184+D185+D186</f>
        <v>13.092300000000002</v>
      </c>
      <c r="E183" s="44">
        <f t="shared" si="54"/>
        <v>13.092300000000002</v>
      </c>
      <c r="F183" s="44">
        <f t="shared" si="54"/>
        <v>0</v>
      </c>
      <c r="G183" s="44">
        <f t="shared" si="54"/>
        <v>0</v>
      </c>
      <c r="H183" s="45">
        <f t="shared" si="54"/>
        <v>0</v>
      </c>
      <c r="I183" s="45">
        <f t="shared" si="54"/>
        <v>0</v>
      </c>
      <c r="J183" s="39">
        <f t="shared" si="43"/>
        <v>13.092300000000002</v>
      </c>
    </row>
    <row r="184" spans="1:10">
      <c r="A184" s="449"/>
      <c r="B184" s="470"/>
      <c r="C184" s="35">
        <v>2015</v>
      </c>
      <c r="D184" s="43">
        <f>E184+F184+G184+H184+I184</f>
        <v>4.3715000000000002</v>
      </c>
      <c r="E184" s="46">
        <f>4371.5/1000</f>
        <v>4.3715000000000002</v>
      </c>
      <c r="F184" s="46">
        <v>0</v>
      </c>
      <c r="G184" s="46">
        <v>0</v>
      </c>
      <c r="H184" s="45">
        <v>0</v>
      </c>
      <c r="I184" s="45">
        <v>0</v>
      </c>
      <c r="J184" s="39">
        <f t="shared" si="43"/>
        <v>4.3715000000000002</v>
      </c>
    </row>
    <row r="185" spans="1:10">
      <c r="A185" s="449"/>
      <c r="B185" s="470"/>
      <c r="C185" s="35">
        <v>2016</v>
      </c>
      <c r="D185" s="43">
        <f>E185+F185+G185+H185+I185</f>
        <v>4.3647</v>
      </c>
      <c r="E185" s="46">
        <f>4364.7/1000</f>
        <v>4.3647</v>
      </c>
      <c r="F185" s="46">
        <v>0</v>
      </c>
      <c r="G185" s="46">
        <v>0</v>
      </c>
      <c r="H185" s="45">
        <v>0</v>
      </c>
      <c r="I185" s="45">
        <v>0</v>
      </c>
      <c r="J185" s="39">
        <f t="shared" si="43"/>
        <v>4.3647</v>
      </c>
    </row>
    <row r="186" spans="1:10">
      <c r="A186" s="449"/>
      <c r="B186" s="470"/>
      <c r="C186" s="35">
        <v>2017</v>
      </c>
      <c r="D186" s="43">
        <f>E186+F186+G186+H186+I186</f>
        <v>4.3561000000000005</v>
      </c>
      <c r="E186" s="46">
        <f>4356.1/1000</f>
        <v>4.3561000000000005</v>
      </c>
      <c r="F186" s="46">
        <v>0</v>
      </c>
      <c r="G186" s="46">
        <v>0</v>
      </c>
      <c r="H186" s="45">
        <v>0</v>
      </c>
      <c r="I186" s="45">
        <v>0</v>
      </c>
      <c r="J186" s="39">
        <f t="shared" si="43"/>
        <v>4.3561000000000005</v>
      </c>
    </row>
    <row r="187" spans="1:10">
      <c r="A187" s="449" t="s">
        <v>383</v>
      </c>
      <c r="B187" s="467" t="s">
        <v>384</v>
      </c>
      <c r="C187" s="37" t="s">
        <v>19</v>
      </c>
      <c r="D187" s="44">
        <f t="shared" ref="D187:I187" si="55">D188+D189+D190</f>
        <v>51.1374</v>
      </c>
      <c r="E187" s="44">
        <f t="shared" si="55"/>
        <v>51.1374</v>
      </c>
      <c r="F187" s="44">
        <f t="shared" si="55"/>
        <v>0</v>
      </c>
      <c r="G187" s="44">
        <f t="shared" si="55"/>
        <v>0</v>
      </c>
      <c r="H187" s="45">
        <f t="shared" si="55"/>
        <v>0</v>
      </c>
      <c r="I187" s="45">
        <f t="shared" si="55"/>
        <v>0</v>
      </c>
      <c r="J187" s="39">
        <f t="shared" si="43"/>
        <v>51.1374</v>
      </c>
    </row>
    <row r="188" spans="1:10">
      <c r="A188" s="449"/>
      <c r="B188" s="467"/>
      <c r="C188" s="35">
        <v>2015</v>
      </c>
      <c r="D188" s="43">
        <f>E188+F188+G188+H188+I188</f>
        <v>17.129200000000001</v>
      </c>
      <c r="E188" s="46">
        <f>17129.2/1000</f>
        <v>17.129200000000001</v>
      </c>
      <c r="F188" s="46">
        <v>0</v>
      </c>
      <c r="G188" s="46">
        <v>0</v>
      </c>
      <c r="H188" s="45">
        <v>0</v>
      </c>
      <c r="I188" s="45">
        <v>0</v>
      </c>
      <c r="J188" s="39">
        <f t="shared" si="43"/>
        <v>17.129200000000001</v>
      </c>
    </row>
    <row r="189" spans="1:10">
      <c r="A189" s="449"/>
      <c r="B189" s="467"/>
      <c r="C189" s="35">
        <v>2016</v>
      </c>
      <c r="D189" s="43">
        <f>E189+F189+G189+H189+I189</f>
        <v>17.0291</v>
      </c>
      <c r="E189" s="46">
        <f>17029.1/1000</f>
        <v>17.0291</v>
      </c>
      <c r="F189" s="46">
        <v>0</v>
      </c>
      <c r="G189" s="46">
        <v>0</v>
      </c>
      <c r="H189" s="45">
        <v>0</v>
      </c>
      <c r="I189" s="45">
        <v>0</v>
      </c>
      <c r="J189" s="39">
        <f t="shared" si="43"/>
        <v>17.0291</v>
      </c>
    </row>
    <row r="190" spans="1:10">
      <c r="A190" s="449"/>
      <c r="B190" s="467"/>
      <c r="C190" s="35">
        <v>2017</v>
      </c>
      <c r="D190" s="43">
        <f>E190+F190+G190+H190+I190</f>
        <v>16.979099999999999</v>
      </c>
      <c r="E190" s="46">
        <f>16979.1/1000</f>
        <v>16.979099999999999</v>
      </c>
      <c r="F190" s="46">
        <v>0</v>
      </c>
      <c r="G190" s="46">
        <v>0</v>
      </c>
      <c r="H190" s="45">
        <v>0</v>
      </c>
      <c r="I190" s="45">
        <v>0</v>
      </c>
      <c r="J190" s="39">
        <f t="shared" si="43"/>
        <v>16.979099999999999</v>
      </c>
    </row>
    <row r="191" spans="1:10">
      <c r="A191" s="449" t="s">
        <v>385</v>
      </c>
      <c r="B191" s="467" t="s">
        <v>386</v>
      </c>
      <c r="C191" s="37" t="s">
        <v>19</v>
      </c>
      <c r="D191" s="44">
        <f t="shared" ref="D191:I191" si="56">D192+D193+D194</f>
        <v>0.316</v>
      </c>
      <c r="E191" s="44">
        <f t="shared" si="56"/>
        <v>0.316</v>
      </c>
      <c r="F191" s="44">
        <f t="shared" si="56"/>
        <v>0</v>
      </c>
      <c r="G191" s="44">
        <f t="shared" si="56"/>
        <v>0</v>
      </c>
      <c r="H191" s="45">
        <f t="shared" si="56"/>
        <v>0</v>
      </c>
      <c r="I191" s="45">
        <f t="shared" si="56"/>
        <v>0</v>
      </c>
      <c r="J191" s="39">
        <f t="shared" si="43"/>
        <v>0.316</v>
      </c>
    </row>
    <row r="192" spans="1:10">
      <c r="A192" s="449"/>
      <c r="B192" s="467"/>
      <c r="C192" s="35">
        <v>2015</v>
      </c>
      <c r="D192" s="43">
        <f>E192+F192+G192+H192+I192</f>
        <v>0.316</v>
      </c>
      <c r="E192" s="46">
        <f>316/1000</f>
        <v>0.316</v>
      </c>
      <c r="F192" s="46">
        <v>0</v>
      </c>
      <c r="G192" s="46">
        <v>0</v>
      </c>
      <c r="H192" s="45">
        <v>0</v>
      </c>
      <c r="I192" s="45">
        <v>0</v>
      </c>
      <c r="J192" s="39">
        <f t="shared" si="43"/>
        <v>0.316</v>
      </c>
    </row>
    <row r="193" spans="1:10">
      <c r="A193" s="449"/>
      <c r="B193" s="467"/>
      <c r="C193" s="35">
        <v>2016</v>
      </c>
      <c r="D193" s="43">
        <f>E193+F193+G193+H193+I193</f>
        <v>0</v>
      </c>
      <c r="E193" s="46">
        <v>0</v>
      </c>
      <c r="F193" s="46">
        <v>0</v>
      </c>
      <c r="G193" s="46">
        <v>0</v>
      </c>
      <c r="H193" s="45">
        <v>0</v>
      </c>
      <c r="I193" s="45">
        <v>0</v>
      </c>
      <c r="J193" s="39">
        <f t="shared" si="43"/>
        <v>0</v>
      </c>
    </row>
    <row r="194" spans="1:10">
      <c r="A194" s="449"/>
      <c r="B194" s="467"/>
      <c r="C194" s="35">
        <v>2017</v>
      </c>
      <c r="D194" s="43">
        <f>E194+F194+G194+H194+I194</f>
        <v>0</v>
      </c>
      <c r="E194" s="46">
        <v>0</v>
      </c>
      <c r="F194" s="46">
        <v>0</v>
      </c>
      <c r="G194" s="46">
        <v>0</v>
      </c>
      <c r="H194" s="45">
        <v>0</v>
      </c>
      <c r="I194" s="45">
        <v>0</v>
      </c>
      <c r="J194" s="39">
        <f t="shared" si="43"/>
        <v>0</v>
      </c>
    </row>
    <row r="195" spans="1:10" ht="19.5" customHeight="1">
      <c r="A195" s="449" t="s">
        <v>387</v>
      </c>
      <c r="B195" s="467" t="s">
        <v>388</v>
      </c>
      <c r="C195" s="37" t="s">
        <v>19</v>
      </c>
      <c r="D195" s="44">
        <f t="shared" ref="D195:I195" si="57">D196+D197+D198</f>
        <v>98.6614</v>
      </c>
      <c r="E195" s="44">
        <f t="shared" si="57"/>
        <v>98.6614</v>
      </c>
      <c r="F195" s="44">
        <f t="shared" si="57"/>
        <v>0</v>
      </c>
      <c r="G195" s="44">
        <f t="shared" si="57"/>
        <v>0</v>
      </c>
      <c r="H195" s="45">
        <f t="shared" si="57"/>
        <v>0</v>
      </c>
      <c r="I195" s="45">
        <f t="shared" si="57"/>
        <v>0</v>
      </c>
      <c r="J195" s="39">
        <f t="shared" si="43"/>
        <v>98.6614</v>
      </c>
    </row>
    <row r="196" spans="1:10">
      <c r="A196" s="449"/>
      <c r="B196" s="467"/>
      <c r="C196" s="35">
        <v>2015</v>
      </c>
      <c r="D196" s="43">
        <f>E196+F196+G196+H196+I196</f>
        <v>24.477400000000003</v>
      </c>
      <c r="E196" s="46">
        <f>24477.4/1000</f>
        <v>24.477400000000003</v>
      </c>
      <c r="F196" s="46">
        <v>0</v>
      </c>
      <c r="G196" s="46">
        <v>0</v>
      </c>
      <c r="H196" s="45">
        <v>0</v>
      </c>
      <c r="I196" s="45">
        <v>0</v>
      </c>
      <c r="J196" s="39">
        <f t="shared" si="43"/>
        <v>24.477400000000003</v>
      </c>
    </row>
    <row r="197" spans="1:10">
      <c r="A197" s="449"/>
      <c r="B197" s="467"/>
      <c r="C197" s="35">
        <v>2016</v>
      </c>
      <c r="D197" s="43">
        <f>E197+F197+G197+H197+I197</f>
        <v>33.338900000000002</v>
      </c>
      <c r="E197" s="46">
        <f>33338.9/1000</f>
        <v>33.338900000000002</v>
      </c>
      <c r="F197" s="46">
        <v>0</v>
      </c>
      <c r="G197" s="46">
        <v>0</v>
      </c>
      <c r="H197" s="45">
        <v>0</v>
      </c>
      <c r="I197" s="45">
        <v>0</v>
      </c>
      <c r="J197" s="39">
        <f t="shared" si="43"/>
        <v>33.338900000000002</v>
      </c>
    </row>
    <row r="198" spans="1:10">
      <c r="A198" s="449"/>
      <c r="B198" s="467"/>
      <c r="C198" s="35">
        <v>2017</v>
      </c>
      <c r="D198" s="43">
        <f>E198+F198+G198+H198+I198</f>
        <v>40.845099999999995</v>
      </c>
      <c r="E198" s="46">
        <f>40845.1/1000</f>
        <v>40.845099999999995</v>
      </c>
      <c r="F198" s="46">
        <v>0</v>
      </c>
      <c r="G198" s="46">
        <v>0</v>
      </c>
      <c r="H198" s="45">
        <v>0</v>
      </c>
      <c r="I198" s="45">
        <v>0</v>
      </c>
      <c r="J198" s="39">
        <f t="shared" si="43"/>
        <v>40.845099999999995</v>
      </c>
    </row>
    <row r="199" spans="1:10">
      <c r="A199" s="449" t="s">
        <v>389</v>
      </c>
      <c r="B199" s="467" t="s">
        <v>390</v>
      </c>
      <c r="C199" s="37" t="s">
        <v>19</v>
      </c>
      <c r="D199" s="44">
        <f t="shared" ref="D199:I199" si="58">D200+D201+D202</f>
        <v>155.68289999999999</v>
      </c>
      <c r="E199" s="44">
        <f t="shared" si="58"/>
        <v>155.68289999999999</v>
      </c>
      <c r="F199" s="44">
        <f t="shared" si="58"/>
        <v>0</v>
      </c>
      <c r="G199" s="44">
        <f t="shared" si="58"/>
        <v>0</v>
      </c>
      <c r="H199" s="45">
        <f t="shared" si="58"/>
        <v>0</v>
      </c>
      <c r="I199" s="45">
        <f t="shared" si="58"/>
        <v>0</v>
      </c>
      <c r="J199" s="39">
        <f t="shared" si="43"/>
        <v>155.68289999999999</v>
      </c>
    </row>
    <row r="200" spans="1:10">
      <c r="A200" s="449"/>
      <c r="B200" s="467"/>
      <c r="C200" s="35">
        <v>2015</v>
      </c>
      <c r="D200" s="43">
        <f>E200+F200+G200+H200+I200</f>
        <v>43.609300000000005</v>
      </c>
      <c r="E200" s="46">
        <f>43609.3/1000</f>
        <v>43.609300000000005</v>
      </c>
      <c r="F200" s="46">
        <v>0</v>
      </c>
      <c r="G200" s="46">
        <v>0</v>
      </c>
      <c r="H200" s="45">
        <v>0</v>
      </c>
      <c r="I200" s="45">
        <v>0</v>
      </c>
      <c r="J200" s="39">
        <f t="shared" si="43"/>
        <v>43.609300000000005</v>
      </c>
    </row>
    <row r="201" spans="1:10">
      <c r="A201" s="449"/>
      <c r="B201" s="467"/>
      <c r="C201" s="35">
        <v>2016</v>
      </c>
      <c r="D201" s="43">
        <f>E201+F201+G201+H201+I201</f>
        <v>51.239100000000001</v>
      </c>
      <c r="E201" s="46">
        <f>51239.1/1000</f>
        <v>51.239100000000001</v>
      </c>
      <c r="F201" s="46">
        <v>0</v>
      </c>
      <c r="G201" s="46">
        <v>0</v>
      </c>
      <c r="H201" s="45">
        <v>0</v>
      </c>
      <c r="I201" s="45">
        <v>0</v>
      </c>
      <c r="J201" s="39">
        <f t="shared" si="43"/>
        <v>51.239100000000001</v>
      </c>
    </row>
    <row r="202" spans="1:10">
      <c r="A202" s="449"/>
      <c r="B202" s="467"/>
      <c r="C202" s="35">
        <v>2017</v>
      </c>
      <c r="D202" s="43">
        <f>E202+F202+G202+H202+I202</f>
        <v>60.834499999999998</v>
      </c>
      <c r="E202" s="46">
        <f>60834.5/1000</f>
        <v>60.834499999999998</v>
      </c>
      <c r="F202" s="46">
        <v>0</v>
      </c>
      <c r="G202" s="46">
        <v>0</v>
      </c>
      <c r="H202" s="45">
        <v>0</v>
      </c>
      <c r="I202" s="45">
        <v>0</v>
      </c>
      <c r="J202" s="39">
        <f t="shared" si="43"/>
        <v>60.834499999999998</v>
      </c>
    </row>
    <row r="203" spans="1:10">
      <c r="A203" s="449" t="s">
        <v>391</v>
      </c>
      <c r="B203" s="467" t="s">
        <v>392</v>
      </c>
      <c r="C203" s="37" t="s">
        <v>19</v>
      </c>
      <c r="D203" s="44">
        <f t="shared" ref="D203:I203" si="59">D204+D205+D206</f>
        <v>59.709400000000002</v>
      </c>
      <c r="E203" s="44">
        <f t="shared" si="59"/>
        <v>59.709400000000002</v>
      </c>
      <c r="F203" s="44">
        <f t="shared" si="59"/>
        <v>0</v>
      </c>
      <c r="G203" s="44">
        <f t="shared" si="59"/>
        <v>0</v>
      </c>
      <c r="H203" s="45">
        <f t="shared" si="59"/>
        <v>0</v>
      </c>
      <c r="I203" s="45">
        <f t="shared" si="59"/>
        <v>0</v>
      </c>
      <c r="J203" s="39">
        <f t="shared" si="43"/>
        <v>59.709400000000002</v>
      </c>
    </row>
    <row r="204" spans="1:10">
      <c r="A204" s="449"/>
      <c r="B204" s="467"/>
      <c r="C204" s="35">
        <v>2015</v>
      </c>
      <c r="D204" s="43">
        <f>E204+F204+G204+H204+I204</f>
        <v>19.035299999999999</v>
      </c>
      <c r="E204" s="46">
        <f>19035.3/1000</f>
        <v>19.035299999999999</v>
      </c>
      <c r="F204" s="46">
        <v>0</v>
      </c>
      <c r="G204" s="46">
        <v>0</v>
      </c>
      <c r="H204" s="45">
        <v>0</v>
      </c>
      <c r="I204" s="45">
        <v>0</v>
      </c>
      <c r="J204" s="39">
        <f t="shared" si="43"/>
        <v>19.035299999999999</v>
      </c>
    </row>
    <row r="205" spans="1:10">
      <c r="A205" s="449"/>
      <c r="B205" s="467"/>
      <c r="C205" s="35">
        <v>2016</v>
      </c>
      <c r="D205" s="43">
        <f>E205+F205+G205+H205+I205</f>
        <v>19.558400000000002</v>
      </c>
      <c r="E205" s="46">
        <f>19558.4/1000</f>
        <v>19.558400000000002</v>
      </c>
      <c r="F205" s="46">
        <v>0</v>
      </c>
      <c r="G205" s="46">
        <v>0</v>
      </c>
      <c r="H205" s="45">
        <v>0</v>
      </c>
      <c r="I205" s="45">
        <v>0</v>
      </c>
      <c r="J205" s="39">
        <f t="shared" si="43"/>
        <v>19.558400000000002</v>
      </c>
    </row>
    <row r="206" spans="1:10">
      <c r="A206" s="449"/>
      <c r="B206" s="467"/>
      <c r="C206" s="35">
        <v>2017</v>
      </c>
      <c r="D206" s="43">
        <f>E206+F206+G206+H206+I206</f>
        <v>21.1157</v>
      </c>
      <c r="E206" s="46">
        <f>21115.7/1000</f>
        <v>21.1157</v>
      </c>
      <c r="F206" s="46">
        <v>0</v>
      </c>
      <c r="G206" s="46">
        <v>0</v>
      </c>
      <c r="H206" s="45">
        <v>0</v>
      </c>
      <c r="I206" s="45">
        <v>0</v>
      </c>
      <c r="J206" s="39">
        <f t="shared" si="43"/>
        <v>21.1157</v>
      </c>
    </row>
    <row r="207" spans="1:10">
      <c r="A207" s="449" t="s">
        <v>393</v>
      </c>
      <c r="B207" s="467" t="s">
        <v>394</v>
      </c>
      <c r="C207" s="37" t="s">
        <v>19</v>
      </c>
      <c r="D207" s="44">
        <f t="shared" ref="D207:I207" si="60">D208+D209+D210</f>
        <v>9.5348000000000006</v>
      </c>
      <c r="E207" s="44">
        <f t="shared" si="60"/>
        <v>9.5348000000000006</v>
      </c>
      <c r="F207" s="44">
        <f t="shared" si="60"/>
        <v>0</v>
      </c>
      <c r="G207" s="44">
        <f t="shared" si="60"/>
        <v>0</v>
      </c>
      <c r="H207" s="45">
        <f t="shared" si="60"/>
        <v>0</v>
      </c>
      <c r="I207" s="45">
        <f t="shared" si="60"/>
        <v>0</v>
      </c>
      <c r="J207" s="39">
        <f t="shared" si="43"/>
        <v>9.5348000000000006</v>
      </c>
    </row>
    <row r="208" spans="1:10">
      <c r="A208" s="449"/>
      <c r="B208" s="467"/>
      <c r="C208" s="35">
        <v>2015</v>
      </c>
      <c r="D208" s="43">
        <f>E208+F208+G208+H208+I208</f>
        <v>2.5683000000000002</v>
      </c>
      <c r="E208" s="46">
        <f>2568.3/1000</f>
        <v>2.5683000000000002</v>
      </c>
      <c r="F208" s="46">
        <v>0</v>
      </c>
      <c r="G208" s="46">
        <v>0</v>
      </c>
      <c r="H208" s="45">
        <v>0</v>
      </c>
      <c r="I208" s="45">
        <v>0</v>
      </c>
      <c r="J208" s="39">
        <f t="shared" ref="J208:J260" si="61">SUM(E208:I208)</f>
        <v>2.5683000000000002</v>
      </c>
    </row>
    <row r="209" spans="1:10">
      <c r="A209" s="449"/>
      <c r="B209" s="467"/>
      <c r="C209" s="35">
        <v>2016</v>
      </c>
      <c r="D209" s="43">
        <f>E209+F209+G209+H209+I209</f>
        <v>3.1275999999999997</v>
      </c>
      <c r="E209" s="46">
        <f>3127.6/1000</f>
        <v>3.1275999999999997</v>
      </c>
      <c r="F209" s="46">
        <v>0</v>
      </c>
      <c r="G209" s="46">
        <v>0</v>
      </c>
      <c r="H209" s="45">
        <v>0</v>
      </c>
      <c r="I209" s="45">
        <v>0</v>
      </c>
      <c r="J209" s="39">
        <f t="shared" si="61"/>
        <v>3.1275999999999997</v>
      </c>
    </row>
    <row r="210" spans="1:10">
      <c r="A210" s="449"/>
      <c r="B210" s="467"/>
      <c r="C210" s="35">
        <v>2017</v>
      </c>
      <c r="D210" s="43">
        <f>E210+F210+G210+H210+I210</f>
        <v>3.8389000000000002</v>
      </c>
      <c r="E210" s="46">
        <f>3838.9/1000</f>
        <v>3.8389000000000002</v>
      </c>
      <c r="F210" s="46">
        <v>0</v>
      </c>
      <c r="G210" s="46">
        <v>0</v>
      </c>
      <c r="H210" s="45">
        <v>0</v>
      </c>
      <c r="I210" s="45">
        <v>0</v>
      </c>
      <c r="J210" s="39">
        <f t="shared" si="61"/>
        <v>3.8389000000000002</v>
      </c>
    </row>
    <row r="211" spans="1:10">
      <c r="A211" s="449" t="s">
        <v>395</v>
      </c>
      <c r="B211" s="467" t="s">
        <v>396</v>
      </c>
      <c r="C211" s="37" t="s">
        <v>19</v>
      </c>
      <c r="D211" s="44">
        <f t="shared" ref="D211:I211" si="62">D212+D213+D214</f>
        <v>19.654699999999998</v>
      </c>
      <c r="E211" s="44">
        <f t="shared" si="62"/>
        <v>19.654699999999998</v>
      </c>
      <c r="F211" s="44">
        <f t="shared" si="62"/>
        <v>0</v>
      </c>
      <c r="G211" s="44">
        <f t="shared" si="62"/>
        <v>0</v>
      </c>
      <c r="H211" s="45">
        <f t="shared" si="62"/>
        <v>0</v>
      </c>
      <c r="I211" s="45">
        <f t="shared" si="62"/>
        <v>0</v>
      </c>
      <c r="J211" s="39">
        <f t="shared" si="61"/>
        <v>19.654699999999998</v>
      </c>
    </row>
    <row r="212" spans="1:10">
      <c r="A212" s="449"/>
      <c r="B212" s="467"/>
      <c r="C212" s="35">
        <v>2015</v>
      </c>
      <c r="D212" s="43">
        <f>E212+F212+G212+H212+I212</f>
        <v>5.234</v>
      </c>
      <c r="E212" s="46">
        <f>5234/1000</f>
        <v>5.234</v>
      </c>
      <c r="F212" s="46">
        <v>0</v>
      </c>
      <c r="G212" s="46">
        <v>0</v>
      </c>
      <c r="H212" s="45">
        <v>0</v>
      </c>
      <c r="I212" s="45">
        <v>0</v>
      </c>
      <c r="J212" s="39">
        <f t="shared" si="61"/>
        <v>5.234</v>
      </c>
    </row>
    <row r="213" spans="1:10">
      <c r="A213" s="449"/>
      <c r="B213" s="467"/>
      <c r="C213" s="35">
        <v>2016</v>
      </c>
      <c r="D213" s="43">
        <f>E213+F213+G213+H213+I213</f>
        <v>6.4398999999999997</v>
      </c>
      <c r="E213" s="46">
        <f>6439.9/1000</f>
        <v>6.4398999999999997</v>
      </c>
      <c r="F213" s="46">
        <v>0</v>
      </c>
      <c r="G213" s="46">
        <v>0</v>
      </c>
      <c r="H213" s="45">
        <v>0</v>
      </c>
      <c r="I213" s="45">
        <v>0</v>
      </c>
      <c r="J213" s="39">
        <f t="shared" si="61"/>
        <v>6.4398999999999997</v>
      </c>
    </row>
    <row r="214" spans="1:10">
      <c r="A214" s="449"/>
      <c r="B214" s="467"/>
      <c r="C214" s="35">
        <v>2017</v>
      </c>
      <c r="D214" s="43">
        <f>E214+F214+G214+H214+I214</f>
        <v>7.9808000000000003</v>
      </c>
      <c r="E214" s="46">
        <f>7980.8/1000</f>
        <v>7.9808000000000003</v>
      </c>
      <c r="F214" s="46">
        <v>0</v>
      </c>
      <c r="G214" s="46">
        <v>0</v>
      </c>
      <c r="H214" s="45">
        <v>0</v>
      </c>
      <c r="I214" s="45">
        <v>0</v>
      </c>
      <c r="J214" s="39">
        <f t="shared" si="61"/>
        <v>7.9808000000000003</v>
      </c>
    </row>
    <row r="215" spans="1:10">
      <c r="A215" s="449" t="s">
        <v>397</v>
      </c>
      <c r="B215" s="437" t="s">
        <v>398</v>
      </c>
      <c r="C215" s="37" t="s">
        <v>19</v>
      </c>
      <c r="D215" s="44">
        <f>D216+D217+D218</f>
        <v>1.9881000000000002</v>
      </c>
      <c r="E215" s="44">
        <f>E216+E217+E218</f>
        <v>1.3407</v>
      </c>
      <c r="F215" s="44">
        <v>0</v>
      </c>
      <c r="G215" s="44">
        <f>G216+G217+G218</f>
        <v>0.64740000000000009</v>
      </c>
      <c r="H215" s="44">
        <f>H216+H217+H218</f>
        <v>0</v>
      </c>
      <c r="I215" s="44">
        <f>I216+I217+I218</f>
        <v>0</v>
      </c>
      <c r="J215" s="39">
        <f t="shared" si="61"/>
        <v>1.9881000000000002</v>
      </c>
    </row>
    <row r="216" spans="1:10">
      <c r="A216" s="449"/>
      <c r="B216" s="437"/>
      <c r="C216" s="35">
        <v>2015</v>
      </c>
      <c r="D216" s="43">
        <f>E216+F216+G216+H216+I216</f>
        <v>0.64290000000000003</v>
      </c>
      <c r="E216" s="46">
        <f>427.1/1000</f>
        <v>0.42710000000000004</v>
      </c>
      <c r="F216" s="44">
        <v>0</v>
      </c>
      <c r="G216" s="46">
        <f>215.8/1000</f>
        <v>0.21580000000000002</v>
      </c>
      <c r="H216" s="44">
        <v>0</v>
      </c>
      <c r="I216" s="44">
        <v>0</v>
      </c>
      <c r="J216" s="39">
        <f t="shared" si="61"/>
        <v>0.64290000000000003</v>
      </c>
    </row>
    <row r="217" spans="1:10">
      <c r="A217" s="449"/>
      <c r="B217" s="437"/>
      <c r="C217" s="35">
        <v>2016</v>
      </c>
      <c r="D217" s="43">
        <f>E217+F217+G217+H217+I217</f>
        <v>0.66300000000000003</v>
      </c>
      <c r="E217" s="46">
        <f>447.2/1000</f>
        <v>0.44719999999999999</v>
      </c>
      <c r="F217" s="44">
        <v>0</v>
      </c>
      <c r="G217" s="46">
        <f>215.8/1000</f>
        <v>0.21580000000000002</v>
      </c>
      <c r="H217" s="44">
        <v>0</v>
      </c>
      <c r="I217" s="44">
        <v>0</v>
      </c>
      <c r="J217" s="39">
        <f t="shared" si="61"/>
        <v>0.66300000000000003</v>
      </c>
    </row>
    <row r="218" spans="1:10">
      <c r="A218" s="449"/>
      <c r="B218" s="437"/>
      <c r="C218" s="35">
        <v>2017</v>
      </c>
      <c r="D218" s="43">
        <f>E218+F218+G218+H218+I218</f>
        <v>0.68220000000000003</v>
      </c>
      <c r="E218" s="46">
        <f>466.4/1000</f>
        <v>0.46639999999999998</v>
      </c>
      <c r="F218" s="44">
        <v>0</v>
      </c>
      <c r="G218" s="46">
        <f>215.8/1000</f>
        <v>0.21580000000000002</v>
      </c>
      <c r="H218" s="44">
        <v>0</v>
      </c>
      <c r="I218" s="44">
        <v>0</v>
      </c>
      <c r="J218" s="39">
        <f t="shared" si="61"/>
        <v>0.68220000000000003</v>
      </c>
    </row>
    <row r="219" spans="1:10">
      <c r="A219" s="449" t="s">
        <v>399</v>
      </c>
      <c r="B219" s="437" t="s">
        <v>400</v>
      </c>
      <c r="C219" s="37" t="s">
        <v>19</v>
      </c>
      <c r="D219" s="44">
        <f t="shared" ref="D219:I219" si="63">D220+D221+D222</f>
        <v>1.0203</v>
      </c>
      <c r="E219" s="44">
        <f t="shared" si="63"/>
        <v>1.0203</v>
      </c>
      <c r="F219" s="44">
        <f t="shared" si="63"/>
        <v>0</v>
      </c>
      <c r="G219" s="44">
        <f t="shared" si="63"/>
        <v>0</v>
      </c>
      <c r="H219" s="44">
        <f t="shared" si="63"/>
        <v>0</v>
      </c>
      <c r="I219" s="44">
        <f t="shared" si="63"/>
        <v>0</v>
      </c>
      <c r="J219" s="39">
        <f t="shared" si="61"/>
        <v>1.0203</v>
      </c>
    </row>
    <row r="220" spans="1:10">
      <c r="A220" s="449"/>
      <c r="B220" s="437"/>
      <c r="C220" s="35">
        <v>2015</v>
      </c>
      <c r="D220" s="44">
        <f>I220+H220+G220+F220+E220</f>
        <v>0.32029999999999997</v>
      </c>
      <c r="E220" s="46">
        <v>0.32029999999999997</v>
      </c>
      <c r="F220" s="46">
        <v>0</v>
      </c>
      <c r="G220" s="46">
        <v>0</v>
      </c>
      <c r="H220" s="46">
        <v>0</v>
      </c>
      <c r="I220" s="46">
        <v>0</v>
      </c>
      <c r="J220" s="39">
        <f t="shared" si="61"/>
        <v>0.32029999999999997</v>
      </c>
    </row>
    <row r="221" spans="1:10">
      <c r="A221" s="449"/>
      <c r="B221" s="437"/>
      <c r="C221" s="35">
        <v>2016</v>
      </c>
      <c r="D221" s="44">
        <f>I221+H221+G221+F221+E221</f>
        <v>0.34039999999999998</v>
      </c>
      <c r="E221" s="46">
        <v>0.34039999999999998</v>
      </c>
      <c r="F221" s="46">
        <v>0</v>
      </c>
      <c r="G221" s="46">
        <v>0</v>
      </c>
      <c r="H221" s="46">
        <v>0</v>
      </c>
      <c r="I221" s="46">
        <v>0</v>
      </c>
      <c r="J221" s="39">
        <f t="shared" si="61"/>
        <v>0.34039999999999998</v>
      </c>
    </row>
    <row r="222" spans="1:10">
      <c r="A222" s="449"/>
      <c r="B222" s="437"/>
      <c r="C222" s="35">
        <v>2017</v>
      </c>
      <c r="D222" s="44">
        <f>I222+H222+G222+F222+E222</f>
        <v>0.35959999999999998</v>
      </c>
      <c r="E222" s="46">
        <v>0.35959999999999998</v>
      </c>
      <c r="F222" s="46">
        <v>0</v>
      </c>
      <c r="G222" s="46">
        <v>0</v>
      </c>
      <c r="H222" s="46">
        <v>0</v>
      </c>
      <c r="I222" s="46">
        <v>0</v>
      </c>
      <c r="J222" s="39">
        <f t="shared" si="61"/>
        <v>0.35959999999999998</v>
      </c>
    </row>
    <row r="223" spans="1:10">
      <c r="A223" s="449" t="s">
        <v>401</v>
      </c>
      <c r="B223" s="437" t="s">
        <v>402</v>
      </c>
      <c r="C223" s="37" t="s">
        <v>19</v>
      </c>
      <c r="D223" s="44">
        <f t="shared" ref="D223:I223" si="64">D224+D225+D226</f>
        <v>0.71939999999999993</v>
      </c>
      <c r="E223" s="44">
        <f t="shared" si="64"/>
        <v>7.2000000000000008E-2</v>
      </c>
      <c r="F223" s="44">
        <f t="shared" si="64"/>
        <v>0</v>
      </c>
      <c r="G223" s="44">
        <f t="shared" si="64"/>
        <v>0.64739999999999998</v>
      </c>
      <c r="H223" s="44">
        <f t="shared" si="64"/>
        <v>0</v>
      </c>
      <c r="I223" s="44">
        <f t="shared" si="64"/>
        <v>0</v>
      </c>
      <c r="J223" s="39">
        <f t="shared" si="61"/>
        <v>0.71940000000000004</v>
      </c>
    </row>
    <row r="224" spans="1:10">
      <c r="A224" s="449"/>
      <c r="B224" s="437"/>
      <c r="C224" s="35">
        <v>2015</v>
      </c>
      <c r="D224" s="44">
        <f>E224+F224+G224+H224+I224</f>
        <v>0.23979999999999999</v>
      </c>
      <c r="E224" s="46">
        <v>2.4E-2</v>
      </c>
      <c r="F224" s="46">
        <v>0</v>
      </c>
      <c r="G224" s="46">
        <v>0.21579999999999999</v>
      </c>
      <c r="H224" s="46">
        <v>0</v>
      </c>
      <c r="I224" s="46">
        <v>0</v>
      </c>
      <c r="J224" s="39">
        <f t="shared" si="61"/>
        <v>0.23979999999999999</v>
      </c>
    </row>
    <row r="225" spans="1:13">
      <c r="A225" s="449"/>
      <c r="B225" s="437"/>
      <c r="C225" s="35">
        <v>2016</v>
      </c>
      <c r="D225" s="44">
        <f>E225+F225+G225+H225+I225</f>
        <v>0.23979999999999999</v>
      </c>
      <c r="E225" s="46">
        <v>2.4E-2</v>
      </c>
      <c r="F225" s="46">
        <v>0</v>
      </c>
      <c r="G225" s="46">
        <v>0.21579999999999999</v>
      </c>
      <c r="H225" s="46">
        <v>0</v>
      </c>
      <c r="I225" s="46">
        <v>0</v>
      </c>
      <c r="J225" s="39">
        <f t="shared" si="61"/>
        <v>0.23979999999999999</v>
      </c>
    </row>
    <row r="226" spans="1:13">
      <c r="A226" s="449"/>
      <c r="B226" s="437"/>
      <c r="C226" s="35">
        <v>2017</v>
      </c>
      <c r="D226" s="44">
        <f>E226+F226+G226+H226+I226</f>
        <v>0.23979999999999999</v>
      </c>
      <c r="E226" s="46">
        <v>2.4E-2</v>
      </c>
      <c r="F226" s="46">
        <v>0</v>
      </c>
      <c r="G226" s="46">
        <v>0.21579999999999999</v>
      </c>
      <c r="H226" s="46">
        <v>0</v>
      </c>
      <c r="I226" s="46">
        <v>0</v>
      </c>
      <c r="J226" s="39">
        <f t="shared" si="61"/>
        <v>0.23979999999999999</v>
      </c>
    </row>
    <row r="227" spans="1:13">
      <c r="A227" s="449" t="s">
        <v>403</v>
      </c>
      <c r="B227" s="437" t="s">
        <v>404</v>
      </c>
      <c r="C227" s="37" t="s">
        <v>19</v>
      </c>
      <c r="D227" s="44">
        <f t="shared" ref="D227:I227" si="65">D228+D229+D230</f>
        <v>0.24840000000000001</v>
      </c>
      <c r="E227" s="44">
        <f t="shared" si="65"/>
        <v>0.24840000000000001</v>
      </c>
      <c r="F227" s="44">
        <f t="shared" si="65"/>
        <v>0</v>
      </c>
      <c r="G227" s="44">
        <f t="shared" si="65"/>
        <v>0</v>
      </c>
      <c r="H227" s="44">
        <f t="shared" si="65"/>
        <v>0</v>
      </c>
      <c r="I227" s="44">
        <f t="shared" si="65"/>
        <v>0</v>
      </c>
      <c r="J227" s="39">
        <f t="shared" si="61"/>
        <v>0.24840000000000001</v>
      </c>
    </row>
    <row r="228" spans="1:13">
      <c r="A228" s="449"/>
      <c r="B228" s="437"/>
      <c r="C228" s="35">
        <v>2015</v>
      </c>
      <c r="D228" s="43">
        <f>E228+F228+G228+H228+I228</f>
        <v>8.2799999999999999E-2</v>
      </c>
      <c r="E228" s="46">
        <v>8.2799999999999999E-2</v>
      </c>
      <c r="F228" s="46">
        <v>0</v>
      </c>
      <c r="G228" s="46">
        <v>0</v>
      </c>
      <c r="H228" s="46">
        <v>0</v>
      </c>
      <c r="I228" s="46">
        <v>0</v>
      </c>
      <c r="J228" s="39">
        <f t="shared" si="61"/>
        <v>8.2799999999999999E-2</v>
      </c>
    </row>
    <row r="229" spans="1:13">
      <c r="A229" s="449"/>
      <c r="B229" s="437"/>
      <c r="C229" s="35">
        <v>2016</v>
      </c>
      <c r="D229" s="43">
        <f>E229+F229+G229+H229+I229</f>
        <v>8.2799999999999999E-2</v>
      </c>
      <c r="E229" s="46">
        <v>8.2799999999999999E-2</v>
      </c>
      <c r="F229" s="46">
        <v>0</v>
      </c>
      <c r="G229" s="46">
        <v>0</v>
      </c>
      <c r="H229" s="46">
        <v>0</v>
      </c>
      <c r="I229" s="46">
        <v>0</v>
      </c>
      <c r="J229" s="39">
        <f t="shared" si="61"/>
        <v>8.2799999999999999E-2</v>
      </c>
    </row>
    <row r="230" spans="1:13">
      <c r="A230" s="449"/>
      <c r="B230" s="437"/>
      <c r="C230" s="35">
        <v>2017</v>
      </c>
      <c r="D230" s="43">
        <f>E230+F230+G230+H230+I230</f>
        <v>8.2799999999999999E-2</v>
      </c>
      <c r="E230" s="46">
        <v>8.2799999999999999E-2</v>
      </c>
      <c r="F230" s="46">
        <v>0</v>
      </c>
      <c r="G230" s="46">
        <v>0</v>
      </c>
      <c r="H230" s="46">
        <v>0</v>
      </c>
      <c r="I230" s="46">
        <v>0</v>
      </c>
      <c r="J230" s="39">
        <f t="shared" si="61"/>
        <v>8.2799999999999999E-2</v>
      </c>
    </row>
    <row r="231" spans="1:13">
      <c r="A231" s="449" t="s">
        <v>405</v>
      </c>
      <c r="B231" s="469" t="s">
        <v>59</v>
      </c>
      <c r="C231" s="37" t="s">
        <v>19</v>
      </c>
      <c r="D231" s="44">
        <f t="shared" ref="D231:I231" si="66">D232+D233+D234</f>
        <v>48.314019999999999</v>
      </c>
      <c r="E231" s="44">
        <f t="shared" si="66"/>
        <v>7.8270000000000008</v>
      </c>
      <c r="F231" s="44">
        <f t="shared" si="66"/>
        <v>5.49892</v>
      </c>
      <c r="G231" s="44">
        <f t="shared" si="66"/>
        <v>7.1321000000000012</v>
      </c>
      <c r="H231" s="44">
        <f t="shared" si="66"/>
        <v>27.856000000000002</v>
      </c>
      <c r="I231" s="44">
        <f t="shared" si="66"/>
        <v>0</v>
      </c>
      <c r="J231" s="39">
        <f t="shared" si="61"/>
        <v>48.314019999999999</v>
      </c>
    </row>
    <row r="232" spans="1:13">
      <c r="A232" s="449"/>
      <c r="B232" s="469"/>
      <c r="C232" s="35">
        <v>2015</v>
      </c>
      <c r="D232" s="43">
        <f t="shared" ref="D232:I232" si="67">D236</f>
        <v>15.507000000000001</v>
      </c>
      <c r="E232" s="43">
        <f t="shared" si="67"/>
        <v>2.5230000000000001</v>
      </c>
      <c r="F232" s="43">
        <f t="shared" si="67"/>
        <v>1.78308</v>
      </c>
      <c r="G232" s="43">
        <f t="shared" si="67"/>
        <v>2.2729200000000001</v>
      </c>
      <c r="H232" s="43">
        <f t="shared" si="67"/>
        <v>8.9280000000000008</v>
      </c>
      <c r="I232" s="43">
        <f t="shared" si="67"/>
        <v>0</v>
      </c>
      <c r="J232" s="39">
        <f t="shared" si="61"/>
        <v>15.507000000000001</v>
      </c>
    </row>
    <row r="233" spans="1:13">
      <c r="A233" s="449"/>
      <c r="B233" s="469"/>
      <c r="C233" s="35">
        <v>2016</v>
      </c>
      <c r="D233" s="43">
        <f t="shared" ref="D233:I234" si="68">D245</f>
        <v>16.019220000000001</v>
      </c>
      <c r="E233" s="43">
        <f t="shared" si="68"/>
        <v>2.6520000000000001</v>
      </c>
      <c r="F233" s="43">
        <f t="shared" si="68"/>
        <v>1.7689600000000001</v>
      </c>
      <c r="G233" s="43">
        <f t="shared" si="68"/>
        <v>2.3132600000000001</v>
      </c>
      <c r="H233" s="43">
        <f t="shared" si="68"/>
        <v>9.2850000000000001</v>
      </c>
      <c r="I233" s="43">
        <f t="shared" si="68"/>
        <v>0</v>
      </c>
      <c r="J233" s="39">
        <f t="shared" si="61"/>
        <v>16.019220000000001</v>
      </c>
    </row>
    <row r="234" spans="1:13">
      <c r="A234" s="449"/>
      <c r="B234" s="469"/>
      <c r="C234" s="35">
        <v>2017</v>
      </c>
      <c r="D234" s="43">
        <f t="shared" si="68"/>
        <v>16.787800000000001</v>
      </c>
      <c r="E234" s="43">
        <f t="shared" si="68"/>
        <v>2.6520000000000001</v>
      </c>
      <c r="F234" s="43">
        <f t="shared" si="68"/>
        <v>1.9468800000000002</v>
      </c>
      <c r="G234" s="43">
        <f t="shared" si="68"/>
        <v>2.5459200000000002</v>
      </c>
      <c r="H234" s="43">
        <f t="shared" si="68"/>
        <v>9.6430000000000007</v>
      </c>
      <c r="I234" s="43">
        <f t="shared" si="68"/>
        <v>0</v>
      </c>
      <c r="J234" s="39">
        <f t="shared" si="61"/>
        <v>16.787800000000001</v>
      </c>
    </row>
    <row r="235" spans="1:13" ht="12.75" customHeight="1">
      <c r="A235" s="449" t="s">
        <v>46</v>
      </c>
      <c r="B235" s="445" t="s">
        <v>406</v>
      </c>
      <c r="C235" s="37" t="s">
        <v>19</v>
      </c>
      <c r="D235" s="44">
        <f t="shared" ref="D235:I235" si="69">D236+D237+D238</f>
        <v>48.314019999999999</v>
      </c>
      <c r="E235" s="44">
        <f t="shared" si="69"/>
        <v>7.8270000000000008</v>
      </c>
      <c r="F235" s="44">
        <f t="shared" si="69"/>
        <v>5.49892</v>
      </c>
      <c r="G235" s="44">
        <f t="shared" si="69"/>
        <v>7.1321000000000012</v>
      </c>
      <c r="H235" s="44">
        <f t="shared" si="69"/>
        <v>27.856000000000002</v>
      </c>
      <c r="I235" s="44">
        <f t="shared" si="69"/>
        <v>0</v>
      </c>
      <c r="J235" s="39">
        <f t="shared" si="61"/>
        <v>48.314019999999999</v>
      </c>
      <c r="K235" s="47"/>
      <c r="L235" s="48"/>
      <c r="M235" s="48"/>
    </row>
    <row r="236" spans="1:13">
      <c r="A236" s="449"/>
      <c r="B236" s="445"/>
      <c r="C236" s="35">
        <v>2015</v>
      </c>
      <c r="D236" s="43">
        <f>E236+F236+G236+H236+I236</f>
        <v>15.507000000000001</v>
      </c>
      <c r="E236" s="46">
        <f>E244+E240</f>
        <v>2.5230000000000001</v>
      </c>
      <c r="F236" s="46">
        <f>F244+F240</f>
        <v>1.78308</v>
      </c>
      <c r="G236" s="46">
        <f>G244+G240</f>
        <v>2.2729200000000001</v>
      </c>
      <c r="H236" s="46">
        <f>H244+H240</f>
        <v>8.9280000000000008</v>
      </c>
      <c r="I236" s="46">
        <f>I244+I240</f>
        <v>0</v>
      </c>
      <c r="J236" s="39">
        <f t="shared" si="61"/>
        <v>15.507000000000001</v>
      </c>
      <c r="K236" s="48"/>
      <c r="L236" s="48"/>
      <c r="M236" s="48"/>
    </row>
    <row r="237" spans="1:13">
      <c r="A237" s="449"/>
      <c r="B237" s="445"/>
      <c r="C237" s="35">
        <v>2016</v>
      </c>
      <c r="D237" s="43">
        <f>E237+F237+G237+H237+I237</f>
        <v>16.019220000000001</v>
      </c>
      <c r="E237" s="46">
        <f t="shared" ref="E237:I238" si="70">E245+E241</f>
        <v>2.6520000000000001</v>
      </c>
      <c r="F237" s="46">
        <f t="shared" si="70"/>
        <v>1.7689600000000001</v>
      </c>
      <c r="G237" s="46">
        <f t="shared" si="70"/>
        <v>2.3132600000000001</v>
      </c>
      <c r="H237" s="46">
        <f t="shared" si="70"/>
        <v>9.2850000000000001</v>
      </c>
      <c r="I237" s="46">
        <f t="shared" si="70"/>
        <v>0</v>
      </c>
      <c r="J237" s="39">
        <f t="shared" si="61"/>
        <v>16.019220000000001</v>
      </c>
      <c r="K237" s="48"/>
      <c r="L237" s="48"/>
      <c r="M237" s="48"/>
    </row>
    <row r="238" spans="1:13">
      <c r="A238" s="449"/>
      <c r="B238" s="445"/>
      <c r="C238" s="35">
        <v>2017</v>
      </c>
      <c r="D238" s="43">
        <f>E238+F238+G238+H238+I238</f>
        <v>16.787800000000001</v>
      </c>
      <c r="E238" s="46">
        <f t="shared" si="70"/>
        <v>2.6520000000000001</v>
      </c>
      <c r="F238" s="46">
        <f t="shared" si="70"/>
        <v>1.9468800000000002</v>
      </c>
      <c r="G238" s="46">
        <f t="shared" si="70"/>
        <v>2.5459200000000002</v>
      </c>
      <c r="H238" s="46">
        <f t="shared" si="70"/>
        <v>9.6430000000000007</v>
      </c>
      <c r="I238" s="46">
        <f t="shared" si="70"/>
        <v>0</v>
      </c>
      <c r="J238" s="39">
        <f t="shared" si="61"/>
        <v>16.787800000000001</v>
      </c>
      <c r="K238" s="48"/>
      <c r="L238" s="48"/>
      <c r="M238" s="48"/>
    </row>
    <row r="239" spans="1:13" ht="12.75" customHeight="1">
      <c r="A239" s="449" t="s">
        <v>407</v>
      </c>
      <c r="B239" s="437" t="s">
        <v>408</v>
      </c>
      <c r="C239" s="37" t="s">
        <v>19</v>
      </c>
      <c r="D239" s="44">
        <f t="shared" ref="D239:I239" si="71">D240+D241+D242</f>
        <v>0</v>
      </c>
      <c r="E239" s="44">
        <f t="shared" si="71"/>
        <v>0</v>
      </c>
      <c r="F239" s="44">
        <f t="shared" si="71"/>
        <v>0</v>
      </c>
      <c r="G239" s="44">
        <f t="shared" si="71"/>
        <v>0</v>
      </c>
      <c r="H239" s="44">
        <f t="shared" si="71"/>
        <v>0</v>
      </c>
      <c r="I239" s="44">
        <f t="shared" si="71"/>
        <v>0</v>
      </c>
      <c r="J239" s="39">
        <f t="shared" si="61"/>
        <v>0</v>
      </c>
      <c r="K239" s="48"/>
      <c r="L239" s="48"/>
      <c r="M239" s="48"/>
    </row>
    <row r="240" spans="1:13" ht="12.75" customHeight="1">
      <c r="A240" s="449"/>
      <c r="B240" s="437"/>
      <c r="C240" s="35">
        <v>2015</v>
      </c>
      <c r="D240" s="43">
        <f>E240+F240+G240+H240+I240</f>
        <v>0</v>
      </c>
      <c r="E240" s="49">
        <v>0</v>
      </c>
      <c r="F240" s="49">
        <v>0</v>
      </c>
      <c r="G240" s="49">
        <v>0</v>
      </c>
      <c r="H240" s="49">
        <v>0</v>
      </c>
      <c r="I240" s="49">
        <v>0</v>
      </c>
      <c r="J240" s="39">
        <f t="shared" si="61"/>
        <v>0</v>
      </c>
      <c r="K240" s="468"/>
      <c r="L240" s="468"/>
      <c r="M240" s="48"/>
    </row>
    <row r="241" spans="1:13" ht="12.75" customHeight="1">
      <c r="A241" s="449"/>
      <c r="B241" s="437"/>
      <c r="C241" s="35">
        <v>2016</v>
      </c>
      <c r="D241" s="43">
        <f>E241+F241+G241+H241+I241</f>
        <v>0</v>
      </c>
      <c r="E241" s="49">
        <v>0</v>
      </c>
      <c r="F241" s="49">
        <v>0</v>
      </c>
      <c r="G241" s="49">
        <v>0</v>
      </c>
      <c r="H241" s="49">
        <v>0</v>
      </c>
      <c r="I241" s="49">
        <v>0</v>
      </c>
      <c r="J241" s="39">
        <f t="shared" si="61"/>
        <v>0</v>
      </c>
      <c r="K241" s="468"/>
      <c r="L241" s="468"/>
      <c r="M241" s="48"/>
    </row>
    <row r="242" spans="1:13" ht="12.75" customHeight="1">
      <c r="A242" s="449"/>
      <c r="B242" s="437"/>
      <c r="C242" s="35">
        <v>2017</v>
      </c>
      <c r="D242" s="43">
        <f>E242+F242+G242+H242+I242</f>
        <v>0</v>
      </c>
      <c r="E242" s="49">
        <v>0</v>
      </c>
      <c r="F242" s="49">
        <v>0</v>
      </c>
      <c r="G242" s="49">
        <v>0</v>
      </c>
      <c r="H242" s="49">
        <v>0</v>
      </c>
      <c r="I242" s="49">
        <v>0</v>
      </c>
      <c r="J242" s="39">
        <f t="shared" si="61"/>
        <v>0</v>
      </c>
      <c r="K242" s="468"/>
      <c r="L242" s="468"/>
      <c r="M242" s="48"/>
    </row>
    <row r="243" spans="1:13" ht="12.75" customHeight="1">
      <c r="A243" s="449" t="s">
        <v>409</v>
      </c>
      <c r="B243" s="439" t="s">
        <v>410</v>
      </c>
      <c r="C243" s="37" t="s">
        <v>19</v>
      </c>
      <c r="D243" s="44">
        <f t="shared" ref="D243:I243" si="72">D244+D245+D246</f>
        <v>48.314019999999999</v>
      </c>
      <c r="E243" s="44">
        <f t="shared" si="72"/>
        <v>7.8270000000000008</v>
      </c>
      <c r="F243" s="44">
        <f t="shared" si="72"/>
        <v>5.49892</v>
      </c>
      <c r="G243" s="44">
        <f t="shared" si="72"/>
        <v>7.1321000000000012</v>
      </c>
      <c r="H243" s="44">
        <f t="shared" si="72"/>
        <v>27.856000000000002</v>
      </c>
      <c r="I243" s="44">
        <f t="shared" si="72"/>
        <v>0</v>
      </c>
      <c r="J243" s="39">
        <f t="shared" si="61"/>
        <v>48.314019999999999</v>
      </c>
      <c r="K243" s="50"/>
      <c r="L243" s="50"/>
      <c r="M243" s="48"/>
    </row>
    <row r="244" spans="1:13">
      <c r="A244" s="449"/>
      <c r="B244" s="439"/>
      <c r="C244" s="35">
        <v>2015</v>
      </c>
      <c r="D244" s="43">
        <f>E244+F244+G244+H244+I244</f>
        <v>15.507000000000001</v>
      </c>
      <c r="E244" s="51">
        <f>2523/1000</f>
        <v>2.5230000000000001</v>
      </c>
      <c r="F244" s="51">
        <f>1783.08/1000</f>
        <v>1.78308</v>
      </c>
      <c r="G244" s="51">
        <f>2272.92/1000</f>
        <v>2.2729200000000001</v>
      </c>
      <c r="H244" s="51">
        <f>8928/1000</f>
        <v>8.9280000000000008</v>
      </c>
      <c r="I244" s="44">
        <f>I245+I246+I252</f>
        <v>0</v>
      </c>
      <c r="J244" s="39">
        <f t="shared" si="61"/>
        <v>15.507000000000001</v>
      </c>
      <c r="K244" s="468"/>
      <c r="L244" s="468"/>
      <c r="M244" s="48"/>
    </row>
    <row r="245" spans="1:13">
      <c r="A245" s="449"/>
      <c r="B245" s="439"/>
      <c r="C245" s="35">
        <v>2016</v>
      </c>
      <c r="D245" s="43">
        <f>E245+F245+G245+H245+I245</f>
        <v>16.019220000000001</v>
      </c>
      <c r="E245" s="51">
        <f>2652/1000</f>
        <v>2.6520000000000001</v>
      </c>
      <c r="F245" s="51">
        <f>1768.96/1000</f>
        <v>1.7689600000000001</v>
      </c>
      <c r="G245" s="51">
        <f>2313.26/1000</f>
        <v>2.3132600000000001</v>
      </c>
      <c r="H245" s="51">
        <f>9285/1000</f>
        <v>9.2850000000000001</v>
      </c>
      <c r="I245" s="44">
        <f>I246+I247+I253</f>
        <v>0</v>
      </c>
      <c r="J245" s="39">
        <f t="shared" si="61"/>
        <v>16.019220000000001</v>
      </c>
      <c r="K245" s="468"/>
      <c r="L245" s="468"/>
      <c r="M245" s="48"/>
    </row>
    <row r="246" spans="1:13">
      <c r="A246" s="449"/>
      <c r="B246" s="439"/>
      <c r="C246" s="35">
        <v>2017</v>
      </c>
      <c r="D246" s="43">
        <f>E246+F246+G246+H246+I246</f>
        <v>16.787800000000001</v>
      </c>
      <c r="E246" s="51">
        <f>2652/1000</f>
        <v>2.6520000000000001</v>
      </c>
      <c r="F246" s="51">
        <f>1946.88/1000</f>
        <v>1.9468800000000002</v>
      </c>
      <c r="G246" s="51">
        <f>2545.92/1000</f>
        <v>2.5459200000000002</v>
      </c>
      <c r="H246" s="51">
        <f>9643/1000</f>
        <v>9.6430000000000007</v>
      </c>
      <c r="I246" s="44">
        <f>I247+I248+I254</f>
        <v>0</v>
      </c>
      <c r="J246" s="39">
        <f t="shared" si="61"/>
        <v>16.787800000000001</v>
      </c>
      <c r="K246" s="468"/>
      <c r="L246" s="468"/>
      <c r="M246" s="48"/>
    </row>
    <row r="247" spans="1:13" hidden="1">
      <c r="A247" s="41"/>
      <c r="B247" s="52"/>
      <c r="C247" s="37" t="s">
        <v>19</v>
      </c>
      <c r="D247" s="44">
        <f>D248+D249+D255</f>
        <v>0</v>
      </c>
      <c r="E247" s="46"/>
      <c r="F247" s="44"/>
      <c r="G247" s="46"/>
      <c r="H247" s="45"/>
      <c r="I247" s="45"/>
      <c r="J247" s="39">
        <f t="shared" si="61"/>
        <v>0</v>
      </c>
      <c r="K247" s="48"/>
      <c r="L247" s="48"/>
      <c r="M247" s="48"/>
    </row>
    <row r="248" spans="1:13" hidden="1">
      <c r="A248" s="41"/>
      <c r="B248" s="52"/>
      <c r="C248" s="35">
        <v>2015</v>
      </c>
      <c r="D248" s="43">
        <f>E248+F248+G248+H248+I248</f>
        <v>0</v>
      </c>
      <c r="E248" s="46"/>
      <c r="F248" s="44"/>
      <c r="G248" s="46"/>
      <c r="H248" s="45"/>
      <c r="I248" s="45"/>
      <c r="J248" s="39">
        <f t="shared" si="61"/>
        <v>0</v>
      </c>
      <c r="K248" s="48"/>
      <c r="L248" s="48"/>
      <c r="M248" s="48"/>
    </row>
    <row r="249" spans="1:13" hidden="1">
      <c r="A249" s="41"/>
      <c r="B249" s="52"/>
      <c r="C249" s="35">
        <v>2016</v>
      </c>
      <c r="D249" s="43">
        <f>E249+F249+G249+H249+I249</f>
        <v>0</v>
      </c>
      <c r="E249" s="46"/>
      <c r="F249" s="44"/>
      <c r="G249" s="46"/>
      <c r="H249" s="45"/>
      <c r="I249" s="45"/>
      <c r="J249" s="39">
        <f t="shared" si="61"/>
        <v>0</v>
      </c>
    </row>
    <row r="250" spans="1:13" hidden="1">
      <c r="A250" s="41"/>
      <c r="B250" s="52"/>
      <c r="C250" s="35">
        <v>2017</v>
      </c>
      <c r="D250" s="43">
        <f>E250+F250+G250+H250+I250</f>
        <v>0</v>
      </c>
      <c r="E250" s="46"/>
      <c r="F250" s="44"/>
      <c r="G250" s="46"/>
      <c r="H250" s="45"/>
      <c r="I250" s="45"/>
      <c r="J250" s="39">
        <f t="shared" si="61"/>
        <v>0</v>
      </c>
    </row>
    <row r="251" spans="1:13" hidden="1">
      <c r="A251" s="41"/>
      <c r="B251" s="52"/>
      <c r="C251" s="35">
        <v>2017</v>
      </c>
      <c r="D251" s="43">
        <f>E251+F251+G251+H251+I251</f>
        <v>0</v>
      </c>
      <c r="E251" s="46"/>
      <c r="F251" s="44"/>
      <c r="G251" s="46"/>
      <c r="H251" s="45"/>
      <c r="I251" s="45"/>
      <c r="J251" s="39">
        <f t="shared" si="61"/>
        <v>0</v>
      </c>
    </row>
    <row r="252" spans="1:13">
      <c r="A252" s="449" t="s">
        <v>411</v>
      </c>
      <c r="B252" s="466" t="s">
        <v>412</v>
      </c>
      <c r="C252" s="37" t="s">
        <v>19</v>
      </c>
      <c r="D252" s="44">
        <f t="shared" ref="D252:I252" si="73">D253+D254+D255</f>
        <v>618</v>
      </c>
      <c r="E252" s="44">
        <f t="shared" si="73"/>
        <v>0</v>
      </c>
      <c r="F252" s="44">
        <f t="shared" si="73"/>
        <v>0</v>
      </c>
      <c r="G252" s="44">
        <f t="shared" si="73"/>
        <v>0</v>
      </c>
      <c r="H252" s="44">
        <f t="shared" si="73"/>
        <v>618</v>
      </c>
      <c r="I252" s="44">
        <f t="shared" si="73"/>
        <v>0</v>
      </c>
      <c r="J252" s="39">
        <f t="shared" si="61"/>
        <v>618</v>
      </c>
    </row>
    <row r="253" spans="1:13">
      <c r="A253" s="449"/>
      <c r="B253" s="466"/>
      <c r="C253" s="35">
        <v>2015</v>
      </c>
      <c r="D253" s="43">
        <f>E253+F253+G253+H253+I253</f>
        <v>609</v>
      </c>
      <c r="E253" s="46">
        <f>E257+E261+E265+E269</f>
        <v>0</v>
      </c>
      <c r="F253" s="46">
        <f>F257+F261+F265+F269</f>
        <v>0</v>
      </c>
      <c r="G253" s="46">
        <f>G257+G261+G265+G269</f>
        <v>0</v>
      </c>
      <c r="H253" s="46">
        <f>H257+H261+H265+H269</f>
        <v>609</v>
      </c>
      <c r="I253" s="46">
        <f>I257+I261+I265+I269</f>
        <v>0</v>
      </c>
      <c r="J253" s="39">
        <f t="shared" si="61"/>
        <v>609</v>
      </c>
    </row>
    <row r="254" spans="1:13">
      <c r="A254" s="449"/>
      <c r="B254" s="466"/>
      <c r="C254" s="35">
        <v>2016</v>
      </c>
      <c r="D254" s="43">
        <f>E254+F254+G254+H254+I254</f>
        <v>9</v>
      </c>
      <c r="E254" s="46">
        <f t="shared" ref="E254:I255" si="74">E258+E262+E266+E270</f>
        <v>0</v>
      </c>
      <c r="F254" s="46">
        <f t="shared" si="74"/>
        <v>0</v>
      </c>
      <c r="G254" s="46">
        <f t="shared" si="74"/>
        <v>0</v>
      </c>
      <c r="H254" s="46">
        <f t="shared" si="74"/>
        <v>9</v>
      </c>
      <c r="I254" s="46">
        <f t="shared" si="74"/>
        <v>0</v>
      </c>
      <c r="J254" s="39">
        <f t="shared" si="61"/>
        <v>9</v>
      </c>
    </row>
    <row r="255" spans="1:13">
      <c r="A255" s="449"/>
      <c r="B255" s="466"/>
      <c r="C255" s="35">
        <v>2017</v>
      </c>
      <c r="D255" s="43">
        <f>E255+F255+G255+H255+I255</f>
        <v>0</v>
      </c>
      <c r="E255" s="46">
        <f t="shared" si="74"/>
        <v>0</v>
      </c>
      <c r="F255" s="46">
        <f t="shared" si="74"/>
        <v>0</v>
      </c>
      <c r="G255" s="46">
        <f t="shared" si="74"/>
        <v>0</v>
      </c>
      <c r="H255" s="46">
        <f t="shared" si="74"/>
        <v>0</v>
      </c>
      <c r="I255" s="46">
        <f t="shared" si="74"/>
        <v>0</v>
      </c>
      <c r="J255" s="39">
        <f t="shared" si="61"/>
        <v>0</v>
      </c>
    </row>
    <row r="256" spans="1:13">
      <c r="A256" s="449" t="s">
        <v>51</v>
      </c>
      <c r="B256" s="467" t="s">
        <v>413</v>
      </c>
      <c r="C256" s="37" t="s">
        <v>19</v>
      </c>
      <c r="D256" s="44">
        <f>D257+D258+D259</f>
        <v>18</v>
      </c>
      <c r="E256" s="44">
        <f>E257+E258+E259</f>
        <v>0</v>
      </c>
      <c r="F256" s="44">
        <f>F257+F258+F259</f>
        <v>0</v>
      </c>
      <c r="G256" s="44">
        <f>G257+G258+G259</f>
        <v>0</v>
      </c>
      <c r="H256" s="44">
        <f>H257+H258+H259</f>
        <v>18</v>
      </c>
      <c r="I256" s="43">
        <v>0</v>
      </c>
      <c r="J256" s="39">
        <f t="shared" si="61"/>
        <v>18</v>
      </c>
    </row>
    <row r="257" spans="1:10">
      <c r="A257" s="449"/>
      <c r="B257" s="467"/>
      <c r="C257" s="35">
        <v>2015</v>
      </c>
      <c r="D257" s="43">
        <f>E257+F257+G257+H257+I257</f>
        <v>9</v>
      </c>
      <c r="E257" s="46">
        <v>0</v>
      </c>
      <c r="F257" s="46">
        <v>0</v>
      </c>
      <c r="G257" s="46">
        <v>0</v>
      </c>
      <c r="H257" s="45">
        <v>9</v>
      </c>
      <c r="I257" s="43">
        <v>0</v>
      </c>
      <c r="J257" s="39">
        <f t="shared" si="61"/>
        <v>9</v>
      </c>
    </row>
    <row r="258" spans="1:10">
      <c r="A258" s="449"/>
      <c r="B258" s="467"/>
      <c r="C258" s="35">
        <v>2016</v>
      </c>
      <c r="D258" s="43">
        <f>E258+F258+G258+H258+I258</f>
        <v>9</v>
      </c>
      <c r="E258" s="46">
        <v>0</v>
      </c>
      <c r="F258" s="46">
        <v>0</v>
      </c>
      <c r="G258" s="46">
        <v>0</v>
      </c>
      <c r="H258" s="45">
        <v>9</v>
      </c>
      <c r="I258" s="43">
        <v>0</v>
      </c>
      <c r="J258" s="39">
        <f t="shared" si="61"/>
        <v>9</v>
      </c>
    </row>
    <row r="259" spans="1:10">
      <c r="A259" s="449"/>
      <c r="B259" s="467"/>
      <c r="C259" s="35">
        <v>2017</v>
      </c>
      <c r="D259" s="43">
        <f>E259+F259+G259+H259+I259</f>
        <v>0</v>
      </c>
      <c r="E259" s="46">
        <v>0</v>
      </c>
      <c r="F259" s="46">
        <v>0</v>
      </c>
      <c r="G259" s="46">
        <v>0</v>
      </c>
      <c r="H259" s="45">
        <v>0</v>
      </c>
      <c r="I259" s="43">
        <v>0</v>
      </c>
      <c r="J259" s="39">
        <f t="shared" si="61"/>
        <v>0</v>
      </c>
    </row>
    <row r="260" spans="1:10">
      <c r="A260" s="449" t="s">
        <v>53</v>
      </c>
      <c r="B260" s="467" t="s">
        <v>414</v>
      </c>
      <c r="C260" s="37" t="s">
        <v>19</v>
      </c>
      <c r="D260" s="44">
        <f t="shared" ref="D260:I260" si="75">D261+D262+D263</f>
        <v>0</v>
      </c>
      <c r="E260" s="44">
        <f t="shared" si="75"/>
        <v>0</v>
      </c>
      <c r="F260" s="44">
        <f t="shared" si="75"/>
        <v>0</v>
      </c>
      <c r="G260" s="44">
        <f t="shared" si="75"/>
        <v>0</v>
      </c>
      <c r="H260" s="44">
        <f t="shared" si="75"/>
        <v>0</v>
      </c>
      <c r="I260" s="44">
        <f t="shared" si="75"/>
        <v>0</v>
      </c>
      <c r="J260" s="39">
        <f t="shared" si="61"/>
        <v>0</v>
      </c>
    </row>
    <row r="261" spans="1:10">
      <c r="A261" s="449"/>
      <c r="B261" s="467"/>
      <c r="C261" s="35">
        <v>2015</v>
      </c>
      <c r="D261" s="43">
        <f>E261+F261+G261+H261+I261</f>
        <v>0</v>
      </c>
      <c r="E261" s="43">
        <v>0</v>
      </c>
      <c r="F261" s="43">
        <v>0</v>
      </c>
      <c r="G261" s="43">
        <v>0</v>
      </c>
      <c r="H261" s="43">
        <v>0</v>
      </c>
      <c r="I261" s="43">
        <v>0</v>
      </c>
      <c r="J261" s="39"/>
    </row>
    <row r="262" spans="1:10">
      <c r="A262" s="449"/>
      <c r="B262" s="467"/>
      <c r="C262" s="35">
        <v>2016</v>
      </c>
      <c r="D262" s="43">
        <f>E262+F262+G262+H262+I262</f>
        <v>0</v>
      </c>
      <c r="E262" s="43">
        <v>0</v>
      </c>
      <c r="F262" s="43">
        <v>0</v>
      </c>
      <c r="G262" s="43">
        <v>0</v>
      </c>
      <c r="H262" s="43">
        <v>0</v>
      </c>
      <c r="I262" s="43">
        <v>0</v>
      </c>
      <c r="J262" s="39"/>
    </row>
    <row r="263" spans="1:10">
      <c r="A263" s="449"/>
      <c r="B263" s="467"/>
      <c r="C263" s="35">
        <v>2017</v>
      </c>
      <c r="D263" s="43">
        <f>E263+F263+G263+H263+I263</f>
        <v>0</v>
      </c>
      <c r="E263" s="43">
        <v>0</v>
      </c>
      <c r="F263" s="43">
        <v>0</v>
      </c>
      <c r="G263" s="43">
        <v>0</v>
      </c>
      <c r="H263" s="43">
        <v>0</v>
      </c>
      <c r="I263" s="43">
        <v>0</v>
      </c>
      <c r="J263" s="39"/>
    </row>
    <row r="264" spans="1:10">
      <c r="A264" s="449" t="s">
        <v>55</v>
      </c>
      <c r="B264" s="457" t="s">
        <v>415</v>
      </c>
      <c r="C264" s="37" t="s">
        <v>19</v>
      </c>
      <c r="D264" s="43">
        <v>0</v>
      </c>
      <c r="E264" s="43">
        <v>0</v>
      </c>
      <c r="F264" s="43">
        <v>0</v>
      </c>
      <c r="G264" s="43">
        <v>0</v>
      </c>
      <c r="H264" s="43">
        <v>0</v>
      </c>
      <c r="I264" s="43">
        <v>0</v>
      </c>
      <c r="J264" s="39"/>
    </row>
    <row r="265" spans="1:10">
      <c r="A265" s="449"/>
      <c r="B265" s="457"/>
      <c r="C265" s="35">
        <v>2015</v>
      </c>
      <c r="D265" s="43">
        <v>0</v>
      </c>
      <c r="E265" s="43">
        <v>0</v>
      </c>
      <c r="F265" s="43">
        <v>0</v>
      </c>
      <c r="G265" s="43">
        <v>0</v>
      </c>
      <c r="H265" s="43">
        <v>0</v>
      </c>
      <c r="I265" s="43">
        <v>0</v>
      </c>
      <c r="J265" s="39"/>
    </row>
    <row r="266" spans="1:10">
      <c r="A266" s="449"/>
      <c r="B266" s="457"/>
      <c r="C266" s="35">
        <v>2016</v>
      </c>
      <c r="D266" s="43">
        <v>0</v>
      </c>
      <c r="E266" s="43">
        <v>0</v>
      </c>
      <c r="F266" s="43">
        <v>0</v>
      </c>
      <c r="G266" s="43">
        <v>0</v>
      </c>
      <c r="H266" s="43">
        <v>0</v>
      </c>
      <c r="I266" s="43">
        <v>0</v>
      </c>
      <c r="J266" s="39"/>
    </row>
    <row r="267" spans="1:10">
      <c r="A267" s="449"/>
      <c r="B267" s="457"/>
      <c r="C267" s="35">
        <v>2017</v>
      </c>
      <c r="D267" s="43">
        <v>0</v>
      </c>
      <c r="E267" s="43">
        <v>0</v>
      </c>
      <c r="F267" s="43">
        <v>0</v>
      </c>
      <c r="G267" s="43">
        <v>0</v>
      </c>
      <c r="H267" s="43">
        <v>0</v>
      </c>
      <c r="I267" s="43">
        <v>0</v>
      </c>
      <c r="J267" s="39"/>
    </row>
    <row r="268" spans="1:10">
      <c r="A268" s="449" t="s">
        <v>416</v>
      </c>
      <c r="B268" s="457" t="s">
        <v>417</v>
      </c>
      <c r="C268" s="37" t="s">
        <v>19</v>
      </c>
      <c r="D268" s="43">
        <v>600</v>
      </c>
      <c r="E268" s="43">
        <v>0</v>
      </c>
      <c r="F268" s="43">
        <v>0</v>
      </c>
      <c r="G268" s="43">
        <v>0</v>
      </c>
      <c r="H268" s="43">
        <v>600</v>
      </c>
      <c r="I268" s="43">
        <v>0</v>
      </c>
      <c r="J268" s="39"/>
    </row>
    <row r="269" spans="1:10">
      <c r="A269" s="449"/>
      <c r="B269" s="457"/>
      <c r="C269" s="35">
        <v>2015</v>
      </c>
      <c r="D269" s="43">
        <v>600</v>
      </c>
      <c r="E269" s="43">
        <v>0</v>
      </c>
      <c r="F269" s="43">
        <v>0</v>
      </c>
      <c r="G269" s="43">
        <v>0</v>
      </c>
      <c r="H269" s="43">
        <v>600</v>
      </c>
      <c r="I269" s="43">
        <v>0</v>
      </c>
      <c r="J269" s="39"/>
    </row>
    <row r="270" spans="1:10">
      <c r="A270" s="449"/>
      <c r="B270" s="457"/>
      <c r="C270" s="35">
        <v>2016</v>
      </c>
      <c r="D270" s="43">
        <v>0</v>
      </c>
      <c r="E270" s="43">
        <v>0</v>
      </c>
      <c r="F270" s="43">
        <v>0</v>
      </c>
      <c r="G270" s="43">
        <v>0</v>
      </c>
      <c r="H270" s="43">
        <v>0</v>
      </c>
      <c r="I270" s="43">
        <v>0</v>
      </c>
      <c r="J270" s="39"/>
    </row>
    <row r="271" spans="1:10">
      <c r="A271" s="449"/>
      <c r="B271" s="457"/>
      <c r="C271" s="35">
        <v>2017</v>
      </c>
      <c r="D271" s="43">
        <v>0</v>
      </c>
      <c r="E271" s="43">
        <v>0</v>
      </c>
      <c r="F271" s="43">
        <v>0</v>
      </c>
      <c r="G271" s="43">
        <v>0</v>
      </c>
      <c r="H271" s="43">
        <v>0</v>
      </c>
      <c r="I271" s="43">
        <v>0</v>
      </c>
      <c r="J271" s="39"/>
    </row>
    <row r="272" spans="1:10" s="54" customFormat="1" ht="15.75">
      <c r="A272" s="449" t="s">
        <v>418</v>
      </c>
      <c r="B272" s="462" t="s">
        <v>419</v>
      </c>
      <c r="C272" s="37" t="s">
        <v>19</v>
      </c>
      <c r="D272" s="53">
        <f t="shared" ref="D272:I272" si="76">D273+D274+D275</f>
        <v>822.96209999999996</v>
      </c>
      <c r="E272" s="53">
        <f t="shared" si="76"/>
        <v>1.8221000000000001</v>
      </c>
      <c r="F272" s="53">
        <f t="shared" si="76"/>
        <v>0</v>
      </c>
      <c r="G272" s="53">
        <f t="shared" si="76"/>
        <v>821.14</v>
      </c>
      <c r="H272" s="53">
        <f t="shared" si="76"/>
        <v>0</v>
      </c>
      <c r="I272" s="53">
        <f t="shared" si="76"/>
        <v>0</v>
      </c>
      <c r="J272" s="39">
        <f>E272+F272+G272+H272+I272</f>
        <v>822.96209999999996</v>
      </c>
    </row>
    <row r="273" spans="1:10" s="54" customFormat="1" ht="15.75">
      <c r="A273" s="449"/>
      <c r="B273" s="462"/>
      <c r="C273" s="37">
        <v>2015</v>
      </c>
      <c r="D273" s="38">
        <f>E273+F273+G273+H273+I273</f>
        <v>552.86209999999994</v>
      </c>
      <c r="E273" s="53">
        <f>E277+E281+E285+E289+E293+E297+E301+E305+E309</f>
        <v>1.7221</v>
      </c>
      <c r="F273" s="53">
        <f>F277+F281+F285+F289+F293+F297+F301+F305+F309</f>
        <v>0</v>
      </c>
      <c r="G273" s="53">
        <f>G277+G281+G285+G289+G293+G297+G301+G305+G309</f>
        <v>551.14</v>
      </c>
      <c r="H273" s="53">
        <f t="shared" ref="H273:I275" si="77">H277+H281+H285+H289+H293+H297+H321+H301+H305</f>
        <v>0</v>
      </c>
      <c r="I273" s="53">
        <f t="shared" si="77"/>
        <v>0</v>
      </c>
      <c r="J273" s="39">
        <f t="shared" ref="J273:J336" si="78">E273+F273+G273+H273+I273</f>
        <v>552.86209999999994</v>
      </c>
    </row>
    <row r="274" spans="1:10" s="54" customFormat="1" ht="15.75">
      <c r="A274" s="449"/>
      <c r="B274" s="462"/>
      <c r="C274" s="37">
        <v>2016</v>
      </c>
      <c r="D274" s="38">
        <f>E274+F274+G274+H274+I274</f>
        <v>130.05000000000001</v>
      </c>
      <c r="E274" s="53">
        <f t="shared" ref="E274:G275" si="79">E278+E282+E286+E290+E294+E298+E322+E302+E306+E310</f>
        <v>0.05</v>
      </c>
      <c r="F274" s="53">
        <f t="shared" si="79"/>
        <v>0</v>
      </c>
      <c r="G274" s="53">
        <f t="shared" si="79"/>
        <v>130</v>
      </c>
      <c r="H274" s="53">
        <f t="shared" si="77"/>
        <v>0</v>
      </c>
      <c r="I274" s="53">
        <f t="shared" si="77"/>
        <v>0</v>
      </c>
      <c r="J274" s="39">
        <f t="shared" si="78"/>
        <v>130.05000000000001</v>
      </c>
    </row>
    <row r="275" spans="1:10" s="54" customFormat="1" ht="15.75">
      <c r="A275" s="449"/>
      <c r="B275" s="462"/>
      <c r="C275" s="37">
        <v>2017</v>
      </c>
      <c r="D275" s="38">
        <f>E275+F275+G275+H275+I275</f>
        <v>140.05000000000001</v>
      </c>
      <c r="E275" s="53">
        <f t="shared" si="79"/>
        <v>0.05</v>
      </c>
      <c r="F275" s="53">
        <f t="shared" si="79"/>
        <v>0</v>
      </c>
      <c r="G275" s="53">
        <f t="shared" si="79"/>
        <v>140</v>
      </c>
      <c r="H275" s="53">
        <f t="shared" si="77"/>
        <v>0</v>
      </c>
      <c r="I275" s="53">
        <f t="shared" si="77"/>
        <v>0</v>
      </c>
      <c r="J275" s="39">
        <f t="shared" si="78"/>
        <v>140.05000000000001</v>
      </c>
    </row>
    <row r="276" spans="1:10">
      <c r="A276" s="449" t="s">
        <v>60</v>
      </c>
      <c r="B276" s="457" t="s">
        <v>420</v>
      </c>
      <c r="C276" s="37" t="s">
        <v>19</v>
      </c>
      <c r="D276" s="44">
        <f t="shared" ref="D276:I276" si="80">D277+D278+D279</f>
        <v>2.4420999999999999</v>
      </c>
      <c r="E276" s="44">
        <f t="shared" si="80"/>
        <v>0.1221</v>
      </c>
      <c r="F276" s="44">
        <f t="shared" si="80"/>
        <v>0</v>
      </c>
      <c r="G276" s="44">
        <f t="shared" si="80"/>
        <v>2.3199999999999998</v>
      </c>
      <c r="H276" s="44">
        <f t="shared" si="80"/>
        <v>0</v>
      </c>
      <c r="I276" s="44">
        <f t="shared" si="80"/>
        <v>0</v>
      </c>
      <c r="J276" s="39">
        <f t="shared" si="78"/>
        <v>2.4420999999999999</v>
      </c>
    </row>
    <row r="277" spans="1:10">
      <c r="A277" s="449"/>
      <c r="B277" s="457"/>
      <c r="C277" s="35">
        <v>2015</v>
      </c>
      <c r="D277" s="43">
        <f>E277+F277+G277+H277+I277</f>
        <v>2.4420999999999999</v>
      </c>
      <c r="E277" s="43">
        <f>122.1/1000</f>
        <v>0.1221</v>
      </c>
      <c r="F277" s="43">
        <v>0</v>
      </c>
      <c r="G277" s="43">
        <f>2320/1000</f>
        <v>2.3199999999999998</v>
      </c>
      <c r="H277" s="43">
        <v>0</v>
      </c>
      <c r="I277" s="43">
        <v>0</v>
      </c>
      <c r="J277" s="39">
        <f t="shared" si="78"/>
        <v>2.4420999999999999</v>
      </c>
    </row>
    <row r="278" spans="1:10">
      <c r="A278" s="449"/>
      <c r="B278" s="457"/>
      <c r="C278" s="35">
        <v>2016</v>
      </c>
      <c r="D278" s="43">
        <f>E278+F278+G278+H278+I278</f>
        <v>0</v>
      </c>
      <c r="E278" s="43">
        <v>0</v>
      </c>
      <c r="F278" s="43">
        <v>0</v>
      </c>
      <c r="G278" s="43">
        <v>0</v>
      </c>
      <c r="H278" s="43">
        <v>0</v>
      </c>
      <c r="I278" s="43">
        <v>0</v>
      </c>
      <c r="J278" s="39">
        <f t="shared" si="78"/>
        <v>0</v>
      </c>
    </row>
    <row r="279" spans="1:10">
      <c r="A279" s="449"/>
      <c r="B279" s="457"/>
      <c r="C279" s="35">
        <v>2017</v>
      </c>
      <c r="D279" s="43">
        <f>E279+F279+G279+H279+I279</f>
        <v>0</v>
      </c>
      <c r="E279" s="43">
        <v>0</v>
      </c>
      <c r="F279" s="43">
        <v>0</v>
      </c>
      <c r="G279" s="43">
        <v>0</v>
      </c>
      <c r="H279" s="43">
        <v>0</v>
      </c>
      <c r="I279" s="43">
        <v>0</v>
      </c>
      <c r="J279" s="39">
        <f t="shared" si="78"/>
        <v>0</v>
      </c>
    </row>
    <row r="280" spans="1:10">
      <c r="A280" s="449" t="s">
        <v>421</v>
      </c>
      <c r="B280" s="457" t="s">
        <v>422</v>
      </c>
      <c r="C280" s="37" t="s">
        <v>19</v>
      </c>
      <c r="D280" s="44">
        <f t="shared" ref="D280:I280" si="81">D281+D282+D283</f>
        <v>19</v>
      </c>
      <c r="E280" s="44">
        <f t="shared" si="81"/>
        <v>0.95</v>
      </c>
      <c r="F280" s="44">
        <f t="shared" si="81"/>
        <v>0</v>
      </c>
      <c r="G280" s="44">
        <f t="shared" si="81"/>
        <v>18.05</v>
      </c>
      <c r="H280" s="44">
        <f t="shared" si="81"/>
        <v>0</v>
      </c>
      <c r="I280" s="44">
        <f t="shared" si="81"/>
        <v>0</v>
      </c>
      <c r="J280" s="39">
        <f t="shared" si="78"/>
        <v>19</v>
      </c>
    </row>
    <row r="281" spans="1:10">
      <c r="A281" s="449"/>
      <c r="B281" s="457"/>
      <c r="C281" s="35">
        <v>2015</v>
      </c>
      <c r="D281" s="43">
        <f>E281+F281+G281+H281+I281</f>
        <v>19</v>
      </c>
      <c r="E281" s="43">
        <f>950/1000</f>
        <v>0.95</v>
      </c>
      <c r="F281" s="43">
        <v>0</v>
      </c>
      <c r="G281" s="43">
        <f>18050/1000</f>
        <v>18.05</v>
      </c>
      <c r="H281" s="43">
        <v>0</v>
      </c>
      <c r="I281" s="43">
        <v>0</v>
      </c>
      <c r="J281" s="39">
        <f t="shared" si="78"/>
        <v>19</v>
      </c>
    </row>
    <row r="282" spans="1:10">
      <c r="A282" s="449"/>
      <c r="B282" s="457"/>
      <c r="C282" s="35">
        <v>2016</v>
      </c>
      <c r="D282" s="43">
        <f>E282+F282+G282+H282+I282</f>
        <v>0</v>
      </c>
      <c r="E282" s="43">
        <v>0</v>
      </c>
      <c r="F282" s="43">
        <v>0</v>
      </c>
      <c r="G282" s="43">
        <v>0</v>
      </c>
      <c r="H282" s="43">
        <v>0</v>
      </c>
      <c r="I282" s="43">
        <v>0</v>
      </c>
      <c r="J282" s="39">
        <f t="shared" si="78"/>
        <v>0</v>
      </c>
    </row>
    <row r="283" spans="1:10">
      <c r="A283" s="449"/>
      <c r="B283" s="457"/>
      <c r="C283" s="35">
        <v>2017</v>
      </c>
      <c r="D283" s="43">
        <f>E283+F283+G283+H283+I283</f>
        <v>0</v>
      </c>
      <c r="E283" s="43">
        <v>0</v>
      </c>
      <c r="F283" s="43">
        <v>0</v>
      </c>
      <c r="G283" s="43">
        <v>0</v>
      </c>
      <c r="H283" s="43">
        <v>0</v>
      </c>
      <c r="I283" s="43">
        <v>0</v>
      </c>
      <c r="J283" s="39">
        <f t="shared" si="78"/>
        <v>0</v>
      </c>
    </row>
    <row r="284" spans="1:10">
      <c r="A284" s="449" t="s">
        <v>423</v>
      </c>
      <c r="B284" s="457" t="s">
        <v>424</v>
      </c>
      <c r="C284" s="37" t="s">
        <v>19</v>
      </c>
      <c r="D284" s="44">
        <f t="shared" ref="D284:I284" si="82">D285+D286+D287</f>
        <v>0.6</v>
      </c>
      <c r="E284" s="44">
        <f t="shared" si="82"/>
        <v>0.6</v>
      </c>
      <c r="F284" s="44">
        <f t="shared" si="82"/>
        <v>0</v>
      </c>
      <c r="G284" s="44">
        <f t="shared" si="82"/>
        <v>0</v>
      </c>
      <c r="H284" s="44">
        <f t="shared" si="82"/>
        <v>0</v>
      </c>
      <c r="I284" s="44">
        <f t="shared" si="82"/>
        <v>0</v>
      </c>
      <c r="J284" s="39">
        <f t="shared" si="78"/>
        <v>0.6</v>
      </c>
    </row>
    <row r="285" spans="1:10">
      <c r="A285" s="449"/>
      <c r="B285" s="457"/>
      <c r="C285" s="35">
        <v>2015</v>
      </c>
      <c r="D285" s="43">
        <f>E285+F285+G285+H285+I285</f>
        <v>0.6</v>
      </c>
      <c r="E285" s="43">
        <f>600/1000</f>
        <v>0.6</v>
      </c>
      <c r="F285" s="43">
        <v>0</v>
      </c>
      <c r="G285" s="43">
        <v>0</v>
      </c>
      <c r="H285" s="43">
        <v>0</v>
      </c>
      <c r="I285" s="43">
        <v>0</v>
      </c>
      <c r="J285" s="39">
        <f t="shared" si="78"/>
        <v>0.6</v>
      </c>
    </row>
    <row r="286" spans="1:10">
      <c r="A286" s="449"/>
      <c r="B286" s="457"/>
      <c r="C286" s="35">
        <v>2016</v>
      </c>
      <c r="D286" s="43">
        <f>E286+F286+G286+H286+I286</f>
        <v>0</v>
      </c>
      <c r="E286" s="43">
        <v>0</v>
      </c>
      <c r="F286" s="43">
        <v>0</v>
      </c>
      <c r="G286" s="43">
        <v>0</v>
      </c>
      <c r="H286" s="43">
        <v>0</v>
      </c>
      <c r="I286" s="43">
        <v>0</v>
      </c>
      <c r="J286" s="39">
        <f t="shared" si="78"/>
        <v>0</v>
      </c>
    </row>
    <row r="287" spans="1:10">
      <c r="A287" s="449"/>
      <c r="B287" s="457"/>
      <c r="C287" s="35">
        <v>2017</v>
      </c>
      <c r="D287" s="43">
        <f>E287+F287+G287+H287+I287</f>
        <v>0</v>
      </c>
      <c r="E287" s="43">
        <v>0</v>
      </c>
      <c r="F287" s="43">
        <v>0</v>
      </c>
      <c r="G287" s="43">
        <v>0</v>
      </c>
      <c r="H287" s="43">
        <v>0</v>
      </c>
      <c r="I287" s="43">
        <v>0</v>
      </c>
      <c r="J287" s="39">
        <f t="shared" si="78"/>
        <v>0</v>
      </c>
    </row>
    <row r="288" spans="1:10">
      <c r="A288" s="449" t="s">
        <v>425</v>
      </c>
      <c r="B288" s="457" t="s">
        <v>426</v>
      </c>
      <c r="C288" s="37" t="s">
        <v>19</v>
      </c>
      <c r="D288" s="44">
        <f t="shared" ref="D288:I288" si="83">D289+D290+D291</f>
        <v>400</v>
      </c>
      <c r="E288" s="44">
        <f t="shared" si="83"/>
        <v>0</v>
      </c>
      <c r="F288" s="44">
        <f t="shared" si="83"/>
        <v>0</v>
      </c>
      <c r="G288" s="44">
        <f t="shared" si="83"/>
        <v>400</v>
      </c>
      <c r="H288" s="44">
        <f t="shared" si="83"/>
        <v>0</v>
      </c>
      <c r="I288" s="44">
        <f t="shared" si="83"/>
        <v>0</v>
      </c>
      <c r="J288" s="39">
        <f t="shared" si="78"/>
        <v>400</v>
      </c>
    </row>
    <row r="289" spans="1:10">
      <c r="A289" s="449"/>
      <c r="B289" s="457"/>
      <c r="C289" s="35">
        <v>2015</v>
      </c>
      <c r="D289" s="43">
        <f>E289+F289+G289+H289+I289</f>
        <v>130</v>
      </c>
      <c r="E289" s="43">
        <v>0</v>
      </c>
      <c r="F289" s="43">
        <v>0</v>
      </c>
      <c r="G289" s="43">
        <f>130000/1000</f>
        <v>130</v>
      </c>
      <c r="H289" s="43">
        <v>0</v>
      </c>
      <c r="I289" s="43">
        <v>0</v>
      </c>
      <c r="J289" s="39">
        <f t="shared" si="78"/>
        <v>130</v>
      </c>
    </row>
    <row r="290" spans="1:10">
      <c r="A290" s="449"/>
      <c r="B290" s="457"/>
      <c r="C290" s="35">
        <v>2016</v>
      </c>
      <c r="D290" s="43">
        <f>E290+F290+G290+H290+I290</f>
        <v>130</v>
      </c>
      <c r="E290" s="43">
        <v>0</v>
      </c>
      <c r="F290" s="43">
        <v>0</v>
      </c>
      <c r="G290" s="43">
        <f>130000/1000</f>
        <v>130</v>
      </c>
      <c r="H290" s="43">
        <v>0</v>
      </c>
      <c r="I290" s="43">
        <v>0</v>
      </c>
      <c r="J290" s="39">
        <f t="shared" si="78"/>
        <v>130</v>
      </c>
    </row>
    <row r="291" spans="1:10">
      <c r="A291" s="449"/>
      <c r="B291" s="457"/>
      <c r="C291" s="35">
        <v>2017</v>
      </c>
      <c r="D291" s="43">
        <f>E291+F291+G291+H291+I291</f>
        <v>140</v>
      </c>
      <c r="E291" s="43">
        <v>0</v>
      </c>
      <c r="F291" s="43">
        <v>0</v>
      </c>
      <c r="G291" s="43">
        <f>140000/1000</f>
        <v>140</v>
      </c>
      <c r="H291" s="43">
        <v>0</v>
      </c>
      <c r="I291" s="43">
        <v>0</v>
      </c>
      <c r="J291" s="39">
        <f t="shared" si="78"/>
        <v>140</v>
      </c>
    </row>
    <row r="292" spans="1:10">
      <c r="A292" s="449" t="s">
        <v>427</v>
      </c>
      <c r="B292" s="457" t="s">
        <v>428</v>
      </c>
      <c r="C292" s="37" t="s">
        <v>19</v>
      </c>
      <c r="D292" s="44">
        <f t="shared" ref="D292:I292" si="84">D293+D294+D295</f>
        <v>0.77</v>
      </c>
      <c r="E292" s="44">
        <f t="shared" si="84"/>
        <v>0</v>
      </c>
      <c r="F292" s="44">
        <f t="shared" si="84"/>
        <v>0</v>
      </c>
      <c r="G292" s="44">
        <f t="shared" si="84"/>
        <v>0.77</v>
      </c>
      <c r="H292" s="44">
        <f t="shared" si="84"/>
        <v>0</v>
      </c>
      <c r="I292" s="44">
        <f t="shared" si="84"/>
        <v>0</v>
      </c>
      <c r="J292" s="39">
        <f t="shared" si="78"/>
        <v>0.77</v>
      </c>
    </row>
    <row r="293" spans="1:10">
      <c r="A293" s="449"/>
      <c r="B293" s="457"/>
      <c r="C293" s="35">
        <v>2015</v>
      </c>
      <c r="D293" s="43">
        <f>E293+F293+G293+H293+I293</f>
        <v>0.77</v>
      </c>
      <c r="E293" s="43">
        <v>0</v>
      </c>
      <c r="F293" s="43">
        <v>0</v>
      </c>
      <c r="G293" s="43">
        <f>770/1000</f>
        <v>0.77</v>
      </c>
      <c r="H293" s="43">
        <v>0</v>
      </c>
      <c r="I293" s="43">
        <v>0</v>
      </c>
      <c r="J293" s="39">
        <f t="shared" si="78"/>
        <v>0.77</v>
      </c>
    </row>
    <row r="294" spans="1:10">
      <c r="A294" s="449"/>
      <c r="B294" s="457"/>
      <c r="C294" s="35">
        <v>2016</v>
      </c>
      <c r="D294" s="43">
        <f>E294+F294+G294+H294+I294</f>
        <v>0</v>
      </c>
      <c r="E294" s="43">
        <v>0</v>
      </c>
      <c r="F294" s="43">
        <v>0</v>
      </c>
      <c r="G294" s="43">
        <v>0</v>
      </c>
      <c r="H294" s="43">
        <v>0</v>
      </c>
      <c r="I294" s="43">
        <v>0</v>
      </c>
      <c r="J294" s="39">
        <f t="shared" si="78"/>
        <v>0</v>
      </c>
    </row>
    <row r="295" spans="1:10">
      <c r="A295" s="449"/>
      <c r="B295" s="457"/>
      <c r="C295" s="35">
        <v>2017</v>
      </c>
      <c r="D295" s="43">
        <f>E295+F295+G295+H295+I295</f>
        <v>0</v>
      </c>
      <c r="E295" s="43">
        <v>0</v>
      </c>
      <c r="F295" s="43">
        <v>0</v>
      </c>
      <c r="G295" s="43">
        <v>0</v>
      </c>
      <c r="H295" s="43">
        <v>0</v>
      </c>
      <c r="I295" s="43">
        <v>0</v>
      </c>
      <c r="J295" s="39">
        <f t="shared" si="78"/>
        <v>0</v>
      </c>
    </row>
    <row r="296" spans="1:10">
      <c r="A296" s="449" t="s">
        <v>429</v>
      </c>
      <c r="B296" s="457" t="s">
        <v>430</v>
      </c>
      <c r="C296" s="37" t="s">
        <v>19</v>
      </c>
      <c r="D296" s="44">
        <f t="shared" ref="D296:I296" si="85">D297+D298+D299</f>
        <v>0.15000000000000002</v>
      </c>
      <c r="E296" s="44">
        <f t="shared" si="85"/>
        <v>0.15000000000000002</v>
      </c>
      <c r="F296" s="44">
        <f t="shared" si="85"/>
        <v>0</v>
      </c>
      <c r="G296" s="44">
        <f t="shared" si="85"/>
        <v>0</v>
      </c>
      <c r="H296" s="44">
        <f t="shared" si="85"/>
        <v>0</v>
      </c>
      <c r="I296" s="44">
        <f t="shared" si="85"/>
        <v>0</v>
      </c>
      <c r="J296" s="39">
        <f t="shared" si="78"/>
        <v>0.15000000000000002</v>
      </c>
    </row>
    <row r="297" spans="1:10">
      <c r="A297" s="449"/>
      <c r="B297" s="457"/>
      <c r="C297" s="35">
        <v>2015</v>
      </c>
      <c r="D297" s="43">
        <f>E297+F297+G297+H297+I297</f>
        <v>0.05</v>
      </c>
      <c r="E297" s="43">
        <f>50/1000</f>
        <v>0.05</v>
      </c>
      <c r="F297" s="43">
        <v>0</v>
      </c>
      <c r="G297" s="43">
        <v>0</v>
      </c>
      <c r="H297" s="43">
        <v>0</v>
      </c>
      <c r="I297" s="43">
        <v>0</v>
      </c>
      <c r="J297" s="39">
        <f t="shared" si="78"/>
        <v>0.05</v>
      </c>
    </row>
    <row r="298" spans="1:10">
      <c r="A298" s="449"/>
      <c r="B298" s="457"/>
      <c r="C298" s="35">
        <v>2016</v>
      </c>
      <c r="D298" s="43">
        <f>E298+F298+G298+H298+I298</f>
        <v>0.05</v>
      </c>
      <c r="E298" s="43">
        <f>50/1000</f>
        <v>0.05</v>
      </c>
      <c r="F298" s="43">
        <v>0</v>
      </c>
      <c r="G298" s="43">
        <v>0</v>
      </c>
      <c r="H298" s="43">
        <v>0</v>
      </c>
      <c r="I298" s="43">
        <v>0</v>
      </c>
      <c r="J298" s="39">
        <f t="shared" si="78"/>
        <v>0.05</v>
      </c>
    </row>
    <row r="299" spans="1:10">
      <c r="A299" s="449"/>
      <c r="B299" s="457"/>
      <c r="C299" s="35">
        <v>2017</v>
      </c>
      <c r="D299" s="43">
        <f>E299+F299+G299+H299+I299</f>
        <v>0.05</v>
      </c>
      <c r="E299" s="43">
        <f>50/1000</f>
        <v>0.05</v>
      </c>
      <c r="F299" s="43">
        <v>0</v>
      </c>
      <c r="G299" s="43">
        <v>0</v>
      </c>
      <c r="H299" s="43">
        <v>0</v>
      </c>
      <c r="I299" s="43">
        <v>0</v>
      </c>
      <c r="J299" s="39">
        <f t="shared" si="78"/>
        <v>0.05</v>
      </c>
    </row>
    <row r="300" spans="1:10">
      <c r="A300" s="449" t="s">
        <v>431</v>
      </c>
      <c r="B300" s="457" t="s">
        <v>432</v>
      </c>
      <c r="C300" s="37" t="s">
        <v>19</v>
      </c>
      <c r="D300" s="44">
        <f t="shared" ref="D300:I300" si="86">D301+D302+D303</f>
        <v>200</v>
      </c>
      <c r="E300" s="44">
        <f t="shared" si="86"/>
        <v>0</v>
      </c>
      <c r="F300" s="44">
        <f t="shared" si="86"/>
        <v>0</v>
      </c>
      <c r="G300" s="44">
        <f t="shared" si="86"/>
        <v>200</v>
      </c>
      <c r="H300" s="44">
        <f t="shared" si="86"/>
        <v>0</v>
      </c>
      <c r="I300" s="44">
        <f t="shared" si="86"/>
        <v>0</v>
      </c>
      <c r="J300" s="39">
        <f t="shared" si="78"/>
        <v>200</v>
      </c>
    </row>
    <row r="301" spans="1:10">
      <c r="A301" s="449"/>
      <c r="B301" s="457"/>
      <c r="C301" s="35">
        <v>2015</v>
      </c>
      <c r="D301" s="43">
        <f>E301+F301+G301+H301+I301</f>
        <v>200</v>
      </c>
      <c r="E301" s="43">
        <v>0</v>
      </c>
      <c r="F301" s="43">
        <v>0</v>
      </c>
      <c r="G301" s="43">
        <f>200000/1000</f>
        <v>200</v>
      </c>
      <c r="H301" s="43">
        <v>0</v>
      </c>
      <c r="I301" s="43">
        <v>0</v>
      </c>
      <c r="J301" s="39">
        <f t="shared" si="78"/>
        <v>200</v>
      </c>
    </row>
    <row r="302" spans="1:10">
      <c r="A302" s="449"/>
      <c r="B302" s="457"/>
      <c r="C302" s="35">
        <v>2016</v>
      </c>
      <c r="D302" s="43">
        <f>E302+F302+G302+H302+I302</f>
        <v>0</v>
      </c>
      <c r="E302" s="43">
        <v>0</v>
      </c>
      <c r="F302" s="43">
        <v>0</v>
      </c>
      <c r="G302" s="43">
        <v>0</v>
      </c>
      <c r="H302" s="43">
        <v>0</v>
      </c>
      <c r="I302" s="43">
        <v>0</v>
      </c>
      <c r="J302" s="39">
        <f t="shared" si="78"/>
        <v>0</v>
      </c>
    </row>
    <row r="303" spans="1:10">
      <c r="A303" s="449"/>
      <c r="B303" s="457"/>
      <c r="C303" s="35">
        <v>2017</v>
      </c>
      <c r="D303" s="43">
        <f>E303+F303+G303+H303+I303</f>
        <v>0</v>
      </c>
      <c r="E303" s="43">
        <v>0</v>
      </c>
      <c r="F303" s="43">
        <v>0</v>
      </c>
      <c r="G303" s="43">
        <v>0</v>
      </c>
      <c r="H303" s="43">
        <v>0</v>
      </c>
      <c r="I303" s="43">
        <v>0</v>
      </c>
      <c r="J303" s="39">
        <f t="shared" si="78"/>
        <v>0</v>
      </c>
    </row>
    <row r="304" spans="1:10">
      <c r="A304" s="449" t="s">
        <v>433</v>
      </c>
      <c r="B304" s="457" t="s">
        <v>434</v>
      </c>
      <c r="C304" s="37" t="s">
        <v>19</v>
      </c>
      <c r="D304" s="44">
        <f t="shared" ref="D304:I304" si="87">D305+D306+D307</f>
        <v>200</v>
      </c>
      <c r="E304" s="44">
        <f t="shared" si="87"/>
        <v>0</v>
      </c>
      <c r="F304" s="44">
        <f t="shared" si="87"/>
        <v>0</v>
      </c>
      <c r="G304" s="44">
        <f t="shared" si="87"/>
        <v>200</v>
      </c>
      <c r="H304" s="44">
        <f t="shared" si="87"/>
        <v>0</v>
      </c>
      <c r="I304" s="44">
        <f t="shared" si="87"/>
        <v>0</v>
      </c>
      <c r="J304" s="39">
        <f t="shared" si="78"/>
        <v>200</v>
      </c>
    </row>
    <row r="305" spans="1:10">
      <c r="A305" s="449"/>
      <c r="B305" s="457"/>
      <c r="C305" s="35">
        <v>2015</v>
      </c>
      <c r="D305" s="43">
        <f t="shared" ref="D305:D315" si="88">E305+F305+G305+H305+I305</f>
        <v>200</v>
      </c>
      <c r="E305" s="43">
        <v>0</v>
      </c>
      <c r="F305" s="43">
        <v>0</v>
      </c>
      <c r="G305" s="43">
        <f>200000/1000</f>
        <v>200</v>
      </c>
      <c r="H305" s="43">
        <v>0</v>
      </c>
      <c r="I305" s="43">
        <v>0</v>
      </c>
      <c r="J305" s="39">
        <f t="shared" si="78"/>
        <v>200</v>
      </c>
    </row>
    <row r="306" spans="1:10">
      <c r="A306" s="449"/>
      <c r="B306" s="457"/>
      <c r="C306" s="35">
        <v>2016</v>
      </c>
      <c r="D306" s="43">
        <f t="shared" si="88"/>
        <v>0</v>
      </c>
      <c r="E306" s="43">
        <v>0</v>
      </c>
      <c r="F306" s="43">
        <v>0</v>
      </c>
      <c r="G306" s="43">
        <v>0</v>
      </c>
      <c r="H306" s="43">
        <v>0</v>
      </c>
      <c r="I306" s="43">
        <v>0</v>
      </c>
      <c r="J306" s="39">
        <f t="shared" si="78"/>
        <v>0</v>
      </c>
    </row>
    <row r="307" spans="1:10">
      <c r="A307" s="449"/>
      <c r="B307" s="457"/>
      <c r="C307" s="35">
        <v>2017</v>
      </c>
      <c r="D307" s="43">
        <f t="shared" si="88"/>
        <v>0</v>
      </c>
      <c r="E307" s="43">
        <v>0</v>
      </c>
      <c r="F307" s="43">
        <v>0</v>
      </c>
      <c r="G307" s="43">
        <v>0</v>
      </c>
      <c r="H307" s="43">
        <v>0</v>
      </c>
      <c r="I307" s="43">
        <v>0</v>
      </c>
      <c r="J307" s="39">
        <f t="shared" si="78"/>
        <v>0</v>
      </c>
    </row>
    <row r="308" spans="1:10">
      <c r="A308" s="449" t="s">
        <v>435</v>
      </c>
      <c r="B308" s="465" t="s">
        <v>436</v>
      </c>
      <c r="C308" s="37" t="s">
        <v>19</v>
      </c>
      <c r="D308" s="43">
        <f>E308+F308+G308+H308+I308</f>
        <v>0</v>
      </c>
      <c r="E308" s="43">
        <v>0</v>
      </c>
      <c r="F308" s="43">
        <v>0</v>
      </c>
      <c r="G308" s="43">
        <v>0</v>
      </c>
      <c r="H308" s="43">
        <v>0</v>
      </c>
      <c r="I308" s="43">
        <v>0</v>
      </c>
      <c r="J308" s="39">
        <f t="shared" si="78"/>
        <v>0</v>
      </c>
    </row>
    <row r="309" spans="1:10">
      <c r="A309" s="449"/>
      <c r="B309" s="465"/>
      <c r="C309" s="35">
        <v>2015</v>
      </c>
      <c r="D309" s="43">
        <f>E309+F309+G309+H309+I309</f>
        <v>0</v>
      </c>
      <c r="E309" s="43">
        <v>0</v>
      </c>
      <c r="F309" s="43">
        <v>0</v>
      </c>
      <c r="G309" s="43">
        <v>0</v>
      </c>
      <c r="H309" s="43">
        <v>0</v>
      </c>
      <c r="I309" s="43">
        <v>0</v>
      </c>
      <c r="J309" s="39">
        <f t="shared" si="78"/>
        <v>0</v>
      </c>
    </row>
    <row r="310" spans="1:10">
      <c r="A310" s="449"/>
      <c r="B310" s="465"/>
      <c r="C310" s="35">
        <v>2016</v>
      </c>
      <c r="D310" s="43">
        <f>E310+F310+G310+H310+I310</f>
        <v>0</v>
      </c>
      <c r="E310" s="43">
        <v>0</v>
      </c>
      <c r="F310" s="43">
        <v>0</v>
      </c>
      <c r="G310" s="43">
        <v>0</v>
      </c>
      <c r="H310" s="43">
        <v>0</v>
      </c>
      <c r="I310" s="43">
        <v>0</v>
      </c>
      <c r="J310" s="39">
        <f t="shared" si="78"/>
        <v>0</v>
      </c>
    </row>
    <row r="311" spans="1:10">
      <c r="A311" s="449"/>
      <c r="B311" s="465"/>
      <c r="C311" s="35">
        <v>2017</v>
      </c>
      <c r="D311" s="43">
        <f>E311+F311+G311+H311+I311</f>
        <v>0</v>
      </c>
      <c r="E311" s="43">
        <v>0</v>
      </c>
      <c r="F311" s="43">
        <v>0</v>
      </c>
      <c r="G311" s="43">
        <v>0</v>
      </c>
      <c r="H311" s="43">
        <v>0</v>
      </c>
      <c r="I311" s="43">
        <v>0</v>
      </c>
      <c r="J311" s="39">
        <f t="shared" si="78"/>
        <v>0</v>
      </c>
    </row>
    <row r="312" spans="1:10" s="40" customFormat="1">
      <c r="A312" s="449" t="s">
        <v>437</v>
      </c>
      <c r="B312" s="464" t="s">
        <v>438</v>
      </c>
      <c r="C312" s="37" t="s">
        <v>19</v>
      </c>
      <c r="D312" s="38">
        <f t="shared" si="88"/>
        <v>114.5</v>
      </c>
      <c r="E312" s="53">
        <f>E313+E314+E315</f>
        <v>0</v>
      </c>
      <c r="F312" s="53">
        <f>F313+F314+F315</f>
        <v>0</v>
      </c>
      <c r="G312" s="53">
        <f>G313+G314+G315</f>
        <v>114.5</v>
      </c>
      <c r="H312" s="53">
        <f>H313+H314+H315</f>
        <v>0</v>
      </c>
      <c r="I312" s="53">
        <f>I313+I314+I315</f>
        <v>0</v>
      </c>
      <c r="J312" s="39">
        <f t="shared" si="78"/>
        <v>114.5</v>
      </c>
    </row>
    <row r="313" spans="1:10" s="40" customFormat="1">
      <c r="A313" s="449"/>
      <c r="B313" s="464"/>
      <c r="C313" s="37">
        <v>2015</v>
      </c>
      <c r="D313" s="38">
        <f t="shared" si="88"/>
        <v>86.5</v>
      </c>
      <c r="E313" s="38">
        <v>0</v>
      </c>
      <c r="F313" s="38">
        <v>0</v>
      </c>
      <c r="G313" s="38">
        <f>G317+G321+G325+G329+G333</f>
        <v>86.5</v>
      </c>
      <c r="H313" s="38">
        <v>0</v>
      </c>
      <c r="I313" s="38">
        <v>0</v>
      </c>
      <c r="J313" s="39">
        <f t="shared" si="78"/>
        <v>86.5</v>
      </c>
    </row>
    <row r="314" spans="1:10" s="40" customFormat="1">
      <c r="A314" s="449"/>
      <c r="B314" s="464"/>
      <c r="C314" s="37">
        <v>2016</v>
      </c>
      <c r="D314" s="38">
        <f t="shared" si="88"/>
        <v>14</v>
      </c>
      <c r="E314" s="38">
        <v>0</v>
      </c>
      <c r="F314" s="38">
        <v>0</v>
      </c>
      <c r="G314" s="38">
        <f>G318+G322+G326+G330+G334</f>
        <v>14</v>
      </c>
      <c r="H314" s="38">
        <v>0</v>
      </c>
      <c r="I314" s="38">
        <v>0</v>
      </c>
      <c r="J314" s="39">
        <f t="shared" si="78"/>
        <v>14</v>
      </c>
    </row>
    <row r="315" spans="1:10" s="40" customFormat="1">
      <c r="A315" s="449"/>
      <c r="B315" s="464"/>
      <c r="C315" s="37">
        <v>2017</v>
      </c>
      <c r="D315" s="38">
        <f t="shared" si="88"/>
        <v>14</v>
      </c>
      <c r="E315" s="38">
        <v>0</v>
      </c>
      <c r="F315" s="38">
        <v>0</v>
      </c>
      <c r="G315" s="38">
        <f>G319+G323+G327+G331+G335</f>
        <v>14</v>
      </c>
      <c r="H315" s="38">
        <v>0</v>
      </c>
      <c r="I315" s="38">
        <v>0</v>
      </c>
      <c r="J315" s="39">
        <f t="shared" si="78"/>
        <v>14</v>
      </c>
    </row>
    <row r="316" spans="1:10" ht="12.75" customHeight="1">
      <c r="A316" s="449" t="s">
        <v>63</v>
      </c>
      <c r="B316" s="465" t="s">
        <v>439</v>
      </c>
      <c r="C316" s="37" t="s">
        <v>19</v>
      </c>
      <c r="D316" s="44">
        <f t="shared" ref="D316:I316" si="89">D317+D318+D319</f>
        <v>28</v>
      </c>
      <c r="E316" s="44">
        <f t="shared" si="89"/>
        <v>0</v>
      </c>
      <c r="F316" s="44">
        <f t="shared" si="89"/>
        <v>0</v>
      </c>
      <c r="G316" s="44">
        <f t="shared" si="89"/>
        <v>28</v>
      </c>
      <c r="H316" s="44">
        <f t="shared" si="89"/>
        <v>0</v>
      </c>
      <c r="I316" s="44">
        <f t="shared" si="89"/>
        <v>0</v>
      </c>
      <c r="J316" s="39">
        <f t="shared" si="78"/>
        <v>28</v>
      </c>
    </row>
    <row r="317" spans="1:10" ht="12.75" customHeight="1">
      <c r="A317" s="449"/>
      <c r="B317" s="465"/>
      <c r="C317" s="35">
        <v>2015</v>
      </c>
      <c r="D317" s="43">
        <f>E317+F317+G317+H317+I317</f>
        <v>0</v>
      </c>
      <c r="E317" s="43">
        <v>0</v>
      </c>
      <c r="F317" s="43">
        <v>0</v>
      </c>
      <c r="G317" s="43">
        <v>0</v>
      </c>
      <c r="H317" s="43">
        <v>0</v>
      </c>
      <c r="I317" s="43">
        <v>0</v>
      </c>
      <c r="J317" s="39">
        <f t="shared" si="78"/>
        <v>0</v>
      </c>
    </row>
    <row r="318" spans="1:10">
      <c r="A318" s="449"/>
      <c r="B318" s="465"/>
      <c r="C318" s="35">
        <v>2016</v>
      </c>
      <c r="D318" s="43">
        <f>E318+F318+G318+H318+I318</f>
        <v>14</v>
      </c>
      <c r="E318" s="43">
        <v>0</v>
      </c>
      <c r="F318" s="43">
        <v>0</v>
      </c>
      <c r="G318" s="44">
        <v>14</v>
      </c>
      <c r="H318" s="43">
        <v>0</v>
      </c>
      <c r="I318" s="43">
        <v>0</v>
      </c>
      <c r="J318" s="39">
        <f t="shared" si="78"/>
        <v>14</v>
      </c>
    </row>
    <row r="319" spans="1:10">
      <c r="A319" s="449"/>
      <c r="B319" s="465"/>
      <c r="C319" s="55">
        <v>2017</v>
      </c>
      <c r="D319" s="43">
        <f>E319+F319+G319+H319+I319</f>
        <v>14</v>
      </c>
      <c r="E319" s="43">
        <v>0</v>
      </c>
      <c r="F319" s="43">
        <v>0</v>
      </c>
      <c r="G319" s="44">
        <v>14</v>
      </c>
      <c r="H319" s="43">
        <v>0</v>
      </c>
      <c r="I319" s="43">
        <v>0</v>
      </c>
      <c r="J319" s="39">
        <f t="shared" si="78"/>
        <v>14</v>
      </c>
    </row>
    <row r="320" spans="1:10">
      <c r="A320" s="449" t="s">
        <v>65</v>
      </c>
      <c r="B320" s="457" t="s">
        <v>440</v>
      </c>
      <c r="C320" s="37" t="s">
        <v>19</v>
      </c>
      <c r="D320" s="44">
        <f t="shared" ref="D320:I320" si="90">D321+D322+D323</f>
        <v>31</v>
      </c>
      <c r="E320" s="44">
        <f t="shared" si="90"/>
        <v>0</v>
      </c>
      <c r="F320" s="44">
        <f t="shared" si="90"/>
        <v>0</v>
      </c>
      <c r="G320" s="44">
        <f t="shared" si="90"/>
        <v>31</v>
      </c>
      <c r="H320" s="44">
        <f t="shared" si="90"/>
        <v>0</v>
      </c>
      <c r="I320" s="44">
        <f t="shared" si="90"/>
        <v>0</v>
      </c>
      <c r="J320" s="39">
        <f t="shared" si="78"/>
        <v>31</v>
      </c>
    </row>
    <row r="321" spans="1:11" ht="19.5" customHeight="1">
      <c r="A321" s="449"/>
      <c r="B321" s="457"/>
      <c r="C321" s="35">
        <v>2015</v>
      </c>
      <c r="D321" s="43">
        <f>E321+F321+G321+H321+I321</f>
        <v>31</v>
      </c>
      <c r="E321" s="43">
        <v>0</v>
      </c>
      <c r="F321" s="43">
        <v>0</v>
      </c>
      <c r="G321" s="43">
        <v>31</v>
      </c>
      <c r="H321" s="43">
        <v>0</v>
      </c>
      <c r="I321" s="43">
        <v>0</v>
      </c>
      <c r="J321" s="39">
        <f t="shared" si="78"/>
        <v>31</v>
      </c>
    </row>
    <row r="322" spans="1:11">
      <c r="A322" s="449"/>
      <c r="B322" s="457"/>
      <c r="C322" s="35">
        <v>2016</v>
      </c>
      <c r="D322" s="43">
        <f>E322+F322+G322+H322+I322</f>
        <v>0</v>
      </c>
      <c r="E322" s="43">
        <v>0</v>
      </c>
      <c r="F322" s="43">
        <v>0</v>
      </c>
      <c r="G322" s="43">
        <v>0</v>
      </c>
      <c r="H322" s="43">
        <v>0</v>
      </c>
      <c r="I322" s="43">
        <v>0</v>
      </c>
      <c r="J322" s="39">
        <f t="shared" si="78"/>
        <v>0</v>
      </c>
    </row>
    <row r="323" spans="1:11">
      <c r="A323" s="449"/>
      <c r="B323" s="457"/>
      <c r="C323" s="35">
        <v>2017</v>
      </c>
      <c r="D323" s="43">
        <f>E323+F323+G323+H323+I323</f>
        <v>0</v>
      </c>
      <c r="E323" s="43">
        <v>0</v>
      </c>
      <c r="F323" s="43">
        <v>0</v>
      </c>
      <c r="G323" s="43">
        <v>0</v>
      </c>
      <c r="H323" s="43">
        <v>0</v>
      </c>
      <c r="I323" s="43">
        <v>0</v>
      </c>
      <c r="J323" s="39">
        <f t="shared" si="78"/>
        <v>0</v>
      </c>
    </row>
    <row r="324" spans="1:11" ht="15.75" customHeight="1">
      <c r="A324" s="449" t="s">
        <v>67</v>
      </c>
      <c r="B324" s="463" t="s">
        <v>441</v>
      </c>
      <c r="C324" s="37" t="s">
        <v>19</v>
      </c>
      <c r="D324" s="44">
        <f t="shared" ref="D324:I324" si="91">D325+D326+D327</f>
        <v>12</v>
      </c>
      <c r="E324" s="44">
        <f t="shared" si="91"/>
        <v>0</v>
      </c>
      <c r="F324" s="44">
        <f t="shared" si="91"/>
        <v>0</v>
      </c>
      <c r="G324" s="44">
        <f t="shared" si="91"/>
        <v>12</v>
      </c>
      <c r="H324" s="44">
        <f t="shared" si="91"/>
        <v>0</v>
      </c>
      <c r="I324" s="44">
        <f t="shared" si="91"/>
        <v>0</v>
      </c>
      <c r="J324" s="39">
        <f t="shared" si="78"/>
        <v>12</v>
      </c>
    </row>
    <row r="325" spans="1:11">
      <c r="A325" s="449"/>
      <c r="B325" s="463"/>
      <c r="C325" s="35">
        <v>2015</v>
      </c>
      <c r="D325" s="43">
        <f>E325+F325+G325+H325+I325</f>
        <v>12</v>
      </c>
      <c r="E325" s="43">
        <v>0</v>
      </c>
      <c r="F325" s="43">
        <v>0</v>
      </c>
      <c r="G325" s="43">
        <v>12</v>
      </c>
      <c r="H325" s="43">
        <v>0</v>
      </c>
      <c r="I325" s="43">
        <v>0</v>
      </c>
      <c r="J325" s="39">
        <f t="shared" si="78"/>
        <v>12</v>
      </c>
    </row>
    <row r="326" spans="1:11">
      <c r="A326" s="449"/>
      <c r="B326" s="463"/>
      <c r="C326" s="35">
        <v>2016</v>
      </c>
      <c r="D326" s="43">
        <f>E326+F326+G326+H326+I326</f>
        <v>0</v>
      </c>
      <c r="E326" s="43">
        <v>0</v>
      </c>
      <c r="F326" s="43">
        <v>0</v>
      </c>
      <c r="G326" s="43">
        <v>0</v>
      </c>
      <c r="H326" s="43">
        <v>0</v>
      </c>
      <c r="I326" s="43">
        <v>0</v>
      </c>
      <c r="J326" s="39">
        <f t="shared" si="78"/>
        <v>0</v>
      </c>
    </row>
    <row r="327" spans="1:11">
      <c r="A327" s="449"/>
      <c r="B327" s="463"/>
      <c r="C327" s="55">
        <v>2017</v>
      </c>
      <c r="D327" s="43">
        <f>E327+F327+G327+H327+I327</f>
        <v>0</v>
      </c>
      <c r="E327" s="43">
        <v>0</v>
      </c>
      <c r="F327" s="43">
        <v>0</v>
      </c>
      <c r="G327" s="43">
        <v>0</v>
      </c>
      <c r="H327" s="43">
        <v>0</v>
      </c>
      <c r="I327" s="43">
        <v>0</v>
      </c>
      <c r="J327" s="39">
        <f t="shared" si="78"/>
        <v>0</v>
      </c>
    </row>
    <row r="328" spans="1:11">
      <c r="A328" s="449" t="s">
        <v>69</v>
      </c>
      <c r="B328" s="448" t="s">
        <v>442</v>
      </c>
      <c r="C328" s="37" t="s">
        <v>19</v>
      </c>
      <c r="D328" s="44">
        <f>D329+D330+D331</f>
        <v>42</v>
      </c>
      <c r="E328" s="44">
        <f t="shared" ref="E328:F331" si="92">E329+E330+E331</f>
        <v>0</v>
      </c>
      <c r="F328" s="44">
        <f t="shared" si="92"/>
        <v>0</v>
      </c>
      <c r="G328" s="44">
        <f>G329+G330+G331</f>
        <v>42</v>
      </c>
      <c r="H328" s="44">
        <f>H329+H330+H331</f>
        <v>0</v>
      </c>
      <c r="I328" s="44">
        <f>I329+I330+I331</f>
        <v>0</v>
      </c>
      <c r="J328" s="39">
        <f t="shared" si="78"/>
        <v>42</v>
      </c>
    </row>
    <row r="329" spans="1:11">
      <c r="A329" s="449"/>
      <c r="B329" s="448"/>
      <c r="C329" s="35">
        <v>2015</v>
      </c>
      <c r="D329" s="43">
        <f>E329+F329+G329+H329+I329</f>
        <v>42</v>
      </c>
      <c r="E329" s="44">
        <f t="shared" si="92"/>
        <v>0</v>
      </c>
      <c r="F329" s="44">
        <f t="shared" si="92"/>
        <v>0</v>
      </c>
      <c r="G329" s="43">
        <v>42</v>
      </c>
      <c r="H329" s="44">
        <f t="shared" ref="H329:I332" si="93">H330+H331+H332</f>
        <v>0</v>
      </c>
      <c r="I329" s="44">
        <f t="shared" si="93"/>
        <v>0</v>
      </c>
      <c r="J329" s="39">
        <f t="shared" si="78"/>
        <v>42</v>
      </c>
    </row>
    <row r="330" spans="1:11">
      <c r="A330" s="449"/>
      <c r="B330" s="448"/>
      <c r="C330" s="35">
        <v>2016</v>
      </c>
      <c r="D330" s="43">
        <f>E330+F330+G330+H330+I330</f>
        <v>0</v>
      </c>
      <c r="E330" s="44">
        <f t="shared" si="92"/>
        <v>0</v>
      </c>
      <c r="F330" s="44">
        <f t="shared" si="92"/>
        <v>0</v>
      </c>
      <c r="G330" s="43">
        <v>0</v>
      </c>
      <c r="H330" s="44">
        <f t="shared" si="93"/>
        <v>0</v>
      </c>
      <c r="I330" s="44">
        <f t="shared" si="93"/>
        <v>0</v>
      </c>
      <c r="J330" s="39">
        <f t="shared" si="78"/>
        <v>0</v>
      </c>
    </row>
    <row r="331" spans="1:11">
      <c r="A331" s="449"/>
      <c r="B331" s="448"/>
      <c r="C331" s="55">
        <v>2017</v>
      </c>
      <c r="D331" s="43">
        <f>E331+F331+G331+H331+I331</f>
        <v>0</v>
      </c>
      <c r="E331" s="44">
        <f t="shared" si="92"/>
        <v>0</v>
      </c>
      <c r="F331" s="44">
        <f t="shared" si="92"/>
        <v>0</v>
      </c>
      <c r="G331" s="43">
        <v>0</v>
      </c>
      <c r="H331" s="44">
        <f t="shared" si="93"/>
        <v>0</v>
      </c>
      <c r="I331" s="44">
        <f t="shared" si="93"/>
        <v>0</v>
      </c>
      <c r="J331" s="39">
        <f t="shared" si="78"/>
        <v>0</v>
      </c>
    </row>
    <row r="332" spans="1:11">
      <c r="A332" s="449" t="s">
        <v>443</v>
      </c>
      <c r="B332" s="448" t="s">
        <v>444</v>
      </c>
      <c r="C332" s="37" t="s">
        <v>19</v>
      </c>
      <c r="D332" s="44">
        <f>D333+D334+D348</f>
        <v>1.5</v>
      </c>
      <c r="E332" s="44">
        <f>E333+E334+E335</f>
        <v>0</v>
      </c>
      <c r="F332" s="44">
        <f>F333+F334+F335</f>
        <v>0</v>
      </c>
      <c r="G332" s="43">
        <v>1.5</v>
      </c>
      <c r="H332" s="44">
        <f t="shared" si="93"/>
        <v>0</v>
      </c>
      <c r="I332" s="44">
        <f t="shared" si="93"/>
        <v>0</v>
      </c>
      <c r="J332" s="39">
        <f t="shared" si="78"/>
        <v>1.5</v>
      </c>
    </row>
    <row r="333" spans="1:11">
      <c r="A333" s="449"/>
      <c r="B333" s="448"/>
      <c r="C333" s="35">
        <v>2015</v>
      </c>
      <c r="D333" s="43">
        <f>E333+F333+G333+H333+I333</f>
        <v>1.5</v>
      </c>
      <c r="E333" s="43">
        <v>0</v>
      </c>
      <c r="F333" s="43">
        <v>0</v>
      </c>
      <c r="G333" s="43">
        <v>1.5</v>
      </c>
      <c r="H333" s="43">
        <v>0</v>
      </c>
      <c r="I333" s="43">
        <v>0</v>
      </c>
      <c r="J333" s="39">
        <f t="shared" si="78"/>
        <v>1.5</v>
      </c>
    </row>
    <row r="334" spans="1:11">
      <c r="A334" s="449"/>
      <c r="B334" s="448"/>
      <c r="C334" s="35">
        <v>2016</v>
      </c>
      <c r="D334" s="43">
        <f>E334+F334+G334+H334+I334</f>
        <v>0</v>
      </c>
      <c r="E334" s="43">
        <v>0</v>
      </c>
      <c r="F334" s="43">
        <v>0</v>
      </c>
      <c r="G334" s="43">
        <v>0</v>
      </c>
      <c r="H334" s="43">
        <v>0</v>
      </c>
      <c r="I334" s="43">
        <v>0</v>
      </c>
      <c r="J334" s="39">
        <f t="shared" si="78"/>
        <v>0</v>
      </c>
    </row>
    <row r="335" spans="1:11">
      <c r="A335" s="449"/>
      <c r="B335" s="448"/>
      <c r="C335" s="55">
        <v>2017</v>
      </c>
      <c r="D335" s="43">
        <f>E335+F335+G335+H335+I335</f>
        <v>0</v>
      </c>
      <c r="E335" s="43">
        <v>0</v>
      </c>
      <c r="F335" s="43">
        <v>0</v>
      </c>
      <c r="G335" s="43">
        <v>0</v>
      </c>
      <c r="H335" s="43">
        <v>0</v>
      </c>
      <c r="I335" s="43">
        <v>0</v>
      </c>
      <c r="J335" s="39">
        <f t="shared" si="78"/>
        <v>0</v>
      </c>
    </row>
    <row r="336" spans="1:11" s="54" customFormat="1" ht="15.75">
      <c r="A336" s="449" t="s">
        <v>445</v>
      </c>
      <c r="B336" s="462" t="s">
        <v>115</v>
      </c>
      <c r="C336" s="37" t="s">
        <v>19</v>
      </c>
      <c r="D336" s="53">
        <f t="shared" ref="D336:I336" si="94">D337+D338+D339</f>
        <v>147.4307</v>
      </c>
      <c r="E336" s="53">
        <f t="shared" si="94"/>
        <v>8.2619999999999999E-2</v>
      </c>
      <c r="F336" s="53">
        <f t="shared" si="94"/>
        <v>23.914699999999996</v>
      </c>
      <c r="G336" s="53">
        <f t="shared" si="94"/>
        <v>79.808999999999997</v>
      </c>
      <c r="H336" s="53">
        <f t="shared" si="94"/>
        <v>43.624379999999995</v>
      </c>
      <c r="I336" s="53">
        <f t="shared" si="94"/>
        <v>0</v>
      </c>
      <c r="J336" s="39">
        <f t="shared" si="78"/>
        <v>147.4307</v>
      </c>
      <c r="K336" s="56"/>
    </row>
    <row r="337" spans="1:10" s="54" customFormat="1" ht="15.75">
      <c r="A337" s="449"/>
      <c r="B337" s="462"/>
      <c r="C337" s="37">
        <v>2015</v>
      </c>
      <c r="D337" s="38">
        <f>E337+F337+G337+H337+I337</f>
        <v>52.641100000000009</v>
      </c>
      <c r="E337" s="38">
        <f>E345</f>
        <v>8.2619999999999999E-2</v>
      </c>
      <c r="F337" s="38">
        <f>F345+F341</f>
        <v>10.4</v>
      </c>
      <c r="G337" s="38">
        <f>G345+G341</f>
        <v>26.769100000000002</v>
      </c>
      <c r="H337" s="38">
        <f>H345+H341</f>
        <v>15.389379999999999</v>
      </c>
      <c r="I337" s="38">
        <f>I345+I341</f>
        <v>0</v>
      </c>
      <c r="J337" s="39">
        <f t="shared" ref="J337:J400" si="95">E337+F337+G337+H337+I337</f>
        <v>52.641100000000009</v>
      </c>
    </row>
    <row r="338" spans="1:10" s="54" customFormat="1" ht="15.75">
      <c r="A338" s="449"/>
      <c r="B338" s="462"/>
      <c r="C338" s="37">
        <v>2016</v>
      </c>
      <c r="D338" s="38">
        <f>E338+F338+G338+H338+I338</f>
        <v>46.427999999999997</v>
      </c>
      <c r="E338" s="38">
        <f>E346</f>
        <v>0</v>
      </c>
      <c r="F338" s="38">
        <f t="shared" ref="F338:I339" si="96">F346+F342</f>
        <v>4.5048999999999992</v>
      </c>
      <c r="G338" s="38">
        <f t="shared" si="96"/>
        <v>22.505100000000002</v>
      </c>
      <c r="H338" s="38">
        <f>H346+H342</f>
        <v>19.417999999999999</v>
      </c>
      <c r="I338" s="38">
        <f t="shared" si="96"/>
        <v>0</v>
      </c>
      <c r="J338" s="39">
        <f t="shared" si="95"/>
        <v>46.427999999999997</v>
      </c>
    </row>
    <row r="339" spans="1:10" s="54" customFormat="1" ht="15.75">
      <c r="A339" s="449"/>
      <c r="B339" s="462"/>
      <c r="C339" s="37">
        <v>2017</v>
      </c>
      <c r="D339" s="38">
        <f>E339+F339+G339+H339+I339</f>
        <v>48.361599999999996</v>
      </c>
      <c r="E339" s="38">
        <f>E347</f>
        <v>0</v>
      </c>
      <c r="F339" s="38">
        <f t="shared" si="96"/>
        <v>9.0097999999999985</v>
      </c>
      <c r="G339" s="38">
        <f t="shared" si="96"/>
        <v>30.534799999999997</v>
      </c>
      <c r="H339" s="38">
        <f t="shared" si="96"/>
        <v>8.8170000000000002</v>
      </c>
      <c r="I339" s="38">
        <f t="shared" si="96"/>
        <v>0</v>
      </c>
      <c r="J339" s="39">
        <f t="shared" si="95"/>
        <v>48.361599999999996</v>
      </c>
    </row>
    <row r="340" spans="1:10" ht="18" customHeight="1">
      <c r="A340" s="449" t="s">
        <v>72</v>
      </c>
      <c r="B340" s="457" t="s">
        <v>446</v>
      </c>
      <c r="C340" s="37" t="s">
        <v>19</v>
      </c>
      <c r="D340" s="43">
        <f t="shared" ref="D340:I340" si="97">D341+D342+D343</f>
        <v>31.1</v>
      </c>
      <c r="E340" s="43">
        <f t="shared" si="97"/>
        <v>0</v>
      </c>
      <c r="F340" s="43">
        <f t="shared" si="97"/>
        <v>10.4</v>
      </c>
      <c r="G340" s="43">
        <f t="shared" si="97"/>
        <v>6.1</v>
      </c>
      <c r="H340" s="43">
        <f t="shared" si="97"/>
        <v>14.6</v>
      </c>
      <c r="I340" s="43">
        <f t="shared" si="97"/>
        <v>0</v>
      </c>
      <c r="J340" s="39">
        <f t="shared" si="95"/>
        <v>31.1</v>
      </c>
    </row>
    <row r="341" spans="1:10" ht="12.75" customHeight="1">
      <c r="A341" s="449"/>
      <c r="B341" s="457"/>
      <c r="C341" s="35">
        <v>2015</v>
      </c>
      <c r="D341" s="43">
        <v>14.4</v>
      </c>
      <c r="E341" s="43">
        <v>0</v>
      </c>
      <c r="F341" s="43">
        <v>10.4</v>
      </c>
      <c r="G341" s="43">
        <v>0</v>
      </c>
      <c r="H341" s="43">
        <v>4</v>
      </c>
      <c r="I341" s="43">
        <v>0</v>
      </c>
      <c r="J341" s="39">
        <f t="shared" si="95"/>
        <v>14.4</v>
      </c>
    </row>
    <row r="342" spans="1:10" ht="12.75" customHeight="1">
      <c r="A342" s="449"/>
      <c r="B342" s="457"/>
      <c r="C342" s="35">
        <v>2016</v>
      </c>
      <c r="D342" s="43">
        <v>10.6</v>
      </c>
      <c r="E342" s="43">
        <v>0</v>
      </c>
      <c r="F342" s="43">
        <v>0</v>
      </c>
      <c r="G342" s="43">
        <v>0</v>
      </c>
      <c r="H342" s="43">
        <v>10.6</v>
      </c>
      <c r="I342" s="43">
        <v>0</v>
      </c>
      <c r="J342" s="39">
        <f t="shared" si="95"/>
        <v>10.6</v>
      </c>
    </row>
    <row r="343" spans="1:10" ht="12.75" customHeight="1">
      <c r="A343" s="449"/>
      <c r="B343" s="457"/>
      <c r="C343" s="35">
        <v>2017</v>
      </c>
      <c r="D343" s="43">
        <v>6.1</v>
      </c>
      <c r="E343" s="43">
        <v>0</v>
      </c>
      <c r="F343" s="43">
        <v>0</v>
      </c>
      <c r="G343" s="43">
        <v>6.1</v>
      </c>
      <c r="H343" s="43">
        <v>0</v>
      </c>
      <c r="I343" s="43">
        <v>0</v>
      </c>
      <c r="J343" s="39">
        <f t="shared" si="95"/>
        <v>6.1</v>
      </c>
    </row>
    <row r="344" spans="1:10">
      <c r="A344" s="449" t="s">
        <v>74</v>
      </c>
      <c r="B344" s="447" t="s">
        <v>447</v>
      </c>
      <c r="C344" s="37" t="s">
        <v>19</v>
      </c>
      <c r="D344" s="44">
        <f t="shared" ref="D344:I344" si="98">D345+D346+D347</f>
        <v>116.33070000000001</v>
      </c>
      <c r="E344" s="44">
        <f t="shared" si="98"/>
        <v>8.2619999999999999E-2</v>
      </c>
      <c r="F344" s="44">
        <f t="shared" si="98"/>
        <v>13.514699999999998</v>
      </c>
      <c r="G344" s="44">
        <f t="shared" si="98"/>
        <v>73.709000000000003</v>
      </c>
      <c r="H344" s="44">
        <f t="shared" si="98"/>
        <v>29.024380000000001</v>
      </c>
      <c r="I344" s="44">
        <f t="shared" si="98"/>
        <v>0</v>
      </c>
      <c r="J344" s="39">
        <f t="shared" si="95"/>
        <v>116.33070000000001</v>
      </c>
    </row>
    <row r="345" spans="1:10">
      <c r="A345" s="449"/>
      <c r="B345" s="447"/>
      <c r="C345" s="35">
        <v>2015</v>
      </c>
      <c r="D345" s="43">
        <f t="shared" ref="D345:I347" si="99">D369</f>
        <v>38.241100000000003</v>
      </c>
      <c r="E345" s="43">
        <f t="shared" si="99"/>
        <v>8.2619999999999999E-2</v>
      </c>
      <c r="F345" s="43">
        <f t="shared" si="99"/>
        <v>0</v>
      </c>
      <c r="G345" s="43">
        <f t="shared" si="99"/>
        <v>26.769100000000002</v>
      </c>
      <c r="H345" s="43">
        <f t="shared" si="99"/>
        <v>11.389379999999999</v>
      </c>
      <c r="I345" s="43">
        <f t="shared" si="99"/>
        <v>0</v>
      </c>
      <c r="J345" s="39">
        <f t="shared" si="95"/>
        <v>38.241100000000003</v>
      </c>
    </row>
    <row r="346" spans="1:10">
      <c r="A346" s="449"/>
      <c r="B346" s="447"/>
      <c r="C346" s="35">
        <v>2016</v>
      </c>
      <c r="D346" s="43">
        <f t="shared" si="99"/>
        <v>35.828000000000003</v>
      </c>
      <c r="E346" s="43">
        <f t="shared" si="99"/>
        <v>0</v>
      </c>
      <c r="F346" s="43">
        <f t="shared" si="99"/>
        <v>4.5048999999999992</v>
      </c>
      <c r="G346" s="43">
        <f t="shared" si="99"/>
        <v>22.505100000000002</v>
      </c>
      <c r="H346" s="43">
        <f t="shared" si="99"/>
        <v>8.8179999999999996</v>
      </c>
      <c r="I346" s="43">
        <f t="shared" si="99"/>
        <v>0</v>
      </c>
      <c r="J346" s="39">
        <f t="shared" si="95"/>
        <v>35.828000000000003</v>
      </c>
    </row>
    <row r="347" spans="1:10">
      <c r="A347" s="449"/>
      <c r="B347" s="447"/>
      <c r="C347" s="35">
        <v>2017</v>
      </c>
      <c r="D347" s="43">
        <f t="shared" si="99"/>
        <v>42.261600000000001</v>
      </c>
      <c r="E347" s="43">
        <f t="shared" si="99"/>
        <v>0</v>
      </c>
      <c r="F347" s="43">
        <f t="shared" si="99"/>
        <v>9.0097999999999985</v>
      </c>
      <c r="G347" s="43">
        <f t="shared" si="99"/>
        <v>24.434799999999999</v>
      </c>
      <c r="H347" s="43">
        <f t="shared" si="99"/>
        <v>8.8170000000000002</v>
      </c>
      <c r="I347" s="43">
        <f t="shared" si="99"/>
        <v>0</v>
      </c>
      <c r="J347" s="39">
        <f t="shared" si="95"/>
        <v>42.261599999999994</v>
      </c>
    </row>
    <row r="348" spans="1:10">
      <c r="A348" s="449" t="s">
        <v>448</v>
      </c>
      <c r="B348" s="447" t="s">
        <v>449</v>
      </c>
      <c r="C348" s="37" t="s">
        <v>19</v>
      </c>
      <c r="D348" s="44">
        <f t="shared" ref="D348:I348" si="100">D349+D350+D351</f>
        <v>0</v>
      </c>
      <c r="E348" s="44">
        <f t="shared" si="100"/>
        <v>0</v>
      </c>
      <c r="F348" s="44">
        <f t="shared" si="100"/>
        <v>0</v>
      </c>
      <c r="G348" s="44">
        <f t="shared" si="100"/>
        <v>0</v>
      </c>
      <c r="H348" s="44">
        <f t="shared" si="100"/>
        <v>0</v>
      </c>
      <c r="I348" s="44">
        <f t="shared" si="100"/>
        <v>0</v>
      </c>
      <c r="J348" s="39">
        <f t="shared" si="95"/>
        <v>0</v>
      </c>
    </row>
    <row r="349" spans="1:10">
      <c r="A349" s="449"/>
      <c r="B349" s="447"/>
      <c r="C349" s="35">
        <v>2015</v>
      </c>
      <c r="D349" s="43">
        <f>E349+F349+G349+H349+I349</f>
        <v>0</v>
      </c>
      <c r="E349" s="43">
        <v>0</v>
      </c>
      <c r="F349" s="43">
        <v>0</v>
      </c>
      <c r="G349" s="43">
        <v>0</v>
      </c>
      <c r="H349" s="43">
        <v>0</v>
      </c>
      <c r="I349" s="43">
        <v>0</v>
      </c>
      <c r="J349" s="39">
        <f t="shared" si="95"/>
        <v>0</v>
      </c>
    </row>
    <row r="350" spans="1:10">
      <c r="A350" s="449"/>
      <c r="B350" s="447"/>
      <c r="C350" s="35">
        <v>2016</v>
      </c>
      <c r="D350" s="43">
        <f>E350+F350+G350+H350+I350</f>
        <v>0</v>
      </c>
      <c r="E350" s="43">
        <v>0</v>
      </c>
      <c r="F350" s="43">
        <v>0</v>
      </c>
      <c r="G350" s="43">
        <v>0</v>
      </c>
      <c r="H350" s="43">
        <v>0</v>
      </c>
      <c r="I350" s="43">
        <v>0</v>
      </c>
      <c r="J350" s="39">
        <f t="shared" si="95"/>
        <v>0</v>
      </c>
    </row>
    <row r="351" spans="1:10">
      <c r="A351" s="449"/>
      <c r="B351" s="447"/>
      <c r="C351" s="35">
        <v>2017</v>
      </c>
      <c r="D351" s="43">
        <f>E351+F351+G351+H351+I351</f>
        <v>0</v>
      </c>
      <c r="E351" s="43">
        <v>0</v>
      </c>
      <c r="F351" s="43">
        <v>0</v>
      </c>
      <c r="G351" s="43">
        <v>0</v>
      </c>
      <c r="H351" s="43">
        <v>0</v>
      </c>
      <c r="I351" s="43">
        <v>0</v>
      </c>
      <c r="J351" s="39">
        <f t="shared" si="95"/>
        <v>0</v>
      </c>
    </row>
    <row r="352" spans="1:10">
      <c r="A352" s="449" t="s">
        <v>450</v>
      </c>
      <c r="B352" s="457" t="s">
        <v>451</v>
      </c>
      <c r="C352" s="37" t="s">
        <v>19</v>
      </c>
      <c r="D352" s="44">
        <f t="shared" ref="D352:I352" si="101">D353+D354+D355</f>
        <v>0</v>
      </c>
      <c r="E352" s="44">
        <f t="shared" si="101"/>
        <v>0</v>
      </c>
      <c r="F352" s="44">
        <f t="shared" si="101"/>
        <v>0</v>
      </c>
      <c r="G352" s="44">
        <f t="shared" si="101"/>
        <v>0</v>
      </c>
      <c r="H352" s="44">
        <f t="shared" si="101"/>
        <v>0</v>
      </c>
      <c r="I352" s="44">
        <f t="shared" si="101"/>
        <v>0</v>
      </c>
      <c r="J352" s="39">
        <f t="shared" si="95"/>
        <v>0</v>
      </c>
    </row>
    <row r="353" spans="1:10">
      <c r="A353" s="449"/>
      <c r="B353" s="457"/>
      <c r="C353" s="35">
        <v>2015</v>
      </c>
      <c r="D353" s="43">
        <f>E353+F353+G353+H353+I353</f>
        <v>0</v>
      </c>
      <c r="E353" s="43">
        <v>0</v>
      </c>
      <c r="F353" s="43">
        <v>0</v>
      </c>
      <c r="G353" s="43">
        <v>0</v>
      </c>
      <c r="H353" s="43">
        <v>0</v>
      </c>
      <c r="I353" s="43">
        <v>0</v>
      </c>
      <c r="J353" s="39">
        <f t="shared" si="95"/>
        <v>0</v>
      </c>
    </row>
    <row r="354" spans="1:10">
      <c r="A354" s="449"/>
      <c r="B354" s="457"/>
      <c r="C354" s="35">
        <v>2016</v>
      </c>
      <c r="D354" s="43">
        <f>E354+F354+G354+H354+I354</f>
        <v>0</v>
      </c>
      <c r="E354" s="43">
        <v>0</v>
      </c>
      <c r="F354" s="43">
        <v>0</v>
      </c>
      <c r="G354" s="43">
        <v>0</v>
      </c>
      <c r="H354" s="43">
        <v>0</v>
      </c>
      <c r="I354" s="43">
        <v>0</v>
      </c>
      <c r="J354" s="39">
        <f t="shared" si="95"/>
        <v>0</v>
      </c>
    </row>
    <row r="355" spans="1:10">
      <c r="A355" s="449"/>
      <c r="B355" s="457"/>
      <c r="C355" s="35">
        <v>2017</v>
      </c>
      <c r="D355" s="43">
        <f>E355+F355+G355+H355+I355</f>
        <v>0</v>
      </c>
      <c r="E355" s="43">
        <v>0</v>
      </c>
      <c r="F355" s="43">
        <v>0</v>
      </c>
      <c r="G355" s="43">
        <v>0</v>
      </c>
      <c r="H355" s="43">
        <v>0</v>
      </c>
      <c r="I355" s="43">
        <v>0</v>
      </c>
      <c r="J355" s="39">
        <f t="shared" si="95"/>
        <v>0</v>
      </c>
    </row>
    <row r="356" spans="1:10">
      <c r="A356" s="449" t="s">
        <v>452</v>
      </c>
      <c r="B356" s="461" t="s">
        <v>453</v>
      </c>
      <c r="C356" s="37" t="s">
        <v>19</v>
      </c>
      <c r="D356" s="44">
        <f t="shared" ref="D356:I356" si="102">D357+D358+D359</f>
        <v>0</v>
      </c>
      <c r="E356" s="44">
        <f t="shared" si="102"/>
        <v>0</v>
      </c>
      <c r="F356" s="44">
        <f t="shared" si="102"/>
        <v>0</v>
      </c>
      <c r="G356" s="44">
        <f t="shared" si="102"/>
        <v>0</v>
      </c>
      <c r="H356" s="44">
        <f t="shared" si="102"/>
        <v>0</v>
      </c>
      <c r="I356" s="44">
        <f t="shared" si="102"/>
        <v>0</v>
      </c>
      <c r="J356" s="39">
        <f t="shared" si="95"/>
        <v>0</v>
      </c>
    </row>
    <row r="357" spans="1:10">
      <c r="A357" s="449"/>
      <c r="B357" s="461"/>
      <c r="C357" s="35">
        <v>2015</v>
      </c>
      <c r="D357" s="43">
        <f>E357+F357+G357+H357+I357</f>
        <v>0</v>
      </c>
      <c r="E357" s="43">
        <v>0</v>
      </c>
      <c r="F357" s="43">
        <v>0</v>
      </c>
      <c r="G357" s="43">
        <v>0</v>
      </c>
      <c r="H357" s="43">
        <v>0</v>
      </c>
      <c r="I357" s="43">
        <v>0</v>
      </c>
      <c r="J357" s="39">
        <f t="shared" si="95"/>
        <v>0</v>
      </c>
    </row>
    <row r="358" spans="1:10">
      <c r="A358" s="449"/>
      <c r="B358" s="461"/>
      <c r="C358" s="35">
        <v>2016</v>
      </c>
      <c r="D358" s="43">
        <f>E358+F358+G358+H358+I358</f>
        <v>0</v>
      </c>
      <c r="E358" s="43">
        <v>0</v>
      </c>
      <c r="F358" s="43">
        <v>0</v>
      </c>
      <c r="G358" s="43">
        <v>0</v>
      </c>
      <c r="H358" s="43">
        <v>0</v>
      </c>
      <c r="I358" s="43">
        <v>0</v>
      </c>
      <c r="J358" s="39">
        <f t="shared" si="95"/>
        <v>0</v>
      </c>
    </row>
    <row r="359" spans="1:10">
      <c r="A359" s="449"/>
      <c r="B359" s="461"/>
      <c r="C359" s="35">
        <v>2017</v>
      </c>
      <c r="D359" s="43">
        <f>E359+F359+G359+H359+I359</f>
        <v>0</v>
      </c>
      <c r="E359" s="43">
        <v>0</v>
      </c>
      <c r="F359" s="43">
        <v>0</v>
      </c>
      <c r="G359" s="43">
        <v>0</v>
      </c>
      <c r="H359" s="43">
        <v>0</v>
      </c>
      <c r="I359" s="43">
        <v>0</v>
      </c>
      <c r="J359" s="39">
        <f t="shared" si="95"/>
        <v>0</v>
      </c>
    </row>
    <row r="360" spans="1:10">
      <c r="A360" s="449" t="s">
        <v>454</v>
      </c>
      <c r="B360" s="460" t="s">
        <v>455</v>
      </c>
      <c r="C360" s="37" t="s">
        <v>19</v>
      </c>
      <c r="D360" s="44">
        <f t="shared" ref="D360:I360" si="103">D361+D362+D363</f>
        <v>0</v>
      </c>
      <c r="E360" s="44">
        <f t="shared" si="103"/>
        <v>0</v>
      </c>
      <c r="F360" s="44">
        <f t="shared" si="103"/>
        <v>0</v>
      </c>
      <c r="G360" s="44">
        <f t="shared" si="103"/>
        <v>0</v>
      </c>
      <c r="H360" s="44">
        <f t="shared" si="103"/>
        <v>0</v>
      </c>
      <c r="I360" s="44">
        <f t="shared" si="103"/>
        <v>0</v>
      </c>
      <c r="J360" s="39">
        <f t="shared" si="95"/>
        <v>0</v>
      </c>
    </row>
    <row r="361" spans="1:10">
      <c r="A361" s="449"/>
      <c r="B361" s="460"/>
      <c r="C361" s="35">
        <v>2015</v>
      </c>
      <c r="D361" s="43">
        <f>E361+F361+G361+H361+I361</f>
        <v>0</v>
      </c>
      <c r="E361" s="43">
        <v>0</v>
      </c>
      <c r="F361" s="43">
        <v>0</v>
      </c>
      <c r="G361" s="43">
        <v>0</v>
      </c>
      <c r="H361" s="43">
        <v>0</v>
      </c>
      <c r="I361" s="43">
        <v>0</v>
      </c>
      <c r="J361" s="39">
        <f t="shared" si="95"/>
        <v>0</v>
      </c>
    </row>
    <row r="362" spans="1:10">
      <c r="A362" s="449"/>
      <c r="B362" s="460"/>
      <c r="C362" s="35">
        <v>2016</v>
      </c>
      <c r="D362" s="43">
        <f>E362+F362+G362+H362+I362</f>
        <v>0</v>
      </c>
      <c r="E362" s="43">
        <v>0</v>
      </c>
      <c r="F362" s="43">
        <v>0</v>
      </c>
      <c r="G362" s="43">
        <v>0</v>
      </c>
      <c r="H362" s="43">
        <v>0</v>
      </c>
      <c r="I362" s="43">
        <v>0</v>
      </c>
      <c r="J362" s="39">
        <f t="shared" si="95"/>
        <v>0</v>
      </c>
    </row>
    <row r="363" spans="1:10" ht="15.75" customHeight="1">
      <c r="A363" s="449"/>
      <c r="B363" s="460"/>
      <c r="C363" s="35">
        <v>2017</v>
      </c>
      <c r="D363" s="43">
        <f>E363+F363+G363+H363+I363</f>
        <v>0</v>
      </c>
      <c r="E363" s="43">
        <v>0</v>
      </c>
      <c r="F363" s="43">
        <v>0</v>
      </c>
      <c r="G363" s="43">
        <v>0</v>
      </c>
      <c r="H363" s="43">
        <v>0</v>
      </c>
      <c r="I363" s="43">
        <v>0</v>
      </c>
      <c r="J363" s="39">
        <f t="shared" si="95"/>
        <v>0</v>
      </c>
    </row>
    <row r="364" spans="1:10">
      <c r="A364" s="449" t="s">
        <v>456</v>
      </c>
      <c r="B364" s="460" t="s">
        <v>457</v>
      </c>
      <c r="C364" s="37" t="s">
        <v>19</v>
      </c>
      <c r="D364" s="44">
        <f t="shared" ref="D364:I364" si="104">D365+D366+D367</f>
        <v>0</v>
      </c>
      <c r="E364" s="44">
        <f t="shared" si="104"/>
        <v>0</v>
      </c>
      <c r="F364" s="44">
        <f t="shared" si="104"/>
        <v>0</v>
      </c>
      <c r="G364" s="44">
        <f t="shared" si="104"/>
        <v>0</v>
      </c>
      <c r="H364" s="44">
        <f t="shared" si="104"/>
        <v>0</v>
      </c>
      <c r="I364" s="44">
        <f t="shared" si="104"/>
        <v>0</v>
      </c>
      <c r="J364" s="39">
        <f t="shared" si="95"/>
        <v>0</v>
      </c>
    </row>
    <row r="365" spans="1:10">
      <c r="A365" s="449"/>
      <c r="B365" s="460"/>
      <c r="C365" s="35">
        <v>2015</v>
      </c>
      <c r="D365" s="43">
        <f>E365+F365+G365+H365+I365</f>
        <v>0</v>
      </c>
      <c r="E365" s="43">
        <v>0</v>
      </c>
      <c r="F365" s="43">
        <v>0</v>
      </c>
      <c r="G365" s="43">
        <v>0</v>
      </c>
      <c r="H365" s="43">
        <v>0</v>
      </c>
      <c r="I365" s="43">
        <v>0</v>
      </c>
      <c r="J365" s="39">
        <f t="shared" si="95"/>
        <v>0</v>
      </c>
    </row>
    <row r="366" spans="1:10">
      <c r="A366" s="449"/>
      <c r="B366" s="460"/>
      <c r="C366" s="35">
        <v>2016</v>
      </c>
      <c r="D366" s="43">
        <f>E366+F366+G366+H366+I366</f>
        <v>0</v>
      </c>
      <c r="E366" s="43">
        <v>0</v>
      </c>
      <c r="F366" s="43">
        <v>0</v>
      </c>
      <c r="G366" s="43">
        <v>0</v>
      </c>
      <c r="H366" s="43">
        <v>0</v>
      </c>
      <c r="I366" s="43">
        <v>0</v>
      </c>
      <c r="J366" s="39">
        <f t="shared" si="95"/>
        <v>0</v>
      </c>
    </row>
    <row r="367" spans="1:10">
      <c r="A367" s="449"/>
      <c r="B367" s="460"/>
      <c r="C367" s="35">
        <v>2017</v>
      </c>
      <c r="D367" s="43">
        <f>E367+F367+G367+H367+I367</f>
        <v>0</v>
      </c>
      <c r="E367" s="43">
        <v>0</v>
      </c>
      <c r="F367" s="43">
        <v>0</v>
      </c>
      <c r="G367" s="43">
        <v>0</v>
      </c>
      <c r="H367" s="43">
        <v>0</v>
      </c>
      <c r="I367" s="43">
        <v>0</v>
      </c>
      <c r="J367" s="39">
        <f t="shared" si="95"/>
        <v>0</v>
      </c>
    </row>
    <row r="368" spans="1:10">
      <c r="A368" s="449" t="s">
        <v>458</v>
      </c>
      <c r="B368" s="447" t="s">
        <v>459</v>
      </c>
      <c r="C368" s="37" t="s">
        <v>19</v>
      </c>
      <c r="D368" s="44">
        <f t="shared" ref="D368:I368" si="105">D369+D370+D371</f>
        <v>116.33070000000001</v>
      </c>
      <c r="E368" s="44">
        <f t="shared" si="105"/>
        <v>8.2619999999999999E-2</v>
      </c>
      <c r="F368" s="44">
        <f t="shared" si="105"/>
        <v>13.514699999999998</v>
      </c>
      <c r="G368" s="44">
        <f t="shared" si="105"/>
        <v>73.709000000000003</v>
      </c>
      <c r="H368" s="44">
        <f t="shared" si="105"/>
        <v>29.024380000000001</v>
      </c>
      <c r="I368" s="44">
        <f t="shared" si="105"/>
        <v>0</v>
      </c>
      <c r="J368" s="39">
        <f t="shared" si="95"/>
        <v>116.33070000000001</v>
      </c>
    </row>
    <row r="369" spans="1:10">
      <c r="A369" s="449"/>
      <c r="B369" s="447"/>
      <c r="C369" s="35">
        <v>2015</v>
      </c>
      <c r="D369" s="43">
        <f t="shared" ref="D369:I371" si="106">D373+D377+D381</f>
        <v>38.241100000000003</v>
      </c>
      <c r="E369" s="43">
        <f t="shared" si="106"/>
        <v>8.2619999999999999E-2</v>
      </c>
      <c r="F369" s="43">
        <f t="shared" si="106"/>
        <v>0</v>
      </c>
      <c r="G369" s="43">
        <f t="shared" si="106"/>
        <v>26.769100000000002</v>
      </c>
      <c r="H369" s="43">
        <f t="shared" si="106"/>
        <v>11.389379999999999</v>
      </c>
      <c r="I369" s="43">
        <f t="shared" si="106"/>
        <v>0</v>
      </c>
      <c r="J369" s="39">
        <f t="shared" si="95"/>
        <v>38.241100000000003</v>
      </c>
    </row>
    <row r="370" spans="1:10">
      <c r="A370" s="449"/>
      <c r="B370" s="447"/>
      <c r="C370" s="35">
        <v>2016</v>
      </c>
      <c r="D370" s="43">
        <f t="shared" si="106"/>
        <v>35.828000000000003</v>
      </c>
      <c r="E370" s="43">
        <f t="shared" si="106"/>
        <v>0</v>
      </c>
      <c r="F370" s="43">
        <f t="shared" si="106"/>
        <v>4.5048999999999992</v>
      </c>
      <c r="G370" s="43">
        <f t="shared" si="106"/>
        <v>22.505100000000002</v>
      </c>
      <c r="H370" s="43">
        <f t="shared" si="106"/>
        <v>8.8179999999999996</v>
      </c>
      <c r="I370" s="43">
        <f t="shared" si="106"/>
        <v>0</v>
      </c>
      <c r="J370" s="39">
        <f t="shared" si="95"/>
        <v>35.828000000000003</v>
      </c>
    </row>
    <row r="371" spans="1:10">
      <c r="A371" s="449"/>
      <c r="B371" s="447"/>
      <c r="C371" s="35">
        <v>2017</v>
      </c>
      <c r="D371" s="43">
        <f t="shared" si="106"/>
        <v>42.261600000000001</v>
      </c>
      <c r="E371" s="43">
        <f t="shared" si="106"/>
        <v>0</v>
      </c>
      <c r="F371" s="43">
        <f t="shared" si="106"/>
        <v>9.0097999999999985</v>
      </c>
      <c r="G371" s="43">
        <f t="shared" si="106"/>
        <v>24.434799999999999</v>
      </c>
      <c r="H371" s="43">
        <f t="shared" si="106"/>
        <v>8.8170000000000002</v>
      </c>
      <c r="I371" s="43">
        <f t="shared" si="106"/>
        <v>0</v>
      </c>
      <c r="J371" s="39">
        <f t="shared" si="95"/>
        <v>42.261599999999994</v>
      </c>
    </row>
    <row r="372" spans="1:10">
      <c r="A372" s="449" t="s">
        <v>460</v>
      </c>
      <c r="B372" s="460" t="s">
        <v>461</v>
      </c>
      <c r="C372" s="37" t="s">
        <v>19</v>
      </c>
      <c r="D372" s="44">
        <f t="shared" ref="D372:I372" si="107">D373+D374+D375</f>
        <v>87.843900000000005</v>
      </c>
      <c r="E372" s="44">
        <f t="shared" si="107"/>
        <v>0</v>
      </c>
      <c r="F372" s="44">
        <f t="shared" si="107"/>
        <v>0</v>
      </c>
      <c r="G372" s="44">
        <f t="shared" si="107"/>
        <v>61.490900000000003</v>
      </c>
      <c r="H372" s="44">
        <f t="shared" si="107"/>
        <v>26.353000000000002</v>
      </c>
      <c r="I372" s="44">
        <f t="shared" si="107"/>
        <v>0</v>
      </c>
      <c r="J372" s="39">
        <f t="shared" si="95"/>
        <v>87.843900000000005</v>
      </c>
    </row>
    <row r="373" spans="1:10">
      <c r="A373" s="449"/>
      <c r="B373" s="460"/>
      <c r="C373" s="35">
        <v>2015</v>
      </c>
      <c r="D373" s="43">
        <f>E373+F373+G373+H373+I373</f>
        <v>29.0611</v>
      </c>
      <c r="E373" s="43">
        <v>0</v>
      </c>
      <c r="F373" s="43">
        <v>0</v>
      </c>
      <c r="G373" s="43">
        <v>20.3431</v>
      </c>
      <c r="H373" s="43">
        <v>8.718</v>
      </c>
      <c r="I373" s="43">
        <v>0</v>
      </c>
      <c r="J373" s="39">
        <f t="shared" si="95"/>
        <v>29.0611</v>
      </c>
    </row>
    <row r="374" spans="1:10">
      <c r="A374" s="449"/>
      <c r="B374" s="460"/>
      <c r="C374" s="35">
        <v>2016</v>
      </c>
      <c r="D374" s="43">
        <f>E374+F374+G374+H374+I374</f>
        <v>29.392400000000002</v>
      </c>
      <c r="E374" s="43">
        <v>0</v>
      </c>
      <c r="F374" s="43">
        <v>0</v>
      </c>
      <c r="G374" s="43">
        <v>20.574400000000001</v>
      </c>
      <c r="H374" s="43">
        <v>8.8179999999999996</v>
      </c>
      <c r="I374" s="43">
        <v>0</v>
      </c>
      <c r="J374" s="39">
        <f t="shared" si="95"/>
        <v>29.392400000000002</v>
      </c>
    </row>
    <row r="375" spans="1:10">
      <c r="A375" s="449"/>
      <c r="B375" s="460"/>
      <c r="C375" s="35">
        <v>2017</v>
      </c>
      <c r="D375" s="43">
        <f>E375+F375+G375+H375+I375</f>
        <v>29.3904</v>
      </c>
      <c r="E375" s="43">
        <v>0</v>
      </c>
      <c r="F375" s="43">
        <v>0</v>
      </c>
      <c r="G375" s="43">
        <v>20.573399999999999</v>
      </c>
      <c r="H375" s="43">
        <v>8.8170000000000002</v>
      </c>
      <c r="I375" s="43">
        <v>0</v>
      </c>
      <c r="J375" s="39">
        <f t="shared" si="95"/>
        <v>29.3904</v>
      </c>
    </row>
    <row r="376" spans="1:10">
      <c r="A376" s="449" t="s">
        <v>462</v>
      </c>
      <c r="B376" s="460" t="s">
        <v>463</v>
      </c>
      <c r="C376" s="37" t="s">
        <v>19</v>
      </c>
      <c r="D376" s="44">
        <f t="shared" ref="D376:I376" si="108">D377+D378+D379</f>
        <v>9.18</v>
      </c>
      <c r="E376" s="147">
        <f t="shared" si="108"/>
        <v>8.2619999999999999E-2</v>
      </c>
      <c r="F376" s="44">
        <f t="shared" si="108"/>
        <v>0</v>
      </c>
      <c r="G376" s="44">
        <f t="shared" si="108"/>
        <v>6.4260000000000002</v>
      </c>
      <c r="H376" s="44">
        <f t="shared" si="108"/>
        <v>2.6713800000000001</v>
      </c>
      <c r="I376" s="44">
        <f t="shared" si="108"/>
        <v>0</v>
      </c>
      <c r="J376" s="39">
        <f t="shared" si="95"/>
        <v>9.18</v>
      </c>
    </row>
    <row r="377" spans="1:10">
      <c r="A377" s="449"/>
      <c r="B377" s="460"/>
      <c r="C377" s="35">
        <v>2015</v>
      </c>
      <c r="D377" s="43">
        <f>E377+F377+G377+H377+I377</f>
        <v>9.18</v>
      </c>
      <c r="E377" s="148">
        <f>82.62/1000</f>
        <v>8.2619999999999999E-2</v>
      </c>
      <c r="F377" s="46">
        <v>0</v>
      </c>
      <c r="G377" s="46">
        <f>6426/1000</f>
        <v>6.4260000000000002</v>
      </c>
      <c r="H377" s="46">
        <f>2671.38/1000</f>
        <v>2.6713800000000001</v>
      </c>
      <c r="I377" s="46">
        <v>0</v>
      </c>
      <c r="J377" s="39">
        <f t="shared" si="95"/>
        <v>9.18</v>
      </c>
    </row>
    <row r="378" spans="1:10">
      <c r="A378" s="449"/>
      <c r="B378" s="460"/>
      <c r="C378" s="35">
        <v>2016</v>
      </c>
      <c r="D378" s="44">
        <v>0</v>
      </c>
      <c r="E378" s="147">
        <v>0</v>
      </c>
      <c r="F378" s="44">
        <v>0</v>
      </c>
      <c r="G378" s="44">
        <v>0</v>
      </c>
      <c r="H378" s="44">
        <v>0</v>
      </c>
      <c r="I378" s="44">
        <v>0</v>
      </c>
      <c r="J378" s="39">
        <f t="shared" si="95"/>
        <v>0</v>
      </c>
    </row>
    <row r="379" spans="1:10">
      <c r="A379" s="449"/>
      <c r="B379" s="460"/>
      <c r="C379" s="35">
        <v>2017</v>
      </c>
      <c r="D379" s="43">
        <f>E379+F379+G379+H379+I379</f>
        <v>0</v>
      </c>
      <c r="E379" s="148">
        <v>0</v>
      </c>
      <c r="F379" s="46">
        <v>0</v>
      </c>
      <c r="G379" s="46">
        <v>0</v>
      </c>
      <c r="H379" s="46">
        <v>0</v>
      </c>
      <c r="I379" s="46">
        <v>0</v>
      </c>
      <c r="J379" s="39">
        <f t="shared" si="95"/>
        <v>0</v>
      </c>
    </row>
    <row r="380" spans="1:10">
      <c r="A380" s="449" t="s">
        <v>464</v>
      </c>
      <c r="B380" s="460" t="s">
        <v>465</v>
      </c>
      <c r="C380" s="37" t="s">
        <v>19</v>
      </c>
      <c r="D380" s="44">
        <f t="shared" ref="D380:I380" si="109">D381+D382+D383</f>
        <v>19.306799999999996</v>
      </c>
      <c r="E380" s="44">
        <f t="shared" si="109"/>
        <v>0</v>
      </c>
      <c r="F380" s="44">
        <f t="shared" si="109"/>
        <v>13.514699999999998</v>
      </c>
      <c r="G380" s="44">
        <f t="shared" si="109"/>
        <v>5.7921000000000005</v>
      </c>
      <c r="H380" s="44">
        <f t="shared" si="109"/>
        <v>0</v>
      </c>
      <c r="I380" s="44">
        <f t="shared" si="109"/>
        <v>0</v>
      </c>
      <c r="J380" s="39">
        <f t="shared" si="95"/>
        <v>19.306799999999999</v>
      </c>
    </row>
    <row r="381" spans="1:10">
      <c r="A381" s="449"/>
      <c r="B381" s="460"/>
      <c r="C381" s="35">
        <v>2015</v>
      </c>
      <c r="D381" s="43">
        <f>E381+F381+G381+H381+I381</f>
        <v>0</v>
      </c>
      <c r="E381" s="43">
        <v>0</v>
      </c>
      <c r="F381" s="46">
        <v>0</v>
      </c>
      <c r="G381" s="46">
        <v>0</v>
      </c>
      <c r="H381" s="43">
        <v>0</v>
      </c>
      <c r="I381" s="43">
        <v>0</v>
      </c>
      <c r="J381" s="39">
        <f t="shared" si="95"/>
        <v>0</v>
      </c>
    </row>
    <row r="382" spans="1:10">
      <c r="A382" s="449"/>
      <c r="B382" s="460"/>
      <c r="C382" s="35">
        <v>2016</v>
      </c>
      <c r="D382" s="43">
        <f>E382+F382+G382+H382+I382</f>
        <v>6.4355999999999991</v>
      </c>
      <c r="E382" s="46">
        <v>0</v>
      </c>
      <c r="F382" s="46">
        <f>4504.9/1000</f>
        <v>4.5048999999999992</v>
      </c>
      <c r="G382" s="46">
        <f>1930.7/1000</f>
        <v>1.9307000000000001</v>
      </c>
      <c r="H382" s="46">
        <v>0</v>
      </c>
      <c r="I382" s="46">
        <v>0</v>
      </c>
      <c r="J382" s="39">
        <f t="shared" si="95"/>
        <v>6.4355999999999991</v>
      </c>
    </row>
    <row r="383" spans="1:10">
      <c r="A383" s="449"/>
      <c r="B383" s="460"/>
      <c r="C383" s="35">
        <v>2017</v>
      </c>
      <c r="D383" s="43">
        <f>E383+F383+G383+H383+I383</f>
        <v>12.871199999999998</v>
      </c>
      <c r="E383" s="46">
        <v>0</v>
      </c>
      <c r="F383" s="46">
        <f>9009.8/1000</f>
        <v>9.0097999999999985</v>
      </c>
      <c r="G383" s="46">
        <f>3861.4/1000</f>
        <v>3.8614000000000002</v>
      </c>
      <c r="H383" s="46">
        <v>0</v>
      </c>
      <c r="I383" s="46">
        <v>0</v>
      </c>
      <c r="J383" s="39">
        <f t="shared" si="95"/>
        <v>12.871199999999998</v>
      </c>
    </row>
    <row r="384" spans="1:10" s="40" customFormat="1">
      <c r="A384" s="449" t="s">
        <v>466</v>
      </c>
      <c r="B384" s="458" t="s">
        <v>467</v>
      </c>
      <c r="C384" s="37" t="s">
        <v>19</v>
      </c>
      <c r="D384" s="38">
        <f>D385+D386+D387</f>
        <v>11</v>
      </c>
      <c r="E384" s="38">
        <f>E385+E386+E387</f>
        <v>0</v>
      </c>
      <c r="F384" s="38">
        <f>F385+F386+F387</f>
        <v>0</v>
      </c>
      <c r="G384" s="38">
        <f>G385+G386+G387</f>
        <v>0</v>
      </c>
      <c r="H384" s="38">
        <f>H385+H386+H387</f>
        <v>11</v>
      </c>
      <c r="I384" s="38">
        <v>0</v>
      </c>
      <c r="J384" s="39">
        <f t="shared" si="95"/>
        <v>11</v>
      </c>
    </row>
    <row r="385" spans="1:10" s="40" customFormat="1">
      <c r="A385" s="449"/>
      <c r="B385" s="458"/>
      <c r="C385" s="37">
        <v>2015</v>
      </c>
      <c r="D385" s="38">
        <f t="shared" ref="D385:H386" si="110">D389+D393+D397+D401+D405+D409</f>
        <v>5.5</v>
      </c>
      <c r="E385" s="38">
        <f t="shared" si="110"/>
        <v>0</v>
      </c>
      <c r="F385" s="38">
        <f t="shared" si="110"/>
        <v>0</v>
      </c>
      <c r="G385" s="38">
        <f t="shared" si="110"/>
        <v>0</v>
      </c>
      <c r="H385" s="38">
        <f t="shared" si="110"/>
        <v>5.5</v>
      </c>
      <c r="I385" s="38">
        <v>0</v>
      </c>
      <c r="J385" s="39">
        <f t="shared" si="95"/>
        <v>5.5</v>
      </c>
    </row>
    <row r="386" spans="1:10" s="40" customFormat="1">
      <c r="A386" s="449"/>
      <c r="B386" s="458"/>
      <c r="C386" s="37">
        <v>2016</v>
      </c>
      <c r="D386" s="38">
        <f t="shared" si="110"/>
        <v>5.5</v>
      </c>
      <c r="E386" s="38">
        <f t="shared" si="110"/>
        <v>0</v>
      </c>
      <c r="F386" s="38">
        <f t="shared" si="110"/>
        <v>0</v>
      </c>
      <c r="G386" s="38">
        <f t="shared" si="110"/>
        <v>0</v>
      </c>
      <c r="H386" s="38">
        <f t="shared" si="110"/>
        <v>5.5</v>
      </c>
      <c r="I386" s="38">
        <v>0</v>
      </c>
      <c r="J386" s="39">
        <f t="shared" si="95"/>
        <v>5.5</v>
      </c>
    </row>
    <row r="387" spans="1:10" s="40" customFormat="1">
      <c r="A387" s="449"/>
      <c r="B387" s="458"/>
      <c r="C387" s="37">
        <v>2017</v>
      </c>
      <c r="D387" s="38">
        <f>D391+D395+D399+D403+D407+D411</f>
        <v>0</v>
      </c>
      <c r="E387" s="38">
        <f t="shared" ref="E387:G392" si="111">E388+E389+E390</f>
        <v>0</v>
      </c>
      <c r="F387" s="38">
        <f t="shared" si="111"/>
        <v>0</v>
      </c>
      <c r="G387" s="38">
        <f t="shared" si="111"/>
        <v>0</v>
      </c>
      <c r="H387" s="38">
        <v>0</v>
      </c>
      <c r="I387" s="38">
        <v>0</v>
      </c>
      <c r="J387" s="39">
        <f t="shared" si="95"/>
        <v>0</v>
      </c>
    </row>
    <row r="388" spans="1:10">
      <c r="A388" s="449" t="s">
        <v>468</v>
      </c>
      <c r="B388" s="440" t="s">
        <v>469</v>
      </c>
      <c r="C388" s="37" t="s">
        <v>19</v>
      </c>
      <c r="D388" s="43">
        <f>D389+D390+D391</f>
        <v>2</v>
      </c>
      <c r="E388" s="43">
        <f t="shared" si="111"/>
        <v>0</v>
      </c>
      <c r="F388" s="43">
        <f t="shared" si="111"/>
        <v>0</v>
      </c>
      <c r="G388" s="43">
        <f t="shared" si="111"/>
        <v>0</v>
      </c>
      <c r="H388" s="43">
        <f>H389+H390+H391</f>
        <v>2</v>
      </c>
      <c r="I388" s="43">
        <v>0</v>
      </c>
      <c r="J388" s="39">
        <f t="shared" si="95"/>
        <v>2</v>
      </c>
    </row>
    <row r="389" spans="1:10">
      <c r="A389" s="449"/>
      <c r="B389" s="440"/>
      <c r="C389" s="35">
        <v>2015</v>
      </c>
      <c r="D389" s="43">
        <f>E389+F389+G389+H389+I389</f>
        <v>1</v>
      </c>
      <c r="E389" s="43">
        <f t="shared" si="111"/>
        <v>0</v>
      </c>
      <c r="F389" s="43">
        <f t="shared" si="111"/>
        <v>0</v>
      </c>
      <c r="G389" s="43">
        <f t="shared" si="111"/>
        <v>0</v>
      </c>
      <c r="H389" s="43">
        <v>1</v>
      </c>
      <c r="I389" s="43">
        <v>0</v>
      </c>
      <c r="J389" s="39">
        <f t="shared" si="95"/>
        <v>1</v>
      </c>
    </row>
    <row r="390" spans="1:10">
      <c r="A390" s="449"/>
      <c r="B390" s="440"/>
      <c r="C390" s="35">
        <v>2016</v>
      </c>
      <c r="D390" s="43">
        <f>E390+F390+G390+H390+I390</f>
        <v>1</v>
      </c>
      <c r="E390" s="43">
        <f t="shared" si="111"/>
        <v>0</v>
      </c>
      <c r="F390" s="43">
        <f t="shared" si="111"/>
        <v>0</v>
      </c>
      <c r="G390" s="43">
        <f t="shared" si="111"/>
        <v>0</v>
      </c>
      <c r="H390" s="43">
        <v>1</v>
      </c>
      <c r="I390" s="43">
        <v>0</v>
      </c>
      <c r="J390" s="39">
        <f t="shared" si="95"/>
        <v>1</v>
      </c>
    </row>
    <row r="391" spans="1:10">
      <c r="A391" s="449"/>
      <c r="B391" s="440"/>
      <c r="C391" s="35">
        <v>2017</v>
      </c>
      <c r="D391" s="43">
        <f>E391+F391+G391+H391+I391</f>
        <v>0</v>
      </c>
      <c r="E391" s="43">
        <f t="shared" si="111"/>
        <v>0</v>
      </c>
      <c r="F391" s="43">
        <f t="shared" si="111"/>
        <v>0</v>
      </c>
      <c r="G391" s="43">
        <f t="shared" si="111"/>
        <v>0</v>
      </c>
      <c r="H391" s="43">
        <v>0</v>
      </c>
      <c r="I391" s="43">
        <v>0</v>
      </c>
      <c r="J391" s="39">
        <f t="shared" si="95"/>
        <v>0</v>
      </c>
    </row>
    <row r="392" spans="1:10">
      <c r="A392" s="449" t="s">
        <v>470</v>
      </c>
      <c r="B392" s="440" t="s">
        <v>471</v>
      </c>
      <c r="C392" s="37" t="s">
        <v>19</v>
      </c>
      <c r="D392" s="43">
        <f>D393+D394+D395</f>
        <v>2</v>
      </c>
      <c r="E392" s="43">
        <f t="shared" si="111"/>
        <v>0</v>
      </c>
      <c r="F392" s="43">
        <f t="shared" si="111"/>
        <v>0</v>
      </c>
      <c r="G392" s="43">
        <f t="shared" si="111"/>
        <v>0</v>
      </c>
      <c r="H392" s="43">
        <f>H393+H394+H395</f>
        <v>2</v>
      </c>
      <c r="I392" s="43">
        <v>0</v>
      </c>
      <c r="J392" s="39">
        <f t="shared" si="95"/>
        <v>2</v>
      </c>
    </row>
    <row r="393" spans="1:10">
      <c r="A393" s="449"/>
      <c r="B393" s="440"/>
      <c r="C393" s="35">
        <v>2015</v>
      </c>
      <c r="D393" s="43">
        <f>E393+F393+G393+H393+I393</f>
        <v>1</v>
      </c>
      <c r="E393" s="43">
        <v>0</v>
      </c>
      <c r="F393" s="43">
        <v>0</v>
      </c>
      <c r="G393" s="43">
        <v>0</v>
      </c>
      <c r="H393" s="43">
        <v>1</v>
      </c>
      <c r="I393" s="43">
        <v>0</v>
      </c>
      <c r="J393" s="39">
        <f t="shared" si="95"/>
        <v>1</v>
      </c>
    </row>
    <row r="394" spans="1:10">
      <c r="A394" s="449"/>
      <c r="B394" s="440"/>
      <c r="C394" s="35">
        <v>2016</v>
      </c>
      <c r="D394" s="43">
        <f>E394+F394+G394+H394+I394</f>
        <v>1</v>
      </c>
      <c r="E394" s="43">
        <v>0</v>
      </c>
      <c r="F394" s="43">
        <v>0</v>
      </c>
      <c r="G394" s="43">
        <v>0</v>
      </c>
      <c r="H394" s="43">
        <v>1</v>
      </c>
      <c r="I394" s="43">
        <v>0</v>
      </c>
      <c r="J394" s="39">
        <f t="shared" si="95"/>
        <v>1</v>
      </c>
    </row>
    <row r="395" spans="1:10">
      <c r="A395" s="449"/>
      <c r="B395" s="440"/>
      <c r="C395" s="35">
        <v>2017</v>
      </c>
      <c r="D395" s="43">
        <f>E395+F395+G395+H395+I395</f>
        <v>0</v>
      </c>
      <c r="E395" s="43">
        <v>0</v>
      </c>
      <c r="F395" s="43">
        <v>0</v>
      </c>
      <c r="G395" s="43">
        <v>0</v>
      </c>
      <c r="H395" s="43">
        <v>0</v>
      </c>
      <c r="I395" s="43">
        <v>0</v>
      </c>
      <c r="J395" s="39">
        <f t="shared" si="95"/>
        <v>0</v>
      </c>
    </row>
    <row r="396" spans="1:10">
      <c r="A396" s="449" t="s">
        <v>472</v>
      </c>
      <c r="B396" s="440" t="s">
        <v>473</v>
      </c>
      <c r="C396" s="37" t="s">
        <v>19</v>
      </c>
      <c r="D396" s="43">
        <f>D397+D398+D399</f>
        <v>2</v>
      </c>
      <c r="E396" s="43">
        <f>E397+E398+E399</f>
        <v>0</v>
      </c>
      <c r="F396" s="43">
        <f>F397+F398+F399</f>
        <v>0</v>
      </c>
      <c r="G396" s="43">
        <f>G397+G398+G399</f>
        <v>0</v>
      </c>
      <c r="H396" s="43">
        <f>H397+H398+H399</f>
        <v>2</v>
      </c>
      <c r="I396" s="43">
        <v>0</v>
      </c>
      <c r="J396" s="39">
        <f t="shared" si="95"/>
        <v>2</v>
      </c>
    </row>
    <row r="397" spans="1:10">
      <c r="A397" s="449"/>
      <c r="B397" s="440"/>
      <c r="C397" s="35">
        <v>2015</v>
      </c>
      <c r="D397" s="43">
        <f>E397+F397+G397+H397+I397</f>
        <v>1</v>
      </c>
      <c r="E397" s="43">
        <v>0</v>
      </c>
      <c r="F397" s="43">
        <v>0</v>
      </c>
      <c r="G397" s="43">
        <v>0</v>
      </c>
      <c r="H397" s="43">
        <v>1</v>
      </c>
      <c r="I397" s="43">
        <v>0</v>
      </c>
      <c r="J397" s="39">
        <f t="shared" si="95"/>
        <v>1</v>
      </c>
    </row>
    <row r="398" spans="1:10">
      <c r="A398" s="449"/>
      <c r="B398" s="440"/>
      <c r="C398" s="35">
        <v>2016</v>
      </c>
      <c r="D398" s="43">
        <f>E398+F398+G398+H398+I398</f>
        <v>1</v>
      </c>
      <c r="E398" s="43">
        <v>0</v>
      </c>
      <c r="F398" s="43">
        <v>0</v>
      </c>
      <c r="G398" s="43">
        <v>0</v>
      </c>
      <c r="H398" s="43">
        <v>1</v>
      </c>
      <c r="I398" s="43">
        <v>0</v>
      </c>
      <c r="J398" s="39">
        <f t="shared" si="95"/>
        <v>1</v>
      </c>
    </row>
    <row r="399" spans="1:10">
      <c r="A399" s="449"/>
      <c r="B399" s="440"/>
      <c r="C399" s="35">
        <v>2017</v>
      </c>
      <c r="D399" s="43">
        <f>E399+F399+G399+H399+I399</f>
        <v>0</v>
      </c>
      <c r="E399" s="43">
        <v>0</v>
      </c>
      <c r="F399" s="43">
        <v>0</v>
      </c>
      <c r="G399" s="43">
        <v>0</v>
      </c>
      <c r="H399" s="43">
        <v>0</v>
      </c>
      <c r="I399" s="43">
        <v>0</v>
      </c>
      <c r="J399" s="39">
        <f t="shared" si="95"/>
        <v>0</v>
      </c>
    </row>
    <row r="400" spans="1:10">
      <c r="A400" s="449" t="s">
        <v>474</v>
      </c>
      <c r="B400" s="459" t="s">
        <v>475</v>
      </c>
      <c r="C400" s="37" t="s">
        <v>19</v>
      </c>
      <c r="D400" s="43">
        <f>D401+D402+D403</f>
        <v>2</v>
      </c>
      <c r="E400" s="43">
        <f>E401+E402+E403</f>
        <v>0</v>
      </c>
      <c r="F400" s="43">
        <f>F401+F402+F403</f>
        <v>0</v>
      </c>
      <c r="G400" s="43">
        <f>G401+G402+G403</f>
        <v>0</v>
      </c>
      <c r="H400" s="43">
        <f>H401+H402+H403</f>
        <v>2</v>
      </c>
      <c r="I400" s="43">
        <v>0</v>
      </c>
      <c r="J400" s="39">
        <f t="shared" si="95"/>
        <v>2</v>
      </c>
    </row>
    <row r="401" spans="1:10">
      <c r="A401" s="449"/>
      <c r="B401" s="459"/>
      <c r="C401" s="35">
        <v>2015</v>
      </c>
      <c r="D401" s="43">
        <f t="shared" ref="D401:D411" si="112">E401+F401+G401+H401+I401</f>
        <v>1</v>
      </c>
      <c r="E401" s="43">
        <v>0</v>
      </c>
      <c r="F401" s="43">
        <v>0</v>
      </c>
      <c r="G401" s="43">
        <v>0</v>
      </c>
      <c r="H401" s="43">
        <v>1</v>
      </c>
      <c r="I401" s="43">
        <v>0</v>
      </c>
      <c r="J401" s="39">
        <f t="shared" ref="J401:J411" si="113">E401+F401+G401+H401+I401</f>
        <v>1</v>
      </c>
    </row>
    <row r="402" spans="1:10">
      <c r="A402" s="449"/>
      <c r="B402" s="459"/>
      <c r="C402" s="35">
        <v>2016</v>
      </c>
      <c r="D402" s="43">
        <f t="shared" si="112"/>
        <v>1</v>
      </c>
      <c r="E402" s="43">
        <v>0</v>
      </c>
      <c r="F402" s="43">
        <v>0</v>
      </c>
      <c r="G402" s="43">
        <v>0</v>
      </c>
      <c r="H402" s="43">
        <v>1</v>
      </c>
      <c r="I402" s="43">
        <v>0</v>
      </c>
      <c r="J402" s="39">
        <f t="shared" si="113"/>
        <v>1</v>
      </c>
    </row>
    <row r="403" spans="1:10">
      <c r="A403" s="449"/>
      <c r="B403" s="459"/>
      <c r="C403" s="35">
        <v>2017</v>
      </c>
      <c r="D403" s="43">
        <f t="shared" si="112"/>
        <v>0</v>
      </c>
      <c r="E403" s="43">
        <v>0</v>
      </c>
      <c r="F403" s="43">
        <v>0</v>
      </c>
      <c r="G403" s="43">
        <v>0</v>
      </c>
      <c r="H403" s="43">
        <v>0</v>
      </c>
      <c r="I403" s="43">
        <v>0</v>
      </c>
      <c r="J403" s="39">
        <f t="shared" si="113"/>
        <v>0</v>
      </c>
    </row>
    <row r="404" spans="1:10">
      <c r="A404" s="449" t="s">
        <v>476</v>
      </c>
      <c r="B404" s="459" t="s">
        <v>477</v>
      </c>
      <c r="C404" s="37" t="s">
        <v>19</v>
      </c>
      <c r="D404" s="43">
        <f t="shared" si="112"/>
        <v>2.5</v>
      </c>
      <c r="E404" s="43">
        <f>E405+E406+E407</f>
        <v>0</v>
      </c>
      <c r="F404" s="43">
        <f>F405+F406+F407</f>
        <v>0</v>
      </c>
      <c r="G404" s="43">
        <f>G405+G406+G407</f>
        <v>0</v>
      </c>
      <c r="H404" s="43">
        <f>H405+H406+H407</f>
        <v>2.5</v>
      </c>
      <c r="I404" s="43">
        <v>0</v>
      </c>
      <c r="J404" s="39">
        <f t="shared" si="113"/>
        <v>2.5</v>
      </c>
    </row>
    <row r="405" spans="1:10">
      <c r="A405" s="449"/>
      <c r="B405" s="459"/>
      <c r="C405" s="35">
        <v>2015</v>
      </c>
      <c r="D405" s="43">
        <f t="shared" si="112"/>
        <v>1</v>
      </c>
      <c r="E405" s="43">
        <v>0</v>
      </c>
      <c r="F405" s="43">
        <v>0</v>
      </c>
      <c r="G405" s="43">
        <v>0</v>
      </c>
      <c r="H405" s="43">
        <v>1</v>
      </c>
      <c r="I405" s="43">
        <v>0</v>
      </c>
      <c r="J405" s="39">
        <f t="shared" si="113"/>
        <v>1</v>
      </c>
    </row>
    <row r="406" spans="1:10">
      <c r="A406" s="449"/>
      <c r="B406" s="459"/>
      <c r="C406" s="35">
        <v>2016</v>
      </c>
      <c r="D406" s="43">
        <f t="shared" si="112"/>
        <v>1.5</v>
      </c>
      <c r="E406" s="43">
        <v>0</v>
      </c>
      <c r="F406" s="43">
        <v>0</v>
      </c>
      <c r="G406" s="43">
        <v>0</v>
      </c>
      <c r="H406" s="43">
        <v>1.5</v>
      </c>
      <c r="I406" s="43">
        <v>0</v>
      </c>
      <c r="J406" s="39">
        <f t="shared" si="113"/>
        <v>1.5</v>
      </c>
    </row>
    <row r="407" spans="1:10">
      <c r="A407" s="449"/>
      <c r="B407" s="459"/>
      <c r="C407" s="35">
        <v>2017</v>
      </c>
      <c r="D407" s="43">
        <f t="shared" si="112"/>
        <v>0</v>
      </c>
      <c r="E407" s="43">
        <v>0</v>
      </c>
      <c r="F407" s="43">
        <v>0</v>
      </c>
      <c r="G407" s="43">
        <v>0</v>
      </c>
      <c r="H407" s="43">
        <v>0</v>
      </c>
      <c r="I407" s="43">
        <v>0</v>
      </c>
      <c r="J407" s="39">
        <f t="shared" si="113"/>
        <v>0</v>
      </c>
    </row>
    <row r="408" spans="1:10">
      <c r="A408" s="449" t="s">
        <v>478</v>
      </c>
      <c r="B408" s="440" t="s">
        <v>479</v>
      </c>
      <c r="C408" s="37" t="s">
        <v>19</v>
      </c>
      <c r="D408" s="43">
        <f t="shared" si="112"/>
        <v>0.5</v>
      </c>
      <c r="E408" s="43">
        <f>E409+E410+E411</f>
        <v>0</v>
      </c>
      <c r="F408" s="43">
        <f>F409+F410+F411</f>
        <v>0</v>
      </c>
      <c r="G408" s="43">
        <f>G409+G410+G411</f>
        <v>0</v>
      </c>
      <c r="H408" s="43">
        <f>H409+H410+H411</f>
        <v>0.5</v>
      </c>
      <c r="I408" s="43">
        <v>0</v>
      </c>
      <c r="J408" s="39">
        <f t="shared" si="113"/>
        <v>0.5</v>
      </c>
    </row>
    <row r="409" spans="1:10">
      <c r="A409" s="449"/>
      <c r="B409" s="440"/>
      <c r="C409" s="35">
        <v>2015</v>
      </c>
      <c r="D409" s="43">
        <f t="shared" si="112"/>
        <v>0.5</v>
      </c>
      <c r="E409" s="43">
        <v>0</v>
      </c>
      <c r="F409" s="43">
        <v>0</v>
      </c>
      <c r="G409" s="43">
        <v>0</v>
      </c>
      <c r="H409" s="43">
        <v>0.5</v>
      </c>
      <c r="I409" s="43">
        <v>0</v>
      </c>
      <c r="J409" s="39">
        <f t="shared" si="113"/>
        <v>0.5</v>
      </c>
    </row>
    <row r="410" spans="1:10">
      <c r="A410" s="449"/>
      <c r="B410" s="440"/>
      <c r="C410" s="35">
        <v>2016</v>
      </c>
      <c r="D410" s="43">
        <f t="shared" si="112"/>
        <v>0</v>
      </c>
      <c r="E410" s="43">
        <v>0</v>
      </c>
      <c r="F410" s="43">
        <v>0</v>
      </c>
      <c r="G410" s="43">
        <v>0</v>
      </c>
      <c r="H410" s="43">
        <v>0</v>
      </c>
      <c r="I410" s="43">
        <v>0</v>
      </c>
      <c r="J410" s="39">
        <f t="shared" si="113"/>
        <v>0</v>
      </c>
    </row>
    <row r="411" spans="1:10">
      <c r="A411" s="449"/>
      <c r="B411" s="440"/>
      <c r="C411" s="35">
        <v>2017</v>
      </c>
      <c r="D411" s="43">
        <f t="shared" si="112"/>
        <v>0</v>
      </c>
      <c r="E411" s="43">
        <v>0</v>
      </c>
      <c r="F411" s="43">
        <v>0</v>
      </c>
      <c r="G411" s="43">
        <v>0</v>
      </c>
      <c r="H411" s="43">
        <v>0</v>
      </c>
      <c r="I411" s="43">
        <v>0</v>
      </c>
      <c r="J411" s="39">
        <f t="shared" si="113"/>
        <v>0</v>
      </c>
    </row>
    <row r="412" spans="1:10" ht="15.75" customHeight="1">
      <c r="A412" s="449" t="s">
        <v>480</v>
      </c>
      <c r="B412" s="458" t="s">
        <v>481</v>
      </c>
      <c r="C412" s="37" t="s">
        <v>19</v>
      </c>
      <c r="D412" s="57">
        <f t="shared" ref="D412:I412" si="114">D413+D414+D415</f>
        <v>35574.5</v>
      </c>
      <c r="E412" s="57">
        <f t="shared" si="114"/>
        <v>0</v>
      </c>
      <c r="F412" s="57">
        <f>F413+F414+F415</f>
        <v>0</v>
      </c>
      <c r="G412" s="57">
        <f t="shared" si="114"/>
        <v>0</v>
      </c>
      <c r="H412" s="57">
        <f t="shared" si="114"/>
        <v>35574.5</v>
      </c>
      <c r="I412" s="57">
        <f t="shared" si="114"/>
        <v>0</v>
      </c>
      <c r="J412" s="39"/>
    </row>
    <row r="413" spans="1:10">
      <c r="A413" s="449"/>
      <c r="B413" s="458"/>
      <c r="C413" s="35">
        <v>2015</v>
      </c>
      <c r="D413" s="58">
        <f>D449+D453</f>
        <v>4703.37</v>
      </c>
      <c r="E413" s="58">
        <f>E341+E449+E453</f>
        <v>0</v>
      </c>
      <c r="F413" s="58">
        <f>F449+F453</f>
        <v>0</v>
      </c>
      <c r="G413" s="58">
        <f>G449+G453</f>
        <v>0</v>
      </c>
      <c r="H413" s="59">
        <f>H449+H453</f>
        <v>4703.37</v>
      </c>
      <c r="I413" s="59">
        <f>I341+I449+I453</f>
        <v>0</v>
      </c>
      <c r="J413" s="39"/>
    </row>
    <row r="414" spans="1:10">
      <c r="A414" s="449"/>
      <c r="B414" s="458"/>
      <c r="C414" s="35">
        <v>2016</v>
      </c>
      <c r="D414" s="58">
        <f>I414+H414+G414+F414</f>
        <v>13339.7</v>
      </c>
      <c r="E414" s="58">
        <f>E342+E450+E454</f>
        <v>0</v>
      </c>
      <c r="F414" s="58">
        <f>F450+F454</f>
        <v>0</v>
      </c>
      <c r="G414" s="58">
        <f>G450+G454</f>
        <v>0</v>
      </c>
      <c r="H414" s="59">
        <f>H450</f>
        <v>13339.7</v>
      </c>
      <c r="I414" s="59">
        <f>I342+I450+I454</f>
        <v>0</v>
      </c>
      <c r="J414" s="39"/>
    </row>
    <row r="415" spans="1:10">
      <c r="A415" s="449"/>
      <c r="B415" s="458"/>
      <c r="C415" s="35">
        <v>2017</v>
      </c>
      <c r="D415" s="58">
        <f>D451+D455</f>
        <v>17531.43</v>
      </c>
      <c r="E415" s="59">
        <f>E451+E455</f>
        <v>0</v>
      </c>
      <c r="F415" s="59">
        <f>F451+F455</f>
        <v>0</v>
      </c>
      <c r="G415" s="59">
        <f>G451+G455</f>
        <v>0</v>
      </c>
      <c r="H415" s="59">
        <f>H451+H455</f>
        <v>17531.43</v>
      </c>
      <c r="I415" s="59">
        <f>I451+I455</f>
        <v>0</v>
      </c>
      <c r="J415" s="39"/>
    </row>
    <row r="416" spans="1:10">
      <c r="A416" s="449" t="s">
        <v>482</v>
      </c>
      <c r="B416" s="448" t="s">
        <v>483</v>
      </c>
      <c r="C416" s="37" t="s">
        <v>19</v>
      </c>
      <c r="D416" s="43">
        <v>0</v>
      </c>
      <c r="E416" s="43">
        <v>0</v>
      </c>
      <c r="F416" s="43">
        <v>0</v>
      </c>
      <c r="G416" s="43">
        <v>0</v>
      </c>
      <c r="H416" s="43">
        <v>0</v>
      </c>
      <c r="I416" s="43">
        <v>0</v>
      </c>
      <c r="J416" s="39"/>
    </row>
    <row r="417" spans="1:10">
      <c r="A417" s="449"/>
      <c r="B417" s="448"/>
      <c r="C417" s="35">
        <v>2015</v>
      </c>
      <c r="D417" s="43">
        <v>0</v>
      </c>
      <c r="E417" s="43">
        <v>0</v>
      </c>
      <c r="F417" s="43">
        <v>0</v>
      </c>
      <c r="G417" s="43">
        <v>0</v>
      </c>
      <c r="H417" s="43">
        <v>0</v>
      </c>
      <c r="I417" s="43">
        <v>0</v>
      </c>
      <c r="J417" s="39"/>
    </row>
    <row r="418" spans="1:10">
      <c r="A418" s="449"/>
      <c r="B418" s="448"/>
      <c r="C418" s="35">
        <v>2016</v>
      </c>
      <c r="D418" s="43">
        <v>0</v>
      </c>
      <c r="E418" s="43">
        <v>0</v>
      </c>
      <c r="F418" s="43">
        <v>0</v>
      </c>
      <c r="G418" s="43">
        <v>0</v>
      </c>
      <c r="H418" s="43">
        <v>0</v>
      </c>
      <c r="I418" s="43">
        <v>0</v>
      </c>
      <c r="J418" s="39"/>
    </row>
    <row r="419" spans="1:10">
      <c r="A419" s="449"/>
      <c r="B419" s="448"/>
      <c r="C419" s="35">
        <v>2017</v>
      </c>
      <c r="D419" s="43">
        <v>0</v>
      </c>
      <c r="E419" s="43">
        <v>0</v>
      </c>
      <c r="F419" s="43">
        <v>0</v>
      </c>
      <c r="G419" s="43">
        <v>0</v>
      </c>
      <c r="H419" s="43">
        <v>0</v>
      </c>
      <c r="I419" s="43">
        <v>0</v>
      </c>
      <c r="J419" s="39"/>
    </row>
    <row r="420" spans="1:10">
      <c r="A420" s="449" t="s">
        <v>484</v>
      </c>
      <c r="B420" s="448" t="s">
        <v>485</v>
      </c>
      <c r="C420" s="37" t="s">
        <v>19</v>
      </c>
      <c r="D420" s="43">
        <v>0</v>
      </c>
      <c r="E420" s="43">
        <v>0</v>
      </c>
      <c r="F420" s="43">
        <v>0</v>
      </c>
      <c r="G420" s="43">
        <v>0</v>
      </c>
      <c r="H420" s="43">
        <v>0</v>
      </c>
      <c r="I420" s="43">
        <v>0</v>
      </c>
      <c r="J420" s="39"/>
    </row>
    <row r="421" spans="1:10">
      <c r="A421" s="449"/>
      <c r="B421" s="448"/>
      <c r="C421" s="35">
        <v>2015</v>
      </c>
      <c r="D421" s="43">
        <v>0</v>
      </c>
      <c r="E421" s="43">
        <v>0</v>
      </c>
      <c r="F421" s="43">
        <v>0</v>
      </c>
      <c r="G421" s="43">
        <v>0</v>
      </c>
      <c r="H421" s="43">
        <v>0</v>
      </c>
      <c r="I421" s="43">
        <v>0</v>
      </c>
      <c r="J421" s="39"/>
    </row>
    <row r="422" spans="1:10">
      <c r="A422" s="449"/>
      <c r="B422" s="448"/>
      <c r="C422" s="35">
        <v>2016</v>
      </c>
      <c r="D422" s="43">
        <v>0</v>
      </c>
      <c r="E422" s="43">
        <v>0</v>
      </c>
      <c r="F422" s="43">
        <v>0</v>
      </c>
      <c r="G422" s="43">
        <v>0</v>
      </c>
      <c r="H422" s="43">
        <v>0</v>
      </c>
      <c r="I422" s="43">
        <v>0</v>
      </c>
      <c r="J422" s="39"/>
    </row>
    <row r="423" spans="1:10">
      <c r="A423" s="449"/>
      <c r="B423" s="448"/>
      <c r="C423" s="35">
        <v>2017</v>
      </c>
      <c r="D423" s="43">
        <v>0</v>
      </c>
      <c r="E423" s="43">
        <v>0</v>
      </c>
      <c r="F423" s="43">
        <v>0</v>
      </c>
      <c r="G423" s="43">
        <v>0</v>
      </c>
      <c r="H423" s="43">
        <v>0</v>
      </c>
      <c r="I423" s="43">
        <v>0</v>
      </c>
      <c r="J423" s="39"/>
    </row>
    <row r="424" spans="1:10">
      <c r="A424" s="449" t="s">
        <v>486</v>
      </c>
      <c r="B424" s="448" t="s">
        <v>487</v>
      </c>
      <c r="C424" s="37" t="s">
        <v>19</v>
      </c>
      <c r="D424" s="43">
        <v>0</v>
      </c>
      <c r="E424" s="43">
        <v>0</v>
      </c>
      <c r="F424" s="43">
        <v>0</v>
      </c>
      <c r="G424" s="43">
        <v>0</v>
      </c>
      <c r="H424" s="43">
        <v>0</v>
      </c>
      <c r="I424" s="43">
        <v>0</v>
      </c>
      <c r="J424" s="39"/>
    </row>
    <row r="425" spans="1:10">
      <c r="A425" s="449"/>
      <c r="B425" s="448"/>
      <c r="C425" s="35">
        <v>2015</v>
      </c>
      <c r="D425" s="43">
        <v>0</v>
      </c>
      <c r="E425" s="43">
        <v>0</v>
      </c>
      <c r="F425" s="43">
        <v>0</v>
      </c>
      <c r="G425" s="43">
        <v>0</v>
      </c>
      <c r="H425" s="43">
        <v>0</v>
      </c>
      <c r="I425" s="43">
        <v>0</v>
      </c>
      <c r="J425" s="39"/>
    </row>
    <row r="426" spans="1:10">
      <c r="A426" s="449"/>
      <c r="B426" s="448"/>
      <c r="C426" s="35">
        <v>2016</v>
      </c>
      <c r="D426" s="43">
        <v>0</v>
      </c>
      <c r="E426" s="43">
        <v>0</v>
      </c>
      <c r="F426" s="43">
        <v>0</v>
      </c>
      <c r="G426" s="43">
        <v>0</v>
      </c>
      <c r="H426" s="43">
        <v>0</v>
      </c>
      <c r="I426" s="43">
        <v>0</v>
      </c>
      <c r="J426" s="39"/>
    </row>
    <row r="427" spans="1:10">
      <c r="A427" s="449"/>
      <c r="B427" s="448"/>
      <c r="C427" s="35">
        <v>2017</v>
      </c>
      <c r="D427" s="43">
        <v>0</v>
      </c>
      <c r="E427" s="43">
        <v>0</v>
      </c>
      <c r="F427" s="43">
        <v>0</v>
      </c>
      <c r="G427" s="43">
        <v>0</v>
      </c>
      <c r="H427" s="43">
        <v>0</v>
      </c>
      <c r="I427" s="43">
        <v>0</v>
      </c>
      <c r="J427" s="39"/>
    </row>
    <row r="428" spans="1:10">
      <c r="A428" s="449" t="s">
        <v>488</v>
      </c>
      <c r="B428" s="448" t="s">
        <v>489</v>
      </c>
      <c r="C428" s="37" t="s">
        <v>19</v>
      </c>
      <c r="D428" s="43">
        <v>0</v>
      </c>
      <c r="E428" s="43">
        <v>0</v>
      </c>
      <c r="F428" s="43">
        <v>0</v>
      </c>
      <c r="G428" s="43">
        <v>0</v>
      </c>
      <c r="H428" s="43">
        <v>0</v>
      </c>
      <c r="I428" s="43">
        <v>0</v>
      </c>
      <c r="J428" s="39"/>
    </row>
    <row r="429" spans="1:10">
      <c r="A429" s="449"/>
      <c r="B429" s="448"/>
      <c r="C429" s="35">
        <v>2015</v>
      </c>
      <c r="D429" s="43">
        <v>0</v>
      </c>
      <c r="E429" s="43">
        <v>0</v>
      </c>
      <c r="F429" s="43">
        <v>0</v>
      </c>
      <c r="G429" s="43">
        <v>0</v>
      </c>
      <c r="H429" s="43">
        <v>0</v>
      </c>
      <c r="I429" s="43">
        <v>0</v>
      </c>
      <c r="J429" s="39"/>
    </row>
    <row r="430" spans="1:10">
      <c r="A430" s="449"/>
      <c r="B430" s="448"/>
      <c r="C430" s="35">
        <v>2016</v>
      </c>
      <c r="D430" s="43">
        <v>0</v>
      </c>
      <c r="E430" s="43">
        <v>0</v>
      </c>
      <c r="F430" s="43">
        <v>0</v>
      </c>
      <c r="G430" s="43">
        <v>0</v>
      </c>
      <c r="H430" s="43">
        <v>0</v>
      </c>
      <c r="I430" s="43">
        <v>0</v>
      </c>
      <c r="J430" s="39"/>
    </row>
    <row r="431" spans="1:10">
      <c r="A431" s="449"/>
      <c r="B431" s="448"/>
      <c r="C431" s="35">
        <v>2017</v>
      </c>
      <c r="D431" s="43">
        <v>0</v>
      </c>
      <c r="E431" s="43">
        <v>0</v>
      </c>
      <c r="F431" s="43">
        <v>0</v>
      </c>
      <c r="G431" s="43">
        <v>0</v>
      </c>
      <c r="H431" s="43">
        <v>0</v>
      </c>
      <c r="I431" s="43">
        <v>0</v>
      </c>
      <c r="J431" s="39"/>
    </row>
    <row r="432" spans="1:10">
      <c r="A432" s="449" t="s">
        <v>490</v>
      </c>
      <c r="B432" s="448" t="s">
        <v>491</v>
      </c>
      <c r="C432" s="37" t="s">
        <v>19</v>
      </c>
      <c r="D432" s="43">
        <v>0</v>
      </c>
      <c r="E432" s="43">
        <v>0</v>
      </c>
      <c r="F432" s="43">
        <v>0</v>
      </c>
      <c r="G432" s="43">
        <v>0</v>
      </c>
      <c r="H432" s="43">
        <v>0</v>
      </c>
      <c r="I432" s="43">
        <v>0</v>
      </c>
      <c r="J432" s="39"/>
    </row>
    <row r="433" spans="1:10">
      <c r="A433" s="449"/>
      <c r="B433" s="448"/>
      <c r="C433" s="35">
        <v>2015</v>
      </c>
      <c r="D433" s="43">
        <v>0</v>
      </c>
      <c r="E433" s="43">
        <v>0</v>
      </c>
      <c r="F433" s="43">
        <v>0</v>
      </c>
      <c r="G433" s="43">
        <v>0</v>
      </c>
      <c r="H433" s="43">
        <v>0</v>
      </c>
      <c r="I433" s="43">
        <v>0</v>
      </c>
      <c r="J433" s="39"/>
    </row>
    <row r="434" spans="1:10">
      <c r="A434" s="449"/>
      <c r="B434" s="448"/>
      <c r="C434" s="35">
        <v>2016</v>
      </c>
      <c r="D434" s="43">
        <v>0</v>
      </c>
      <c r="E434" s="43">
        <v>0</v>
      </c>
      <c r="F434" s="43">
        <v>0</v>
      </c>
      <c r="G434" s="43">
        <v>0</v>
      </c>
      <c r="H434" s="43">
        <v>0</v>
      </c>
      <c r="I434" s="43">
        <v>0</v>
      </c>
      <c r="J434" s="39"/>
    </row>
    <row r="435" spans="1:10">
      <c r="A435" s="449"/>
      <c r="B435" s="448"/>
      <c r="C435" s="35">
        <v>2017</v>
      </c>
      <c r="D435" s="43">
        <v>0</v>
      </c>
      <c r="E435" s="43">
        <v>0</v>
      </c>
      <c r="F435" s="43">
        <v>0</v>
      </c>
      <c r="G435" s="43">
        <v>0</v>
      </c>
      <c r="H435" s="43">
        <v>0</v>
      </c>
      <c r="I435" s="43">
        <v>0</v>
      </c>
      <c r="J435" s="39"/>
    </row>
    <row r="436" spans="1:10">
      <c r="A436" s="449" t="s">
        <v>492</v>
      </c>
      <c r="B436" s="448" t="s">
        <v>493</v>
      </c>
      <c r="C436" s="37" t="s">
        <v>19</v>
      </c>
      <c r="D436" s="43">
        <v>0</v>
      </c>
      <c r="E436" s="43">
        <v>0</v>
      </c>
      <c r="F436" s="43">
        <v>0</v>
      </c>
      <c r="G436" s="43">
        <v>0</v>
      </c>
      <c r="H436" s="43">
        <v>0</v>
      </c>
      <c r="I436" s="43">
        <v>0</v>
      </c>
      <c r="J436" s="39"/>
    </row>
    <row r="437" spans="1:10">
      <c r="A437" s="449"/>
      <c r="B437" s="448"/>
      <c r="C437" s="35">
        <v>2015</v>
      </c>
      <c r="D437" s="43">
        <v>0</v>
      </c>
      <c r="E437" s="43">
        <v>0</v>
      </c>
      <c r="F437" s="43">
        <v>0</v>
      </c>
      <c r="G437" s="43">
        <v>0</v>
      </c>
      <c r="H437" s="43">
        <v>0</v>
      </c>
      <c r="I437" s="43">
        <v>0</v>
      </c>
      <c r="J437" s="39"/>
    </row>
    <row r="438" spans="1:10">
      <c r="A438" s="449"/>
      <c r="B438" s="448"/>
      <c r="C438" s="35">
        <v>2016</v>
      </c>
      <c r="D438" s="43">
        <v>0</v>
      </c>
      <c r="E438" s="43">
        <v>0</v>
      </c>
      <c r="F438" s="43">
        <v>0</v>
      </c>
      <c r="G438" s="43">
        <v>0</v>
      </c>
      <c r="H438" s="43">
        <v>0</v>
      </c>
      <c r="I438" s="43">
        <v>0</v>
      </c>
      <c r="J438" s="39"/>
    </row>
    <row r="439" spans="1:10">
      <c r="A439" s="449"/>
      <c r="B439" s="448"/>
      <c r="C439" s="35">
        <v>2017</v>
      </c>
      <c r="D439" s="43">
        <v>0</v>
      </c>
      <c r="E439" s="43">
        <v>0</v>
      </c>
      <c r="F439" s="43">
        <v>0</v>
      </c>
      <c r="G439" s="43">
        <v>0</v>
      </c>
      <c r="H439" s="43">
        <v>0</v>
      </c>
      <c r="I439" s="43">
        <v>0</v>
      </c>
      <c r="J439" s="39"/>
    </row>
    <row r="440" spans="1:10">
      <c r="A440" s="449" t="s">
        <v>494</v>
      </c>
      <c r="B440" s="448" t="s">
        <v>495</v>
      </c>
      <c r="C440" s="37" t="s">
        <v>19</v>
      </c>
      <c r="D440" s="43">
        <v>0</v>
      </c>
      <c r="E440" s="43">
        <v>0</v>
      </c>
      <c r="F440" s="43">
        <v>0</v>
      </c>
      <c r="G440" s="43">
        <v>0</v>
      </c>
      <c r="H440" s="43">
        <v>0</v>
      </c>
      <c r="I440" s="43">
        <v>0</v>
      </c>
      <c r="J440" s="39"/>
    </row>
    <row r="441" spans="1:10">
      <c r="A441" s="449"/>
      <c r="B441" s="448"/>
      <c r="C441" s="35">
        <v>2015</v>
      </c>
      <c r="D441" s="43">
        <v>0</v>
      </c>
      <c r="E441" s="43">
        <v>0</v>
      </c>
      <c r="F441" s="43">
        <v>0</v>
      </c>
      <c r="G441" s="43">
        <v>0</v>
      </c>
      <c r="H441" s="43">
        <v>0</v>
      </c>
      <c r="I441" s="43">
        <v>0</v>
      </c>
      <c r="J441" s="39"/>
    </row>
    <row r="442" spans="1:10">
      <c r="A442" s="449"/>
      <c r="B442" s="448"/>
      <c r="C442" s="35">
        <v>2016</v>
      </c>
      <c r="D442" s="43">
        <v>0</v>
      </c>
      <c r="E442" s="43">
        <v>0</v>
      </c>
      <c r="F442" s="43">
        <v>0</v>
      </c>
      <c r="G442" s="43">
        <v>0</v>
      </c>
      <c r="H442" s="43">
        <v>0</v>
      </c>
      <c r="I442" s="43">
        <v>0</v>
      </c>
      <c r="J442" s="39"/>
    </row>
    <row r="443" spans="1:10">
      <c r="A443" s="449"/>
      <c r="B443" s="448"/>
      <c r="C443" s="35">
        <v>2017</v>
      </c>
      <c r="D443" s="43">
        <v>0</v>
      </c>
      <c r="E443" s="43">
        <v>0</v>
      </c>
      <c r="F443" s="43">
        <v>0</v>
      </c>
      <c r="G443" s="43">
        <v>0</v>
      </c>
      <c r="H443" s="43">
        <v>0</v>
      </c>
      <c r="I443" s="43">
        <v>0</v>
      </c>
      <c r="J443" s="39"/>
    </row>
    <row r="444" spans="1:10" ht="25.5" customHeight="1">
      <c r="A444" s="451" t="s">
        <v>496</v>
      </c>
      <c r="B444" s="448" t="s">
        <v>497</v>
      </c>
      <c r="C444" s="37" t="s">
        <v>19</v>
      </c>
      <c r="D444" s="43">
        <v>0</v>
      </c>
      <c r="E444" s="43">
        <v>0</v>
      </c>
      <c r="F444" s="43">
        <v>0</v>
      </c>
      <c r="G444" s="43">
        <v>0</v>
      </c>
      <c r="H444" s="43">
        <v>0</v>
      </c>
      <c r="I444" s="43">
        <v>0</v>
      </c>
      <c r="J444" s="39"/>
    </row>
    <row r="445" spans="1:10">
      <c r="A445" s="452"/>
      <c r="B445" s="448"/>
      <c r="C445" s="35">
        <v>2015</v>
      </c>
      <c r="D445" s="43">
        <v>0</v>
      </c>
      <c r="E445" s="43">
        <v>0</v>
      </c>
      <c r="F445" s="43">
        <v>0</v>
      </c>
      <c r="G445" s="43">
        <v>0</v>
      </c>
      <c r="H445" s="43">
        <v>0</v>
      </c>
      <c r="I445" s="43">
        <v>0</v>
      </c>
      <c r="J445" s="39"/>
    </row>
    <row r="446" spans="1:10">
      <c r="A446" s="452"/>
      <c r="B446" s="448"/>
      <c r="C446" s="35">
        <v>2016</v>
      </c>
      <c r="D446" s="43">
        <v>0</v>
      </c>
      <c r="E446" s="43">
        <v>0</v>
      </c>
      <c r="F446" s="43">
        <v>0</v>
      </c>
      <c r="G446" s="43">
        <v>0</v>
      </c>
      <c r="H446" s="43">
        <v>0</v>
      </c>
      <c r="I446" s="43">
        <v>0</v>
      </c>
      <c r="J446" s="39"/>
    </row>
    <row r="447" spans="1:10">
      <c r="A447" s="453"/>
      <c r="B447" s="448"/>
      <c r="C447" s="35">
        <v>2017</v>
      </c>
      <c r="D447" s="43">
        <v>0</v>
      </c>
      <c r="E447" s="43">
        <v>0</v>
      </c>
      <c r="F447" s="43">
        <v>0</v>
      </c>
      <c r="G447" s="43">
        <v>0</v>
      </c>
      <c r="H447" s="43">
        <v>0</v>
      </c>
      <c r="I447" s="43">
        <v>0</v>
      </c>
      <c r="J447" s="39"/>
    </row>
    <row r="448" spans="1:10" ht="12.75" customHeight="1">
      <c r="A448" s="449" t="s">
        <v>498</v>
      </c>
      <c r="B448" s="457" t="s">
        <v>499</v>
      </c>
      <c r="C448" s="37" t="s">
        <v>19</v>
      </c>
      <c r="D448" s="43">
        <f t="shared" ref="D448:I448" si="115">D449+D450+D451</f>
        <v>35574.5</v>
      </c>
      <c r="E448" s="43">
        <f t="shared" si="115"/>
        <v>0</v>
      </c>
      <c r="F448" s="43">
        <f t="shared" si="115"/>
        <v>0</v>
      </c>
      <c r="G448" s="43">
        <f t="shared" si="115"/>
        <v>0</v>
      </c>
      <c r="H448" s="43">
        <f t="shared" si="115"/>
        <v>35574.5</v>
      </c>
      <c r="I448" s="43">
        <f t="shared" si="115"/>
        <v>0</v>
      </c>
      <c r="J448" s="39"/>
    </row>
    <row r="449" spans="1:10">
      <c r="A449" s="449"/>
      <c r="B449" s="457"/>
      <c r="C449" s="35">
        <v>2015</v>
      </c>
      <c r="D449" s="43">
        <f>E449+F449+G449+H449+I449</f>
        <v>4703.37</v>
      </c>
      <c r="E449" s="43">
        <v>0</v>
      </c>
      <c r="F449" s="43">
        <v>0</v>
      </c>
      <c r="G449" s="43">
        <v>0</v>
      </c>
      <c r="H449" s="43">
        <v>4703.37</v>
      </c>
      <c r="I449" s="43">
        <v>0</v>
      </c>
      <c r="J449" s="39"/>
    </row>
    <row r="450" spans="1:10">
      <c r="A450" s="449"/>
      <c r="B450" s="457"/>
      <c r="C450" s="35">
        <v>2016</v>
      </c>
      <c r="D450" s="43">
        <f>E450+F450+G450+H450+I450</f>
        <v>13339.7</v>
      </c>
      <c r="E450" s="43">
        <v>0</v>
      </c>
      <c r="F450" s="43">
        <v>0</v>
      </c>
      <c r="G450" s="43">
        <v>0</v>
      </c>
      <c r="H450" s="43">
        <v>13339.7</v>
      </c>
      <c r="I450" s="43">
        <v>0</v>
      </c>
      <c r="J450" s="39"/>
    </row>
    <row r="451" spans="1:10">
      <c r="A451" s="449"/>
      <c r="B451" s="457"/>
      <c r="C451" s="35">
        <v>2017</v>
      </c>
      <c r="D451" s="43">
        <f>E451+F451+G451+H451+I451</f>
        <v>17531.43</v>
      </c>
      <c r="E451" s="43">
        <v>0</v>
      </c>
      <c r="F451" s="43">
        <v>0</v>
      </c>
      <c r="G451" s="43">
        <v>0</v>
      </c>
      <c r="H451" s="43">
        <v>17531.43</v>
      </c>
      <c r="I451" s="43">
        <v>0</v>
      </c>
      <c r="J451" s="39"/>
    </row>
    <row r="452" spans="1:10" s="60" customFormat="1">
      <c r="A452" s="449" t="s">
        <v>500</v>
      </c>
      <c r="B452" s="457" t="s">
        <v>501</v>
      </c>
      <c r="C452" s="37" t="s">
        <v>19</v>
      </c>
      <c r="D452" s="43">
        <v>0</v>
      </c>
      <c r="E452" s="43">
        <v>0</v>
      </c>
      <c r="F452" s="43">
        <v>0</v>
      </c>
      <c r="G452" s="43">
        <v>0</v>
      </c>
      <c r="H452" s="43">
        <v>0</v>
      </c>
      <c r="I452" s="43">
        <v>0</v>
      </c>
      <c r="J452" s="39"/>
    </row>
    <row r="453" spans="1:10">
      <c r="A453" s="449"/>
      <c r="B453" s="457"/>
      <c r="C453" s="35">
        <v>2015</v>
      </c>
      <c r="D453" s="43">
        <v>0</v>
      </c>
      <c r="E453" s="43">
        <v>0</v>
      </c>
      <c r="F453" s="43">
        <v>0</v>
      </c>
      <c r="G453" s="43">
        <v>0</v>
      </c>
      <c r="H453" s="43">
        <v>0</v>
      </c>
      <c r="I453" s="43">
        <v>0</v>
      </c>
      <c r="J453" s="39"/>
    </row>
    <row r="454" spans="1:10">
      <c r="A454" s="449"/>
      <c r="B454" s="457"/>
      <c r="C454" s="35">
        <v>2016</v>
      </c>
      <c r="D454" s="43">
        <v>0</v>
      </c>
      <c r="E454" s="43">
        <v>0</v>
      </c>
      <c r="F454" s="43">
        <v>0</v>
      </c>
      <c r="G454" s="43">
        <v>0</v>
      </c>
      <c r="H454" s="43">
        <v>0</v>
      </c>
      <c r="I454" s="43">
        <v>0</v>
      </c>
      <c r="J454" s="39"/>
    </row>
    <row r="455" spans="1:10" ht="14.25" customHeight="1">
      <c r="A455" s="449"/>
      <c r="B455" s="457"/>
      <c r="C455" s="35">
        <v>2017</v>
      </c>
      <c r="D455" s="43">
        <v>0</v>
      </c>
      <c r="E455" s="43">
        <v>0</v>
      </c>
      <c r="F455" s="43">
        <v>0</v>
      </c>
      <c r="G455" s="43">
        <v>0</v>
      </c>
      <c r="H455" s="43">
        <v>0</v>
      </c>
      <c r="I455" s="43">
        <v>0</v>
      </c>
      <c r="J455" s="39"/>
    </row>
    <row r="456" spans="1:10" ht="14.25" customHeight="1">
      <c r="A456" s="451" t="s">
        <v>502</v>
      </c>
      <c r="B456" s="61"/>
      <c r="C456" s="37" t="s">
        <v>19</v>
      </c>
      <c r="D456" s="43">
        <v>0</v>
      </c>
      <c r="E456" s="43">
        <v>0</v>
      </c>
      <c r="F456" s="43">
        <v>0</v>
      </c>
      <c r="G456" s="43">
        <v>0</v>
      </c>
      <c r="H456" s="43">
        <v>0</v>
      </c>
      <c r="I456" s="43">
        <v>0</v>
      </c>
      <c r="J456" s="39"/>
    </row>
    <row r="457" spans="1:10" ht="14.25" customHeight="1">
      <c r="A457" s="452"/>
      <c r="B457" s="454" t="s">
        <v>503</v>
      </c>
      <c r="C457" s="35">
        <v>2015</v>
      </c>
      <c r="D457" s="43">
        <v>0</v>
      </c>
      <c r="E457" s="43">
        <v>0</v>
      </c>
      <c r="F457" s="43">
        <v>0</v>
      </c>
      <c r="G457" s="43">
        <v>0</v>
      </c>
      <c r="H457" s="43">
        <v>0</v>
      </c>
      <c r="I457" s="43">
        <v>0</v>
      </c>
      <c r="J457" s="39"/>
    </row>
    <row r="458" spans="1:10" ht="14.25" customHeight="1">
      <c r="A458" s="452"/>
      <c r="B458" s="455"/>
      <c r="C458" s="35">
        <v>2016</v>
      </c>
      <c r="D458" s="43">
        <v>0</v>
      </c>
      <c r="E458" s="43">
        <v>0</v>
      </c>
      <c r="F458" s="43">
        <v>0</v>
      </c>
      <c r="G458" s="43">
        <v>0</v>
      </c>
      <c r="H458" s="43">
        <v>0</v>
      </c>
      <c r="I458" s="43">
        <v>0</v>
      </c>
      <c r="J458" s="39"/>
    </row>
    <row r="459" spans="1:10" ht="14.25" customHeight="1">
      <c r="A459" s="453"/>
      <c r="B459" s="456"/>
      <c r="C459" s="35">
        <v>2017</v>
      </c>
      <c r="D459" s="43">
        <v>0</v>
      </c>
      <c r="E459" s="43">
        <v>0</v>
      </c>
      <c r="F459" s="43">
        <v>0</v>
      </c>
      <c r="G459" s="43">
        <v>0</v>
      </c>
      <c r="H459" s="43">
        <v>0</v>
      </c>
      <c r="I459" s="43">
        <v>0</v>
      </c>
      <c r="J459" s="39"/>
    </row>
    <row r="460" spans="1:10" ht="14.25" customHeight="1">
      <c r="A460" s="451" t="s">
        <v>504</v>
      </c>
      <c r="B460" s="448" t="s">
        <v>505</v>
      </c>
      <c r="C460" s="37" t="s">
        <v>19</v>
      </c>
      <c r="D460" s="43">
        <v>0</v>
      </c>
      <c r="E460" s="43">
        <v>0</v>
      </c>
      <c r="F460" s="43">
        <v>0</v>
      </c>
      <c r="G460" s="43">
        <v>0</v>
      </c>
      <c r="H460" s="43">
        <v>0</v>
      </c>
      <c r="I460" s="43">
        <v>0</v>
      </c>
      <c r="J460" s="39"/>
    </row>
    <row r="461" spans="1:10" ht="14.25" customHeight="1">
      <c r="A461" s="452"/>
      <c r="B461" s="448"/>
      <c r="C461" s="35">
        <v>2015</v>
      </c>
      <c r="D461" s="43">
        <v>0</v>
      </c>
      <c r="E461" s="43">
        <v>0</v>
      </c>
      <c r="F461" s="43">
        <v>0</v>
      </c>
      <c r="G461" s="43">
        <v>0</v>
      </c>
      <c r="H461" s="43">
        <v>0</v>
      </c>
      <c r="I461" s="43">
        <v>0</v>
      </c>
      <c r="J461" s="39"/>
    </row>
    <row r="462" spans="1:10" ht="14.25" customHeight="1">
      <c r="A462" s="453"/>
      <c r="B462" s="448"/>
      <c r="C462" s="35">
        <v>2016</v>
      </c>
      <c r="D462" s="43">
        <v>0</v>
      </c>
      <c r="E462" s="43">
        <v>0</v>
      </c>
      <c r="F462" s="43">
        <v>0</v>
      </c>
      <c r="G462" s="43">
        <v>0</v>
      </c>
      <c r="H462" s="43">
        <v>0</v>
      </c>
      <c r="I462" s="43">
        <v>0</v>
      </c>
      <c r="J462" s="39"/>
    </row>
    <row r="463" spans="1:10">
      <c r="A463" s="449" t="s">
        <v>506</v>
      </c>
      <c r="B463" s="444" t="s">
        <v>507</v>
      </c>
      <c r="C463" s="37" t="s">
        <v>19</v>
      </c>
      <c r="D463" s="38">
        <f t="shared" ref="D463:I463" si="116">D467+D468+D469</f>
        <v>0.30846299999999999</v>
      </c>
      <c r="E463" s="38">
        <f t="shared" si="116"/>
        <v>0.30846299999999999</v>
      </c>
      <c r="F463" s="38">
        <f t="shared" si="116"/>
        <v>0</v>
      </c>
      <c r="G463" s="38">
        <f t="shared" si="116"/>
        <v>0</v>
      </c>
      <c r="H463" s="38">
        <f t="shared" si="116"/>
        <v>0</v>
      </c>
      <c r="I463" s="38">
        <f t="shared" si="116"/>
        <v>0</v>
      </c>
      <c r="J463" s="39"/>
    </row>
    <row r="464" spans="1:10">
      <c r="A464" s="449"/>
      <c r="B464" s="444"/>
      <c r="C464" s="37">
        <v>2015</v>
      </c>
      <c r="D464" s="38">
        <f t="shared" ref="D464:D469" si="117">E464+F464+G464+H464+I464</f>
        <v>0.102821</v>
      </c>
      <c r="E464" s="38">
        <v>0.102821</v>
      </c>
      <c r="F464" s="38">
        <v>0</v>
      </c>
      <c r="G464" s="38">
        <v>0</v>
      </c>
      <c r="H464" s="38">
        <v>0</v>
      </c>
      <c r="I464" s="38">
        <v>0</v>
      </c>
      <c r="J464" s="39"/>
    </row>
    <row r="465" spans="1:10">
      <c r="A465" s="449"/>
      <c r="B465" s="444"/>
      <c r="C465" s="37">
        <v>2016</v>
      </c>
      <c r="D465" s="38">
        <f t="shared" si="117"/>
        <v>0.102821</v>
      </c>
      <c r="E465" s="38">
        <v>0.102821</v>
      </c>
      <c r="F465" s="38">
        <v>0</v>
      </c>
      <c r="G465" s="38">
        <v>0</v>
      </c>
      <c r="H465" s="38">
        <v>0</v>
      </c>
      <c r="I465" s="38">
        <v>0</v>
      </c>
      <c r="J465" s="39"/>
    </row>
    <row r="466" spans="1:10">
      <c r="A466" s="449"/>
      <c r="B466" s="444"/>
      <c r="C466" s="37">
        <v>2017</v>
      </c>
      <c r="D466" s="38">
        <f t="shared" si="117"/>
        <v>0.102821</v>
      </c>
      <c r="E466" s="38">
        <v>0.102821</v>
      </c>
      <c r="F466" s="38">
        <v>0</v>
      </c>
      <c r="G466" s="38">
        <v>0</v>
      </c>
      <c r="H466" s="38">
        <v>0</v>
      </c>
      <c r="I466" s="38">
        <v>0</v>
      </c>
      <c r="J466" s="39"/>
    </row>
    <row r="467" spans="1:10" ht="12.75" customHeight="1">
      <c r="A467" s="449" t="s">
        <v>93</v>
      </c>
      <c r="B467" s="446" t="s">
        <v>508</v>
      </c>
      <c r="C467" s="35">
        <v>2015</v>
      </c>
      <c r="D467" s="43">
        <f t="shared" si="117"/>
        <v>0.102821</v>
      </c>
      <c r="E467" s="43">
        <v>0.102821</v>
      </c>
      <c r="F467" s="43">
        <v>0</v>
      </c>
      <c r="G467" s="43">
        <v>0</v>
      </c>
      <c r="H467" s="43">
        <v>0</v>
      </c>
      <c r="I467" s="43">
        <v>0</v>
      </c>
      <c r="J467" s="39"/>
    </row>
    <row r="468" spans="1:10">
      <c r="A468" s="449"/>
      <c r="B468" s="446"/>
      <c r="C468" s="35">
        <v>2016</v>
      </c>
      <c r="D468" s="43">
        <f t="shared" si="117"/>
        <v>0.102821</v>
      </c>
      <c r="E468" s="43">
        <v>0.102821</v>
      </c>
      <c r="F468" s="43">
        <v>0</v>
      </c>
      <c r="G468" s="43">
        <v>0</v>
      </c>
      <c r="H468" s="43">
        <v>0</v>
      </c>
      <c r="I468" s="43">
        <v>0</v>
      </c>
      <c r="J468" s="39"/>
    </row>
    <row r="469" spans="1:10" ht="39.75" customHeight="1">
      <c r="A469" s="449"/>
      <c r="B469" s="446"/>
      <c r="C469" s="35">
        <v>2017</v>
      </c>
      <c r="D469" s="43">
        <f t="shared" si="117"/>
        <v>0.102821</v>
      </c>
      <c r="E469" s="43">
        <v>0.102821</v>
      </c>
      <c r="F469" s="43">
        <v>0</v>
      </c>
      <c r="G469" s="43">
        <v>0</v>
      </c>
      <c r="H469" s="43">
        <v>0</v>
      </c>
      <c r="I469" s="43">
        <v>0</v>
      </c>
      <c r="J469" s="39"/>
    </row>
    <row r="470" spans="1:10">
      <c r="A470" s="449" t="s">
        <v>509</v>
      </c>
      <c r="B470" s="440" t="s">
        <v>510</v>
      </c>
      <c r="C470" s="37" t="s">
        <v>19</v>
      </c>
      <c r="D470" s="43">
        <f t="shared" ref="D470:I470" si="118">D471+D472+D473</f>
        <v>0.30846299999999999</v>
      </c>
      <c r="E470" s="43">
        <f t="shared" si="118"/>
        <v>0.30846299999999999</v>
      </c>
      <c r="F470" s="43">
        <f t="shared" si="118"/>
        <v>0</v>
      </c>
      <c r="G470" s="43">
        <f t="shared" si="118"/>
        <v>0</v>
      </c>
      <c r="H470" s="43">
        <f t="shared" si="118"/>
        <v>0</v>
      </c>
      <c r="I470" s="43">
        <f t="shared" si="118"/>
        <v>0</v>
      </c>
      <c r="J470" s="39"/>
    </row>
    <row r="471" spans="1:10">
      <c r="A471" s="449"/>
      <c r="B471" s="440"/>
      <c r="C471" s="35">
        <v>2015</v>
      </c>
      <c r="D471" s="43">
        <f>E471+F471+G471+H471+I471</f>
        <v>0.102821</v>
      </c>
      <c r="E471" s="43">
        <v>0.102821</v>
      </c>
      <c r="F471" s="43">
        <v>0</v>
      </c>
      <c r="G471" s="43">
        <v>0</v>
      </c>
      <c r="H471" s="43">
        <v>0</v>
      </c>
      <c r="I471" s="43">
        <v>0</v>
      </c>
      <c r="J471" s="39"/>
    </row>
    <row r="472" spans="1:10">
      <c r="A472" s="449"/>
      <c r="B472" s="440"/>
      <c r="C472" s="35">
        <v>2016</v>
      </c>
      <c r="D472" s="43">
        <f>E472+F472+G472+H472+I472</f>
        <v>0.102821</v>
      </c>
      <c r="E472" s="43">
        <v>0.102821</v>
      </c>
      <c r="F472" s="43">
        <v>0</v>
      </c>
      <c r="G472" s="43">
        <v>0</v>
      </c>
      <c r="H472" s="43">
        <v>0</v>
      </c>
      <c r="I472" s="43">
        <v>0</v>
      </c>
      <c r="J472" s="39"/>
    </row>
    <row r="473" spans="1:10">
      <c r="A473" s="449"/>
      <c r="B473" s="440"/>
      <c r="C473" s="35">
        <v>2017</v>
      </c>
      <c r="D473" s="43">
        <f>E473+F473+G473+H473+I473</f>
        <v>0.102821</v>
      </c>
      <c r="E473" s="43">
        <v>0.102821</v>
      </c>
      <c r="F473" s="43">
        <v>0</v>
      </c>
      <c r="G473" s="43">
        <v>0</v>
      </c>
      <c r="H473" s="43">
        <v>0</v>
      </c>
      <c r="I473" s="43">
        <v>0</v>
      </c>
      <c r="J473" s="39"/>
    </row>
    <row r="474" spans="1:10">
      <c r="A474" s="449" t="s">
        <v>511</v>
      </c>
      <c r="B474" s="446" t="s">
        <v>512</v>
      </c>
      <c r="C474" s="37" t="s">
        <v>19</v>
      </c>
      <c r="D474" s="43">
        <v>0</v>
      </c>
      <c r="E474" s="43">
        <v>0</v>
      </c>
      <c r="F474" s="43">
        <v>0</v>
      </c>
      <c r="G474" s="43">
        <v>0</v>
      </c>
      <c r="H474" s="43">
        <v>0</v>
      </c>
      <c r="I474" s="43">
        <v>0</v>
      </c>
      <c r="J474" s="39"/>
    </row>
    <row r="475" spans="1:10">
      <c r="A475" s="449"/>
      <c r="B475" s="446"/>
      <c r="C475" s="35">
        <v>2015</v>
      </c>
      <c r="D475" s="43">
        <v>0</v>
      </c>
      <c r="E475" s="43">
        <v>0</v>
      </c>
      <c r="F475" s="43">
        <v>0</v>
      </c>
      <c r="G475" s="43">
        <v>0</v>
      </c>
      <c r="H475" s="43">
        <v>0</v>
      </c>
      <c r="I475" s="43">
        <v>0</v>
      </c>
      <c r="J475" s="39"/>
    </row>
    <row r="476" spans="1:10">
      <c r="A476" s="449"/>
      <c r="B476" s="446"/>
      <c r="C476" s="35">
        <v>2016</v>
      </c>
      <c r="D476" s="43">
        <v>0</v>
      </c>
      <c r="E476" s="43">
        <v>0</v>
      </c>
      <c r="F476" s="43">
        <v>0</v>
      </c>
      <c r="G476" s="43">
        <v>0</v>
      </c>
      <c r="H476" s="43">
        <v>0</v>
      </c>
      <c r="I476" s="43">
        <v>0</v>
      </c>
      <c r="J476" s="39"/>
    </row>
    <row r="477" spans="1:10" ht="39" customHeight="1">
      <c r="A477" s="449"/>
      <c r="B477" s="446"/>
      <c r="C477" s="35">
        <v>2017</v>
      </c>
      <c r="D477" s="43">
        <v>0</v>
      </c>
      <c r="E477" s="43">
        <v>0</v>
      </c>
      <c r="F477" s="43">
        <v>0</v>
      </c>
      <c r="G477" s="43">
        <v>0</v>
      </c>
      <c r="H477" s="43">
        <v>0</v>
      </c>
      <c r="I477" s="43">
        <v>0</v>
      </c>
      <c r="J477" s="39"/>
    </row>
    <row r="478" spans="1:10">
      <c r="A478" s="449" t="s">
        <v>513</v>
      </c>
      <c r="B478" s="446" t="s">
        <v>514</v>
      </c>
      <c r="C478" s="37" t="s">
        <v>19</v>
      </c>
      <c r="D478" s="43">
        <v>0</v>
      </c>
      <c r="E478" s="43">
        <v>0</v>
      </c>
      <c r="F478" s="43">
        <v>0</v>
      </c>
      <c r="G478" s="43">
        <v>0</v>
      </c>
      <c r="H478" s="43">
        <v>0</v>
      </c>
      <c r="I478" s="43">
        <v>0</v>
      </c>
      <c r="J478" s="39"/>
    </row>
    <row r="479" spans="1:10">
      <c r="A479" s="449"/>
      <c r="B479" s="446"/>
      <c r="C479" s="35">
        <v>2015</v>
      </c>
      <c r="D479" s="43">
        <v>0</v>
      </c>
      <c r="E479" s="43">
        <v>0</v>
      </c>
      <c r="F479" s="43">
        <v>0</v>
      </c>
      <c r="G479" s="43">
        <v>0</v>
      </c>
      <c r="H479" s="43">
        <v>0</v>
      </c>
      <c r="I479" s="43">
        <v>0</v>
      </c>
      <c r="J479" s="39"/>
    </row>
    <row r="480" spans="1:10">
      <c r="A480" s="449"/>
      <c r="B480" s="446"/>
      <c r="C480" s="35">
        <v>2016</v>
      </c>
      <c r="D480" s="43">
        <v>0</v>
      </c>
      <c r="E480" s="43">
        <v>0</v>
      </c>
      <c r="F480" s="43">
        <v>0</v>
      </c>
      <c r="G480" s="43">
        <v>0</v>
      </c>
      <c r="H480" s="43">
        <v>0</v>
      </c>
      <c r="I480" s="43">
        <v>0</v>
      </c>
      <c r="J480" s="39"/>
    </row>
    <row r="481" spans="1:10">
      <c r="A481" s="449"/>
      <c r="B481" s="446"/>
      <c r="C481" s="35">
        <v>2017</v>
      </c>
      <c r="D481" s="43">
        <v>0</v>
      </c>
      <c r="E481" s="43">
        <v>0</v>
      </c>
      <c r="F481" s="43">
        <v>0</v>
      </c>
      <c r="G481" s="43">
        <v>0</v>
      </c>
      <c r="H481" s="43">
        <v>0</v>
      </c>
      <c r="I481" s="43">
        <v>0</v>
      </c>
      <c r="J481" s="39"/>
    </row>
    <row r="482" spans="1:10">
      <c r="A482" s="449" t="s">
        <v>515</v>
      </c>
      <c r="B482" s="446" t="s">
        <v>516</v>
      </c>
      <c r="C482" s="37" t="s">
        <v>19</v>
      </c>
      <c r="D482" s="43">
        <v>0</v>
      </c>
      <c r="E482" s="43">
        <v>0</v>
      </c>
      <c r="F482" s="43">
        <v>0</v>
      </c>
      <c r="G482" s="43">
        <v>0</v>
      </c>
      <c r="H482" s="43">
        <v>0</v>
      </c>
      <c r="I482" s="43">
        <v>0</v>
      </c>
      <c r="J482" s="39"/>
    </row>
    <row r="483" spans="1:10">
      <c r="A483" s="449"/>
      <c r="B483" s="446"/>
      <c r="C483" s="35">
        <v>2015</v>
      </c>
      <c r="D483" s="43">
        <v>0</v>
      </c>
      <c r="E483" s="43">
        <v>0</v>
      </c>
      <c r="F483" s="43">
        <v>0</v>
      </c>
      <c r="G483" s="43">
        <v>0</v>
      </c>
      <c r="H483" s="43">
        <v>0</v>
      </c>
      <c r="I483" s="43">
        <v>0</v>
      </c>
      <c r="J483" s="39"/>
    </row>
    <row r="484" spans="1:10">
      <c r="A484" s="449"/>
      <c r="B484" s="446"/>
      <c r="C484" s="35">
        <v>2016</v>
      </c>
      <c r="D484" s="43">
        <v>0</v>
      </c>
      <c r="E484" s="43">
        <v>0</v>
      </c>
      <c r="F484" s="43">
        <v>0</v>
      </c>
      <c r="G484" s="43">
        <v>0</v>
      </c>
      <c r="H484" s="43">
        <v>0</v>
      </c>
      <c r="I484" s="43">
        <v>0</v>
      </c>
      <c r="J484" s="39"/>
    </row>
    <row r="485" spans="1:10" ht="29.25" customHeight="1">
      <c r="A485" s="449"/>
      <c r="B485" s="446"/>
      <c r="C485" s="35">
        <v>2017</v>
      </c>
      <c r="D485" s="43">
        <v>0</v>
      </c>
      <c r="E485" s="43">
        <v>0</v>
      </c>
      <c r="F485" s="43">
        <v>0</v>
      </c>
      <c r="G485" s="43">
        <v>0</v>
      </c>
      <c r="H485" s="43">
        <v>0</v>
      </c>
      <c r="I485" s="43">
        <v>0</v>
      </c>
      <c r="J485" s="39"/>
    </row>
    <row r="486" spans="1:10">
      <c r="A486" s="449" t="s">
        <v>517</v>
      </c>
      <c r="B486" s="440" t="s">
        <v>518</v>
      </c>
      <c r="C486" s="37" t="s">
        <v>19</v>
      </c>
      <c r="D486" s="43">
        <v>0</v>
      </c>
      <c r="E486" s="43">
        <v>0</v>
      </c>
      <c r="F486" s="43">
        <v>0</v>
      </c>
      <c r="G486" s="43">
        <v>0</v>
      </c>
      <c r="H486" s="43">
        <v>0</v>
      </c>
      <c r="I486" s="43">
        <v>0</v>
      </c>
      <c r="J486" s="39"/>
    </row>
    <row r="487" spans="1:10">
      <c r="A487" s="449"/>
      <c r="B487" s="440"/>
      <c r="C487" s="35">
        <v>2015</v>
      </c>
      <c r="D487" s="43">
        <v>0</v>
      </c>
      <c r="E487" s="43">
        <v>0</v>
      </c>
      <c r="F487" s="43">
        <v>0</v>
      </c>
      <c r="G487" s="43">
        <v>0</v>
      </c>
      <c r="H487" s="43">
        <v>0</v>
      </c>
      <c r="I487" s="43">
        <v>0</v>
      </c>
      <c r="J487" s="39"/>
    </row>
    <row r="488" spans="1:10">
      <c r="A488" s="449"/>
      <c r="B488" s="440"/>
      <c r="C488" s="35">
        <v>2016</v>
      </c>
      <c r="D488" s="43">
        <v>0</v>
      </c>
      <c r="E488" s="43">
        <v>0</v>
      </c>
      <c r="F488" s="43">
        <v>0</v>
      </c>
      <c r="G488" s="43">
        <v>0</v>
      </c>
      <c r="H488" s="43">
        <v>0</v>
      </c>
      <c r="I488" s="43">
        <v>0</v>
      </c>
      <c r="J488" s="39"/>
    </row>
    <row r="489" spans="1:10" ht="27" customHeight="1">
      <c r="A489" s="449"/>
      <c r="B489" s="440"/>
      <c r="C489" s="35">
        <v>2017</v>
      </c>
      <c r="D489" s="43">
        <v>0</v>
      </c>
      <c r="E489" s="43">
        <v>0</v>
      </c>
      <c r="F489" s="43">
        <v>0</v>
      </c>
      <c r="G489" s="43">
        <v>0</v>
      </c>
      <c r="H489" s="43">
        <v>0</v>
      </c>
      <c r="I489" s="43">
        <v>0</v>
      </c>
      <c r="J489" s="39"/>
    </row>
    <row r="490" spans="1:10">
      <c r="A490" s="449" t="s">
        <v>519</v>
      </c>
      <c r="B490" s="440" t="s">
        <v>520</v>
      </c>
      <c r="C490" s="37" t="s">
        <v>19</v>
      </c>
      <c r="D490" s="43">
        <v>0</v>
      </c>
      <c r="E490" s="43">
        <v>0</v>
      </c>
      <c r="F490" s="43">
        <v>0</v>
      </c>
      <c r="G490" s="43">
        <v>0</v>
      </c>
      <c r="H490" s="43">
        <v>0</v>
      </c>
      <c r="I490" s="43">
        <v>0</v>
      </c>
      <c r="J490" s="39"/>
    </row>
    <row r="491" spans="1:10">
      <c r="A491" s="449"/>
      <c r="B491" s="440"/>
      <c r="C491" s="35">
        <v>2015</v>
      </c>
      <c r="D491" s="43">
        <v>0</v>
      </c>
      <c r="E491" s="43">
        <v>0</v>
      </c>
      <c r="F491" s="43">
        <v>0</v>
      </c>
      <c r="G491" s="43">
        <v>0</v>
      </c>
      <c r="H491" s="43">
        <v>0</v>
      </c>
      <c r="I491" s="43">
        <v>0</v>
      </c>
      <c r="J491" s="39"/>
    </row>
    <row r="492" spans="1:10">
      <c r="A492" s="449"/>
      <c r="B492" s="440"/>
      <c r="C492" s="35">
        <v>2016</v>
      </c>
      <c r="D492" s="43">
        <v>0</v>
      </c>
      <c r="E492" s="43">
        <v>0</v>
      </c>
      <c r="F492" s="43">
        <v>0</v>
      </c>
      <c r="G492" s="43">
        <v>0</v>
      </c>
      <c r="H492" s="43">
        <v>0</v>
      </c>
      <c r="I492" s="43">
        <v>0</v>
      </c>
      <c r="J492" s="39"/>
    </row>
    <row r="493" spans="1:10">
      <c r="A493" s="449"/>
      <c r="B493" s="440"/>
      <c r="C493" s="35">
        <v>2017</v>
      </c>
      <c r="D493" s="43">
        <v>0</v>
      </c>
      <c r="E493" s="43">
        <v>0</v>
      </c>
      <c r="F493" s="43">
        <v>0</v>
      </c>
      <c r="G493" s="43">
        <v>0</v>
      </c>
      <c r="H493" s="43">
        <v>0</v>
      </c>
      <c r="I493" s="43">
        <v>0</v>
      </c>
      <c r="J493" s="39"/>
    </row>
    <row r="494" spans="1:10">
      <c r="A494" s="436" t="s">
        <v>521</v>
      </c>
      <c r="B494" s="450" t="s">
        <v>522</v>
      </c>
      <c r="C494" s="37" t="s">
        <v>19</v>
      </c>
      <c r="D494" s="62">
        <f t="shared" ref="D494:I497" si="119">D498+D502+D506</f>
        <v>9.4406999999999996</v>
      </c>
      <c r="E494" s="62">
        <f t="shared" si="119"/>
        <v>9.4406999999999996</v>
      </c>
      <c r="F494" s="62">
        <f t="shared" si="119"/>
        <v>0</v>
      </c>
      <c r="G494" s="62">
        <f t="shared" si="119"/>
        <v>0</v>
      </c>
      <c r="H494" s="62">
        <f t="shared" si="119"/>
        <v>0</v>
      </c>
      <c r="I494" s="62">
        <f t="shared" si="119"/>
        <v>0</v>
      </c>
      <c r="J494" s="39"/>
    </row>
    <row r="495" spans="1:10">
      <c r="A495" s="436"/>
      <c r="B495" s="450"/>
      <c r="C495" s="35">
        <v>2015</v>
      </c>
      <c r="D495" s="43">
        <f t="shared" si="119"/>
        <v>5.0084</v>
      </c>
      <c r="E495" s="43">
        <f t="shared" si="119"/>
        <v>5.0084</v>
      </c>
      <c r="F495" s="43">
        <f t="shared" si="119"/>
        <v>0</v>
      </c>
      <c r="G495" s="43">
        <f t="shared" si="119"/>
        <v>0</v>
      </c>
      <c r="H495" s="43">
        <f t="shared" si="119"/>
        <v>0</v>
      </c>
      <c r="I495" s="43">
        <f t="shared" si="119"/>
        <v>0</v>
      </c>
      <c r="J495" s="39"/>
    </row>
    <row r="496" spans="1:10">
      <c r="A496" s="436"/>
      <c r="B496" s="450"/>
      <c r="C496" s="35">
        <v>2016</v>
      </c>
      <c r="D496" s="43">
        <f t="shared" si="119"/>
        <v>1.2593999999999999</v>
      </c>
      <c r="E496" s="43">
        <f t="shared" si="119"/>
        <v>1.2593999999999999</v>
      </c>
      <c r="F496" s="43">
        <f t="shared" si="119"/>
        <v>0</v>
      </c>
      <c r="G496" s="43">
        <f t="shared" si="119"/>
        <v>0</v>
      </c>
      <c r="H496" s="43">
        <f t="shared" si="119"/>
        <v>0</v>
      </c>
      <c r="I496" s="43">
        <f t="shared" si="119"/>
        <v>0</v>
      </c>
      <c r="J496" s="39"/>
    </row>
    <row r="497" spans="1:11">
      <c r="A497" s="436"/>
      <c r="B497" s="450"/>
      <c r="C497" s="35">
        <v>2017</v>
      </c>
      <c r="D497" s="43">
        <f t="shared" si="119"/>
        <v>3.1729000000000003</v>
      </c>
      <c r="E497" s="43">
        <f t="shared" si="119"/>
        <v>3.1729000000000003</v>
      </c>
      <c r="F497" s="43">
        <f t="shared" si="119"/>
        <v>0</v>
      </c>
      <c r="G497" s="43">
        <f t="shared" si="119"/>
        <v>0</v>
      </c>
      <c r="H497" s="43">
        <f t="shared" si="119"/>
        <v>0</v>
      </c>
      <c r="I497" s="43">
        <f t="shared" si="119"/>
        <v>0</v>
      </c>
      <c r="J497" s="39"/>
    </row>
    <row r="498" spans="1:11" ht="15.75" customHeight="1">
      <c r="A498" s="436" t="s">
        <v>116</v>
      </c>
      <c r="B498" s="448" t="s">
        <v>523</v>
      </c>
      <c r="C498" s="37" t="s">
        <v>19</v>
      </c>
      <c r="D498" s="62">
        <f t="shared" ref="D498:I498" si="120">D499+D500+D501</f>
        <v>2.5129999999999999</v>
      </c>
      <c r="E498" s="62">
        <f t="shared" si="120"/>
        <v>2.5129999999999999</v>
      </c>
      <c r="F498" s="62">
        <f t="shared" si="120"/>
        <v>0</v>
      </c>
      <c r="G498" s="62">
        <f t="shared" si="120"/>
        <v>0</v>
      </c>
      <c r="H498" s="62">
        <f t="shared" si="120"/>
        <v>0</v>
      </c>
      <c r="I498" s="62">
        <f t="shared" si="120"/>
        <v>0</v>
      </c>
      <c r="J498" s="39"/>
    </row>
    <row r="499" spans="1:11">
      <c r="A499" s="436"/>
      <c r="B499" s="448"/>
      <c r="C499" s="35">
        <v>2015</v>
      </c>
      <c r="D499" s="57">
        <f>E499+F499+G499+H499+I499</f>
        <v>1.1654</v>
      </c>
      <c r="E499" s="57">
        <f>1165.4/1000</f>
        <v>1.1654</v>
      </c>
      <c r="F499" s="57">
        <v>0</v>
      </c>
      <c r="G499" s="57">
        <v>0</v>
      </c>
      <c r="H499" s="57">
        <v>0</v>
      </c>
      <c r="I499" s="57">
        <v>0</v>
      </c>
      <c r="J499" s="39"/>
    </row>
    <row r="500" spans="1:11">
      <c r="A500" s="436"/>
      <c r="B500" s="448"/>
      <c r="C500" s="35">
        <v>2016</v>
      </c>
      <c r="D500" s="57">
        <f>E500+F500+G500+H500+I500</f>
        <v>0.36060000000000003</v>
      </c>
      <c r="E500" s="57">
        <f>360.6/1000</f>
        <v>0.36060000000000003</v>
      </c>
      <c r="F500" s="57">
        <v>0</v>
      </c>
      <c r="G500" s="57">
        <v>0</v>
      </c>
      <c r="H500" s="57">
        <v>0</v>
      </c>
      <c r="I500" s="57">
        <v>0</v>
      </c>
      <c r="J500" s="39"/>
    </row>
    <row r="501" spans="1:11">
      <c r="A501" s="436"/>
      <c r="B501" s="448"/>
      <c r="C501" s="35">
        <v>2017</v>
      </c>
      <c r="D501" s="57">
        <f>E501+F501+G501+H501+I501</f>
        <v>0.98699999999999999</v>
      </c>
      <c r="E501" s="57">
        <f>987/1000</f>
        <v>0.98699999999999999</v>
      </c>
      <c r="F501" s="57">
        <v>0</v>
      </c>
      <c r="G501" s="57">
        <v>0</v>
      </c>
      <c r="H501" s="57">
        <v>0</v>
      </c>
      <c r="I501" s="57">
        <v>0</v>
      </c>
      <c r="J501" s="39"/>
    </row>
    <row r="502" spans="1:11">
      <c r="A502" s="436" t="s">
        <v>118</v>
      </c>
      <c r="B502" s="448" t="s">
        <v>524</v>
      </c>
      <c r="C502" s="37" t="s">
        <v>19</v>
      </c>
      <c r="D502" s="57">
        <f t="shared" ref="D502:I502" si="121">D503+D504+D505</f>
        <v>5.141</v>
      </c>
      <c r="E502" s="57">
        <f t="shared" si="121"/>
        <v>5.141</v>
      </c>
      <c r="F502" s="57">
        <f t="shared" si="121"/>
        <v>0</v>
      </c>
      <c r="G502" s="57">
        <f t="shared" si="121"/>
        <v>0</v>
      </c>
      <c r="H502" s="57">
        <f t="shared" si="121"/>
        <v>0</v>
      </c>
      <c r="I502" s="57">
        <f t="shared" si="121"/>
        <v>0</v>
      </c>
      <c r="J502" s="39"/>
    </row>
    <row r="503" spans="1:11">
      <c r="A503" s="436"/>
      <c r="B503" s="448"/>
      <c r="C503" s="35">
        <v>2015</v>
      </c>
      <c r="D503" s="57">
        <f>E503+F503+G503+H503+I503</f>
        <v>2.0563000000000002</v>
      </c>
      <c r="E503" s="57">
        <f>2056.3/1000</f>
        <v>2.0563000000000002</v>
      </c>
      <c r="F503" s="57">
        <v>0</v>
      </c>
      <c r="G503" s="57">
        <v>0</v>
      </c>
      <c r="H503" s="57">
        <v>0</v>
      </c>
      <c r="I503" s="57">
        <v>0</v>
      </c>
      <c r="J503" s="39"/>
    </row>
    <row r="504" spans="1:11">
      <c r="A504" s="436"/>
      <c r="B504" s="448"/>
      <c r="C504" s="35">
        <v>2016</v>
      </c>
      <c r="D504" s="57">
        <f>E504+F504+G504+H504+I504</f>
        <v>0.89879999999999993</v>
      </c>
      <c r="E504" s="57">
        <f>898.8/1000</f>
        <v>0.89879999999999993</v>
      </c>
      <c r="F504" s="57">
        <v>0</v>
      </c>
      <c r="G504" s="57">
        <v>0</v>
      </c>
      <c r="H504" s="57">
        <v>0</v>
      </c>
      <c r="I504" s="57">
        <v>0</v>
      </c>
      <c r="J504" s="39"/>
    </row>
    <row r="505" spans="1:11">
      <c r="A505" s="436"/>
      <c r="B505" s="448"/>
      <c r="C505" s="35">
        <v>2017</v>
      </c>
      <c r="D505" s="57">
        <f>E505+F505+G505+H505+I505</f>
        <v>2.1859000000000002</v>
      </c>
      <c r="E505" s="57">
        <f>2185.9/1000</f>
        <v>2.1859000000000002</v>
      </c>
      <c r="F505" s="57">
        <v>0</v>
      </c>
      <c r="G505" s="57">
        <v>0</v>
      </c>
      <c r="H505" s="57">
        <v>0</v>
      </c>
      <c r="I505" s="57">
        <v>0</v>
      </c>
      <c r="J505" s="39"/>
    </row>
    <row r="506" spans="1:11">
      <c r="A506" s="436" t="s">
        <v>525</v>
      </c>
      <c r="B506" s="448" t="s">
        <v>526</v>
      </c>
      <c r="C506" s="37" t="s">
        <v>19</v>
      </c>
      <c r="D506" s="57">
        <f t="shared" ref="D506:I506" si="122">D507+D508+D509</f>
        <v>1.7867</v>
      </c>
      <c r="E506" s="57">
        <f t="shared" si="122"/>
        <v>1.7867</v>
      </c>
      <c r="F506" s="57">
        <f t="shared" si="122"/>
        <v>0</v>
      </c>
      <c r="G506" s="57">
        <f t="shared" si="122"/>
        <v>0</v>
      </c>
      <c r="H506" s="57">
        <f t="shared" si="122"/>
        <v>0</v>
      </c>
      <c r="I506" s="57">
        <f t="shared" si="122"/>
        <v>0</v>
      </c>
      <c r="J506" s="39"/>
    </row>
    <row r="507" spans="1:11">
      <c r="A507" s="436"/>
      <c r="B507" s="448"/>
      <c r="C507" s="35">
        <v>2015</v>
      </c>
      <c r="D507" s="57">
        <f>E507+F507+G507+H507+I507</f>
        <v>1.7867</v>
      </c>
      <c r="E507" s="57">
        <f>1786.7/1000</f>
        <v>1.7867</v>
      </c>
      <c r="F507" s="57">
        <v>0</v>
      </c>
      <c r="G507" s="57">
        <v>0</v>
      </c>
      <c r="H507" s="57">
        <v>0</v>
      </c>
      <c r="I507" s="57">
        <v>0</v>
      </c>
      <c r="J507" s="39"/>
    </row>
    <row r="508" spans="1:11">
      <c r="A508" s="436"/>
      <c r="B508" s="448"/>
      <c r="C508" s="35">
        <v>2016</v>
      </c>
      <c r="D508" s="57">
        <f>E508+F508+G508+H508+I508</f>
        <v>0</v>
      </c>
      <c r="E508" s="57">
        <v>0</v>
      </c>
      <c r="F508" s="57">
        <v>0</v>
      </c>
      <c r="G508" s="57">
        <v>0</v>
      </c>
      <c r="H508" s="57">
        <v>0</v>
      </c>
      <c r="I508" s="57">
        <v>0</v>
      </c>
      <c r="J508" s="39"/>
    </row>
    <row r="509" spans="1:11">
      <c r="A509" s="436"/>
      <c r="B509" s="448"/>
      <c r="C509" s="35">
        <v>2017</v>
      </c>
      <c r="D509" s="57">
        <f>E509+F509+G509+H509+I509</f>
        <v>0</v>
      </c>
      <c r="E509" s="57">
        <v>0</v>
      </c>
      <c r="F509" s="57">
        <v>0</v>
      </c>
      <c r="G509" s="57">
        <v>0</v>
      </c>
      <c r="H509" s="57">
        <v>0</v>
      </c>
      <c r="I509" s="57">
        <v>0</v>
      </c>
      <c r="J509" s="39"/>
    </row>
    <row r="510" spans="1:11">
      <c r="A510" s="441" t="s">
        <v>527</v>
      </c>
      <c r="B510" s="444" t="s">
        <v>528</v>
      </c>
      <c r="C510" s="37" t="s">
        <v>19</v>
      </c>
      <c r="D510" s="62">
        <f t="shared" ref="D510:I510" si="123">D511+D512+D513</f>
        <v>160.19829999999999</v>
      </c>
      <c r="E510" s="62">
        <f t="shared" si="123"/>
        <v>152.78109999999998</v>
      </c>
      <c r="F510" s="62">
        <f t="shared" si="123"/>
        <v>0</v>
      </c>
      <c r="G510" s="62">
        <f t="shared" si="123"/>
        <v>0</v>
      </c>
      <c r="H510" s="62">
        <f t="shared" si="123"/>
        <v>0</v>
      </c>
      <c r="I510" s="62">
        <f t="shared" si="123"/>
        <v>7.4172000000000002</v>
      </c>
      <c r="J510" s="39"/>
      <c r="K510" s="48"/>
    </row>
    <row r="511" spans="1:11">
      <c r="A511" s="442"/>
      <c r="B511" s="444"/>
      <c r="C511" s="35">
        <v>2015</v>
      </c>
      <c r="D511" s="36">
        <f t="shared" ref="D511:I513" si="124">D515</f>
        <v>57.426099999999998</v>
      </c>
      <c r="E511" s="36">
        <f t="shared" si="124"/>
        <v>50.008899999999997</v>
      </c>
      <c r="F511" s="36">
        <f t="shared" si="124"/>
        <v>0</v>
      </c>
      <c r="G511" s="36">
        <f t="shared" si="124"/>
        <v>0</v>
      </c>
      <c r="H511" s="36">
        <f t="shared" si="124"/>
        <v>0</v>
      </c>
      <c r="I511" s="36">
        <f t="shared" si="124"/>
        <v>7.4172000000000002</v>
      </c>
      <c r="J511" s="39"/>
      <c r="K511" s="48"/>
    </row>
    <row r="512" spans="1:11">
      <c r="A512" s="442"/>
      <c r="B512" s="444"/>
      <c r="C512" s="35">
        <v>2016</v>
      </c>
      <c r="D512" s="36">
        <f t="shared" si="124"/>
        <v>50.743899999999996</v>
      </c>
      <c r="E512" s="36">
        <f t="shared" si="124"/>
        <v>50.743899999999996</v>
      </c>
      <c r="F512" s="36">
        <f t="shared" si="124"/>
        <v>0</v>
      </c>
      <c r="G512" s="36">
        <f t="shared" si="124"/>
        <v>0</v>
      </c>
      <c r="H512" s="36">
        <f t="shared" si="124"/>
        <v>0</v>
      </c>
      <c r="I512" s="36">
        <f t="shared" si="124"/>
        <v>0</v>
      </c>
      <c r="J512" s="39"/>
      <c r="K512" s="48"/>
    </row>
    <row r="513" spans="1:11">
      <c r="A513" s="443"/>
      <c r="B513" s="444"/>
      <c r="C513" s="35">
        <v>2017</v>
      </c>
      <c r="D513" s="36">
        <f t="shared" si="124"/>
        <v>52.028300000000002</v>
      </c>
      <c r="E513" s="36">
        <f t="shared" si="124"/>
        <v>52.028300000000002</v>
      </c>
      <c r="F513" s="36">
        <f t="shared" si="124"/>
        <v>0</v>
      </c>
      <c r="G513" s="36">
        <f t="shared" si="124"/>
        <v>0</v>
      </c>
      <c r="H513" s="36">
        <f t="shared" si="124"/>
        <v>0</v>
      </c>
      <c r="I513" s="36">
        <f t="shared" si="124"/>
        <v>0</v>
      </c>
      <c r="J513" s="39"/>
      <c r="K513" s="48"/>
    </row>
    <row r="514" spans="1:11" ht="12.75" customHeight="1">
      <c r="A514" s="436" t="s">
        <v>529</v>
      </c>
      <c r="B514" s="447" t="s">
        <v>530</v>
      </c>
      <c r="C514" s="37" t="s">
        <v>19</v>
      </c>
      <c r="D514" s="62">
        <f t="shared" ref="D514:I514" si="125">D515+D516+D517</f>
        <v>160.19829999999999</v>
      </c>
      <c r="E514" s="62">
        <f>E518+E530+E546</f>
        <v>152.78110000000001</v>
      </c>
      <c r="F514" s="62">
        <f t="shared" si="125"/>
        <v>0</v>
      </c>
      <c r="G514" s="62">
        <f t="shared" si="125"/>
        <v>0</v>
      </c>
      <c r="H514" s="62">
        <f t="shared" si="125"/>
        <v>0</v>
      </c>
      <c r="I514" s="62">
        <f t="shared" si="125"/>
        <v>7.4172000000000002</v>
      </c>
      <c r="J514" s="39"/>
      <c r="K514" s="48"/>
    </row>
    <row r="515" spans="1:11">
      <c r="A515" s="436"/>
      <c r="B515" s="447"/>
      <c r="C515" s="35">
        <v>2015</v>
      </c>
      <c r="D515" s="57">
        <f>E515+F515+G515+H515+I515</f>
        <v>57.426099999999998</v>
      </c>
      <c r="E515" s="62">
        <f>E519+E531+E547</f>
        <v>50.008899999999997</v>
      </c>
      <c r="F515" s="57">
        <v>0</v>
      </c>
      <c r="G515" s="57">
        <v>0</v>
      </c>
      <c r="H515" s="57">
        <v>0</v>
      </c>
      <c r="I515" s="57">
        <f>7417.2/1000</f>
        <v>7.4172000000000002</v>
      </c>
      <c r="J515" s="39"/>
      <c r="K515" s="48"/>
    </row>
    <row r="516" spans="1:11">
      <c r="A516" s="436"/>
      <c r="B516" s="447"/>
      <c r="C516" s="35">
        <v>2016</v>
      </c>
      <c r="D516" s="57">
        <f>E516+F516+G516+H516+I516</f>
        <v>50.743899999999996</v>
      </c>
      <c r="E516" s="62">
        <f>E520+E532+E548</f>
        <v>50.743899999999996</v>
      </c>
      <c r="F516" s="57">
        <v>0</v>
      </c>
      <c r="G516" s="57">
        <v>0</v>
      </c>
      <c r="H516" s="57">
        <v>0</v>
      </c>
      <c r="I516" s="57">
        <v>0</v>
      </c>
      <c r="J516" s="39"/>
      <c r="K516" s="48"/>
    </row>
    <row r="517" spans="1:11">
      <c r="A517" s="436"/>
      <c r="B517" s="447"/>
      <c r="C517" s="35">
        <v>2017</v>
      </c>
      <c r="D517" s="57">
        <f>E517+F517+G517+H517+I517</f>
        <v>52.028300000000002</v>
      </c>
      <c r="E517" s="62">
        <f>E521+E533+E549</f>
        <v>52.028300000000002</v>
      </c>
      <c r="F517" s="59">
        <v>0</v>
      </c>
      <c r="G517" s="59">
        <v>0</v>
      </c>
      <c r="H517" s="59">
        <v>0</v>
      </c>
      <c r="I517" s="59">
        <v>0</v>
      </c>
      <c r="J517" s="39"/>
    </row>
    <row r="518" spans="1:11" ht="12.75" customHeight="1">
      <c r="A518" s="436" t="s">
        <v>531</v>
      </c>
      <c r="B518" s="446" t="s">
        <v>532</v>
      </c>
      <c r="C518" s="37" t="s">
        <v>19</v>
      </c>
      <c r="D518" s="62">
        <f t="shared" ref="D518:I518" si="126">D519+D520+D521</f>
        <v>0.18099999999999999</v>
      </c>
      <c r="E518" s="62">
        <f t="shared" si="126"/>
        <v>0.18099999999999999</v>
      </c>
      <c r="F518" s="62">
        <f t="shared" si="126"/>
        <v>0</v>
      </c>
      <c r="G518" s="62">
        <f t="shared" si="126"/>
        <v>0</v>
      </c>
      <c r="H518" s="62">
        <f t="shared" si="126"/>
        <v>0</v>
      </c>
      <c r="I518" s="62">
        <f t="shared" si="126"/>
        <v>0</v>
      </c>
      <c r="J518" s="39"/>
    </row>
    <row r="519" spans="1:11">
      <c r="A519" s="436"/>
      <c r="B519" s="446"/>
      <c r="C519" s="35">
        <v>2015</v>
      </c>
      <c r="D519" s="57">
        <f>E519+F519+G519+H519+I519</f>
        <v>0.18099999999999999</v>
      </c>
      <c r="E519" s="57">
        <f>181/1000</f>
        <v>0.18099999999999999</v>
      </c>
      <c r="F519" s="57">
        <v>0</v>
      </c>
      <c r="G519" s="57">
        <v>0</v>
      </c>
      <c r="H519" s="57">
        <v>0</v>
      </c>
      <c r="I519" s="57">
        <v>0</v>
      </c>
      <c r="J519" s="39"/>
    </row>
    <row r="520" spans="1:11">
      <c r="A520" s="436"/>
      <c r="B520" s="446"/>
      <c r="C520" s="35">
        <v>2016</v>
      </c>
      <c r="D520" s="57">
        <f>E520+F520+G520+H520+I520</f>
        <v>0</v>
      </c>
      <c r="E520" s="57">
        <v>0</v>
      </c>
      <c r="F520" s="57">
        <v>0</v>
      </c>
      <c r="G520" s="57">
        <v>0</v>
      </c>
      <c r="H520" s="57">
        <v>0</v>
      </c>
      <c r="I520" s="57">
        <v>0</v>
      </c>
      <c r="J520" s="39"/>
    </row>
    <row r="521" spans="1:11">
      <c r="A521" s="436"/>
      <c r="B521" s="446"/>
      <c r="C521" s="35">
        <v>2017</v>
      </c>
      <c r="D521" s="57">
        <f>E521+F521+G521+H521+I521</f>
        <v>0</v>
      </c>
      <c r="E521" s="59">
        <v>0</v>
      </c>
      <c r="F521" s="57">
        <v>0</v>
      </c>
      <c r="G521" s="57">
        <v>0</v>
      </c>
      <c r="H521" s="57">
        <v>0</v>
      </c>
      <c r="I521" s="57">
        <v>0</v>
      </c>
      <c r="J521" s="39"/>
    </row>
    <row r="522" spans="1:11">
      <c r="A522" s="436" t="s">
        <v>531</v>
      </c>
      <c r="B522" s="448" t="s">
        <v>533</v>
      </c>
      <c r="C522" s="37" t="s">
        <v>19</v>
      </c>
      <c r="D522" s="62">
        <f>D523+D524+D525</f>
        <v>0</v>
      </c>
      <c r="E522" s="57">
        <v>0</v>
      </c>
      <c r="F522" s="57">
        <v>0</v>
      </c>
      <c r="G522" s="57">
        <v>0</v>
      </c>
      <c r="H522" s="57">
        <v>0</v>
      </c>
      <c r="I522" s="57">
        <v>0</v>
      </c>
      <c r="J522" s="39"/>
    </row>
    <row r="523" spans="1:11">
      <c r="A523" s="436"/>
      <c r="B523" s="448"/>
      <c r="C523" s="35">
        <v>2015</v>
      </c>
      <c r="D523" s="57">
        <f>E523+F523+G523+H523+I523</f>
        <v>0</v>
      </c>
      <c r="E523" s="59">
        <v>0</v>
      </c>
      <c r="F523" s="57">
        <v>0</v>
      </c>
      <c r="G523" s="57">
        <v>0</v>
      </c>
      <c r="H523" s="57">
        <v>0</v>
      </c>
      <c r="I523" s="57">
        <v>0</v>
      </c>
      <c r="J523" s="39"/>
    </row>
    <row r="524" spans="1:11">
      <c r="A524" s="436"/>
      <c r="B524" s="448"/>
      <c r="C524" s="35">
        <v>2016</v>
      </c>
      <c r="D524" s="57">
        <f>E524+F524+G524+H524+I524</f>
        <v>0</v>
      </c>
      <c r="E524" s="57">
        <v>0</v>
      </c>
      <c r="F524" s="57">
        <v>0</v>
      </c>
      <c r="G524" s="57">
        <v>0</v>
      </c>
      <c r="H524" s="57">
        <v>0</v>
      </c>
      <c r="I524" s="57">
        <v>0</v>
      </c>
      <c r="J524" s="39"/>
    </row>
    <row r="525" spans="1:11">
      <c r="A525" s="436"/>
      <c r="B525" s="448"/>
      <c r="C525" s="35">
        <v>2017</v>
      </c>
      <c r="D525" s="57">
        <f>E525+F525+G525+H525+I525</f>
        <v>0</v>
      </c>
      <c r="E525" s="59">
        <v>0</v>
      </c>
      <c r="F525" s="57">
        <v>0</v>
      </c>
      <c r="G525" s="57">
        <v>0</v>
      </c>
      <c r="H525" s="57">
        <v>0</v>
      </c>
      <c r="I525" s="57">
        <v>0</v>
      </c>
      <c r="J525" s="39"/>
    </row>
    <row r="526" spans="1:11" ht="12.75" customHeight="1">
      <c r="A526" s="436" t="s">
        <v>534</v>
      </c>
      <c r="B526" s="446" t="s">
        <v>535</v>
      </c>
      <c r="C526" s="37" t="s">
        <v>19</v>
      </c>
      <c r="D526" s="62">
        <f t="shared" ref="D526:I526" si="127">D527+D528+D529</f>
        <v>0.18099999999999999</v>
      </c>
      <c r="E526" s="62">
        <f t="shared" si="127"/>
        <v>0.18099999999999999</v>
      </c>
      <c r="F526" s="62">
        <f t="shared" si="127"/>
        <v>0</v>
      </c>
      <c r="G526" s="62">
        <f t="shared" si="127"/>
        <v>0</v>
      </c>
      <c r="H526" s="62">
        <f t="shared" si="127"/>
        <v>0</v>
      </c>
      <c r="I526" s="62">
        <f t="shared" si="127"/>
        <v>0</v>
      </c>
      <c r="J526" s="39"/>
    </row>
    <row r="527" spans="1:11">
      <c r="A527" s="436"/>
      <c r="B527" s="446"/>
      <c r="C527" s="35">
        <v>2015</v>
      </c>
      <c r="D527" s="57">
        <f>E527+F527+G527+H527+I527</f>
        <v>0.18099999999999999</v>
      </c>
      <c r="E527" s="59">
        <f>181/1000</f>
        <v>0.18099999999999999</v>
      </c>
      <c r="F527" s="59">
        <v>0</v>
      </c>
      <c r="G527" s="59">
        <v>0</v>
      </c>
      <c r="H527" s="59">
        <v>0</v>
      </c>
      <c r="I527" s="59">
        <v>0</v>
      </c>
      <c r="J527" s="39"/>
    </row>
    <row r="528" spans="1:11">
      <c r="A528" s="436"/>
      <c r="B528" s="446"/>
      <c r="C528" s="35">
        <v>2016</v>
      </c>
      <c r="D528" s="57">
        <f>E528+F528+G528+H528+I528</f>
        <v>0</v>
      </c>
      <c r="E528" s="59">
        <v>0</v>
      </c>
      <c r="F528" s="59">
        <v>0</v>
      </c>
      <c r="G528" s="59">
        <v>0</v>
      </c>
      <c r="H528" s="59">
        <v>0</v>
      </c>
      <c r="I528" s="59">
        <v>0</v>
      </c>
      <c r="J528" s="39"/>
    </row>
    <row r="529" spans="1:10">
      <c r="A529" s="436"/>
      <c r="B529" s="446"/>
      <c r="C529" s="35">
        <v>2017</v>
      </c>
      <c r="D529" s="57">
        <f>E529+F529+G529+H529+I529</f>
        <v>0</v>
      </c>
      <c r="E529" s="59">
        <v>0</v>
      </c>
      <c r="F529" s="59">
        <v>0</v>
      </c>
      <c r="G529" s="59">
        <v>0</v>
      </c>
      <c r="H529" s="59">
        <v>0</v>
      </c>
      <c r="I529" s="59">
        <v>0</v>
      </c>
      <c r="J529" s="39"/>
    </row>
    <row r="530" spans="1:10" ht="12.75" customHeight="1">
      <c r="A530" s="436" t="s">
        <v>534</v>
      </c>
      <c r="B530" s="440" t="s">
        <v>536</v>
      </c>
      <c r="C530" s="37" t="s">
        <v>19</v>
      </c>
      <c r="D530" s="62">
        <f t="shared" ref="D530:I530" si="128">D531+D532+D533</f>
        <v>64.427300000000002</v>
      </c>
      <c r="E530" s="62">
        <f>E531+E532+E533</f>
        <v>57.010100000000001</v>
      </c>
      <c r="F530" s="62">
        <f t="shared" si="128"/>
        <v>0</v>
      </c>
      <c r="G530" s="62">
        <f t="shared" si="128"/>
        <v>0</v>
      </c>
      <c r="H530" s="62">
        <f t="shared" si="128"/>
        <v>0</v>
      </c>
      <c r="I530" s="62">
        <f t="shared" si="128"/>
        <v>7.4172000000000002</v>
      </c>
      <c r="J530" s="39"/>
    </row>
    <row r="531" spans="1:10">
      <c r="A531" s="436"/>
      <c r="B531" s="440"/>
      <c r="C531" s="35">
        <v>2015</v>
      </c>
      <c r="D531" s="57">
        <f>E531+F531+G531+H531+I531</f>
        <v>27.9801</v>
      </c>
      <c r="E531" s="57">
        <f>E535+E539+E543</f>
        <v>20.562899999999999</v>
      </c>
      <c r="F531" s="59">
        <v>0</v>
      </c>
      <c r="G531" s="59">
        <v>0</v>
      </c>
      <c r="H531" s="59">
        <v>0</v>
      </c>
      <c r="I531" s="57">
        <f>7417.2/1000</f>
        <v>7.4172000000000002</v>
      </c>
      <c r="J531" s="39"/>
    </row>
    <row r="532" spans="1:10">
      <c r="A532" s="436"/>
      <c r="B532" s="440"/>
      <c r="C532" s="35">
        <v>2016</v>
      </c>
      <c r="D532" s="57">
        <f>E532+F532+G532+H532+I532</f>
        <v>18.869900000000001</v>
      </c>
      <c r="E532" s="57">
        <f>E536+E540+E544</f>
        <v>18.869900000000001</v>
      </c>
      <c r="F532" s="59">
        <v>0</v>
      </c>
      <c r="G532" s="59">
        <v>0</v>
      </c>
      <c r="H532" s="59">
        <v>0</v>
      </c>
      <c r="I532" s="57">
        <v>0</v>
      </c>
      <c r="J532" s="39"/>
    </row>
    <row r="533" spans="1:10">
      <c r="A533" s="436"/>
      <c r="B533" s="440"/>
      <c r="C533" s="35">
        <v>2017</v>
      </c>
      <c r="D533" s="57">
        <f>E533+F533+G533+H533+I533</f>
        <v>17.577300000000001</v>
      </c>
      <c r="E533" s="57">
        <f>E537+E541+E545</f>
        <v>17.577300000000001</v>
      </c>
      <c r="F533" s="59">
        <v>0</v>
      </c>
      <c r="G533" s="59">
        <v>0</v>
      </c>
      <c r="H533" s="59">
        <v>0</v>
      </c>
      <c r="I533" s="59">
        <v>0</v>
      </c>
      <c r="J533" s="39"/>
    </row>
    <row r="534" spans="1:10" ht="12.75" customHeight="1">
      <c r="A534" s="436" t="s">
        <v>537</v>
      </c>
      <c r="B534" s="440" t="s">
        <v>538</v>
      </c>
      <c r="C534" s="37" t="s">
        <v>539</v>
      </c>
      <c r="D534" s="62">
        <f t="shared" ref="D534:I534" si="129">D535+D536+D537</f>
        <v>52.233200000000004</v>
      </c>
      <c r="E534" s="62">
        <f t="shared" si="129"/>
        <v>52.233200000000004</v>
      </c>
      <c r="F534" s="62">
        <f t="shared" si="129"/>
        <v>0</v>
      </c>
      <c r="G534" s="62">
        <f t="shared" si="129"/>
        <v>0</v>
      </c>
      <c r="H534" s="62">
        <f t="shared" si="129"/>
        <v>0</v>
      </c>
      <c r="I534" s="62">
        <f t="shared" si="129"/>
        <v>0</v>
      </c>
      <c r="J534" s="39"/>
    </row>
    <row r="535" spans="1:10">
      <c r="A535" s="436"/>
      <c r="B535" s="440"/>
      <c r="C535" s="35">
        <v>2015</v>
      </c>
      <c r="D535" s="57">
        <f>E535+F535+G535+H535+I535</f>
        <v>17.3841</v>
      </c>
      <c r="E535" s="57">
        <f>17384.1/1000</f>
        <v>17.3841</v>
      </c>
      <c r="F535" s="59">
        <v>0</v>
      </c>
      <c r="G535" s="59">
        <v>0</v>
      </c>
      <c r="H535" s="59">
        <v>0</v>
      </c>
      <c r="I535" s="59">
        <v>0</v>
      </c>
      <c r="J535" s="39"/>
    </row>
    <row r="536" spans="1:10">
      <c r="A536" s="436"/>
      <c r="B536" s="440"/>
      <c r="C536" s="35">
        <v>2016</v>
      </c>
      <c r="D536" s="57">
        <f>E536+F536+G536+H536+I536</f>
        <v>17.418200000000002</v>
      </c>
      <c r="E536" s="57">
        <f>17418.2/1000</f>
        <v>17.418200000000002</v>
      </c>
      <c r="F536" s="59">
        <v>0</v>
      </c>
      <c r="G536" s="59">
        <v>0</v>
      </c>
      <c r="H536" s="59">
        <v>0</v>
      </c>
      <c r="I536" s="59">
        <v>0</v>
      </c>
      <c r="J536" s="39"/>
    </row>
    <row r="537" spans="1:10">
      <c r="A537" s="436"/>
      <c r="B537" s="440"/>
      <c r="C537" s="35">
        <v>2017</v>
      </c>
      <c r="D537" s="57">
        <f>E537+F537+G537+H537+I537</f>
        <v>17.430900000000001</v>
      </c>
      <c r="E537" s="59">
        <f>17430.9/1000</f>
        <v>17.430900000000001</v>
      </c>
      <c r="F537" s="59">
        <v>0</v>
      </c>
      <c r="G537" s="59">
        <v>0</v>
      </c>
      <c r="H537" s="59">
        <v>0</v>
      </c>
      <c r="I537" s="59">
        <v>0</v>
      </c>
      <c r="J537" s="39"/>
    </row>
    <row r="538" spans="1:10" ht="12.75" customHeight="1">
      <c r="A538" s="436" t="s">
        <v>540</v>
      </c>
      <c r="B538" s="440" t="s">
        <v>541</v>
      </c>
      <c r="C538" s="37" t="s">
        <v>539</v>
      </c>
      <c r="D538" s="62">
        <f t="shared" ref="D538:I538" si="130">D539+D540+D541</f>
        <v>7.4172000000000002</v>
      </c>
      <c r="E538" s="62">
        <f t="shared" si="130"/>
        <v>0</v>
      </c>
      <c r="F538" s="62">
        <f t="shared" si="130"/>
        <v>0</v>
      </c>
      <c r="G538" s="62">
        <f t="shared" si="130"/>
        <v>0</v>
      </c>
      <c r="H538" s="62">
        <f t="shared" si="130"/>
        <v>0</v>
      </c>
      <c r="I538" s="62">
        <f t="shared" si="130"/>
        <v>7.4172000000000002</v>
      </c>
      <c r="J538" s="39"/>
    </row>
    <row r="539" spans="1:10">
      <c r="A539" s="436"/>
      <c r="B539" s="440"/>
      <c r="C539" s="35">
        <v>2015</v>
      </c>
      <c r="D539" s="57">
        <f>E539+F539+G539+H539+I539</f>
        <v>7.4172000000000002</v>
      </c>
      <c r="E539" s="57">
        <v>0</v>
      </c>
      <c r="F539" s="57">
        <v>0</v>
      </c>
      <c r="G539" s="57">
        <v>0</v>
      </c>
      <c r="H539" s="57">
        <v>0</v>
      </c>
      <c r="I539" s="57">
        <f>7417.2/1000</f>
        <v>7.4172000000000002</v>
      </c>
      <c r="J539" s="39"/>
    </row>
    <row r="540" spans="1:10">
      <c r="A540" s="436"/>
      <c r="B540" s="440"/>
      <c r="C540" s="35">
        <v>2016</v>
      </c>
      <c r="D540" s="57">
        <f>E540+F540+G540+H540+I540</f>
        <v>0</v>
      </c>
      <c r="E540" s="57">
        <f t="shared" ref="E540:H541" si="131">F540+G540+H540+I540+J540</f>
        <v>0</v>
      </c>
      <c r="F540" s="57">
        <f t="shared" si="131"/>
        <v>0</v>
      </c>
      <c r="G540" s="57">
        <f t="shared" si="131"/>
        <v>0</v>
      </c>
      <c r="H540" s="57">
        <f t="shared" si="131"/>
        <v>0</v>
      </c>
      <c r="I540" s="57">
        <v>0</v>
      </c>
      <c r="J540" s="39"/>
    </row>
    <row r="541" spans="1:10">
      <c r="A541" s="436"/>
      <c r="B541" s="440"/>
      <c r="C541" s="35">
        <v>2017</v>
      </c>
      <c r="D541" s="57">
        <f>E541+F541+G541+H541+I541</f>
        <v>0</v>
      </c>
      <c r="E541" s="57">
        <f t="shared" si="131"/>
        <v>0</v>
      </c>
      <c r="F541" s="57">
        <f t="shared" si="131"/>
        <v>0</v>
      </c>
      <c r="G541" s="57">
        <f t="shared" si="131"/>
        <v>0</v>
      </c>
      <c r="H541" s="57">
        <f t="shared" si="131"/>
        <v>0</v>
      </c>
      <c r="I541" s="59">
        <v>0</v>
      </c>
      <c r="J541" s="39"/>
    </row>
    <row r="542" spans="1:10" ht="12.75" customHeight="1">
      <c r="A542" s="436" t="s">
        <v>542</v>
      </c>
      <c r="B542" s="440" t="s">
        <v>543</v>
      </c>
      <c r="C542" s="37" t="s">
        <v>539</v>
      </c>
      <c r="D542" s="62">
        <f t="shared" ref="D542:I542" si="132">D543+D544+D545</f>
        <v>4.7769000000000004</v>
      </c>
      <c r="E542" s="62">
        <f t="shared" si="132"/>
        <v>4.7769000000000004</v>
      </c>
      <c r="F542" s="62">
        <f t="shared" si="132"/>
        <v>0</v>
      </c>
      <c r="G542" s="62">
        <f t="shared" si="132"/>
        <v>0</v>
      </c>
      <c r="H542" s="62">
        <f t="shared" si="132"/>
        <v>0</v>
      </c>
      <c r="I542" s="62">
        <f t="shared" si="132"/>
        <v>0</v>
      </c>
      <c r="J542" s="39"/>
    </row>
    <row r="543" spans="1:10">
      <c r="A543" s="436"/>
      <c r="B543" s="440"/>
      <c r="C543" s="35">
        <v>2015</v>
      </c>
      <c r="D543" s="57">
        <f>E543+F543+G543+H543+I543</f>
        <v>3.1788000000000003</v>
      </c>
      <c r="E543" s="57">
        <f>3178.8/1000</f>
        <v>3.1788000000000003</v>
      </c>
      <c r="F543" s="57">
        <f t="shared" ref="F543:I545" si="133">G543+H543+I543+J543+K543</f>
        <v>0</v>
      </c>
      <c r="G543" s="57">
        <f t="shared" si="133"/>
        <v>0</v>
      </c>
      <c r="H543" s="57">
        <f t="shared" si="133"/>
        <v>0</v>
      </c>
      <c r="I543" s="57">
        <f t="shared" si="133"/>
        <v>0</v>
      </c>
      <c r="J543" s="39"/>
    </row>
    <row r="544" spans="1:10">
      <c r="A544" s="436"/>
      <c r="B544" s="440"/>
      <c r="C544" s="35">
        <v>2016</v>
      </c>
      <c r="D544" s="57">
        <f>E544+F544+G544+H544+I544</f>
        <v>1.4517</v>
      </c>
      <c r="E544" s="57">
        <f>1451.7/1000</f>
        <v>1.4517</v>
      </c>
      <c r="F544" s="57">
        <f t="shared" si="133"/>
        <v>0</v>
      </c>
      <c r="G544" s="57">
        <f t="shared" si="133"/>
        <v>0</v>
      </c>
      <c r="H544" s="57">
        <f t="shared" si="133"/>
        <v>0</v>
      </c>
      <c r="I544" s="57">
        <f t="shared" si="133"/>
        <v>0</v>
      </c>
      <c r="J544" s="39"/>
    </row>
    <row r="545" spans="1:13">
      <c r="A545" s="436"/>
      <c r="B545" s="440"/>
      <c r="C545" s="35">
        <v>2017</v>
      </c>
      <c r="D545" s="57">
        <f>E545+F545+G545+H545+I545</f>
        <v>0.1464</v>
      </c>
      <c r="E545" s="59">
        <f>146.4/1000</f>
        <v>0.1464</v>
      </c>
      <c r="F545" s="57">
        <f t="shared" si="133"/>
        <v>0</v>
      </c>
      <c r="G545" s="57">
        <f t="shared" si="133"/>
        <v>0</v>
      </c>
      <c r="H545" s="57">
        <f t="shared" si="133"/>
        <v>0</v>
      </c>
      <c r="I545" s="57">
        <f t="shared" si="133"/>
        <v>0</v>
      </c>
      <c r="J545" s="39"/>
    </row>
    <row r="546" spans="1:13" ht="12.75" customHeight="1">
      <c r="A546" s="436" t="s">
        <v>544</v>
      </c>
      <c r="B546" s="440" t="s">
        <v>545</v>
      </c>
      <c r="C546" s="37" t="s">
        <v>19</v>
      </c>
      <c r="D546" s="62">
        <f t="shared" ref="D546:I546" si="134">D547+D548+D549</f>
        <v>95.59</v>
      </c>
      <c r="E546" s="62">
        <f t="shared" si="134"/>
        <v>95.59</v>
      </c>
      <c r="F546" s="62">
        <f t="shared" si="134"/>
        <v>0</v>
      </c>
      <c r="G546" s="62">
        <f t="shared" si="134"/>
        <v>0</v>
      </c>
      <c r="H546" s="62">
        <f t="shared" si="134"/>
        <v>0</v>
      </c>
      <c r="I546" s="62">
        <f t="shared" si="134"/>
        <v>0</v>
      </c>
      <c r="J546" s="39"/>
    </row>
    <row r="547" spans="1:13">
      <c r="A547" s="436"/>
      <c r="B547" s="440"/>
      <c r="C547" s="35">
        <v>2015</v>
      </c>
      <c r="D547" s="57">
        <f>E547+F547+G547+H547+I547</f>
        <v>29.265000000000001</v>
      </c>
      <c r="E547" s="57">
        <f>29265/1000</f>
        <v>29.265000000000001</v>
      </c>
      <c r="F547" s="57">
        <f t="shared" ref="F547:I549" si="135">G547+H547+I547+J547+K547</f>
        <v>0</v>
      </c>
      <c r="G547" s="57">
        <f t="shared" si="135"/>
        <v>0</v>
      </c>
      <c r="H547" s="57">
        <f t="shared" si="135"/>
        <v>0</v>
      </c>
      <c r="I547" s="57">
        <f t="shared" si="135"/>
        <v>0</v>
      </c>
      <c r="J547" s="39"/>
    </row>
    <row r="548" spans="1:13">
      <c r="A548" s="436"/>
      <c r="B548" s="440"/>
      <c r="C548" s="35">
        <v>2016</v>
      </c>
      <c r="D548" s="57">
        <f>E548+F548+G548+H548+I548</f>
        <v>31.873999999999999</v>
      </c>
      <c r="E548" s="57">
        <f>31874/1000</f>
        <v>31.873999999999999</v>
      </c>
      <c r="F548" s="57">
        <f t="shared" si="135"/>
        <v>0</v>
      </c>
      <c r="G548" s="57">
        <f t="shared" si="135"/>
        <v>0</v>
      </c>
      <c r="H548" s="57">
        <f t="shared" si="135"/>
        <v>0</v>
      </c>
      <c r="I548" s="57">
        <f t="shared" si="135"/>
        <v>0</v>
      </c>
      <c r="J548" s="39"/>
    </row>
    <row r="549" spans="1:13">
      <c r="A549" s="436"/>
      <c r="B549" s="440"/>
      <c r="C549" s="35">
        <v>2017</v>
      </c>
      <c r="D549" s="57">
        <f>E549+F549+G549+H549+I549</f>
        <v>34.451000000000001</v>
      </c>
      <c r="E549" s="57">
        <f>34451/1000</f>
        <v>34.451000000000001</v>
      </c>
      <c r="F549" s="57">
        <f t="shared" si="135"/>
        <v>0</v>
      </c>
      <c r="G549" s="57">
        <f t="shared" si="135"/>
        <v>0</v>
      </c>
      <c r="H549" s="57">
        <f t="shared" si="135"/>
        <v>0</v>
      </c>
      <c r="I549" s="57">
        <f t="shared" si="135"/>
        <v>0</v>
      </c>
      <c r="J549" s="39"/>
    </row>
    <row r="550" spans="1:13" ht="12.75" customHeight="1">
      <c r="A550" s="436" t="s">
        <v>546</v>
      </c>
      <c r="B550" s="440" t="s">
        <v>547</v>
      </c>
      <c r="C550" s="37" t="s">
        <v>19</v>
      </c>
      <c r="D550" s="62">
        <f t="shared" ref="D550:I550" si="136">D551+D552+D553</f>
        <v>95.59</v>
      </c>
      <c r="E550" s="62">
        <f t="shared" si="136"/>
        <v>95.59</v>
      </c>
      <c r="F550" s="62">
        <f t="shared" si="136"/>
        <v>0</v>
      </c>
      <c r="G550" s="62">
        <f t="shared" si="136"/>
        <v>0</v>
      </c>
      <c r="H550" s="62">
        <f t="shared" si="136"/>
        <v>0</v>
      </c>
      <c r="I550" s="62">
        <f t="shared" si="136"/>
        <v>0</v>
      </c>
      <c r="J550" s="39"/>
    </row>
    <row r="551" spans="1:13">
      <c r="A551" s="436"/>
      <c r="B551" s="440"/>
      <c r="C551" s="35">
        <v>2015</v>
      </c>
      <c r="D551" s="57">
        <f>E551+F551+G551+H551+I551</f>
        <v>29.265000000000001</v>
      </c>
      <c r="E551" s="57">
        <f>29265/1000</f>
        <v>29.265000000000001</v>
      </c>
      <c r="F551" s="57">
        <f t="shared" ref="F551:I553" si="137">G551+H551+I551+J551+K551</f>
        <v>0</v>
      </c>
      <c r="G551" s="57">
        <f t="shared" si="137"/>
        <v>0</v>
      </c>
      <c r="H551" s="57">
        <f t="shared" si="137"/>
        <v>0</v>
      </c>
      <c r="I551" s="57">
        <f t="shared" si="137"/>
        <v>0</v>
      </c>
      <c r="J551" s="39"/>
    </row>
    <row r="552" spans="1:13">
      <c r="A552" s="436"/>
      <c r="B552" s="440"/>
      <c r="C552" s="35">
        <v>2016</v>
      </c>
      <c r="D552" s="57">
        <f>E552+F552+G552+H552+I552</f>
        <v>31.873999999999999</v>
      </c>
      <c r="E552" s="57">
        <f>31874/1000</f>
        <v>31.873999999999999</v>
      </c>
      <c r="F552" s="57">
        <f t="shared" si="137"/>
        <v>0</v>
      </c>
      <c r="G552" s="57">
        <f t="shared" si="137"/>
        <v>0</v>
      </c>
      <c r="H552" s="57">
        <f t="shared" si="137"/>
        <v>0</v>
      </c>
      <c r="I552" s="57">
        <f t="shared" si="137"/>
        <v>0</v>
      </c>
      <c r="J552" s="39"/>
    </row>
    <row r="553" spans="1:13">
      <c r="A553" s="436"/>
      <c r="B553" s="440"/>
      <c r="C553" s="35">
        <v>2017</v>
      </c>
      <c r="D553" s="57">
        <f>E553+F553+G553+H553+I553</f>
        <v>34.451000000000001</v>
      </c>
      <c r="E553" s="57">
        <f>34451/1000</f>
        <v>34.451000000000001</v>
      </c>
      <c r="F553" s="57">
        <f t="shared" si="137"/>
        <v>0</v>
      </c>
      <c r="G553" s="57">
        <f t="shared" si="137"/>
        <v>0</v>
      </c>
      <c r="H553" s="57">
        <f t="shared" si="137"/>
        <v>0</v>
      </c>
      <c r="I553" s="57">
        <f t="shared" si="137"/>
        <v>0</v>
      </c>
      <c r="J553" s="39"/>
    </row>
    <row r="554" spans="1:13" s="40" customFormat="1">
      <c r="A554" s="441" t="s">
        <v>548</v>
      </c>
      <c r="B554" s="444" t="s">
        <v>549</v>
      </c>
      <c r="C554" s="37" t="s">
        <v>19</v>
      </c>
      <c r="D554" s="62">
        <f t="shared" ref="D554:I557" si="138">D558</f>
        <v>206.1438579</v>
      </c>
      <c r="E554" s="62">
        <f t="shared" si="138"/>
        <v>186.90100000000001</v>
      </c>
      <c r="F554" s="62">
        <f t="shared" si="138"/>
        <v>4.02E-2</v>
      </c>
      <c r="G554" s="62">
        <f t="shared" si="138"/>
        <v>17.651699999999998</v>
      </c>
      <c r="H554" s="62">
        <f t="shared" si="138"/>
        <v>4.7047800000000001E-2</v>
      </c>
      <c r="I554" s="62">
        <f t="shared" si="138"/>
        <v>1.5039101000000001</v>
      </c>
      <c r="J554" s="39"/>
    </row>
    <row r="555" spans="1:13" s="40" customFormat="1">
      <c r="A555" s="442"/>
      <c r="B555" s="444"/>
      <c r="C555" s="37">
        <v>2015</v>
      </c>
      <c r="D555" s="62">
        <f t="shared" si="138"/>
        <v>71.782357899999994</v>
      </c>
      <c r="E555" s="62">
        <f t="shared" si="138"/>
        <v>64.377499999999998</v>
      </c>
      <c r="F555" s="62">
        <f t="shared" si="138"/>
        <v>0</v>
      </c>
      <c r="G555" s="62">
        <f t="shared" si="138"/>
        <v>5.8838999999999997</v>
      </c>
      <c r="H555" s="62">
        <f t="shared" si="138"/>
        <v>1.7047799999999998E-2</v>
      </c>
      <c r="I555" s="62">
        <f t="shared" si="138"/>
        <v>1.5039101000000001</v>
      </c>
      <c r="J555" s="39"/>
    </row>
    <row r="556" spans="1:13" s="40" customFormat="1">
      <c r="A556" s="442"/>
      <c r="B556" s="444"/>
      <c r="C556" s="37">
        <v>2016</v>
      </c>
      <c r="D556" s="62">
        <f t="shared" si="138"/>
        <v>70.136899999999997</v>
      </c>
      <c r="E556" s="62">
        <f t="shared" si="138"/>
        <v>64.197800000000001</v>
      </c>
      <c r="F556" s="62">
        <f t="shared" si="138"/>
        <v>4.02E-2</v>
      </c>
      <c r="G556" s="62">
        <f t="shared" si="138"/>
        <v>5.8838999999999997</v>
      </c>
      <c r="H556" s="62">
        <f t="shared" si="138"/>
        <v>1.4999999999999999E-2</v>
      </c>
      <c r="I556" s="62">
        <f t="shared" si="138"/>
        <v>0</v>
      </c>
      <c r="J556" s="39"/>
      <c r="K556" s="63"/>
      <c r="L556" s="63"/>
    </row>
    <row r="557" spans="1:13" s="40" customFormat="1" ht="12.75" customHeight="1">
      <c r="A557" s="443"/>
      <c r="B557" s="444"/>
      <c r="C557" s="37">
        <v>2017</v>
      </c>
      <c r="D557" s="62">
        <f t="shared" si="138"/>
        <v>64.224599999999995</v>
      </c>
      <c r="E557" s="62">
        <f t="shared" si="138"/>
        <v>58.325699999999998</v>
      </c>
      <c r="F557" s="62">
        <f t="shared" si="138"/>
        <v>0</v>
      </c>
      <c r="G557" s="62">
        <f t="shared" si="138"/>
        <v>5.8838999999999997</v>
      </c>
      <c r="H557" s="62">
        <f t="shared" si="138"/>
        <v>1.4999999999999999E-2</v>
      </c>
      <c r="I557" s="62">
        <f t="shared" si="138"/>
        <v>0</v>
      </c>
      <c r="J557" s="39"/>
      <c r="K557" s="63"/>
      <c r="L557" s="63"/>
    </row>
    <row r="558" spans="1:13" ht="12.75" customHeight="1">
      <c r="A558" s="436" t="s">
        <v>550</v>
      </c>
      <c r="B558" s="445" t="s">
        <v>551</v>
      </c>
      <c r="C558" s="37" t="s">
        <v>19</v>
      </c>
      <c r="D558" s="64">
        <f t="shared" ref="D558:I561" si="139">D562+D622</f>
        <v>206.1438579</v>
      </c>
      <c r="E558" s="64">
        <f t="shared" si="139"/>
        <v>186.90100000000001</v>
      </c>
      <c r="F558" s="64">
        <f t="shared" si="139"/>
        <v>4.02E-2</v>
      </c>
      <c r="G558" s="64">
        <f t="shared" si="139"/>
        <v>17.651699999999998</v>
      </c>
      <c r="H558" s="64">
        <f t="shared" si="139"/>
        <v>4.7047800000000001E-2</v>
      </c>
      <c r="I558" s="64">
        <f t="shared" si="139"/>
        <v>1.5039101000000001</v>
      </c>
      <c r="J558" s="39"/>
      <c r="K558" s="47"/>
      <c r="L558" s="48"/>
    </row>
    <row r="559" spans="1:13" ht="12.75" customHeight="1">
      <c r="A559" s="436"/>
      <c r="B559" s="445"/>
      <c r="C559" s="35">
        <v>2015</v>
      </c>
      <c r="D559" s="59">
        <f>D563+D623</f>
        <v>71.782357899999994</v>
      </c>
      <c r="E559" s="59">
        <f t="shared" si="139"/>
        <v>64.377499999999998</v>
      </c>
      <c r="F559" s="59">
        <f t="shared" si="139"/>
        <v>0</v>
      </c>
      <c r="G559" s="59">
        <f t="shared" si="139"/>
        <v>5.8838999999999997</v>
      </c>
      <c r="H559" s="59">
        <f t="shared" si="139"/>
        <v>1.7047799999999998E-2</v>
      </c>
      <c r="I559" s="59">
        <f t="shared" si="139"/>
        <v>1.5039101000000001</v>
      </c>
      <c r="J559" s="39"/>
      <c r="K559" s="48"/>
      <c r="L559" s="48"/>
    </row>
    <row r="560" spans="1:13" ht="12.75" customHeight="1">
      <c r="A560" s="436"/>
      <c r="B560" s="445"/>
      <c r="C560" s="35">
        <v>2016</v>
      </c>
      <c r="D560" s="59">
        <f t="shared" si="139"/>
        <v>70.136899999999997</v>
      </c>
      <c r="E560" s="59">
        <f t="shared" si="139"/>
        <v>64.197800000000001</v>
      </c>
      <c r="F560" s="59">
        <f t="shared" si="139"/>
        <v>4.02E-2</v>
      </c>
      <c r="G560" s="59">
        <f t="shared" si="139"/>
        <v>5.8838999999999997</v>
      </c>
      <c r="H560" s="59">
        <f t="shared" si="139"/>
        <v>1.4999999999999999E-2</v>
      </c>
      <c r="I560" s="59">
        <f t="shared" si="139"/>
        <v>0</v>
      </c>
      <c r="J560" s="39"/>
      <c r="K560" s="48"/>
      <c r="L560" s="48"/>
      <c r="M560" s="48"/>
    </row>
    <row r="561" spans="1:13" ht="12.75" customHeight="1">
      <c r="A561" s="436"/>
      <c r="B561" s="445"/>
      <c r="C561" s="35">
        <v>2017</v>
      </c>
      <c r="D561" s="59">
        <f t="shared" si="139"/>
        <v>64.224599999999995</v>
      </c>
      <c r="E561" s="59">
        <f t="shared" si="139"/>
        <v>58.325699999999998</v>
      </c>
      <c r="F561" s="59">
        <f t="shared" si="139"/>
        <v>0</v>
      </c>
      <c r="G561" s="59">
        <f t="shared" si="139"/>
        <v>5.8838999999999997</v>
      </c>
      <c r="H561" s="59">
        <f t="shared" si="139"/>
        <v>1.4999999999999999E-2</v>
      </c>
      <c r="I561" s="59">
        <f t="shared" si="139"/>
        <v>0</v>
      </c>
      <c r="J561" s="39"/>
      <c r="K561" s="48"/>
      <c r="L561" s="48"/>
      <c r="M561" s="48"/>
    </row>
    <row r="562" spans="1:13" ht="12.75" customHeight="1">
      <c r="A562" s="436" t="s">
        <v>552</v>
      </c>
      <c r="B562" s="439" t="s">
        <v>553</v>
      </c>
      <c r="C562" s="37" t="s">
        <v>19</v>
      </c>
      <c r="D562" s="62">
        <f t="shared" ref="D562:I562" si="140">D563+D564+D565</f>
        <v>204.28121010000001</v>
      </c>
      <c r="E562" s="62">
        <f t="shared" si="140"/>
        <v>186.90100000000001</v>
      </c>
      <c r="F562" s="62">
        <f t="shared" si="140"/>
        <v>4.02E-2</v>
      </c>
      <c r="G562" s="62">
        <f t="shared" si="140"/>
        <v>15.836099999999998</v>
      </c>
      <c r="H562" s="62">
        <f t="shared" si="140"/>
        <v>0</v>
      </c>
      <c r="I562" s="62">
        <f t="shared" si="140"/>
        <v>1.5039101000000001</v>
      </c>
      <c r="J562" s="39"/>
      <c r="K562" s="47"/>
      <c r="L562" s="47"/>
      <c r="M562" s="48"/>
    </row>
    <row r="563" spans="1:13" ht="12.75" customHeight="1">
      <c r="A563" s="436"/>
      <c r="B563" s="439"/>
      <c r="C563" s="35">
        <v>2015</v>
      </c>
      <c r="D563" s="57">
        <f>E563+F563+G563+H563+I563</f>
        <v>71.160110099999997</v>
      </c>
      <c r="E563" s="65">
        <f>64377500/1000000</f>
        <v>64.377499999999998</v>
      </c>
      <c r="F563" s="65">
        <v>0</v>
      </c>
      <c r="G563" s="65">
        <f>5278700/1000000</f>
        <v>5.2786999999999997</v>
      </c>
      <c r="H563" s="65">
        <v>0</v>
      </c>
      <c r="I563" s="65">
        <f>1503910.1/1000000</f>
        <v>1.5039101000000001</v>
      </c>
      <c r="J563" s="39"/>
      <c r="K563" s="48"/>
      <c r="L563" s="48"/>
      <c r="M563" s="48"/>
    </row>
    <row r="564" spans="1:13" ht="12.75" customHeight="1">
      <c r="A564" s="436"/>
      <c r="B564" s="439"/>
      <c r="C564" s="35">
        <v>2016</v>
      </c>
      <c r="D564" s="57">
        <f>E564+F564+G564+H564+I564</f>
        <v>69.5167</v>
      </c>
      <c r="E564" s="65">
        <f>64197800/1000000</f>
        <v>64.197800000000001</v>
      </c>
      <c r="F564" s="65">
        <f>40200/1000000</f>
        <v>4.02E-2</v>
      </c>
      <c r="G564" s="65">
        <f>5278700/1000000</f>
        <v>5.2786999999999997</v>
      </c>
      <c r="H564" s="65">
        <v>0</v>
      </c>
      <c r="I564" s="65">
        <v>0</v>
      </c>
      <c r="J564" s="39"/>
      <c r="K564" s="48"/>
      <c r="L564" s="48"/>
      <c r="M564" s="48"/>
    </row>
    <row r="565" spans="1:13" ht="12.75" customHeight="1">
      <c r="A565" s="436"/>
      <c r="B565" s="439"/>
      <c r="C565" s="35">
        <v>2017</v>
      </c>
      <c r="D565" s="57">
        <f>E565+F565+G565+H565+I565</f>
        <v>63.604399999999998</v>
      </c>
      <c r="E565" s="65">
        <f>58325700/1000000</f>
        <v>58.325699999999998</v>
      </c>
      <c r="F565" s="65">
        <v>0</v>
      </c>
      <c r="G565" s="65">
        <f>5278700/1000000</f>
        <v>5.2786999999999997</v>
      </c>
      <c r="H565" s="65">
        <v>0</v>
      </c>
      <c r="I565" s="65">
        <v>0</v>
      </c>
      <c r="J565" s="39"/>
      <c r="K565" s="48"/>
      <c r="L565" s="48"/>
      <c r="M565" s="48"/>
    </row>
    <row r="566" spans="1:13" ht="12.75" customHeight="1">
      <c r="A566" s="436" t="s">
        <v>554</v>
      </c>
      <c r="B566" s="439" t="s">
        <v>555</v>
      </c>
      <c r="C566" s="37" t="s">
        <v>19</v>
      </c>
      <c r="D566" s="62">
        <f t="shared" ref="D566:I566" si="141">D567+D568+D569</f>
        <v>10.008042</v>
      </c>
      <c r="E566" s="62">
        <f t="shared" si="141"/>
        <v>10.008042</v>
      </c>
      <c r="F566" s="62">
        <f t="shared" si="141"/>
        <v>0</v>
      </c>
      <c r="G566" s="62">
        <f t="shared" si="141"/>
        <v>0</v>
      </c>
      <c r="H566" s="62">
        <f t="shared" si="141"/>
        <v>0</v>
      </c>
      <c r="I566" s="62">
        <f t="shared" si="141"/>
        <v>0</v>
      </c>
      <c r="J566" s="39"/>
      <c r="K566" s="48"/>
      <c r="L566" s="48"/>
      <c r="M566" s="48"/>
    </row>
    <row r="567" spans="1:13" ht="12.75" customHeight="1">
      <c r="A567" s="436"/>
      <c r="B567" s="439"/>
      <c r="C567" s="35">
        <v>2015</v>
      </c>
      <c r="D567" s="57">
        <f>E567+F567+G567+H567+I567</f>
        <v>3.336014</v>
      </c>
      <c r="E567" s="65">
        <f>3336014/1000000</f>
        <v>3.336014</v>
      </c>
      <c r="F567" s="65">
        <v>0</v>
      </c>
      <c r="G567" s="65">
        <v>0</v>
      </c>
      <c r="H567" s="65">
        <v>0</v>
      </c>
      <c r="I567" s="65">
        <v>0</v>
      </c>
      <c r="J567" s="39"/>
      <c r="K567" s="48"/>
      <c r="L567" s="48"/>
      <c r="M567" s="48"/>
    </row>
    <row r="568" spans="1:13" ht="12.75" customHeight="1">
      <c r="A568" s="436"/>
      <c r="B568" s="439"/>
      <c r="C568" s="35">
        <v>2016</v>
      </c>
      <c r="D568" s="57">
        <f>E568+F568+G568+H568+I568</f>
        <v>3.336014</v>
      </c>
      <c r="E568" s="65">
        <f>3336014/1000000</f>
        <v>3.336014</v>
      </c>
      <c r="F568" s="65">
        <v>0</v>
      </c>
      <c r="G568" s="65">
        <v>0</v>
      </c>
      <c r="H568" s="65">
        <v>0</v>
      </c>
      <c r="I568" s="65">
        <v>0</v>
      </c>
      <c r="J568" s="39"/>
      <c r="K568" s="48"/>
      <c r="L568" s="48"/>
      <c r="M568" s="48"/>
    </row>
    <row r="569" spans="1:13" ht="12.75" customHeight="1">
      <c r="A569" s="436"/>
      <c r="B569" s="439"/>
      <c r="C569" s="35">
        <v>2017</v>
      </c>
      <c r="D569" s="57">
        <f>E569+F569+G569+H569+I569</f>
        <v>3.336014</v>
      </c>
      <c r="E569" s="65">
        <f>3336014/1000000</f>
        <v>3.336014</v>
      </c>
      <c r="F569" s="65">
        <v>0</v>
      </c>
      <c r="G569" s="65">
        <v>0</v>
      </c>
      <c r="H569" s="65">
        <v>0</v>
      </c>
      <c r="I569" s="65">
        <v>0</v>
      </c>
      <c r="J569" s="39"/>
      <c r="K569" s="48"/>
      <c r="L569" s="48"/>
      <c r="M569" s="48"/>
    </row>
    <row r="570" spans="1:13" ht="12.75" customHeight="1">
      <c r="A570" s="436" t="s">
        <v>556</v>
      </c>
      <c r="B570" s="439" t="s">
        <v>557</v>
      </c>
      <c r="C570" s="37" t="s">
        <v>19</v>
      </c>
      <c r="D570" s="62">
        <f t="shared" ref="D570:I570" si="142">D571+D572+D573</f>
        <v>155.23955799999999</v>
      </c>
      <c r="E570" s="62">
        <f t="shared" si="142"/>
        <v>155.23955799999999</v>
      </c>
      <c r="F570" s="62">
        <f t="shared" si="142"/>
        <v>0</v>
      </c>
      <c r="G570" s="62">
        <f t="shared" si="142"/>
        <v>0</v>
      </c>
      <c r="H570" s="62">
        <f t="shared" si="142"/>
        <v>0</v>
      </c>
      <c r="I570" s="62">
        <f t="shared" si="142"/>
        <v>0</v>
      </c>
      <c r="J570" s="39"/>
      <c r="K570" s="48"/>
      <c r="L570" s="48"/>
      <c r="M570" s="48"/>
    </row>
    <row r="571" spans="1:13" ht="12.75" customHeight="1">
      <c r="A571" s="436"/>
      <c r="B571" s="439"/>
      <c r="C571" s="35">
        <v>2015</v>
      </c>
      <c r="D571" s="57">
        <f>E571+F571+G571+H571+I571</f>
        <v>51.950685999999997</v>
      </c>
      <c r="E571" s="65">
        <f>51950686/1000000</f>
        <v>51.950685999999997</v>
      </c>
      <c r="F571" s="65">
        <v>0</v>
      </c>
      <c r="G571" s="65">
        <v>0</v>
      </c>
      <c r="H571" s="65">
        <v>0</v>
      </c>
      <c r="I571" s="65">
        <v>0</v>
      </c>
      <c r="J571" s="39"/>
      <c r="K571" s="48"/>
      <c r="L571" s="48"/>
      <c r="M571" s="48"/>
    </row>
    <row r="572" spans="1:13" ht="12.75" customHeight="1">
      <c r="A572" s="436"/>
      <c r="B572" s="439"/>
      <c r="C572" s="35">
        <v>2016</v>
      </c>
      <c r="D572" s="57">
        <f>E572+F572+G572+H572+I572</f>
        <v>51.460585999999999</v>
      </c>
      <c r="E572" s="65">
        <f>51460586/1000000</f>
        <v>51.460585999999999</v>
      </c>
      <c r="F572" s="65">
        <v>0</v>
      </c>
      <c r="G572" s="65">
        <v>0</v>
      </c>
      <c r="H572" s="65">
        <v>0</v>
      </c>
      <c r="I572" s="65">
        <v>0</v>
      </c>
      <c r="J572" s="39"/>
      <c r="K572" s="48"/>
      <c r="L572" s="48"/>
      <c r="M572" s="48"/>
    </row>
    <row r="573" spans="1:13" ht="12.75" customHeight="1">
      <c r="A573" s="436"/>
      <c r="B573" s="439"/>
      <c r="C573" s="35">
        <v>2017</v>
      </c>
      <c r="D573" s="57">
        <f>E573+F573+G573+H573+I573</f>
        <v>51.828285999999999</v>
      </c>
      <c r="E573" s="65">
        <f>51828286/1000000</f>
        <v>51.828285999999999</v>
      </c>
      <c r="F573" s="65">
        <v>0</v>
      </c>
      <c r="G573" s="65">
        <v>0</v>
      </c>
      <c r="H573" s="65">
        <v>0</v>
      </c>
      <c r="I573" s="65">
        <v>0</v>
      </c>
      <c r="J573" s="39"/>
      <c r="K573" s="48"/>
      <c r="L573" s="48"/>
      <c r="M573" s="48"/>
    </row>
    <row r="574" spans="1:13" ht="12.75" customHeight="1">
      <c r="A574" s="436" t="s">
        <v>558</v>
      </c>
      <c r="B574" s="439" t="s">
        <v>559</v>
      </c>
      <c r="C574" s="37" t="s">
        <v>19</v>
      </c>
      <c r="D574" s="62">
        <f t="shared" ref="D574:I574" si="143">D575+D576+D577</f>
        <v>6.2712000000000003</v>
      </c>
      <c r="E574" s="62">
        <f t="shared" si="143"/>
        <v>6.2712000000000003</v>
      </c>
      <c r="F574" s="62">
        <f t="shared" si="143"/>
        <v>0</v>
      </c>
      <c r="G574" s="62">
        <f t="shared" si="143"/>
        <v>0</v>
      </c>
      <c r="H574" s="62">
        <f t="shared" si="143"/>
        <v>0</v>
      </c>
      <c r="I574" s="62">
        <f t="shared" si="143"/>
        <v>0</v>
      </c>
      <c r="J574" s="39"/>
      <c r="K574" s="48"/>
      <c r="L574" s="48"/>
      <c r="M574" s="48"/>
    </row>
    <row r="575" spans="1:13" ht="12.75" customHeight="1">
      <c r="A575" s="436"/>
      <c r="B575" s="439"/>
      <c r="C575" s="35">
        <v>2015</v>
      </c>
      <c r="D575" s="57">
        <f>E575+F575+G575+H575+I575</f>
        <v>0</v>
      </c>
      <c r="E575" s="65">
        <v>0</v>
      </c>
      <c r="F575" s="65">
        <v>0</v>
      </c>
      <c r="G575" s="65">
        <v>0</v>
      </c>
      <c r="H575" s="65">
        <v>0</v>
      </c>
      <c r="I575" s="65">
        <v>0</v>
      </c>
      <c r="J575" s="39"/>
      <c r="K575" s="48"/>
      <c r="L575" s="48"/>
      <c r="M575" s="48"/>
    </row>
    <row r="576" spans="1:13" ht="12.75" customHeight="1">
      <c r="A576" s="436"/>
      <c r="B576" s="439"/>
      <c r="C576" s="35">
        <v>2016</v>
      </c>
      <c r="D576" s="57">
        <f>E576+F576+G576+H576+I576</f>
        <v>6.2712000000000003</v>
      </c>
      <c r="E576" s="65">
        <f>6271200/1000000</f>
        <v>6.2712000000000003</v>
      </c>
      <c r="F576" s="65">
        <v>0</v>
      </c>
      <c r="G576" s="65">
        <v>0</v>
      </c>
      <c r="H576" s="65">
        <v>0</v>
      </c>
      <c r="I576" s="65">
        <v>0</v>
      </c>
      <c r="J576" s="39"/>
      <c r="K576" s="48"/>
      <c r="L576" s="48"/>
      <c r="M576" s="48"/>
    </row>
    <row r="577" spans="1:13" ht="12.75" customHeight="1">
      <c r="A577" s="436"/>
      <c r="B577" s="439"/>
      <c r="C577" s="35">
        <v>2017</v>
      </c>
      <c r="D577" s="57">
        <f>E577+F577+G577+H577+I577</f>
        <v>0</v>
      </c>
      <c r="E577" s="65">
        <v>0</v>
      </c>
      <c r="F577" s="65">
        <v>0</v>
      </c>
      <c r="G577" s="65">
        <v>0</v>
      </c>
      <c r="H577" s="65">
        <v>0</v>
      </c>
      <c r="I577" s="65">
        <v>0</v>
      </c>
      <c r="J577" s="39"/>
      <c r="K577" s="48"/>
      <c r="L577" s="48"/>
      <c r="M577" s="48"/>
    </row>
    <row r="578" spans="1:13" ht="12.75" customHeight="1">
      <c r="A578" s="436" t="s">
        <v>560</v>
      </c>
      <c r="B578" s="439" t="s">
        <v>561</v>
      </c>
      <c r="C578" s="37" t="s">
        <v>19</v>
      </c>
      <c r="D578" s="62">
        <f t="shared" ref="D578:I578" si="144">D579+D580+D581</f>
        <v>6.0134999999999996</v>
      </c>
      <c r="E578" s="62">
        <f t="shared" si="144"/>
        <v>6.0134999999999996</v>
      </c>
      <c r="F578" s="62">
        <f t="shared" si="144"/>
        <v>0</v>
      </c>
      <c r="G578" s="62">
        <f t="shared" si="144"/>
        <v>0</v>
      </c>
      <c r="H578" s="62">
        <f t="shared" si="144"/>
        <v>0</v>
      </c>
      <c r="I578" s="62">
        <f t="shared" si="144"/>
        <v>0</v>
      </c>
      <c r="J578" s="39"/>
      <c r="K578" s="48"/>
      <c r="L578" s="48"/>
      <c r="M578" s="48"/>
    </row>
    <row r="579" spans="1:13" ht="12.75" customHeight="1">
      <c r="A579" s="436"/>
      <c r="B579" s="439"/>
      <c r="C579" s="35">
        <v>2015</v>
      </c>
      <c r="D579" s="57">
        <f>E579+F579+G579+H579+I579</f>
        <v>6.0134999999999996</v>
      </c>
      <c r="E579" s="65">
        <f>6013500/1000000</f>
        <v>6.0134999999999996</v>
      </c>
      <c r="F579" s="65">
        <v>0</v>
      </c>
      <c r="G579" s="65">
        <v>0</v>
      </c>
      <c r="H579" s="65">
        <v>0</v>
      </c>
      <c r="I579" s="65">
        <v>0</v>
      </c>
      <c r="J579" s="39"/>
      <c r="K579" s="48"/>
      <c r="L579" s="48"/>
      <c r="M579" s="48"/>
    </row>
    <row r="580" spans="1:13" ht="12.75" customHeight="1">
      <c r="A580" s="436"/>
      <c r="B580" s="439"/>
      <c r="C580" s="35">
        <v>2016</v>
      </c>
      <c r="D580" s="57">
        <f>E580+F580+G580+H580+I580</f>
        <v>0</v>
      </c>
      <c r="E580" s="65">
        <v>0</v>
      </c>
      <c r="F580" s="65">
        <v>0</v>
      </c>
      <c r="G580" s="65">
        <v>0</v>
      </c>
      <c r="H580" s="65">
        <v>0</v>
      </c>
      <c r="I580" s="65">
        <v>0</v>
      </c>
      <c r="J580" s="39"/>
      <c r="K580" s="48"/>
      <c r="L580" s="48"/>
      <c r="M580" s="48"/>
    </row>
    <row r="581" spans="1:13" ht="12.75" customHeight="1">
      <c r="A581" s="436"/>
      <c r="B581" s="439"/>
      <c r="C581" s="35">
        <v>2017</v>
      </c>
      <c r="D581" s="57">
        <f>E581+F581+G581+H581+I581</f>
        <v>0</v>
      </c>
      <c r="E581" s="65">
        <v>0</v>
      </c>
      <c r="F581" s="65">
        <v>0</v>
      </c>
      <c r="G581" s="65">
        <v>0</v>
      </c>
      <c r="H581" s="65">
        <v>0</v>
      </c>
      <c r="I581" s="65">
        <v>0</v>
      </c>
      <c r="J581" s="39"/>
      <c r="K581" s="48"/>
      <c r="L581" s="48"/>
      <c r="M581" s="48"/>
    </row>
    <row r="582" spans="1:13" ht="12.75" customHeight="1">
      <c r="A582" s="436" t="s">
        <v>562</v>
      </c>
      <c r="B582" s="439" t="s">
        <v>563</v>
      </c>
      <c r="C582" s="37" t="s">
        <v>19</v>
      </c>
      <c r="D582" s="62">
        <f t="shared" ref="D582:I582" si="145">D583+D584+D585</f>
        <v>3</v>
      </c>
      <c r="E582" s="62">
        <f t="shared" si="145"/>
        <v>3</v>
      </c>
      <c r="F582" s="62">
        <f t="shared" si="145"/>
        <v>0</v>
      </c>
      <c r="G582" s="62">
        <f t="shared" si="145"/>
        <v>0</v>
      </c>
      <c r="H582" s="62">
        <f t="shared" si="145"/>
        <v>0</v>
      </c>
      <c r="I582" s="62">
        <f t="shared" si="145"/>
        <v>0</v>
      </c>
      <c r="J582" s="39"/>
      <c r="K582" s="48"/>
      <c r="L582" s="48"/>
      <c r="M582" s="48"/>
    </row>
    <row r="583" spans="1:13" ht="12.75" customHeight="1">
      <c r="A583" s="436"/>
      <c r="B583" s="439"/>
      <c r="C583" s="35">
        <v>2015</v>
      </c>
      <c r="D583" s="57">
        <f>E583+F583+G583+H583+I583</f>
        <v>1</v>
      </c>
      <c r="E583" s="65">
        <f>1000000/1000000</f>
        <v>1</v>
      </c>
      <c r="F583" s="65">
        <v>0</v>
      </c>
      <c r="G583" s="65">
        <v>0</v>
      </c>
      <c r="H583" s="65">
        <v>0</v>
      </c>
      <c r="I583" s="65">
        <v>0</v>
      </c>
      <c r="J583" s="39"/>
      <c r="K583" s="48"/>
      <c r="L583" s="48"/>
      <c r="M583" s="48"/>
    </row>
    <row r="584" spans="1:13" ht="12.75" customHeight="1">
      <c r="A584" s="436"/>
      <c r="B584" s="439"/>
      <c r="C584" s="35">
        <v>2016</v>
      </c>
      <c r="D584" s="57">
        <f>E584+F584+G584+H584+I584</f>
        <v>1</v>
      </c>
      <c r="E584" s="65">
        <f>1000000/1000000</f>
        <v>1</v>
      </c>
      <c r="F584" s="65">
        <v>0</v>
      </c>
      <c r="G584" s="65">
        <v>0</v>
      </c>
      <c r="H584" s="65">
        <v>0</v>
      </c>
      <c r="I584" s="65">
        <v>0</v>
      </c>
      <c r="J584" s="39"/>
      <c r="K584" s="48"/>
      <c r="L584" s="48"/>
      <c r="M584" s="48"/>
    </row>
    <row r="585" spans="1:13" ht="12.75" customHeight="1">
      <c r="A585" s="436"/>
      <c r="B585" s="439"/>
      <c r="C585" s="35">
        <v>2017</v>
      </c>
      <c r="D585" s="57">
        <f>E585+F585+G585+H585+I585</f>
        <v>1</v>
      </c>
      <c r="E585" s="65">
        <f>1000000/1000000</f>
        <v>1</v>
      </c>
      <c r="F585" s="65">
        <v>0</v>
      </c>
      <c r="G585" s="65">
        <v>0</v>
      </c>
      <c r="H585" s="65">
        <v>0</v>
      </c>
      <c r="I585" s="65">
        <v>0</v>
      </c>
      <c r="J585" s="39"/>
      <c r="K585" s="48"/>
      <c r="L585" s="48"/>
      <c r="M585" s="48"/>
    </row>
    <row r="586" spans="1:13" ht="12.75" customHeight="1">
      <c r="A586" s="436" t="s">
        <v>564</v>
      </c>
      <c r="B586" s="439" t="s">
        <v>565</v>
      </c>
      <c r="C586" s="37" t="s">
        <v>19</v>
      </c>
      <c r="D586" s="62">
        <f t="shared" ref="D586:I586" si="146">D587+D588+D589</f>
        <v>2.1851000000000003</v>
      </c>
      <c r="E586" s="62">
        <f t="shared" si="146"/>
        <v>2.1851000000000003</v>
      </c>
      <c r="F586" s="62">
        <f t="shared" si="146"/>
        <v>0</v>
      </c>
      <c r="G586" s="62">
        <f t="shared" si="146"/>
        <v>0</v>
      </c>
      <c r="H586" s="62">
        <f t="shared" si="146"/>
        <v>0</v>
      </c>
      <c r="I586" s="62">
        <f t="shared" si="146"/>
        <v>0</v>
      </c>
      <c r="J586" s="39"/>
      <c r="K586" s="48"/>
      <c r="L586" s="48"/>
      <c r="M586" s="48"/>
    </row>
    <row r="587" spans="1:13" ht="12.75" customHeight="1">
      <c r="A587" s="436"/>
      <c r="B587" s="439"/>
      <c r="C587" s="35">
        <v>2015</v>
      </c>
      <c r="D587" s="57">
        <f>E587+F587+G587+H587+I587</f>
        <v>0.69610000000000005</v>
      </c>
      <c r="E587" s="65">
        <f>696100/1000000</f>
        <v>0.69610000000000005</v>
      </c>
      <c r="F587" s="65">
        <v>0</v>
      </c>
      <c r="G587" s="65">
        <v>0</v>
      </c>
      <c r="H587" s="65">
        <v>0</v>
      </c>
      <c r="I587" s="65">
        <v>0</v>
      </c>
      <c r="J587" s="39"/>
      <c r="K587" s="48"/>
      <c r="L587" s="48"/>
      <c r="M587" s="48"/>
    </row>
    <row r="588" spans="1:13" ht="12.75" customHeight="1">
      <c r="A588" s="436"/>
      <c r="B588" s="439"/>
      <c r="C588" s="35">
        <v>2016</v>
      </c>
      <c r="D588" s="57">
        <f>E588+F588+G588+H588+I588</f>
        <v>0.7288</v>
      </c>
      <c r="E588" s="65">
        <f>728800/1000000</f>
        <v>0.7288</v>
      </c>
      <c r="F588" s="65">
        <v>0</v>
      </c>
      <c r="G588" s="65">
        <v>0</v>
      </c>
      <c r="H588" s="65">
        <v>0</v>
      </c>
      <c r="I588" s="65">
        <v>0</v>
      </c>
      <c r="J588" s="39"/>
      <c r="K588" s="48"/>
      <c r="L588" s="48"/>
      <c r="M588" s="48"/>
    </row>
    <row r="589" spans="1:13" ht="12.75" customHeight="1">
      <c r="A589" s="436"/>
      <c r="B589" s="439"/>
      <c r="C589" s="35">
        <v>2017</v>
      </c>
      <c r="D589" s="57">
        <f>E589+F589+G589+H589+I589</f>
        <v>0.76019999999999999</v>
      </c>
      <c r="E589" s="65">
        <f>760200/1000000</f>
        <v>0.76019999999999999</v>
      </c>
      <c r="F589" s="65">
        <v>0</v>
      </c>
      <c r="G589" s="65">
        <v>0</v>
      </c>
      <c r="H589" s="65">
        <v>0</v>
      </c>
      <c r="I589" s="65">
        <v>0</v>
      </c>
      <c r="J589" s="39"/>
      <c r="K589" s="48"/>
      <c r="L589" s="48"/>
      <c r="M589" s="48"/>
    </row>
    <row r="590" spans="1:13" ht="12.75" customHeight="1">
      <c r="A590" s="436" t="s">
        <v>566</v>
      </c>
      <c r="B590" s="439" t="s">
        <v>567</v>
      </c>
      <c r="C590" s="37" t="s">
        <v>19</v>
      </c>
      <c r="D590" s="62">
        <f t="shared" ref="D590:I590" si="147">D591+D592+D593</f>
        <v>4.02E-2</v>
      </c>
      <c r="E590" s="62">
        <f t="shared" si="147"/>
        <v>0</v>
      </c>
      <c r="F590" s="62">
        <f t="shared" si="147"/>
        <v>4.02E-2</v>
      </c>
      <c r="G590" s="62">
        <f t="shared" si="147"/>
        <v>0</v>
      </c>
      <c r="H590" s="62">
        <f t="shared" si="147"/>
        <v>0</v>
      </c>
      <c r="I590" s="62">
        <f t="shared" si="147"/>
        <v>0</v>
      </c>
      <c r="J590" s="39"/>
      <c r="K590" s="48"/>
      <c r="L590" s="48"/>
      <c r="M590" s="48"/>
    </row>
    <row r="591" spans="1:13" ht="12.75" customHeight="1">
      <c r="A591" s="436"/>
      <c r="B591" s="439"/>
      <c r="C591" s="35">
        <v>2015</v>
      </c>
      <c r="D591" s="57">
        <f>E591+F591+G591+H591+I591</f>
        <v>0</v>
      </c>
      <c r="E591" s="65">
        <v>0</v>
      </c>
      <c r="F591" s="65">
        <v>0</v>
      </c>
      <c r="G591" s="65">
        <v>0</v>
      </c>
      <c r="H591" s="65">
        <v>0</v>
      </c>
      <c r="I591" s="65">
        <v>0</v>
      </c>
      <c r="J591" s="39"/>
      <c r="K591" s="48"/>
      <c r="L591" s="48"/>
      <c r="M591" s="48"/>
    </row>
    <row r="592" spans="1:13" ht="12.75" customHeight="1">
      <c r="A592" s="436"/>
      <c r="B592" s="439"/>
      <c r="C592" s="35">
        <v>2016</v>
      </c>
      <c r="D592" s="57">
        <f>E592+F592+G592+H592+I592</f>
        <v>4.02E-2</v>
      </c>
      <c r="E592" s="65">
        <v>0</v>
      </c>
      <c r="F592" s="65">
        <f>40200/1000000</f>
        <v>4.02E-2</v>
      </c>
      <c r="G592" s="65">
        <v>0</v>
      </c>
      <c r="H592" s="65">
        <v>0</v>
      </c>
      <c r="I592" s="65">
        <v>0</v>
      </c>
      <c r="J592" s="39"/>
      <c r="K592" s="48"/>
      <c r="L592" s="48"/>
      <c r="M592" s="48"/>
    </row>
    <row r="593" spans="1:13" ht="12.75" customHeight="1">
      <c r="A593" s="436"/>
      <c r="B593" s="439"/>
      <c r="C593" s="35">
        <v>2017</v>
      </c>
      <c r="D593" s="57">
        <f>E593+F593+G593+H593+I593</f>
        <v>0</v>
      </c>
      <c r="E593" s="65">
        <v>0</v>
      </c>
      <c r="F593" s="65">
        <v>0</v>
      </c>
      <c r="G593" s="65">
        <v>0</v>
      </c>
      <c r="H593" s="65">
        <v>0</v>
      </c>
      <c r="I593" s="65">
        <v>0</v>
      </c>
      <c r="J593" s="39"/>
      <c r="K593" s="48"/>
      <c r="L593" s="48"/>
      <c r="M593" s="48"/>
    </row>
    <row r="594" spans="1:13" ht="12.75" customHeight="1">
      <c r="A594" s="436" t="s">
        <v>568</v>
      </c>
      <c r="B594" s="439" t="s">
        <v>569</v>
      </c>
      <c r="C594" s="37" t="s">
        <v>19</v>
      </c>
      <c r="D594" s="62">
        <f t="shared" ref="D594:I594" si="148">D595+D596+D597</f>
        <v>0.89799999999999991</v>
      </c>
      <c r="E594" s="62">
        <f t="shared" si="148"/>
        <v>0.89799999999999991</v>
      </c>
      <c r="F594" s="62">
        <f t="shared" si="148"/>
        <v>0</v>
      </c>
      <c r="G594" s="62">
        <f t="shared" si="148"/>
        <v>0</v>
      </c>
      <c r="H594" s="62">
        <f t="shared" si="148"/>
        <v>0</v>
      </c>
      <c r="I594" s="62">
        <f t="shared" si="148"/>
        <v>0</v>
      </c>
      <c r="J594" s="39"/>
      <c r="K594" s="48"/>
      <c r="L594" s="48"/>
      <c r="M594" s="48"/>
    </row>
    <row r="595" spans="1:13" ht="12.75" customHeight="1">
      <c r="A595" s="436"/>
      <c r="B595" s="439"/>
      <c r="C595" s="35">
        <v>2015</v>
      </c>
      <c r="D595" s="57">
        <f>E595+F595+G595+H595+I595</f>
        <v>0.28599999999999998</v>
      </c>
      <c r="E595" s="65">
        <f>286000/1000000</f>
        <v>0.28599999999999998</v>
      </c>
      <c r="F595" s="65">
        <v>0</v>
      </c>
      <c r="G595" s="65">
        <v>0</v>
      </c>
      <c r="H595" s="65">
        <v>0</v>
      </c>
      <c r="I595" s="65">
        <v>0</v>
      </c>
      <c r="J595" s="39"/>
      <c r="K595" s="48"/>
      <c r="L595" s="48"/>
      <c r="M595" s="48"/>
    </row>
    <row r="596" spans="1:13" ht="12.75" customHeight="1">
      <c r="A596" s="436"/>
      <c r="B596" s="439"/>
      <c r="C596" s="35">
        <v>2016</v>
      </c>
      <c r="D596" s="57">
        <f>E596+F596+G596+H596+I596</f>
        <v>0.30599999999999999</v>
      </c>
      <c r="E596" s="65">
        <f>306000/1000000</f>
        <v>0.30599999999999999</v>
      </c>
      <c r="F596" s="65">
        <v>0</v>
      </c>
      <c r="G596" s="65">
        <v>0</v>
      </c>
      <c r="H596" s="65">
        <v>0</v>
      </c>
      <c r="I596" s="65">
        <v>0</v>
      </c>
      <c r="J596" s="39"/>
      <c r="K596" s="48"/>
      <c r="L596" s="48"/>
      <c r="M596" s="48"/>
    </row>
    <row r="597" spans="1:13" ht="12.75" customHeight="1">
      <c r="A597" s="436"/>
      <c r="B597" s="439"/>
      <c r="C597" s="35">
        <v>2017</v>
      </c>
      <c r="D597" s="57">
        <f>E597+F597+G597+H597+I597</f>
        <v>0.30599999999999999</v>
      </c>
      <c r="E597" s="65">
        <f>306000/1000000</f>
        <v>0.30599999999999999</v>
      </c>
      <c r="F597" s="65">
        <v>0</v>
      </c>
      <c r="G597" s="65">
        <v>0</v>
      </c>
      <c r="H597" s="65">
        <v>0</v>
      </c>
      <c r="I597" s="65">
        <v>0</v>
      </c>
      <c r="J597" s="39"/>
      <c r="K597" s="48"/>
      <c r="L597" s="48"/>
      <c r="M597" s="48"/>
    </row>
    <row r="598" spans="1:13" ht="12.75" customHeight="1">
      <c r="A598" s="436" t="s">
        <v>570</v>
      </c>
      <c r="B598" s="439" t="s">
        <v>571</v>
      </c>
      <c r="C598" s="37" t="s">
        <v>19</v>
      </c>
      <c r="D598" s="62">
        <f t="shared" ref="D598:I598" si="149">D599+D600+D601</f>
        <v>3.2855999999999996</v>
      </c>
      <c r="E598" s="62">
        <f t="shared" si="149"/>
        <v>3.2855999999999996</v>
      </c>
      <c r="F598" s="62">
        <f t="shared" si="149"/>
        <v>0</v>
      </c>
      <c r="G598" s="62">
        <f t="shared" si="149"/>
        <v>0</v>
      </c>
      <c r="H598" s="62">
        <f t="shared" si="149"/>
        <v>0</v>
      </c>
      <c r="I598" s="62">
        <f t="shared" si="149"/>
        <v>0</v>
      </c>
      <c r="J598" s="39"/>
      <c r="K598" s="48"/>
      <c r="L598" s="48"/>
      <c r="M598" s="48"/>
    </row>
    <row r="599" spans="1:13" ht="12.75" customHeight="1">
      <c r="A599" s="436"/>
      <c r="B599" s="439"/>
      <c r="C599" s="35">
        <v>2015</v>
      </c>
      <c r="D599" s="57">
        <f>E599+F599+G599+H599+I599</f>
        <v>1.0952</v>
      </c>
      <c r="E599" s="65">
        <f>1095200/1000000</f>
        <v>1.0952</v>
      </c>
      <c r="F599" s="65">
        <v>0</v>
      </c>
      <c r="G599" s="65">
        <v>0</v>
      </c>
      <c r="H599" s="65">
        <v>0</v>
      </c>
      <c r="I599" s="65">
        <v>0</v>
      </c>
      <c r="J599" s="39"/>
      <c r="K599" s="48"/>
      <c r="L599" s="48"/>
      <c r="M599" s="48"/>
    </row>
    <row r="600" spans="1:13" ht="12.75" customHeight="1">
      <c r="A600" s="436"/>
      <c r="B600" s="439"/>
      <c r="C600" s="35">
        <v>2016</v>
      </c>
      <c r="D600" s="57">
        <f>E600+F600+G600+H600+I600</f>
        <v>1.0952</v>
      </c>
      <c r="E600" s="65">
        <f>1095200/1000000</f>
        <v>1.0952</v>
      </c>
      <c r="F600" s="65">
        <v>0</v>
      </c>
      <c r="G600" s="65">
        <v>0</v>
      </c>
      <c r="H600" s="65">
        <v>0</v>
      </c>
      <c r="I600" s="65">
        <v>0</v>
      </c>
      <c r="J600" s="39"/>
      <c r="K600" s="48"/>
      <c r="L600" s="48"/>
      <c r="M600" s="48"/>
    </row>
    <row r="601" spans="1:13" ht="12.75" customHeight="1">
      <c r="A601" s="436"/>
      <c r="B601" s="439"/>
      <c r="C601" s="35">
        <v>2017</v>
      </c>
      <c r="D601" s="57">
        <f>E601+F601+G601+H601+I601</f>
        <v>1.0952</v>
      </c>
      <c r="E601" s="65">
        <f>1095200/1000000</f>
        <v>1.0952</v>
      </c>
      <c r="F601" s="65">
        <v>0</v>
      </c>
      <c r="G601" s="65">
        <v>0</v>
      </c>
      <c r="H601" s="65">
        <v>0</v>
      </c>
      <c r="I601" s="65">
        <v>0</v>
      </c>
      <c r="J601" s="39"/>
      <c r="K601" s="48"/>
      <c r="L601" s="48"/>
      <c r="M601" s="48"/>
    </row>
    <row r="602" spans="1:13" ht="12.75" customHeight="1">
      <c r="A602" s="436" t="s">
        <v>572</v>
      </c>
      <c r="B602" s="439" t="s">
        <v>573</v>
      </c>
      <c r="C602" s="37" t="s">
        <v>19</v>
      </c>
      <c r="D602" s="62">
        <f t="shared" ref="D602:I602" si="150">D603+D604+D605</f>
        <v>2.8487999999999998</v>
      </c>
      <c r="E602" s="62">
        <f>E603+E604+E605</f>
        <v>0</v>
      </c>
      <c r="F602" s="62">
        <f t="shared" si="150"/>
        <v>0</v>
      </c>
      <c r="G602" s="62">
        <f>G603+G604+G605</f>
        <v>2.8487999999999998</v>
      </c>
      <c r="H602" s="62">
        <f t="shared" si="150"/>
        <v>0</v>
      </c>
      <c r="I602" s="62">
        <f t="shared" si="150"/>
        <v>0</v>
      </c>
      <c r="J602" s="39"/>
      <c r="K602" s="48"/>
      <c r="L602" s="48"/>
      <c r="M602" s="48"/>
    </row>
    <row r="603" spans="1:13" ht="12.75" customHeight="1">
      <c r="A603" s="436"/>
      <c r="B603" s="439"/>
      <c r="C603" s="35">
        <v>2015</v>
      </c>
      <c r="D603" s="57">
        <f>E603+F603+G603+H603+I603</f>
        <v>0.9496</v>
      </c>
      <c r="E603" s="65">
        <v>0</v>
      </c>
      <c r="F603" s="65">
        <v>0</v>
      </c>
      <c r="G603" s="65">
        <f>949600/1000000</f>
        <v>0.9496</v>
      </c>
      <c r="H603" s="65">
        <v>0</v>
      </c>
      <c r="I603" s="65">
        <v>0</v>
      </c>
      <c r="J603" s="39"/>
      <c r="K603" s="48"/>
      <c r="L603" s="48"/>
      <c r="M603" s="48"/>
    </row>
    <row r="604" spans="1:13" ht="12.75" customHeight="1">
      <c r="A604" s="436"/>
      <c r="B604" s="439"/>
      <c r="C604" s="35">
        <v>2016</v>
      </c>
      <c r="D604" s="57">
        <f>E604+F604+G604+H604+I604</f>
        <v>0.9496</v>
      </c>
      <c r="E604" s="65">
        <v>0</v>
      </c>
      <c r="F604" s="65">
        <v>0</v>
      </c>
      <c r="G604" s="65">
        <f>949600/1000000</f>
        <v>0.9496</v>
      </c>
      <c r="H604" s="65">
        <v>0</v>
      </c>
      <c r="I604" s="65">
        <v>0</v>
      </c>
      <c r="J604" s="39"/>
      <c r="K604" s="48"/>
      <c r="L604" s="48"/>
      <c r="M604" s="48"/>
    </row>
    <row r="605" spans="1:13" ht="12.75" customHeight="1">
      <c r="A605" s="436"/>
      <c r="B605" s="439"/>
      <c r="C605" s="35">
        <v>2017</v>
      </c>
      <c r="D605" s="57">
        <f>E605+F605+G605+H605+I605</f>
        <v>0.9496</v>
      </c>
      <c r="E605" s="65">
        <v>0</v>
      </c>
      <c r="F605" s="65">
        <v>0</v>
      </c>
      <c r="G605" s="65">
        <f>949600/1000000</f>
        <v>0.9496</v>
      </c>
      <c r="H605" s="65">
        <v>0</v>
      </c>
      <c r="I605" s="65">
        <v>0</v>
      </c>
      <c r="J605" s="39"/>
      <c r="K605" s="48"/>
      <c r="L605" s="48"/>
      <c r="M605" s="48"/>
    </row>
    <row r="606" spans="1:13" ht="12.75" customHeight="1">
      <c r="A606" s="436" t="s">
        <v>574</v>
      </c>
      <c r="B606" s="439" t="s">
        <v>575</v>
      </c>
      <c r="C606" s="37" t="s">
        <v>19</v>
      </c>
      <c r="D606" s="62">
        <f t="shared" ref="D606:I606" si="151">D607+D608+D609</f>
        <v>9.3539999999999992</v>
      </c>
      <c r="E606" s="62">
        <f t="shared" si="151"/>
        <v>0</v>
      </c>
      <c r="F606" s="62">
        <f t="shared" si="151"/>
        <v>0</v>
      </c>
      <c r="G606" s="62">
        <f t="shared" si="151"/>
        <v>9.3539999999999992</v>
      </c>
      <c r="H606" s="62">
        <f t="shared" si="151"/>
        <v>0</v>
      </c>
      <c r="I606" s="62">
        <f t="shared" si="151"/>
        <v>0</v>
      </c>
      <c r="J606" s="39"/>
      <c r="K606" s="48"/>
      <c r="L606" s="48"/>
      <c r="M606" s="48"/>
    </row>
    <row r="607" spans="1:13" ht="12.75" customHeight="1">
      <c r="A607" s="436"/>
      <c r="B607" s="439"/>
      <c r="C607" s="35">
        <v>2015</v>
      </c>
      <c r="D607" s="57">
        <f>E607+F607+G607+H607+I607</f>
        <v>3.1179999999999999</v>
      </c>
      <c r="E607" s="65">
        <v>0</v>
      </c>
      <c r="F607" s="65">
        <v>0</v>
      </c>
      <c r="G607" s="65">
        <f>3118000/1000000</f>
        <v>3.1179999999999999</v>
      </c>
      <c r="H607" s="65">
        <v>0</v>
      </c>
      <c r="I607" s="65">
        <v>0</v>
      </c>
      <c r="J607" s="39"/>
      <c r="K607" s="48"/>
      <c r="L607" s="48"/>
      <c r="M607" s="48"/>
    </row>
    <row r="608" spans="1:13" ht="12.75" customHeight="1">
      <c r="A608" s="436"/>
      <c r="B608" s="439"/>
      <c r="C608" s="35">
        <v>2016</v>
      </c>
      <c r="D608" s="57">
        <f>E608+F608+G608+H608+I608</f>
        <v>3.1179999999999999</v>
      </c>
      <c r="E608" s="65">
        <v>0</v>
      </c>
      <c r="F608" s="65">
        <v>0</v>
      </c>
      <c r="G608" s="65">
        <f>3118000/1000000</f>
        <v>3.1179999999999999</v>
      </c>
      <c r="H608" s="65">
        <v>0</v>
      </c>
      <c r="I608" s="65">
        <v>0</v>
      </c>
      <c r="J608" s="39"/>
      <c r="K608" s="48"/>
      <c r="L608" s="48"/>
      <c r="M608" s="48"/>
    </row>
    <row r="609" spans="1:13" ht="12.75" customHeight="1">
      <c r="A609" s="436"/>
      <c r="B609" s="439"/>
      <c r="C609" s="35">
        <v>2017</v>
      </c>
      <c r="D609" s="57">
        <f>E609+F609+G609+H609+I609</f>
        <v>3.1179999999999999</v>
      </c>
      <c r="E609" s="65">
        <v>0</v>
      </c>
      <c r="F609" s="65">
        <v>0</v>
      </c>
      <c r="G609" s="65">
        <f>3118000/1000000</f>
        <v>3.1179999999999999</v>
      </c>
      <c r="H609" s="65">
        <v>0</v>
      </c>
      <c r="I609" s="65">
        <v>0</v>
      </c>
      <c r="J609" s="39"/>
      <c r="K609" s="48"/>
      <c r="L609" s="48"/>
      <c r="M609" s="48"/>
    </row>
    <row r="610" spans="1:13" ht="12.75" customHeight="1">
      <c r="A610" s="436" t="s">
        <v>576</v>
      </c>
      <c r="B610" s="439" t="s">
        <v>577</v>
      </c>
      <c r="C610" s="37" t="s">
        <v>19</v>
      </c>
      <c r="D610" s="62">
        <f t="shared" ref="D610:I610" si="152">D611+D612+D613</f>
        <v>3.6311999999999998</v>
      </c>
      <c r="E610" s="62">
        <f t="shared" si="152"/>
        <v>0</v>
      </c>
      <c r="F610" s="62">
        <f t="shared" si="152"/>
        <v>0</v>
      </c>
      <c r="G610" s="62">
        <f t="shared" si="152"/>
        <v>3.6311999999999998</v>
      </c>
      <c r="H610" s="62">
        <f t="shared" si="152"/>
        <v>0</v>
      </c>
      <c r="I610" s="62">
        <f t="shared" si="152"/>
        <v>0</v>
      </c>
      <c r="J610" s="39"/>
      <c r="K610" s="48"/>
      <c r="L610" s="48"/>
      <c r="M610" s="48"/>
    </row>
    <row r="611" spans="1:13" ht="12.75" customHeight="1">
      <c r="A611" s="436"/>
      <c r="B611" s="439"/>
      <c r="C611" s="35">
        <v>2015</v>
      </c>
      <c r="D611" s="57">
        <f>E611+F611+G611+H611+I611</f>
        <v>1.2103999999999999</v>
      </c>
      <c r="E611" s="65">
        <v>0</v>
      </c>
      <c r="F611" s="65">
        <v>0</v>
      </c>
      <c r="G611" s="65">
        <f>1210400/1000000</f>
        <v>1.2103999999999999</v>
      </c>
      <c r="H611" s="65">
        <v>0</v>
      </c>
      <c r="I611" s="65">
        <v>0</v>
      </c>
      <c r="J611" s="39"/>
      <c r="K611" s="48"/>
      <c r="L611" s="48"/>
      <c r="M611" s="48"/>
    </row>
    <row r="612" spans="1:13" ht="12.75" customHeight="1">
      <c r="A612" s="436"/>
      <c r="B612" s="439"/>
      <c r="C612" s="35">
        <v>2016</v>
      </c>
      <c r="D612" s="57">
        <f>E612+F612+G612+H612+I612</f>
        <v>1.2103999999999999</v>
      </c>
      <c r="E612" s="65">
        <v>0</v>
      </c>
      <c r="F612" s="65">
        <v>0</v>
      </c>
      <c r="G612" s="65">
        <f>1210400/1000000</f>
        <v>1.2103999999999999</v>
      </c>
      <c r="H612" s="65">
        <v>0</v>
      </c>
      <c r="I612" s="65">
        <v>0</v>
      </c>
      <c r="J612" s="39"/>
      <c r="K612" s="48"/>
      <c r="L612" s="48"/>
      <c r="M612" s="48"/>
    </row>
    <row r="613" spans="1:13" ht="12.75" customHeight="1">
      <c r="A613" s="436"/>
      <c r="B613" s="439"/>
      <c r="C613" s="35">
        <v>2017</v>
      </c>
      <c r="D613" s="57">
        <f>E613+F613+G613+H613+I613</f>
        <v>1.2103999999999999</v>
      </c>
      <c r="E613" s="65">
        <v>0</v>
      </c>
      <c r="F613" s="65">
        <v>0</v>
      </c>
      <c r="G613" s="65">
        <f>1210400/1000000</f>
        <v>1.2103999999999999</v>
      </c>
      <c r="H613" s="65">
        <v>0</v>
      </c>
      <c r="I613" s="65">
        <v>0</v>
      </c>
      <c r="J613" s="39"/>
      <c r="K613" s="48"/>
      <c r="L613" s="48"/>
      <c r="M613" s="48"/>
    </row>
    <row r="614" spans="1:13" ht="12.75" customHeight="1">
      <c r="A614" s="436" t="s">
        <v>578</v>
      </c>
      <c r="B614" s="439" t="s">
        <v>579</v>
      </c>
      <c r="C614" s="37" t="s">
        <v>19</v>
      </c>
      <c r="D614" s="62">
        <f t="shared" ref="D614:I614" si="153">D615+D616+D617</f>
        <v>2.0999999999999999E-3</v>
      </c>
      <c r="E614" s="62">
        <f t="shared" si="153"/>
        <v>0</v>
      </c>
      <c r="F614" s="62">
        <f t="shared" si="153"/>
        <v>0</v>
      </c>
      <c r="G614" s="62">
        <f t="shared" si="153"/>
        <v>2.0999999999999999E-3</v>
      </c>
      <c r="H614" s="62">
        <f t="shared" si="153"/>
        <v>0</v>
      </c>
      <c r="I614" s="62">
        <f t="shared" si="153"/>
        <v>0</v>
      </c>
      <c r="J614" s="39"/>
      <c r="K614" s="48"/>
      <c r="L614" s="48"/>
      <c r="M614" s="48"/>
    </row>
    <row r="615" spans="1:13" ht="12.75" customHeight="1">
      <c r="A615" s="436"/>
      <c r="B615" s="439"/>
      <c r="C615" s="35">
        <v>2015</v>
      </c>
      <c r="D615" s="57">
        <f>E615+F615+G615+H615+I615</f>
        <v>6.9999999999999999E-4</v>
      </c>
      <c r="E615" s="65">
        <v>0</v>
      </c>
      <c r="F615" s="65">
        <v>0</v>
      </c>
      <c r="G615" s="65">
        <f>700/1000000</f>
        <v>6.9999999999999999E-4</v>
      </c>
      <c r="H615" s="65">
        <v>0</v>
      </c>
      <c r="I615" s="65">
        <v>0</v>
      </c>
      <c r="J615" s="39"/>
      <c r="K615" s="48"/>
      <c r="L615" s="48"/>
      <c r="M615" s="48"/>
    </row>
    <row r="616" spans="1:13" ht="12.75" customHeight="1">
      <c r="A616" s="436"/>
      <c r="B616" s="439"/>
      <c r="C616" s="35">
        <v>2016</v>
      </c>
      <c r="D616" s="57">
        <f>E616+F616+G616+H616+I616</f>
        <v>6.9999999999999999E-4</v>
      </c>
      <c r="E616" s="65">
        <v>0</v>
      </c>
      <c r="F616" s="65">
        <v>0</v>
      </c>
      <c r="G616" s="65">
        <f>700/1000000</f>
        <v>6.9999999999999999E-4</v>
      </c>
      <c r="H616" s="65">
        <v>0</v>
      </c>
      <c r="I616" s="65">
        <v>0</v>
      </c>
      <c r="J616" s="39"/>
      <c r="K616" s="48"/>
      <c r="L616" s="48"/>
      <c r="M616" s="48"/>
    </row>
    <row r="617" spans="1:13" ht="12.75" customHeight="1">
      <c r="A617" s="436"/>
      <c r="B617" s="439"/>
      <c r="C617" s="35">
        <v>2017</v>
      </c>
      <c r="D617" s="57">
        <f>E617+F617+G617+H617+I617</f>
        <v>6.9999999999999999E-4</v>
      </c>
      <c r="E617" s="65">
        <v>0</v>
      </c>
      <c r="F617" s="65">
        <v>0</v>
      </c>
      <c r="G617" s="65">
        <f>700/1000000</f>
        <v>6.9999999999999999E-4</v>
      </c>
      <c r="H617" s="65">
        <v>0</v>
      </c>
      <c r="I617" s="65">
        <v>0</v>
      </c>
      <c r="J617" s="39"/>
      <c r="K617" s="48"/>
      <c r="L617" s="48"/>
      <c r="M617" s="48"/>
    </row>
    <row r="618" spans="1:13" ht="12.75" customHeight="1">
      <c r="A618" s="436" t="s">
        <v>580</v>
      </c>
      <c r="B618" s="439" t="s">
        <v>581</v>
      </c>
      <c r="C618" s="37" t="s">
        <v>19</v>
      </c>
      <c r="D618" s="62">
        <f t="shared" ref="D618:I618" si="154">D619+D620+D621</f>
        <v>1.5039101000000001</v>
      </c>
      <c r="E618" s="62">
        <f t="shared" si="154"/>
        <v>0</v>
      </c>
      <c r="F618" s="62">
        <f t="shared" si="154"/>
        <v>0</v>
      </c>
      <c r="G618" s="62">
        <f t="shared" si="154"/>
        <v>0</v>
      </c>
      <c r="H618" s="62">
        <f t="shared" si="154"/>
        <v>0</v>
      </c>
      <c r="I618" s="62">
        <f t="shared" si="154"/>
        <v>1.5039101000000001</v>
      </c>
      <c r="J618" s="39"/>
      <c r="K618" s="48"/>
      <c r="L618" s="48"/>
      <c r="M618" s="48"/>
    </row>
    <row r="619" spans="1:13" ht="12.75" customHeight="1">
      <c r="A619" s="436"/>
      <c r="B619" s="439"/>
      <c r="C619" s="35">
        <v>2015</v>
      </c>
      <c r="D619" s="57">
        <f>E619+F619+G619+H619+I619</f>
        <v>1.5039101000000001</v>
      </c>
      <c r="E619" s="65">
        <v>0</v>
      </c>
      <c r="F619" s="65">
        <v>0</v>
      </c>
      <c r="G619" s="65">
        <v>0</v>
      </c>
      <c r="H619" s="65">
        <v>0</v>
      </c>
      <c r="I619" s="65">
        <f>1503910.1/1000000</f>
        <v>1.5039101000000001</v>
      </c>
      <c r="J619" s="39"/>
      <c r="K619" s="48"/>
      <c r="L619" s="48"/>
      <c r="M619" s="48"/>
    </row>
    <row r="620" spans="1:13" ht="12.75" customHeight="1">
      <c r="A620" s="436"/>
      <c r="B620" s="439"/>
      <c r="C620" s="35">
        <v>2016</v>
      </c>
      <c r="D620" s="57">
        <f>E620+F620+G620+H620+I620</f>
        <v>0</v>
      </c>
      <c r="E620" s="65">
        <v>0</v>
      </c>
      <c r="F620" s="65">
        <v>0</v>
      </c>
      <c r="G620" s="65">
        <v>0</v>
      </c>
      <c r="H620" s="65">
        <v>0</v>
      </c>
      <c r="I620" s="59">
        <f>I624+I628+I632+I636+I640+I644+I648+I652+I656</f>
        <v>0</v>
      </c>
      <c r="J620" s="39"/>
      <c r="K620" s="48"/>
      <c r="L620" s="48"/>
      <c r="M620" s="48"/>
    </row>
    <row r="621" spans="1:13" ht="12.75" customHeight="1">
      <c r="A621" s="436"/>
      <c r="B621" s="439"/>
      <c r="C621" s="35">
        <v>2017</v>
      </c>
      <c r="D621" s="57">
        <f>E621+F621+G621+H621+I621</f>
        <v>0</v>
      </c>
      <c r="E621" s="65">
        <v>0</v>
      </c>
      <c r="F621" s="65">
        <v>0</v>
      </c>
      <c r="G621" s="65">
        <v>0</v>
      </c>
      <c r="H621" s="65">
        <v>0</v>
      </c>
      <c r="I621" s="59">
        <f>I625+I629+I633+I637+I641+I645+I649+I653+I657</f>
        <v>0</v>
      </c>
      <c r="J621" s="39"/>
      <c r="K621" s="48"/>
      <c r="L621" s="48"/>
      <c r="M621" s="48"/>
    </row>
    <row r="622" spans="1:13" ht="12.75" customHeight="1">
      <c r="A622" s="436" t="s">
        <v>582</v>
      </c>
      <c r="B622" s="438" t="s">
        <v>583</v>
      </c>
      <c r="C622" s="37" t="s">
        <v>19</v>
      </c>
      <c r="D622" s="62">
        <f t="shared" ref="D622:I622" si="155">D623+D624+D625</f>
        <v>1.8626478000000002</v>
      </c>
      <c r="E622" s="62">
        <f t="shared" si="155"/>
        <v>0</v>
      </c>
      <c r="F622" s="62">
        <f t="shared" si="155"/>
        <v>0</v>
      </c>
      <c r="G622" s="62">
        <f t="shared" si="155"/>
        <v>1.8156000000000003</v>
      </c>
      <c r="H622" s="62">
        <f t="shared" si="155"/>
        <v>4.7047800000000001E-2</v>
      </c>
      <c r="I622" s="62">
        <f t="shared" si="155"/>
        <v>0</v>
      </c>
      <c r="J622" s="39"/>
    </row>
    <row r="623" spans="1:13">
      <c r="A623" s="436"/>
      <c r="B623" s="438"/>
      <c r="C623" s="35">
        <v>2015</v>
      </c>
      <c r="D623" s="57">
        <f>E623+F623+G623+H623+I623</f>
        <v>0.62224780000000002</v>
      </c>
      <c r="E623" s="59">
        <f>E627+E631+E635+E639+E643+E647+E651+E655+E659</f>
        <v>0</v>
      </c>
      <c r="F623" s="59">
        <f>F627+F631+F635+F639+F643+F647+F651+F655+F659</f>
        <v>0</v>
      </c>
      <c r="G623" s="59">
        <f>G627+G631+G635+G639+G643+G647+G651+G655+G659</f>
        <v>0.60520000000000007</v>
      </c>
      <c r="H623" s="59">
        <f>H627+H631+H635+H639+H643+H647+H651+H655+H659</f>
        <v>1.7047799999999998E-2</v>
      </c>
      <c r="I623" s="59">
        <f>I627+I631+I635+I639+I643+I647+I651+I655+I659</f>
        <v>0</v>
      </c>
      <c r="J623" s="39"/>
    </row>
    <row r="624" spans="1:13">
      <c r="A624" s="436"/>
      <c r="B624" s="438"/>
      <c r="C624" s="35">
        <v>2016</v>
      </c>
      <c r="D624" s="57">
        <f>E624+F624+G624+H624+I624</f>
        <v>0.62020000000000008</v>
      </c>
      <c r="E624" s="59">
        <f t="shared" ref="E624:I625" si="156">E628+E632+E636+E640+E644+E648+E652+E656+E660</f>
        <v>0</v>
      </c>
      <c r="F624" s="59">
        <f t="shared" si="156"/>
        <v>0</v>
      </c>
      <c r="G624" s="59">
        <f t="shared" si="156"/>
        <v>0.60520000000000007</v>
      </c>
      <c r="H624" s="59">
        <f t="shared" si="156"/>
        <v>1.4999999999999999E-2</v>
      </c>
      <c r="I624" s="59">
        <f t="shared" si="156"/>
        <v>0</v>
      </c>
      <c r="J624" s="39"/>
    </row>
    <row r="625" spans="1:12">
      <c r="A625" s="436"/>
      <c r="B625" s="438"/>
      <c r="C625" s="35">
        <v>2017</v>
      </c>
      <c r="D625" s="57">
        <f>E625+F625+G625+H625+I625</f>
        <v>0.62020000000000008</v>
      </c>
      <c r="E625" s="59">
        <f t="shared" si="156"/>
        <v>0</v>
      </c>
      <c r="F625" s="59">
        <f t="shared" si="156"/>
        <v>0</v>
      </c>
      <c r="G625" s="59">
        <f t="shared" si="156"/>
        <v>0.60520000000000007</v>
      </c>
      <c r="H625" s="59">
        <f t="shared" si="156"/>
        <v>1.4999999999999999E-2</v>
      </c>
      <c r="I625" s="59">
        <f t="shared" si="156"/>
        <v>0</v>
      </c>
      <c r="J625" s="39"/>
    </row>
    <row r="626" spans="1:12">
      <c r="A626" s="436" t="s">
        <v>584</v>
      </c>
      <c r="B626" s="437" t="s">
        <v>585</v>
      </c>
      <c r="C626" s="37" t="s">
        <v>19</v>
      </c>
      <c r="D626" s="62">
        <f t="shared" ref="D626:I626" si="157">D627+D628+D629</f>
        <v>1.7466000000000002</v>
      </c>
      <c r="E626" s="62">
        <f t="shared" si="157"/>
        <v>0</v>
      </c>
      <c r="F626" s="62">
        <f t="shared" si="157"/>
        <v>0</v>
      </c>
      <c r="G626" s="62">
        <f t="shared" si="157"/>
        <v>1.7466000000000002</v>
      </c>
      <c r="H626" s="62">
        <f t="shared" si="157"/>
        <v>0</v>
      </c>
      <c r="I626" s="62">
        <f t="shared" si="157"/>
        <v>0</v>
      </c>
      <c r="J626" s="39"/>
    </row>
    <row r="627" spans="1:12">
      <c r="A627" s="436"/>
      <c r="B627" s="437"/>
      <c r="C627" s="35">
        <v>2015</v>
      </c>
      <c r="D627" s="57">
        <f>E627+F627+G627+H627+I627</f>
        <v>0.58220000000000005</v>
      </c>
      <c r="E627" s="65">
        <v>0</v>
      </c>
      <c r="F627" s="65">
        <v>0</v>
      </c>
      <c r="G627" s="65">
        <f>582200/1000000</f>
        <v>0.58220000000000005</v>
      </c>
      <c r="H627" s="65">
        <v>0</v>
      </c>
      <c r="I627" s="65">
        <v>0</v>
      </c>
      <c r="J627" s="39"/>
    </row>
    <row r="628" spans="1:12">
      <c r="A628" s="436"/>
      <c r="B628" s="437"/>
      <c r="C628" s="35">
        <v>2016</v>
      </c>
      <c r="D628" s="57">
        <f>E628+F628+G628+H628+I628</f>
        <v>0.58220000000000005</v>
      </c>
      <c r="E628" s="65">
        <v>0</v>
      </c>
      <c r="F628" s="65">
        <v>0</v>
      </c>
      <c r="G628" s="65">
        <f>582200/1000000</f>
        <v>0.58220000000000005</v>
      </c>
      <c r="H628" s="65">
        <v>0</v>
      </c>
      <c r="I628" s="65">
        <v>0</v>
      </c>
      <c r="J628" s="39"/>
    </row>
    <row r="629" spans="1:12">
      <c r="A629" s="436"/>
      <c r="B629" s="437"/>
      <c r="C629" s="35">
        <v>2017</v>
      </c>
      <c r="D629" s="57">
        <f>E629+F629+G629+H629+I629</f>
        <v>0.58220000000000005</v>
      </c>
      <c r="E629" s="65">
        <v>0</v>
      </c>
      <c r="F629" s="65">
        <v>0</v>
      </c>
      <c r="G629" s="65">
        <f>582200/1000000</f>
        <v>0.58220000000000005</v>
      </c>
      <c r="H629" s="65">
        <v>0</v>
      </c>
      <c r="I629" s="65">
        <v>0</v>
      </c>
      <c r="J629" s="39"/>
    </row>
    <row r="630" spans="1:12">
      <c r="A630" s="436" t="s">
        <v>586</v>
      </c>
      <c r="B630" s="437" t="s">
        <v>587</v>
      </c>
      <c r="C630" s="37" t="s">
        <v>19</v>
      </c>
      <c r="D630" s="62">
        <f t="shared" ref="D630:I630" si="158">D631+D632+D633</f>
        <v>6.9000000000000006E-2</v>
      </c>
      <c r="E630" s="62">
        <f t="shared" si="158"/>
        <v>0</v>
      </c>
      <c r="F630" s="62">
        <f t="shared" si="158"/>
        <v>0</v>
      </c>
      <c r="G630" s="62">
        <f t="shared" si="158"/>
        <v>6.9000000000000006E-2</v>
      </c>
      <c r="H630" s="62">
        <f t="shared" si="158"/>
        <v>0</v>
      </c>
      <c r="I630" s="62">
        <f t="shared" si="158"/>
        <v>0</v>
      </c>
      <c r="J630" s="39"/>
    </row>
    <row r="631" spans="1:12">
      <c r="A631" s="436"/>
      <c r="B631" s="437"/>
      <c r="C631" s="35">
        <v>2015</v>
      </c>
      <c r="D631" s="57">
        <f>E631+F631+G631+H631+I631</f>
        <v>2.3E-2</v>
      </c>
      <c r="E631" s="65">
        <v>0</v>
      </c>
      <c r="F631" s="65">
        <v>0</v>
      </c>
      <c r="G631" s="65">
        <f>23000/1000000</f>
        <v>2.3E-2</v>
      </c>
      <c r="H631" s="65">
        <v>0</v>
      </c>
      <c r="I631" s="65">
        <v>0</v>
      </c>
      <c r="J631" s="39"/>
    </row>
    <row r="632" spans="1:12">
      <c r="A632" s="436"/>
      <c r="B632" s="437"/>
      <c r="C632" s="35">
        <v>2016</v>
      </c>
      <c r="D632" s="57">
        <f>E632+F632+G632+H632+I632</f>
        <v>2.3E-2</v>
      </c>
      <c r="E632" s="65">
        <v>0</v>
      </c>
      <c r="F632" s="65">
        <v>0</v>
      </c>
      <c r="G632" s="65">
        <f>23000/1000000</f>
        <v>2.3E-2</v>
      </c>
      <c r="H632" s="65">
        <v>0</v>
      </c>
      <c r="I632" s="65">
        <v>0</v>
      </c>
      <c r="J632" s="39"/>
    </row>
    <row r="633" spans="1:12">
      <c r="A633" s="436"/>
      <c r="B633" s="437"/>
      <c r="C633" s="35">
        <v>2017</v>
      </c>
      <c r="D633" s="57">
        <f>E633+F633+G633+H633+I633</f>
        <v>2.3E-2</v>
      </c>
      <c r="E633" s="65">
        <v>0</v>
      </c>
      <c r="F633" s="65">
        <v>0</v>
      </c>
      <c r="G633" s="65">
        <f>23000/1000000</f>
        <v>2.3E-2</v>
      </c>
      <c r="H633" s="65">
        <v>0</v>
      </c>
      <c r="I633" s="65">
        <v>0</v>
      </c>
      <c r="J633" s="39"/>
    </row>
    <row r="634" spans="1:12">
      <c r="A634" s="436" t="s">
        <v>588</v>
      </c>
      <c r="B634" s="437" t="s">
        <v>589</v>
      </c>
      <c r="C634" s="37" t="s">
        <v>19</v>
      </c>
      <c r="D634" s="62">
        <f t="shared" ref="D634:I634" si="159">D635+D636+D637</f>
        <v>0</v>
      </c>
      <c r="E634" s="62">
        <f t="shared" si="159"/>
        <v>0</v>
      </c>
      <c r="F634" s="62">
        <f t="shared" si="159"/>
        <v>0</v>
      </c>
      <c r="G634" s="62">
        <f t="shared" si="159"/>
        <v>0</v>
      </c>
      <c r="H634" s="62">
        <f t="shared" si="159"/>
        <v>0</v>
      </c>
      <c r="I634" s="62">
        <f t="shared" si="159"/>
        <v>0</v>
      </c>
      <c r="J634" s="39"/>
    </row>
    <row r="635" spans="1:12" ht="17.25" customHeight="1">
      <c r="A635" s="436"/>
      <c r="B635" s="437"/>
      <c r="C635" s="35">
        <v>2015</v>
      </c>
      <c r="D635" s="57">
        <f>E635+F635+G635+H635+I635</f>
        <v>0</v>
      </c>
      <c r="E635" s="65">
        <v>0</v>
      </c>
      <c r="F635" s="65">
        <v>0</v>
      </c>
      <c r="G635" s="65">
        <v>0</v>
      </c>
      <c r="H635" s="65">
        <v>0</v>
      </c>
      <c r="I635" s="65">
        <v>0</v>
      </c>
      <c r="J635" s="39"/>
    </row>
    <row r="636" spans="1:12">
      <c r="A636" s="436"/>
      <c r="B636" s="437"/>
      <c r="C636" s="35">
        <v>2016</v>
      </c>
      <c r="D636" s="57">
        <f>E636+F636+G636+H636+I636</f>
        <v>0</v>
      </c>
      <c r="E636" s="65">
        <v>0</v>
      </c>
      <c r="F636" s="65">
        <v>0</v>
      </c>
      <c r="G636" s="65">
        <v>0</v>
      </c>
      <c r="H636" s="65">
        <v>0</v>
      </c>
      <c r="I636" s="65">
        <v>0</v>
      </c>
      <c r="J636" s="39"/>
    </row>
    <row r="637" spans="1:12">
      <c r="A637" s="436"/>
      <c r="B637" s="437"/>
      <c r="C637" s="35">
        <v>2017</v>
      </c>
      <c r="D637" s="57">
        <f>E637+F637+G637+H637+I637</f>
        <v>0</v>
      </c>
      <c r="E637" s="65">
        <v>0</v>
      </c>
      <c r="F637" s="65">
        <v>0</v>
      </c>
      <c r="G637" s="65">
        <v>0</v>
      </c>
      <c r="H637" s="65">
        <v>0</v>
      </c>
      <c r="I637" s="65">
        <v>0</v>
      </c>
      <c r="J637" s="39"/>
    </row>
    <row r="638" spans="1:12">
      <c r="A638" s="436" t="s">
        <v>590</v>
      </c>
      <c r="B638" s="437" t="s">
        <v>591</v>
      </c>
      <c r="C638" s="37" t="s">
        <v>19</v>
      </c>
      <c r="D638" s="62">
        <f t="shared" ref="D638:I638" si="160">D639+D640+D641</f>
        <v>0</v>
      </c>
      <c r="E638" s="62">
        <f t="shared" si="160"/>
        <v>0</v>
      </c>
      <c r="F638" s="62">
        <f t="shared" si="160"/>
        <v>0</v>
      </c>
      <c r="G638" s="62">
        <f t="shared" si="160"/>
        <v>0</v>
      </c>
      <c r="H638" s="62">
        <f t="shared" si="160"/>
        <v>0</v>
      </c>
      <c r="I638" s="62">
        <f t="shared" si="160"/>
        <v>0</v>
      </c>
      <c r="J638" s="39"/>
      <c r="K638" s="66"/>
      <c r="L638" s="67"/>
    </row>
    <row r="639" spans="1:12">
      <c r="A639" s="436"/>
      <c r="B639" s="437"/>
      <c r="C639" s="35">
        <v>2015</v>
      </c>
      <c r="D639" s="57">
        <f>E639+F639+G639+H639+I639</f>
        <v>0</v>
      </c>
      <c r="E639" s="65">
        <v>0</v>
      </c>
      <c r="F639" s="65">
        <v>0</v>
      </c>
      <c r="G639" s="65">
        <v>0</v>
      </c>
      <c r="H639" s="65">
        <v>0</v>
      </c>
      <c r="I639" s="65">
        <v>0</v>
      </c>
      <c r="J639" s="39"/>
    </row>
    <row r="640" spans="1:12">
      <c r="A640" s="436"/>
      <c r="B640" s="437"/>
      <c r="C640" s="35">
        <v>2016</v>
      </c>
      <c r="D640" s="57">
        <f>E640+F640+G640+H640+I640</f>
        <v>0</v>
      </c>
      <c r="E640" s="65">
        <v>0</v>
      </c>
      <c r="F640" s="65">
        <v>0</v>
      </c>
      <c r="G640" s="65">
        <v>0</v>
      </c>
      <c r="H640" s="65">
        <v>0</v>
      </c>
      <c r="I640" s="65">
        <v>0</v>
      </c>
      <c r="J640" s="39"/>
    </row>
    <row r="641" spans="1:10">
      <c r="A641" s="436"/>
      <c r="B641" s="437"/>
      <c r="C641" s="35">
        <v>2017</v>
      </c>
      <c r="D641" s="57">
        <f>E641+F641+G641+H641+I641</f>
        <v>0</v>
      </c>
      <c r="E641" s="65">
        <v>0</v>
      </c>
      <c r="F641" s="65">
        <v>0</v>
      </c>
      <c r="G641" s="65">
        <v>0</v>
      </c>
      <c r="H641" s="65">
        <v>0</v>
      </c>
      <c r="I641" s="65">
        <v>0</v>
      </c>
      <c r="J641" s="39"/>
    </row>
    <row r="642" spans="1:10">
      <c r="A642" s="436" t="s">
        <v>592</v>
      </c>
      <c r="B642" s="437" t="s">
        <v>593</v>
      </c>
      <c r="C642" s="37" t="s">
        <v>19</v>
      </c>
      <c r="D642" s="62">
        <f t="shared" ref="D642:I642" si="161">D643+D644+D645</f>
        <v>0</v>
      </c>
      <c r="E642" s="62">
        <f t="shared" si="161"/>
        <v>0</v>
      </c>
      <c r="F642" s="62">
        <f t="shared" si="161"/>
        <v>0</v>
      </c>
      <c r="G642" s="62">
        <f t="shared" si="161"/>
        <v>0</v>
      </c>
      <c r="H642" s="62">
        <f t="shared" si="161"/>
        <v>0</v>
      </c>
      <c r="I642" s="62">
        <f t="shared" si="161"/>
        <v>0</v>
      </c>
      <c r="J642" s="39"/>
    </row>
    <row r="643" spans="1:10">
      <c r="A643" s="436"/>
      <c r="B643" s="437"/>
      <c r="C643" s="35">
        <v>2015</v>
      </c>
      <c r="D643" s="57">
        <f>E643+F643+G643+H643+I643</f>
        <v>0</v>
      </c>
      <c r="E643" s="65">
        <v>0</v>
      </c>
      <c r="F643" s="65">
        <v>0</v>
      </c>
      <c r="G643" s="65">
        <v>0</v>
      </c>
      <c r="H643" s="65">
        <v>0</v>
      </c>
      <c r="I643" s="65">
        <v>0</v>
      </c>
      <c r="J643" s="39"/>
    </row>
    <row r="644" spans="1:10">
      <c r="A644" s="436"/>
      <c r="B644" s="437"/>
      <c r="C644" s="35">
        <v>2016</v>
      </c>
      <c r="D644" s="57">
        <f>E644+F644+G644+H644+I644</f>
        <v>0</v>
      </c>
      <c r="E644" s="65">
        <v>0</v>
      </c>
      <c r="F644" s="65">
        <v>0</v>
      </c>
      <c r="G644" s="65">
        <v>0</v>
      </c>
      <c r="H644" s="65">
        <v>0</v>
      </c>
      <c r="I644" s="65">
        <v>0</v>
      </c>
      <c r="J644" s="39"/>
    </row>
    <row r="645" spans="1:10">
      <c r="A645" s="436"/>
      <c r="B645" s="437"/>
      <c r="C645" s="35">
        <v>2017</v>
      </c>
      <c r="D645" s="57">
        <f>E645+F645+G645+H645+I645</f>
        <v>0</v>
      </c>
      <c r="E645" s="65">
        <v>0</v>
      </c>
      <c r="F645" s="65">
        <v>0</v>
      </c>
      <c r="G645" s="65">
        <v>0</v>
      </c>
      <c r="H645" s="65">
        <v>0</v>
      </c>
      <c r="I645" s="65">
        <v>0</v>
      </c>
      <c r="J645" s="39"/>
    </row>
    <row r="646" spans="1:10" ht="26.25" customHeight="1">
      <c r="A646" s="436" t="s">
        <v>594</v>
      </c>
      <c r="B646" s="437" t="s">
        <v>595</v>
      </c>
      <c r="C646" s="37" t="s">
        <v>19</v>
      </c>
      <c r="D646" s="62">
        <f t="shared" ref="D646:I646" si="162">D647+D648+D649</f>
        <v>0</v>
      </c>
      <c r="E646" s="62">
        <f t="shared" si="162"/>
        <v>0</v>
      </c>
      <c r="F646" s="62">
        <f t="shared" si="162"/>
        <v>0</v>
      </c>
      <c r="G646" s="62">
        <f t="shared" si="162"/>
        <v>0</v>
      </c>
      <c r="H646" s="62">
        <f t="shared" si="162"/>
        <v>0</v>
      </c>
      <c r="I646" s="62">
        <f t="shared" si="162"/>
        <v>0</v>
      </c>
      <c r="J646" s="39"/>
    </row>
    <row r="647" spans="1:10">
      <c r="A647" s="436"/>
      <c r="B647" s="437"/>
      <c r="C647" s="35">
        <v>2015</v>
      </c>
      <c r="D647" s="57">
        <f>E647+F647+G647+H647+I647</f>
        <v>0</v>
      </c>
      <c r="E647" s="65">
        <v>0</v>
      </c>
      <c r="F647" s="65">
        <v>0</v>
      </c>
      <c r="G647" s="65">
        <v>0</v>
      </c>
      <c r="H647" s="65">
        <v>0</v>
      </c>
      <c r="I647" s="65">
        <v>0</v>
      </c>
      <c r="J647" s="39"/>
    </row>
    <row r="648" spans="1:10">
      <c r="A648" s="436"/>
      <c r="B648" s="437"/>
      <c r="C648" s="35">
        <v>2016</v>
      </c>
      <c r="D648" s="57">
        <f>E648+F648+G648+H648+I648</f>
        <v>0</v>
      </c>
      <c r="E648" s="65">
        <v>0</v>
      </c>
      <c r="F648" s="65">
        <v>0</v>
      </c>
      <c r="G648" s="65">
        <v>0</v>
      </c>
      <c r="H648" s="65">
        <v>0</v>
      </c>
      <c r="I648" s="65">
        <v>0</v>
      </c>
      <c r="J648" s="39"/>
    </row>
    <row r="649" spans="1:10">
      <c r="A649" s="436"/>
      <c r="B649" s="437"/>
      <c r="C649" s="35">
        <v>2017</v>
      </c>
      <c r="D649" s="57">
        <f>E649+F649+G649+H649+I649</f>
        <v>0</v>
      </c>
      <c r="E649" s="65">
        <v>0</v>
      </c>
      <c r="F649" s="65">
        <v>0</v>
      </c>
      <c r="G649" s="65">
        <v>0</v>
      </c>
      <c r="H649" s="65">
        <v>0</v>
      </c>
      <c r="I649" s="65">
        <v>0</v>
      </c>
      <c r="J649" s="39"/>
    </row>
    <row r="650" spans="1:10">
      <c r="A650" s="436" t="s">
        <v>596</v>
      </c>
      <c r="B650" s="437" t="s">
        <v>597</v>
      </c>
      <c r="C650" s="37" t="s">
        <v>19</v>
      </c>
      <c r="D650" s="62">
        <f t="shared" ref="D650:I650" si="163">D651+D652+D653</f>
        <v>0</v>
      </c>
      <c r="E650" s="62">
        <f t="shared" si="163"/>
        <v>0</v>
      </c>
      <c r="F650" s="62">
        <f t="shared" si="163"/>
        <v>0</v>
      </c>
      <c r="G650" s="62">
        <f t="shared" si="163"/>
        <v>0</v>
      </c>
      <c r="H650" s="62">
        <f t="shared" si="163"/>
        <v>0</v>
      </c>
      <c r="I650" s="62">
        <f t="shared" si="163"/>
        <v>0</v>
      </c>
      <c r="J650" s="39"/>
    </row>
    <row r="651" spans="1:10">
      <c r="A651" s="436"/>
      <c r="B651" s="437"/>
      <c r="C651" s="35">
        <v>2015</v>
      </c>
      <c r="D651" s="57">
        <f>E651+F651+G651+H651+I651</f>
        <v>0</v>
      </c>
      <c r="E651" s="65">
        <v>0</v>
      </c>
      <c r="F651" s="65">
        <v>0</v>
      </c>
      <c r="G651" s="65">
        <v>0</v>
      </c>
      <c r="H651" s="65">
        <v>0</v>
      </c>
      <c r="I651" s="65">
        <v>0</v>
      </c>
      <c r="J651" s="39"/>
    </row>
    <row r="652" spans="1:10">
      <c r="A652" s="436"/>
      <c r="B652" s="437"/>
      <c r="C652" s="35">
        <v>2016</v>
      </c>
      <c r="D652" s="57">
        <f>E652+F652+G652+H652+I652</f>
        <v>0</v>
      </c>
      <c r="E652" s="65">
        <v>0</v>
      </c>
      <c r="F652" s="65">
        <v>0</v>
      </c>
      <c r="G652" s="65">
        <v>0</v>
      </c>
      <c r="H652" s="65">
        <v>0</v>
      </c>
      <c r="I652" s="65">
        <v>0</v>
      </c>
      <c r="J652" s="39"/>
    </row>
    <row r="653" spans="1:10" ht="29.45" customHeight="1">
      <c r="A653" s="436"/>
      <c r="B653" s="437"/>
      <c r="C653" s="35">
        <v>2017</v>
      </c>
      <c r="D653" s="57">
        <f>E653+F653+G653+H653+I653</f>
        <v>0</v>
      </c>
      <c r="E653" s="65">
        <v>0</v>
      </c>
      <c r="F653" s="65">
        <v>0</v>
      </c>
      <c r="G653" s="65">
        <v>0</v>
      </c>
      <c r="H653" s="65">
        <v>0</v>
      </c>
      <c r="I653" s="65">
        <v>0</v>
      </c>
      <c r="J653" s="39"/>
    </row>
    <row r="654" spans="1:10" ht="26.25" customHeight="1">
      <c r="A654" s="436" t="s">
        <v>598</v>
      </c>
      <c r="B654" s="437" t="s">
        <v>599</v>
      </c>
      <c r="C654" s="37" t="s">
        <v>19</v>
      </c>
      <c r="D654" s="62">
        <f t="shared" ref="D654:I654" si="164">D655+D656+D657</f>
        <v>4.7047800000000001E-2</v>
      </c>
      <c r="E654" s="62">
        <f t="shared" si="164"/>
        <v>0</v>
      </c>
      <c r="F654" s="62">
        <f t="shared" si="164"/>
        <v>0</v>
      </c>
      <c r="G654" s="62">
        <f t="shared" si="164"/>
        <v>0</v>
      </c>
      <c r="H654" s="62">
        <f t="shared" si="164"/>
        <v>4.7047800000000001E-2</v>
      </c>
      <c r="I654" s="62">
        <f t="shared" si="164"/>
        <v>0</v>
      </c>
      <c r="J654" s="39"/>
    </row>
    <row r="655" spans="1:10">
      <c r="A655" s="436"/>
      <c r="B655" s="437"/>
      <c r="C655" s="35">
        <v>2015</v>
      </c>
      <c r="D655" s="57">
        <f>E655+F655+G655+H655+I655</f>
        <v>1.7047799999999998E-2</v>
      </c>
      <c r="E655" s="65">
        <v>0</v>
      </c>
      <c r="F655" s="65">
        <v>0</v>
      </c>
      <c r="G655" s="65">
        <v>0</v>
      </c>
      <c r="H655" s="65">
        <f>17047.8/1000000</f>
        <v>1.7047799999999998E-2</v>
      </c>
      <c r="I655" s="65">
        <v>0</v>
      </c>
      <c r="J655" s="39"/>
    </row>
    <row r="656" spans="1:10">
      <c r="A656" s="436"/>
      <c r="B656" s="437"/>
      <c r="C656" s="35">
        <v>2016</v>
      </c>
      <c r="D656" s="57">
        <f>E656+F656+G656+H656+I656</f>
        <v>1.4999999999999999E-2</v>
      </c>
      <c r="E656" s="65">
        <v>0</v>
      </c>
      <c r="F656" s="65">
        <v>0</v>
      </c>
      <c r="G656" s="65">
        <v>0</v>
      </c>
      <c r="H656" s="65">
        <f>15000/1000000</f>
        <v>1.4999999999999999E-2</v>
      </c>
      <c r="I656" s="65">
        <v>0</v>
      </c>
      <c r="J656" s="39"/>
    </row>
    <row r="657" spans="1:10">
      <c r="A657" s="436"/>
      <c r="B657" s="437"/>
      <c r="C657" s="35">
        <v>2017</v>
      </c>
      <c r="D657" s="57">
        <f>E657+F657+G657+H657+I657</f>
        <v>1.4999999999999999E-2</v>
      </c>
      <c r="E657" s="65">
        <v>0</v>
      </c>
      <c r="F657" s="65">
        <v>0</v>
      </c>
      <c r="G657" s="65">
        <v>0</v>
      </c>
      <c r="H657" s="65">
        <f>15000/1000000</f>
        <v>1.4999999999999999E-2</v>
      </c>
      <c r="I657" s="65">
        <v>0</v>
      </c>
      <c r="J657" s="39"/>
    </row>
    <row r="658" spans="1:10">
      <c r="A658" s="436" t="s">
        <v>600</v>
      </c>
      <c r="B658" s="437" t="s">
        <v>601</v>
      </c>
      <c r="C658" s="37" t="s">
        <v>19</v>
      </c>
      <c r="D658" s="62">
        <f t="shared" ref="D658:I658" si="165">D659+D660+D661</f>
        <v>0</v>
      </c>
      <c r="E658" s="62">
        <f t="shared" si="165"/>
        <v>0</v>
      </c>
      <c r="F658" s="62">
        <f t="shared" si="165"/>
        <v>0</v>
      </c>
      <c r="G658" s="62">
        <f t="shared" si="165"/>
        <v>0</v>
      </c>
      <c r="H658" s="62">
        <f t="shared" si="165"/>
        <v>0</v>
      </c>
      <c r="I658" s="62">
        <f t="shared" si="165"/>
        <v>0</v>
      </c>
      <c r="J658" s="39"/>
    </row>
    <row r="659" spans="1:10">
      <c r="A659" s="436"/>
      <c r="B659" s="437"/>
      <c r="C659" s="35">
        <v>2015</v>
      </c>
      <c r="D659" s="57">
        <f>E659+F659+G659+H659+I659</f>
        <v>0</v>
      </c>
      <c r="E659" s="65">
        <v>0</v>
      </c>
      <c r="F659" s="65">
        <v>0</v>
      </c>
      <c r="G659" s="65">
        <v>0</v>
      </c>
      <c r="H659" s="65">
        <v>0</v>
      </c>
      <c r="I659" s="65">
        <v>0</v>
      </c>
      <c r="J659" s="39"/>
    </row>
    <row r="660" spans="1:10">
      <c r="A660" s="436"/>
      <c r="B660" s="437"/>
      <c r="C660" s="35">
        <v>2016</v>
      </c>
      <c r="D660" s="57">
        <f>E660+F660+G660+H660+I660</f>
        <v>0</v>
      </c>
      <c r="E660" s="65">
        <v>0</v>
      </c>
      <c r="F660" s="65">
        <v>0</v>
      </c>
      <c r="G660" s="65">
        <v>0</v>
      </c>
      <c r="H660" s="65">
        <v>0</v>
      </c>
      <c r="I660" s="65">
        <v>0</v>
      </c>
      <c r="J660" s="39"/>
    </row>
    <row r="661" spans="1:10">
      <c r="A661" s="436"/>
      <c r="B661" s="437"/>
      <c r="C661" s="35">
        <v>2017</v>
      </c>
      <c r="D661" s="57">
        <f>E661+F661+G661+H661+I661</f>
        <v>0</v>
      </c>
      <c r="E661" s="65">
        <v>0</v>
      </c>
      <c r="F661" s="65">
        <v>0</v>
      </c>
      <c r="G661" s="65">
        <v>0</v>
      </c>
      <c r="H661" s="65">
        <v>0</v>
      </c>
      <c r="I661" s="65">
        <v>0</v>
      </c>
      <c r="J661" s="39"/>
    </row>
    <row r="662" spans="1:10">
      <c r="C662" s="70"/>
      <c r="D662" s="70"/>
      <c r="E662" s="70"/>
      <c r="F662" s="70"/>
      <c r="G662" s="70"/>
    </row>
    <row r="663" spans="1:10">
      <c r="C663" s="70"/>
      <c r="D663" s="70"/>
      <c r="E663" s="70"/>
      <c r="F663" s="70"/>
      <c r="G663" s="70"/>
    </row>
    <row r="664" spans="1:10">
      <c r="C664" s="70"/>
      <c r="D664" s="70"/>
      <c r="E664" s="70"/>
      <c r="F664" s="70"/>
      <c r="G664" s="70"/>
    </row>
    <row r="665" spans="1:10">
      <c r="C665" s="70"/>
      <c r="D665" s="70"/>
      <c r="E665" s="70"/>
      <c r="F665" s="70"/>
      <c r="G665" s="70"/>
    </row>
    <row r="666" spans="1:10">
      <c r="C666" s="70"/>
      <c r="D666" s="70"/>
      <c r="E666" s="70"/>
      <c r="F666" s="70"/>
      <c r="G666" s="70"/>
    </row>
    <row r="667" spans="1:10">
      <c r="C667" s="70"/>
      <c r="D667" s="70"/>
      <c r="E667" s="70"/>
      <c r="F667" s="70"/>
      <c r="G667" s="70"/>
    </row>
    <row r="668" spans="1:10">
      <c r="C668" s="70"/>
      <c r="D668" s="70"/>
      <c r="E668" s="70"/>
      <c r="F668" s="70"/>
      <c r="G668" s="70"/>
    </row>
    <row r="669" spans="1:10">
      <c r="C669" s="70"/>
      <c r="D669" s="70"/>
      <c r="E669" s="70"/>
      <c r="F669" s="70"/>
      <c r="G669" s="70"/>
    </row>
    <row r="670" spans="1:10">
      <c r="C670" s="70"/>
      <c r="D670" s="70"/>
      <c r="E670" s="70"/>
      <c r="F670" s="70"/>
      <c r="G670" s="70"/>
    </row>
    <row r="671" spans="1:10">
      <c r="C671" s="70"/>
      <c r="D671" s="70"/>
      <c r="E671" s="70"/>
      <c r="F671" s="70"/>
      <c r="G671" s="70"/>
    </row>
    <row r="672" spans="1:10">
      <c r="C672" s="70"/>
      <c r="D672" s="70"/>
      <c r="E672" s="70"/>
      <c r="F672" s="70"/>
      <c r="G672" s="70"/>
    </row>
    <row r="673" spans="3:7">
      <c r="C673" s="70"/>
      <c r="D673" s="70"/>
      <c r="E673" s="70"/>
      <c r="F673" s="70"/>
      <c r="G673" s="70"/>
    </row>
    <row r="674" spans="3:7">
      <c r="C674" s="70"/>
      <c r="D674" s="70"/>
      <c r="E674" s="70"/>
      <c r="F674" s="70"/>
      <c r="G674" s="70"/>
    </row>
    <row r="675" spans="3:7">
      <c r="C675" s="70"/>
      <c r="D675" s="70"/>
      <c r="E675" s="70"/>
      <c r="F675" s="70"/>
      <c r="G675" s="70"/>
    </row>
    <row r="676" spans="3:7">
      <c r="C676" s="70"/>
      <c r="D676" s="70"/>
      <c r="E676" s="70"/>
      <c r="F676" s="70"/>
      <c r="G676" s="70"/>
    </row>
    <row r="677" spans="3:7">
      <c r="C677" s="70"/>
      <c r="D677" s="70"/>
      <c r="E677" s="70"/>
      <c r="F677" s="70"/>
      <c r="G677" s="70"/>
    </row>
    <row r="678" spans="3:7">
      <c r="C678" s="70"/>
      <c r="D678" s="70"/>
      <c r="E678" s="70"/>
      <c r="F678" s="70"/>
      <c r="G678" s="70"/>
    </row>
    <row r="679" spans="3:7">
      <c r="C679" s="70"/>
      <c r="D679" s="70"/>
      <c r="E679" s="70"/>
      <c r="F679" s="70"/>
      <c r="G679" s="70"/>
    </row>
    <row r="680" spans="3:7">
      <c r="C680" s="70"/>
      <c r="D680" s="70"/>
      <c r="E680" s="70"/>
      <c r="F680" s="70"/>
      <c r="G680" s="70"/>
    </row>
    <row r="681" spans="3:7">
      <c r="C681" s="70"/>
      <c r="D681" s="70"/>
      <c r="E681" s="70"/>
      <c r="F681" s="70"/>
      <c r="G681" s="70"/>
    </row>
    <row r="682" spans="3:7">
      <c r="C682" s="70"/>
      <c r="D682" s="70"/>
      <c r="E682" s="70"/>
      <c r="F682" s="70"/>
      <c r="G682" s="70"/>
    </row>
    <row r="683" spans="3:7">
      <c r="C683" s="70"/>
      <c r="D683" s="70"/>
      <c r="E683" s="70"/>
      <c r="F683" s="70"/>
      <c r="G683" s="70"/>
    </row>
    <row r="684" spans="3:7">
      <c r="C684" s="70"/>
      <c r="D684" s="70"/>
      <c r="E684" s="70"/>
      <c r="F684" s="70"/>
      <c r="G684" s="70"/>
    </row>
    <row r="685" spans="3:7">
      <c r="C685" s="70"/>
      <c r="D685" s="70"/>
      <c r="E685" s="70"/>
      <c r="F685" s="70"/>
      <c r="G685" s="70"/>
    </row>
    <row r="686" spans="3:7">
      <c r="C686" s="70"/>
      <c r="D686" s="70"/>
      <c r="E686" s="70"/>
      <c r="F686" s="70"/>
      <c r="G686" s="70"/>
    </row>
    <row r="687" spans="3:7">
      <c r="C687" s="70"/>
      <c r="D687" s="70"/>
      <c r="E687" s="70"/>
      <c r="F687" s="70"/>
      <c r="G687" s="70"/>
    </row>
    <row r="688" spans="3:7">
      <c r="C688" s="70"/>
      <c r="D688" s="70"/>
      <c r="E688" s="70"/>
      <c r="F688" s="70"/>
      <c r="G688" s="70"/>
    </row>
    <row r="689" spans="3:7">
      <c r="C689" s="70"/>
      <c r="D689" s="70"/>
      <c r="E689" s="70"/>
      <c r="F689" s="70"/>
      <c r="G689" s="70"/>
    </row>
    <row r="690" spans="3:7">
      <c r="C690" s="70"/>
      <c r="D690" s="70"/>
      <c r="E690" s="70"/>
      <c r="F690" s="70"/>
      <c r="G690" s="70"/>
    </row>
    <row r="691" spans="3:7">
      <c r="C691" s="70"/>
      <c r="D691" s="70"/>
      <c r="E691" s="70"/>
      <c r="F691" s="70"/>
      <c r="G691" s="70"/>
    </row>
    <row r="692" spans="3:7">
      <c r="C692" s="70"/>
      <c r="D692" s="70"/>
      <c r="E692" s="70"/>
      <c r="F692" s="70"/>
      <c r="G692" s="70"/>
    </row>
    <row r="693" spans="3:7">
      <c r="C693" s="70"/>
      <c r="D693" s="70"/>
      <c r="E693" s="70"/>
      <c r="F693" s="70"/>
      <c r="G693" s="70"/>
    </row>
    <row r="694" spans="3:7">
      <c r="C694" s="70"/>
      <c r="D694" s="70"/>
      <c r="E694" s="70"/>
      <c r="F694" s="70"/>
      <c r="G694" s="70"/>
    </row>
    <row r="695" spans="3:7">
      <c r="C695" s="70"/>
      <c r="D695" s="70"/>
      <c r="E695" s="70"/>
      <c r="F695" s="70"/>
      <c r="G695" s="70"/>
    </row>
    <row r="696" spans="3:7">
      <c r="C696" s="70"/>
      <c r="D696" s="70"/>
      <c r="E696" s="70"/>
      <c r="F696" s="70"/>
      <c r="G696" s="70"/>
    </row>
    <row r="697" spans="3:7">
      <c r="C697" s="70"/>
      <c r="D697" s="70"/>
      <c r="E697" s="70"/>
      <c r="F697" s="70"/>
      <c r="G697" s="70"/>
    </row>
    <row r="698" spans="3:7">
      <c r="C698" s="70"/>
      <c r="D698" s="70"/>
      <c r="E698" s="70"/>
      <c r="F698" s="70"/>
      <c r="G698" s="70"/>
    </row>
    <row r="699" spans="3:7">
      <c r="C699" s="70"/>
      <c r="D699" s="70"/>
      <c r="E699" s="70"/>
      <c r="F699" s="70"/>
      <c r="G699" s="70"/>
    </row>
    <row r="700" spans="3:7">
      <c r="C700" s="70"/>
      <c r="D700" s="70"/>
      <c r="E700" s="70"/>
      <c r="F700" s="70"/>
      <c r="G700" s="70"/>
    </row>
    <row r="701" spans="3:7">
      <c r="C701" s="70"/>
      <c r="D701" s="70"/>
      <c r="E701" s="70"/>
      <c r="F701" s="70"/>
      <c r="G701" s="70"/>
    </row>
    <row r="702" spans="3:7">
      <c r="C702" s="70"/>
      <c r="D702" s="70"/>
      <c r="E702" s="70"/>
      <c r="F702" s="70"/>
      <c r="G702" s="70"/>
    </row>
    <row r="703" spans="3:7">
      <c r="C703" s="70"/>
      <c r="D703" s="70"/>
      <c r="E703" s="70"/>
      <c r="F703" s="70"/>
      <c r="G703" s="70"/>
    </row>
    <row r="704" spans="3:7">
      <c r="C704" s="70"/>
      <c r="D704" s="70"/>
      <c r="E704" s="70"/>
      <c r="F704" s="70"/>
      <c r="G704" s="70"/>
    </row>
    <row r="705" spans="3:7">
      <c r="C705" s="70"/>
      <c r="D705" s="70"/>
      <c r="E705" s="70"/>
      <c r="F705" s="70"/>
      <c r="G705" s="70"/>
    </row>
    <row r="706" spans="3:7">
      <c r="C706" s="70"/>
      <c r="D706" s="70"/>
      <c r="E706" s="70"/>
      <c r="F706" s="70"/>
      <c r="G706" s="70"/>
    </row>
    <row r="707" spans="3:7">
      <c r="C707" s="70"/>
      <c r="D707" s="70"/>
      <c r="E707" s="70"/>
      <c r="F707" s="70"/>
      <c r="G707" s="70"/>
    </row>
    <row r="708" spans="3:7">
      <c r="C708" s="70"/>
      <c r="D708" s="70"/>
      <c r="E708" s="70"/>
      <c r="F708" s="70"/>
      <c r="G708" s="70"/>
    </row>
  </sheetData>
  <mergeCells count="342">
    <mergeCell ref="B3:E3"/>
    <mergeCell ref="F3:I3"/>
    <mergeCell ref="A10:A13"/>
    <mergeCell ref="B10:B13"/>
    <mergeCell ref="A15:A18"/>
    <mergeCell ref="B15:B18"/>
    <mergeCell ref="A19:A22"/>
    <mergeCell ref="B19:B22"/>
    <mergeCell ref="A4:I4"/>
    <mergeCell ref="G5:I5"/>
    <mergeCell ref="A6:A9"/>
    <mergeCell ref="B6:B9"/>
    <mergeCell ref="C6:C9"/>
    <mergeCell ref="D6:D9"/>
    <mergeCell ref="E6:I7"/>
    <mergeCell ref="E8:E9"/>
    <mergeCell ref="F8:I8"/>
    <mergeCell ref="A35:A38"/>
    <mergeCell ref="B35:B38"/>
    <mergeCell ref="A39:A42"/>
    <mergeCell ref="B39:B42"/>
    <mergeCell ref="A43:A46"/>
    <mergeCell ref="B43:B46"/>
    <mergeCell ref="A23:A26"/>
    <mergeCell ref="B23:B26"/>
    <mergeCell ref="A27:A30"/>
    <mergeCell ref="B27:B30"/>
    <mergeCell ref="A31:A34"/>
    <mergeCell ref="B31:B34"/>
    <mergeCell ref="A59:A62"/>
    <mergeCell ref="B59:B62"/>
    <mergeCell ref="A63:A66"/>
    <mergeCell ref="B63:B66"/>
    <mergeCell ref="A67:A70"/>
    <mergeCell ref="B67:B70"/>
    <mergeCell ref="A47:A50"/>
    <mergeCell ref="B47:B50"/>
    <mergeCell ref="A51:A54"/>
    <mergeCell ref="B51:B54"/>
    <mergeCell ref="A55:A58"/>
    <mergeCell ref="B55:B58"/>
    <mergeCell ref="A83:A86"/>
    <mergeCell ref="B83:B86"/>
    <mergeCell ref="A87:A90"/>
    <mergeCell ref="B87:B90"/>
    <mergeCell ref="A91:A94"/>
    <mergeCell ref="B91:B94"/>
    <mergeCell ref="A71:A74"/>
    <mergeCell ref="B71:B74"/>
    <mergeCell ref="A75:A78"/>
    <mergeCell ref="B75:B78"/>
    <mergeCell ref="A79:A82"/>
    <mergeCell ref="B79:B82"/>
    <mergeCell ref="A107:A110"/>
    <mergeCell ref="B107:B110"/>
    <mergeCell ref="A111:A114"/>
    <mergeCell ref="B111:B114"/>
    <mergeCell ref="A115:A118"/>
    <mergeCell ref="B115:B118"/>
    <mergeCell ref="A95:A98"/>
    <mergeCell ref="B95:B98"/>
    <mergeCell ref="A99:A102"/>
    <mergeCell ref="B99:B102"/>
    <mergeCell ref="A103:A106"/>
    <mergeCell ref="B103:B106"/>
    <mergeCell ref="A131:A134"/>
    <mergeCell ref="B131:B134"/>
    <mergeCell ref="A135:A138"/>
    <mergeCell ref="B135:B138"/>
    <mergeCell ref="A139:A142"/>
    <mergeCell ref="B139:B142"/>
    <mergeCell ref="A119:A122"/>
    <mergeCell ref="B119:B122"/>
    <mergeCell ref="A123:A126"/>
    <mergeCell ref="B123:B126"/>
    <mergeCell ref="A127:A130"/>
    <mergeCell ref="B127:B130"/>
    <mergeCell ref="A155:A158"/>
    <mergeCell ref="B155:B158"/>
    <mergeCell ref="A159:A162"/>
    <mergeCell ref="B159:B162"/>
    <mergeCell ref="A163:A166"/>
    <mergeCell ref="B163:B166"/>
    <mergeCell ref="A143:A146"/>
    <mergeCell ref="B143:B146"/>
    <mergeCell ref="A147:A150"/>
    <mergeCell ref="B147:B150"/>
    <mergeCell ref="A151:A154"/>
    <mergeCell ref="B151:B154"/>
    <mergeCell ref="A179:A182"/>
    <mergeCell ref="B179:B182"/>
    <mergeCell ref="A183:A186"/>
    <mergeCell ref="B183:B186"/>
    <mergeCell ref="A187:A190"/>
    <mergeCell ref="B187:B190"/>
    <mergeCell ref="A167:A170"/>
    <mergeCell ref="B167:B170"/>
    <mergeCell ref="A171:A174"/>
    <mergeCell ref="B171:B174"/>
    <mergeCell ref="A175:A178"/>
    <mergeCell ref="B175:B178"/>
    <mergeCell ref="A203:A206"/>
    <mergeCell ref="B203:B206"/>
    <mergeCell ref="A207:A210"/>
    <mergeCell ref="B207:B210"/>
    <mergeCell ref="A211:A214"/>
    <mergeCell ref="B211:B214"/>
    <mergeCell ref="A191:A194"/>
    <mergeCell ref="B191:B194"/>
    <mergeCell ref="A195:A198"/>
    <mergeCell ref="B195:B198"/>
    <mergeCell ref="A199:A202"/>
    <mergeCell ref="B199:B202"/>
    <mergeCell ref="A227:A230"/>
    <mergeCell ref="B227:B230"/>
    <mergeCell ref="A231:A234"/>
    <mergeCell ref="B231:B234"/>
    <mergeCell ref="A235:A238"/>
    <mergeCell ref="B235:B238"/>
    <mergeCell ref="A215:A218"/>
    <mergeCell ref="B215:B218"/>
    <mergeCell ref="A219:A222"/>
    <mergeCell ref="B219:B222"/>
    <mergeCell ref="A223:A226"/>
    <mergeCell ref="B223:B226"/>
    <mergeCell ref="A252:A255"/>
    <mergeCell ref="B252:B255"/>
    <mergeCell ref="A256:A259"/>
    <mergeCell ref="B256:B259"/>
    <mergeCell ref="A260:A263"/>
    <mergeCell ref="B260:B263"/>
    <mergeCell ref="A239:A242"/>
    <mergeCell ref="B239:B242"/>
    <mergeCell ref="K240:L240"/>
    <mergeCell ref="K241:L241"/>
    <mergeCell ref="K242:L242"/>
    <mergeCell ref="A243:A246"/>
    <mergeCell ref="B243:B246"/>
    <mergeCell ref="K244:L244"/>
    <mergeCell ref="K245:L245"/>
    <mergeCell ref="K246:L246"/>
    <mergeCell ref="A276:A279"/>
    <mergeCell ref="B276:B279"/>
    <mergeCell ref="A280:A283"/>
    <mergeCell ref="B280:B283"/>
    <mergeCell ref="A284:A287"/>
    <mergeCell ref="B284:B287"/>
    <mergeCell ref="A264:A267"/>
    <mergeCell ref="B264:B267"/>
    <mergeCell ref="A268:A271"/>
    <mergeCell ref="B268:B271"/>
    <mergeCell ref="A272:A275"/>
    <mergeCell ref="B272:B275"/>
    <mergeCell ref="A300:A303"/>
    <mergeCell ref="B300:B303"/>
    <mergeCell ref="A304:A307"/>
    <mergeCell ref="B304:B307"/>
    <mergeCell ref="A308:A311"/>
    <mergeCell ref="B308:B311"/>
    <mergeCell ref="A288:A291"/>
    <mergeCell ref="B288:B291"/>
    <mergeCell ref="A292:A295"/>
    <mergeCell ref="B292:B295"/>
    <mergeCell ref="A296:A299"/>
    <mergeCell ref="B296:B299"/>
    <mergeCell ref="A324:A327"/>
    <mergeCell ref="B324:B327"/>
    <mergeCell ref="A328:A331"/>
    <mergeCell ref="B328:B331"/>
    <mergeCell ref="A332:A335"/>
    <mergeCell ref="B332:B335"/>
    <mergeCell ref="A312:A315"/>
    <mergeCell ref="B312:B315"/>
    <mergeCell ref="A316:A319"/>
    <mergeCell ref="B316:B319"/>
    <mergeCell ref="A320:A323"/>
    <mergeCell ref="B320:B323"/>
    <mergeCell ref="A348:A351"/>
    <mergeCell ref="B348:B351"/>
    <mergeCell ref="A352:A355"/>
    <mergeCell ref="B352:B355"/>
    <mergeCell ref="A356:A359"/>
    <mergeCell ref="B356:B359"/>
    <mergeCell ref="A336:A339"/>
    <mergeCell ref="B336:B339"/>
    <mergeCell ref="A340:A343"/>
    <mergeCell ref="B340:B343"/>
    <mergeCell ref="A344:A347"/>
    <mergeCell ref="B344:B347"/>
    <mergeCell ref="A372:A375"/>
    <mergeCell ref="B372:B375"/>
    <mergeCell ref="A376:A379"/>
    <mergeCell ref="B376:B379"/>
    <mergeCell ref="A380:A383"/>
    <mergeCell ref="B380:B383"/>
    <mergeCell ref="A360:A363"/>
    <mergeCell ref="B360:B363"/>
    <mergeCell ref="A364:A367"/>
    <mergeCell ref="B364:B367"/>
    <mergeCell ref="A368:A371"/>
    <mergeCell ref="B368:B371"/>
    <mergeCell ref="A396:A399"/>
    <mergeCell ref="B396:B399"/>
    <mergeCell ref="A400:A403"/>
    <mergeCell ref="B400:B403"/>
    <mergeCell ref="A404:A407"/>
    <mergeCell ref="B404:B407"/>
    <mergeCell ref="A384:A387"/>
    <mergeCell ref="B384:B387"/>
    <mergeCell ref="A388:A391"/>
    <mergeCell ref="B388:B391"/>
    <mergeCell ref="A392:A395"/>
    <mergeCell ref="B392:B395"/>
    <mergeCell ref="A420:A423"/>
    <mergeCell ref="B420:B423"/>
    <mergeCell ref="A424:A427"/>
    <mergeCell ref="B424:B427"/>
    <mergeCell ref="A428:A431"/>
    <mergeCell ref="B428:B431"/>
    <mergeCell ref="A408:A411"/>
    <mergeCell ref="B408:B411"/>
    <mergeCell ref="A412:A415"/>
    <mergeCell ref="B412:B415"/>
    <mergeCell ref="A416:A419"/>
    <mergeCell ref="B416:B419"/>
    <mergeCell ref="A444:A447"/>
    <mergeCell ref="B444:B447"/>
    <mergeCell ref="A448:A451"/>
    <mergeCell ref="B448:B451"/>
    <mergeCell ref="A452:A455"/>
    <mergeCell ref="B452:B455"/>
    <mergeCell ref="A432:A435"/>
    <mergeCell ref="B432:B435"/>
    <mergeCell ref="A436:A439"/>
    <mergeCell ref="B436:B439"/>
    <mergeCell ref="A440:A443"/>
    <mergeCell ref="B440:B443"/>
    <mergeCell ref="A467:A469"/>
    <mergeCell ref="B467:B469"/>
    <mergeCell ref="A470:A473"/>
    <mergeCell ref="B470:B473"/>
    <mergeCell ref="A474:A477"/>
    <mergeCell ref="B474:B477"/>
    <mergeCell ref="A456:A459"/>
    <mergeCell ref="B457:B459"/>
    <mergeCell ref="A460:A462"/>
    <mergeCell ref="B460:B462"/>
    <mergeCell ref="A463:A466"/>
    <mergeCell ref="B463:B466"/>
    <mergeCell ref="A490:A493"/>
    <mergeCell ref="B490:B493"/>
    <mergeCell ref="A494:A497"/>
    <mergeCell ref="B494:B497"/>
    <mergeCell ref="A498:A501"/>
    <mergeCell ref="B498:B501"/>
    <mergeCell ref="A478:A481"/>
    <mergeCell ref="B478:B481"/>
    <mergeCell ref="A482:A485"/>
    <mergeCell ref="B482:B485"/>
    <mergeCell ref="A486:A489"/>
    <mergeCell ref="B486:B489"/>
    <mergeCell ref="A514:A517"/>
    <mergeCell ref="B514:B517"/>
    <mergeCell ref="A518:A521"/>
    <mergeCell ref="B518:B521"/>
    <mergeCell ref="A522:A525"/>
    <mergeCell ref="B522:B525"/>
    <mergeCell ref="A502:A505"/>
    <mergeCell ref="B502:B505"/>
    <mergeCell ref="A506:A509"/>
    <mergeCell ref="B506:B509"/>
    <mergeCell ref="A510:A513"/>
    <mergeCell ref="B510:B513"/>
    <mergeCell ref="A538:A541"/>
    <mergeCell ref="B538:B541"/>
    <mergeCell ref="A542:A545"/>
    <mergeCell ref="B542:B545"/>
    <mergeCell ref="A546:A549"/>
    <mergeCell ref="B546:B549"/>
    <mergeCell ref="A526:A529"/>
    <mergeCell ref="B526:B529"/>
    <mergeCell ref="A530:A533"/>
    <mergeCell ref="B530:B533"/>
    <mergeCell ref="A534:A537"/>
    <mergeCell ref="B534:B537"/>
    <mergeCell ref="A562:A565"/>
    <mergeCell ref="B562:B565"/>
    <mergeCell ref="A566:A569"/>
    <mergeCell ref="B566:B569"/>
    <mergeCell ref="A570:A573"/>
    <mergeCell ref="B570:B573"/>
    <mergeCell ref="A550:A553"/>
    <mergeCell ref="B550:B553"/>
    <mergeCell ref="A554:A557"/>
    <mergeCell ref="B554:B557"/>
    <mergeCell ref="A558:A561"/>
    <mergeCell ref="B558:B561"/>
    <mergeCell ref="A586:A589"/>
    <mergeCell ref="B586:B589"/>
    <mergeCell ref="A590:A593"/>
    <mergeCell ref="B590:B593"/>
    <mergeCell ref="A594:A597"/>
    <mergeCell ref="B594:B597"/>
    <mergeCell ref="A574:A577"/>
    <mergeCell ref="B574:B577"/>
    <mergeCell ref="A578:A581"/>
    <mergeCell ref="B578:B581"/>
    <mergeCell ref="A582:A585"/>
    <mergeCell ref="B582:B585"/>
    <mergeCell ref="B614:B617"/>
    <mergeCell ref="A618:A621"/>
    <mergeCell ref="B618:B621"/>
    <mergeCell ref="A598:A601"/>
    <mergeCell ref="B598:B601"/>
    <mergeCell ref="A602:A605"/>
    <mergeCell ref="B602:B605"/>
    <mergeCell ref="A606:A609"/>
    <mergeCell ref="B606:B609"/>
    <mergeCell ref="F1:I1"/>
    <mergeCell ref="A658:A661"/>
    <mergeCell ref="B658:B661"/>
    <mergeCell ref="A646:A649"/>
    <mergeCell ref="B646:B649"/>
    <mergeCell ref="A650:A653"/>
    <mergeCell ref="B650:B653"/>
    <mergeCell ref="A654:A657"/>
    <mergeCell ref="B654:B657"/>
    <mergeCell ref="A634:A637"/>
    <mergeCell ref="B634:B637"/>
    <mergeCell ref="A638:A641"/>
    <mergeCell ref="B638:B641"/>
    <mergeCell ref="A642:A645"/>
    <mergeCell ref="B642:B645"/>
    <mergeCell ref="A622:A625"/>
    <mergeCell ref="B622:B625"/>
    <mergeCell ref="A626:A629"/>
    <mergeCell ref="B626:B629"/>
    <mergeCell ref="A630:A633"/>
    <mergeCell ref="B630:B633"/>
    <mergeCell ref="A610:A613"/>
    <mergeCell ref="B610:B613"/>
    <mergeCell ref="A614:A617"/>
  </mergeCells>
  <pageMargins left="0.23622047244094491" right="0.23622047244094491" top="0.74803149606299213" bottom="0.74803149606299213" header="0.31496062992125984" footer="0.31496062992125984"/>
  <pageSetup paperSize="9" scale="92" fitToHeight="0" orientation="landscape" r:id="rId1"/>
  <headerFooter alignWithMargins="0">
    <oddFooter>Страница &amp;P</oddFooter>
  </headerFooter>
  <rowBreaks count="16" manualBreakCount="16">
    <brk id="38" max="8" man="1"/>
    <brk id="74" max="8" man="1"/>
    <brk id="106" max="8" man="1"/>
    <brk id="138" max="8" man="1"/>
    <brk id="170" max="8" man="1"/>
    <brk id="206" max="8" man="1"/>
    <brk id="242" max="8" man="1"/>
    <brk id="319" max="8" man="1"/>
    <brk id="351" max="8" man="1"/>
    <brk id="387" max="8" man="1"/>
    <brk id="423" max="8" man="1"/>
    <brk id="489" max="8" man="1"/>
    <brk id="525" max="8" man="1"/>
    <brk id="561" max="8" man="1"/>
    <brk id="597" max="8" man="1"/>
    <brk id="633" max="8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VS801"/>
  <sheetViews>
    <sheetView view="pageBreakPreview" zoomScaleNormal="130" zoomScaleSheetLayoutView="100" workbookViewId="0">
      <pane ySplit="9" topLeftCell="A241" activePane="bottomLeft" state="frozen"/>
      <selection pane="bottomLeft" activeCell="B312" sqref="B312:B315"/>
    </sheetView>
  </sheetViews>
  <sheetFormatPr defaultRowHeight="12.75"/>
  <cols>
    <col min="1" max="1" width="6" style="68" customWidth="1"/>
    <col min="2" max="2" width="58.28515625" style="69" customWidth="1"/>
    <col min="3" max="3" width="13.5703125" style="71" customWidth="1"/>
    <col min="4" max="4" width="14.5703125" style="71" customWidth="1"/>
    <col min="5" max="5" width="13.42578125" style="71" customWidth="1"/>
    <col min="6" max="6" width="11.85546875" style="71" customWidth="1"/>
    <col min="7" max="7" width="11.28515625" style="71" customWidth="1"/>
    <col min="8" max="8" width="15.28515625" style="70" customWidth="1"/>
    <col min="9" max="9" width="13.140625" style="70" customWidth="1"/>
    <col min="10" max="10" width="9.85546875" style="32" hidden="1" customWidth="1"/>
    <col min="11" max="11" width="10.42578125" style="31" hidden="1" customWidth="1"/>
    <col min="12" max="256" width="9.140625" style="31"/>
    <col min="257" max="257" width="6" style="31" customWidth="1"/>
    <col min="258" max="258" width="58.28515625" style="31" customWidth="1"/>
    <col min="259" max="259" width="13.5703125" style="31" customWidth="1"/>
    <col min="260" max="260" width="14.5703125" style="31" customWidth="1"/>
    <col min="261" max="261" width="13.42578125" style="31" customWidth="1"/>
    <col min="262" max="262" width="11.85546875" style="31" customWidth="1"/>
    <col min="263" max="263" width="11.28515625" style="31" customWidth="1"/>
    <col min="264" max="264" width="15.28515625" style="31" customWidth="1"/>
    <col min="265" max="265" width="13.140625" style="31" customWidth="1"/>
    <col min="266" max="266" width="0" style="31" hidden="1" customWidth="1"/>
    <col min="267" max="267" width="6.140625" style="31" customWidth="1"/>
    <col min="268" max="512" width="9.140625" style="31"/>
    <col min="513" max="513" width="6" style="31" customWidth="1"/>
    <col min="514" max="514" width="58.28515625" style="31" customWidth="1"/>
    <col min="515" max="515" width="13.5703125" style="31" customWidth="1"/>
    <col min="516" max="516" width="14.5703125" style="31" customWidth="1"/>
    <col min="517" max="517" width="13.42578125" style="31" customWidth="1"/>
    <col min="518" max="518" width="11.85546875" style="31" customWidth="1"/>
    <col min="519" max="519" width="11.28515625" style="31" customWidth="1"/>
    <col min="520" max="520" width="15.28515625" style="31" customWidth="1"/>
    <col min="521" max="521" width="13.140625" style="31" customWidth="1"/>
    <col min="522" max="522" width="0" style="31" hidden="1" customWidth="1"/>
    <col min="523" max="523" width="6.140625" style="31" customWidth="1"/>
    <col min="524" max="768" width="9.140625" style="31"/>
    <col min="769" max="769" width="6" style="31" customWidth="1"/>
    <col min="770" max="770" width="58.28515625" style="31" customWidth="1"/>
    <col min="771" max="771" width="13.5703125" style="31" customWidth="1"/>
    <col min="772" max="772" width="14.5703125" style="31" customWidth="1"/>
    <col min="773" max="773" width="13.42578125" style="31" customWidth="1"/>
    <col min="774" max="774" width="11.85546875" style="31" customWidth="1"/>
    <col min="775" max="775" width="11.28515625" style="31" customWidth="1"/>
    <col min="776" max="776" width="15.28515625" style="31" customWidth="1"/>
    <col min="777" max="777" width="13.140625" style="31" customWidth="1"/>
    <col min="778" max="778" width="0" style="31" hidden="1" customWidth="1"/>
    <col min="779" max="779" width="6.140625" style="31" customWidth="1"/>
    <col min="780" max="1024" width="9.140625" style="31"/>
    <col min="1025" max="1025" width="6" style="31" customWidth="1"/>
    <col min="1026" max="1026" width="58.28515625" style="31" customWidth="1"/>
    <col min="1027" max="1027" width="13.5703125" style="31" customWidth="1"/>
    <col min="1028" max="1028" width="14.5703125" style="31" customWidth="1"/>
    <col min="1029" max="1029" width="13.42578125" style="31" customWidth="1"/>
    <col min="1030" max="1030" width="11.85546875" style="31" customWidth="1"/>
    <col min="1031" max="1031" width="11.28515625" style="31" customWidth="1"/>
    <col min="1032" max="1032" width="15.28515625" style="31" customWidth="1"/>
    <col min="1033" max="1033" width="13.140625" style="31" customWidth="1"/>
    <col min="1034" max="1034" width="0" style="31" hidden="1" customWidth="1"/>
    <col min="1035" max="1035" width="6.140625" style="31" customWidth="1"/>
    <col min="1036" max="1280" width="9.140625" style="31"/>
    <col min="1281" max="1281" width="6" style="31" customWidth="1"/>
    <col min="1282" max="1282" width="58.28515625" style="31" customWidth="1"/>
    <col min="1283" max="1283" width="13.5703125" style="31" customWidth="1"/>
    <col min="1284" max="1284" width="14.5703125" style="31" customWidth="1"/>
    <col min="1285" max="1285" width="13.42578125" style="31" customWidth="1"/>
    <col min="1286" max="1286" width="11.85546875" style="31" customWidth="1"/>
    <col min="1287" max="1287" width="11.28515625" style="31" customWidth="1"/>
    <col min="1288" max="1288" width="15.28515625" style="31" customWidth="1"/>
    <col min="1289" max="1289" width="13.140625" style="31" customWidth="1"/>
    <col min="1290" max="1290" width="0" style="31" hidden="1" customWidth="1"/>
    <col min="1291" max="1291" width="6.140625" style="31" customWidth="1"/>
    <col min="1292" max="1536" width="9.140625" style="31"/>
    <col min="1537" max="1537" width="6" style="31" customWidth="1"/>
    <col min="1538" max="1538" width="58.28515625" style="31" customWidth="1"/>
    <col min="1539" max="1539" width="13.5703125" style="31" customWidth="1"/>
    <col min="1540" max="1540" width="14.5703125" style="31" customWidth="1"/>
    <col min="1541" max="1541" width="13.42578125" style="31" customWidth="1"/>
    <col min="1542" max="1542" width="11.85546875" style="31" customWidth="1"/>
    <col min="1543" max="1543" width="11.28515625" style="31" customWidth="1"/>
    <col min="1544" max="1544" width="15.28515625" style="31" customWidth="1"/>
    <col min="1545" max="1545" width="13.140625" style="31" customWidth="1"/>
    <col min="1546" max="1546" width="0" style="31" hidden="1" customWidth="1"/>
    <col min="1547" max="1547" width="6.140625" style="31" customWidth="1"/>
    <col min="1548" max="1792" width="9.140625" style="31"/>
    <col min="1793" max="1793" width="6" style="31" customWidth="1"/>
    <col min="1794" max="1794" width="58.28515625" style="31" customWidth="1"/>
    <col min="1795" max="1795" width="13.5703125" style="31" customWidth="1"/>
    <col min="1796" max="1796" width="14.5703125" style="31" customWidth="1"/>
    <col min="1797" max="1797" width="13.42578125" style="31" customWidth="1"/>
    <col min="1798" max="1798" width="11.85546875" style="31" customWidth="1"/>
    <col min="1799" max="1799" width="11.28515625" style="31" customWidth="1"/>
    <col min="1800" max="1800" width="15.28515625" style="31" customWidth="1"/>
    <col min="1801" max="1801" width="13.140625" style="31" customWidth="1"/>
    <col min="1802" max="1802" width="0" style="31" hidden="1" customWidth="1"/>
    <col min="1803" max="1803" width="6.140625" style="31" customWidth="1"/>
    <col min="1804" max="2048" width="9.140625" style="31"/>
    <col min="2049" max="2049" width="6" style="31" customWidth="1"/>
    <col min="2050" max="2050" width="58.28515625" style="31" customWidth="1"/>
    <col min="2051" max="2051" width="13.5703125" style="31" customWidth="1"/>
    <col min="2052" max="2052" width="14.5703125" style="31" customWidth="1"/>
    <col min="2053" max="2053" width="13.42578125" style="31" customWidth="1"/>
    <col min="2054" max="2054" width="11.85546875" style="31" customWidth="1"/>
    <col min="2055" max="2055" width="11.28515625" style="31" customWidth="1"/>
    <col min="2056" max="2056" width="15.28515625" style="31" customWidth="1"/>
    <col min="2057" max="2057" width="13.140625" style="31" customWidth="1"/>
    <col min="2058" max="2058" width="0" style="31" hidden="1" customWidth="1"/>
    <col min="2059" max="2059" width="6.140625" style="31" customWidth="1"/>
    <col min="2060" max="2304" width="9.140625" style="31"/>
    <col min="2305" max="2305" width="6" style="31" customWidth="1"/>
    <col min="2306" max="2306" width="58.28515625" style="31" customWidth="1"/>
    <col min="2307" max="2307" width="13.5703125" style="31" customWidth="1"/>
    <col min="2308" max="2308" width="14.5703125" style="31" customWidth="1"/>
    <col min="2309" max="2309" width="13.42578125" style="31" customWidth="1"/>
    <col min="2310" max="2310" width="11.85546875" style="31" customWidth="1"/>
    <col min="2311" max="2311" width="11.28515625" style="31" customWidth="1"/>
    <col min="2312" max="2312" width="15.28515625" style="31" customWidth="1"/>
    <col min="2313" max="2313" width="13.140625" style="31" customWidth="1"/>
    <col min="2314" max="2314" width="0" style="31" hidden="1" customWidth="1"/>
    <col min="2315" max="2315" width="6.140625" style="31" customWidth="1"/>
    <col min="2316" max="2560" width="9.140625" style="31"/>
    <col min="2561" max="2561" width="6" style="31" customWidth="1"/>
    <col min="2562" max="2562" width="58.28515625" style="31" customWidth="1"/>
    <col min="2563" max="2563" width="13.5703125" style="31" customWidth="1"/>
    <col min="2564" max="2564" width="14.5703125" style="31" customWidth="1"/>
    <col min="2565" max="2565" width="13.42578125" style="31" customWidth="1"/>
    <col min="2566" max="2566" width="11.85546875" style="31" customWidth="1"/>
    <col min="2567" max="2567" width="11.28515625" style="31" customWidth="1"/>
    <col min="2568" max="2568" width="15.28515625" style="31" customWidth="1"/>
    <col min="2569" max="2569" width="13.140625" style="31" customWidth="1"/>
    <col min="2570" max="2570" width="0" style="31" hidden="1" customWidth="1"/>
    <col min="2571" max="2571" width="6.140625" style="31" customWidth="1"/>
    <col min="2572" max="2816" width="9.140625" style="31"/>
    <col min="2817" max="2817" width="6" style="31" customWidth="1"/>
    <col min="2818" max="2818" width="58.28515625" style="31" customWidth="1"/>
    <col min="2819" max="2819" width="13.5703125" style="31" customWidth="1"/>
    <col min="2820" max="2820" width="14.5703125" style="31" customWidth="1"/>
    <col min="2821" max="2821" width="13.42578125" style="31" customWidth="1"/>
    <col min="2822" max="2822" width="11.85546875" style="31" customWidth="1"/>
    <col min="2823" max="2823" width="11.28515625" style="31" customWidth="1"/>
    <col min="2824" max="2824" width="15.28515625" style="31" customWidth="1"/>
    <col min="2825" max="2825" width="13.140625" style="31" customWidth="1"/>
    <col min="2826" max="2826" width="0" style="31" hidden="1" customWidth="1"/>
    <col min="2827" max="2827" width="6.140625" style="31" customWidth="1"/>
    <col min="2828" max="3072" width="9.140625" style="31"/>
    <col min="3073" max="3073" width="6" style="31" customWidth="1"/>
    <col min="3074" max="3074" width="58.28515625" style="31" customWidth="1"/>
    <col min="3075" max="3075" width="13.5703125" style="31" customWidth="1"/>
    <col min="3076" max="3076" width="14.5703125" style="31" customWidth="1"/>
    <col min="3077" max="3077" width="13.42578125" style="31" customWidth="1"/>
    <col min="3078" max="3078" width="11.85546875" style="31" customWidth="1"/>
    <col min="3079" max="3079" width="11.28515625" style="31" customWidth="1"/>
    <col min="3080" max="3080" width="15.28515625" style="31" customWidth="1"/>
    <col min="3081" max="3081" width="13.140625" style="31" customWidth="1"/>
    <col min="3082" max="3082" width="0" style="31" hidden="1" customWidth="1"/>
    <col min="3083" max="3083" width="6.140625" style="31" customWidth="1"/>
    <col min="3084" max="3328" width="9.140625" style="31"/>
    <col min="3329" max="3329" width="6" style="31" customWidth="1"/>
    <col min="3330" max="3330" width="58.28515625" style="31" customWidth="1"/>
    <col min="3331" max="3331" width="13.5703125" style="31" customWidth="1"/>
    <col min="3332" max="3332" width="14.5703125" style="31" customWidth="1"/>
    <col min="3333" max="3333" width="13.42578125" style="31" customWidth="1"/>
    <col min="3334" max="3334" width="11.85546875" style="31" customWidth="1"/>
    <col min="3335" max="3335" width="11.28515625" style="31" customWidth="1"/>
    <col min="3336" max="3336" width="15.28515625" style="31" customWidth="1"/>
    <col min="3337" max="3337" width="13.140625" style="31" customWidth="1"/>
    <col min="3338" max="3338" width="0" style="31" hidden="1" customWidth="1"/>
    <col min="3339" max="3339" width="6.140625" style="31" customWidth="1"/>
    <col min="3340" max="3584" width="9.140625" style="31"/>
    <col min="3585" max="3585" width="6" style="31" customWidth="1"/>
    <col min="3586" max="3586" width="58.28515625" style="31" customWidth="1"/>
    <col min="3587" max="3587" width="13.5703125" style="31" customWidth="1"/>
    <col min="3588" max="3588" width="14.5703125" style="31" customWidth="1"/>
    <col min="3589" max="3589" width="13.42578125" style="31" customWidth="1"/>
    <col min="3590" max="3590" width="11.85546875" style="31" customWidth="1"/>
    <col min="3591" max="3591" width="11.28515625" style="31" customWidth="1"/>
    <col min="3592" max="3592" width="15.28515625" style="31" customWidth="1"/>
    <col min="3593" max="3593" width="13.140625" style="31" customWidth="1"/>
    <col min="3594" max="3594" width="0" style="31" hidden="1" customWidth="1"/>
    <col min="3595" max="3595" width="6.140625" style="31" customWidth="1"/>
    <col min="3596" max="3840" width="9.140625" style="31"/>
    <col min="3841" max="3841" width="6" style="31" customWidth="1"/>
    <col min="3842" max="3842" width="58.28515625" style="31" customWidth="1"/>
    <col min="3843" max="3843" width="13.5703125" style="31" customWidth="1"/>
    <col min="3844" max="3844" width="14.5703125" style="31" customWidth="1"/>
    <col min="3845" max="3845" width="13.42578125" style="31" customWidth="1"/>
    <col min="3846" max="3846" width="11.85546875" style="31" customWidth="1"/>
    <col min="3847" max="3847" width="11.28515625" style="31" customWidth="1"/>
    <col min="3848" max="3848" width="15.28515625" style="31" customWidth="1"/>
    <col min="3849" max="3849" width="13.140625" style="31" customWidth="1"/>
    <col min="3850" max="3850" width="0" style="31" hidden="1" customWidth="1"/>
    <col min="3851" max="3851" width="6.140625" style="31" customWidth="1"/>
    <col min="3852" max="4096" width="9.140625" style="31"/>
    <col min="4097" max="4097" width="6" style="31" customWidth="1"/>
    <col min="4098" max="4098" width="58.28515625" style="31" customWidth="1"/>
    <col min="4099" max="4099" width="13.5703125" style="31" customWidth="1"/>
    <col min="4100" max="4100" width="14.5703125" style="31" customWidth="1"/>
    <col min="4101" max="4101" width="13.42578125" style="31" customWidth="1"/>
    <col min="4102" max="4102" width="11.85546875" style="31" customWidth="1"/>
    <col min="4103" max="4103" width="11.28515625" style="31" customWidth="1"/>
    <col min="4104" max="4104" width="15.28515625" style="31" customWidth="1"/>
    <col min="4105" max="4105" width="13.140625" style="31" customWidth="1"/>
    <col min="4106" max="4106" width="0" style="31" hidden="1" customWidth="1"/>
    <col min="4107" max="4107" width="6.140625" style="31" customWidth="1"/>
    <col min="4108" max="4352" width="9.140625" style="31"/>
    <col min="4353" max="4353" width="6" style="31" customWidth="1"/>
    <col min="4354" max="4354" width="58.28515625" style="31" customWidth="1"/>
    <col min="4355" max="4355" width="13.5703125" style="31" customWidth="1"/>
    <col min="4356" max="4356" width="14.5703125" style="31" customWidth="1"/>
    <col min="4357" max="4357" width="13.42578125" style="31" customWidth="1"/>
    <col min="4358" max="4358" width="11.85546875" style="31" customWidth="1"/>
    <col min="4359" max="4359" width="11.28515625" style="31" customWidth="1"/>
    <col min="4360" max="4360" width="15.28515625" style="31" customWidth="1"/>
    <col min="4361" max="4361" width="13.140625" style="31" customWidth="1"/>
    <col min="4362" max="4362" width="0" style="31" hidden="1" customWidth="1"/>
    <col min="4363" max="4363" width="6.140625" style="31" customWidth="1"/>
    <col min="4364" max="4608" width="9.140625" style="31"/>
    <col min="4609" max="4609" width="6" style="31" customWidth="1"/>
    <col min="4610" max="4610" width="58.28515625" style="31" customWidth="1"/>
    <col min="4611" max="4611" width="13.5703125" style="31" customWidth="1"/>
    <col min="4612" max="4612" width="14.5703125" style="31" customWidth="1"/>
    <col min="4613" max="4613" width="13.42578125" style="31" customWidth="1"/>
    <col min="4614" max="4614" width="11.85546875" style="31" customWidth="1"/>
    <col min="4615" max="4615" width="11.28515625" style="31" customWidth="1"/>
    <col min="4616" max="4616" width="15.28515625" style="31" customWidth="1"/>
    <col min="4617" max="4617" width="13.140625" style="31" customWidth="1"/>
    <col min="4618" max="4618" width="0" style="31" hidden="1" customWidth="1"/>
    <col min="4619" max="4619" width="6.140625" style="31" customWidth="1"/>
    <col min="4620" max="4864" width="9.140625" style="31"/>
    <col min="4865" max="4865" width="6" style="31" customWidth="1"/>
    <col min="4866" max="4866" width="58.28515625" style="31" customWidth="1"/>
    <col min="4867" max="4867" width="13.5703125" style="31" customWidth="1"/>
    <col min="4868" max="4868" width="14.5703125" style="31" customWidth="1"/>
    <col min="4869" max="4869" width="13.42578125" style="31" customWidth="1"/>
    <col min="4870" max="4870" width="11.85546875" style="31" customWidth="1"/>
    <col min="4871" max="4871" width="11.28515625" style="31" customWidth="1"/>
    <col min="4872" max="4872" width="15.28515625" style="31" customWidth="1"/>
    <col min="4873" max="4873" width="13.140625" style="31" customWidth="1"/>
    <col min="4874" max="4874" width="0" style="31" hidden="1" customWidth="1"/>
    <col min="4875" max="4875" width="6.140625" style="31" customWidth="1"/>
    <col min="4876" max="5120" width="9.140625" style="31"/>
    <col min="5121" max="5121" width="6" style="31" customWidth="1"/>
    <col min="5122" max="5122" width="58.28515625" style="31" customWidth="1"/>
    <col min="5123" max="5123" width="13.5703125" style="31" customWidth="1"/>
    <col min="5124" max="5124" width="14.5703125" style="31" customWidth="1"/>
    <col min="5125" max="5125" width="13.42578125" style="31" customWidth="1"/>
    <col min="5126" max="5126" width="11.85546875" style="31" customWidth="1"/>
    <col min="5127" max="5127" width="11.28515625" style="31" customWidth="1"/>
    <col min="5128" max="5128" width="15.28515625" style="31" customWidth="1"/>
    <col min="5129" max="5129" width="13.140625" style="31" customWidth="1"/>
    <col min="5130" max="5130" width="0" style="31" hidden="1" customWidth="1"/>
    <col min="5131" max="5131" width="6.140625" style="31" customWidth="1"/>
    <col min="5132" max="5376" width="9.140625" style="31"/>
    <col min="5377" max="5377" width="6" style="31" customWidth="1"/>
    <col min="5378" max="5378" width="58.28515625" style="31" customWidth="1"/>
    <col min="5379" max="5379" width="13.5703125" style="31" customWidth="1"/>
    <col min="5380" max="5380" width="14.5703125" style="31" customWidth="1"/>
    <col min="5381" max="5381" width="13.42578125" style="31" customWidth="1"/>
    <col min="5382" max="5382" width="11.85546875" style="31" customWidth="1"/>
    <col min="5383" max="5383" width="11.28515625" style="31" customWidth="1"/>
    <col min="5384" max="5384" width="15.28515625" style="31" customWidth="1"/>
    <col min="5385" max="5385" width="13.140625" style="31" customWidth="1"/>
    <col min="5386" max="5386" width="0" style="31" hidden="1" customWidth="1"/>
    <col min="5387" max="5387" width="6.140625" style="31" customWidth="1"/>
    <col min="5388" max="5632" width="9.140625" style="31"/>
    <col min="5633" max="5633" width="6" style="31" customWidth="1"/>
    <col min="5634" max="5634" width="58.28515625" style="31" customWidth="1"/>
    <col min="5635" max="5635" width="13.5703125" style="31" customWidth="1"/>
    <col min="5636" max="5636" width="14.5703125" style="31" customWidth="1"/>
    <col min="5637" max="5637" width="13.42578125" style="31" customWidth="1"/>
    <col min="5638" max="5638" width="11.85546875" style="31" customWidth="1"/>
    <col min="5639" max="5639" width="11.28515625" style="31" customWidth="1"/>
    <col min="5640" max="5640" width="15.28515625" style="31" customWidth="1"/>
    <col min="5641" max="5641" width="13.140625" style="31" customWidth="1"/>
    <col min="5642" max="5642" width="0" style="31" hidden="1" customWidth="1"/>
    <col min="5643" max="5643" width="6.140625" style="31" customWidth="1"/>
    <col min="5644" max="5888" width="9.140625" style="31"/>
    <col min="5889" max="5889" width="6" style="31" customWidth="1"/>
    <col min="5890" max="5890" width="58.28515625" style="31" customWidth="1"/>
    <col min="5891" max="5891" width="13.5703125" style="31" customWidth="1"/>
    <col min="5892" max="5892" width="14.5703125" style="31" customWidth="1"/>
    <col min="5893" max="5893" width="13.42578125" style="31" customWidth="1"/>
    <col min="5894" max="5894" width="11.85546875" style="31" customWidth="1"/>
    <col min="5895" max="5895" width="11.28515625" style="31" customWidth="1"/>
    <col min="5896" max="5896" width="15.28515625" style="31" customWidth="1"/>
    <col min="5897" max="5897" width="13.140625" style="31" customWidth="1"/>
    <col min="5898" max="5898" width="0" style="31" hidden="1" customWidth="1"/>
    <col min="5899" max="5899" width="6.140625" style="31" customWidth="1"/>
    <col min="5900" max="6144" width="9.140625" style="31"/>
    <col min="6145" max="6145" width="6" style="31" customWidth="1"/>
    <col min="6146" max="6146" width="58.28515625" style="31" customWidth="1"/>
    <col min="6147" max="6147" width="13.5703125" style="31" customWidth="1"/>
    <col min="6148" max="6148" width="14.5703125" style="31" customWidth="1"/>
    <col min="6149" max="6149" width="13.42578125" style="31" customWidth="1"/>
    <col min="6150" max="6150" width="11.85546875" style="31" customWidth="1"/>
    <col min="6151" max="6151" width="11.28515625" style="31" customWidth="1"/>
    <col min="6152" max="6152" width="15.28515625" style="31" customWidth="1"/>
    <col min="6153" max="6153" width="13.140625" style="31" customWidth="1"/>
    <col min="6154" max="6154" width="0" style="31" hidden="1" customWidth="1"/>
    <col min="6155" max="6155" width="6.140625" style="31" customWidth="1"/>
    <col min="6156" max="6400" width="9.140625" style="31"/>
    <col min="6401" max="6401" width="6" style="31" customWidth="1"/>
    <col min="6402" max="6402" width="58.28515625" style="31" customWidth="1"/>
    <col min="6403" max="6403" width="13.5703125" style="31" customWidth="1"/>
    <col min="6404" max="6404" width="14.5703125" style="31" customWidth="1"/>
    <col min="6405" max="6405" width="13.42578125" style="31" customWidth="1"/>
    <col min="6406" max="6406" width="11.85546875" style="31" customWidth="1"/>
    <col min="6407" max="6407" width="11.28515625" style="31" customWidth="1"/>
    <col min="6408" max="6408" width="15.28515625" style="31" customWidth="1"/>
    <col min="6409" max="6409" width="13.140625" style="31" customWidth="1"/>
    <col min="6410" max="6410" width="0" style="31" hidden="1" customWidth="1"/>
    <col min="6411" max="6411" width="6.140625" style="31" customWidth="1"/>
    <col min="6412" max="6656" width="9.140625" style="31"/>
    <col min="6657" max="6657" width="6" style="31" customWidth="1"/>
    <col min="6658" max="6658" width="58.28515625" style="31" customWidth="1"/>
    <col min="6659" max="6659" width="13.5703125" style="31" customWidth="1"/>
    <col min="6660" max="6660" width="14.5703125" style="31" customWidth="1"/>
    <col min="6661" max="6661" width="13.42578125" style="31" customWidth="1"/>
    <col min="6662" max="6662" width="11.85546875" style="31" customWidth="1"/>
    <col min="6663" max="6663" width="11.28515625" style="31" customWidth="1"/>
    <col min="6664" max="6664" width="15.28515625" style="31" customWidth="1"/>
    <col min="6665" max="6665" width="13.140625" style="31" customWidth="1"/>
    <col min="6666" max="6666" width="0" style="31" hidden="1" customWidth="1"/>
    <col min="6667" max="6667" width="6.140625" style="31" customWidth="1"/>
    <col min="6668" max="6912" width="9.140625" style="31"/>
    <col min="6913" max="6913" width="6" style="31" customWidth="1"/>
    <col min="6914" max="6914" width="58.28515625" style="31" customWidth="1"/>
    <col min="6915" max="6915" width="13.5703125" style="31" customWidth="1"/>
    <col min="6916" max="6916" width="14.5703125" style="31" customWidth="1"/>
    <col min="6917" max="6917" width="13.42578125" style="31" customWidth="1"/>
    <col min="6918" max="6918" width="11.85546875" style="31" customWidth="1"/>
    <col min="6919" max="6919" width="11.28515625" style="31" customWidth="1"/>
    <col min="6920" max="6920" width="15.28515625" style="31" customWidth="1"/>
    <col min="6921" max="6921" width="13.140625" style="31" customWidth="1"/>
    <col min="6922" max="6922" width="0" style="31" hidden="1" customWidth="1"/>
    <col min="6923" max="6923" width="6.140625" style="31" customWidth="1"/>
    <col min="6924" max="7168" width="9.140625" style="31"/>
    <col min="7169" max="7169" width="6" style="31" customWidth="1"/>
    <col min="7170" max="7170" width="58.28515625" style="31" customWidth="1"/>
    <col min="7171" max="7171" width="13.5703125" style="31" customWidth="1"/>
    <col min="7172" max="7172" width="14.5703125" style="31" customWidth="1"/>
    <col min="7173" max="7173" width="13.42578125" style="31" customWidth="1"/>
    <col min="7174" max="7174" width="11.85546875" style="31" customWidth="1"/>
    <col min="7175" max="7175" width="11.28515625" style="31" customWidth="1"/>
    <col min="7176" max="7176" width="15.28515625" style="31" customWidth="1"/>
    <col min="7177" max="7177" width="13.140625" style="31" customWidth="1"/>
    <col min="7178" max="7178" width="0" style="31" hidden="1" customWidth="1"/>
    <col min="7179" max="7179" width="6.140625" style="31" customWidth="1"/>
    <col min="7180" max="7424" width="9.140625" style="31"/>
    <col min="7425" max="7425" width="6" style="31" customWidth="1"/>
    <col min="7426" max="7426" width="58.28515625" style="31" customWidth="1"/>
    <col min="7427" max="7427" width="13.5703125" style="31" customWidth="1"/>
    <col min="7428" max="7428" width="14.5703125" style="31" customWidth="1"/>
    <col min="7429" max="7429" width="13.42578125" style="31" customWidth="1"/>
    <col min="7430" max="7430" width="11.85546875" style="31" customWidth="1"/>
    <col min="7431" max="7431" width="11.28515625" style="31" customWidth="1"/>
    <col min="7432" max="7432" width="15.28515625" style="31" customWidth="1"/>
    <col min="7433" max="7433" width="13.140625" style="31" customWidth="1"/>
    <col min="7434" max="7434" width="0" style="31" hidden="1" customWidth="1"/>
    <col min="7435" max="7435" width="6.140625" style="31" customWidth="1"/>
    <col min="7436" max="7680" width="9.140625" style="31"/>
    <col min="7681" max="7681" width="6" style="31" customWidth="1"/>
    <col min="7682" max="7682" width="58.28515625" style="31" customWidth="1"/>
    <col min="7683" max="7683" width="13.5703125" style="31" customWidth="1"/>
    <col min="7684" max="7684" width="14.5703125" style="31" customWidth="1"/>
    <col min="7685" max="7685" width="13.42578125" style="31" customWidth="1"/>
    <col min="7686" max="7686" width="11.85546875" style="31" customWidth="1"/>
    <col min="7687" max="7687" width="11.28515625" style="31" customWidth="1"/>
    <col min="7688" max="7688" width="15.28515625" style="31" customWidth="1"/>
    <col min="7689" max="7689" width="13.140625" style="31" customWidth="1"/>
    <col min="7690" max="7690" width="0" style="31" hidden="1" customWidth="1"/>
    <col min="7691" max="7691" width="6.140625" style="31" customWidth="1"/>
    <col min="7692" max="7936" width="9.140625" style="31"/>
    <col min="7937" max="7937" width="6" style="31" customWidth="1"/>
    <col min="7938" max="7938" width="58.28515625" style="31" customWidth="1"/>
    <col min="7939" max="7939" width="13.5703125" style="31" customWidth="1"/>
    <col min="7940" max="7940" width="14.5703125" style="31" customWidth="1"/>
    <col min="7941" max="7941" width="13.42578125" style="31" customWidth="1"/>
    <col min="7942" max="7942" width="11.85546875" style="31" customWidth="1"/>
    <col min="7943" max="7943" width="11.28515625" style="31" customWidth="1"/>
    <col min="7944" max="7944" width="15.28515625" style="31" customWidth="1"/>
    <col min="7945" max="7945" width="13.140625" style="31" customWidth="1"/>
    <col min="7946" max="7946" width="0" style="31" hidden="1" customWidth="1"/>
    <col min="7947" max="7947" width="6.140625" style="31" customWidth="1"/>
    <col min="7948" max="8192" width="9.140625" style="31"/>
    <col min="8193" max="8193" width="6" style="31" customWidth="1"/>
    <col min="8194" max="8194" width="58.28515625" style="31" customWidth="1"/>
    <col min="8195" max="8195" width="13.5703125" style="31" customWidth="1"/>
    <col min="8196" max="8196" width="14.5703125" style="31" customWidth="1"/>
    <col min="8197" max="8197" width="13.42578125" style="31" customWidth="1"/>
    <col min="8198" max="8198" width="11.85546875" style="31" customWidth="1"/>
    <col min="8199" max="8199" width="11.28515625" style="31" customWidth="1"/>
    <col min="8200" max="8200" width="15.28515625" style="31" customWidth="1"/>
    <col min="8201" max="8201" width="13.140625" style="31" customWidth="1"/>
    <col min="8202" max="8202" width="0" style="31" hidden="1" customWidth="1"/>
    <col min="8203" max="8203" width="6.140625" style="31" customWidth="1"/>
    <col min="8204" max="8448" width="9.140625" style="31"/>
    <col min="8449" max="8449" width="6" style="31" customWidth="1"/>
    <col min="8450" max="8450" width="58.28515625" style="31" customWidth="1"/>
    <col min="8451" max="8451" width="13.5703125" style="31" customWidth="1"/>
    <col min="8452" max="8452" width="14.5703125" style="31" customWidth="1"/>
    <col min="8453" max="8453" width="13.42578125" style="31" customWidth="1"/>
    <col min="8454" max="8454" width="11.85546875" style="31" customWidth="1"/>
    <col min="8455" max="8455" width="11.28515625" style="31" customWidth="1"/>
    <col min="8456" max="8456" width="15.28515625" style="31" customWidth="1"/>
    <col min="8457" max="8457" width="13.140625" style="31" customWidth="1"/>
    <col min="8458" max="8458" width="0" style="31" hidden="1" customWidth="1"/>
    <col min="8459" max="8459" width="6.140625" style="31" customWidth="1"/>
    <col min="8460" max="8704" width="9.140625" style="31"/>
    <col min="8705" max="8705" width="6" style="31" customWidth="1"/>
    <col min="8706" max="8706" width="58.28515625" style="31" customWidth="1"/>
    <col min="8707" max="8707" width="13.5703125" style="31" customWidth="1"/>
    <col min="8708" max="8708" width="14.5703125" style="31" customWidth="1"/>
    <col min="8709" max="8709" width="13.42578125" style="31" customWidth="1"/>
    <col min="8710" max="8710" width="11.85546875" style="31" customWidth="1"/>
    <col min="8711" max="8711" width="11.28515625" style="31" customWidth="1"/>
    <col min="8712" max="8712" width="15.28515625" style="31" customWidth="1"/>
    <col min="8713" max="8713" width="13.140625" style="31" customWidth="1"/>
    <col min="8714" max="8714" width="0" style="31" hidden="1" customWidth="1"/>
    <col min="8715" max="8715" width="6.140625" style="31" customWidth="1"/>
    <col min="8716" max="8960" width="9.140625" style="31"/>
    <col min="8961" max="8961" width="6" style="31" customWidth="1"/>
    <col min="8962" max="8962" width="58.28515625" style="31" customWidth="1"/>
    <col min="8963" max="8963" width="13.5703125" style="31" customWidth="1"/>
    <col min="8964" max="8964" width="14.5703125" style="31" customWidth="1"/>
    <col min="8965" max="8965" width="13.42578125" style="31" customWidth="1"/>
    <col min="8966" max="8966" width="11.85546875" style="31" customWidth="1"/>
    <col min="8967" max="8967" width="11.28515625" style="31" customWidth="1"/>
    <col min="8968" max="8968" width="15.28515625" style="31" customWidth="1"/>
    <col min="8969" max="8969" width="13.140625" style="31" customWidth="1"/>
    <col min="8970" max="8970" width="0" style="31" hidden="1" customWidth="1"/>
    <col min="8971" max="8971" width="6.140625" style="31" customWidth="1"/>
    <col min="8972" max="9216" width="9.140625" style="31"/>
    <col min="9217" max="9217" width="6" style="31" customWidth="1"/>
    <col min="9218" max="9218" width="58.28515625" style="31" customWidth="1"/>
    <col min="9219" max="9219" width="13.5703125" style="31" customWidth="1"/>
    <col min="9220" max="9220" width="14.5703125" style="31" customWidth="1"/>
    <col min="9221" max="9221" width="13.42578125" style="31" customWidth="1"/>
    <col min="9222" max="9222" width="11.85546875" style="31" customWidth="1"/>
    <col min="9223" max="9223" width="11.28515625" style="31" customWidth="1"/>
    <col min="9224" max="9224" width="15.28515625" style="31" customWidth="1"/>
    <col min="9225" max="9225" width="13.140625" style="31" customWidth="1"/>
    <col min="9226" max="9226" width="0" style="31" hidden="1" customWidth="1"/>
    <col min="9227" max="9227" width="6.140625" style="31" customWidth="1"/>
    <col min="9228" max="9472" width="9.140625" style="31"/>
    <col min="9473" max="9473" width="6" style="31" customWidth="1"/>
    <col min="9474" max="9474" width="58.28515625" style="31" customWidth="1"/>
    <col min="9475" max="9475" width="13.5703125" style="31" customWidth="1"/>
    <col min="9476" max="9476" width="14.5703125" style="31" customWidth="1"/>
    <col min="9477" max="9477" width="13.42578125" style="31" customWidth="1"/>
    <col min="9478" max="9478" width="11.85546875" style="31" customWidth="1"/>
    <col min="9479" max="9479" width="11.28515625" style="31" customWidth="1"/>
    <col min="9480" max="9480" width="15.28515625" style="31" customWidth="1"/>
    <col min="9481" max="9481" width="13.140625" style="31" customWidth="1"/>
    <col min="9482" max="9482" width="0" style="31" hidden="1" customWidth="1"/>
    <col min="9483" max="9483" width="6.140625" style="31" customWidth="1"/>
    <col min="9484" max="9728" width="9.140625" style="31"/>
    <col min="9729" max="9729" width="6" style="31" customWidth="1"/>
    <col min="9730" max="9730" width="58.28515625" style="31" customWidth="1"/>
    <col min="9731" max="9731" width="13.5703125" style="31" customWidth="1"/>
    <col min="9732" max="9732" width="14.5703125" style="31" customWidth="1"/>
    <col min="9733" max="9733" width="13.42578125" style="31" customWidth="1"/>
    <col min="9734" max="9734" width="11.85546875" style="31" customWidth="1"/>
    <col min="9735" max="9735" width="11.28515625" style="31" customWidth="1"/>
    <col min="9736" max="9736" width="15.28515625" style="31" customWidth="1"/>
    <col min="9737" max="9737" width="13.140625" style="31" customWidth="1"/>
    <col min="9738" max="9738" width="0" style="31" hidden="1" customWidth="1"/>
    <col min="9739" max="9739" width="6.140625" style="31" customWidth="1"/>
    <col min="9740" max="9984" width="9.140625" style="31"/>
    <col min="9985" max="9985" width="6" style="31" customWidth="1"/>
    <col min="9986" max="9986" width="58.28515625" style="31" customWidth="1"/>
    <col min="9987" max="9987" width="13.5703125" style="31" customWidth="1"/>
    <col min="9988" max="9988" width="14.5703125" style="31" customWidth="1"/>
    <col min="9989" max="9989" width="13.42578125" style="31" customWidth="1"/>
    <col min="9990" max="9990" width="11.85546875" style="31" customWidth="1"/>
    <col min="9991" max="9991" width="11.28515625" style="31" customWidth="1"/>
    <col min="9992" max="9992" width="15.28515625" style="31" customWidth="1"/>
    <col min="9993" max="9993" width="13.140625" style="31" customWidth="1"/>
    <col min="9994" max="9994" width="0" style="31" hidden="1" customWidth="1"/>
    <col min="9995" max="9995" width="6.140625" style="31" customWidth="1"/>
    <col min="9996" max="10240" width="9.140625" style="31"/>
    <col min="10241" max="10241" width="6" style="31" customWidth="1"/>
    <col min="10242" max="10242" width="58.28515625" style="31" customWidth="1"/>
    <col min="10243" max="10243" width="13.5703125" style="31" customWidth="1"/>
    <col min="10244" max="10244" width="14.5703125" style="31" customWidth="1"/>
    <col min="10245" max="10245" width="13.42578125" style="31" customWidth="1"/>
    <col min="10246" max="10246" width="11.85546875" style="31" customWidth="1"/>
    <col min="10247" max="10247" width="11.28515625" style="31" customWidth="1"/>
    <col min="10248" max="10248" width="15.28515625" style="31" customWidth="1"/>
    <col min="10249" max="10249" width="13.140625" style="31" customWidth="1"/>
    <col min="10250" max="10250" width="0" style="31" hidden="1" customWidth="1"/>
    <col min="10251" max="10251" width="6.140625" style="31" customWidth="1"/>
    <col min="10252" max="10496" width="9.140625" style="31"/>
    <col min="10497" max="10497" width="6" style="31" customWidth="1"/>
    <col min="10498" max="10498" width="58.28515625" style="31" customWidth="1"/>
    <col min="10499" max="10499" width="13.5703125" style="31" customWidth="1"/>
    <col min="10500" max="10500" width="14.5703125" style="31" customWidth="1"/>
    <col min="10501" max="10501" width="13.42578125" style="31" customWidth="1"/>
    <col min="10502" max="10502" width="11.85546875" style="31" customWidth="1"/>
    <col min="10503" max="10503" width="11.28515625" style="31" customWidth="1"/>
    <col min="10504" max="10504" width="15.28515625" style="31" customWidth="1"/>
    <col min="10505" max="10505" width="13.140625" style="31" customWidth="1"/>
    <col min="10506" max="10506" width="0" style="31" hidden="1" customWidth="1"/>
    <col min="10507" max="10507" width="6.140625" style="31" customWidth="1"/>
    <col min="10508" max="10752" width="9.140625" style="31"/>
    <col min="10753" max="10753" width="6" style="31" customWidth="1"/>
    <col min="10754" max="10754" width="58.28515625" style="31" customWidth="1"/>
    <col min="10755" max="10755" width="13.5703125" style="31" customWidth="1"/>
    <col min="10756" max="10756" width="14.5703125" style="31" customWidth="1"/>
    <col min="10757" max="10757" width="13.42578125" style="31" customWidth="1"/>
    <col min="10758" max="10758" width="11.85546875" style="31" customWidth="1"/>
    <col min="10759" max="10759" width="11.28515625" style="31" customWidth="1"/>
    <col min="10760" max="10760" width="15.28515625" style="31" customWidth="1"/>
    <col min="10761" max="10761" width="13.140625" style="31" customWidth="1"/>
    <col min="10762" max="10762" width="0" style="31" hidden="1" customWidth="1"/>
    <col min="10763" max="10763" width="6.140625" style="31" customWidth="1"/>
    <col min="10764" max="11008" width="9.140625" style="31"/>
    <col min="11009" max="11009" width="6" style="31" customWidth="1"/>
    <col min="11010" max="11010" width="58.28515625" style="31" customWidth="1"/>
    <col min="11011" max="11011" width="13.5703125" style="31" customWidth="1"/>
    <col min="11012" max="11012" width="14.5703125" style="31" customWidth="1"/>
    <col min="11013" max="11013" width="13.42578125" style="31" customWidth="1"/>
    <col min="11014" max="11014" width="11.85546875" style="31" customWidth="1"/>
    <col min="11015" max="11015" width="11.28515625" style="31" customWidth="1"/>
    <col min="11016" max="11016" width="15.28515625" style="31" customWidth="1"/>
    <col min="11017" max="11017" width="13.140625" style="31" customWidth="1"/>
    <col min="11018" max="11018" width="0" style="31" hidden="1" customWidth="1"/>
    <col min="11019" max="11019" width="6.140625" style="31" customWidth="1"/>
    <col min="11020" max="11264" width="9.140625" style="31"/>
    <col min="11265" max="11265" width="6" style="31" customWidth="1"/>
    <col min="11266" max="11266" width="58.28515625" style="31" customWidth="1"/>
    <col min="11267" max="11267" width="13.5703125" style="31" customWidth="1"/>
    <col min="11268" max="11268" width="14.5703125" style="31" customWidth="1"/>
    <col min="11269" max="11269" width="13.42578125" style="31" customWidth="1"/>
    <col min="11270" max="11270" width="11.85546875" style="31" customWidth="1"/>
    <col min="11271" max="11271" width="11.28515625" style="31" customWidth="1"/>
    <col min="11272" max="11272" width="15.28515625" style="31" customWidth="1"/>
    <col min="11273" max="11273" width="13.140625" style="31" customWidth="1"/>
    <col min="11274" max="11274" width="0" style="31" hidden="1" customWidth="1"/>
    <col min="11275" max="11275" width="6.140625" style="31" customWidth="1"/>
    <col min="11276" max="11520" width="9.140625" style="31"/>
    <col min="11521" max="11521" width="6" style="31" customWidth="1"/>
    <col min="11522" max="11522" width="58.28515625" style="31" customWidth="1"/>
    <col min="11523" max="11523" width="13.5703125" style="31" customWidth="1"/>
    <col min="11524" max="11524" width="14.5703125" style="31" customWidth="1"/>
    <col min="11525" max="11525" width="13.42578125" style="31" customWidth="1"/>
    <col min="11526" max="11526" width="11.85546875" style="31" customWidth="1"/>
    <col min="11527" max="11527" width="11.28515625" style="31" customWidth="1"/>
    <col min="11528" max="11528" width="15.28515625" style="31" customWidth="1"/>
    <col min="11529" max="11529" width="13.140625" style="31" customWidth="1"/>
    <col min="11530" max="11530" width="0" style="31" hidden="1" customWidth="1"/>
    <col min="11531" max="11531" width="6.140625" style="31" customWidth="1"/>
    <col min="11532" max="11776" width="9.140625" style="31"/>
    <col min="11777" max="11777" width="6" style="31" customWidth="1"/>
    <col min="11778" max="11778" width="58.28515625" style="31" customWidth="1"/>
    <col min="11779" max="11779" width="13.5703125" style="31" customWidth="1"/>
    <col min="11780" max="11780" width="14.5703125" style="31" customWidth="1"/>
    <col min="11781" max="11781" width="13.42578125" style="31" customWidth="1"/>
    <col min="11782" max="11782" width="11.85546875" style="31" customWidth="1"/>
    <col min="11783" max="11783" width="11.28515625" style="31" customWidth="1"/>
    <col min="11784" max="11784" width="15.28515625" style="31" customWidth="1"/>
    <col min="11785" max="11785" width="13.140625" style="31" customWidth="1"/>
    <col min="11786" max="11786" width="0" style="31" hidden="1" customWidth="1"/>
    <col min="11787" max="11787" width="6.140625" style="31" customWidth="1"/>
    <col min="11788" max="12032" width="9.140625" style="31"/>
    <col min="12033" max="12033" width="6" style="31" customWidth="1"/>
    <col min="12034" max="12034" width="58.28515625" style="31" customWidth="1"/>
    <col min="12035" max="12035" width="13.5703125" style="31" customWidth="1"/>
    <col min="12036" max="12036" width="14.5703125" style="31" customWidth="1"/>
    <col min="12037" max="12037" width="13.42578125" style="31" customWidth="1"/>
    <col min="12038" max="12038" width="11.85546875" style="31" customWidth="1"/>
    <col min="12039" max="12039" width="11.28515625" style="31" customWidth="1"/>
    <col min="12040" max="12040" width="15.28515625" style="31" customWidth="1"/>
    <col min="12041" max="12041" width="13.140625" style="31" customWidth="1"/>
    <col min="12042" max="12042" width="0" style="31" hidden="1" customWidth="1"/>
    <col min="12043" max="12043" width="6.140625" style="31" customWidth="1"/>
    <col min="12044" max="12288" width="9.140625" style="31"/>
    <col min="12289" max="12289" width="6" style="31" customWidth="1"/>
    <col min="12290" max="12290" width="58.28515625" style="31" customWidth="1"/>
    <col min="12291" max="12291" width="13.5703125" style="31" customWidth="1"/>
    <col min="12292" max="12292" width="14.5703125" style="31" customWidth="1"/>
    <col min="12293" max="12293" width="13.42578125" style="31" customWidth="1"/>
    <col min="12294" max="12294" width="11.85546875" style="31" customWidth="1"/>
    <col min="12295" max="12295" width="11.28515625" style="31" customWidth="1"/>
    <col min="12296" max="12296" width="15.28515625" style="31" customWidth="1"/>
    <col min="12297" max="12297" width="13.140625" style="31" customWidth="1"/>
    <col min="12298" max="12298" width="0" style="31" hidden="1" customWidth="1"/>
    <col min="12299" max="12299" width="6.140625" style="31" customWidth="1"/>
    <col min="12300" max="12544" width="9.140625" style="31"/>
    <col min="12545" max="12545" width="6" style="31" customWidth="1"/>
    <col min="12546" max="12546" width="58.28515625" style="31" customWidth="1"/>
    <col min="12547" max="12547" width="13.5703125" style="31" customWidth="1"/>
    <col min="12548" max="12548" width="14.5703125" style="31" customWidth="1"/>
    <col min="12549" max="12549" width="13.42578125" style="31" customWidth="1"/>
    <col min="12550" max="12550" width="11.85546875" style="31" customWidth="1"/>
    <col min="12551" max="12551" width="11.28515625" style="31" customWidth="1"/>
    <col min="12552" max="12552" width="15.28515625" style="31" customWidth="1"/>
    <col min="12553" max="12553" width="13.140625" style="31" customWidth="1"/>
    <col min="12554" max="12554" width="0" style="31" hidden="1" customWidth="1"/>
    <col min="12555" max="12555" width="6.140625" style="31" customWidth="1"/>
    <col min="12556" max="12800" width="9.140625" style="31"/>
    <col min="12801" max="12801" width="6" style="31" customWidth="1"/>
    <col min="12802" max="12802" width="58.28515625" style="31" customWidth="1"/>
    <col min="12803" max="12803" width="13.5703125" style="31" customWidth="1"/>
    <col min="12804" max="12804" width="14.5703125" style="31" customWidth="1"/>
    <col min="12805" max="12805" width="13.42578125" style="31" customWidth="1"/>
    <col min="12806" max="12806" width="11.85546875" style="31" customWidth="1"/>
    <col min="12807" max="12807" width="11.28515625" style="31" customWidth="1"/>
    <col min="12808" max="12808" width="15.28515625" style="31" customWidth="1"/>
    <col min="12809" max="12809" width="13.140625" style="31" customWidth="1"/>
    <col min="12810" max="12810" width="0" style="31" hidden="1" customWidth="1"/>
    <col min="12811" max="12811" width="6.140625" style="31" customWidth="1"/>
    <col min="12812" max="13056" width="9.140625" style="31"/>
    <col min="13057" max="13057" width="6" style="31" customWidth="1"/>
    <col min="13058" max="13058" width="58.28515625" style="31" customWidth="1"/>
    <col min="13059" max="13059" width="13.5703125" style="31" customWidth="1"/>
    <col min="13060" max="13060" width="14.5703125" style="31" customWidth="1"/>
    <col min="13061" max="13061" width="13.42578125" style="31" customWidth="1"/>
    <col min="13062" max="13062" width="11.85546875" style="31" customWidth="1"/>
    <col min="13063" max="13063" width="11.28515625" style="31" customWidth="1"/>
    <col min="13064" max="13064" width="15.28515625" style="31" customWidth="1"/>
    <col min="13065" max="13065" width="13.140625" style="31" customWidth="1"/>
    <col min="13066" max="13066" width="0" style="31" hidden="1" customWidth="1"/>
    <col min="13067" max="13067" width="6.140625" style="31" customWidth="1"/>
    <col min="13068" max="13312" width="9.140625" style="31"/>
    <col min="13313" max="13313" width="6" style="31" customWidth="1"/>
    <col min="13314" max="13314" width="58.28515625" style="31" customWidth="1"/>
    <col min="13315" max="13315" width="13.5703125" style="31" customWidth="1"/>
    <col min="13316" max="13316" width="14.5703125" style="31" customWidth="1"/>
    <col min="13317" max="13317" width="13.42578125" style="31" customWidth="1"/>
    <col min="13318" max="13318" width="11.85546875" style="31" customWidth="1"/>
    <col min="13319" max="13319" width="11.28515625" style="31" customWidth="1"/>
    <col min="13320" max="13320" width="15.28515625" style="31" customWidth="1"/>
    <col min="13321" max="13321" width="13.140625" style="31" customWidth="1"/>
    <col min="13322" max="13322" width="0" style="31" hidden="1" customWidth="1"/>
    <col min="13323" max="13323" width="6.140625" style="31" customWidth="1"/>
    <col min="13324" max="13568" width="9.140625" style="31"/>
    <col min="13569" max="13569" width="6" style="31" customWidth="1"/>
    <col min="13570" max="13570" width="58.28515625" style="31" customWidth="1"/>
    <col min="13571" max="13571" width="13.5703125" style="31" customWidth="1"/>
    <col min="13572" max="13572" width="14.5703125" style="31" customWidth="1"/>
    <col min="13573" max="13573" width="13.42578125" style="31" customWidth="1"/>
    <col min="13574" max="13574" width="11.85546875" style="31" customWidth="1"/>
    <col min="13575" max="13575" width="11.28515625" style="31" customWidth="1"/>
    <col min="13576" max="13576" width="15.28515625" style="31" customWidth="1"/>
    <col min="13577" max="13577" width="13.140625" style="31" customWidth="1"/>
    <col min="13578" max="13578" width="0" style="31" hidden="1" customWidth="1"/>
    <col min="13579" max="13579" width="6.140625" style="31" customWidth="1"/>
    <col min="13580" max="13824" width="9.140625" style="31"/>
    <col min="13825" max="13825" width="6" style="31" customWidth="1"/>
    <col min="13826" max="13826" width="58.28515625" style="31" customWidth="1"/>
    <col min="13827" max="13827" width="13.5703125" style="31" customWidth="1"/>
    <col min="13828" max="13828" width="14.5703125" style="31" customWidth="1"/>
    <col min="13829" max="13829" width="13.42578125" style="31" customWidth="1"/>
    <col min="13830" max="13830" width="11.85546875" style="31" customWidth="1"/>
    <col min="13831" max="13831" width="11.28515625" style="31" customWidth="1"/>
    <col min="13832" max="13832" width="15.28515625" style="31" customWidth="1"/>
    <col min="13833" max="13833" width="13.140625" style="31" customWidth="1"/>
    <col min="13834" max="13834" width="0" style="31" hidden="1" customWidth="1"/>
    <col min="13835" max="13835" width="6.140625" style="31" customWidth="1"/>
    <col min="13836" max="14080" width="9.140625" style="31"/>
    <col min="14081" max="14081" width="6" style="31" customWidth="1"/>
    <col min="14082" max="14082" width="58.28515625" style="31" customWidth="1"/>
    <col min="14083" max="14083" width="13.5703125" style="31" customWidth="1"/>
    <col min="14084" max="14084" width="14.5703125" style="31" customWidth="1"/>
    <col min="14085" max="14085" width="13.42578125" style="31" customWidth="1"/>
    <col min="14086" max="14086" width="11.85546875" style="31" customWidth="1"/>
    <col min="14087" max="14087" width="11.28515625" style="31" customWidth="1"/>
    <col min="14088" max="14088" width="15.28515625" style="31" customWidth="1"/>
    <col min="14089" max="14089" width="13.140625" style="31" customWidth="1"/>
    <col min="14090" max="14090" width="0" style="31" hidden="1" customWidth="1"/>
    <col min="14091" max="14091" width="6.140625" style="31" customWidth="1"/>
    <col min="14092" max="14336" width="9.140625" style="31"/>
    <col min="14337" max="14337" width="6" style="31" customWidth="1"/>
    <col min="14338" max="14338" width="58.28515625" style="31" customWidth="1"/>
    <col min="14339" max="14339" width="13.5703125" style="31" customWidth="1"/>
    <col min="14340" max="14340" width="14.5703125" style="31" customWidth="1"/>
    <col min="14341" max="14341" width="13.42578125" style="31" customWidth="1"/>
    <col min="14342" max="14342" width="11.85546875" style="31" customWidth="1"/>
    <col min="14343" max="14343" width="11.28515625" style="31" customWidth="1"/>
    <col min="14344" max="14344" width="15.28515625" style="31" customWidth="1"/>
    <col min="14345" max="14345" width="13.140625" style="31" customWidth="1"/>
    <col min="14346" max="14346" width="0" style="31" hidden="1" customWidth="1"/>
    <col min="14347" max="14347" width="6.140625" style="31" customWidth="1"/>
    <col min="14348" max="14592" width="9.140625" style="31"/>
    <col min="14593" max="14593" width="6" style="31" customWidth="1"/>
    <col min="14594" max="14594" width="58.28515625" style="31" customWidth="1"/>
    <col min="14595" max="14595" width="13.5703125" style="31" customWidth="1"/>
    <col min="14596" max="14596" width="14.5703125" style="31" customWidth="1"/>
    <col min="14597" max="14597" width="13.42578125" style="31" customWidth="1"/>
    <col min="14598" max="14598" width="11.85546875" style="31" customWidth="1"/>
    <col min="14599" max="14599" width="11.28515625" style="31" customWidth="1"/>
    <col min="14600" max="14600" width="15.28515625" style="31" customWidth="1"/>
    <col min="14601" max="14601" width="13.140625" style="31" customWidth="1"/>
    <col min="14602" max="14602" width="0" style="31" hidden="1" customWidth="1"/>
    <col min="14603" max="14603" width="6.140625" style="31" customWidth="1"/>
    <col min="14604" max="14848" width="9.140625" style="31"/>
    <col min="14849" max="14849" width="6" style="31" customWidth="1"/>
    <col min="14850" max="14850" width="58.28515625" style="31" customWidth="1"/>
    <col min="14851" max="14851" width="13.5703125" style="31" customWidth="1"/>
    <col min="14852" max="14852" width="14.5703125" style="31" customWidth="1"/>
    <col min="14853" max="14853" width="13.42578125" style="31" customWidth="1"/>
    <col min="14854" max="14854" width="11.85546875" style="31" customWidth="1"/>
    <col min="14855" max="14855" width="11.28515625" style="31" customWidth="1"/>
    <col min="14856" max="14856" width="15.28515625" style="31" customWidth="1"/>
    <col min="14857" max="14857" width="13.140625" style="31" customWidth="1"/>
    <col min="14858" max="14858" width="0" style="31" hidden="1" customWidth="1"/>
    <col min="14859" max="14859" width="6.140625" style="31" customWidth="1"/>
    <col min="14860" max="15104" width="9.140625" style="31"/>
    <col min="15105" max="15105" width="6" style="31" customWidth="1"/>
    <col min="15106" max="15106" width="58.28515625" style="31" customWidth="1"/>
    <col min="15107" max="15107" width="13.5703125" style="31" customWidth="1"/>
    <col min="15108" max="15108" width="14.5703125" style="31" customWidth="1"/>
    <col min="15109" max="15109" width="13.42578125" style="31" customWidth="1"/>
    <col min="15110" max="15110" width="11.85546875" style="31" customWidth="1"/>
    <col min="15111" max="15111" width="11.28515625" style="31" customWidth="1"/>
    <col min="15112" max="15112" width="15.28515625" style="31" customWidth="1"/>
    <col min="15113" max="15113" width="13.140625" style="31" customWidth="1"/>
    <col min="15114" max="15114" width="0" style="31" hidden="1" customWidth="1"/>
    <col min="15115" max="15115" width="6.140625" style="31" customWidth="1"/>
    <col min="15116" max="15360" width="9.140625" style="31"/>
    <col min="15361" max="15361" width="6" style="31" customWidth="1"/>
    <col min="15362" max="15362" width="58.28515625" style="31" customWidth="1"/>
    <col min="15363" max="15363" width="13.5703125" style="31" customWidth="1"/>
    <col min="15364" max="15364" width="14.5703125" style="31" customWidth="1"/>
    <col min="15365" max="15365" width="13.42578125" style="31" customWidth="1"/>
    <col min="15366" max="15366" width="11.85546875" style="31" customWidth="1"/>
    <col min="15367" max="15367" width="11.28515625" style="31" customWidth="1"/>
    <col min="15368" max="15368" width="15.28515625" style="31" customWidth="1"/>
    <col min="15369" max="15369" width="13.140625" style="31" customWidth="1"/>
    <col min="15370" max="15370" width="0" style="31" hidden="1" customWidth="1"/>
    <col min="15371" max="15371" width="6.140625" style="31" customWidth="1"/>
    <col min="15372" max="15616" width="9.140625" style="31"/>
    <col min="15617" max="15617" width="6" style="31" customWidth="1"/>
    <col min="15618" max="15618" width="58.28515625" style="31" customWidth="1"/>
    <col min="15619" max="15619" width="13.5703125" style="31" customWidth="1"/>
    <col min="15620" max="15620" width="14.5703125" style="31" customWidth="1"/>
    <col min="15621" max="15621" width="13.42578125" style="31" customWidth="1"/>
    <col min="15622" max="15622" width="11.85546875" style="31" customWidth="1"/>
    <col min="15623" max="15623" width="11.28515625" style="31" customWidth="1"/>
    <col min="15624" max="15624" width="15.28515625" style="31" customWidth="1"/>
    <col min="15625" max="15625" width="13.140625" style="31" customWidth="1"/>
    <col min="15626" max="15626" width="0" style="31" hidden="1" customWidth="1"/>
    <col min="15627" max="15627" width="6.140625" style="31" customWidth="1"/>
    <col min="15628" max="15872" width="9.140625" style="31"/>
    <col min="15873" max="15873" width="6" style="31" customWidth="1"/>
    <col min="15874" max="15874" width="58.28515625" style="31" customWidth="1"/>
    <col min="15875" max="15875" width="13.5703125" style="31" customWidth="1"/>
    <col min="15876" max="15876" width="14.5703125" style="31" customWidth="1"/>
    <col min="15877" max="15877" width="13.42578125" style="31" customWidth="1"/>
    <col min="15878" max="15878" width="11.85546875" style="31" customWidth="1"/>
    <col min="15879" max="15879" width="11.28515625" style="31" customWidth="1"/>
    <col min="15880" max="15880" width="15.28515625" style="31" customWidth="1"/>
    <col min="15881" max="15881" width="13.140625" style="31" customWidth="1"/>
    <col min="15882" max="15882" width="0" style="31" hidden="1" customWidth="1"/>
    <col min="15883" max="15883" width="6.140625" style="31" customWidth="1"/>
    <col min="15884" max="16128" width="9.140625" style="31"/>
    <col min="16129" max="16129" width="6" style="31" customWidth="1"/>
    <col min="16130" max="16130" width="58.28515625" style="31" customWidth="1"/>
    <col min="16131" max="16131" width="13.5703125" style="31" customWidth="1"/>
    <col min="16132" max="16132" width="14.5703125" style="31" customWidth="1"/>
    <col min="16133" max="16133" width="13.42578125" style="31" customWidth="1"/>
    <col min="16134" max="16134" width="11.85546875" style="31" customWidth="1"/>
    <col min="16135" max="16135" width="11.28515625" style="31" customWidth="1"/>
    <col min="16136" max="16136" width="15.28515625" style="31" customWidth="1"/>
    <col min="16137" max="16137" width="13.140625" style="31" customWidth="1"/>
    <col min="16138" max="16138" width="0" style="31" hidden="1" customWidth="1"/>
    <col min="16139" max="16139" width="6.140625" style="31" customWidth="1"/>
    <col min="16140" max="16384" width="9.140625" style="31"/>
  </cols>
  <sheetData>
    <row r="1" spans="1:11">
      <c r="F1" s="435" t="s">
        <v>603</v>
      </c>
      <c r="G1" s="435"/>
      <c r="H1" s="435"/>
      <c r="I1" s="435"/>
    </row>
    <row r="2" spans="1:11" ht="9" customHeight="1"/>
    <row r="3" spans="1:11" ht="32.25" customHeight="1">
      <c r="A3" s="29"/>
      <c r="B3" s="522"/>
      <c r="C3" s="522"/>
      <c r="D3" s="522"/>
      <c r="E3" s="522"/>
      <c r="F3" s="523" t="s">
        <v>602</v>
      </c>
      <c r="G3" s="523"/>
      <c r="H3" s="523"/>
      <c r="I3" s="523"/>
      <c r="J3" s="30"/>
    </row>
    <row r="4" spans="1:11" ht="26.25" customHeight="1">
      <c r="A4" s="476" t="s">
        <v>298</v>
      </c>
      <c r="B4" s="476"/>
      <c r="C4" s="476"/>
      <c r="D4" s="476"/>
      <c r="E4" s="476"/>
      <c r="F4" s="476"/>
      <c r="G4" s="476"/>
      <c r="H4" s="476"/>
      <c r="I4" s="476"/>
    </row>
    <row r="5" spans="1:11">
      <c r="A5" s="29"/>
      <c r="B5" s="33"/>
      <c r="C5" s="34"/>
      <c r="D5" s="34"/>
      <c r="E5" s="34"/>
      <c r="F5" s="34"/>
      <c r="G5" s="477" t="s">
        <v>0</v>
      </c>
      <c r="H5" s="477"/>
      <c r="I5" s="477"/>
    </row>
    <row r="6" spans="1:11">
      <c r="A6" s="449" t="s">
        <v>1</v>
      </c>
      <c r="B6" s="478" t="s">
        <v>2</v>
      </c>
      <c r="C6" s="463" t="s">
        <v>3</v>
      </c>
      <c r="D6" s="463" t="s">
        <v>4</v>
      </c>
      <c r="E6" s="463" t="s">
        <v>5</v>
      </c>
      <c r="F6" s="463"/>
      <c r="G6" s="463"/>
      <c r="H6" s="463"/>
      <c r="I6" s="463"/>
    </row>
    <row r="7" spans="1:11">
      <c r="A7" s="449"/>
      <c r="B7" s="479"/>
      <c r="C7" s="463"/>
      <c r="D7" s="463"/>
      <c r="E7" s="463"/>
      <c r="F7" s="463"/>
      <c r="G7" s="463"/>
      <c r="H7" s="463"/>
      <c r="I7" s="463"/>
    </row>
    <row r="8" spans="1:11">
      <c r="A8" s="449"/>
      <c r="B8" s="479"/>
      <c r="C8" s="463"/>
      <c r="D8" s="463"/>
      <c r="E8" s="463" t="s">
        <v>6</v>
      </c>
      <c r="F8" s="463" t="s">
        <v>7</v>
      </c>
      <c r="G8" s="463"/>
      <c r="H8" s="463"/>
      <c r="I8" s="463"/>
    </row>
    <row r="9" spans="1:11" ht="25.5">
      <c r="A9" s="449"/>
      <c r="B9" s="480"/>
      <c r="C9" s="463"/>
      <c r="D9" s="463"/>
      <c r="E9" s="463"/>
      <c r="F9" s="179" t="s">
        <v>299</v>
      </c>
      <c r="G9" s="179" t="s">
        <v>300</v>
      </c>
      <c r="H9" s="179" t="s">
        <v>10</v>
      </c>
      <c r="I9" s="36" t="s">
        <v>301</v>
      </c>
    </row>
    <row r="10" spans="1:11" s="40" customFormat="1">
      <c r="A10" s="449"/>
      <c r="B10" s="475" t="s">
        <v>11</v>
      </c>
      <c r="C10" s="37" t="s">
        <v>19</v>
      </c>
      <c r="D10" s="149">
        <f t="shared" ref="D10:I10" si="0">D11+D12+D13</f>
        <v>26411.877725099999</v>
      </c>
      <c r="E10" s="149">
        <f t="shared" si="0"/>
        <v>1385.3343989999998</v>
      </c>
      <c r="F10" s="149">
        <f t="shared" si="0"/>
        <v>35.411068</v>
      </c>
      <c r="G10" s="149">
        <f t="shared" si="0"/>
        <v>3242.8916880000002</v>
      </c>
      <c r="H10" s="149">
        <f t="shared" si="0"/>
        <v>21739.319459999999</v>
      </c>
      <c r="I10" s="149">
        <f t="shared" si="0"/>
        <v>8.9211100999999999</v>
      </c>
      <c r="J10" s="39">
        <f>SUM(E10:I10)</f>
        <v>26411.877725099999</v>
      </c>
      <c r="K10" s="162">
        <f>I10+H10+G10+F10+E10</f>
        <v>26411.877725099999</v>
      </c>
    </row>
    <row r="11" spans="1:11" s="40" customFormat="1" ht="13.5" customHeight="1">
      <c r="A11" s="449"/>
      <c r="B11" s="475"/>
      <c r="C11" s="37">
        <v>2015</v>
      </c>
      <c r="D11" s="149">
        <f t="shared" ref="D11:I13" si="1">D16+D108+D248+D269+D289+D321+D345+D442+D470+D522+D590+D634</f>
        <v>2636.1678031000001</v>
      </c>
      <c r="E11" s="149">
        <f t="shared" si="1"/>
        <v>455.29955699999999</v>
      </c>
      <c r="F11" s="149">
        <f t="shared" si="1"/>
        <v>14.294888000000002</v>
      </c>
      <c r="G11" s="149">
        <f t="shared" si="1"/>
        <v>1336.5570479999999</v>
      </c>
      <c r="H11" s="149">
        <f t="shared" si="1"/>
        <v>821.09519999999998</v>
      </c>
      <c r="I11" s="149">
        <f t="shared" si="1"/>
        <v>8.9211100999999999</v>
      </c>
      <c r="J11" s="39">
        <f>SUM(E11:I11)</f>
        <v>2636.1678031000001</v>
      </c>
      <c r="K11" s="172">
        <f>H11+G11+F11+E11+I11</f>
        <v>2636.1678030999997</v>
      </c>
    </row>
    <row r="12" spans="1:11" s="40" customFormat="1" ht="13.5" customHeight="1">
      <c r="A12" s="449"/>
      <c r="B12" s="475"/>
      <c r="C12" s="37">
        <v>2016</v>
      </c>
      <c r="D12" s="149">
        <f t="shared" si="1"/>
        <v>10534.535501</v>
      </c>
      <c r="E12" s="149">
        <f t="shared" si="1"/>
        <v>451.14390100000003</v>
      </c>
      <c r="F12" s="149">
        <f t="shared" si="1"/>
        <v>6.3428599999999991</v>
      </c>
      <c r="G12" s="149">
        <f t="shared" si="1"/>
        <v>955.07818000000009</v>
      </c>
      <c r="H12" s="149">
        <f t="shared" si="1"/>
        <v>9121.9705599999998</v>
      </c>
      <c r="I12" s="149">
        <f t="shared" si="1"/>
        <v>0</v>
      </c>
      <c r="J12" s="39">
        <f>SUM(E12:I12)</f>
        <v>10534.535501</v>
      </c>
      <c r="K12" s="172">
        <f t="shared" ref="K12" si="2">H12+G12+F12+E12</f>
        <v>10534.535501</v>
      </c>
    </row>
    <row r="13" spans="1:11" s="40" customFormat="1" ht="13.5" customHeight="1">
      <c r="A13" s="449"/>
      <c r="B13" s="475"/>
      <c r="C13" s="37">
        <v>2017</v>
      </c>
      <c r="D13" s="149">
        <f t="shared" si="1"/>
        <v>13241.174421</v>
      </c>
      <c r="E13" s="149">
        <f t="shared" si="1"/>
        <v>478.89094099999994</v>
      </c>
      <c r="F13" s="149">
        <f t="shared" si="1"/>
        <v>14.773319999999998</v>
      </c>
      <c r="G13" s="149">
        <f t="shared" si="1"/>
        <v>951.25645999999995</v>
      </c>
      <c r="H13" s="149">
        <f t="shared" si="1"/>
        <v>11796.253699999999</v>
      </c>
      <c r="I13" s="149">
        <f t="shared" si="1"/>
        <v>0</v>
      </c>
      <c r="J13" s="149">
        <f>J18+J110+J250+J271+J291+J323+J347+J444+J472+J524+J592+J636</f>
        <v>1344.8336999999999</v>
      </c>
      <c r="K13" s="172">
        <f>H13+G13+F13+E13</f>
        <v>13241.174421</v>
      </c>
    </row>
    <row r="14" spans="1:11" s="40" customFormat="1" ht="13.5" hidden="1" customHeight="1">
      <c r="A14" s="176"/>
      <c r="B14" s="177"/>
      <c r="C14" s="37"/>
      <c r="D14" s="149"/>
      <c r="E14" s="149"/>
      <c r="F14" s="149"/>
      <c r="G14" s="149"/>
      <c r="H14" s="149"/>
      <c r="I14" s="149"/>
      <c r="J14" s="39"/>
    </row>
    <row r="15" spans="1:11" s="40" customFormat="1">
      <c r="A15" s="449" t="s">
        <v>302</v>
      </c>
      <c r="B15" s="473" t="s">
        <v>45</v>
      </c>
      <c r="C15" s="37" t="s">
        <v>19</v>
      </c>
      <c r="D15" s="38">
        <f t="shared" ref="D15:I15" si="3">D16+D17+D18</f>
        <v>2967.7097239999998</v>
      </c>
      <c r="E15" s="38">
        <f t="shared" si="3"/>
        <v>627.49382400000002</v>
      </c>
      <c r="F15" s="38">
        <f t="shared" si="3"/>
        <v>0</v>
      </c>
      <c r="G15" s="38">
        <f t="shared" si="3"/>
        <v>2340.2158999999997</v>
      </c>
      <c r="H15" s="38">
        <f t="shared" si="3"/>
        <v>0</v>
      </c>
      <c r="I15" s="38">
        <f t="shared" si="3"/>
        <v>0</v>
      </c>
      <c r="J15" s="39">
        <f>SUM(E15:I15)</f>
        <v>2967.7097239999998</v>
      </c>
      <c r="K15" s="172">
        <f>SUM(K11:K14)</f>
        <v>26411.877725099999</v>
      </c>
    </row>
    <row r="16" spans="1:11" s="40" customFormat="1" ht="13.5" customHeight="1">
      <c r="A16" s="449"/>
      <c r="B16" s="473"/>
      <c r="C16" s="37">
        <v>2015</v>
      </c>
      <c r="D16" s="38">
        <f>D20</f>
        <v>984.87264399999992</v>
      </c>
      <c r="E16" s="38">
        <f t="shared" ref="D16:I18" si="4">E20</f>
        <v>220.84164399999997</v>
      </c>
      <c r="F16" s="38">
        <f t="shared" si="4"/>
        <v>0</v>
      </c>
      <c r="G16" s="38">
        <f t="shared" si="4"/>
        <v>764.03099999999995</v>
      </c>
      <c r="H16" s="38">
        <f t="shared" si="4"/>
        <v>0</v>
      </c>
      <c r="I16" s="38">
        <f t="shared" si="4"/>
        <v>0</v>
      </c>
      <c r="J16" s="39">
        <f t="shared" ref="J16:J79" si="5">SUM(E16:I16)</f>
        <v>984.87264399999992</v>
      </c>
      <c r="K16" s="172"/>
    </row>
    <row r="17" spans="1:12" s="40" customFormat="1" ht="13.5" customHeight="1">
      <c r="A17" s="449"/>
      <c r="B17" s="473"/>
      <c r="C17" s="37">
        <v>2016</v>
      </c>
      <c r="D17" s="38">
        <f t="shared" si="4"/>
        <v>986.30198000000007</v>
      </c>
      <c r="E17" s="38">
        <f t="shared" si="4"/>
        <v>197.63948000000002</v>
      </c>
      <c r="F17" s="38">
        <f t="shared" si="4"/>
        <v>0</v>
      </c>
      <c r="G17" s="38">
        <f t="shared" si="4"/>
        <v>788.66250000000002</v>
      </c>
      <c r="H17" s="38">
        <f t="shared" si="4"/>
        <v>0</v>
      </c>
      <c r="I17" s="38">
        <f t="shared" si="4"/>
        <v>0</v>
      </c>
      <c r="J17" s="39">
        <f t="shared" si="5"/>
        <v>986.30198000000007</v>
      </c>
      <c r="K17" s="172"/>
    </row>
    <row r="18" spans="1:12" s="40" customFormat="1" ht="13.5" customHeight="1">
      <c r="A18" s="449"/>
      <c r="B18" s="473"/>
      <c r="C18" s="37">
        <v>2017</v>
      </c>
      <c r="D18" s="38">
        <f t="shared" si="4"/>
        <v>996.53509999999972</v>
      </c>
      <c r="E18" s="38">
        <f t="shared" si="4"/>
        <v>209.0127</v>
      </c>
      <c r="F18" s="38">
        <f t="shared" si="4"/>
        <v>0</v>
      </c>
      <c r="G18" s="38">
        <f t="shared" si="4"/>
        <v>787.52239999999995</v>
      </c>
      <c r="H18" s="38">
        <f t="shared" si="4"/>
        <v>0</v>
      </c>
      <c r="I18" s="38">
        <f t="shared" si="4"/>
        <v>0</v>
      </c>
      <c r="J18" s="39">
        <f t="shared" si="5"/>
        <v>996.53509999999994</v>
      </c>
      <c r="K18" s="172"/>
    </row>
    <row r="19" spans="1:12" s="40" customFormat="1">
      <c r="A19" s="449" t="s">
        <v>303</v>
      </c>
      <c r="B19" s="447" t="s">
        <v>756</v>
      </c>
      <c r="C19" s="37" t="s">
        <v>19</v>
      </c>
      <c r="D19" s="149">
        <f t="shared" ref="D19:I19" si="6">D20+D21+D22</f>
        <v>2967.7097239999998</v>
      </c>
      <c r="E19" s="149">
        <f>E20+E21+E22</f>
        <v>627.49382400000002</v>
      </c>
      <c r="F19" s="149">
        <f t="shared" si="6"/>
        <v>0</v>
      </c>
      <c r="G19" s="149">
        <f t="shared" si="6"/>
        <v>2340.2158999999997</v>
      </c>
      <c r="H19" s="149">
        <f t="shared" si="6"/>
        <v>0</v>
      </c>
      <c r="I19" s="149">
        <f t="shared" si="6"/>
        <v>0</v>
      </c>
      <c r="J19" s="39">
        <f t="shared" si="5"/>
        <v>2967.7097239999998</v>
      </c>
      <c r="K19" s="172"/>
    </row>
    <row r="20" spans="1:12" s="40" customFormat="1">
      <c r="A20" s="449"/>
      <c r="B20" s="447"/>
      <c r="C20" s="179">
        <v>2015</v>
      </c>
      <c r="D20" s="149">
        <f>D24+D40+D64+D76+D92</f>
        <v>984.87264399999992</v>
      </c>
      <c r="E20" s="149">
        <f t="shared" ref="E20:I20" si="7">E24+E40+E64+E76+E92</f>
        <v>220.84164399999997</v>
      </c>
      <c r="F20" s="149">
        <f t="shared" si="7"/>
        <v>0</v>
      </c>
      <c r="G20" s="149">
        <f t="shared" si="7"/>
        <v>764.03099999999995</v>
      </c>
      <c r="H20" s="149">
        <f t="shared" si="7"/>
        <v>0</v>
      </c>
      <c r="I20" s="149">
        <f t="shared" si="7"/>
        <v>0</v>
      </c>
      <c r="J20" s="39">
        <f t="shared" si="5"/>
        <v>984.87264399999992</v>
      </c>
      <c r="K20" s="172"/>
    </row>
    <row r="21" spans="1:12" s="40" customFormat="1">
      <c r="A21" s="449"/>
      <c r="B21" s="447"/>
      <c r="C21" s="179">
        <v>2016</v>
      </c>
      <c r="D21" s="149">
        <f>D25+D41+D65+D77+D93</f>
        <v>986.30198000000007</v>
      </c>
      <c r="E21" s="149">
        <f t="shared" ref="E21:I21" si="8">E25+E41+E65+E77+E93</f>
        <v>197.63948000000002</v>
      </c>
      <c r="F21" s="149">
        <f t="shared" si="8"/>
        <v>0</v>
      </c>
      <c r="G21" s="149">
        <f t="shared" si="8"/>
        <v>788.66250000000002</v>
      </c>
      <c r="H21" s="149">
        <f t="shared" si="8"/>
        <v>0</v>
      </c>
      <c r="I21" s="149">
        <f t="shared" si="8"/>
        <v>0</v>
      </c>
      <c r="J21" s="39">
        <f t="shared" si="5"/>
        <v>986.30198000000007</v>
      </c>
      <c r="K21" s="172"/>
    </row>
    <row r="22" spans="1:12" s="40" customFormat="1">
      <c r="A22" s="449"/>
      <c r="B22" s="447"/>
      <c r="C22" s="179">
        <v>2017</v>
      </c>
      <c r="D22" s="149">
        <f>D26+D42+D66+D78+D94</f>
        <v>996.53509999999972</v>
      </c>
      <c r="E22" s="149">
        <f t="shared" ref="E22:I22" si="9">E26+E42+E66+E78+E94</f>
        <v>209.0127</v>
      </c>
      <c r="F22" s="149">
        <f t="shared" si="9"/>
        <v>0</v>
      </c>
      <c r="G22" s="149">
        <f t="shared" si="9"/>
        <v>787.52239999999995</v>
      </c>
      <c r="H22" s="149">
        <f t="shared" si="9"/>
        <v>0</v>
      </c>
      <c r="I22" s="149">
        <f t="shared" si="9"/>
        <v>0</v>
      </c>
      <c r="J22" s="149">
        <f t="shared" ref="J22" si="10">J26+J42+J66+J78+J94</f>
        <v>996.53509999999972</v>
      </c>
      <c r="K22" s="162"/>
    </row>
    <row r="23" spans="1:12" s="40" customFormat="1">
      <c r="A23" s="517" t="s">
        <v>304</v>
      </c>
      <c r="B23" s="447" t="s">
        <v>609</v>
      </c>
      <c r="C23" s="37" t="s">
        <v>19</v>
      </c>
      <c r="D23" s="149">
        <f t="shared" ref="D23:I23" si="11">D24+D25+D26</f>
        <v>786.69280000000003</v>
      </c>
      <c r="E23" s="149">
        <f>E24+E25+E26</f>
        <v>145.6491</v>
      </c>
      <c r="F23" s="149">
        <f t="shared" si="11"/>
        <v>0</v>
      </c>
      <c r="G23" s="149">
        <f t="shared" si="11"/>
        <v>641.04369999999994</v>
      </c>
      <c r="H23" s="149">
        <f t="shared" si="11"/>
        <v>0</v>
      </c>
      <c r="I23" s="149">
        <f t="shared" si="11"/>
        <v>0</v>
      </c>
      <c r="J23" s="39">
        <f t="shared" si="5"/>
        <v>786.69279999999992</v>
      </c>
      <c r="K23" s="162"/>
      <c r="L23" s="162"/>
    </row>
    <row r="24" spans="1:12" s="40" customFormat="1" ht="12.75" customHeight="1">
      <c r="A24" s="517"/>
      <c r="B24" s="447"/>
      <c r="C24" s="37">
        <v>2015</v>
      </c>
      <c r="D24" s="149">
        <f>E24+F24+G24+H24+I24</f>
        <v>253.98770000000002</v>
      </c>
      <c r="E24" s="149">
        <f>E28+E32+E36</f>
        <v>52.149299999999997</v>
      </c>
      <c r="F24" s="149">
        <f>F28+F32+F36</f>
        <v>0</v>
      </c>
      <c r="G24" s="149">
        <f>G28+G32+G36</f>
        <v>201.83840000000001</v>
      </c>
      <c r="H24" s="149">
        <f>H28+H32+H36</f>
        <v>0</v>
      </c>
      <c r="I24" s="149">
        <f>I28+I32+I36</f>
        <v>0</v>
      </c>
      <c r="J24" s="39">
        <f t="shared" si="5"/>
        <v>253.98770000000002</v>
      </c>
      <c r="K24" s="162"/>
      <c r="L24" s="162"/>
    </row>
    <row r="25" spans="1:12" s="40" customFormat="1">
      <c r="A25" s="517"/>
      <c r="B25" s="447"/>
      <c r="C25" s="37">
        <v>2016</v>
      </c>
      <c r="D25" s="149">
        <f>E25+F25+G25+H25+I25</f>
        <v>266.7115</v>
      </c>
      <c r="E25" s="149">
        <f>E29+E33+E37</f>
        <v>46.307000000000002</v>
      </c>
      <c r="F25" s="149">
        <v>0</v>
      </c>
      <c r="G25" s="149">
        <f>G29+G33+G37</f>
        <v>220.40450000000001</v>
      </c>
      <c r="H25" s="149">
        <v>0</v>
      </c>
      <c r="I25" s="149">
        <f>I26+I27+I28</f>
        <v>0</v>
      </c>
      <c r="J25" s="39">
        <f t="shared" si="5"/>
        <v>266.7115</v>
      </c>
      <c r="K25" s="162"/>
      <c r="L25" s="162"/>
    </row>
    <row r="26" spans="1:12" s="40" customFormat="1">
      <c r="A26" s="517"/>
      <c r="B26" s="447"/>
      <c r="C26" s="37">
        <v>2017</v>
      </c>
      <c r="D26" s="149">
        <f>E26+F26+G26+H26+I26</f>
        <v>265.99359999999996</v>
      </c>
      <c r="E26" s="149">
        <f>E30+E34+E38</f>
        <v>47.192799999999998</v>
      </c>
      <c r="F26" s="149">
        <v>0</v>
      </c>
      <c r="G26" s="149">
        <f>G30+G34+G38</f>
        <v>218.80079999999998</v>
      </c>
      <c r="H26" s="149">
        <v>0</v>
      </c>
      <c r="I26" s="149">
        <f>I30+I34+I38</f>
        <v>0</v>
      </c>
      <c r="J26" s="39">
        <f t="shared" si="5"/>
        <v>265.99359999999996</v>
      </c>
      <c r="K26" s="162"/>
      <c r="L26" s="162"/>
    </row>
    <row r="27" spans="1:12" s="40" customFormat="1">
      <c r="A27" s="449" t="s">
        <v>305</v>
      </c>
      <c r="B27" s="440" t="s">
        <v>306</v>
      </c>
      <c r="C27" s="37" t="s">
        <v>19</v>
      </c>
      <c r="D27" s="150">
        <f t="shared" ref="D27:I27" si="12">D28+D29+D30</f>
        <v>777.94460000000004</v>
      </c>
      <c r="E27" s="150">
        <f t="shared" si="12"/>
        <v>137.05339999999998</v>
      </c>
      <c r="F27" s="150">
        <f t="shared" si="12"/>
        <v>0</v>
      </c>
      <c r="G27" s="150">
        <f t="shared" si="12"/>
        <v>640.89120000000003</v>
      </c>
      <c r="H27" s="150">
        <f t="shared" si="12"/>
        <v>0</v>
      </c>
      <c r="I27" s="150">
        <f t="shared" si="12"/>
        <v>0</v>
      </c>
      <c r="J27" s="39">
        <f t="shared" si="5"/>
        <v>777.94460000000004</v>
      </c>
      <c r="K27" s="162"/>
      <c r="L27" s="162"/>
    </row>
    <row r="28" spans="1:12" s="40" customFormat="1">
      <c r="A28" s="449"/>
      <c r="B28" s="440"/>
      <c r="C28" s="179">
        <v>2015</v>
      </c>
      <c r="D28" s="150">
        <f>E28+F28+G28+H28+I28</f>
        <v>251.3629</v>
      </c>
      <c r="E28" s="150">
        <v>49.677</v>
      </c>
      <c r="F28" s="150">
        <v>0</v>
      </c>
      <c r="G28" s="150">
        <f>201685.9/1000</f>
        <v>201.6859</v>
      </c>
      <c r="H28" s="150">
        <f>H29+H30+H35</f>
        <v>0</v>
      </c>
      <c r="I28" s="150">
        <f>I29+I30+I35</f>
        <v>0</v>
      </c>
      <c r="J28" s="39">
        <f t="shared" si="5"/>
        <v>251.3629</v>
      </c>
      <c r="K28" s="162"/>
      <c r="L28" s="162"/>
    </row>
    <row r="29" spans="1:12" s="40" customFormat="1">
      <c r="A29" s="449"/>
      <c r="B29" s="440"/>
      <c r="C29" s="179">
        <v>2016</v>
      </c>
      <c r="D29" s="150">
        <f>E29+F29+G29+H29+I29</f>
        <v>263.75380000000001</v>
      </c>
      <c r="E29" s="150">
        <f>43349.3/1000</f>
        <v>43.349299999999999</v>
      </c>
      <c r="F29" s="150">
        <v>0</v>
      </c>
      <c r="G29" s="150">
        <f>191.7475+28.657</f>
        <v>220.40450000000001</v>
      </c>
      <c r="H29" s="150">
        <f>H30+H35+H36</f>
        <v>0</v>
      </c>
      <c r="I29" s="150">
        <f>I30+I35+I36</f>
        <v>0</v>
      </c>
      <c r="J29" s="39">
        <f t="shared" si="5"/>
        <v>263.75380000000001</v>
      </c>
      <c r="K29" s="162"/>
      <c r="L29" s="162"/>
    </row>
    <row r="30" spans="1:12" s="40" customFormat="1">
      <c r="A30" s="449"/>
      <c r="B30" s="440"/>
      <c r="C30" s="179">
        <v>2017</v>
      </c>
      <c r="D30" s="150">
        <f>E30+F30+G30+H30+I30</f>
        <v>262.8279</v>
      </c>
      <c r="E30" s="150">
        <f>44027.1/1000</f>
        <v>44.027099999999997</v>
      </c>
      <c r="F30" s="150">
        <v>0</v>
      </c>
      <c r="G30" s="150">
        <f>201.0769+17.7239</f>
        <v>218.80079999999998</v>
      </c>
      <c r="H30" s="150">
        <f>H35+H36+H37</f>
        <v>0</v>
      </c>
      <c r="I30" s="150">
        <f>I35+I36+I37</f>
        <v>0</v>
      </c>
      <c r="J30" s="39">
        <f t="shared" si="5"/>
        <v>262.8279</v>
      </c>
      <c r="K30" s="162"/>
      <c r="L30" s="162"/>
    </row>
    <row r="31" spans="1:12" s="40" customFormat="1">
      <c r="A31" s="449" t="s">
        <v>307</v>
      </c>
      <c r="B31" s="440" t="s">
        <v>308</v>
      </c>
      <c r="C31" s="37" t="s">
        <v>19</v>
      </c>
      <c r="D31" s="150">
        <f t="shared" ref="D31:I31" si="13">D32+D33+D34</f>
        <v>3.1306000000000003</v>
      </c>
      <c r="E31" s="150">
        <f t="shared" si="13"/>
        <v>2.9781</v>
      </c>
      <c r="F31" s="150">
        <f t="shared" si="13"/>
        <v>0</v>
      </c>
      <c r="G31" s="150">
        <f t="shared" si="13"/>
        <v>0.1525</v>
      </c>
      <c r="H31" s="150">
        <f t="shared" si="13"/>
        <v>0</v>
      </c>
      <c r="I31" s="150">
        <f t="shared" si="13"/>
        <v>0</v>
      </c>
      <c r="J31" s="39">
        <f t="shared" si="5"/>
        <v>3.1305999999999998</v>
      </c>
      <c r="K31" s="162"/>
      <c r="L31" s="162"/>
    </row>
    <row r="32" spans="1:12" s="40" customFormat="1">
      <c r="A32" s="449"/>
      <c r="B32" s="440"/>
      <c r="C32" s="179">
        <v>2015</v>
      </c>
      <c r="D32" s="150">
        <f>E32+F32+G32+H32+I32</f>
        <v>1.1452</v>
      </c>
      <c r="E32" s="150">
        <f>992.7/1000</f>
        <v>0.99270000000000003</v>
      </c>
      <c r="F32" s="150">
        <v>0</v>
      </c>
      <c r="G32" s="150">
        <v>0.1525</v>
      </c>
      <c r="H32" s="150">
        <v>0</v>
      </c>
      <c r="I32" s="150">
        <f>I33+I34+I63</f>
        <v>0</v>
      </c>
      <c r="J32" s="39">
        <f t="shared" si="5"/>
        <v>1.1452</v>
      </c>
      <c r="K32" s="162"/>
      <c r="L32" s="162"/>
    </row>
    <row r="33" spans="1:12" s="40" customFormat="1">
      <c r="A33" s="449"/>
      <c r="B33" s="440"/>
      <c r="C33" s="179">
        <v>2016</v>
      </c>
      <c r="D33" s="150">
        <f>E33+F33+G33+H33+I33</f>
        <v>0.99270000000000003</v>
      </c>
      <c r="E33" s="150">
        <f>992.7/1000</f>
        <v>0.99270000000000003</v>
      </c>
      <c r="F33" s="150">
        <v>0</v>
      </c>
      <c r="G33" s="150">
        <v>0</v>
      </c>
      <c r="H33" s="150">
        <v>0</v>
      </c>
      <c r="I33" s="150">
        <f>I34+I63+I64</f>
        <v>0</v>
      </c>
      <c r="J33" s="39">
        <f t="shared" si="5"/>
        <v>0.99270000000000003</v>
      </c>
      <c r="K33" s="162"/>
      <c r="L33" s="162"/>
    </row>
    <row r="34" spans="1:12" s="40" customFormat="1">
      <c r="A34" s="449"/>
      <c r="B34" s="440"/>
      <c r="C34" s="179">
        <v>2017</v>
      </c>
      <c r="D34" s="150">
        <f>E34+F34+G34+H34+I34</f>
        <v>0.99270000000000003</v>
      </c>
      <c r="E34" s="150">
        <f>992.7/1000</f>
        <v>0.99270000000000003</v>
      </c>
      <c r="F34" s="150">
        <v>0</v>
      </c>
      <c r="G34" s="150">
        <v>0</v>
      </c>
      <c r="H34" s="150">
        <v>0</v>
      </c>
      <c r="I34" s="150">
        <f>I63+I64+I65</f>
        <v>0</v>
      </c>
      <c r="J34" s="39">
        <f t="shared" si="5"/>
        <v>0.99270000000000003</v>
      </c>
      <c r="K34" s="162"/>
      <c r="L34" s="162"/>
    </row>
    <row r="35" spans="1:12" ht="13.5" customHeight="1">
      <c r="A35" s="449" t="s">
        <v>309</v>
      </c>
      <c r="B35" s="440" t="s">
        <v>310</v>
      </c>
      <c r="C35" s="37" t="s">
        <v>19</v>
      </c>
      <c r="D35" s="150">
        <f t="shared" ref="D35:I35" si="14">D36+D37+D38</f>
        <v>5.6175999999999995</v>
      </c>
      <c r="E35" s="150">
        <f t="shared" si="14"/>
        <v>5.6175999999999995</v>
      </c>
      <c r="F35" s="150">
        <f t="shared" si="14"/>
        <v>0</v>
      </c>
      <c r="G35" s="150">
        <f t="shared" si="14"/>
        <v>0</v>
      </c>
      <c r="H35" s="150">
        <f t="shared" si="14"/>
        <v>0</v>
      </c>
      <c r="I35" s="150">
        <f t="shared" si="14"/>
        <v>0</v>
      </c>
      <c r="J35" s="39">
        <f t="shared" si="5"/>
        <v>5.6175999999999995</v>
      </c>
      <c r="K35" s="162"/>
      <c r="L35" s="161"/>
    </row>
    <row r="36" spans="1:12" ht="14.25" customHeight="1">
      <c r="A36" s="449" t="s">
        <v>311</v>
      </c>
      <c r="B36" s="440"/>
      <c r="C36" s="179">
        <v>2015</v>
      </c>
      <c r="D36" s="150">
        <f>E36+F36+G36+H36+I36</f>
        <v>1.4795999999999998</v>
      </c>
      <c r="E36" s="150">
        <f>1479.6/1000</f>
        <v>1.4795999999999998</v>
      </c>
      <c r="F36" s="150">
        <v>0</v>
      </c>
      <c r="G36" s="150">
        <v>0</v>
      </c>
      <c r="H36" s="150">
        <v>0</v>
      </c>
      <c r="I36" s="150">
        <f>I37+I38+I75</f>
        <v>0</v>
      </c>
      <c r="J36" s="39">
        <f t="shared" si="5"/>
        <v>1.4795999999999998</v>
      </c>
      <c r="K36" s="162"/>
      <c r="L36" s="161"/>
    </row>
    <row r="37" spans="1:12" ht="14.25" customHeight="1">
      <c r="A37" s="449"/>
      <c r="B37" s="440"/>
      <c r="C37" s="179">
        <v>2016</v>
      </c>
      <c r="D37" s="150">
        <f>E37+F37+G37+H37+I37</f>
        <v>1.9650000000000001</v>
      </c>
      <c r="E37" s="150">
        <f>1965/1000</f>
        <v>1.9650000000000001</v>
      </c>
      <c r="F37" s="150">
        <v>0</v>
      </c>
      <c r="G37" s="150">
        <v>0</v>
      </c>
      <c r="H37" s="150">
        <v>0</v>
      </c>
      <c r="I37" s="150">
        <f>I38+I75+I76</f>
        <v>0</v>
      </c>
      <c r="J37" s="39">
        <f t="shared" si="5"/>
        <v>1.9650000000000001</v>
      </c>
      <c r="K37" s="162"/>
      <c r="L37" s="161"/>
    </row>
    <row r="38" spans="1:12" ht="14.25" customHeight="1">
      <c r="A38" s="449"/>
      <c r="B38" s="440"/>
      <c r="C38" s="179">
        <v>2017</v>
      </c>
      <c r="D38" s="150">
        <f>E38+F38+G38+H38+I38</f>
        <v>2.173</v>
      </c>
      <c r="E38" s="150">
        <f>2173/1000</f>
        <v>2.173</v>
      </c>
      <c r="F38" s="150">
        <v>0</v>
      </c>
      <c r="G38" s="150">
        <v>0</v>
      </c>
      <c r="H38" s="150">
        <v>0</v>
      </c>
      <c r="I38" s="150">
        <f>I75+I76+I77</f>
        <v>0</v>
      </c>
      <c r="J38" s="39">
        <f t="shared" si="5"/>
        <v>2.173</v>
      </c>
      <c r="K38" s="162"/>
      <c r="L38" s="161"/>
    </row>
    <row r="39" spans="1:12" s="40" customFormat="1" ht="18" customHeight="1">
      <c r="A39" s="517" t="s">
        <v>312</v>
      </c>
      <c r="B39" s="447" t="s">
        <v>608</v>
      </c>
      <c r="C39" s="37" t="s">
        <v>19</v>
      </c>
      <c r="D39" s="156">
        <f>D40+D41+D42</f>
        <v>1869.7419799999998</v>
      </c>
      <c r="E39" s="156">
        <f>E40+E41+E42</f>
        <v>183.55437999999998</v>
      </c>
      <c r="F39" s="156">
        <f t="shared" ref="F39:I39" si="15">F40+F41+F42</f>
        <v>0</v>
      </c>
      <c r="G39" s="156">
        <f t="shared" si="15"/>
        <v>1686.1875999999997</v>
      </c>
      <c r="H39" s="156">
        <f t="shared" si="15"/>
        <v>0</v>
      </c>
      <c r="I39" s="156">
        <f t="shared" si="15"/>
        <v>0</v>
      </c>
      <c r="J39" s="39">
        <f t="shared" si="5"/>
        <v>1869.7419799999998</v>
      </c>
      <c r="K39" s="162"/>
      <c r="L39" s="162"/>
    </row>
    <row r="40" spans="1:12" s="40" customFormat="1" ht="12.75" customHeight="1">
      <c r="A40" s="517"/>
      <c r="B40" s="447"/>
      <c r="C40" s="37">
        <v>2015</v>
      </c>
      <c r="D40" s="149">
        <f t="shared" ref="D40:E42" si="16">D44+D48+D56+D60</f>
        <v>631.25909999999988</v>
      </c>
      <c r="E40" s="149">
        <f t="shared" si="16"/>
        <v>73.394699999999986</v>
      </c>
      <c r="F40" s="149">
        <f t="shared" ref="F40:I40" si="17">F44+F48+F56+F60</f>
        <v>0</v>
      </c>
      <c r="G40" s="149">
        <f t="shared" si="17"/>
        <v>557.86439999999993</v>
      </c>
      <c r="H40" s="149">
        <f t="shared" si="17"/>
        <v>0</v>
      </c>
      <c r="I40" s="149">
        <f t="shared" si="17"/>
        <v>0</v>
      </c>
      <c r="J40" s="39">
        <f t="shared" si="5"/>
        <v>631.25909999999988</v>
      </c>
    </row>
    <row r="41" spans="1:12" s="40" customFormat="1">
      <c r="A41" s="517"/>
      <c r="B41" s="447"/>
      <c r="C41" s="37">
        <v>2016</v>
      </c>
      <c r="D41" s="149">
        <f t="shared" si="16"/>
        <v>618.1143800000001</v>
      </c>
      <c r="E41" s="149">
        <f t="shared" si="16"/>
        <v>54.184579999999997</v>
      </c>
      <c r="F41" s="149">
        <f t="shared" ref="F41:I41" si="18">F45+F49+F57+F61</f>
        <v>0</v>
      </c>
      <c r="G41" s="149">
        <f t="shared" si="18"/>
        <v>563.9298</v>
      </c>
      <c r="H41" s="149">
        <f t="shared" si="18"/>
        <v>0</v>
      </c>
      <c r="I41" s="149">
        <f t="shared" si="18"/>
        <v>0</v>
      </c>
      <c r="J41" s="39">
        <f t="shared" si="5"/>
        <v>618.11437999999998</v>
      </c>
    </row>
    <row r="42" spans="1:12" s="40" customFormat="1" ht="28.5" customHeight="1">
      <c r="A42" s="517"/>
      <c r="B42" s="447"/>
      <c r="C42" s="37">
        <v>2017</v>
      </c>
      <c r="D42" s="149">
        <f t="shared" si="16"/>
        <v>620.36849999999993</v>
      </c>
      <c r="E42" s="149">
        <f t="shared" si="16"/>
        <v>55.975099999999998</v>
      </c>
      <c r="F42" s="149">
        <f t="shared" ref="F42:I42" si="19">F46+F50+F58+F62</f>
        <v>0</v>
      </c>
      <c r="G42" s="149">
        <f t="shared" si="19"/>
        <v>564.39339999999993</v>
      </c>
      <c r="H42" s="149">
        <f t="shared" si="19"/>
        <v>0</v>
      </c>
      <c r="I42" s="149">
        <f t="shared" si="19"/>
        <v>0</v>
      </c>
      <c r="J42" s="39">
        <f t="shared" si="5"/>
        <v>620.36849999999993</v>
      </c>
    </row>
    <row r="43" spans="1:12">
      <c r="A43" s="449" t="s">
        <v>314</v>
      </c>
      <c r="B43" s="440" t="s">
        <v>315</v>
      </c>
      <c r="C43" s="37" t="s">
        <v>19</v>
      </c>
      <c r="D43" s="151">
        <f t="shared" ref="D43:I43" si="20">D44+D45+D46</f>
        <v>1816.8652000000002</v>
      </c>
      <c r="E43" s="151">
        <f>E44+E45+E46</f>
        <v>163.23899999999998</v>
      </c>
      <c r="F43" s="151">
        <f t="shared" si="20"/>
        <v>0</v>
      </c>
      <c r="G43" s="151">
        <f t="shared" si="20"/>
        <v>1653.6262000000002</v>
      </c>
      <c r="H43" s="152">
        <f t="shared" si="20"/>
        <v>0</v>
      </c>
      <c r="I43" s="152">
        <f t="shared" si="20"/>
        <v>0</v>
      </c>
      <c r="J43" s="39">
        <f t="shared" si="5"/>
        <v>1816.8652000000002</v>
      </c>
      <c r="K43" s="161"/>
    </row>
    <row r="44" spans="1:12">
      <c r="A44" s="449"/>
      <c r="B44" s="440"/>
      <c r="C44" s="179">
        <v>2015</v>
      </c>
      <c r="D44" s="150">
        <f>E44+F44+G44+H44+I44</f>
        <v>614.35159999999996</v>
      </c>
      <c r="E44" s="152">
        <v>67.340999999999994</v>
      </c>
      <c r="F44" s="152">
        <v>0</v>
      </c>
      <c r="G44" s="152">
        <f>547010600/1000000</f>
        <v>547.01059999999995</v>
      </c>
      <c r="H44" s="152">
        <v>0</v>
      </c>
      <c r="I44" s="152">
        <v>0</v>
      </c>
      <c r="J44" s="39">
        <f t="shared" si="5"/>
        <v>614.35159999999996</v>
      </c>
      <c r="K44" s="163"/>
    </row>
    <row r="45" spans="1:12">
      <c r="A45" s="449"/>
      <c r="B45" s="440"/>
      <c r="C45" s="179">
        <v>2016</v>
      </c>
      <c r="D45" s="150">
        <f>E45+F45+G45+H45+I45</f>
        <v>601.31100000000004</v>
      </c>
      <c r="E45" s="152">
        <v>48.234999999999999</v>
      </c>
      <c r="F45" s="152">
        <v>0</v>
      </c>
      <c r="G45" s="152">
        <f>486209500/1000000+66866500/1000000</f>
        <v>553.07600000000002</v>
      </c>
      <c r="H45" s="152">
        <v>0</v>
      </c>
      <c r="I45" s="152">
        <v>0</v>
      </c>
      <c r="J45" s="39">
        <f t="shared" si="5"/>
        <v>601.31100000000004</v>
      </c>
      <c r="K45" s="163"/>
    </row>
    <row r="46" spans="1:12">
      <c r="A46" s="449"/>
      <c r="B46" s="440"/>
      <c r="C46" s="179">
        <v>2017</v>
      </c>
      <c r="D46" s="150">
        <f>E46+F46+G46+H46+I46</f>
        <v>601.20259999999996</v>
      </c>
      <c r="E46" s="152">
        <v>47.662999999999997</v>
      </c>
      <c r="F46" s="152">
        <v>0</v>
      </c>
      <c r="G46" s="152">
        <f>512183900/1000000+41355700/1000000</f>
        <v>553.53959999999995</v>
      </c>
      <c r="H46" s="152">
        <v>0</v>
      </c>
      <c r="I46" s="152">
        <v>0</v>
      </c>
      <c r="J46" s="39">
        <f t="shared" si="5"/>
        <v>601.20259999999996</v>
      </c>
      <c r="K46" s="163"/>
    </row>
    <row r="47" spans="1:12">
      <c r="A47" s="449" t="s">
        <v>316</v>
      </c>
      <c r="B47" s="440" t="s">
        <v>317</v>
      </c>
      <c r="C47" s="37" t="s">
        <v>19</v>
      </c>
      <c r="D47" s="151">
        <f t="shared" ref="D47:I47" si="21">D48+D49+D50</f>
        <v>0.61368</v>
      </c>
      <c r="E47" s="151">
        <f t="shared" si="21"/>
        <v>0.61368</v>
      </c>
      <c r="F47" s="151">
        <f t="shared" si="21"/>
        <v>0</v>
      </c>
      <c r="G47" s="151">
        <f t="shared" si="21"/>
        <v>0</v>
      </c>
      <c r="H47" s="152">
        <f t="shared" si="21"/>
        <v>0</v>
      </c>
      <c r="I47" s="152">
        <f t="shared" si="21"/>
        <v>0</v>
      </c>
      <c r="J47" s="39">
        <f t="shared" si="5"/>
        <v>0.61368</v>
      </c>
      <c r="K47" s="163"/>
    </row>
    <row r="48" spans="1:12">
      <c r="A48" s="449"/>
      <c r="B48" s="440"/>
      <c r="C48" s="179">
        <v>2015</v>
      </c>
      <c r="D48" s="150">
        <f>E48+F48+G48+H48+I48</f>
        <v>0.19170000000000001</v>
      </c>
      <c r="E48" s="152">
        <v>0.19170000000000001</v>
      </c>
      <c r="F48" s="152">
        <v>0</v>
      </c>
      <c r="G48" s="152">
        <v>0</v>
      </c>
      <c r="H48" s="152">
        <v>0</v>
      </c>
      <c r="I48" s="152">
        <v>0</v>
      </c>
      <c r="J48" s="39">
        <f t="shared" si="5"/>
        <v>0.19170000000000001</v>
      </c>
    </row>
    <row r="49" spans="1:10">
      <c r="A49" s="449"/>
      <c r="B49" s="440"/>
      <c r="C49" s="179">
        <v>2016</v>
      </c>
      <c r="D49" s="150">
        <f>E49+F49+G49+H49+I49</f>
        <v>0.20288</v>
      </c>
      <c r="E49" s="152">
        <v>0.20288</v>
      </c>
      <c r="F49" s="152">
        <v>0</v>
      </c>
      <c r="G49" s="152">
        <v>0</v>
      </c>
      <c r="H49" s="152">
        <v>0</v>
      </c>
      <c r="I49" s="152">
        <v>0</v>
      </c>
      <c r="J49" s="39">
        <f t="shared" si="5"/>
        <v>0.20288</v>
      </c>
    </row>
    <row r="50" spans="1:10">
      <c r="A50" s="449"/>
      <c r="B50" s="440"/>
      <c r="C50" s="179">
        <v>2017</v>
      </c>
      <c r="D50" s="150">
        <f>E50+F50+G50+H50+I50</f>
        <v>0.21909999999999999</v>
      </c>
      <c r="E50" s="152">
        <v>0.21909999999999999</v>
      </c>
      <c r="F50" s="152">
        <v>0</v>
      </c>
      <c r="G50" s="152">
        <v>0</v>
      </c>
      <c r="H50" s="152">
        <v>0</v>
      </c>
      <c r="I50" s="152">
        <v>0</v>
      </c>
      <c r="J50" s="39">
        <f t="shared" si="5"/>
        <v>0.21909999999999999</v>
      </c>
    </row>
    <row r="51" spans="1:10" hidden="1">
      <c r="D51" s="153"/>
      <c r="E51" s="153"/>
      <c r="F51" s="153"/>
      <c r="G51" s="153"/>
      <c r="H51" s="159"/>
      <c r="I51" s="159"/>
    </row>
    <row r="52" spans="1:10" hidden="1">
      <c r="D52" s="153"/>
      <c r="E52" s="153"/>
      <c r="F52" s="153"/>
      <c r="G52" s="153"/>
      <c r="H52" s="159"/>
      <c r="I52" s="159"/>
    </row>
    <row r="53" spans="1:10" hidden="1">
      <c r="D53" s="153"/>
      <c r="E53" s="153"/>
      <c r="F53" s="153"/>
      <c r="G53" s="153"/>
      <c r="H53" s="159"/>
      <c r="I53" s="159"/>
    </row>
    <row r="54" spans="1:10" hidden="1">
      <c r="D54" s="153"/>
      <c r="E54" s="153"/>
      <c r="F54" s="153"/>
      <c r="G54" s="153"/>
      <c r="H54" s="159"/>
      <c r="I54" s="159"/>
    </row>
    <row r="55" spans="1:10">
      <c r="A55" s="449" t="s">
        <v>320</v>
      </c>
      <c r="B55" s="440" t="s">
        <v>321</v>
      </c>
      <c r="C55" s="37" t="s">
        <v>19</v>
      </c>
      <c r="D55" s="151">
        <f t="shared" ref="D55:I55" si="22">D56+D57+D58</f>
        <v>32.561399999999999</v>
      </c>
      <c r="E55" s="151">
        <f t="shared" si="22"/>
        <v>0</v>
      </c>
      <c r="F55" s="151">
        <f t="shared" si="22"/>
        <v>0</v>
      </c>
      <c r="G55" s="151">
        <f t="shared" si="22"/>
        <v>32.561399999999999</v>
      </c>
      <c r="H55" s="152">
        <f t="shared" si="22"/>
        <v>0</v>
      </c>
      <c r="I55" s="152">
        <f t="shared" si="22"/>
        <v>0</v>
      </c>
      <c r="J55" s="39">
        <f t="shared" si="5"/>
        <v>32.561399999999999</v>
      </c>
    </row>
    <row r="56" spans="1:10">
      <c r="A56" s="449"/>
      <c r="B56" s="440"/>
      <c r="C56" s="179">
        <v>2015</v>
      </c>
      <c r="D56" s="150">
        <f>E56+F56+G56+H56+I56</f>
        <v>10.8538</v>
      </c>
      <c r="E56" s="152">
        <v>0</v>
      </c>
      <c r="F56" s="152">
        <v>0</v>
      </c>
      <c r="G56" s="152">
        <f>10853.8/1000</f>
        <v>10.8538</v>
      </c>
      <c r="H56" s="152">
        <v>0</v>
      </c>
      <c r="I56" s="152">
        <v>0</v>
      </c>
      <c r="J56" s="39">
        <f t="shared" si="5"/>
        <v>10.8538</v>
      </c>
    </row>
    <row r="57" spans="1:10">
      <c r="A57" s="449"/>
      <c r="B57" s="440"/>
      <c r="C57" s="179">
        <v>2016</v>
      </c>
      <c r="D57" s="150">
        <f>E57+F57+G57+H57+I57</f>
        <v>10.8538</v>
      </c>
      <c r="E57" s="152">
        <v>0</v>
      </c>
      <c r="F57" s="152">
        <v>0</v>
      </c>
      <c r="G57" s="152">
        <f>10853.8/1000</f>
        <v>10.8538</v>
      </c>
      <c r="H57" s="152">
        <v>0</v>
      </c>
      <c r="I57" s="152">
        <v>0</v>
      </c>
      <c r="J57" s="39">
        <f t="shared" si="5"/>
        <v>10.8538</v>
      </c>
    </row>
    <row r="58" spans="1:10" ht="13.5" customHeight="1">
      <c r="A58" s="449"/>
      <c r="B58" s="440"/>
      <c r="C58" s="179">
        <v>2017</v>
      </c>
      <c r="D58" s="150">
        <f>E58+F58+G58+H58+I58</f>
        <v>10.8538</v>
      </c>
      <c r="E58" s="152">
        <v>0</v>
      </c>
      <c r="F58" s="152">
        <v>0</v>
      </c>
      <c r="G58" s="152">
        <f>10853.8/1000</f>
        <v>10.8538</v>
      </c>
      <c r="H58" s="152">
        <v>0</v>
      </c>
      <c r="I58" s="152">
        <v>0</v>
      </c>
      <c r="J58" s="39">
        <f t="shared" si="5"/>
        <v>10.8538</v>
      </c>
    </row>
    <row r="59" spans="1:10">
      <c r="A59" s="449" t="s">
        <v>322</v>
      </c>
      <c r="B59" s="446" t="s">
        <v>323</v>
      </c>
      <c r="C59" s="37" t="s">
        <v>19</v>
      </c>
      <c r="D59" s="151">
        <f t="shared" ref="D59:I59" si="23">D60+D61+D62</f>
        <v>19.701699999999999</v>
      </c>
      <c r="E59" s="151">
        <f t="shared" si="23"/>
        <v>19.701699999999999</v>
      </c>
      <c r="F59" s="151">
        <f t="shared" si="23"/>
        <v>0</v>
      </c>
      <c r="G59" s="151">
        <f t="shared" si="23"/>
        <v>0</v>
      </c>
      <c r="H59" s="152">
        <f t="shared" si="23"/>
        <v>0</v>
      </c>
      <c r="I59" s="152">
        <f t="shared" si="23"/>
        <v>0</v>
      </c>
      <c r="J59" s="39">
        <f t="shared" si="5"/>
        <v>19.701699999999999</v>
      </c>
    </row>
    <row r="60" spans="1:10">
      <c r="A60" s="449"/>
      <c r="B60" s="446"/>
      <c r="C60" s="179">
        <v>2015</v>
      </c>
      <c r="D60" s="150">
        <f>E60+F60+G60+H60+I60</f>
        <v>5.8620000000000001</v>
      </c>
      <c r="E60" s="154">
        <f>5862/1000</f>
        <v>5.8620000000000001</v>
      </c>
      <c r="F60" s="154">
        <v>0</v>
      </c>
      <c r="G60" s="154">
        <v>0</v>
      </c>
      <c r="H60" s="154">
        <v>0</v>
      </c>
      <c r="I60" s="154">
        <v>0</v>
      </c>
      <c r="J60" s="39">
        <f t="shared" si="5"/>
        <v>5.8620000000000001</v>
      </c>
    </row>
    <row r="61" spans="1:10">
      <c r="A61" s="449"/>
      <c r="B61" s="446"/>
      <c r="C61" s="179">
        <v>2016</v>
      </c>
      <c r="D61" s="150">
        <f>E61+F61+G61+H61+I61</f>
        <v>5.7466999999999997</v>
      </c>
      <c r="E61" s="154">
        <f>5746.7/1000</f>
        <v>5.7466999999999997</v>
      </c>
      <c r="F61" s="154">
        <v>0</v>
      </c>
      <c r="G61" s="154">
        <v>0</v>
      </c>
      <c r="H61" s="154">
        <v>0</v>
      </c>
      <c r="I61" s="154">
        <v>0</v>
      </c>
      <c r="J61" s="39">
        <f t="shared" si="5"/>
        <v>5.7466999999999997</v>
      </c>
    </row>
    <row r="62" spans="1:10">
      <c r="A62" s="449"/>
      <c r="B62" s="446"/>
      <c r="C62" s="179">
        <v>2017</v>
      </c>
      <c r="D62" s="150">
        <f>E62+F62+G62+H62+I62</f>
        <v>8.093</v>
      </c>
      <c r="E62" s="154">
        <f>8093/1000</f>
        <v>8.093</v>
      </c>
      <c r="F62" s="154">
        <v>0</v>
      </c>
      <c r="G62" s="154">
        <v>0</v>
      </c>
      <c r="H62" s="154">
        <v>0</v>
      </c>
      <c r="I62" s="154">
        <v>0</v>
      </c>
      <c r="J62" s="39">
        <f t="shared" si="5"/>
        <v>8.093</v>
      </c>
    </row>
    <row r="63" spans="1:10" s="40" customFormat="1">
      <c r="A63" s="517" t="s">
        <v>324</v>
      </c>
      <c r="B63" s="447" t="s">
        <v>610</v>
      </c>
      <c r="C63" s="37" t="s">
        <v>19</v>
      </c>
      <c r="D63" s="156">
        <f t="shared" ref="D63" si="24">D64+D65+D66</f>
        <v>153.403459</v>
      </c>
      <c r="E63" s="156">
        <f>E64+E65+E66</f>
        <v>153.403459</v>
      </c>
      <c r="F63" s="156">
        <f t="shared" ref="F63:I63" si="25">F64+F65+F66</f>
        <v>0</v>
      </c>
      <c r="G63" s="156">
        <f t="shared" si="25"/>
        <v>0</v>
      </c>
      <c r="H63" s="156">
        <f t="shared" si="25"/>
        <v>0</v>
      </c>
      <c r="I63" s="156">
        <f t="shared" si="25"/>
        <v>0</v>
      </c>
      <c r="J63" s="39">
        <f t="shared" si="5"/>
        <v>153.403459</v>
      </c>
    </row>
    <row r="64" spans="1:10" s="40" customFormat="1" ht="12.75" customHeight="1">
      <c r="A64" s="517"/>
      <c r="B64" s="447"/>
      <c r="C64" s="37">
        <v>2015</v>
      </c>
      <c r="D64" s="149">
        <f t="shared" ref="D64:E66" si="26">D68+D72</f>
        <v>44.037258999999999</v>
      </c>
      <c r="E64" s="149">
        <f t="shared" si="26"/>
        <v>44.037258999999999</v>
      </c>
      <c r="F64" s="149">
        <f t="shared" ref="F64:I64" si="27">F68+F72</f>
        <v>0</v>
      </c>
      <c r="G64" s="149">
        <f t="shared" si="27"/>
        <v>0</v>
      </c>
      <c r="H64" s="149">
        <f t="shared" si="27"/>
        <v>0</v>
      </c>
      <c r="I64" s="149">
        <f t="shared" si="27"/>
        <v>0</v>
      </c>
      <c r="J64" s="39">
        <f t="shared" si="5"/>
        <v>44.037258999999999</v>
      </c>
    </row>
    <row r="65" spans="1:10" s="40" customFormat="1">
      <c r="A65" s="517"/>
      <c r="B65" s="447"/>
      <c r="C65" s="37">
        <v>2016</v>
      </c>
      <c r="D65" s="149">
        <f t="shared" si="26"/>
        <v>50.419900000000005</v>
      </c>
      <c r="E65" s="149">
        <f t="shared" si="26"/>
        <v>50.419900000000005</v>
      </c>
      <c r="F65" s="149">
        <f t="shared" ref="F65:I65" si="28">F69+F73</f>
        <v>0</v>
      </c>
      <c r="G65" s="149">
        <f t="shared" si="28"/>
        <v>0</v>
      </c>
      <c r="H65" s="149">
        <f t="shared" si="28"/>
        <v>0</v>
      </c>
      <c r="I65" s="149">
        <f t="shared" si="28"/>
        <v>0</v>
      </c>
      <c r="J65" s="39">
        <f t="shared" si="5"/>
        <v>50.419900000000005</v>
      </c>
    </row>
    <row r="66" spans="1:10" s="40" customFormat="1">
      <c r="A66" s="517"/>
      <c r="B66" s="447"/>
      <c r="C66" s="37">
        <v>2017</v>
      </c>
      <c r="D66" s="149">
        <f t="shared" si="26"/>
        <v>58.946300000000001</v>
      </c>
      <c r="E66" s="149">
        <f t="shared" si="26"/>
        <v>58.946300000000001</v>
      </c>
      <c r="F66" s="149">
        <f t="shared" ref="F66:I66" si="29">F70+F74</f>
        <v>0</v>
      </c>
      <c r="G66" s="149">
        <f t="shared" si="29"/>
        <v>0</v>
      </c>
      <c r="H66" s="149">
        <f t="shared" si="29"/>
        <v>0</v>
      </c>
      <c r="I66" s="149">
        <f t="shared" si="29"/>
        <v>0</v>
      </c>
      <c r="J66" s="39">
        <f t="shared" si="5"/>
        <v>58.946300000000001</v>
      </c>
    </row>
    <row r="67" spans="1:10">
      <c r="A67" s="449" t="s">
        <v>325</v>
      </c>
      <c r="B67" s="446" t="s">
        <v>326</v>
      </c>
      <c r="C67" s="37" t="s">
        <v>19</v>
      </c>
      <c r="D67" s="151">
        <f t="shared" ref="D67:I67" si="30">D68+D69+D70</f>
        <v>151.65045900000001</v>
      </c>
      <c r="E67" s="151">
        <f t="shared" si="30"/>
        <v>151.65045900000001</v>
      </c>
      <c r="F67" s="151">
        <f t="shared" si="30"/>
        <v>0</v>
      </c>
      <c r="G67" s="151">
        <f t="shared" si="30"/>
        <v>0</v>
      </c>
      <c r="H67" s="152">
        <f t="shared" si="30"/>
        <v>0</v>
      </c>
      <c r="I67" s="152">
        <f t="shared" si="30"/>
        <v>0</v>
      </c>
      <c r="J67" s="39">
        <f t="shared" si="5"/>
        <v>151.65045900000001</v>
      </c>
    </row>
    <row r="68" spans="1:10">
      <c r="A68" s="449"/>
      <c r="B68" s="446"/>
      <c r="C68" s="179">
        <v>2015</v>
      </c>
      <c r="D68" s="150">
        <f>E68+F68+G68+H68+I68</f>
        <v>42.487758999999997</v>
      </c>
      <c r="E68" s="152">
        <v>42.487758999999997</v>
      </c>
      <c r="F68" s="152">
        <v>0</v>
      </c>
      <c r="G68" s="152">
        <v>0</v>
      </c>
      <c r="H68" s="152">
        <v>0</v>
      </c>
      <c r="I68" s="152">
        <v>0</v>
      </c>
      <c r="J68" s="39">
        <f t="shared" si="5"/>
        <v>42.487758999999997</v>
      </c>
    </row>
    <row r="69" spans="1:10">
      <c r="A69" s="449"/>
      <c r="B69" s="446"/>
      <c r="C69" s="179">
        <v>2016</v>
      </c>
      <c r="D69" s="150">
        <f>E69+F69+G69+H69+I69</f>
        <v>50.337900000000005</v>
      </c>
      <c r="E69" s="152">
        <f>50337.9/1000</f>
        <v>50.337900000000005</v>
      </c>
      <c r="F69" s="152">
        <v>0</v>
      </c>
      <c r="G69" s="152">
        <v>0</v>
      </c>
      <c r="H69" s="152">
        <v>0</v>
      </c>
      <c r="I69" s="152">
        <v>0</v>
      </c>
      <c r="J69" s="39">
        <f t="shared" si="5"/>
        <v>50.337900000000005</v>
      </c>
    </row>
    <row r="70" spans="1:10">
      <c r="A70" s="449"/>
      <c r="B70" s="446"/>
      <c r="C70" s="179">
        <v>2017</v>
      </c>
      <c r="D70" s="150">
        <f>E70+F70+G70+H70+I70</f>
        <v>58.824800000000003</v>
      </c>
      <c r="E70" s="152">
        <f>58824.8/1000</f>
        <v>58.824800000000003</v>
      </c>
      <c r="F70" s="152">
        <v>0</v>
      </c>
      <c r="G70" s="152">
        <v>0</v>
      </c>
      <c r="H70" s="152">
        <v>0</v>
      </c>
      <c r="I70" s="152">
        <v>0</v>
      </c>
      <c r="J70" s="39">
        <f t="shared" si="5"/>
        <v>58.824800000000003</v>
      </c>
    </row>
    <row r="71" spans="1:10">
      <c r="A71" s="449" t="s">
        <v>327</v>
      </c>
      <c r="B71" s="446" t="s">
        <v>328</v>
      </c>
      <c r="C71" s="37" t="s">
        <v>19</v>
      </c>
      <c r="D71" s="151">
        <f t="shared" ref="D71:I71" si="31">D72+D73+D74</f>
        <v>1.7530000000000001</v>
      </c>
      <c r="E71" s="151">
        <f t="shared" si="31"/>
        <v>1.7530000000000001</v>
      </c>
      <c r="F71" s="151">
        <f t="shared" si="31"/>
        <v>0</v>
      </c>
      <c r="G71" s="151">
        <f t="shared" si="31"/>
        <v>0</v>
      </c>
      <c r="H71" s="152">
        <f t="shared" si="31"/>
        <v>0</v>
      </c>
      <c r="I71" s="152">
        <f t="shared" si="31"/>
        <v>0</v>
      </c>
      <c r="J71" s="39">
        <f t="shared" si="5"/>
        <v>1.7530000000000001</v>
      </c>
    </row>
    <row r="72" spans="1:10">
      <c r="A72" s="449"/>
      <c r="B72" s="446"/>
      <c r="C72" s="179">
        <v>2015</v>
      </c>
      <c r="D72" s="150">
        <f>E72+F72+G72+H72+I72</f>
        <v>1.5495000000000001</v>
      </c>
      <c r="E72" s="150">
        <f>1549.5/1000</f>
        <v>1.5495000000000001</v>
      </c>
      <c r="F72" s="150">
        <v>0</v>
      </c>
      <c r="G72" s="150">
        <v>0</v>
      </c>
      <c r="H72" s="150">
        <v>0</v>
      </c>
      <c r="I72" s="150">
        <v>0</v>
      </c>
      <c r="J72" s="39">
        <f t="shared" si="5"/>
        <v>1.5495000000000001</v>
      </c>
    </row>
    <row r="73" spans="1:10">
      <c r="A73" s="449"/>
      <c r="B73" s="446"/>
      <c r="C73" s="179">
        <v>2016</v>
      </c>
      <c r="D73" s="150">
        <f>E73+F73+G73+H73+I73</f>
        <v>8.2000000000000003E-2</v>
      </c>
      <c r="E73" s="150">
        <f>82/1000</f>
        <v>8.2000000000000003E-2</v>
      </c>
      <c r="F73" s="150">
        <v>0</v>
      </c>
      <c r="G73" s="150">
        <v>0</v>
      </c>
      <c r="H73" s="150">
        <v>0</v>
      </c>
      <c r="I73" s="150">
        <v>0</v>
      </c>
      <c r="J73" s="39">
        <f t="shared" si="5"/>
        <v>8.2000000000000003E-2</v>
      </c>
    </row>
    <row r="74" spans="1:10">
      <c r="A74" s="449"/>
      <c r="B74" s="446"/>
      <c r="C74" s="179">
        <v>2017</v>
      </c>
      <c r="D74" s="150">
        <f>E74+F74+G74+H74+I74</f>
        <v>0.1215</v>
      </c>
      <c r="E74" s="150">
        <f>121.5/1000</f>
        <v>0.1215</v>
      </c>
      <c r="F74" s="150">
        <v>0</v>
      </c>
      <c r="G74" s="150">
        <v>0</v>
      </c>
      <c r="H74" s="150">
        <v>0</v>
      </c>
      <c r="I74" s="150">
        <v>0</v>
      </c>
      <c r="J74" s="39">
        <f t="shared" si="5"/>
        <v>0.1215</v>
      </c>
    </row>
    <row r="75" spans="1:10" ht="14.25" customHeight="1">
      <c r="A75" s="449" t="s">
        <v>329</v>
      </c>
      <c r="B75" s="447" t="s">
        <v>611</v>
      </c>
      <c r="C75" s="37" t="s">
        <v>19</v>
      </c>
      <c r="D75" s="156">
        <f t="shared" ref="D75:I75" si="32">D76+D77+D78</f>
        <v>139.18270899999999</v>
      </c>
      <c r="E75" s="156">
        <f t="shared" si="32"/>
        <v>139.18270899999999</v>
      </c>
      <c r="F75" s="156">
        <f t="shared" si="32"/>
        <v>0</v>
      </c>
      <c r="G75" s="156">
        <f t="shared" si="32"/>
        <v>0</v>
      </c>
      <c r="H75" s="157">
        <f t="shared" si="32"/>
        <v>0</v>
      </c>
      <c r="I75" s="157">
        <f t="shared" si="32"/>
        <v>0</v>
      </c>
      <c r="J75" s="39">
        <f t="shared" si="5"/>
        <v>139.18270899999999</v>
      </c>
    </row>
    <row r="76" spans="1:10" ht="14.25" customHeight="1">
      <c r="A76" s="449"/>
      <c r="B76" s="447"/>
      <c r="C76" s="37">
        <v>2015</v>
      </c>
      <c r="D76" s="149">
        <f>E76+F76+G76+H76+I76</f>
        <v>49.617508999999998</v>
      </c>
      <c r="E76" s="149">
        <f>E80+E84+E88</f>
        <v>49.617508999999998</v>
      </c>
      <c r="F76" s="149">
        <f t="shared" ref="F76:I76" si="33">F80+F84+F88</f>
        <v>0</v>
      </c>
      <c r="G76" s="149">
        <f t="shared" si="33"/>
        <v>0</v>
      </c>
      <c r="H76" s="149">
        <f t="shared" si="33"/>
        <v>0</v>
      </c>
      <c r="I76" s="149">
        <f t="shared" si="33"/>
        <v>0</v>
      </c>
      <c r="J76" s="39">
        <f t="shared" si="5"/>
        <v>49.617508999999998</v>
      </c>
    </row>
    <row r="77" spans="1:10" ht="14.25" customHeight="1">
      <c r="A77" s="449"/>
      <c r="B77" s="447"/>
      <c r="C77" s="37">
        <v>2016</v>
      </c>
      <c r="D77" s="149">
        <f>E77+F77+G77+H77+I77</f>
        <v>44.747100000000003</v>
      </c>
      <c r="E77" s="149">
        <f>E81+E85+E89</f>
        <v>44.747100000000003</v>
      </c>
      <c r="F77" s="149">
        <v>0</v>
      </c>
      <c r="G77" s="149">
        <v>0</v>
      </c>
      <c r="H77" s="149">
        <v>0</v>
      </c>
      <c r="I77" s="149">
        <v>0</v>
      </c>
      <c r="J77" s="39">
        <f t="shared" si="5"/>
        <v>44.747100000000003</v>
      </c>
    </row>
    <row r="78" spans="1:10" ht="15.75" customHeight="1">
      <c r="A78" s="449"/>
      <c r="B78" s="447"/>
      <c r="C78" s="37">
        <v>2017</v>
      </c>
      <c r="D78" s="149">
        <f>E78+F78+G78+H78+I78</f>
        <v>44.818099999999994</v>
      </c>
      <c r="E78" s="149">
        <f>E82+E86+E90</f>
        <v>44.818099999999994</v>
      </c>
      <c r="F78" s="149">
        <v>0</v>
      </c>
      <c r="G78" s="149">
        <v>0</v>
      </c>
      <c r="H78" s="149">
        <v>0</v>
      </c>
      <c r="I78" s="149">
        <v>0</v>
      </c>
      <c r="J78" s="39">
        <f t="shared" si="5"/>
        <v>44.818099999999994</v>
      </c>
    </row>
    <row r="79" spans="1:10">
      <c r="A79" s="449" t="s">
        <v>330</v>
      </c>
      <c r="B79" s="446" t="s">
        <v>331</v>
      </c>
      <c r="C79" s="37" t="s">
        <v>19</v>
      </c>
      <c r="D79" s="151">
        <f t="shared" ref="D79:I79" si="34">D80+D81+D82</f>
        <v>18.631568999999999</v>
      </c>
      <c r="E79" s="151">
        <f t="shared" si="34"/>
        <v>18.631568999999999</v>
      </c>
      <c r="F79" s="151">
        <f t="shared" si="34"/>
        <v>0</v>
      </c>
      <c r="G79" s="151">
        <f t="shared" si="34"/>
        <v>0</v>
      </c>
      <c r="H79" s="152">
        <f t="shared" si="34"/>
        <v>0</v>
      </c>
      <c r="I79" s="152">
        <f t="shared" si="34"/>
        <v>0</v>
      </c>
      <c r="J79" s="39">
        <f t="shared" si="5"/>
        <v>18.631568999999999</v>
      </c>
    </row>
    <row r="80" spans="1:10" ht="15.75" customHeight="1">
      <c r="A80" s="449"/>
      <c r="B80" s="446"/>
      <c r="C80" s="179">
        <v>2015</v>
      </c>
      <c r="D80" s="150">
        <f>E80+F80+G80+H80+I80</f>
        <v>6.6671690000000003</v>
      </c>
      <c r="E80" s="152">
        <v>6.6671690000000003</v>
      </c>
      <c r="F80" s="152">
        <v>0</v>
      </c>
      <c r="G80" s="152">
        <v>0</v>
      </c>
      <c r="H80" s="152">
        <v>0</v>
      </c>
      <c r="I80" s="150">
        <v>0</v>
      </c>
      <c r="J80" s="39">
        <f t="shared" ref="J80:J159" si="35">SUM(E80:I80)</f>
        <v>6.6671690000000003</v>
      </c>
    </row>
    <row r="81" spans="1:10" ht="15.75" customHeight="1">
      <c r="A81" s="449"/>
      <c r="B81" s="446"/>
      <c r="C81" s="179">
        <v>2016</v>
      </c>
      <c r="D81" s="150">
        <f>E81+F81+G81+H81+I81</f>
        <v>5.9818999999999996</v>
      </c>
      <c r="E81" s="152">
        <f>5981.9/1000</f>
        <v>5.9818999999999996</v>
      </c>
      <c r="F81" s="152">
        <v>0</v>
      </c>
      <c r="G81" s="152">
        <v>0</v>
      </c>
      <c r="H81" s="152">
        <v>0</v>
      </c>
      <c r="I81" s="150">
        <v>0</v>
      </c>
      <c r="J81" s="39">
        <f t="shared" si="35"/>
        <v>5.9818999999999996</v>
      </c>
    </row>
    <row r="82" spans="1:10" ht="15.75" customHeight="1">
      <c r="A82" s="449"/>
      <c r="B82" s="446"/>
      <c r="C82" s="179">
        <v>2017</v>
      </c>
      <c r="D82" s="150">
        <f>E82+F82+G82+H82+I82</f>
        <v>5.9824999999999999</v>
      </c>
      <c r="E82" s="152">
        <f>5982.5/1000</f>
        <v>5.9824999999999999</v>
      </c>
      <c r="F82" s="152">
        <v>0</v>
      </c>
      <c r="G82" s="152">
        <v>0</v>
      </c>
      <c r="H82" s="152">
        <v>0</v>
      </c>
      <c r="I82" s="150">
        <v>0</v>
      </c>
      <c r="J82" s="39">
        <f t="shared" si="35"/>
        <v>5.9824999999999999</v>
      </c>
    </row>
    <row r="83" spans="1:10" ht="15.75" customHeight="1">
      <c r="A83" s="449" t="s">
        <v>332</v>
      </c>
      <c r="B83" s="446" t="s">
        <v>333</v>
      </c>
      <c r="C83" s="37" t="s">
        <v>19</v>
      </c>
      <c r="D83" s="151">
        <f t="shared" ref="D83:I83" si="36">D84+D85+D86</f>
        <v>97.308922999999993</v>
      </c>
      <c r="E83" s="151">
        <f t="shared" si="36"/>
        <v>97.308922999999993</v>
      </c>
      <c r="F83" s="151">
        <f t="shared" si="36"/>
        <v>0</v>
      </c>
      <c r="G83" s="151">
        <f t="shared" si="36"/>
        <v>0</v>
      </c>
      <c r="H83" s="152">
        <f t="shared" si="36"/>
        <v>0</v>
      </c>
      <c r="I83" s="152">
        <f t="shared" si="36"/>
        <v>0</v>
      </c>
      <c r="J83" s="39">
        <f t="shared" si="35"/>
        <v>97.308922999999993</v>
      </c>
    </row>
    <row r="84" spans="1:10" ht="15.75" customHeight="1">
      <c r="A84" s="449"/>
      <c r="B84" s="446"/>
      <c r="C84" s="179">
        <v>2015</v>
      </c>
      <c r="D84" s="150">
        <f>E84+F84+G84+H84+I84</f>
        <v>33.811022999999999</v>
      </c>
      <c r="E84" s="152">
        <v>33.811022999999999</v>
      </c>
      <c r="F84" s="152">
        <v>0</v>
      </c>
      <c r="G84" s="152">
        <v>0</v>
      </c>
      <c r="H84" s="152">
        <v>0</v>
      </c>
      <c r="I84" s="150">
        <v>0</v>
      </c>
      <c r="J84" s="39">
        <f t="shared" si="35"/>
        <v>33.811022999999999</v>
      </c>
    </row>
    <row r="85" spans="1:10" ht="15.75" customHeight="1">
      <c r="A85" s="449"/>
      <c r="B85" s="446"/>
      <c r="C85" s="179">
        <v>2016</v>
      </c>
      <c r="D85" s="150">
        <f>E85+F85+G85+H85+I85</f>
        <v>31.713799999999999</v>
      </c>
      <c r="E85" s="152">
        <f>31713.8/1000</f>
        <v>31.713799999999999</v>
      </c>
      <c r="F85" s="152">
        <v>0</v>
      </c>
      <c r="G85" s="152">
        <v>0</v>
      </c>
      <c r="H85" s="152">
        <v>0</v>
      </c>
      <c r="I85" s="150">
        <v>0</v>
      </c>
      <c r="J85" s="39">
        <f t="shared" si="35"/>
        <v>31.713799999999999</v>
      </c>
    </row>
    <row r="86" spans="1:10" ht="15.75" customHeight="1">
      <c r="A86" s="449"/>
      <c r="B86" s="446"/>
      <c r="C86" s="179">
        <v>2017</v>
      </c>
      <c r="D86" s="150">
        <f>E86+F86+G86+H86+I86</f>
        <v>31.784099999999999</v>
      </c>
      <c r="E86" s="152">
        <f>31784.1/1000</f>
        <v>31.784099999999999</v>
      </c>
      <c r="F86" s="152">
        <v>0</v>
      </c>
      <c r="G86" s="152">
        <v>0</v>
      </c>
      <c r="H86" s="152">
        <v>0</v>
      </c>
      <c r="I86" s="150">
        <v>0</v>
      </c>
      <c r="J86" s="39">
        <f t="shared" si="35"/>
        <v>31.784099999999999</v>
      </c>
    </row>
    <row r="87" spans="1:10">
      <c r="A87" s="449" t="s">
        <v>334</v>
      </c>
      <c r="B87" s="446" t="s">
        <v>335</v>
      </c>
      <c r="C87" s="37" t="s">
        <v>19</v>
      </c>
      <c r="D87" s="151">
        <f t="shared" ref="D87:I87" si="37">D88+D89+D90</f>
        <v>23.242217</v>
      </c>
      <c r="E87" s="151">
        <f t="shared" si="37"/>
        <v>23.242217</v>
      </c>
      <c r="F87" s="151">
        <f t="shared" si="37"/>
        <v>0</v>
      </c>
      <c r="G87" s="151">
        <f t="shared" si="37"/>
        <v>0</v>
      </c>
      <c r="H87" s="152">
        <f t="shared" si="37"/>
        <v>0</v>
      </c>
      <c r="I87" s="152">
        <f t="shared" si="37"/>
        <v>0</v>
      </c>
      <c r="J87" s="39">
        <f t="shared" si="35"/>
        <v>23.242217</v>
      </c>
    </row>
    <row r="88" spans="1:10" ht="15.75" customHeight="1">
      <c r="A88" s="449"/>
      <c r="B88" s="446"/>
      <c r="C88" s="179">
        <v>2015</v>
      </c>
      <c r="D88" s="150">
        <f>E88+F88+G88+H88+I88</f>
        <v>9.1393170000000001</v>
      </c>
      <c r="E88" s="152">
        <v>9.1393170000000001</v>
      </c>
      <c r="F88" s="152">
        <v>0</v>
      </c>
      <c r="G88" s="152">
        <v>0</v>
      </c>
      <c r="H88" s="152">
        <v>0</v>
      </c>
      <c r="I88" s="150">
        <v>0</v>
      </c>
      <c r="J88" s="39">
        <f t="shared" si="35"/>
        <v>9.1393170000000001</v>
      </c>
    </row>
    <row r="89" spans="1:10" ht="15.75" customHeight="1">
      <c r="A89" s="449"/>
      <c r="B89" s="446"/>
      <c r="C89" s="179">
        <v>2016</v>
      </c>
      <c r="D89" s="150">
        <f>E89+F89+G89+H89+I89</f>
        <v>7.0513999999999992</v>
      </c>
      <c r="E89" s="152">
        <f>7051.4/1000</f>
        <v>7.0513999999999992</v>
      </c>
      <c r="F89" s="152">
        <v>0</v>
      </c>
      <c r="G89" s="152">
        <v>0</v>
      </c>
      <c r="H89" s="152">
        <v>0</v>
      </c>
      <c r="I89" s="150">
        <v>0</v>
      </c>
      <c r="J89" s="39">
        <f t="shared" si="35"/>
        <v>7.0513999999999992</v>
      </c>
    </row>
    <row r="90" spans="1:10" ht="15.75" customHeight="1">
      <c r="A90" s="449"/>
      <c r="B90" s="446"/>
      <c r="C90" s="179">
        <v>2017</v>
      </c>
      <c r="D90" s="150">
        <f>E90+F90+G90+H90+I90</f>
        <v>7.0514999999999999</v>
      </c>
      <c r="E90" s="152">
        <f>7051.5/1000</f>
        <v>7.0514999999999999</v>
      </c>
      <c r="F90" s="152">
        <v>0</v>
      </c>
      <c r="G90" s="152">
        <v>0</v>
      </c>
      <c r="H90" s="152">
        <v>0</v>
      </c>
      <c r="I90" s="150">
        <v>0</v>
      </c>
      <c r="J90" s="39">
        <f t="shared" si="35"/>
        <v>7.0514999999999999</v>
      </c>
    </row>
    <row r="91" spans="1:10" s="40" customFormat="1">
      <c r="A91" s="517" t="s">
        <v>616</v>
      </c>
      <c r="B91" s="521" t="s">
        <v>612</v>
      </c>
      <c r="C91" s="37" t="s">
        <v>19</v>
      </c>
      <c r="D91" s="156">
        <f t="shared" ref="D91:I91" si="38">D92+D93+D94</f>
        <v>18.688776000000001</v>
      </c>
      <c r="E91" s="156">
        <f t="shared" si="38"/>
        <v>5.7041760000000004</v>
      </c>
      <c r="F91" s="156">
        <f t="shared" si="38"/>
        <v>0</v>
      </c>
      <c r="G91" s="156">
        <f t="shared" si="38"/>
        <v>12.9846</v>
      </c>
      <c r="H91" s="157">
        <f t="shared" si="38"/>
        <v>0</v>
      </c>
      <c r="I91" s="157">
        <f t="shared" si="38"/>
        <v>0</v>
      </c>
      <c r="J91" s="39">
        <f t="shared" ref="J91:J98" si="39">SUM(E91:I91)</f>
        <v>18.688776000000001</v>
      </c>
    </row>
    <row r="92" spans="1:10" s="40" customFormat="1">
      <c r="A92" s="517"/>
      <c r="B92" s="521"/>
      <c r="C92" s="37">
        <v>2015</v>
      </c>
      <c r="D92" s="149">
        <f>E92+F92+G92+H92+I92</f>
        <v>5.9710760000000001</v>
      </c>
      <c r="E92" s="149">
        <f>E96+E100+E104</f>
        <v>1.642876</v>
      </c>
      <c r="F92" s="149">
        <f t="shared" ref="F92:I92" si="40">F96+F100+F104</f>
        <v>0</v>
      </c>
      <c r="G92" s="149">
        <f t="shared" si="40"/>
        <v>4.3281999999999998</v>
      </c>
      <c r="H92" s="149">
        <f t="shared" si="40"/>
        <v>0</v>
      </c>
      <c r="I92" s="149">
        <f t="shared" si="40"/>
        <v>0</v>
      </c>
      <c r="J92" s="39">
        <f t="shared" si="39"/>
        <v>5.9710760000000001</v>
      </c>
    </row>
    <row r="93" spans="1:10" s="40" customFormat="1">
      <c r="A93" s="517"/>
      <c r="B93" s="521"/>
      <c r="C93" s="37">
        <v>2016</v>
      </c>
      <c r="D93" s="149">
        <f>E93+F93+G93+H93+I93</f>
        <v>6.3090999999999999</v>
      </c>
      <c r="E93" s="149">
        <f>E97+E101+E105</f>
        <v>1.9809000000000001</v>
      </c>
      <c r="F93" s="149">
        <f t="shared" ref="F93:I93" si="41">F97+F101+F105</f>
        <v>0</v>
      </c>
      <c r="G93" s="149">
        <f t="shared" si="41"/>
        <v>4.3281999999999998</v>
      </c>
      <c r="H93" s="149">
        <f t="shared" si="41"/>
        <v>0</v>
      </c>
      <c r="I93" s="149">
        <f t="shared" si="41"/>
        <v>0</v>
      </c>
      <c r="J93" s="39">
        <f t="shared" si="39"/>
        <v>6.3090999999999999</v>
      </c>
    </row>
    <row r="94" spans="1:10" s="40" customFormat="1">
      <c r="A94" s="517"/>
      <c r="B94" s="521"/>
      <c r="C94" s="37">
        <v>2017</v>
      </c>
      <c r="D94" s="149">
        <f>E94+F94+G94+H94+I94</f>
        <v>6.4085999999999999</v>
      </c>
      <c r="E94" s="149">
        <f>E98+E102+E106</f>
        <v>2.0804</v>
      </c>
      <c r="F94" s="149">
        <f t="shared" ref="F94:I94" si="42">F98+F102+F106</f>
        <v>0</v>
      </c>
      <c r="G94" s="149">
        <f t="shared" si="42"/>
        <v>4.3281999999999998</v>
      </c>
      <c r="H94" s="149">
        <f t="shared" si="42"/>
        <v>0</v>
      </c>
      <c r="I94" s="149">
        <f t="shared" si="42"/>
        <v>0</v>
      </c>
      <c r="J94" s="39">
        <f t="shared" si="39"/>
        <v>6.4085999999999999</v>
      </c>
    </row>
    <row r="95" spans="1:10">
      <c r="A95" s="449" t="s">
        <v>613</v>
      </c>
      <c r="B95" s="446" t="s">
        <v>606</v>
      </c>
      <c r="C95" s="37" t="s">
        <v>19</v>
      </c>
      <c r="D95" s="151">
        <f t="shared" ref="D95:I95" si="43">D96+D97+D98</f>
        <v>14.427565999999999</v>
      </c>
      <c r="E95" s="185">
        <f t="shared" si="43"/>
        <v>1.442966</v>
      </c>
      <c r="F95" s="151">
        <f t="shared" si="43"/>
        <v>0</v>
      </c>
      <c r="G95" s="151">
        <f t="shared" si="43"/>
        <v>12.9846</v>
      </c>
      <c r="H95" s="152">
        <f t="shared" si="43"/>
        <v>0</v>
      </c>
      <c r="I95" s="152">
        <f t="shared" si="43"/>
        <v>0</v>
      </c>
      <c r="J95" s="39">
        <f t="shared" si="39"/>
        <v>14.427566000000001</v>
      </c>
    </row>
    <row r="96" spans="1:10">
      <c r="A96" s="449"/>
      <c r="B96" s="446"/>
      <c r="C96" s="179">
        <v>2015</v>
      </c>
      <c r="D96" s="150">
        <f>E96+F96+G96+H96+I96</f>
        <v>4.8091859999999995</v>
      </c>
      <c r="E96" s="186">
        <f>480.986/1000</f>
        <v>0.48098599999999997</v>
      </c>
      <c r="F96" s="150">
        <v>0</v>
      </c>
      <c r="G96" s="150">
        <f>4328.2/1000</f>
        <v>4.3281999999999998</v>
      </c>
      <c r="H96" s="150">
        <v>0</v>
      </c>
      <c r="I96" s="150">
        <v>0</v>
      </c>
      <c r="J96" s="39">
        <f t="shared" si="39"/>
        <v>4.8091859999999995</v>
      </c>
    </row>
    <row r="97" spans="1:10">
      <c r="A97" s="449"/>
      <c r="B97" s="446"/>
      <c r="C97" s="179">
        <v>2016</v>
      </c>
      <c r="D97" s="150">
        <f>E97+F97+G97+H97+I97</f>
        <v>4.8091900000000001</v>
      </c>
      <c r="E97" s="186">
        <f>480.99/1000</f>
        <v>0.48099000000000003</v>
      </c>
      <c r="F97" s="150">
        <v>0</v>
      </c>
      <c r="G97" s="150">
        <f>4328.2/1000</f>
        <v>4.3281999999999998</v>
      </c>
      <c r="H97" s="150">
        <v>0</v>
      </c>
      <c r="I97" s="150">
        <v>0</v>
      </c>
      <c r="J97" s="39">
        <f t="shared" si="39"/>
        <v>4.8091900000000001</v>
      </c>
    </row>
    <row r="98" spans="1:10">
      <c r="A98" s="449"/>
      <c r="B98" s="446"/>
      <c r="C98" s="179">
        <v>2017</v>
      </c>
      <c r="D98" s="150">
        <f>E98+F98+G98+H98+I98</f>
        <v>4.8091900000000001</v>
      </c>
      <c r="E98" s="186">
        <f>480.99/1000</f>
        <v>0.48099000000000003</v>
      </c>
      <c r="F98" s="150">
        <v>0</v>
      </c>
      <c r="G98" s="150">
        <f>4328.2/1000</f>
        <v>4.3281999999999998</v>
      </c>
      <c r="H98" s="150">
        <v>0</v>
      </c>
      <c r="I98" s="150">
        <v>0</v>
      </c>
      <c r="J98" s="39">
        <f t="shared" si="39"/>
        <v>4.8091900000000001</v>
      </c>
    </row>
    <row r="99" spans="1:10" ht="25.5" customHeight="1">
      <c r="A99" s="451" t="s">
        <v>614</v>
      </c>
      <c r="B99" s="496" t="s">
        <v>605</v>
      </c>
      <c r="C99" s="37" t="s">
        <v>19</v>
      </c>
      <c r="D99" s="151">
        <f t="shared" ref="D99:I99" si="44">D100+D101+D102</f>
        <v>0.76255000000000006</v>
      </c>
      <c r="E99" s="151">
        <f t="shared" si="44"/>
        <v>0.76255000000000006</v>
      </c>
      <c r="F99" s="151">
        <f t="shared" si="44"/>
        <v>0</v>
      </c>
      <c r="G99" s="151">
        <f t="shared" si="44"/>
        <v>0</v>
      </c>
      <c r="H99" s="152">
        <f t="shared" si="44"/>
        <v>0</v>
      </c>
      <c r="I99" s="152">
        <f t="shared" si="44"/>
        <v>0</v>
      </c>
      <c r="J99" s="39"/>
    </row>
    <row r="100" spans="1:10">
      <c r="A100" s="452"/>
      <c r="B100" s="497"/>
      <c r="C100" s="179">
        <v>2015</v>
      </c>
      <c r="D100" s="150">
        <f>E100+F100+G100+H100+I100</f>
        <v>0.37723000000000001</v>
      </c>
      <c r="E100" s="150">
        <v>0.37723000000000001</v>
      </c>
      <c r="F100" s="150">
        <v>0</v>
      </c>
      <c r="G100" s="150">
        <v>0</v>
      </c>
      <c r="H100" s="150">
        <v>0</v>
      </c>
      <c r="I100" s="150">
        <v>0</v>
      </c>
      <c r="J100" s="39"/>
    </row>
    <row r="101" spans="1:10">
      <c r="A101" s="452"/>
      <c r="B101" s="497"/>
      <c r="C101" s="179">
        <v>2016</v>
      </c>
      <c r="D101" s="150">
        <f>E101+F101+G101+H101+I101</f>
        <v>0.18840999999999999</v>
      </c>
      <c r="E101" s="150">
        <v>0.18840999999999999</v>
      </c>
      <c r="F101" s="150">
        <v>0</v>
      </c>
      <c r="G101" s="150">
        <v>0</v>
      </c>
      <c r="H101" s="150">
        <v>0</v>
      </c>
      <c r="I101" s="150">
        <v>0</v>
      </c>
      <c r="J101" s="39"/>
    </row>
    <row r="102" spans="1:10">
      <c r="A102" s="453"/>
      <c r="B102" s="498"/>
      <c r="C102" s="179">
        <v>2017</v>
      </c>
      <c r="D102" s="150">
        <f>E102+F102+G102+H102+I102</f>
        <v>0.19691</v>
      </c>
      <c r="E102" s="150">
        <v>0.19691</v>
      </c>
      <c r="F102" s="150">
        <v>0</v>
      </c>
      <c r="G102" s="150">
        <v>0</v>
      </c>
      <c r="H102" s="150">
        <v>0</v>
      </c>
      <c r="I102" s="150">
        <v>0</v>
      </c>
      <c r="J102" s="39"/>
    </row>
    <row r="103" spans="1:10">
      <c r="A103" s="451" t="s">
        <v>615</v>
      </c>
      <c r="B103" s="496" t="s">
        <v>607</v>
      </c>
      <c r="C103" s="37" t="s">
        <v>19</v>
      </c>
      <c r="D103" s="151">
        <f t="shared" ref="D103:I103" si="45">D104+D105+D106</f>
        <v>3.4986600000000001</v>
      </c>
      <c r="E103" s="151">
        <f t="shared" si="45"/>
        <v>3.4986600000000001</v>
      </c>
      <c r="F103" s="151">
        <f t="shared" si="45"/>
        <v>0</v>
      </c>
      <c r="G103" s="151">
        <f t="shared" si="45"/>
        <v>0</v>
      </c>
      <c r="H103" s="152">
        <f t="shared" si="45"/>
        <v>0</v>
      </c>
      <c r="I103" s="152">
        <f t="shared" si="45"/>
        <v>0</v>
      </c>
      <c r="J103" s="39"/>
    </row>
    <row r="104" spans="1:10">
      <c r="A104" s="452"/>
      <c r="B104" s="497"/>
      <c r="C104" s="179">
        <v>2015</v>
      </c>
      <c r="D104" s="150">
        <f>E104+F104+G104+H104+I104</f>
        <v>0.78466000000000002</v>
      </c>
      <c r="E104" s="150">
        <v>0.78466000000000002</v>
      </c>
      <c r="F104" s="150">
        <v>0</v>
      </c>
      <c r="G104" s="150">
        <v>0</v>
      </c>
      <c r="H104" s="150">
        <v>0</v>
      </c>
      <c r="I104" s="150">
        <v>0</v>
      </c>
      <c r="J104" s="39"/>
    </row>
    <row r="105" spans="1:10">
      <c r="A105" s="452"/>
      <c r="B105" s="497"/>
      <c r="C105" s="179">
        <v>2016</v>
      </c>
      <c r="D105" s="150">
        <f>E105+F105+G105+H105+I105</f>
        <v>1.3115000000000001</v>
      </c>
      <c r="E105" s="150">
        <v>1.3115000000000001</v>
      </c>
      <c r="F105" s="150">
        <v>0</v>
      </c>
      <c r="G105" s="150">
        <v>0</v>
      </c>
      <c r="H105" s="150">
        <v>0</v>
      </c>
      <c r="I105" s="150">
        <v>0</v>
      </c>
      <c r="J105" s="39"/>
    </row>
    <row r="106" spans="1:10">
      <c r="A106" s="453"/>
      <c r="B106" s="498"/>
      <c r="C106" s="179">
        <v>2017</v>
      </c>
      <c r="D106" s="150">
        <f>E106+F106+G106+H106+I106</f>
        <v>1.4025000000000001</v>
      </c>
      <c r="E106" s="150">
        <v>1.4025000000000001</v>
      </c>
      <c r="F106" s="150">
        <v>0</v>
      </c>
      <c r="G106" s="150">
        <v>0</v>
      </c>
      <c r="H106" s="150">
        <v>0</v>
      </c>
      <c r="I106" s="150">
        <v>0</v>
      </c>
      <c r="J106" s="39"/>
    </row>
    <row r="107" spans="1:10" s="40" customFormat="1">
      <c r="A107" s="517" t="s">
        <v>336</v>
      </c>
      <c r="B107" s="473" t="s">
        <v>337</v>
      </c>
      <c r="C107" s="37" t="s">
        <v>19</v>
      </c>
      <c r="D107" s="156">
        <f t="shared" ref="D107:I107" si="46">D108+D109+D110</f>
        <v>406.44749999999999</v>
      </c>
      <c r="E107" s="156">
        <f t="shared" si="46"/>
        <v>405.59229999999997</v>
      </c>
      <c r="F107" s="156">
        <f t="shared" si="46"/>
        <v>0.10220000000000001</v>
      </c>
      <c r="G107" s="156">
        <f t="shared" si="46"/>
        <v>0.753</v>
      </c>
      <c r="H107" s="157">
        <f t="shared" si="46"/>
        <v>0</v>
      </c>
      <c r="I107" s="157">
        <f t="shared" si="46"/>
        <v>0</v>
      </c>
      <c r="J107" s="39">
        <f t="shared" si="35"/>
        <v>406.44749999999993</v>
      </c>
    </row>
    <row r="108" spans="1:10" s="40" customFormat="1">
      <c r="A108" s="517"/>
      <c r="B108" s="473"/>
      <c r="C108" s="37">
        <v>2015</v>
      </c>
      <c r="D108" s="149">
        <f t="shared" ref="D108:I110" si="47">D112</f>
        <v>113.38039999999999</v>
      </c>
      <c r="E108" s="157">
        <f t="shared" si="47"/>
        <v>113.09759999999999</v>
      </c>
      <c r="F108" s="157">
        <f t="shared" si="47"/>
        <v>3.1800000000000002E-2</v>
      </c>
      <c r="G108" s="157">
        <f t="shared" si="47"/>
        <v>0.251</v>
      </c>
      <c r="H108" s="157">
        <f t="shared" si="47"/>
        <v>0</v>
      </c>
      <c r="I108" s="157">
        <f t="shared" si="47"/>
        <v>0</v>
      </c>
      <c r="J108" s="39">
        <f t="shared" si="35"/>
        <v>113.38039999999999</v>
      </c>
    </row>
    <row r="109" spans="1:10" s="40" customFormat="1">
      <c r="A109" s="517"/>
      <c r="B109" s="473"/>
      <c r="C109" s="37">
        <v>2016</v>
      </c>
      <c r="D109" s="149">
        <f t="shared" si="47"/>
        <v>136.09410000000003</v>
      </c>
      <c r="E109" s="157">
        <f t="shared" si="47"/>
        <v>135.80790000000002</v>
      </c>
      <c r="F109" s="157">
        <f t="shared" si="47"/>
        <v>3.5200000000000002E-2</v>
      </c>
      <c r="G109" s="157">
        <f t="shared" si="47"/>
        <v>0.251</v>
      </c>
      <c r="H109" s="157">
        <f t="shared" si="47"/>
        <v>0</v>
      </c>
      <c r="I109" s="157">
        <f t="shared" si="47"/>
        <v>0</v>
      </c>
      <c r="J109" s="39">
        <f t="shared" si="35"/>
        <v>136.09410000000003</v>
      </c>
    </row>
    <row r="110" spans="1:10" s="40" customFormat="1">
      <c r="A110" s="517"/>
      <c r="B110" s="473"/>
      <c r="C110" s="37">
        <v>2017</v>
      </c>
      <c r="D110" s="149">
        <f t="shared" si="47"/>
        <v>156.97299999999996</v>
      </c>
      <c r="E110" s="157">
        <f t="shared" si="47"/>
        <v>156.68679999999995</v>
      </c>
      <c r="F110" s="157">
        <f t="shared" si="47"/>
        <v>3.5200000000000002E-2</v>
      </c>
      <c r="G110" s="157">
        <f t="shared" si="47"/>
        <v>0.251</v>
      </c>
      <c r="H110" s="157">
        <f t="shared" si="47"/>
        <v>0</v>
      </c>
      <c r="I110" s="157">
        <f t="shared" si="47"/>
        <v>0</v>
      </c>
      <c r="J110" s="39">
        <f t="shared" si="35"/>
        <v>156.97299999999996</v>
      </c>
    </row>
    <row r="111" spans="1:10" ht="15.75" customHeight="1">
      <c r="A111" s="449" t="s">
        <v>21</v>
      </c>
      <c r="B111" s="472" t="s">
        <v>338</v>
      </c>
      <c r="C111" s="37" t="s">
        <v>19</v>
      </c>
      <c r="D111" s="151">
        <f t="shared" ref="D111:I111" si="48">D112+D113+D114</f>
        <v>406.44749999999999</v>
      </c>
      <c r="E111" s="151">
        <f t="shared" si="48"/>
        <v>405.59229999999997</v>
      </c>
      <c r="F111" s="151">
        <f t="shared" si="48"/>
        <v>0.10220000000000001</v>
      </c>
      <c r="G111" s="151">
        <f t="shared" si="48"/>
        <v>0.753</v>
      </c>
      <c r="H111" s="152">
        <f t="shared" si="48"/>
        <v>0</v>
      </c>
      <c r="I111" s="152">
        <f t="shared" si="48"/>
        <v>0</v>
      </c>
      <c r="J111" s="39">
        <f t="shared" si="35"/>
        <v>406.44749999999993</v>
      </c>
    </row>
    <row r="112" spans="1:10">
      <c r="A112" s="449"/>
      <c r="B112" s="472"/>
      <c r="C112" s="179">
        <v>2015</v>
      </c>
      <c r="D112" s="150">
        <f>E112+F112+G112+H112+I112</f>
        <v>113.38039999999999</v>
      </c>
      <c r="E112" s="154">
        <f>E116+E140+E156+E176+E196+E232</f>
        <v>113.09759999999999</v>
      </c>
      <c r="F112" s="154">
        <f>F116+F140+F156+F176+F196+F232</f>
        <v>3.1800000000000002E-2</v>
      </c>
      <c r="G112" s="154">
        <f>G116+G140+G156+G176+G196+G232</f>
        <v>0.251</v>
      </c>
      <c r="H112" s="154">
        <f>H116+H140+H156+H176+H196+H232</f>
        <v>0</v>
      </c>
      <c r="I112" s="154">
        <f>I116+I140+I156+I176+I196+I232</f>
        <v>0</v>
      </c>
      <c r="J112" s="39">
        <f t="shared" si="35"/>
        <v>113.38039999999999</v>
      </c>
    </row>
    <row r="113" spans="1:10">
      <c r="A113" s="449"/>
      <c r="B113" s="472"/>
      <c r="C113" s="179">
        <v>2016</v>
      </c>
      <c r="D113" s="150">
        <f>E113+F113+G113+H113+I113</f>
        <v>136.09410000000003</v>
      </c>
      <c r="E113" s="154">
        <f t="shared" ref="E113:I114" si="49">E117+E141+E157+E177+E197+E233</f>
        <v>135.80790000000002</v>
      </c>
      <c r="F113" s="154">
        <f t="shared" si="49"/>
        <v>3.5200000000000002E-2</v>
      </c>
      <c r="G113" s="154">
        <f t="shared" si="49"/>
        <v>0.251</v>
      </c>
      <c r="H113" s="154">
        <f t="shared" si="49"/>
        <v>0</v>
      </c>
      <c r="I113" s="154">
        <f t="shared" si="49"/>
        <v>0</v>
      </c>
      <c r="J113" s="39">
        <f t="shared" si="35"/>
        <v>136.09410000000003</v>
      </c>
    </row>
    <row r="114" spans="1:10">
      <c r="A114" s="449"/>
      <c r="B114" s="472"/>
      <c r="C114" s="179">
        <v>2017</v>
      </c>
      <c r="D114" s="150">
        <f>E114+F114+G114+H114+I114</f>
        <v>156.97299999999996</v>
      </c>
      <c r="E114" s="154">
        <f t="shared" si="49"/>
        <v>156.68679999999995</v>
      </c>
      <c r="F114" s="154">
        <f t="shared" si="49"/>
        <v>3.5200000000000002E-2</v>
      </c>
      <c r="G114" s="154">
        <f t="shared" si="49"/>
        <v>0.251</v>
      </c>
      <c r="H114" s="154">
        <f t="shared" si="49"/>
        <v>0</v>
      </c>
      <c r="I114" s="154">
        <f t="shared" si="49"/>
        <v>0</v>
      </c>
      <c r="J114" s="39">
        <f t="shared" si="35"/>
        <v>156.97299999999996</v>
      </c>
    </row>
    <row r="115" spans="1:10">
      <c r="A115" s="449" t="s">
        <v>339</v>
      </c>
      <c r="B115" s="471" t="s">
        <v>340</v>
      </c>
      <c r="C115" s="37" t="s">
        <v>19</v>
      </c>
      <c r="D115" s="151">
        <f t="shared" ref="D115:I115" si="50">D116+D117+D118</f>
        <v>0.49340000000000006</v>
      </c>
      <c r="E115" s="151">
        <f t="shared" si="50"/>
        <v>0.28560000000000002</v>
      </c>
      <c r="F115" s="151">
        <f t="shared" si="50"/>
        <v>0.10220000000000001</v>
      </c>
      <c r="G115" s="151">
        <f t="shared" si="50"/>
        <v>0.1056</v>
      </c>
      <c r="H115" s="152">
        <f t="shared" si="50"/>
        <v>0</v>
      </c>
      <c r="I115" s="152">
        <f t="shared" si="50"/>
        <v>0</v>
      </c>
      <c r="J115" s="39">
        <f t="shared" si="35"/>
        <v>0.49340000000000006</v>
      </c>
    </row>
    <row r="116" spans="1:10">
      <c r="A116" s="449"/>
      <c r="B116" s="471"/>
      <c r="C116" s="179">
        <v>2015</v>
      </c>
      <c r="D116" s="150">
        <f>E116+F116+G116+H116+I116</f>
        <v>0.16220000000000001</v>
      </c>
      <c r="E116" s="154">
        <f>95.2/1000</f>
        <v>9.5200000000000007E-2</v>
      </c>
      <c r="F116" s="154">
        <v>3.1800000000000002E-2</v>
      </c>
      <c r="G116" s="154">
        <f t="shared" ref="F116:G118" si="51">35.2/1000</f>
        <v>3.5200000000000002E-2</v>
      </c>
      <c r="H116" s="152">
        <v>0</v>
      </c>
      <c r="I116" s="150">
        <v>0</v>
      </c>
      <c r="J116" s="39">
        <f t="shared" si="35"/>
        <v>0.16220000000000001</v>
      </c>
    </row>
    <row r="117" spans="1:10">
      <c r="A117" s="449"/>
      <c r="B117" s="471"/>
      <c r="C117" s="179">
        <v>2016</v>
      </c>
      <c r="D117" s="150">
        <f>E117+F117+G117+H117+I117</f>
        <v>0.16560000000000002</v>
      </c>
      <c r="E117" s="154">
        <f>95.2/1000</f>
        <v>9.5200000000000007E-2</v>
      </c>
      <c r="F117" s="154">
        <f t="shared" si="51"/>
        <v>3.5200000000000002E-2</v>
      </c>
      <c r="G117" s="154">
        <f t="shared" si="51"/>
        <v>3.5200000000000002E-2</v>
      </c>
      <c r="H117" s="152">
        <v>0</v>
      </c>
      <c r="I117" s="150">
        <v>0</v>
      </c>
      <c r="J117" s="39">
        <f t="shared" si="35"/>
        <v>0.16560000000000002</v>
      </c>
    </row>
    <row r="118" spans="1:10">
      <c r="A118" s="449"/>
      <c r="B118" s="471"/>
      <c r="C118" s="179">
        <v>2017</v>
      </c>
      <c r="D118" s="150">
        <f>E118+F118+G118+H118+I118</f>
        <v>0.16560000000000002</v>
      </c>
      <c r="E118" s="154">
        <f>95.2/1000</f>
        <v>9.5200000000000007E-2</v>
      </c>
      <c r="F118" s="154">
        <f t="shared" si="51"/>
        <v>3.5200000000000002E-2</v>
      </c>
      <c r="G118" s="154">
        <f t="shared" si="51"/>
        <v>3.5200000000000002E-2</v>
      </c>
      <c r="H118" s="152">
        <v>0</v>
      </c>
      <c r="I118" s="150">
        <v>0</v>
      </c>
      <c r="J118" s="39">
        <f t="shared" si="35"/>
        <v>0.16560000000000002</v>
      </c>
    </row>
    <row r="119" spans="1:10" ht="15.75" customHeight="1">
      <c r="A119" s="449" t="s">
        <v>341</v>
      </c>
      <c r="B119" s="471" t="s">
        <v>342</v>
      </c>
      <c r="C119" s="37" t="s">
        <v>19</v>
      </c>
      <c r="D119" s="151">
        <f t="shared" ref="D119:I119" si="52">D120+D121+D122</f>
        <v>0.09</v>
      </c>
      <c r="E119" s="151">
        <f t="shared" si="52"/>
        <v>0.09</v>
      </c>
      <c r="F119" s="151">
        <f t="shared" si="52"/>
        <v>0</v>
      </c>
      <c r="G119" s="151">
        <f t="shared" si="52"/>
        <v>0</v>
      </c>
      <c r="H119" s="152">
        <f t="shared" si="52"/>
        <v>0</v>
      </c>
      <c r="I119" s="152">
        <f t="shared" si="52"/>
        <v>0</v>
      </c>
      <c r="J119" s="39">
        <f t="shared" si="35"/>
        <v>0.09</v>
      </c>
    </row>
    <row r="120" spans="1:10" ht="15.75" customHeight="1">
      <c r="A120" s="449"/>
      <c r="B120" s="471"/>
      <c r="C120" s="179">
        <v>2015</v>
      </c>
      <c r="D120" s="150">
        <f>E120+F120+G120+H120+I120</f>
        <v>0.03</v>
      </c>
      <c r="E120" s="154">
        <f>30/1000</f>
        <v>0.03</v>
      </c>
      <c r="F120" s="154">
        <v>0</v>
      </c>
      <c r="G120" s="154">
        <v>0</v>
      </c>
      <c r="H120" s="152">
        <v>0</v>
      </c>
      <c r="I120" s="152">
        <v>0</v>
      </c>
      <c r="J120" s="39">
        <f t="shared" si="35"/>
        <v>0.03</v>
      </c>
    </row>
    <row r="121" spans="1:10" ht="15.75" customHeight="1">
      <c r="A121" s="449"/>
      <c r="B121" s="471"/>
      <c r="C121" s="179">
        <v>2016</v>
      </c>
      <c r="D121" s="150">
        <f>E121+F121+G121+H121+I121</f>
        <v>0.03</v>
      </c>
      <c r="E121" s="154">
        <f>30/1000</f>
        <v>0.03</v>
      </c>
      <c r="F121" s="154">
        <v>0</v>
      </c>
      <c r="G121" s="154">
        <v>0</v>
      </c>
      <c r="H121" s="152">
        <v>0</v>
      </c>
      <c r="I121" s="152">
        <v>0</v>
      </c>
      <c r="J121" s="39">
        <f t="shared" si="35"/>
        <v>0.03</v>
      </c>
    </row>
    <row r="122" spans="1:10" ht="15.75" customHeight="1">
      <c r="A122" s="449"/>
      <c r="B122" s="471"/>
      <c r="C122" s="179">
        <v>2017</v>
      </c>
      <c r="D122" s="150">
        <f>E122+F122+G122+H122+I122</f>
        <v>0.03</v>
      </c>
      <c r="E122" s="154">
        <f>30/1000</f>
        <v>0.03</v>
      </c>
      <c r="F122" s="154">
        <v>0</v>
      </c>
      <c r="G122" s="154">
        <v>0</v>
      </c>
      <c r="H122" s="152">
        <v>0</v>
      </c>
      <c r="I122" s="152">
        <v>0</v>
      </c>
      <c r="J122" s="39">
        <f t="shared" si="35"/>
        <v>0.03</v>
      </c>
    </row>
    <row r="123" spans="1:10" ht="15.75" customHeight="1">
      <c r="A123" s="449" t="s">
        <v>343</v>
      </c>
      <c r="B123" s="438" t="s">
        <v>344</v>
      </c>
      <c r="C123" s="37" t="s">
        <v>19</v>
      </c>
      <c r="D123" s="151">
        <f t="shared" ref="D123:I123" si="53">D124+D125+D126</f>
        <v>1.4999999999999999E-2</v>
      </c>
      <c r="E123" s="151">
        <f t="shared" si="53"/>
        <v>1.4999999999999999E-2</v>
      </c>
      <c r="F123" s="151">
        <f t="shared" si="53"/>
        <v>0</v>
      </c>
      <c r="G123" s="151">
        <f t="shared" si="53"/>
        <v>0</v>
      </c>
      <c r="H123" s="152">
        <f t="shared" si="53"/>
        <v>0</v>
      </c>
      <c r="I123" s="152">
        <f t="shared" si="53"/>
        <v>0</v>
      </c>
      <c r="J123" s="39">
        <f t="shared" si="35"/>
        <v>1.4999999999999999E-2</v>
      </c>
    </row>
    <row r="124" spans="1:10">
      <c r="A124" s="449"/>
      <c r="B124" s="438"/>
      <c r="C124" s="179">
        <v>2015</v>
      </c>
      <c r="D124" s="150">
        <f>E124+F124+G124+H124+I124</f>
        <v>5.0000000000000001E-3</v>
      </c>
      <c r="E124" s="154">
        <f>5/1000</f>
        <v>5.0000000000000001E-3</v>
      </c>
      <c r="F124" s="154">
        <v>0</v>
      </c>
      <c r="G124" s="154">
        <v>0</v>
      </c>
      <c r="H124" s="152">
        <v>0</v>
      </c>
      <c r="I124" s="150">
        <v>0</v>
      </c>
      <c r="J124" s="39">
        <f t="shared" si="35"/>
        <v>5.0000000000000001E-3</v>
      </c>
    </row>
    <row r="125" spans="1:10">
      <c r="A125" s="449"/>
      <c r="B125" s="438"/>
      <c r="C125" s="179">
        <v>2016</v>
      </c>
      <c r="D125" s="150">
        <f>E125+F125+G125+H125+I125</f>
        <v>5.0000000000000001E-3</v>
      </c>
      <c r="E125" s="154">
        <f>5/1000</f>
        <v>5.0000000000000001E-3</v>
      </c>
      <c r="F125" s="154">
        <v>0</v>
      </c>
      <c r="G125" s="154">
        <v>0</v>
      </c>
      <c r="H125" s="152">
        <v>0</v>
      </c>
      <c r="I125" s="150">
        <v>0</v>
      </c>
      <c r="J125" s="39">
        <f t="shared" si="35"/>
        <v>5.0000000000000001E-3</v>
      </c>
    </row>
    <row r="126" spans="1:10">
      <c r="A126" s="449"/>
      <c r="B126" s="438"/>
      <c r="C126" s="179">
        <v>2017</v>
      </c>
      <c r="D126" s="150">
        <f>E126+F126+G126+H126+I126</f>
        <v>5.0000000000000001E-3</v>
      </c>
      <c r="E126" s="154">
        <f>5/1000</f>
        <v>5.0000000000000001E-3</v>
      </c>
      <c r="F126" s="154">
        <v>0</v>
      </c>
      <c r="G126" s="154">
        <v>0</v>
      </c>
      <c r="H126" s="152">
        <v>0</v>
      </c>
      <c r="I126" s="150">
        <v>0</v>
      </c>
      <c r="J126" s="39">
        <f t="shared" si="35"/>
        <v>5.0000000000000001E-3</v>
      </c>
    </row>
    <row r="127" spans="1:10">
      <c r="A127" s="449" t="s">
        <v>345</v>
      </c>
      <c r="B127" s="438" t="s">
        <v>346</v>
      </c>
      <c r="C127" s="37" t="s">
        <v>19</v>
      </c>
      <c r="D127" s="151">
        <f t="shared" ref="D127:I127" si="54">D128+D129+D130</f>
        <v>0.31679999999999997</v>
      </c>
      <c r="E127" s="151">
        <f t="shared" si="54"/>
        <v>0.1056</v>
      </c>
      <c r="F127" s="151">
        <f t="shared" si="54"/>
        <v>0.1056</v>
      </c>
      <c r="G127" s="151">
        <f t="shared" si="54"/>
        <v>0.1056</v>
      </c>
      <c r="H127" s="151">
        <f t="shared" si="54"/>
        <v>0</v>
      </c>
      <c r="I127" s="151">
        <f t="shared" si="54"/>
        <v>0</v>
      </c>
      <c r="J127" s="39">
        <f t="shared" si="35"/>
        <v>0.31679999999999997</v>
      </c>
    </row>
    <row r="128" spans="1:10">
      <c r="A128" s="449"/>
      <c r="B128" s="438"/>
      <c r="C128" s="179">
        <v>2015</v>
      </c>
      <c r="D128" s="150">
        <f>E128+F128+G128+H128+I128</f>
        <v>0.1056</v>
      </c>
      <c r="E128" s="154">
        <f t="shared" ref="E128:G130" si="55">35.2/1000</f>
        <v>3.5200000000000002E-2</v>
      </c>
      <c r="F128" s="154">
        <f t="shared" si="55"/>
        <v>3.5200000000000002E-2</v>
      </c>
      <c r="G128" s="154">
        <f t="shared" si="55"/>
        <v>3.5200000000000002E-2</v>
      </c>
      <c r="H128" s="152">
        <v>0</v>
      </c>
      <c r="I128" s="150">
        <v>0</v>
      </c>
      <c r="J128" s="39">
        <f t="shared" si="35"/>
        <v>0.1056</v>
      </c>
    </row>
    <row r="129" spans="1:10" ht="15.75" customHeight="1">
      <c r="A129" s="449"/>
      <c r="B129" s="438"/>
      <c r="C129" s="179">
        <v>2016</v>
      </c>
      <c r="D129" s="150">
        <f>E129+F129+G129+H129+I129</f>
        <v>0.1056</v>
      </c>
      <c r="E129" s="154">
        <f t="shared" si="55"/>
        <v>3.5200000000000002E-2</v>
      </c>
      <c r="F129" s="154">
        <f t="shared" si="55"/>
        <v>3.5200000000000002E-2</v>
      </c>
      <c r="G129" s="154">
        <f t="shared" si="55"/>
        <v>3.5200000000000002E-2</v>
      </c>
      <c r="H129" s="152">
        <v>0</v>
      </c>
      <c r="I129" s="150">
        <v>0</v>
      </c>
      <c r="J129" s="39">
        <f t="shared" si="35"/>
        <v>0.1056</v>
      </c>
    </row>
    <row r="130" spans="1:10" ht="15.75" customHeight="1">
      <c r="A130" s="449"/>
      <c r="B130" s="438"/>
      <c r="C130" s="179">
        <v>2017</v>
      </c>
      <c r="D130" s="150">
        <f>E130+F130+G130+H130+I130</f>
        <v>0.1056</v>
      </c>
      <c r="E130" s="154">
        <f t="shared" si="55"/>
        <v>3.5200000000000002E-2</v>
      </c>
      <c r="F130" s="154">
        <f t="shared" si="55"/>
        <v>3.5200000000000002E-2</v>
      </c>
      <c r="G130" s="154">
        <f t="shared" si="55"/>
        <v>3.5200000000000002E-2</v>
      </c>
      <c r="H130" s="152">
        <v>0</v>
      </c>
      <c r="I130" s="150">
        <v>0</v>
      </c>
      <c r="J130" s="39">
        <f t="shared" si="35"/>
        <v>0.1056</v>
      </c>
    </row>
    <row r="131" spans="1:10">
      <c r="A131" s="449" t="s">
        <v>347</v>
      </c>
      <c r="B131" s="438" t="s">
        <v>348</v>
      </c>
      <c r="C131" s="37" t="s">
        <v>19</v>
      </c>
      <c r="D131" s="151">
        <f>D132+D133+D134</f>
        <v>4.4999999999999998E-2</v>
      </c>
      <c r="E131" s="151">
        <f t="shared" ref="E131:I134" si="56">E132+E133+E134</f>
        <v>4.4999999999999998E-2</v>
      </c>
      <c r="F131" s="151">
        <f t="shared" si="56"/>
        <v>0</v>
      </c>
      <c r="G131" s="151">
        <f t="shared" si="56"/>
        <v>0</v>
      </c>
      <c r="H131" s="152">
        <f t="shared" si="56"/>
        <v>0</v>
      </c>
      <c r="I131" s="152">
        <f t="shared" si="56"/>
        <v>0</v>
      </c>
      <c r="J131" s="39">
        <f t="shared" si="35"/>
        <v>4.4999999999999998E-2</v>
      </c>
    </row>
    <row r="132" spans="1:10" ht="15.75" customHeight="1">
      <c r="A132" s="449"/>
      <c r="B132" s="438"/>
      <c r="C132" s="179">
        <v>2015</v>
      </c>
      <c r="D132" s="150">
        <f>E132+F132+G132+H132+I132</f>
        <v>1.4999999999999999E-2</v>
      </c>
      <c r="E132" s="154">
        <f>15/1000</f>
        <v>1.4999999999999999E-2</v>
      </c>
      <c r="F132" s="154">
        <v>0</v>
      </c>
      <c r="G132" s="154">
        <v>0</v>
      </c>
      <c r="H132" s="152">
        <f t="shared" si="56"/>
        <v>0</v>
      </c>
      <c r="I132" s="152">
        <f t="shared" si="56"/>
        <v>0</v>
      </c>
      <c r="J132" s="39">
        <f t="shared" si="35"/>
        <v>1.4999999999999999E-2</v>
      </c>
    </row>
    <row r="133" spans="1:10" ht="15.75" customHeight="1">
      <c r="A133" s="449"/>
      <c r="B133" s="438"/>
      <c r="C133" s="179">
        <v>2016</v>
      </c>
      <c r="D133" s="150">
        <f>E133+F133+G133+H133+I133</f>
        <v>1.4999999999999999E-2</v>
      </c>
      <c r="E133" s="154">
        <f>15/1000</f>
        <v>1.4999999999999999E-2</v>
      </c>
      <c r="F133" s="154">
        <v>0</v>
      </c>
      <c r="G133" s="154">
        <v>0</v>
      </c>
      <c r="H133" s="152">
        <f t="shared" si="56"/>
        <v>0</v>
      </c>
      <c r="I133" s="152">
        <f t="shared" si="56"/>
        <v>0</v>
      </c>
      <c r="J133" s="39">
        <f t="shared" si="35"/>
        <v>1.4999999999999999E-2</v>
      </c>
    </row>
    <row r="134" spans="1:10" ht="15.75" customHeight="1">
      <c r="A134" s="449"/>
      <c r="B134" s="438"/>
      <c r="C134" s="179">
        <v>2017</v>
      </c>
      <c r="D134" s="150">
        <f>E134+F134+G134+H134+I134</f>
        <v>1.4999999999999999E-2</v>
      </c>
      <c r="E134" s="154">
        <f>15/1000</f>
        <v>1.4999999999999999E-2</v>
      </c>
      <c r="F134" s="154">
        <v>0</v>
      </c>
      <c r="G134" s="154">
        <v>0</v>
      </c>
      <c r="H134" s="152">
        <f t="shared" si="56"/>
        <v>0</v>
      </c>
      <c r="I134" s="152">
        <f t="shared" si="56"/>
        <v>0</v>
      </c>
      <c r="J134" s="39">
        <f t="shared" si="35"/>
        <v>1.4999999999999999E-2</v>
      </c>
    </row>
    <row r="135" spans="1:10">
      <c r="A135" s="449" t="s">
        <v>349</v>
      </c>
      <c r="B135" s="467" t="s">
        <v>350</v>
      </c>
      <c r="C135" s="37" t="s">
        <v>19</v>
      </c>
      <c r="D135" s="151">
        <f t="shared" ref="D135:I135" si="57">D136+D137+D138</f>
        <v>0.03</v>
      </c>
      <c r="E135" s="151">
        <f t="shared" si="57"/>
        <v>0.03</v>
      </c>
      <c r="F135" s="151">
        <f t="shared" si="57"/>
        <v>0</v>
      </c>
      <c r="G135" s="151">
        <f t="shared" si="57"/>
        <v>0</v>
      </c>
      <c r="H135" s="152">
        <f t="shared" si="57"/>
        <v>0</v>
      </c>
      <c r="I135" s="152">
        <f t="shared" si="57"/>
        <v>0</v>
      </c>
      <c r="J135" s="39">
        <f t="shared" si="35"/>
        <v>0.03</v>
      </c>
    </row>
    <row r="136" spans="1:10">
      <c r="A136" s="449"/>
      <c r="B136" s="467"/>
      <c r="C136" s="179">
        <v>2015</v>
      </c>
      <c r="D136" s="150">
        <f>E136+F136+G136+H136+I136</f>
        <v>0.01</v>
      </c>
      <c r="E136" s="154">
        <f>10/1000</f>
        <v>0.01</v>
      </c>
      <c r="F136" s="154">
        <v>0</v>
      </c>
      <c r="G136" s="154">
        <v>0</v>
      </c>
      <c r="H136" s="152">
        <v>0</v>
      </c>
      <c r="I136" s="150">
        <v>0</v>
      </c>
      <c r="J136" s="39">
        <f t="shared" si="35"/>
        <v>0.01</v>
      </c>
    </row>
    <row r="137" spans="1:10">
      <c r="A137" s="449"/>
      <c r="B137" s="467"/>
      <c r="C137" s="179">
        <v>2016</v>
      </c>
      <c r="D137" s="150">
        <f>E137+F137+G137+H137+I137</f>
        <v>0.01</v>
      </c>
      <c r="E137" s="154">
        <f>10/1000</f>
        <v>0.01</v>
      </c>
      <c r="F137" s="154">
        <v>0</v>
      </c>
      <c r="G137" s="154">
        <v>0</v>
      </c>
      <c r="H137" s="152">
        <v>0</v>
      </c>
      <c r="I137" s="150">
        <v>0</v>
      </c>
      <c r="J137" s="39">
        <f t="shared" si="35"/>
        <v>0.01</v>
      </c>
    </row>
    <row r="138" spans="1:10">
      <c r="A138" s="449"/>
      <c r="B138" s="467"/>
      <c r="C138" s="179">
        <v>2017</v>
      </c>
      <c r="D138" s="150">
        <f>E138+F138+G138+H138+I138</f>
        <v>0.01</v>
      </c>
      <c r="E138" s="154">
        <f>10/1000</f>
        <v>0.01</v>
      </c>
      <c r="F138" s="154">
        <v>0</v>
      </c>
      <c r="G138" s="154">
        <v>0</v>
      </c>
      <c r="H138" s="152">
        <v>0</v>
      </c>
      <c r="I138" s="150">
        <v>0</v>
      </c>
      <c r="J138" s="39">
        <f t="shared" si="35"/>
        <v>0.01</v>
      </c>
    </row>
    <row r="139" spans="1:10" ht="15.75" customHeight="1">
      <c r="A139" s="449" t="s">
        <v>351</v>
      </c>
      <c r="B139" s="467" t="s">
        <v>352</v>
      </c>
      <c r="C139" s="37" t="s">
        <v>19</v>
      </c>
      <c r="D139" s="151">
        <f t="shared" ref="D139:I139" si="58">D140+D141+D142</f>
        <v>0.33810000000000001</v>
      </c>
      <c r="E139" s="151">
        <f t="shared" si="58"/>
        <v>0.33810000000000001</v>
      </c>
      <c r="F139" s="151">
        <f t="shared" si="58"/>
        <v>0</v>
      </c>
      <c r="G139" s="151">
        <f t="shared" si="58"/>
        <v>0</v>
      </c>
      <c r="H139" s="152">
        <f t="shared" si="58"/>
        <v>0</v>
      </c>
      <c r="I139" s="152">
        <f t="shared" si="58"/>
        <v>0</v>
      </c>
      <c r="J139" s="39">
        <f t="shared" si="35"/>
        <v>0.33810000000000001</v>
      </c>
    </row>
    <row r="140" spans="1:10" ht="15.75" customHeight="1">
      <c r="A140" s="449"/>
      <c r="B140" s="467"/>
      <c r="C140" s="179">
        <v>2015</v>
      </c>
      <c r="D140" s="150">
        <f>E140+F140+G140+H140+I140</f>
        <v>0.1077</v>
      </c>
      <c r="E140" s="154">
        <f>107.7/1000</f>
        <v>0.1077</v>
      </c>
      <c r="F140" s="154">
        <v>0</v>
      </c>
      <c r="G140" s="154">
        <v>0</v>
      </c>
      <c r="H140" s="152">
        <v>0</v>
      </c>
      <c r="I140" s="150">
        <v>0</v>
      </c>
      <c r="J140" s="39">
        <f t="shared" si="35"/>
        <v>0.1077</v>
      </c>
    </row>
    <row r="141" spans="1:10" ht="15.75" customHeight="1">
      <c r="A141" s="449"/>
      <c r="B141" s="467"/>
      <c r="C141" s="179">
        <v>2016</v>
      </c>
      <c r="D141" s="150">
        <f>E141+F141+G141+H141+I141</f>
        <v>0.1128</v>
      </c>
      <c r="E141" s="154">
        <f>112.8/1000</f>
        <v>0.1128</v>
      </c>
      <c r="F141" s="154">
        <v>0</v>
      </c>
      <c r="G141" s="154">
        <v>0</v>
      </c>
      <c r="H141" s="152">
        <v>0</v>
      </c>
      <c r="I141" s="150">
        <v>0</v>
      </c>
      <c r="J141" s="39">
        <f t="shared" si="35"/>
        <v>0.1128</v>
      </c>
    </row>
    <row r="142" spans="1:10" ht="15.75" customHeight="1">
      <c r="A142" s="449"/>
      <c r="B142" s="467"/>
      <c r="C142" s="179">
        <v>2017</v>
      </c>
      <c r="D142" s="150">
        <f>E142+F142+G142+H142+I142</f>
        <v>0.1176</v>
      </c>
      <c r="E142" s="154">
        <f>117.6/1000</f>
        <v>0.1176</v>
      </c>
      <c r="F142" s="154">
        <v>0</v>
      </c>
      <c r="G142" s="154">
        <v>0</v>
      </c>
      <c r="H142" s="152">
        <v>0</v>
      </c>
      <c r="I142" s="150">
        <v>0</v>
      </c>
      <c r="J142" s="39">
        <f t="shared" si="35"/>
        <v>0.1176</v>
      </c>
    </row>
    <row r="143" spans="1:10" ht="15.75" customHeight="1">
      <c r="A143" s="449" t="s">
        <v>353</v>
      </c>
      <c r="B143" s="467" t="s">
        <v>354</v>
      </c>
      <c r="C143" s="37" t="s">
        <v>19</v>
      </c>
      <c r="D143" s="151">
        <f t="shared" ref="D143:I143" si="59">D144+D145+D146</f>
        <v>0.32889999999999997</v>
      </c>
      <c r="E143" s="151">
        <f t="shared" si="59"/>
        <v>0.32889999999999997</v>
      </c>
      <c r="F143" s="151">
        <f t="shared" si="59"/>
        <v>0</v>
      </c>
      <c r="G143" s="151">
        <f t="shared" si="59"/>
        <v>0</v>
      </c>
      <c r="H143" s="152">
        <f t="shared" si="59"/>
        <v>0</v>
      </c>
      <c r="I143" s="152">
        <f t="shared" si="59"/>
        <v>0</v>
      </c>
      <c r="J143" s="39">
        <f t="shared" si="35"/>
        <v>0.32889999999999997</v>
      </c>
    </row>
    <row r="144" spans="1:10" ht="15.75" customHeight="1">
      <c r="A144" s="449"/>
      <c r="B144" s="467"/>
      <c r="C144" s="179">
        <v>2015</v>
      </c>
      <c r="D144" s="150">
        <f>E144+F144+G144+H144+I144</f>
        <v>0.1045</v>
      </c>
      <c r="E144" s="154">
        <f>104.5/1000</f>
        <v>0.1045</v>
      </c>
      <c r="F144" s="154">
        <v>0</v>
      </c>
      <c r="G144" s="154">
        <v>0</v>
      </c>
      <c r="H144" s="152">
        <v>0</v>
      </c>
      <c r="I144" s="150">
        <v>0</v>
      </c>
      <c r="J144" s="39">
        <f t="shared" si="35"/>
        <v>0.1045</v>
      </c>
    </row>
    <row r="145" spans="1:10" ht="15.75" customHeight="1">
      <c r="A145" s="449"/>
      <c r="B145" s="467"/>
      <c r="C145" s="179">
        <v>2016</v>
      </c>
      <c r="D145" s="150">
        <f>E145+F145+G145+H145+I145</f>
        <v>0.10979999999999999</v>
      </c>
      <c r="E145" s="154">
        <f>109.8/1000</f>
        <v>0.10979999999999999</v>
      </c>
      <c r="F145" s="154">
        <v>0</v>
      </c>
      <c r="G145" s="154">
        <v>0</v>
      </c>
      <c r="H145" s="152">
        <v>0</v>
      </c>
      <c r="I145" s="150">
        <v>0</v>
      </c>
      <c r="J145" s="39">
        <f t="shared" si="35"/>
        <v>0.10979999999999999</v>
      </c>
    </row>
    <row r="146" spans="1:10" ht="15.75" customHeight="1">
      <c r="A146" s="449"/>
      <c r="B146" s="467"/>
      <c r="C146" s="179">
        <v>2017</v>
      </c>
      <c r="D146" s="150">
        <f>E146+F146+G146+H146+I146</f>
        <v>0.11459999999999999</v>
      </c>
      <c r="E146" s="154">
        <f>114.6/1000</f>
        <v>0.11459999999999999</v>
      </c>
      <c r="F146" s="154">
        <v>0</v>
      </c>
      <c r="G146" s="154">
        <v>0</v>
      </c>
      <c r="H146" s="152">
        <v>0</v>
      </c>
      <c r="I146" s="150">
        <v>0</v>
      </c>
      <c r="J146" s="39">
        <f t="shared" si="35"/>
        <v>0.11459999999999999</v>
      </c>
    </row>
    <row r="147" spans="1:10" ht="15.75" customHeight="1">
      <c r="A147" s="449" t="s">
        <v>355</v>
      </c>
      <c r="B147" s="467" t="s">
        <v>356</v>
      </c>
      <c r="C147" s="37" t="s">
        <v>19</v>
      </c>
      <c r="D147" s="151">
        <f t="shared" ref="D147:I147" si="60">D148+D149+D150</f>
        <v>9.1999999999999998E-3</v>
      </c>
      <c r="E147" s="151">
        <f t="shared" si="60"/>
        <v>9.1999999999999998E-3</v>
      </c>
      <c r="F147" s="151">
        <f t="shared" si="60"/>
        <v>0</v>
      </c>
      <c r="G147" s="151">
        <f t="shared" si="60"/>
        <v>0</v>
      </c>
      <c r="H147" s="152">
        <f t="shared" si="60"/>
        <v>0</v>
      </c>
      <c r="I147" s="152">
        <f t="shared" si="60"/>
        <v>0</v>
      </c>
      <c r="J147" s="39">
        <f t="shared" si="35"/>
        <v>9.1999999999999998E-3</v>
      </c>
    </row>
    <row r="148" spans="1:10" ht="15.75" customHeight="1">
      <c r="A148" s="449"/>
      <c r="B148" s="467"/>
      <c r="C148" s="179">
        <v>2015</v>
      </c>
      <c r="D148" s="150">
        <f>E148+F148+G148+H148+I148</f>
        <v>3.2000000000000002E-3</v>
      </c>
      <c r="E148" s="154">
        <f>3.2/1000</f>
        <v>3.2000000000000002E-3</v>
      </c>
      <c r="F148" s="154">
        <v>0</v>
      </c>
      <c r="G148" s="154">
        <v>0</v>
      </c>
      <c r="H148" s="152">
        <v>0</v>
      </c>
      <c r="I148" s="150">
        <v>0</v>
      </c>
      <c r="J148" s="39">
        <f t="shared" si="35"/>
        <v>3.2000000000000002E-3</v>
      </c>
    </row>
    <row r="149" spans="1:10" ht="15.75" customHeight="1">
      <c r="A149" s="449"/>
      <c r="B149" s="467"/>
      <c r="C149" s="179">
        <v>2016</v>
      </c>
      <c r="D149" s="150">
        <f>E149+F149+G149+H149+I149</f>
        <v>3.0000000000000001E-3</v>
      </c>
      <c r="E149" s="154">
        <f>3/1000</f>
        <v>3.0000000000000001E-3</v>
      </c>
      <c r="F149" s="154">
        <v>0</v>
      </c>
      <c r="G149" s="154">
        <v>0</v>
      </c>
      <c r="H149" s="152">
        <v>0</v>
      </c>
      <c r="I149" s="150">
        <v>0</v>
      </c>
      <c r="J149" s="39">
        <f t="shared" si="35"/>
        <v>3.0000000000000001E-3</v>
      </c>
    </row>
    <row r="150" spans="1:10" ht="15.75" customHeight="1">
      <c r="A150" s="449"/>
      <c r="B150" s="467"/>
      <c r="C150" s="179">
        <v>2017</v>
      </c>
      <c r="D150" s="150">
        <f>E150+F150+G150+H150+I150</f>
        <v>3.0000000000000001E-3</v>
      </c>
      <c r="E150" s="154">
        <f>3/1000</f>
        <v>3.0000000000000001E-3</v>
      </c>
      <c r="F150" s="154">
        <v>0</v>
      </c>
      <c r="G150" s="154">
        <v>0</v>
      </c>
      <c r="H150" s="152">
        <v>0</v>
      </c>
      <c r="I150" s="150">
        <v>0</v>
      </c>
      <c r="J150" s="39">
        <f t="shared" si="35"/>
        <v>3.0000000000000001E-3</v>
      </c>
    </row>
    <row r="151" spans="1:10" ht="15.75" customHeight="1">
      <c r="A151" s="449" t="s">
        <v>357</v>
      </c>
      <c r="B151" s="448" t="s">
        <v>358</v>
      </c>
      <c r="C151" s="37" t="s">
        <v>19</v>
      </c>
      <c r="D151" s="151">
        <f t="shared" ref="D151:I151" si="61">D152+D153+D154</f>
        <v>0</v>
      </c>
      <c r="E151" s="151">
        <f t="shared" si="61"/>
        <v>0</v>
      </c>
      <c r="F151" s="151">
        <f t="shared" si="61"/>
        <v>0</v>
      </c>
      <c r="G151" s="151">
        <f t="shared" si="61"/>
        <v>0</v>
      </c>
      <c r="H151" s="152">
        <f t="shared" si="61"/>
        <v>0</v>
      </c>
      <c r="I151" s="152">
        <f t="shared" si="61"/>
        <v>0</v>
      </c>
      <c r="J151" s="39">
        <f t="shared" si="35"/>
        <v>0</v>
      </c>
    </row>
    <row r="152" spans="1:10" ht="15.75" customHeight="1">
      <c r="A152" s="449"/>
      <c r="B152" s="448"/>
      <c r="C152" s="179">
        <v>2015</v>
      </c>
      <c r="D152" s="150">
        <f>E152+F152+G152+H152+I152</f>
        <v>0</v>
      </c>
      <c r="E152" s="154">
        <v>0</v>
      </c>
      <c r="F152" s="154">
        <v>0</v>
      </c>
      <c r="G152" s="154">
        <v>0</v>
      </c>
      <c r="H152" s="152">
        <v>0</v>
      </c>
      <c r="I152" s="150">
        <v>0</v>
      </c>
      <c r="J152" s="39">
        <f t="shared" si="35"/>
        <v>0</v>
      </c>
    </row>
    <row r="153" spans="1:10" ht="15.75" customHeight="1">
      <c r="A153" s="449"/>
      <c r="B153" s="448"/>
      <c r="C153" s="179">
        <v>2016</v>
      </c>
      <c r="D153" s="150">
        <f>E153+F153+G153+H153+I153</f>
        <v>0</v>
      </c>
      <c r="E153" s="154">
        <v>0</v>
      </c>
      <c r="F153" s="154">
        <v>0</v>
      </c>
      <c r="G153" s="154">
        <v>0</v>
      </c>
      <c r="H153" s="152">
        <v>0</v>
      </c>
      <c r="I153" s="150">
        <v>0</v>
      </c>
      <c r="J153" s="39">
        <f t="shared" si="35"/>
        <v>0</v>
      </c>
    </row>
    <row r="154" spans="1:10" ht="15.75" customHeight="1">
      <c r="A154" s="449"/>
      <c r="B154" s="448"/>
      <c r="C154" s="179">
        <v>2017</v>
      </c>
      <c r="D154" s="150">
        <f>E154+F154+G154+H154+I154</f>
        <v>0</v>
      </c>
      <c r="E154" s="154">
        <v>0</v>
      </c>
      <c r="F154" s="154">
        <v>0</v>
      </c>
      <c r="G154" s="154">
        <v>0</v>
      </c>
      <c r="H154" s="152">
        <v>0</v>
      </c>
      <c r="I154" s="150">
        <v>0</v>
      </c>
      <c r="J154" s="39">
        <f t="shared" si="35"/>
        <v>0</v>
      </c>
    </row>
    <row r="155" spans="1:10" s="40" customFormat="1" ht="15.75" customHeight="1">
      <c r="A155" s="517" t="s">
        <v>359</v>
      </c>
      <c r="B155" s="519" t="s">
        <v>360</v>
      </c>
      <c r="C155" s="37" t="s">
        <v>19</v>
      </c>
      <c r="D155" s="156">
        <f t="shared" ref="D155:I155" si="62">D156+D157+D158</f>
        <v>8.5999999999999993E-2</v>
      </c>
      <c r="E155" s="156">
        <f t="shared" si="62"/>
        <v>8.5999999999999993E-2</v>
      </c>
      <c r="F155" s="156">
        <f t="shared" si="62"/>
        <v>0</v>
      </c>
      <c r="G155" s="156">
        <f t="shared" si="62"/>
        <v>0</v>
      </c>
      <c r="H155" s="157">
        <f t="shared" si="62"/>
        <v>0</v>
      </c>
      <c r="I155" s="157">
        <f t="shared" si="62"/>
        <v>0</v>
      </c>
      <c r="J155" s="39">
        <f t="shared" si="35"/>
        <v>8.5999999999999993E-2</v>
      </c>
    </row>
    <row r="156" spans="1:10" s="40" customFormat="1" ht="15.75" customHeight="1">
      <c r="A156" s="517"/>
      <c r="B156" s="519"/>
      <c r="C156" s="37">
        <v>2015</v>
      </c>
      <c r="D156" s="149">
        <f>E156+F156+G156+H156+I156</f>
        <v>2.9600000000000001E-2</v>
      </c>
      <c r="E156" s="164">
        <f>29.6/1000</f>
        <v>2.9600000000000001E-2</v>
      </c>
      <c r="F156" s="164">
        <v>0</v>
      </c>
      <c r="G156" s="164">
        <v>0</v>
      </c>
      <c r="H156" s="157">
        <v>0</v>
      </c>
      <c r="I156" s="149">
        <v>0</v>
      </c>
      <c r="J156" s="39">
        <f t="shared" si="35"/>
        <v>2.9600000000000001E-2</v>
      </c>
    </row>
    <row r="157" spans="1:10" s="40" customFormat="1" ht="15.75" customHeight="1">
      <c r="A157" s="517"/>
      <c r="B157" s="519"/>
      <c r="C157" s="37">
        <v>2016</v>
      </c>
      <c r="D157" s="149">
        <f>E157+F157+G157+H157+I157</f>
        <v>2.7E-2</v>
      </c>
      <c r="E157" s="164">
        <f>27/1000</f>
        <v>2.7E-2</v>
      </c>
      <c r="F157" s="164">
        <v>0</v>
      </c>
      <c r="G157" s="164">
        <v>0</v>
      </c>
      <c r="H157" s="157">
        <v>0</v>
      </c>
      <c r="I157" s="149">
        <v>0</v>
      </c>
      <c r="J157" s="39">
        <f t="shared" si="35"/>
        <v>2.7E-2</v>
      </c>
    </row>
    <row r="158" spans="1:10" s="40" customFormat="1" ht="15.75" customHeight="1">
      <c r="A158" s="517"/>
      <c r="B158" s="519"/>
      <c r="C158" s="37">
        <v>2017</v>
      </c>
      <c r="D158" s="149">
        <f>E158+F158+G158+H158+I158</f>
        <v>2.9399999999999999E-2</v>
      </c>
      <c r="E158" s="164">
        <f>29.4/1000</f>
        <v>2.9399999999999999E-2</v>
      </c>
      <c r="F158" s="164">
        <v>0</v>
      </c>
      <c r="G158" s="164">
        <v>0</v>
      </c>
      <c r="H158" s="157">
        <v>0</v>
      </c>
      <c r="I158" s="149">
        <v>0</v>
      </c>
      <c r="J158" s="39">
        <f t="shared" si="35"/>
        <v>2.9399999999999999E-2</v>
      </c>
    </row>
    <row r="159" spans="1:10">
      <c r="A159" s="449" t="s">
        <v>361</v>
      </c>
      <c r="B159" s="467" t="s">
        <v>362</v>
      </c>
      <c r="C159" s="37" t="s">
        <v>19</v>
      </c>
      <c r="D159" s="151">
        <f t="shared" ref="D159:I159" si="63">D160+D161+D162</f>
        <v>1.6E-2</v>
      </c>
      <c r="E159" s="151">
        <f t="shared" si="63"/>
        <v>1.6E-2</v>
      </c>
      <c r="F159" s="151">
        <f t="shared" si="63"/>
        <v>0</v>
      </c>
      <c r="G159" s="151">
        <f t="shared" si="63"/>
        <v>0</v>
      </c>
      <c r="H159" s="152">
        <f t="shared" si="63"/>
        <v>0</v>
      </c>
      <c r="I159" s="152">
        <f t="shared" si="63"/>
        <v>0</v>
      </c>
      <c r="J159" s="39">
        <f t="shared" si="35"/>
        <v>1.6E-2</v>
      </c>
    </row>
    <row r="160" spans="1:10">
      <c r="A160" s="449"/>
      <c r="B160" s="467"/>
      <c r="C160" s="179">
        <v>2015</v>
      </c>
      <c r="D160" s="150">
        <f>E160+F160+G160+H160+I160</f>
        <v>6.0000000000000001E-3</v>
      </c>
      <c r="E160" s="154">
        <f>6/1000</f>
        <v>6.0000000000000001E-3</v>
      </c>
      <c r="F160" s="154">
        <v>0</v>
      </c>
      <c r="G160" s="154">
        <v>0</v>
      </c>
      <c r="H160" s="152">
        <v>0</v>
      </c>
      <c r="I160" s="150">
        <v>0</v>
      </c>
      <c r="J160" s="39">
        <f t="shared" ref="J160:J223" si="64">SUM(E160:I160)</f>
        <v>6.0000000000000001E-3</v>
      </c>
    </row>
    <row r="161" spans="1:10">
      <c r="A161" s="449"/>
      <c r="B161" s="467"/>
      <c r="C161" s="179">
        <v>2016</v>
      </c>
      <c r="D161" s="150">
        <f>E161+F161+G161+H161+I161</f>
        <v>4.0000000000000001E-3</v>
      </c>
      <c r="E161" s="154">
        <f>4/1000</f>
        <v>4.0000000000000001E-3</v>
      </c>
      <c r="F161" s="154">
        <v>0</v>
      </c>
      <c r="G161" s="154">
        <v>0</v>
      </c>
      <c r="H161" s="152">
        <v>0</v>
      </c>
      <c r="I161" s="150">
        <v>0</v>
      </c>
      <c r="J161" s="39">
        <f t="shared" si="64"/>
        <v>4.0000000000000001E-3</v>
      </c>
    </row>
    <row r="162" spans="1:10">
      <c r="A162" s="449"/>
      <c r="B162" s="467"/>
      <c r="C162" s="179">
        <v>2017</v>
      </c>
      <c r="D162" s="150">
        <f>E162+F162+G162+H162+I162</f>
        <v>6.0000000000000001E-3</v>
      </c>
      <c r="E162" s="154">
        <f>6/1000</f>
        <v>6.0000000000000001E-3</v>
      </c>
      <c r="F162" s="154">
        <v>0</v>
      </c>
      <c r="G162" s="154">
        <v>0</v>
      </c>
      <c r="H162" s="152">
        <v>0</v>
      </c>
      <c r="I162" s="150">
        <v>0</v>
      </c>
      <c r="J162" s="39">
        <f t="shared" si="64"/>
        <v>6.0000000000000001E-3</v>
      </c>
    </row>
    <row r="163" spans="1:10" ht="15.75" customHeight="1">
      <c r="A163" s="449" t="s">
        <v>363</v>
      </c>
      <c r="B163" s="467" t="s">
        <v>364</v>
      </c>
      <c r="C163" s="37" t="s">
        <v>19</v>
      </c>
      <c r="D163" s="151">
        <f t="shared" ref="D163:I163" si="65">D164+D165+D166</f>
        <v>1.3999999999999999E-2</v>
      </c>
      <c r="E163" s="151">
        <f t="shared" si="65"/>
        <v>1.3999999999999999E-2</v>
      </c>
      <c r="F163" s="151">
        <f t="shared" si="65"/>
        <v>0</v>
      </c>
      <c r="G163" s="151">
        <f t="shared" si="65"/>
        <v>0</v>
      </c>
      <c r="H163" s="152">
        <f t="shared" si="65"/>
        <v>0</v>
      </c>
      <c r="I163" s="152">
        <f t="shared" si="65"/>
        <v>0</v>
      </c>
      <c r="J163" s="39">
        <f t="shared" si="64"/>
        <v>1.3999999999999999E-2</v>
      </c>
    </row>
    <row r="164" spans="1:10" ht="15.75" customHeight="1">
      <c r="A164" s="449"/>
      <c r="B164" s="467"/>
      <c r="C164" s="179">
        <v>2015</v>
      </c>
      <c r="D164" s="150">
        <f>E164+F164+G164+H164+I164</f>
        <v>5.0000000000000001E-3</v>
      </c>
      <c r="E164" s="154">
        <f>5/1000</f>
        <v>5.0000000000000001E-3</v>
      </c>
      <c r="F164" s="154">
        <v>0</v>
      </c>
      <c r="G164" s="154">
        <v>0</v>
      </c>
      <c r="H164" s="152">
        <v>0</v>
      </c>
      <c r="I164" s="152">
        <v>0</v>
      </c>
      <c r="J164" s="39">
        <f t="shared" si="64"/>
        <v>5.0000000000000001E-3</v>
      </c>
    </row>
    <row r="165" spans="1:10" ht="15.75" customHeight="1">
      <c r="A165" s="449"/>
      <c r="B165" s="467"/>
      <c r="C165" s="179">
        <v>2016</v>
      </c>
      <c r="D165" s="150">
        <f>E165+F165+G165+H165+I165</f>
        <v>4.3E-3</v>
      </c>
      <c r="E165" s="154">
        <f>4.3/1000</f>
        <v>4.3E-3</v>
      </c>
      <c r="F165" s="154">
        <v>0</v>
      </c>
      <c r="G165" s="154">
        <v>0</v>
      </c>
      <c r="H165" s="152">
        <v>0</v>
      </c>
      <c r="I165" s="152">
        <v>0</v>
      </c>
      <c r="J165" s="39">
        <f t="shared" si="64"/>
        <v>4.3E-3</v>
      </c>
    </row>
    <row r="166" spans="1:10" ht="15.75" customHeight="1">
      <c r="A166" s="449"/>
      <c r="B166" s="467"/>
      <c r="C166" s="179">
        <v>2017</v>
      </c>
      <c r="D166" s="150">
        <f>E166+F166+G166+H166+I166</f>
        <v>4.7000000000000002E-3</v>
      </c>
      <c r="E166" s="154">
        <f>4.7/1000</f>
        <v>4.7000000000000002E-3</v>
      </c>
      <c r="F166" s="154">
        <v>0</v>
      </c>
      <c r="G166" s="154">
        <v>0</v>
      </c>
      <c r="H166" s="152">
        <v>0</v>
      </c>
      <c r="I166" s="152">
        <v>0</v>
      </c>
      <c r="J166" s="39">
        <f t="shared" si="64"/>
        <v>4.7000000000000002E-3</v>
      </c>
    </row>
    <row r="167" spans="1:10">
      <c r="A167" s="449" t="s">
        <v>365</v>
      </c>
      <c r="B167" s="471" t="s">
        <v>366</v>
      </c>
      <c r="C167" s="37" t="s">
        <v>19</v>
      </c>
      <c r="D167" s="151">
        <f t="shared" ref="D167:I167" si="66">D168+D169+D170</f>
        <v>4.4999999999999998E-2</v>
      </c>
      <c r="E167" s="151">
        <f t="shared" si="66"/>
        <v>4.4999999999999998E-2</v>
      </c>
      <c r="F167" s="151">
        <f t="shared" si="66"/>
        <v>0</v>
      </c>
      <c r="G167" s="151">
        <f t="shared" si="66"/>
        <v>0</v>
      </c>
      <c r="H167" s="152">
        <f t="shared" si="66"/>
        <v>0</v>
      </c>
      <c r="I167" s="152">
        <f t="shared" si="66"/>
        <v>0</v>
      </c>
      <c r="J167" s="39">
        <f t="shared" si="64"/>
        <v>4.4999999999999998E-2</v>
      </c>
    </row>
    <row r="168" spans="1:10">
      <c r="A168" s="449"/>
      <c r="B168" s="471"/>
      <c r="C168" s="179">
        <v>2015</v>
      </c>
      <c r="D168" s="150">
        <f>E168+F168+G168+H168+I168</f>
        <v>1.4999999999999999E-2</v>
      </c>
      <c r="E168" s="154">
        <f>15/1000</f>
        <v>1.4999999999999999E-2</v>
      </c>
      <c r="F168" s="154">
        <v>0</v>
      </c>
      <c r="G168" s="154">
        <v>0</v>
      </c>
      <c r="H168" s="152">
        <v>0</v>
      </c>
      <c r="I168" s="152">
        <v>0</v>
      </c>
      <c r="J168" s="39">
        <f t="shared" si="64"/>
        <v>1.4999999999999999E-2</v>
      </c>
    </row>
    <row r="169" spans="1:10">
      <c r="A169" s="449"/>
      <c r="B169" s="471"/>
      <c r="C169" s="179">
        <v>2016</v>
      </c>
      <c r="D169" s="150">
        <f>E169+F169+G169+H169+I169</f>
        <v>1.4999999999999999E-2</v>
      </c>
      <c r="E169" s="154">
        <f>15/1000</f>
        <v>1.4999999999999999E-2</v>
      </c>
      <c r="F169" s="154">
        <v>0</v>
      </c>
      <c r="G169" s="154">
        <v>0</v>
      </c>
      <c r="H169" s="152">
        <v>0</v>
      </c>
      <c r="I169" s="152">
        <v>0</v>
      </c>
      <c r="J169" s="39">
        <f t="shared" si="64"/>
        <v>1.4999999999999999E-2</v>
      </c>
    </row>
    <row r="170" spans="1:10">
      <c r="A170" s="449"/>
      <c r="B170" s="471"/>
      <c r="C170" s="179">
        <v>2017</v>
      </c>
      <c r="D170" s="150">
        <f>E170+F170+G170+H170+I170</f>
        <v>1.4999999999999999E-2</v>
      </c>
      <c r="E170" s="154">
        <f>15/1000</f>
        <v>1.4999999999999999E-2</v>
      </c>
      <c r="F170" s="154">
        <v>0</v>
      </c>
      <c r="G170" s="154">
        <v>0</v>
      </c>
      <c r="H170" s="152">
        <v>0</v>
      </c>
      <c r="I170" s="152">
        <v>0</v>
      </c>
      <c r="J170" s="39">
        <f t="shared" si="64"/>
        <v>1.4999999999999999E-2</v>
      </c>
    </row>
    <row r="171" spans="1:10" ht="15.75" customHeight="1">
      <c r="A171" s="449" t="s">
        <v>367</v>
      </c>
      <c r="B171" s="471" t="s">
        <v>368</v>
      </c>
      <c r="C171" s="37" t="s">
        <v>19</v>
      </c>
      <c r="D171" s="151">
        <f t="shared" ref="D171:I171" si="67">D172+D173+D174</f>
        <v>1.0999999999999999E-2</v>
      </c>
      <c r="E171" s="151">
        <f t="shared" si="67"/>
        <v>1.0999999999999999E-2</v>
      </c>
      <c r="F171" s="151">
        <f t="shared" si="67"/>
        <v>0</v>
      </c>
      <c r="G171" s="151">
        <f t="shared" si="67"/>
        <v>0</v>
      </c>
      <c r="H171" s="152">
        <f t="shared" si="67"/>
        <v>0</v>
      </c>
      <c r="I171" s="152">
        <f t="shared" si="67"/>
        <v>0</v>
      </c>
      <c r="J171" s="39">
        <f t="shared" si="64"/>
        <v>1.0999999999999999E-2</v>
      </c>
    </row>
    <row r="172" spans="1:10">
      <c r="A172" s="449"/>
      <c r="B172" s="471"/>
      <c r="C172" s="179">
        <v>2015</v>
      </c>
      <c r="D172" s="150">
        <f>E172+F172+G172+H172+I172</f>
        <v>3.5999999999999999E-3</v>
      </c>
      <c r="E172" s="154">
        <f>3.6/1000</f>
        <v>3.5999999999999999E-3</v>
      </c>
      <c r="F172" s="154">
        <v>0</v>
      </c>
      <c r="G172" s="154">
        <v>0</v>
      </c>
      <c r="H172" s="152">
        <v>0</v>
      </c>
      <c r="I172" s="152">
        <v>0</v>
      </c>
      <c r="J172" s="39">
        <f t="shared" si="64"/>
        <v>3.5999999999999999E-3</v>
      </c>
    </row>
    <row r="173" spans="1:10">
      <c r="A173" s="449"/>
      <c r="B173" s="471"/>
      <c r="C173" s="179">
        <v>2016</v>
      </c>
      <c r="D173" s="150">
        <f>E173+F173+G173+H173+I173</f>
        <v>3.7000000000000002E-3</v>
      </c>
      <c r="E173" s="154">
        <f>3.7/1000</f>
        <v>3.7000000000000002E-3</v>
      </c>
      <c r="F173" s="154">
        <v>0</v>
      </c>
      <c r="G173" s="154">
        <v>0</v>
      </c>
      <c r="H173" s="152">
        <v>0</v>
      </c>
      <c r="I173" s="152">
        <v>0</v>
      </c>
      <c r="J173" s="39">
        <f t="shared" si="64"/>
        <v>3.7000000000000002E-3</v>
      </c>
    </row>
    <row r="174" spans="1:10">
      <c r="A174" s="449"/>
      <c r="B174" s="471"/>
      <c r="C174" s="179">
        <v>2017</v>
      </c>
      <c r="D174" s="150">
        <f>E174+F174+G174+H174+I174</f>
        <v>3.7000000000000002E-3</v>
      </c>
      <c r="E174" s="154">
        <f>3.7/1000</f>
        <v>3.7000000000000002E-3</v>
      </c>
      <c r="F174" s="154">
        <v>0</v>
      </c>
      <c r="G174" s="154">
        <v>0</v>
      </c>
      <c r="H174" s="152">
        <v>0</v>
      </c>
      <c r="I174" s="152">
        <v>0</v>
      </c>
      <c r="J174" s="39">
        <f t="shared" si="64"/>
        <v>3.7000000000000002E-3</v>
      </c>
    </row>
    <row r="175" spans="1:10" s="40" customFormat="1">
      <c r="A175" s="517" t="s">
        <v>369</v>
      </c>
      <c r="B175" s="520" t="s">
        <v>370</v>
      </c>
      <c r="C175" s="37" t="s">
        <v>19</v>
      </c>
      <c r="D175" s="156">
        <f t="shared" ref="D175:I175" si="68">D176+D177+D178</f>
        <v>7.9000000000000001E-2</v>
      </c>
      <c r="E175" s="156">
        <f t="shared" si="68"/>
        <v>7.9000000000000001E-2</v>
      </c>
      <c r="F175" s="156">
        <f t="shared" si="68"/>
        <v>0</v>
      </c>
      <c r="G175" s="156">
        <f t="shared" si="68"/>
        <v>0</v>
      </c>
      <c r="H175" s="157">
        <f t="shared" si="68"/>
        <v>0</v>
      </c>
      <c r="I175" s="157">
        <f t="shared" si="68"/>
        <v>0</v>
      </c>
      <c r="J175" s="39">
        <f t="shared" si="64"/>
        <v>7.9000000000000001E-2</v>
      </c>
    </row>
    <row r="176" spans="1:10" s="40" customFormat="1">
      <c r="A176" s="517"/>
      <c r="B176" s="520"/>
      <c r="C176" s="37">
        <v>2015</v>
      </c>
      <c r="D176" s="149">
        <f>E176+F176+G176+H176+I176</f>
        <v>2.3E-2</v>
      </c>
      <c r="E176" s="164">
        <f>23/1000</f>
        <v>2.3E-2</v>
      </c>
      <c r="F176" s="164">
        <v>0</v>
      </c>
      <c r="G176" s="164">
        <v>0</v>
      </c>
      <c r="H176" s="157">
        <v>0</v>
      </c>
      <c r="I176" s="157">
        <v>0</v>
      </c>
      <c r="J176" s="39">
        <f t="shared" si="64"/>
        <v>2.3E-2</v>
      </c>
    </row>
    <row r="177" spans="1:10" s="40" customFormat="1">
      <c r="A177" s="517"/>
      <c r="B177" s="520"/>
      <c r="C177" s="37">
        <v>2016</v>
      </c>
      <c r="D177" s="149">
        <f>E177+F177+G177+H177+I177</f>
        <v>2.8000000000000001E-2</v>
      </c>
      <c r="E177" s="164">
        <f>28/1000</f>
        <v>2.8000000000000001E-2</v>
      </c>
      <c r="F177" s="164">
        <v>0</v>
      </c>
      <c r="G177" s="164">
        <v>0</v>
      </c>
      <c r="H177" s="157">
        <v>0</v>
      </c>
      <c r="I177" s="157">
        <v>0</v>
      </c>
      <c r="J177" s="39">
        <f t="shared" si="64"/>
        <v>2.8000000000000001E-2</v>
      </c>
    </row>
    <row r="178" spans="1:10" s="40" customFormat="1">
      <c r="A178" s="517"/>
      <c r="B178" s="520"/>
      <c r="C178" s="37">
        <v>2017</v>
      </c>
      <c r="D178" s="149">
        <f>E178+F178+G178+H178+I178</f>
        <v>2.8000000000000001E-2</v>
      </c>
      <c r="E178" s="164">
        <f>28/1000</f>
        <v>2.8000000000000001E-2</v>
      </c>
      <c r="F178" s="164">
        <v>0</v>
      </c>
      <c r="G178" s="164">
        <v>0</v>
      </c>
      <c r="H178" s="157">
        <v>0</v>
      </c>
      <c r="I178" s="157">
        <v>0</v>
      </c>
      <c r="J178" s="39">
        <f t="shared" si="64"/>
        <v>2.8000000000000001E-2</v>
      </c>
    </row>
    <row r="179" spans="1:10" ht="15.75" customHeight="1">
      <c r="A179" s="449" t="s">
        <v>371</v>
      </c>
      <c r="B179" s="467" t="s">
        <v>372</v>
      </c>
      <c r="C179" s="37" t="s">
        <v>19</v>
      </c>
      <c r="D179" s="151">
        <f t="shared" ref="D179:I179" si="69">D180+D181+D182</f>
        <v>2.5000000000000001E-2</v>
      </c>
      <c r="E179" s="151">
        <f t="shared" si="69"/>
        <v>2.5000000000000001E-2</v>
      </c>
      <c r="F179" s="151">
        <f t="shared" si="69"/>
        <v>0</v>
      </c>
      <c r="G179" s="151">
        <f t="shared" si="69"/>
        <v>0</v>
      </c>
      <c r="H179" s="152">
        <f t="shared" si="69"/>
        <v>0</v>
      </c>
      <c r="I179" s="152">
        <f t="shared" si="69"/>
        <v>0</v>
      </c>
      <c r="J179" s="39">
        <f t="shared" si="64"/>
        <v>2.5000000000000001E-2</v>
      </c>
    </row>
    <row r="180" spans="1:10" ht="15.75" customHeight="1">
      <c r="A180" s="449"/>
      <c r="B180" s="467"/>
      <c r="C180" s="179">
        <v>2015</v>
      </c>
      <c r="D180" s="150">
        <f>E180+F180+G180+H180+I180</f>
        <v>5.0000000000000001E-3</v>
      </c>
      <c r="E180" s="154">
        <f>5/1000</f>
        <v>5.0000000000000001E-3</v>
      </c>
      <c r="F180" s="154">
        <v>0</v>
      </c>
      <c r="G180" s="154">
        <v>0</v>
      </c>
      <c r="H180" s="152">
        <v>0</v>
      </c>
      <c r="I180" s="152">
        <v>0</v>
      </c>
      <c r="J180" s="39">
        <f t="shared" si="64"/>
        <v>5.0000000000000001E-3</v>
      </c>
    </row>
    <row r="181" spans="1:10">
      <c r="A181" s="449"/>
      <c r="B181" s="467"/>
      <c r="C181" s="179">
        <v>2016</v>
      </c>
      <c r="D181" s="150">
        <f>E181+F181+G181+H181+I181</f>
        <v>0.01</v>
      </c>
      <c r="E181" s="154">
        <f>10/1000</f>
        <v>0.01</v>
      </c>
      <c r="F181" s="154">
        <v>0</v>
      </c>
      <c r="G181" s="154">
        <v>0</v>
      </c>
      <c r="H181" s="152">
        <v>0</v>
      </c>
      <c r="I181" s="152">
        <v>0</v>
      </c>
      <c r="J181" s="39">
        <f t="shared" si="64"/>
        <v>0.01</v>
      </c>
    </row>
    <row r="182" spans="1:10">
      <c r="A182" s="449"/>
      <c r="B182" s="467"/>
      <c r="C182" s="179">
        <v>2017</v>
      </c>
      <c r="D182" s="150">
        <f>E182+F182+G182+H182+I182</f>
        <v>0.01</v>
      </c>
      <c r="E182" s="154">
        <f>10/1000</f>
        <v>0.01</v>
      </c>
      <c r="F182" s="154">
        <v>0</v>
      </c>
      <c r="G182" s="154">
        <v>0</v>
      </c>
      <c r="H182" s="152">
        <v>0</v>
      </c>
      <c r="I182" s="152">
        <v>0</v>
      </c>
      <c r="J182" s="39">
        <f t="shared" si="64"/>
        <v>0.01</v>
      </c>
    </row>
    <row r="183" spans="1:10">
      <c r="A183" s="449" t="s">
        <v>373</v>
      </c>
      <c r="B183" s="467" t="s">
        <v>374</v>
      </c>
      <c r="C183" s="37" t="s">
        <v>19</v>
      </c>
      <c r="D183" s="151">
        <f t="shared" ref="D183:I183" si="70">D184+D185+D186</f>
        <v>0.03</v>
      </c>
      <c r="E183" s="151">
        <f t="shared" si="70"/>
        <v>0.03</v>
      </c>
      <c r="F183" s="151">
        <f t="shared" si="70"/>
        <v>0</v>
      </c>
      <c r="G183" s="151">
        <f t="shared" si="70"/>
        <v>0</v>
      </c>
      <c r="H183" s="152">
        <f t="shared" si="70"/>
        <v>0</v>
      </c>
      <c r="I183" s="152">
        <f t="shared" si="70"/>
        <v>0</v>
      </c>
      <c r="J183" s="39">
        <f t="shared" si="64"/>
        <v>0.03</v>
      </c>
    </row>
    <row r="184" spans="1:10">
      <c r="A184" s="449"/>
      <c r="B184" s="467"/>
      <c r="C184" s="179">
        <v>2015</v>
      </c>
      <c r="D184" s="150">
        <f>E184+F184+G184+H184+I184</f>
        <v>0.01</v>
      </c>
      <c r="E184" s="154">
        <f>10/1000</f>
        <v>0.01</v>
      </c>
      <c r="F184" s="154">
        <v>0</v>
      </c>
      <c r="G184" s="154">
        <v>0</v>
      </c>
      <c r="H184" s="152">
        <v>0</v>
      </c>
      <c r="I184" s="152">
        <v>0</v>
      </c>
      <c r="J184" s="39">
        <f t="shared" si="64"/>
        <v>0.01</v>
      </c>
    </row>
    <row r="185" spans="1:10">
      <c r="A185" s="449"/>
      <c r="B185" s="467"/>
      <c r="C185" s="179">
        <v>2016</v>
      </c>
      <c r="D185" s="150">
        <f>E185+F185+G185+H185+I185</f>
        <v>0.01</v>
      </c>
      <c r="E185" s="154">
        <f>10/1000</f>
        <v>0.01</v>
      </c>
      <c r="F185" s="154">
        <v>0</v>
      </c>
      <c r="G185" s="154">
        <v>0</v>
      </c>
      <c r="H185" s="152">
        <v>0</v>
      </c>
      <c r="I185" s="152">
        <v>0</v>
      </c>
      <c r="J185" s="39">
        <f t="shared" si="64"/>
        <v>0.01</v>
      </c>
    </row>
    <row r="186" spans="1:10">
      <c r="A186" s="449"/>
      <c r="B186" s="467"/>
      <c r="C186" s="179">
        <v>2017</v>
      </c>
      <c r="D186" s="150">
        <f>E186+F186+G186+H186+I186</f>
        <v>0.01</v>
      </c>
      <c r="E186" s="154">
        <f>10/1000</f>
        <v>0.01</v>
      </c>
      <c r="F186" s="154">
        <v>0</v>
      </c>
      <c r="G186" s="154">
        <v>0</v>
      </c>
      <c r="H186" s="152">
        <v>0</v>
      </c>
      <c r="I186" s="152">
        <v>0</v>
      </c>
      <c r="J186" s="39">
        <f t="shared" si="64"/>
        <v>0.01</v>
      </c>
    </row>
    <row r="187" spans="1:10">
      <c r="A187" s="449" t="s">
        <v>375</v>
      </c>
      <c r="B187" s="467" t="s">
        <v>376</v>
      </c>
      <c r="C187" s="37" t="s">
        <v>19</v>
      </c>
      <c r="D187" s="151">
        <f t="shared" ref="D187:I187" si="71">D188+D189+D190</f>
        <v>1.4999999999999999E-2</v>
      </c>
      <c r="E187" s="151">
        <f t="shared" si="71"/>
        <v>1.4999999999999999E-2</v>
      </c>
      <c r="F187" s="151">
        <f t="shared" si="71"/>
        <v>0</v>
      </c>
      <c r="G187" s="151">
        <f t="shared" si="71"/>
        <v>0</v>
      </c>
      <c r="H187" s="152">
        <f t="shared" si="71"/>
        <v>0</v>
      </c>
      <c r="I187" s="152">
        <f t="shared" si="71"/>
        <v>0</v>
      </c>
      <c r="J187" s="39">
        <f t="shared" si="64"/>
        <v>1.4999999999999999E-2</v>
      </c>
    </row>
    <row r="188" spans="1:10">
      <c r="A188" s="449"/>
      <c r="B188" s="467"/>
      <c r="C188" s="179">
        <v>2015</v>
      </c>
      <c r="D188" s="150">
        <f>E188+F188+G188+H188+I188</f>
        <v>5.0000000000000001E-3</v>
      </c>
      <c r="E188" s="154">
        <f>5/1000</f>
        <v>5.0000000000000001E-3</v>
      </c>
      <c r="F188" s="154">
        <v>0</v>
      </c>
      <c r="G188" s="154">
        <v>0</v>
      </c>
      <c r="H188" s="152">
        <v>0</v>
      </c>
      <c r="I188" s="150">
        <v>0</v>
      </c>
      <c r="J188" s="39">
        <f t="shared" si="64"/>
        <v>5.0000000000000001E-3</v>
      </c>
    </row>
    <row r="189" spans="1:10">
      <c r="A189" s="449"/>
      <c r="B189" s="467"/>
      <c r="C189" s="179">
        <v>2016</v>
      </c>
      <c r="D189" s="150">
        <f>E189+F189+G189+H189+I189</f>
        <v>5.0000000000000001E-3</v>
      </c>
      <c r="E189" s="154">
        <f>5/1000</f>
        <v>5.0000000000000001E-3</v>
      </c>
      <c r="F189" s="154">
        <v>0</v>
      </c>
      <c r="G189" s="154">
        <v>0</v>
      </c>
      <c r="H189" s="152">
        <v>0</v>
      </c>
      <c r="I189" s="150">
        <v>0</v>
      </c>
      <c r="J189" s="39">
        <f t="shared" si="64"/>
        <v>5.0000000000000001E-3</v>
      </c>
    </row>
    <row r="190" spans="1:10">
      <c r="A190" s="449"/>
      <c r="B190" s="467"/>
      <c r="C190" s="179">
        <v>2017</v>
      </c>
      <c r="D190" s="150">
        <f>E190+F190+G190+H190+I190</f>
        <v>5.0000000000000001E-3</v>
      </c>
      <c r="E190" s="154">
        <f>5/1000</f>
        <v>5.0000000000000001E-3</v>
      </c>
      <c r="F190" s="154">
        <v>0</v>
      </c>
      <c r="G190" s="154">
        <v>0</v>
      </c>
      <c r="H190" s="152">
        <v>0</v>
      </c>
      <c r="I190" s="150">
        <v>0</v>
      </c>
      <c r="J190" s="39">
        <f t="shared" si="64"/>
        <v>5.0000000000000001E-3</v>
      </c>
    </row>
    <row r="191" spans="1:10">
      <c r="A191" s="449" t="s">
        <v>377</v>
      </c>
      <c r="B191" s="467" t="s">
        <v>378</v>
      </c>
      <c r="C191" s="37" t="s">
        <v>19</v>
      </c>
      <c r="D191" s="151">
        <f t="shared" ref="D191:I191" si="72">D192+D193+D194</f>
        <v>9.0000000000000011E-3</v>
      </c>
      <c r="E191" s="151">
        <f t="shared" si="72"/>
        <v>9.0000000000000011E-3</v>
      </c>
      <c r="F191" s="151">
        <f t="shared" si="72"/>
        <v>0</v>
      </c>
      <c r="G191" s="151">
        <f t="shared" si="72"/>
        <v>0</v>
      </c>
      <c r="H191" s="152">
        <f t="shared" si="72"/>
        <v>0</v>
      </c>
      <c r="I191" s="152">
        <f t="shared" si="72"/>
        <v>0</v>
      </c>
      <c r="J191" s="39">
        <f t="shared" si="64"/>
        <v>9.0000000000000011E-3</v>
      </c>
    </row>
    <row r="192" spans="1:10">
      <c r="A192" s="449"/>
      <c r="B192" s="467"/>
      <c r="C192" s="179">
        <v>2015</v>
      </c>
      <c r="D192" s="150">
        <f>E192+G192+H192+I192</f>
        <v>3.0000000000000001E-3</v>
      </c>
      <c r="E192" s="154">
        <f>3/1000</f>
        <v>3.0000000000000001E-3</v>
      </c>
      <c r="F192" s="154">
        <v>0</v>
      </c>
      <c r="G192" s="154">
        <v>0</v>
      </c>
      <c r="H192" s="152">
        <v>0</v>
      </c>
      <c r="I192" s="150">
        <v>0</v>
      </c>
      <c r="J192" s="39">
        <f t="shared" si="64"/>
        <v>3.0000000000000001E-3</v>
      </c>
    </row>
    <row r="193" spans="1:10">
      <c r="A193" s="449"/>
      <c r="B193" s="467"/>
      <c r="C193" s="179">
        <v>2016</v>
      </c>
      <c r="D193" s="150">
        <f>E193+G193+H193+I193</f>
        <v>3.0000000000000001E-3</v>
      </c>
      <c r="E193" s="154">
        <f>3/1000</f>
        <v>3.0000000000000001E-3</v>
      </c>
      <c r="F193" s="154">
        <v>0</v>
      </c>
      <c r="G193" s="154">
        <v>0</v>
      </c>
      <c r="H193" s="152">
        <v>0</v>
      </c>
      <c r="I193" s="150">
        <v>0</v>
      </c>
      <c r="J193" s="39">
        <f t="shared" si="64"/>
        <v>3.0000000000000001E-3</v>
      </c>
    </row>
    <row r="194" spans="1:10">
      <c r="A194" s="449"/>
      <c r="B194" s="467"/>
      <c r="C194" s="179">
        <v>2017</v>
      </c>
      <c r="D194" s="150">
        <f>E194+G194+H194+I194</f>
        <v>3.0000000000000001E-3</v>
      </c>
      <c r="E194" s="154">
        <f>3/1000</f>
        <v>3.0000000000000001E-3</v>
      </c>
      <c r="F194" s="154">
        <v>0</v>
      </c>
      <c r="G194" s="154">
        <v>0</v>
      </c>
      <c r="H194" s="152">
        <v>0</v>
      </c>
      <c r="I194" s="150">
        <v>0</v>
      </c>
      <c r="J194" s="39">
        <f t="shared" si="64"/>
        <v>3.0000000000000001E-3</v>
      </c>
    </row>
    <row r="195" spans="1:10" s="40" customFormat="1">
      <c r="A195" s="517" t="s">
        <v>379</v>
      </c>
      <c r="B195" s="519" t="s">
        <v>380</v>
      </c>
      <c r="C195" s="37" t="s">
        <v>19</v>
      </c>
      <c r="D195" s="156">
        <f t="shared" ref="D195:I195" si="73">D196+D197+D198</f>
        <v>403.46289999999999</v>
      </c>
      <c r="E195" s="156">
        <f t="shared" si="73"/>
        <v>403.46289999999999</v>
      </c>
      <c r="F195" s="156">
        <f t="shared" si="73"/>
        <v>0</v>
      </c>
      <c r="G195" s="156">
        <f t="shared" si="73"/>
        <v>0</v>
      </c>
      <c r="H195" s="157">
        <f t="shared" si="73"/>
        <v>0</v>
      </c>
      <c r="I195" s="157">
        <f t="shared" si="73"/>
        <v>0</v>
      </c>
      <c r="J195" s="39">
        <f t="shared" si="64"/>
        <v>403.46289999999999</v>
      </c>
    </row>
    <row r="196" spans="1:10" s="40" customFormat="1">
      <c r="A196" s="517"/>
      <c r="B196" s="519"/>
      <c r="C196" s="37">
        <v>2015</v>
      </c>
      <c r="D196" s="149">
        <f>E196+G196+H196+I196</f>
        <v>112.41499999999999</v>
      </c>
      <c r="E196" s="164">
        <f>E200+E204+E208+E212+E216+E220+E224+E228</f>
        <v>112.41499999999999</v>
      </c>
      <c r="F196" s="164">
        <f t="shared" ref="F196:I198" si="74">F200+F204+F208+F212+F216+F220+F224+F228</f>
        <v>0</v>
      </c>
      <c r="G196" s="164">
        <f t="shared" si="74"/>
        <v>0</v>
      </c>
      <c r="H196" s="164">
        <f t="shared" si="74"/>
        <v>0</v>
      </c>
      <c r="I196" s="164">
        <f t="shared" si="74"/>
        <v>0</v>
      </c>
      <c r="J196" s="39">
        <f t="shared" si="64"/>
        <v>112.41499999999999</v>
      </c>
    </row>
    <row r="197" spans="1:10" s="40" customFormat="1">
      <c r="A197" s="517"/>
      <c r="B197" s="519"/>
      <c r="C197" s="37">
        <v>2016</v>
      </c>
      <c r="D197" s="149">
        <f>E197+G197+H197+I197</f>
        <v>135.0977</v>
      </c>
      <c r="E197" s="164">
        <f>E201+E205+E209+E213+E217+E221+E225+E229</f>
        <v>135.0977</v>
      </c>
      <c r="F197" s="164">
        <f t="shared" si="74"/>
        <v>0</v>
      </c>
      <c r="G197" s="164">
        <f t="shared" si="74"/>
        <v>0</v>
      </c>
      <c r="H197" s="164">
        <f t="shared" si="74"/>
        <v>0</v>
      </c>
      <c r="I197" s="164">
        <f t="shared" si="74"/>
        <v>0</v>
      </c>
      <c r="J197" s="39">
        <f t="shared" si="64"/>
        <v>135.0977</v>
      </c>
    </row>
    <row r="198" spans="1:10" s="40" customFormat="1">
      <c r="A198" s="517"/>
      <c r="B198" s="519"/>
      <c r="C198" s="37">
        <v>2017</v>
      </c>
      <c r="D198" s="149">
        <f>E198+G198+H198+I198</f>
        <v>155.95019999999997</v>
      </c>
      <c r="E198" s="164">
        <f>E202+E206+E210+E214+E218+E222+E226+E230</f>
        <v>155.95019999999997</v>
      </c>
      <c r="F198" s="164">
        <f t="shared" si="74"/>
        <v>0</v>
      </c>
      <c r="G198" s="164">
        <f t="shared" si="74"/>
        <v>0</v>
      </c>
      <c r="H198" s="164">
        <f t="shared" si="74"/>
        <v>0</v>
      </c>
      <c r="I198" s="164">
        <f t="shared" si="74"/>
        <v>0</v>
      </c>
      <c r="J198" s="39">
        <f t="shared" si="64"/>
        <v>155.95019999999997</v>
      </c>
    </row>
    <row r="199" spans="1:10">
      <c r="A199" s="449" t="s">
        <v>381</v>
      </c>
      <c r="B199" s="470" t="s">
        <v>382</v>
      </c>
      <c r="C199" s="37" t="s">
        <v>19</v>
      </c>
      <c r="D199" s="151">
        <f t="shared" ref="D199:I199" si="75">D200+D201+D202</f>
        <v>13.575100000000003</v>
      </c>
      <c r="E199" s="151">
        <f t="shared" si="75"/>
        <v>13.575100000000003</v>
      </c>
      <c r="F199" s="151">
        <f t="shared" si="75"/>
        <v>0</v>
      </c>
      <c r="G199" s="151">
        <f t="shared" si="75"/>
        <v>0</v>
      </c>
      <c r="H199" s="152">
        <f t="shared" si="75"/>
        <v>0</v>
      </c>
      <c r="I199" s="152">
        <f t="shared" si="75"/>
        <v>0</v>
      </c>
      <c r="J199" s="39">
        <f t="shared" si="64"/>
        <v>13.575100000000003</v>
      </c>
    </row>
    <row r="200" spans="1:10">
      <c r="A200" s="449"/>
      <c r="B200" s="470"/>
      <c r="C200" s="179">
        <v>2015</v>
      </c>
      <c r="D200" s="150">
        <f>E200+F200+G200+H200+I200</f>
        <v>4.8543000000000003</v>
      </c>
      <c r="E200" s="154">
        <v>4.8543000000000003</v>
      </c>
      <c r="F200" s="154">
        <v>0</v>
      </c>
      <c r="G200" s="154">
        <v>0</v>
      </c>
      <c r="H200" s="152">
        <v>0</v>
      </c>
      <c r="I200" s="152">
        <v>0</v>
      </c>
      <c r="J200" s="39">
        <f t="shared" si="64"/>
        <v>4.8543000000000003</v>
      </c>
    </row>
    <row r="201" spans="1:10">
      <c r="A201" s="449"/>
      <c r="B201" s="470"/>
      <c r="C201" s="179">
        <v>2016</v>
      </c>
      <c r="D201" s="150">
        <f>E201+F201+G201+H201+I201</f>
        <v>4.3647</v>
      </c>
      <c r="E201" s="154">
        <f>4364.7/1000</f>
        <v>4.3647</v>
      </c>
      <c r="F201" s="154">
        <v>0</v>
      </c>
      <c r="G201" s="154">
        <v>0</v>
      </c>
      <c r="H201" s="152">
        <v>0</v>
      </c>
      <c r="I201" s="152">
        <v>0</v>
      </c>
      <c r="J201" s="39">
        <f t="shared" si="64"/>
        <v>4.3647</v>
      </c>
    </row>
    <row r="202" spans="1:10">
      <c r="A202" s="449"/>
      <c r="B202" s="470"/>
      <c r="C202" s="179">
        <v>2017</v>
      </c>
      <c r="D202" s="150">
        <f>E202+F202+G202+H202+I202</f>
        <v>4.3561000000000005</v>
      </c>
      <c r="E202" s="154">
        <f>4356.1/1000</f>
        <v>4.3561000000000005</v>
      </c>
      <c r="F202" s="154">
        <v>0</v>
      </c>
      <c r="G202" s="154">
        <v>0</v>
      </c>
      <c r="H202" s="152">
        <v>0</v>
      </c>
      <c r="I202" s="152">
        <v>0</v>
      </c>
      <c r="J202" s="39">
        <f t="shared" si="64"/>
        <v>4.3561000000000005</v>
      </c>
    </row>
    <row r="203" spans="1:10">
      <c r="A203" s="449" t="s">
        <v>383</v>
      </c>
      <c r="B203" s="467" t="s">
        <v>384</v>
      </c>
      <c r="C203" s="37" t="s">
        <v>19</v>
      </c>
      <c r="D203" s="151">
        <f t="shared" ref="D203:I203" si="76">D204+D205+D206</f>
        <v>50.895200000000003</v>
      </c>
      <c r="E203" s="151">
        <f t="shared" si="76"/>
        <v>50.895200000000003</v>
      </c>
      <c r="F203" s="151">
        <f t="shared" si="76"/>
        <v>0</v>
      </c>
      <c r="G203" s="151">
        <f t="shared" si="76"/>
        <v>0</v>
      </c>
      <c r="H203" s="152">
        <f t="shared" si="76"/>
        <v>0</v>
      </c>
      <c r="I203" s="152">
        <f t="shared" si="76"/>
        <v>0</v>
      </c>
      <c r="J203" s="39">
        <f t="shared" si="64"/>
        <v>50.895200000000003</v>
      </c>
    </row>
    <row r="204" spans="1:10">
      <c r="A204" s="449"/>
      <c r="B204" s="467"/>
      <c r="C204" s="179">
        <v>2015</v>
      </c>
      <c r="D204" s="150">
        <f>E204+F204+G204+H204+I204</f>
        <v>16.887</v>
      </c>
      <c r="E204" s="154">
        <v>16.887</v>
      </c>
      <c r="F204" s="154">
        <v>0</v>
      </c>
      <c r="G204" s="154">
        <v>0</v>
      </c>
      <c r="H204" s="152">
        <v>0</v>
      </c>
      <c r="I204" s="152">
        <v>0</v>
      </c>
      <c r="J204" s="39">
        <f t="shared" si="64"/>
        <v>16.887</v>
      </c>
    </row>
    <row r="205" spans="1:10">
      <c r="A205" s="449"/>
      <c r="B205" s="467"/>
      <c r="C205" s="179">
        <v>2016</v>
      </c>
      <c r="D205" s="150">
        <f>E205+F205+G205+H205+I205</f>
        <v>17.0291</v>
      </c>
      <c r="E205" s="154">
        <f>17029.1/1000</f>
        <v>17.0291</v>
      </c>
      <c r="F205" s="154">
        <v>0</v>
      </c>
      <c r="G205" s="154">
        <v>0</v>
      </c>
      <c r="H205" s="152">
        <v>0</v>
      </c>
      <c r="I205" s="152">
        <v>0</v>
      </c>
      <c r="J205" s="39">
        <f t="shared" si="64"/>
        <v>17.0291</v>
      </c>
    </row>
    <row r="206" spans="1:10">
      <c r="A206" s="449"/>
      <c r="B206" s="467"/>
      <c r="C206" s="179">
        <v>2017</v>
      </c>
      <c r="D206" s="150">
        <f>E206+F206+G206+H206+I206</f>
        <v>16.979099999999999</v>
      </c>
      <c r="E206" s="154">
        <f>16979.1/1000</f>
        <v>16.979099999999999</v>
      </c>
      <c r="F206" s="154">
        <v>0</v>
      </c>
      <c r="G206" s="154">
        <v>0</v>
      </c>
      <c r="H206" s="152">
        <v>0</v>
      </c>
      <c r="I206" s="152">
        <v>0</v>
      </c>
      <c r="J206" s="39">
        <f t="shared" si="64"/>
        <v>16.979099999999999</v>
      </c>
    </row>
    <row r="207" spans="1:10">
      <c r="A207" s="449" t="s">
        <v>385</v>
      </c>
      <c r="B207" s="467" t="s">
        <v>386</v>
      </c>
      <c r="C207" s="37" t="s">
        <v>19</v>
      </c>
      <c r="D207" s="151">
        <f t="shared" ref="D207:I207" si="77">D208+D209+D210</f>
        <v>0.316</v>
      </c>
      <c r="E207" s="151">
        <f t="shared" si="77"/>
        <v>0.316</v>
      </c>
      <c r="F207" s="151">
        <f t="shared" si="77"/>
        <v>0</v>
      </c>
      <c r="G207" s="151">
        <f t="shared" si="77"/>
        <v>0</v>
      </c>
      <c r="H207" s="152">
        <f t="shared" si="77"/>
        <v>0</v>
      </c>
      <c r="I207" s="152">
        <f t="shared" si="77"/>
        <v>0</v>
      </c>
      <c r="J207" s="39">
        <f t="shared" si="64"/>
        <v>0.316</v>
      </c>
    </row>
    <row r="208" spans="1:10">
      <c r="A208" s="449"/>
      <c r="B208" s="467"/>
      <c r="C208" s="179">
        <v>2015</v>
      </c>
      <c r="D208" s="150">
        <f>E208+F208+G208+H208+I208</f>
        <v>0.316</v>
      </c>
      <c r="E208" s="154">
        <f>316/1000</f>
        <v>0.316</v>
      </c>
      <c r="F208" s="154">
        <v>0</v>
      </c>
      <c r="G208" s="154">
        <v>0</v>
      </c>
      <c r="H208" s="152">
        <v>0</v>
      </c>
      <c r="I208" s="152">
        <v>0</v>
      </c>
      <c r="J208" s="39">
        <f t="shared" si="64"/>
        <v>0.316</v>
      </c>
    </row>
    <row r="209" spans="1:10">
      <c r="A209" s="449"/>
      <c r="B209" s="467"/>
      <c r="C209" s="179">
        <v>2016</v>
      </c>
      <c r="D209" s="150">
        <f>E209+F209+G209+H209+I209</f>
        <v>0</v>
      </c>
      <c r="E209" s="154">
        <v>0</v>
      </c>
      <c r="F209" s="154">
        <v>0</v>
      </c>
      <c r="G209" s="154">
        <v>0</v>
      </c>
      <c r="H209" s="152">
        <v>0</v>
      </c>
      <c r="I209" s="152">
        <v>0</v>
      </c>
      <c r="J209" s="39">
        <f t="shared" si="64"/>
        <v>0</v>
      </c>
    </row>
    <row r="210" spans="1:10">
      <c r="A210" s="449"/>
      <c r="B210" s="467"/>
      <c r="C210" s="179">
        <v>2017</v>
      </c>
      <c r="D210" s="150">
        <f>E210+F210+G210+H210+I210</f>
        <v>0</v>
      </c>
      <c r="E210" s="154">
        <v>0</v>
      </c>
      <c r="F210" s="154">
        <v>0</v>
      </c>
      <c r="G210" s="154">
        <v>0</v>
      </c>
      <c r="H210" s="152">
        <v>0</v>
      </c>
      <c r="I210" s="152">
        <v>0</v>
      </c>
      <c r="J210" s="39">
        <f t="shared" si="64"/>
        <v>0</v>
      </c>
    </row>
    <row r="211" spans="1:10" ht="19.5" customHeight="1">
      <c r="A211" s="449" t="s">
        <v>387</v>
      </c>
      <c r="B211" s="467" t="s">
        <v>388</v>
      </c>
      <c r="C211" s="37" t="s">
        <v>19</v>
      </c>
      <c r="D211" s="151">
        <f t="shared" ref="D211:I211" si="78">D212+D213+D214</f>
        <v>90.451499999999996</v>
      </c>
      <c r="E211" s="151">
        <f t="shared" si="78"/>
        <v>90.451499999999996</v>
      </c>
      <c r="F211" s="151">
        <f t="shared" si="78"/>
        <v>0</v>
      </c>
      <c r="G211" s="151">
        <f t="shared" si="78"/>
        <v>0</v>
      </c>
      <c r="H211" s="152">
        <f t="shared" si="78"/>
        <v>0</v>
      </c>
      <c r="I211" s="152">
        <f t="shared" si="78"/>
        <v>0</v>
      </c>
      <c r="J211" s="39">
        <f t="shared" si="64"/>
        <v>90.451499999999996</v>
      </c>
    </row>
    <row r="212" spans="1:10">
      <c r="A212" s="449"/>
      <c r="B212" s="467"/>
      <c r="C212" s="179">
        <v>2015</v>
      </c>
      <c r="D212" s="150">
        <f>E212+F212+G212+H212+I212</f>
        <v>16.267499999999998</v>
      </c>
      <c r="E212" s="154">
        <v>16.267499999999998</v>
      </c>
      <c r="F212" s="154">
        <v>0</v>
      </c>
      <c r="G212" s="154">
        <v>0</v>
      </c>
      <c r="H212" s="152">
        <v>0</v>
      </c>
      <c r="I212" s="152">
        <v>0</v>
      </c>
      <c r="J212" s="39">
        <f t="shared" si="64"/>
        <v>16.267499999999998</v>
      </c>
    </row>
    <row r="213" spans="1:10">
      <c r="A213" s="449"/>
      <c r="B213" s="467"/>
      <c r="C213" s="179">
        <v>2016</v>
      </c>
      <c r="D213" s="150">
        <f>E213+F213+G213+H213+I213</f>
        <v>33.338900000000002</v>
      </c>
      <c r="E213" s="154">
        <f>33338.9/1000</f>
        <v>33.338900000000002</v>
      </c>
      <c r="F213" s="154">
        <v>0</v>
      </c>
      <c r="G213" s="154">
        <v>0</v>
      </c>
      <c r="H213" s="152">
        <v>0</v>
      </c>
      <c r="I213" s="152">
        <v>0</v>
      </c>
      <c r="J213" s="39">
        <f t="shared" si="64"/>
        <v>33.338900000000002</v>
      </c>
    </row>
    <row r="214" spans="1:10">
      <c r="A214" s="449"/>
      <c r="B214" s="467"/>
      <c r="C214" s="179">
        <v>2017</v>
      </c>
      <c r="D214" s="150">
        <f>E214+F214+G214+H214+I214</f>
        <v>40.845099999999995</v>
      </c>
      <c r="E214" s="154">
        <f>40845.1/1000</f>
        <v>40.845099999999995</v>
      </c>
      <c r="F214" s="154">
        <v>0</v>
      </c>
      <c r="G214" s="154">
        <v>0</v>
      </c>
      <c r="H214" s="152">
        <v>0</v>
      </c>
      <c r="I214" s="152">
        <v>0</v>
      </c>
      <c r="J214" s="39">
        <f t="shared" si="64"/>
        <v>40.845099999999995</v>
      </c>
    </row>
    <row r="215" spans="1:10" s="40" customFormat="1">
      <c r="A215" s="449" t="s">
        <v>389</v>
      </c>
      <c r="B215" s="467" t="s">
        <v>390</v>
      </c>
      <c r="C215" s="37" t="s">
        <v>19</v>
      </c>
      <c r="D215" s="156">
        <f t="shared" ref="D215:I215" si="79">D216+D217+D218</f>
        <v>158.05599999999998</v>
      </c>
      <c r="E215" s="156">
        <f t="shared" si="79"/>
        <v>158.05599999999998</v>
      </c>
      <c r="F215" s="156">
        <f t="shared" si="79"/>
        <v>0</v>
      </c>
      <c r="G215" s="156">
        <f t="shared" si="79"/>
        <v>0</v>
      </c>
      <c r="H215" s="157">
        <f t="shared" si="79"/>
        <v>0</v>
      </c>
      <c r="I215" s="157">
        <f t="shared" si="79"/>
        <v>0</v>
      </c>
      <c r="J215" s="39">
        <f t="shared" si="64"/>
        <v>158.05599999999998</v>
      </c>
    </row>
    <row r="216" spans="1:10">
      <c r="A216" s="449"/>
      <c r="B216" s="467"/>
      <c r="C216" s="179">
        <v>2015</v>
      </c>
      <c r="D216" s="150">
        <f>E216+F216+G216+H216+I216</f>
        <v>45.982399999999998</v>
      </c>
      <c r="E216" s="154">
        <v>45.982399999999998</v>
      </c>
      <c r="F216" s="154">
        <v>0</v>
      </c>
      <c r="G216" s="154">
        <v>0</v>
      </c>
      <c r="H216" s="152">
        <v>0</v>
      </c>
      <c r="I216" s="152">
        <v>0</v>
      </c>
      <c r="J216" s="39">
        <f t="shared" si="64"/>
        <v>45.982399999999998</v>
      </c>
    </row>
    <row r="217" spans="1:10">
      <c r="A217" s="449"/>
      <c r="B217" s="467"/>
      <c r="C217" s="179">
        <v>2016</v>
      </c>
      <c r="D217" s="150">
        <f>E217+F217+G217+H217+I217</f>
        <v>51.239100000000001</v>
      </c>
      <c r="E217" s="154">
        <f>51239.1/1000</f>
        <v>51.239100000000001</v>
      </c>
      <c r="F217" s="154">
        <v>0</v>
      </c>
      <c r="G217" s="154">
        <v>0</v>
      </c>
      <c r="H217" s="152">
        <v>0</v>
      </c>
      <c r="I217" s="152">
        <v>0</v>
      </c>
      <c r="J217" s="39">
        <f t="shared" si="64"/>
        <v>51.239100000000001</v>
      </c>
    </row>
    <row r="218" spans="1:10">
      <c r="A218" s="449"/>
      <c r="B218" s="467"/>
      <c r="C218" s="179">
        <v>2017</v>
      </c>
      <c r="D218" s="150">
        <f>E218+F218+G218+H218+I218</f>
        <v>60.834499999999998</v>
      </c>
      <c r="E218" s="154">
        <f>60834.5/1000</f>
        <v>60.834499999999998</v>
      </c>
      <c r="F218" s="154">
        <v>0</v>
      </c>
      <c r="G218" s="154">
        <v>0</v>
      </c>
      <c r="H218" s="152">
        <v>0</v>
      </c>
      <c r="I218" s="152">
        <v>0</v>
      </c>
      <c r="J218" s="39">
        <f t="shared" si="64"/>
        <v>60.834499999999998</v>
      </c>
    </row>
    <row r="219" spans="1:10" s="40" customFormat="1">
      <c r="A219" s="449" t="s">
        <v>391</v>
      </c>
      <c r="B219" s="467" t="s">
        <v>392</v>
      </c>
      <c r="C219" s="37" t="s">
        <v>19</v>
      </c>
      <c r="D219" s="156">
        <f t="shared" ref="D219:I219" si="80">D220+D221+D222</f>
        <v>61.629600000000011</v>
      </c>
      <c r="E219" s="156">
        <f t="shared" si="80"/>
        <v>61.629600000000011</v>
      </c>
      <c r="F219" s="156">
        <f t="shared" si="80"/>
        <v>0</v>
      </c>
      <c r="G219" s="156">
        <f t="shared" si="80"/>
        <v>0</v>
      </c>
      <c r="H219" s="157">
        <f t="shared" si="80"/>
        <v>0</v>
      </c>
      <c r="I219" s="157">
        <f t="shared" si="80"/>
        <v>0</v>
      </c>
      <c r="J219" s="39">
        <f t="shared" si="64"/>
        <v>61.629600000000011</v>
      </c>
    </row>
    <row r="220" spans="1:10">
      <c r="A220" s="449"/>
      <c r="B220" s="467"/>
      <c r="C220" s="179">
        <v>2015</v>
      </c>
      <c r="D220" s="150">
        <f>E220+F220+G220+H220+I220</f>
        <v>20.955500000000001</v>
      </c>
      <c r="E220" s="154">
        <v>20.955500000000001</v>
      </c>
      <c r="F220" s="154">
        <v>0</v>
      </c>
      <c r="G220" s="154">
        <v>0</v>
      </c>
      <c r="H220" s="152">
        <v>0</v>
      </c>
      <c r="I220" s="152">
        <v>0</v>
      </c>
      <c r="J220" s="39">
        <f t="shared" si="64"/>
        <v>20.955500000000001</v>
      </c>
    </row>
    <row r="221" spans="1:10">
      <c r="A221" s="449"/>
      <c r="B221" s="467"/>
      <c r="C221" s="179">
        <v>2016</v>
      </c>
      <c r="D221" s="150">
        <f>E221+F221+G221+H221+I221</f>
        <v>19.558400000000002</v>
      </c>
      <c r="E221" s="154">
        <f>19558.4/1000</f>
        <v>19.558400000000002</v>
      </c>
      <c r="F221" s="154">
        <v>0</v>
      </c>
      <c r="G221" s="154">
        <v>0</v>
      </c>
      <c r="H221" s="152">
        <v>0</v>
      </c>
      <c r="I221" s="152">
        <v>0</v>
      </c>
      <c r="J221" s="39">
        <f t="shared" si="64"/>
        <v>19.558400000000002</v>
      </c>
    </row>
    <row r="222" spans="1:10">
      <c r="A222" s="449"/>
      <c r="B222" s="467"/>
      <c r="C222" s="179">
        <v>2017</v>
      </c>
      <c r="D222" s="150">
        <f>E222+F222+G222+H222+I222</f>
        <v>21.1157</v>
      </c>
      <c r="E222" s="154">
        <f>21115.7/1000</f>
        <v>21.1157</v>
      </c>
      <c r="F222" s="154">
        <v>0</v>
      </c>
      <c r="G222" s="154">
        <v>0</v>
      </c>
      <c r="H222" s="152">
        <v>0</v>
      </c>
      <c r="I222" s="152">
        <v>0</v>
      </c>
      <c r="J222" s="39">
        <f t="shared" si="64"/>
        <v>21.1157</v>
      </c>
    </row>
    <row r="223" spans="1:10">
      <c r="A223" s="449" t="s">
        <v>393</v>
      </c>
      <c r="B223" s="467" t="s">
        <v>394</v>
      </c>
      <c r="C223" s="37" t="s">
        <v>19</v>
      </c>
      <c r="D223" s="151">
        <f t="shared" ref="D223:I223" si="81">D224+D225+D226</f>
        <v>9.5348000000000006</v>
      </c>
      <c r="E223" s="151">
        <f t="shared" si="81"/>
        <v>9.5348000000000006</v>
      </c>
      <c r="F223" s="151">
        <f t="shared" si="81"/>
        <v>0</v>
      </c>
      <c r="G223" s="151">
        <f t="shared" si="81"/>
        <v>0</v>
      </c>
      <c r="H223" s="152">
        <f t="shared" si="81"/>
        <v>0</v>
      </c>
      <c r="I223" s="152">
        <f t="shared" si="81"/>
        <v>0</v>
      </c>
      <c r="J223" s="39">
        <f t="shared" si="64"/>
        <v>9.5348000000000006</v>
      </c>
    </row>
    <row r="224" spans="1:10">
      <c r="A224" s="449"/>
      <c r="B224" s="467"/>
      <c r="C224" s="179">
        <v>2015</v>
      </c>
      <c r="D224" s="150">
        <f>E224+F224+G224+H224+I224</f>
        <v>2.5683000000000002</v>
      </c>
      <c r="E224" s="154">
        <f>2568.3/1000</f>
        <v>2.5683000000000002</v>
      </c>
      <c r="F224" s="154">
        <v>0</v>
      </c>
      <c r="G224" s="154">
        <v>0</v>
      </c>
      <c r="H224" s="152">
        <v>0</v>
      </c>
      <c r="I224" s="152">
        <v>0</v>
      </c>
      <c r="J224" s="39">
        <f t="shared" ref="J224:J276" si="82">SUM(E224:I224)</f>
        <v>2.5683000000000002</v>
      </c>
    </row>
    <row r="225" spans="1:10">
      <c r="A225" s="449"/>
      <c r="B225" s="467"/>
      <c r="C225" s="179">
        <v>2016</v>
      </c>
      <c r="D225" s="150">
        <f>E225+F225+G225+H225+I225</f>
        <v>3.1275999999999997</v>
      </c>
      <c r="E225" s="154">
        <f>3127.6/1000</f>
        <v>3.1275999999999997</v>
      </c>
      <c r="F225" s="154">
        <v>0</v>
      </c>
      <c r="G225" s="154">
        <v>0</v>
      </c>
      <c r="H225" s="152">
        <v>0</v>
      </c>
      <c r="I225" s="152">
        <v>0</v>
      </c>
      <c r="J225" s="39">
        <f t="shared" si="82"/>
        <v>3.1275999999999997</v>
      </c>
    </row>
    <row r="226" spans="1:10">
      <c r="A226" s="449"/>
      <c r="B226" s="467"/>
      <c r="C226" s="179">
        <v>2017</v>
      </c>
      <c r="D226" s="150">
        <f>E226+F226+G226+H226+I226</f>
        <v>3.8389000000000002</v>
      </c>
      <c r="E226" s="154">
        <f>3838.9/1000</f>
        <v>3.8389000000000002</v>
      </c>
      <c r="F226" s="154">
        <v>0</v>
      </c>
      <c r="G226" s="154">
        <v>0</v>
      </c>
      <c r="H226" s="152">
        <v>0</v>
      </c>
      <c r="I226" s="152">
        <v>0</v>
      </c>
      <c r="J226" s="39">
        <f t="shared" si="82"/>
        <v>3.8389000000000002</v>
      </c>
    </row>
    <row r="227" spans="1:10">
      <c r="A227" s="449" t="s">
        <v>395</v>
      </c>
      <c r="B227" s="467" t="s">
        <v>396</v>
      </c>
      <c r="C227" s="37" t="s">
        <v>19</v>
      </c>
      <c r="D227" s="151">
        <f t="shared" ref="D227:I227" si="83">D228+D229+D230</f>
        <v>19.0047</v>
      </c>
      <c r="E227" s="151">
        <f t="shared" si="83"/>
        <v>19.0047</v>
      </c>
      <c r="F227" s="151">
        <f t="shared" si="83"/>
        <v>0</v>
      </c>
      <c r="G227" s="151">
        <f t="shared" si="83"/>
        <v>0</v>
      </c>
      <c r="H227" s="152">
        <f t="shared" si="83"/>
        <v>0</v>
      </c>
      <c r="I227" s="152">
        <f t="shared" si="83"/>
        <v>0</v>
      </c>
      <c r="J227" s="39">
        <f t="shared" si="82"/>
        <v>19.0047</v>
      </c>
    </row>
    <row r="228" spans="1:10">
      <c r="A228" s="449"/>
      <c r="B228" s="467"/>
      <c r="C228" s="179">
        <v>2015</v>
      </c>
      <c r="D228" s="150">
        <f>E228+F228+G228+H228+I228</f>
        <v>4.5839999999999996</v>
      </c>
      <c r="E228" s="154">
        <v>4.5839999999999996</v>
      </c>
      <c r="F228" s="154">
        <v>0</v>
      </c>
      <c r="G228" s="154">
        <v>0</v>
      </c>
      <c r="H228" s="152">
        <v>0</v>
      </c>
      <c r="I228" s="152">
        <v>0</v>
      </c>
      <c r="J228" s="39">
        <f t="shared" si="82"/>
        <v>4.5839999999999996</v>
      </c>
    </row>
    <row r="229" spans="1:10">
      <c r="A229" s="449"/>
      <c r="B229" s="467"/>
      <c r="C229" s="179">
        <v>2016</v>
      </c>
      <c r="D229" s="150">
        <f>E229+F229+G229+H229+I229</f>
        <v>6.4398999999999997</v>
      </c>
      <c r="E229" s="154">
        <f>6439.9/1000</f>
        <v>6.4398999999999997</v>
      </c>
      <c r="F229" s="154">
        <v>0</v>
      </c>
      <c r="G229" s="154">
        <v>0</v>
      </c>
      <c r="H229" s="152">
        <v>0</v>
      </c>
      <c r="I229" s="152">
        <v>0</v>
      </c>
      <c r="J229" s="39">
        <f t="shared" si="82"/>
        <v>6.4398999999999997</v>
      </c>
    </row>
    <row r="230" spans="1:10">
      <c r="A230" s="449"/>
      <c r="B230" s="467"/>
      <c r="C230" s="179">
        <v>2017</v>
      </c>
      <c r="D230" s="150">
        <f>E230+F230+G230+H230+I230</f>
        <v>7.9808000000000003</v>
      </c>
      <c r="E230" s="154">
        <f>7980.8/1000</f>
        <v>7.9808000000000003</v>
      </c>
      <c r="F230" s="154">
        <v>0</v>
      </c>
      <c r="G230" s="154">
        <v>0</v>
      </c>
      <c r="H230" s="152">
        <v>0</v>
      </c>
      <c r="I230" s="152">
        <v>0</v>
      </c>
      <c r="J230" s="39">
        <f t="shared" si="82"/>
        <v>7.9808000000000003</v>
      </c>
    </row>
    <row r="231" spans="1:10" s="40" customFormat="1">
      <c r="A231" s="517" t="s">
        <v>397</v>
      </c>
      <c r="B231" s="518" t="s">
        <v>398</v>
      </c>
      <c r="C231" s="37" t="s">
        <v>19</v>
      </c>
      <c r="D231" s="156">
        <f>D232+D233+D234</f>
        <v>1.9881000000000002</v>
      </c>
      <c r="E231" s="156">
        <f>E232+E233+E234</f>
        <v>1.3407</v>
      </c>
      <c r="F231" s="156">
        <v>0</v>
      </c>
      <c r="G231" s="156">
        <f>G232+G233+G234</f>
        <v>0.64740000000000009</v>
      </c>
      <c r="H231" s="156">
        <f>H232+H233+H234</f>
        <v>0</v>
      </c>
      <c r="I231" s="156">
        <f>I232+I233+I234</f>
        <v>0</v>
      </c>
      <c r="J231" s="39">
        <f t="shared" si="82"/>
        <v>1.9881000000000002</v>
      </c>
    </row>
    <row r="232" spans="1:10" s="40" customFormat="1">
      <c r="A232" s="517"/>
      <c r="B232" s="518"/>
      <c r="C232" s="37">
        <v>2015</v>
      </c>
      <c r="D232" s="149">
        <f>E232+F232+G232+H232+I232</f>
        <v>0.64290000000000003</v>
      </c>
      <c r="E232" s="164">
        <f>427.1/1000</f>
        <v>0.42710000000000004</v>
      </c>
      <c r="F232" s="156">
        <v>0</v>
      </c>
      <c r="G232" s="164">
        <f>215.8/1000</f>
        <v>0.21580000000000002</v>
      </c>
      <c r="H232" s="156">
        <v>0</v>
      </c>
      <c r="I232" s="156">
        <v>0</v>
      </c>
      <c r="J232" s="39">
        <f t="shared" si="82"/>
        <v>0.64290000000000003</v>
      </c>
    </row>
    <row r="233" spans="1:10" s="40" customFormat="1">
      <c r="A233" s="517"/>
      <c r="B233" s="518"/>
      <c r="C233" s="37">
        <v>2016</v>
      </c>
      <c r="D233" s="149">
        <f>E233+F233+G233+H233+I233</f>
        <v>0.66300000000000003</v>
      </c>
      <c r="E233" s="164">
        <f>447.2/1000</f>
        <v>0.44719999999999999</v>
      </c>
      <c r="F233" s="156">
        <v>0</v>
      </c>
      <c r="G233" s="164">
        <f>215.8/1000</f>
        <v>0.21580000000000002</v>
      </c>
      <c r="H233" s="156">
        <v>0</v>
      </c>
      <c r="I233" s="156">
        <v>0</v>
      </c>
      <c r="J233" s="39">
        <f t="shared" si="82"/>
        <v>0.66300000000000003</v>
      </c>
    </row>
    <row r="234" spans="1:10" s="40" customFormat="1">
      <c r="A234" s="517"/>
      <c r="B234" s="518"/>
      <c r="C234" s="37">
        <v>2017</v>
      </c>
      <c r="D234" s="149">
        <f>E234+F234+G234+H234+I234</f>
        <v>0.68220000000000003</v>
      </c>
      <c r="E234" s="164">
        <f>466.4/1000</f>
        <v>0.46639999999999998</v>
      </c>
      <c r="F234" s="156">
        <v>0</v>
      </c>
      <c r="G234" s="164">
        <f>215.8/1000</f>
        <v>0.21580000000000002</v>
      </c>
      <c r="H234" s="156">
        <v>0</v>
      </c>
      <c r="I234" s="156">
        <v>0</v>
      </c>
      <c r="J234" s="39">
        <f t="shared" si="82"/>
        <v>0.68220000000000003</v>
      </c>
    </row>
    <row r="235" spans="1:10">
      <c r="A235" s="449" t="s">
        <v>399</v>
      </c>
      <c r="B235" s="437" t="s">
        <v>400</v>
      </c>
      <c r="C235" s="37" t="s">
        <v>19</v>
      </c>
      <c r="D235" s="151">
        <f t="shared" ref="D235:I235" si="84">D236+D237+D238</f>
        <v>1.0203</v>
      </c>
      <c r="E235" s="151">
        <f t="shared" si="84"/>
        <v>1.0203</v>
      </c>
      <c r="F235" s="151">
        <f t="shared" si="84"/>
        <v>0</v>
      </c>
      <c r="G235" s="151">
        <f t="shared" si="84"/>
        <v>0</v>
      </c>
      <c r="H235" s="151">
        <f t="shared" si="84"/>
        <v>0</v>
      </c>
      <c r="I235" s="151">
        <f t="shared" si="84"/>
        <v>0</v>
      </c>
      <c r="J235" s="39">
        <f t="shared" si="82"/>
        <v>1.0203</v>
      </c>
    </row>
    <row r="236" spans="1:10">
      <c r="A236" s="449"/>
      <c r="B236" s="437"/>
      <c r="C236" s="179">
        <v>2015</v>
      </c>
      <c r="D236" s="151">
        <f>I236+H236+G236+F236+E236</f>
        <v>0.32029999999999997</v>
      </c>
      <c r="E236" s="154">
        <v>0.32029999999999997</v>
      </c>
      <c r="F236" s="154">
        <v>0</v>
      </c>
      <c r="G236" s="154">
        <v>0</v>
      </c>
      <c r="H236" s="154">
        <v>0</v>
      </c>
      <c r="I236" s="154">
        <v>0</v>
      </c>
      <c r="J236" s="39">
        <f t="shared" si="82"/>
        <v>0.32029999999999997</v>
      </c>
    </row>
    <row r="237" spans="1:10">
      <c r="A237" s="449"/>
      <c r="B237" s="437"/>
      <c r="C237" s="179">
        <v>2016</v>
      </c>
      <c r="D237" s="151">
        <f>I237+H237+G237+F237+E237</f>
        <v>0.34039999999999998</v>
      </c>
      <c r="E237" s="154">
        <v>0.34039999999999998</v>
      </c>
      <c r="F237" s="154">
        <v>0</v>
      </c>
      <c r="G237" s="154">
        <v>0</v>
      </c>
      <c r="H237" s="154">
        <v>0</v>
      </c>
      <c r="I237" s="154">
        <v>0</v>
      </c>
      <c r="J237" s="39">
        <f t="shared" si="82"/>
        <v>0.34039999999999998</v>
      </c>
    </row>
    <row r="238" spans="1:10">
      <c r="A238" s="449"/>
      <c r="B238" s="437"/>
      <c r="C238" s="179">
        <v>2017</v>
      </c>
      <c r="D238" s="151">
        <f>I238+H238+G238+F238+E238</f>
        <v>0.35959999999999998</v>
      </c>
      <c r="E238" s="154">
        <v>0.35959999999999998</v>
      </c>
      <c r="F238" s="154">
        <v>0</v>
      </c>
      <c r="G238" s="154">
        <v>0</v>
      </c>
      <c r="H238" s="154">
        <v>0</v>
      </c>
      <c r="I238" s="154">
        <v>0</v>
      </c>
      <c r="J238" s="39">
        <f t="shared" si="82"/>
        <v>0.35959999999999998</v>
      </c>
    </row>
    <row r="239" spans="1:10">
      <c r="A239" s="449" t="s">
        <v>401</v>
      </c>
      <c r="B239" s="437" t="s">
        <v>402</v>
      </c>
      <c r="C239" s="37" t="s">
        <v>19</v>
      </c>
      <c r="D239" s="151">
        <f t="shared" ref="D239:I239" si="85">D240+D241+D242</f>
        <v>0.71936</v>
      </c>
      <c r="E239" s="151">
        <f t="shared" si="85"/>
        <v>7.1959999999999996E-2</v>
      </c>
      <c r="F239" s="151">
        <f t="shared" si="85"/>
        <v>0</v>
      </c>
      <c r="G239" s="151">
        <f t="shared" si="85"/>
        <v>0.64739999999999998</v>
      </c>
      <c r="H239" s="151">
        <f t="shared" si="85"/>
        <v>0</v>
      </c>
      <c r="I239" s="151">
        <f t="shared" si="85"/>
        <v>0</v>
      </c>
      <c r="J239" s="39">
        <f t="shared" si="82"/>
        <v>0.71936</v>
      </c>
    </row>
    <row r="240" spans="1:10">
      <c r="A240" s="449"/>
      <c r="B240" s="437"/>
      <c r="C240" s="179">
        <v>2015</v>
      </c>
      <c r="D240" s="151">
        <f>E240+F240+G240+H240+I240</f>
        <v>0.23976</v>
      </c>
      <c r="E240" s="154">
        <f>23960/1000000</f>
        <v>2.3959999999999999E-2</v>
      </c>
      <c r="F240" s="154">
        <v>0</v>
      </c>
      <c r="G240" s="154">
        <v>0.21579999999999999</v>
      </c>
      <c r="H240" s="154">
        <v>0</v>
      </c>
      <c r="I240" s="154">
        <v>0</v>
      </c>
      <c r="J240" s="39">
        <f t="shared" si="82"/>
        <v>0.23976</v>
      </c>
    </row>
    <row r="241" spans="1:13">
      <c r="A241" s="449"/>
      <c r="B241" s="437"/>
      <c r="C241" s="179">
        <v>2016</v>
      </c>
      <c r="D241" s="151">
        <f>E241+F241+G241+H241+I241</f>
        <v>0.23979999999999999</v>
      </c>
      <c r="E241" s="154">
        <v>2.4E-2</v>
      </c>
      <c r="F241" s="154">
        <v>0</v>
      </c>
      <c r="G241" s="154">
        <v>0.21579999999999999</v>
      </c>
      <c r="H241" s="154">
        <v>0</v>
      </c>
      <c r="I241" s="154">
        <v>0</v>
      </c>
      <c r="J241" s="39">
        <f t="shared" si="82"/>
        <v>0.23979999999999999</v>
      </c>
    </row>
    <row r="242" spans="1:13">
      <c r="A242" s="449"/>
      <c r="B242" s="437"/>
      <c r="C242" s="179">
        <v>2017</v>
      </c>
      <c r="D242" s="151">
        <f>E242+F242+G242+H242+I242</f>
        <v>0.23979999999999999</v>
      </c>
      <c r="E242" s="154">
        <v>2.4E-2</v>
      </c>
      <c r="F242" s="154">
        <v>0</v>
      </c>
      <c r="G242" s="154">
        <v>0.21579999999999999</v>
      </c>
      <c r="H242" s="154">
        <v>0</v>
      </c>
      <c r="I242" s="154">
        <v>0</v>
      </c>
      <c r="J242" s="39">
        <f t="shared" si="82"/>
        <v>0.23979999999999999</v>
      </c>
    </row>
    <row r="243" spans="1:13">
      <c r="A243" s="449" t="s">
        <v>403</v>
      </c>
      <c r="B243" s="437" t="s">
        <v>404</v>
      </c>
      <c r="C243" s="37" t="s">
        <v>19</v>
      </c>
      <c r="D243" s="151">
        <f t="shared" ref="D243:I243" si="86">D244+D245+D246</f>
        <v>0.24840000000000001</v>
      </c>
      <c r="E243" s="151">
        <f t="shared" si="86"/>
        <v>0.24840000000000001</v>
      </c>
      <c r="F243" s="151">
        <f t="shared" si="86"/>
        <v>0</v>
      </c>
      <c r="G243" s="151">
        <f t="shared" si="86"/>
        <v>0</v>
      </c>
      <c r="H243" s="151">
        <f t="shared" si="86"/>
        <v>0</v>
      </c>
      <c r="I243" s="151">
        <f t="shared" si="86"/>
        <v>0</v>
      </c>
      <c r="J243" s="39">
        <f t="shared" si="82"/>
        <v>0.24840000000000001</v>
      </c>
    </row>
    <row r="244" spans="1:13">
      <c r="A244" s="449"/>
      <c r="B244" s="437"/>
      <c r="C244" s="179">
        <v>2015</v>
      </c>
      <c r="D244" s="150">
        <f>E244+F244+G244+H244+I244</f>
        <v>8.2799999999999999E-2</v>
      </c>
      <c r="E244" s="154">
        <v>8.2799999999999999E-2</v>
      </c>
      <c r="F244" s="154">
        <v>0</v>
      </c>
      <c r="G244" s="154">
        <v>0</v>
      </c>
      <c r="H244" s="154">
        <v>0</v>
      </c>
      <c r="I244" s="154">
        <v>0</v>
      </c>
      <c r="J244" s="39">
        <f t="shared" si="82"/>
        <v>8.2799999999999999E-2</v>
      </c>
    </row>
    <row r="245" spans="1:13">
      <c r="A245" s="449"/>
      <c r="B245" s="437"/>
      <c r="C245" s="179">
        <v>2016</v>
      </c>
      <c r="D245" s="150">
        <f>E245+F245+G245+H245+I245</f>
        <v>8.2799999999999999E-2</v>
      </c>
      <c r="E245" s="154">
        <v>8.2799999999999999E-2</v>
      </c>
      <c r="F245" s="154">
        <v>0</v>
      </c>
      <c r="G245" s="154">
        <v>0</v>
      </c>
      <c r="H245" s="154">
        <v>0</v>
      </c>
      <c r="I245" s="154">
        <v>0</v>
      </c>
      <c r="J245" s="39">
        <f t="shared" si="82"/>
        <v>8.2799999999999999E-2</v>
      </c>
    </row>
    <row r="246" spans="1:13">
      <c r="A246" s="449"/>
      <c r="B246" s="437"/>
      <c r="C246" s="179">
        <v>2017</v>
      </c>
      <c r="D246" s="150">
        <f>E246+F246+G246+H246+I246</f>
        <v>8.2799999999999999E-2</v>
      </c>
      <c r="E246" s="154">
        <v>8.2799999999999999E-2</v>
      </c>
      <c r="F246" s="154">
        <v>0</v>
      </c>
      <c r="G246" s="154">
        <v>0</v>
      </c>
      <c r="H246" s="154">
        <v>0</v>
      </c>
      <c r="I246" s="154">
        <v>0</v>
      </c>
      <c r="J246" s="39">
        <f t="shared" si="82"/>
        <v>8.2799999999999999E-2</v>
      </c>
    </row>
    <row r="247" spans="1:13">
      <c r="A247" s="449" t="s">
        <v>405</v>
      </c>
      <c r="B247" s="469" t="s">
        <v>59</v>
      </c>
      <c r="C247" s="37" t="s">
        <v>19</v>
      </c>
      <c r="D247" s="151">
        <f t="shared" ref="D247:I247" si="87">D248+D249+D250</f>
        <v>39.862200000000001</v>
      </c>
      <c r="E247" s="151">
        <f t="shared" si="87"/>
        <v>7.8270000000000008</v>
      </c>
      <c r="F247" s="151">
        <f t="shared" si="87"/>
        <v>0</v>
      </c>
      <c r="G247" s="151">
        <f t="shared" si="87"/>
        <v>0.72719999999999996</v>
      </c>
      <c r="H247" s="151">
        <f t="shared" si="87"/>
        <v>31.308000000000003</v>
      </c>
      <c r="I247" s="151">
        <f t="shared" si="87"/>
        <v>0</v>
      </c>
      <c r="J247" s="39">
        <f t="shared" si="82"/>
        <v>39.862200000000001</v>
      </c>
    </row>
    <row r="248" spans="1:13">
      <c r="A248" s="449"/>
      <c r="B248" s="469"/>
      <c r="C248" s="179">
        <v>2015</v>
      </c>
      <c r="D248" s="150">
        <f t="shared" ref="D248:I248" si="88">D252</f>
        <v>13.3422</v>
      </c>
      <c r="E248" s="150">
        <f t="shared" si="88"/>
        <v>2.5230000000000001</v>
      </c>
      <c r="F248" s="150">
        <f t="shared" si="88"/>
        <v>0</v>
      </c>
      <c r="G248" s="150">
        <f t="shared" si="88"/>
        <v>0.72719999999999996</v>
      </c>
      <c r="H248" s="150">
        <f>H252</f>
        <v>10.092000000000001</v>
      </c>
      <c r="I248" s="150">
        <f t="shared" si="88"/>
        <v>0</v>
      </c>
      <c r="J248" s="39">
        <f t="shared" si="82"/>
        <v>13.3422</v>
      </c>
    </row>
    <row r="249" spans="1:13">
      <c r="A249" s="449"/>
      <c r="B249" s="469"/>
      <c r="C249" s="179">
        <v>2016</v>
      </c>
      <c r="D249" s="150">
        <f t="shared" ref="D249:I250" si="89">D261</f>
        <v>13.260000000000002</v>
      </c>
      <c r="E249" s="150">
        <f t="shared" si="89"/>
        <v>2.6520000000000001</v>
      </c>
      <c r="F249" s="150">
        <f t="shared" si="89"/>
        <v>0</v>
      </c>
      <c r="G249" s="150">
        <f t="shared" si="89"/>
        <v>0</v>
      </c>
      <c r="H249" s="150">
        <f t="shared" si="89"/>
        <v>10.608000000000001</v>
      </c>
      <c r="I249" s="150">
        <f t="shared" si="89"/>
        <v>0</v>
      </c>
      <c r="J249" s="39">
        <f t="shared" si="82"/>
        <v>13.260000000000002</v>
      </c>
    </row>
    <row r="250" spans="1:13">
      <c r="A250" s="449"/>
      <c r="B250" s="469"/>
      <c r="C250" s="179">
        <v>2017</v>
      </c>
      <c r="D250" s="150">
        <f t="shared" si="89"/>
        <v>13.260000000000002</v>
      </c>
      <c r="E250" s="150">
        <f t="shared" si="89"/>
        <v>2.6520000000000001</v>
      </c>
      <c r="F250" s="150">
        <f t="shared" si="89"/>
        <v>0</v>
      </c>
      <c r="G250" s="150">
        <f t="shared" si="89"/>
        <v>0</v>
      </c>
      <c r="H250" s="150">
        <f t="shared" si="89"/>
        <v>10.608000000000001</v>
      </c>
      <c r="I250" s="150">
        <f t="shared" si="89"/>
        <v>0</v>
      </c>
      <c r="J250" s="39">
        <f t="shared" si="82"/>
        <v>13.260000000000002</v>
      </c>
    </row>
    <row r="251" spans="1:13" ht="12.75" customHeight="1">
      <c r="A251" s="449" t="s">
        <v>46</v>
      </c>
      <c r="B251" s="445" t="s">
        <v>406</v>
      </c>
      <c r="C251" s="37" t="s">
        <v>19</v>
      </c>
      <c r="D251" s="151">
        <f t="shared" ref="D251:I251" si="90">D252+D253+D254</f>
        <v>39.862200000000001</v>
      </c>
      <c r="E251" s="151">
        <f t="shared" si="90"/>
        <v>7.8270000000000008</v>
      </c>
      <c r="F251" s="151">
        <f t="shared" si="90"/>
        <v>0</v>
      </c>
      <c r="G251" s="151">
        <f t="shared" si="90"/>
        <v>0.72719999999999996</v>
      </c>
      <c r="H251" s="151">
        <f t="shared" si="90"/>
        <v>31.308000000000003</v>
      </c>
      <c r="I251" s="151">
        <f t="shared" si="90"/>
        <v>0</v>
      </c>
      <c r="J251" s="39">
        <f t="shared" si="82"/>
        <v>39.862200000000001</v>
      </c>
      <c r="K251" s="47"/>
      <c r="L251" s="48"/>
      <c r="M251" s="48"/>
    </row>
    <row r="252" spans="1:13">
      <c r="A252" s="449"/>
      <c r="B252" s="445"/>
      <c r="C252" s="179">
        <v>2015</v>
      </c>
      <c r="D252" s="150">
        <f>E252+F252+G252+H252+I252</f>
        <v>13.3422</v>
      </c>
      <c r="E252" s="154">
        <f>E260+E256</f>
        <v>2.5230000000000001</v>
      </c>
      <c r="F252" s="154">
        <f>F260+F256</f>
        <v>0</v>
      </c>
      <c r="G252" s="154">
        <f>G260+G256</f>
        <v>0.72719999999999996</v>
      </c>
      <c r="H252" s="154">
        <f>H260+H256</f>
        <v>10.092000000000001</v>
      </c>
      <c r="I252" s="154">
        <f>I260+I256</f>
        <v>0</v>
      </c>
      <c r="J252" s="39">
        <f t="shared" si="82"/>
        <v>13.3422</v>
      </c>
      <c r="K252" s="48"/>
      <c r="L252" s="48"/>
      <c r="M252" s="48"/>
    </row>
    <row r="253" spans="1:13">
      <c r="A253" s="449"/>
      <c r="B253" s="445"/>
      <c r="C253" s="179">
        <v>2016</v>
      </c>
      <c r="D253" s="150">
        <f>E253+F253+G253+H253+I253</f>
        <v>13.260000000000002</v>
      </c>
      <c r="E253" s="154">
        <f t="shared" ref="E253:I254" si="91">E261+E257</f>
        <v>2.6520000000000001</v>
      </c>
      <c r="F253" s="154">
        <f t="shared" si="91"/>
        <v>0</v>
      </c>
      <c r="G253" s="154">
        <f t="shared" si="91"/>
        <v>0</v>
      </c>
      <c r="H253" s="154">
        <f t="shared" si="91"/>
        <v>10.608000000000001</v>
      </c>
      <c r="I253" s="154">
        <f t="shared" si="91"/>
        <v>0</v>
      </c>
      <c r="J253" s="39">
        <f t="shared" si="82"/>
        <v>13.260000000000002</v>
      </c>
      <c r="K253" s="48"/>
      <c r="L253" s="48"/>
      <c r="M253" s="48"/>
    </row>
    <row r="254" spans="1:13">
      <c r="A254" s="449"/>
      <c r="B254" s="445"/>
      <c r="C254" s="179">
        <v>2017</v>
      </c>
      <c r="D254" s="150">
        <f>E254+F254+G254+H254+I254</f>
        <v>13.260000000000002</v>
      </c>
      <c r="E254" s="154">
        <f t="shared" si="91"/>
        <v>2.6520000000000001</v>
      </c>
      <c r="F254" s="154">
        <f t="shared" si="91"/>
        <v>0</v>
      </c>
      <c r="G254" s="154">
        <f t="shared" si="91"/>
        <v>0</v>
      </c>
      <c r="H254" s="154">
        <f t="shared" si="91"/>
        <v>10.608000000000001</v>
      </c>
      <c r="I254" s="154">
        <f t="shared" si="91"/>
        <v>0</v>
      </c>
      <c r="J254" s="39">
        <f t="shared" si="82"/>
        <v>13.260000000000002</v>
      </c>
      <c r="K254" s="48"/>
      <c r="L254" s="48"/>
      <c r="M254" s="48"/>
    </row>
    <row r="255" spans="1:13" ht="12.75" customHeight="1">
      <c r="A255" s="449" t="s">
        <v>407</v>
      </c>
      <c r="B255" s="437" t="s">
        <v>408</v>
      </c>
      <c r="C255" s="37" t="s">
        <v>19</v>
      </c>
      <c r="D255" s="151">
        <f t="shared" ref="D255:I255" si="92">D256+D257+D258</f>
        <v>0</v>
      </c>
      <c r="E255" s="151">
        <f t="shared" si="92"/>
        <v>0</v>
      </c>
      <c r="F255" s="151">
        <f t="shared" si="92"/>
        <v>0</v>
      </c>
      <c r="G255" s="151">
        <f t="shared" si="92"/>
        <v>0</v>
      </c>
      <c r="H255" s="151">
        <f t="shared" si="92"/>
        <v>0</v>
      </c>
      <c r="I255" s="151">
        <f t="shared" si="92"/>
        <v>0</v>
      </c>
      <c r="J255" s="39">
        <f t="shared" si="82"/>
        <v>0</v>
      </c>
      <c r="K255" s="48"/>
      <c r="L255" s="48"/>
      <c r="M255" s="48"/>
    </row>
    <row r="256" spans="1:13" ht="12.75" customHeight="1">
      <c r="A256" s="449"/>
      <c r="B256" s="437"/>
      <c r="C256" s="179">
        <v>2015</v>
      </c>
      <c r="D256" s="150">
        <f>E256+F256+G256+H256+I256</f>
        <v>0</v>
      </c>
      <c r="E256" s="155">
        <v>0</v>
      </c>
      <c r="F256" s="155">
        <v>0</v>
      </c>
      <c r="G256" s="155">
        <v>0</v>
      </c>
      <c r="H256" s="155">
        <v>0</v>
      </c>
      <c r="I256" s="155">
        <v>0</v>
      </c>
      <c r="J256" s="39">
        <f t="shared" si="82"/>
        <v>0</v>
      </c>
      <c r="K256" s="468"/>
      <c r="L256" s="468"/>
      <c r="M256" s="48"/>
    </row>
    <row r="257" spans="1:13" ht="12.75" customHeight="1">
      <c r="A257" s="449"/>
      <c r="B257" s="437"/>
      <c r="C257" s="179">
        <v>2016</v>
      </c>
      <c r="D257" s="150">
        <f>E257+F257+G257+H257+I257</f>
        <v>0</v>
      </c>
      <c r="E257" s="155">
        <v>0</v>
      </c>
      <c r="F257" s="155">
        <v>0</v>
      </c>
      <c r="G257" s="155">
        <v>0</v>
      </c>
      <c r="H257" s="155">
        <v>0</v>
      </c>
      <c r="I257" s="155">
        <v>0</v>
      </c>
      <c r="J257" s="39">
        <f t="shared" si="82"/>
        <v>0</v>
      </c>
      <c r="K257" s="468"/>
      <c r="L257" s="468"/>
      <c r="M257" s="48"/>
    </row>
    <row r="258" spans="1:13" ht="12.75" customHeight="1">
      <c r="A258" s="449"/>
      <c r="B258" s="437"/>
      <c r="C258" s="179">
        <v>2017</v>
      </c>
      <c r="D258" s="150">
        <f>E258+F258+G258+H258+I258</f>
        <v>0</v>
      </c>
      <c r="E258" s="155">
        <v>0</v>
      </c>
      <c r="F258" s="155">
        <v>0</v>
      </c>
      <c r="G258" s="155">
        <v>0</v>
      </c>
      <c r="H258" s="155">
        <v>0</v>
      </c>
      <c r="I258" s="155">
        <v>0</v>
      </c>
      <c r="J258" s="39">
        <f t="shared" si="82"/>
        <v>0</v>
      </c>
      <c r="K258" s="468"/>
      <c r="L258" s="468"/>
      <c r="M258" s="48"/>
    </row>
    <row r="259" spans="1:13" ht="12.75" customHeight="1">
      <c r="A259" s="449" t="s">
        <v>409</v>
      </c>
      <c r="B259" s="439" t="s">
        <v>410</v>
      </c>
      <c r="C259" s="37" t="s">
        <v>19</v>
      </c>
      <c r="D259" s="151">
        <f t="shared" ref="D259:I259" si="93">D260+D261+D262</f>
        <v>39.862200000000001</v>
      </c>
      <c r="E259" s="151">
        <f t="shared" si="93"/>
        <v>7.8270000000000008</v>
      </c>
      <c r="F259" s="151">
        <f t="shared" si="93"/>
        <v>0</v>
      </c>
      <c r="G259" s="151">
        <f t="shared" si="93"/>
        <v>0.72719999999999996</v>
      </c>
      <c r="H259" s="151">
        <f t="shared" si="93"/>
        <v>31.308000000000003</v>
      </c>
      <c r="I259" s="151">
        <f t="shared" si="93"/>
        <v>0</v>
      </c>
      <c r="J259" s="39">
        <f t="shared" si="82"/>
        <v>39.862200000000001</v>
      </c>
      <c r="K259" s="180"/>
      <c r="L259" s="180"/>
      <c r="M259" s="48"/>
    </row>
    <row r="260" spans="1:13">
      <c r="A260" s="449"/>
      <c r="B260" s="439"/>
      <c r="C260" s="179">
        <v>2015</v>
      </c>
      <c r="D260" s="150">
        <f>E260+F260+G260+H260+I260</f>
        <v>13.3422</v>
      </c>
      <c r="E260" s="155">
        <f>2523/1000</f>
        <v>2.5230000000000001</v>
      </c>
      <c r="F260" s="155">
        <v>0</v>
      </c>
      <c r="G260" s="155">
        <v>0.72719999999999996</v>
      </c>
      <c r="H260" s="155">
        <v>10.092000000000001</v>
      </c>
      <c r="I260" s="151">
        <f>I261+I262+I268</f>
        <v>0</v>
      </c>
      <c r="J260" s="39">
        <f t="shared" si="82"/>
        <v>13.3422</v>
      </c>
      <c r="K260" s="468"/>
      <c r="L260" s="468"/>
      <c r="M260" s="48"/>
    </row>
    <row r="261" spans="1:13">
      <c r="A261" s="449"/>
      <c r="B261" s="439"/>
      <c r="C261" s="179">
        <v>2016</v>
      </c>
      <c r="D261" s="150">
        <f>E261+F261+G261+H261+I261</f>
        <v>13.260000000000002</v>
      </c>
      <c r="E261" s="155">
        <f>2652/1000</f>
        <v>2.6520000000000001</v>
      </c>
      <c r="F261" s="155">
        <v>0</v>
      </c>
      <c r="G261" s="155">
        <v>0</v>
      </c>
      <c r="H261" s="155">
        <v>10.608000000000001</v>
      </c>
      <c r="I261" s="151">
        <f>I262+I263+I269</f>
        <v>0</v>
      </c>
      <c r="J261" s="39">
        <f t="shared" si="82"/>
        <v>13.260000000000002</v>
      </c>
      <c r="K261" s="468"/>
      <c r="L261" s="468"/>
      <c r="M261" s="48"/>
    </row>
    <row r="262" spans="1:13">
      <c r="A262" s="449"/>
      <c r="B262" s="439"/>
      <c r="C262" s="179">
        <v>2017</v>
      </c>
      <c r="D262" s="150">
        <f>E262+F262+G262+H262+I262</f>
        <v>13.260000000000002</v>
      </c>
      <c r="E262" s="155">
        <f>2652/1000</f>
        <v>2.6520000000000001</v>
      </c>
      <c r="F262" s="155">
        <v>0</v>
      </c>
      <c r="G262" s="155">
        <v>0</v>
      </c>
      <c r="H262" s="155">
        <v>10.608000000000001</v>
      </c>
      <c r="I262" s="151">
        <f>I263+I264+I270</f>
        <v>0</v>
      </c>
      <c r="J262" s="39">
        <f t="shared" si="82"/>
        <v>13.260000000000002</v>
      </c>
      <c r="K262" s="468"/>
      <c r="L262" s="468"/>
      <c r="M262" s="48"/>
    </row>
    <row r="263" spans="1:13" hidden="1">
      <c r="A263" s="176"/>
      <c r="B263" s="52"/>
      <c r="C263" s="37" t="s">
        <v>19</v>
      </c>
      <c r="D263" s="151">
        <f>D264+D265+D271</f>
        <v>0</v>
      </c>
      <c r="E263" s="154"/>
      <c r="F263" s="151"/>
      <c r="G263" s="154"/>
      <c r="H263" s="152"/>
      <c r="I263" s="152"/>
      <c r="J263" s="39">
        <f t="shared" si="82"/>
        <v>0</v>
      </c>
      <c r="K263" s="48"/>
      <c r="L263" s="48"/>
      <c r="M263" s="48"/>
    </row>
    <row r="264" spans="1:13" hidden="1">
      <c r="A264" s="176"/>
      <c r="B264" s="52"/>
      <c r="C264" s="179">
        <v>2015</v>
      </c>
      <c r="D264" s="150">
        <f>E264+F264+G264+H264+I264</f>
        <v>0</v>
      </c>
      <c r="E264" s="154"/>
      <c r="F264" s="151"/>
      <c r="G264" s="154"/>
      <c r="H264" s="152"/>
      <c r="I264" s="152"/>
      <c r="J264" s="39">
        <f t="shared" si="82"/>
        <v>0</v>
      </c>
      <c r="K264" s="48"/>
      <c r="L264" s="48"/>
      <c r="M264" s="48"/>
    </row>
    <row r="265" spans="1:13" hidden="1">
      <c r="A265" s="176"/>
      <c r="B265" s="52"/>
      <c r="C265" s="179">
        <v>2016</v>
      </c>
      <c r="D265" s="150">
        <f>E265+F265+G265+H265+I265</f>
        <v>0</v>
      </c>
      <c r="E265" s="154"/>
      <c r="F265" s="151"/>
      <c r="G265" s="154"/>
      <c r="H265" s="152"/>
      <c r="I265" s="152"/>
      <c r="J265" s="39">
        <f t="shared" si="82"/>
        <v>0</v>
      </c>
    </row>
    <row r="266" spans="1:13" hidden="1">
      <c r="A266" s="176"/>
      <c r="B266" s="52"/>
      <c r="C266" s="179">
        <v>2017</v>
      </c>
      <c r="D266" s="150">
        <f>E266+F266+G266+H266+I266</f>
        <v>0</v>
      </c>
      <c r="E266" s="154"/>
      <c r="F266" s="151"/>
      <c r="G266" s="154"/>
      <c r="H266" s="152"/>
      <c r="I266" s="152"/>
      <c r="J266" s="39">
        <f t="shared" si="82"/>
        <v>0</v>
      </c>
    </row>
    <row r="267" spans="1:13" hidden="1">
      <c r="A267" s="176"/>
      <c r="B267" s="52"/>
      <c r="C267" s="179">
        <v>2017</v>
      </c>
      <c r="D267" s="150">
        <f>E267+F267+G267+H267+I267</f>
        <v>0</v>
      </c>
      <c r="E267" s="154"/>
      <c r="F267" s="151"/>
      <c r="G267" s="154"/>
      <c r="H267" s="152"/>
      <c r="I267" s="152"/>
      <c r="J267" s="39">
        <f t="shared" si="82"/>
        <v>0</v>
      </c>
    </row>
    <row r="268" spans="1:13">
      <c r="A268" s="449" t="s">
        <v>411</v>
      </c>
      <c r="B268" s="466" t="s">
        <v>412</v>
      </c>
      <c r="C268" s="37" t="s">
        <v>19</v>
      </c>
      <c r="D268" s="151">
        <f t="shared" ref="D268:I268" si="94">D269+D270+D271</f>
        <v>683.8</v>
      </c>
      <c r="E268" s="151">
        <f t="shared" si="94"/>
        <v>0</v>
      </c>
      <c r="F268" s="151">
        <f t="shared" si="94"/>
        <v>0</v>
      </c>
      <c r="G268" s="151">
        <f t="shared" si="94"/>
        <v>0</v>
      </c>
      <c r="H268" s="151">
        <f t="shared" si="94"/>
        <v>683.8</v>
      </c>
      <c r="I268" s="151">
        <f t="shared" si="94"/>
        <v>0</v>
      </c>
      <c r="J268" s="39">
        <f t="shared" si="82"/>
        <v>683.8</v>
      </c>
    </row>
    <row r="269" spans="1:13">
      <c r="A269" s="449"/>
      <c r="B269" s="466"/>
      <c r="C269" s="179">
        <v>2015</v>
      </c>
      <c r="D269" s="150">
        <f>E269+F269+G269+H269+I269</f>
        <v>674.8</v>
      </c>
      <c r="E269" s="154">
        <f>E273+E277+E281+E285</f>
        <v>0</v>
      </c>
      <c r="F269" s="154">
        <f>F273+F277+F281+F285</f>
        <v>0</v>
      </c>
      <c r="G269" s="154">
        <f>G273+G277+G281+G285</f>
        <v>0</v>
      </c>
      <c r="H269" s="154">
        <f>H273+H277+H281+H285</f>
        <v>674.8</v>
      </c>
      <c r="I269" s="154">
        <f>I273+I277+I281+I285</f>
        <v>0</v>
      </c>
      <c r="J269" s="39">
        <f t="shared" si="82"/>
        <v>674.8</v>
      </c>
    </row>
    <row r="270" spans="1:13">
      <c r="A270" s="449"/>
      <c r="B270" s="466"/>
      <c r="C270" s="179">
        <v>2016</v>
      </c>
      <c r="D270" s="150">
        <f>E270+F270+G270+H270+I270</f>
        <v>9</v>
      </c>
      <c r="E270" s="154">
        <f t="shared" ref="E270:I271" si="95">E274+E278+E282+E286</f>
        <v>0</v>
      </c>
      <c r="F270" s="154">
        <f t="shared" si="95"/>
        <v>0</v>
      </c>
      <c r="G270" s="154">
        <f t="shared" si="95"/>
        <v>0</v>
      </c>
      <c r="H270" s="154">
        <f t="shared" si="95"/>
        <v>9</v>
      </c>
      <c r="I270" s="154">
        <f t="shared" si="95"/>
        <v>0</v>
      </c>
      <c r="J270" s="39">
        <f t="shared" si="82"/>
        <v>9</v>
      </c>
    </row>
    <row r="271" spans="1:13">
      <c r="A271" s="449"/>
      <c r="B271" s="466"/>
      <c r="C271" s="179">
        <v>2017</v>
      </c>
      <c r="D271" s="150">
        <f>E271+F271+G271+H271+I271</f>
        <v>0</v>
      </c>
      <c r="E271" s="154">
        <f t="shared" si="95"/>
        <v>0</v>
      </c>
      <c r="F271" s="154">
        <f t="shared" si="95"/>
        <v>0</v>
      </c>
      <c r="G271" s="154">
        <f t="shared" si="95"/>
        <v>0</v>
      </c>
      <c r="H271" s="154">
        <f t="shared" si="95"/>
        <v>0</v>
      </c>
      <c r="I271" s="154">
        <f t="shared" si="95"/>
        <v>0</v>
      </c>
      <c r="J271" s="39">
        <f t="shared" si="82"/>
        <v>0</v>
      </c>
    </row>
    <row r="272" spans="1:13">
      <c r="A272" s="449" t="s">
        <v>51</v>
      </c>
      <c r="B272" s="467" t="s">
        <v>413</v>
      </c>
      <c r="C272" s="37" t="s">
        <v>19</v>
      </c>
      <c r="D272" s="151">
        <f>D273+D274+D275</f>
        <v>18</v>
      </c>
      <c r="E272" s="151">
        <f>E273+E274+E275</f>
        <v>0</v>
      </c>
      <c r="F272" s="151">
        <f>F273+F274+F275</f>
        <v>0</v>
      </c>
      <c r="G272" s="151">
        <f>G273+G274+G275</f>
        <v>0</v>
      </c>
      <c r="H272" s="151">
        <f>H273+H274+H275</f>
        <v>18</v>
      </c>
      <c r="I272" s="150">
        <v>0</v>
      </c>
      <c r="J272" s="39">
        <f t="shared" si="82"/>
        <v>18</v>
      </c>
    </row>
    <row r="273" spans="1:10">
      <c r="A273" s="449"/>
      <c r="B273" s="467"/>
      <c r="C273" s="179">
        <v>2015</v>
      </c>
      <c r="D273" s="150">
        <f>E273+F273+G273+H273+I273</f>
        <v>9</v>
      </c>
      <c r="E273" s="154">
        <v>0</v>
      </c>
      <c r="F273" s="154">
        <v>0</v>
      </c>
      <c r="G273" s="154">
        <v>0</v>
      </c>
      <c r="H273" s="152">
        <v>9</v>
      </c>
      <c r="I273" s="150">
        <v>0</v>
      </c>
      <c r="J273" s="39">
        <f t="shared" si="82"/>
        <v>9</v>
      </c>
    </row>
    <row r="274" spans="1:10">
      <c r="A274" s="449"/>
      <c r="B274" s="467"/>
      <c r="C274" s="179">
        <v>2016</v>
      </c>
      <c r="D274" s="150">
        <f>E274+F274+G274+H274+I274</f>
        <v>9</v>
      </c>
      <c r="E274" s="154">
        <v>0</v>
      </c>
      <c r="F274" s="154">
        <v>0</v>
      </c>
      <c r="G274" s="154">
        <v>0</v>
      </c>
      <c r="H274" s="152">
        <v>9</v>
      </c>
      <c r="I274" s="150">
        <v>0</v>
      </c>
      <c r="J274" s="39">
        <f t="shared" si="82"/>
        <v>9</v>
      </c>
    </row>
    <row r="275" spans="1:10">
      <c r="A275" s="449"/>
      <c r="B275" s="467"/>
      <c r="C275" s="179">
        <v>2017</v>
      </c>
      <c r="D275" s="150">
        <f>E275+F275+G275+H275+I275</f>
        <v>0</v>
      </c>
      <c r="E275" s="154">
        <v>0</v>
      </c>
      <c r="F275" s="154">
        <v>0</v>
      </c>
      <c r="G275" s="154">
        <v>0</v>
      </c>
      <c r="H275" s="152">
        <v>0</v>
      </c>
      <c r="I275" s="150">
        <v>0</v>
      </c>
      <c r="J275" s="39">
        <f t="shared" si="82"/>
        <v>0</v>
      </c>
    </row>
    <row r="276" spans="1:10">
      <c r="A276" s="449" t="s">
        <v>53</v>
      </c>
      <c r="B276" s="467" t="s">
        <v>414</v>
      </c>
      <c r="C276" s="37" t="s">
        <v>19</v>
      </c>
      <c r="D276" s="151">
        <f t="shared" ref="D276:I276" si="96">D277+D278+D279</f>
        <v>0</v>
      </c>
      <c r="E276" s="151">
        <f t="shared" si="96"/>
        <v>0</v>
      </c>
      <c r="F276" s="151">
        <f t="shared" si="96"/>
        <v>0</v>
      </c>
      <c r="G276" s="151">
        <f t="shared" si="96"/>
        <v>0</v>
      </c>
      <c r="H276" s="151">
        <f t="shared" si="96"/>
        <v>0</v>
      </c>
      <c r="I276" s="151">
        <f t="shared" si="96"/>
        <v>0</v>
      </c>
      <c r="J276" s="39">
        <f t="shared" si="82"/>
        <v>0</v>
      </c>
    </row>
    <row r="277" spans="1:10">
      <c r="A277" s="449"/>
      <c r="B277" s="467"/>
      <c r="C277" s="179">
        <v>2015</v>
      </c>
      <c r="D277" s="150">
        <f>E277+F277+G277+H277+I277</f>
        <v>0</v>
      </c>
      <c r="E277" s="150">
        <v>0</v>
      </c>
      <c r="F277" s="150">
        <v>0</v>
      </c>
      <c r="G277" s="150">
        <v>0</v>
      </c>
      <c r="H277" s="150">
        <v>0</v>
      </c>
      <c r="I277" s="150">
        <v>0</v>
      </c>
      <c r="J277" s="39"/>
    </row>
    <row r="278" spans="1:10">
      <c r="A278" s="449"/>
      <c r="B278" s="467"/>
      <c r="C278" s="179">
        <v>2016</v>
      </c>
      <c r="D278" s="150">
        <f>E278+F278+G278+H278+I278</f>
        <v>0</v>
      </c>
      <c r="E278" s="150">
        <v>0</v>
      </c>
      <c r="F278" s="150">
        <v>0</v>
      </c>
      <c r="G278" s="150">
        <v>0</v>
      </c>
      <c r="H278" s="150">
        <v>0</v>
      </c>
      <c r="I278" s="150">
        <v>0</v>
      </c>
      <c r="J278" s="39"/>
    </row>
    <row r="279" spans="1:10">
      <c r="A279" s="449"/>
      <c r="B279" s="467"/>
      <c r="C279" s="179">
        <v>2017</v>
      </c>
      <c r="D279" s="150">
        <f>E279+F279+G279+H279+I279</f>
        <v>0</v>
      </c>
      <c r="E279" s="150">
        <v>0</v>
      </c>
      <c r="F279" s="150">
        <v>0</v>
      </c>
      <c r="G279" s="150">
        <v>0</v>
      </c>
      <c r="H279" s="150">
        <v>0</v>
      </c>
      <c r="I279" s="150">
        <v>0</v>
      </c>
      <c r="J279" s="39"/>
    </row>
    <row r="280" spans="1:10">
      <c r="A280" s="449" t="s">
        <v>55</v>
      </c>
      <c r="B280" s="457" t="s">
        <v>415</v>
      </c>
      <c r="C280" s="37" t="s">
        <v>19</v>
      </c>
      <c r="D280" s="150">
        <v>0</v>
      </c>
      <c r="E280" s="150">
        <v>0</v>
      </c>
      <c r="F280" s="150">
        <v>0</v>
      </c>
      <c r="G280" s="150">
        <v>0</v>
      </c>
      <c r="H280" s="150">
        <v>0</v>
      </c>
      <c r="I280" s="150">
        <v>0</v>
      </c>
      <c r="J280" s="39"/>
    </row>
    <row r="281" spans="1:10">
      <c r="A281" s="449"/>
      <c r="B281" s="457"/>
      <c r="C281" s="179">
        <v>2015</v>
      </c>
      <c r="D281" s="150">
        <v>0</v>
      </c>
      <c r="E281" s="150">
        <v>0</v>
      </c>
      <c r="F281" s="150">
        <v>0</v>
      </c>
      <c r="G281" s="150">
        <v>0</v>
      </c>
      <c r="H281" s="150">
        <v>0</v>
      </c>
      <c r="I281" s="150">
        <v>0</v>
      </c>
      <c r="J281" s="39"/>
    </row>
    <row r="282" spans="1:10">
      <c r="A282" s="449"/>
      <c r="B282" s="457"/>
      <c r="C282" s="179">
        <v>2016</v>
      </c>
      <c r="D282" s="150">
        <v>0</v>
      </c>
      <c r="E282" s="150">
        <v>0</v>
      </c>
      <c r="F282" s="150">
        <v>0</v>
      </c>
      <c r="G282" s="150">
        <v>0</v>
      </c>
      <c r="H282" s="150">
        <v>0</v>
      </c>
      <c r="I282" s="150">
        <v>0</v>
      </c>
      <c r="J282" s="39"/>
    </row>
    <row r="283" spans="1:10">
      <c r="A283" s="449"/>
      <c r="B283" s="457"/>
      <c r="C283" s="179">
        <v>2017</v>
      </c>
      <c r="D283" s="150">
        <v>0</v>
      </c>
      <c r="E283" s="150">
        <v>0</v>
      </c>
      <c r="F283" s="150">
        <v>0</v>
      </c>
      <c r="G283" s="150">
        <v>0</v>
      </c>
      <c r="H283" s="150">
        <v>0</v>
      </c>
      <c r="I283" s="150">
        <v>0</v>
      </c>
      <c r="J283" s="39"/>
    </row>
    <row r="284" spans="1:10">
      <c r="A284" s="449" t="s">
        <v>416</v>
      </c>
      <c r="B284" s="457" t="s">
        <v>417</v>
      </c>
      <c r="C284" s="37" t="s">
        <v>19</v>
      </c>
      <c r="D284" s="150">
        <f t="shared" ref="D284:G284" si="97">D285+D286+D287</f>
        <v>665.8</v>
      </c>
      <c r="E284" s="150">
        <f t="shared" si="97"/>
        <v>0</v>
      </c>
      <c r="F284" s="150">
        <f t="shared" si="97"/>
        <v>0</v>
      </c>
      <c r="G284" s="150">
        <f t="shared" si="97"/>
        <v>0</v>
      </c>
      <c r="H284" s="150">
        <f>H285+H286+H287</f>
        <v>665.8</v>
      </c>
      <c r="I284" s="150">
        <v>0</v>
      </c>
      <c r="J284" s="39"/>
    </row>
    <row r="285" spans="1:10">
      <c r="A285" s="449"/>
      <c r="B285" s="457"/>
      <c r="C285" s="179">
        <v>2015</v>
      </c>
      <c r="D285" s="150">
        <f>E285+F285+G285+H285+I285</f>
        <v>665.8</v>
      </c>
      <c r="E285" s="150">
        <v>0</v>
      </c>
      <c r="F285" s="150">
        <v>0</v>
      </c>
      <c r="G285" s="150">
        <v>0</v>
      </c>
      <c r="H285" s="150">
        <v>665.8</v>
      </c>
      <c r="I285" s="150">
        <v>0</v>
      </c>
      <c r="J285" s="39"/>
    </row>
    <row r="286" spans="1:10">
      <c r="A286" s="449"/>
      <c r="B286" s="457"/>
      <c r="C286" s="179">
        <v>2016</v>
      </c>
      <c r="D286" s="150">
        <f t="shared" ref="D286:D287" si="98">E286+F286+G286+H286+I286</f>
        <v>0</v>
      </c>
      <c r="E286" s="150">
        <v>0</v>
      </c>
      <c r="F286" s="150">
        <v>0</v>
      </c>
      <c r="G286" s="150">
        <v>0</v>
      </c>
      <c r="H286" s="150">
        <v>0</v>
      </c>
      <c r="I286" s="150">
        <v>0</v>
      </c>
      <c r="J286" s="39"/>
    </row>
    <row r="287" spans="1:10">
      <c r="A287" s="449"/>
      <c r="B287" s="457"/>
      <c r="C287" s="179">
        <v>2017</v>
      </c>
      <c r="D287" s="150">
        <f t="shared" si="98"/>
        <v>0</v>
      </c>
      <c r="E287" s="150">
        <v>0</v>
      </c>
      <c r="F287" s="150">
        <v>0</v>
      </c>
      <c r="G287" s="150">
        <v>0</v>
      </c>
      <c r="H287" s="150">
        <v>0</v>
      </c>
      <c r="I287" s="150">
        <v>0</v>
      </c>
      <c r="J287" s="39"/>
    </row>
    <row r="288" spans="1:10" s="54" customFormat="1" ht="15.75">
      <c r="A288" s="449" t="s">
        <v>418</v>
      </c>
      <c r="B288" s="462" t="s">
        <v>419</v>
      </c>
      <c r="C288" s="37" t="s">
        <v>19</v>
      </c>
      <c r="D288" s="156">
        <f t="shared" ref="D288:I288" si="99">D289+D290+D291</f>
        <v>802.18000000000006</v>
      </c>
      <c r="E288" s="156">
        <f t="shared" si="99"/>
        <v>2.1800000000000002</v>
      </c>
      <c r="F288" s="156">
        <f t="shared" si="99"/>
        <v>0</v>
      </c>
      <c r="G288" s="156">
        <f t="shared" si="99"/>
        <v>800</v>
      </c>
      <c r="H288" s="156">
        <f t="shared" si="99"/>
        <v>0</v>
      </c>
      <c r="I288" s="156">
        <f t="shared" si="99"/>
        <v>0</v>
      </c>
      <c r="J288" s="39">
        <f>E288+F288+G288+H288+I288</f>
        <v>802.18</v>
      </c>
    </row>
    <row r="289" spans="1:10" s="54" customFormat="1" ht="15.75">
      <c r="A289" s="449"/>
      <c r="B289" s="462"/>
      <c r="C289" s="37">
        <v>2015</v>
      </c>
      <c r="D289" s="156">
        <f t="shared" ref="D289:F289" si="100">D293+D297+D301+D305+D309+D317+D313</f>
        <v>532.18000000000006</v>
      </c>
      <c r="E289" s="156">
        <f t="shared" si="100"/>
        <v>2.1800000000000002</v>
      </c>
      <c r="F289" s="156">
        <f t="shared" si="100"/>
        <v>0</v>
      </c>
      <c r="G289" s="156">
        <f>G293+G297+G301+G305+G309+G317+G313</f>
        <v>530</v>
      </c>
      <c r="H289" s="156">
        <f t="shared" ref="H289:I289" si="101">H293+H297+H301+H305+H309+H317+H313</f>
        <v>0</v>
      </c>
      <c r="I289" s="156">
        <f t="shared" si="101"/>
        <v>0</v>
      </c>
      <c r="J289" s="39">
        <f t="shared" ref="J289:J344" si="102">E289+F289+G289+H289+I289</f>
        <v>532.17999999999995</v>
      </c>
    </row>
    <row r="290" spans="1:10" s="54" customFormat="1" ht="15.75">
      <c r="A290" s="449"/>
      <c r="B290" s="462"/>
      <c r="C290" s="37">
        <v>2016</v>
      </c>
      <c r="D290" s="149">
        <f>E290+F290+G290+H290+I290</f>
        <v>130</v>
      </c>
      <c r="E290" s="156">
        <f>E294+E298+E302+E306+E310+E318</f>
        <v>0</v>
      </c>
      <c r="F290" s="156">
        <f t="shared" ref="F290:I290" si="103">F294+F298+F302+F306+F310+F318</f>
        <v>0</v>
      </c>
      <c r="G290" s="156">
        <f>G294+G298+G302+G306+G310+G318+G314</f>
        <v>130</v>
      </c>
      <c r="H290" s="156">
        <f t="shared" si="103"/>
        <v>0</v>
      </c>
      <c r="I290" s="156">
        <f t="shared" si="103"/>
        <v>0</v>
      </c>
      <c r="J290" s="39">
        <f t="shared" si="102"/>
        <v>130</v>
      </c>
    </row>
    <row r="291" spans="1:10" s="54" customFormat="1" ht="15.75">
      <c r="A291" s="449"/>
      <c r="B291" s="462"/>
      <c r="C291" s="37">
        <v>2017</v>
      </c>
      <c r="D291" s="149">
        <f>E291+F291+G291+H291+I291</f>
        <v>140</v>
      </c>
      <c r="E291" s="156">
        <f>E295+E299+E303+E307+E311+E319</f>
        <v>0</v>
      </c>
      <c r="F291" s="156">
        <f t="shared" ref="F291:I291" si="104">F295+F299+F303+F307+F311+F319</f>
        <v>0</v>
      </c>
      <c r="G291" s="156">
        <f>G295+G299+G303+G307+G311+G319+G315</f>
        <v>140</v>
      </c>
      <c r="H291" s="156">
        <f t="shared" si="104"/>
        <v>0</v>
      </c>
      <c r="I291" s="156">
        <f t="shared" si="104"/>
        <v>0</v>
      </c>
      <c r="J291" s="39">
        <f t="shared" si="102"/>
        <v>140</v>
      </c>
    </row>
    <row r="292" spans="1:10">
      <c r="A292" s="449" t="s">
        <v>60</v>
      </c>
      <c r="B292" s="457" t="s">
        <v>422</v>
      </c>
      <c r="C292" s="37" t="s">
        <v>19</v>
      </c>
      <c r="D292" s="151">
        <f t="shared" ref="D292:I292" si="105">D293+D294+D295</f>
        <v>0.33</v>
      </c>
      <c r="E292" s="151">
        <f t="shared" si="105"/>
        <v>0.33</v>
      </c>
      <c r="F292" s="151">
        <f t="shared" si="105"/>
        <v>0</v>
      </c>
      <c r="G292" s="151">
        <f t="shared" si="105"/>
        <v>0</v>
      </c>
      <c r="H292" s="151">
        <f t="shared" si="105"/>
        <v>0</v>
      </c>
      <c r="I292" s="151">
        <f t="shared" si="105"/>
        <v>0</v>
      </c>
      <c r="J292" s="39">
        <f t="shared" si="102"/>
        <v>0.33</v>
      </c>
    </row>
    <row r="293" spans="1:10">
      <c r="A293" s="449"/>
      <c r="B293" s="457"/>
      <c r="C293" s="179">
        <v>2015</v>
      </c>
      <c r="D293" s="150">
        <f>E293+F293+G293+H293+I293</f>
        <v>0.33</v>
      </c>
      <c r="E293" s="150">
        <v>0.33</v>
      </c>
      <c r="F293" s="150">
        <v>0</v>
      </c>
      <c r="G293" s="150">
        <v>0</v>
      </c>
      <c r="H293" s="150">
        <v>0</v>
      </c>
      <c r="I293" s="150">
        <v>0</v>
      </c>
      <c r="J293" s="39">
        <f t="shared" si="102"/>
        <v>0.33</v>
      </c>
    </row>
    <row r="294" spans="1:10">
      <c r="A294" s="449"/>
      <c r="B294" s="457"/>
      <c r="C294" s="179">
        <v>2016</v>
      </c>
      <c r="D294" s="150">
        <f>E294+F294+G294+H294+I294</f>
        <v>0</v>
      </c>
      <c r="E294" s="150">
        <v>0</v>
      </c>
      <c r="F294" s="150">
        <v>0</v>
      </c>
      <c r="G294" s="150">
        <v>0</v>
      </c>
      <c r="H294" s="150">
        <v>0</v>
      </c>
      <c r="I294" s="150">
        <v>0</v>
      </c>
      <c r="J294" s="39">
        <f t="shared" si="102"/>
        <v>0</v>
      </c>
    </row>
    <row r="295" spans="1:10">
      <c r="A295" s="449"/>
      <c r="B295" s="457"/>
      <c r="C295" s="179">
        <v>2017</v>
      </c>
      <c r="D295" s="150">
        <f>E295+F295+G295+H295+I295</f>
        <v>0</v>
      </c>
      <c r="E295" s="150">
        <v>0</v>
      </c>
      <c r="F295" s="150">
        <v>0</v>
      </c>
      <c r="G295" s="150">
        <v>0</v>
      </c>
      <c r="H295" s="150">
        <v>0</v>
      </c>
      <c r="I295" s="150">
        <v>0</v>
      </c>
      <c r="J295" s="39">
        <f t="shared" si="102"/>
        <v>0</v>
      </c>
    </row>
    <row r="296" spans="1:10">
      <c r="A296" s="449" t="s">
        <v>421</v>
      </c>
      <c r="B296" s="457" t="s">
        <v>620</v>
      </c>
      <c r="C296" s="37" t="s">
        <v>19</v>
      </c>
      <c r="D296" s="151">
        <f t="shared" ref="D296:I296" si="106">D297+D298+D299</f>
        <v>0.76</v>
      </c>
      <c r="E296" s="151">
        <f t="shared" si="106"/>
        <v>0.76</v>
      </c>
      <c r="F296" s="151">
        <f t="shared" si="106"/>
        <v>0</v>
      </c>
      <c r="G296" s="151">
        <f t="shared" si="106"/>
        <v>0</v>
      </c>
      <c r="H296" s="151">
        <f t="shared" si="106"/>
        <v>0</v>
      </c>
      <c r="I296" s="151">
        <f t="shared" si="106"/>
        <v>0</v>
      </c>
      <c r="J296" s="39">
        <f t="shared" si="102"/>
        <v>0.76</v>
      </c>
    </row>
    <row r="297" spans="1:10">
      <c r="A297" s="449"/>
      <c r="B297" s="457"/>
      <c r="C297" s="179">
        <v>2015</v>
      </c>
      <c r="D297" s="150">
        <f>E297+F297+G297+H297+I297</f>
        <v>0.76</v>
      </c>
      <c r="E297" s="150">
        <v>0.76</v>
      </c>
      <c r="F297" s="150">
        <v>0</v>
      </c>
      <c r="G297" s="150">
        <v>0</v>
      </c>
      <c r="H297" s="150">
        <v>0</v>
      </c>
      <c r="I297" s="150">
        <v>0</v>
      </c>
      <c r="J297" s="39">
        <f t="shared" si="102"/>
        <v>0.76</v>
      </c>
    </row>
    <row r="298" spans="1:10">
      <c r="A298" s="449"/>
      <c r="B298" s="457"/>
      <c r="C298" s="179">
        <v>2016</v>
      </c>
      <c r="D298" s="150">
        <f>E298+F298+G298+H298+I298</f>
        <v>0</v>
      </c>
      <c r="E298" s="150">
        <v>0</v>
      </c>
      <c r="F298" s="150">
        <v>0</v>
      </c>
      <c r="G298" s="150">
        <v>0</v>
      </c>
      <c r="H298" s="150">
        <v>0</v>
      </c>
      <c r="I298" s="150">
        <v>0</v>
      </c>
      <c r="J298" s="39">
        <f t="shared" si="102"/>
        <v>0</v>
      </c>
    </row>
    <row r="299" spans="1:10">
      <c r="A299" s="449"/>
      <c r="B299" s="457"/>
      <c r="C299" s="179">
        <v>2017</v>
      </c>
      <c r="D299" s="150">
        <f>E299+F299+G299+H299+I299</f>
        <v>0</v>
      </c>
      <c r="E299" s="150">
        <v>0</v>
      </c>
      <c r="F299" s="150">
        <v>0</v>
      </c>
      <c r="G299" s="150">
        <v>0</v>
      </c>
      <c r="H299" s="150">
        <v>0</v>
      </c>
      <c r="I299" s="150">
        <v>0</v>
      </c>
      <c r="J299" s="39">
        <f t="shared" si="102"/>
        <v>0</v>
      </c>
    </row>
    <row r="300" spans="1:10">
      <c r="A300" s="449" t="s">
        <v>423</v>
      </c>
      <c r="B300" s="457" t="s">
        <v>426</v>
      </c>
      <c r="C300" s="37" t="s">
        <v>19</v>
      </c>
      <c r="D300" s="151">
        <f t="shared" ref="D300:I300" si="107">D301+D302+D303</f>
        <v>400</v>
      </c>
      <c r="E300" s="151">
        <f t="shared" si="107"/>
        <v>0</v>
      </c>
      <c r="F300" s="151">
        <f t="shared" si="107"/>
        <v>0</v>
      </c>
      <c r="G300" s="151">
        <f t="shared" si="107"/>
        <v>400</v>
      </c>
      <c r="H300" s="151">
        <f t="shared" si="107"/>
        <v>0</v>
      </c>
      <c r="I300" s="151">
        <f t="shared" si="107"/>
        <v>0</v>
      </c>
      <c r="J300" s="39">
        <f t="shared" si="102"/>
        <v>400</v>
      </c>
    </row>
    <row r="301" spans="1:10">
      <c r="A301" s="449"/>
      <c r="B301" s="457"/>
      <c r="C301" s="179">
        <v>2015</v>
      </c>
      <c r="D301" s="150">
        <f>E301+F301+G301+H301+I301</f>
        <v>130</v>
      </c>
      <c r="E301" s="150">
        <v>0</v>
      </c>
      <c r="F301" s="150">
        <v>0</v>
      </c>
      <c r="G301" s="150">
        <f>130000/1000</f>
        <v>130</v>
      </c>
      <c r="H301" s="150">
        <v>0</v>
      </c>
      <c r="I301" s="150">
        <v>0</v>
      </c>
      <c r="J301" s="39">
        <f t="shared" si="102"/>
        <v>130</v>
      </c>
    </row>
    <row r="302" spans="1:10">
      <c r="A302" s="449"/>
      <c r="B302" s="457"/>
      <c r="C302" s="179">
        <v>2016</v>
      </c>
      <c r="D302" s="150">
        <f>E302+F302+G302+H302+I302</f>
        <v>130</v>
      </c>
      <c r="E302" s="150">
        <v>0</v>
      </c>
      <c r="F302" s="150">
        <v>0</v>
      </c>
      <c r="G302" s="150">
        <f>130000/1000</f>
        <v>130</v>
      </c>
      <c r="H302" s="150">
        <v>0</v>
      </c>
      <c r="I302" s="150">
        <v>0</v>
      </c>
      <c r="J302" s="39">
        <f t="shared" si="102"/>
        <v>130</v>
      </c>
    </row>
    <row r="303" spans="1:10">
      <c r="A303" s="449"/>
      <c r="B303" s="457"/>
      <c r="C303" s="179">
        <v>2017</v>
      </c>
      <c r="D303" s="150">
        <f>E303+F303+G303+H303+I303</f>
        <v>140</v>
      </c>
      <c r="E303" s="150">
        <v>0</v>
      </c>
      <c r="F303" s="150">
        <v>0</v>
      </c>
      <c r="G303" s="150">
        <f>140000/1000</f>
        <v>140</v>
      </c>
      <c r="H303" s="150">
        <v>0</v>
      </c>
      <c r="I303" s="150">
        <v>0</v>
      </c>
      <c r="J303" s="39">
        <f t="shared" si="102"/>
        <v>140</v>
      </c>
    </row>
    <row r="304" spans="1:10">
      <c r="A304" s="449" t="s">
        <v>425</v>
      </c>
      <c r="B304" s="457" t="s">
        <v>428</v>
      </c>
      <c r="C304" s="37" t="s">
        <v>19</v>
      </c>
      <c r="D304" s="151">
        <f t="shared" ref="D304:I304" si="108">D305+D306+D307</f>
        <v>1.0900000000000001</v>
      </c>
      <c r="E304" s="151">
        <f t="shared" si="108"/>
        <v>1.0900000000000001</v>
      </c>
      <c r="F304" s="151">
        <f t="shared" si="108"/>
        <v>0</v>
      </c>
      <c r="G304" s="151">
        <f t="shared" si="108"/>
        <v>0</v>
      </c>
      <c r="H304" s="151">
        <f t="shared" si="108"/>
        <v>0</v>
      </c>
      <c r="I304" s="151">
        <f t="shared" si="108"/>
        <v>0</v>
      </c>
      <c r="J304" s="39">
        <f t="shared" si="102"/>
        <v>1.0900000000000001</v>
      </c>
    </row>
    <row r="305" spans="1:10">
      <c r="A305" s="449"/>
      <c r="B305" s="457"/>
      <c r="C305" s="179">
        <v>2015</v>
      </c>
      <c r="D305" s="150">
        <f>E305+F305+G305+H305+I305</f>
        <v>1.0900000000000001</v>
      </c>
      <c r="E305" s="150">
        <v>1.0900000000000001</v>
      </c>
      <c r="F305" s="150">
        <v>0</v>
      </c>
      <c r="G305" s="150">
        <v>0</v>
      </c>
      <c r="H305" s="150">
        <v>0</v>
      </c>
      <c r="I305" s="150">
        <v>0</v>
      </c>
      <c r="J305" s="39">
        <f t="shared" si="102"/>
        <v>1.0900000000000001</v>
      </c>
    </row>
    <row r="306" spans="1:10">
      <c r="A306" s="449"/>
      <c r="B306" s="457"/>
      <c r="C306" s="179">
        <v>2016</v>
      </c>
      <c r="D306" s="150">
        <f>E306+F306+G306+H306+I306</f>
        <v>0</v>
      </c>
      <c r="E306" s="150">
        <v>0</v>
      </c>
      <c r="F306" s="150">
        <v>0</v>
      </c>
      <c r="G306" s="150">
        <v>0</v>
      </c>
      <c r="H306" s="150">
        <v>0</v>
      </c>
      <c r="I306" s="150">
        <v>0</v>
      </c>
      <c r="J306" s="39">
        <f t="shared" si="102"/>
        <v>0</v>
      </c>
    </row>
    <row r="307" spans="1:10">
      <c r="A307" s="449"/>
      <c r="B307" s="457"/>
      <c r="C307" s="179">
        <v>2017</v>
      </c>
      <c r="D307" s="150">
        <f>E307+F307+G307+H307+I307</f>
        <v>0</v>
      </c>
      <c r="E307" s="150">
        <v>0</v>
      </c>
      <c r="F307" s="150">
        <v>0</v>
      </c>
      <c r="G307" s="150">
        <v>0</v>
      </c>
      <c r="H307" s="150">
        <v>0</v>
      </c>
      <c r="I307" s="150">
        <v>0</v>
      </c>
      <c r="J307" s="39">
        <f t="shared" si="102"/>
        <v>0</v>
      </c>
    </row>
    <row r="308" spans="1:10">
      <c r="A308" s="449" t="s">
        <v>427</v>
      </c>
      <c r="B308" s="457" t="s">
        <v>432</v>
      </c>
      <c r="C308" s="37" t="s">
        <v>19</v>
      </c>
      <c r="D308" s="151">
        <f t="shared" ref="D308:I308" si="109">D309+D310+D311</f>
        <v>200</v>
      </c>
      <c r="E308" s="151">
        <f t="shared" si="109"/>
        <v>0</v>
      </c>
      <c r="F308" s="151">
        <f t="shared" si="109"/>
        <v>0</v>
      </c>
      <c r="G308" s="151">
        <f t="shared" si="109"/>
        <v>200</v>
      </c>
      <c r="H308" s="151">
        <f t="shared" si="109"/>
        <v>0</v>
      </c>
      <c r="I308" s="151">
        <f t="shared" si="109"/>
        <v>0</v>
      </c>
      <c r="J308" s="39">
        <f t="shared" si="102"/>
        <v>200</v>
      </c>
    </row>
    <row r="309" spans="1:10">
      <c r="A309" s="449"/>
      <c r="B309" s="457"/>
      <c r="C309" s="179">
        <v>2015</v>
      </c>
      <c r="D309" s="150">
        <f>E309+F309+G309+H309+I309</f>
        <v>200</v>
      </c>
      <c r="E309" s="150">
        <v>0</v>
      </c>
      <c r="F309" s="150">
        <v>0</v>
      </c>
      <c r="G309" s="150">
        <f>200000/1000</f>
        <v>200</v>
      </c>
      <c r="H309" s="150">
        <v>0</v>
      </c>
      <c r="I309" s="150">
        <v>0</v>
      </c>
      <c r="J309" s="39">
        <f t="shared" si="102"/>
        <v>200</v>
      </c>
    </row>
    <row r="310" spans="1:10">
      <c r="A310" s="449"/>
      <c r="B310" s="457"/>
      <c r="C310" s="179">
        <v>2016</v>
      </c>
      <c r="D310" s="150">
        <f>E310+F310+G310+H310+I310</f>
        <v>0</v>
      </c>
      <c r="E310" s="150">
        <v>0</v>
      </c>
      <c r="F310" s="150">
        <v>0</v>
      </c>
      <c r="G310" s="150">
        <v>0</v>
      </c>
      <c r="H310" s="150">
        <v>0</v>
      </c>
      <c r="I310" s="150">
        <v>0</v>
      </c>
      <c r="J310" s="39">
        <f t="shared" si="102"/>
        <v>0</v>
      </c>
    </row>
    <row r="311" spans="1:10">
      <c r="A311" s="449"/>
      <c r="B311" s="457"/>
      <c r="C311" s="179">
        <v>2017</v>
      </c>
      <c r="D311" s="150">
        <f>E311+F311+G311+H311+I311</f>
        <v>0</v>
      </c>
      <c r="E311" s="150">
        <v>0</v>
      </c>
      <c r="F311" s="150">
        <v>0</v>
      </c>
      <c r="G311" s="150">
        <v>0</v>
      </c>
      <c r="H311" s="150">
        <v>0</v>
      </c>
      <c r="I311" s="150">
        <v>0</v>
      </c>
      <c r="J311" s="39">
        <f t="shared" si="102"/>
        <v>0</v>
      </c>
    </row>
    <row r="312" spans="1:10">
      <c r="A312" s="449" t="s">
        <v>429</v>
      </c>
      <c r="B312" s="457" t="s">
        <v>434</v>
      </c>
      <c r="C312" s="37" t="s">
        <v>19</v>
      </c>
      <c r="D312" s="151">
        <f t="shared" ref="D312:I312" si="110">D313+D314+D315</f>
        <v>200</v>
      </c>
      <c r="E312" s="151">
        <f t="shared" si="110"/>
        <v>0</v>
      </c>
      <c r="F312" s="151">
        <f t="shared" si="110"/>
        <v>0</v>
      </c>
      <c r="G312" s="151">
        <f t="shared" si="110"/>
        <v>200</v>
      </c>
      <c r="H312" s="151">
        <f t="shared" si="110"/>
        <v>0</v>
      </c>
      <c r="I312" s="151">
        <f t="shared" si="110"/>
        <v>0</v>
      </c>
      <c r="J312" s="39">
        <f t="shared" si="102"/>
        <v>200</v>
      </c>
    </row>
    <row r="313" spans="1:10">
      <c r="A313" s="449"/>
      <c r="B313" s="457"/>
      <c r="C313" s="179">
        <v>2015</v>
      </c>
      <c r="D313" s="150">
        <f t="shared" ref="D313:D323" si="111">E313+F313+G313+H313+I313</f>
        <v>200</v>
      </c>
      <c r="E313" s="150">
        <v>0</v>
      </c>
      <c r="F313" s="150">
        <v>0</v>
      </c>
      <c r="G313" s="150">
        <f>200000/1000</f>
        <v>200</v>
      </c>
      <c r="H313" s="150">
        <v>0</v>
      </c>
      <c r="I313" s="150">
        <v>0</v>
      </c>
      <c r="J313" s="39">
        <f t="shared" si="102"/>
        <v>200</v>
      </c>
    </row>
    <row r="314" spans="1:10">
      <c r="A314" s="449"/>
      <c r="B314" s="457"/>
      <c r="C314" s="179">
        <v>2016</v>
      </c>
      <c r="D314" s="150">
        <f t="shared" si="111"/>
        <v>0</v>
      </c>
      <c r="E314" s="150">
        <v>0</v>
      </c>
      <c r="F314" s="150">
        <v>0</v>
      </c>
      <c r="G314" s="150">
        <v>0</v>
      </c>
      <c r="H314" s="150">
        <v>0</v>
      </c>
      <c r="I314" s="150">
        <v>0</v>
      </c>
      <c r="J314" s="39">
        <f t="shared" si="102"/>
        <v>0</v>
      </c>
    </row>
    <row r="315" spans="1:10">
      <c r="A315" s="449"/>
      <c r="B315" s="457"/>
      <c r="C315" s="179">
        <v>2017</v>
      </c>
      <c r="D315" s="150">
        <f t="shared" si="111"/>
        <v>0</v>
      </c>
      <c r="E315" s="150">
        <v>0</v>
      </c>
      <c r="F315" s="150">
        <v>0</v>
      </c>
      <c r="G315" s="150">
        <v>0</v>
      </c>
      <c r="H315" s="150">
        <v>0</v>
      </c>
      <c r="I315" s="150">
        <v>0</v>
      </c>
      <c r="J315" s="39">
        <f t="shared" si="102"/>
        <v>0</v>
      </c>
    </row>
    <row r="316" spans="1:10">
      <c r="A316" s="449" t="s">
        <v>431</v>
      </c>
      <c r="B316" s="465" t="s">
        <v>436</v>
      </c>
      <c r="C316" s="37" t="s">
        <v>19</v>
      </c>
      <c r="D316" s="150">
        <f>E316+F316+G316+H316+I316</f>
        <v>0</v>
      </c>
      <c r="E316" s="150">
        <v>0</v>
      </c>
      <c r="F316" s="150">
        <v>0</v>
      </c>
      <c r="G316" s="150">
        <v>0</v>
      </c>
      <c r="H316" s="150">
        <v>0</v>
      </c>
      <c r="I316" s="150">
        <v>0</v>
      </c>
      <c r="J316" s="39">
        <f t="shared" si="102"/>
        <v>0</v>
      </c>
    </row>
    <row r="317" spans="1:10">
      <c r="A317" s="449"/>
      <c r="B317" s="465"/>
      <c r="C317" s="179">
        <v>2015</v>
      </c>
      <c r="D317" s="150">
        <f>E317+F317+G317+H317+I317</f>
        <v>0</v>
      </c>
      <c r="E317" s="150">
        <v>0</v>
      </c>
      <c r="F317" s="150">
        <v>0</v>
      </c>
      <c r="G317" s="150">
        <v>0</v>
      </c>
      <c r="H317" s="150">
        <v>0</v>
      </c>
      <c r="I317" s="150">
        <v>0</v>
      </c>
      <c r="J317" s="39">
        <f t="shared" si="102"/>
        <v>0</v>
      </c>
    </row>
    <row r="318" spans="1:10">
      <c r="A318" s="449"/>
      <c r="B318" s="465"/>
      <c r="C318" s="179">
        <v>2016</v>
      </c>
      <c r="D318" s="150">
        <f>E318+F318+G318+H318+I318</f>
        <v>0</v>
      </c>
      <c r="E318" s="150">
        <v>0</v>
      </c>
      <c r="F318" s="150">
        <v>0</v>
      </c>
      <c r="G318" s="150">
        <v>0</v>
      </c>
      <c r="H318" s="150">
        <v>0</v>
      </c>
      <c r="I318" s="150">
        <v>0</v>
      </c>
      <c r="J318" s="39">
        <f t="shared" si="102"/>
        <v>0</v>
      </c>
    </row>
    <row r="319" spans="1:10">
      <c r="A319" s="449"/>
      <c r="B319" s="465"/>
      <c r="C319" s="179">
        <v>2017</v>
      </c>
      <c r="D319" s="150">
        <f>E319+F319+G319+H319+I319</f>
        <v>0</v>
      </c>
      <c r="E319" s="150">
        <v>0</v>
      </c>
      <c r="F319" s="150">
        <v>0</v>
      </c>
      <c r="G319" s="150">
        <v>0</v>
      </c>
      <c r="H319" s="150">
        <v>0</v>
      </c>
      <c r="I319" s="150">
        <v>0</v>
      </c>
      <c r="J319" s="39">
        <f t="shared" si="102"/>
        <v>0</v>
      </c>
    </row>
    <row r="320" spans="1:10" s="40" customFormat="1">
      <c r="A320" s="449" t="s">
        <v>437</v>
      </c>
      <c r="B320" s="516" t="s">
        <v>438</v>
      </c>
      <c r="C320" s="37" t="s">
        <v>19</v>
      </c>
      <c r="D320" s="149">
        <f>E320+F320+G320+H320+I320</f>
        <v>100.5</v>
      </c>
      <c r="E320" s="156">
        <f>E321+E322+E323</f>
        <v>0</v>
      </c>
      <c r="F320" s="156">
        <f>F321+F322+F323</f>
        <v>0</v>
      </c>
      <c r="G320" s="156">
        <f>G321+G322+G323</f>
        <v>58.5</v>
      </c>
      <c r="H320" s="156">
        <f>H321+H322+H323</f>
        <v>42</v>
      </c>
      <c r="I320" s="156">
        <f>I321+I322+I323</f>
        <v>0</v>
      </c>
      <c r="J320" s="39">
        <f t="shared" si="102"/>
        <v>100.5</v>
      </c>
    </row>
    <row r="321" spans="1:11" s="40" customFormat="1">
      <c r="A321" s="449"/>
      <c r="B321" s="516"/>
      <c r="C321" s="37">
        <v>2015</v>
      </c>
      <c r="D321" s="149">
        <f t="shared" si="111"/>
        <v>32.5</v>
      </c>
      <c r="E321" s="149">
        <v>0</v>
      </c>
      <c r="F321" s="149">
        <v>0</v>
      </c>
      <c r="G321" s="149">
        <f>G325+G329+G333+G337+G341</f>
        <v>32.5</v>
      </c>
      <c r="H321" s="149">
        <v>0</v>
      </c>
      <c r="I321" s="149">
        <v>0</v>
      </c>
      <c r="J321" s="39">
        <f t="shared" si="102"/>
        <v>32.5</v>
      </c>
      <c r="K321" s="162"/>
    </row>
    <row r="322" spans="1:11" s="40" customFormat="1">
      <c r="A322" s="449"/>
      <c r="B322" s="516"/>
      <c r="C322" s="37">
        <v>2016</v>
      </c>
      <c r="D322" s="149">
        <f t="shared" ref="D322:F322" si="112">D326+D330+D334+D338+D342</f>
        <v>68</v>
      </c>
      <c r="E322" s="149">
        <f t="shared" si="112"/>
        <v>0</v>
      </c>
      <c r="F322" s="149">
        <f t="shared" si="112"/>
        <v>0</v>
      </c>
      <c r="G322" s="149">
        <f>G326+G330+G334+G338+G342</f>
        <v>26</v>
      </c>
      <c r="H322" s="149">
        <f>H326+H330+H334+H338+H342</f>
        <v>42</v>
      </c>
      <c r="I322" s="149">
        <v>0</v>
      </c>
      <c r="J322" s="39">
        <f t="shared" si="102"/>
        <v>68</v>
      </c>
      <c r="K322" s="162"/>
    </row>
    <row r="323" spans="1:11" s="40" customFormat="1">
      <c r="A323" s="449"/>
      <c r="B323" s="516"/>
      <c r="C323" s="37">
        <v>2017</v>
      </c>
      <c r="D323" s="149">
        <f t="shared" si="111"/>
        <v>0</v>
      </c>
      <c r="E323" s="149">
        <v>0</v>
      </c>
      <c r="F323" s="149">
        <v>0</v>
      </c>
      <c r="G323" s="149">
        <f>G327+G331+G335+G339+G343</f>
        <v>0</v>
      </c>
      <c r="H323" s="149">
        <v>0</v>
      </c>
      <c r="I323" s="149">
        <v>0</v>
      </c>
      <c r="J323" s="39">
        <f t="shared" si="102"/>
        <v>0</v>
      </c>
      <c r="K323" s="162"/>
    </row>
    <row r="324" spans="1:11" ht="12.75" customHeight="1">
      <c r="A324" s="449" t="s">
        <v>63</v>
      </c>
      <c r="B324" s="465" t="s">
        <v>439</v>
      </c>
      <c r="C324" s="37" t="s">
        <v>19</v>
      </c>
      <c r="D324" s="151">
        <f t="shared" ref="D324:I324" si="113">D325+D326+D327</f>
        <v>14</v>
      </c>
      <c r="E324" s="151">
        <f t="shared" si="113"/>
        <v>0</v>
      </c>
      <c r="F324" s="151">
        <f t="shared" si="113"/>
        <v>0</v>
      </c>
      <c r="G324" s="151">
        <f t="shared" si="113"/>
        <v>14</v>
      </c>
      <c r="H324" s="151">
        <f t="shared" si="113"/>
        <v>0</v>
      </c>
      <c r="I324" s="151">
        <f t="shared" si="113"/>
        <v>0</v>
      </c>
      <c r="J324" s="39">
        <f t="shared" si="102"/>
        <v>14</v>
      </c>
    </row>
    <row r="325" spans="1:11" ht="12.75" customHeight="1">
      <c r="A325" s="449"/>
      <c r="B325" s="465"/>
      <c r="C325" s="179">
        <v>2015</v>
      </c>
      <c r="D325" s="150">
        <f>E325+F325+G325+H325+I325</f>
        <v>0</v>
      </c>
      <c r="E325" s="150">
        <v>0</v>
      </c>
      <c r="F325" s="150">
        <v>0</v>
      </c>
      <c r="G325" s="150">
        <v>0</v>
      </c>
      <c r="H325" s="150">
        <v>0</v>
      </c>
      <c r="I325" s="150">
        <v>0</v>
      </c>
      <c r="J325" s="39">
        <f t="shared" si="102"/>
        <v>0</v>
      </c>
    </row>
    <row r="326" spans="1:11">
      <c r="A326" s="449"/>
      <c r="B326" s="465"/>
      <c r="C326" s="179">
        <v>2016</v>
      </c>
      <c r="D326" s="150">
        <f>E326+F326+G326+H326+I326</f>
        <v>14</v>
      </c>
      <c r="E326" s="150">
        <v>0</v>
      </c>
      <c r="F326" s="150">
        <v>0</v>
      </c>
      <c r="G326" s="151">
        <v>14</v>
      </c>
      <c r="H326" s="150">
        <v>0</v>
      </c>
      <c r="I326" s="150">
        <v>0</v>
      </c>
      <c r="J326" s="39">
        <f t="shared" si="102"/>
        <v>14</v>
      </c>
    </row>
    <row r="327" spans="1:11">
      <c r="A327" s="449"/>
      <c r="B327" s="465"/>
      <c r="C327" s="55">
        <v>2017</v>
      </c>
      <c r="D327" s="150">
        <f>E327+F327+G327+H327+I327</f>
        <v>0</v>
      </c>
      <c r="E327" s="150">
        <v>0</v>
      </c>
      <c r="F327" s="150">
        <v>0</v>
      </c>
      <c r="G327" s="151">
        <v>0</v>
      </c>
      <c r="H327" s="150">
        <v>0</v>
      </c>
      <c r="I327" s="150">
        <v>0</v>
      </c>
      <c r="J327" s="39">
        <f t="shared" si="102"/>
        <v>0</v>
      </c>
    </row>
    <row r="328" spans="1:11">
      <c r="A328" s="449" t="s">
        <v>65</v>
      </c>
      <c r="B328" s="457" t="s">
        <v>440</v>
      </c>
      <c r="C328" s="37" t="s">
        <v>19</v>
      </c>
      <c r="D328" s="151">
        <f t="shared" ref="D328:I328" si="114">D329+D330+D331</f>
        <v>31</v>
      </c>
      <c r="E328" s="151">
        <f t="shared" si="114"/>
        <v>0</v>
      </c>
      <c r="F328" s="151">
        <f t="shared" si="114"/>
        <v>0</v>
      </c>
      <c r="G328" s="151">
        <f t="shared" si="114"/>
        <v>31</v>
      </c>
      <c r="H328" s="151">
        <f t="shared" si="114"/>
        <v>0</v>
      </c>
      <c r="I328" s="151">
        <f t="shared" si="114"/>
        <v>0</v>
      </c>
      <c r="J328" s="39">
        <f t="shared" si="102"/>
        <v>31</v>
      </c>
    </row>
    <row r="329" spans="1:11" ht="19.5" customHeight="1">
      <c r="A329" s="449"/>
      <c r="B329" s="457"/>
      <c r="C329" s="179">
        <v>2015</v>
      </c>
      <c r="D329" s="150">
        <f>E329+F329+G329+H329+I329</f>
        <v>31</v>
      </c>
      <c r="E329" s="150">
        <v>0</v>
      </c>
      <c r="F329" s="150">
        <v>0</v>
      </c>
      <c r="G329" s="150">
        <v>31</v>
      </c>
      <c r="H329" s="150">
        <v>0</v>
      </c>
      <c r="I329" s="150">
        <v>0</v>
      </c>
      <c r="J329" s="39">
        <f t="shared" si="102"/>
        <v>31</v>
      </c>
    </row>
    <row r="330" spans="1:11">
      <c r="A330" s="449"/>
      <c r="B330" s="457"/>
      <c r="C330" s="179">
        <v>2016</v>
      </c>
      <c r="D330" s="150">
        <f>E330+F330+G330+H330+I330</f>
        <v>0</v>
      </c>
      <c r="E330" s="150">
        <v>0</v>
      </c>
      <c r="F330" s="150">
        <v>0</v>
      </c>
      <c r="G330" s="150">
        <v>0</v>
      </c>
      <c r="H330" s="150">
        <v>0</v>
      </c>
      <c r="I330" s="150">
        <v>0</v>
      </c>
      <c r="J330" s="39">
        <f t="shared" si="102"/>
        <v>0</v>
      </c>
    </row>
    <row r="331" spans="1:11">
      <c r="A331" s="449"/>
      <c r="B331" s="457"/>
      <c r="C331" s="179">
        <v>2017</v>
      </c>
      <c r="D331" s="150">
        <f>E331+F331+G331+H331+I331</f>
        <v>0</v>
      </c>
      <c r="E331" s="150">
        <v>0</v>
      </c>
      <c r="F331" s="150">
        <v>0</v>
      </c>
      <c r="G331" s="150">
        <v>0</v>
      </c>
      <c r="H331" s="150">
        <v>0</v>
      </c>
      <c r="I331" s="150">
        <v>0</v>
      </c>
      <c r="J331" s="39">
        <f t="shared" si="102"/>
        <v>0</v>
      </c>
    </row>
    <row r="332" spans="1:11" ht="15.75" customHeight="1">
      <c r="A332" s="449" t="s">
        <v>67</v>
      </c>
      <c r="B332" s="493" t="s">
        <v>441</v>
      </c>
      <c r="C332" s="37" t="s">
        <v>19</v>
      </c>
      <c r="D332" s="151">
        <f t="shared" ref="D332:I332" si="115">D333+D334+D335</f>
        <v>12</v>
      </c>
      <c r="E332" s="151">
        <f t="shared" si="115"/>
        <v>0</v>
      </c>
      <c r="F332" s="151">
        <f t="shared" si="115"/>
        <v>0</v>
      </c>
      <c r="G332" s="151">
        <f t="shared" si="115"/>
        <v>12</v>
      </c>
      <c r="H332" s="151">
        <f t="shared" si="115"/>
        <v>0</v>
      </c>
      <c r="I332" s="151">
        <f t="shared" si="115"/>
        <v>0</v>
      </c>
      <c r="J332" s="39">
        <f t="shared" si="102"/>
        <v>12</v>
      </c>
    </row>
    <row r="333" spans="1:11">
      <c r="A333" s="449"/>
      <c r="B333" s="494"/>
      <c r="C333" s="179">
        <v>2015</v>
      </c>
      <c r="D333" s="150">
        <f>E333+F333+G333+H333+I333</f>
        <v>0</v>
      </c>
      <c r="E333" s="150">
        <v>0</v>
      </c>
      <c r="F333" s="150">
        <v>0</v>
      </c>
      <c r="G333" s="150">
        <v>0</v>
      </c>
      <c r="H333" s="150">
        <v>0</v>
      </c>
      <c r="I333" s="150">
        <v>0</v>
      </c>
      <c r="J333" s="39">
        <f t="shared" si="102"/>
        <v>0</v>
      </c>
    </row>
    <row r="334" spans="1:11">
      <c r="A334" s="449"/>
      <c r="B334" s="494"/>
      <c r="C334" s="179">
        <v>2016</v>
      </c>
      <c r="D334" s="150">
        <f>E334+F334+G334+H334+I334</f>
        <v>12</v>
      </c>
      <c r="E334" s="150">
        <v>0</v>
      </c>
      <c r="F334" s="150">
        <v>0</v>
      </c>
      <c r="G334" s="150">
        <v>12</v>
      </c>
      <c r="H334" s="150">
        <v>0</v>
      </c>
      <c r="I334" s="150">
        <v>0</v>
      </c>
      <c r="J334" s="39">
        <f t="shared" si="102"/>
        <v>12</v>
      </c>
    </row>
    <row r="335" spans="1:11">
      <c r="A335" s="449"/>
      <c r="B335" s="495"/>
      <c r="C335" s="55">
        <v>2017</v>
      </c>
      <c r="D335" s="150">
        <f>E335+F335+G335+H335+I335</f>
        <v>0</v>
      </c>
      <c r="E335" s="150">
        <v>0</v>
      </c>
      <c r="F335" s="150">
        <v>0</v>
      </c>
      <c r="G335" s="150">
        <v>0</v>
      </c>
      <c r="H335" s="150">
        <v>0</v>
      </c>
      <c r="I335" s="150">
        <v>0</v>
      </c>
      <c r="J335" s="39">
        <f t="shared" si="102"/>
        <v>0</v>
      </c>
    </row>
    <row r="336" spans="1:11">
      <c r="A336" s="449" t="s">
        <v>69</v>
      </c>
      <c r="B336" s="448" t="s">
        <v>442</v>
      </c>
      <c r="C336" s="37" t="s">
        <v>19</v>
      </c>
      <c r="D336" s="151">
        <f>D337+D338+D339</f>
        <v>42</v>
      </c>
      <c r="E336" s="151">
        <f t="shared" ref="E336:F339" si="116">E337+E338+E339</f>
        <v>0</v>
      </c>
      <c r="F336" s="151">
        <f t="shared" si="116"/>
        <v>0</v>
      </c>
      <c r="G336" s="151">
        <f>G337+G338+G339</f>
        <v>0</v>
      </c>
      <c r="H336" s="151">
        <f>H337+H338+H339</f>
        <v>42</v>
      </c>
      <c r="I336" s="151">
        <f>I337+I338+I339</f>
        <v>0</v>
      </c>
      <c r="J336" s="39">
        <f t="shared" si="102"/>
        <v>42</v>
      </c>
    </row>
    <row r="337" spans="1:11">
      <c r="A337" s="449"/>
      <c r="B337" s="448"/>
      <c r="C337" s="179">
        <v>2015</v>
      </c>
      <c r="D337" s="150">
        <f>E337+F337+G337+H337+I337</f>
        <v>0</v>
      </c>
      <c r="E337" s="151">
        <f t="shared" si="116"/>
        <v>0</v>
      </c>
      <c r="F337" s="151">
        <f t="shared" si="116"/>
        <v>0</v>
      </c>
      <c r="G337" s="150">
        <v>0</v>
      </c>
      <c r="H337" s="151">
        <v>0</v>
      </c>
      <c r="I337" s="151">
        <f t="shared" ref="H337:I340" si="117">I338+I339+I340</f>
        <v>0</v>
      </c>
      <c r="J337" s="39">
        <f t="shared" si="102"/>
        <v>0</v>
      </c>
    </row>
    <row r="338" spans="1:11">
      <c r="A338" s="449"/>
      <c r="B338" s="448"/>
      <c r="C338" s="179">
        <v>2016</v>
      </c>
      <c r="D338" s="150">
        <f>E338+F338+G338+H338+I338</f>
        <v>42</v>
      </c>
      <c r="E338" s="151">
        <f t="shared" si="116"/>
        <v>0</v>
      </c>
      <c r="F338" s="151">
        <f t="shared" si="116"/>
        <v>0</v>
      </c>
      <c r="G338" s="150">
        <v>0</v>
      </c>
      <c r="H338" s="151">
        <v>42</v>
      </c>
      <c r="I338" s="151">
        <f t="shared" si="117"/>
        <v>0</v>
      </c>
      <c r="J338" s="39">
        <f t="shared" si="102"/>
        <v>42</v>
      </c>
    </row>
    <row r="339" spans="1:11">
      <c r="A339" s="449"/>
      <c r="B339" s="448"/>
      <c r="C339" s="55">
        <v>2017</v>
      </c>
      <c r="D339" s="150">
        <f>E339+F339+G339+H339+I339</f>
        <v>0</v>
      </c>
      <c r="E339" s="151">
        <f t="shared" si="116"/>
        <v>0</v>
      </c>
      <c r="F339" s="151">
        <f t="shared" si="116"/>
        <v>0</v>
      </c>
      <c r="G339" s="150">
        <v>0</v>
      </c>
      <c r="H339" s="151">
        <f t="shared" si="117"/>
        <v>0</v>
      </c>
      <c r="I339" s="151">
        <f t="shared" si="117"/>
        <v>0</v>
      </c>
      <c r="J339" s="39">
        <f t="shared" si="102"/>
        <v>0</v>
      </c>
    </row>
    <row r="340" spans="1:11">
      <c r="A340" s="449" t="s">
        <v>443</v>
      </c>
      <c r="B340" s="448" t="s">
        <v>444</v>
      </c>
      <c r="C340" s="37" t="s">
        <v>19</v>
      </c>
      <c r="D340" s="151">
        <f>D341+D342+D356</f>
        <v>1.5</v>
      </c>
      <c r="E340" s="151">
        <f>E341+E342+E343</f>
        <v>0</v>
      </c>
      <c r="F340" s="151">
        <f>F341+F342+F343</f>
        <v>0</v>
      </c>
      <c r="G340" s="150">
        <v>1.5</v>
      </c>
      <c r="H340" s="151">
        <f t="shared" si="117"/>
        <v>0</v>
      </c>
      <c r="I340" s="151">
        <f t="shared" si="117"/>
        <v>0</v>
      </c>
      <c r="J340" s="39">
        <f t="shared" si="102"/>
        <v>1.5</v>
      </c>
    </row>
    <row r="341" spans="1:11">
      <c r="A341" s="449"/>
      <c r="B341" s="448"/>
      <c r="C341" s="179">
        <v>2015</v>
      </c>
      <c r="D341" s="150">
        <f>E341+F341+G341+H341+I341</f>
        <v>1.5</v>
      </c>
      <c r="E341" s="150">
        <v>0</v>
      </c>
      <c r="F341" s="150">
        <v>0</v>
      </c>
      <c r="G341" s="150">
        <v>1.5</v>
      </c>
      <c r="H341" s="150">
        <v>0</v>
      </c>
      <c r="I341" s="150">
        <v>0</v>
      </c>
      <c r="J341" s="39">
        <f t="shared" si="102"/>
        <v>1.5</v>
      </c>
    </row>
    <row r="342" spans="1:11">
      <c r="A342" s="449"/>
      <c r="B342" s="448"/>
      <c r="C342" s="179">
        <v>2016</v>
      </c>
      <c r="D342" s="150">
        <f>E342+F342+G342+H342+I342</f>
        <v>0</v>
      </c>
      <c r="E342" s="150">
        <v>0</v>
      </c>
      <c r="F342" s="150">
        <v>0</v>
      </c>
      <c r="G342" s="150">
        <v>0</v>
      </c>
      <c r="H342" s="150">
        <v>0</v>
      </c>
      <c r="I342" s="150">
        <v>0</v>
      </c>
      <c r="J342" s="39">
        <f t="shared" si="102"/>
        <v>0</v>
      </c>
    </row>
    <row r="343" spans="1:11">
      <c r="A343" s="449"/>
      <c r="B343" s="448"/>
      <c r="C343" s="55">
        <v>2017</v>
      </c>
      <c r="D343" s="150">
        <f>E343+F343+G343+H343+I343</f>
        <v>0</v>
      </c>
      <c r="E343" s="150">
        <v>0</v>
      </c>
      <c r="F343" s="150">
        <v>0</v>
      </c>
      <c r="G343" s="150">
        <v>0</v>
      </c>
      <c r="H343" s="150">
        <v>0</v>
      </c>
      <c r="I343" s="150">
        <v>0</v>
      </c>
      <c r="J343" s="39">
        <f t="shared" si="102"/>
        <v>0</v>
      </c>
    </row>
    <row r="344" spans="1:11" s="54" customFormat="1" ht="15.75">
      <c r="A344" s="449" t="s">
        <v>445</v>
      </c>
      <c r="B344" s="462" t="s">
        <v>115</v>
      </c>
      <c r="C344" s="37" t="s">
        <v>19</v>
      </c>
      <c r="D344" s="156">
        <f t="shared" ref="D344:I344" si="118">D345+D346+D347</f>
        <v>78.720399999999998</v>
      </c>
      <c r="E344" s="156">
        <f t="shared" si="118"/>
        <v>8.2619999999999999E-2</v>
      </c>
      <c r="F344" s="156">
        <f t="shared" si="118"/>
        <v>33.608779999999996</v>
      </c>
      <c r="G344" s="156">
        <f t="shared" si="118"/>
        <v>24.817539999999997</v>
      </c>
      <c r="H344" s="156">
        <f t="shared" si="118"/>
        <v>20.211460000000002</v>
      </c>
      <c r="I344" s="156">
        <f t="shared" si="118"/>
        <v>0</v>
      </c>
      <c r="J344" s="39">
        <f t="shared" si="102"/>
        <v>78.720399999999998</v>
      </c>
      <c r="K344" s="56"/>
    </row>
    <row r="345" spans="1:11" s="54" customFormat="1" ht="15.75">
      <c r="A345" s="449"/>
      <c r="B345" s="462"/>
      <c r="C345" s="37">
        <v>2015</v>
      </c>
      <c r="D345" s="149">
        <f>E345+F345+G345+H345+I345</f>
        <v>17.744</v>
      </c>
      <c r="E345" s="149">
        <f>E353</f>
        <v>0</v>
      </c>
      <c r="F345" s="149">
        <f>F353+F349</f>
        <v>12.603200000000001</v>
      </c>
      <c r="G345" s="149">
        <f>G353+G349</f>
        <v>2.9376000000000002</v>
      </c>
      <c r="H345" s="149">
        <f>H353+H349</f>
        <v>2.2031999999999998</v>
      </c>
      <c r="I345" s="149">
        <f>I353+I349</f>
        <v>0</v>
      </c>
      <c r="J345" s="39">
        <f t="shared" ref="J345:J457" si="119">E345+F345+G345+H345+I345</f>
        <v>17.744</v>
      </c>
    </row>
    <row r="346" spans="1:11" s="54" customFormat="1" ht="15.75">
      <c r="A346" s="449"/>
      <c r="B346" s="462"/>
      <c r="C346" s="37">
        <v>2016</v>
      </c>
      <c r="D346" s="149">
        <f>E346+F346+G346+H346+I346</f>
        <v>22.910800000000002</v>
      </c>
      <c r="E346" s="149">
        <f>E354</f>
        <v>0</v>
      </c>
      <c r="F346" s="149">
        <f t="shared" ref="F346:I347" si="120">F354+F350</f>
        <v>6.2674599999999998</v>
      </c>
      <c r="G346" s="149">
        <f t="shared" si="120"/>
        <v>4.28078</v>
      </c>
      <c r="H346" s="149">
        <f>H354+H350</f>
        <v>12.36256</v>
      </c>
      <c r="I346" s="149">
        <f t="shared" si="120"/>
        <v>0</v>
      </c>
      <c r="J346" s="39">
        <f t="shared" si="119"/>
        <v>22.910800000000002</v>
      </c>
    </row>
    <row r="347" spans="1:11" s="54" customFormat="1" ht="15.75">
      <c r="A347" s="449"/>
      <c r="B347" s="462"/>
      <c r="C347" s="37">
        <v>2017</v>
      </c>
      <c r="D347" s="149">
        <f>E347+F347+G347+H347+I347</f>
        <v>38.065599999999996</v>
      </c>
      <c r="E347" s="149">
        <f>E355</f>
        <v>8.2619999999999999E-2</v>
      </c>
      <c r="F347" s="149">
        <f t="shared" si="120"/>
        <v>14.738119999999999</v>
      </c>
      <c r="G347" s="149">
        <f t="shared" si="120"/>
        <v>17.599159999999998</v>
      </c>
      <c r="H347" s="149">
        <f t="shared" si="120"/>
        <v>5.6456999999999997</v>
      </c>
      <c r="I347" s="149">
        <f t="shared" si="120"/>
        <v>0</v>
      </c>
      <c r="J347" s="39">
        <f t="shared" si="119"/>
        <v>38.065599999999996</v>
      </c>
    </row>
    <row r="348" spans="1:11" ht="18" customHeight="1">
      <c r="A348" s="449" t="s">
        <v>72</v>
      </c>
      <c r="B348" s="457" t="s">
        <v>446</v>
      </c>
      <c r="C348" s="37" t="s">
        <v>19</v>
      </c>
      <c r="D348" s="150">
        <f t="shared" ref="D348:I348" si="121">D349+D350+D351</f>
        <v>27.1</v>
      </c>
      <c r="E348" s="150">
        <f t="shared" si="121"/>
        <v>0</v>
      </c>
      <c r="F348" s="150">
        <f t="shared" si="121"/>
        <v>10.4</v>
      </c>
      <c r="G348" s="150">
        <f t="shared" si="121"/>
        <v>6.1</v>
      </c>
      <c r="H348" s="150">
        <f t="shared" si="121"/>
        <v>10.6</v>
      </c>
      <c r="I348" s="150">
        <f t="shared" si="121"/>
        <v>0</v>
      </c>
      <c r="J348" s="39">
        <f t="shared" si="119"/>
        <v>27.1</v>
      </c>
    </row>
    <row r="349" spans="1:11" ht="12.75" customHeight="1">
      <c r="A349" s="449"/>
      <c r="B349" s="457"/>
      <c r="C349" s="179">
        <v>2015</v>
      </c>
      <c r="D349" s="150">
        <f>E349+F349+G349+H349+I349</f>
        <v>10.4</v>
      </c>
      <c r="E349" s="150">
        <v>0</v>
      </c>
      <c r="F349" s="150">
        <v>10.4</v>
      </c>
      <c r="G349" s="150">
        <v>0</v>
      </c>
      <c r="H349" s="150">
        <v>0</v>
      </c>
      <c r="I349" s="150">
        <v>0</v>
      </c>
      <c r="J349" s="39">
        <f t="shared" si="119"/>
        <v>10.4</v>
      </c>
    </row>
    <row r="350" spans="1:11" ht="12.75" customHeight="1">
      <c r="A350" s="449"/>
      <c r="B350" s="457"/>
      <c r="C350" s="179">
        <v>2016</v>
      </c>
      <c r="D350" s="150">
        <f t="shared" ref="D350:D351" si="122">E350+F350+G350+H350+I350</f>
        <v>10.6</v>
      </c>
      <c r="E350" s="150">
        <v>0</v>
      </c>
      <c r="F350" s="150">
        <v>0</v>
      </c>
      <c r="G350" s="150">
        <v>0</v>
      </c>
      <c r="H350" s="150">
        <v>10.6</v>
      </c>
      <c r="I350" s="150">
        <v>0</v>
      </c>
      <c r="J350" s="39">
        <f t="shared" si="119"/>
        <v>10.6</v>
      </c>
    </row>
    <row r="351" spans="1:11" ht="12.75" customHeight="1">
      <c r="A351" s="449"/>
      <c r="B351" s="457"/>
      <c r="C351" s="179">
        <v>2017</v>
      </c>
      <c r="D351" s="150">
        <f t="shared" si="122"/>
        <v>6.1</v>
      </c>
      <c r="E351" s="150">
        <v>0</v>
      </c>
      <c r="F351" s="150">
        <v>0</v>
      </c>
      <c r="G351" s="150">
        <v>6.1</v>
      </c>
      <c r="H351" s="150">
        <v>0</v>
      </c>
      <c r="I351" s="150">
        <v>0</v>
      </c>
      <c r="J351" s="39">
        <f t="shared" si="119"/>
        <v>6.1</v>
      </c>
    </row>
    <row r="352" spans="1:11">
      <c r="A352" s="449" t="s">
        <v>74</v>
      </c>
      <c r="B352" s="447" t="s">
        <v>447</v>
      </c>
      <c r="C352" s="37" t="s">
        <v>19</v>
      </c>
      <c r="D352" s="151">
        <f t="shared" ref="D352:I352" si="123">D353+D354+D355</f>
        <v>51.620400000000004</v>
      </c>
      <c r="E352" s="151">
        <f t="shared" si="123"/>
        <v>8.2619999999999999E-2</v>
      </c>
      <c r="F352" s="151">
        <f t="shared" si="123"/>
        <v>23.208779999999997</v>
      </c>
      <c r="G352" s="151">
        <f t="shared" si="123"/>
        <v>18.71754</v>
      </c>
      <c r="H352" s="151">
        <f t="shared" si="123"/>
        <v>9.6114599999999992</v>
      </c>
      <c r="I352" s="151">
        <f t="shared" si="123"/>
        <v>0</v>
      </c>
      <c r="J352" s="39">
        <f t="shared" si="119"/>
        <v>51.620399999999997</v>
      </c>
      <c r="K352" s="161"/>
    </row>
    <row r="353" spans="1:11">
      <c r="A353" s="449"/>
      <c r="B353" s="447"/>
      <c r="C353" s="179">
        <v>2015</v>
      </c>
      <c r="D353" s="150">
        <f t="shared" ref="D353:I355" si="124">D426</f>
        <v>7.3440000000000003</v>
      </c>
      <c r="E353" s="150">
        <f t="shared" si="124"/>
        <v>0</v>
      </c>
      <c r="F353" s="150">
        <f t="shared" si="124"/>
        <v>2.2031999999999998</v>
      </c>
      <c r="G353" s="150">
        <f t="shared" si="124"/>
        <v>2.9376000000000002</v>
      </c>
      <c r="H353" s="150">
        <f t="shared" si="124"/>
        <v>2.2031999999999998</v>
      </c>
      <c r="I353" s="150">
        <f t="shared" si="124"/>
        <v>0</v>
      </c>
      <c r="J353" s="39">
        <f t="shared" si="119"/>
        <v>7.3440000000000003</v>
      </c>
      <c r="K353" s="161"/>
    </row>
    <row r="354" spans="1:11">
      <c r="A354" s="449"/>
      <c r="B354" s="447"/>
      <c r="C354" s="179">
        <v>2016</v>
      </c>
      <c r="D354" s="150">
        <f t="shared" si="124"/>
        <v>12.3108</v>
      </c>
      <c r="E354" s="150">
        <f t="shared" si="124"/>
        <v>0</v>
      </c>
      <c r="F354" s="150">
        <f t="shared" si="124"/>
        <v>6.2674599999999998</v>
      </c>
      <c r="G354" s="150">
        <f t="shared" si="124"/>
        <v>4.28078</v>
      </c>
      <c r="H354" s="150">
        <f t="shared" si="124"/>
        <v>1.7625599999999999</v>
      </c>
      <c r="I354" s="150">
        <f t="shared" si="124"/>
        <v>0</v>
      </c>
      <c r="J354" s="39">
        <f t="shared" si="119"/>
        <v>12.3108</v>
      </c>
      <c r="K354" s="161"/>
    </row>
    <row r="355" spans="1:11">
      <c r="A355" s="449"/>
      <c r="B355" s="447"/>
      <c r="C355" s="179">
        <v>2017</v>
      </c>
      <c r="D355" s="150">
        <f t="shared" si="124"/>
        <v>31.965599999999998</v>
      </c>
      <c r="E355" s="150">
        <f t="shared" si="124"/>
        <v>8.2619999999999999E-2</v>
      </c>
      <c r="F355" s="150">
        <f t="shared" si="124"/>
        <v>14.738119999999999</v>
      </c>
      <c r="G355" s="150">
        <f t="shared" si="124"/>
        <v>11.49916</v>
      </c>
      <c r="H355" s="150">
        <f t="shared" si="124"/>
        <v>5.6456999999999997</v>
      </c>
      <c r="I355" s="150">
        <f t="shared" si="124"/>
        <v>0</v>
      </c>
      <c r="J355" s="39">
        <f t="shared" si="119"/>
        <v>31.965599999999995</v>
      </c>
      <c r="K355" s="161"/>
    </row>
    <row r="356" spans="1:11">
      <c r="A356" s="449" t="s">
        <v>448</v>
      </c>
      <c r="B356" s="447" t="s">
        <v>449</v>
      </c>
      <c r="C356" s="37" t="s">
        <v>19</v>
      </c>
      <c r="D356" s="151">
        <f t="shared" ref="D356:I356" si="125">D357+D358+D359</f>
        <v>0</v>
      </c>
      <c r="E356" s="151">
        <f t="shared" si="125"/>
        <v>0</v>
      </c>
      <c r="F356" s="151">
        <f t="shared" si="125"/>
        <v>0</v>
      </c>
      <c r="G356" s="151">
        <f t="shared" si="125"/>
        <v>0</v>
      </c>
      <c r="H356" s="151">
        <f t="shared" si="125"/>
        <v>0</v>
      </c>
      <c r="I356" s="151">
        <f t="shared" si="125"/>
        <v>0</v>
      </c>
      <c r="J356" s="39">
        <f t="shared" si="119"/>
        <v>0</v>
      </c>
      <c r="K356" s="161"/>
    </row>
    <row r="357" spans="1:11">
      <c r="A357" s="449"/>
      <c r="B357" s="447"/>
      <c r="C357" s="179">
        <v>2015</v>
      </c>
      <c r="D357" s="150">
        <f>E357+F357+G357+H357+I357</f>
        <v>0</v>
      </c>
      <c r="E357" s="150">
        <v>0</v>
      </c>
      <c r="F357" s="150">
        <v>0</v>
      </c>
      <c r="G357" s="150">
        <v>0</v>
      </c>
      <c r="H357" s="150">
        <v>0</v>
      </c>
      <c r="I357" s="150">
        <v>0</v>
      </c>
      <c r="J357" s="39">
        <f t="shared" si="119"/>
        <v>0</v>
      </c>
      <c r="K357" s="161"/>
    </row>
    <row r="358" spans="1:11">
      <c r="A358" s="449"/>
      <c r="B358" s="447"/>
      <c r="C358" s="179">
        <v>2016</v>
      </c>
      <c r="D358" s="150">
        <f>E358+F358+G358+H358+I358</f>
        <v>0</v>
      </c>
      <c r="E358" s="150">
        <v>0</v>
      </c>
      <c r="F358" s="150">
        <v>0</v>
      </c>
      <c r="G358" s="150">
        <v>0</v>
      </c>
      <c r="H358" s="150">
        <v>0</v>
      </c>
      <c r="I358" s="150">
        <v>0</v>
      </c>
      <c r="J358" s="39">
        <f t="shared" si="119"/>
        <v>0</v>
      </c>
      <c r="K358" s="161"/>
    </row>
    <row r="359" spans="1:11">
      <c r="A359" s="449"/>
      <c r="B359" s="447"/>
      <c r="C359" s="179">
        <v>2017</v>
      </c>
      <c r="D359" s="150">
        <f>E359+F359+G359+H359+I359</f>
        <v>0</v>
      </c>
      <c r="E359" s="150">
        <v>0</v>
      </c>
      <c r="F359" s="150">
        <v>0</v>
      </c>
      <c r="G359" s="150">
        <v>0</v>
      </c>
      <c r="H359" s="150">
        <v>0</v>
      </c>
      <c r="I359" s="150">
        <v>0</v>
      </c>
      <c r="J359" s="39">
        <f t="shared" si="119"/>
        <v>0</v>
      </c>
      <c r="K359" s="161"/>
    </row>
    <row r="360" spans="1:11">
      <c r="A360" s="449" t="s">
        <v>653</v>
      </c>
      <c r="B360" s="457" t="s">
        <v>637</v>
      </c>
      <c r="C360" s="37" t="s">
        <v>19</v>
      </c>
      <c r="D360" s="151">
        <f t="shared" ref="D360:I360" si="126">D361+D362+D363</f>
        <v>0</v>
      </c>
      <c r="E360" s="151">
        <f t="shared" si="126"/>
        <v>0</v>
      </c>
      <c r="F360" s="151">
        <f t="shared" si="126"/>
        <v>0</v>
      </c>
      <c r="G360" s="151">
        <f t="shared" si="126"/>
        <v>0</v>
      </c>
      <c r="H360" s="151">
        <f t="shared" si="126"/>
        <v>0</v>
      </c>
      <c r="I360" s="151">
        <f t="shared" si="126"/>
        <v>0</v>
      </c>
      <c r="J360" s="39">
        <f t="shared" si="119"/>
        <v>0</v>
      </c>
      <c r="K360" s="161"/>
    </row>
    <row r="361" spans="1:11">
      <c r="A361" s="449"/>
      <c r="B361" s="457"/>
      <c r="C361" s="179">
        <v>2015</v>
      </c>
      <c r="D361" s="150">
        <f>E361+F361+G361+H361+I361</f>
        <v>0</v>
      </c>
      <c r="E361" s="150">
        <v>0</v>
      </c>
      <c r="F361" s="150">
        <v>0</v>
      </c>
      <c r="G361" s="150">
        <v>0</v>
      </c>
      <c r="H361" s="150">
        <v>0</v>
      </c>
      <c r="I361" s="150">
        <v>0</v>
      </c>
      <c r="J361" s="39">
        <f t="shared" si="119"/>
        <v>0</v>
      </c>
      <c r="K361" s="161"/>
    </row>
    <row r="362" spans="1:11">
      <c r="A362" s="449"/>
      <c r="B362" s="457"/>
      <c r="C362" s="179">
        <v>2016</v>
      </c>
      <c r="D362" s="150">
        <f>E362+F362+G362+H362+I362</f>
        <v>0</v>
      </c>
      <c r="E362" s="150">
        <v>0</v>
      </c>
      <c r="F362" s="150">
        <v>0</v>
      </c>
      <c r="G362" s="150">
        <v>0</v>
      </c>
      <c r="H362" s="150">
        <v>0</v>
      </c>
      <c r="I362" s="150">
        <v>0</v>
      </c>
      <c r="J362" s="39">
        <f t="shared" si="119"/>
        <v>0</v>
      </c>
      <c r="K362" s="161"/>
    </row>
    <row r="363" spans="1:11">
      <c r="A363" s="449"/>
      <c r="B363" s="457"/>
      <c r="C363" s="179">
        <v>2017</v>
      </c>
      <c r="D363" s="150">
        <f>E363+F363+G363+H363+I363</f>
        <v>0</v>
      </c>
      <c r="E363" s="150">
        <v>0</v>
      </c>
      <c r="F363" s="150">
        <v>0</v>
      </c>
      <c r="G363" s="150">
        <v>0</v>
      </c>
      <c r="H363" s="150">
        <v>0</v>
      </c>
      <c r="I363" s="150">
        <v>0</v>
      </c>
      <c r="J363" s="39">
        <f t="shared" si="119"/>
        <v>0</v>
      </c>
      <c r="K363" s="161"/>
    </row>
    <row r="364" spans="1:11">
      <c r="A364" s="449" t="s">
        <v>450</v>
      </c>
      <c r="B364" s="513" t="s">
        <v>638</v>
      </c>
      <c r="C364" s="37" t="s">
        <v>19</v>
      </c>
      <c r="D364" s="151">
        <f t="shared" ref="D364:I364" si="127">D365+D366+D367</f>
        <v>0</v>
      </c>
      <c r="E364" s="151">
        <f t="shared" si="127"/>
        <v>0</v>
      </c>
      <c r="F364" s="151">
        <f t="shared" si="127"/>
        <v>0</v>
      </c>
      <c r="G364" s="151">
        <f t="shared" si="127"/>
        <v>0</v>
      </c>
      <c r="H364" s="151">
        <f t="shared" si="127"/>
        <v>0</v>
      </c>
      <c r="I364" s="151">
        <f t="shared" si="127"/>
        <v>0</v>
      </c>
      <c r="J364" s="39">
        <f t="shared" si="119"/>
        <v>0</v>
      </c>
      <c r="K364" s="161"/>
    </row>
    <row r="365" spans="1:11">
      <c r="A365" s="449"/>
      <c r="B365" s="514"/>
      <c r="C365" s="179">
        <v>2015</v>
      </c>
      <c r="D365" s="150">
        <f>E365+F365+G365+H365+I365</f>
        <v>0</v>
      </c>
      <c r="E365" s="150">
        <v>0</v>
      </c>
      <c r="F365" s="150">
        <v>0</v>
      </c>
      <c r="G365" s="150">
        <v>0</v>
      </c>
      <c r="H365" s="150">
        <v>0</v>
      </c>
      <c r="I365" s="150">
        <v>0</v>
      </c>
      <c r="J365" s="39">
        <f t="shared" si="119"/>
        <v>0</v>
      </c>
      <c r="K365" s="161"/>
    </row>
    <row r="366" spans="1:11">
      <c r="A366" s="449"/>
      <c r="B366" s="514"/>
      <c r="C366" s="179">
        <v>2016</v>
      </c>
      <c r="D366" s="150">
        <f>E366+F366+G366+H366+I366</f>
        <v>0</v>
      </c>
      <c r="E366" s="150">
        <v>0</v>
      </c>
      <c r="F366" s="150">
        <v>0</v>
      </c>
      <c r="G366" s="150">
        <v>0</v>
      </c>
      <c r="H366" s="150">
        <v>0</v>
      </c>
      <c r="I366" s="150">
        <v>0</v>
      </c>
      <c r="J366" s="39">
        <f t="shared" si="119"/>
        <v>0</v>
      </c>
      <c r="K366" s="161"/>
    </row>
    <row r="367" spans="1:11">
      <c r="A367" s="449"/>
      <c r="B367" s="515"/>
      <c r="C367" s="179">
        <v>2017</v>
      </c>
      <c r="D367" s="150">
        <f>E367+F367+G367+H367+I367</f>
        <v>0</v>
      </c>
      <c r="E367" s="150">
        <v>0</v>
      </c>
      <c r="F367" s="150">
        <v>0</v>
      </c>
      <c r="G367" s="150">
        <v>0</v>
      </c>
      <c r="H367" s="150">
        <v>0</v>
      </c>
      <c r="I367" s="150">
        <v>0</v>
      </c>
      <c r="J367" s="39">
        <f t="shared" si="119"/>
        <v>0</v>
      </c>
      <c r="K367" s="161"/>
    </row>
    <row r="368" spans="1:11">
      <c r="A368" s="449" t="s">
        <v>452</v>
      </c>
      <c r="B368" s="460" t="s">
        <v>455</v>
      </c>
      <c r="C368" s="37" t="s">
        <v>19</v>
      </c>
      <c r="D368" s="151">
        <f t="shared" ref="D368:I368" si="128">D369+D370+D371</f>
        <v>0</v>
      </c>
      <c r="E368" s="151">
        <f t="shared" si="128"/>
        <v>0</v>
      </c>
      <c r="F368" s="151">
        <f t="shared" si="128"/>
        <v>0</v>
      </c>
      <c r="G368" s="151">
        <f t="shared" si="128"/>
        <v>0</v>
      </c>
      <c r="H368" s="151">
        <f t="shared" si="128"/>
        <v>0</v>
      </c>
      <c r="I368" s="151">
        <f t="shared" si="128"/>
        <v>0</v>
      </c>
      <c r="J368" s="39">
        <f t="shared" si="119"/>
        <v>0</v>
      </c>
      <c r="K368" s="161"/>
    </row>
    <row r="369" spans="1:11">
      <c r="A369" s="449"/>
      <c r="B369" s="460"/>
      <c r="C369" s="179">
        <v>2015</v>
      </c>
      <c r="D369" s="150">
        <f>E369+F369+G369+H369+I369</f>
        <v>0</v>
      </c>
      <c r="E369" s="150">
        <v>0</v>
      </c>
      <c r="F369" s="150">
        <v>0</v>
      </c>
      <c r="G369" s="150">
        <v>0</v>
      </c>
      <c r="H369" s="150">
        <v>0</v>
      </c>
      <c r="I369" s="150">
        <v>0</v>
      </c>
      <c r="J369" s="39">
        <f t="shared" si="119"/>
        <v>0</v>
      </c>
      <c r="K369" s="161"/>
    </row>
    <row r="370" spans="1:11">
      <c r="A370" s="449"/>
      <c r="B370" s="460"/>
      <c r="C370" s="179">
        <v>2016</v>
      </c>
      <c r="D370" s="150">
        <f>E370+F370+G370+H370+I370</f>
        <v>0</v>
      </c>
      <c r="E370" s="150">
        <v>0</v>
      </c>
      <c r="F370" s="150">
        <v>0</v>
      </c>
      <c r="G370" s="150">
        <v>0</v>
      </c>
      <c r="H370" s="150">
        <v>0</v>
      </c>
      <c r="I370" s="150">
        <v>0</v>
      </c>
      <c r="J370" s="39">
        <f t="shared" si="119"/>
        <v>0</v>
      </c>
      <c r="K370" s="161"/>
    </row>
    <row r="371" spans="1:11" ht="15.75" customHeight="1">
      <c r="A371" s="449"/>
      <c r="B371" s="460"/>
      <c r="C371" s="179">
        <v>2017</v>
      </c>
      <c r="D371" s="150">
        <f>E371+F371+G371+H371+I371</f>
        <v>0</v>
      </c>
      <c r="E371" s="150">
        <v>0</v>
      </c>
      <c r="F371" s="150">
        <v>0</v>
      </c>
      <c r="G371" s="150">
        <v>0</v>
      </c>
      <c r="H371" s="150">
        <v>0</v>
      </c>
      <c r="I371" s="150">
        <v>0</v>
      </c>
      <c r="J371" s="39">
        <f t="shared" si="119"/>
        <v>0</v>
      </c>
      <c r="K371" s="161"/>
    </row>
    <row r="372" spans="1:11">
      <c r="A372" s="449" t="s">
        <v>654</v>
      </c>
      <c r="B372" s="460" t="s">
        <v>639</v>
      </c>
      <c r="C372" s="37" t="s">
        <v>19</v>
      </c>
      <c r="D372" s="151">
        <f t="shared" ref="D372:I372" si="129">D373+D374+D375</f>
        <v>0</v>
      </c>
      <c r="E372" s="151">
        <f t="shared" si="129"/>
        <v>0</v>
      </c>
      <c r="F372" s="151">
        <f t="shared" si="129"/>
        <v>0</v>
      </c>
      <c r="G372" s="151">
        <f t="shared" si="129"/>
        <v>0</v>
      </c>
      <c r="H372" s="151">
        <f t="shared" si="129"/>
        <v>0</v>
      </c>
      <c r="I372" s="151">
        <f t="shared" si="129"/>
        <v>0</v>
      </c>
      <c r="J372" s="39">
        <f t="shared" si="119"/>
        <v>0</v>
      </c>
      <c r="K372" s="161"/>
    </row>
    <row r="373" spans="1:11">
      <c r="A373" s="449"/>
      <c r="B373" s="460"/>
      <c r="C373" s="179">
        <v>2015</v>
      </c>
      <c r="D373" s="150">
        <f>E373+F373+G373+H373+I373</f>
        <v>0</v>
      </c>
      <c r="E373" s="150">
        <v>0</v>
      </c>
      <c r="F373" s="150">
        <v>0</v>
      </c>
      <c r="G373" s="150">
        <v>0</v>
      </c>
      <c r="H373" s="150">
        <v>0</v>
      </c>
      <c r="I373" s="150">
        <v>0</v>
      </c>
      <c r="J373" s="39">
        <f t="shared" si="119"/>
        <v>0</v>
      </c>
      <c r="K373" s="161"/>
    </row>
    <row r="374" spans="1:11">
      <c r="A374" s="449"/>
      <c r="B374" s="460"/>
      <c r="C374" s="179">
        <v>2016</v>
      </c>
      <c r="D374" s="150">
        <f>E374+F374+G374+H374+I374</f>
        <v>0</v>
      </c>
      <c r="E374" s="150">
        <v>0</v>
      </c>
      <c r="F374" s="150">
        <v>0</v>
      </c>
      <c r="G374" s="150">
        <v>0</v>
      </c>
      <c r="H374" s="150">
        <v>0</v>
      </c>
      <c r="I374" s="150">
        <v>0</v>
      </c>
      <c r="J374" s="39">
        <f t="shared" si="119"/>
        <v>0</v>
      </c>
      <c r="K374" s="161"/>
    </row>
    <row r="375" spans="1:11">
      <c r="A375" s="449"/>
      <c r="B375" s="460"/>
      <c r="C375" s="179">
        <v>2017</v>
      </c>
      <c r="D375" s="150">
        <f>E375+F375+G375+H375+I375</f>
        <v>0</v>
      </c>
      <c r="E375" s="150">
        <v>0</v>
      </c>
      <c r="F375" s="150">
        <v>0</v>
      </c>
      <c r="G375" s="150">
        <v>0</v>
      </c>
      <c r="H375" s="150">
        <v>0</v>
      </c>
      <c r="I375" s="150">
        <v>0</v>
      </c>
      <c r="J375" s="39">
        <f t="shared" si="119"/>
        <v>0</v>
      </c>
      <c r="K375" s="161"/>
    </row>
    <row r="376" spans="1:11" ht="46.9" customHeight="1">
      <c r="A376" s="451" t="s">
        <v>456</v>
      </c>
      <c r="B376" s="510" t="s">
        <v>640</v>
      </c>
      <c r="C376" s="37" t="s">
        <v>19</v>
      </c>
      <c r="D376" s="151">
        <f t="shared" ref="D376:I376" si="130">D380+D384+D388</f>
        <v>0</v>
      </c>
      <c r="E376" s="151">
        <f t="shared" si="130"/>
        <v>0</v>
      </c>
      <c r="F376" s="151">
        <f t="shared" si="130"/>
        <v>0</v>
      </c>
      <c r="G376" s="151">
        <f t="shared" si="130"/>
        <v>0</v>
      </c>
      <c r="H376" s="151">
        <f t="shared" si="130"/>
        <v>0</v>
      </c>
      <c r="I376" s="151">
        <f t="shared" si="130"/>
        <v>0</v>
      </c>
      <c r="J376" s="39"/>
      <c r="K376" s="161"/>
    </row>
    <row r="377" spans="1:11" ht="15.6" customHeight="1">
      <c r="A377" s="452"/>
      <c r="B377" s="510"/>
      <c r="C377" s="179">
        <v>2015</v>
      </c>
      <c r="D377" s="150">
        <f>E377+F377+G377+H377+I377</f>
        <v>0</v>
      </c>
      <c r="E377" s="150">
        <v>0</v>
      </c>
      <c r="F377" s="150">
        <v>0</v>
      </c>
      <c r="G377" s="150">
        <v>0</v>
      </c>
      <c r="H377" s="150">
        <v>0</v>
      </c>
      <c r="I377" s="150">
        <v>0</v>
      </c>
      <c r="J377" s="39"/>
      <c r="K377" s="161"/>
    </row>
    <row r="378" spans="1:11" ht="15.6" customHeight="1">
      <c r="A378" s="452"/>
      <c r="B378" s="510"/>
      <c r="C378" s="179">
        <v>2016</v>
      </c>
      <c r="D378" s="150">
        <f>E378+F378+G378+H378+I378</f>
        <v>0</v>
      </c>
      <c r="E378" s="150">
        <v>0</v>
      </c>
      <c r="F378" s="150">
        <v>0</v>
      </c>
      <c r="G378" s="150">
        <v>0</v>
      </c>
      <c r="H378" s="150">
        <v>0</v>
      </c>
      <c r="I378" s="150">
        <v>0</v>
      </c>
      <c r="J378" s="39"/>
      <c r="K378" s="161"/>
    </row>
    <row r="379" spans="1:11" ht="15.6" customHeight="1">
      <c r="A379" s="453"/>
      <c r="B379" s="510"/>
      <c r="C379" s="179">
        <v>2017</v>
      </c>
      <c r="D379" s="150">
        <f>E379+F379+G379+H379+I379</f>
        <v>0</v>
      </c>
      <c r="E379" s="150">
        <v>0</v>
      </c>
      <c r="F379" s="150">
        <v>0</v>
      </c>
      <c r="G379" s="150">
        <v>0</v>
      </c>
      <c r="H379" s="150">
        <v>0</v>
      </c>
      <c r="I379" s="150">
        <v>0</v>
      </c>
      <c r="J379" s="39"/>
      <c r="K379" s="161"/>
    </row>
    <row r="380" spans="1:11" ht="31.15" customHeight="1">
      <c r="A380" s="451" t="s">
        <v>655</v>
      </c>
      <c r="B380" s="511" t="s">
        <v>641</v>
      </c>
      <c r="C380" s="37" t="s">
        <v>19</v>
      </c>
      <c r="D380" s="151">
        <f t="shared" ref="D380:I380" si="131">D384+D391+D392</f>
        <v>0</v>
      </c>
      <c r="E380" s="151">
        <f t="shared" si="131"/>
        <v>0</v>
      </c>
      <c r="F380" s="151">
        <f t="shared" si="131"/>
        <v>0</v>
      </c>
      <c r="G380" s="151">
        <f t="shared" si="131"/>
        <v>0</v>
      </c>
      <c r="H380" s="151">
        <f t="shared" si="131"/>
        <v>0</v>
      </c>
      <c r="I380" s="151">
        <f t="shared" si="131"/>
        <v>0</v>
      </c>
      <c r="J380" s="39"/>
      <c r="K380" s="161"/>
    </row>
    <row r="381" spans="1:11" ht="15.6" customHeight="1">
      <c r="A381" s="452"/>
      <c r="B381" s="511"/>
      <c r="C381" s="179">
        <v>2015</v>
      </c>
      <c r="D381" s="150">
        <f>E381+F381+G381+H381+I381</f>
        <v>0</v>
      </c>
      <c r="E381" s="150">
        <v>0</v>
      </c>
      <c r="F381" s="150">
        <v>0</v>
      </c>
      <c r="G381" s="150">
        <v>0</v>
      </c>
      <c r="H381" s="150">
        <v>0</v>
      </c>
      <c r="I381" s="150">
        <v>0</v>
      </c>
      <c r="J381" s="39"/>
      <c r="K381" s="161"/>
    </row>
    <row r="382" spans="1:11" ht="15.6" customHeight="1">
      <c r="A382" s="452"/>
      <c r="B382" s="511"/>
      <c r="C382" s="179">
        <v>2016</v>
      </c>
      <c r="D382" s="150">
        <f>E382+F382+G382+H382+I382</f>
        <v>0</v>
      </c>
      <c r="E382" s="150">
        <v>0</v>
      </c>
      <c r="F382" s="150">
        <v>0</v>
      </c>
      <c r="G382" s="150">
        <v>0</v>
      </c>
      <c r="H382" s="150">
        <v>0</v>
      </c>
      <c r="I382" s="150">
        <v>0</v>
      </c>
      <c r="J382" s="39"/>
      <c r="K382" s="161"/>
    </row>
    <row r="383" spans="1:11" ht="16.149999999999999" customHeight="1">
      <c r="A383" s="453"/>
      <c r="B383" s="511"/>
      <c r="C383" s="179">
        <v>2017</v>
      </c>
      <c r="D383" s="150">
        <f>E383+F383+G383+H383+I383</f>
        <v>0</v>
      </c>
      <c r="E383" s="150">
        <v>0</v>
      </c>
      <c r="F383" s="150">
        <v>0</v>
      </c>
      <c r="G383" s="150">
        <v>0</v>
      </c>
      <c r="H383" s="150">
        <v>0</v>
      </c>
      <c r="I383" s="150">
        <v>0</v>
      </c>
      <c r="J383" s="39"/>
      <c r="K383" s="161"/>
    </row>
    <row r="384" spans="1:11">
      <c r="A384" s="451" t="s">
        <v>656</v>
      </c>
      <c r="B384" s="512" t="s">
        <v>642</v>
      </c>
      <c r="C384" s="37" t="s">
        <v>19</v>
      </c>
      <c r="D384" s="151">
        <f t="shared" ref="D384:I384" si="132">D388+D395+D396</f>
        <v>0</v>
      </c>
      <c r="E384" s="151">
        <f t="shared" si="132"/>
        <v>0</v>
      </c>
      <c r="F384" s="151">
        <f t="shared" si="132"/>
        <v>0</v>
      </c>
      <c r="G384" s="151">
        <f t="shared" si="132"/>
        <v>0</v>
      </c>
      <c r="H384" s="151">
        <f t="shared" si="132"/>
        <v>0</v>
      </c>
      <c r="I384" s="151">
        <f t="shared" si="132"/>
        <v>0</v>
      </c>
      <c r="J384" s="39"/>
      <c r="K384" s="161"/>
    </row>
    <row r="385" spans="1:11" ht="15.6" customHeight="1">
      <c r="A385" s="452"/>
      <c r="B385" s="512"/>
      <c r="C385" s="179">
        <v>2015</v>
      </c>
      <c r="D385" s="150">
        <f>E385+F385+G385+H385+I385</f>
        <v>0</v>
      </c>
      <c r="E385" s="150">
        <v>0</v>
      </c>
      <c r="F385" s="150">
        <v>0</v>
      </c>
      <c r="G385" s="150">
        <v>0</v>
      </c>
      <c r="H385" s="150">
        <v>0</v>
      </c>
      <c r="I385" s="150">
        <v>0</v>
      </c>
      <c r="J385" s="39"/>
      <c r="K385" s="161"/>
    </row>
    <row r="386" spans="1:11" ht="15.6" customHeight="1">
      <c r="A386" s="452"/>
      <c r="B386" s="512"/>
      <c r="C386" s="179">
        <v>2016</v>
      </c>
      <c r="D386" s="150">
        <f>E386+F386+G386+H386+I386</f>
        <v>0</v>
      </c>
      <c r="E386" s="150">
        <v>0</v>
      </c>
      <c r="F386" s="150">
        <v>0</v>
      </c>
      <c r="G386" s="150">
        <v>0</v>
      </c>
      <c r="H386" s="150">
        <v>0</v>
      </c>
      <c r="I386" s="150">
        <v>0</v>
      </c>
      <c r="J386" s="39"/>
      <c r="K386" s="161"/>
    </row>
    <row r="387" spans="1:11" ht="15.6" customHeight="1">
      <c r="A387" s="453"/>
      <c r="B387" s="512"/>
      <c r="C387" s="179">
        <v>2017</v>
      </c>
      <c r="D387" s="150">
        <f>E387+F387+G387+H387+I387</f>
        <v>0</v>
      </c>
      <c r="E387" s="150">
        <v>0</v>
      </c>
      <c r="F387" s="150">
        <v>0</v>
      </c>
      <c r="G387" s="150">
        <v>0</v>
      </c>
      <c r="H387" s="150">
        <v>0</v>
      </c>
      <c r="I387" s="150">
        <v>0</v>
      </c>
      <c r="J387" s="39"/>
      <c r="K387" s="161"/>
    </row>
    <row r="388" spans="1:11" ht="15.6" customHeight="1">
      <c r="A388" s="451" t="s">
        <v>657</v>
      </c>
      <c r="B388" s="511" t="s">
        <v>643</v>
      </c>
      <c r="C388" s="37" t="s">
        <v>19</v>
      </c>
      <c r="D388" s="151">
        <f t="shared" ref="D388:I388" si="133">D392+D399+D400</f>
        <v>0</v>
      </c>
      <c r="E388" s="151">
        <f t="shared" si="133"/>
        <v>0</v>
      </c>
      <c r="F388" s="151">
        <f t="shared" si="133"/>
        <v>0</v>
      </c>
      <c r="G388" s="151">
        <f t="shared" si="133"/>
        <v>0</v>
      </c>
      <c r="H388" s="151">
        <f t="shared" si="133"/>
        <v>0</v>
      </c>
      <c r="I388" s="151">
        <f t="shared" si="133"/>
        <v>0</v>
      </c>
      <c r="J388" s="39"/>
      <c r="K388" s="161"/>
    </row>
    <row r="389" spans="1:11" ht="7.5" customHeight="1">
      <c r="A389" s="452"/>
      <c r="B389" s="511"/>
      <c r="C389" s="179">
        <v>2015</v>
      </c>
      <c r="D389" s="150">
        <f>E389+F389+G389+H389+I389</f>
        <v>0</v>
      </c>
      <c r="E389" s="150">
        <v>0</v>
      </c>
      <c r="F389" s="150">
        <v>0</v>
      </c>
      <c r="G389" s="150">
        <v>0</v>
      </c>
      <c r="H389" s="150">
        <v>0</v>
      </c>
      <c r="I389" s="150">
        <v>0</v>
      </c>
      <c r="J389" s="39"/>
      <c r="K389" s="161"/>
    </row>
    <row r="390" spans="1:11">
      <c r="A390" s="452"/>
      <c r="B390" s="511"/>
      <c r="C390" s="179">
        <v>2016</v>
      </c>
      <c r="D390" s="150">
        <f>E390+F390+G390+H390+I390</f>
        <v>0</v>
      </c>
      <c r="E390" s="150">
        <v>0</v>
      </c>
      <c r="F390" s="150">
        <v>0</v>
      </c>
      <c r="G390" s="150">
        <v>0</v>
      </c>
      <c r="H390" s="150">
        <v>0</v>
      </c>
      <c r="I390" s="150">
        <v>0</v>
      </c>
      <c r="J390" s="39"/>
      <c r="K390" s="161"/>
    </row>
    <row r="391" spans="1:11">
      <c r="A391" s="453"/>
      <c r="B391" s="511"/>
      <c r="C391" s="179">
        <v>2017</v>
      </c>
      <c r="D391" s="150">
        <f>E391+F391+G391+H391+I391</f>
        <v>0</v>
      </c>
      <c r="E391" s="150">
        <v>0</v>
      </c>
      <c r="F391" s="150">
        <v>0</v>
      </c>
      <c r="G391" s="150">
        <v>0</v>
      </c>
      <c r="H391" s="150">
        <v>0</v>
      </c>
      <c r="I391" s="150">
        <v>0</v>
      </c>
      <c r="J391" s="39"/>
      <c r="K391" s="161"/>
    </row>
    <row r="392" spans="1:11">
      <c r="A392" s="176"/>
      <c r="B392" s="178"/>
      <c r="C392" s="179">
        <v>2017</v>
      </c>
      <c r="D392" s="150">
        <f>E392+F392+G392+H392+I392</f>
        <v>0</v>
      </c>
      <c r="E392" s="150">
        <v>0</v>
      </c>
      <c r="F392" s="150">
        <v>0</v>
      </c>
      <c r="G392" s="150">
        <v>0</v>
      </c>
      <c r="H392" s="150">
        <v>0</v>
      </c>
      <c r="I392" s="150">
        <v>0</v>
      </c>
      <c r="J392" s="39"/>
      <c r="K392" s="161"/>
    </row>
    <row r="393" spans="1:11" ht="31.9" customHeight="1">
      <c r="A393" s="451" t="s">
        <v>658</v>
      </c>
      <c r="B393" s="512" t="s">
        <v>644</v>
      </c>
      <c r="C393" s="37" t="s">
        <v>19</v>
      </c>
      <c r="D393" s="151">
        <f t="shared" ref="D393:I393" si="134">D394+D395+D396</f>
        <v>0</v>
      </c>
      <c r="E393" s="151">
        <f t="shared" si="134"/>
        <v>0</v>
      </c>
      <c r="F393" s="151">
        <f t="shared" si="134"/>
        <v>0</v>
      </c>
      <c r="G393" s="151">
        <f t="shared" si="134"/>
        <v>0</v>
      </c>
      <c r="H393" s="151">
        <f t="shared" si="134"/>
        <v>0</v>
      </c>
      <c r="I393" s="151">
        <f t="shared" si="134"/>
        <v>0</v>
      </c>
      <c r="J393" s="39"/>
      <c r="K393" s="161"/>
    </row>
    <row r="394" spans="1:11">
      <c r="A394" s="452"/>
      <c r="B394" s="512"/>
      <c r="C394" s="179">
        <v>2015</v>
      </c>
      <c r="D394" s="150">
        <f>E394+F394+G394+H394+I394</f>
        <v>0</v>
      </c>
      <c r="E394" s="150">
        <v>0</v>
      </c>
      <c r="F394" s="150">
        <v>0</v>
      </c>
      <c r="G394" s="150">
        <v>0</v>
      </c>
      <c r="H394" s="150">
        <v>0</v>
      </c>
      <c r="I394" s="150">
        <v>0</v>
      </c>
      <c r="J394" s="39"/>
      <c r="K394" s="161"/>
    </row>
    <row r="395" spans="1:11" ht="10.9" customHeight="1">
      <c r="A395" s="452"/>
      <c r="B395" s="512"/>
      <c r="C395" s="179">
        <v>2016</v>
      </c>
      <c r="D395" s="150">
        <f>E395+F395+G395+H395+I395</f>
        <v>0</v>
      </c>
      <c r="E395" s="150">
        <v>0</v>
      </c>
      <c r="F395" s="150">
        <v>0</v>
      </c>
      <c r="G395" s="150">
        <v>0</v>
      </c>
      <c r="H395" s="150">
        <v>0</v>
      </c>
      <c r="I395" s="150">
        <v>0</v>
      </c>
      <c r="J395" s="39"/>
      <c r="K395" s="161"/>
    </row>
    <row r="396" spans="1:11">
      <c r="A396" s="453"/>
      <c r="B396" s="512"/>
      <c r="C396" s="179">
        <v>2017</v>
      </c>
      <c r="D396" s="150">
        <f>E396+F396+G396+H396+I396</f>
        <v>0</v>
      </c>
      <c r="E396" s="150">
        <v>0</v>
      </c>
      <c r="F396" s="150">
        <v>0</v>
      </c>
      <c r="G396" s="150">
        <v>0</v>
      </c>
      <c r="H396" s="150">
        <v>0</v>
      </c>
      <c r="I396" s="150">
        <v>0</v>
      </c>
      <c r="J396" s="39"/>
      <c r="K396" s="161"/>
    </row>
    <row r="397" spans="1:11" ht="13.15" customHeight="1">
      <c r="A397" s="451" t="s">
        <v>659</v>
      </c>
      <c r="B397" s="182" t="s">
        <v>645</v>
      </c>
      <c r="C397" s="37" t="s">
        <v>19</v>
      </c>
      <c r="D397" s="151">
        <f t="shared" ref="D397:I397" si="135">D398+D399+D400</f>
        <v>0</v>
      </c>
      <c r="E397" s="151">
        <f t="shared" si="135"/>
        <v>0</v>
      </c>
      <c r="F397" s="151">
        <f t="shared" si="135"/>
        <v>0</v>
      </c>
      <c r="G397" s="151">
        <f t="shared" si="135"/>
        <v>0</v>
      </c>
      <c r="H397" s="151">
        <f t="shared" si="135"/>
        <v>0</v>
      </c>
      <c r="I397" s="151">
        <f t="shared" si="135"/>
        <v>0</v>
      </c>
      <c r="J397" s="39"/>
      <c r="K397" s="161"/>
    </row>
    <row r="398" spans="1:11">
      <c r="A398" s="452"/>
      <c r="B398" s="183"/>
      <c r="C398" s="179">
        <v>2015</v>
      </c>
      <c r="D398" s="150">
        <f>E398+F398+G398+H398+I398</f>
        <v>0</v>
      </c>
      <c r="E398" s="150">
        <v>0</v>
      </c>
      <c r="F398" s="150">
        <v>0</v>
      </c>
      <c r="G398" s="150">
        <v>0</v>
      </c>
      <c r="H398" s="150">
        <v>0</v>
      </c>
      <c r="I398" s="150">
        <v>0</v>
      </c>
      <c r="J398" s="39"/>
      <c r="K398" s="161"/>
    </row>
    <row r="399" spans="1:11">
      <c r="A399" s="452"/>
      <c r="B399" s="183"/>
      <c r="C399" s="179">
        <v>2016</v>
      </c>
      <c r="D399" s="150">
        <f>E399+F399+G399+H399+I399</f>
        <v>0</v>
      </c>
      <c r="E399" s="150">
        <v>0</v>
      </c>
      <c r="F399" s="150">
        <v>0</v>
      </c>
      <c r="G399" s="150">
        <v>0</v>
      </c>
      <c r="H399" s="150">
        <v>0</v>
      </c>
      <c r="I399" s="150">
        <v>0</v>
      </c>
      <c r="J399" s="39"/>
      <c r="K399" s="161"/>
    </row>
    <row r="400" spans="1:11">
      <c r="A400" s="453"/>
      <c r="B400" s="184"/>
      <c r="C400" s="179">
        <v>2017</v>
      </c>
      <c r="D400" s="150">
        <f>E400+F400+G400+H400+I400</f>
        <v>0</v>
      </c>
      <c r="E400" s="150">
        <v>0</v>
      </c>
      <c r="F400" s="150">
        <v>0</v>
      </c>
      <c r="G400" s="150">
        <v>0</v>
      </c>
      <c r="H400" s="150">
        <v>0</v>
      </c>
      <c r="I400" s="150">
        <v>0</v>
      </c>
      <c r="J400" s="39"/>
      <c r="K400" s="161"/>
    </row>
    <row r="401" spans="1:11" ht="36" customHeight="1">
      <c r="A401" s="451" t="s">
        <v>660</v>
      </c>
      <c r="B401" s="481" t="s">
        <v>646</v>
      </c>
      <c r="C401" s="37" t="s">
        <v>19</v>
      </c>
      <c r="D401" s="151">
        <f t="shared" ref="D401:I401" si="136">D402+D403+D424</f>
        <v>0</v>
      </c>
      <c r="E401" s="151">
        <f t="shared" si="136"/>
        <v>0</v>
      </c>
      <c r="F401" s="151">
        <f t="shared" si="136"/>
        <v>0</v>
      </c>
      <c r="G401" s="151">
        <f t="shared" si="136"/>
        <v>0</v>
      </c>
      <c r="H401" s="151">
        <f t="shared" si="136"/>
        <v>0</v>
      </c>
      <c r="I401" s="151">
        <f t="shared" si="136"/>
        <v>0</v>
      </c>
      <c r="J401" s="39"/>
      <c r="K401" s="161"/>
    </row>
    <row r="402" spans="1:11">
      <c r="A402" s="452"/>
      <c r="B402" s="482"/>
      <c r="C402" s="179">
        <v>2015</v>
      </c>
      <c r="D402" s="150">
        <f>E402+F402+G402+H402+I402</f>
        <v>0</v>
      </c>
      <c r="E402" s="150">
        <v>0</v>
      </c>
      <c r="F402" s="150">
        <v>0</v>
      </c>
      <c r="G402" s="150">
        <v>0</v>
      </c>
      <c r="H402" s="150">
        <v>0</v>
      </c>
      <c r="I402" s="150">
        <v>0</v>
      </c>
      <c r="J402" s="39"/>
      <c r="K402" s="161"/>
    </row>
    <row r="403" spans="1:11">
      <c r="A403" s="452"/>
      <c r="B403" s="482"/>
      <c r="C403" s="179">
        <v>2016</v>
      </c>
      <c r="D403" s="150">
        <f>E403+F403+G403+H403+I403</f>
        <v>0</v>
      </c>
      <c r="E403" s="150">
        <v>0</v>
      </c>
      <c r="F403" s="150">
        <v>0</v>
      </c>
      <c r="G403" s="150">
        <v>0</v>
      </c>
      <c r="H403" s="150">
        <v>0</v>
      </c>
      <c r="I403" s="150">
        <v>0</v>
      </c>
      <c r="J403" s="39"/>
      <c r="K403" s="161"/>
    </row>
    <row r="404" spans="1:11">
      <c r="A404" s="453"/>
      <c r="B404" s="482"/>
      <c r="C404" s="179">
        <v>2017</v>
      </c>
      <c r="D404" s="150"/>
      <c r="E404" s="150"/>
      <c r="F404" s="150"/>
      <c r="G404" s="150"/>
      <c r="H404" s="150"/>
      <c r="I404" s="150"/>
      <c r="J404" s="39"/>
      <c r="K404" s="161"/>
    </row>
    <row r="405" spans="1:11" ht="15.6" customHeight="1">
      <c r="A405" s="451" t="s">
        <v>661</v>
      </c>
      <c r="B405" s="484" t="s">
        <v>647</v>
      </c>
      <c r="C405" s="37" t="s">
        <v>19</v>
      </c>
      <c r="D405" s="151">
        <v>0</v>
      </c>
      <c r="E405" s="151">
        <v>0</v>
      </c>
      <c r="F405" s="151">
        <v>0</v>
      </c>
      <c r="G405" s="151">
        <v>0</v>
      </c>
      <c r="H405" s="151">
        <v>0</v>
      </c>
      <c r="I405" s="151">
        <f>I406+I407+I428</f>
        <v>0</v>
      </c>
      <c r="J405" s="39"/>
      <c r="K405" s="161"/>
    </row>
    <row r="406" spans="1:11">
      <c r="A406" s="452"/>
      <c r="B406" s="485"/>
      <c r="C406" s="179">
        <v>2015</v>
      </c>
      <c r="D406" s="150">
        <f>E406+F406+G406+H406+I406</f>
        <v>0</v>
      </c>
      <c r="E406" s="150">
        <v>0</v>
      </c>
      <c r="F406" s="150">
        <v>0</v>
      </c>
      <c r="G406" s="150">
        <v>0</v>
      </c>
      <c r="H406" s="150">
        <v>0</v>
      </c>
      <c r="I406" s="150">
        <v>0</v>
      </c>
      <c r="J406" s="39"/>
      <c r="K406" s="161"/>
    </row>
    <row r="407" spans="1:11">
      <c r="A407" s="452"/>
      <c r="B407" s="485"/>
      <c r="C407" s="179">
        <v>2016</v>
      </c>
      <c r="D407" s="150">
        <f>E407+F407+G407+H407+I407</f>
        <v>0</v>
      </c>
      <c r="E407" s="150">
        <v>0</v>
      </c>
      <c r="F407" s="150">
        <v>0</v>
      </c>
      <c r="G407" s="150">
        <v>0</v>
      </c>
      <c r="H407" s="150">
        <v>0</v>
      </c>
      <c r="I407" s="150">
        <v>0</v>
      </c>
      <c r="J407" s="39"/>
      <c r="K407" s="161"/>
    </row>
    <row r="408" spans="1:11">
      <c r="A408" s="453"/>
      <c r="B408" s="486"/>
      <c r="C408" s="179">
        <v>2017</v>
      </c>
      <c r="D408" s="150">
        <f>E408+F408+G408+H408+I408</f>
        <v>0</v>
      </c>
      <c r="E408" s="150">
        <v>0</v>
      </c>
      <c r="F408" s="150">
        <v>0</v>
      </c>
      <c r="G408" s="150">
        <v>0</v>
      </c>
      <c r="H408" s="150">
        <v>0</v>
      </c>
      <c r="I408" s="150">
        <v>0</v>
      </c>
      <c r="J408" s="39"/>
      <c r="K408" s="161"/>
    </row>
    <row r="409" spans="1:11">
      <c r="A409" s="451" t="s">
        <v>662</v>
      </c>
      <c r="B409" s="189"/>
      <c r="C409" s="37" t="s">
        <v>19</v>
      </c>
      <c r="D409" s="151">
        <v>0</v>
      </c>
      <c r="E409" s="151">
        <v>0</v>
      </c>
      <c r="F409" s="151">
        <v>0</v>
      </c>
      <c r="G409" s="151">
        <v>0</v>
      </c>
      <c r="H409" s="151">
        <v>0</v>
      </c>
      <c r="I409" s="151">
        <f>I410+I411+I432</f>
        <v>0</v>
      </c>
      <c r="J409" s="39"/>
      <c r="K409" s="161"/>
    </row>
    <row r="410" spans="1:11">
      <c r="A410" s="452"/>
      <c r="B410" s="485" t="s">
        <v>648</v>
      </c>
      <c r="C410" s="179">
        <v>2015</v>
      </c>
      <c r="D410" s="150">
        <f>E410+F410+G410+H410+I410</f>
        <v>0</v>
      </c>
      <c r="E410" s="150">
        <v>0</v>
      </c>
      <c r="F410" s="150">
        <v>0</v>
      </c>
      <c r="G410" s="150">
        <v>0</v>
      </c>
      <c r="H410" s="150">
        <v>0</v>
      </c>
      <c r="I410" s="150">
        <v>0</v>
      </c>
      <c r="J410" s="39"/>
      <c r="K410" s="161"/>
    </row>
    <row r="411" spans="1:11" ht="23.45" customHeight="1">
      <c r="A411" s="452"/>
      <c r="B411" s="485"/>
      <c r="C411" s="179">
        <v>2016</v>
      </c>
      <c r="D411" s="150">
        <f>E411+F411+G411+H411+I411</f>
        <v>0</v>
      </c>
      <c r="E411" s="150">
        <v>0</v>
      </c>
      <c r="F411" s="150">
        <v>0</v>
      </c>
      <c r="G411" s="150">
        <v>0</v>
      </c>
      <c r="H411" s="150">
        <v>0</v>
      </c>
      <c r="I411" s="150">
        <v>0</v>
      </c>
      <c r="J411" s="39"/>
      <c r="K411" s="161"/>
    </row>
    <row r="412" spans="1:11">
      <c r="A412" s="453"/>
      <c r="B412" s="486"/>
      <c r="C412" s="179">
        <v>2017</v>
      </c>
      <c r="D412" s="150">
        <f>E412+F412+G412+H412+I412</f>
        <v>0</v>
      </c>
      <c r="E412" s="150">
        <v>0</v>
      </c>
      <c r="F412" s="150">
        <v>0</v>
      </c>
      <c r="G412" s="150">
        <v>0</v>
      </c>
      <c r="H412" s="150">
        <v>0</v>
      </c>
      <c r="I412" s="150">
        <v>0</v>
      </c>
      <c r="J412" s="39"/>
      <c r="K412" s="161"/>
    </row>
    <row r="413" spans="1:11">
      <c r="A413" s="451" t="s">
        <v>663</v>
      </c>
      <c r="B413" s="478" t="s">
        <v>649</v>
      </c>
      <c r="C413" s="37" t="s">
        <v>19</v>
      </c>
      <c r="D413" s="151">
        <v>0</v>
      </c>
      <c r="E413" s="151">
        <f>E414+E415+E432</f>
        <v>0</v>
      </c>
      <c r="F413" s="151">
        <v>0</v>
      </c>
      <c r="G413" s="151">
        <v>0</v>
      </c>
      <c r="H413" s="151">
        <v>0</v>
      </c>
      <c r="I413" s="151">
        <f>I414+I415+I432</f>
        <v>0</v>
      </c>
      <c r="J413" s="39"/>
      <c r="K413" s="161"/>
    </row>
    <row r="414" spans="1:11">
      <c r="A414" s="452"/>
      <c r="B414" s="479"/>
      <c r="C414" s="179">
        <v>2015</v>
      </c>
      <c r="D414" s="150">
        <f>E414+F414+G414+H414+I414</f>
        <v>0</v>
      </c>
      <c r="E414" s="150">
        <v>0</v>
      </c>
      <c r="F414" s="150">
        <v>0</v>
      </c>
      <c r="G414" s="150">
        <v>0</v>
      </c>
      <c r="H414" s="150">
        <v>0</v>
      </c>
      <c r="I414" s="150">
        <v>0</v>
      </c>
      <c r="J414" s="39"/>
      <c r="K414" s="161"/>
    </row>
    <row r="415" spans="1:11">
      <c r="A415" s="452"/>
      <c r="B415" s="479"/>
      <c r="C415" s="179">
        <v>2016</v>
      </c>
      <c r="D415" s="150">
        <f>E415+F415+G415+H415+I415</f>
        <v>0</v>
      </c>
      <c r="E415" s="150">
        <v>0</v>
      </c>
      <c r="F415" s="150">
        <v>0</v>
      </c>
      <c r="G415" s="150">
        <v>0</v>
      </c>
      <c r="H415" s="150">
        <v>0</v>
      </c>
      <c r="I415" s="150">
        <v>0</v>
      </c>
      <c r="J415" s="39"/>
      <c r="K415" s="161"/>
    </row>
    <row r="416" spans="1:11">
      <c r="A416" s="453"/>
      <c r="B416" s="480"/>
      <c r="C416" s="179">
        <v>2017</v>
      </c>
      <c r="D416" s="150">
        <f>E416+F416+G416+H416+I416</f>
        <v>0</v>
      </c>
      <c r="E416" s="150">
        <v>0</v>
      </c>
      <c r="F416" s="150">
        <v>0</v>
      </c>
      <c r="G416" s="150">
        <v>0</v>
      </c>
      <c r="H416" s="150">
        <v>0</v>
      </c>
      <c r="I416" s="150">
        <v>0</v>
      </c>
      <c r="J416" s="39"/>
      <c r="K416" s="161"/>
    </row>
    <row r="417" spans="1:11" ht="48" customHeight="1">
      <c r="A417" s="451" t="s">
        <v>664</v>
      </c>
      <c r="B417" s="478" t="s">
        <v>650</v>
      </c>
      <c r="C417" s="37" t="s">
        <v>19</v>
      </c>
      <c r="D417" s="151">
        <v>0</v>
      </c>
      <c r="E417" s="151">
        <f t="shared" ref="E417" si="137">E418+E419+E436</f>
        <v>8.2619999999999999E-2</v>
      </c>
      <c r="F417" s="151">
        <v>0</v>
      </c>
      <c r="G417" s="151">
        <v>0</v>
      </c>
      <c r="H417" s="151">
        <v>0</v>
      </c>
      <c r="I417" s="151">
        <f t="shared" ref="I417" si="138">I418+I419+I436</f>
        <v>0</v>
      </c>
      <c r="J417" s="39"/>
      <c r="K417" s="161"/>
    </row>
    <row r="418" spans="1:11">
      <c r="A418" s="452"/>
      <c r="B418" s="479"/>
      <c r="C418" s="179">
        <v>2015</v>
      </c>
      <c r="D418" s="150">
        <f>E418+F418+G418+H418+I418</f>
        <v>0</v>
      </c>
      <c r="E418" s="150">
        <v>0</v>
      </c>
      <c r="F418" s="150">
        <v>0</v>
      </c>
      <c r="G418" s="150">
        <v>0</v>
      </c>
      <c r="H418" s="150">
        <v>0</v>
      </c>
      <c r="I418" s="150">
        <v>0</v>
      </c>
      <c r="J418" s="39"/>
      <c r="K418" s="161"/>
    </row>
    <row r="419" spans="1:11">
      <c r="A419" s="452"/>
      <c r="B419" s="479"/>
      <c r="C419" s="179">
        <v>2016</v>
      </c>
      <c r="D419" s="150">
        <f>E419+F419+G419+H419+I419</f>
        <v>0</v>
      </c>
      <c r="E419" s="150">
        <v>0</v>
      </c>
      <c r="F419" s="150">
        <v>0</v>
      </c>
      <c r="G419" s="150">
        <v>0</v>
      </c>
      <c r="H419" s="150">
        <v>0</v>
      </c>
      <c r="I419" s="150">
        <v>0</v>
      </c>
      <c r="J419" s="39"/>
      <c r="K419" s="161"/>
    </row>
    <row r="420" spans="1:11">
      <c r="A420" s="453"/>
      <c r="B420" s="480"/>
      <c r="C420" s="179">
        <v>2017</v>
      </c>
      <c r="D420" s="150">
        <f>E420+F420+G420+H420+I420</f>
        <v>0</v>
      </c>
      <c r="E420" s="150">
        <v>0</v>
      </c>
      <c r="F420" s="150">
        <v>0</v>
      </c>
      <c r="G420" s="150">
        <v>0</v>
      </c>
      <c r="H420" s="150">
        <v>0</v>
      </c>
      <c r="I420" s="150">
        <v>0</v>
      </c>
      <c r="J420" s="39"/>
      <c r="K420" s="161"/>
    </row>
    <row r="421" spans="1:11">
      <c r="A421" s="451" t="s">
        <v>665</v>
      </c>
      <c r="B421" s="481" t="s">
        <v>651</v>
      </c>
      <c r="C421" s="37" t="s">
        <v>19</v>
      </c>
      <c r="D421" s="151">
        <v>0</v>
      </c>
      <c r="E421" s="151">
        <f t="shared" ref="E421" si="139">E422+E423+E440</f>
        <v>0</v>
      </c>
      <c r="F421" s="151">
        <v>0</v>
      </c>
      <c r="G421" s="151">
        <v>0</v>
      </c>
      <c r="H421" s="151">
        <v>0</v>
      </c>
      <c r="I421" s="151">
        <f t="shared" ref="I421" si="140">I422+I423+I440</f>
        <v>0</v>
      </c>
      <c r="J421" s="39"/>
      <c r="K421" s="161"/>
    </row>
    <row r="422" spans="1:11">
      <c r="A422" s="452"/>
      <c r="B422" s="482"/>
      <c r="C422" s="179">
        <v>2015</v>
      </c>
      <c r="D422" s="150">
        <f>E422+F422+G422+H422+I422</f>
        <v>0</v>
      </c>
      <c r="E422" s="150">
        <v>0</v>
      </c>
      <c r="F422" s="150">
        <v>0</v>
      </c>
      <c r="G422" s="150">
        <v>0</v>
      </c>
      <c r="H422" s="150">
        <v>0</v>
      </c>
      <c r="I422" s="150">
        <v>0</v>
      </c>
      <c r="J422" s="39"/>
      <c r="K422" s="161"/>
    </row>
    <row r="423" spans="1:11">
      <c r="A423" s="452"/>
      <c r="B423" s="482"/>
      <c r="C423" s="179">
        <v>2016</v>
      </c>
      <c r="D423" s="150">
        <f>E423+F423+G423+H423+I423</f>
        <v>0</v>
      </c>
      <c r="E423" s="150">
        <v>0</v>
      </c>
      <c r="F423" s="150">
        <v>0</v>
      </c>
      <c r="G423" s="150">
        <v>0</v>
      </c>
      <c r="H423" s="150">
        <v>0</v>
      </c>
      <c r="I423" s="150">
        <v>0</v>
      </c>
      <c r="J423" s="39"/>
      <c r="K423" s="161"/>
    </row>
    <row r="424" spans="1:11" ht="23.45" customHeight="1">
      <c r="A424" s="453"/>
      <c r="B424" s="483"/>
      <c r="C424" s="179">
        <v>2017</v>
      </c>
      <c r="D424" s="150">
        <f>E424+F424+G424+H424+I424</f>
        <v>0</v>
      </c>
      <c r="E424" s="150">
        <v>0</v>
      </c>
      <c r="F424" s="150">
        <v>0</v>
      </c>
      <c r="G424" s="150">
        <v>0</v>
      </c>
      <c r="H424" s="150">
        <v>0</v>
      </c>
      <c r="I424" s="150">
        <v>0</v>
      </c>
      <c r="J424" s="39"/>
      <c r="K424" s="161"/>
    </row>
    <row r="425" spans="1:11">
      <c r="A425" s="449" t="s">
        <v>458</v>
      </c>
      <c r="B425" s="447" t="s">
        <v>459</v>
      </c>
      <c r="C425" s="37" t="s">
        <v>19</v>
      </c>
      <c r="D425" s="151">
        <f>D426+D427+D428</f>
        <v>51.620400000000004</v>
      </c>
      <c r="E425" s="151">
        <f t="shared" ref="E425:I425" si="141">E426+E427+E428</f>
        <v>8.2619999999999999E-2</v>
      </c>
      <c r="F425" s="151">
        <f t="shared" si="141"/>
        <v>23.208779999999997</v>
      </c>
      <c r="G425" s="151">
        <f t="shared" si="141"/>
        <v>18.71754</v>
      </c>
      <c r="H425" s="151">
        <f t="shared" si="141"/>
        <v>9.6114599999999992</v>
      </c>
      <c r="I425" s="151">
        <f t="shared" si="141"/>
        <v>0</v>
      </c>
      <c r="J425" s="39">
        <f t="shared" si="119"/>
        <v>51.620399999999997</v>
      </c>
      <c r="K425" s="161"/>
    </row>
    <row r="426" spans="1:11">
      <c r="A426" s="449"/>
      <c r="B426" s="447"/>
      <c r="C426" s="179">
        <v>2015</v>
      </c>
      <c r="D426" s="150">
        <f>D430+D434+D438</f>
        <v>7.3440000000000003</v>
      </c>
      <c r="E426" s="150">
        <f t="shared" ref="E426:I426" si="142">E430+E434+E438</f>
        <v>0</v>
      </c>
      <c r="F426" s="150">
        <f t="shared" si="142"/>
        <v>2.2031999999999998</v>
      </c>
      <c r="G426" s="150">
        <f t="shared" si="142"/>
        <v>2.9376000000000002</v>
      </c>
      <c r="H426" s="150">
        <f t="shared" si="142"/>
        <v>2.2031999999999998</v>
      </c>
      <c r="I426" s="150">
        <f t="shared" si="142"/>
        <v>0</v>
      </c>
      <c r="J426" s="39">
        <f t="shared" si="119"/>
        <v>7.3440000000000003</v>
      </c>
      <c r="K426" s="161"/>
    </row>
    <row r="427" spans="1:11">
      <c r="A427" s="449"/>
      <c r="B427" s="447"/>
      <c r="C427" s="179">
        <v>2016</v>
      </c>
      <c r="D427" s="150">
        <f>D431+D435+D439</f>
        <v>12.3108</v>
      </c>
      <c r="E427" s="150">
        <f t="shared" ref="E427:I427" si="143">E431+E435+E439</f>
        <v>0</v>
      </c>
      <c r="F427" s="150">
        <f t="shared" si="143"/>
        <v>6.2674599999999998</v>
      </c>
      <c r="G427" s="150">
        <f t="shared" si="143"/>
        <v>4.28078</v>
      </c>
      <c r="H427" s="150">
        <f t="shared" si="143"/>
        <v>1.7625599999999999</v>
      </c>
      <c r="I427" s="150">
        <f t="shared" si="143"/>
        <v>0</v>
      </c>
      <c r="J427" s="39">
        <f t="shared" si="119"/>
        <v>12.3108</v>
      </c>
      <c r="K427" s="161"/>
    </row>
    <row r="428" spans="1:11">
      <c r="A428" s="449"/>
      <c r="B428" s="447"/>
      <c r="C428" s="179">
        <v>2017</v>
      </c>
      <c r="D428" s="150">
        <f>D432+D436+D440</f>
        <v>31.965599999999998</v>
      </c>
      <c r="E428" s="150">
        <f t="shared" ref="E428:I428" si="144">E432+E436+E440</f>
        <v>8.2619999999999999E-2</v>
      </c>
      <c r="F428" s="150">
        <f t="shared" si="144"/>
        <v>14.738119999999999</v>
      </c>
      <c r="G428" s="150">
        <f t="shared" si="144"/>
        <v>11.49916</v>
      </c>
      <c r="H428" s="150">
        <f t="shared" si="144"/>
        <v>5.6456999999999997</v>
      </c>
      <c r="I428" s="150">
        <f t="shared" si="144"/>
        <v>0</v>
      </c>
      <c r="J428" s="39">
        <f t="shared" si="119"/>
        <v>31.965599999999995</v>
      </c>
      <c r="K428" s="161"/>
    </row>
    <row r="429" spans="1:11" ht="12.75" customHeight="1">
      <c r="A429" s="449" t="s">
        <v>460</v>
      </c>
      <c r="B429" s="440" t="s">
        <v>652</v>
      </c>
      <c r="C429" s="37" t="s">
        <v>19</v>
      </c>
      <c r="D429" s="151">
        <f t="shared" ref="D429:I429" si="145">D430+D431+D432</f>
        <v>23.500800000000002</v>
      </c>
      <c r="E429" s="151">
        <f t="shared" si="145"/>
        <v>0</v>
      </c>
      <c r="F429" s="151">
        <f t="shared" si="145"/>
        <v>7.0502399999999996</v>
      </c>
      <c r="G429" s="151">
        <f t="shared" si="145"/>
        <v>9.4003200000000007</v>
      </c>
      <c r="H429" s="151">
        <f t="shared" si="145"/>
        <v>7.0502399999999996</v>
      </c>
      <c r="I429" s="151">
        <f t="shared" si="145"/>
        <v>0</v>
      </c>
      <c r="J429" s="39">
        <f t="shared" si="119"/>
        <v>23.500799999999998</v>
      </c>
      <c r="K429" s="161"/>
    </row>
    <row r="430" spans="1:11">
      <c r="A430" s="449"/>
      <c r="B430" s="440"/>
      <c r="C430" s="179">
        <v>2015</v>
      </c>
      <c r="D430" s="150">
        <f>E430+F430+G430+H430+I430</f>
        <v>7.3440000000000003</v>
      </c>
      <c r="E430" s="150">
        <v>0</v>
      </c>
      <c r="F430" s="150">
        <v>2.2031999999999998</v>
      </c>
      <c r="G430" s="150">
        <v>2.9376000000000002</v>
      </c>
      <c r="H430" s="150">
        <v>2.2031999999999998</v>
      </c>
      <c r="I430" s="150">
        <v>0</v>
      </c>
      <c r="J430" s="39">
        <f t="shared" si="119"/>
        <v>7.3440000000000003</v>
      </c>
      <c r="K430" s="161"/>
    </row>
    <row r="431" spans="1:11">
      <c r="A431" s="449"/>
      <c r="B431" s="440"/>
      <c r="C431" s="179">
        <v>2016</v>
      </c>
      <c r="D431" s="150">
        <f>E431+F431+G431+H431+I431</f>
        <v>5.8751999999999995</v>
      </c>
      <c r="E431" s="150">
        <v>0</v>
      </c>
      <c r="F431" s="150">
        <v>1.7625599999999999</v>
      </c>
      <c r="G431" s="150">
        <v>2.3500800000000002</v>
      </c>
      <c r="H431" s="150">
        <v>1.7625599999999999</v>
      </c>
      <c r="I431" s="150">
        <v>0</v>
      </c>
      <c r="J431" s="39">
        <f t="shared" si="119"/>
        <v>5.8751999999999995</v>
      </c>
      <c r="K431" s="161"/>
    </row>
    <row r="432" spans="1:11" ht="44.45" customHeight="1">
      <c r="A432" s="449"/>
      <c r="B432" s="440"/>
      <c r="C432" s="179">
        <v>2017</v>
      </c>
      <c r="D432" s="150">
        <f>E432+F432+G432+H432+I432</f>
        <v>10.281600000000001</v>
      </c>
      <c r="E432" s="150">
        <v>0</v>
      </c>
      <c r="F432" s="150">
        <v>3.0844800000000001</v>
      </c>
      <c r="G432" s="150">
        <v>4.1126399999999999</v>
      </c>
      <c r="H432" s="150">
        <v>3.0844800000000001</v>
      </c>
      <c r="I432" s="150">
        <v>0</v>
      </c>
      <c r="J432" s="39">
        <f t="shared" si="119"/>
        <v>10.281600000000001</v>
      </c>
      <c r="K432" s="161"/>
    </row>
    <row r="433" spans="1:11" ht="12.75" customHeight="1">
      <c r="A433" s="449" t="s">
        <v>462</v>
      </c>
      <c r="B433" s="440" t="s">
        <v>463</v>
      </c>
      <c r="C433" s="37" t="s">
        <v>19</v>
      </c>
      <c r="D433" s="151">
        <f t="shared" ref="D433:I433" si="146">D434+D435+D436</f>
        <v>8.8127999999999993</v>
      </c>
      <c r="E433" s="151">
        <f t="shared" si="146"/>
        <v>8.2619999999999999E-2</v>
      </c>
      <c r="F433" s="151">
        <f t="shared" si="146"/>
        <v>2.64384</v>
      </c>
      <c r="G433" s="151">
        <f t="shared" si="146"/>
        <v>3.5251199999999998</v>
      </c>
      <c r="H433" s="151">
        <f t="shared" si="146"/>
        <v>2.5612200000000001</v>
      </c>
      <c r="I433" s="151">
        <f t="shared" si="146"/>
        <v>0</v>
      </c>
      <c r="J433" s="39">
        <f t="shared" si="119"/>
        <v>8.8127999999999993</v>
      </c>
      <c r="K433" s="161"/>
    </row>
    <row r="434" spans="1:11">
      <c r="A434" s="449"/>
      <c r="B434" s="440"/>
      <c r="C434" s="179">
        <v>2015</v>
      </c>
      <c r="D434" s="150">
        <f>E434+F434+G434+H434+I434</f>
        <v>0</v>
      </c>
      <c r="E434" s="154">
        <v>0</v>
      </c>
      <c r="F434" s="154">
        <v>0</v>
      </c>
      <c r="G434" s="154">
        <v>0</v>
      </c>
      <c r="H434" s="154">
        <v>0</v>
      </c>
      <c r="I434" s="154">
        <v>0</v>
      </c>
      <c r="J434" s="39">
        <f t="shared" si="119"/>
        <v>0</v>
      </c>
      <c r="K434" s="161"/>
    </row>
    <row r="435" spans="1:11">
      <c r="A435" s="449"/>
      <c r="B435" s="440"/>
      <c r="C435" s="179">
        <v>2016</v>
      </c>
      <c r="D435" s="151">
        <v>0</v>
      </c>
      <c r="E435" s="151">
        <v>0</v>
      </c>
      <c r="F435" s="151">
        <v>0</v>
      </c>
      <c r="G435" s="151">
        <v>0</v>
      </c>
      <c r="H435" s="151">
        <v>0</v>
      </c>
      <c r="I435" s="151">
        <v>0</v>
      </c>
      <c r="J435" s="39">
        <f t="shared" si="119"/>
        <v>0</v>
      </c>
      <c r="K435" s="161"/>
    </row>
    <row r="436" spans="1:11">
      <c r="A436" s="449"/>
      <c r="B436" s="440"/>
      <c r="C436" s="179">
        <v>2017</v>
      </c>
      <c r="D436" s="150">
        <f>E436+F436+G436+H436+I436</f>
        <v>8.8127999999999993</v>
      </c>
      <c r="E436" s="187">
        <f>82.62/1000</f>
        <v>8.2619999999999999E-2</v>
      </c>
      <c r="F436" s="154">
        <v>2.64384</v>
      </c>
      <c r="G436" s="154">
        <v>3.5251199999999998</v>
      </c>
      <c r="H436" s="154">
        <v>2.5612200000000001</v>
      </c>
      <c r="I436" s="154">
        <v>0</v>
      </c>
      <c r="J436" s="39">
        <f t="shared" si="119"/>
        <v>8.8127999999999993</v>
      </c>
      <c r="K436" s="161"/>
    </row>
    <row r="437" spans="1:11" ht="12.75" customHeight="1">
      <c r="A437" s="449" t="s">
        <v>464</v>
      </c>
      <c r="B437" s="440" t="s">
        <v>619</v>
      </c>
      <c r="C437" s="37" t="s">
        <v>19</v>
      </c>
      <c r="D437" s="151">
        <f t="shared" ref="D437:I437" si="147">D438+D439+D440</f>
        <v>19.306799999999999</v>
      </c>
      <c r="E437" s="151">
        <f t="shared" si="147"/>
        <v>0</v>
      </c>
      <c r="F437" s="151">
        <f t="shared" si="147"/>
        <v>13.514699999999998</v>
      </c>
      <c r="G437" s="151">
        <f t="shared" si="147"/>
        <v>5.7921000000000005</v>
      </c>
      <c r="H437" s="151">
        <f t="shared" si="147"/>
        <v>0</v>
      </c>
      <c r="I437" s="151">
        <f t="shared" si="147"/>
        <v>0</v>
      </c>
      <c r="J437" s="39">
        <f t="shared" si="119"/>
        <v>19.306799999999999</v>
      </c>
      <c r="K437" s="161"/>
    </row>
    <row r="438" spans="1:11">
      <c r="A438" s="449"/>
      <c r="B438" s="440"/>
      <c r="C438" s="179">
        <v>2015</v>
      </c>
      <c r="D438" s="150">
        <f>E438+F438+G438+H438+I438</f>
        <v>0</v>
      </c>
      <c r="E438" s="150">
        <v>0</v>
      </c>
      <c r="F438" s="154">
        <v>0</v>
      </c>
      <c r="G438" s="154">
        <v>0</v>
      </c>
      <c r="H438" s="150">
        <v>0</v>
      </c>
      <c r="I438" s="150">
        <v>0</v>
      </c>
      <c r="J438" s="39">
        <f t="shared" si="119"/>
        <v>0</v>
      </c>
      <c r="K438" s="161"/>
    </row>
    <row r="439" spans="1:11">
      <c r="A439" s="449"/>
      <c r="B439" s="440"/>
      <c r="C439" s="179">
        <v>2016</v>
      </c>
      <c r="D439" s="150">
        <f>E439+F439+G439+H439+I439</f>
        <v>6.4356</v>
      </c>
      <c r="E439" s="154">
        <v>0</v>
      </c>
      <c r="F439" s="154">
        <v>4.5049000000000001</v>
      </c>
      <c r="G439" s="154">
        <f>1930.7/1000</f>
        <v>1.9307000000000001</v>
      </c>
      <c r="H439" s="154">
        <v>0</v>
      </c>
      <c r="I439" s="154">
        <v>0</v>
      </c>
      <c r="J439" s="39">
        <f t="shared" si="119"/>
        <v>6.4356</v>
      </c>
      <c r="K439" s="161"/>
    </row>
    <row r="440" spans="1:11">
      <c r="A440" s="449"/>
      <c r="B440" s="440"/>
      <c r="C440" s="179">
        <v>2017</v>
      </c>
      <c r="D440" s="150">
        <f>E440+F440+G440+H440+I440</f>
        <v>12.871199999999998</v>
      </c>
      <c r="E440" s="154">
        <v>0</v>
      </c>
      <c r="F440" s="154">
        <f>9009.8/1000</f>
        <v>9.0097999999999985</v>
      </c>
      <c r="G440" s="154">
        <v>3.8614000000000002</v>
      </c>
      <c r="H440" s="154">
        <v>0</v>
      </c>
      <c r="I440" s="154">
        <v>0</v>
      </c>
      <c r="J440" s="39">
        <f t="shared" si="119"/>
        <v>12.871199999999998</v>
      </c>
      <c r="K440" s="161"/>
    </row>
    <row r="441" spans="1:11" s="40" customFormat="1">
      <c r="A441" s="449" t="s">
        <v>466</v>
      </c>
      <c r="B441" s="458" t="s">
        <v>467</v>
      </c>
      <c r="C441" s="37" t="s">
        <v>19</v>
      </c>
      <c r="D441" s="149">
        <f>D442+D443+D444</f>
        <v>11</v>
      </c>
      <c r="E441" s="149">
        <f>E442+E443+E444</f>
        <v>0</v>
      </c>
      <c r="F441" s="149">
        <f>F442+F443+F444</f>
        <v>0</v>
      </c>
      <c r="G441" s="149">
        <f>G442+G443+G444</f>
        <v>0</v>
      </c>
      <c r="H441" s="149">
        <f>H442+H443+H444</f>
        <v>11</v>
      </c>
      <c r="I441" s="149">
        <v>0</v>
      </c>
      <c r="J441" s="39">
        <f t="shared" si="119"/>
        <v>11</v>
      </c>
    </row>
    <row r="442" spans="1:11" s="40" customFormat="1">
      <c r="A442" s="449"/>
      <c r="B442" s="458"/>
      <c r="C442" s="37">
        <v>2015</v>
      </c>
      <c r="D442" s="149">
        <f t="shared" ref="D442:H443" si="148">D446+D450+D454+D458+D462+D466</f>
        <v>5.5</v>
      </c>
      <c r="E442" s="149">
        <f t="shared" si="148"/>
        <v>0</v>
      </c>
      <c r="F442" s="149">
        <f t="shared" si="148"/>
        <v>0</v>
      </c>
      <c r="G442" s="149">
        <f t="shared" si="148"/>
        <v>0</v>
      </c>
      <c r="H442" s="149">
        <f t="shared" si="148"/>
        <v>5.5</v>
      </c>
      <c r="I442" s="149">
        <v>0</v>
      </c>
      <c r="J442" s="39">
        <f t="shared" si="119"/>
        <v>5.5</v>
      </c>
    </row>
    <row r="443" spans="1:11" s="40" customFormat="1">
      <c r="A443" s="449"/>
      <c r="B443" s="458"/>
      <c r="C443" s="37">
        <v>2016</v>
      </c>
      <c r="D443" s="149">
        <f t="shared" si="148"/>
        <v>5.5</v>
      </c>
      <c r="E443" s="149">
        <f t="shared" si="148"/>
        <v>0</v>
      </c>
      <c r="F443" s="149">
        <f t="shared" si="148"/>
        <v>0</v>
      </c>
      <c r="G443" s="149">
        <f t="shared" si="148"/>
        <v>0</v>
      </c>
      <c r="H443" s="149">
        <f>H447+H451+H455+H459+H463+H467</f>
        <v>5.5</v>
      </c>
      <c r="I443" s="149">
        <v>0</v>
      </c>
      <c r="J443" s="39">
        <f t="shared" si="119"/>
        <v>5.5</v>
      </c>
    </row>
    <row r="444" spans="1:11" s="40" customFormat="1">
      <c r="A444" s="449"/>
      <c r="B444" s="458"/>
      <c r="C444" s="37">
        <v>2017</v>
      </c>
      <c r="D444" s="149">
        <f>D448+D452+D456+D460+D464+D468</f>
        <v>0</v>
      </c>
      <c r="E444" s="149">
        <f t="shared" ref="E444:G449" si="149">E445+E446+E447</f>
        <v>0</v>
      </c>
      <c r="F444" s="149">
        <f t="shared" si="149"/>
        <v>0</v>
      </c>
      <c r="G444" s="149">
        <f t="shared" si="149"/>
        <v>0</v>
      </c>
      <c r="H444" s="149">
        <v>0</v>
      </c>
      <c r="I444" s="149">
        <v>0</v>
      </c>
      <c r="J444" s="39">
        <f t="shared" si="119"/>
        <v>0</v>
      </c>
    </row>
    <row r="445" spans="1:11">
      <c r="A445" s="449" t="s">
        <v>468</v>
      </c>
      <c r="B445" s="440" t="s">
        <v>469</v>
      </c>
      <c r="C445" s="37" t="s">
        <v>19</v>
      </c>
      <c r="D445" s="150">
        <f>D446+D447+D448</f>
        <v>2</v>
      </c>
      <c r="E445" s="150">
        <f t="shared" si="149"/>
        <v>0</v>
      </c>
      <c r="F445" s="150">
        <f t="shared" si="149"/>
        <v>0</v>
      </c>
      <c r="G445" s="150">
        <f t="shared" si="149"/>
        <v>0</v>
      </c>
      <c r="H445" s="150">
        <f>H446+H447+H448</f>
        <v>2</v>
      </c>
      <c r="I445" s="150">
        <v>0</v>
      </c>
      <c r="J445" s="39">
        <f t="shared" si="119"/>
        <v>2</v>
      </c>
    </row>
    <row r="446" spans="1:11">
      <c r="A446" s="449"/>
      <c r="B446" s="440"/>
      <c r="C446" s="179">
        <v>2015</v>
      </c>
      <c r="D446" s="150">
        <f>E446+F446+G446+H446+I446</f>
        <v>1</v>
      </c>
      <c r="E446" s="150">
        <f t="shared" si="149"/>
        <v>0</v>
      </c>
      <c r="F446" s="150">
        <f t="shared" si="149"/>
        <v>0</v>
      </c>
      <c r="G446" s="150">
        <f t="shared" si="149"/>
        <v>0</v>
      </c>
      <c r="H446" s="150">
        <v>1</v>
      </c>
      <c r="I446" s="150">
        <v>0</v>
      </c>
      <c r="J446" s="39">
        <f t="shared" si="119"/>
        <v>1</v>
      </c>
    </row>
    <row r="447" spans="1:11">
      <c r="A447" s="449"/>
      <c r="B447" s="440"/>
      <c r="C447" s="179">
        <v>2016</v>
      </c>
      <c r="D447" s="150">
        <f>E447+F447+G447+H447+I447</f>
        <v>1</v>
      </c>
      <c r="E447" s="150">
        <f t="shared" si="149"/>
        <v>0</v>
      </c>
      <c r="F447" s="150">
        <f t="shared" si="149"/>
        <v>0</v>
      </c>
      <c r="G447" s="150">
        <f t="shared" si="149"/>
        <v>0</v>
      </c>
      <c r="H447" s="150">
        <v>1</v>
      </c>
      <c r="I447" s="150">
        <v>0</v>
      </c>
      <c r="J447" s="39">
        <f t="shared" si="119"/>
        <v>1</v>
      </c>
    </row>
    <row r="448" spans="1:11">
      <c r="A448" s="449"/>
      <c r="B448" s="440"/>
      <c r="C448" s="179">
        <v>2017</v>
      </c>
      <c r="D448" s="150">
        <f>E448+F448+G448+H448+I448</f>
        <v>0</v>
      </c>
      <c r="E448" s="150">
        <f t="shared" si="149"/>
        <v>0</v>
      </c>
      <c r="F448" s="150">
        <f t="shared" si="149"/>
        <v>0</v>
      </c>
      <c r="G448" s="150">
        <f t="shared" si="149"/>
        <v>0</v>
      </c>
      <c r="H448" s="150">
        <v>0</v>
      </c>
      <c r="I448" s="150">
        <v>0</v>
      </c>
      <c r="J448" s="39">
        <f t="shared" si="119"/>
        <v>0</v>
      </c>
    </row>
    <row r="449" spans="1:10">
      <c r="A449" s="449" t="s">
        <v>470</v>
      </c>
      <c r="B449" s="440" t="s">
        <v>471</v>
      </c>
      <c r="C449" s="37" t="s">
        <v>19</v>
      </c>
      <c r="D449" s="150">
        <f>D450+D451+D452</f>
        <v>2</v>
      </c>
      <c r="E449" s="150">
        <f t="shared" si="149"/>
        <v>0</v>
      </c>
      <c r="F449" s="150">
        <f t="shared" si="149"/>
        <v>0</v>
      </c>
      <c r="G449" s="150">
        <f t="shared" si="149"/>
        <v>0</v>
      </c>
      <c r="H449" s="150">
        <f>H450+H451+H452</f>
        <v>2</v>
      </c>
      <c r="I449" s="150">
        <v>0</v>
      </c>
      <c r="J449" s="39">
        <f t="shared" si="119"/>
        <v>2</v>
      </c>
    </row>
    <row r="450" spans="1:10">
      <c r="A450" s="449"/>
      <c r="B450" s="440"/>
      <c r="C450" s="179">
        <v>2015</v>
      </c>
      <c r="D450" s="150">
        <f>E450+F450+G450+H450+I450</f>
        <v>1</v>
      </c>
      <c r="E450" s="150">
        <v>0</v>
      </c>
      <c r="F450" s="150">
        <v>0</v>
      </c>
      <c r="G450" s="150">
        <v>0</v>
      </c>
      <c r="H450" s="150">
        <v>1</v>
      </c>
      <c r="I450" s="150">
        <v>0</v>
      </c>
      <c r="J450" s="39">
        <f t="shared" si="119"/>
        <v>1</v>
      </c>
    </row>
    <row r="451" spans="1:10">
      <c r="A451" s="449"/>
      <c r="B451" s="440"/>
      <c r="C451" s="179">
        <v>2016</v>
      </c>
      <c r="D451" s="150">
        <f>E451+F451+G451+H451+I451</f>
        <v>1</v>
      </c>
      <c r="E451" s="150">
        <v>0</v>
      </c>
      <c r="F451" s="150">
        <v>0</v>
      </c>
      <c r="G451" s="150">
        <v>0</v>
      </c>
      <c r="H451" s="150">
        <v>1</v>
      </c>
      <c r="I451" s="150">
        <v>0</v>
      </c>
      <c r="J451" s="39">
        <f t="shared" si="119"/>
        <v>1</v>
      </c>
    </row>
    <row r="452" spans="1:10">
      <c r="A452" s="449"/>
      <c r="B452" s="440"/>
      <c r="C452" s="179">
        <v>2017</v>
      </c>
      <c r="D452" s="150">
        <f>E452+F452+G452+H452+I452</f>
        <v>0</v>
      </c>
      <c r="E452" s="150">
        <v>0</v>
      </c>
      <c r="F452" s="150">
        <v>0</v>
      </c>
      <c r="G452" s="150">
        <v>0</v>
      </c>
      <c r="H452" s="150">
        <v>0</v>
      </c>
      <c r="I452" s="150">
        <v>0</v>
      </c>
      <c r="J452" s="39">
        <f t="shared" si="119"/>
        <v>0</v>
      </c>
    </row>
    <row r="453" spans="1:10">
      <c r="A453" s="449" t="s">
        <v>472</v>
      </c>
      <c r="B453" s="440" t="s">
        <v>473</v>
      </c>
      <c r="C453" s="37" t="s">
        <v>19</v>
      </c>
      <c r="D453" s="150">
        <f>D454+D455+D456</f>
        <v>2</v>
      </c>
      <c r="E453" s="150">
        <f>E454+E455+E456</f>
        <v>0</v>
      </c>
      <c r="F453" s="150">
        <f>F454+F455+F456</f>
        <v>0</v>
      </c>
      <c r="G453" s="150">
        <f>G454+G455+G456</f>
        <v>0</v>
      </c>
      <c r="H453" s="150">
        <f>H454+H455+H456</f>
        <v>2</v>
      </c>
      <c r="I453" s="150">
        <v>0</v>
      </c>
      <c r="J453" s="39">
        <f t="shared" si="119"/>
        <v>2</v>
      </c>
    </row>
    <row r="454" spans="1:10">
      <c r="A454" s="449"/>
      <c r="B454" s="440"/>
      <c r="C454" s="179">
        <v>2015</v>
      </c>
      <c r="D454" s="150">
        <f>E454+F454+G454+H454+I454</f>
        <v>1</v>
      </c>
      <c r="E454" s="150">
        <v>0</v>
      </c>
      <c r="F454" s="150">
        <v>0</v>
      </c>
      <c r="G454" s="150">
        <v>0</v>
      </c>
      <c r="H454" s="150">
        <v>1</v>
      </c>
      <c r="I454" s="150">
        <v>0</v>
      </c>
      <c r="J454" s="39">
        <f t="shared" si="119"/>
        <v>1</v>
      </c>
    </row>
    <row r="455" spans="1:10">
      <c r="A455" s="449"/>
      <c r="B455" s="440"/>
      <c r="C455" s="179">
        <v>2016</v>
      </c>
      <c r="D455" s="150">
        <f>E455+F455+G455+H455+I455</f>
        <v>1</v>
      </c>
      <c r="E455" s="150">
        <v>0</v>
      </c>
      <c r="F455" s="150">
        <v>0</v>
      </c>
      <c r="G455" s="150">
        <v>0</v>
      </c>
      <c r="H455" s="150">
        <v>1</v>
      </c>
      <c r="I455" s="150">
        <v>0</v>
      </c>
      <c r="J455" s="39">
        <f t="shared" si="119"/>
        <v>1</v>
      </c>
    </row>
    <row r="456" spans="1:10">
      <c r="A456" s="449"/>
      <c r="B456" s="440"/>
      <c r="C456" s="179">
        <v>2017</v>
      </c>
      <c r="D456" s="150">
        <f>E456+F456+G456+H456+I456</f>
        <v>0</v>
      </c>
      <c r="E456" s="150">
        <v>0</v>
      </c>
      <c r="F456" s="150">
        <v>0</v>
      </c>
      <c r="G456" s="150">
        <v>0</v>
      </c>
      <c r="H456" s="150">
        <v>0</v>
      </c>
      <c r="I456" s="150">
        <v>0</v>
      </c>
      <c r="J456" s="39">
        <f t="shared" si="119"/>
        <v>0</v>
      </c>
    </row>
    <row r="457" spans="1:10">
      <c r="A457" s="449" t="s">
        <v>474</v>
      </c>
      <c r="B457" s="459" t="s">
        <v>475</v>
      </c>
      <c r="C457" s="37" t="s">
        <v>19</v>
      </c>
      <c r="D457" s="150">
        <f>D458+D459+D460</f>
        <v>2</v>
      </c>
      <c r="E457" s="150">
        <f>E458+E459+E460</f>
        <v>0</v>
      </c>
      <c r="F457" s="150">
        <f>F458+F459+F460</f>
        <v>0</v>
      </c>
      <c r="G457" s="150">
        <f>G458+G459+G460</f>
        <v>0</v>
      </c>
      <c r="H457" s="150">
        <f>H458+H459+H460</f>
        <v>2</v>
      </c>
      <c r="I457" s="150">
        <v>0</v>
      </c>
      <c r="J457" s="39">
        <f t="shared" si="119"/>
        <v>2</v>
      </c>
    </row>
    <row r="458" spans="1:10">
      <c r="A458" s="449"/>
      <c r="B458" s="459"/>
      <c r="C458" s="179">
        <v>2015</v>
      </c>
      <c r="D458" s="150">
        <f t="shared" ref="D458:D468" si="150">E458+F458+G458+H458+I458</f>
        <v>1</v>
      </c>
      <c r="E458" s="150">
        <v>0</v>
      </c>
      <c r="F458" s="150">
        <v>0</v>
      </c>
      <c r="G458" s="150">
        <v>0</v>
      </c>
      <c r="H458" s="150">
        <v>1</v>
      </c>
      <c r="I458" s="150">
        <v>0</v>
      </c>
      <c r="J458" s="39">
        <f t="shared" ref="J458:J468" si="151">E458+F458+G458+H458+I458</f>
        <v>1</v>
      </c>
    </row>
    <row r="459" spans="1:10">
      <c r="A459" s="449"/>
      <c r="B459" s="459"/>
      <c r="C459" s="179">
        <v>2016</v>
      </c>
      <c r="D459" s="150">
        <f t="shared" si="150"/>
        <v>1</v>
      </c>
      <c r="E459" s="150">
        <v>0</v>
      </c>
      <c r="F459" s="150">
        <v>0</v>
      </c>
      <c r="G459" s="150">
        <v>0</v>
      </c>
      <c r="H459" s="150">
        <v>1</v>
      </c>
      <c r="I459" s="150">
        <v>0</v>
      </c>
      <c r="J459" s="39">
        <f t="shared" si="151"/>
        <v>1</v>
      </c>
    </row>
    <row r="460" spans="1:10">
      <c r="A460" s="449"/>
      <c r="B460" s="459"/>
      <c r="C460" s="179">
        <v>2017</v>
      </c>
      <c r="D460" s="150">
        <f t="shared" si="150"/>
        <v>0</v>
      </c>
      <c r="E460" s="150">
        <v>0</v>
      </c>
      <c r="F460" s="150">
        <v>0</v>
      </c>
      <c r="G460" s="150">
        <v>0</v>
      </c>
      <c r="H460" s="150">
        <v>0</v>
      </c>
      <c r="I460" s="150">
        <v>0</v>
      </c>
      <c r="J460" s="39">
        <f t="shared" si="151"/>
        <v>0</v>
      </c>
    </row>
    <row r="461" spans="1:10">
      <c r="A461" s="449" t="s">
        <v>476</v>
      </c>
      <c r="B461" s="459" t="s">
        <v>477</v>
      </c>
      <c r="C461" s="37" t="s">
        <v>19</v>
      </c>
      <c r="D461" s="150">
        <f t="shared" si="150"/>
        <v>2.5</v>
      </c>
      <c r="E461" s="150">
        <f>E462+E463+E464</f>
        <v>0</v>
      </c>
      <c r="F461" s="150">
        <f>F462+F463+F464</f>
        <v>0</v>
      </c>
      <c r="G461" s="150">
        <f>G462+G463+G464</f>
        <v>0</v>
      </c>
      <c r="H461" s="150">
        <f>H462+H463+H464</f>
        <v>2.5</v>
      </c>
      <c r="I461" s="150">
        <v>0</v>
      </c>
      <c r="J461" s="39">
        <f t="shared" si="151"/>
        <v>2.5</v>
      </c>
    </row>
    <row r="462" spans="1:10">
      <c r="A462" s="449"/>
      <c r="B462" s="459"/>
      <c r="C462" s="179">
        <v>2015</v>
      </c>
      <c r="D462" s="150">
        <f t="shared" si="150"/>
        <v>1</v>
      </c>
      <c r="E462" s="150">
        <v>0</v>
      </c>
      <c r="F462" s="150">
        <v>0</v>
      </c>
      <c r="G462" s="150">
        <v>0</v>
      </c>
      <c r="H462" s="150">
        <v>1</v>
      </c>
      <c r="I462" s="150">
        <v>0</v>
      </c>
      <c r="J462" s="39">
        <f t="shared" si="151"/>
        <v>1</v>
      </c>
    </row>
    <row r="463" spans="1:10">
      <c r="A463" s="449"/>
      <c r="B463" s="459"/>
      <c r="C463" s="179">
        <v>2016</v>
      </c>
      <c r="D463" s="150">
        <f t="shared" si="150"/>
        <v>1.5</v>
      </c>
      <c r="E463" s="150">
        <v>0</v>
      </c>
      <c r="F463" s="150">
        <v>0</v>
      </c>
      <c r="G463" s="150">
        <v>0</v>
      </c>
      <c r="H463" s="150">
        <v>1.5</v>
      </c>
      <c r="I463" s="150">
        <v>0</v>
      </c>
      <c r="J463" s="39">
        <f t="shared" si="151"/>
        <v>1.5</v>
      </c>
    </row>
    <row r="464" spans="1:10">
      <c r="A464" s="449"/>
      <c r="B464" s="459"/>
      <c r="C464" s="179">
        <v>2017</v>
      </c>
      <c r="D464" s="150">
        <f t="shared" si="150"/>
        <v>0</v>
      </c>
      <c r="E464" s="150">
        <v>0</v>
      </c>
      <c r="F464" s="150">
        <v>0</v>
      </c>
      <c r="G464" s="150">
        <v>0</v>
      </c>
      <c r="H464" s="150">
        <v>0</v>
      </c>
      <c r="I464" s="150">
        <v>0</v>
      </c>
      <c r="J464" s="39">
        <f t="shared" si="151"/>
        <v>0</v>
      </c>
    </row>
    <row r="465" spans="1:10">
      <c r="A465" s="449" t="s">
        <v>478</v>
      </c>
      <c r="B465" s="440" t="s">
        <v>479</v>
      </c>
      <c r="C465" s="37" t="s">
        <v>19</v>
      </c>
      <c r="D465" s="150">
        <f t="shared" si="150"/>
        <v>0.5</v>
      </c>
      <c r="E465" s="150">
        <f>E466+E467+E468</f>
        <v>0</v>
      </c>
      <c r="F465" s="150">
        <f>F466+F467+F468</f>
        <v>0</v>
      </c>
      <c r="G465" s="150">
        <f>G466+G467+G468</f>
        <v>0</v>
      </c>
      <c r="H465" s="150">
        <f>H466+H467+H468</f>
        <v>0.5</v>
      </c>
      <c r="I465" s="150">
        <v>0</v>
      </c>
      <c r="J465" s="39">
        <f t="shared" si="151"/>
        <v>0.5</v>
      </c>
    </row>
    <row r="466" spans="1:10">
      <c r="A466" s="449"/>
      <c r="B466" s="440"/>
      <c r="C466" s="179">
        <v>2015</v>
      </c>
      <c r="D466" s="150">
        <f t="shared" si="150"/>
        <v>0.5</v>
      </c>
      <c r="E466" s="150">
        <v>0</v>
      </c>
      <c r="F466" s="150">
        <v>0</v>
      </c>
      <c r="G466" s="150">
        <v>0</v>
      </c>
      <c r="H466" s="150">
        <v>0.5</v>
      </c>
      <c r="I466" s="150">
        <v>0</v>
      </c>
      <c r="J466" s="39">
        <f t="shared" si="151"/>
        <v>0.5</v>
      </c>
    </row>
    <row r="467" spans="1:10">
      <c r="A467" s="449"/>
      <c r="B467" s="440"/>
      <c r="C467" s="179">
        <v>2016</v>
      </c>
      <c r="D467" s="150">
        <f t="shared" si="150"/>
        <v>0</v>
      </c>
      <c r="E467" s="150">
        <v>0</v>
      </c>
      <c r="F467" s="150">
        <v>0</v>
      </c>
      <c r="G467" s="150">
        <v>0</v>
      </c>
      <c r="H467" s="150">
        <v>0</v>
      </c>
      <c r="I467" s="150">
        <v>0</v>
      </c>
      <c r="J467" s="39">
        <f t="shared" si="151"/>
        <v>0</v>
      </c>
    </row>
    <row r="468" spans="1:10">
      <c r="A468" s="449"/>
      <c r="B468" s="440"/>
      <c r="C468" s="179">
        <v>2017</v>
      </c>
      <c r="D468" s="150">
        <f t="shared" si="150"/>
        <v>0</v>
      </c>
      <c r="E468" s="150">
        <v>0</v>
      </c>
      <c r="F468" s="150">
        <v>0</v>
      </c>
      <c r="G468" s="150">
        <v>0</v>
      </c>
      <c r="H468" s="150">
        <v>0</v>
      </c>
      <c r="I468" s="150">
        <v>0</v>
      </c>
      <c r="J468" s="39">
        <f t="shared" si="151"/>
        <v>0</v>
      </c>
    </row>
    <row r="469" spans="1:10" ht="15.75" customHeight="1">
      <c r="A469" s="449" t="s">
        <v>480</v>
      </c>
      <c r="B469" s="458" t="s">
        <v>481</v>
      </c>
      <c r="C469" s="37" t="s">
        <v>19</v>
      </c>
      <c r="D469" s="150">
        <f>D470+D471+D472</f>
        <v>20951</v>
      </c>
      <c r="E469" s="150">
        <f t="shared" ref="E469:I469" si="152">E470+E471+E472</f>
        <v>0</v>
      </c>
      <c r="F469" s="150">
        <f>F470+F471+F472</f>
        <v>0</v>
      </c>
      <c r="G469" s="150">
        <f t="shared" si="152"/>
        <v>0</v>
      </c>
      <c r="H469" s="150">
        <f>H470+H471+H472</f>
        <v>20951</v>
      </c>
      <c r="I469" s="150">
        <f t="shared" si="152"/>
        <v>0</v>
      </c>
      <c r="J469" s="39"/>
    </row>
    <row r="470" spans="1:10">
      <c r="A470" s="449"/>
      <c r="B470" s="458"/>
      <c r="C470" s="179">
        <v>2015</v>
      </c>
      <c r="D470" s="151">
        <f>E470+F470+G470+H470+I470</f>
        <v>128.5</v>
      </c>
      <c r="E470" s="151">
        <f>E349+E506+E510</f>
        <v>0</v>
      </c>
      <c r="F470" s="151">
        <f t="shared" ref="F470:G472" si="153">F506+F510</f>
        <v>0</v>
      </c>
      <c r="G470" s="151">
        <f t="shared" si="153"/>
        <v>0</v>
      </c>
      <c r="H470" s="152">
        <f>H506+H510+H514+H518</f>
        <v>128.5</v>
      </c>
      <c r="I470" s="152">
        <f>I349+I506+I510</f>
        <v>0</v>
      </c>
      <c r="J470" s="39"/>
    </row>
    <row r="471" spans="1:10">
      <c r="A471" s="449"/>
      <c r="B471" s="458"/>
      <c r="C471" s="179">
        <v>2016</v>
      </c>
      <c r="D471" s="151">
        <f>E471+F471+G471+H471+I471</f>
        <v>9042.5</v>
      </c>
      <c r="E471" s="151">
        <f>E350+E507+E511</f>
        <v>0</v>
      </c>
      <c r="F471" s="151">
        <f t="shared" si="153"/>
        <v>0</v>
      </c>
      <c r="G471" s="151">
        <f t="shared" si="153"/>
        <v>0</v>
      </c>
      <c r="H471" s="152">
        <f>H507+H511+H515+H519</f>
        <v>9042.5</v>
      </c>
      <c r="I471" s="152">
        <f>I350+I507+I511</f>
        <v>0</v>
      </c>
      <c r="J471" s="39"/>
    </row>
    <row r="472" spans="1:10">
      <c r="A472" s="449"/>
      <c r="B472" s="458"/>
      <c r="C472" s="179">
        <v>2017</v>
      </c>
      <c r="D472" s="151">
        <f>E472+F472+G472+H472+I472</f>
        <v>11780</v>
      </c>
      <c r="E472" s="152">
        <f>E508+E512</f>
        <v>0</v>
      </c>
      <c r="F472" s="152">
        <f t="shared" si="153"/>
        <v>0</v>
      </c>
      <c r="G472" s="152">
        <f t="shared" si="153"/>
        <v>0</v>
      </c>
      <c r="H472" s="152">
        <f>H508+H512+H516+H520</f>
        <v>11780</v>
      </c>
      <c r="I472" s="152">
        <f>I508+I512</f>
        <v>0</v>
      </c>
      <c r="J472" s="39"/>
    </row>
    <row r="473" spans="1:10">
      <c r="A473" s="449" t="s">
        <v>482</v>
      </c>
      <c r="B473" s="448" t="s">
        <v>483</v>
      </c>
      <c r="C473" s="37" t="s">
        <v>19</v>
      </c>
      <c r="D473" s="150">
        <v>0</v>
      </c>
      <c r="E473" s="150">
        <v>0</v>
      </c>
      <c r="F473" s="150">
        <v>0</v>
      </c>
      <c r="G473" s="150">
        <v>0</v>
      </c>
      <c r="H473" s="150">
        <v>0</v>
      </c>
      <c r="I473" s="150">
        <v>0</v>
      </c>
      <c r="J473" s="39"/>
    </row>
    <row r="474" spans="1:10">
      <c r="A474" s="449"/>
      <c r="B474" s="448"/>
      <c r="C474" s="179">
        <v>2015</v>
      </c>
      <c r="D474" s="150">
        <v>0</v>
      </c>
      <c r="E474" s="150">
        <v>0</v>
      </c>
      <c r="F474" s="150">
        <v>0</v>
      </c>
      <c r="G474" s="150">
        <v>0</v>
      </c>
      <c r="H474" s="150">
        <v>0</v>
      </c>
      <c r="I474" s="150">
        <v>0</v>
      </c>
      <c r="J474" s="39"/>
    </row>
    <row r="475" spans="1:10">
      <c r="A475" s="449"/>
      <c r="B475" s="448"/>
      <c r="C475" s="179">
        <v>2016</v>
      </c>
      <c r="D475" s="150">
        <v>0</v>
      </c>
      <c r="E475" s="150">
        <v>0</v>
      </c>
      <c r="F475" s="150">
        <v>0</v>
      </c>
      <c r="G475" s="150">
        <v>0</v>
      </c>
      <c r="H475" s="150">
        <v>0</v>
      </c>
      <c r="I475" s="150">
        <v>0</v>
      </c>
      <c r="J475" s="39"/>
    </row>
    <row r="476" spans="1:10">
      <c r="A476" s="449"/>
      <c r="B476" s="448"/>
      <c r="C476" s="179">
        <v>2017</v>
      </c>
      <c r="D476" s="150">
        <v>0</v>
      </c>
      <c r="E476" s="150">
        <v>0</v>
      </c>
      <c r="F476" s="150">
        <v>0</v>
      </c>
      <c r="G476" s="150">
        <v>0</v>
      </c>
      <c r="H476" s="150">
        <v>0</v>
      </c>
      <c r="I476" s="150">
        <v>0</v>
      </c>
      <c r="J476" s="39"/>
    </row>
    <row r="477" spans="1:10">
      <c r="A477" s="449" t="s">
        <v>484</v>
      </c>
      <c r="B477" s="448" t="s">
        <v>621</v>
      </c>
      <c r="C477" s="37" t="s">
        <v>19</v>
      </c>
      <c r="D477" s="150">
        <v>0</v>
      </c>
      <c r="E477" s="150">
        <v>0</v>
      </c>
      <c r="F477" s="150">
        <v>0</v>
      </c>
      <c r="G477" s="150">
        <v>0</v>
      </c>
      <c r="H477" s="150">
        <v>0</v>
      </c>
      <c r="I477" s="150">
        <v>0</v>
      </c>
      <c r="J477" s="39"/>
    </row>
    <row r="478" spans="1:10">
      <c r="A478" s="449"/>
      <c r="B478" s="448"/>
      <c r="C478" s="179">
        <v>2015</v>
      </c>
      <c r="D478" s="150">
        <v>0</v>
      </c>
      <c r="E478" s="150">
        <v>0</v>
      </c>
      <c r="F478" s="150">
        <v>0</v>
      </c>
      <c r="G478" s="150">
        <v>0</v>
      </c>
      <c r="H478" s="150">
        <v>0</v>
      </c>
      <c r="I478" s="150">
        <v>0</v>
      </c>
      <c r="J478" s="39"/>
    </row>
    <row r="479" spans="1:10">
      <c r="A479" s="449"/>
      <c r="B479" s="448"/>
      <c r="C479" s="179">
        <v>2016</v>
      </c>
      <c r="D479" s="150">
        <v>0</v>
      </c>
      <c r="E479" s="150">
        <v>0</v>
      </c>
      <c r="F479" s="150">
        <v>0</v>
      </c>
      <c r="G479" s="150">
        <v>0</v>
      </c>
      <c r="H479" s="150">
        <v>0</v>
      </c>
      <c r="I479" s="150">
        <v>0</v>
      </c>
      <c r="J479" s="39"/>
    </row>
    <row r="480" spans="1:10">
      <c r="A480" s="449"/>
      <c r="B480" s="448"/>
      <c r="C480" s="179">
        <v>2017</v>
      </c>
      <c r="D480" s="150">
        <v>0</v>
      </c>
      <c r="E480" s="150">
        <v>0</v>
      </c>
      <c r="F480" s="150">
        <v>0</v>
      </c>
      <c r="G480" s="150">
        <v>0</v>
      </c>
      <c r="H480" s="150">
        <v>0</v>
      </c>
      <c r="I480" s="150">
        <v>0</v>
      </c>
      <c r="J480" s="39"/>
    </row>
    <row r="481" spans="1:10">
      <c r="A481" s="449" t="s">
        <v>486</v>
      </c>
      <c r="B481" s="448" t="s">
        <v>622</v>
      </c>
      <c r="C481" s="37" t="s">
        <v>19</v>
      </c>
      <c r="D481" s="150">
        <v>0</v>
      </c>
      <c r="E481" s="150">
        <v>0</v>
      </c>
      <c r="F481" s="150">
        <v>0</v>
      </c>
      <c r="G481" s="150">
        <v>0</v>
      </c>
      <c r="H481" s="150">
        <v>0</v>
      </c>
      <c r="I481" s="150">
        <v>0</v>
      </c>
      <c r="J481" s="39"/>
    </row>
    <row r="482" spans="1:10">
      <c r="A482" s="449"/>
      <c r="B482" s="448"/>
      <c r="C482" s="179">
        <v>2015</v>
      </c>
      <c r="D482" s="150">
        <v>0</v>
      </c>
      <c r="E482" s="150">
        <v>0</v>
      </c>
      <c r="F482" s="150">
        <v>0</v>
      </c>
      <c r="G482" s="150">
        <v>0</v>
      </c>
      <c r="H482" s="150">
        <v>0</v>
      </c>
      <c r="I482" s="150">
        <v>0</v>
      </c>
      <c r="J482" s="39"/>
    </row>
    <row r="483" spans="1:10">
      <c r="A483" s="449"/>
      <c r="B483" s="448"/>
      <c r="C483" s="179">
        <v>2016</v>
      </c>
      <c r="D483" s="150">
        <v>0</v>
      </c>
      <c r="E483" s="150">
        <v>0</v>
      </c>
      <c r="F483" s="150">
        <v>0</v>
      </c>
      <c r="G483" s="150">
        <v>0</v>
      </c>
      <c r="H483" s="150">
        <v>0</v>
      </c>
      <c r="I483" s="150">
        <v>0</v>
      </c>
      <c r="J483" s="39"/>
    </row>
    <row r="484" spans="1:10">
      <c r="A484" s="449"/>
      <c r="B484" s="448"/>
      <c r="C484" s="179">
        <v>2017</v>
      </c>
      <c r="D484" s="150">
        <v>0</v>
      </c>
      <c r="E484" s="150">
        <v>0</v>
      </c>
      <c r="F484" s="150">
        <v>0</v>
      </c>
      <c r="G484" s="150">
        <v>0</v>
      </c>
      <c r="H484" s="150">
        <v>0</v>
      </c>
      <c r="I484" s="150">
        <v>0</v>
      </c>
      <c r="J484" s="39"/>
    </row>
    <row r="485" spans="1:10">
      <c r="A485" s="449" t="s">
        <v>488</v>
      </c>
      <c r="B485" s="448" t="s">
        <v>623</v>
      </c>
      <c r="C485" s="37" t="s">
        <v>19</v>
      </c>
      <c r="D485" s="150">
        <v>0</v>
      </c>
      <c r="E485" s="150">
        <v>0</v>
      </c>
      <c r="F485" s="150">
        <v>0</v>
      </c>
      <c r="G485" s="150">
        <v>0</v>
      </c>
      <c r="H485" s="150">
        <v>0</v>
      </c>
      <c r="I485" s="150">
        <v>0</v>
      </c>
      <c r="J485" s="39"/>
    </row>
    <row r="486" spans="1:10">
      <c r="A486" s="449"/>
      <c r="B486" s="448"/>
      <c r="C486" s="179">
        <v>2015</v>
      </c>
      <c r="D486" s="150">
        <v>0</v>
      </c>
      <c r="E486" s="150">
        <v>0</v>
      </c>
      <c r="F486" s="150">
        <v>0</v>
      </c>
      <c r="G486" s="150">
        <v>0</v>
      </c>
      <c r="H486" s="150">
        <v>0</v>
      </c>
      <c r="I486" s="150">
        <v>0</v>
      </c>
      <c r="J486" s="39"/>
    </row>
    <row r="487" spans="1:10">
      <c r="A487" s="449"/>
      <c r="B487" s="448"/>
      <c r="C487" s="179">
        <v>2016</v>
      </c>
      <c r="D487" s="150">
        <v>0</v>
      </c>
      <c r="E487" s="150">
        <v>0</v>
      </c>
      <c r="F487" s="150">
        <v>0</v>
      </c>
      <c r="G487" s="150">
        <v>0</v>
      </c>
      <c r="H487" s="150">
        <v>0</v>
      </c>
      <c r="I487" s="150">
        <v>0</v>
      </c>
      <c r="J487" s="39"/>
    </row>
    <row r="488" spans="1:10">
      <c r="A488" s="449"/>
      <c r="B488" s="448"/>
      <c r="C488" s="179">
        <v>2017</v>
      </c>
      <c r="D488" s="150">
        <v>0</v>
      </c>
      <c r="E488" s="150">
        <v>0</v>
      </c>
      <c r="F488" s="150">
        <v>0</v>
      </c>
      <c r="G488" s="150">
        <v>0</v>
      </c>
      <c r="H488" s="150">
        <v>0</v>
      </c>
      <c r="I488" s="150">
        <v>0</v>
      </c>
      <c r="J488" s="39"/>
    </row>
    <row r="489" spans="1:10">
      <c r="A489" s="449" t="s">
        <v>490</v>
      </c>
      <c r="B489" s="448" t="s">
        <v>491</v>
      </c>
      <c r="C489" s="37" t="s">
        <v>19</v>
      </c>
      <c r="D489" s="150">
        <v>0</v>
      </c>
      <c r="E489" s="150">
        <v>0</v>
      </c>
      <c r="F489" s="150">
        <v>0</v>
      </c>
      <c r="G489" s="150">
        <v>0</v>
      </c>
      <c r="H489" s="150">
        <v>0</v>
      </c>
      <c r="I489" s="150">
        <v>0</v>
      </c>
      <c r="J489" s="39"/>
    </row>
    <row r="490" spans="1:10">
      <c r="A490" s="449"/>
      <c r="B490" s="448"/>
      <c r="C490" s="179">
        <v>2015</v>
      </c>
      <c r="D490" s="150">
        <v>0</v>
      </c>
      <c r="E490" s="150">
        <v>0</v>
      </c>
      <c r="F490" s="150">
        <v>0</v>
      </c>
      <c r="G490" s="150">
        <v>0</v>
      </c>
      <c r="H490" s="150">
        <v>0</v>
      </c>
      <c r="I490" s="150">
        <v>0</v>
      </c>
      <c r="J490" s="39"/>
    </row>
    <row r="491" spans="1:10">
      <c r="A491" s="449"/>
      <c r="B491" s="448"/>
      <c r="C491" s="179">
        <v>2016</v>
      </c>
      <c r="D491" s="150">
        <v>0</v>
      </c>
      <c r="E491" s="150">
        <v>0</v>
      </c>
      <c r="F491" s="150">
        <v>0</v>
      </c>
      <c r="G491" s="150">
        <v>0</v>
      </c>
      <c r="H491" s="150">
        <v>0</v>
      </c>
      <c r="I491" s="150">
        <v>0</v>
      </c>
      <c r="J491" s="39"/>
    </row>
    <row r="492" spans="1:10">
      <c r="A492" s="449"/>
      <c r="B492" s="448"/>
      <c r="C492" s="179">
        <v>2017</v>
      </c>
      <c r="D492" s="150">
        <v>0</v>
      </c>
      <c r="E492" s="150">
        <v>0</v>
      </c>
      <c r="F492" s="150">
        <v>0</v>
      </c>
      <c r="G492" s="150">
        <v>0</v>
      </c>
      <c r="H492" s="150">
        <v>0</v>
      </c>
      <c r="I492" s="150">
        <v>0</v>
      </c>
      <c r="J492" s="39"/>
    </row>
    <row r="493" spans="1:10">
      <c r="A493" s="449" t="s">
        <v>492</v>
      </c>
      <c r="B493" s="448" t="s">
        <v>493</v>
      </c>
      <c r="C493" s="37" t="s">
        <v>19</v>
      </c>
      <c r="D493" s="150">
        <v>0</v>
      </c>
      <c r="E493" s="150">
        <v>0</v>
      </c>
      <c r="F493" s="150">
        <v>0</v>
      </c>
      <c r="G493" s="150">
        <v>0</v>
      </c>
      <c r="H493" s="150">
        <v>0</v>
      </c>
      <c r="I493" s="150">
        <v>0</v>
      </c>
      <c r="J493" s="39"/>
    </row>
    <row r="494" spans="1:10">
      <c r="A494" s="449"/>
      <c r="B494" s="448"/>
      <c r="C494" s="179">
        <v>2015</v>
      </c>
      <c r="D494" s="150">
        <v>0</v>
      </c>
      <c r="E494" s="150">
        <v>0</v>
      </c>
      <c r="F494" s="150">
        <v>0</v>
      </c>
      <c r="G494" s="150">
        <v>0</v>
      </c>
      <c r="H494" s="150">
        <v>0</v>
      </c>
      <c r="I494" s="150">
        <v>0</v>
      </c>
      <c r="J494" s="39"/>
    </row>
    <row r="495" spans="1:10">
      <c r="A495" s="449"/>
      <c r="B495" s="448"/>
      <c r="C495" s="179">
        <v>2016</v>
      </c>
      <c r="D495" s="150">
        <v>0</v>
      </c>
      <c r="E495" s="150">
        <v>0</v>
      </c>
      <c r="F495" s="150">
        <v>0</v>
      </c>
      <c r="G495" s="150">
        <v>0</v>
      </c>
      <c r="H495" s="150">
        <v>0</v>
      </c>
      <c r="I495" s="150">
        <v>0</v>
      </c>
      <c r="J495" s="39"/>
    </row>
    <row r="496" spans="1:10">
      <c r="A496" s="449"/>
      <c r="B496" s="448"/>
      <c r="C496" s="179">
        <v>2017</v>
      </c>
      <c r="D496" s="150">
        <v>0</v>
      </c>
      <c r="E496" s="150">
        <v>0</v>
      </c>
      <c r="F496" s="150">
        <v>0</v>
      </c>
      <c r="G496" s="150">
        <v>0</v>
      </c>
      <c r="H496" s="150">
        <v>0</v>
      </c>
      <c r="I496" s="150">
        <v>0</v>
      </c>
      <c r="J496" s="39"/>
    </row>
    <row r="497" spans="1:10">
      <c r="A497" s="449" t="s">
        <v>494</v>
      </c>
      <c r="B497" s="448" t="s">
        <v>495</v>
      </c>
      <c r="C497" s="37" t="s">
        <v>19</v>
      </c>
      <c r="D497" s="150">
        <v>0</v>
      </c>
      <c r="E497" s="150">
        <v>0</v>
      </c>
      <c r="F497" s="150">
        <v>0</v>
      </c>
      <c r="G497" s="150">
        <v>0</v>
      </c>
      <c r="H497" s="150">
        <v>0</v>
      </c>
      <c r="I497" s="150">
        <v>0</v>
      </c>
      <c r="J497" s="39"/>
    </row>
    <row r="498" spans="1:10">
      <c r="A498" s="449"/>
      <c r="B498" s="448"/>
      <c r="C498" s="179">
        <v>2015</v>
      </c>
      <c r="D498" s="150">
        <v>0</v>
      </c>
      <c r="E498" s="150">
        <v>0</v>
      </c>
      <c r="F498" s="150">
        <v>0</v>
      </c>
      <c r="G498" s="150">
        <v>0</v>
      </c>
      <c r="H498" s="150">
        <v>0</v>
      </c>
      <c r="I498" s="150">
        <v>0</v>
      </c>
      <c r="J498" s="39"/>
    </row>
    <row r="499" spans="1:10">
      <c r="A499" s="449"/>
      <c r="B499" s="448"/>
      <c r="C499" s="179">
        <v>2016</v>
      </c>
      <c r="D499" s="150">
        <v>0</v>
      </c>
      <c r="E499" s="150">
        <v>0</v>
      </c>
      <c r="F499" s="150">
        <v>0</v>
      </c>
      <c r="G499" s="150">
        <v>0</v>
      </c>
      <c r="H499" s="150">
        <v>0</v>
      </c>
      <c r="I499" s="150">
        <v>0</v>
      </c>
      <c r="J499" s="39"/>
    </row>
    <row r="500" spans="1:10">
      <c r="A500" s="449"/>
      <c r="B500" s="448"/>
      <c r="C500" s="179">
        <v>2017</v>
      </c>
      <c r="D500" s="150">
        <v>0</v>
      </c>
      <c r="E500" s="150">
        <v>0</v>
      </c>
      <c r="F500" s="150">
        <v>0</v>
      </c>
      <c r="G500" s="150">
        <v>0</v>
      </c>
      <c r="H500" s="150">
        <v>0</v>
      </c>
      <c r="I500" s="150">
        <v>0</v>
      </c>
      <c r="J500" s="39"/>
    </row>
    <row r="501" spans="1:10">
      <c r="A501" s="451" t="s">
        <v>496</v>
      </c>
      <c r="B501" s="448" t="s">
        <v>497</v>
      </c>
      <c r="C501" s="37" t="s">
        <v>19</v>
      </c>
      <c r="D501" s="150">
        <v>0</v>
      </c>
      <c r="E501" s="150">
        <v>0</v>
      </c>
      <c r="F501" s="150">
        <v>0</v>
      </c>
      <c r="G501" s="150">
        <v>0</v>
      </c>
      <c r="H501" s="150">
        <v>0</v>
      </c>
      <c r="I501" s="150">
        <v>0</v>
      </c>
      <c r="J501" s="39"/>
    </row>
    <row r="502" spans="1:10">
      <c r="A502" s="452"/>
      <c r="B502" s="448"/>
      <c r="C502" s="179">
        <v>2015</v>
      </c>
      <c r="D502" s="150">
        <v>0</v>
      </c>
      <c r="E502" s="150">
        <v>0</v>
      </c>
      <c r="F502" s="150">
        <v>0</v>
      </c>
      <c r="G502" s="150">
        <v>0</v>
      </c>
      <c r="H502" s="150">
        <v>0</v>
      </c>
      <c r="I502" s="150">
        <v>0</v>
      </c>
      <c r="J502" s="39"/>
    </row>
    <row r="503" spans="1:10">
      <c r="A503" s="452"/>
      <c r="B503" s="448"/>
      <c r="C503" s="179">
        <v>2016</v>
      </c>
      <c r="D503" s="150">
        <v>0</v>
      </c>
      <c r="E503" s="150">
        <v>0</v>
      </c>
      <c r="F503" s="150">
        <v>0</v>
      </c>
      <c r="G503" s="150">
        <v>0</v>
      </c>
      <c r="H503" s="150">
        <v>0</v>
      </c>
      <c r="I503" s="150">
        <v>0</v>
      </c>
      <c r="J503" s="39"/>
    </row>
    <row r="504" spans="1:10">
      <c r="A504" s="453"/>
      <c r="B504" s="448"/>
      <c r="C504" s="179">
        <v>2017</v>
      </c>
      <c r="D504" s="150">
        <v>0</v>
      </c>
      <c r="E504" s="150">
        <v>0</v>
      </c>
      <c r="F504" s="150">
        <v>0</v>
      </c>
      <c r="G504" s="150">
        <v>0</v>
      </c>
      <c r="H504" s="150">
        <v>0</v>
      </c>
      <c r="I504" s="150">
        <v>0</v>
      </c>
      <c r="J504" s="39"/>
    </row>
    <row r="505" spans="1:10" ht="12.75" customHeight="1">
      <c r="A505" s="449" t="s">
        <v>498</v>
      </c>
      <c r="B505" s="457" t="s">
        <v>499</v>
      </c>
      <c r="C505" s="37" t="s">
        <v>19</v>
      </c>
      <c r="D505" s="150">
        <f>D506+D507+D508</f>
        <v>20880</v>
      </c>
      <c r="E505" s="150">
        <f t="shared" ref="E505:I505" si="154">E506+E507+E508</f>
        <v>0</v>
      </c>
      <c r="F505" s="150">
        <f t="shared" si="154"/>
        <v>0</v>
      </c>
      <c r="G505" s="150">
        <f t="shared" si="154"/>
        <v>0</v>
      </c>
      <c r="H505" s="150">
        <f t="shared" si="154"/>
        <v>20880</v>
      </c>
      <c r="I505" s="150">
        <f t="shared" si="154"/>
        <v>0</v>
      </c>
      <c r="J505" s="39"/>
    </row>
    <row r="506" spans="1:10">
      <c r="A506" s="449"/>
      <c r="B506" s="457"/>
      <c r="C506" s="179">
        <v>2015</v>
      </c>
      <c r="D506" s="150">
        <f>E506+F506+G506+H506+I506</f>
        <v>62</v>
      </c>
      <c r="E506" s="150">
        <v>0</v>
      </c>
      <c r="F506" s="150">
        <v>0</v>
      </c>
      <c r="G506" s="150">
        <v>0</v>
      </c>
      <c r="H506" s="150">
        <v>62</v>
      </c>
      <c r="I506" s="150">
        <v>0</v>
      </c>
      <c r="J506" s="39"/>
    </row>
    <row r="507" spans="1:10">
      <c r="A507" s="449"/>
      <c r="B507" s="457"/>
      <c r="C507" s="179">
        <v>2016</v>
      </c>
      <c r="D507" s="150">
        <f>E507+F507+G507+H507+I507</f>
        <v>9042</v>
      </c>
      <c r="E507" s="150">
        <v>0</v>
      </c>
      <c r="F507" s="150">
        <v>0</v>
      </c>
      <c r="G507" s="150">
        <v>0</v>
      </c>
      <c r="H507" s="150">
        <v>9042</v>
      </c>
      <c r="I507" s="150">
        <v>0</v>
      </c>
      <c r="J507" s="39"/>
    </row>
    <row r="508" spans="1:10">
      <c r="A508" s="449"/>
      <c r="B508" s="457"/>
      <c r="C508" s="179">
        <v>2017</v>
      </c>
      <c r="D508" s="150">
        <f>E508+F508+G508+H508+I508</f>
        <v>11776</v>
      </c>
      <c r="E508" s="150">
        <v>0</v>
      </c>
      <c r="F508" s="150">
        <v>0</v>
      </c>
      <c r="G508" s="150">
        <v>0</v>
      </c>
      <c r="H508" s="150">
        <v>11776</v>
      </c>
      <c r="I508" s="150">
        <v>0</v>
      </c>
      <c r="J508" s="39"/>
    </row>
    <row r="509" spans="1:10" s="60" customFormat="1">
      <c r="A509" s="449" t="s">
        <v>500</v>
      </c>
      <c r="B509" s="457" t="s">
        <v>501</v>
      </c>
      <c r="C509" s="37" t="s">
        <v>19</v>
      </c>
      <c r="D509" s="150">
        <f>D510+D511+D512</f>
        <v>66</v>
      </c>
      <c r="E509" s="150">
        <f t="shared" ref="E509:I509" si="155">E510+E511+E512</f>
        <v>0</v>
      </c>
      <c r="F509" s="150">
        <f t="shared" si="155"/>
        <v>0</v>
      </c>
      <c r="G509" s="150">
        <f t="shared" si="155"/>
        <v>0</v>
      </c>
      <c r="H509" s="150">
        <f t="shared" si="155"/>
        <v>66</v>
      </c>
      <c r="I509" s="150">
        <f t="shared" si="155"/>
        <v>0</v>
      </c>
      <c r="J509" s="39"/>
    </row>
    <row r="510" spans="1:10">
      <c r="A510" s="449"/>
      <c r="B510" s="457"/>
      <c r="C510" s="179">
        <v>2015</v>
      </c>
      <c r="D510" s="150">
        <f>E510+F510+G510+H510+I510</f>
        <v>66</v>
      </c>
      <c r="E510" s="150">
        <v>0</v>
      </c>
      <c r="F510" s="150">
        <v>0</v>
      </c>
      <c r="G510" s="150">
        <v>0</v>
      </c>
      <c r="H510" s="150">
        <v>66</v>
      </c>
      <c r="I510" s="150">
        <v>0</v>
      </c>
      <c r="J510" s="39"/>
    </row>
    <row r="511" spans="1:10">
      <c r="A511" s="449"/>
      <c r="B511" s="457"/>
      <c r="C511" s="179">
        <v>2016</v>
      </c>
      <c r="D511" s="150">
        <v>0</v>
      </c>
      <c r="E511" s="150">
        <v>0</v>
      </c>
      <c r="F511" s="150">
        <v>0</v>
      </c>
      <c r="G511" s="150">
        <v>0</v>
      </c>
      <c r="H511" s="150">
        <v>0</v>
      </c>
      <c r="I511" s="150">
        <v>0</v>
      </c>
      <c r="J511" s="39"/>
    </row>
    <row r="512" spans="1:10" ht="14.25" customHeight="1">
      <c r="A512" s="449"/>
      <c r="B512" s="457"/>
      <c r="C512" s="179">
        <v>2017</v>
      </c>
      <c r="D512" s="150">
        <v>0</v>
      </c>
      <c r="E512" s="150">
        <v>0</v>
      </c>
      <c r="F512" s="150">
        <v>0</v>
      </c>
      <c r="G512" s="150">
        <v>0</v>
      </c>
      <c r="H512" s="150">
        <v>0</v>
      </c>
      <c r="I512" s="150">
        <v>0</v>
      </c>
      <c r="J512" s="39"/>
    </row>
    <row r="513" spans="1:13" ht="14.25" customHeight="1">
      <c r="A513" s="451" t="s">
        <v>502</v>
      </c>
      <c r="B513" s="454" t="s">
        <v>503</v>
      </c>
      <c r="C513" s="37" t="s">
        <v>19</v>
      </c>
      <c r="D513" s="150">
        <f>D514+D515+D516</f>
        <v>5</v>
      </c>
      <c r="E513" s="150">
        <f t="shared" ref="E513:I513" si="156">E514+E515+E516</f>
        <v>0</v>
      </c>
      <c r="F513" s="150">
        <f t="shared" si="156"/>
        <v>0</v>
      </c>
      <c r="G513" s="150">
        <f t="shared" si="156"/>
        <v>0</v>
      </c>
      <c r="H513" s="150">
        <f t="shared" si="156"/>
        <v>5</v>
      </c>
      <c r="I513" s="150">
        <f t="shared" si="156"/>
        <v>0</v>
      </c>
      <c r="J513" s="39"/>
    </row>
    <row r="514" spans="1:13" ht="14.25" customHeight="1">
      <c r="A514" s="452"/>
      <c r="B514" s="455"/>
      <c r="C514" s="179">
        <v>2015</v>
      </c>
      <c r="D514" s="150">
        <f>E514+F514+G514+H514+I514</f>
        <v>0.5</v>
      </c>
      <c r="E514" s="150">
        <v>0</v>
      </c>
      <c r="F514" s="150">
        <v>0</v>
      </c>
      <c r="G514" s="150">
        <v>0</v>
      </c>
      <c r="H514" s="150">
        <v>0.5</v>
      </c>
      <c r="I514" s="150">
        <v>0</v>
      </c>
      <c r="J514" s="39"/>
    </row>
    <row r="515" spans="1:13" ht="14.25" customHeight="1">
      <c r="A515" s="452"/>
      <c r="B515" s="455"/>
      <c r="C515" s="179">
        <v>2016</v>
      </c>
      <c r="D515" s="150">
        <f>E515+F515+G515+H515+I515</f>
        <v>0.5</v>
      </c>
      <c r="E515" s="150">
        <v>0</v>
      </c>
      <c r="F515" s="150">
        <v>0</v>
      </c>
      <c r="G515" s="150">
        <v>0</v>
      </c>
      <c r="H515" s="150">
        <v>0.5</v>
      </c>
      <c r="I515" s="150">
        <v>0</v>
      </c>
      <c r="J515" s="39"/>
    </row>
    <row r="516" spans="1:13" ht="14.25" customHeight="1">
      <c r="A516" s="453"/>
      <c r="B516" s="456"/>
      <c r="C516" s="179">
        <v>2017</v>
      </c>
      <c r="D516" s="150">
        <f>E516+F516+G516+H516+I516</f>
        <v>4</v>
      </c>
      <c r="E516" s="150">
        <v>0</v>
      </c>
      <c r="F516" s="150">
        <v>0</v>
      </c>
      <c r="G516" s="150">
        <v>0</v>
      </c>
      <c r="H516" s="150">
        <v>4</v>
      </c>
      <c r="I516" s="150">
        <v>0</v>
      </c>
      <c r="J516" s="39"/>
    </row>
    <row r="517" spans="1:13" ht="14.25" customHeight="1">
      <c r="A517" s="451" t="s">
        <v>504</v>
      </c>
      <c r="B517" s="448" t="s">
        <v>505</v>
      </c>
      <c r="C517" s="37" t="s">
        <v>19</v>
      </c>
      <c r="D517" s="150">
        <v>0</v>
      </c>
      <c r="E517" s="150">
        <v>0</v>
      </c>
      <c r="F517" s="150">
        <v>0</v>
      </c>
      <c r="G517" s="150">
        <v>0</v>
      </c>
      <c r="H517" s="150">
        <v>0</v>
      </c>
      <c r="I517" s="150">
        <v>0</v>
      </c>
      <c r="J517" s="39"/>
    </row>
    <row r="518" spans="1:13" ht="14.25" customHeight="1">
      <c r="A518" s="452"/>
      <c r="B518" s="448"/>
      <c r="C518" s="179">
        <v>2015</v>
      </c>
      <c r="D518" s="150">
        <v>0</v>
      </c>
      <c r="E518" s="150">
        <v>0</v>
      </c>
      <c r="F518" s="150">
        <v>0</v>
      </c>
      <c r="G518" s="150">
        <v>0</v>
      </c>
      <c r="H518" s="150">
        <v>0</v>
      </c>
      <c r="I518" s="150">
        <v>0</v>
      </c>
      <c r="J518" s="39"/>
    </row>
    <row r="519" spans="1:13" ht="14.25" customHeight="1">
      <c r="A519" s="452"/>
      <c r="B519" s="448"/>
      <c r="C519" s="179">
        <v>2016</v>
      </c>
      <c r="D519" s="150">
        <v>0</v>
      </c>
      <c r="E519" s="150">
        <v>0</v>
      </c>
      <c r="F519" s="150">
        <v>0</v>
      </c>
      <c r="G519" s="150">
        <v>0</v>
      </c>
      <c r="H519" s="150">
        <v>0</v>
      </c>
      <c r="I519" s="150">
        <v>0</v>
      </c>
      <c r="J519" s="39"/>
    </row>
    <row r="520" spans="1:13" ht="14.25" customHeight="1">
      <c r="A520" s="453"/>
      <c r="B520" s="448"/>
      <c r="C520" s="55">
        <v>2017</v>
      </c>
      <c r="D520" s="150">
        <v>0</v>
      </c>
      <c r="E520" s="150">
        <v>0</v>
      </c>
      <c r="F520" s="150">
        <v>0</v>
      </c>
      <c r="G520" s="150">
        <v>0</v>
      </c>
      <c r="H520" s="150">
        <v>0</v>
      </c>
      <c r="I520" s="150">
        <v>0</v>
      </c>
      <c r="J520" s="39"/>
    </row>
    <row r="521" spans="1:13">
      <c r="A521" s="449" t="s">
        <v>506</v>
      </c>
      <c r="B521" s="444" t="s">
        <v>507</v>
      </c>
      <c r="C521" s="37" t="s">
        <v>19</v>
      </c>
      <c r="D521" s="149">
        <f>D526+D527+D528</f>
        <v>2.2374780000000003</v>
      </c>
      <c r="E521" s="149">
        <f t="shared" ref="E521:I521" si="157">E526+E527+E528</f>
        <v>0.351242</v>
      </c>
      <c r="F521" s="149">
        <f t="shared" si="157"/>
        <v>1.659888</v>
      </c>
      <c r="G521" s="149">
        <f t="shared" si="157"/>
        <v>0.22634799999999999</v>
      </c>
      <c r="H521" s="149">
        <f t="shared" si="157"/>
        <v>0</v>
      </c>
      <c r="I521" s="149">
        <f t="shared" si="157"/>
        <v>0</v>
      </c>
      <c r="J521" s="39"/>
      <c r="K521" s="161"/>
    </row>
    <row r="522" spans="1:13">
      <c r="A522" s="449"/>
      <c r="B522" s="444"/>
      <c r="C522" s="37">
        <v>2015</v>
      </c>
      <c r="D522" s="149">
        <f t="shared" ref="D522:D528" si="158">E522+F522+G522+H522+I522</f>
        <v>2.0318360000000002</v>
      </c>
      <c r="E522" s="149">
        <f>E526</f>
        <v>0.14560000000000001</v>
      </c>
      <c r="F522" s="149">
        <f t="shared" ref="F522:I522" si="159">F526</f>
        <v>1.659888</v>
      </c>
      <c r="G522" s="149">
        <f t="shared" si="159"/>
        <v>0.22634799999999999</v>
      </c>
      <c r="H522" s="149">
        <f t="shared" si="159"/>
        <v>0</v>
      </c>
      <c r="I522" s="149">
        <f t="shared" si="159"/>
        <v>0</v>
      </c>
      <c r="J522" s="39"/>
      <c r="K522" s="161"/>
    </row>
    <row r="523" spans="1:13">
      <c r="A523" s="449"/>
      <c r="B523" s="444"/>
      <c r="C523" s="37">
        <v>2016</v>
      </c>
      <c r="D523" s="149">
        <f t="shared" si="158"/>
        <v>0.102821</v>
      </c>
      <c r="E523" s="149">
        <f>E527</f>
        <v>0.102821</v>
      </c>
      <c r="F523" s="149">
        <f t="shared" ref="F523:I523" si="160">F527</f>
        <v>0</v>
      </c>
      <c r="G523" s="149">
        <f t="shared" si="160"/>
        <v>0</v>
      </c>
      <c r="H523" s="149">
        <f t="shared" si="160"/>
        <v>0</v>
      </c>
      <c r="I523" s="149">
        <f t="shared" si="160"/>
        <v>0</v>
      </c>
      <c r="J523" s="39"/>
      <c r="K523" s="161"/>
    </row>
    <row r="524" spans="1:13">
      <c r="A524" s="449"/>
      <c r="B524" s="444"/>
      <c r="C524" s="37">
        <v>2017</v>
      </c>
      <c r="D524" s="149">
        <f t="shared" si="158"/>
        <v>0.102821</v>
      </c>
      <c r="E524" s="149">
        <f>E528</f>
        <v>0.102821</v>
      </c>
      <c r="F524" s="149">
        <f t="shared" ref="F524:I524" si="161">F528</f>
        <v>0</v>
      </c>
      <c r="G524" s="149">
        <f t="shared" si="161"/>
        <v>0</v>
      </c>
      <c r="H524" s="149">
        <f t="shared" si="161"/>
        <v>0</v>
      </c>
      <c r="I524" s="149">
        <f t="shared" si="161"/>
        <v>0</v>
      </c>
      <c r="J524" s="39"/>
      <c r="K524" s="161"/>
    </row>
    <row r="525" spans="1:13" s="40" customFormat="1">
      <c r="A525" s="507" t="s">
        <v>93</v>
      </c>
      <c r="B525" s="504" t="s">
        <v>617</v>
      </c>
      <c r="C525" s="37" t="s">
        <v>19</v>
      </c>
      <c r="D525" s="149">
        <f>D526+D527+D528</f>
        <v>2.2374780000000003</v>
      </c>
      <c r="E525" s="149">
        <f>E526+E527+E528</f>
        <v>0.351242</v>
      </c>
      <c r="F525" s="149">
        <f t="shared" ref="F525:I525" si="162">F526+F527+F528</f>
        <v>1.659888</v>
      </c>
      <c r="G525" s="149">
        <f t="shared" si="162"/>
        <v>0.22634799999999999</v>
      </c>
      <c r="H525" s="149">
        <f t="shared" si="162"/>
        <v>0</v>
      </c>
      <c r="I525" s="149">
        <f t="shared" si="162"/>
        <v>0</v>
      </c>
      <c r="J525" s="39"/>
      <c r="K525" s="162"/>
    </row>
    <row r="526" spans="1:13" s="40" customFormat="1">
      <c r="A526" s="508"/>
      <c r="B526" s="505"/>
      <c r="C526" s="37">
        <v>2015</v>
      </c>
      <c r="D526" s="149">
        <f>E526+F526+G526+H526+I526</f>
        <v>2.0318360000000002</v>
      </c>
      <c r="E526" s="149">
        <f>E530+E534+E538+E542+E546+E550</f>
        <v>0.14560000000000001</v>
      </c>
      <c r="F526" s="149">
        <f t="shared" ref="F526:I526" si="163">F530+F534+F538+F542+F546+F550</f>
        <v>1.659888</v>
      </c>
      <c r="G526" s="149">
        <f t="shared" si="163"/>
        <v>0.22634799999999999</v>
      </c>
      <c r="H526" s="149">
        <f t="shared" si="163"/>
        <v>0</v>
      </c>
      <c r="I526" s="149">
        <f t="shared" si="163"/>
        <v>0</v>
      </c>
      <c r="J526" s="39"/>
      <c r="K526" s="162"/>
      <c r="L526" s="162"/>
      <c r="M526" s="162"/>
    </row>
    <row r="527" spans="1:13" s="40" customFormat="1">
      <c r="A527" s="508"/>
      <c r="B527" s="505"/>
      <c r="C527" s="37">
        <v>2016</v>
      </c>
      <c r="D527" s="149">
        <f>E527+F527+G527+H527+I527</f>
        <v>0.102821</v>
      </c>
      <c r="E527" s="149">
        <v>0.102821</v>
      </c>
      <c r="F527" s="149">
        <v>0</v>
      </c>
      <c r="G527" s="149">
        <v>0</v>
      </c>
      <c r="H527" s="149">
        <v>0</v>
      </c>
      <c r="I527" s="149">
        <v>0</v>
      </c>
      <c r="J527" s="39"/>
      <c r="K527" s="162"/>
    </row>
    <row r="528" spans="1:13" s="40" customFormat="1" ht="29.25" customHeight="1">
      <c r="A528" s="509"/>
      <c r="B528" s="506"/>
      <c r="C528" s="37">
        <v>2017</v>
      </c>
      <c r="D528" s="149">
        <f t="shared" si="158"/>
        <v>0.102821</v>
      </c>
      <c r="E528" s="149">
        <v>0.102821</v>
      </c>
      <c r="F528" s="149">
        <v>0</v>
      </c>
      <c r="G528" s="149">
        <v>0</v>
      </c>
      <c r="H528" s="149">
        <v>0</v>
      </c>
      <c r="I528" s="149">
        <v>0</v>
      </c>
      <c r="J528" s="39"/>
      <c r="K528" s="162"/>
    </row>
    <row r="529" spans="1:12">
      <c r="A529" s="449" t="s">
        <v>509</v>
      </c>
      <c r="B529" s="440" t="s">
        <v>510</v>
      </c>
      <c r="C529" s="37" t="s">
        <v>19</v>
      </c>
      <c r="D529" s="150">
        <f t="shared" ref="D529:I529" si="164">D530+D531+D532</f>
        <v>2.191154</v>
      </c>
      <c r="E529" s="150">
        <f t="shared" si="164"/>
        <v>0.30491800000000002</v>
      </c>
      <c r="F529" s="150">
        <f t="shared" si="164"/>
        <v>1.659888</v>
      </c>
      <c r="G529" s="150">
        <f t="shared" si="164"/>
        <v>0.22634799999999999</v>
      </c>
      <c r="H529" s="150">
        <f t="shared" si="164"/>
        <v>0</v>
      </c>
      <c r="I529" s="150">
        <f t="shared" si="164"/>
        <v>0</v>
      </c>
      <c r="J529" s="39"/>
      <c r="K529" s="161"/>
    </row>
    <row r="530" spans="1:12">
      <c r="A530" s="449"/>
      <c r="B530" s="440"/>
      <c r="C530" s="179">
        <v>2015</v>
      </c>
      <c r="D530" s="150">
        <f>E530+F530+G530+H530+I530</f>
        <v>1.9855119999999999</v>
      </c>
      <c r="E530" s="150">
        <f>99276/1000000</f>
        <v>9.9276000000000003E-2</v>
      </c>
      <c r="F530" s="150">
        <v>1.659888</v>
      </c>
      <c r="G530" s="150">
        <v>0.22634799999999999</v>
      </c>
      <c r="H530" s="150">
        <v>0</v>
      </c>
      <c r="I530" s="150">
        <v>0</v>
      </c>
      <c r="J530" s="39"/>
      <c r="K530" s="161">
        <f>SUM(E530:J530)</f>
        <v>1.9855119999999999</v>
      </c>
      <c r="L530" s="161"/>
    </row>
    <row r="531" spans="1:12">
      <c r="A531" s="449"/>
      <c r="B531" s="440"/>
      <c r="C531" s="179">
        <v>2016</v>
      </c>
      <c r="D531" s="150">
        <f>E531+F531+G531+H531+I531</f>
        <v>0.102821</v>
      </c>
      <c r="E531" s="150">
        <v>0.102821</v>
      </c>
      <c r="F531" s="150">
        <v>0</v>
      </c>
      <c r="G531" s="150">
        <v>0</v>
      </c>
      <c r="H531" s="150">
        <v>0</v>
      </c>
      <c r="I531" s="150">
        <v>0</v>
      </c>
      <c r="J531" s="39"/>
      <c r="K531" s="161"/>
    </row>
    <row r="532" spans="1:12">
      <c r="A532" s="449"/>
      <c r="B532" s="440"/>
      <c r="C532" s="179">
        <v>2017</v>
      </c>
      <c r="D532" s="150">
        <f>E532+F532+G532+H532+I532</f>
        <v>0.102821</v>
      </c>
      <c r="E532" s="150">
        <v>0.102821</v>
      </c>
      <c r="F532" s="150">
        <v>0</v>
      </c>
      <c r="G532" s="150">
        <v>0</v>
      </c>
      <c r="H532" s="150">
        <v>0</v>
      </c>
      <c r="I532" s="150">
        <v>0</v>
      </c>
      <c r="J532" s="39"/>
      <c r="K532" s="161"/>
    </row>
    <row r="533" spans="1:12">
      <c r="A533" s="449" t="s">
        <v>511</v>
      </c>
      <c r="B533" s="446" t="s">
        <v>512</v>
      </c>
      <c r="C533" s="37" t="s">
        <v>19</v>
      </c>
      <c r="D533" s="150">
        <v>0</v>
      </c>
      <c r="E533" s="150">
        <v>0</v>
      </c>
      <c r="F533" s="150">
        <v>0</v>
      </c>
      <c r="G533" s="150">
        <v>0</v>
      </c>
      <c r="H533" s="150">
        <v>0</v>
      </c>
      <c r="I533" s="150">
        <v>0</v>
      </c>
      <c r="J533" s="39"/>
      <c r="K533" s="161"/>
    </row>
    <row r="534" spans="1:12">
      <c r="A534" s="449"/>
      <c r="B534" s="446"/>
      <c r="C534" s="179">
        <v>2015</v>
      </c>
      <c r="D534" s="150">
        <v>0</v>
      </c>
      <c r="E534" s="150">
        <v>0</v>
      </c>
      <c r="F534" s="150">
        <v>0</v>
      </c>
      <c r="G534" s="150">
        <v>0</v>
      </c>
      <c r="H534" s="150">
        <v>0</v>
      </c>
      <c r="I534" s="150">
        <v>0</v>
      </c>
      <c r="J534" s="39"/>
      <c r="K534" s="161"/>
    </row>
    <row r="535" spans="1:12">
      <c r="A535" s="449"/>
      <c r="B535" s="446"/>
      <c r="C535" s="179">
        <v>2016</v>
      </c>
      <c r="D535" s="150">
        <v>0</v>
      </c>
      <c r="E535" s="150">
        <v>0</v>
      </c>
      <c r="F535" s="150">
        <v>0</v>
      </c>
      <c r="G535" s="150">
        <v>0</v>
      </c>
      <c r="H535" s="150">
        <v>0</v>
      </c>
      <c r="I535" s="150">
        <v>0</v>
      </c>
      <c r="J535" s="39"/>
      <c r="K535" s="161"/>
    </row>
    <row r="536" spans="1:12" ht="39" customHeight="1">
      <c r="A536" s="449"/>
      <c r="B536" s="446"/>
      <c r="C536" s="179">
        <v>2017</v>
      </c>
      <c r="D536" s="150">
        <v>0</v>
      </c>
      <c r="E536" s="150">
        <v>0</v>
      </c>
      <c r="F536" s="150">
        <v>0</v>
      </c>
      <c r="G536" s="150">
        <v>0</v>
      </c>
      <c r="H536" s="150">
        <v>0</v>
      </c>
      <c r="I536" s="150">
        <v>0</v>
      </c>
      <c r="J536" s="39"/>
      <c r="K536" s="161"/>
    </row>
    <row r="537" spans="1:12">
      <c r="A537" s="449" t="s">
        <v>513</v>
      </c>
      <c r="B537" s="446" t="s">
        <v>514</v>
      </c>
      <c r="C537" s="37" t="s">
        <v>19</v>
      </c>
      <c r="D537" s="150">
        <v>0</v>
      </c>
      <c r="E537" s="150">
        <v>0</v>
      </c>
      <c r="F537" s="150">
        <v>0</v>
      </c>
      <c r="G537" s="150">
        <v>0</v>
      </c>
      <c r="H537" s="150">
        <v>0</v>
      </c>
      <c r="I537" s="150">
        <v>0</v>
      </c>
      <c r="J537" s="39"/>
      <c r="K537" s="161"/>
    </row>
    <row r="538" spans="1:12">
      <c r="A538" s="449"/>
      <c r="B538" s="446"/>
      <c r="C538" s="179">
        <v>2015</v>
      </c>
      <c r="D538" s="150">
        <f>E538+F538+G538+H538+I538</f>
        <v>4.1324E-2</v>
      </c>
      <c r="E538" s="150">
        <f>41324/1000000</f>
        <v>4.1324E-2</v>
      </c>
      <c r="F538" s="150">
        <v>0</v>
      </c>
      <c r="G538" s="150">
        <v>0</v>
      </c>
      <c r="H538" s="150">
        <v>0</v>
      </c>
      <c r="I538" s="150">
        <v>0</v>
      </c>
      <c r="J538" s="39"/>
      <c r="K538" s="161"/>
    </row>
    <row r="539" spans="1:12">
      <c r="A539" s="449"/>
      <c r="B539" s="446"/>
      <c r="C539" s="179">
        <v>2016</v>
      </c>
      <c r="D539" s="150">
        <v>0</v>
      </c>
      <c r="E539" s="150">
        <v>0</v>
      </c>
      <c r="F539" s="150">
        <v>0</v>
      </c>
      <c r="G539" s="150">
        <v>0</v>
      </c>
      <c r="H539" s="150">
        <v>0</v>
      </c>
      <c r="I539" s="150">
        <v>0</v>
      </c>
      <c r="J539" s="39"/>
      <c r="K539" s="161"/>
    </row>
    <row r="540" spans="1:12">
      <c r="A540" s="449"/>
      <c r="B540" s="446"/>
      <c r="C540" s="179">
        <v>2017</v>
      </c>
      <c r="D540" s="150">
        <v>0</v>
      </c>
      <c r="E540" s="150">
        <v>0</v>
      </c>
      <c r="F540" s="150">
        <v>0</v>
      </c>
      <c r="G540" s="150">
        <v>0</v>
      </c>
      <c r="H540" s="150">
        <v>0</v>
      </c>
      <c r="I540" s="150">
        <v>0</v>
      </c>
      <c r="J540" s="39"/>
      <c r="K540" s="161"/>
    </row>
    <row r="541" spans="1:12">
      <c r="A541" s="449" t="s">
        <v>515</v>
      </c>
      <c r="B541" s="446" t="s">
        <v>516</v>
      </c>
      <c r="C541" s="37" t="s">
        <v>19</v>
      </c>
      <c r="D541" s="150">
        <v>0</v>
      </c>
      <c r="E541" s="150">
        <v>0</v>
      </c>
      <c r="F541" s="150">
        <v>0</v>
      </c>
      <c r="G541" s="150">
        <v>0</v>
      </c>
      <c r="H541" s="150">
        <v>0</v>
      </c>
      <c r="I541" s="150">
        <v>0</v>
      </c>
      <c r="J541" s="39"/>
      <c r="K541" s="161"/>
    </row>
    <row r="542" spans="1:12">
      <c r="A542" s="449"/>
      <c r="B542" s="446"/>
      <c r="C542" s="179">
        <v>2015</v>
      </c>
      <c r="D542" s="150">
        <v>0</v>
      </c>
      <c r="E542" s="150">
        <v>0</v>
      </c>
      <c r="F542" s="150">
        <v>0</v>
      </c>
      <c r="G542" s="150">
        <v>0</v>
      </c>
      <c r="H542" s="150">
        <v>0</v>
      </c>
      <c r="I542" s="150">
        <v>0</v>
      </c>
      <c r="J542" s="39"/>
      <c r="K542" s="161"/>
    </row>
    <row r="543" spans="1:12">
      <c r="A543" s="449"/>
      <c r="B543" s="446"/>
      <c r="C543" s="179">
        <v>2016</v>
      </c>
      <c r="D543" s="150">
        <v>0</v>
      </c>
      <c r="E543" s="150">
        <v>0</v>
      </c>
      <c r="F543" s="150">
        <v>0</v>
      </c>
      <c r="G543" s="150">
        <v>0</v>
      </c>
      <c r="H543" s="150">
        <v>0</v>
      </c>
      <c r="I543" s="150">
        <v>0</v>
      </c>
      <c r="J543" s="39"/>
      <c r="K543" s="161"/>
    </row>
    <row r="544" spans="1:12" ht="29.25" customHeight="1">
      <c r="A544" s="449"/>
      <c r="B544" s="446"/>
      <c r="C544" s="179">
        <v>2017</v>
      </c>
      <c r="D544" s="150">
        <v>0</v>
      </c>
      <c r="E544" s="150">
        <v>0</v>
      </c>
      <c r="F544" s="150">
        <v>0</v>
      </c>
      <c r="G544" s="150">
        <v>0</v>
      </c>
      <c r="H544" s="150">
        <v>0</v>
      </c>
      <c r="I544" s="150">
        <v>0</v>
      </c>
      <c r="J544" s="39"/>
    </row>
    <row r="545" spans="1:10">
      <c r="A545" s="449" t="s">
        <v>517</v>
      </c>
      <c r="B545" s="440" t="s">
        <v>518</v>
      </c>
      <c r="C545" s="37" t="s">
        <v>19</v>
      </c>
      <c r="D545" s="150">
        <v>0</v>
      </c>
      <c r="E545" s="150">
        <v>0</v>
      </c>
      <c r="F545" s="150">
        <v>0</v>
      </c>
      <c r="G545" s="150">
        <v>0</v>
      </c>
      <c r="H545" s="150">
        <v>0</v>
      </c>
      <c r="I545" s="150">
        <v>0</v>
      </c>
      <c r="J545" s="39"/>
    </row>
    <row r="546" spans="1:10">
      <c r="A546" s="449"/>
      <c r="B546" s="440"/>
      <c r="C546" s="179">
        <v>2015</v>
      </c>
      <c r="D546" s="150">
        <v>0</v>
      </c>
      <c r="E546" s="150">
        <f>5000/1000000</f>
        <v>5.0000000000000001E-3</v>
      </c>
      <c r="F546" s="150">
        <v>0</v>
      </c>
      <c r="G546" s="150">
        <v>0</v>
      </c>
      <c r="H546" s="150">
        <v>0</v>
      </c>
      <c r="I546" s="150">
        <v>0</v>
      </c>
      <c r="J546" s="39"/>
    </row>
    <row r="547" spans="1:10">
      <c r="A547" s="449"/>
      <c r="B547" s="440"/>
      <c r="C547" s="179">
        <v>2016</v>
      </c>
      <c r="D547" s="150">
        <v>0</v>
      </c>
      <c r="E547" s="150">
        <v>0</v>
      </c>
      <c r="F547" s="150">
        <v>0</v>
      </c>
      <c r="G547" s="150">
        <v>0</v>
      </c>
      <c r="H547" s="150">
        <v>0</v>
      </c>
      <c r="I547" s="150">
        <v>0</v>
      </c>
      <c r="J547" s="39"/>
    </row>
    <row r="548" spans="1:10" ht="27" customHeight="1">
      <c r="A548" s="449"/>
      <c r="B548" s="440"/>
      <c r="C548" s="179">
        <v>2017</v>
      </c>
      <c r="D548" s="150">
        <v>0</v>
      </c>
      <c r="E548" s="150">
        <v>0</v>
      </c>
      <c r="F548" s="150">
        <v>0</v>
      </c>
      <c r="G548" s="150">
        <v>0</v>
      </c>
      <c r="H548" s="150">
        <v>0</v>
      </c>
      <c r="I548" s="150">
        <v>0</v>
      </c>
      <c r="J548" s="39"/>
    </row>
    <row r="549" spans="1:10">
      <c r="A549" s="449" t="s">
        <v>519</v>
      </c>
      <c r="B549" s="440" t="s">
        <v>520</v>
      </c>
      <c r="C549" s="37" t="s">
        <v>19</v>
      </c>
      <c r="D549" s="150">
        <v>0</v>
      </c>
      <c r="E549" s="150">
        <v>0</v>
      </c>
      <c r="F549" s="150">
        <v>0</v>
      </c>
      <c r="G549" s="150">
        <v>0</v>
      </c>
      <c r="H549" s="150">
        <v>0</v>
      </c>
      <c r="I549" s="150">
        <v>0</v>
      </c>
      <c r="J549" s="39"/>
    </row>
    <row r="550" spans="1:10">
      <c r="A550" s="449"/>
      <c r="B550" s="440"/>
      <c r="C550" s="179">
        <v>2015</v>
      </c>
      <c r="D550" s="150">
        <v>0</v>
      </c>
      <c r="E550" s="150">
        <v>0</v>
      </c>
      <c r="F550" s="150">
        <v>0</v>
      </c>
      <c r="G550" s="150">
        <v>0</v>
      </c>
      <c r="H550" s="150">
        <v>0</v>
      </c>
      <c r="I550" s="150">
        <v>0</v>
      </c>
      <c r="J550" s="39"/>
    </row>
    <row r="551" spans="1:10">
      <c r="A551" s="449"/>
      <c r="B551" s="440"/>
      <c r="C551" s="179">
        <v>2016</v>
      </c>
      <c r="D551" s="150">
        <v>0</v>
      </c>
      <c r="E551" s="150">
        <v>0</v>
      </c>
      <c r="F551" s="150">
        <v>0</v>
      </c>
      <c r="G551" s="150">
        <v>0</v>
      </c>
      <c r="H551" s="150">
        <v>0</v>
      </c>
      <c r="I551" s="150">
        <v>0</v>
      </c>
      <c r="J551" s="39"/>
    </row>
    <row r="552" spans="1:10">
      <c r="A552" s="449"/>
      <c r="B552" s="440"/>
      <c r="C552" s="179">
        <v>2017</v>
      </c>
      <c r="D552" s="150">
        <v>0</v>
      </c>
      <c r="E552" s="150">
        <v>0</v>
      </c>
      <c r="F552" s="150">
        <v>0</v>
      </c>
      <c r="G552" s="150">
        <v>0</v>
      </c>
      <c r="H552" s="150">
        <v>0</v>
      </c>
      <c r="I552" s="150">
        <v>0</v>
      </c>
      <c r="J552" s="39"/>
    </row>
    <row r="553" spans="1:10">
      <c r="A553" s="449" t="s">
        <v>625</v>
      </c>
      <c r="B553" s="444" t="s">
        <v>624</v>
      </c>
      <c r="C553" s="37" t="s">
        <v>19</v>
      </c>
      <c r="D553" s="149">
        <v>0</v>
      </c>
      <c r="E553" s="149">
        <v>0</v>
      </c>
      <c r="F553" s="149">
        <v>0</v>
      </c>
      <c r="G553" s="149">
        <v>0</v>
      </c>
      <c r="H553" s="149">
        <v>0</v>
      </c>
      <c r="I553" s="149">
        <v>0</v>
      </c>
      <c r="J553" s="39"/>
    </row>
    <row r="554" spans="1:10">
      <c r="A554" s="449"/>
      <c r="B554" s="444"/>
      <c r="C554" s="37">
        <v>2016</v>
      </c>
      <c r="D554" s="149">
        <v>0</v>
      </c>
      <c r="E554" s="149">
        <v>0</v>
      </c>
      <c r="F554" s="149">
        <v>0</v>
      </c>
      <c r="G554" s="149">
        <v>0</v>
      </c>
      <c r="H554" s="149">
        <v>0</v>
      </c>
      <c r="I554" s="149">
        <v>0</v>
      </c>
      <c r="J554" s="39"/>
    </row>
    <row r="555" spans="1:10">
      <c r="A555" s="449"/>
      <c r="B555" s="444"/>
      <c r="C555" s="37">
        <v>2017</v>
      </c>
      <c r="D555" s="149">
        <f t="shared" ref="D555" si="165">E555+F555+G555+H555+I555</f>
        <v>0</v>
      </c>
      <c r="E555" s="149">
        <v>0</v>
      </c>
      <c r="F555" s="149">
        <f>F558</f>
        <v>0</v>
      </c>
      <c r="G555" s="149">
        <f t="shared" ref="G555:H555" si="166">G558</f>
        <v>0</v>
      </c>
      <c r="H555" s="149">
        <f t="shared" si="166"/>
        <v>0</v>
      </c>
      <c r="I555" s="149">
        <f t="shared" ref="I555" si="167">I558</f>
        <v>0</v>
      </c>
      <c r="J555" s="39"/>
    </row>
    <row r="556" spans="1:10" ht="15.6" customHeight="1">
      <c r="A556" s="451" t="s">
        <v>666</v>
      </c>
      <c r="B556" s="487" t="s">
        <v>626</v>
      </c>
      <c r="C556" s="37" t="s">
        <v>19</v>
      </c>
      <c r="D556" s="149">
        <v>0</v>
      </c>
      <c r="E556" s="149">
        <v>0</v>
      </c>
      <c r="F556" s="149">
        <f>F559</f>
        <v>0</v>
      </c>
      <c r="G556" s="149">
        <f t="shared" ref="G556:H556" si="168">G559</f>
        <v>0</v>
      </c>
      <c r="H556" s="149">
        <f t="shared" si="168"/>
        <v>0</v>
      </c>
      <c r="I556" s="149">
        <v>0</v>
      </c>
      <c r="J556" s="39"/>
    </row>
    <row r="557" spans="1:10" ht="12.75" customHeight="1">
      <c r="A557" s="452"/>
      <c r="B557" s="488"/>
      <c r="C557" s="37">
        <v>2016</v>
      </c>
      <c r="D557" s="149">
        <v>0</v>
      </c>
      <c r="E557" s="149">
        <f>E560</f>
        <v>0</v>
      </c>
      <c r="F557" s="149">
        <f>F560</f>
        <v>0</v>
      </c>
      <c r="G557" s="149">
        <v>0</v>
      </c>
      <c r="H557" s="149">
        <v>0</v>
      </c>
      <c r="I557" s="149">
        <f>I560</f>
        <v>0</v>
      </c>
      <c r="J557" s="39"/>
    </row>
    <row r="558" spans="1:10" ht="12.75" customHeight="1">
      <c r="A558" s="453"/>
      <c r="B558" s="489"/>
      <c r="C558" s="37">
        <v>2017</v>
      </c>
      <c r="D558" s="149">
        <f t="shared" ref="D558" si="169">E558+F558+G558+H558+I558</f>
        <v>0</v>
      </c>
      <c r="E558" s="149">
        <v>0</v>
      </c>
      <c r="F558" s="149">
        <f>F561</f>
        <v>0</v>
      </c>
      <c r="G558" s="149">
        <f t="shared" ref="G558" si="170">G562</f>
        <v>0</v>
      </c>
      <c r="H558" s="149">
        <f>H561</f>
        <v>0</v>
      </c>
      <c r="I558" s="149">
        <f>I561</f>
        <v>0</v>
      </c>
      <c r="J558" s="39"/>
    </row>
    <row r="559" spans="1:10" ht="15.6" customHeight="1">
      <c r="A559" s="451" t="s">
        <v>118</v>
      </c>
      <c r="B559" s="490" t="s">
        <v>627</v>
      </c>
      <c r="C559" s="37" t="s">
        <v>19</v>
      </c>
      <c r="D559" s="149">
        <v>0</v>
      </c>
      <c r="E559" s="149">
        <v>0</v>
      </c>
      <c r="F559" s="149">
        <v>0</v>
      </c>
      <c r="G559" s="149">
        <f t="shared" ref="G559" si="171">G570</f>
        <v>0</v>
      </c>
      <c r="H559" s="149">
        <v>0</v>
      </c>
      <c r="I559" s="149">
        <v>0</v>
      </c>
      <c r="J559" s="39"/>
    </row>
    <row r="560" spans="1:10" ht="12.6" customHeight="1">
      <c r="A560" s="452"/>
      <c r="B560" s="491"/>
      <c r="C560" s="37">
        <v>2016</v>
      </c>
      <c r="D560" s="149">
        <f t="shared" ref="D560:D561" si="172">E560+F560+G560+H560+I560</f>
        <v>0</v>
      </c>
      <c r="E560" s="149">
        <v>0</v>
      </c>
      <c r="F560" s="149">
        <f t="shared" ref="F560:H561" si="173">F589</f>
        <v>0</v>
      </c>
      <c r="G560" s="149">
        <f t="shared" si="173"/>
        <v>0</v>
      </c>
      <c r="H560" s="149">
        <f t="shared" si="173"/>
        <v>0</v>
      </c>
      <c r="I560" s="149">
        <v>0</v>
      </c>
      <c r="J560" s="39"/>
    </row>
    <row r="561" spans="1:10" ht="54.6" customHeight="1">
      <c r="A561" s="453"/>
      <c r="B561" s="492"/>
      <c r="C561" s="37">
        <v>2017</v>
      </c>
      <c r="D561" s="149">
        <f t="shared" si="172"/>
        <v>0</v>
      </c>
      <c r="E561" s="149">
        <v>0</v>
      </c>
      <c r="F561" s="149">
        <f t="shared" si="173"/>
        <v>0</v>
      </c>
      <c r="G561" s="149">
        <f t="shared" si="173"/>
        <v>0</v>
      </c>
      <c r="H561" s="149">
        <f t="shared" si="173"/>
        <v>0</v>
      </c>
      <c r="I561" s="149">
        <v>0</v>
      </c>
      <c r="J561" s="39"/>
    </row>
    <row r="562" spans="1:10" ht="12.75" customHeight="1">
      <c r="A562" s="451" t="s">
        <v>667</v>
      </c>
      <c r="B562" s="493" t="s">
        <v>628</v>
      </c>
      <c r="C562" s="37" t="s">
        <v>19</v>
      </c>
      <c r="D562" s="149">
        <v>0</v>
      </c>
      <c r="E562" s="149">
        <v>0</v>
      </c>
      <c r="F562" s="149">
        <f>F592+F593+F594</f>
        <v>0</v>
      </c>
      <c r="G562" s="149">
        <f t="shared" ref="G562" si="174">G591</f>
        <v>0</v>
      </c>
      <c r="H562" s="149">
        <f>H592+H593+H594</f>
        <v>0</v>
      </c>
      <c r="I562" s="149">
        <v>0</v>
      </c>
      <c r="J562" s="39"/>
    </row>
    <row r="563" spans="1:10" ht="12.6" customHeight="1">
      <c r="A563" s="452"/>
      <c r="B563" s="494"/>
      <c r="C563" s="37">
        <v>2016</v>
      </c>
      <c r="D563" s="149">
        <f t="shared" ref="D563:D564" si="175">E563+F563+G563+H563+I563</f>
        <v>0</v>
      </c>
      <c r="E563" s="149">
        <v>0</v>
      </c>
      <c r="F563" s="149">
        <f t="shared" ref="F563:H564" si="176">F593</f>
        <v>0</v>
      </c>
      <c r="G563" s="149">
        <f t="shared" si="176"/>
        <v>0</v>
      </c>
      <c r="H563" s="149">
        <f t="shared" si="176"/>
        <v>0</v>
      </c>
      <c r="I563" s="149">
        <v>0</v>
      </c>
      <c r="J563" s="39"/>
    </row>
    <row r="564" spans="1:10" ht="12.6" customHeight="1">
      <c r="A564" s="453"/>
      <c r="B564" s="495"/>
      <c r="C564" s="37">
        <v>2017</v>
      </c>
      <c r="D564" s="149">
        <f t="shared" si="175"/>
        <v>0</v>
      </c>
      <c r="E564" s="149">
        <v>0</v>
      </c>
      <c r="F564" s="149">
        <f t="shared" si="176"/>
        <v>0</v>
      </c>
      <c r="G564" s="149">
        <f t="shared" si="176"/>
        <v>0</v>
      </c>
      <c r="H564" s="149">
        <f t="shared" si="176"/>
        <v>0</v>
      </c>
      <c r="I564" s="149">
        <v>0</v>
      </c>
      <c r="J564" s="39"/>
    </row>
    <row r="565" spans="1:10" ht="12.6" customHeight="1">
      <c r="A565" s="451" t="s">
        <v>668</v>
      </c>
      <c r="B565" s="493" t="s">
        <v>629</v>
      </c>
      <c r="C565" s="37" t="s">
        <v>19</v>
      </c>
      <c r="D565" s="149">
        <v>0</v>
      </c>
      <c r="E565" s="149">
        <v>0</v>
      </c>
      <c r="F565" s="149">
        <f>F596+F597+F598</f>
        <v>0</v>
      </c>
      <c r="G565" s="149">
        <f t="shared" ref="G565" si="177">G595</f>
        <v>0</v>
      </c>
      <c r="H565" s="149">
        <f>H596+H597+H598</f>
        <v>0</v>
      </c>
      <c r="I565" s="149">
        <v>0</v>
      </c>
      <c r="J565" s="39"/>
    </row>
    <row r="566" spans="1:10" ht="12.6" customHeight="1">
      <c r="A566" s="452"/>
      <c r="B566" s="494"/>
      <c r="C566" s="37">
        <v>2016</v>
      </c>
      <c r="D566" s="149">
        <f t="shared" ref="D566:D567" si="178">E566+F566+G566+H566+I566</f>
        <v>0</v>
      </c>
      <c r="E566" s="149">
        <v>0</v>
      </c>
      <c r="F566" s="149">
        <f t="shared" ref="F566:H567" si="179">F597</f>
        <v>0</v>
      </c>
      <c r="G566" s="149">
        <f t="shared" si="179"/>
        <v>0</v>
      </c>
      <c r="H566" s="149">
        <f t="shared" si="179"/>
        <v>0</v>
      </c>
      <c r="I566" s="149">
        <v>0</v>
      </c>
      <c r="J566" s="39"/>
    </row>
    <row r="567" spans="1:10" ht="12.6" customHeight="1">
      <c r="A567" s="453"/>
      <c r="B567" s="495"/>
      <c r="C567" s="37">
        <v>2017</v>
      </c>
      <c r="D567" s="149">
        <f t="shared" si="178"/>
        <v>0</v>
      </c>
      <c r="E567" s="149">
        <v>0</v>
      </c>
      <c r="F567" s="149">
        <f t="shared" si="179"/>
        <v>0</v>
      </c>
      <c r="G567" s="149">
        <f t="shared" si="179"/>
        <v>0</v>
      </c>
      <c r="H567" s="149">
        <f t="shared" si="179"/>
        <v>0</v>
      </c>
      <c r="I567" s="149">
        <v>0</v>
      </c>
      <c r="J567" s="39"/>
    </row>
    <row r="568" spans="1:10" ht="12.6" customHeight="1">
      <c r="A568" s="451" t="s">
        <v>669</v>
      </c>
      <c r="B568" s="490" t="s">
        <v>630</v>
      </c>
      <c r="C568" s="37" t="s">
        <v>19</v>
      </c>
      <c r="D568" s="149">
        <v>0</v>
      </c>
      <c r="E568" s="149">
        <v>0</v>
      </c>
      <c r="F568" s="149">
        <f>F600+F601+F602</f>
        <v>0</v>
      </c>
      <c r="G568" s="149">
        <f t="shared" ref="G568" si="180">G599</f>
        <v>0</v>
      </c>
      <c r="H568" s="149">
        <f>H600+H601+H602</f>
        <v>0</v>
      </c>
      <c r="I568" s="149">
        <v>0</v>
      </c>
      <c r="J568" s="39"/>
    </row>
    <row r="569" spans="1:10" ht="12.6" customHeight="1">
      <c r="A569" s="452"/>
      <c r="B569" s="491"/>
      <c r="C569" s="37">
        <v>2016</v>
      </c>
      <c r="D569" s="149">
        <f t="shared" ref="D569:D570" si="181">E569+F569+G569+H569+I569</f>
        <v>0</v>
      </c>
      <c r="E569" s="149">
        <v>0</v>
      </c>
      <c r="F569" s="149">
        <f t="shared" ref="F569:H570" si="182">F601</f>
        <v>0</v>
      </c>
      <c r="G569" s="149">
        <f t="shared" si="182"/>
        <v>0</v>
      </c>
      <c r="H569" s="149">
        <f t="shared" si="182"/>
        <v>0</v>
      </c>
      <c r="I569" s="149">
        <v>0</v>
      </c>
      <c r="J569" s="39"/>
    </row>
    <row r="570" spans="1:10" ht="12.75" customHeight="1">
      <c r="A570" s="453"/>
      <c r="B570" s="492"/>
      <c r="C570" s="37">
        <v>2017</v>
      </c>
      <c r="D570" s="149">
        <f t="shared" si="181"/>
        <v>0</v>
      </c>
      <c r="E570" s="149">
        <v>0</v>
      </c>
      <c r="F570" s="149">
        <f t="shared" si="182"/>
        <v>0</v>
      </c>
      <c r="G570" s="149">
        <f t="shared" si="182"/>
        <v>0</v>
      </c>
      <c r="H570" s="149">
        <f t="shared" si="182"/>
        <v>0</v>
      </c>
      <c r="I570" s="149">
        <v>0</v>
      </c>
      <c r="J570" s="39"/>
    </row>
    <row r="571" spans="1:10" ht="38.450000000000003" customHeight="1">
      <c r="A571" s="181" t="s">
        <v>670</v>
      </c>
      <c r="B571" s="490" t="s">
        <v>631</v>
      </c>
      <c r="C571" s="37" t="s">
        <v>19</v>
      </c>
      <c r="D571" s="149">
        <v>0</v>
      </c>
      <c r="E571" s="149">
        <v>0</v>
      </c>
      <c r="F571" s="149">
        <f>F604+F605+F606</f>
        <v>0</v>
      </c>
      <c r="G571" s="149">
        <f t="shared" ref="G571" si="183">G603</f>
        <v>0</v>
      </c>
      <c r="H571" s="149">
        <f>H604+H605+H606</f>
        <v>0</v>
      </c>
      <c r="I571" s="149">
        <v>0</v>
      </c>
      <c r="J571" s="39"/>
    </row>
    <row r="572" spans="1:10" ht="15.6" customHeight="1">
      <c r="A572" s="181"/>
      <c r="B572" s="491"/>
      <c r="C572" s="37">
        <v>2016</v>
      </c>
      <c r="D572" s="149">
        <f t="shared" ref="D572:D573" si="184">E572+F572+G572+H572+I572</f>
        <v>0</v>
      </c>
      <c r="E572" s="149">
        <v>0</v>
      </c>
      <c r="F572" s="149">
        <f t="shared" ref="F572:H573" si="185">F605</f>
        <v>0</v>
      </c>
      <c r="G572" s="149">
        <f t="shared" si="185"/>
        <v>0</v>
      </c>
      <c r="H572" s="149">
        <f t="shared" si="185"/>
        <v>0</v>
      </c>
      <c r="I572" s="149">
        <v>0</v>
      </c>
      <c r="J572" s="39"/>
    </row>
    <row r="573" spans="1:10" ht="15.6" customHeight="1">
      <c r="A573" s="181"/>
      <c r="B573" s="492"/>
      <c r="C573" s="37">
        <v>2017</v>
      </c>
      <c r="D573" s="149">
        <f t="shared" si="184"/>
        <v>0</v>
      </c>
      <c r="E573" s="149">
        <v>0</v>
      </c>
      <c r="F573" s="149">
        <f t="shared" si="185"/>
        <v>0</v>
      </c>
      <c r="G573" s="149">
        <f t="shared" si="185"/>
        <v>0</v>
      </c>
      <c r="H573" s="149">
        <f t="shared" si="185"/>
        <v>0</v>
      </c>
      <c r="I573" s="149">
        <v>0</v>
      </c>
      <c r="J573" s="39"/>
    </row>
    <row r="574" spans="1:10" ht="42" customHeight="1">
      <c r="A574" s="181" t="s">
        <v>671</v>
      </c>
      <c r="B574" s="496" t="s">
        <v>632</v>
      </c>
      <c r="C574" s="37" t="s">
        <v>19</v>
      </c>
      <c r="D574" s="149">
        <v>0</v>
      </c>
      <c r="E574" s="149">
        <v>0</v>
      </c>
      <c r="F574" s="149">
        <f>F607+F608+F609</f>
        <v>0</v>
      </c>
      <c r="G574" s="149">
        <f t="shared" ref="G574" si="186">G606</f>
        <v>0</v>
      </c>
      <c r="H574" s="149">
        <f>H607+H608+H609</f>
        <v>0</v>
      </c>
      <c r="I574" s="149">
        <v>0</v>
      </c>
      <c r="J574" s="39"/>
    </row>
    <row r="575" spans="1:10" ht="15.6" customHeight="1">
      <c r="A575" s="181"/>
      <c r="B575" s="497"/>
      <c r="C575" s="37">
        <v>2016</v>
      </c>
      <c r="D575" s="149">
        <f t="shared" ref="D575:D576" si="187">E575+F575+G575+H575+I575</f>
        <v>0</v>
      </c>
      <c r="E575" s="149">
        <v>0</v>
      </c>
      <c r="F575" s="149">
        <f t="shared" ref="F575:H576" si="188">F608</f>
        <v>0</v>
      </c>
      <c r="G575" s="149">
        <f t="shared" si="188"/>
        <v>0</v>
      </c>
      <c r="H575" s="149">
        <f t="shared" si="188"/>
        <v>0</v>
      </c>
      <c r="I575" s="149">
        <v>0</v>
      </c>
      <c r="J575" s="39"/>
    </row>
    <row r="576" spans="1:10" ht="15.6" customHeight="1">
      <c r="A576" s="181"/>
      <c r="B576" s="498"/>
      <c r="C576" s="37">
        <v>2017</v>
      </c>
      <c r="D576" s="149">
        <f t="shared" si="187"/>
        <v>0</v>
      </c>
      <c r="E576" s="149">
        <v>0</v>
      </c>
      <c r="F576" s="149">
        <f t="shared" si="188"/>
        <v>0</v>
      </c>
      <c r="G576" s="149">
        <f t="shared" si="188"/>
        <v>0</v>
      </c>
      <c r="H576" s="149">
        <f t="shared" si="188"/>
        <v>0</v>
      </c>
      <c r="I576" s="149">
        <v>0</v>
      </c>
      <c r="J576" s="39"/>
    </row>
    <row r="577" spans="1:11" ht="15.6" customHeight="1">
      <c r="A577" s="181"/>
      <c r="B577" s="499" t="s">
        <v>633</v>
      </c>
      <c r="C577" s="37" t="s">
        <v>19</v>
      </c>
      <c r="D577" s="149">
        <v>0</v>
      </c>
      <c r="E577" s="149">
        <v>0</v>
      </c>
      <c r="F577" s="149">
        <f>F610+F611+F612</f>
        <v>0</v>
      </c>
      <c r="G577" s="149">
        <f t="shared" ref="G577" si="189">G609</f>
        <v>0</v>
      </c>
      <c r="H577" s="149">
        <f>H610+H611+H612</f>
        <v>0</v>
      </c>
      <c r="I577" s="149">
        <v>0</v>
      </c>
      <c r="J577" s="39"/>
    </row>
    <row r="578" spans="1:11" ht="15.6" customHeight="1">
      <c r="A578" s="181" t="s">
        <v>672</v>
      </c>
      <c r="B578" s="500"/>
      <c r="C578" s="37">
        <v>2016</v>
      </c>
      <c r="D578" s="149">
        <f t="shared" ref="D578:D579" si="190">E578+F578+G578+H578+I578</f>
        <v>0</v>
      </c>
      <c r="E578" s="149">
        <v>0</v>
      </c>
      <c r="F578" s="149">
        <f t="shared" ref="F578:H579" si="191">F611</f>
        <v>0</v>
      </c>
      <c r="G578" s="149">
        <f t="shared" si="191"/>
        <v>0</v>
      </c>
      <c r="H578" s="149">
        <f t="shared" si="191"/>
        <v>0</v>
      </c>
      <c r="I578" s="149">
        <v>0</v>
      </c>
      <c r="J578" s="39"/>
    </row>
    <row r="579" spans="1:11" ht="15.6" customHeight="1">
      <c r="A579" s="181"/>
      <c r="B579" s="501"/>
      <c r="C579" s="37">
        <v>2017</v>
      </c>
      <c r="D579" s="149">
        <f t="shared" si="190"/>
        <v>0</v>
      </c>
      <c r="E579" s="149">
        <v>0</v>
      </c>
      <c r="F579" s="149">
        <f t="shared" si="191"/>
        <v>0</v>
      </c>
      <c r="G579" s="149">
        <f t="shared" si="191"/>
        <v>0</v>
      </c>
      <c r="H579" s="149">
        <f t="shared" si="191"/>
        <v>0</v>
      </c>
      <c r="I579" s="149">
        <v>0</v>
      </c>
      <c r="J579" s="39"/>
    </row>
    <row r="580" spans="1:11" ht="18" customHeight="1">
      <c r="A580" s="181"/>
      <c r="B580" s="490" t="s">
        <v>634</v>
      </c>
      <c r="C580" s="37" t="s">
        <v>19</v>
      </c>
      <c r="D580" s="149">
        <v>0</v>
      </c>
      <c r="E580" s="149">
        <v>0</v>
      </c>
      <c r="F580" s="149">
        <f>F613+F614+F615</f>
        <v>0</v>
      </c>
      <c r="G580" s="149">
        <f t="shared" ref="G580" si="192">G612</f>
        <v>0</v>
      </c>
      <c r="H580" s="149">
        <f>H613+H614+H615</f>
        <v>0</v>
      </c>
      <c r="I580" s="149">
        <v>0</v>
      </c>
      <c r="J580" s="39"/>
    </row>
    <row r="581" spans="1:11" ht="15.6" customHeight="1">
      <c r="A581" s="181" t="s">
        <v>673</v>
      </c>
      <c r="B581" s="491"/>
      <c r="C581" s="37">
        <v>2016</v>
      </c>
      <c r="D581" s="149">
        <f t="shared" ref="D581:D582" si="193">E581+F581+G581+H581+I581</f>
        <v>0</v>
      </c>
      <c r="E581" s="149">
        <v>0</v>
      </c>
      <c r="F581" s="149">
        <f t="shared" ref="F581:H582" si="194">F614</f>
        <v>0</v>
      </c>
      <c r="G581" s="149">
        <f t="shared" si="194"/>
        <v>0</v>
      </c>
      <c r="H581" s="149">
        <f t="shared" si="194"/>
        <v>0</v>
      </c>
      <c r="I581" s="149">
        <v>0</v>
      </c>
      <c r="J581" s="39"/>
    </row>
    <row r="582" spans="1:11" ht="15.6" customHeight="1">
      <c r="A582" s="181"/>
      <c r="B582" s="492"/>
      <c r="C582" s="37">
        <v>2017</v>
      </c>
      <c r="D582" s="149">
        <f t="shared" si="193"/>
        <v>0</v>
      </c>
      <c r="E582" s="149">
        <v>0</v>
      </c>
      <c r="F582" s="149">
        <f t="shared" si="194"/>
        <v>0</v>
      </c>
      <c r="G582" s="149">
        <f t="shared" si="194"/>
        <v>0</v>
      </c>
      <c r="H582" s="149">
        <f t="shared" si="194"/>
        <v>0</v>
      </c>
      <c r="I582" s="149">
        <v>0</v>
      </c>
      <c r="J582" s="39"/>
    </row>
    <row r="583" spans="1:11">
      <c r="A583" s="181"/>
      <c r="B583" s="490" t="s">
        <v>635</v>
      </c>
      <c r="C583" s="37" t="s">
        <v>19</v>
      </c>
      <c r="D583" s="149">
        <v>0</v>
      </c>
      <c r="E583" s="149">
        <v>0</v>
      </c>
      <c r="F583" s="149">
        <f>F616+F617+F618</f>
        <v>0</v>
      </c>
      <c r="G583" s="149">
        <f t="shared" ref="G583" si="195">G615</f>
        <v>0</v>
      </c>
      <c r="H583" s="149">
        <f>H616+H617+H618</f>
        <v>0</v>
      </c>
      <c r="I583" s="149">
        <v>0</v>
      </c>
      <c r="J583" s="39"/>
    </row>
    <row r="584" spans="1:11" ht="15.6" customHeight="1">
      <c r="A584" s="181" t="s">
        <v>674</v>
      </c>
      <c r="B584" s="491"/>
      <c r="C584" s="37">
        <v>2016</v>
      </c>
      <c r="D584" s="149">
        <f t="shared" ref="D584:D585" si="196">E584+F584+G584+H584+I584</f>
        <v>0</v>
      </c>
      <c r="E584" s="149">
        <v>0</v>
      </c>
      <c r="F584" s="149">
        <f t="shared" ref="F584:H585" si="197">F617</f>
        <v>0</v>
      </c>
      <c r="G584" s="149">
        <f t="shared" si="197"/>
        <v>0</v>
      </c>
      <c r="H584" s="149">
        <f t="shared" si="197"/>
        <v>0</v>
      </c>
      <c r="I584" s="149">
        <v>0</v>
      </c>
      <c r="J584" s="39"/>
    </row>
    <row r="585" spans="1:11" ht="15.6" customHeight="1">
      <c r="A585" s="181"/>
      <c r="B585" s="492"/>
      <c r="C585" s="37">
        <v>2017</v>
      </c>
      <c r="D585" s="149">
        <f t="shared" si="196"/>
        <v>0</v>
      </c>
      <c r="E585" s="149">
        <v>0</v>
      </c>
      <c r="F585" s="149">
        <f t="shared" si="197"/>
        <v>0</v>
      </c>
      <c r="G585" s="149">
        <f t="shared" si="197"/>
        <v>0</v>
      </c>
      <c r="H585" s="149">
        <f t="shared" si="197"/>
        <v>0</v>
      </c>
      <c r="I585" s="149">
        <v>0</v>
      </c>
      <c r="J585" s="39"/>
    </row>
    <row r="586" spans="1:11" ht="15.6" customHeight="1">
      <c r="A586" s="181"/>
      <c r="B586" s="490" t="s">
        <v>636</v>
      </c>
      <c r="C586" s="37" t="s">
        <v>19</v>
      </c>
      <c r="D586" s="149">
        <v>0</v>
      </c>
      <c r="E586" s="149">
        <v>0</v>
      </c>
      <c r="F586" s="149">
        <f>F619+F620+F621</f>
        <v>0</v>
      </c>
      <c r="G586" s="149">
        <f t="shared" ref="G586" si="198">G618</f>
        <v>0</v>
      </c>
      <c r="H586" s="149">
        <f>H619+H620+H621</f>
        <v>0</v>
      </c>
      <c r="I586" s="149">
        <v>0</v>
      </c>
      <c r="J586" s="39"/>
    </row>
    <row r="587" spans="1:11" ht="15.6" customHeight="1">
      <c r="A587" s="181" t="s">
        <v>675</v>
      </c>
      <c r="B587" s="491"/>
      <c r="C587" s="37">
        <v>2016</v>
      </c>
      <c r="D587" s="149">
        <f t="shared" ref="D587:D588" si="199">E587+F587+G587+H587+I587</f>
        <v>0</v>
      </c>
      <c r="E587" s="149">
        <v>0</v>
      </c>
      <c r="F587" s="149">
        <f t="shared" ref="F587:H588" si="200">F620</f>
        <v>0</v>
      </c>
      <c r="G587" s="149">
        <f t="shared" si="200"/>
        <v>0</v>
      </c>
      <c r="H587" s="149">
        <f t="shared" si="200"/>
        <v>0</v>
      </c>
      <c r="I587" s="149">
        <v>0</v>
      </c>
      <c r="J587" s="39"/>
    </row>
    <row r="588" spans="1:11" ht="15.6" customHeight="1">
      <c r="A588" s="181"/>
      <c r="B588" s="492"/>
      <c r="C588" s="37">
        <v>2017</v>
      </c>
      <c r="D588" s="149">
        <f t="shared" si="199"/>
        <v>0</v>
      </c>
      <c r="E588" s="149">
        <v>0</v>
      </c>
      <c r="F588" s="149">
        <f t="shared" si="200"/>
        <v>0</v>
      </c>
      <c r="G588" s="149">
        <f t="shared" si="200"/>
        <v>0</v>
      </c>
      <c r="H588" s="149">
        <f t="shared" si="200"/>
        <v>0</v>
      </c>
      <c r="I588" s="149">
        <v>0</v>
      </c>
      <c r="J588" s="39"/>
    </row>
    <row r="589" spans="1:11">
      <c r="A589" s="441" t="s">
        <v>527</v>
      </c>
      <c r="B589" s="503" t="s">
        <v>528</v>
      </c>
      <c r="C589" s="37" t="s">
        <v>19</v>
      </c>
      <c r="D589" s="157">
        <f t="shared" ref="D589:I589" si="201">D590+D591+D592</f>
        <v>160.52117799999999</v>
      </c>
      <c r="E589" s="157">
        <f t="shared" si="201"/>
        <v>153.10397799999998</v>
      </c>
      <c r="F589" s="157">
        <f t="shared" si="201"/>
        <v>0</v>
      </c>
      <c r="G589" s="157">
        <f t="shared" si="201"/>
        <v>0</v>
      </c>
      <c r="H589" s="157">
        <f t="shared" si="201"/>
        <v>0</v>
      </c>
      <c r="I589" s="157">
        <f t="shared" si="201"/>
        <v>7.4172000000000002</v>
      </c>
      <c r="J589" s="39"/>
      <c r="K589" s="48"/>
    </row>
    <row r="590" spans="1:11">
      <c r="A590" s="442"/>
      <c r="B590" s="503"/>
      <c r="C590" s="179">
        <v>2015</v>
      </c>
      <c r="D590" s="150">
        <f t="shared" ref="D590:I592" si="202">D594</f>
        <v>57.748978000000001</v>
      </c>
      <c r="E590" s="150">
        <f t="shared" si="202"/>
        <v>50.331778</v>
      </c>
      <c r="F590" s="150">
        <f t="shared" si="202"/>
        <v>0</v>
      </c>
      <c r="G590" s="150">
        <f t="shared" si="202"/>
        <v>0</v>
      </c>
      <c r="H590" s="150">
        <f t="shared" si="202"/>
        <v>0</v>
      </c>
      <c r="I590" s="150">
        <f t="shared" si="202"/>
        <v>7.4172000000000002</v>
      </c>
      <c r="J590" s="39"/>
      <c r="K590" s="48"/>
    </row>
    <row r="591" spans="1:11">
      <c r="A591" s="442"/>
      <c r="B591" s="503"/>
      <c r="C591" s="179">
        <v>2016</v>
      </c>
      <c r="D591" s="150">
        <f t="shared" si="202"/>
        <v>50.743899999999996</v>
      </c>
      <c r="E591" s="150">
        <f t="shared" si="202"/>
        <v>50.743899999999996</v>
      </c>
      <c r="F591" s="150">
        <f t="shared" si="202"/>
        <v>0</v>
      </c>
      <c r="G591" s="150">
        <f t="shared" si="202"/>
        <v>0</v>
      </c>
      <c r="H591" s="150">
        <f t="shared" si="202"/>
        <v>0</v>
      </c>
      <c r="I591" s="150">
        <f t="shared" si="202"/>
        <v>0</v>
      </c>
      <c r="J591" s="39"/>
      <c r="K591" s="48"/>
    </row>
    <row r="592" spans="1:11">
      <c r="A592" s="443"/>
      <c r="B592" s="503"/>
      <c r="C592" s="179">
        <v>2017</v>
      </c>
      <c r="D592" s="150">
        <f t="shared" si="202"/>
        <v>52.028300000000002</v>
      </c>
      <c r="E592" s="150">
        <f t="shared" si="202"/>
        <v>52.028300000000002</v>
      </c>
      <c r="F592" s="150">
        <f t="shared" si="202"/>
        <v>0</v>
      </c>
      <c r="G592" s="150">
        <f t="shared" si="202"/>
        <v>0</v>
      </c>
      <c r="H592" s="150">
        <f t="shared" si="202"/>
        <v>0</v>
      </c>
      <c r="I592" s="150">
        <f t="shared" si="202"/>
        <v>0</v>
      </c>
      <c r="J592" s="39"/>
      <c r="K592" s="48"/>
    </row>
    <row r="593" spans="1:11" ht="12.75" customHeight="1">
      <c r="A593" s="436" t="s">
        <v>529</v>
      </c>
      <c r="B593" s="447" t="s">
        <v>530</v>
      </c>
      <c r="C593" s="37" t="s">
        <v>19</v>
      </c>
      <c r="D593" s="157">
        <f t="shared" ref="D593:I593" si="203">D594+D595+D596</f>
        <v>160.52117799999999</v>
      </c>
      <c r="E593" s="157">
        <f>E597+E609+E625</f>
        <v>153.10397800000001</v>
      </c>
      <c r="F593" s="157">
        <f t="shared" si="203"/>
        <v>0</v>
      </c>
      <c r="G593" s="157">
        <f t="shared" si="203"/>
        <v>0</v>
      </c>
      <c r="H593" s="157">
        <f t="shared" si="203"/>
        <v>0</v>
      </c>
      <c r="I593" s="157">
        <f t="shared" si="203"/>
        <v>7.4172000000000002</v>
      </c>
      <c r="J593" s="39"/>
      <c r="K593" s="48"/>
    </row>
    <row r="594" spans="1:11">
      <c r="A594" s="436"/>
      <c r="B594" s="447"/>
      <c r="C594" s="179">
        <v>2015</v>
      </c>
      <c r="D594" s="43">
        <f>E594+F594+G594+H594+I594</f>
        <v>57.748978000000001</v>
      </c>
      <c r="E594" s="157">
        <f>E598+E610+E626</f>
        <v>50.331778</v>
      </c>
      <c r="F594" s="150">
        <v>0</v>
      </c>
      <c r="G594" s="150">
        <v>0</v>
      </c>
      <c r="H594" s="150">
        <v>0</v>
      </c>
      <c r="I594" s="150">
        <f>7417.2/1000</f>
        <v>7.4172000000000002</v>
      </c>
      <c r="J594" s="39"/>
      <c r="K594" s="48"/>
    </row>
    <row r="595" spans="1:11">
      <c r="A595" s="436"/>
      <c r="B595" s="447"/>
      <c r="C595" s="179">
        <v>2016</v>
      </c>
      <c r="D595" s="150">
        <f>E595+F595+G595+H595+I595</f>
        <v>50.743899999999996</v>
      </c>
      <c r="E595" s="157">
        <f>E599+E611+E627</f>
        <v>50.743899999999996</v>
      </c>
      <c r="F595" s="150">
        <v>0</v>
      </c>
      <c r="G595" s="150">
        <v>0</v>
      </c>
      <c r="H595" s="150">
        <v>0</v>
      </c>
      <c r="I595" s="150">
        <v>0</v>
      </c>
      <c r="J595" s="39"/>
      <c r="K595" s="48"/>
    </row>
    <row r="596" spans="1:11">
      <c r="A596" s="436"/>
      <c r="B596" s="447"/>
      <c r="C596" s="179">
        <v>2017</v>
      </c>
      <c r="D596" s="150">
        <f>E596+F596+G596+H596+I596</f>
        <v>52.028300000000002</v>
      </c>
      <c r="E596" s="157">
        <f>E600+E612+E628</f>
        <v>52.028300000000002</v>
      </c>
      <c r="F596" s="152">
        <v>0</v>
      </c>
      <c r="G596" s="152">
        <v>0</v>
      </c>
      <c r="H596" s="152">
        <v>0</v>
      </c>
      <c r="I596" s="152">
        <v>0</v>
      </c>
      <c r="J596" s="39"/>
    </row>
    <row r="597" spans="1:11" ht="12.75" customHeight="1">
      <c r="A597" s="436" t="s">
        <v>531</v>
      </c>
      <c r="B597" s="446" t="s">
        <v>532</v>
      </c>
      <c r="C597" s="37" t="s">
        <v>19</v>
      </c>
      <c r="D597" s="157">
        <f t="shared" ref="D597:I597" si="204">D598+D599+D600</f>
        <v>0.18099999999999999</v>
      </c>
      <c r="E597" s="157">
        <f t="shared" si="204"/>
        <v>0.18099999999999999</v>
      </c>
      <c r="F597" s="157">
        <f t="shared" si="204"/>
        <v>0</v>
      </c>
      <c r="G597" s="157">
        <f t="shared" si="204"/>
        <v>0</v>
      </c>
      <c r="H597" s="157">
        <f t="shared" si="204"/>
        <v>0</v>
      </c>
      <c r="I597" s="157">
        <f t="shared" si="204"/>
        <v>0</v>
      </c>
      <c r="J597" s="39"/>
    </row>
    <row r="598" spans="1:11">
      <c r="A598" s="436"/>
      <c r="B598" s="446"/>
      <c r="C598" s="179">
        <v>2015</v>
      </c>
      <c r="D598" s="150">
        <f>E598+F598+G598+H598+I598</f>
        <v>0.18099999999999999</v>
      </c>
      <c r="E598" s="150">
        <f>181/1000</f>
        <v>0.18099999999999999</v>
      </c>
      <c r="F598" s="150">
        <v>0</v>
      </c>
      <c r="G598" s="150">
        <v>0</v>
      </c>
      <c r="H598" s="150">
        <v>0</v>
      </c>
      <c r="I598" s="150">
        <v>0</v>
      </c>
      <c r="J598" s="39"/>
    </row>
    <row r="599" spans="1:11">
      <c r="A599" s="436"/>
      <c r="B599" s="446"/>
      <c r="C599" s="179">
        <v>2016</v>
      </c>
      <c r="D599" s="150">
        <f>E599+F599+G599+H599+I599</f>
        <v>0</v>
      </c>
      <c r="E599" s="150">
        <v>0</v>
      </c>
      <c r="F599" s="150">
        <v>0</v>
      </c>
      <c r="G599" s="150">
        <v>0</v>
      </c>
      <c r="H599" s="150">
        <v>0</v>
      </c>
      <c r="I599" s="150">
        <v>0</v>
      </c>
      <c r="J599" s="39"/>
    </row>
    <row r="600" spans="1:11">
      <c r="A600" s="436"/>
      <c r="B600" s="446"/>
      <c r="C600" s="179">
        <v>2017</v>
      </c>
      <c r="D600" s="150">
        <f>E600+F600+G600+H600+I600</f>
        <v>0</v>
      </c>
      <c r="E600" s="152">
        <v>0</v>
      </c>
      <c r="F600" s="150">
        <v>0</v>
      </c>
      <c r="G600" s="150">
        <v>0</v>
      </c>
      <c r="H600" s="150">
        <v>0</v>
      </c>
      <c r="I600" s="150">
        <v>0</v>
      </c>
      <c r="J600" s="39"/>
    </row>
    <row r="601" spans="1:11">
      <c r="A601" s="436" t="s">
        <v>531</v>
      </c>
      <c r="B601" s="448" t="s">
        <v>533</v>
      </c>
      <c r="C601" s="37" t="s">
        <v>19</v>
      </c>
      <c r="D601" s="157">
        <f>D602+D603+D604</f>
        <v>0</v>
      </c>
      <c r="E601" s="150">
        <v>0</v>
      </c>
      <c r="F601" s="150">
        <v>0</v>
      </c>
      <c r="G601" s="150">
        <v>0</v>
      </c>
      <c r="H601" s="150">
        <v>0</v>
      </c>
      <c r="I601" s="150">
        <v>0</v>
      </c>
      <c r="J601" s="39"/>
    </row>
    <row r="602" spans="1:11">
      <c r="A602" s="436"/>
      <c r="B602" s="448"/>
      <c r="C602" s="179">
        <v>2015</v>
      </c>
      <c r="D602" s="150">
        <f>E602+F602+G602+H602+I602</f>
        <v>0</v>
      </c>
      <c r="E602" s="152">
        <v>0</v>
      </c>
      <c r="F602" s="150">
        <v>0</v>
      </c>
      <c r="G602" s="150">
        <v>0</v>
      </c>
      <c r="H602" s="150">
        <v>0</v>
      </c>
      <c r="I602" s="150">
        <v>0</v>
      </c>
      <c r="J602" s="39"/>
    </row>
    <row r="603" spans="1:11">
      <c r="A603" s="436"/>
      <c r="B603" s="448"/>
      <c r="C603" s="179">
        <v>2016</v>
      </c>
      <c r="D603" s="150">
        <f>E603+F603+G603+H603+I603</f>
        <v>0</v>
      </c>
      <c r="E603" s="150">
        <v>0</v>
      </c>
      <c r="F603" s="150">
        <v>0</v>
      </c>
      <c r="G603" s="150">
        <v>0</v>
      </c>
      <c r="H603" s="150">
        <v>0</v>
      </c>
      <c r="I603" s="150">
        <v>0</v>
      </c>
      <c r="J603" s="39"/>
    </row>
    <row r="604" spans="1:11">
      <c r="A604" s="436"/>
      <c r="B604" s="448"/>
      <c r="C604" s="179">
        <v>2017</v>
      </c>
      <c r="D604" s="150">
        <f>E604+F604+G604+H604+I604</f>
        <v>0</v>
      </c>
      <c r="E604" s="152">
        <v>0</v>
      </c>
      <c r="F604" s="150">
        <v>0</v>
      </c>
      <c r="G604" s="150">
        <v>0</v>
      </c>
      <c r="H604" s="150">
        <v>0</v>
      </c>
      <c r="I604" s="150">
        <v>0</v>
      </c>
      <c r="J604" s="39"/>
    </row>
    <row r="605" spans="1:11" ht="12.75" customHeight="1">
      <c r="A605" s="436" t="s">
        <v>534</v>
      </c>
      <c r="B605" s="446" t="s">
        <v>535</v>
      </c>
      <c r="C605" s="37" t="s">
        <v>19</v>
      </c>
      <c r="D605" s="157">
        <f t="shared" ref="D605:I605" si="205">D606+D607+D608</f>
        <v>0.18099999999999999</v>
      </c>
      <c r="E605" s="157">
        <f t="shared" si="205"/>
        <v>0.18099999999999999</v>
      </c>
      <c r="F605" s="157">
        <f t="shared" si="205"/>
        <v>0</v>
      </c>
      <c r="G605" s="157">
        <f t="shared" si="205"/>
        <v>0</v>
      </c>
      <c r="H605" s="157">
        <f t="shared" si="205"/>
        <v>0</v>
      </c>
      <c r="I605" s="157">
        <f t="shared" si="205"/>
        <v>0</v>
      </c>
      <c r="J605" s="39"/>
    </row>
    <row r="606" spans="1:11">
      <c r="A606" s="436"/>
      <c r="B606" s="446"/>
      <c r="C606" s="179">
        <v>2015</v>
      </c>
      <c r="D606" s="150">
        <f>E606+F606+G606+H606+I606</f>
        <v>0.18099999999999999</v>
      </c>
      <c r="E606" s="152">
        <f>181/1000</f>
        <v>0.18099999999999999</v>
      </c>
      <c r="F606" s="152">
        <v>0</v>
      </c>
      <c r="G606" s="152">
        <v>0</v>
      </c>
      <c r="H606" s="152">
        <v>0</v>
      </c>
      <c r="I606" s="152">
        <v>0</v>
      </c>
      <c r="J606" s="39"/>
    </row>
    <row r="607" spans="1:11">
      <c r="A607" s="436"/>
      <c r="B607" s="446"/>
      <c r="C607" s="179">
        <v>2016</v>
      </c>
      <c r="D607" s="150">
        <f>E607+F607+G607+H607+I607</f>
        <v>0</v>
      </c>
      <c r="E607" s="152">
        <v>0</v>
      </c>
      <c r="F607" s="152">
        <v>0</v>
      </c>
      <c r="G607" s="152">
        <v>0</v>
      </c>
      <c r="H607" s="152">
        <v>0</v>
      </c>
      <c r="I607" s="152">
        <v>0</v>
      </c>
      <c r="J607" s="39"/>
    </row>
    <row r="608" spans="1:11">
      <c r="A608" s="436"/>
      <c r="B608" s="446"/>
      <c r="C608" s="179">
        <v>2017</v>
      </c>
      <c r="D608" s="150">
        <f>E608+F608+G608+H608+I608</f>
        <v>0</v>
      </c>
      <c r="E608" s="152">
        <v>0</v>
      </c>
      <c r="F608" s="152">
        <v>0</v>
      </c>
      <c r="G608" s="152">
        <v>0</v>
      </c>
      <c r="H608" s="152">
        <v>0</v>
      </c>
      <c r="I608" s="152">
        <v>0</v>
      </c>
      <c r="J608" s="39"/>
    </row>
    <row r="609" spans="1:10" ht="12.75" customHeight="1">
      <c r="A609" s="436" t="s">
        <v>534</v>
      </c>
      <c r="B609" s="440" t="s">
        <v>536</v>
      </c>
      <c r="C609" s="37" t="s">
        <v>19</v>
      </c>
      <c r="D609" s="165">
        <f t="shared" ref="D609:I609" si="206">D610+D611+D612</f>
        <v>64.750178000000005</v>
      </c>
      <c r="E609" s="165">
        <f>E610+E611+E612</f>
        <v>57.332978000000004</v>
      </c>
      <c r="F609" s="165">
        <f t="shared" si="206"/>
        <v>0</v>
      </c>
      <c r="G609" s="165">
        <f t="shared" si="206"/>
        <v>0</v>
      </c>
      <c r="H609" s="165">
        <f t="shared" si="206"/>
        <v>0</v>
      </c>
      <c r="I609" s="165">
        <f t="shared" si="206"/>
        <v>7.4172000000000002</v>
      </c>
      <c r="J609" s="39"/>
    </row>
    <row r="610" spans="1:10">
      <c r="A610" s="436"/>
      <c r="B610" s="440"/>
      <c r="C610" s="179">
        <v>2015</v>
      </c>
      <c r="D610" s="43">
        <f>E610+F610+G610+H610+I610</f>
        <v>28.302978000000003</v>
      </c>
      <c r="E610" s="43">
        <f>E614+E618+E622</f>
        <v>20.885778000000002</v>
      </c>
      <c r="F610" s="152">
        <v>0</v>
      </c>
      <c r="G610" s="152">
        <v>0</v>
      </c>
      <c r="H610" s="152">
        <v>0</v>
      </c>
      <c r="I610" s="43">
        <f>7417.2/1000</f>
        <v>7.4172000000000002</v>
      </c>
      <c r="J610" s="39"/>
    </row>
    <row r="611" spans="1:10">
      <c r="A611" s="436"/>
      <c r="B611" s="440"/>
      <c r="C611" s="179">
        <v>2016</v>
      </c>
      <c r="D611" s="150">
        <f>E611+F611+G611+H611+I611</f>
        <v>18.869900000000001</v>
      </c>
      <c r="E611" s="150">
        <f>E615+E619+E623</f>
        <v>18.869900000000001</v>
      </c>
      <c r="F611" s="152">
        <v>0</v>
      </c>
      <c r="G611" s="152">
        <v>0</v>
      </c>
      <c r="H611" s="152">
        <v>0</v>
      </c>
      <c r="I611" s="150">
        <v>0</v>
      </c>
      <c r="J611" s="39"/>
    </row>
    <row r="612" spans="1:10">
      <c r="A612" s="436"/>
      <c r="B612" s="440"/>
      <c r="C612" s="179">
        <v>2017</v>
      </c>
      <c r="D612" s="150">
        <f>E612+F612+G612+H612+I612</f>
        <v>17.577300000000001</v>
      </c>
      <c r="E612" s="150">
        <f>E616+E620+E624</f>
        <v>17.577300000000001</v>
      </c>
      <c r="F612" s="152">
        <v>0</v>
      </c>
      <c r="G612" s="152">
        <v>0</v>
      </c>
      <c r="H612" s="152">
        <v>0</v>
      </c>
      <c r="I612" s="152">
        <v>0</v>
      </c>
      <c r="J612" s="39"/>
    </row>
    <row r="613" spans="1:10" ht="12.75" customHeight="1">
      <c r="A613" s="436" t="s">
        <v>537</v>
      </c>
      <c r="B613" s="440" t="s">
        <v>538</v>
      </c>
      <c r="C613" s="37" t="s">
        <v>539</v>
      </c>
      <c r="D613" s="157">
        <f t="shared" ref="D613:I613" si="207">D614+D615+D616</f>
        <v>52.233200000000004</v>
      </c>
      <c r="E613" s="157">
        <f t="shared" si="207"/>
        <v>52.233200000000004</v>
      </c>
      <c r="F613" s="157">
        <f t="shared" si="207"/>
        <v>0</v>
      </c>
      <c r="G613" s="157">
        <f t="shared" si="207"/>
        <v>0</v>
      </c>
      <c r="H613" s="157">
        <f t="shared" si="207"/>
        <v>0</v>
      </c>
      <c r="I613" s="157">
        <f t="shared" si="207"/>
        <v>0</v>
      </c>
      <c r="J613" s="39"/>
    </row>
    <row r="614" spans="1:10">
      <c r="A614" s="436"/>
      <c r="B614" s="440"/>
      <c r="C614" s="179">
        <v>2015</v>
      </c>
      <c r="D614" s="150">
        <f>E614+F614+G614+H614+I614</f>
        <v>17.3841</v>
      </c>
      <c r="E614" s="150">
        <f>17384.1/1000</f>
        <v>17.3841</v>
      </c>
      <c r="F614" s="152">
        <v>0</v>
      </c>
      <c r="G614" s="152">
        <v>0</v>
      </c>
      <c r="H614" s="152">
        <v>0</v>
      </c>
      <c r="I614" s="152">
        <v>0</v>
      </c>
      <c r="J614" s="39"/>
    </row>
    <row r="615" spans="1:10">
      <c r="A615" s="436"/>
      <c r="B615" s="440"/>
      <c r="C615" s="179">
        <v>2016</v>
      </c>
      <c r="D615" s="150">
        <f>E615+F615+G615+H615+I615</f>
        <v>17.418200000000002</v>
      </c>
      <c r="E615" s="150">
        <f>17418.2/1000</f>
        <v>17.418200000000002</v>
      </c>
      <c r="F615" s="152">
        <v>0</v>
      </c>
      <c r="G615" s="152">
        <v>0</v>
      </c>
      <c r="H615" s="152">
        <v>0</v>
      </c>
      <c r="I615" s="152">
        <v>0</v>
      </c>
      <c r="J615" s="39"/>
    </row>
    <row r="616" spans="1:10">
      <c r="A616" s="436"/>
      <c r="B616" s="440"/>
      <c r="C616" s="179">
        <v>2017</v>
      </c>
      <c r="D616" s="150">
        <f>E616+F616+G616+H616+I616</f>
        <v>17.430900000000001</v>
      </c>
      <c r="E616" s="152">
        <f>17430.9/1000</f>
        <v>17.430900000000001</v>
      </c>
      <c r="F616" s="152">
        <v>0</v>
      </c>
      <c r="G616" s="152">
        <v>0</v>
      </c>
      <c r="H616" s="152">
        <v>0</v>
      </c>
      <c r="I616" s="152">
        <v>0</v>
      </c>
      <c r="J616" s="39"/>
    </row>
    <row r="617" spans="1:10" ht="12.75" customHeight="1">
      <c r="A617" s="436" t="s">
        <v>540</v>
      </c>
      <c r="B617" s="440" t="s">
        <v>541</v>
      </c>
      <c r="C617" s="37" t="s">
        <v>539</v>
      </c>
      <c r="D617" s="157">
        <f t="shared" ref="D617:I617" si="208">D618+D619+D620</f>
        <v>7.4172000000000002</v>
      </c>
      <c r="E617" s="157">
        <f t="shared" si="208"/>
        <v>0</v>
      </c>
      <c r="F617" s="157">
        <f t="shared" si="208"/>
        <v>0</v>
      </c>
      <c r="G617" s="157">
        <f t="shared" si="208"/>
        <v>0</v>
      </c>
      <c r="H617" s="157">
        <f t="shared" si="208"/>
        <v>0</v>
      </c>
      <c r="I617" s="157">
        <f t="shared" si="208"/>
        <v>7.4172000000000002</v>
      </c>
      <c r="J617" s="39"/>
    </row>
    <row r="618" spans="1:10">
      <c r="A618" s="436"/>
      <c r="B618" s="440"/>
      <c r="C618" s="179">
        <v>2015</v>
      </c>
      <c r="D618" s="150">
        <f>E618+F618+G618+H618+I618</f>
        <v>7.4172000000000002</v>
      </c>
      <c r="E618" s="150">
        <v>0</v>
      </c>
      <c r="F618" s="150">
        <v>0</v>
      </c>
      <c r="G618" s="150">
        <v>0</v>
      </c>
      <c r="H618" s="150">
        <v>0</v>
      </c>
      <c r="I618" s="150">
        <f>7417.2/1000</f>
        <v>7.4172000000000002</v>
      </c>
      <c r="J618" s="39"/>
    </row>
    <row r="619" spans="1:10">
      <c r="A619" s="436"/>
      <c r="B619" s="440"/>
      <c r="C619" s="179">
        <v>2016</v>
      </c>
      <c r="D619" s="150">
        <f>E619+F619+G619+H619+I619</f>
        <v>0</v>
      </c>
      <c r="E619" s="150">
        <f t="shared" ref="E619:H620" si="209">F619+G619+H619+I619+J619</f>
        <v>0</v>
      </c>
      <c r="F619" s="150">
        <f t="shared" si="209"/>
        <v>0</v>
      </c>
      <c r="G619" s="150">
        <f t="shared" si="209"/>
        <v>0</v>
      </c>
      <c r="H619" s="150">
        <f t="shared" si="209"/>
        <v>0</v>
      </c>
      <c r="I619" s="150">
        <v>0</v>
      </c>
      <c r="J619" s="39"/>
    </row>
    <row r="620" spans="1:10">
      <c r="A620" s="436"/>
      <c r="B620" s="440"/>
      <c r="C620" s="179">
        <v>2017</v>
      </c>
      <c r="D620" s="150">
        <f>E620+F620+G620+H620+I620</f>
        <v>0</v>
      </c>
      <c r="E620" s="150">
        <f t="shared" si="209"/>
        <v>0</v>
      </c>
      <c r="F620" s="150">
        <f t="shared" si="209"/>
        <v>0</v>
      </c>
      <c r="G620" s="150">
        <f t="shared" si="209"/>
        <v>0</v>
      </c>
      <c r="H620" s="150">
        <f t="shared" si="209"/>
        <v>0</v>
      </c>
      <c r="I620" s="152">
        <v>0</v>
      </c>
      <c r="J620" s="39"/>
    </row>
    <row r="621" spans="1:10" ht="12.75" customHeight="1">
      <c r="A621" s="436" t="s">
        <v>542</v>
      </c>
      <c r="B621" s="440" t="s">
        <v>543</v>
      </c>
      <c r="C621" s="37" t="s">
        <v>539</v>
      </c>
      <c r="D621" s="157">
        <f t="shared" ref="D621:I621" si="210">D622+D623+D624</f>
        <v>5.0997779999999997</v>
      </c>
      <c r="E621" s="157">
        <f t="shared" si="210"/>
        <v>5.0997779999999997</v>
      </c>
      <c r="F621" s="157">
        <f t="shared" si="210"/>
        <v>0</v>
      </c>
      <c r="G621" s="157">
        <f t="shared" si="210"/>
        <v>0</v>
      </c>
      <c r="H621" s="157">
        <f t="shared" si="210"/>
        <v>0</v>
      </c>
      <c r="I621" s="157">
        <f t="shared" si="210"/>
        <v>0</v>
      </c>
      <c r="J621" s="39"/>
    </row>
    <row r="622" spans="1:10">
      <c r="A622" s="436"/>
      <c r="B622" s="440"/>
      <c r="C622" s="179">
        <v>2015</v>
      </c>
      <c r="D622" s="150">
        <f>E622+F622+G622+H622+I622</f>
        <v>3.5016780000000001</v>
      </c>
      <c r="E622" s="150">
        <v>3.5016780000000001</v>
      </c>
      <c r="F622" s="150">
        <f t="shared" ref="F622:I624" si="211">G622+H622+I622+J622+K622</f>
        <v>0</v>
      </c>
      <c r="G622" s="150">
        <f t="shared" si="211"/>
        <v>0</v>
      </c>
      <c r="H622" s="150">
        <f t="shared" si="211"/>
        <v>0</v>
      </c>
      <c r="I622" s="150">
        <f t="shared" si="211"/>
        <v>0</v>
      </c>
      <c r="J622" s="39"/>
    </row>
    <row r="623" spans="1:10">
      <c r="A623" s="436"/>
      <c r="B623" s="440"/>
      <c r="C623" s="179">
        <v>2016</v>
      </c>
      <c r="D623" s="150">
        <f>E623+F623+G623+H623+I623</f>
        <v>1.4517</v>
      </c>
      <c r="E623" s="150">
        <f>1451.7/1000</f>
        <v>1.4517</v>
      </c>
      <c r="F623" s="150">
        <f t="shared" si="211"/>
        <v>0</v>
      </c>
      <c r="G623" s="150">
        <f t="shared" si="211"/>
        <v>0</v>
      </c>
      <c r="H623" s="150">
        <f t="shared" si="211"/>
        <v>0</v>
      </c>
      <c r="I623" s="150">
        <f t="shared" si="211"/>
        <v>0</v>
      </c>
      <c r="J623" s="39"/>
    </row>
    <row r="624" spans="1:10">
      <c r="A624" s="436"/>
      <c r="B624" s="440"/>
      <c r="C624" s="179">
        <v>2017</v>
      </c>
      <c r="D624" s="150">
        <f>E624+F624+G624+H624+I624</f>
        <v>0.1464</v>
      </c>
      <c r="E624" s="152">
        <f>146.4/1000</f>
        <v>0.1464</v>
      </c>
      <c r="F624" s="150">
        <f t="shared" si="211"/>
        <v>0</v>
      </c>
      <c r="G624" s="150">
        <f t="shared" si="211"/>
        <v>0</v>
      </c>
      <c r="H624" s="150">
        <f t="shared" si="211"/>
        <v>0</v>
      </c>
      <c r="I624" s="150">
        <f t="shared" si="211"/>
        <v>0</v>
      </c>
      <c r="J624" s="39"/>
    </row>
    <row r="625" spans="1:13" ht="12.75" customHeight="1">
      <c r="A625" s="436" t="s">
        <v>544</v>
      </c>
      <c r="B625" s="440" t="s">
        <v>545</v>
      </c>
      <c r="C625" s="37" t="s">
        <v>19</v>
      </c>
      <c r="D625" s="157">
        <f t="shared" ref="D625:I625" si="212">D626+D627+D628</f>
        <v>95.59</v>
      </c>
      <c r="E625" s="157">
        <f t="shared" si="212"/>
        <v>95.59</v>
      </c>
      <c r="F625" s="157">
        <f t="shared" si="212"/>
        <v>0</v>
      </c>
      <c r="G625" s="157">
        <f t="shared" si="212"/>
        <v>0</v>
      </c>
      <c r="H625" s="157">
        <f t="shared" si="212"/>
        <v>0</v>
      </c>
      <c r="I625" s="157">
        <f t="shared" si="212"/>
        <v>0</v>
      </c>
      <c r="J625" s="39"/>
    </row>
    <row r="626" spans="1:13">
      <c r="A626" s="436"/>
      <c r="B626" s="440"/>
      <c r="C626" s="179">
        <v>2015</v>
      </c>
      <c r="D626" s="150">
        <f>E626+F626+G626+H626+I626</f>
        <v>29.265000000000001</v>
      </c>
      <c r="E626" s="150">
        <f>29265/1000</f>
        <v>29.265000000000001</v>
      </c>
      <c r="F626" s="150">
        <f t="shared" ref="F626:I628" si="213">G626+H626+I626+J626+K626</f>
        <v>0</v>
      </c>
      <c r="G626" s="150">
        <f t="shared" si="213"/>
        <v>0</v>
      </c>
      <c r="H626" s="150">
        <f t="shared" si="213"/>
        <v>0</v>
      </c>
      <c r="I626" s="150">
        <f t="shared" si="213"/>
        <v>0</v>
      </c>
      <c r="J626" s="39"/>
    </row>
    <row r="627" spans="1:13">
      <c r="A627" s="436"/>
      <c r="B627" s="440"/>
      <c r="C627" s="179">
        <v>2016</v>
      </c>
      <c r="D627" s="150">
        <f>E627+F627+G627+H627+I627</f>
        <v>31.873999999999999</v>
      </c>
      <c r="E627" s="150">
        <f>31874/1000</f>
        <v>31.873999999999999</v>
      </c>
      <c r="F627" s="150">
        <f t="shared" si="213"/>
        <v>0</v>
      </c>
      <c r="G627" s="150">
        <f t="shared" si="213"/>
        <v>0</v>
      </c>
      <c r="H627" s="150">
        <f t="shared" si="213"/>
        <v>0</v>
      </c>
      <c r="I627" s="150">
        <f t="shared" si="213"/>
        <v>0</v>
      </c>
      <c r="J627" s="39"/>
    </row>
    <row r="628" spans="1:13">
      <c r="A628" s="436"/>
      <c r="B628" s="440"/>
      <c r="C628" s="179">
        <v>2017</v>
      </c>
      <c r="D628" s="150">
        <f>E628+F628+G628+H628+I628</f>
        <v>34.451000000000001</v>
      </c>
      <c r="E628" s="150">
        <f>34451/1000</f>
        <v>34.451000000000001</v>
      </c>
      <c r="F628" s="150">
        <f t="shared" si="213"/>
        <v>0</v>
      </c>
      <c r="G628" s="150">
        <f t="shared" si="213"/>
        <v>0</v>
      </c>
      <c r="H628" s="150">
        <f t="shared" si="213"/>
        <v>0</v>
      </c>
      <c r="I628" s="150">
        <f t="shared" si="213"/>
        <v>0</v>
      </c>
      <c r="J628" s="39"/>
    </row>
    <row r="629" spans="1:13" ht="12.75" customHeight="1">
      <c r="A629" s="436" t="s">
        <v>546</v>
      </c>
      <c r="B629" s="440" t="s">
        <v>547</v>
      </c>
      <c r="C629" s="37" t="s">
        <v>19</v>
      </c>
      <c r="D629" s="157">
        <f t="shared" ref="D629:I629" si="214">D630+D631+D632</f>
        <v>95.59</v>
      </c>
      <c r="E629" s="157">
        <f t="shared" si="214"/>
        <v>95.59</v>
      </c>
      <c r="F629" s="157">
        <f t="shared" si="214"/>
        <v>0</v>
      </c>
      <c r="G629" s="157">
        <f t="shared" si="214"/>
        <v>0</v>
      </c>
      <c r="H629" s="157">
        <f t="shared" si="214"/>
        <v>0</v>
      </c>
      <c r="I629" s="157">
        <f t="shared" si="214"/>
        <v>0</v>
      </c>
      <c r="J629" s="39"/>
    </row>
    <row r="630" spans="1:13">
      <c r="A630" s="436"/>
      <c r="B630" s="440"/>
      <c r="C630" s="179">
        <v>2015</v>
      </c>
      <c r="D630" s="150">
        <f>E630+F630+G630+H630+I630</f>
        <v>29.265000000000001</v>
      </c>
      <c r="E630" s="150">
        <f>29265/1000</f>
        <v>29.265000000000001</v>
      </c>
      <c r="F630" s="150">
        <f t="shared" ref="F630:I632" si="215">G630+H630+I630+J630+K630</f>
        <v>0</v>
      </c>
      <c r="G630" s="150">
        <f t="shared" si="215"/>
        <v>0</v>
      </c>
      <c r="H630" s="150">
        <f t="shared" si="215"/>
        <v>0</v>
      </c>
      <c r="I630" s="150">
        <f t="shared" si="215"/>
        <v>0</v>
      </c>
      <c r="J630" s="39"/>
    </row>
    <row r="631" spans="1:13">
      <c r="A631" s="436"/>
      <c r="B631" s="440"/>
      <c r="C631" s="179">
        <v>2016</v>
      </c>
      <c r="D631" s="150">
        <f>E631+F631+G631+H631+I631</f>
        <v>31.873999999999999</v>
      </c>
      <c r="E631" s="150">
        <f>31874/1000</f>
        <v>31.873999999999999</v>
      </c>
      <c r="F631" s="150">
        <f t="shared" si="215"/>
        <v>0</v>
      </c>
      <c r="G631" s="150">
        <f t="shared" si="215"/>
        <v>0</v>
      </c>
      <c r="H631" s="150">
        <f t="shared" si="215"/>
        <v>0</v>
      </c>
      <c r="I631" s="150">
        <f t="shared" si="215"/>
        <v>0</v>
      </c>
      <c r="J631" s="39"/>
    </row>
    <row r="632" spans="1:13">
      <c r="A632" s="436"/>
      <c r="B632" s="440"/>
      <c r="C632" s="179">
        <v>2017</v>
      </c>
      <c r="D632" s="150">
        <f>E632+F632+G632+H632+I632</f>
        <v>34.451000000000001</v>
      </c>
      <c r="E632" s="150">
        <f>34451/1000</f>
        <v>34.451000000000001</v>
      </c>
      <c r="F632" s="150">
        <f t="shared" si="215"/>
        <v>0</v>
      </c>
      <c r="G632" s="150">
        <f t="shared" si="215"/>
        <v>0</v>
      </c>
      <c r="H632" s="150">
        <f t="shared" si="215"/>
        <v>0</v>
      </c>
      <c r="I632" s="150">
        <f t="shared" si="215"/>
        <v>0</v>
      </c>
      <c r="J632" s="39"/>
    </row>
    <row r="633" spans="1:13" s="40" customFormat="1">
      <c r="A633" s="441" t="s">
        <v>548</v>
      </c>
      <c r="B633" s="444" t="s">
        <v>549</v>
      </c>
      <c r="C633" s="37" t="s">
        <v>19</v>
      </c>
      <c r="D633" s="157">
        <f t="shared" ref="D633:I636" si="216">D637</f>
        <v>207.8992451</v>
      </c>
      <c r="E633" s="157">
        <f t="shared" si="216"/>
        <v>188.70343500000001</v>
      </c>
      <c r="F633" s="157">
        <f t="shared" si="216"/>
        <v>4.02E-2</v>
      </c>
      <c r="G633" s="157">
        <f t="shared" si="216"/>
        <v>17.651699999999998</v>
      </c>
      <c r="H633" s="157">
        <f t="shared" si="216"/>
        <v>0</v>
      </c>
      <c r="I633" s="157">
        <f t="shared" si="216"/>
        <v>1.5039101000000001</v>
      </c>
      <c r="J633" s="39"/>
    </row>
    <row r="634" spans="1:13" s="40" customFormat="1">
      <c r="A634" s="442"/>
      <c r="B634" s="444"/>
      <c r="C634" s="37">
        <v>2015</v>
      </c>
      <c r="D634" s="157">
        <f t="shared" si="216"/>
        <v>73.567745099999996</v>
      </c>
      <c r="E634" s="157">
        <f t="shared" si="216"/>
        <v>66.179935000000015</v>
      </c>
      <c r="F634" s="157">
        <f t="shared" si="216"/>
        <v>0</v>
      </c>
      <c r="G634" s="157">
        <f t="shared" si="216"/>
        <v>5.8838999999999997</v>
      </c>
      <c r="H634" s="157">
        <f t="shared" si="216"/>
        <v>0</v>
      </c>
      <c r="I634" s="157">
        <f t="shared" si="216"/>
        <v>1.5039101000000001</v>
      </c>
      <c r="J634" s="39"/>
      <c r="K634" s="162">
        <f>I634+H634+G634+F634+E634</f>
        <v>73.56774510000001</v>
      </c>
    </row>
    <row r="635" spans="1:13" s="40" customFormat="1">
      <c r="A635" s="442"/>
      <c r="B635" s="444"/>
      <c r="C635" s="37">
        <v>2016</v>
      </c>
      <c r="D635" s="157">
        <f t="shared" si="216"/>
        <v>70.121899999999997</v>
      </c>
      <c r="E635" s="157">
        <f t="shared" si="216"/>
        <v>64.197800000000001</v>
      </c>
      <c r="F635" s="157">
        <f t="shared" si="216"/>
        <v>4.02E-2</v>
      </c>
      <c r="G635" s="157">
        <f t="shared" si="216"/>
        <v>5.8838999999999997</v>
      </c>
      <c r="H635" s="157">
        <f t="shared" si="216"/>
        <v>0</v>
      </c>
      <c r="I635" s="157">
        <f t="shared" si="216"/>
        <v>0</v>
      </c>
      <c r="J635" s="39"/>
      <c r="K635" s="160">
        <f t="shared" ref="K635:K698" si="217">I635+H635+G635+F635+E635</f>
        <v>70.121899999999997</v>
      </c>
      <c r="L635" s="63"/>
    </row>
    <row r="636" spans="1:13" s="40" customFormat="1" ht="12.75" customHeight="1">
      <c r="A636" s="443"/>
      <c r="B636" s="444"/>
      <c r="C636" s="37">
        <v>2017</v>
      </c>
      <c r="D636" s="157">
        <f t="shared" si="216"/>
        <v>64.209599999999995</v>
      </c>
      <c r="E636" s="157">
        <f t="shared" si="216"/>
        <v>58.325699999999998</v>
      </c>
      <c r="F636" s="157">
        <f t="shared" si="216"/>
        <v>0</v>
      </c>
      <c r="G636" s="157">
        <f t="shared" si="216"/>
        <v>5.8838999999999997</v>
      </c>
      <c r="H636" s="157">
        <f t="shared" si="216"/>
        <v>0</v>
      </c>
      <c r="I636" s="157">
        <f t="shared" si="216"/>
        <v>0</v>
      </c>
      <c r="J636" s="39"/>
      <c r="K636" s="160">
        <f t="shared" si="217"/>
        <v>64.209599999999995</v>
      </c>
      <c r="L636" s="63"/>
    </row>
    <row r="637" spans="1:13" ht="12.75" customHeight="1">
      <c r="A637" s="436" t="s">
        <v>550</v>
      </c>
      <c r="B637" s="445" t="s">
        <v>551</v>
      </c>
      <c r="C637" s="37" t="s">
        <v>19</v>
      </c>
      <c r="D637" s="158">
        <f t="shared" ref="D637:I640" si="218">D641+D701</f>
        <v>207.8992451</v>
      </c>
      <c r="E637" s="158">
        <f>E641+E701</f>
        <v>188.70343500000001</v>
      </c>
      <c r="F637" s="158">
        <f t="shared" si="218"/>
        <v>4.02E-2</v>
      </c>
      <c r="G637" s="158">
        <f t="shared" si="218"/>
        <v>17.651699999999998</v>
      </c>
      <c r="H637" s="158">
        <f t="shared" si="218"/>
        <v>0</v>
      </c>
      <c r="I637" s="158">
        <f t="shared" si="218"/>
        <v>1.5039101000000001</v>
      </c>
      <c r="J637" s="39"/>
      <c r="K637" s="160">
        <f t="shared" si="217"/>
        <v>207.8992451</v>
      </c>
      <c r="L637" s="48"/>
    </row>
    <row r="638" spans="1:13" ht="12.75" customHeight="1">
      <c r="A638" s="436"/>
      <c r="B638" s="445"/>
      <c r="C638" s="179">
        <v>2015</v>
      </c>
      <c r="D638" s="152">
        <f>D642+D702</f>
        <v>73.567745099999996</v>
      </c>
      <c r="E638" s="152">
        <f t="shared" si="218"/>
        <v>66.179935000000015</v>
      </c>
      <c r="F638" s="152">
        <f t="shared" si="218"/>
        <v>0</v>
      </c>
      <c r="G638" s="152">
        <f t="shared" si="218"/>
        <v>5.8838999999999997</v>
      </c>
      <c r="H638" s="152">
        <f t="shared" si="218"/>
        <v>0</v>
      </c>
      <c r="I638" s="152">
        <f t="shared" si="218"/>
        <v>1.5039101000000001</v>
      </c>
      <c r="J638" s="39"/>
      <c r="K638" s="160">
        <f t="shared" si="217"/>
        <v>73.56774510000001</v>
      </c>
      <c r="L638" s="48"/>
    </row>
    <row r="639" spans="1:13" ht="12.75" customHeight="1">
      <c r="A639" s="436"/>
      <c r="B639" s="445"/>
      <c r="C639" s="179">
        <v>2016</v>
      </c>
      <c r="D639" s="152">
        <f t="shared" si="218"/>
        <v>70.121899999999997</v>
      </c>
      <c r="E639" s="152">
        <f t="shared" si="218"/>
        <v>64.197800000000001</v>
      </c>
      <c r="F639" s="152">
        <f t="shared" si="218"/>
        <v>4.02E-2</v>
      </c>
      <c r="G639" s="152">
        <f t="shared" si="218"/>
        <v>5.8838999999999997</v>
      </c>
      <c r="H639" s="152">
        <f t="shared" si="218"/>
        <v>0</v>
      </c>
      <c r="I639" s="152">
        <f t="shared" si="218"/>
        <v>0</v>
      </c>
      <c r="J639" s="39"/>
      <c r="K639" s="160">
        <f t="shared" si="217"/>
        <v>70.121899999999997</v>
      </c>
      <c r="L639" s="48"/>
      <c r="M639" s="48"/>
    </row>
    <row r="640" spans="1:13" ht="12.75" customHeight="1">
      <c r="A640" s="436"/>
      <c r="B640" s="445"/>
      <c r="C640" s="179">
        <v>2017</v>
      </c>
      <c r="D640" s="152">
        <f t="shared" si="218"/>
        <v>64.209599999999995</v>
      </c>
      <c r="E640" s="152">
        <f t="shared" si="218"/>
        <v>58.325699999999998</v>
      </c>
      <c r="F640" s="152">
        <f t="shared" si="218"/>
        <v>0</v>
      </c>
      <c r="G640" s="152">
        <f t="shared" si="218"/>
        <v>5.8838999999999997</v>
      </c>
      <c r="H640" s="152">
        <f t="shared" si="218"/>
        <v>0</v>
      </c>
      <c r="I640" s="152">
        <f t="shared" si="218"/>
        <v>0</v>
      </c>
      <c r="J640" s="39"/>
      <c r="K640" s="160">
        <f t="shared" si="217"/>
        <v>64.209599999999995</v>
      </c>
      <c r="L640" s="48"/>
      <c r="M640" s="48"/>
    </row>
    <row r="641" spans="1:13" ht="12.75" customHeight="1">
      <c r="A641" s="436" t="s">
        <v>552</v>
      </c>
      <c r="B641" s="439" t="s">
        <v>553</v>
      </c>
      <c r="C641" s="37" t="s">
        <v>19</v>
      </c>
      <c r="D641" s="157">
        <f t="shared" ref="D641:I641" si="219">D642+D643+D644</f>
        <v>206.06164509999999</v>
      </c>
      <c r="E641" s="157">
        <f t="shared" si="219"/>
        <v>188.68143500000002</v>
      </c>
      <c r="F641" s="157">
        <f t="shared" si="219"/>
        <v>4.02E-2</v>
      </c>
      <c r="G641" s="157">
        <f t="shared" si="219"/>
        <v>15.836099999999998</v>
      </c>
      <c r="H641" s="157">
        <f t="shared" si="219"/>
        <v>0</v>
      </c>
      <c r="I641" s="157">
        <f t="shared" si="219"/>
        <v>1.5039101000000001</v>
      </c>
      <c r="J641" s="39"/>
      <c r="K641" s="160">
        <f t="shared" si="217"/>
        <v>206.06164510000002</v>
      </c>
      <c r="L641" s="47"/>
      <c r="M641" s="48"/>
    </row>
    <row r="642" spans="1:13" ht="12.75" customHeight="1">
      <c r="A642" s="436"/>
      <c r="B642" s="439"/>
      <c r="C642" s="179">
        <v>2015</v>
      </c>
      <c r="D642" s="150">
        <f>D646+D650+D654+D658+D662+D666+D670+D674+D678+D682+D686+D690+D694+D698</f>
        <v>72.940545099999994</v>
      </c>
      <c r="E642" s="154">
        <f>E646+E650+E654+E658+E662+E666+E670+E674+E678+E682++E686+E690+E694+E698</f>
        <v>66.157935000000009</v>
      </c>
      <c r="F642" s="154">
        <f t="shared" ref="F642:I642" si="220">F646+F650+F654+F658+F662+F666+F670+F674+F678+F682++F686+F690+F694+F698</f>
        <v>0</v>
      </c>
      <c r="G642" s="154">
        <f t="shared" si="220"/>
        <v>5.2786999999999997</v>
      </c>
      <c r="H642" s="154">
        <f t="shared" si="220"/>
        <v>0</v>
      </c>
      <c r="I642" s="154">
        <f t="shared" si="220"/>
        <v>1.5039101000000001</v>
      </c>
      <c r="J642" s="39"/>
      <c r="K642" s="160">
        <f>I642+H642+G642+F642+E642</f>
        <v>72.940545100000008</v>
      </c>
      <c r="L642" s="48"/>
      <c r="M642" s="48"/>
    </row>
    <row r="643" spans="1:13" ht="12.75" customHeight="1">
      <c r="A643" s="436"/>
      <c r="B643" s="439"/>
      <c r="C643" s="179">
        <v>2016</v>
      </c>
      <c r="D643" s="150">
        <f>E643+F643+G643+H643+I643</f>
        <v>69.5167</v>
      </c>
      <c r="E643" s="154">
        <f>64197800/1000000</f>
        <v>64.197800000000001</v>
      </c>
      <c r="F643" s="154">
        <f>40200/1000000</f>
        <v>4.02E-2</v>
      </c>
      <c r="G643" s="154">
        <f>5278700/1000000</f>
        <v>5.2786999999999997</v>
      </c>
      <c r="H643" s="154">
        <v>0</v>
      </c>
      <c r="I643" s="154">
        <v>0</v>
      </c>
      <c r="J643" s="39"/>
      <c r="K643" s="160">
        <f t="shared" si="217"/>
        <v>69.5167</v>
      </c>
      <c r="L643" s="48"/>
      <c r="M643" s="48"/>
    </row>
    <row r="644" spans="1:13" ht="12.75" customHeight="1">
      <c r="A644" s="436"/>
      <c r="B644" s="439"/>
      <c r="C644" s="179">
        <v>2017</v>
      </c>
      <c r="D644" s="150">
        <f>E644+F644+G644+H644+I644</f>
        <v>63.604399999999998</v>
      </c>
      <c r="E644" s="154">
        <f>58325700/1000000</f>
        <v>58.325699999999998</v>
      </c>
      <c r="F644" s="154">
        <v>0</v>
      </c>
      <c r="G644" s="154">
        <f>5278700/1000000</f>
        <v>5.2786999999999997</v>
      </c>
      <c r="H644" s="154">
        <v>0</v>
      </c>
      <c r="I644" s="154">
        <v>0</v>
      </c>
      <c r="J644" s="39"/>
      <c r="K644" s="160">
        <f t="shared" si="217"/>
        <v>63.604399999999998</v>
      </c>
      <c r="L644" s="48"/>
      <c r="M644" s="48"/>
    </row>
    <row r="645" spans="1:13" ht="12.75" customHeight="1">
      <c r="A645" s="436" t="s">
        <v>554</v>
      </c>
      <c r="B645" s="439" t="s">
        <v>555</v>
      </c>
      <c r="C645" s="37" t="s">
        <v>19</v>
      </c>
      <c r="D645" s="157">
        <f t="shared" ref="D645:I645" si="221">D646+D647+D648</f>
        <v>9.9680420000000005</v>
      </c>
      <c r="E645" s="157">
        <f t="shared" si="221"/>
        <v>9.9680420000000005</v>
      </c>
      <c r="F645" s="157">
        <f t="shared" si="221"/>
        <v>0</v>
      </c>
      <c r="G645" s="157">
        <f t="shared" si="221"/>
        <v>0</v>
      </c>
      <c r="H645" s="157">
        <f t="shared" si="221"/>
        <v>0</v>
      </c>
      <c r="I645" s="157">
        <f t="shared" si="221"/>
        <v>0</v>
      </c>
      <c r="J645" s="39"/>
      <c r="K645" s="160">
        <f t="shared" si="217"/>
        <v>9.9680420000000005</v>
      </c>
      <c r="L645" s="48"/>
      <c r="M645" s="48"/>
    </row>
    <row r="646" spans="1:13" ht="12.75" customHeight="1">
      <c r="A646" s="436"/>
      <c r="B646" s="439"/>
      <c r="C646" s="179">
        <v>2015</v>
      </c>
      <c r="D646" s="150">
        <f>E646+F646+G646+H646+I646</f>
        <v>3.296014</v>
      </c>
      <c r="E646" s="154">
        <v>3.296014</v>
      </c>
      <c r="F646" s="154">
        <v>0</v>
      </c>
      <c r="G646" s="154">
        <v>0</v>
      </c>
      <c r="H646" s="154">
        <v>0</v>
      </c>
      <c r="I646" s="154">
        <v>0</v>
      </c>
      <c r="J646" s="39"/>
      <c r="K646" s="160">
        <f t="shared" si="217"/>
        <v>3.296014</v>
      </c>
      <c r="L646" s="48"/>
      <c r="M646" s="48"/>
    </row>
    <row r="647" spans="1:13" ht="12.75" customHeight="1">
      <c r="A647" s="436"/>
      <c r="B647" s="439"/>
      <c r="C647" s="179">
        <v>2016</v>
      </c>
      <c r="D647" s="150">
        <f>E647+F647+G647+H647+I647</f>
        <v>3.336014</v>
      </c>
      <c r="E647" s="154">
        <v>3.336014</v>
      </c>
      <c r="F647" s="154">
        <v>0</v>
      </c>
      <c r="G647" s="154">
        <v>0</v>
      </c>
      <c r="H647" s="154">
        <v>0</v>
      </c>
      <c r="I647" s="154">
        <v>0</v>
      </c>
      <c r="J647" s="39"/>
      <c r="K647" s="160">
        <f t="shared" si="217"/>
        <v>3.336014</v>
      </c>
      <c r="L647" s="48"/>
      <c r="M647" s="48"/>
    </row>
    <row r="648" spans="1:13" ht="12.75" customHeight="1">
      <c r="A648" s="436"/>
      <c r="B648" s="439"/>
      <c r="C648" s="179">
        <v>2017</v>
      </c>
      <c r="D648" s="150">
        <f>E648+F648+G648+H648+I648</f>
        <v>3.336014</v>
      </c>
      <c r="E648" s="154">
        <f>3336014/1000000</f>
        <v>3.336014</v>
      </c>
      <c r="F648" s="154">
        <v>0</v>
      </c>
      <c r="G648" s="154">
        <v>0</v>
      </c>
      <c r="H648" s="154">
        <v>0</v>
      </c>
      <c r="I648" s="154">
        <v>0</v>
      </c>
      <c r="J648" s="39"/>
      <c r="K648" s="160">
        <f t="shared" si="217"/>
        <v>3.336014</v>
      </c>
      <c r="L648" s="48"/>
      <c r="M648" s="48"/>
    </row>
    <row r="649" spans="1:13" ht="12.75" customHeight="1">
      <c r="A649" s="436" t="s">
        <v>556</v>
      </c>
      <c r="B649" s="439" t="s">
        <v>557</v>
      </c>
      <c r="C649" s="37" t="s">
        <v>19</v>
      </c>
      <c r="D649" s="157">
        <f t="shared" ref="D649:I649" si="222">D650+D651+D652</f>
        <v>157.66242299999999</v>
      </c>
      <c r="E649" s="157">
        <f t="shared" si="222"/>
        <v>157.66242299999999</v>
      </c>
      <c r="F649" s="157">
        <f t="shared" si="222"/>
        <v>0</v>
      </c>
      <c r="G649" s="157">
        <f t="shared" si="222"/>
        <v>0</v>
      </c>
      <c r="H649" s="157">
        <f t="shared" si="222"/>
        <v>0</v>
      </c>
      <c r="I649" s="157">
        <f t="shared" si="222"/>
        <v>0</v>
      </c>
      <c r="J649" s="39"/>
      <c r="K649" s="160">
        <f t="shared" si="217"/>
        <v>157.66242299999999</v>
      </c>
      <c r="L649" s="48"/>
      <c r="M649" s="48"/>
    </row>
    <row r="650" spans="1:13" ht="12.75" customHeight="1">
      <c r="A650" s="436"/>
      <c r="B650" s="439"/>
      <c r="C650" s="179">
        <v>2015</v>
      </c>
      <c r="D650" s="150">
        <f>E650+F650+G650+H650+I650</f>
        <v>54.373550999999999</v>
      </c>
      <c r="E650" s="154">
        <v>54.373550999999999</v>
      </c>
      <c r="F650" s="154">
        <v>0</v>
      </c>
      <c r="G650" s="154">
        <v>0</v>
      </c>
      <c r="H650" s="154">
        <v>0</v>
      </c>
      <c r="I650" s="154">
        <v>0</v>
      </c>
      <c r="J650" s="39"/>
      <c r="K650" s="160">
        <f t="shared" si="217"/>
        <v>54.373550999999999</v>
      </c>
      <c r="L650" s="48"/>
      <c r="M650" s="48"/>
    </row>
    <row r="651" spans="1:13" ht="12.75" customHeight="1">
      <c r="A651" s="436"/>
      <c r="B651" s="439"/>
      <c r="C651" s="179">
        <v>2016</v>
      </c>
      <c r="D651" s="150">
        <f>E651+F651+G651+H651+I651</f>
        <v>51.460585999999999</v>
      </c>
      <c r="E651" s="154">
        <f>51460586/1000000</f>
        <v>51.460585999999999</v>
      </c>
      <c r="F651" s="154">
        <v>0</v>
      </c>
      <c r="G651" s="154">
        <v>0</v>
      </c>
      <c r="H651" s="154">
        <v>0</v>
      </c>
      <c r="I651" s="154">
        <v>0</v>
      </c>
      <c r="J651" s="39"/>
      <c r="K651" s="160">
        <f t="shared" si="217"/>
        <v>51.460585999999999</v>
      </c>
      <c r="L651" s="48"/>
      <c r="M651" s="48"/>
    </row>
    <row r="652" spans="1:13" ht="12.75" customHeight="1">
      <c r="A652" s="436"/>
      <c r="B652" s="439"/>
      <c r="C652" s="179">
        <v>2017</v>
      </c>
      <c r="D652" s="150">
        <f>E652+F652+G652+H652+I652</f>
        <v>51.828285999999999</v>
      </c>
      <c r="E652" s="154">
        <f>51828286/1000000</f>
        <v>51.828285999999999</v>
      </c>
      <c r="F652" s="154">
        <v>0</v>
      </c>
      <c r="G652" s="154">
        <v>0</v>
      </c>
      <c r="H652" s="154">
        <v>0</v>
      </c>
      <c r="I652" s="154">
        <v>0</v>
      </c>
      <c r="J652" s="39"/>
      <c r="K652" s="160">
        <f t="shared" si="217"/>
        <v>51.828285999999999</v>
      </c>
      <c r="L652" s="48"/>
      <c r="M652" s="48"/>
    </row>
    <row r="653" spans="1:13" ht="12.75" customHeight="1">
      <c r="A653" s="436" t="s">
        <v>558</v>
      </c>
      <c r="B653" s="439" t="s">
        <v>559</v>
      </c>
      <c r="C653" s="37" t="s">
        <v>19</v>
      </c>
      <c r="D653" s="157">
        <f t="shared" ref="D653:I653" si="223">D654+D655+D656</f>
        <v>6.2712000000000003</v>
      </c>
      <c r="E653" s="157">
        <f t="shared" si="223"/>
        <v>6.2712000000000003</v>
      </c>
      <c r="F653" s="157">
        <f t="shared" si="223"/>
        <v>0</v>
      </c>
      <c r="G653" s="157">
        <f t="shared" si="223"/>
        <v>0</v>
      </c>
      <c r="H653" s="157">
        <f t="shared" si="223"/>
        <v>0</v>
      </c>
      <c r="I653" s="157">
        <f t="shared" si="223"/>
        <v>0</v>
      </c>
      <c r="J653" s="39"/>
      <c r="K653" s="160">
        <f t="shared" si="217"/>
        <v>6.2712000000000003</v>
      </c>
      <c r="L653" s="48"/>
      <c r="M653" s="48"/>
    </row>
    <row r="654" spans="1:13" ht="12.75" customHeight="1">
      <c r="A654" s="436"/>
      <c r="B654" s="439"/>
      <c r="C654" s="179">
        <v>2015</v>
      </c>
      <c r="D654" s="150">
        <f>E654+F654+G654+H654+I654</f>
        <v>0</v>
      </c>
      <c r="E654" s="154">
        <v>0</v>
      </c>
      <c r="F654" s="154">
        <v>0</v>
      </c>
      <c r="G654" s="154">
        <v>0</v>
      </c>
      <c r="H654" s="154">
        <v>0</v>
      </c>
      <c r="I654" s="154">
        <v>0</v>
      </c>
      <c r="J654" s="39"/>
      <c r="K654" s="160">
        <f t="shared" si="217"/>
        <v>0</v>
      </c>
      <c r="L654" s="48"/>
      <c r="M654" s="48"/>
    </row>
    <row r="655" spans="1:13" ht="12.75" customHeight="1">
      <c r="A655" s="436"/>
      <c r="B655" s="439"/>
      <c r="C655" s="179">
        <v>2016</v>
      </c>
      <c r="D655" s="150">
        <f>E655+F655+G655+H655+I655</f>
        <v>6.2712000000000003</v>
      </c>
      <c r="E655" s="154">
        <f>6271200/1000000</f>
        <v>6.2712000000000003</v>
      </c>
      <c r="F655" s="154">
        <v>0</v>
      </c>
      <c r="G655" s="154">
        <v>0</v>
      </c>
      <c r="H655" s="154">
        <v>0</v>
      </c>
      <c r="I655" s="154">
        <v>0</v>
      </c>
      <c r="J655" s="39"/>
      <c r="K655" s="160">
        <f t="shared" si="217"/>
        <v>6.2712000000000003</v>
      </c>
      <c r="L655" s="48"/>
      <c r="M655" s="48"/>
    </row>
    <row r="656" spans="1:13" ht="12.75" customHeight="1">
      <c r="A656" s="436"/>
      <c r="B656" s="439"/>
      <c r="C656" s="179">
        <v>2017</v>
      </c>
      <c r="D656" s="150">
        <f>E656+F656+G656+H656+I656</f>
        <v>0</v>
      </c>
      <c r="E656" s="154">
        <v>0</v>
      </c>
      <c r="F656" s="154">
        <v>0</v>
      </c>
      <c r="G656" s="154">
        <v>0</v>
      </c>
      <c r="H656" s="154">
        <v>0</v>
      </c>
      <c r="I656" s="154">
        <v>0</v>
      </c>
      <c r="J656" s="39"/>
      <c r="K656" s="160">
        <f t="shared" si="217"/>
        <v>0</v>
      </c>
      <c r="L656" s="48"/>
      <c r="M656" s="48"/>
    </row>
    <row r="657" spans="1:13" ht="12.75" customHeight="1">
      <c r="A657" s="436" t="s">
        <v>560</v>
      </c>
      <c r="B657" s="439" t="s">
        <v>561</v>
      </c>
      <c r="C657" s="37" t="s">
        <v>19</v>
      </c>
      <c r="D657" s="157">
        <f t="shared" ref="D657:I657" si="224">D658+D659+D660</f>
        <v>6.0134999999999996</v>
      </c>
      <c r="E657" s="157">
        <f t="shared" si="224"/>
        <v>6.0134999999999996</v>
      </c>
      <c r="F657" s="157">
        <f t="shared" si="224"/>
        <v>0</v>
      </c>
      <c r="G657" s="157">
        <f t="shared" si="224"/>
        <v>0</v>
      </c>
      <c r="H657" s="157">
        <f t="shared" si="224"/>
        <v>0</v>
      </c>
      <c r="I657" s="157">
        <f t="shared" si="224"/>
        <v>0</v>
      </c>
      <c r="J657" s="39"/>
      <c r="K657" s="160">
        <f t="shared" si="217"/>
        <v>6.0134999999999996</v>
      </c>
      <c r="L657" s="48"/>
      <c r="M657" s="48"/>
    </row>
    <row r="658" spans="1:13" ht="12.75" customHeight="1">
      <c r="A658" s="436"/>
      <c r="B658" s="439"/>
      <c r="C658" s="179">
        <v>2015</v>
      </c>
      <c r="D658" s="150">
        <f>E658+F658+G658+H658+I658</f>
        <v>6.0134999999999996</v>
      </c>
      <c r="E658" s="154">
        <f>6013500/1000000</f>
        <v>6.0134999999999996</v>
      </c>
      <c r="F658" s="154">
        <v>0</v>
      </c>
      <c r="G658" s="154">
        <v>0</v>
      </c>
      <c r="H658" s="154">
        <v>0</v>
      </c>
      <c r="I658" s="154">
        <v>0</v>
      </c>
      <c r="J658" s="39"/>
      <c r="K658" s="160">
        <f t="shared" si="217"/>
        <v>6.0134999999999996</v>
      </c>
      <c r="L658" s="48"/>
      <c r="M658" s="48"/>
    </row>
    <row r="659" spans="1:13" ht="12.75" customHeight="1">
      <c r="A659" s="436"/>
      <c r="B659" s="439"/>
      <c r="C659" s="179">
        <v>2016</v>
      </c>
      <c r="D659" s="150">
        <f>E659+F659+G659+H659+I659</f>
        <v>0</v>
      </c>
      <c r="E659" s="154">
        <v>0</v>
      </c>
      <c r="F659" s="154">
        <v>0</v>
      </c>
      <c r="G659" s="154">
        <v>0</v>
      </c>
      <c r="H659" s="154">
        <v>0</v>
      </c>
      <c r="I659" s="154">
        <v>0</v>
      </c>
      <c r="J659" s="39"/>
      <c r="K659" s="160">
        <f t="shared" si="217"/>
        <v>0</v>
      </c>
      <c r="L659" s="48"/>
      <c r="M659" s="48"/>
    </row>
    <row r="660" spans="1:13" ht="12.75" customHeight="1">
      <c r="A660" s="436"/>
      <c r="B660" s="439"/>
      <c r="C660" s="179">
        <v>2017</v>
      </c>
      <c r="D660" s="150">
        <f>E660+F660+G660+H660+I660</f>
        <v>0</v>
      </c>
      <c r="E660" s="154">
        <v>0</v>
      </c>
      <c r="F660" s="154">
        <v>0</v>
      </c>
      <c r="G660" s="154">
        <v>0</v>
      </c>
      <c r="H660" s="154">
        <v>0</v>
      </c>
      <c r="I660" s="154">
        <v>0</v>
      </c>
      <c r="J660" s="39"/>
      <c r="K660" s="160">
        <f t="shared" si="217"/>
        <v>0</v>
      </c>
      <c r="L660" s="48"/>
      <c r="M660" s="48"/>
    </row>
    <row r="661" spans="1:13" ht="12.75" customHeight="1">
      <c r="A661" s="436" t="s">
        <v>562</v>
      </c>
      <c r="B661" s="439" t="s">
        <v>563</v>
      </c>
      <c r="C661" s="37" t="s">
        <v>19</v>
      </c>
      <c r="D661" s="157">
        <f t="shared" ref="D661:I661" si="225">D662+D663+D664</f>
        <v>2.4</v>
      </c>
      <c r="E661" s="157">
        <f t="shared" si="225"/>
        <v>2.4</v>
      </c>
      <c r="F661" s="157">
        <f t="shared" si="225"/>
        <v>0</v>
      </c>
      <c r="G661" s="157">
        <f t="shared" si="225"/>
        <v>0</v>
      </c>
      <c r="H661" s="157">
        <f t="shared" si="225"/>
        <v>0</v>
      </c>
      <c r="I661" s="157">
        <f t="shared" si="225"/>
        <v>0</v>
      </c>
      <c r="J661" s="39"/>
      <c r="K661" s="160">
        <f t="shared" si="217"/>
        <v>2.4</v>
      </c>
      <c r="L661" s="48"/>
      <c r="M661" s="48"/>
    </row>
    <row r="662" spans="1:13" ht="12.75" customHeight="1">
      <c r="A662" s="436"/>
      <c r="B662" s="439"/>
      <c r="C662" s="179">
        <v>2015</v>
      </c>
      <c r="D662" s="150">
        <f>E662+F662+G662+H662+I662</f>
        <v>0.4</v>
      </c>
      <c r="E662" s="154">
        <v>0.4</v>
      </c>
      <c r="F662" s="154">
        <v>0</v>
      </c>
      <c r="G662" s="154">
        <v>0</v>
      </c>
      <c r="H662" s="154">
        <v>0</v>
      </c>
      <c r="I662" s="154">
        <v>0</v>
      </c>
      <c r="J662" s="39"/>
      <c r="K662" s="160">
        <f t="shared" si="217"/>
        <v>0.4</v>
      </c>
      <c r="L662" s="48"/>
      <c r="M662" s="48"/>
    </row>
    <row r="663" spans="1:13" ht="12.75" customHeight="1">
      <c r="A663" s="436"/>
      <c r="B663" s="439"/>
      <c r="C663" s="179">
        <v>2016</v>
      </c>
      <c r="D663" s="150">
        <f>E663+F663+G663+H663+I663</f>
        <v>1</v>
      </c>
      <c r="E663" s="154">
        <f>1000000/1000000</f>
        <v>1</v>
      </c>
      <c r="F663" s="154">
        <v>0</v>
      </c>
      <c r="G663" s="154">
        <v>0</v>
      </c>
      <c r="H663" s="154">
        <v>0</v>
      </c>
      <c r="I663" s="154">
        <v>0</v>
      </c>
      <c r="J663" s="39"/>
      <c r="K663" s="160">
        <f t="shared" si="217"/>
        <v>1</v>
      </c>
      <c r="L663" s="48"/>
      <c r="M663" s="48"/>
    </row>
    <row r="664" spans="1:13" ht="12.75" customHeight="1">
      <c r="A664" s="436"/>
      <c r="B664" s="439"/>
      <c r="C664" s="179">
        <v>2017</v>
      </c>
      <c r="D664" s="150">
        <f>E664+F664+G664+H664+I664</f>
        <v>1</v>
      </c>
      <c r="E664" s="154">
        <f>1000000/1000000</f>
        <v>1</v>
      </c>
      <c r="F664" s="154">
        <v>0</v>
      </c>
      <c r="G664" s="154">
        <v>0</v>
      </c>
      <c r="H664" s="154">
        <v>0</v>
      </c>
      <c r="I664" s="154">
        <v>0</v>
      </c>
      <c r="J664" s="39"/>
      <c r="K664" s="160">
        <f t="shared" si="217"/>
        <v>1</v>
      </c>
      <c r="L664" s="48"/>
      <c r="M664" s="48"/>
    </row>
    <row r="665" spans="1:13" ht="12.75" customHeight="1">
      <c r="A665" s="436" t="s">
        <v>564</v>
      </c>
      <c r="B665" s="439" t="s">
        <v>565</v>
      </c>
      <c r="C665" s="37" t="s">
        <v>19</v>
      </c>
      <c r="D665" s="157">
        <f t="shared" ref="D665:I665" si="226">D666+D667+D668</f>
        <v>2.1851000000000003</v>
      </c>
      <c r="E665" s="157">
        <f t="shared" si="226"/>
        <v>2.1851000000000003</v>
      </c>
      <c r="F665" s="157">
        <f t="shared" si="226"/>
        <v>0</v>
      </c>
      <c r="G665" s="157">
        <f t="shared" si="226"/>
        <v>0</v>
      </c>
      <c r="H665" s="157">
        <f t="shared" si="226"/>
        <v>0</v>
      </c>
      <c r="I665" s="157">
        <f t="shared" si="226"/>
        <v>0</v>
      </c>
      <c r="J665" s="39"/>
      <c r="K665" s="160">
        <f t="shared" si="217"/>
        <v>2.1851000000000003</v>
      </c>
      <c r="L665" s="48"/>
      <c r="M665" s="48"/>
    </row>
    <row r="666" spans="1:13" ht="12.75" customHeight="1">
      <c r="A666" s="436"/>
      <c r="B666" s="439"/>
      <c r="C666" s="179">
        <v>2015</v>
      </c>
      <c r="D666" s="150">
        <f>E666+F666+G666+H666+I666</f>
        <v>0.69610000000000005</v>
      </c>
      <c r="E666" s="154">
        <f>696100/1000000</f>
        <v>0.69610000000000005</v>
      </c>
      <c r="F666" s="154">
        <v>0</v>
      </c>
      <c r="G666" s="154">
        <v>0</v>
      </c>
      <c r="H666" s="154">
        <v>0</v>
      </c>
      <c r="I666" s="154">
        <v>0</v>
      </c>
      <c r="J666" s="39"/>
      <c r="K666" s="160">
        <f t="shared" si="217"/>
        <v>0.69610000000000005</v>
      </c>
      <c r="L666" s="48"/>
      <c r="M666" s="48"/>
    </row>
    <row r="667" spans="1:13" ht="12.75" customHeight="1">
      <c r="A667" s="436"/>
      <c r="B667" s="439"/>
      <c r="C667" s="179">
        <v>2016</v>
      </c>
      <c r="D667" s="150">
        <f>E667+F667+G667+H667+I667</f>
        <v>0.7288</v>
      </c>
      <c r="E667" s="154">
        <f>728800/1000000</f>
        <v>0.7288</v>
      </c>
      <c r="F667" s="154">
        <v>0</v>
      </c>
      <c r="G667" s="154">
        <v>0</v>
      </c>
      <c r="H667" s="154">
        <v>0</v>
      </c>
      <c r="I667" s="154">
        <v>0</v>
      </c>
      <c r="J667" s="39"/>
      <c r="K667" s="160">
        <f t="shared" si="217"/>
        <v>0.7288</v>
      </c>
      <c r="L667" s="48"/>
      <c r="M667" s="48"/>
    </row>
    <row r="668" spans="1:13" ht="12.75" customHeight="1">
      <c r="A668" s="436"/>
      <c r="B668" s="439"/>
      <c r="C668" s="179">
        <v>2017</v>
      </c>
      <c r="D668" s="150">
        <f>E668+F668+G668+H668+I668</f>
        <v>0.76019999999999999</v>
      </c>
      <c r="E668" s="154">
        <f>760200/1000000</f>
        <v>0.76019999999999999</v>
      </c>
      <c r="F668" s="154">
        <v>0</v>
      </c>
      <c r="G668" s="154">
        <v>0</v>
      </c>
      <c r="H668" s="154">
        <v>0</v>
      </c>
      <c r="I668" s="154">
        <v>0</v>
      </c>
      <c r="J668" s="39"/>
      <c r="K668" s="160">
        <f t="shared" si="217"/>
        <v>0.76019999999999999</v>
      </c>
      <c r="L668" s="48"/>
      <c r="M668" s="48"/>
    </row>
    <row r="669" spans="1:13" ht="12.75" customHeight="1">
      <c r="A669" s="436" t="s">
        <v>566</v>
      </c>
      <c r="B669" s="439" t="s">
        <v>618</v>
      </c>
      <c r="C669" s="37" t="s">
        <v>19</v>
      </c>
      <c r="D669" s="157">
        <f t="shared" ref="D669:I669" si="227">D670+D671+D672</f>
        <v>4.02E-2</v>
      </c>
      <c r="E669" s="157">
        <f t="shared" si="227"/>
        <v>0</v>
      </c>
      <c r="F669" s="157">
        <f t="shared" si="227"/>
        <v>4.02E-2</v>
      </c>
      <c r="G669" s="157">
        <f t="shared" si="227"/>
        <v>0</v>
      </c>
      <c r="H669" s="157">
        <f t="shared" si="227"/>
        <v>0</v>
      </c>
      <c r="I669" s="157">
        <f t="shared" si="227"/>
        <v>0</v>
      </c>
      <c r="J669" s="39"/>
      <c r="K669" s="160">
        <f t="shared" si="217"/>
        <v>4.02E-2</v>
      </c>
      <c r="L669" s="48"/>
      <c r="M669" s="48"/>
    </row>
    <row r="670" spans="1:13" ht="12.75" customHeight="1">
      <c r="A670" s="436"/>
      <c r="B670" s="439"/>
      <c r="C670" s="179">
        <v>2015</v>
      </c>
      <c r="D670" s="150">
        <f>E670+F670+G670+H670+I670</f>
        <v>0</v>
      </c>
      <c r="E670" s="154">
        <v>0</v>
      </c>
      <c r="F670" s="154">
        <v>0</v>
      </c>
      <c r="G670" s="154">
        <v>0</v>
      </c>
      <c r="H670" s="154">
        <v>0</v>
      </c>
      <c r="I670" s="154">
        <v>0</v>
      </c>
      <c r="J670" s="39"/>
      <c r="K670" s="160">
        <f t="shared" si="217"/>
        <v>0</v>
      </c>
      <c r="L670" s="48"/>
      <c r="M670" s="48"/>
    </row>
    <row r="671" spans="1:13" ht="12.75" customHeight="1">
      <c r="A671" s="436"/>
      <c r="B671" s="439"/>
      <c r="C671" s="179">
        <v>2016</v>
      </c>
      <c r="D671" s="150">
        <f>E671+F671+G671+H671+I671</f>
        <v>4.02E-2</v>
      </c>
      <c r="E671" s="154">
        <v>0</v>
      </c>
      <c r="F671" s="154">
        <f>40200/1000000</f>
        <v>4.02E-2</v>
      </c>
      <c r="G671" s="154">
        <v>0</v>
      </c>
      <c r="H671" s="154">
        <v>0</v>
      </c>
      <c r="I671" s="154">
        <v>0</v>
      </c>
      <c r="J671" s="39"/>
      <c r="K671" s="160">
        <f t="shared" si="217"/>
        <v>4.02E-2</v>
      </c>
      <c r="L671" s="48"/>
      <c r="M671" s="48"/>
    </row>
    <row r="672" spans="1:13" ht="12.75" customHeight="1">
      <c r="A672" s="436"/>
      <c r="B672" s="439"/>
      <c r="C672" s="179">
        <v>2017</v>
      </c>
      <c r="D672" s="150">
        <f>E672+F672+G672+H672+I672</f>
        <v>0</v>
      </c>
      <c r="E672" s="154">
        <v>0</v>
      </c>
      <c r="F672" s="154">
        <v>0</v>
      </c>
      <c r="G672" s="154">
        <v>0</v>
      </c>
      <c r="H672" s="154">
        <v>0</v>
      </c>
      <c r="I672" s="154">
        <v>0</v>
      </c>
      <c r="J672" s="39"/>
      <c r="K672" s="160">
        <f t="shared" si="217"/>
        <v>0</v>
      </c>
      <c r="L672" s="48"/>
      <c r="M672" s="48"/>
    </row>
    <row r="673" spans="1:13" ht="12.75" customHeight="1">
      <c r="A673" s="436" t="s">
        <v>568</v>
      </c>
      <c r="B673" s="439" t="s">
        <v>569</v>
      </c>
      <c r="C673" s="37" t="s">
        <v>19</v>
      </c>
      <c r="D673" s="157">
        <f t="shared" ref="D673:I673" si="228">D674+D675+D676</f>
        <v>0.88800000000000012</v>
      </c>
      <c r="E673" s="157">
        <f t="shared" si="228"/>
        <v>0.88800000000000012</v>
      </c>
      <c r="F673" s="157">
        <f t="shared" si="228"/>
        <v>0</v>
      </c>
      <c r="G673" s="157">
        <f t="shared" si="228"/>
        <v>0</v>
      </c>
      <c r="H673" s="157">
        <f t="shared" si="228"/>
        <v>0</v>
      </c>
      <c r="I673" s="157">
        <f t="shared" si="228"/>
        <v>0</v>
      </c>
      <c r="J673" s="39"/>
      <c r="K673" s="160">
        <f t="shared" si="217"/>
        <v>0.88800000000000012</v>
      </c>
      <c r="L673" s="48"/>
      <c r="M673" s="48"/>
    </row>
    <row r="674" spans="1:13" ht="12.75" customHeight="1">
      <c r="A674" s="436"/>
      <c r="B674" s="439"/>
      <c r="C674" s="179">
        <v>2015</v>
      </c>
      <c r="D674" s="150">
        <f>E674+F674+G674+H674+I674</f>
        <v>0.27600000000000002</v>
      </c>
      <c r="E674" s="154">
        <v>0.27600000000000002</v>
      </c>
      <c r="F674" s="154">
        <v>0</v>
      </c>
      <c r="G674" s="154">
        <v>0</v>
      </c>
      <c r="H674" s="154">
        <v>0</v>
      </c>
      <c r="I674" s="154">
        <v>0</v>
      </c>
      <c r="J674" s="39"/>
      <c r="K674" s="160">
        <f t="shared" si="217"/>
        <v>0.27600000000000002</v>
      </c>
      <c r="L674" s="48"/>
      <c r="M674" s="48"/>
    </row>
    <row r="675" spans="1:13" ht="12.75" customHeight="1">
      <c r="A675" s="436"/>
      <c r="B675" s="439"/>
      <c r="C675" s="179">
        <v>2016</v>
      </c>
      <c r="D675" s="150">
        <f>E675+F675+G675+H675+I675</f>
        <v>0.30599999999999999</v>
      </c>
      <c r="E675" s="154">
        <f>306000/1000000</f>
        <v>0.30599999999999999</v>
      </c>
      <c r="F675" s="154">
        <v>0</v>
      </c>
      <c r="G675" s="154">
        <v>0</v>
      </c>
      <c r="H675" s="154">
        <v>0</v>
      </c>
      <c r="I675" s="154">
        <v>0</v>
      </c>
      <c r="J675" s="39"/>
      <c r="K675" s="160">
        <f t="shared" si="217"/>
        <v>0.30599999999999999</v>
      </c>
      <c r="L675" s="48"/>
      <c r="M675" s="48"/>
    </row>
    <row r="676" spans="1:13" ht="12.75" customHeight="1">
      <c r="A676" s="436"/>
      <c r="B676" s="439"/>
      <c r="C676" s="179">
        <v>2017</v>
      </c>
      <c r="D676" s="150">
        <f>E676+F676+G676+H676+I676</f>
        <v>0.30599999999999999</v>
      </c>
      <c r="E676" s="154">
        <f>306000/1000000</f>
        <v>0.30599999999999999</v>
      </c>
      <c r="F676" s="154">
        <v>0</v>
      </c>
      <c r="G676" s="154">
        <v>0</v>
      </c>
      <c r="H676" s="154">
        <v>0</v>
      </c>
      <c r="I676" s="154">
        <v>0</v>
      </c>
      <c r="J676" s="39"/>
      <c r="K676" s="160">
        <f t="shared" si="217"/>
        <v>0.30599999999999999</v>
      </c>
      <c r="L676" s="48"/>
      <c r="M676" s="48"/>
    </row>
    <row r="677" spans="1:13" ht="12.75" customHeight="1">
      <c r="A677" s="436" t="s">
        <v>570</v>
      </c>
      <c r="B677" s="439" t="s">
        <v>571</v>
      </c>
      <c r="C677" s="37" t="s">
        <v>19</v>
      </c>
      <c r="D677" s="157">
        <f t="shared" ref="D677:I677" si="229">D678+D679+D680</f>
        <v>3.2931699999999999</v>
      </c>
      <c r="E677" s="157">
        <f t="shared" si="229"/>
        <v>3.2931699999999999</v>
      </c>
      <c r="F677" s="157">
        <f t="shared" si="229"/>
        <v>0</v>
      </c>
      <c r="G677" s="157">
        <f t="shared" si="229"/>
        <v>0</v>
      </c>
      <c r="H677" s="157">
        <f t="shared" si="229"/>
        <v>0</v>
      </c>
      <c r="I677" s="157">
        <f t="shared" si="229"/>
        <v>0</v>
      </c>
      <c r="J677" s="39"/>
      <c r="K677" s="160">
        <f t="shared" si="217"/>
        <v>3.2931699999999999</v>
      </c>
      <c r="L677" s="48"/>
      <c r="M677" s="48"/>
    </row>
    <row r="678" spans="1:13" ht="12.75" customHeight="1">
      <c r="A678" s="436"/>
      <c r="B678" s="439"/>
      <c r="C678" s="179">
        <v>2015</v>
      </c>
      <c r="D678" s="150">
        <f>E678+F678+G678+H678+I678</f>
        <v>1.10277</v>
      </c>
      <c r="E678" s="154">
        <v>1.10277</v>
      </c>
      <c r="F678" s="154">
        <v>0</v>
      </c>
      <c r="G678" s="154">
        <v>0</v>
      </c>
      <c r="H678" s="154">
        <v>0</v>
      </c>
      <c r="I678" s="154">
        <v>0</v>
      </c>
      <c r="J678" s="39"/>
      <c r="K678" s="160">
        <f t="shared" si="217"/>
        <v>1.10277</v>
      </c>
      <c r="L678" s="48"/>
      <c r="M678" s="48"/>
    </row>
    <row r="679" spans="1:13" ht="12.75" customHeight="1">
      <c r="A679" s="436"/>
      <c r="B679" s="439"/>
      <c r="C679" s="179">
        <v>2016</v>
      </c>
      <c r="D679" s="150">
        <f>E679+F679+G679+H679+I679</f>
        <v>1.0952</v>
      </c>
      <c r="E679" s="154">
        <f>1095200/1000000</f>
        <v>1.0952</v>
      </c>
      <c r="F679" s="154">
        <v>0</v>
      </c>
      <c r="G679" s="154">
        <v>0</v>
      </c>
      <c r="H679" s="154">
        <v>0</v>
      </c>
      <c r="I679" s="154">
        <v>0</v>
      </c>
      <c r="J679" s="39"/>
      <c r="K679" s="160">
        <f t="shared" si="217"/>
        <v>1.0952</v>
      </c>
      <c r="L679" s="48"/>
      <c r="M679" s="48"/>
    </row>
    <row r="680" spans="1:13" ht="12.75" customHeight="1">
      <c r="A680" s="436"/>
      <c r="B680" s="439"/>
      <c r="C680" s="179">
        <v>2017</v>
      </c>
      <c r="D680" s="150">
        <f>E680+F680+G680+H680+I680</f>
        <v>1.0952</v>
      </c>
      <c r="E680" s="154">
        <f>1095200/1000000</f>
        <v>1.0952</v>
      </c>
      <c r="F680" s="154">
        <v>0</v>
      </c>
      <c r="G680" s="154">
        <v>0</v>
      </c>
      <c r="H680" s="154">
        <v>0</v>
      </c>
      <c r="I680" s="154">
        <v>0</v>
      </c>
      <c r="J680" s="39"/>
      <c r="K680" s="160">
        <f t="shared" si="217"/>
        <v>1.0952</v>
      </c>
      <c r="L680" s="48"/>
      <c r="M680" s="48"/>
    </row>
    <row r="681" spans="1:13" ht="12.75" customHeight="1">
      <c r="A681" s="436" t="s">
        <v>572</v>
      </c>
      <c r="B681" s="439" t="s">
        <v>573</v>
      </c>
      <c r="C681" s="37" t="s">
        <v>19</v>
      </c>
      <c r="D681" s="157">
        <f t="shared" ref="D681:I681" si="230">D682+D683+D684</f>
        <v>2.8487999999999998</v>
      </c>
      <c r="E681" s="157">
        <f>E682+E683+E684</f>
        <v>0</v>
      </c>
      <c r="F681" s="157">
        <f t="shared" si="230"/>
        <v>0</v>
      </c>
      <c r="G681" s="157">
        <f>G682+G683+G684</f>
        <v>2.8487999999999998</v>
      </c>
      <c r="H681" s="157">
        <f t="shared" si="230"/>
        <v>0</v>
      </c>
      <c r="I681" s="157">
        <f t="shared" si="230"/>
        <v>0</v>
      </c>
      <c r="J681" s="39"/>
      <c r="K681" s="160">
        <f t="shared" si="217"/>
        <v>2.8487999999999998</v>
      </c>
      <c r="L681" s="48"/>
      <c r="M681" s="48"/>
    </row>
    <row r="682" spans="1:13" ht="12.75" customHeight="1">
      <c r="A682" s="436"/>
      <c r="B682" s="439"/>
      <c r="C682" s="179">
        <v>2015</v>
      </c>
      <c r="D682" s="150">
        <f>E682+F682+G682+H682+I682</f>
        <v>0.9496</v>
      </c>
      <c r="E682" s="154">
        <v>0</v>
      </c>
      <c r="F682" s="154">
        <v>0</v>
      </c>
      <c r="G682" s="154">
        <f>949600/1000000</f>
        <v>0.9496</v>
      </c>
      <c r="H682" s="154">
        <v>0</v>
      </c>
      <c r="I682" s="154">
        <v>0</v>
      </c>
      <c r="J682" s="39"/>
      <c r="K682" s="160">
        <f t="shared" si="217"/>
        <v>0.9496</v>
      </c>
      <c r="L682" s="48"/>
      <c r="M682" s="48"/>
    </row>
    <row r="683" spans="1:13" ht="12.75" customHeight="1">
      <c r="A683" s="436"/>
      <c r="B683" s="439"/>
      <c r="C683" s="179">
        <v>2016</v>
      </c>
      <c r="D683" s="150">
        <f>E683+F683+G683+H683+I683</f>
        <v>0.9496</v>
      </c>
      <c r="E683" s="154">
        <v>0</v>
      </c>
      <c r="F683" s="154">
        <v>0</v>
      </c>
      <c r="G683" s="154">
        <f>949600/1000000</f>
        <v>0.9496</v>
      </c>
      <c r="H683" s="154">
        <v>0</v>
      </c>
      <c r="I683" s="154">
        <v>0</v>
      </c>
      <c r="J683" s="39"/>
      <c r="K683" s="160">
        <f t="shared" si="217"/>
        <v>0.9496</v>
      </c>
      <c r="L683" s="48"/>
      <c r="M683" s="48"/>
    </row>
    <row r="684" spans="1:13" ht="12.75" customHeight="1">
      <c r="A684" s="436"/>
      <c r="B684" s="439"/>
      <c r="C684" s="179">
        <v>2017</v>
      </c>
      <c r="D684" s="150">
        <f>E684+F684+G684+H684+I684</f>
        <v>0.9496</v>
      </c>
      <c r="E684" s="154">
        <v>0</v>
      </c>
      <c r="F684" s="154">
        <v>0</v>
      </c>
      <c r="G684" s="154">
        <f>949600/1000000</f>
        <v>0.9496</v>
      </c>
      <c r="H684" s="154">
        <v>0</v>
      </c>
      <c r="I684" s="154">
        <v>0</v>
      </c>
      <c r="J684" s="39"/>
      <c r="K684" s="160">
        <f t="shared" si="217"/>
        <v>0.9496</v>
      </c>
      <c r="L684" s="48"/>
      <c r="M684" s="48"/>
    </row>
    <row r="685" spans="1:13" ht="12.75" customHeight="1">
      <c r="A685" s="436" t="s">
        <v>574</v>
      </c>
      <c r="B685" s="439" t="s">
        <v>575</v>
      </c>
      <c r="C685" s="37" t="s">
        <v>19</v>
      </c>
      <c r="D685" s="157">
        <f t="shared" ref="D685:I685" si="231">D686+D687+D688</f>
        <v>9.3539999999999992</v>
      </c>
      <c r="E685" s="157">
        <f t="shared" si="231"/>
        <v>0</v>
      </c>
      <c r="F685" s="157">
        <f t="shared" si="231"/>
        <v>0</v>
      </c>
      <c r="G685" s="157">
        <f t="shared" si="231"/>
        <v>9.3539999999999992</v>
      </c>
      <c r="H685" s="157">
        <f t="shared" si="231"/>
        <v>0</v>
      </c>
      <c r="I685" s="157">
        <f t="shared" si="231"/>
        <v>0</v>
      </c>
      <c r="J685" s="39"/>
      <c r="K685" s="160">
        <f t="shared" si="217"/>
        <v>9.3539999999999992</v>
      </c>
      <c r="L685" s="48"/>
      <c r="M685" s="48"/>
    </row>
    <row r="686" spans="1:13" ht="12.75" customHeight="1">
      <c r="A686" s="436"/>
      <c r="B686" s="439"/>
      <c r="C686" s="179">
        <v>2015</v>
      </c>
      <c r="D686" s="150">
        <f>E686+F686+G686+H686+I686</f>
        <v>3.1179999999999999</v>
      </c>
      <c r="E686" s="154">
        <v>0</v>
      </c>
      <c r="F686" s="154">
        <v>0</v>
      </c>
      <c r="G686" s="154">
        <f>3118000/1000000</f>
        <v>3.1179999999999999</v>
      </c>
      <c r="H686" s="154">
        <v>0</v>
      </c>
      <c r="I686" s="154">
        <v>0</v>
      </c>
      <c r="J686" s="39"/>
      <c r="K686" s="160">
        <f t="shared" si="217"/>
        <v>3.1179999999999999</v>
      </c>
      <c r="L686" s="48"/>
      <c r="M686" s="48"/>
    </row>
    <row r="687" spans="1:13" ht="12.75" customHeight="1">
      <c r="A687" s="436"/>
      <c r="B687" s="439"/>
      <c r="C687" s="179">
        <v>2016</v>
      </c>
      <c r="D687" s="150">
        <f>E687+F687+G687+H687+I687</f>
        <v>3.1179999999999999</v>
      </c>
      <c r="E687" s="154">
        <v>0</v>
      </c>
      <c r="F687" s="154">
        <v>0</v>
      </c>
      <c r="G687" s="154">
        <f>3118000/1000000</f>
        <v>3.1179999999999999</v>
      </c>
      <c r="H687" s="154">
        <v>0</v>
      </c>
      <c r="I687" s="154">
        <v>0</v>
      </c>
      <c r="J687" s="39"/>
      <c r="K687" s="160">
        <f t="shared" si="217"/>
        <v>3.1179999999999999</v>
      </c>
      <c r="L687" s="48"/>
      <c r="M687" s="48"/>
    </row>
    <row r="688" spans="1:13" ht="12.75" customHeight="1">
      <c r="A688" s="436"/>
      <c r="B688" s="439"/>
      <c r="C688" s="179">
        <v>2017</v>
      </c>
      <c r="D688" s="150">
        <f>E688+F688+G688+H688+I688</f>
        <v>3.1179999999999999</v>
      </c>
      <c r="E688" s="154">
        <v>0</v>
      </c>
      <c r="F688" s="154">
        <v>0</v>
      </c>
      <c r="G688" s="154">
        <f>3118000/1000000</f>
        <v>3.1179999999999999</v>
      </c>
      <c r="H688" s="154">
        <v>0</v>
      </c>
      <c r="I688" s="154">
        <v>0</v>
      </c>
      <c r="J688" s="39"/>
      <c r="K688" s="160">
        <f t="shared" si="217"/>
        <v>3.1179999999999999</v>
      </c>
      <c r="L688" s="48"/>
      <c r="M688" s="48"/>
    </row>
    <row r="689" spans="1:13" ht="12.75" customHeight="1">
      <c r="A689" s="436" t="s">
        <v>576</v>
      </c>
      <c r="B689" s="439" t="s">
        <v>577</v>
      </c>
      <c r="C689" s="37" t="s">
        <v>19</v>
      </c>
      <c r="D689" s="157">
        <f t="shared" ref="D689:I689" si="232">D690+D691+D692</f>
        <v>3.6311999999999998</v>
      </c>
      <c r="E689" s="157">
        <f t="shared" si="232"/>
        <v>0</v>
      </c>
      <c r="F689" s="157">
        <f t="shared" si="232"/>
        <v>0</v>
      </c>
      <c r="G689" s="157">
        <f t="shared" si="232"/>
        <v>3.6311999999999998</v>
      </c>
      <c r="H689" s="157">
        <f t="shared" si="232"/>
        <v>0</v>
      </c>
      <c r="I689" s="157">
        <f t="shared" si="232"/>
        <v>0</v>
      </c>
      <c r="J689" s="39"/>
      <c r="K689" s="160">
        <f t="shared" si="217"/>
        <v>3.6311999999999998</v>
      </c>
      <c r="L689" s="48"/>
      <c r="M689" s="48"/>
    </row>
    <row r="690" spans="1:13" ht="12.75" customHeight="1">
      <c r="A690" s="436"/>
      <c r="B690" s="439"/>
      <c r="C690" s="179">
        <v>2015</v>
      </c>
      <c r="D690" s="150">
        <f>E690+F690+G690+H690+I690</f>
        <v>1.2103999999999999</v>
      </c>
      <c r="E690" s="154">
        <v>0</v>
      </c>
      <c r="F690" s="154">
        <v>0</v>
      </c>
      <c r="G690" s="154">
        <f>1210400/1000000</f>
        <v>1.2103999999999999</v>
      </c>
      <c r="H690" s="154">
        <v>0</v>
      </c>
      <c r="I690" s="154">
        <v>0</v>
      </c>
      <c r="J690" s="39"/>
      <c r="K690" s="160">
        <f t="shared" si="217"/>
        <v>1.2103999999999999</v>
      </c>
      <c r="L690" s="48"/>
      <c r="M690" s="48"/>
    </row>
    <row r="691" spans="1:13" ht="12.75" customHeight="1">
      <c r="A691" s="436"/>
      <c r="B691" s="439"/>
      <c r="C691" s="179">
        <v>2016</v>
      </c>
      <c r="D691" s="150">
        <f>E691+F691+G691+H691+I691</f>
        <v>1.2103999999999999</v>
      </c>
      <c r="E691" s="154">
        <v>0</v>
      </c>
      <c r="F691" s="154">
        <v>0</v>
      </c>
      <c r="G691" s="154">
        <f>1210400/1000000</f>
        <v>1.2103999999999999</v>
      </c>
      <c r="H691" s="154">
        <v>0</v>
      </c>
      <c r="I691" s="154">
        <v>0</v>
      </c>
      <c r="J691" s="39"/>
      <c r="K691" s="160">
        <f t="shared" si="217"/>
        <v>1.2103999999999999</v>
      </c>
      <c r="L691" s="48"/>
      <c r="M691" s="48"/>
    </row>
    <row r="692" spans="1:13" ht="12.75" customHeight="1">
      <c r="A692" s="436"/>
      <c r="B692" s="439"/>
      <c r="C692" s="179">
        <v>2017</v>
      </c>
      <c r="D692" s="150">
        <f>E692+F692+G692+H692+I692</f>
        <v>1.2103999999999999</v>
      </c>
      <c r="E692" s="154">
        <v>0</v>
      </c>
      <c r="F692" s="154">
        <v>0</v>
      </c>
      <c r="G692" s="154">
        <f>1210400/1000000</f>
        <v>1.2103999999999999</v>
      </c>
      <c r="H692" s="154">
        <v>0</v>
      </c>
      <c r="I692" s="154">
        <v>0</v>
      </c>
      <c r="J692" s="39"/>
      <c r="K692" s="160">
        <f t="shared" si="217"/>
        <v>1.2103999999999999</v>
      </c>
      <c r="L692" s="48"/>
      <c r="M692" s="48"/>
    </row>
    <row r="693" spans="1:13" ht="12.75" customHeight="1">
      <c r="A693" s="436" t="s">
        <v>578</v>
      </c>
      <c r="B693" s="439" t="s">
        <v>579</v>
      </c>
      <c r="C693" s="37" t="s">
        <v>19</v>
      </c>
      <c r="D693" s="157">
        <f t="shared" ref="D693:I693" si="233">D694+D695+D696</f>
        <v>2.0999999999999999E-3</v>
      </c>
      <c r="E693" s="157">
        <f t="shared" si="233"/>
        <v>0</v>
      </c>
      <c r="F693" s="157">
        <f t="shared" si="233"/>
        <v>0</v>
      </c>
      <c r="G693" s="157">
        <f t="shared" si="233"/>
        <v>2.0999999999999999E-3</v>
      </c>
      <c r="H693" s="157">
        <f t="shared" si="233"/>
        <v>0</v>
      </c>
      <c r="I693" s="157">
        <f t="shared" si="233"/>
        <v>0</v>
      </c>
      <c r="J693" s="39"/>
      <c r="K693" s="160">
        <f t="shared" si="217"/>
        <v>2.0999999999999999E-3</v>
      </c>
      <c r="L693" s="48"/>
      <c r="M693" s="48"/>
    </row>
    <row r="694" spans="1:13" ht="12.75" customHeight="1">
      <c r="A694" s="436"/>
      <c r="B694" s="439"/>
      <c r="C694" s="179">
        <v>2015</v>
      </c>
      <c r="D694" s="150">
        <f>E694+F694+G694+H694+I694</f>
        <v>6.9999999999999999E-4</v>
      </c>
      <c r="E694" s="154">
        <v>0</v>
      </c>
      <c r="F694" s="154">
        <v>0</v>
      </c>
      <c r="G694" s="154">
        <f>700/1000000</f>
        <v>6.9999999999999999E-4</v>
      </c>
      <c r="H694" s="154">
        <v>0</v>
      </c>
      <c r="I694" s="154">
        <v>0</v>
      </c>
      <c r="J694" s="39"/>
      <c r="K694" s="160">
        <f t="shared" si="217"/>
        <v>6.9999999999999999E-4</v>
      </c>
      <c r="L694" s="48"/>
      <c r="M694" s="48"/>
    </row>
    <row r="695" spans="1:13" ht="12.75" customHeight="1">
      <c r="A695" s="436"/>
      <c r="B695" s="439"/>
      <c r="C695" s="179">
        <v>2016</v>
      </c>
      <c r="D695" s="150">
        <f>E695+F695+G695+H695+I695</f>
        <v>6.9999999999999999E-4</v>
      </c>
      <c r="E695" s="154">
        <v>0</v>
      </c>
      <c r="F695" s="154">
        <v>0</v>
      </c>
      <c r="G695" s="154">
        <f>700/1000000</f>
        <v>6.9999999999999999E-4</v>
      </c>
      <c r="H695" s="154">
        <v>0</v>
      </c>
      <c r="I695" s="154">
        <v>0</v>
      </c>
      <c r="J695" s="39"/>
      <c r="K695" s="160">
        <f t="shared" si="217"/>
        <v>6.9999999999999999E-4</v>
      </c>
      <c r="L695" s="48"/>
      <c r="M695" s="48"/>
    </row>
    <row r="696" spans="1:13" ht="30" customHeight="1">
      <c r="A696" s="436"/>
      <c r="B696" s="439"/>
      <c r="C696" s="179">
        <v>2017</v>
      </c>
      <c r="D696" s="150">
        <f>E696+F696+G696+H696+I696</f>
        <v>6.9999999999999999E-4</v>
      </c>
      <c r="E696" s="154">
        <v>0</v>
      </c>
      <c r="F696" s="154">
        <v>0</v>
      </c>
      <c r="G696" s="154">
        <f>700/1000000</f>
        <v>6.9999999999999999E-4</v>
      </c>
      <c r="H696" s="154">
        <v>0</v>
      </c>
      <c r="I696" s="154">
        <v>0</v>
      </c>
      <c r="J696" s="39"/>
      <c r="K696" s="160">
        <f t="shared" si="217"/>
        <v>6.9999999999999999E-4</v>
      </c>
      <c r="L696" s="48"/>
      <c r="M696" s="48"/>
    </row>
    <row r="697" spans="1:13" ht="12.75" customHeight="1">
      <c r="A697" s="436" t="s">
        <v>580</v>
      </c>
      <c r="B697" s="439" t="s">
        <v>581</v>
      </c>
      <c r="C697" s="37" t="s">
        <v>19</v>
      </c>
      <c r="D697" s="157">
        <f t="shared" ref="D697:I697" si="234">D698+D699+D700</f>
        <v>1.5039101000000001</v>
      </c>
      <c r="E697" s="157">
        <f t="shared" si="234"/>
        <v>0</v>
      </c>
      <c r="F697" s="157">
        <f t="shared" si="234"/>
        <v>0</v>
      </c>
      <c r="G697" s="157">
        <f t="shared" si="234"/>
        <v>0</v>
      </c>
      <c r="H697" s="157">
        <f t="shared" si="234"/>
        <v>0</v>
      </c>
      <c r="I697" s="157">
        <f t="shared" si="234"/>
        <v>1.5039101000000001</v>
      </c>
      <c r="J697" s="39"/>
      <c r="K697" s="160">
        <f t="shared" si="217"/>
        <v>1.5039101000000001</v>
      </c>
      <c r="L697" s="48"/>
      <c r="M697" s="48"/>
    </row>
    <row r="698" spans="1:13" ht="12.75" customHeight="1">
      <c r="A698" s="436"/>
      <c r="B698" s="439"/>
      <c r="C698" s="179">
        <v>2015</v>
      </c>
      <c r="D698" s="150">
        <f>E698+F698+G698+H698+I698</f>
        <v>1.5039101000000001</v>
      </c>
      <c r="E698" s="154">
        <v>0</v>
      </c>
      <c r="F698" s="154">
        <v>0</v>
      </c>
      <c r="G698" s="154">
        <v>0</v>
      </c>
      <c r="H698" s="154">
        <v>0</v>
      </c>
      <c r="I698" s="154">
        <f>1503910.1/1000000</f>
        <v>1.5039101000000001</v>
      </c>
      <c r="J698" s="39"/>
      <c r="K698" s="160">
        <f t="shared" si="217"/>
        <v>1.5039101000000001</v>
      </c>
      <c r="L698" s="48"/>
      <c r="M698" s="48"/>
    </row>
    <row r="699" spans="1:13" ht="12.75" customHeight="1">
      <c r="A699" s="436"/>
      <c r="B699" s="439"/>
      <c r="C699" s="179">
        <v>2016</v>
      </c>
      <c r="D699" s="150">
        <f>E699+F699+G699+H699+I699</f>
        <v>0</v>
      </c>
      <c r="E699" s="154">
        <v>0</v>
      </c>
      <c r="F699" s="154">
        <v>0</v>
      </c>
      <c r="G699" s="154">
        <v>0</v>
      </c>
      <c r="H699" s="154">
        <v>0</v>
      </c>
      <c r="I699" s="152">
        <f>I703+I707+I711+I715+I719+I723+I727+I731+I735</f>
        <v>0</v>
      </c>
      <c r="J699" s="39"/>
      <c r="K699" s="160">
        <f t="shared" ref="K699:K740" si="235">I699+H699+G699+F699+E699</f>
        <v>0</v>
      </c>
      <c r="L699" s="48"/>
      <c r="M699" s="48"/>
    </row>
    <row r="700" spans="1:13" ht="12.75" customHeight="1">
      <c r="A700" s="436"/>
      <c r="B700" s="439"/>
      <c r="C700" s="179">
        <v>2017</v>
      </c>
      <c r="D700" s="150">
        <f>E700+F700+G700+H700+I700</f>
        <v>0</v>
      </c>
      <c r="E700" s="154">
        <v>0</v>
      </c>
      <c r="F700" s="154">
        <v>0</v>
      </c>
      <c r="G700" s="154">
        <v>0</v>
      </c>
      <c r="H700" s="154">
        <v>0</v>
      </c>
      <c r="I700" s="152">
        <f>I704+I708+I712+I716+I720+I724+I728+I732+I736</f>
        <v>0</v>
      </c>
      <c r="J700" s="39"/>
      <c r="K700" s="160">
        <f t="shared" si="235"/>
        <v>0</v>
      </c>
      <c r="L700" s="48"/>
      <c r="M700" s="48"/>
    </row>
    <row r="701" spans="1:13" ht="12.75" customHeight="1">
      <c r="A701" s="436" t="s">
        <v>582</v>
      </c>
      <c r="B701" s="438" t="s">
        <v>583</v>
      </c>
      <c r="C701" s="37" t="s">
        <v>19</v>
      </c>
      <c r="D701" s="157">
        <f t="shared" ref="D701:I701" si="236">D702+D703+D704</f>
        <v>1.8375999999999999</v>
      </c>
      <c r="E701" s="157">
        <f t="shared" si="236"/>
        <v>2.1999999999999999E-2</v>
      </c>
      <c r="F701" s="157">
        <f t="shared" si="236"/>
        <v>0</v>
      </c>
      <c r="G701" s="157">
        <f t="shared" si="236"/>
        <v>1.8155999999999999</v>
      </c>
      <c r="H701" s="157">
        <f t="shared" si="236"/>
        <v>0</v>
      </c>
      <c r="I701" s="157">
        <f t="shared" si="236"/>
        <v>0</v>
      </c>
      <c r="J701" s="39"/>
      <c r="K701" s="160">
        <f t="shared" si="235"/>
        <v>1.8375999999999999</v>
      </c>
    </row>
    <row r="702" spans="1:13">
      <c r="A702" s="436"/>
      <c r="B702" s="438"/>
      <c r="C702" s="179">
        <v>2015</v>
      </c>
      <c r="D702" s="150">
        <f>E702+F702+G702+H702+I702</f>
        <v>0.62719999999999998</v>
      </c>
      <c r="E702" s="152">
        <f>E706+E710+E714+E718+E722+E726+E730+E734+E738</f>
        <v>2.1999999999999999E-2</v>
      </c>
      <c r="F702" s="152">
        <f t="shared" ref="F702:I702" si="237">F706+F710+F714+F718+F722+F726+F730+F734+F738</f>
        <v>0</v>
      </c>
      <c r="G702" s="152">
        <f t="shared" si="237"/>
        <v>0.60519999999999996</v>
      </c>
      <c r="H702" s="152">
        <f>H706+H710+H714+H718+H722+H726+H730+H734+H738</f>
        <v>0</v>
      </c>
      <c r="I702" s="152">
        <f t="shared" si="237"/>
        <v>0</v>
      </c>
      <c r="J702" s="39"/>
      <c r="K702" s="160">
        <f t="shared" si="235"/>
        <v>0.62719999999999998</v>
      </c>
    </row>
    <row r="703" spans="1:13">
      <c r="A703" s="436"/>
      <c r="B703" s="438"/>
      <c r="C703" s="179">
        <v>2016</v>
      </c>
      <c r="D703" s="150">
        <f>E703+F703+G703+H703+I703</f>
        <v>0.60519999999999996</v>
      </c>
      <c r="E703" s="152">
        <f t="shared" ref="E703:I703" si="238">E707+E711+E715+E719+E723+E727+E731+E735+E739</f>
        <v>0</v>
      </c>
      <c r="F703" s="152">
        <f t="shared" si="238"/>
        <v>0</v>
      </c>
      <c r="G703" s="152">
        <f t="shared" si="238"/>
        <v>0.60519999999999996</v>
      </c>
      <c r="H703" s="152">
        <f t="shared" si="238"/>
        <v>0</v>
      </c>
      <c r="I703" s="152">
        <f t="shared" si="238"/>
        <v>0</v>
      </c>
      <c r="J703" s="39"/>
      <c r="K703" s="160">
        <f t="shared" si="235"/>
        <v>0.60519999999999996</v>
      </c>
    </row>
    <row r="704" spans="1:13">
      <c r="A704" s="436"/>
      <c r="B704" s="438"/>
      <c r="C704" s="179">
        <v>2017</v>
      </c>
      <c r="D704" s="150">
        <f>E704+F704+G704+H704+I704</f>
        <v>0.60519999999999996</v>
      </c>
      <c r="E704" s="152">
        <f>E708+E712+E716+E720+E724+E728+E732+E736+E740</f>
        <v>0</v>
      </c>
      <c r="F704" s="152">
        <f>F708+F712+F716+F720+F724+F728+F732+F736+F740</f>
        <v>0</v>
      </c>
      <c r="G704" s="152">
        <f>G708+G712+G716+G720+G724+G728+G732+G736+G740</f>
        <v>0.60519999999999996</v>
      </c>
      <c r="H704" s="152">
        <f>H708+H712+H716+H720+H724+H728+H732+H736+H740</f>
        <v>0</v>
      </c>
      <c r="I704" s="152">
        <f>I708+I712+I716+I720+I724+I728+I732+I736+I740</f>
        <v>0</v>
      </c>
      <c r="J704" s="39"/>
      <c r="K704" s="160">
        <f t="shared" si="235"/>
        <v>0.60519999999999996</v>
      </c>
    </row>
    <row r="705" spans="1:12">
      <c r="A705" s="436" t="s">
        <v>584</v>
      </c>
      <c r="B705" s="437" t="s">
        <v>585</v>
      </c>
      <c r="C705" s="37" t="s">
        <v>19</v>
      </c>
      <c r="D705" s="157">
        <f t="shared" ref="D705:I705" si="239">D706+D707+D708</f>
        <v>1.8155999999999999</v>
      </c>
      <c r="E705" s="157">
        <f t="shared" si="239"/>
        <v>0</v>
      </c>
      <c r="F705" s="157">
        <f t="shared" si="239"/>
        <v>0</v>
      </c>
      <c r="G705" s="157">
        <f t="shared" si="239"/>
        <v>1.8155999999999999</v>
      </c>
      <c r="H705" s="157">
        <f t="shared" si="239"/>
        <v>0</v>
      </c>
      <c r="I705" s="157">
        <f t="shared" si="239"/>
        <v>0</v>
      </c>
      <c r="J705" s="39"/>
      <c r="K705" s="160">
        <f t="shared" si="235"/>
        <v>1.8155999999999999</v>
      </c>
    </row>
    <row r="706" spans="1:12">
      <c r="A706" s="436"/>
      <c r="B706" s="437"/>
      <c r="C706" s="179">
        <v>2015</v>
      </c>
      <c r="D706" s="150">
        <f>E706+F706+G706+H706+I706</f>
        <v>0.60519999999999996</v>
      </c>
      <c r="E706" s="154">
        <v>0</v>
      </c>
      <c r="F706" s="154">
        <v>0</v>
      </c>
      <c r="G706" s="154">
        <v>0.60519999999999996</v>
      </c>
      <c r="H706" s="154">
        <v>0</v>
      </c>
      <c r="I706" s="154">
        <v>0</v>
      </c>
      <c r="J706" s="39"/>
      <c r="K706" s="160">
        <f t="shared" si="235"/>
        <v>0.60519999999999996</v>
      </c>
    </row>
    <row r="707" spans="1:12">
      <c r="A707" s="436"/>
      <c r="B707" s="437"/>
      <c r="C707" s="179">
        <v>2016</v>
      </c>
      <c r="D707" s="150">
        <f>E707+F707+G707+H707+I707</f>
        <v>0.60519999999999996</v>
      </c>
      <c r="E707" s="154">
        <v>0</v>
      </c>
      <c r="F707" s="154">
        <v>0</v>
      </c>
      <c r="G707" s="154">
        <v>0.60519999999999996</v>
      </c>
      <c r="H707" s="154">
        <v>0</v>
      </c>
      <c r="I707" s="154">
        <v>0</v>
      </c>
      <c r="J707" s="39"/>
      <c r="K707" s="160">
        <f t="shared" si="235"/>
        <v>0.60519999999999996</v>
      </c>
    </row>
    <row r="708" spans="1:12">
      <c r="A708" s="436"/>
      <c r="B708" s="437"/>
      <c r="C708" s="179">
        <v>2017</v>
      </c>
      <c r="D708" s="150">
        <f>E708+F708+G708+H708+I708</f>
        <v>0.60519999999999996</v>
      </c>
      <c r="E708" s="154">
        <v>0</v>
      </c>
      <c r="F708" s="154">
        <v>0</v>
      </c>
      <c r="G708" s="154">
        <v>0.60519999999999996</v>
      </c>
      <c r="H708" s="154">
        <v>0</v>
      </c>
      <c r="I708" s="154">
        <v>0</v>
      </c>
      <c r="J708" s="39"/>
      <c r="K708" s="160">
        <f t="shared" si="235"/>
        <v>0.60519999999999996</v>
      </c>
    </row>
    <row r="709" spans="1:12">
      <c r="A709" s="436" t="s">
        <v>586</v>
      </c>
      <c r="B709" s="437" t="s">
        <v>587</v>
      </c>
      <c r="C709" s="37" t="s">
        <v>19</v>
      </c>
      <c r="D709" s="157">
        <f t="shared" ref="D709:I709" si="240">D710+D711+D712</f>
        <v>2.1999999999999999E-2</v>
      </c>
      <c r="E709" s="157">
        <f t="shared" si="240"/>
        <v>2.1999999999999999E-2</v>
      </c>
      <c r="F709" s="157">
        <f t="shared" si="240"/>
        <v>0</v>
      </c>
      <c r="G709" s="157">
        <f t="shared" si="240"/>
        <v>0</v>
      </c>
      <c r="H709" s="157">
        <f t="shared" si="240"/>
        <v>0</v>
      </c>
      <c r="I709" s="157">
        <f t="shared" si="240"/>
        <v>0</v>
      </c>
      <c r="J709" s="39"/>
      <c r="K709" s="160">
        <f t="shared" si="235"/>
        <v>2.1999999999999999E-2</v>
      </c>
    </row>
    <row r="710" spans="1:12">
      <c r="A710" s="436"/>
      <c r="B710" s="437"/>
      <c r="C710" s="179">
        <v>2015</v>
      </c>
      <c r="D710" s="150">
        <f>E710+F710+G710+H710+I710</f>
        <v>2.1999999999999999E-2</v>
      </c>
      <c r="E710" s="154">
        <f>22000/1000000</f>
        <v>2.1999999999999999E-2</v>
      </c>
      <c r="F710" s="154">
        <v>0</v>
      </c>
      <c r="G710" s="154">
        <v>0</v>
      </c>
      <c r="H710" s="154">
        <v>0</v>
      </c>
      <c r="I710" s="154">
        <v>0</v>
      </c>
      <c r="J710" s="39"/>
      <c r="K710" s="160">
        <f t="shared" si="235"/>
        <v>2.1999999999999999E-2</v>
      </c>
    </row>
    <row r="711" spans="1:12">
      <c r="A711" s="436"/>
      <c r="B711" s="437"/>
      <c r="C711" s="179">
        <v>2016</v>
      </c>
      <c r="D711" s="150">
        <f>E711+F711+G711+H711+I711</f>
        <v>0</v>
      </c>
      <c r="E711" s="154">
        <v>0</v>
      </c>
      <c r="F711" s="154">
        <v>0</v>
      </c>
      <c r="G711" s="154">
        <v>0</v>
      </c>
      <c r="H711" s="154">
        <v>0</v>
      </c>
      <c r="I711" s="154">
        <v>0</v>
      </c>
      <c r="J711" s="39"/>
      <c r="K711" s="160">
        <f t="shared" si="235"/>
        <v>0</v>
      </c>
    </row>
    <row r="712" spans="1:12">
      <c r="A712" s="436"/>
      <c r="B712" s="437"/>
      <c r="C712" s="179">
        <v>2017</v>
      </c>
      <c r="D712" s="150">
        <f>E712+F712+G712+H712+I712</f>
        <v>0</v>
      </c>
      <c r="E712" s="154">
        <v>0</v>
      </c>
      <c r="F712" s="154">
        <v>0</v>
      </c>
      <c r="G712" s="154">
        <v>0</v>
      </c>
      <c r="H712" s="154">
        <v>0</v>
      </c>
      <c r="I712" s="154">
        <v>0</v>
      </c>
      <c r="J712" s="39"/>
      <c r="K712" s="160">
        <f t="shared" si="235"/>
        <v>0</v>
      </c>
    </row>
    <row r="713" spans="1:12">
      <c r="A713" s="436" t="s">
        <v>588</v>
      </c>
      <c r="B713" s="437" t="s">
        <v>589</v>
      </c>
      <c r="C713" s="37" t="s">
        <v>19</v>
      </c>
      <c r="D713" s="157">
        <f t="shared" ref="D713:I713" si="241">D714+D715+D716</f>
        <v>0</v>
      </c>
      <c r="E713" s="157">
        <f t="shared" si="241"/>
        <v>0</v>
      </c>
      <c r="F713" s="157">
        <f t="shared" si="241"/>
        <v>0</v>
      </c>
      <c r="G713" s="157">
        <f t="shared" si="241"/>
        <v>0</v>
      </c>
      <c r="H713" s="157">
        <f t="shared" si="241"/>
        <v>0</v>
      </c>
      <c r="I713" s="157">
        <f t="shared" si="241"/>
        <v>0</v>
      </c>
      <c r="J713" s="39"/>
      <c r="K713" s="160">
        <f t="shared" si="235"/>
        <v>0</v>
      </c>
    </row>
    <row r="714" spans="1:12" ht="17.25" customHeight="1">
      <c r="A714" s="436"/>
      <c r="B714" s="437"/>
      <c r="C714" s="179">
        <v>2015</v>
      </c>
      <c r="D714" s="150">
        <f>E714+F714+G714+H714+I714</f>
        <v>0</v>
      </c>
      <c r="E714" s="154">
        <v>0</v>
      </c>
      <c r="F714" s="154">
        <v>0</v>
      </c>
      <c r="G714" s="154">
        <v>0</v>
      </c>
      <c r="H714" s="154">
        <v>0</v>
      </c>
      <c r="I714" s="154">
        <v>0</v>
      </c>
      <c r="J714" s="39"/>
      <c r="K714" s="160">
        <f t="shared" si="235"/>
        <v>0</v>
      </c>
    </row>
    <row r="715" spans="1:12">
      <c r="A715" s="436"/>
      <c r="B715" s="437"/>
      <c r="C715" s="179">
        <v>2016</v>
      </c>
      <c r="D715" s="150">
        <f>E715+F715+G715+H715+I715</f>
        <v>0</v>
      </c>
      <c r="E715" s="154">
        <v>0</v>
      </c>
      <c r="F715" s="154">
        <v>0</v>
      </c>
      <c r="G715" s="154">
        <v>0</v>
      </c>
      <c r="H715" s="154">
        <v>0</v>
      </c>
      <c r="I715" s="154">
        <v>0</v>
      </c>
      <c r="J715" s="39"/>
      <c r="K715" s="160">
        <f t="shared" si="235"/>
        <v>0</v>
      </c>
    </row>
    <row r="716" spans="1:12">
      <c r="A716" s="436"/>
      <c r="B716" s="437"/>
      <c r="C716" s="179">
        <v>2017</v>
      </c>
      <c r="D716" s="150">
        <f>E716+F716+G716+H716+I716</f>
        <v>0</v>
      </c>
      <c r="E716" s="154">
        <v>0</v>
      </c>
      <c r="F716" s="154">
        <v>0</v>
      </c>
      <c r="G716" s="154">
        <v>0</v>
      </c>
      <c r="H716" s="154">
        <v>0</v>
      </c>
      <c r="I716" s="154">
        <v>0</v>
      </c>
      <c r="J716" s="39"/>
      <c r="K716" s="160">
        <f t="shared" si="235"/>
        <v>0</v>
      </c>
    </row>
    <row r="717" spans="1:12">
      <c r="A717" s="436" t="s">
        <v>590</v>
      </c>
      <c r="B717" s="437" t="s">
        <v>591</v>
      </c>
      <c r="C717" s="37" t="s">
        <v>19</v>
      </c>
      <c r="D717" s="157">
        <f t="shared" ref="D717:I717" si="242">D718+D719+D720</f>
        <v>0</v>
      </c>
      <c r="E717" s="157">
        <f t="shared" si="242"/>
        <v>0</v>
      </c>
      <c r="F717" s="157">
        <f t="shared" si="242"/>
        <v>0</v>
      </c>
      <c r="G717" s="157">
        <f t="shared" si="242"/>
        <v>0</v>
      </c>
      <c r="H717" s="157">
        <f t="shared" si="242"/>
        <v>0</v>
      </c>
      <c r="I717" s="157">
        <f t="shared" si="242"/>
        <v>0</v>
      </c>
      <c r="J717" s="39"/>
      <c r="K717" s="160">
        <f t="shared" si="235"/>
        <v>0</v>
      </c>
      <c r="L717" s="67"/>
    </row>
    <row r="718" spans="1:12">
      <c r="A718" s="436"/>
      <c r="B718" s="437"/>
      <c r="C718" s="179">
        <v>2015</v>
      </c>
      <c r="D718" s="150">
        <f>E718+F718+G718+H718+I718</f>
        <v>0</v>
      </c>
      <c r="E718" s="154">
        <v>0</v>
      </c>
      <c r="F718" s="154">
        <v>0</v>
      </c>
      <c r="G718" s="154">
        <v>0</v>
      </c>
      <c r="H718" s="154">
        <v>0</v>
      </c>
      <c r="I718" s="154">
        <v>0</v>
      </c>
      <c r="J718" s="39"/>
      <c r="K718" s="160">
        <f t="shared" si="235"/>
        <v>0</v>
      </c>
    </row>
    <row r="719" spans="1:12">
      <c r="A719" s="436"/>
      <c r="B719" s="437"/>
      <c r="C719" s="179">
        <v>2016</v>
      </c>
      <c r="D719" s="150">
        <f>E719+F719+G719+H719+I719</f>
        <v>0</v>
      </c>
      <c r="E719" s="154">
        <v>0</v>
      </c>
      <c r="F719" s="154">
        <v>0</v>
      </c>
      <c r="G719" s="154">
        <v>0</v>
      </c>
      <c r="H719" s="154">
        <v>0</v>
      </c>
      <c r="I719" s="154">
        <v>0</v>
      </c>
      <c r="J719" s="39"/>
      <c r="K719" s="160">
        <f t="shared" si="235"/>
        <v>0</v>
      </c>
    </row>
    <row r="720" spans="1:12">
      <c r="A720" s="436"/>
      <c r="B720" s="437"/>
      <c r="C720" s="179">
        <v>2017</v>
      </c>
      <c r="D720" s="150">
        <f>E720+F720+G720+H720+I720</f>
        <v>0</v>
      </c>
      <c r="E720" s="154">
        <v>0</v>
      </c>
      <c r="F720" s="154">
        <v>0</v>
      </c>
      <c r="G720" s="154">
        <v>0</v>
      </c>
      <c r="H720" s="154">
        <v>0</v>
      </c>
      <c r="I720" s="154">
        <v>0</v>
      </c>
      <c r="J720" s="39"/>
      <c r="K720" s="160">
        <f t="shared" si="235"/>
        <v>0</v>
      </c>
    </row>
    <row r="721" spans="1:11">
      <c r="A721" s="436" t="s">
        <v>592</v>
      </c>
      <c r="B721" s="437" t="s">
        <v>593</v>
      </c>
      <c r="C721" s="37" t="s">
        <v>19</v>
      </c>
      <c r="D721" s="157">
        <f t="shared" ref="D721:I721" si="243">D722+D723+D724</f>
        <v>0</v>
      </c>
      <c r="E721" s="157">
        <f t="shared" si="243"/>
        <v>0</v>
      </c>
      <c r="F721" s="157">
        <f t="shared" si="243"/>
        <v>0</v>
      </c>
      <c r="G721" s="157">
        <f t="shared" si="243"/>
        <v>0</v>
      </c>
      <c r="H721" s="157">
        <f t="shared" si="243"/>
        <v>0</v>
      </c>
      <c r="I721" s="157">
        <f t="shared" si="243"/>
        <v>0</v>
      </c>
      <c r="J721" s="39"/>
      <c r="K721" s="160">
        <f t="shared" si="235"/>
        <v>0</v>
      </c>
    </row>
    <row r="722" spans="1:11">
      <c r="A722" s="436"/>
      <c r="B722" s="437"/>
      <c r="C722" s="179">
        <v>2015</v>
      </c>
      <c r="D722" s="150">
        <f>E722+F722+G722+H722+I722</f>
        <v>0</v>
      </c>
      <c r="E722" s="154">
        <v>0</v>
      </c>
      <c r="F722" s="154">
        <v>0</v>
      </c>
      <c r="G722" s="154">
        <v>0</v>
      </c>
      <c r="H722" s="154">
        <v>0</v>
      </c>
      <c r="I722" s="154">
        <v>0</v>
      </c>
      <c r="J722" s="39"/>
      <c r="K722" s="160">
        <f t="shared" si="235"/>
        <v>0</v>
      </c>
    </row>
    <row r="723" spans="1:11">
      <c r="A723" s="436"/>
      <c r="B723" s="437"/>
      <c r="C723" s="179">
        <v>2016</v>
      </c>
      <c r="D723" s="150">
        <f>E723+F723+G723+H723+I723</f>
        <v>0</v>
      </c>
      <c r="E723" s="154">
        <v>0</v>
      </c>
      <c r="F723" s="154">
        <v>0</v>
      </c>
      <c r="G723" s="154">
        <v>0</v>
      </c>
      <c r="H723" s="154">
        <v>0</v>
      </c>
      <c r="I723" s="154">
        <v>0</v>
      </c>
      <c r="J723" s="39"/>
      <c r="K723" s="160">
        <f t="shared" si="235"/>
        <v>0</v>
      </c>
    </row>
    <row r="724" spans="1:11">
      <c r="A724" s="436"/>
      <c r="B724" s="437"/>
      <c r="C724" s="179">
        <v>2017</v>
      </c>
      <c r="D724" s="150">
        <f>E724+F724+G724+H724+I724</f>
        <v>0</v>
      </c>
      <c r="E724" s="154">
        <v>0</v>
      </c>
      <c r="F724" s="154">
        <v>0</v>
      </c>
      <c r="G724" s="154">
        <v>0</v>
      </c>
      <c r="H724" s="154">
        <v>0</v>
      </c>
      <c r="I724" s="154">
        <v>0</v>
      </c>
      <c r="J724" s="39"/>
      <c r="K724" s="160">
        <f t="shared" si="235"/>
        <v>0</v>
      </c>
    </row>
    <row r="725" spans="1:11" ht="26.25" customHeight="1">
      <c r="A725" s="436" t="s">
        <v>594</v>
      </c>
      <c r="B725" s="437" t="s">
        <v>595</v>
      </c>
      <c r="C725" s="37" t="s">
        <v>19</v>
      </c>
      <c r="D725" s="157">
        <f t="shared" ref="D725:I725" si="244">D726+D727+D728</f>
        <v>0</v>
      </c>
      <c r="E725" s="157">
        <f t="shared" si="244"/>
        <v>0</v>
      </c>
      <c r="F725" s="157">
        <f t="shared" si="244"/>
        <v>0</v>
      </c>
      <c r="G725" s="157">
        <f t="shared" si="244"/>
        <v>0</v>
      </c>
      <c r="H725" s="157">
        <f t="shared" si="244"/>
        <v>0</v>
      </c>
      <c r="I725" s="157">
        <f t="shared" si="244"/>
        <v>0</v>
      </c>
      <c r="J725" s="39"/>
      <c r="K725" s="160">
        <f t="shared" si="235"/>
        <v>0</v>
      </c>
    </row>
    <row r="726" spans="1:11">
      <c r="A726" s="436"/>
      <c r="B726" s="437"/>
      <c r="C726" s="179">
        <v>2015</v>
      </c>
      <c r="D726" s="150">
        <f>E726+F726+G726+H726+I726</f>
        <v>0</v>
      </c>
      <c r="E726" s="154">
        <v>0</v>
      </c>
      <c r="F726" s="154">
        <v>0</v>
      </c>
      <c r="G726" s="154">
        <v>0</v>
      </c>
      <c r="H726" s="154">
        <v>0</v>
      </c>
      <c r="I726" s="154">
        <v>0</v>
      </c>
      <c r="J726" s="39"/>
      <c r="K726" s="160">
        <f t="shared" si="235"/>
        <v>0</v>
      </c>
    </row>
    <row r="727" spans="1:11">
      <c r="A727" s="436"/>
      <c r="B727" s="437"/>
      <c r="C727" s="179">
        <v>2016</v>
      </c>
      <c r="D727" s="150">
        <f>E727+F727+G727+H727+I727</f>
        <v>0</v>
      </c>
      <c r="E727" s="154">
        <v>0</v>
      </c>
      <c r="F727" s="154">
        <v>0</v>
      </c>
      <c r="G727" s="154">
        <v>0</v>
      </c>
      <c r="H727" s="154">
        <v>0</v>
      </c>
      <c r="I727" s="154">
        <v>0</v>
      </c>
      <c r="J727" s="39"/>
      <c r="K727" s="160">
        <f t="shared" si="235"/>
        <v>0</v>
      </c>
    </row>
    <row r="728" spans="1:11">
      <c r="A728" s="436"/>
      <c r="B728" s="437"/>
      <c r="C728" s="179">
        <v>2017</v>
      </c>
      <c r="D728" s="150">
        <f>E728+F728+G728+H728+I728</f>
        <v>0</v>
      </c>
      <c r="E728" s="154">
        <v>0</v>
      </c>
      <c r="F728" s="154">
        <v>0</v>
      </c>
      <c r="G728" s="154">
        <v>0</v>
      </c>
      <c r="H728" s="154">
        <v>0</v>
      </c>
      <c r="I728" s="154">
        <v>0</v>
      </c>
      <c r="J728" s="39"/>
      <c r="K728" s="160">
        <f t="shared" si="235"/>
        <v>0</v>
      </c>
    </row>
    <row r="729" spans="1:11">
      <c r="A729" s="436" t="s">
        <v>596</v>
      </c>
      <c r="B729" s="437" t="s">
        <v>597</v>
      </c>
      <c r="C729" s="37" t="s">
        <v>19</v>
      </c>
      <c r="D729" s="157">
        <f t="shared" ref="D729:I729" si="245">D730+D731+D732</f>
        <v>0</v>
      </c>
      <c r="E729" s="157">
        <f t="shared" si="245"/>
        <v>0</v>
      </c>
      <c r="F729" s="157">
        <f t="shared" si="245"/>
        <v>0</v>
      </c>
      <c r="G729" s="157">
        <f t="shared" si="245"/>
        <v>0</v>
      </c>
      <c r="H729" s="157">
        <f t="shared" si="245"/>
        <v>0</v>
      </c>
      <c r="I729" s="157">
        <f t="shared" si="245"/>
        <v>0</v>
      </c>
      <c r="J729" s="39"/>
      <c r="K729" s="160">
        <f t="shared" si="235"/>
        <v>0</v>
      </c>
    </row>
    <row r="730" spans="1:11">
      <c r="A730" s="436"/>
      <c r="B730" s="437"/>
      <c r="C730" s="179">
        <v>2015</v>
      </c>
      <c r="D730" s="150">
        <f>E730+F730+G730+H730+I730</f>
        <v>0</v>
      </c>
      <c r="E730" s="154">
        <v>0</v>
      </c>
      <c r="F730" s="154">
        <v>0</v>
      </c>
      <c r="G730" s="154">
        <v>0</v>
      </c>
      <c r="H730" s="154">
        <v>0</v>
      </c>
      <c r="I730" s="154">
        <v>0</v>
      </c>
      <c r="J730" s="39"/>
      <c r="K730" s="160">
        <f t="shared" si="235"/>
        <v>0</v>
      </c>
    </row>
    <row r="731" spans="1:11">
      <c r="A731" s="436"/>
      <c r="B731" s="437"/>
      <c r="C731" s="179">
        <v>2016</v>
      </c>
      <c r="D731" s="150">
        <f>E731+F731+G731+H731+I731</f>
        <v>0</v>
      </c>
      <c r="E731" s="154">
        <v>0</v>
      </c>
      <c r="F731" s="154">
        <v>0</v>
      </c>
      <c r="G731" s="154">
        <v>0</v>
      </c>
      <c r="H731" s="154">
        <v>0</v>
      </c>
      <c r="I731" s="154">
        <v>0</v>
      </c>
      <c r="J731" s="39"/>
      <c r="K731" s="160">
        <f t="shared" si="235"/>
        <v>0</v>
      </c>
    </row>
    <row r="732" spans="1:11" ht="29.45" customHeight="1">
      <c r="A732" s="436"/>
      <c r="B732" s="437"/>
      <c r="C732" s="179">
        <v>2017</v>
      </c>
      <c r="D732" s="150">
        <f>E732+F732+G732+H732+I732</f>
        <v>0</v>
      </c>
      <c r="E732" s="154">
        <v>0</v>
      </c>
      <c r="F732" s="154">
        <v>0</v>
      </c>
      <c r="G732" s="154">
        <v>0</v>
      </c>
      <c r="H732" s="154">
        <v>0</v>
      </c>
      <c r="I732" s="154">
        <v>0</v>
      </c>
      <c r="J732" s="39"/>
      <c r="K732" s="160">
        <f t="shared" si="235"/>
        <v>0</v>
      </c>
    </row>
    <row r="733" spans="1:11" ht="26.25" customHeight="1">
      <c r="A733" s="436" t="s">
        <v>598</v>
      </c>
      <c r="B733" s="437" t="s">
        <v>599</v>
      </c>
      <c r="C733" s="37" t="s">
        <v>19</v>
      </c>
      <c r="D733" s="157">
        <f t="shared" ref="D733:I733" si="246">D734+D735+D736</f>
        <v>0</v>
      </c>
      <c r="E733" s="157">
        <f t="shared" si="246"/>
        <v>0</v>
      </c>
      <c r="F733" s="157">
        <f t="shared" si="246"/>
        <v>0</v>
      </c>
      <c r="G733" s="157">
        <f t="shared" si="246"/>
        <v>0</v>
      </c>
      <c r="H733" s="157">
        <f t="shared" si="246"/>
        <v>0</v>
      </c>
      <c r="I733" s="157">
        <f t="shared" si="246"/>
        <v>0</v>
      </c>
      <c r="J733" s="39"/>
      <c r="K733" s="160">
        <f t="shared" si="235"/>
        <v>0</v>
      </c>
    </row>
    <row r="734" spans="1:11">
      <c r="A734" s="436"/>
      <c r="B734" s="437"/>
      <c r="C734" s="179">
        <v>2015</v>
      </c>
      <c r="D734" s="150">
        <f>E734+F734+G734+H734+I734</f>
        <v>0</v>
      </c>
      <c r="E734" s="154">
        <v>0</v>
      </c>
      <c r="F734" s="154">
        <v>0</v>
      </c>
      <c r="G734" s="154">
        <v>0</v>
      </c>
      <c r="H734" s="154">
        <v>0</v>
      </c>
      <c r="I734" s="154">
        <v>0</v>
      </c>
      <c r="J734" s="39"/>
      <c r="K734" s="160">
        <f t="shared" si="235"/>
        <v>0</v>
      </c>
    </row>
    <row r="735" spans="1:11">
      <c r="A735" s="436"/>
      <c r="B735" s="437"/>
      <c r="C735" s="179">
        <v>2016</v>
      </c>
      <c r="D735" s="150">
        <f>E735+F735+G735+H735+I735</f>
        <v>0</v>
      </c>
      <c r="E735" s="154">
        <v>0</v>
      </c>
      <c r="F735" s="154">
        <v>0</v>
      </c>
      <c r="G735" s="154">
        <v>0</v>
      </c>
      <c r="H735" s="154">
        <v>0</v>
      </c>
      <c r="I735" s="154">
        <v>0</v>
      </c>
      <c r="J735" s="39"/>
      <c r="K735" s="160">
        <f t="shared" si="235"/>
        <v>0</v>
      </c>
    </row>
    <row r="736" spans="1:11">
      <c r="A736" s="436"/>
      <c r="B736" s="437"/>
      <c r="C736" s="179">
        <v>2017</v>
      </c>
      <c r="D736" s="150">
        <f>E736+F736+G736+H736+I736</f>
        <v>0</v>
      </c>
      <c r="E736" s="154">
        <v>0</v>
      </c>
      <c r="F736" s="154">
        <v>0</v>
      </c>
      <c r="G736" s="154">
        <v>0</v>
      </c>
      <c r="H736" s="154">
        <v>0</v>
      </c>
      <c r="I736" s="154">
        <v>0</v>
      </c>
      <c r="J736" s="39"/>
      <c r="K736" s="160">
        <f t="shared" si="235"/>
        <v>0</v>
      </c>
    </row>
    <row r="737" spans="1:16139">
      <c r="A737" s="436" t="s">
        <v>600</v>
      </c>
      <c r="B737" s="437" t="s">
        <v>601</v>
      </c>
      <c r="C737" s="37" t="s">
        <v>19</v>
      </c>
      <c r="D737" s="157">
        <f t="shared" ref="D737:I737" si="247">D738+D739+D740</f>
        <v>0</v>
      </c>
      <c r="E737" s="157">
        <f t="shared" si="247"/>
        <v>0</v>
      </c>
      <c r="F737" s="157">
        <f t="shared" si="247"/>
        <v>0</v>
      </c>
      <c r="G737" s="157">
        <f t="shared" si="247"/>
        <v>0</v>
      </c>
      <c r="H737" s="157">
        <f t="shared" si="247"/>
        <v>0</v>
      </c>
      <c r="I737" s="157">
        <f t="shared" si="247"/>
        <v>0</v>
      </c>
      <c r="J737" s="39"/>
      <c r="K737" s="160">
        <f t="shared" si="235"/>
        <v>0</v>
      </c>
    </row>
    <row r="738" spans="1:16139">
      <c r="A738" s="436"/>
      <c r="B738" s="437"/>
      <c r="C738" s="179">
        <v>2015</v>
      </c>
      <c r="D738" s="150">
        <f>E738+F738+G738+H738+I738</f>
        <v>0</v>
      </c>
      <c r="E738" s="154">
        <v>0</v>
      </c>
      <c r="F738" s="154">
        <v>0</v>
      </c>
      <c r="G738" s="154">
        <v>0</v>
      </c>
      <c r="H738" s="154">
        <v>0</v>
      </c>
      <c r="I738" s="154">
        <v>0</v>
      </c>
      <c r="J738" s="39"/>
      <c r="K738" s="160">
        <f t="shared" si="235"/>
        <v>0</v>
      </c>
    </row>
    <row r="739" spans="1:16139">
      <c r="A739" s="436"/>
      <c r="B739" s="437"/>
      <c r="C739" s="179">
        <v>2016</v>
      </c>
      <c r="D739" s="150">
        <f>E739+F739+G739+H739+I739</f>
        <v>0</v>
      </c>
      <c r="E739" s="154">
        <v>0</v>
      </c>
      <c r="F739" s="154">
        <v>0</v>
      </c>
      <c r="G739" s="154">
        <v>0</v>
      </c>
      <c r="H739" s="154">
        <v>0</v>
      </c>
      <c r="I739" s="154">
        <v>0</v>
      </c>
      <c r="J739" s="39"/>
      <c r="K739" s="160">
        <f t="shared" si="235"/>
        <v>0</v>
      </c>
    </row>
    <row r="740" spans="1:16139">
      <c r="A740" s="441"/>
      <c r="B740" s="502"/>
      <c r="C740" s="166">
        <v>2017</v>
      </c>
      <c r="D740" s="188">
        <f>E740+F740+G740+H740+I740</f>
        <v>0</v>
      </c>
      <c r="E740" s="167">
        <v>0</v>
      </c>
      <c r="F740" s="167">
        <v>0</v>
      </c>
      <c r="G740" s="167">
        <v>0</v>
      </c>
      <c r="H740" s="167">
        <v>0</v>
      </c>
      <c r="I740" s="167">
        <v>0</v>
      </c>
      <c r="J740" s="39"/>
      <c r="K740" s="160">
        <f t="shared" si="235"/>
        <v>0</v>
      </c>
    </row>
    <row r="741" spans="1:16139" s="70" customFormat="1" hidden="1">
      <c r="A741" s="168"/>
      <c r="B741" s="169"/>
      <c r="C741" s="170"/>
      <c r="D741" s="173">
        <f t="shared" ref="D741:I743" si="248">D710+D706+D698+D694+D690+D686+D682+D678+D674+D670+D666+D662+D658+D654+D650+D646+D630+D622+D618+D614+D606+D602+D550+D546+D542+D538+D534+D530+D518+D514+D510+D506+D502+D498+D494+D490+D486+D482+D478+D466+D462+D458+D454+D450+D446+D438+D434+D430++D373+D369+D365+D361+D357+D349+D341+D337+D333+D329+D325+D317+D313+D309+D305+D301+D297+D293+D285+D281+D277+D273+D260+D256+D244+D240+D236+D228+D224+D220+D216+D212+D208+D204+D200+D192+D188+D184+D180+D172+D168+D164+D160+D152+D148+D144+D136+D132+D128+D124+D120+D104+D100+D96+D88+D84+D80+D72+D68+D60+D56+D48+D44+D36+D32+D28</f>
        <v>2636.1661631000011</v>
      </c>
      <c r="E741" s="173">
        <f t="shared" si="248"/>
        <v>455.29951700000004</v>
      </c>
      <c r="F741" s="173">
        <f t="shared" si="248"/>
        <v>14.298287999999999</v>
      </c>
      <c r="G741" s="173">
        <f t="shared" si="248"/>
        <v>1336.5570479999999</v>
      </c>
      <c r="H741" s="173">
        <f t="shared" si="248"/>
        <v>821.09519999999998</v>
      </c>
      <c r="I741" s="173">
        <f t="shared" si="248"/>
        <v>8.9211100999999999</v>
      </c>
      <c r="J741" s="32"/>
      <c r="K741" s="161">
        <f>I741+H741+G741+F741+E741</f>
        <v>2636.1711630999998</v>
      </c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H741" s="3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31"/>
      <c r="AV741" s="3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31"/>
      <c r="BH741" s="31"/>
      <c r="BI741" s="31"/>
      <c r="BJ741" s="31"/>
      <c r="BK741" s="31"/>
      <c r="BL741" s="31"/>
      <c r="BM741" s="31"/>
      <c r="BN741" s="31"/>
      <c r="BO741" s="31"/>
      <c r="BP741" s="31"/>
      <c r="BQ741" s="31"/>
      <c r="BR741" s="31"/>
      <c r="BS741" s="31"/>
      <c r="BT741" s="31"/>
      <c r="BU741" s="31"/>
      <c r="BV741" s="31"/>
      <c r="BW741" s="31"/>
      <c r="BX741" s="31"/>
      <c r="BY741" s="31"/>
      <c r="BZ741" s="31"/>
      <c r="CA741" s="31"/>
      <c r="CB741" s="31"/>
      <c r="CC741" s="31"/>
      <c r="CD741" s="31"/>
      <c r="CE741" s="31"/>
      <c r="CF741" s="31"/>
      <c r="CG741" s="31"/>
      <c r="CH741" s="31"/>
      <c r="CI741" s="31"/>
      <c r="CJ741" s="31"/>
      <c r="CK741" s="31"/>
      <c r="CL741" s="31"/>
      <c r="CM741" s="31"/>
      <c r="CN741" s="31"/>
      <c r="CO741" s="31"/>
      <c r="CP741" s="31"/>
      <c r="CQ741" s="31"/>
      <c r="CR741" s="31"/>
      <c r="CS741" s="31"/>
      <c r="CT741" s="31"/>
      <c r="CU741" s="31"/>
      <c r="CV741" s="31"/>
      <c r="CW741" s="31"/>
      <c r="CX741" s="31"/>
      <c r="CY741" s="31"/>
      <c r="CZ741" s="31"/>
      <c r="DA741" s="31"/>
      <c r="DB741" s="31"/>
      <c r="DC741" s="31"/>
      <c r="DD741" s="31"/>
      <c r="DE741" s="31"/>
      <c r="DF741" s="31"/>
      <c r="DG741" s="31"/>
      <c r="DH741" s="31"/>
      <c r="DI741" s="31"/>
      <c r="DJ741" s="31"/>
      <c r="DK741" s="31"/>
      <c r="DL741" s="31"/>
      <c r="DM741" s="31"/>
      <c r="DN741" s="31"/>
      <c r="DO741" s="31"/>
      <c r="DP741" s="31"/>
      <c r="DQ741" s="31"/>
      <c r="DR741" s="31"/>
      <c r="DS741" s="31"/>
      <c r="DT741" s="31"/>
      <c r="DU741" s="31"/>
      <c r="DV741" s="31"/>
      <c r="DW741" s="31"/>
      <c r="DX741" s="31"/>
      <c r="DY741" s="31"/>
      <c r="DZ741" s="31"/>
      <c r="EA741" s="31"/>
      <c r="EB741" s="31"/>
      <c r="EC741" s="31"/>
      <c r="ED741" s="31"/>
      <c r="EE741" s="31"/>
      <c r="EF741" s="31"/>
      <c r="EG741" s="31"/>
      <c r="EH741" s="31"/>
      <c r="EI741" s="31"/>
      <c r="EJ741" s="31"/>
      <c r="EK741" s="31"/>
      <c r="EL741" s="31"/>
      <c r="EM741" s="31"/>
      <c r="EN741" s="31"/>
      <c r="EO741" s="31"/>
      <c r="EP741" s="31"/>
      <c r="EQ741" s="31"/>
      <c r="ER741" s="31"/>
      <c r="ES741" s="31"/>
      <c r="ET741" s="31"/>
      <c r="EU741" s="31"/>
      <c r="EV741" s="31"/>
      <c r="EW741" s="31"/>
      <c r="EX741" s="31"/>
      <c r="EY741" s="31"/>
      <c r="EZ741" s="31"/>
      <c r="FA741" s="31"/>
      <c r="FB741" s="31"/>
      <c r="FC741" s="31"/>
      <c r="FD741" s="31"/>
      <c r="FE741" s="31"/>
      <c r="FF741" s="31"/>
      <c r="FG741" s="31"/>
      <c r="FH741" s="31"/>
      <c r="FI741" s="31"/>
      <c r="FJ741" s="31"/>
      <c r="FK741" s="31"/>
      <c r="FL741" s="31"/>
      <c r="FM741" s="31"/>
      <c r="FN741" s="31"/>
      <c r="FO741" s="31"/>
      <c r="FP741" s="31"/>
      <c r="FQ741" s="31"/>
      <c r="FR741" s="31"/>
      <c r="FS741" s="31"/>
      <c r="FT741" s="31"/>
      <c r="FU741" s="31"/>
      <c r="FV741" s="31"/>
      <c r="FW741" s="31"/>
      <c r="FX741" s="31"/>
      <c r="FY741" s="31"/>
      <c r="FZ741" s="31"/>
      <c r="GA741" s="31"/>
      <c r="GB741" s="31"/>
      <c r="GC741" s="31"/>
      <c r="GD741" s="31"/>
      <c r="GE741" s="31"/>
      <c r="GF741" s="31"/>
      <c r="GG741" s="31"/>
      <c r="GH741" s="31"/>
      <c r="GI741" s="31"/>
      <c r="GJ741" s="31"/>
      <c r="GK741" s="31"/>
      <c r="GL741" s="31"/>
      <c r="GM741" s="31"/>
      <c r="GN741" s="31"/>
      <c r="GO741" s="31"/>
      <c r="GP741" s="31"/>
      <c r="GQ741" s="31"/>
      <c r="GR741" s="31"/>
      <c r="GS741" s="31"/>
      <c r="GT741" s="31"/>
      <c r="GU741" s="31"/>
      <c r="GV741" s="31"/>
      <c r="GW741" s="31"/>
      <c r="GX741" s="31"/>
      <c r="GY741" s="31"/>
      <c r="GZ741" s="31"/>
      <c r="HA741" s="31"/>
      <c r="HB741" s="31"/>
      <c r="HC741" s="31"/>
      <c r="HD741" s="31"/>
      <c r="HE741" s="31"/>
      <c r="HF741" s="31"/>
      <c r="HG741" s="31"/>
      <c r="HH741" s="31"/>
      <c r="HI741" s="31"/>
      <c r="HJ741" s="31"/>
      <c r="HK741" s="31"/>
      <c r="HL741" s="31"/>
      <c r="HM741" s="31"/>
      <c r="HN741" s="31"/>
      <c r="HO741" s="31"/>
      <c r="HP741" s="31"/>
      <c r="HQ741" s="31"/>
      <c r="HR741" s="31"/>
      <c r="HS741" s="31"/>
      <c r="HT741" s="31"/>
      <c r="HU741" s="31"/>
      <c r="HV741" s="31"/>
      <c r="HW741" s="31"/>
      <c r="HX741" s="31"/>
      <c r="HY741" s="31"/>
      <c r="HZ741" s="31"/>
      <c r="IA741" s="31"/>
      <c r="IB741" s="31"/>
      <c r="IC741" s="31"/>
      <c r="ID741" s="31"/>
      <c r="IE741" s="31"/>
      <c r="IF741" s="31"/>
      <c r="IG741" s="31"/>
      <c r="IH741" s="31"/>
      <c r="II741" s="31"/>
      <c r="IJ741" s="31"/>
      <c r="IK741" s="31"/>
      <c r="IL741" s="31"/>
      <c r="IM741" s="31"/>
      <c r="IN741" s="31"/>
      <c r="IO741" s="31"/>
      <c r="IP741" s="31"/>
      <c r="IQ741" s="31"/>
      <c r="IR741" s="31"/>
      <c r="IS741" s="31"/>
      <c r="IT741" s="31"/>
      <c r="IU741" s="31"/>
      <c r="IV741" s="31"/>
      <c r="IW741" s="31"/>
      <c r="IX741" s="31"/>
      <c r="IY741" s="31"/>
      <c r="IZ741" s="31"/>
      <c r="JA741" s="31"/>
      <c r="JB741" s="31"/>
      <c r="JC741" s="31"/>
      <c r="JD741" s="31"/>
      <c r="JE741" s="31"/>
      <c r="JF741" s="31"/>
      <c r="JG741" s="31"/>
      <c r="JH741" s="31"/>
      <c r="JI741" s="31"/>
      <c r="JJ741" s="31"/>
      <c r="JK741" s="31"/>
      <c r="JL741" s="31"/>
      <c r="JM741" s="31"/>
      <c r="JN741" s="31"/>
      <c r="JO741" s="31"/>
      <c r="JP741" s="31"/>
      <c r="JQ741" s="31"/>
      <c r="JR741" s="31"/>
      <c r="JS741" s="31"/>
      <c r="JT741" s="31"/>
      <c r="JU741" s="31"/>
      <c r="JV741" s="31"/>
      <c r="JW741" s="31"/>
      <c r="JX741" s="31"/>
      <c r="JY741" s="31"/>
      <c r="JZ741" s="31"/>
      <c r="KA741" s="31"/>
      <c r="KB741" s="31"/>
      <c r="KC741" s="31"/>
      <c r="KD741" s="31"/>
      <c r="KE741" s="31"/>
      <c r="KF741" s="31"/>
      <c r="KG741" s="31"/>
      <c r="KH741" s="31"/>
      <c r="KI741" s="31"/>
      <c r="KJ741" s="31"/>
      <c r="KK741" s="31"/>
      <c r="KL741" s="31"/>
      <c r="KM741" s="31"/>
      <c r="KN741" s="31"/>
      <c r="KO741" s="31"/>
      <c r="KP741" s="31"/>
      <c r="KQ741" s="31"/>
      <c r="KR741" s="31"/>
      <c r="KS741" s="31"/>
      <c r="KT741" s="31"/>
      <c r="KU741" s="31"/>
      <c r="KV741" s="31"/>
      <c r="KW741" s="31"/>
      <c r="KX741" s="31"/>
      <c r="KY741" s="31"/>
      <c r="KZ741" s="31"/>
      <c r="LA741" s="31"/>
      <c r="LB741" s="31"/>
      <c r="LC741" s="31"/>
      <c r="LD741" s="31"/>
      <c r="LE741" s="31"/>
      <c r="LF741" s="31"/>
      <c r="LG741" s="31"/>
      <c r="LH741" s="31"/>
      <c r="LI741" s="31"/>
      <c r="LJ741" s="31"/>
      <c r="LK741" s="31"/>
      <c r="LL741" s="31"/>
      <c r="LM741" s="31"/>
      <c r="LN741" s="31"/>
      <c r="LO741" s="31"/>
      <c r="LP741" s="31"/>
      <c r="LQ741" s="31"/>
      <c r="LR741" s="31"/>
      <c r="LS741" s="31"/>
      <c r="LT741" s="31"/>
      <c r="LU741" s="31"/>
      <c r="LV741" s="31"/>
      <c r="LW741" s="31"/>
      <c r="LX741" s="31"/>
      <c r="LY741" s="31"/>
      <c r="LZ741" s="31"/>
      <c r="MA741" s="31"/>
      <c r="MB741" s="31"/>
      <c r="MC741" s="31"/>
      <c r="MD741" s="31"/>
      <c r="ME741" s="31"/>
      <c r="MF741" s="31"/>
      <c r="MG741" s="31"/>
      <c r="MH741" s="31"/>
      <c r="MI741" s="31"/>
      <c r="MJ741" s="31"/>
      <c r="MK741" s="31"/>
      <c r="ML741" s="31"/>
      <c r="MM741" s="31"/>
      <c r="MN741" s="31"/>
      <c r="MO741" s="31"/>
      <c r="MP741" s="31"/>
      <c r="MQ741" s="31"/>
      <c r="MR741" s="31"/>
      <c r="MS741" s="31"/>
      <c r="MT741" s="31"/>
      <c r="MU741" s="31"/>
      <c r="MV741" s="31"/>
      <c r="MW741" s="31"/>
      <c r="MX741" s="31"/>
      <c r="MY741" s="31"/>
      <c r="MZ741" s="31"/>
      <c r="NA741" s="31"/>
      <c r="NB741" s="31"/>
      <c r="NC741" s="31"/>
      <c r="ND741" s="31"/>
      <c r="NE741" s="31"/>
      <c r="NF741" s="31"/>
      <c r="NG741" s="31"/>
      <c r="NH741" s="31"/>
      <c r="NI741" s="31"/>
      <c r="NJ741" s="31"/>
      <c r="NK741" s="31"/>
      <c r="NL741" s="31"/>
      <c r="NM741" s="31"/>
      <c r="NN741" s="31"/>
      <c r="NO741" s="31"/>
      <c r="NP741" s="31"/>
      <c r="NQ741" s="31"/>
      <c r="NR741" s="31"/>
      <c r="NS741" s="31"/>
      <c r="NT741" s="31"/>
      <c r="NU741" s="31"/>
      <c r="NV741" s="31"/>
      <c r="NW741" s="31"/>
      <c r="NX741" s="31"/>
      <c r="NY741" s="31"/>
      <c r="NZ741" s="31"/>
      <c r="OA741" s="31"/>
      <c r="OB741" s="31"/>
      <c r="OC741" s="31"/>
      <c r="OD741" s="31"/>
      <c r="OE741" s="31"/>
      <c r="OF741" s="31"/>
      <c r="OG741" s="31"/>
      <c r="OH741" s="31"/>
      <c r="OI741" s="31"/>
      <c r="OJ741" s="31"/>
      <c r="OK741" s="31"/>
      <c r="OL741" s="31"/>
      <c r="OM741" s="31"/>
      <c r="ON741" s="31"/>
      <c r="OO741" s="31"/>
      <c r="OP741" s="31"/>
      <c r="OQ741" s="31"/>
      <c r="OR741" s="31"/>
      <c r="OS741" s="31"/>
      <c r="OT741" s="31"/>
      <c r="OU741" s="31"/>
      <c r="OV741" s="31"/>
      <c r="OW741" s="31"/>
      <c r="OX741" s="31"/>
      <c r="OY741" s="31"/>
      <c r="OZ741" s="31"/>
      <c r="PA741" s="31"/>
      <c r="PB741" s="31"/>
      <c r="PC741" s="31"/>
      <c r="PD741" s="31"/>
      <c r="PE741" s="31"/>
      <c r="PF741" s="31"/>
      <c r="PG741" s="31"/>
      <c r="PH741" s="31"/>
      <c r="PI741" s="31"/>
      <c r="PJ741" s="31"/>
      <c r="PK741" s="31"/>
      <c r="PL741" s="31"/>
      <c r="PM741" s="31"/>
      <c r="PN741" s="31"/>
      <c r="PO741" s="31"/>
      <c r="PP741" s="31"/>
      <c r="PQ741" s="31"/>
      <c r="PR741" s="31"/>
      <c r="PS741" s="31"/>
      <c r="PT741" s="31"/>
      <c r="PU741" s="31"/>
      <c r="PV741" s="31"/>
      <c r="PW741" s="31"/>
      <c r="PX741" s="31"/>
      <c r="PY741" s="31"/>
      <c r="PZ741" s="31"/>
      <c r="QA741" s="31"/>
      <c r="QB741" s="31"/>
      <c r="QC741" s="31"/>
      <c r="QD741" s="31"/>
      <c r="QE741" s="31"/>
      <c r="QF741" s="31"/>
      <c r="QG741" s="31"/>
      <c r="QH741" s="31"/>
      <c r="QI741" s="31"/>
      <c r="QJ741" s="31"/>
      <c r="QK741" s="31"/>
      <c r="QL741" s="31"/>
      <c r="QM741" s="31"/>
      <c r="QN741" s="31"/>
      <c r="QO741" s="31"/>
      <c r="QP741" s="31"/>
      <c r="QQ741" s="31"/>
      <c r="QR741" s="31"/>
      <c r="QS741" s="31"/>
      <c r="QT741" s="31"/>
      <c r="QU741" s="31"/>
      <c r="QV741" s="31"/>
      <c r="QW741" s="31"/>
      <c r="QX741" s="31"/>
      <c r="QY741" s="31"/>
      <c r="QZ741" s="31"/>
      <c r="RA741" s="31"/>
      <c r="RB741" s="31"/>
      <c r="RC741" s="31"/>
      <c r="RD741" s="31"/>
      <c r="RE741" s="31"/>
      <c r="RF741" s="31"/>
      <c r="RG741" s="31"/>
      <c r="RH741" s="31"/>
      <c r="RI741" s="31"/>
      <c r="RJ741" s="31"/>
      <c r="RK741" s="31"/>
      <c r="RL741" s="31"/>
      <c r="RM741" s="31"/>
      <c r="RN741" s="31"/>
      <c r="RO741" s="31"/>
      <c r="RP741" s="31"/>
      <c r="RQ741" s="31"/>
      <c r="RR741" s="31"/>
      <c r="RS741" s="31"/>
      <c r="RT741" s="31"/>
      <c r="RU741" s="31"/>
      <c r="RV741" s="31"/>
      <c r="RW741" s="31"/>
      <c r="RX741" s="31"/>
      <c r="RY741" s="31"/>
      <c r="RZ741" s="31"/>
      <c r="SA741" s="31"/>
      <c r="SB741" s="31"/>
      <c r="SC741" s="31"/>
      <c r="SD741" s="31"/>
      <c r="SE741" s="31"/>
      <c r="SF741" s="31"/>
      <c r="SG741" s="31"/>
      <c r="SH741" s="31"/>
      <c r="SI741" s="31"/>
      <c r="SJ741" s="31"/>
      <c r="SK741" s="31"/>
      <c r="SL741" s="31"/>
      <c r="SM741" s="31"/>
      <c r="SN741" s="31"/>
      <c r="SO741" s="31"/>
      <c r="SP741" s="31"/>
      <c r="SQ741" s="31"/>
      <c r="SR741" s="31"/>
      <c r="SS741" s="31"/>
      <c r="ST741" s="31"/>
      <c r="SU741" s="31"/>
      <c r="SV741" s="31"/>
      <c r="SW741" s="31"/>
      <c r="SX741" s="31"/>
      <c r="SY741" s="31"/>
      <c r="SZ741" s="31"/>
      <c r="TA741" s="31"/>
      <c r="TB741" s="31"/>
      <c r="TC741" s="31"/>
      <c r="TD741" s="31"/>
      <c r="TE741" s="31"/>
      <c r="TF741" s="31"/>
      <c r="TG741" s="31"/>
      <c r="TH741" s="31"/>
      <c r="TI741" s="31"/>
      <c r="TJ741" s="31"/>
      <c r="TK741" s="31"/>
      <c r="TL741" s="31"/>
      <c r="TM741" s="31"/>
      <c r="TN741" s="31"/>
      <c r="TO741" s="31"/>
      <c r="TP741" s="31"/>
      <c r="TQ741" s="31"/>
      <c r="TR741" s="31"/>
      <c r="TS741" s="31"/>
      <c r="TT741" s="31"/>
      <c r="TU741" s="31"/>
      <c r="TV741" s="31"/>
      <c r="TW741" s="31"/>
      <c r="TX741" s="31"/>
      <c r="TY741" s="31"/>
      <c r="TZ741" s="31"/>
      <c r="UA741" s="31"/>
      <c r="UB741" s="31"/>
      <c r="UC741" s="31"/>
      <c r="UD741" s="31"/>
      <c r="UE741" s="31"/>
      <c r="UF741" s="31"/>
      <c r="UG741" s="31"/>
      <c r="UH741" s="31"/>
      <c r="UI741" s="31"/>
      <c r="UJ741" s="31"/>
      <c r="UK741" s="31"/>
      <c r="UL741" s="31"/>
      <c r="UM741" s="31"/>
      <c r="UN741" s="31"/>
      <c r="UO741" s="31"/>
      <c r="UP741" s="31"/>
      <c r="UQ741" s="31"/>
      <c r="UR741" s="31"/>
      <c r="US741" s="31"/>
      <c r="UT741" s="31"/>
      <c r="UU741" s="31"/>
      <c r="UV741" s="31"/>
      <c r="UW741" s="31"/>
      <c r="UX741" s="31"/>
      <c r="UY741" s="31"/>
      <c r="UZ741" s="31"/>
      <c r="VA741" s="31"/>
      <c r="VB741" s="31"/>
      <c r="VC741" s="31"/>
      <c r="VD741" s="31"/>
      <c r="VE741" s="31"/>
      <c r="VF741" s="31"/>
      <c r="VG741" s="31"/>
      <c r="VH741" s="31"/>
      <c r="VI741" s="31"/>
      <c r="VJ741" s="31"/>
      <c r="VK741" s="31"/>
      <c r="VL741" s="31"/>
      <c r="VM741" s="31"/>
      <c r="VN741" s="31"/>
      <c r="VO741" s="31"/>
      <c r="VP741" s="31"/>
      <c r="VQ741" s="31"/>
      <c r="VR741" s="31"/>
      <c r="VS741" s="31"/>
      <c r="VT741" s="31"/>
      <c r="VU741" s="31"/>
      <c r="VV741" s="31"/>
      <c r="VW741" s="31"/>
      <c r="VX741" s="31"/>
      <c r="VY741" s="31"/>
      <c r="VZ741" s="31"/>
      <c r="WA741" s="31"/>
      <c r="WB741" s="31"/>
      <c r="WC741" s="31"/>
      <c r="WD741" s="31"/>
      <c r="WE741" s="31"/>
      <c r="WF741" s="31"/>
      <c r="WG741" s="31"/>
      <c r="WH741" s="31"/>
      <c r="WI741" s="31"/>
      <c r="WJ741" s="31"/>
      <c r="WK741" s="31"/>
      <c r="WL741" s="31"/>
      <c r="WM741" s="31"/>
      <c r="WN741" s="31"/>
      <c r="WO741" s="31"/>
      <c r="WP741" s="31"/>
      <c r="WQ741" s="31"/>
      <c r="WR741" s="31"/>
      <c r="WS741" s="31"/>
      <c r="WT741" s="31"/>
      <c r="WU741" s="31"/>
      <c r="WV741" s="31"/>
      <c r="WW741" s="31"/>
      <c r="WX741" s="31"/>
      <c r="WY741" s="31"/>
      <c r="WZ741" s="31"/>
      <c r="XA741" s="31"/>
      <c r="XB741" s="31"/>
      <c r="XC741" s="31"/>
      <c r="XD741" s="31"/>
      <c r="XE741" s="31"/>
      <c r="XF741" s="31"/>
      <c r="XG741" s="31"/>
      <c r="XH741" s="31"/>
      <c r="XI741" s="31"/>
      <c r="XJ741" s="31"/>
      <c r="XK741" s="31"/>
      <c r="XL741" s="31"/>
      <c r="XM741" s="31"/>
      <c r="XN741" s="31"/>
      <c r="XO741" s="31"/>
      <c r="XP741" s="31"/>
      <c r="XQ741" s="31"/>
      <c r="XR741" s="31"/>
      <c r="XS741" s="31"/>
      <c r="XT741" s="31"/>
      <c r="XU741" s="31"/>
      <c r="XV741" s="31"/>
      <c r="XW741" s="31"/>
      <c r="XX741" s="31"/>
      <c r="XY741" s="31"/>
      <c r="XZ741" s="31"/>
      <c r="YA741" s="31"/>
      <c r="YB741" s="31"/>
      <c r="YC741" s="31"/>
      <c r="YD741" s="31"/>
      <c r="YE741" s="31"/>
      <c r="YF741" s="31"/>
      <c r="YG741" s="31"/>
      <c r="YH741" s="31"/>
      <c r="YI741" s="31"/>
      <c r="YJ741" s="31"/>
      <c r="YK741" s="31"/>
      <c r="YL741" s="31"/>
      <c r="YM741" s="31"/>
      <c r="YN741" s="31"/>
      <c r="YO741" s="31"/>
      <c r="YP741" s="31"/>
      <c r="YQ741" s="31"/>
      <c r="YR741" s="31"/>
      <c r="YS741" s="31"/>
      <c r="YT741" s="31"/>
      <c r="YU741" s="31"/>
      <c r="YV741" s="31"/>
      <c r="YW741" s="31"/>
      <c r="YX741" s="31"/>
      <c r="YY741" s="31"/>
      <c r="YZ741" s="31"/>
      <c r="ZA741" s="31"/>
      <c r="ZB741" s="31"/>
      <c r="ZC741" s="31"/>
      <c r="ZD741" s="31"/>
      <c r="ZE741" s="31"/>
      <c r="ZF741" s="31"/>
      <c r="ZG741" s="31"/>
      <c r="ZH741" s="31"/>
      <c r="ZI741" s="31"/>
      <c r="ZJ741" s="31"/>
      <c r="ZK741" s="31"/>
      <c r="ZL741" s="31"/>
      <c r="ZM741" s="31"/>
      <c r="ZN741" s="31"/>
      <c r="ZO741" s="31"/>
      <c r="ZP741" s="31"/>
      <c r="ZQ741" s="31"/>
      <c r="ZR741" s="31"/>
      <c r="ZS741" s="31"/>
      <c r="ZT741" s="31"/>
      <c r="ZU741" s="31"/>
      <c r="ZV741" s="31"/>
      <c r="ZW741" s="31"/>
      <c r="ZX741" s="31"/>
      <c r="ZY741" s="31"/>
      <c r="ZZ741" s="31"/>
      <c r="AAA741" s="31"/>
      <c r="AAB741" s="31"/>
      <c r="AAC741" s="31"/>
      <c r="AAD741" s="31"/>
      <c r="AAE741" s="31"/>
      <c r="AAF741" s="31"/>
      <c r="AAG741" s="31"/>
      <c r="AAH741" s="31"/>
      <c r="AAI741" s="31"/>
      <c r="AAJ741" s="31"/>
      <c r="AAK741" s="31"/>
      <c r="AAL741" s="31"/>
      <c r="AAM741" s="31"/>
      <c r="AAN741" s="31"/>
      <c r="AAO741" s="31"/>
      <c r="AAP741" s="31"/>
      <c r="AAQ741" s="31"/>
      <c r="AAR741" s="31"/>
      <c r="AAS741" s="31"/>
      <c r="AAT741" s="31"/>
      <c r="AAU741" s="31"/>
      <c r="AAV741" s="31"/>
      <c r="AAW741" s="31"/>
      <c r="AAX741" s="31"/>
      <c r="AAY741" s="31"/>
      <c r="AAZ741" s="31"/>
      <c r="ABA741" s="31"/>
      <c r="ABB741" s="31"/>
      <c r="ABC741" s="31"/>
      <c r="ABD741" s="31"/>
      <c r="ABE741" s="31"/>
      <c r="ABF741" s="31"/>
      <c r="ABG741" s="31"/>
      <c r="ABH741" s="31"/>
      <c r="ABI741" s="31"/>
      <c r="ABJ741" s="31"/>
      <c r="ABK741" s="31"/>
      <c r="ABL741" s="31"/>
      <c r="ABM741" s="31"/>
      <c r="ABN741" s="31"/>
      <c r="ABO741" s="31"/>
      <c r="ABP741" s="31"/>
      <c r="ABQ741" s="31"/>
      <c r="ABR741" s="31"/>
      <c r="ABS741" s="31"/>
      <c r="ABT741" s="31"/>
      <c r="ABU741" s="31"/>
      <c r="ABV741" s="31"/>
      <c r="ABW741" s="31"/>
      <c r="ABX741" s="31"/>
      <c r="ABY741" s="31"/>
      <c r="ABZ741" s="31"/>
      <c r="ACA741" s="31"/>
      <c r="ACB741" s="31"/>
      <c r="ACC741" s="31"/>
      <c r="ACD741" s="31"/>
      <c r="ACE741" s="31"/>
      <c r="ACF741" s="31"/>
      <c r="ACG741" s="31"/>
      <c r="ACH741" s="31"/>
      <c r="ACI741" s="31"/>
      <c r="ACJ741" s="31"/>
      <c r="ACK741" s="31"/>
      <c r="ACL741" s="31"/>
      <c r="ACM741" s="31"/>
      <c r="ACN741" s="31"/>
      <c r="ACO741" s="31"/>
      <c r="ACP741" s="31"/>
      <c r="ACQ741" s="31"/>
      <c r="ACR741" s="31"/>
      <c r="ACS741" s="31"/>
      <c r="ACT741" s="31"/>
      <c r="ACU741" s="31"/>
      <c r="ACV741" s="31"/>
      <c r="ACW741" s="31"/>
      <c r="ACX741" s="31"/>
      <c r="ACY741" s="31"/>
      <c r="ACZ741" s="31"/>
      <c r="ADA741" s="31"/>
      <c r="ADB741" s="31"/>
      <c r="ADC741" s="31"/>
      <c r="ADD741" s="31"/>
      <c r="ADE741" s="31"/>
      <c r="ADF741" s="31"/>
      <c r="ADG741" s="31"/>
      <c r="ADH741" s="31"/>
      <c r="ADI741" s="31"/>
      <c r="ADJ741" s="31"/>
      <c r="ADK741" s="31"/>
      <c r="ADL741" s="31"/>
      <c r="ADM741" s="31"/>
      <c r="ADN741" s="31"/>
      <c r="ADO741" s="31"/>
      <c r="ADP741" s="31"/>
      <c r="ADQ741" s="31"/>
      <c r="ADR741" s="31"/>
      <c r="ADS741" s="31"/>
      <c r="ADT741" s="31"/>
      <c r="ADU741" s="31"/>
      <c r="ADV741" s="31"/>
      <c r="ADW741" s="31"/>
      <c r="ADX741" s="31"/>
      <c r="ADY741" s="31"/>
      <c r="ADZ741" s="31"/>
      <c r="AEA741" s="31"/>
      <c r="AEB741" s="31"/>
      <c r="AEC741" s="31"/>
      <c r="AED741" s="31"/>
      <c r="AEE741" s="31"/>
      <c r="AEF741" s="31"/>
      <c r="AEG741" s="31"/>
      <c r="AEH741" s="31"/>
      <c r="AEI741" s="31"/>
      <c r="AEJ741" s="31"/>
      <c r="AEK741" s="31"/>
      <c r="AEL741" s="31"/>
      <c r="AEM741" s="31"/>
      <c r="AEN741" s="31"/>
      <c r="AEO741" s="31"/>
      <c r="AEP741" s="31"/>
      <c r="AEQ741" s="31"/>
      <c r="AER741" s="31"/>
      <c r="AES741" s="31"/>
      <c r="AET741" s="31"/>
      <c r="AEU741" s="31"/>
      <c r="AEV741" s="31"/>
      <c r="AEW741" s="31"/>
      <c r="AEX741" s="31"/>
      <c r="AEY741" s="31"/>
      <c r="AEZ741" s="31"/>
      <c r="AFA741" s="31"/>
      <c r="AFB741" s="31"/>
      <c r="AFC741" s="31"/>
      <c r="AFD741" s="31"/>
      <c r="AFE741" s="31"/>
      <c r="AFF741" s="31"/>
      <c r="AFG741" s="31"/>
      <c r="AFH741" s="31"/>
      <c r="AFI741" s="31"/>
      <c r="AFJ741" s="31"/>
      <c r="AFK741" s="31"/>
      <c r="AFL741" s="31"/>
      <c r="AFM741" s="31"/>
      <c r="AFN741" s="31"/>
      <c r="AFO741" s="31"/>
      <c r="AFP741" s="31"/>
      <c r="AFQ741" s="31"/>
      <c r="AFR741" s="31"/>
      <c r="AFS741" s="31"/>
      <c r="AFT741" s="31"/>
      <c r="AFU741" s="31"/>
      <c r="AFV741" s="31"/>
      <c r="AFW741" s="31"/>
      <c r="AFX741" s="31"/>
      <c r="AFY741" s="31"/>
      <c r="AFZ741" s="31"/>
      <c r="AGA741" s="31"/>
      <c r="AGB741" s="31"/>
      <c r="AGC741" s="31"/>
      <c r="AGD741" s="31"/>
      <c r="AGE741" s="31"/>
      <c r="AGF741" s="31"/>
      <c r="AGG741" s="31"/>
      <c r="AGH741" s="31"/>
      <c r="AGI741" s="31"/>
      <c r="AGJ741" s="31"/>
      <c r="AGK741" s="31"/>
      <c r="AGL741" s="31"/>
      <c r="AGM741" s="31"/>
      <c r="AGN741" s="31"/>
      <c r="AGO741" s="31"/>
      <c r="AGP741" s="31"/>
      <c r="AGQ741" s="31"/>
      <c r="AGR741" s="31"/>
      <c r="AGS741" s="31"/>
      <c r="AGT741" s="31"/>
      <c r="AGU741" s="31"/>
      <c r="AGV741" s="31"/>
      <c r="AGW741" s="31"/>
      <c r="AGX741" s="31"/>
      <c r="AGY741" s="31"/>
      <c r="AGZ741" s="31"/>
      <c r="AHA741" s="31"/>
      <c r="AHB741" s="31"/>
      <c r="AHC741" s="31"/>
      <c r="AHD741" s="31"/>
      <c r="AHE741" s="31"/>
      <c r="AHF741" s="31"/>
      <c r="AHG741" s="31"/>
      <c r="AHH741" s="31"/>
      <c r="AHI741" s="31"/>
      <c r="AHJ741" s="31"/>
      <c r="AHK741" s="31"/>
      <c r="AHL741" s="31"/>
      <c r="AHM741" s="31"/>
      <c r="AHN741" s="31"/>
      <c r="AHO741" s="31"/>
      <c r="AHP741" s="31"/>
      <c r="AHQ741" s="31"/>
      <c r="AHR741" s="31"/>
      <c r="AHS741" s="31"/>
      <c r="AHT741" s="31"/>
      <c r="AHU741" s="31"/>
      <c r="AHV741" s="31"/>
      <c r="AHW741" s="31"/>
      <c r="AHX741" s="31"/>
      <c r="AHY741" s="31"/>
      <c r="AHZ741" s="31"/>
      <c r="AIA741" s="31"/>
      <c r="AIB741" s="31"/>
      <c r="AIC741" s="31"/>
      <c r="AID741" s="31"/>
      <c r="AIE741" s="31"/>
      <c r="AIF741" s="31"/>
      <c r="AIG741" s="31"/>
      <c r="AIH741" s="31"/>
      <c r="AII741" s="31"/>
      <c r="AIJ741" s="31"/>
      <c r="AIK741" s="31"/>
      <c r="AIL741" s="31"/>
      <c r="AIM741" s="31"/>
      <c r="AIN741" s="31"/>
      <c r="AIO741" s="31"/>
      <c r="AIP741" s="31"/>
      <c r="AIQ741" s="31"/>
      <c r="AIR741" s="31"/>
      <c r="AIS741" s="31"/>
      <c r="AIT741" s="31"/>
      <c r="AIU741" s="31"/>
      <c r="AIV741" s="31"/>
      <c r="AIW741" s="31"/>
      <c r="AIX741" s="31"/>
      <c r="AIY741" s="31"/>
      <c r="AIZ741" s="31"/>
      <c r="AJA741" s="31"/>
      <c r="AJB741" s="31"/>
      <c r="AJC741" s="31"/>
      <c r="AJD741" s="31"/>
      <c r="AJE741" s="31"/>
      <c r="AJF741" s="31"/>
      <c r="AJG741" s="31"/>
      <c r="AJH741" s="31"/>
      <c r="AJI741" s="31"/>
      <c r="AJJ741" s="31"/>
      <c r="AJK741" s="31"/>
      <c r="AJL741" s="31"/>
      <c r="AJM741" s="31"/>
      <c r="AJN741" s="31"/>
      <c r="AJO741" s="31"/>
      <c r="AJP741" s="31"/>
      <c r="AJQ741" s="31"/>
      <c r="AJR741" s="31"/>
      <c r="AJS741" s="31"/>
      <c r="AJT741" s="31"/>
      <c r="AJU741" s="31"/>
      <c r="AJV741" s="31"/>
      <c r="AJW741" s="31"/>
      <c r="AJX741" s="31"/>
      <c r="AJY741" s="31"/>
      <c r="AJZ741" s="31"/>
      <c r="AKA741" s="31"/>
      <c r="AKB741" s="31"/>
      <c r="AKC741" s="31"/>
      <c r="AKD741" s="31"/>
      <c r="AKE741" s="31"/>
      <c r="AKF741" s="31"/>
      <c r="AKG741" s="31"/>
      <c r="AKH741" s="31"/>
      <c r="AKI741" s="31"/>
      <c r="AKJ741" s="31"/>
      <c r="AKK741" s="31"/>
      <c r="AKL741" s="31"/>
      <c r="AKM741" s="31"/>
      <c r="AKN741" s="31"/>
      <c r="AKO741" s="31"/>
      <c r="AKP741" s="31"/>
      <c r="AKQ741" s="31"/>
      <c r="AKR741" s="31"/>
      <c r="AKS741" s="31"/>
      <c r="AKT741" s="31"/>
      <c r="AKU741" s="31"/>
      <c r="AKV741" s="31"/>
      <c r="AKW741" s="31"/>
      <c r="AKX741" s="31"/>
      <c r="AKY741" s="31"/>
      <c r="AKZ741" s="31"/>
      <c r="ALA741" s="31"/>
      <c r="ALB741" s="31"/>
      <c r="ALC741" s="31"/>
      <c r="ALD741" s="31"/>
      <c r="ALE741" s="31"/>
      <c r="ALF741" s="31"/>
      <c r="ALG741" s="31"/>
      <c r="ALH741" s="31"/>
      <c r="ALI741" s="31"/>
      <c r="ALJ741" s="31"/>
      <c r="ALK741" s="31"/>
      <c r="ALL741" s="31"/>
      <c r="ALM741" s="31"/>
      <c r="ALN741" s="31"/>
      <c r="ALO741" s="31"/>
      <c r="ALP741" s="31"/>
      <c r="ALQ741" s="31"/>
      <c r="ALR741" s="31"/>
      <c r="ALS741" s="31"/>
      <c r="ALT741" s="31"/>
      <c r="ALU741" s="31"/>
      <c r="ALV741" s="31"/>
      <c r="ALW741" s="31"/>
      <c r="ALX741" s="31"/>
      <c r="ALY741" s="31"/>
      <c r="ALZ741" s="31"/>
      <c r="AMA741" s="31"/>
      <c r="AMB741" s="31"/>
      <c r="AMC741" s="31"/>
      <c r="AMD741" s="31"/>
      <c r="AME741" s="31"/>
      <c r="AMF741" s="31"/>
      <c r="AMG741" s="31"/>
      <c r="AMH741" s="31"/>
      <c r="AMI741" s="31"/>
      <c r="AMJ741" s="31"/>
      <c r="AMK741" s="31"/>
      <c r="AML741" s="31"/>
      <c r="AMM741" s="31"/>
      <c r="AMN741" s="31"/>
      <c r="AMO741" s="31"/>
      <c r="AMP741" s="31"/>
      <c r="AMQ741" s="31"/>
      <c r="AMR741" s="31"/>
      <c r="AMS741" s="31"/>
      <c r="AMT741" s="31"/>
      <c r="AMU741" s="31"/>
      <c r="AMV741" s="31"/>
      <c r="AMW741" s="31"/>
      <c r="AMX741" s="31"/>
      <c r="AMY741" s="31"/>
      <c r="AMZ741" s="31"/>
      <c r="ANA741" s="31"/>
      <c r="ANB741" s="31"/>
      <c r="ANC741" s="31"/>
      <c r="AND741" s="31"/>
      <c r="ANE741" s="31"/>
      <c r="ANF741" s="31"/>
      <c r="ANG741" s="31"/>
      <c r="ANH741" s="31"/>
      <c r="ANI741" s="31"/>
      <c r="ANJ741" s="31"/>
      <c r="ANK741" s="31"/>
      <c r="ANL741" s="31"/>
      <c r="ANM741" s="31"/>
      <c r="ANN741" s="31"/>
      <c r="ANO741" s="31"/>
      <c r="ANP741" s="31"/>
      <c r="ANQ741" s="31"/>
      <c r="ANR741" s="31"/>
      <c r="ANS741" s="31"/>
      <c r="ANT741" s="31"/>
      <c r="ANU741" s="31"/>
      <c r="ANV741" s="31"/>
      <c r="ANW741" s="31"/>
      <c r="ANX741" s="31"/>
      <c r="ANY741" s="31"/>
      <c r="ANZ741" s="31"/>
      <c r="AOA741" s="31"/>
      <c r="AOB741" s="31"/>
      <c r="AOC741" s="31"/>
      <c r="AOD741" s="31"/>
      <c r="AOE741" s="31"/>
      <c r="AOF741" s="31"/>
      <c r="AOG741" s="31"/>
      <c r="AOH741" s="31"/>
      <c r="AOI741" s="31"/>
      <c r="AOJ741" s="31"/>
      <c r="AOK741" s="31"/>
      <c r="AOL741" s="31"/>
      <c r="AOM741" s="31"/>
      <c r="AON741" s="31"/>
      <c r="AOO741" s="31"/>
      <c r="AOP741" s="31"/>
      <c r="AOQ741" s="31"/>
      <c r="AOR741" s="31"/>
      <c r="AOS741" s="31"/>
      <c r="AOT741" s="31"/>
      <c r="AOU741" s="31"/>
      <c r="AOV741" s="31"/>
      <c r="AOW741" s="31"/>
      <c r="AOX741" s="31"/>
      <c r="AOY741" s="31"/>
      <c r="AOZ741" s="31"/>
      <c r="APA741" s="31"/>
      <c r="APB741" s="31"/>
      <c r="APC741" s="31"/>
      <c r="APD741" s="31"/>
      <c r="APE741" s="31"/>
      <c r="APF741" s="31"/>
      <c r="APG741" s="31"/>
      <c r="APH741" s="31"/>
      <c r="API741" s="31"/>
      <c r="APJ741" s="31"/>
      <c r="APK741" s="31"/>
      <c r="APL741" s="31"/>
      <c r="APM741" s="31"/>
      <c r="APN741" s="31"/>
      <c r="APO741" s="31"/>
      <c r="APP741" s="31"/>
      <c r="APQ741" s="31"/>
      <c r="APR741" s="31"/>
      <c r="APS741" s="31"/>
      <c r="APT741" s="31"/>
      <c r="APU741" s="31"/>
      <c r="APV741" s="31"/>
      <c r="APW741" s="31"/>
      <c r="APX741" s="31"/>
      <c r="APY741" s="31"/>
      <c r="APZ741" s="31"/>
      <c r="AQA741" s="31"/>
      <c r="AQB741" s="31"/>
      <c r="AQC741" s="31"/>
      <c r="AQD741" s="31"/>
      <c r="AQE741" s="31"/>
      <c r="AQF741" s="31"/>
      <c r="AQG741" s="31"/>
      <c r="AQH741" s="31"/>
      <c r="AQI741" s="31"/>
      <c r="AQJ741" s="31"/>
      <c r="AQK741" s="31"/>
      <c r="AQL741" s="31"/>
      <c r="AQM741" s="31"/>
      <c r="AQN741" s="31"/>
      <c r="AQO741" s="31"/>
      <c r="AQP741" s="31"/>
      <c r="AQQ741" s="31"/>
      <c r="AQR741" s="31"/>
      <c r="AQS741" s="31"/>
      <c r="AQT741" s="31"/>
      <c r="AQU741" s="31"/>
      <c r="AQV741" s="31"/>
      <c r="AQW741" s="31"/>
      <c r="AQX741" s="31"/>
      <c r="AQY741" s="31"/>
      <c r="AQZ741" s="31"/>
      <c r="ARA741" s="31"/>
      <c r="ARB741" s="31"/>
      <c r="ARC741" s="31"/>
      <c r="ARD741" s="31"/>
      <c r="ARE741" s="31"/>
      <c r="ARF741" s="31"/>
      <c r="ARG741" s="31"/>
      <c r="ARH741" s="31"/>
      <c r="ARI741" s="31"/>
      <c r="ARJ741" s="31"/>
      <c r="ARK741" s="31"/>
      <c r="ARL741" s="31"/>
      <c r="ARM741" s="31"/>
      <c r="ARN741" s="31"/>
      <c r="ARO741" s="31"/>
      <c r="ARP741" s="31"/>
      <c r="ARQ741" s="31"/>
      <c r="ARR741" s="31"/>
      <c r="ARS741" s="31"/>
      <c r="ART741" s="31"/>
      <c r="ARU741" s="31"/>
      <c r="ARV741" s="31"/>
      <c r="ARW741" s="31"/>
      <c r="ARX741" s="31"/>
      <c r="ARY741" s="31"/>
      <c r="ARZ741" s="31"/>
      <c r="ASA741" s="31"/>
      <c r="ASB741" s="31"/>
      <c r="ASC741" s="31"/>
      <c r="ASD741" s="31"/>
      <c r="ASE741" s="31"/>
      <c r="ASF741" s="31"/>
      <c r="ASG741" s="31"/>
      <c r="ASH741" s="31"/>
      <c r="ASI741" s="31"/>
      <c r="ASJ741" s="31"/>
      <c r="ASK741" s="31"/>
      <c r="ASL741" s="31"/>
      <c r="ASM741" s="31"/>
      <c r="ASN741" s="31"/>
      <c r="ASO741" s="31"/>
      <c r="ASP741" s="31"/>
      <c r="ASQ741" s="31"/>
      <c r="ASR741" s="31"/>
      <c r="ASS741" s="31"/>
      <c r="AST741" s="31"/>
      <c r="ASU741" s="31"/>
      <c r="ASV741" s="31"/>
      <c r="ASW741" s="31"/>
      <c r="ASX741" s="31"/>
      <c r="ASY741" s="31"/>
      <c r="ASZ741" s="31"/>
      <c r="ATA741" s="31"/>
      <c r="ATB741" s="31"/>
      <c r="ATC741" s="31"/>
      <c r="ATD741" s="31"/>
      <c r="ATE741" s="31"/>
      <c r="ATF741" s="31"/>
      <c r="ATG741" s="31"/>
      <c r="ATH741" s="31"/>
      <c r="ATI741" s="31"/>
      <c r="ATJ741" s="31"/>
      <c r="ATK741" s="31"/>
      <c r="ATL741" s="31"/>
      <c r="ATM741" s="31"/>
      <c r="ATN741" s="31"/>
      <c r="ATO741" s="31"/>
      <c r="ATP741" s="31"/>
      <c r="ATQ741" s="31"/>
      <c r="ATR741" s="31"/>
      <c r="ATS741" s="31"/>
      <c r="ATT741" s="31"/>
      <c r="ATU741" s="31"/>
      <c r="ATV741" s="31"/>
      <c r="ATW741" s="31"/>
      <c r="ATX741" s="31"/>
      <c r="ATY741" s="31"/>
      <c r="ATZ741" s="31"/>
      <c r="AUA741" s="31"/>
      <c r="AUB741" s="31"/>
      <c r="AUC741" s="31"/>
      <c r="AUD741" s="31"/>
      <c r="AUE741" s="31"/>
      <c r="AUF741" s="31"/>
      <c r="AUG741" s="31"/>
      <c r="AUH741" s="31"/>
      <c r="AUI741" s="31"/>
      <c r="AUJ741" s="31"/>
      <c r="AUK741" s="31"/>
      <c r="AUL741" s="31"/>
      <c r="AUM741" s="31"/>
      <c r="AUN741" s="31"/>
      <c r="AUO741" s="31"/>
      <c r="AUP741" s="31"/>
      <c r="AUQ741" s="31"/>
      <c r="AUR741" s="31"/>
      <c r="AUS741" s="31"/>
      <c r="AUT741" s="31"/>
      <c r="AUU741" s="31"/>
      <c r="AUV741" s="31"/>
      <c r="AUW741" s="31"/>
      <c r="AUX741" s="31"/>
      <c r="AUY741" s="31"/>
      <c r="AUZ741" s="31"/>
      <c r="AVA741" s="31"/>
      <c r="AVB741" s="31"/>
      <c r="AVC741" s="31"/>
      <c r="AVD741" s="31"/>
      <c r="AVE741" s="31"/>
      <c r="AVF741" s="31"/>
      <c r="AVG741" s="31"/>
      <c r="AVH741" s="31"/>
      <c r="AVI741" s="31"/>
      <c r="AVJ741" s="31"/>
      <c r="AVK741" s="31"/>
      <c r="AVL741" s="31"/>
      <c r="AVM741" s="31"/>
      <c r="AVN741" s="31"/>
      <c r="AVO741" s="31"/>
      <c r="AVP741" s="31"/>
      <c r="AVQ741" s="31"/>
      <c r="AVR741" s="31"/>
      <c r="AVS741" s="31"/>
      <c r="AVT741" s="31"/>
      <c r="AVU741" s="31"/>
      <c r="AVV741" s="31"/>
      <c r="AVW741" s="31"/>
      <c r="AVX741" s="31"/>
      <c r="AVY741" s="31"/>
      <c r="AVZ741" s="31"/>
      <c r="AWA741" s="31"/>
      <c r="AWB741" s="31"/>
      <c r="AWC741" s="31"/>
      <c r="AWD741" s="31"/>
      <c r="AWE741" s="31"/>
      <c r="AWF741" s="31"/>
      <c r="AWG741" s="31"/>
      <c r="AWH741" s="31"/>
      <c r="AWI741" s="31"/>
      <c r="AWJ741" s="31"/>
      <c r="AWK741" s="31"/>
      <c r="AWL741" s="31"/>
      <c r="AWM741" s="31"/>
      <c r="AWN741" s="31"/>
      <c r="AWO741" s="31"/>
      <c r="AWP741" s="31"/>
      <c r="AWQ741" s="31"/>
      <c r="AWR741" s="31"/>
      <c r="AWS741" s="31"/>
      <c r="AWT741" s="31"/>
      <c r="AWU741" s="31"/>
      <c r="AWV741" s="31"/>
      <c r="AWW741" s="31"/>
      <c r="AWX741" s="31"/>
      <c r="AWY741" s="31"/>
      <c r="AWZ741" s="31"/>
      <c r="AXA741" s="31"/>
      <c r="AXB741" s="31"/>
      <c r="AXC741" s="31"/>
      <c r="AXD741" s="31"/>
      <c r="AXE741" s="31"/>
      <c r="AXF741" s="31"/>
      <c r="AXG741" s="31"/>
      <c r="AXH741" s="31"/>
      <c r="AXI741" s="31"/>
      <c r="AXJ741" s="31"/>
      <c r="AXK741" s="31"/>
      <c r="AXL741" s="31"/>
      <c r="AXM741" s="31"/>
      <c r="AXN741" s="31"/>
      <c r="AXO741" s="31"/>
      <c r="AXP741" s="31"/>
      <c r="AXQ741" s="31"/>
      <c r="AXR741" s="31"/>
      <c r="AXS741" s="31"/>
      <c r="AXT741" s="31"/>
      <c r="AXU741" s="31"/>
      <c r="AXV741" s="31"/>
      <c r="AXW741" s="31"/>
      <c r="AXX741" s="31"/>
      <c r="AXY741" s="31"/>
      <c r="AXZ741" s="31"/>
      <c r="AYA741" s="31"/>
      <c r="AYB741" s="31"/>
      <c r="AYC741" s="31"/>
      <c r="AYD741" s="31"/>
      <c r="AYE741" s="31"/>
      <c r="AYF741" s="31"/>
      <c r="AYG741" s="31"/>
      <c r="AYH741" s="31"/>
      <c r="AYI741" s="31"/>
      <c r="AYJ741" s="31"/>
      <c r="AYK741" s="31"/>
      <c r="AYL741" s="31"/>
      <c r="AYM741" s="31"/>
      <c r="AYN741" s="31"/>
      <c r="AYO741" s="31"/>
      <c r="AYP741" s="31"/>
      <c r="AYQ741" s="31"/>
      <c r="AYR741" s="31"/>
      <c r="AYS741" s="31"/>
      <c r="AYT741" s="31"/>
      <c r="AYU741" s="31"/>
      <c r="AYV741" s="31"/>
      <c r="AYW741" s="31"/>
      <c r="AYX741" s="31"/>
      <c r="AYY741" s="31"/>
      <c r="AYZ741" s="31"/>
      <c r="AZA741" s="31"/>
      <c r="AZB741" s="31"/>
      <c r="AZC741" s="31"/>
      <c r="AZD741" s="31"/>
      <c r="AZE741" s="31"/>
      <c r="AZF741" s="31"/>
      <c r="AZG741" s="31"/>
      <c r="AZH741" s="31"/>
      <c r="AZI741" s="31"/>
      <c r="AZJ741" s="31"/>
      <c r="AZK741" s="31"/>
      <c r="AZL741" s="31"/>
      <c r="AZM741" s="31"/>
      <c r="AZN741" s="31"/>
      <c r="AZO741" s="31"/>
      <c r="AZP741" s="31"/>
      <c r="AZQ741" s="31"/>
      <c r="AZR741" s="31"/>
      <c r="AZS741" s="31"/>
      <c r="AZT741" s="31"/>
      <c r="AZU741" s="31"/>
      <c r="AZV741" s="31"/>
      <c r="AZW741" s="31"/>
      <c r="AZX741" s="31"/>
      <c r="AZY741" s="31"/>
      <c r="AZZ741" s="31"/>
      <c r="BAA741" s="31"/>
      <c r="BAB741" s="31"/>
      <c r="BAC741" s="31"/>
      <c r="BAD741" s="31"/>
      <c r="BAE741" s="31"/>
      <c r="BAF741" s="31"/>
      <c r="BAG741" s="31"/>
      <c r="BAH741" s="31"/>
      <c r="BAI741" s="31"/>
      <c r="BAJ741" s="31"/>
      <c r="BAK741" s="31"/>
      <c r="BAL741" s="31"/>
      <c r="BAM741" s="31"/>
      <c r="BAN741" s="31"/>
      <c r="BAO741" s="31"/>
      <c r="BAP741" s="31"/>
      <c r="BAQ741" s="31"/>
      <c r="BAR741" s="31"/>
      <c r="BAS741" s="31"/>
      <c r="BAT741" s="31"/>
      <c r="BAU741" s="31"/>
      <c r="BAV741" s="31"/>
      <c r="BAW741" s="31"/>
      <c r="BAX741" s="31"/>
      <c r="BAY741" s="31"/>
      <c r="BAZ741" s="31"/>
      <c r="BBA741" s="31"/>
      <c r="BBB741" s="31"/>
      <c r="BBC741" s="31"/>
      <c r="BBD741" s="31"/>
      <c r="BBE741" s="31"/>
      <c r="BBF741" s="31"/>
      <c r="BBG741" s="31"/>
      <c r="BBH741" s="31"/>
      <c r="BBI741" s="31"/>
      <c r="BBJ741" s="31"/>
      <c r="BBK741" s="31"/>
      <c r="BBL741" s="31"/>
      <c r="BBM741" s="31"/>
      <c r="BBN741" s="31"/>
      <c r="BBO741" s="31"/>
      <c r="BBP741" s="31"/>
      <c r="BBQ741" s="31"/>
      <c r="BBR741" s="31"/>
      <c r="BBS741" s="31"/>
      <c r="BBT741" s="31"/>
      <c r="BBU741" s="31"/>
      <c r="BBV741" s="31"/>
      <c r="BBW741" s="31"/>
      <c r="BBX741" s="31"/>
      <c r="BBY741" s="31"/>
      <c r="BBZ741" s="31"/>
      <c r="BCA741" s="31"/>
      <c r="BCB741" s="31"/>
      <c r="BCC741" s="31"/>
      <c r="BCD741" s="31"/>
      <c r="BCE741" s="31"/>
      <c r="BCF741" s="31"/>
      <c r="BCG741" s="31"/>
      <c r="BCH741" s="31"/>
      <c r="BCI741" s="31"/>
      <c r="BCJ741" s="31"/>
      <c r="BCK741" s="31"/>
      <c r="BCL741" s="31"/>
      <c r="BCM741" s="31"/>
      <c r="BCN741" s="31"/>
      <c r="BCO741" s="31"/>
      <c r="BCP741" s="31"/>
      <c r="BCQ741" s="31"/>
      <c r="BCR741" s="31"/>
      <c r="BCS741" s="31"/>
      <c r="BCT741" s="31"/>
      <c r="BCU741" s="31"/>
      <c r="BCV741" s="31"/>
      <c r="BCW741" s="31"/>
      <c r="BCX741" s="31"/>
      <c r="BCY741" s="31"/>
      <c r="BCZ741" s="31"/>
      <c r="BDA741" s="31"/>
      <c r="BDB741" s="31"/>
      <c r="BDC741" s="31"/>
      <c r="BDD741" s="31"/>
      <c r="BDE741" s="31"/>
      <c r="BDF741" s="31"/>
      <c r="BDG741" s="31"/>
      <c r="BDH741" s="31"/>
      <c r="BDI741" s="31"/>
      <c r="BDJ741" s="31"/>
      <c r="BDK741" s="31"/>
      <c r="BDL741" s="31"/>
      <c r="BDM741" s="31"/>
      <c r="BDN741" s="31"/>
      <c r="BDO741" s="31"/>
      <c r="BDP741" s="31"/>
      <c r="BDQ741" s="31"/>
      <c r="BDR741" s="31"/>
      <c r="BDS741" s="31"/>
      <c r="BDT741" s="31"/>
      <c r="BDU741" s="31"/>
      <c r="BDV741" s="31"/>
      <c r="BDW741" s="31"/>
      <c r="BDX741" s="31"/>
      <c r="BDY741" s="31"/>
      <c r="BDZ741" s="31"/>
      <c r="BEA741" s="31"/>
      <c r="BEB741" s="31"/>
      <c r="BEC741" s="31"/>
      <c r="BED741" s="31"/>
      <c r="BEE741" s="31"/>
      <c r="BEF741" s="31"/>
      <c r="BEG741" s="31"/>
      <c r="BEH741" s="31"/>
      <c r="BEI741" s="31"/>
      <c r="BEJ741" s="31"/>
      <c r="BEK741" s="31"/>
      <c r="BEL741" s="31"/>
      <c r="BEM741" s="31"/>
      <c r="BEN741" s="31"/>
      <c r="BEO741" s="31"/>
      <c r="BEP741" s="31"/>
      <c r="BEQ741" s="31"/>
      <c r="BER741" s="31"/>
      <c r="BES741" s="31"/>
      <c r="BET741" s="31"/>
      <c r="BEU741" s="31"/>
      <c r="BEV741" s="31"/>
      <c r="BEW741" s="31"/>
      <c r="BEX741" s="31"/>
      <c r="BEY741" s="31"/>
      <c r="BEZ741" s="31"/>
      <c r="BFA741" s="31"/>
      <c r="BFB741" s="31"/>
      <c r="BFC741" s="31"/>
      <c r="BFD741" s="31"/>
      <c r="BFE741" s="31"/>
      <c r="BFF741" s="31"/>
      <c r="BFG741" s="31"/>
      <c r="BFH741" s="31"/>
      <c r="BFI741" s="31"/>
      <c r="BFJ741" s="31"/>
      <c r="BFK741" s="31"/>
      <c r="BFL741" s="31"/>
      <c r="BFM741" s="31"/>
      <c r="BFN741" s="31"/>
      <c r="BFO741" s="31"/>
      <c r="BFP741" s="31"/>
      <c r="BFQ741" s="31"/>
      <c r="BFR741" s="31"/>
      <c r="BFS741" s="31"/>
      <c r="BFT741" s="31"/>
      <c r="BFU741" s="31"/>
      <c r="BFV741" s="31"/>
      <c r="BFW741" s="31"/>
      <c r="BFX741" s="31"/>
      <c r="BFY741" s="31"/>
      <c r="BFZ741" s="31"/>
      <c r="BGA741" s="31"/>
      <c r="BGB741" s="31"/>
      <c r="BGC741" s="31"/>
      <c r="BGD741" s="31"/>
      <c r="BGE741" s="31"/>
      <c r="BGF741" s="31"/>
      <c r="BGG741" s="31"/>
      <c r="BGH741" s="31"/>
      <c r="BGI741" s="31"/>
      <c r="BGJ741" s="31"/>
      <c r="BGK741" s="31"/>
      <c r="BGL741" s="31"/>
      <c r="BGM741" s="31"/>
      <c r="BGN741" s="31"/>
      <c r="BGO741" s="31"/>
      <c r="BGP741" s="31"/>
      <c r="BGQ741" s="31"/>
      <c r="BGR741" s="31"/>
      <c r="BGS741" s="31"/>
      <c r="BGT741" s="31"/>
      <c r="BGU741" s="31"/>
      <c r="BGV741" s="31"/>
      <c r="BGW741" s="31"/>
      <c r="BGX741" s="31"/>
      <c r="BGY741" s="31"/>
      <c r="BGZ741" s="31"/>
      <c r="BHA741" s="31"/>
      <c r="BHB741" s="31"/>
      <c r="BHC741" s="31"/>
      <c r="BHD741" s="31"/>
      <c r="BHE741" s="31"/>
      <c r="BHF741" s="31"/>
      <c r="BHG741" s="31"/>
      <c r="BHH741" s="31"/>
      <c r="BHI741" s="31"/>
      <c r="BHJ741" s="31"/>
      <c r="BHK741" s="31"/>
      <c r="BHL741" s="31"/>
      <c r="BHM741" s="31"/>
      <c r="BHN741" s="31"/>
      <c r="BHO741" s="31"/>
      <c r="BHP741" s="31"/>
      <c r="BHQ741" s="31"/>
      <c r="BHR741" s="31"/>
      <c r="BHS741" s="31"/>
      <c r="BHT741" s="31"/>
      <c r="BHU741" s="31"/>
      <c r="BHV741" s="31"/>
      <c r="BHW741" s="31"/>
      <c r="BHX741" s="31"/>
      <c r="BHY741" s="31"/>
      <c r="BHZ741" s="31"/>
      <c r="BIA741" s="31"/>
      <c r="BIB741" s="31"/>
      <c r="BIC741" s="31"/>
      <c r="BID741" s="31"/>
      <c r="BIE741" s="31"/>
      <c r="BIF741" s="31"/>
      <c r="BIG741" s="31"/>
      <c r="BIH741" s="31"/>
      <c r="BII741" s="31"/>
      <c r="BIJ741" s="31"/>
      <c r="BIK741" s="31"/>
      <c r="BIL741" s="31"/>
      <c r="BIM741" s="31"/>
      <c r="BIN741" s="31"/>
      <c r="BIO741" s="31"/>
      <c r="BIP741" s="31"/>
      <c r="BIQ741" s="31"/>
      <c r="BIR741" s="31"/>
      <c r="BIS741" s="31"/>
      <c r="BIT741" s="31"/>
      <c r="BIU741" s="31"/>
      <c r="BIV741" s="31"/>
      <c r="BIW741" s="31"/>
      <c r="BIX741" s="31"/>
      <c r="BIY741" s="31"/>
      <c r="BIZ741" s="31"/>
      <c r="BJA741" s="31"/>
      <c r="BJB741" s="31"/>
      <c r="BJC741" s="31"/>
      <c r="BJD741" s="31"/>
      <c r="BJE741" s="31"/>
      <c r="BJF741" s="31"/>
      <c r="BJG741" s="31"/>
      <c r="BJH741" s="31"/>
      <c r="BJI741" s="31"/>
      <c r="BJJ741" s="31"/>
      <c r="BJK741" s="31"/>
      <c r="BJL741" s="31"/>
      <c r="BJM741" s="31"/>
      <c r="BJN741" s="31"/>
      <c r="BJO741" s="31"/>
      <c r="BJP741" s="31"/>
      <c r="BJQ741" s="31"/>
      <c r="BJR741" s="31"/>
      <c r="BJS741" s="31"/>
      <c r="BJT741" s="31"/>
      <c r="BJU741" s="31"/>
      <c r="BJV741" s="31"/>
      <c r="BJW741" s="31"/>
      <c r="BJX741" s="31"/>
      <c r="BJY741" s="31"/>
      <c r="BJZ741" s="31"/>
      <c r="BKA741" s="31"/>
      <c r="BKB741" s="31"/>
      <c r="BKC741" s="31"/>
      <c r="BKD741" s="31"/>
      <c r="BKE741" s="31"/>
      <c r="BKF741" s="31"/>
      <c r="BKG741" s="31"/>
      <c r="BKH741" s="31"/>
      <c r="BKI741" s="31"/>
      <c r="BKJ741" s="31"/>
      <c r="BKK741" s="31"/>
      <c r="BKL741" s="31"/>
      <c r="BKM741" s="31"/>
      <c r="BKN741" s="31"/>
      <c r="BKO741" s="31"/>
      <c r="BKP741" s="31"/>
      <c r="BKQ741" s="31"/>
      <c r="BKR741" s="31"/>
      <c r="BKS741" s="31"/>
      <c r="BKT741" s="31"/>
      <c r="BKU741" s="31"/>
      <c r="BKV741" s="31"/>
      <c r="BKW741" s="31"/>
      <c r="BKX741" s="31"/>
      <c r="BKY741" s="31"/>
      <c r="BKZ741" s="31"/>
      <c r="BLA741" s="31"/>
      <c r="BLB741" s="31"/>
      <c r="BLC741" s="31"/>
      <c r="BLD741" s="31"/>
      <c r="BLE741" s="31"/>
      <c r="BLF741" s="31"/>
      <c r="BLG741" s="31"/>
      <c r="BLH741" s="31"/>
      <c r="BLI741" s="31"/>
      <c r="BLJ741" s="31"/>
      <c r="BLK741" s="31"/>
      <c r="BLL741" s="31"/>
      <c r="BLM741" s="31"/>
      <c r="BLN741" s="31"/>
      <c r="BLO741" s="31"/>
      <c r="BLP741" s="31"/>
      <c r="BLQ741" s="31"/>
      <c r="BLR741" s="31"/>
      <c r="BLS741" s="31"/>
      <c r="BLT741" s="31"/>
      <c r="BLU741" s="31"/>
      <c r="BLV741" s="31"/>
      <c r="BLW741" s="31"/>
      <c r="BLX741" s="31"/>
      <c r="BLY741" s="31"/>
      <c r="BLZ741" s="31"/>
      <c r="BMA741" s="31"/>
      <c r="BMB741" s="31"/>
      <c r="BMC741" s="31"/>
      <c r="BMD741" s="31"/>
      <c r="BME741" s="31"/>
      <c r="BMF741" s="31"/>
      <c r="BMG741" s="31"/>
      <c r="BMH741" s="31"/>
      <c r="BMI741" s="31"/>
      <c r="BMJ741" s="31"/>
      <c r="BMK741" s="31"/>
      <c r="BML741" s="31"/>
      <c r="BMM741" s="31"/>
      <c r="BMN741" s="31"/>
      <c r="BMO741" s="31"/>
      <c r="BMP741" s="31"/>
      <c r="BMQ741" s="31"/>
      <c r="BMR741" s="31"/>
      <c r="BMS741" s="31"/>
      <c r="BMT741" s="31"/>
      <c r="BMU741" s="31"/>
      <c r="BMV741" s="31"/>
      <c r="BMW741" s="31"/>
      <c r="BMX741" s="31"/>
      <c r="BMY741" s="31"/>
      <c r="BMZ741" s="31"/>
      <c r="BNA741" s="31"/>
      <c r="BNB741" s="31"/>
      <c r="BNC741" s="31"/>
      <c r="BND741" s="31"/>
      <c r="BNE741" s="31"/>
      <c r="BNF741" s="31"/>
      <c r="BNG741" s="31"/>
      <c r="BNH741" s="31"/>
      <c r="BNI741" s="31"/>
      <c r="BNJ741" s="31"/>
      <c r="BNK741" s="31"/>
      <c r="BNL741" s="31"/>
      <c r="BNM741" s="31"/>
      <c r="BNN741" s="31"/>
      <c r="BNO741" s="31"/>
      <c r="BNP741" s="31"/>
      <c r="BNQ741" s="31"/>
      <c r="BNR741" s="31"/>
      <c r="BNS741" s="31"/>
      <c r="BNT741" s="31"/>
      <c r="BNU741" s="31"/>
      <c r="BNV741" s="31"/>
      <c r="BNW741" s="31"/>
      <c r="BNX741" s="31"/>
      <c r="BNY741" s="31"/>
      <c r="BNZ741" s="31"/>
      <c r="BOA741" s="31"/>
      <c r="BOB741" s="31"/>
      <c r="BOC741" s="31"/>
      <c r="BOD741" s="31"/>
      <c r="BOE741" s="31"/>
      <c r="BOF741" s="31"/>
      <c r="BOG741" s="31"/>
      <c r="BOH741" s="31"/>
      <c r="BOI741" s="31"/>
      <c r="BOJ741" s="31"/>
      <c r="BOK741" s="31"/>
      <c r="BOL741" s="31"/>
      <c r="BOM741" s="31"/>
      <c r="BON741" s="31"/>
      <c r="BOO741" s="31"/>
      <c r="BOP741" s="31"/>
      <c r="BOQ741" s="31"/>
      <c r="BOR741" s="31"/>
      <c r="BOS741" s="31"/>
      <c r="BOT741" s="31"/>
      <c r="BOU741" s="31"/>
      <c r="BOV741" s="31"/>
      <c r="BOW741" s="31"/>
      <c r="BOX741" s="31"/>
      <c r="BOY741" s="31"/>
      <c r="BOZ741" s="31"/>
      <c r="BPA741" s="31"/>
      <c r="BPB741" s="31"/>
      <c r="BPC741" s="31"/>
      <c r="BPD741" s="31"/>
      <c r="BPE741" s="31"/>
      <c r="BPF741" s="31"/>
      <c r="BPG741" s="31"/>
      <c r="BPH741" s="31"/>
      <c r="BPI741" s="31"/>
      <c r="BPJ741" s="31"/>
      <c r="BPK741" s="31"/>
      <c r="BPL741" s="31"/>
      <c r="BPM741" s="31"/>
      <c r="BPN741" s="31"/>
      <c r="BPO741" s="31"/>
      <c r="BPP741" s="31"/>
      <c r="BPQ741" s="31"/>
      <c r="BPR741" s="31"/>
      <c r="BPS741" s="31"/>
      <c r="BPT741" s="31"/>
      <c r="BPU741" s="31"/>
      <c r="BPV741" s="31"/>
      <c r="BPW741" s="31"/>
      <c r="BPX741" s="31"/>
      <c r="BPY741" s="31"/>
      <c r="BPZ741" s="31"/>
      <c r="BQA741" s="31"/>
      <c r="BQB741" s="31"/>
      <c r="BQC741" s="31"/>
      <c r="BQD741" s="31"/>
      <c r="BQE741" s="31"/>
      <c r="BQF741" s="31"/>
      <c r="BQG741" s="31"/>
      <c r="BQH741" s="31"/>
      <c r="BQI741" s="31"/>
      <c r="BQJ741" s="31"/>
      <c r="BQK741" s="31"/>
      <c r="BQL741" s="31"/>
      <c r="BQM741" s="31"/>
      <c r="BQN741" s="31"/>
      <c r="BQO741" s="31"/>
      <c r="BQP741" s="31"/>
      <c r="BQQ741" s="31"/>
      <c r="BQR741" s="31"/>
      <c r="BQS741" s="31"/>
      <c r="BQT741" s="31"/>
      <c r="BQU741" s="31"/>
      <c r="BQV741" s="31"/>
      <c r="BQW741" s="31"/>
      <c r="BQX741" s="31"/>
      <c r="BQY741" s="31"/>
      <c r="BQZ741" s="31"/>
      <c r="BRA741" s="31"/>
      <c r="BRB741" s="31"/>
      <c r="BRC741" s="31"/>
      <c r="BRD741" s="31"/>
      <c r="BRE741" s="31"/>
      <c r="BRF741" s="31"/>
      <c r="BRG741" s="31"/>
      <c r="BRH741" s="31"/>
      <c r="BRI741" s="31"/>
      <c r="BRJ741" s="31"/>
      <c r="BRK741" s="31"/>
      <c r="BRL741" s="31"/>
      <c r="BRM741" s="31"/>
      <c r="BRN741" s="31"/>
      <c r="BRO741" s="31"/>
      <c r="BRP741" s="31"/>
      <c r="BRQ741" s="31"/>
      <c r="BRR741" s="31"/>
      <c r="BRS741" s="31"/>
      <c r="BRT741" s="31"/>
      <c r="BRU741" s="31"/>
      <c r="BRV741" s="31"/>
      <c r="BRW741" s="31"/>
      <c r="BRX741" s="31"/>
      <c r="BRY741" s="31"/>
      <c r="BRZ741" s="31"/>
      <c r="BSA741" s="31"/>
      <c r="BSB741" s="31"/>
      <c r="BSC741" s="31"/>
      <c r="BSD741" s="31"/>
      <c r="BSE741" s="31"/>
      <c r="BSF741" s="31"/>
      <c r="BSG741" s="31"/>
      <c r="BSH741" s="31"/>
      <c r="BSI741" s="31"/>
      <c r="BSJ741" s="31"/>
      <c r="BSK741" s="31"/>
      <c r="BSL741" s="31"/>
      <c r="BSM741" s="31"/>
      <c r="BSN741" s="31"/>
      <c r="BSO741" s="31"/>
      <c r="BSP741" s="31"/>
      <c r="BSQ741" s="31"/>
      <c r="BSR741" s="31"/>
      <c r="BSS741" s="31"/>
      <c r="BST741" s="31"/>
      <c r="BSU741" s="31"/>
      <c r="BSV741" s="31"/>
      <c r="BSW741" s="31"/>
      <c r="BSX741" s="31"/>
      <c r="BSY741" s="31"/>
      <c r="BSZ741" s="31"/>
      <c r="BTA741" s="31"/>
      <c r="BTB741" s="31"/>
      <c r="BTC741" s="31"/>
      <c r="BTD741" s="31"/>
      <c r="BTE741" s="31"/>
      <c r="BTF741" s="31"/>
      <c r="BTG741" s="31"/>
      <c r="BTH741" s="31"/>
      <c r="BTI741" s="31"/>
      <c r="BTJ741" s="31"/>
      <c r="BTK741" s="31"/>
      <c r="BTL741" s="31"/>
      <c r="BTM741" s="31"/>
      <c r="BTN741" s="31"/>
      <c r="BTO741" s="31"/>
      <c r="BTP741" s="31"/>
      <c r="BTQ741" s="31"/>
      <c r="BTR741" s="31"/>
      <c r="BTS741" s="31"/>
      <c r="BTT741" s="31"/>
      <c r="BTU741" s="31"/>
      <c r="BTV741" s="31"/>
      <c r="BTW741" s="31"/>
      <c r="BTX741" s="31"/>
      <c r="BTY741" s="31"/>
      <c r="BTZ741" s="31"/>
      <c r="BUA741" s="31"/>
      <c r="BUB741" s="31"/>
      <c r="BUC741" s="31"/>
      <c r="BUD741" s="31"/>
      <c r="BUE741" s="31"/>
      <c r="BUF741" s="31"/>
      <c r="BUG741" s="31"/>
      <c r="BUH741" s="31"/>
      <c r="BUI741" s="31"/>
      <c r="BUJ741" s="31"/>
      <c r="BUK741" s="31"/>
      <c r="BUL741" s="31"/>
      <c r="BUM741" s="31"/>
      <c r="BUN741" s="31"/>
      <c r="BUO741" s="31"/>
      <c r="BUP741" s="31"/>
      <c r="BUQ741" s="31"/>
      <c r="BUR741" s="31"/>
      <c r="BUS741" s="31"/>
      <c r="BUT741" s="31"/>
      <c r="BUU741" s="31"/>
      <c r="BUV741" s="31"/>
      <c r="BUW741" s="31"/>
      <c r="BUX741" s="31"/>
      <c r="BUY741" s="31"/>
      <c r="BUZ741" s="31"/>
      <c r="BVA741" s="31"/>
      <c r="BVB741" s="31"/>
      <c r="BVC741" s="31"/>
      <c r="BVD741" s="31"/>
      <c r="BVE741" s="31"/>
      <c r="BVF741" s="31"/>
      <c r="BVG741" s="31"/>
      <c r="BVH741" s="31"/>
      <c r="BVI741" s="31"/>
      <c r="BVJ741" s="31"/>
      <c r="BVK741" s="31"/>
      <c r="BVL741" s="31"/>
      <c r="BVM741" s="31"/>
      <c r="BVN741" s="31"/>
      <c r="BVO741" s="31"/>
      <c r="BVP741" s="31"/>
      <c r="BVQ741" s="31"/>
      <c r="BVR741" s="31"/>
      <c r="BVS741" s="31"/>
      <c r="BVT741" s="31"/>
      <c r="BVU741" s="31"/>
      <c r="BVV741" s="31"/>
      <c r="BVW741" s="31"/>
      <c r="BVX741" s="31"/>
      <c r="BVY741" s="31"/>
      <c r="BVZ741" s="31"/>
      <c r="BWA741" s="31"/>
      <c r="BWB741" s="31"/>
      <c r="BWC741" s="31"/>
      <c r="BWD741" s="31"/>
      <c r="BWE741" s="31"/>
      <c r="BWF741" s="31"/>
      <c r="BWG741" s="31"/>
      <c r="BWH741" s="31"/>
      <c r="BWI741" s="31"/>
      <c r="BWJ741" s="31"/>
      <c r="BWK741" s="31"/>
      <c r="BWL741" s="31"/>
      <c r="BWM741" s="31"/>
      <c r="BWN741" s="31"/>
      <c r="BWO741" s="31"/>
      <c r="BWP741" s="31"/>
      <c r="BWQ741" s="31"/>
      <c r="BWR741" s="31"/>
      <c r="BWS741" s="31"/>
      <c r="BWT741" s="31"/>
      <c r="BWU741" s="31"/>
      <c r="BWV741" s="31"/>
      <c r="BWW741" s="31"/>
      <c r="BWX741" s="31"/>
      <c r="BWY741" s="31"/>
      <c r="BWZ741" s="31"/>
      <c r="BXA741" s="31"/>
      <c r="BXB741" s="31"/>
      <c r="BXC741" s="31"/>
      <c r="BXD741" s="31"/>
      <c r="BXE741" s="31"/>
      <c r="BXF741" s="31"/>
      <c r="BXG741" s="31"/>
      <c r="BXH741" s="31"/>
      <c r="BXI741" s="31"/>
      <c r="BXJ741" s="31"/>
      <c r="BXK741" s="31"/>
      <c r="BXL741" s="31"/>
      <c r="BXM741" s="31"/>
      <c r="BXN741" s="31"/>
      <c r="BXO741" s="31"/>
      <c r="BXP741" s="31"/>
      <c r="BXQ741" s="31"/>
      <c r="BXR741" s="31"/>
      <c r="BXS741" s="31"/>
      <c r="BXT741" s="31"/>
      <c r="BXU741" s="31"/>
      <c r="BXV741" s="31"/>
      <c r="BXW741" s="31"/>
      <c r="BXX741" s="31"/>
      <c r="BXY741" s="31"/>
      <c r="BXZ741" s="31"/>
      <c r="BYA741" s="31"/>
      <c r="BYB741" s="31"/>
      <c r="BYC741" s="31"/>
      <c r="BYD741" s="31"/>
      <c r="BYE741" s="31"/>
      <c r="BYF741" s="31"/>
      <c r="BYG741" s="31"/>
      <c r="BYH741" s="31"/>
      <c r="BYI741" s="31"/>
      <c r="BYJ741" s="31"/>
      <c r="BYK741" s="31"/>
      <c r="BYL741" s="31"/>
      <c r="BYM741" s="31"/>
      <c r="BYN741" s="31"/>
      <c r="BYO741" s="31"/>
      <c r="BYP741" s="31"/>
      <c r="BYQ741" s="31"/>
      <c r="BYR741" s="31"/>
      <c r="BYS741" s="31"/>
      <c r="BYT741" s="31"/>
      <c r="BYU741" s="31"/>
      <c r="BYV741" s="31"/>
      <c r="BYW741" s="31"/>
      <c r="BYX741" s="31"/>
      <c r="BYY741" s="31"/>
      <c r="BYZ741" s="31"/>
      <c r="BZA741" s="31"/>
      <c r="BZB741" s="31"/>
      <c r="BZC741" s="31"/>
      <c r="BZD741" s="31"/>
      <c r="BZE741" s="31"/>
      <c r="BZF741" s="31"/>
      <c r="BZG741" s="31"/>
      <c r="BZH741" s="31"/>
      <c r="BZI741" s="31"/>
      <c r="BZJ741" s="31"/>
      <c r="BZK741" s="31"/>
      <c r="BZL741" s="31"/>
      <c r="BZM741" s="31"/>
      <c r="BZN741" s="31"/>
      <c r="BZO741" s="31"/>
      <c r="BZP741" s="31"/>
      <c r="BZQ741" s="31"/>
      <c r="BZR741" s="31"/>
      <c r="BZS741" s="31"/>
      <c r="BZT741" s="31"/>
      <c r="BZU741" s="31"/>
      <c r="BZV741" s="31"/>
      <c r="BZW741" s="31"/>
      <c r="BZX741" s="31"/>
      <c r="BZY741" s="31"/>
      <c r="BZZ741" s="31"/>
      <c r="CAA741" s="31"/>
      <c r="CAB741" s="31"/>
      <c r="CAC741" s="31"/>
      <c r="CAD741" s="31"/>
      <c r="CAE741" s="31"/>
      <c r="CAF741" s="31"/>
      <c r="CAG741" s="31"/>
      <c r="CAH741" s="31"/>
      <c r="CAI741" s="31"/>
      <c r="CAJ741" s="31"/>
      <c r="CAK741" s="31"/>
      <c r="CAL741" s="31"/>
      <c r="CAM741" s="31"/>
      <c r="CAN741" s="31"/>
      <c r="CAO741" s="31"/>
      <c r="CAP741" s="31"/>
      <c r="CAQ741" s="31"/>
      <c r="CAR741" s="31"/>
      <c r="CAS741" s="31"/>
      <c r="CAT741" s="31"/>
      <c r="CAU741" s="31"/>
      <c r="CAV741" s="31"/>
      <c r="CAW741" s="31"/>
      <c r="CAX741" s="31"/>
      <c r="CAY741" s="31"/>
      <c r="CAZ741" s="31"/>
      <c r="CBA741" s="31"/>
      <c r="CBB741" s="31"/>
      <c r="CBC741" s="31"/>
      <c r="CBD741" s="31"/>
      <c r="CBE741" s="31"/>
      <c r="CBF741" s="31"/>
      <c r="CBG741" s="31"/>
      <c r="CBH741" s="31"/>
      <c r="CBI741" s="31"/>
      <c r="CBJ741" s="31"/>
      <c r="CBK741" s="31"/>
      <c r="CBL741" s="31"/>
      <c r="CBM741" s="31"/>
      <c r="CBN741" s="31"/>
      <c r="CBO741" s="31"/>
      <c r="CBP741" s="31"/>
      <c r="CBQ741" s="31"/>
      <c r="CBR741" s="31"/>
      <c r="CBS741" s="31"/>
      <c r="CBT741" s="31"/>
      <c r="CBU741" s="31"/>
      <c r="CBV741" s="31"/>
      <c r="CBW741" s="31"/>
      <c r="CBX741" s="31"/>
      <c r="CBY741" s="31"/>
      <c r="CBZ741" s="31"/>
      <c r="CCA741" s="31"/>
      <c r="CCB741" s="31"/>
      <c r="CCC741" s="31"/>
      <c r="CCD741" s="31"/>
      <c r="CCE741" s="31"/>
      <c r="CCF741" s="31"/>
      <c r="CCG741" s="31"/>
      <c r="CCH741" s="31"/>
      <c r="CCI741" s="31"/>
      <c r="CCJ741" s="31"/>
      <c r="CCK741" s="31"/>
      <c r="CCL741" s="31"/>
      <c r="CCM741" s="31"/>
      <c r="CCN741" s="31"/>
      <c r="CCO741" s="31"/>
      <c r="CCP741" s="31"/>
      <c r="CCQ741" s="31"/>
      <c r="CCR741" s="31"/>
      <c r="CCS741" s="31"/>
      <c r="CCT741" s="31"/>
      <c r="CCU741" s="31"/>
      <c r="CCV741" s="31"/>
      <c r="CCW741" s="31"/>
      <c r="CCX741" s="31"/>
      <c r="CCY741" s="31"/>
      <c r="CCZ741" s="31"/>
      <c r="CDA741" s="31"/>
      <c r="CDB741" s="31"/>
      <c r="CDC741" s="31"/>
      <c r="CDD741" s="31"/>
      <c r="CDE741" s="31"/>
      <c r="CDF741" s="31"/>
      <c r="CDG741" s="31"/>
      <c r="CDH741" s="31"/>
      <c r="CDI741" s="31"/>
      <c r="CDJ741" s="31"/>
      <c r="CDK741" s="31"/>
      <c r="CDL741" s="31"/>
      <c r="CDM741" s="31"/>
      <c r="CDN741" s="31"/>
      <c r="CDO741" s="31"/>
      <c r="CDP741" s="31"/>
      <c r="CDQ741" s="31"/>
      <c r="CDR741" s="31"/>
      <c r="CDS741" s="31"/>
      <c r="CDT741" s="31"/>
      <c r="CDU741" s="31"/>
      <c r="CDV741" s="31"/>
      <c r="CDW741" s="31"/>
      <c r="CDX741" s="31"/>
      <c r="CDY741" s="31"/>
      <c r="CDZ741" s="31"/>
      <c r="CEA741" s="31"/>
      <c r="CEB741" s="31"/>
      <c r="CEC741" s="31"/>
      <c r="CED741" s="31"/>
      <c r="CEE741" s="31"/>
      <c r="CEF741" s="31"/>
      <c r="CEG741" s="31"/>
      <c r="CEH741" s="31"/>
      <c r="CEI741" s="31"/>
      <c r="CEJ741" s="31"/>
      <c r="CEK741" s="31"/>
      <c r="CEL741" s="31"/>
      <c r="CEM741" s="31"/>
      <c r="CEN741" s="31"/>
      <c r="CEO741" s="31"/>
      <c r="CEP741" s="31"/>
      <c r="CEQ741" s="31"/>
      <c r="CER741" s="31"/>
      <c r="CES741" s="31"/>
      <c r="CET741" s="31"/>
      <c r="CEU741" s="31"/>
      <c r="CEV741" s="31"/>
      <c r="CEW741" s="31"/>
      <c r="CEX741" s="31"/>
      <c r="CEY741" s="31"/>
      <c r="CEZ741" s="31"/>
      <c r="CFA741" s="31"/>
      <c r="CFB741" s="31"/>
      <c r="CFC741" s="31"/>
      <c r="CFD741" s="31"/>
      <c r="CFE741" s="31"/>
      <c r="CFF741" s="31"/>
      <c r="CFG741" s="31"/>
      <c r="CFH741" s="31"/>
      <c r="CFI741" s="31"/>
      <c r="CFJ741" s="31"/>
      <c r="CFK741" s="31"/>
      <c r="CFL741" s="31"/>
      <c r="CFM741" s="31"/>
      <c r="CFN741" s="31"/>
      <c r="CFO741" s="31"/>
      <c r="CFP741" s="31"/>
      <c r="CFQ741" s="31"/>
      <c r="CFR741" s="31"/>
      <c r="CFS741" s="31"/>
      <c r="CFT741" s="31"/>
      <c r="CFU741" s="31"/>
      <c r="CFV741" s="31"/>
      <c r="CFW741" s="31"/>
      <c r="CFX741" s="31"/>
      <c r="CFY741" s="31"/>
      <c r="CFZ741" s="31"/>
      <c r="CGA741" s="31"/>
      <c r="CGB741" s="31"/>
      <c r="CGC741" s="31"/>
      <c r="CGD741" s="31"/>
      <c r="CGE741" s="31"/>
      <c r="CGF741" s="31"/>
      <c r="CGG741" s="31"/>
      <c r="CGH741" s="31"/>
      <c r="CGI741" s="31"/>
      <c r="CGJ741" s="31"/>
      <c r="CGK741" s="31"/>
      <c r="CGL741" s="31"/>
      <c r="CGM741" s="31"/>
      <c r="CGN741" s="31"/>
      <c r="CGO741" s="31"/>
      <c r="CGP741" s="31"/>
      <c r="CGQ741" s="31"/>
      <c r="CGR741" s="31"/>
      <c r="CGS741" s="31"/>
      <c r="CGT741" s="31"/>
      <c r="CGU741" s="31"/>
      <c r="CGV741" s="31"/>
      <c r="CGW741" s="31"/>
      <c r="CGX741" s="31"/>
      <c r="CGY741" s="31"/>
      <c r="CGZ741" s="31"/>
      <c r="CHA741" s="31"/>
      <c r="CHB741" s="31"/>
      <c r="CHC741" s="31"/>
      <c r="CHD741" s="31"/>
      <c r="CHE741" s="31"/>
      <c r="CHF741" s="31"/>
      <c r="CHG741" s="31"/>
      <c r="CHH741" s="31"/>
      <c r="CHI741" s="31"/>
      <c r="CHJ741" s="31"/>
      <c r="CHK741" s="31"/>
      <c r="CHL741" s="31"/>
      <c r="CHM741" s="31"/>
      <c r="CHN741" s="31"/>
      <c r="CHO741" s="31"/>
      <c r="CHP741" s="31"/>
      <c r="CHQ741" s="31"/>
      <c r="CHR741" s="31"/>
      <c r="CHS741" s="31"/>
      <c r="CHT741" s="31"/>
      <c r="CHU741" s="31"/>
      <c r="CHV741" s="31"/>
      <c r="CHW741" s="31"/>
      <c r="CHX741" s="31"/>
      <c r="CHY741" s="31"/>
      <c r="CHZ741" s="31"/>
      <c r="CIA741" s="31"/>
      <c r="CIB741" s="31"/>
      <c r="CIC741" s="31"/>
      <c r="CID741" s="31"/>
      <c r="CIE741" s="31"/>
      <c r="CIF741" s="31"/>
      <c r="CIG741" s="31"/>
      <c r="CIH741" s="31"/>
      <c r="CII741" s="31"/>
      <c r="CIJ741" s="31"/>
      <c r="CIK741" s="31"/>
      <c r="CIL741" s="31"/>
      <c r="CIM741" s="31"/>
      <c r="CIN741" s="31"/>
      <c r="CIO741" s="31"/>
      <c r="CIP741" s="31"/>
      <c r="CIQ741" s="31"/>
      <c r="CIR741" s="31"/>
      <c r="CIS741" s="31"/>
      <c r="CIT741" s="31"/>
      <c r="CIU741" s="31"/>
      <c r="CIV741" s="31"/>
      <c r="CIW741" s="31"/>
      <c r="CIX741" s="31"/>
      <c r="CIY741" s="31"/>
      <c r="CIZ741" s="31"/>
      <c r="CJA741" s="31"/>
      <c r="CJB741" s="31"/>
      <c r="CJC741" s="31"/>
      <c r="CJD741" s="31"/>
      <c r="CJE741" s="31"/>
      <c r="CJF741" s="31"/>
      <c r="CJG741" s="31"/>
      <c r="CJH741" s="31"/>
      <c r="CJI741" s="31"/>
      <c r="CJJ741" s="31"/>
      <c r="CJK741" s="31"/>
      <c r="CJL741" s="31"/>
      <c r="CJM741" s="31"/>
      <c r="CJN741" s="31"/>
      <c r="CJO741" s="31"/>
      <c r="CJP741" s="31"/>
      <c r="CJQ741" s="31"/>
      <c r="CJR741" s="31"/>
      <c r="CJS741" s="31"/>
      <c r="CJT741" s="31"/>
      <c r="CJU741" s="31"/>
      <c r="CJV741" s="31"/>
      <c r="CJW741" s="31"/>
      <c r="CJX741" s="31"/>
      <c r="CJY741" s="31"/>
      <c r="CJZ741" s="31"/>
      <c r="CKA741" s="31"/>
      <c r="CKB741" s="31"/>
      <c r="CKC741" s="31"/>
      <c r="CKD741" s="31"/>
      <c r="CKE741" s="31"/>
      <c r="CKF741" s="31"/>
      <c r="CKG741" s="31"/>
      <c r="CKH741" s="31"/>
      <c r="CKI741" s="31"/>
      <c r="CKJ741" s="31"/>
      <c r="CKK741" s="31"/>
      <c r="CKL741" s="31"/>
      <c r="CKM741" s="31"/>
      <c r="CKN741" s="31"/>
      <c r="CKO741" s="31"/>
      <c r="CKP741" s="31"/>
      <c r="CKQ741" s="31"/>
      <c r="CKR741" s="31"/>
      <c r="CKS741" s="31"/>
      <c r="CKT741" s="31"/>
      <c r="CKU741" s="31"/>
      <c r="CKV741" s="31"/>
      <c r="CKW741" s="31"/>
      <c r="CKX741" s="31"/>
      <c r="CKY741" s="31"/>
      <c r="CKZ741" s="31"/>
      <c r="CLA741" s="31"/>
      <c r="CLB741" s="31"/>
      <c r="CLC741" s="31"/>
      <c r="CLD741" s="31"/>
      <c r="CLE741" s="31"/>
      <c r="CLF741" s="31"/>
      <c r="CLG741" s="31"/>
      <c r="CLH741" s="31"/>
      <c r="CLI741" s="31"/>
      <c r="CLJ741" s="31"/>
      <c r="CLK741" s="31"/>
      <c r="CLL741" s="31"/>
      <c r="CLM741" s="31"/>
      <c r="CLN741" s="31"/>
      <c r="CLO741" s="31"/>
      <c r="CLP741" s="31"/>
      <c r="CLQ741" s="31"/>
      <c r="CLR741" s="31"/>
      <c r="CLS741" s="31"/>
      <c r="CLT741" s="31"/>
      <c r="CLU741" s="31"/>
      <c r="CLV741" s="31"/>
      <c r="CLW741" s="31"/>
      <c r="CLX741" s="31"/>
      <c r="CLY741" s="31"/>
      <c r="CLZ741" s="31"/>
      <c r="CMA741" s="31"/>
      <c r="CMB741" s="31"/>
      <c r="CMC741" s="31"/>
      <c r="CMD741" s="31"/>
      <c r="CME741" s="31"/>
      <c r="CMF741" s="31"/>
      <c r="CMG741" s="31"/>
      <c r="CMH741" s="31"/>
      <c r="CMI741" s="31"/>
      <c r="CMJ741" s="31"/>
      <c r="CMK741" s="31"/>
      <c r="CML741" s="31"/>
      <c r="CMM741" s="31"/>
      <c r="CMN741" s="31"/>
      <c r="CMO741" s="31"/>
      <c r="CMP741" s="31"/>
      <c r="CMQ741" s="31"/>
      <c r="CMR741" s="31"/>
      <c r="CMS741" s="31"/>
      <c r="CMT741" s="31"/>
      <c r="CMU741" s="31"/>
      <c r="CMV741" s="31"/>
      <c r="CMW741" s="31"/>
      <c r="CMX741" s="31"/>
      <c r="CMY741" s="31"/>
      <c r="CMZ741" s="31"/>
      <c r="CNA741" s="31"/>
      <c r="CNB741" s="31"/>
      <c r="CNC741" s="31"/>
      <c r="CND741" s="31"/>
      <c r="CNE741" s="31"/>
      <c r="CNF741" s="31"/>
      <c r="CNG741" s="31"/>
      <c r="CNH741" s="31"/>
      <c r="CNI741" s="31"/>
      <c r="CNJ741" s="31"/>
      <c r="CNK741" s="31"/>
      <c r="CNL741" s="31"/>
      <c r="CNM741" s="31"/>
      <c r="CNN741" s="31"/>
      <c r="CNO741" s="31"/>
      <c r="CNP741" s="31"/>
      <c r="CNQ741" s="31"/>
      <c r="CNR741" s="31"/>
      <c r="CNS741" s="31"/>
      <c r="CNT741" s="31"/>
      <c r="CNU741" s="31"/>
      <c r="CNV741" s="31"/>
      <c r="CNW741" s="31"/>
      <c r="CNX741" s="31"/>
      <c r="CNY741" s="31"/>
      <c r="CNZ741" s="31"/>
      <c r="COA741" s="31"/>
      <c r="COB741" s="31"/>
      <c r="COC741" s="31"/>
      <c r="COD741" s="31"/>
      <c r="COE741" s="31"/>
      <c r="COF741" s="31"/>
      <c r="COG741" s="31"/>
      <c r="COH741" s="31"/>
      <c r="COI741" s="31"/>
      <c r="COJ741" s="31"/>
      <c r="COK741" s="31"/>
      <c r="COL741" s="31"/>
      <c r="COM741" s="31"/>
      <c r="CON741" s="31"/>
      <c r="COO741" s="31"/>
      <c r="COP741" s="31"/>
      <c r="COQ741" s="31"/>
      <c r="COR741" s="31"/>
      <c r="COS741" s="31"/>
      <c r="COT741" s="31"/>
      <c r="COU741" s="31"/>
      <c r="COV741" s="31"/>
      <c r="COW741" s="31"/>
      <c r="COX741" s="31"/>
      <c r="COY741" s="31"/>
      <c r="COZ741" s="31"/>
      <c r="CPA741" s="31"/>
      <c r="CPB741" s="31"/>
      <c r="CPC741" s="31"/>
      <c r="CPD741" s="31"/>
      <c r="CPE741" s="31"/>
      <c r="CPF741" s="31"/>
      <c r="CPG741" s="31"/>
      <c r="CPH741" s="31"/>
      <c r="CPI741" s="31"/>
      <c r="CPJ741" s="31"/>
      <c r="CPK741" s="31"/>
      <c r="CPL741" s="31"/>
      <c r="CPM741" s="31"/>
      <c r="CPN741" s="31"/>
      <c r="CPO741" s="31"/>
      <c r="CPP741" s="31"/>
      <c r="CPQ741" s="31"/>
      <c r="CPR741" s="31"/>
      <c r="CPS741" s="31"/>
      <c r="CPT741" s="31"/>
      <c r="CPU741" s="31"/>
      <c r="CPV741" s="31"/>
      <c r="CPW741" s="31"/>
      <c r="CPX741" s="31"/>
      <c r="CPY741" s="31"/>
      <c r="CPZ741" s="31"/>
      <c r="CQA741" s="31"/>
      <c r="CQB741" s="31"/>
      <c r="CQC741" s="31"/>
      <c r="CQD741" s="31"/>
      <c r="CQE741" s="31"/>
      <c r="CQF741" s="31"/>
      <c r="CQG741" s="31"/>
      <c r="CQH741" s="31"/>
      <c r="CQI741" s="31"/>
      <c r="CQJ741" s="31"/>
      <c r="CQK741" s="31"/>
      <c r="CQL741" s="31"/>
      <c r="CQM741" s="31"/>
      <c r="CQN741" s="31"/>
      <c r="CQO741" s="31"/>
      <c r="CQP741" s="31"/>
      <c r="CQQ741" s="31"/>
      <c r="CQR741" s="31"/>
      <c r="CQS741" s="31"/>
      <c r="CQT741" s="31"/>
      <c r="CQU741" s="31"/>
      <c r="CQV741" s="31"/>
      <c r="CQW741" s="31"/>
      <c r="CQX741" s="31"/>
      <c r="CQY741" s="31"/>
      <c r="CQZ741" s="31"/>
      <c r="CRA741" s="31"/>
      <c r="CRB741" s="31"/>
      <c r="CRC741" s="31"/>
      <c r="CRD741" s="31"/>
      <c r="CRE741" s="31"/>
      <c r="CRF741" s="31"/>
      <c r="CRG741" s="31"/>
      <c r="CRH741" s="31"/>
      <c r="CRI741" s="31"/>
      <c r="CRJ741" s="31"/>
      <c r="CRK741" s="31"/>
      <c r="CRL741" s="31"/>
      <c r="CRM741" s="31"/>
      <c r="CRN741" s="31"/>
      <c r="CRO741" s="31"/>
      <c r="CRP741" s="31"/>
      <c r="CRQ741" s="31"/>
      <c r="CRR741" s="31"/>
      <c r="CRS741" s="31"/>
      <c r="CRT741" s="31"/>
      <c r="CRU741" s="31"/>
      <c r="CRV741" s="31"/>
      <c r="CRW741" s="31"/>
      <c r="CRX741" s="31"/>
      <c r="CRY741" s="31"/>
      <c r="CRZ741" s="31"/>
      <c r="CSA741" s="31"/>
      <c r="CSB741" s="31"/>
      <c r="CSC741" s="31"/>
      <c r="CSD741" s="31"/>
      <c r="CSE741" s="31"/>
      <c r="CSF741" s="31"/>
      <c r="CSG741" s="31"/>
      <c r="CSH741" s="31"/>
      <c r="CSI741" s="31"/>
      <c r="CSJ741" s="31"/>
      <c r="CSK741" s="31"/>
      <c r="CSL741" s="31"/>
      <c r="CSM741" s="31"/>
      <c r="CSN741" s="31"/>
      <c r="CSO741" s="31"/>
      <c r="CSP741" s="31"/>
      <c r="CSQ741" s="31"/>
      <c r="CSR741" s="31"/>
      <c r="CSS741" s="31"/>
      <c r="CST741" s="31"/>
      <c r="CSU741" s="31"/>
      <c r="CSV741" s="31"/>
      <c r="CSW741" s="31"/>
      <c r="CSX741" s="31"/>
      <c r="CSY741" s="31"/>
      <c r="CSZ741" s="31"/>
      <c r="CTA741" s="31"/>
      <c r="CTB741" s="31"/>
      <c r="CTC741" s="31"/>
      <c r="CTD741" s="31"/>
      <c r="CTE741" s="31"/>
      <c r="CTF741" s="31"/>
      <c r="CTG741" s="31"/>
      <c r="CTH741" s="31"/>
      <c r="CTI741" s="31"/>
      <c r="CTJ741" s="31"/>
      <c r="CTK741" s="31"/>
      <c r="CTL741" s="31"/>
      <c r="CTM741" s="31"/>
      <c r="CTN741" s="31"/>
      <c r="CTO741" s="31"/>
      <c r="CTP741" s="31"/>
      <c r="CTQ741" s="31"/>
      <c r="CTR741" s="31"/>
      <c r="CTS741" s="31"/>
      <c r="CTT741" s="31"/>
      <c r="CTU741" s="31"/>
      <c r="CTV741" s="31"/>
      <c r="CTW741" s="31"/>
      <c r="CTX741" s="31"/>
      <c r="CTY741" s="31"/>
      <c r="CTZ741" s="31"/>
      <c r="CUA741" s="31"/>
      <c r="CUB741" s="31"/>
      <c r="CUC741" s="31"/>
      <c r="CUD741" s="31"/>
      <c r="CUE741" s="31"/>
      <c r="CUF741" s="31"/>
      <c r="CUG741" s="31"/>
      <c r="CUH741" s="31"/>
      <c r="CUI741" s="31"/>
      <c r="CUJ741" s="31"/>
      <c r="CUK741" s="31"/>
      <c r="CUL741" s="31"/>
      <c r="CUM741" s="31"/>
      <c r="CUN741" s="31"/>
      <c r="CUO741" s="31"/>
      <c r="CUP741" s="31"/>
      <c r="CUQ741" s="31"/>
      <c r="CUR741" s="31"/>
      <c r="CUS741" s="31"/>
      <c r="CUT741" s="31"/>
      <c r="CUU741" s="31"/>
      <c r="CUV741" s="31"/>
      <c r="CUW741" s="31"/>
      <c r="CUX741" s="31"/>
      <c r="CUY741" s="31"/>
      <c r="CUZ741" s="31"/>
      <c r="CVA741" s="31"/>
      <c r="CVB741" s="31"/>
      <c r="CVC741" s="31"/>
      <c r="CVD741" s="31"/>
      <c r="CVE741" s="31"/>
      <c r="CVF741" s="31"/>
      <c r="CVG741" s="31"/>
      <c r="CVH741" s="31"/>
      <c r="CVI741" s="31"/>
      <c r="CVJ741" s="31"/>
      <c r="CVK741" s="31"/>
      <c r="CVL741" s="31"/>
      <c r="CVM741" s="31"/>
      <c r="CVN741" s="31"/>
      <c r="CVO741" s="31"/>
      <c r="CVP741" s="31"/>
      <c r="CVQ741" s="31"/>
      <c r="CVR741" s="31"/>
      <c r="CVS741" s="31"/>
      <c r="CVT741" s="31"/>
      <c r="CVU741" s="31"/>
      <c r="CVV741" s="31"/>
      <c r="CVW741" s="31"/>
      <c r="CVX741" s="31"/>
      <c r="CVY741" s="31"/>
      <c r="CVZ741" s="31"/>
      <c r="CWA741" s="31"/>
      <c r="CWB741" s="31"/>
      <c r="CWC741" s="31"/>
      <c r="CWD741" s="31"/>
      <c r="CWE741" s="31"/>
      <c r="CWF741" s="31"/>
      <c r="CWG741" s="31"/>
      <c r="CWH741" s="31"/>
      <c r="CWI741" s="31"/>
      <c r="CWJ741" s="31"/>
      <c r="CWK741" s="31"/>
      <c r="CWL741" s="31"/>
      <c r="CWM741" s="31"/>
      <c r="CWN741" s="31"/>
      <c r="CWO741" s="31"/>
      <c r="CWP741" s="31"/>
      <c r="CWQ741" s="31"/>
      <c r="CWR741" s="31"/>
      <c r="CWS741" s="31"/>
      <c r="CWT741" s="31"/>
      <c r="CWU741" s="31"/>
      <c r="CWV741" s="31"/>
      <c r="CWW741" s="31"/>
      <c r="CWX741" s="31"/>
      <c r="CWY741" s="31"/>
      <c r="CWZ741" s="31"/>
      <c r="CXA741" s="31"/>
      <c r="CXB741" s="31"/>
      <c r="CXC741" s="31"/>
      <c r="CXD741" s="31"/>
      <c r="CXE741" s="31"/>
      <c r="CXF741" s="31"/>
      <c r="CXG741" s="31"/>
      <c r="CXH741" s="31"/>
      <c r="CXI741" s="31"/>
      <c r="CXJ741" s="31"/>
      <c r="CXK741" s="31"/>
      <c r="CXL741" s="31"/>
      <c r="CXM741" s="31"/>
      <c r="CXN741" s="31"/>
      <c r="CXO741" s="31"/>
      <c r="CXP741" s="31"/>
      <c r="CXQ741" s="31"/>
      <c r="CXR741" s="31"/>
      <c r="CXS741" s="31"/>
      <c r="CXT741" s="31"/>
      <c r="CXU741" s="31"/>
      <c r="CXV741" s="31"/>
      <c r="CXW741" s="31"/>
      <c r="CXX741" s="31"/>
      <c r="CXY741" s="31"/>
      <c r="CXZ741" s="31"/>
      <c r="CYA741" s="31"/>
      <c r="CYB741" s="31"/>
      <c r="CYC741" s="31"/>
      <c r="CYD741" s="31"/>
      <c r="CYE741" s="31"/>
      <c r="CYF741" s="31"/>
      <c r="CYG741" s="31"/>
      <c r="CYH741" s="31"/>
      <c r="CYI741" s="31"/>
      <c r="CYJ741" s="31"/>
      <c r="CYK741" s="31"/>
      <c r="CYL741" s="31"/>
      <c r="CYM741" s="31"/>
      <c r="CYN741" s="31"/>
      <c r="CYO741" s="31"/>
      <c r="CYP741" s="31"/>
      <c r="CYQ741" s="31"/>
      <c r="CYR741" s="31"/>
      <c r="CYS741" s="31"/>
      <c r="CYT741" s="31"/>
      <c r="CYU741" s="31"/>
      <c r="CYV741" s="31"/>
      <c r="CYW741" s="31"/>
      <c r="CYX741" s="31"/>
      <c r="CYY741" s="31"/>
      <c r="CYZ741" s="31"/>
      <c r="CZA741" s="31"/>
      <c r="CZB741" s="31"/>
      <c r="CZC741" s="31"/>
      <c r="CZD741" s="31"/>
      <c r="CZE741" s="31"/>
      <c r="CZF741" s="31"/>
      <c r="CZG741" s="31"/>
      <c r="CZH741" s="31"/>
      <c r="CZI741" s="31"/>
      <c r="CZJ741" s="31"/>
      <c r="CZK741" s="31"/>
      <c r="CZL741" s="31"/>
      <c r="CZM741" s="31"/>
      <c r="CZN741" s="31"/>
      <c r="CZO741" s="31"/>
      <c r="CZP741" s="31"/>
      <c r="CZQ741" s="31"/>
      <c r="CZR741" s="31"/>
      <c r="CZS741" s="31"/>
      <c r="CZT741" s="31"/>
      <c r="CZU741" s="31"/>
      <c r="CZV741" s="31"/>
      <c r="CZW741" s="31"/>
      <c r="CZX741" s="31"/>
      <c r="CZY741" s="31"/>
      <c r="CZZ741" s="31"/>
      <c r="DAA741" s="31"/>
      <c r="DAB741" s="31"/>
      <c r="DAC741" s="31"/>
      <c r="DAD741" s="31"/>
      <c r="DAE741" s="31"/>
      <c r="DAF741" s="31"/>
      <c r="DAG741" s="31"/>
      <c r="DAH741" s="31"/>
      <c r="DAI741" s="31"/>
      <c r="DAJ741" s="31"/>
      <c r="DAK741" s="31"/>
      <c r="DAL741" s="31"/>
      <c r="DAM741" s="31"/>
      <c r="DAN741" s="31"/>
      <c r="DAO741" s="31"/>
      <c r="DAP741" s="31"/>
      <c r="DAQ741" s="31"/>
      <c r="DAR741" s="31"/>
      <c r="DAS741" s="31"/>
      <c r="DAT741" s="31"/>
      <c r="DAU741" s="31"/>
      <c r="DAV741" s="31"/>
      <c r="DAW741" s="31"/>
      <c r="DAX741" s="31"/>
      <c r="DAY741" s="31"/>
      <c r="DAZ741" s="31"/>
      <c r="DBA741" s="31"/>
      <c r="DBB741" s="31"/>
      <c r="DBC741" s="31"/>
      <c r="DBD741" s="31"/>
      <c r="DBE741" s="31"/>
      <c r="DBF741" s="31"/>
      <c r="DBG741" s="31"/>
      <c r="DBH741" s="31"/>
      <c r="DBI741" s="31"/>
      <c r="DBJ741" s="31"/>
      <c r="DBK741" s="31"/>
      <c r="DBL741" s="31"/>
      <c r="DBM741" s="31"/>
      <c r="DBN741" s="31"/>
      <c r="DBO741" s="31"/>
      <c r="DBP741" s="31"/>
      <c r="DBQ741" s="31"/>
      <c r="DBR741" s="31"/>
      <c r="DBS741" s="31"/>
      <c r="DBT741" s="31"/>
      <c r="DBU741" s="31"/>
      <c r="DBV741" s="31"/>
      <c r="DBW741" s="31"/>
      <c r="DBX741" s="31"/>
      <c r="DBY741" s="31"/>
      <c r="DBZ741" s="31"/>
      <c r="DCA741" s="31"/>
      <c r="DCB741" s="31"/>
      <c r="DCC741" s="31"/>
      <c r="DCD741" s="31"/>
      <c r="DCE741" s="31"/>
      <c r="DCF741" s="31"/>
      <c r="DCG741" s="31"/>
      <c r="DCH741" s="31"/>
      <c r="DCI741" s="31"/>
      <c r="DCJ741" s="31"/>
      <c r="DCK741" s="31"/>
      <c r="DCL741" s="31"/>
      <c r="DCM741" s="31"/>
      <c r="DCN741" s="31"/>
      <c r="DCO741" s="31"/>
      <c r="DCP741" s="31"/>
      <c r="DCQ741" s="31"/>
      <c r="DCR741" s="31"/>
      <c r="DCS741" s="31"/>
      <c r="DCT741" s="31"/>
      <c r="DCU741" s="31"/>
      <c r="DCV741" s="31"/>
      <c r="DCW741" s="31"/>
      <c r="DCX741" s="31"/>
      <c r="DCY741" s="31"/>
      <c r="DCZ741" s="31"/>
      <c r="DDA741" s="31"/>
      <c r="DDB741" s="31"/>
      <c r="DDC741" s="31"/>
      <c r="DDD741" s="31"/>
      <c r="DDE741" s="31"/>
      <c r="DDF741" s="31"/>
      <c r="DDG741" s="31"/>
      <c r="DDH741" s="31"/>
      <c r="DDI741" s="31"/>
      <c r="DDJ741" s="31"/>
      <c r="DDK741" s="31"/>
      <c r="DDL741" s="31"/>
      <c r="DDM741" s="31"/>
      <c r="DDN741" s="31"/>
      <c r="DDO741" s="31"/>
      <c r="DDP741" s="31"/>
      <c r="DDQ741" s="31"/>
      <c r="DDR741" s="31"/>
      <c r="DDS741" s="31"/>
      <c r="DDT741" s="31"/>
      <c r="DDU741" s="31"/>
      <c r="DDV741" s="31"/>
      <c r="DDW741" s="31"/>
      <c r="DDX741" s="31"/>
      <c r="DDY741" s="31"/>
      <c r="DDZ741" s="31"/>
      <c r="DEA741" s="31"/>
      <c r="DEB741" s="31"/>
      <c r="DEC741" s="31"/>
      <c r="DED741" s="31"/>
      <c r="DEE741" s="31"/>
      <c r="DEF741" s="31"/>
      <c r="DEG741" s="31"/>
      <c r="DEH741" s="31"/>
      <c r="DEI741" s="31"/>
      <c r="DEJ741" s="31"/>
      <c r="DEK741" s="31"/>
      <c r="DEL741" s="31"/>
      <c r="DEM741" s="31"/>
      <c r="DEN741" s="31"/>
      <c r="DEO741" s="31"/>
      <c r="DEP741" s="31"/>
      <c r="DEQ741" s="31"/>
      <c r="DER741" s="31"/>
      <c r="DES741" s="31"/>
      <c r="DET741" s="31"/>
      <c r="DEU741" s="31"/>
      <c r="DEV741" s="31"/>
      <c r="DEW741" s="31"/>
      <c r="DEX741" s="31"/>
      <c r="DEY741" s="31"/>
      <c r="DEZ741" s="31"/>
      <c r="DFA741" s="31"/>
      <c r="DFB741" s="31"/>
      <c r="DFC741" s="31"/>
      <c r="DFD741" s="31"/>
      <c r="DFE741" s="31"/>
      <c r="DFF741" s="31"/>
      <c r="DFG741" s="31"/>
      <c r="DFH741" s="31"/>
      <c r="DFI741" s="31"/>
      <c r="DFJ741" s="31"/>
      <c r="DFK741" s="31"/>
      <c r="DFL741" s="31"/>
      <c r="DFM741" s="31"/>
      <c r="DFN741" s="31"/>
      <c r="DFO741" s="31"/>
      <c r="DFP741" s="31"/>
      <c r="DFQ741" s="31"/>
      <c r="DFR741" s="31"/>
      <c r="DFS741" s="31"/>
      <c r="DFT741" s="31"/>
      <c r="DFU741" s="31"/>
      <c r="DFV741" s="31"/>
      <c r="DFW741" s="31"/>
      <c r="DFX741" s="31"/>
      <c r="DFY741" s="31"/>
      <c r="DFZ741" s="31"/>
      <c r="DGA741" s="31"/>
      <c r="DGB741" s="31"/>
      <c r="DGC741" s="31"/>
      <c r="DGD741" s="31"/>
      <c r="DGE741" s="31"/>
      <c r="DGF741" s="31"/>
      <c r="DGG741" s="31"/>
      <c r="DGH741" s="31"/>
      <c r="DGI741" s="31"/>
      <c r="DGJ741" s="31"/>
      <c r="DGK741" s="31"/>
      <c r="DGL741" s="31"/>
      <c r="DGM741" s="31"/>
      <c r="DGN741" s="31"/>
      <c r="DGO741" s="31"/>
      <c r="DGP741" s="31"/>
      <c r="DGQ741" s="31"/>
      <c r="DGR741" s="31"/>
      <c r="DGS741" s="31"/>
      <c r="DGT741" s="31"/>
      <c r="DGU741" s="31"/>
      <c r="DGV741" s="31"/>
      <c r="DGW741" s="31"/>
      <c r="DGX741" s="31"/>
      <c r="DGY741" s="31"/>
      <c r="DGZ741" s="31"/>
      <c r="DHA741" s="31"/>
      <c r="DHB741" s="31"/>
      <c r="DHC741" s="31"/>
      <c r="DHD741" s="31"/>
      <c r="DHE741" s="31"/>
      <c r="DHF741" s="31"/>
      <c r="DHG741" s="31"/>
      <c r="DHH741" s="31"/>
      <c r="DHI741" s="31"/>
      <c r="DHJ741" s="31"/>
      <c r="DHK741" s="31"/>
      <c r="DHL741" s="31"/>
      <c r="DHM741" s="31"/>
      <c r="DHN741" s="31"/>
      <c r="DHO741" s="31"/>
      <c r="DHP741" s="31"/>
      <c r="DHQ741" s="31"/>
      <c r="DHR741" s="31"/>
      <c r="DHS741" s="31"/>
      <c r="DHT741" s="31"/>
      <c r="DHU741" s="31"/>
      <c r="DHV741" s="31"/>
      <c r="DHW741" s="31"/>
      <c r="DHX741" s="31"/>
      <c r="DHY741" s="31"/>
      <c r="DHZ741" s="31"/>
      <c r="DIA741" s="31"/>
      <c r="DIB741" s="31"/>
      <c r="DIC741" s="31"/>
      <c r="DID741" s="31"/>
      <c r="DIE741" s="31"/>
      <c r="DIF741" s="31"/>
      <c r="DIG741" s="31"/>
      <c r="DIH741" s="31"/>
      <c r="DII741" s="31"/>
      <c r="DIJ741" s="31"/>
      <c r="DIK741" s="31"/>
      <c r="DIL741" s="31"/>
      <c r="DIM741" s="31"/>
      <c r="DIN741" s="31"/>
      <c r="DIO741" s="31"/>
      <c r="DIP741" s="31"/>
      <c r="DIQ741" s="31"/>
      <c r="DIR741" s="31"/>
      <c r="DIS741" s="31"/>
      <c r="DIT741" s="31"/>
      <c r="DIU741" s="31"/>
      <c r="DIV741" s="31"/>
      <c r="DIW741" s="31"/>
      <c r="DIX741" s="31"/>
      <c r="DIY741" s="31"/>
      <c r="DIZ741" s="31"/>
      <c r="DJA741" s="31"/>
      <c r="DJB741" s="31"/>
      <c r="DJC741" s="31"/>
      <c r="DJD741" s="31"/>
      <c r="DJE741" s="31"/>
      <c r="DJF741" s="31"/>
      <c r="DJG741" s="31"/>
      <c r="DJH741" s="31"/>
      <c r="DJI741" s="31"/>
      <c r="DJJ741" s="31"/>
      <c r="DJK741" s="31"/>
      <c r="DJL741" s="31"/>
      <c r="DJM741" s="31"/>
      <c r="DJN741" s="31"/>
      <c r="DJO741" s="31"/>
      <c r="DJP741" s="31"/>
      <c r="DJQ741" s="31"/>
      <c r="DJR741" s="31"/>
      <c r="DJS741" s="31"/>
      <c r="DJT741" s="31"/>
      <c r="DJU741" s="31"/>
      <c r="DJV741" s="31"/>
      <c r="DJW741" s="31"/>
      <c r="DJX741" s="31"/>
      <c r="DJY741" s="31"/>
      <c r="DJZ741" s="31"/>
      <c r="DKA741" s="31"/>
      <c r="DKB741" s="31"/>
      <c r="DKC741" s="31"/>
      <c r="DKD741" s="31"/>
      <c r="DKE741" s="31"/>
      <c r="DKF741" s="31"/>
      <c r="DKG741" s="31"/>
      <c r="DKH741" s="31"/>
      <c r="DKI741" s="31"/>
      <c r="DKJ741" s="31"/>
      <c r="DKK741" s="31"/>
      <c r="DKL741" s="31"/>
      <c r="DKM741" s="31"/>
      <c r="DKN741" s="31"/>
      <c r="DKO741" s="31"/>
      <c r="DKP741" s="31"/>
      <c r="DKQ741" s="31"/>
      <c r="DKR741" s="31"/>
      <c r="DKS741" s="31"/>
      <c r="DKT741" s="31"/>
      <c r="DKU741" s="31"/>
      <c r="DKV741" s="31"/>
      <c r="DKW741" s="31"/>
      <c r="DKX741" s="31"/>
      <c r="DKY741" s="31"/>
      <c r="DKZ741" s="31"/>
      <c r="DLA741" s="31"/>
      <c r="DLB741" s="31"/>
      <c r="DLC741" s="31"/>
      <c r="DLD741" s="31"/>
      <c r="DLE741" s="31"/>
      <c r="DLF741" s="31"/>
      <c r="DLG741" s="31"/>
      <c r="DLH741" s="31"/>
      <c r="DLI741" s="31"/>
      <c r="DLJ741" s="31"/>
      <c r="DLK741" s="31"/>
      <c r="DLL741" s="31"/>
      <c r="DLM741" s="31"/>
      <c r="DLN741" s="31"/>
      <c r="DLO741" s="31"/>
      <c r="DLP741" s="31"/>
      <c r="DLQ741" s="31"/>
      <c r="DLR741" s="31"/>
      <c r="DLS741" s="31"/>
      <c r="DLT741" s="31"/>
      <c r="DLU741" s="31"/>
      <c r="DLV741" s="31"/>
      <c r="DLW741" s="31"/>
      <c r="DLX741" s="31"/>
      <c r="DLY741" s="31"/>
      <c r="DLZ741" s="31"/>
      <c r="DMA741" s="31"/>
      <c r="DMB741" s="31"/>
      <c r="DMC741" s="31"/>
      <c r="DMD741" s="31"/>
      <c r="DME741" s="31"/>
      <c r="DMF741" s="31"/>
      <c r="DMG741" s="31"/>
      <c r="DMH741" s="31"/>
      <c r="DMI741" s="31"/>
      <c r="DMJ741" s="31"/>
      <c r="DMK741" s="31"/>
      <c r="DML741" s="31"/>
      <c r="DMM741" s="31"/>
      <c r="DMN741" s="31"/>
      <c r="DMO741" s="31"/>
      <c r="DMP741" s="31"/>
      <c r="DMQ741" s="31"/>
      <c r="DMR741" s="31"/>
      <c r="DMS741" s="31"/>
      <c r="DMT741" s="31"/>
      <c r="DMU741" s="31"/>
      <c r="DMV741" s="31"/>
      <c r="DMW741" s="31"/>
      <c r="DMX741" s="31"/>
      <c r="DMY741" s="31"/>
      <c r="DMZ741" s="31"/>
      <c r="DNA741" s="31"/>
      <c r="DNB741" s="31"/>
      <c r="DNC741" s="31"/>
      <c r="DND741" s="31"/>
      <c r="DNE741" s="31"/>
      <c r="DNF741" s="31"/>
      <c r="DNG741" s="31"/>
      <c r="DNH741" s="31"/>
      <c r="DNI741" s="31"/>
      <c r="DNJ741" s="31"/>
      <c r="DNK741" s="31"/>
      <c r="DNL741" s="31"/>
      <c r="DNM741" s="31"/>
      <c r="DNN741" s="31"/>
      <c r="DNO741" s="31"/>
      <c r="DNP741" s="31"/>
      <c r="DNQ741" s="31"/>
      <c r="DNR741" s="31"/>
      <c r="DNS741" s="31"/>
      <c r="DNT741" s="31"/>
      <c r="DNU741" s="31"/>
      <c r="DNV741" s="31"/>
      <c r="DNW741" s="31"/>
      <c r="DNX741" s="31"/>
      <c r="DNY741" s="31"/>
      <c r="DNZ741" s="31"/>
      <c r="DOA741" s="31"/>
      <c r="DOB741" s="31"/>
      <c r="DOC741" s="31"/>
      <c r="DOD741" s="31"/>
      <c r="DOE741" s="31"/>
      <c r="DOF741" s="31"/>
      <c r="DOG741" s="31"/>
      <c r="DOH741" s="31"/>
      <c r="DOI741" s="31"/>
      <c r="DOJ741" s="31"/>
      <c r="DOK741" s="31"/>
      <c r="DOL741" s="31"/>
      <c r="DOM741" s="31"/>
      <c r="DON741" s="31"/>
      <c r="DOO741" s="31"/>
      <c r="DOP741" s="31"/>
      <c r="DOQ741" s="31"/>
      <c r="DOR741" s="31"/>
      <c r="DOS741" s="31"/>
      <c r="DOT741" s="31"/>
      <c r="DOU741" s="31"/>
      <c r="DOV741" s="31"/>
      <c r="DOW741" s="31"/>
      <c r="DOX741" s="31"/>
      <c r="DOY741" s="31"/>
      <c r="DOZ741" s="31"/>
      <c r="DPA741" s="31"/>
      <c r="DPB741" s="31"/>
      <c r="DPC741" s="31"/>
      <c r="DPD741" s="31"/>
      <c r="DPE741" s="31"/>
      <c r="DPF741" s="31"/>
      <c r="DPG741" s="31"/>
      <c r="DPH741" s="31"/>
      <c r="DPI741" s="31"/>
      <c r="DPJ741" s="31"/>
      <c r="DPK741" s="31"/>
      <c r="DPL741" s="31"/>
      <c r="DPM741" s="31"/>
      <c r="DPN741" s="31"/>
      <c r="DPO741" s="31"/>
      <c r="DPP741" s="31"/>
      <c r="DPQ741" s="31"/>
      <c r="DPR741" s="31"/>
      <c r="DPS741" s="31"/>
      <c r="DPT741" s="31"/>
      <c r="DPU741" s="31"/>
      <c r="DPV741" s="31"/>
      <c r="DPW741" s="31"/>
      <c r="DPX741" s="31"/>
      <c r="DPY741" s="31"/>
      <c r="DPZ741" s="31"/>
      <c r="DQA741" s="31"/>
      <c r="DQB741" s="31"/>
      <c r="DQC741" s="31"/>
      <c r="DQD741" s="31"/>
      <c r="DQE741" s="31"/>
      <c r="DQF741" s="31"/>
      <c r="DQG741" s="31"/>
      <c r="DQH741" s="31"/>
      <c r="DQI741" s="31"/>
      <c r="DQJ741" s="31"/>
      <c r="DQK741" s="31"/>
      <c r="DQL741" s="31"/>
      <c r="DQM741" s="31"/>
      <c r="DQN741" s="31"/>
      <c r="DQO741" s="31"/>
      <c r="DQP741" s="31"/>
      <c r="DQQ741" s="31"/>
      <c r="DQR741" s="31"/>
      <c r="DQS741" s="31"/>
      <c r="DQT741" s="31"/>
      <c r="DQU741" s="31"/>
      <c r="DQV741" s="31"/>
      <c r="DQW741" s="31"/>
      <c r="DQX741" s="31"/>
      <c r="DQY741" s="31"/>
      <c r="DQZ741" s="31"/>
      <c r="DRA741" s="31"/>
      <c r="DRB741" s="31"/>
      <c r="DRC741" s="31"/>
      <c r="DRD741" s="31"/>
      <c r="DRE741" s="31"/>
      <c r="DRF741" s="31"/>
      <c r="DRG741" s="31"/>
      <c r="DRH741" s="31"/>
      <c r="DRI741" s="31"/>
      <c r="DRJ741" s="31"/>
      <c r="DRK741" s="31"/>
      <c r="DRL741" s="31"/>
      <c r="DRM741" s="31"/>
      <c r="DRN741" s="31"/>
      <c r="DRO741" s="31"/>
      <c r="DRP741" s="31"/>
      <c r="DRQ741" s="31"/>
      <c r="DRR741" s="31"/>
      <c r="DRS741" s="31"/>
      <c r="DRT741" s="31"/>
      <c r="DRU741" s="31"/>
      <c r="DRV741" s="31"/>
      <c r="DRW741" s="31"/>
      <c r="DRX741" s="31"/>
      <c r="DRY741" s="31"/>
      <c r="DRZ741" s="31"/>
      <c r="DSA741" s="31"/>
      <c r="DSB741" s="31"/>
      <c r="DSC741" s="31"/>
      <c r="DSD741" s="31"/>
      <c r="DSE741" s="31"/>
      <c r="DSF741" s="31"/>
      <c r="DSG741" s="31"/>
      <c r="DSH741" s="31"/>
      <c r="DSI741" s="31"/>
      <c r="DSJ741" s="31"/>
      <c r="DSK741" s="31"/>
      <c r="DSL741" s="31"/>
      <c r="DSM741" s="31"/>
      <c r="DSN741" s="31"/>
      <c r="DSO741" s="31"/>
      <c r="DSP741" s="31"/>
      <c r="DSQ741" s="31"/>
      <c r="DSR741" s="31"/>
      <c r="DSS741" s="31"/>
      <c r="DST741" s="31"/>
      <c r="DSU741" s="31"/>
      <c r="DSV741" s="31"/>
      <c r="DSW741" s="31"/>
      <c r="DSX741" s="31"/>
      <c r="DSY741" s="31"/>
      <c r="DSZ741" s="31"/>
      <c r="DTA741" s="31"/>
      <c r="DTB741" s="31"/>
      <c r="DTC741" s="31"/>
      <c r="DTD741" s="31"/>
      <c r="DTE741" s="31"/>
      <c r="DTF741" s="31"/>
      <c r="DTG741" s="31"/>
      <c r="DTH741" s="31"/>
      <c r="DTI741" s="31"/>
      <c r="DTJ741" s="31"/>
      <c r="DTK741" s="31"/>
      <c r="DTL741" s="31"/>
      <c r="DTM741" s="31"/>
      <c r="DTN741" s="31"/>
      <c r="DTO741" s="31"/>
      <c r="DTP741" s="31"/>
      <c r="DTQ741" s="31"/>
      <c r="DTR741" s="31"/>
      <c r="DTS741" s="31"/>
      <c r="DTT741" s="31"/>
      <c r="DTU741" s="31"/>
      <c r="DTV741" s="31"/>
      <c r="DTW741" s="31"/>
      <c r="DTX741" s="31"/>
      <c r="DTY741" s="31"/>
      <c r="DTZ741" s="31"/>
      <c r="DUA741" s="31"/>
      <c r="DUB741" s="31"/>
      <c r="DUC741" s="31"/>
      <c r="DUD741" s="31"/>
      <c r="DUE741" s="31"/>
      <c r="DUF741" s="31"/>
      <c r="DUG741" s="31"/>
      <c r="DUH741" s="31"/>
      <c r="DUI741" s="31"/>
      <c r="DUJ741" s="31"/>
      <c r="DUK741" s="31"/>
      <c r="DUL741" s="31"/>
      <c r="DUM741" s="31"/>
      <c r="DUN741" s="31"/>
      <c r="DUO741" s="31"/>
      <c r="DUP741" s="31"/>
      <c r="DUQ741" s="31"/>
      <c r="DUR741" s="31"/>
      <c r="DUS741" s="31"/>
      <c r="DUT741" s="31"/>
      <c r="DUU741" s="31"/>
      <c r="DUV741" s="31"/>
      <c r="DUW741" s="31"/>
      <c r="DUX741" s="31"/>
      <c r="DUY741" s="31"/>
      <c r="DUZ741" s="31"/>
      <c r="DVA741" s="31"/>
      <c r="DVB741" s="31"/>
      <c r="DVC741" s="31"/>
      <c r="DVD741" s="31"/>
      <c r="DVE741" s="31"/>
      <c r="DVF741" s="31"/>
      <c r="DVG741" s="31"/>
      <c r="DVH741" s="31"/>
      <c r="DVI741" s="31"/>
      <c r="DVJ741" s="31"/>
      <c r="DVK741" s="31"/>
      <c r="DVL741" s="31"/>
      <c r="DVM741" s="31"/>
      <c r="DVN741" s="31"/>
      <c r="DVO741" s="31"/>
      <c r="DVP741" s="31"/>
      <c r="DVQ741" s="31"/>
      <c r="DVR741" s="31"/>
      <c r="DVS741" s="31"/>
      <c r="DVT741" s="31"/>
      <c r="DVU741" s="31"/>
      <c r="DVV741" s="31"/>
      <c r="DVW741" s="31"/>
      <c r="DVX741" s="31"/>
      <c r="DVY741" s="31"/>
      <c r="DVZ741" s="31"/>
      <c r="DWA741" s="31"/>
      <c r="DWB741" s="31"/>
      <c r="DWC741" s="31"/>
      <c r="DWD741" s="31"/>
      <c r="DWE741" s="31"/>
      <c r="DWF741" s="31"/>
      <c r="DWG741" s="31"/>
      <c r="DWH741" s="31"/>
      <c r="DWI741" s="31"/>
      <c r="DWJ741" s="31"/>
      <c r="DWK741" s="31"/>
      <c r="DWL741" s="31"/>
      <c r="DWM741" s="31"/>
      <c r="DWN741" s="31"/>
      <c r="DWO741" s="31"/>
      <c r="DWP741" s="31"/>
      <c r="DWQ741" s="31"/>
      <c r="DWR741" s="31"/>
      <c r="DWS741" s="31"/>
      <c r="DWT741" s="31"/>
      <c r="DWU741" s="31"/>
      <c r="DWV741" s="31"/>
      <c r="DWW741" s="31"/>
      <c r="DWX741" s="31"/>
      <c r="DWY741" s="31"/>
      <c r="DWZ741" s="31"/>
      <c r="DXA741" s="31"/>
      <c r="DXB741" s="31"/>
      <c r="DXC741" s="31"/>
      <c r="DXD741" s="31"/>
      <c r="DXE741" s="31"/>
      <c r="DXF741" s="31"/>
      <c r="DXG741" s="31"/>
      <c r="DXH741" s="31"/>
      <c r="DXI741" s="31"/>
      <c r="DXJ741" s="31"/>
      <c r="DXK741" s="31"/>
      <c r="DXL741" s="31"/>
      <c r="DXM741" s="31"/>
      <c r="DXN741" s="31"/>
      <c r="DXO741" s="31"/>
      <c r="DXP741" s="31"/>
      <c r="DXQ741" s="31"/>
      <c r="DXR741" s="31"/>
      <c r="DXS741" s="31"/>
      <c r="DXT741" s="31"/>
      <c r="DXU741" s="31"/>
      <c r="DXV741" s="31"/>
      <c r="DXW741" s="31"/>
      <c r="DXX741" s="31"/>
      <c r="DXY741" s="31"/>
      <c r="DXZ741" s="31"/>
      <c r="DYA741" s="31"/>
      <c r="DYB741" s="31"/>
      <c r="DYC741" s="31"/>
      <c r="DYD741" s="31"/>
      <c r="DYE741" s="31"/>
      <c r="DYF741" s="31"/>
      <c r="DYG741" s="31"/>
      <c r="DYH741" s="31"/>
      <c r="DYI741" s="31"/>
      <c r="DYJ741" s="31"/>
      <c r="DYK741" s="31"/>
      <c r="DYL741" s="31"/>
      <c r="DYM741" s="31"/>
      <c r="DYN741" s="31"/>
      <c r="DYO741" s="31"/>
      <c r="DYP741" s="31"/>
      <c r="DYQ741" s="31"/>
      <c r="DYR741" s="31"/>
      <c r="DYS741" s="31"/>
      <c r="DYT741" s="31"/>
      <c r="DYU741" s="31"/>
      <c r="DYV741" s="31"/>
      <c r="DYW741" s="31"/>
      <c r="DYX741" s="31"/>
      <c r="DYY741" s="31"/>
      <c r="DYZ741" s="31"/>
      <c r="DZA741" s="31"/>
      <c r="DZB741" s="31"/>
      <c r="DZC741" s="31"/>
      <c r="DZD741" s="31"/>
      <c r="DZE741" s="31"/>
      <c r="DZF741" s="31"/>
      <c r="DZG741" s="31"/>
      <c r="DZH741" s="31"/>
      <c r="DZI741" s="31"/>
      <c r="DZJ741" s="31"/>
      <c r="DZK741" s="31"/>
      <c r="DZL741" s="31"/>
      <c r="DZM741" s="31"/>
      <c r="DZN741" s="31"/>
      <c r="DZO741" s="31"/>
      <c r="DZP741" s="31"/>
      <c r="DZQ741" s="31"/>
      <c r="DZR741" s="31"/>
      <c r="DZS741" s="31"/>
      <c r="DZT741" s="31"/>
      <c r="DZU741" s="31"/>
      <c r="DZV741" s="31"/>
      <c r="DZW741" s="31"/>
      <c r="DZX741" s="31"/>
      <c r="DZY741" s="31"/>
      <c r="DZZ741" s="31"/>
      <c r="EAA741" s="31"/>
      <c r="EAB741" s="31"/>
      <c r="EAC741" s="31"/>
      <c r="EAD741" s="31"/>
      <c r="EAE741" s="31"/>
      <c r="EAF741" s="31"/>
      <c r="EAG741" s="31"/>
      <c r="EAH741" s="31"/>
      <c r="EAI741" s="31"/>
      <c r="EAJ741" s="31"/>
      <c r="EAK741" s="31"/>
      <c r="EAL741" s="31"/>
      <c r="EAM741" s="31"/>
      <c r="EAN741" s="31"/>
      <c r="EAO741" s="31"/>
      <c r="EAP741" s="31"/>
      <c r="EAQ741" s="31"/>
      <c r="EAR741" s="31"/>
      <c r="EAS741" s="31"/>
      <c r="EAT741" s="31"/>
      <c r="EAU741" s="31"/>
      <c r="EAV741" s="31"/>
      <c r="EAW741" s="31"/>
      <c r="EAX741" s="31"/>
      <c r="EAY741" s="31"/>
      <c r="EAZ741" s="31"/>
      <c r="EBA741" s="31"/>
      <c r="EBB741" s="31"/>
      <c r="EBC741" s="31"/>
      <c r="EBD741" s="31"/>
      <c r="EBE741" s="31"/>
      <c r="EBF741" s="31"/>
      <c r="EBG741" s="31"/>
      <c r="EBH741" s="31"/>
      <c r="EBI741" s="31"/>
      <c r="EBJ741" s="31"/>
      <c r="EBK741" s="31"/>
      <c r="EBL741" s="31"/>
      <c r="EBM741" s="31"/>
      <c r="EBN741" s="31"/>
      <c r="EBO741" s="31"/>
      <c r="EBP741" s="31"/>
      <c r="EBQ741" s="31"/>
      <c r="EBR741" s="31"/>
      <c r="EBS741" s="31"/>
      <c r="EBT741" s="31"/>
      <c r="EBU741" s="31"/>
      <c r="EBV741" s="31"/>
      <c r="EBW741" s="31"/>
      <c r="EBX741" s="31"/>
      <c r="EBY741" s="31"/>
      <c r="EBZ741" s="31"/>
      <c r="ECA741" s="31"/>
      <c r="ECB741" s="31"/>
      <c r="ECC741" s="31"/>
      <c r="ECD741" s="31"/>
      <c r="ECE741" s="31"/>
      <c r="ECF741" s="31"/>
      <c r="ECG741" s="31"/>
      <c r="ECH741" s="31"/>
      <c r="ECI741" s="31"/>
      <c r="ECJ741" s="31"/>
      <c r="ECK741" s="31"/>
      <c r="ECL741" s="31"/>
      <c r="ECM741" s="31"/>
      <c r="ECN741" s="31"/>
      <c r="ECO741" s="31"/>
      <c r="ECP741" s="31"/>
      <c r="ECQ741" s="31"/>
      <c r="ECR741" s="31"/>
      <c r="ECS741" s="31"/>
      <c r="ECT741" s="31"/>
      <c r="ECU741" s="31"/>
      <c r="ECV741" s="31"/>
      <c r="ECW741" s="31"/>
      <c r="ECX741" s="31"/>
      <c r="ECY741" s="31"/>
      <c r="ECZ741" s="31"/>
      <c r="EDA741" s="31"/>
      <c r="EDB741" s="31"/>
      <c r="EDC741" s="31"/>
      <c r="EDD741" s="31"/>
      <c r="EDE741" s="31"/>
      <c r="EDF741" s="31"/>
      <c r="EDG741" s="31"/>
      <c r="EDH741" s="31"/>
      <c r="EDI741" s="31"/>
      <c r="EDJ741" s="31"/>
      <c r="EDK741" s="31"/>
      <c r="EDL741" s="31"/>
      <c r="EDM741" s="31"/>
      <c r="EDN741" s="31"/>
      <c r="EDO741" s="31"/>
      <c r="EDP741" s="31"/>
      <c r="EDQ741" s="31"/>
      <c r="EDR741" s="31"/>
      <c r="EDS741" s="31"/>
      <c r="EDT741" s="31"/>
      <c r="EDU741" s="31"/>
      <c r="EDV741" s="31"/>
      <c r="EDW741" s="31"/>
      <c r="EDX741" s="31"/>
      <c r="EDY741" s="31"/>
      <c r="EDZ741" s="31"/>
      <c r="EEA741" s="31"/>
      <c r="EEB741" s="31"/>
      <c r="EEC741" s="31"/>
      <c r="EED741" s="31"/>
      <c r="EEE741" s="31"/>
      <c r="EEF741" s="31"/>
      <c r="EEG741" s="31"/>
      <c r="EEH741" s="31"/>
      <c r="EEI741" s="31"/>
      <c r="EEJ741" s="31"/>
      <c r="EEK741" s="31"/>
      <c r="EEL741" s="31"/>
      <c r="EEM741" s="31"/>
      <c r="EEN741" s="31"/>
      <c r="EEO741" s="31"/>
      <c r="EEP741" s="31"/>
      <c r="EEQ741" s="31"/>
      <c r="EER741" s="31"/>
      <c r="EES741" s="31"/>
      <c r="EET741" s="31"/>
      <c r="EEU741" s="31"/>
      <c r="EEV741" s="31"/>
      <c r="EEW741" s="31"/>
      <c r="EEX741" s="31"/>
      <c r="EEY741" s="31"/>
      <c r="EEZ741" s="31"/>
      <c r="EFA741" s="31"/>
      <c r="EFB741" s="31"/>
      <c r="EFC741" s="31"/>
      <c r="EFD741" s="31"/>
      <c r="EFE741" s="31"/>
      <c r="EFF741" s="31"/>
      <c r="EFG741" s="31"/>
      <c r="EFH741" s="31"/>
      <c r="EFI741" s="31"/>
      <c r="EFJ741" s="31"/>
      <c r="EFK741" s="31"/>
      <c r="EFL741" s="31"/>
      <c r="EFM741" s="31"/>
      <c r="EFN741" s="31"/>
      <c r="EFO741" s="31"/>
      <c r="EFP741" s="31"/>
      <c r="EFQ741" s="31"/>
      <c r="EFR741" s="31"/>
      <c r="EFS741" s="31"/>
      <c r="EFT741" s="31"/>
      <c r="EFU741" s="31"/>
      <c r="EFV741" s="31"/>
      <c r="EFW741" s="31"/>
      <c r="EFX741" s="31"/>
      <c r="EFY741" s="31"/>
      <c r="EFZ741" s="31"/>
      <c r="EGA741" s="31"/>
      <c r="EGB741" s="31"/>
      <c r="EGC741" s="31"/>
      <c r="EGD741" s="31"/>
      <c r="EGE741" s="31"/>
      <c r="EGF741" s="31"/>
      <c r="EGG741" s="31"/>
      <c r="EGH741" s="31"/>
      <c r="EGI741" s="31"/>
      <c r="EGJ741" s="31"/>
      <c r="EGK741" s="31"/>
      <c r="EGL741" s="31"/>
      <c r="EGM741" s="31"/>
      <c r="EGN741" s="31"/>
      <c r="EGO741" s="31"/>
      <c r="EGP741" s="31"/>
      <c r="EGQ741" s="31"/>
      <c r="EGR741" s="31"/>
      <c r="EGS741" s="31"/>
      <c r="EGT741" s="31"/>
      <c r="EGU741" s="31"/>
      <c r="EGV741" s="31"/>
      <c r="EGW741" s="31"/>
      <c r="EGX741" s="31"/>
      <c r="EGY741" s="31"/>
      <c r="EGZ741" s="31"/>
      <c r="EHA741" s="31"/>
      <c r="EHB741" s="31"/>
      <c r="EHC741" s="31"/>
      <c r="EHD741" s="31"/>
      <c r="EHE741" s="31"/>
      <c r="EHF741" s="31"/>
      <c r="EHG741" s="31"/>
      <c r="EHH741" s="31"/>
      <c r="EHI741" s="31"/>
      <c r="EHJ741" s="31"/>
      <c r="EHK741" s="31"/>
      <c r="EHL741" s="31"/>
      <c r="EHM741" s="31"/>
      <c r="EHN741" s="31"/>
      <c r="EHO741" s="31"/>
      <c r="EHP741" s="31"/>
      <c r="EHQ741" s="31"/>
      <c r="EHR741" s="31"/>
      <c r="EHS741" s="31"/>
      <c r="EHT741" s="31"/>
      <c r="EHU741" s="31"/>
      <c r="EHV741" s="31"/>
      <c r="EHW741" s="31"/>
      <c r="EHX741" s="31"/>
      <c r="EHY741" s="31"/>
      <c r="EHZ741" s="31"/>
      <c r="EIA741" s="31"/>
      <c r="EIB741" s="31"/>
      <c r="EIC741" s="31"/>
      <c r="EID741" s="31"/>
      <c r="EIE741" s="31"/>
      <c r="EIF741" s="31"/>
      <c r="EIG741" s="31"/>
      <c r="EIH741" s="31"/>
      <c r="EII741" s="31"/>
      <c r="EIJ741" s="31"/>
      <c r="EIK741" s="31"/>
      <c r="EIL741" s="31"/>
      <c r="EIM741" s="31"/>
      <c r="EIN741" s="31"/>
      <c r="EIO741" s="31"/>
      <c r="EIP741" s="31"/>
      <c r="EIQ741" s="31"/>
      <c r="EIR741" s="31"/>
      <c r="EIS741" s="31"/>
      <c r="EIT741" s="31"/>
      <c r="EIU741" s="31"/>
      <c r="EIV741" s="31"/>
      <c r="EIW741" s="31"/>
      <c r="EIX741" s="31"/>
      <c r="EIY741" s="31"/>
      <c r="EIZ741" s="31"/>
      <c r="EJA741" s="31"/>
      <c r="EJB741" s="31"/>
      <c r="EJC741" s="31"/>
      <c r="EJD741" s="31"/>
      <c r="EJE741" s="31"/>
      <c r="EJF741" s="31"/>
      <c r="EJG741" s="31"/>
      <c r="EJH741" s="31"/>
      <c r="EJI741" s="31"/>
      <c r="EJJ741" s="31"/>
      <c r="EJK741" s="31"/>
      <c r="EJL741" s="31"/>
      <c r="EJM741" s="31"/>
      <c r="EJN741" s="31"/>
      <c r="EJO741" s="31"/>
      <c r="EJP741" s="31"/>
      <c r="EJQ741" s="31"/>
      <c r="EJR741" s="31"/>
      <c r="EJS741" s="31"/>
      <c r="EJT741" s="31"/>
      <c r="EJU741" s="31"/>
      <c r="EJV741" s="31"/>
      <c r="EJW741" s="31"/>
      <c r="EJX741" s="31"/>
      <c r="EJY741" s="31"/>
      <c r="EJZ741" s="31"/>
      <c r="EKA741" s="31"/>
      <c r="EKB741" s="31"/>
      <c r="EKC741" s="31"/>
      <c r="EKD741" s="31"/>
      <c r="EKE741" s="31"/>
      <c r="EKF741" s="31"/>
      <c r="EKG741" s="31"/>
      <c r="EKH741" s="31"/>
      <c r="EKI741" s="31"/>
      <c r="EKJ741" s="31"/>
      <c r="EKK741" s="31"/>
      <c r="EKL741" s="31"/>
      <c r="EKM741" s="31"/>
      <c r="EKN741" s="31"/>
      <c r="EKO741" s="31"/>
      <c r="EKP741" s="31"/>
      <c r="EKQ741" s="31"/>
      <c r="EKR741" s="31"/>
      <c r="EKS741" s="31"/>
      <c r="EKT741" s="31"/>
      <c r="EKU741" s="31"/>
      <c r="EKV741" s="31"/>
      <c r="EKW741" s="31"/>
      <c r="EKX741" s="31"/>
      <c r="EKY741" s="31"/>
      <c r="EKZ741" s="31"/>
      <c r="ELA741" s="31"/>
      <c r="ELB741" s="31"/>
      <c r="ELC741" s="31"/>
      <c r="ELD741" s="31"/>
      <c r="ELE741" s="31"/>
      <c r="ELF741" s="31"/>
      <c r="ELG741" s="31"/>
      <c r="ELH741" s="31"/>
      <c r="ELI741" s="31"/>
      <c r="ELJ741" s="31"/>
      <c r="ELK741" s="31"/>
      <c r="ELL741" s="31"/>
      <c r="ELM741" s="31"/>
      <c r="ELN741" s="31"/>
      <c r="ELO741" s="31"/>
      <c r="ELP741" s="31"/>
      <c r="ELQ741" s="31"/>
      <c r="ELR741" s="31"/>
      <c r="ELS741" s="31"/>
      <c r="ELT741" s="31"/>
      <c r="ELU741" s="31"/>
      <c r="ELV741" s="31"/>
      <c r="ELW741" s="31"/>
      <c r="ELX741" s="31"/>
      <c r="ELY741" s="31"/>
      <c r="ELZ741" s="31"/>
      <c r="EMA741" s="31"/>
      <c r="EMB741" s="31"/>
      <c r="EMC741" s="31"/>
      <c r="EMD741" s="31"/>
      <c r="EME741" s="31"/>
      <c r="EMF741" s="31"/>
      <c r="EMG741" s="31"/>
      <c r="EMH741" s="31"/>
      <c r="EMI741" s="31"/>
      <c r="EMJ741" s="31"/>
      <c r="EMK741" s="31"/>
      <c r="EML741" s="31"/>
      <c r="EMM741" s="31"/>
      <c r="EMN741" s="31"/>
      <c r="EMO741" s="31"/>
      <c r="EMP741" s="31"/>
      <c r="EMQ741" s="31"/>
      <c r="EMR741" s="31"/>
      <c r="EMS741" s="31"/>
      <c r="EMT741" s="31"/>
      <c r="EMU741" s="31"/>
      <c r="EMV741" s="31"/>
      <c r="EMW741" s="31"/>
      <c r="EMX741" s="31"/>
      <c r="EMY741" s="31"/>
      <c r="EMZ741" s="31"/>
      <c r="ENA741" s="31"/>
      <c r="ENB741" s="31"/>
      <c r="ENC741" s="31"/>
      <c r="END741" s="31"/>
      <c r="ENE741" s="31"/>
      <c r="ENF741" s="31"/>
      <c r="ENG741" s="31"/>
      <c r="ENH741" s="31"/>
      <c r="ENI741" s="31"/>
      <c r="ENJ741" s="31"/>
      <c r="ENK741" s="31"/>
      <c r="ENL741" s="31"/>
      <c r="ENM741" s="31"/>
      <c r="ENN741" s="31"/>
      <c r="ENO741" s="31"/>
      <c r="ENP741" s="31"/>
      <c r="ENQ741" s="31"/>
      <c r="ENR741" s="31"/>
      <c r="ENS741" s="31"/>
      <c r="ENT741" s="31"/>
      <c r="ENU741" s="31"/>
      <c r="ENV741" s="31"/>
      <c r="ENW741" s="31"/>
      <c r="ENX741" s="31"/>
      <c r="ENY741" s="31"/>
      <c r="ENZ741" s="31"/>
      <c r="EOA741" s="31"/>
      <c r="EOB741" s="31"/>
      <c r="EOC741" s="31"/>
      <c r="EOD741" s="31"/>
      <c r="EOE741" s="31"/>
      <c r="EOF741" s="31"/>
      <c r="EOG741" s="31"/>
      <c r="EOH741" s="31"/>
      <c r="EOI741" s="31"/>
      <c r="EOJ741" s="31"/>
      <c r="EOK741" s="31"/>
      <c r="EOL741" s="31"/>
      <c r="EOM741" s="31"/>
      <c r="EON741" s="31"/>
      <c r="EOO741" s="31"/>
      <c r="EOP741" s="31"/>
      <c r="EOQ741" s="31"/>
      <c r="EOR741" s="31"/>
      <c r="EOS741" s="31"/>
      <c r="EOT741" s="31"/>
      <c r="EOU741" s="31"/>
      <c r="EOV741" s="31"/>
      <c r="EOW741" s="31"/>
      <c r="EOX741" s="31"/>
      <c r="EOY741" s="31"/>
      <c r="EOZ741" s="31"/>
      <c r="EPA741" s="31"/>
      <c r="EPB741" s="31"/>
      <c r="EPC741" s="31"/>
      <c r="EPD741" s="31"/>
      <c r="EPE741" s="31"/>
      <c r="EPF741" s="31"/>
      <c r="EPG741" s="31"/>
      <c r="EPH741" s="31"/>
      <c r="EPI741" s="31"/>
      <c r="EPJ741" s="31"/>
      <c r="EPK741" s="31"/>
      <c r="EPL741" s="31"/>
      <c r="EPM741" s="31"/>
      <c r="EPN741" s="31"/>
      <c r="EPO741" s="31"/>
      <c r="EPP741" s="31"/>
      <c r="EPQ741" s="31"/>
      <c r="EPR741" s="31"/>
      <c r="EPS741" s="31"/>
      <c r="EPT741" s="31"/>
      <c r="EPU741" s="31"/>
      <c r="EPV741" s="31"/>
      <c r="EPW741" s="31"/>
      <c r="EPX741" s="31"/>
      <c r="EPY741" s="31"/>
      <c r="EPZ741" s="31"/>
      <c r="EQA741" s="31"/>
      <c r="EQB741" s="31"/>
      <c r="EQC741" s="31"/>
      <c r="EQD741" s="31"/>
      <c r="EQE741" s="31"/>
      <c r="EQF741" s="31"/>
      <c r="EQG741" s="31"/>
      <c r="EQH741" s="31"/>
      <c r="EQI741" s="31"/>
      <c r="EQJ741" s="31"/>
      <c r="EQK741" s="31"/>
      <c r="EQL741" s="31"/>
      <c r="EQM741" s="31"/>
      <c r="EQN741" s="31"/>
      <c r="EQO741" s="31"/>
      <c r="EQP741" s="31"/>
      <c r="EQQ741" s="31"/>
      <c r="EQR741" s="31"/>
      <c r="EQS741" s="31"/>
      <c r="EQT741" s="31"/>
      <c r="EQU741" s="31"/>
      <c r="EQV741" s="31"/>
      <c r="EQW741" s="31"/>
      <c r="EQX741" s="31"/>
      <c r="EQY741" s="31"/>
      <c r="EQZ741" s="31"/>
      <c r="ERA741" s="31"/>
      <c r="ERB741" s="31"/>
      <c r="ERC741" s="31"/>
      <c r="ERD741" s="31"/>
      <c r="ERE741" s="31"/>
      <c r="ERF741" s="31"/>
      <c r="ERG741" s="31"/>
      <c r="ERH741" s="31"/>
      <c r="ERI741" s="31"/>
      <c r="ERJ741" s="31"/>
      <c r="ERK741" s="31"/>
      <c r="ERL741" s="31"/>
      <c r="ERM741" s="31"/>
      <c r="ERN741" s="31"/>
      <c r="ERO741" s="31"/>
      <c r="ERP741" s="31"/>
      <c r="ERQ741" s="31"/>
      <c r="ERR741" s="31"/>
      <c r="ERS741" s="31"/>
      <c r="ERT741" s="31"/>
      <c r="ERU741" s="31"/>
      <c r="ERV741" s="31"/>
      <c r="ERW741" s="31"/>
      <c r="ERX741" s="31"/>
      <c r="ERY741" s="31"/>
      <c r="ERZ741" s="31"/>
      <c r="ESA741" s="31"/>
      <c r="ESB741" s="31"/>
      <c r="ESC741" s="31"/>
      <c r="ESD741" s="31"/>
      <c r="ESE741" s="31"/>
      <c r="ESF741" s="31"/>
      <c r="ESG741" s="31"/>
      <c r="ESH741" s="31"/>
      <c r="ESI741" s="31"/>
      <c r="ESJ741" s="31"/>
      <c r="ESK741" s="31"/>
      <c r="ESL741" s="31"/>
      <c r="ESM741" s="31"/>
      <c r="ESN741" s="31"/>
      <c r="ESO741" s="31"/>
      <c r="ESP741" s="31"/>
      <c r="ESQ741" s="31"/>
      <c r="ESR741" s="31"/>
      <c r="ESS741" s="31"/>
      <c r="EST741" s="31"/>
      <c r="ESU741" s="31"/>
      <c r="ESV741" s="31"/>
      <c r="ESW741" s="31"/>
      <c r="ESX741" s="31"/>
      <c r="ESY741" s="31"/>
      <c r="ESZ741" s="31"/>
      <c r="ETA741" s="31"/>
      <c r="ETB741" s="31"/>
      <c r="ETC741" s="31"/>
      <c r="ETD741" s="31"/>
      <c r="ETE741" s="31"/>
      <c r="ETF741" s="31"/>
      <c r="ETG741" s="31"/>
      <c r="ETH741" s="31"/>
      <c r="ETI741" s="31"/>
      <c r="ETJ741" s="31"/>
      <c r="ETK741" s="31"/>
      <c r="ETL741" s="31"/>
      <c r="ETM741" s="31"/>
      <c r="ETN741" s="31"/>
      <c r="ETO741" s="31"/>
      <c r="ETP741" s="31"/>
      <c r="ETQ741" s="31"/>
      <c r="ETR741" s="31"/>
      <c r="ETS741" s="31"/>
      <c r="ETT741" s="31"/>
      <c r="ETU741" s="31"/>
      <c r="ETV741" s="31"/>
      <c r="ETW741" s="31"/>
      <c r="ETX741" s="31"/>
      <c r="ETY741" s="31"/>
      <c r="ETZ741" s="31"/>
      <c r="EUA741" s="31"/>
      <c r="EUB741" s="31"/>
      <c r="EUC741" s="31"/>
      <c r="EUD741" s="31"/>
      <c r="EUE741" s="31"/>
      <c r="EUF741" s="31"/>
      <c r="EUG741" s="31"/>
      <c r="EUH741" s="31"/>
      <c r="EUI741" s="31"/>
      <c r="EUJ741" s="31"/>
      <c r="EUK741" s="31"/>
      <c r="EUL741" s="31"/>
      <c r="EUM741" s="31"/>
      <c r="EUN741" s="31"/>
      <c r="EUO741" s="31"/>
      <c r="EUP741" s="31"/>
      <c r="EUQ741" s="31"/>
      <c r="EUR741" s="31"/>
      <c r="EUS741" s="31"/>
      <c r="EUT741" s="31"/>
      <c r="EUU741" s="31"/>
      <c r="EUV741" s="31"/>
      <c r="EUW741" s="31"/>
      <c r="EUX741" s="31"/>
      <c r="EUY741" s="31"/>
      <c r="EUZ741" s="31"/>
      <c r="EVA741" s="31"/>
      <c r="EVB741" s="31"/>
      <c r="EVC741" s="31"/>
      <c r="EVD741" s="31"/>
      <c r="EVE741" s="31"/>
      <c r="EVF741" s="31"/>
      <c r="EVG741" s="31"/>
      <c r="EVH741" s="31"/>
      <c r="EVI741" s="31"/>
      <c r="EVJ741" s="31"/>
      <c r="EVK741" s="31"/>
      <c r="EVL741" s="31"/>
      <c r="EVM741" s="31"/>
      <c r="EVN741" s="31"/>
      <c r="EVO741" s="31"/>
      <c r="EVP741" s="31"/>
      <c r="EVQ741" s="31"/>
      <c r="EVR741" s="31"/>
      <c r="EVS741" s="31"/>
      <c r="EVT741" s="31"/>
      <c r="EVU741" s="31"/>
      <c r="EVV741" s="31"/>
      <c r="EVW741" s="31"/>
      <c r="EVX741" s="31"/>
      <c r="EVY741" s="31"/>
      <c r="EVZ741" s="31"/>
      <c r="EWA741" s="31"/>
      <c r="EWB741" s="31"/>
      <c r="EWC741" s="31"/>
      <c r="EWD741" s="31"/>
      <c r="EWE741" s="31"/>
      <c r="EWF741" s="31"/>
      <c r="EWG741" s="31"/>
      <c r="EWH741" s="31"/>
      <c r="EWI741" s="31"/>
      <c r="EWJ741" s="31"/>
      <c r="EWK741" s="31"/>
      <c r="EWL741" s="31"/>
      <c r="EWM741" s="31"/>
      <c r="EWN741" s="31"/>
      <c r="EWO741" s="31"/>
      <c r="EWP741" s="31"/>
      <c r="EWQ741" s="31"/>
      <c r="EWR741" s="31"/>
      <c r="EWS741" s="31"/>
      <c r="EWT741" s="31"/>
      <c r="EWU741" s="31"/>
      <c r="EWV741" s="31"/>
      <c r="EWW741" s="31"/>
      <c r="EWX741" s="31"/>
      <c r="EWY741" s="31"/>
      <c r="EWZ741" s="31"/>
      <c r="EXA741" s="31"/>
      <c r="EXB741" s="31"/>
      <c r="EXC741" s="31"/>
      <c r="EXD741" s="31"/>
      <c r="EXE741" s="31"/>
      <c r="EXF741" s="31"/>
      <c r="EXG741" s="31"/>
      <c r="EXH741" s="31"/>
      <c r="EXI741" s="31"/>
      <c r="EXJ741" s="31"/>
      <c r="EXK741" s="31"/>
      <c r="EXL741" s="31"/>
      <c r="EXM741" s="31"/>
      <c r="EXN741" s="31"/>
      <c r="EXO741" s="31"/>
      <c r="EXP741" s="31"/>
      <c r="EXQ741" s="31"/>
      <c r="EXR741" s="31"/>
      <c r="EXS741" s="31"/>
      <c r="EXT741" s="31"/>
      <c r="EXU741" s="31"/>
      <c r="EXV741" s="31"/>
      <c r="EXW741" s="31"/>
      <c r="EXX741" s="31"/>
      <c r="EXY741" s="31"/>
      <c r="EXZ741" s="31"/>
      <c r="EYA741" s="31"/>
      <c r="EYB741" s="31"/>
      <c r="EYC741" s="31"/>
      <c r="EYD741" s="31"/>
      <c r="EYE741" s="31"/>
      <c r="EYF741" s="31"/>
      <c r="EYG741" s="31"/>
      <c r="EYH741" s="31"/>
      <c r="EYI741" s="31"/>
      <c r="EYJ741" s="31"/>
      <c r="EYK741" s="31"/>
      <c r="EYL741" s="31"/>
      <c r="EYM741" s="31"/>
      <c r="EYN741" s="31"/>
      <c r="EYO741" s="31"/>
      <c r="EYP741" s="31"/>
      <c r="EYQ741" s="31"/>
      <c r="EYR741" s="31"/>
      <c r="EYS741" s="31"/>
      <c r="EYT741" s="31"/>
      <c r="EYU741" s="31"/>
      <c r="EYV741" s="31"/>
      <c r="EYW741" s="31"/>
      <c r="EYX741" s="31"/>
      <c r="EYY741" s="31"/>
      <c r="EYZ741" s="31"/>
      <c r="EZA741" s="31"/>
      <c r="EZB741" s="31"/>
      <c r="EZC741" s="31"/>
      <c r="EZD741" s="31"/>
      <c r="EZE741" s="31"/>
      <c r="EZF741" s="31"/>
      <c r="EZG741" s="31"/>
      <c r="EZH741" s="31"/>
      <c r="EZI741" s="31"/>
      <c r="EZJ741" s="31"/>
      <c r="EZK741" s="31"/>
      <c r="EZL741" s="31"/>
      <c r="EZM741" s="31"/>
      <c r="EZN741" s="31"/>
      <c r="EZO741" s="31"/>
      <c r="EZP741" s="31"/>
      <c r="EZQ741" s="31"/>
      <c r="EZR741" s="31"/>
      <c r="EZS741" s="31"/>
      <c r="EZT741" s="31"/>
      <c r="EZU741" s="31"/>
      <c r="EZV741" s="31"/>
      <c r="EZW741" s="31"/>
      <c r="EZX741" s="31"/>
      <c r="EZY741" s="31"/>
      <c r="EZZ741" s="31"/>
      <c r="FAA741" s="31"/>
      <c r="FAB741" s="31"/>
      <c r="FAC741" s="31"/>
      <c r="FAD741" s="31"/>
      <c r="FAE741" s="31"/>
      <c r="FAF741" s="31"/>
      <c r="FAG741" s="31"/>
      <c r="FAH741" s="31"/>
      <c r="FAI741" s="31"/>
      <c r="FAJ741" s="31"/>
      <c r="FAK741" s="31"/>
      <c r="FAL741" s="31"/>
      <c r="FAM741" s="31"/>
      <c r="FAN741" s="31"/>
      <c r="FAO741" s="31"/>
      <c r="FAP741" s="31"/>
      <c r="FAQ741" s="31"/>
      <c r="FAR741" s="31"/>
      <c r="FAS741" s="31"/>
      <c r="FAT741" s="31"/>
      <c r="FAU741" s="31"/>
      <c r="FAV741" s="31"/>
      <c r="FAW741" s="31"/>
      <c r="FAX741" s="31"/>
      <c r="FAY741" s="31"/>
      <c r="FAZ741" s="31"/>
      <c r="FBA741" s="31"/>
      <c r="FBB741" s="31"/>
      <c r="FBC741" s="31"/>
      <c r="FBD741" s="31"/>
      <c r="FBE741" s="31"/>
      <c r="FBF741" s="31"/>
      <c r="FBG741" s="31"/>
      <c r="FBH741" s="31"/>
      <c r="FBI741" s="31"/>
      <c r="FBJ741" s="31"/>
      <c r="FBK741" s="31"/>
      <c r="FBL741" s="31"/>
      <c r="FBM741" s="31"/>
      <c r="FBN741" s="31"/>
      <c r="FBO741" s="31"/>
      <c r="FBP741" s="31"/>
      <c r="FBQ741" s="31"/>
      <c r="FBR741" s="31"/>
      <c r="FBS741" s="31"/>
      <c r="FBT741" s="31"/>
      <c r="FBU741" s="31"/>
      <c r="FBV741" s="31"/>
      <c r="FBW741" s="31"/>
      <c r="FBX741" s="31"/>
      <c r="FBY741" s="31"/>
      <c r="FBZ741" s="31"/>
      <c r="FCA741" s="31"/>
      <c r="FCB741" s="31"/>
      <c r="FCC741" s="31"/>
      <c r="FCD741" s="31"/>
      <c r="FCE741" s="31"/>
      <c r="FCF741" s="31"/>
      <c r="FCG741" s="31"/>
      <c r="FCH741" s="31"/>
      <c r="FCI741" s="31"/>
      <c r="FCJ741" s="31"/>
      <c r="FCK741" s="31"/>
      <c r="FCL741" s="31"/>
      <c r="FCM741" s="31"/>
      <c r="FCN741" s="31"/>
      <c r="FCO741" s="31"/>
      <c r="FCP741" s="31"/>
      <c r="FCQ741" s="31"/>
      <c r="FCR741" s="31"/>
      <c r="FCS741" s="31"/>
      <c r="FCT741" s="31"/>
      <c r="FCU741" s="31"/>
      <c r="FCV741" s="31"/>
      <c r="FCW741" s="31"/>
      <c r="FCX741" s="31"/>
      <c r="FCY741" s="31"/>
      <c r="FCZ741" s="31"/>
      <c r="FDA741" s="31"/>
      <c r="FDB741" s="31"/>
      <c r="FDC741" s="31"/>
      <c r="FDD741" s="31"/>
      <c r="FDE741" s="31"/>
      <c r="FDF741" s="31"/>
      <c r="FDG741" s="31"/>
      <c r="FDH741" s="31"/>
      <c r="FDI741" s="31"/>
      <c r="FDJ741" s="31"/>
      <c r="FDK741" s="31"/>
      <c r="FDL741" s="31"/>
      <c r="FDM741" s="31"/>
      <c r="FDN741" s="31"/>
      <c r="FDO741" s="31"/>
      <c r="FDP741" s="31"/>
      <c r="FDQ741" s="31"/>
      <c r="FDR741" s="31"/>
      <c r="FDS741" s="31"/>
      <c r="FDT741" s="31"/>
      <c r="FDU741" s="31"/>
      <c r="FDV741" s="31"/>
      <c r="FDW741" s="31"/>
      <c r="FDX741" s="31"/>
      <c r="FDY741" s="31"/>
      <c r="FDZ741" s="31"/>
      <c r="FEA741" s="31"/>
      <c r="FEB741" s="31"/>
      <c r="FEC741" s="31"/>
      <c r="FED741" s="31"/>
      <c r="FEE741" s="31"/>
      <c r="FEF741" s="31"/>
      <c r="FEG741" s="31"/>
      <c r="FEH741" s="31"/>
      <c r="FEI741" s="31"/>
      <c r="FEJ741" s="31"/>
      <c r="FEK741" s="31"/>
      <c r="FEL741" s="31"/>
      <c r="FEM741" s="31"/>
      <c r="FEN741" s="31"/>
      <c r="FEO741" s="31"/>
      <c r="FEP741" s="31"/>
      <c r="FEQ741" s="31"/>
      <c r="FER741" s="31"/>
      <c r="FES741" s="31"/>
      <c r="FET741" s="31"/>
      <c r="FEU741" s="31"/>
      <c r="FEV741" s="31"/>
      <c r="FEW741" s="31"/>
      <c r="FEX741" s="31"/>
      <c r="FEY741" s="31"/>
      <c r="FEZ741" s="31"/>
      <c r="FFA741" s="31"/>
      <c r="FFB741" s="31"/>
      <c r="FFC741" s="31"/>
      <c r="FFD741" s="31"/>
      <c r="FFE741" s="31"/>
      <c r="FFF741" s="31"/>
      <c r="FFG741" s="31"/>
      <c r="FFH741" s="31"/>
      <c r="FFI741" s="31"/>
      <c r="FFJ741" s="31"/>
      <c r="FFK741" s="31"/>
      <c r="FFL741" s="31"/>
      <c r="FFM741" s="31"/>
      <c r="FFN741" s="31"/>
      <c r="FFO741" s="31"/>
      <c r="FFP741" s="31"/>
      <c r="FFQ741" s="31"/>
      <c r="FFR741" s="31"/>
      <c r="FFS741" s="31"/>
      <c r="FFT741" s="31"/>
      <c r="FFU741" s="31"/>
      <c r="FFV741" s="31"/>
      <c r="FFW741" s="31"/>
      <c r="FFX741" s="31"/>
      <c r="FFY741" s="31"/>
      <c r="FFZ741" s="31"/>
      <c r="FGA741" s="31"/>
      <c r="FGB741" s="31"/>
      <c r="FGC741" s="31"/>
      <c r="FGD741" s="31"/>
      <c r="FGE741" s="31"/>
      <c r="FGF741" s="31"/>
      <c r="FGG741" s="31"/>
      <c r="FGH741" s="31"/>
      <c r="FGI741" s="31"/>
      <c r="FGJ741" s="31"/>
      <c r="FGK741" s="31"/>
      <c r="FGL741" s="31"/>
      <c r="FGM741" s="31"/>
      <c r="FGN741" s="31"/>
      <c r="FGO741" s="31"/>
      <c r="FGP741" s="31"/>
      <c r="FGQ741" s="31"/>
      <c r="FGR741" s="31"/>
      <c r="FGS741" s="31"/>
      <c r="FGT741" s="31"/>
      <c r="FGU741" s="31"/>
      <c r="FGV741" s="31"/>
      <c r="FGW741" s="31"/>
      <c r="FGX741" s="31"/>
      <c r="FGY741" s="31"/>
      <c r="FGZ741" s="31"/>
      <c r="FHA741" s="31"/>
      <c r="FHB741" s="31"/>
      <c r="FHC741" s="31"/>
      <c r="FHD741" s="31"/>
      <c r="FHE741" s="31"/>
      <c r="FHF741" s="31"/>
      <c r="FHG741" s="31"/>
      <c r="FHH741" s="31"/>
      <c r="FHI741" s="31"/>
      <c r="FHJ741" s="31"/>
      <c r="FHK741" s="31"/>
      <c r="FHL741" s="31"/>
      <c r="FHM741" s="31"/>
      <c r="FHN741" s="31"/>
      <c r="FHO741" s="31"/>
      <c r="FHP741" s="31"/>
      <c r="FHQ741" s="31"/>
      <c r="FHR741" s="31"/>
      <c r="FHS741" s="31"/>
      <c r="FHT741" s="31"/>
      <c r="FHU741" s="31"/>
      <c r="FHV741" s="31"/>
      <c r="FHW741" s="31"/>
      <c r="FHX741" s="31"/>
      <c r="FHY741" s="31"/>
      <c r="FHZ741" s="31"/>
      <c r="FIA741" s="31"/>
      <c r="FIB741" s="31"/>
      <c r="FIC741" s="31"/>
      <c r="FID741" s="31"/>
      <c r="FIE741" s="31"/>
      <c r="FIF741" s="31"/>
      <c r="FIG741" s="31"/>
      <c r="FIH741" s="31"/>
      <c r="FII741" s="31"/>
      <c r="FIJ741" s="31"/>
      <c r="FIK741" s="31"/>
      <c r="FIL741" s="31"/>
      <c r="FIM741" s="31"/>
      <c r="FIN741" s="31"/>
      <c r="FIO741" s="31"/>
      <c r="FIP741" s="31"/>
      <c r="FIQ741" s="31"/>
      <c r="FIR741" s="31"/>
      <c r="FIS741" s="31"/>
      <c r="FIT741" s="31"/>
      <c r="FIU741" s="31"/>
      <c r="FIV741" s="31"/>
      <c r="FIW741" s="31"/>
      <c r="FIX741" s="31"/>
      <c r="FIY741" s="31"/>
      <c r="FIZ741" s="31"/>
      <c r="FJA741" s="31"/>
      <c r="FJB741" s="31"/>
      <c r="FJC741" s="31"/>
      <c r="FJD741" s="31"/>
      <c r="FJE741" s="31"/>
      <c r="FJF741" s="31"/>
      <c r="FJG741" s="31"/>
      <c r="FJH741" s="31"/>
      <c r="FJI741" s="31"/>
      <c r="FJJ741" s="31"/>
      <c r="FJK741" s="31"/>
      <c r="FJL741" s="31"/>
      <c r="FJM741" s="31"/>
      <c r="FJN741" s="31"/>
      <c r="FJO741" s="31"/>
      <c r="FJP741" s="31"/>
      <c r="FJQ741" s="31"/>
      <c r="FJR741" s="31"/>
      <c r="FJS741" s="31"/>
      <c r="FJT741" s="31"/>
      <c r="FJU741" s="31"/>
      <c r="FJV741" s="31"/>
      <c r="FJW741" s="31"/>
      <c r="FJX741" s="31"/>
      <c r="FJY741" s="31"/>
      <c r="FJZ741" s="31"/>
      <c r="FKA741" s="31"/>
      <c r="FKB741" s="31"/>
      <c r="FKC741" s="31"/>
      <c r="FKD741" s="31"/>
      <c r="FKE741" s="31"/>
      <c r="FKF741" s="31"/>
      <c r="FKG741" s="31"/>
      <c r="FKH741" s="31"/>
      <c r="FKI741" s="31"/>
      <c r="FKJ741" s="31"/>
      <c r="FKK741" s="31"/>
      <c r="FKL741" s="31"/>
      <c r="FKM741" s="31"/>
      <c r="FKN741" s="31"/>
      <c r="FKO741" s="31"/>
      <c r="FKP741" s="31"/>
      <c r="FKQ741" s="31"/>
      <c r="FKR741" s="31"/>
      <c r="FKS741" s="31"/>
      <c r="FKT741" s="31"/>
      <c r="FKU741" s="31"/>
      <c r="FKV741" s="31"/>
      <c r="FKW741" s="31"/>
      <c r="FKX741" s="31"/>
      <c r="FKY741" s="31"/>
      <c r="FKZ741" s="31"/>
      <c r="FLA741" s="31"/>
      <c r="FLB741" s="31"/>
      <c r="FLC741" s="31"/>
      <c r="FLD741" s="31"/>
      <c r="FLE741" s="31"/>
      <c r="FLF741" s="31"/>
      <c r="FLG741" s="31"/>
      <c r="FLH741" s="31"/>
      <c r="FLI741" s="31"/>
      <c r="FLJ741" s="31"/>
      <c r="FLK741" s="31"/>
      <c r="FLL741" s="31"/>
      <c r="FLM741" s="31"/>
      <c r="FLN741" s="31"/>
      <c r="FLO741" s="31"/>
      <c r="FLP741" s="31"/>
      <c r="FLQ741" s="31"/>
      <c r="FLR741" s="31"/>
      <c r="FLS741" s="31"/>
      <c r="FLT741" s="31"/>
      <c r="FLU741" s="31"/>
      <c r="FLV741" s="31"/>
      <c r="FLW741" s="31"/>
      <c r="FLX741" s="31"/>
      <c r="FLY741" s="31"/>
      <c r="FLZ741" s="31"/>
      <c r="FMA741" s="31"/>
      <c r="FMB741" s="31"/>
      <c r="FMC741" s="31"/>
      <c r="FMD741" s="31"/>
      <c r="FME741" s="31"/>
      <c r="FMF741" s="31"/>
      <c r="FMG741" s="31"/>
      <c r="FMH741" s="31"/>
      <c r="FMI741" s="31"/>
      <c r="FMJ741" s="31"/>
      <c r="FMK741" s="31"/>
      <c r="FML741" s="31"/>
      <c r="FMM741" s="31"/>
      <c r="FMN741" s="31"/>
      <c r="FMO741" s="31"/>
      <c r="FMP741" s="31"/>
      <c r="FMQ741" s="31"/>
      <c r="FMR741" s="31"/>
      <c r="FMS741" s="31"/>
      <c r="FMT741" s="31"/>
      <c r="FMU741" s="31"/>
      <c r="FMV741" s="31"/>
      <c r="FMW741" s="31"/>
      <c r="FMX741" s="31"/>
      <c r="FMY741" s="31"/>
      <c r="FMZ741" s="31"/>
      <c r="FNA741" s="31"/>
      <c r="FNB741" s="31"/>
      <c r="FNC741" s="31"/>
      <c r="FND741" s="31"/>
      <c r="FNE741" s="31"/>
      <c r="FNF741" s="31"/>
      <c r="FNG741" s="31"/>
      <c r="FNH741" s="31"/>
      <c r="FNI741" s="31"/>
      <c r="FNJ741" s="31"/>
      <c r="FNK741" s="31"/>
      <c r="FNL741" s="31"/>
      <c r="FNM741" s="31"/>
      <c r="FNN741" s="31"/>
      <c r="FNO741" s="31"/>
      <c r="FNP741" s="31"/>
      <c r="FNQ741" s="31"/>
      <c r="FNR741" s="31"/>
      <c r="FNS741" s="31"/>
      <c r="FNT741" s="31"/>
      <c r="FNU741" s="31"/>
      <c r="FNV741" s="31"/>
      <c r="FNW741" s="31"/>
      <c r="FNX741" s="31"/>
      <c r="FNY741" s="31"/>
      <c r="FNZ741" s="31"/>
      <c r="FOA741" s="31"/>
      <c r="FOB741" s="31"/>
      <c r="FOC741" s="31"/>
      <c r="FOD741" s="31"/>
      <c r="FOE741" s="31"/>
      <c r="FOF741" s="31"/>
      <c r="FOG741" s="31"/>
      <c r="FOH741" s="31"/>
      <c r="FOI741" s="31"/>
      <c r="FOJ741" s="31"/>
      <c r="FOK741" s="31"/>
      <c r="FOL741" s="31"/>
      <c r="FOM741" s="31"/>
      <c r="FON741" s="31"/>
      <c r="FOO741" s="31"/>
      <c r="FOP741" s="31"/>
      <c r="FOQ741" s="31"/>
      <c r="FOR741" s="31"/>
      <c r="FOS741" s="31"/>
      <c r="FOT741" s="31"/>
      <c r="FOU741" s="31"/>
      <c r="FOV741" s="31"/>
      <c r="FOW741" s="31"/>
      <c r="FOX741" s="31"/>
      <c r="FOY741" s="31"/>
      <c r="FOZ741" s="31"/>
      <c r="FPA741" s="31"/>
      <c r="FPB741" s="31"/>
      <c r="FPC741" s="31"/>
      <c r="FPD741" s="31"/>
      <c r="FPE741" s="31"/>
      <c r="FPF741" s="31"/>
      <c r="FPG741" s="31"/>
      <c r="FPH741" s="31"/>
      <c r="FPI741" s="31"/>
      <c r="FPJ741" s="31"/>
      <c r="FPK741" s="31"/>
      <c r="FPL741" s="31"/>
      <c r="FPM741" s="31"/>
      <c r="FPN741" s="31"/>
      <c r="FPO741" s="31"/>
      <c r="FPP741" s="31"/>
      <c r="FPQ741" s="31"/>
      <c r="FPR741" s="31"/>
      <c r="FPS741" s="31"/>
      <c r="FPT741" s="31"/>
      <c r="FPU741" s="31"/>
      <c r="FPV741" s="31"/>
      <c r="FPW741" s="31"/>
      <c r="FPX741" s="31"/>
      <c r="FPY741" s="31"/>
      <c r="FPZ741" s="31"/>
      <c r="FQA741" s="31"/>
      <c r="FQB741" s="31"/>
      <c r="FQC741" s="31"/>
      <c r="FQD741" s="31"/>
      <c r="FQE741" s="31"/>
      <c r="FQF741" s="31"/>
      <c r="FQG741" s="31"/>
      <c r="FQH741" s="31"/>
      <c r="FQI741" s="31"/>
      <c r="FQJ741" s="31"/>
      <c r="FQK741" s="31"/>
      <c r="FQL741" s="31"/>
      <c r="FQM741" s="31"/>
      <c r="FQN741" s="31"/>
      <c r="FQO741" s="31"/>
      <c r="FQP741" s="31"/>
      <c r="FQQ741" s="31"/>
      <c r="FQR741" s="31"/>
      <c r="FQS741" s="31"/>
      <c r="FQT741" s="31"/>
      <c r="FQU741" s="31"/>
      <c r="FQV741" s="31"/>
      <c r="FQW741" s="31"/>
      <c r="FQX741" s="31"/>
      <c r="FQY741" s="31"/>
      <c r="FQZ741" s="31"/>
      <c r="FRA741" s="31"/>
      <c r="FRB741" s="31"/>
      <c r="FRC741" s="31"/>
      <c r="FRD741" s="31"/>
      <c r="FRE741" s="31"/>
      <c r="FRF741" s="31"/>
      <c r="FRG741" s="31"/>
      <c r="FRH741" s="31"/>
      <c r="FRI741" s="31"/>
      <c r="FRJ741" s="31"/>
      <c r="FRK741" s="31"/>
      <c r="FRL741" s="31"/>
      <c r="FRM741" s="31"/>
      <c r="FRN741" s="31"/>
      <c r="FRO741" s="31"/>
      <c r="FRP741" s="31"/>
      <c r="FRQ741" s="31"/>
      <c r="FRR741" s="31"/>
      <c r="FRS741" s="31"/>
      <c r="FRT741" s="31"/>
      <c r="FRU741" s="31"/>
      <c r="FRV741" s="31"/>
      <c r="FRW741" s="31"/>
      <c r="FRX741" s="31"/>
      <c r="FRY741" s="31"/>
      <c r="FRZ741" s="31"/>
      <c r="FSA741" s="31"/>
      <c r="FSB741" s="31"/>
      <c r="FSC741" s="31"/>
      <c r="FSD741" s="31"/>
      <c r="FSE741" s="31"/>
      <c r="FSF741" s="31"/>
      <c r="FSG741" s="31"/>
      <c r="FSH741" s="31"/>
      <c r="FSI741" s="31"/>
      <c r="FSJ741" s="31"/>
      <c r="FSK741" s="31"/>
      <c r="FSL741" s="31"/>
      <c r="FSM741" s="31"/>
      <c r="FSN741" s="31"/>
      <c r="FSO741" s="31"/>
      <c r="FSP741" s="31"/>
      <c r="FSQ741" s="31"/>
      <c r="FSR741" s="31"/>
      <c r="FSS741" s="31"/>
      <c r="FST741" s="31"/>
      <c r="FSU741" s="31"/>
      <c r="FSV741" s="31"/>
      <c r="FSW741" s="31"/>
      <c r="FSX741" s="31"/>
      <c r="FSY741" s="31"/>
      <c r="FSZ741" s="31"/>
      <c r="FTA741" s="31"/>
      <c r="FTB741" s="31"/>
      <c r="FTC741" s="31"/>
      <c r="FTD741" s="31"/>
      <c r="FTE741" s="31"/>
      <c r="FTF741" s="31"/>
      <c r="FTG741" s="31"/>
      <c r="FTH741" s="31"/>
      <c r="FTI741" s="31"/>
      <c r="FTJ741" s="31"/>
      <c r="FTK741" s="31"/>
      <c r="FTL741" s="31"/>
      <c r="FTM741" s="31"/>
      <c r="FTN741" s="31"/>
      <c r="FTO741" s="31"/>
      <c r="FTP741" s="31"/>
      <c r="FTQ741" s="31"/>
      <c r="FTR741" s="31"/>
      <c r="FTS741" s="31"/>
      <c r="FTT741" s="31"/>
      <c r="FTU741" s="31"/>
      <c r="FTV741" s="31"/>
      <c r="FTW741" s="31"/>
      <c r="FTX741" s="31"/>
      <c r="FTY741" s="31"/>
      <c r="FTZ741" s="31"/>
      <c r="FUA741" s="31"/>
      <c r="FUB741" s="31"/>
      <c r="FUC741" s="31"/>
      <c r="FUD741" s="31"/>
      <c r="FUE741" s="31"/>
      <c r="FUF741" s="31"/>
      <c r="FUG741" s="31"/>
      <c r="FUH741" s="31"/>
      <c r="FUI741" s="31"/>
      <c r="FUJ741" s="31"/>
      <c r="FUK741" s="31"/>
      <c r="FUL741" s="31"/>
      <c r="FUM741" s="31"/>
      <c r="FUN741" s="31"/>
      <c r="FUO741" s="31"/>
      <c r="FUP741" s="31"/>
      <c r="FUQ741" s="31"/>
      <c r="FUR741" s="31"/>
      <c r="FUS741" s="31"/>
      <c r="FUT741" s="31"/>
      <c r="FUU741" s="31"/>
      <c r="FUV741" s="31"/>
      <c r="FUW741" s="31"/>
      <c r="FUX741" s="31"/>
      <c r="FUY741" s="31"/>
      <c r="FUZ741" s="31"/>
      <c r="FVA741" s="31"/>
      <c r="FVB741" s="31"/>
      <c r="FVC741" s="31"/>
      <c r="FVD741" s="31"/>
      <c r="FVE741" s="31"/>
      <c r="FVF741" s="31"/>
      <c r="FVG741" s="31"/>
      <c r="FVH741" s="31"/>
      <c r="FVI741" s="31"/>
      <c r="FVJ741" s="31"/>
      <c r="FVK741" s="31"/>
      <c r="FVL741" s="31"/>
      <c r="FVM741" s="31"/>
      <c r="FVN741" s="31"/>
      <c r="FVO741" s="31"/>
      <c r="FVP741" s="31"/>
      <c r="FVQ741" s="31"/>
      <c r="FVR741" s="31"/>
      <c r="FVS741" s="31"/>
      <c r="FVT741" s="31"/>
      <c r="FVU741" s="31"/>
      <c r="FVV741" s="31"/>
      <c r="FVW741" s="31"/>
      <c r="FVX741" s="31"/>
      <c r="FVY741" s="31"/>
      <c r="FVZ741" s="31"/>
      <c r="FWA741" s="31"/>
      <c r="FWB741" s="31"/>
      <c r="FWC741" s="31"/>
      <c r="FWD741" s="31"/>
      <c r="FWE741" s="31"/>
      <c r="FWF741" s="31"/>
      <c r="FWG741" s="31"/>
      <c r="FWH741" s="31"/>
      <c r="FWI741" s="31"/>
      <c r="FWJ741" s="31"/>
      <c r="FWK741" s="31"/>
      <c r="FWL741" s="31"/>
      <c r="FWM741" s="31"/>
      <c r="FWN741" s="31"/>
      <c r="FWO741" s="31"/>
      <c r="FWP741" s="31"/>
      <c r="FWQ741" s="31"/>
      <c r="FWR741" s="31"/>
      <c r="FWS741" s="31"/>
      <c r="FWT741" s="31"/>
      <c r="FWU741" s="31"/>
      <c r="FWV741" s="31"/>
      <c r="FWW741" s="31"/>
      <c r="FWX741" s="31"/>
      <c r="FWY741" s="31"/>
      <c r="FWZ741" s="31"/>
      <c r="FXA741" s="31"/>
      <c r="FXB741" s="31"/>
      <c r="FXC741" s="31"/>
      <c r="FXD741" s="31"/>
      <c r="FXE741" s="31"/>
      <c r="FXF741" s="31"/>
      <c r="FXG741" s="31"/>
      <c r="FXH741" s="31"/>
      <c r="FXI741" s="31"/>
      <c r="FXJ741" s="31"/>
      <c r="FXK741" s="31"/>
      <c r="FXL741" s="31"/>
      <c r="FXM741" s="31"/>
      <c r="FXN741" s="31"/>
      <c r="FXO741" s="31"/>
      <c r="FXP741" s="31"/>
      <c r="FXQ741" s="31"/>
      <c r="FXR741" s="31"/>
      <c r="FXS741" s="31"/>
      <c r="FXT741" s="31"/>
      <c r="FXU741" s="31"/>
      <c r="FXV741" s="31"/>
      <c r="FXW741" s="31"/>
      <c r="FXX741" s="31"/>
      <c r="FXY741" s="31"/>
      <c r="FXZ741" s="31"/>
      <c r="FYA741" s="31"/>
      <c r="FYB741" s="31"/>
      <c r="FYC741" s="31"/>
      <c r="FYD741" s="31"/>
      <c r="FYE741" s="31"/>
      <c r="FYF741" s="31"/>
      <c r="FYG741" s="31"/>
      <c r="FYH741" s="31"/>
      <c r="FYI741" s="31"/>
      <c r="FYJ741" s="31"/>
      <c r="FYK741" s="31"/>
      <c r="FYL741" s="31"/>
      <c r="FYM741" s="31"/>
      <c r="FYN741" s="31"/>
      <c r="FYO741" s="31"/>
      <c r="FYP741" s="31"/>
      <c r="FYQ741" s="31"/>
      <c r="FYR741" s="31"/>
      <c r="FYS741" s="31"/>
      <c r="FYT741" s="31"/>
      <c r="FYU741" s="31"/>
      <c r="FYV741" s="31"/>
      <c r="FYW741" s="31"/>
      <c r="FYX741" s="31"/>
      <c r="FYY741" s="31"/>
      <c r="FYZ741" s="31"/>
      <c r="FZA741" s="31"/>
      <c r="FZB741" s="31"/>
      <c r="FZC741" s="31"/>
      <c r="FZD741" s="31"/>
      <c r="FZE741" s="31"/>
      <c r="FZF741" s="31"/>
      <c r="FZG741" s="31"/>
      <c r="FZH741" s="31"/>
      <c r="FZI741" s="31"/>
      <c r="FZJ741" s="31"/>
      <c r="FZK741" s="31"/>
      <c r="FZL741" s="31"/>
      <c r="FZM741" s="31"/>
      <c r="FZN741" s="31"/>
      <c r="FZO741" s="31"/>
      <c r="FZP741" s="31"/>
      <c r="FZQ741" s="31"/>
      <c r="FZR741" s="31"/>
      <c r="FZS741" s="31"/>
      <c r="FZT741" s="31"/>
      <c r="FZU741" s="31"/>
      <c r="FZV741" s="31"/>
      <c r="FZW741" s="31"/>
      <c r="FZX741" s="31"/>
      <c r="FZY741" s="31"/>
      <c r="FZZ741" s="31"/>
      <c r="GAA741" s="31"/>
      <c r="GAB741" s="31"/>
      <c r="GAC741" s="31"/>
      <c r="GAD741" s="31"/>
      <c r="GAE741" s="31"/>
      <c r="GAF741" s="31"/>
      <c r="GAG741" s="31"/>
      <c r="GAH741" s="31"/>
      <c r="GAI741" s="31"/>
      <c r="GAJ741" s="31"/>
      <c r="GAK741" s="31"/>
      <c r="GAL741" s="31"/>
      <c r="GAM741" s="31"/>
      <c r="GAN741" s="31"/>
      <c r="GAO741" s="31"/>
      <c r="GAP741" s="31"/>
      <c r="GAQ741" s="31"/>
      <c r="GAR741" s="31"/>
      <c r="GAS741" s="31"/>
      <c r="GAT741" s="31"/>
      <c r="GAU741" s="31"/>
      <c r="GAV741" s="31"/>
      <c r="GAW741" s="31"/>
      <c r="GAX741" s="31"/>
      <c r="GAY741" s="31"/>
      <c r="GAZ741" s="31"/>
      <c r="GBA741" s="31"/>
      <c r="GBB741" s="31"/>
      <c r="GBC741" s="31"/>
      <c r="GBD741" s="31"/>
      <c r="GBE741" s="31"/>
      <c r="GBF741" s="31"/>
      <c r="GBG741" s="31"/>
      <c r="GBH741" s="31"/>
      <c r="GBI741" s="31"/>
      <c r="GBJ741" s="31"/>
      <c r="GBK741" s="31"/>
      <c r="GBL741" s="31"/>
      <c r="GBM741" s="31"/>
      <c r="GBN741" s="31"/>
      <c r="GBO741" s="31"/>
      <c r="GBP741" s="31"/>
      <c r="GBQ741" s="31"/>
      <c r="GBR741" s="31"/>
      <c r="GBS741" s="31"/>
      <c r="GBT741" s="31"/>
      <c r="GBU741" s="31"/>
      <c r="GBV741" s="31"/>
      <c r="GBW741" s="31"/>
      <c r="GBX741" s="31"/>
      <c r="GBY741" s="31"/>
      <c r="GBZ741" s="31"/>
      <c r="GCA741" s="31"/>
      <c r="GCB741" s="31"/>
      <c r="GCC741" s="31"/>
      <c r="GCD741" s="31"/>
      <c r="GCE741" s="31"/>
      <c r="GCF741" s="31"/>
      <c r="GCG741" s="31"/>
      <c r="GCH741" s="31"/>
      <c r="GCI741" s="31"/>
      <c r="GCJ741" s="31"/>
      <c r="GCK741" s="31"/>
      <c r="GCL741" s="31"/>
      <c r="GCM741" s="31"/>
      <c r="GCN741" s="31"/>
      <c r="GCO741" s="31"/>
      <c r="GCP741" s="31"/>
      <c r="GCQ741" s="31"/>
      <c r="GCR741" s="31"/>
      <c r="GCS741" s="31"/>
      <c r="GCT741" s="31"/>
      <c r="GCU741" s="31"/>
      <c r="GCV741" s="31"/>
      <c r="GCW741" s="31"/>
      <c r="GCX741" s="31"/>
      <c r="GCY741" s="31"/>
      <c r="GCZ741" s="31"/>
      <c r="GDA741" s="31"/>
      <c r="GDB741" s="31"/>
      <c r="GDC741" s="31"/>
      <c r="GDD741" s="31"/>
      <c r="GDE741" s="31"/>
      <c r="GDF741" s="31"/>
      <c r="GDG741" s="31"/>
      <c r="GDH741" s="31"/>
      <c r="GDI741" s="31"/>
      <c r="GDJ741" s="31"/>
      <c r="GDK741" s="31"/>
      <c r="GDL741" s="31"/>
      <c r="GDM741" s="31"/>
      <c r="GDN741" s="31"/>
      <c r="GDO741" s="31"/>
      <c r="GDP741" s="31"/>
      <c r="GDQ741" s="31"/>
      <c r="GDR741" s="31"/>
      <c r="GDS741" s="31"/>
      <c r="GDT741" s="31"/>
      <c r="GDU741" s="31"/>
      <c r="GDV741" s="31"/>
      <c r="GDW741" s="31"/>
      <c r="GDX741" s="31"/>
      <c r="GDY741" s="31"/>
      <c r="GDZ741" s="31"/>
      <c r="GEA741" s="31"/>
      <c r="GEB741" s="31"/>
      <c r="GEC741" s="31"/>
      <c r="GED741" s="31"/>
      <c r="GEE741" s="31"/>
      <c r="GEF741" s="31"/>
      <c r="GEG741" s="31"/>
      <c r="GEH741" s="31"/>
      <c r="GEI741" s="31"/>
      <c r="GEJ741" s="31"/>
      <c r="GEK741" s="31"/>
      <c r="GEL741" s="31"/>
      <c r="GEM741" s="31"/>
      <c r="GEN741" s="31"/>
      <c r="GEO741" s="31"/>
      <c r="GEP741" s="31"/>
      <c r="GEQ741" s="31"/>
      <c r="GER741" s="31"/>
      <c r="GES741" s="31"/>
      <c r="GET741" s="31"/>
      <c r="GEU741" s="31"/>
      <c r="GEV741" s="31"/>
      <c r="GEW741" s="31"/>
      <c r="GEX741" s="31"/>
      <c r="GEY741" s="31"/>
      <c r="GEZ741" s="31"/>
      <c r="GFA741" s="31"/>
      <c r="GFB741" s="31"/>
      <c r="GFC741" s="31"/>
      <c r="GFD741" s="31"/>
      <c r="GFE741" s="31"/>
      <c r="GFF741" s="31"/>
      <c r="GFG741" s="31"/>
      <c r="GFH741" s="31"/>
      <c r="GFI741" s="31"/>
      <c r="GFJ741" s="31"/>
      <c r="GFK741" s="31"/>
      <c r="GFL741" s="31"/>
      <c r="GFM741" s="31"/>
      <c r="GFN741" s="31"/>
      <c r="GFO741" s="31"/>
      <c r="GFP741" s="31"/>
      <c r="GFQ741" s="31"/>
      <c r="GFR741" s="31"/>
      <c r="GFS741" s="31"/>
      <c r="GFT741" s="31"/>
      <c r="GFU741" s="31"/>
      <c r="GFV741" s="31"/>
      <c r="GFW741" s="31"/>
      <c r="GFX741" s="31"/>
      <c r="GFY741" s="31"/>
      <c r="GFZ741" s="31"/>
      <c r="GGA741" s="31"/>
      <c r="GGB741" s="31"/>
      <c r="GGC741" s="31"/>
      <c r="GGD741" s="31"/>
      <c r="GGE741" s="31"/>
      <c r="GGF741" s="31"/>
      <c r="GGG741" s="31"/>
      <c r="GGH741" s="31"/>
      <c r="GGI741" s="31"/>
      <c r="GGJ741" s="31"/>
      <c r="GGK741" s="31"/>
      <c r="GGL741" s="31"/>
      <c r="GGM741" s="31"/>
      <c r="GGN741" s="31"/>
      <c r="GGO741" s="31"/>
      <c r="GGP741" s="31"/>
      <c r="GGQ741" s="31"/>
      <c r="GGR741" s="31"/>
      <c r="GGS741" s="31"/>
      <c r="GGT741" s="31"/>
      <c r="GGU741" s="31"/>
      <c r="GGV741" s="31"/>
      <c r="GGW741" s="31"/>
      <c r="GGX741" s="31"/>
      <c r="GGY741" s="31"/>
      <c r="GGZ741" s="31"/>
      <c r="GHA741" s="31"/>
      <c r="GHB741" s="31"/>
      <c r="GHC741" s="31"/>
      <c r="GHD741" s="31"/>
      <c r="GHE741" s="31"/>
      <c r="GHF741" s="31"/>
      <c r="GHG741" s="31"/>
      <c r="GHH741" s="31"/>
      <c r="GHI741" s="31"/>
      <c r="GHJ741" s="31"/>
      <c r="GHK741" s="31"/>
      <c r="GHL741" s="31"/>
      <c r="GHM741" s="31"/>
      <c r="GHN741" s="31"/>
      <c r="GHO741" s="31"/>
      <c r="GHP741" s="31"/>
      <c r="GHQ741" s="31"/>
      <c r="GHR741" s="31"/>
      <c r="GHS741" s="31"/>
      <c r="GHT741" s="31"/>
      <c r="GHU741" s="31"/>
      <c r="GHV741" s="31"/>
      <c r="GHW741" s="31"/>
      <c r="GHX741" s="31"/>
      <c r="GHY741" s="31"/>
      <c r="GHZ741" s="31"/>
      <c r="GIA741" s="31"/>
      <c r="GIB741" s="31"/>
      <c r="GIC741" s="31"/>
      <c r="GID741" s="31"/>
      <c r="GIE741" s="31"/>
      <c r="GIF741" s="31"/>
      <c r="GIG741" s="31"/>
      <c r="GIH741" s="31"/>
      <c r="GII741" s="31"/>
      <c r="GIJ741" s="31"/>
      <c r="GIK741" s="31"/>
      <c r="GIL741" s="31"/>
      <c r="GIM741" s="31"/>
      <c r="GIN741" s="31"/>
      <c r="GIO741" s="31"/>
      <c r="GIP741" s="31"/>
      <c r="GIQ741" s="31"/>
      <c r="GIR741" s="31"/>
      <c r="GIS741" s="31"/>
      <c r="GIT741" s="31"/>
      <c r="GIU741" s="31"/>
      <c r="GIV741" s="31"/>
      <c r="GIW741" s="31"/>
      <c r="GIX741" s="31"/>
      <c r="GIY741" s="31"/>
      <c r="GIZ741" s="31"/>
      <c r="GJA741" s="31"/>
      <c r="GJB741" s="31"/>
      <c r="GJC741" s="31"/>
      <c r="GJD741" s="31"/>
      <c r="GJE741" s="31"/>
      <c r="GJF741" s="31"/>
      <c r="GJG741" s="31"/>
      <c r="GJH741" s="31"/>
      <c r="GJI741" s="31"/>
      <c r="GJJ741" s="31"/>
      <c r="GJK741" s="31"/>
      <c r="GJL741" s="31"/>
      <c r="GJM741" s="31"/>
      <c r="GJN741" s="31"/>
      <c r="GJO741" s="31"/>
      <c r="GJP741" s="31"/>
      <c r="GJQ741" s="31"/>
      <c r="GJR741" s="31"/>
      <c r="GJS741" s="31"/>
      <c r="GJT741" s="31"/>
      <c r="GJU741" s="31"/>
      <c r="GJV741" s="31"/>
      <c r="GJW741" s="31"/>
      <c r="GJX741" s="31"/>
      <c r="GJY741" s="31"/>
      <c r="GJZ741" s="31"/>
      <c r="GKA741" s="31"/>
      <c r="GKB741" s="31"/>
      <c r="GKC741" s="31"/>
      <c r="GKD741" s="31"/>
      <c r="GKE741" s="31"/>
      <c r="GKF741" s="31"/>
      <c r="GKG741" s="31"/>
      <c r="GKH741" s="31"/>
      <c r="GKI741" s="31"/>
      <c r="GKJ741" s="31"/>
      <c r="GKK741" s="31"/>
      <c r="GKL741" s="31"/>
      <c r="GKM741" s="31"/>
      <c r="GKN741" s="31"/>
      <c r="GKO741" s="31"/>
      <c r="GKP741" s="31"/>
      <c r="GKQ741" s="31"/>
      <c r="GKR741" s="31"/>
      <c r="GKS741" s="31"/>
      <c r="GKT741" s="31"/>
      <c r="GKU741" s="31"/>
      <c r="GKV741" s="31"/>
      <c r="GKW741" s="31"/>
      <c r="GKX741" s="31"/>
      <c r="GKY741" s="31"/>
      <c r="GKZ741" s="31"/>
      <c r="GLA741" s="31"/>
      <c r="GLB741" s="31"/>
      <c r="GLC741" s="31"/>
      <c r="GLD741" s="31"/>
      <c r="GLE741" s="31"/>
      <c r="GLF741" s="31"/>
      <c r="GLG741" s="31"/>
      <c r="GLH741" s="31"/>
      <c r="GLI741" s="31"/>
      <c r="GLJ741" s="31"/>
      <c r="GLK741" s="31"/>
      <c r="GLL741" s="31"/>
      <c r="GLM741" s="31"/>
      <c r="GLN741" s="31"/>
      <c r="GLO741" s="31"/>
      <c r="GLP741" s="31"/>
      <c r="GLQ741" s="31"/>
      <c r="GLR741" s="31"/>
      <c r="GLS741" s="31"/>
      <c r="GLT741" s="31"/>
      <c r="GLU741" s="31"/>
      <c r="GLV741" s="31"/>
      <c r="GLW741" s="31"/>
      <c r="GLX741" s="31"/>
      <c r="GLY741" s="31"/>
      <c r="GLZ741" s="31"/>
      <c r="GMA741" s="31"/>
      <c r="GMB741" s="31"/>
      <c r="GMC741" s="31"/>
      <c r="GMD741" s="31"/>
      <c r="GME741" s="31"/>
      <c r="GMF741" s="31"/>
      <c r="GMG741" s="31"/>
      <c r="GMH741" s="31"/>
      <c r="GMI741" s="31"/>
      <c r="GMJ741" s="31"/>
      <c r="GMK741" s="31"/>
      <c r="GML741" s="31"/>
      <c r="GMM741" s="31"/>
      <c r="GMN741" s="31"/>
      <c r="GMO741" s="31"/>
      <c r="GMP741" s="31"/>
      <c r="GMQ741" s="31"/>
      <c r="GMR741" s="31"/>
      <c r="GMS741" s="31"/>
      <c r="GMT741" s="31"/>
      <c r="GMU741" s="31"/>
      <c r="GMV741" s="31"/>
      <c r="GMW741" s="31"/>
      <c r="GMX741" s="31"/>
      <c r="GMY741" s="31"/>
      <c r="GMZ741" s="31"/>
      <c r="GNA741" s="31"/>
      <c r="GNB741" s="31"/>
      <c r="GNC741" s="31"/>
      <c r="GND741" s="31"/>
      <c r="GNE741" s="31"/>
      <c r="GNF741" s="31"/>
      <c r="GNG741" s="31"/>
      <c r="GNH741" s="31"/>
      <c r="GNI741" s="31"/>
      <c r="GNJ741" s="31"/>
      <c r="GNK741" s="31"/>
      <c r="GNL741" s="31"/>
      <c r="GNM741" s="31"/>
      <c r="GNN741" s="31"/>
      <c r="GNO741" s="31"/>
      <c r="GNP741" s="31"/>
      <c r="GNQ741" s="31"/>
      <c r="GNR741" s="31"/>
      <c r="GNS741" s="31"/>
      <c r="GNT741" s="31"/>
      <c r="GNU741" s="31"/>
      <c r="GNV741" s="31"/>
      <c r="GNW741" s="31"/>
      <c r="GNX741" s="31"/>
      <c r="GNY741" s="31"/>
      <c r="GNZ741" s="31"/>
      <c r="GOA741" s="31"/>
      <c r="GOB741" s="31"/>
      <c r="GOC741" s="31"/>
      <c r="GOD741" s="31"/>
      <c r="GOE741" s="31"/>
      <c r="GOF741" s="31"/>
      <c r="GOG741" s="31"/>
      <c r="GOH741" s="31"/>
      <c r="GOI741" s="31"/>
      <c r="GOJ741" s="31"/>
      <c r="GOK741" s="31"/>
      <c r="GOL741" s="31"/>
      <c r="GOM741" s="31"/>
      <c r="GON741" s="31"/>
      <c r="GOO741" s="31"/>
      <c r="GOP741" s="31"/>
      <c r="GOQ741" s="31"/>
      <c r="GOR741" s="31"/>
      <c r="GOS741" s="31"/>
      <c r="GOT741" s="31"/>
      <c r="GOU741" s="31"/>
      <c r="GOV741" s="31"/>
      <c r="GOW741" s="31"/>
      <c r="GOX741" s="31"/>
      <c r="GOY741" s="31"/>
      <c r="GOZ741" s="31"/>
      <c r="GPA741" s="31"/>
      <c r="GPB741" s="31"/>
      <c r="GPC741" s="31"/>
      <c r="GPD741" s="31"/>
      <c r="GPE741" s="31"/>
      <c r="GPF741" s="31"/>
      <c r="GPG741" s="31"/>
      <c r="GPH741" s="31"/>
      <c r="GPI741" s="31"/>
      <c r="GPJ741" s="31"/>
      <c r="GPK741" s="31"/>
      <c r="GPL741" s="31"/>
      <c r="GPM741" s="31"/>
      <c r="GPN741" s="31"/>
      <c r="GPO741" s="31"/>
      <c r="GPP741" s="31"/>
      <c r="GPQ741" s="31"/>
      <c r="GPR741" s="31"/>
      <c r="GPS741" s="31"/>
      <c r="GPT741" s="31"/>
      <c r="GPU741" s="31"/>
      <c r="GPV741" s="31"/>
      <c r="GPW741" s="31"/>
      <c r="GPX741" s="31"/>
      <c r="GPY741" s="31"/>
      <c r="GPZ741" s="31"/>
      <c r="GQA741" s="31"/>
      <c r="GQB741" s="31"/>
      <c r="GQC741" s="31"/>
      <c r="GQD741" s="31"/>
      <c r="GQE741" s="31"/>
      <c r="GQF741" s="31"/>
      <c r="GQG741" s="31"/>
      <c r="GQH741" s="31"/>
      <c r="GQI741" s="31"/>
      <c r="GQJ741" s="31"/>
      <c r="GQK741" s="31"/>
      <c r="GQL741" s="31"/>
      <c r="GQM741" s="31"/>
      <c r="GQN741" s="31"/>
      <c r="GQO741" s="31"/>
      <c r="GQP741" s="31"/>
      <c r="GQQ741" s="31"/>
      <c r="GQR741" s="31"/>
      <c r="GQS741" s="31"/>
      <c r="GQT741" s="31"/>
      <c r="GQU741" s="31"/>
      <c r="GQV741" s="31"/>
      <c r="GQW741" s="31"/>
      <c r="GQX741" s="31"/>
      <c r="GQY741" s="31"/>
      <c r="GQZ741" s="31"/>
      <c r="GRA741" s="31"/>
      <c r="GRB741" s="31"/>
      <c r="GRC741" s="31"/>
      <c r="GRD741" s="31"/>
      <c r="GRE741" s="31"/>
      <c r="GRF741" s="31"/>
      <c r="GRG741" s="31"/>
      <c r="GRH741" s="31"/>
      <c r="GRI741" s="31"/>
      <c r="GRJ741" s="31"/>
      <c r="GRK741" s="31"/>
      <c r="GRL741" s="31"/>
      <c r="GRM741" s="31"/>
      <c r="GRN741" s="31"/>
      <c r="GRO741" s="31"/>
      <c r="GRP741" s="31"/>
      <c r="GRQ741" s="31"/>
      <c r="GRR741" s="31"/>
      <c r="GRS741" s="31"/>
      <c r="GRT741" s="31"/>
      <c r="GRU741" s="31"/>
      <c r="GRV741" s="31"/>
      <c r="GRW741" s="31"/>
      <c r="GRX741" s="31"/>
      <c r="GRY741" s="31"/>
      <c r="GRZ741" s="31"/>
      <c r="GSA741" s="31"/>
      <c r="GSB741" s="31"/>
      <c r="GSC741" s="31"/>
      <c r="GSD741" s="31"/>
      <c r="GSE741" s="31"/>
      <c r="GSF741" s="31"/>
      <c r="GSG741" s="31"/>
      <c r="GSH741" s="31"/>
      <c r="GSI741" s="31"/>
      <c r="GSJ741" s="31"/>
      <c r="GSK741" s="31"/>
      <c r="GSL741" s="31"/>
      <c r="GSM741" s="31"/>
      <c r="GSN741" s="31"/>
      <c r="GSO741" s="31"/>
      <c r="GSP741" s="31"/>
      <c r="GSQ741" s="31"/>
      <c r="GSR741" s="31"/>
      <c r="GSS741" s="31"/>
      <c r="GST741" s="31"/>
      <c r="GSU741" s="31"/>
      <c r="GSV741" s="31"/>
      <c r="GSW741" s="31"/>
      <c r="GSX741" s="31"/>
      <c r="GSY741" s="31"/>
      <c r="GSZ741" s="31"/>
      <c r="GTA741" s="31"/>
      <c r="GTB741" s="31"/>
      <c r="GTC741" s="31"/>
      <c r="GTD741" s="31"/>
      <c r="GTE741" s="31"/>
      <c r="GTF741" s="31"/>
      <c r="GTG741" s="31"/>
      <c r="GTH741" s="31"/>
      <c r="GTI741" s="31"/>
      <c r="GTJ741" s="31"/>
      <c r="GTK741" s="31"/>
      <c r="GTL741" s="31"/>
      <c r="GTM741" s="31"/>
      <c r="GTN741" s="31"/>
      <c r="GTO741" s="31"/>
      <c r="GTP741" s="31"/>
      <c r="GTQ741" s="31"/>
      <c r="GTR741" s="31"/>
      <c r="GTS741" s="31"/>
      <c r="GTT741" s="31"/>
      <c r="GTU741" s="31"/>
      <c r="GTV741" s="31"/>
      <c r="GTW741" s="31"/>
      <c r="GTX741" s="31"/>
      <c r="GTY741" s="31"/>
      <c r="GTZ741" s="31"/>
      <c r="GUA741" s="31"/>
      <c r="GUB741" s="31"/>
      <c r="GUC741" s="31"/>
      <c r="GUD741" s="31"/>
      <c r="GUE741" s="31"/>
      <c r="GUF741" s="31"/>
      <c r="GUG741" s="31"/>
      <c r="GUH741" s="31"/>
      <c r="GUI741" s="31"/>
      <c r="GUJ741" s="31"/>
      <c r="GUK741" s="31"/>
      <c r="GUL741" s="31"/>
      <c r="GUM741" s="31"/>
      <c r="GUN741" s="31"/>
      <c r="GUO741" s="31"/>
      <c r="GUP741" s="31"/>
      <c r="GUQ741" s="31"/>
      <c r="GUR741" s="31"/>
      <c r="GUS741" s="31"/>
      <c r="GUT741" s="31"/>
      <c r="GUU741" s="31"/>
      <c r="GUV741" s="31"/>
      <c r="GUW741" s="31"/>
      <c r="GUX741" s="31"/>
      <c r="GUY741" s="31"/>
      <c r="GUZ741" s="31"/>
      <c r="GVA741" s="31"/>
      <c r="GVB741" s="31"/>
      <c r="GVC741" s="31"/>
      <c r="GVD741" s="31"/>
      <c r="GVE741" s="31"/>
      <c r="GVF741" s="31"/>
      <c r="GVG741" s="31"/>
      <c r="GVH741" s="31"/>
      <c r="GVI741" s="31"/>
      <c r="GVJ741" s="31"/>
      <c r="GVK741" s="31"/>
      <c r="GVL741" s="31"/>
      <c r="GVM741" s="31"/>
      <c r="GVN741" s="31"/>
      <c r="GVO741" s="31"/>
      <c r="GVP741" s="31"/>
      <c r="GVQ741" s="31"/>
      <c r="GVR741" s="31"/>
      <c r="GVS741" s="31"/>
      <c r="GVT741" s="31"/>
      <c r="GVU741" s="31"/>
      <c r="GVV741" s="31"/>
      <c r="GVW741" s="31"/>
      <c r="GVX741" s="31"/>
      <c r="GVY741" s="31"/>
      <c r="GVZ741" s="31"/>
      <c r="GWA741" s="31"/>
      <c r="GWB741" s="31"/>
      <c r="GWC741" s="31"/>
      <c r="GWD741" s="31"/>
      <c r="GWE741" s="31"/>
      <c r="GWF741" s="31"/>
      <c r="GWG741" s="31"/>
      <c r="GWH741" s="31"/>
      <c r="GWI741" s="31"/>
      <c r="GWJ741" s="31"/>
      <c r="GWK741" s="31"/>
      <c r="GWL741" s="31"/>
      <c r="GWM741" s="31"/>
      <c r="GWN741" s="31"/>
      <c r="GWO741" s="31"/>
      <c r="GWP741" s="31"/>
      <c r="GWQ741" s="31"/>
      <c r="GWR741" s="31"/>
      <c r="GWS741" s="31"/>
      <c r="GWT741" s="31"/>
      <c r="GWU741" s="31"/>
      <c r="GWV741" s="31"/>
      <c r="GWW741" s="31"/>
      <c r="GWX741" s="31"/>
      <c r="GWY741" s="31"/>
      <c r="GWZ741" s="31"/>
      <c r="GXA741" s="31"/>
      <c r="GXB741" s="31"/>
      <c r="GXC741" s="31"/>
      <c r="GXD741" s="31"/>
      <c r="GXE741" s="31"/>
      <c r="GXF741" s="31"/>
      <c r="GXG741" s="31"/>
      <c r="GXH741" s="31"/>
      <c r="GXI741" s="31"/>
      <c r="GXJ741" s="31"/>
      <c r="GXK741" s="31"/>
      <c r="GXL741" s="31"/>
      <c r="GXM741" s="31"/>
      <c r="GXN741" s="31"/>
      <c r="GXO741" s="31"/>
      <c r="GXP741" s="31"/>
      <c r="GXQ741" s="31"/>
      <c r="GXR741" s="31"/>
      <c r="GXS741" s="31"/>
      <c r="GXT741" s="31"/>
      <c r="GXU741" s="31"/>
      <c r="GXV741" s="31"/>
      <c r="GXW741" s="31"/>
      <c r="GXX741" s="31"/>
      <c r="GXY741" s="31"/>
      <c r="GXZ741" s="31"/>
      <c r="GYA741" s="31"/>
      <c r="GYB741" s="31"/>
      <c r="GYC741" s="31"/>
      <c r="GYD741" s="31"/>
      <c r="GYE741" s="31"/>
      <c r="GYF741" s="31"/>
      <c r="GYG741" s="31"/>
      <c r="GYH741" s="31"/>
      <c r="GYI741" s="31"/>
      <c r="GYJ741" s="31"/>
      <c r="GYK741" s="31"/>
      <c r="GYL741" s="31"/>
      <c r="GYM741" s="31"/>
      <c r="GYN741" s="31"/>
      <c r="GYO741" s="31"/>
      <c r="GYP741" s="31"/>
      <c r="GYQ741" s="31"/>
      <c r="GYR741" s="31"/>
      <c r="GYS741" s="31"/>
      <c r="GYT741" s="31"/>
      <c r="GYU741" s="31"/>
      <c r="GYV741" s="31"/>
      <c r="GYW741" s="31"/>
      <c r="GYX741" s="31"/>
      <c r="GYY741" s="31"/>
      <c r="GYZ741" s="31"/>
      <c r="GZA741" s="31"/>
      <c r="GZB741" s="31"/>
      <c r="GZC741" s="31"/>
      <c r="GZD741" s="31"/>
      <c r="GZE741" s="31"/>
      <c r="GZF741" s="31"/>
      <c r="GZG741" s="31"/>
      <c r="GZH741" s="31"/>
      <c r="GZI741" s="31"/>
      <c r="GZJ741" s="31"/>
      <c r="GZK741" s="31"/>
      <c r="GZL741" s="31"/>
      <c r="GZM741" s="31"/>
      <c r="GZN741" s="31"/>
      <c r="GZO741" s="31"/>
      <c r="GZP741" s="31"/>
      <c r="GZQ741" s="31"/>
      <c r="GZR741" s="31"/>
      <c r="GZS741" s="31"/>
      <c r="GZT741" s="31"/>
      <c r="GZU741" s="31"/>
      <c r="GZV741" s="31"/>
      <c r="GZW741" s="31"/>
      <c r="GZX741" s="31"/>
      <c r="GZY741" s="31"/>
      <c r="GZZ741" s="31"/>
      <c r="HAA741" s="31"/>
      <c r="HAB741" s="31"/>
      <c r="HAC741" s="31"/>
      <c r="HAD741" s="31"/>
      <c r="HAE741" s="31"/>
      <c r="HAF741" s="31"/>
      <c r="HAG741" s="31"/>
      <c r="HAH741" s="31"/>
      <c r="HAI741" s="31"/>
      <c r="HAJ741" s="31"/>
      <c r="HAK741" s="31"/>
      <c r="HAL741" s="31"/>
      <c r="HAM741" s="31"/>
      <c r="HAN741" s="31"/>
      <c r="HAO741" s="31"/>
      <c r="HAP741" s="31"/>
      <c r="HAQ741" s="31"/>
      <c r="HAR741" s="31"/>
      <c r="HAS741" s="31"/>
      <c r="HAT741" s="31"/>
      <c r="HAU741" s="31"/>
      <c r="HAV741" s="31"/>
      <c r="HAW741" s="31"/>
      <c r="HAX741" s="31"/>
      <c r="HAY741" s="31"/>
      <c r="HAZ741" s="31"/>
      <c r="HBA741" s="31"/>
      <c r="HBB741" s="31"/>
      <c r="HBC741" s="31"/>
      <c r="HBD741" s="31"/>
      <c r="HBE741" s="31"/>
      <c r="HBF741" s="31"/>
      <c r="HBG741" s="31"/>
      <c r="HBH741" s="31"/>
      <c r="HBI741" s="31"/>
      <c r="HBJ741" s="31"/>
      <c r="HBK741" s="31"/>
      <c r="HBL741" s="31"/>
      <c r="HBM741" s="31"/>
      <c r="HBN741" s="31"/>
      <c r="HBO741" s="31"/>
      <c r="HBP741" s="31"/>
      <c r="HBQ741" s="31"/>
      <c r="HBR741" s="31"/>
      <c r="HBS741" s="31"/>
      <c r="HBT741" s="31"/>
      <c r="HBU741" s="31"/>
      <c r="HBV741" s="31"/>
      <c r="HBW741" s="31"/>
      <c r="HBX741" s="31"/>
      <c r="HBY741" s="31"/>
      <c r="HBZ741" s="31"/>
      <c r="HCA741" s="31"/>
      <c r="HCB741" s="31"/>
      <c r="HCC741" s="31"/>
      <c r="HCD741" s="31"/>
      <c r="HCE741" s="31"/>
      <c r="HCF741" s="31"/>
      <c r="HCG741" s="31"/>
      <c r="HCH741" s="31"/>
      <c r="HCI741" s="31"/>
      <c r="HCJ741" s="31"/>
      <c r="HCK741" s="31"/>
      <c r="HCL741" s="31"/>
      <c r="HCM741" s="31"/>
      <c r="HCN741" s="31"/>
      <c r="HCO741" s="31"/>
      <c r="HCP741" s="31"/>
      <c r="HCQ741" s="31"/>
      <c r="HCR741" s="31"/>
      <c r="HCS741" s="31"/>
      <c r="HCT741" s="31"/>
      <c r="HCU741" s="31"/>
      <c r="HCV741" s="31"/>
      <c r="HCW741" s="31"/>
      <c r="HCX741" s="31"/>
      <c r="HCY741" s="31"/>
      <c r="HCZ741" s="31"/>
      <c r="HDA741" s="31"/>
      <c r="HDB741" s="31"/>
      <c r="HDC741" s="31"/>
      <c r="HDD741" s="31"/>
      <c r="HDE741" s="31"/>
      <c r="HDF741" s="31"/>
      <c r="HDG741" s="31"/>
      <c r="HDH741" s="31"/>
      <c r="HDI741" s="31"/>
      <c r="HDJ741" s="31"/>
      <c r="HDK741" s="31"/>
      <c r="HDL741" s="31"/>
      <c r="HDM741" s="31"/>
      <c r="HDN741" s="31"/>
      <c r="HDO741" s="31"/>
      <c r="HDP741" s="31"/>
      <c r="HDQ741" s="31"/>
      <c r="HDR741" s="31"/>
      <c r="HDS741" s="31"/>
      <c r="HDT741" s="31"/>
      <c r="HDU741" s="31"/>
      <c r="HDV741" s="31"/>
      <c r="HDW741" s="31"/>
      <c r="HDX741" s="31"/>
      <c r="HDY741" s="31"/>
      <c r="HDZ741" s="31"/>
      <c r="HEA741" s="31"/>
      <c r="HEB741" s="31"/>
      <c r="HEC741" s="31"/>
      <c r="HED741" s="31"/>
      <c r="HEE741" s="31"/>
      <c r="HEF741" s="31"/>
      <c r="HEG741" s="31"/>
      <c r="HEH741" s="31"/>
      <c r="HEI741" s="31"/>
      <c r="HEJ741" s="31"/>
      <c r="HEK741" s="31"/>
      <c r="HEL741" s="31"/>
      <c r="HEM741" s="31"/>
      <c r="HEN741" s="31"/>
      <c r="HEO741" s="31"/>
      <c r="HEP741" s="31"/>
      <c r="HEQ741" s="31"/>
      <c r="HER741" s="31"/>
      <c r="HES741" s="31"/>
      <c r="HET741" s="31"/>
      <c r="HEU741" s="31"/>
      <c r="HEV741" s="31"/>
      <c r="HEW741" s="31"/>
      <c r="HEX741" s="31"/>
      <c r="HEY741" s="31"/>
      <c r="HEZ741" s="31"/>
      <c r="HFA741" s="31"/>
      <c r="HFB741" s="31"/>
      <c r="HFC741" s="31"/>
      <c r="HFD741" s="31"/>
      <c r="HFE741" s="31"/>
      <c r="HFF741" s="31"/>
      <c r="HFG741" s="31"/>
      <c r="HFH741" s="31"/>
      <c r="HFI741" s="31"/>
      <c r="HFJ741" s="31"/>
      <c r="HFK741" s="31"/>
      <c r="HFL741" s="31"/>
      <c r="HFM741" s="31"/>
      <c r="HFN741" s="31"/>
      <c r="HFO741" s="31"/>
      <c r="HFP741" s="31"/>
      <c r="HFQ741" s="31"/>
      <c r="HFR741" s="31"/>
      <c r="HFS741" s="31"/>
      <c r="HFT741" s="31"/>
      <c r="HFU741" s="31"/>
      <c r="HFV741" s="31"/>
      <c r="HFW741" s="31"/>
      <c r="HFX741" s="31"/>
      <c r="HFY741" s="31"/>
      <c r="HFZ741" s="31"/>
      <c r="HGA741" s="31"/>
      <c r="HGB741" s="31"/>
      <c r="HGC741" s="31"/>
      <c r="HGD741" s="31"/>
      <c r="HGE741" s="31"/>
      <c r="HGF741" s="31"/>
      <c r="HGG741" s="31"/>
      <c r="HGH741" s="31"/>
      <c r="HGI741" s="31"/>
      <c r="HGJ741" s="31"/>
      <c r="HGK741" s="31"/>
      <c r="HGL741" s="31"/>
      <c r="HGM741" s="31"/>
      <c r="HGN741" s="31"/>
      <c r="HGO741" s="31"/>
      <c r="HGP741" s="31"/>
      <c r="HGQ741" s="31"/>
      <c r="HGR741" s="31"/>
      <c r="HGS741" s="31"/>
      <c r="HGT741" s="31"/>
      <c r="HGU741" s="31"/>
      <c r="HGV741" s="31"/>
      <c r="HGW741" s="31"/>
      <c r="HGX741" s="31"/>
      <c r="HGY741" s="31"/>
      <c r="HGZ741" s="31"/>
      <c r="HHA741" s="31"/>
      <c r="HHB741" s="31"/>
      <c r="HHC741" s="31"/>
      <c r="HHD741" s="31"/>
      <c r="HHE741" s="31"/>
      <c r="HHF741" s="31"/>
      <c r="HHG741" s="31"/>
      <c r="HHH741" s="31"/>
      <c r="HHI741" s="31"/>
      <c r="HHJ741" s="31"/>
      <c r="HHK741" s="31"/>
      <c r="HHL741" s="31"/>
      <c r="HHM741" s="31"/>
      <c r="HHN741" s="31"/>
      <c r="HHO741" s="31"/>
      <c r="HHP741" s="31"/>
      <c r="HHQ741" s="31"/>
      <c r="HHR741" s="31"/>
      <c r="HHS741" s="31"/>
      <c r="HHT741" s="31"/>
      <c r="HHU741" s="31"/>
      <c r="HHV741" s="31"/>
      <c r="HHW741" s="31"/>
      <c r="HHX741" s="31"/>
      <c r="HHY741" s="31"/>
      <c r="HHZ741" s="31"/>
      <c r="HIA741" s="31"/>
      <c r="HIB741" s="31"/>
      <c r="HIC741" s="31"/>
      <c r="HID741" s="31"/>
      <c r="HIE741" s="31"/>
      <c r="HIF741" s="31"/>
      <c r="HIG741" s="31"/>
      <c r="HIH741" s="31"/>
      <c r="HII741" s="31"/>
      <c r="HIJ741" s="31"/>
      <c r="HIK741" s="31"/>
      <c r="HIL741" s="31"/>
      <c r="HIM741" s="31"/>
      <c r="HIN741" s="31"/>
      <c r="HIO741" s="31"/>
      <c r="HIP741" s="31"/>
      <c r="HIQ741" s="31"/>
      <c r="HIR741" s="31"/>
      <c r="HIS741" s="31"/>
      <c r="HIT741" s="31"/>
      <c r="HIU741" s="31"/>
      <c r="HIV741" s="31"/>
      <c r="HIW741" s="31"/>
      <c r="HIX741" s="31"/>
      <c r="HIY741" s="31"/>
      <c r="HIZ741" s="31"/>
      <c r="HJA741" s="31"/>
      <c r="HJB741" s="31"/>
      <c r="HJC741" s="31"/>
      <c r="HJD741" s="31"/>
      <c r="HJE741" s="31"/>
      <c r="HJF741" s="31"/>
      <c r="HJG741" s="31"/>
      <c r="HJH741" s="31"/>
      <c r="HJI741" s="31"/>
      <c r="HJJ741" s="31"/>
      <c r="HJK741" s="31"/>
      <c r="HJL741" s="31"/>
      <c r="HJM741" s="31"/>
      <c r="HJN741" s="31"/>
      <c r="HJO741" s="31"/>
      <c r="HJP741" s="31"/>
      <c r="HJQ741" s="31"/>
      <c r="HJR741" s="31"/>
      <c r="HJS741" s="31"/>
      <c r="HJT741" s="31"/>
      <c r="HJU741" s="31"/>
      <c r="HJV741" s="31"/>
      <c r="HJW741" s="31"/>
      <c r="HJX741" s="31"/>
      <c r="HJY741" s="31"/>
      <c r="HJZ741" s="31"/>
      <c r="HKA741" s="31"/>
      <c r="HKB741" s="31"/>
      <c r="HKC741" s="31"/>
      <c r="HKD741" s="31"/>
      <c r="HKE741" s="31"/>
      <c r="HKF741" s="31"/>
      <c r="HKG741" s="31"/>
      <c r="HKH741" s="31"/>
      <c r="HKI741" s="31"/>
      <c r="HKJ741" s="31"/>
      <c r="HKK741" s="31"/>
      <c r="HKL741" s="31"/>
      <c r="HKM741" s="31"/>
      <c r="HKN741" s="31"/>
      <c r="HKO741" s="31"/>
      <c r="HKP741" s="31"/>
      <c r="HKQ741" s="31"/>
      <c r="HKR741" s="31"/>
      <c r="HKS741" s="31"/>
      <c r="HKT741" s="31"/>
      <c r="HKU741" s="31"/>
      <c r="HKV741" s="31"/>
      <c r="HKW741" s="31"/>
      <c r="HKX741" s="31"/>
      <c r="HKY741" s="31"/>
      <c r="HKZ741" s="31"/>
      <c r="HLA741" s="31"/>
      <c r="HLB741" s="31"/>
      <c r="HLC741" s="31"/>
      <c r="HLD741" s="31"/>
      <c r="HLE741" s="31"/>
      <c r="HLF741" s="31"/>
      <c r="HLG741" s="31"/>
      <c r="HLH741" s="31"/>
      <c r="HLI741" s="31"/>
      <c r="HLJ741" s="31"/>
      <c r="HLK741" s="31"/>
      <c r="HLL741" s="31"/>
      <c r="HLM741" s="31"/>
      <c r="HLN741" s="31"/>
      <c r="HLO741" s="31"/>
      <c r="HLP741" s="31"/>
      <c r="HLQ741" s="31"/>
      <c r="HLR741" s="31"/>
      <c r="HLS741" s="31"/>
      <c r="HLT741" s="31"/>
      <c r="HLU741" s="31"/>
      <c r="HLV741" s="31"/>
      <c r="HLW741" s="31"/>
      <c r="HLX741" s="31"/>
      <c r="HLY741" s="31"/>
      <c r="HLZ741" s="31"/>
      <c r="HMA741" s="31"/>
      <c r="HMB741" s="31"/>
      <c r="HMC741" s="31"/>
      <c r="HMD741" s="31"/>
      <c r="HME741" s="31"/>
      <c r="HMF741" s="31"/>
      <c r="HMG741" s="31"/>
      <c r="HMH741" s="31"/>
      <c r="HMI741" s="31"/>
      <c r="HMJ741" s="31"/>
      <c r="HMK741" s="31"/>
      <c r="HML741" s="31"/>
      <c r="HMM741" s="31"/>
      <c r="HMN741" s="31"/>
      <c r="HMO741" s="31"/>
      <c r="HMP741" s="31"/>
      <c r="HMQ741" s="31"/>
      <c r="HMR741" s="31"/>
      <c r="HMS741" s="31"/>
      <c r="HMT741" s="31"/>
      <c r="HMU741" s="31"/>
      <c r="HMV741" s="31"/>
      <c r="HMW741" s="31"/>
      <c r="HMX741" s="31"/>
      <c r="HMY741" s="31"/>
      <c r="HMZ741" s="31"/>
      <c r="HNA741" s="31"/>
      <c r="HNB741" s="31"/>
      <c r="HNC741" s="31"/>
      <c r="HND741" s="31"/>
      <c r="HNE741" s="31"/>
      <c r="HNF741" s="31"/>
      <c r="HNG741" s="31"/>
      <c r="HNH741" s="31"/>
      <c r="HNI741" s="31"/>
      <c r="HNJ741" s="31"/>
      <c r="HNK741" s="31"/>
      <c r="HNL741" s="31"/>
      <c r="HNM741" s="31"/>
      <c r="HNN741" s="31"/>
      <c r="HNO741" s="31"/>
      <c r="HNP741" s="31"/>
      <c r="HNQ741" s="31"/>
      <c r="HNR741" s="31"/>
      <c r="HNS741" s="31"/>
      <c r="HNT741" s="31"/>
      <c r="HNU741" s="31"/>
      <c r="HNV741" s="31"/>
      <c r="HNW741" s="31"/>
      <c r="HNX741" s="31"/>
      <c r="HNY741" s="31"/>
      <c r="HNZ741" s="31"/>
      <c r="HOA741" s="31"/>
      <c r="HOB741" s="31"/>
      <c r="HOC741" s="31"/>
      <c r="HOD741" s="31"/>
      <c r="HOE741" s="31"/>
      <c r="HOF741" s="31"/>
      <c r="HOG741" s="31"/>
      <c r="HOH741" s="31"/>
      <c r="HOI741" s="31"/>
      <c r="HOJ741" s="31"/>
      <c r="HOK741" s="31"/>
      <c r="HOL741" s="31"/>
      <c r="HOM741" s="31"/>
      <c r="HON741" s="31"/>
      <c r="HOO741" s="31"/>
      <c r="HOP741" s="31"/>
      <c r="HOQ741" s="31"/>
      <c r="HOR741" s="31"/>
      <c r="HOS741" s="31"/>
      <c r="HOT741" s="31"/>
      <c r="HOU741" s="31"/>
      <c r="HOV741" s="31"/>
      <c r="HOW741" s="31"/>
      <c r="HOX741" s="31"/>
      <c r="HOY741" s="31"/>
      <c r="HOZ741" s="31"/>
      <c r="HPA741" s="31"/>
      <c r="HPB741" s="31"/>
      <c r="HPC741" s="31"/>
      <c r="HPD741" s="31"/>
      <c r="HPE741" s="31"/>
      <c r="HPF741" s="31"/>
      <c r="HPG741" s="31"/>
      <c r="HPH741" s="31"/>
      <c r="HPI741" s="31"/>
      <c r="HPJ741" s="31"/>
      <c r="HPK741" s="31"/>
      <c r="HPL741" s="31"/>
      <c r="HPM741" s="31"/>
      <c r="HPN741" s="31"/>
      <c r="HPO741" s="31"/>
      <c r="HPP741" s="31"/>
      <c r="HPQ741" s="31"/>
      <c r="HPR741" s="31"/>
      <c r="HPS741" s="31"/>
      <c r="HPT741" s="31"/>
      <c r="HPU741" s="31"/>
      <c r="HPV741" s="31"/>
      <c r="HPW741" s="31"/>
      <c r="HPX741" s="31"/>
      <c r="HPY741" s="31"/>
      <c r="HPZ741" s="31"/>
      <c r="HQA741" s="31"/>
      <c r="HQB741" s="31"/>
      <c r="HQC741" s="31"/>
      <c r="HQD741" s="31"/>
      <c r="HQE741" s="31"/>
      <c r="HQF741" s="31"/>
      <c r="HQG741" s="31"/>
      <c r="HQH741" s="31"/>
      <c r="HQI741" s="31"/>
      <c r="HQJ741" s="31"/>
      <c r="HQK741" s="31"/>
      <c r="HQL741" s="31"/>
      <c r="HQM741" s="31"/>
      <c r="HQN741" s="31"/>
      <c r="HQO741" s="31"/>
      <c r="HQP741" s="31"/>
      <c r="HQQ741" s="31"/>
      <c r="HQR741" s="31"/>
      <c r="HQS741" s="31"/>
      <c r="HQT741" s="31"/>
      <c r="HQU741" s="31"/>
      <c r="HQV741" s="31"/>
      <c r="HQW741" s="31"/>
      <c r="HQX741" s="31"/>
      <c r="HQY741" s="31"/>
      <c r="HQZ741" s="31"/>
      <c r="HRA741" s="31"/>
      <c r="HRB741" s="31"/>
      <c r="HRC741" s="31"/>
      <c r="HRD741" s="31"/>
      <c r="HRE741" s="31"/>
      <c r="HRF741" s="31"/>
      <c r="HRG741" s="31"/>
      <c r="HRH741" s="31"/>
      <c r="HRI741" s="31"/>
      <c r="HRJ741" s="31"/>
      <c r="HRK741" s="31"/>
      <c r="HRL741" s="31"/>
      <c r="HRM741" s="31"/>
      <c r="HRN741" s="31"/>
      <c r="HRO741" s="31"/>
      <c r="HRP741" s="31"/>
      <c r="HRQ741" s="31"/>
      <c r="HRR741" s="31"/>
      <c r="HRS741" s="31"/>
      <c r="HRT741" s="31"/>
      <c r="HRU741" s="31"/>
      <c r="HRV741" s="31"/>
      <c r="HRW741" s="31"/>
      <c r="HRX741" s="31"/>
      <c r="HRY741" s="31"/>
      <c r="HRZ741" s="31"/>
      <c r="HSA741" s="31"/>
      <c r="HSB741" s="31"/>
      <c r="HSC741" s="31"/>
      <c r="HSD741" s="31"/>
      <c r="HSE741" s="31"/>
      <c r="HSF741" s="31"/>
      <c r="HSG741" s="31"/>
      <c r="HSH741" s="31"/>
      <c r="HSI741" s="31"/>
      <c r="HSJ741" s="31"/>
      <c r="HSK741" s="31"/>
      <c r="HSL741" s="31"/>
      <c r="HSM741" s="31"/>
      <c r="HSN741" s="31"/>
      <c r="HSO741" s="31"/>
      <c r="HSP741" s="31"/>
      <c r="HSQ741" s="31"/>
      <c r="HSR741" s="31"/>
      <c r="HSS741" s="31"/>
      <c r="HST741" s="31"/>
      <c r="HSU741" s="31"/>
      <c r="HSV741" s="31"/>
      <c r="HSW741" s="31"/>
      <c r="HSX741" s="31"/>
      <c r="HSY741" s="31"/>
      <c r="HSZ741" s="31"/>
      <c r="HTA741" s="31"/>
      <c r="HTB741" s="31"/>
      <c r="HTC741" s="31"/>
      <c r="HTD741" s="31"/>
      <c r="HTE741" s="31"/>
      <c r="HTF741" s="31"/>
      <c r="HTG741" s="31"/>
      <c r="HTH741" s="31"/>
      <c r="HTI741" s="31"/>
      <c r="HTJ741" s="31"/>
      <c r="HTK741" s="31"/>
      <c r="HTL741" s="31"/>
      <c r="HTM741" s="31"/>
      <c r="HTN741" s="31"/>
      <c r="HTO741" s="31"/>
      <c r="HTP741" s="31"/>
      <c r="HTQ741" s="31"/>
      <c r="HTR741" s="31"/>
      <c r="HTS741" s="31"/>
      <c r="HTT741" s="31"/>
      <c r="HTU741" s="31"/>
      <c r="HTV741" s="31"/>
      <c r="HTW741" s="31"/>
      <c r="HTX741" s="31"/>
      <c r="HTY741" s="31"/>
      <c r="HTZ741" s="31"/>
      <c r="HUA741" s="31"/>
      <c r="HUB741" s="31"/>
      <c r="HUC741" s="31"/>
      <c r="HUD741" s="31"/>
      <c r="HUE741" s="31"/>
      <c r="HUF741" s="31"/>
      <c r="HUG741" s="31"/>
      <c r="HUH741" s="31"/>
      <c r="HUI741" s="31"/>
      <c r="HUJ741" s="31"/>
      <c r="HUK741" s="31"/>
      <c r="HUL741" s="31"/>
      <c r="HUM741" s="31"/>
      <c r="HUN741" s="31"/>
      <c r="HUO741" s="31"/>
      <c r="HUP741" s="31"/>
      <c r="HUQ741" s="31"/>
      <c r="HUR741" s="31"/>
      <c r="HUS741" s="31"/>
      <c r="HUT741" s="31"/>
      <c r="HUU741" s="31"/>
      <c r="HUV741" s="31"/>
      <c r="HUW741" s="31"/>
      <c r="HUX741" s="31"/>
      <c r="HUY741" s="31"/>
      <c r="HUZ741" s="31"/>
      <c r="HVA741" s="31"/>
      <c r="HVB741" s="31"/>
      <c r="HVC741" s="31"/>
      <c r="HVD741" s="31"/>
      <c r="HVE741" s="31"/>
      <c r="HVF741" s="31"/>
      <c r="HVG741" s="31"/>
      <c r="HVH741" s="31"/>
      <c r="HVI741" s="31"/>
      <c r="HVJ741" s="31"/>
      <c r="HVK741" s="31"/>
      <c r="HVL741" s="31"/>
      <c r="HVM741" s="31"/>
      <c r="HVN741" s="31"/>
      <c r="HVO741" s="31"/>
      <c r="HVP741" s="31"/>
      <c r="HVQ741" s="31"/>
      <c r="HVR741" s="31"/>
      <c r="HVS741" s="31"/>
      <c r="HVT741" s="31"/>
      <c r="HVU741" s="31"/>
      <c r="HVV741" s="31"/>
      <c r="HVW741" s="31"/>
      <c r="HVX741" s="31"/>
      <c r="HVY741" s="31"/>
      <c r="HVZ741" s="31"/>
      <c r="HWA741" s="31"/>
      <c r="HWB741" s="31"/>
      <c r="HWC741" s="31"/>
      <c r="HWD741" s="31"/>
      <c r="HWE741" s="31"/>
      <c r="HWF741" s="31"/>
      <c r="HWG741" s="31"/>
      <c r="HWH741" s="31"/>
      <c r="HWI741" s="31"/>
      <c r="HWJ741" s="31"/>
      <c r="HWK741" s="31"/>
      <c r="HWL741" s="31"/>
      <c r="HWM741" s="31"/>
      <c r="HWN741" s="31"/>
      <c r="HWO741" s="31"/>
      <c r="HWP741" s="31"/>
      <c r="HWQ741" s="31"/>
      <c r="HWR741" s="31"/>
      <c r="HWS741" s="31"/>
      <c r="HWT741" s="31"/>
      <c r="HWU741" s="31"/>
      <c r="HWV741" s="31"/>
      <c r="HWW741" s="31"/>
      <c r="HWX741" s="31"/>
      <c r="HWY741" s="31"/>
      <c r="HWZ741" s="31"/>
      <c r="HXA741" s="31"/>
      <c r="HXB741" s="31"/>
      <c r="HXC741" s="31"/>
      <c r="HXD741" s="31"/>
      <c r="HXE741" s="31"/>
      <c r="HXF741" s="31"/>
      <c r="HXG741" s="31"/>
      <c r="HXH741" s="31"/>
      <c r="HXI741" s="31"/>
      <c r="HXJ741" s="31"/>
      <c r="HXK741" s="31"/>
      <c r="HXL741" s="31"/>
      <c r="HXM741" s="31"/>
      <c r="HXN741" s="31"/>
      <c r="HXO741" s="31"/>
      <c r="HXP741" s="31"/>
      <c r="HXQ741" s="31"/>
      <c r="HXR741" s="31"/>
      <c r="HXS741" s="31"/>
      <c r="HXT741" s="31"/>
      <c r="HXU741" s="31"/>
      <c r="HXV741" s="31"/>
      <c r="HXW741" s="31"/>
      <c r="HXX741" s="31"/>
      <c r="HXY741" s="31"/>
      <c r="HXZ741" s="31"/>
      <c r="HYA741" s="31"/>
      <c r="HYB741" s="31"/>
      <c r="HYC741" s="31"/>
      <c r="HYD741" s="31"/>
      <c r="HYE741" s="31"/>
      <c r="HYF741" s="31"/>
      <c r="HYG741" s="31"/>
      <c r="HYH741" s="31"/>
      <c r="HYI741" s="31"/>
      <c r="HYJ741" s="31"/>
      <c r="HYK741" s="31"/>
      <c r="HYL741" s="31"/>
      <c r="HYM741" s="31"/>
      <c r="HYN741" s="31"/>
      <c r="HYO741" s="31"/>
      <c r="HYP741" s="31"/>
      <c r="HYQ741" s="31"/>
      <c r="HYR741" s="31"/>
      <c r="HYS741" s="31"/>
      <c r="HYT741" s="31"/>
      <c r="HYU741" s="31"/>
      <c r="HYV741" s="31"/>
      <c r="HYW741" s="31"/>
      <c r="HYX741" s="31"/>
      <c r="HYY741" s="31"/>
      <c r="HYZ741" s="31"/>
      <c r="HZA741" s="31"/>
      <c r="HZB741" s="31"/>
      <c r="HZC741" s="31"/>
      <c r="HZD741" s="31"/>
      <c r="HZE741" s="31"/>
      <c r="HZF741" s="31"/>
      <c r="HZG741" s="31"/>
      <c r="HZH741" s="31"/>
      <c r="HZI741" s="31"/>
      <c r="HZJ741" s="31"/>
      <c r="HZK741" s="31"/>
      <c r="HZL741" s="31"/>
      <c r="HZM741" s="31"/>
      <c r="HZN741" s="31"/>
      <c r="HZO741" s="31"/>
      <c r="HZP741" s="31"/>
      <c r="HZQ741" s="31"/>
      <c r="HZR741" s="31"/>
      <c r="HZS741" s="31"/>
      <c r="HZT741" s="31"/>
      <c r="HZU741" s="31"/>
      <c r="HZV741" s="31"/>
      <c r="HZW741" s="31"/>
      <c r="HZX741" s="31"/>
      <c r="HZY741" s="31"/>
      <c r="HZZ741" s="31"/>
      <c r="IAA741" s="31"/>
      <c r="IAB741" s="31"/>
      <c r="IAC741" s="31"/>
      <c r="IAD741" s="31"/>
      <c r="IAE741" s="31"/>
      <c r="IAF741" s="31"/>
      <c r="IAG741" s="31"/>
      <c r="IAH741" s="31"/>
      <c r="IAI741" s="31"/>
      <c r="IAJ741" s="31"/>
      <c r="IAK741" s="31"/>
      <c r="IAL741" s="31"/>
      <c r="IAM741" s="31"/>
      <c r="IAN741" s="31"/>
      <c r="IAO741" s="31"/>
      <c r="IAP741" s="31"/>
      <c r="IAQ741" s="31"/>
      <c r="IAR741" s="31"/>
      <c r="IAS741" s="31"/>
      <c r="IAT741" s="31"/>
      <c r="IAU741" s="31"/>
      <c r="IAV741" s="31"/>
      <c r="IAW741" s="31"/>
      <c r="IAX741" s="31"/>
      <c r="IAY741" s="31"/>
      <c r="IAZ741" s="31"/>
      <c r="IBA741" s="31"/>
      <c r="IBB741" s="31"/>
      <c r="IBC741" s="31"/>
      <c r="IBD741" s="31"/>
      <c r="IBE741" s="31"/>
      <c r="IBF741" s="31"/>
      <c r="IBG741" s="31"/>
      <c r="IBH741" s="31"/>
      <c r="IBI741" s="31"/>
      <c r="IBJ741" s="31"/>
      <c r="IBK741" s="31"/>
      <c r="IBL741" s="31"/>
      <c r="IBM741" s="31"/>
      <c r="IBN741" s="31"/>
      <c r="IBO741" s="31"/>
      <c r="IBP741" s="31"/>
      <c r="IBQ741" s="31"/>
      <c r="IBR741" s="31"/>
      <c r="IBS741" s="31"/>
      <c r="IBT741" s="31"/>
      <c r="IBU741" s="31"/>
      <c r="IBV741" s="31"/>
      <c r="IBW741" s="31"/>
      <c r="IBX741" s="31"/>
      <c r="IBY741" s="31"/>
      <c r="IBZ741" s="31"/>
      <c r="ICA741" s="31"/>
      <c r="ICB741" s="31"/>
      <c r="ICC741" s="31"/>
      <c r="ICD741" s="31"/>
      <c r="ICE741" s="31"/>
      <c r="ICF741" s="31"/>
      <c r="ICG741" s="31"/>
      <c r="ICH741" s="31"/>
      <c r="ICI741" s="31"/>
      <c r="ICJ741" s="31"/>
      <c r="ICK741" s="31"/>
      <c r="ICL741" s="31"/>
      <c r="ICM741" s="31"/>
      <c r="ICN741" s="31"/>
      <c r="ICO741" s="31"/>
      <c r="ICP741" s="31"/>
      <c r="ICQ741" s="31"/>
      <c r="ICR741" s="31"/>
      <c r="ICS741" s="31"/>
      <c r="ICT741" s="31"/>
      <c r="ICU741" s="31"/>
      <c r="ICV741" s="31"/>
      <c r="ICW741" s="31"/>
      <c r="ICX741" s="31"/>
      <c r="ICY741" s="31"/>
      <c r="ICZ741" s="31"/>
      <c r="IDA741" s="31"/>
      <c r="IDB741" s="31"/>
      <c r="IDC741" s="31"/>
      <c r="IDD741" s="31"/>
      <c r="IDE741" s="31"/>
      <c r="IDF741" s="31"/>
      <c r="IDG741" s="31"/>
      <c r="IDH741" s="31"/>
      <c r="IDI741" s="31"/>
      <c r="IDJ741" s="31"/>
      <c r="IDK741" s="31"/>
      <c r="IDL741" s="31"/>
      <c r="IDM741" s="31"/>
      <c r="IDN741" s="31"/>
      <c r="IDO741" s="31"/>
      <c r="IDP741" s="31"/>
      <c r="IDQ741" s="31"/>
      <c r="IDR741" s="31"/>
      <c r="IDS741" s="31"/>
      <c r="IDT741" s="31"/>
      <c r="IDU741" s="31"/>
      <c r="IDV741" s="31"/>
      <c r="IDW741" s="31"/>
      <c r="IDX741" s="31"/>
      <c r="IDY741" s="31"/>
      <c r="IDZ741" s="31"/>
      <c r="IEA741" s="31"/>
      <c r="IEB741" s="31"/>
      <c r="IEC741" s="31"/>
      <c r="IED741" s="31"/>
      <c r="IEE741" s="31"/>
      <c r="IEF741" s="31"/>
      <c r="IEG741" s="31"/>
      <c r="IEH741" s="31"/>
      <c r="IEI741" s="31"/>
      <c r="IEJ741" s="31"/>
      <c r="IEK741" s="31"/>
      <c r="IEL741" s="31"/>
      <c r="IEM741" s="31"/>
      <c r="IEN741" s="31"/>
      <c r="IEO741" s="31"/>
      <c r="IEP741" s="31"/>
      <c r="IEQ741" s="31"/>
      <c r="IER741" s="31"/>
      <c r="IES741" s="31"/>
      <c r="IET741" s="31"/>
      <c r="IEU741" s="31"/>
      <c r="IEV741" s="31"/>
      <c r="IEW741" s="31"/>
      <c r="IEX741" s="31"/>
      <c r="IEY741" s="31"/>
      <c r="IEZ741" s="31"/>
      <c r="IFA741" s="31"/>
      <c r="IFB741" s="31"/>
      <c r="IFC741" s="31"/>
      <c r="IFD741" s="31"/>
      <c r="IFE741" s="31"/>
      <c r="IFF741" s="31"/>
      <c r="IFG741" s="31"/>
      <c r="IFH741" s="31"/>
      <c r="IFI741" s="31"/>
      <c r="IFJ741" s="31"/>
      <c r="IFK741" s="31"/>
      <c r="IFL741" s="31"/>
      <c r="IFM741" s="31"/>
      <c r="IFN741" s="31"/>
      <c r="IFO741" s="31"/>
      <c r="IFP741" s="31"/>
      <c r="IFQ741" s="31"/>
      <c r="IFR741" s="31"/>
      <c r="IFS741" s="31"/>
      <c r="IFT741" s="31"/>
      <c r="IFU741" s="31"/>
      <c r="IFV741" s="31"/>
      <c r="IFW741" s="31"/>
      <c r="IFX741" s="31"/>
      <c r="IFY741" s="31"/>
      <c r="IFZ741" s="31"/>
      <c r="IGA741" s="31"/>
      <c r="IGB741" s="31"/>
      <c r="IGC741" s="31"/>
      <c r="IGD741" s="31"/>
      <c r="IGE741" s="31"/>
      <c r="IGF741" s="31"/>
      <c r="IGG741" s="31"/>
      <c r="IGH741" s="31"/>
      <c r="IGI741" s="31"/>
      <c r="IGJ741" s="31"/>
      <c r="IGK741" s="31"/>
      <c r="IGL741" s="31"/>
      <c r="IGM741" s="31"/>
      <c r="IGN741" s="31"/>
      <c r="IGO741" s="31"/>
      <c r="IGP741" s="31"/>
      <c r="IGQ741" s="31"/>
      <c r="IGR741" s="31"/>
      <c r="IGS741" s="31"/>
      <c r="IGT741" s="31"/>
      <c r="IGU741" s="31"/>
      <c r="IGV741" s="31"/>
      <c r="IGW741" s="31"/>
      <c r="IGX741" s="31"/>
      <c r="IGY741" s="31"/>
      <c r="IGZ741" s="31"/>
      <c r="IHA741" s="31"/>
      <c r="IHB741" s="31"/>
      <c r="IHC741" s="31"/>
      <c r="IHD741" s="31"/>
      <c r="IHE741" s="31"/>
      <c r="IHF741" s="31"/>
      <c r="IHG741" s="31"/>
      <c r="IHH741" s="31"/>
      <c r="IHI741" s="31"/>
      <c r="IHJ741" s="31"/>
      <c r="IHK741" s="31"/>
      <c r="IHL741" s="31"/>
      <c r="IHM741" s="31"/>
      <c r="IHN741" s="31"/>
      <c r="IHO741" s="31"/>
      <c r="IHP741" s="31"/>
      <c r="IHQ741" s="31"/>
      <c r="IHR741" s="31"/>
      <c r="IHS741" s="31"/>
      <c r="IHT741" s="31"/>
      <c r="IHU741" s="31"/>
      <c r="IHV741" s="31"/>
      <c r="IHW741" s="31"/>
      <c r="IHX741" s="31"/>
      <c r="IHY741" s="31"/>
      <c r="IHZ741" s="31"/>
      <c r="IIA741" s="31"/>
      <c r="IIB741" s="31"/>
      <c r="IIC741" s="31"/>
      <c r="IID741" s="31"/>
      <c r="IIE741" s="31"/>
      <c r="IIF741" s="31"/>
      <c r="IIG741" s="31"/>
      <c r="IIH741" s="31"/>
      <c r="III741" s="31"/>
      <c r="IIJ741" s="31"/>
      <c r="IIK741" s="31"/>
      <c r="IIL741" s="31"/>
      <c r="IIM741" s="31"/>
      <c r="IIN741" s="31"/>
      <c r="IIO741" s="31"/>
      <c r="IIP741" s="31"/>
      <c r="IIQ741" s="31"/>
      <c r="IIR741" s="31"/>
      <c r="IIS741" s="31"/>
      <c r="IIT741" s="31"/>
      <c r="IIU741" s="31"/>
      <c r="IIV741" s="31"/>
      <c r="IIW741" s="31"/>
      <c r="IIX741" s="31"/>
      <c r="IIY741" s="31"/>
      <c r="IIZ741" s="31"/>
      <c r="IJA741" s="31"/>
      <c r="IJB741" s="31"/>
      <c r="IJC741" s="31"/>
      <c r="IJD741" s="31"/>
      <c r="IJE741" s="31"/>
      <c r="IJF741" s="31"/>
      <c r="IJG741" s="31"/>
      <c r="IJH741" s="31"/>
      <c r="IJI741" s="31"/>
      <c r="IJJ741" s="31"/>
      <c r="IJK741" s="31"/>
      <c r="IJL741" s="31"/>
      <c r="IJM741" s="31"/>
      <c r="IJN741" s="31"/>
      <c r="IJO741" s="31"/>
      <c r="IJP741" s="31"/>
      <c r="IJQ741" s="31"/>
      <c r="IJR741" s="31"/>
      <c r="IJS741" s="31"/>
      <c r="IJT741" s="31"/>
      <c r="IJU741" s="31"/>
      <c r="IJV741" s="31"/>
      <c r="IJW741" s="31"/>
      <c r="IJX741" s="31"/>
      <c r="IJY741" s="31"/>
      <c r="IJZ741" s="31"/>
      <c r="IKA741" s="31"/>
      <c r="IKB741" s="31"/>
      <c r="IKC741" s="31"/>
      <c r="IKD741" s="31"/>
      <c r="IKE741" s="31"/>
      <c r="IKF741" s="31"/>
      <c r="IKG741" s="31"/>
      <c r="IKH741" s="31"/>
      <c r="IKI741" s="31"/>
      <c r="IKJ741" s="31"/>
      <c r="IKK741" s="31"/>
      <c r="IKL741" s="31"/>
      <c r="IKM741" s="31"/>
      <c r="IKN741" s="31"/>
      <c r="IKO741" s="31"/>
      <c r="IKP741" s="31"/>
      <c r="IKQ741" s="31"/>
      <c r="IKR741" s="31"/>
      <c r="IKS741" s="31"/>
      <c r="IKT741" s="31"/>
      <c r="IKU741" s="31"/>
      <c r="IKV741" s="31"/>
      <c r="IKW741" s="31"/>
      <c r="IKX741" s="31"/>
      <c r="IKY741" s="31"/>
      <c r="IKZ741" s="31"/>
      <c r="ILA741" s="31"/>
      <c r="ILB741" s="31"/>
      <c r="ILC741" s="31"/>
      <c r="ILD741" s="31"/>
      <c r="ILE741" s="31"/>
      <c r="ILF741" s="31"/>
      <c r="ILG741" s="31"/>
      <c r="ILH741" s="31"/>
      <c r="ILI741" s="31"/>
      <c r="ILJ741" s="31"/>
      <c r="ILK741" s="31"/>
      <c r="ILL741" s="31"/>
      <c r="ILM741" s="31"/>
      <c r="ILN741" s="31"/>
      <c r="ILO741" s="31"/>
      <c r="ILP741" s="31"/>
      <c r="ILQ741" s="31"/>
      <c r="ILR741" s="31"/>
      <c r="ILS741" s="31"/>
      <c r="ILT741" s="31"/>
      <c r="ILU741" s="31"/>
      <c r="ILV741" s="31"/>
      <c r="ILW741" s="31"/>
      <c r="ILX741" s="31"/>
      <c r="ILY741" s="31"/>
      <c r="ILZ741" s="31"/>
      <c r="IMA741" s="31"/>
      <c r="IMB741" s="31"/>
      <c r="IMC741" s="31"/>
      <c r="IMD741" s="31"/>
      <c r="IME741" s="31"/>
      <c r="IMF741" s="31"/>
      <c r="IMG741" s="31"/>
      <c r="IMH741" s="31"/>
      <c r="IMI741" s="31"/>
      <c r="IMJ741" s="31"/>
      <c r="IMK741" s="31"/>
      <c r="IML741" s="31"/>
      <c r="IMM741" s="31"/>
      <c r="IMN741" s="31"/>
      <c r="IMO741" s="31"/>
      <c r="IMP741" s="31"/>
      <c r="IMQ741" s="31"/>
      <c r="IMR741" s="31"/>
      <c r="IMS741" s="31"/>
      <c r="IMT741" s="31"/>
      <c r="IMU741" s="31"/>
      <c r="IMV741" s="31"/>
      <c r="IMW741" s="31"/>
      <c r="IMX741" s="31"/>
      <c r="IMY741" s="31"/>
      <c r="IMZ741" s="31"/>
      <c r="INA741" s="31"/>
      <c r="INB741" s="31"/>
      <c r="INC741" s="31"/>
      <c r="IND741" s="31"/>
      <c r="INE741" s="31"/>
      <c r="INF741" s="31"/>
      <c r="ING741" s="31"/>
      <c r="INH741" s="31"/>
      <c r="INI741" s="31"/>
      <c r="INJ741" s="31"/>
      <c r="INK741" s="31"/>
      <c r="INL741" s="31"/>
      <c r="INM741" s="31"/>
      <c r="INN741" s="31"/>
      <c r="INO741" s="31"/>
      <c r="INP741" s="31"/>
      <c r="INQ741" s="31"/>
      <c r="INR741" s="31"/>
      <c r="INS741" s="31"/>
      <c r="INT741" s="31"/>
      <c r="INU741" s="31"/>
      <c r="INV741" s="31"/>
      <c r="INW741" s="31"/>
      <c r="INX741" s="31"/>
      <c r="INY741" s="31"/>
      <c r="INZ741" s="31"/>
      <c r="IOA741" s="31"/>
      <c r="IOB741" s="31"/>
      <c r="IOC741" s="31"/>
      <c r="IOD741" s="31"/>
      <c r="IOE741" s="31"/>
      <c r="IOF741" s="31"/>
      <c r="IOG741" s="31"/>
      <c r="IOH741" s="31"/>
      <c r="IOI741" s="31"/>
      <c r="IOJ741" s="31"/>
      <c r="IOK741" s="31"/>
      <c r="IOL741" s="31"/>
      <c r="IOM741" s="31"/>
      <c r="ION741" s="31"/>
      <c r="IOO741" s="31"/>
      <c r="IOP741" s="31"/>
      <c r="IOQ741" s="31"/>
      <c r="IOR741" s="31"/>
      <c r="IOS741" s="31"/>
      <c r="IOT741" s="31"/>
      <c r="IOU741" s="31"/>
      <c r="IOV741" s="31"/>
      <c r="IOW741" s="31"/>
      <c r="IOX741" s="31"/>
      <c r="IOY741" s="31"/>
      <c r="IOZ741" s="31"/>
      <c r="IPA741" s="31"/>
      <c r="IPB741" s="31"/>
      <c r="IPC741" s="31"/>
      <c r="IPD741" s="31"/>
      <c r="IPE741" s="31"/>
      <c r="IPF741" s="31"/>
      <c r="IPG741" s="31"/>
      <c r="IPH741" s="31"/>
      <c r="IPI741" s="31"/>
      <c r="IPJ741" s="31"/>
      <c r="IPK741" s="31"/>
      <c r="IPL741" s="31"/>
      <c r="IPM741" s="31"/>
      <c r="IPN741" s="31"/>
      <c r="IPO741" s="31"/>
      <c r="IPP741" s="31"/>
      <c r="IPQ741" s="31"/>
      <c r="IPR741" s="31"/>
      <c r="IPS741" s="31"/>
      <c r="IPT741" s="31"/>
      <c r="IPU741" s="31"/>
      <c r="IPV741" s="31"/>
      <c r="IPW741" s="31"/>
      <c r="IPX741" s="31"/>
      <c r="IPY741" s="31"/>
      <c r="IPZ741" s="31"/>
      <c r="IQA741" s="31"/>
      <c r="IQB741" s="31"/>
      <c r="IQC741" s="31"/>
      <c r="IQD741" s="31"/>
      <c r="IQE741" s="31"/>
      <c r="IQF741" s="31"/>
      <c r="IQG741" s="31"/>
      <c r="IQH741" s="31"/>
      <c r="IQI741" s="31"/>
      <c r="IQJ741" s="31"/>
      <c r="IQK741" s="31"/>
      <c r="IQL741" s="31"/>
      <c r="IQM741" s="31"/>
      <c r="IQN741" s="31"/>
      <c r="IQO741" s="31"/>
      <c r="IQP741" s="31"/>
      <c r="IQQ741" s="31"/>
      <c r="IQR741" s="31"/>
      <c r="IQS741" s="31"/>
      <c r="IQT741" s="31"/>
      <c r="IQU741" s="31"/>
      <c r="IQV741" s="31"/>
      <c r="IQW741" s="31"/>
      <c r="IQX741" s="31"/>
      <c r="IQY741" s="31"/>
      <c r="IQZ741" s="31"/>
      <c r="IRA741" s="31"/>
      <c r="IRB741" s="31"/>
      <c r="IRC741" s="31"/>
      <c r="IRD741" s="31"/>
      <c r="IRE741" s="31"/>
      <c r="IRF741" s="31"/>
      <c r="IRG741" s="31"/>
      <c r="IRH741" s="31"/>
      <c r="IRI741" s="31"/>
      <c r="IRJ741" s="31"/>
      <c r="IRK741" s="31"/>
      <c r="IRL741" s="31"/>
      <c r="IRM741" s="31"/>
      <c r="IRN741" s="31"/>
      <c r="IRO741" s="31"/>
      <c r="IRP741" s="31"/>
      <c r="IRQ741" s="31"/>
      <c r="IRR741" s="31"/>
      <c r="IRS741" s="31"/>
      <c r="IRT741" s="31"/>
      <c r="IRU741" s="31"/>
      <c r="IRV741" s="31"/>
      <c r="IRW741" s="31"/>
      <c r="IRX741" s="31"/>
      <c r="IRY741" s="31"/>
      <c r="IRZ741" s="31"/>
      <c r="ISA741" s="31"/>
      <c r="ISB741" s="31"/>
      <c r="ISC741" s="31"/>
      <c r="ISD741" s="31"/>
      <c r="ISE741" s="31"/>
      <c r="ISF741" s="31"/>
      <c r="ISG741" s="31"/>
      <c r="ISH741" s="31"/>
      <c r="ISI741" s="31"/>
      <c r="ISJ741" s="31"/>
      <c r="ISK741" s="31"/>
      <c r="ISL741" s="31"/>
      <c r="ISM741" s="31"/>
      <c r="ISN741" s="31"/>
      <c r="ISO741" s="31"/>
      <c r="ISP741" s="31"/>
      <c r="ISQ741" s="31"/>
      <c r="ISR741" s="31"/>
      <c r="ISS741" s="31"/>
      <c r="IST741" s="31"/>
      <c r="ISU741" s="31"/>
      <c r="ISV741" s="31"/>
      <c r="ISW741" s="31"/>
      <c r="ISX741" s="31"/>
      <c r="ISY741" s="31"/>
      <c r="ISZ741" s="31"/>
      <c r="ITA741" s="31"/>
      <c r="ITB741" s="31"/>
      <c r="ITC741" s="31"/>
      <c r="ITD741" s="31"/>
      <c r="ITE741" s="31"/>
      <c r="ITF741" s="31"/>
      <c r="ITG741" s="31"/>
      <c r="ITH741" s="31"/>
      <c r="ITI741" s="31"/>
      <c r="ITJ741" s="31"/>
      <c r="ITK741" s="31"/>
      <c r="ITL741" s="31"/>
      <c r="ITM741" s="31"/>
      <c r="ITN741" s="31"/>
      <c r="ITO741" s="31"/>
      <c r="ITP741" s="31"/>
      <c r="ITQ741" s="31"/>
      <c r="ITR741" s="31"/>
      <c r="ITS741" s="31"/>
      <c r="ITT741" s="31"/>
      <c r="ITU741" s="31"/>
      <c r="ITV741" s="31"/>
      <c r="ITW741" s="31"/>
      <c r="ITX741" s="31"/>
      <c r="ITY741" s="31"/>
      <c r="ITZ741" s="31"/>
      <c r="IUA741" s="31"/>
      <c r="IUB741" s="31"/>
      <c r="IUC741" s="31"/>
      <c r="IUD741" s="31"/>
      <c r="IUE741" s="31"/>
      <c r="IUF741" s="31"/>
      <c r="IUG741" s="31"/>
      <c r="IUH741" s="31"/>
      <c r="IUI741" s="31"/>
      <c r="IUJ741" s="31"/>
      <c r="IUK741" s="31"/>
      <c r="IUL741" s="31"/>
      <c r="IUM741" s="31"/>
      <c r="IUN741" s="31"/>
      <c r="IUO741" s="31"/>
      <c r="IUP741" s="31"/>
      <c r="IUQ741" s="31"/>
      <c r="IUR741" s="31"/>
      <c r="IUS741" s="31"/>
      <c r="IUT741" s="31"/>
      <c r="IUU741" s="31"/>
      <c r="IUV741" s="31"/>
      <c r="IUW741" s="31"/>
      <c r="IUX741" s="31"/>
      <c r="IUY741" s="31"/>
      <c r="IUZ741" s="31"/>
      <c r="IVA741" s="31"/>
      <c r="IVB741" s="31"/>
      <c r="IVC741" s="31"/>
      <c r="IVD741" s="31"/>
      <c r="IVE741" s="31"/>
      <c r="IVF741" s="31"/>
      <c r="IVG741" s="31"/>
      <c r="IVH741" s="31"/>
      <c r="IVI741" s="31"/>
      <c r="IVJ741" s="31"/>
      <c r="IVK741" s="31"/>
      <c r="IVL741" s="31"/>
      <c r="IVM741" s="31"/>
      <c r="IVN741" s="31"/>
      <c r="IVO741" s="31"/>
      <c r="IVP741" s="31"/>
      <c r="IVQ741" s="31"/>
      <c r="IVR741" s="31"/>
      <c r="IVS741" s="31"/>
      <c r="IVT741" s="31"/>
      <c r="IVU741" s="31"/>
      <c r="IVV741" s="31"/>
      <c r="IVW741" s="31"/>
      <c r="IVX741" s="31"/>
      <c r="IVY741" s="31"/>
      <c r="IVZ741" s="31"/>
      <c r="IWA741" s="31"/>
      <c r="IWB741" s="31"/>
      <c r="IWC741" s="31"/>
      <c r="IWD741" s="31"/>
      <c r="IWE741" s="31"/>
      <c r="IWF741" s="31"/>
      <c r="IWG741" s="31"/>
      <c r="IWH741" s="31"/>
      <c r="IWI741" s="31"/>
      <c r="IWJ741" s="31"/>
      <c r="IWK741" s="31"/>
      <c r="IWL741" s="31"/>
      <c r="IWM741" s="31"/>
      <c r="IWN741" s="31"/>
      <c r="IWO741" s="31"/>
      <c r="IWP741" s="31"/>
      <c r="IWQ741" s="31"/>
      <c r="IWR741" s="31"/>
      <c r="IWS741" s="31"/>
      <c r="IWT741" s="31"/>
      <c r="IWU741" s="31"/>
      <c r="IWV741" s="31"/>
      <c r="IWW741" s="31"/>
      <c r="IWX741" s="31"/>
      <c r="IWY741" s="31"/>
      <c r="IWZ741" s="31"/>
      <c r="IXA741" s="31"/>
      <c r="IXB741" s="31"/>
      <c r="IXC741" s="31"/>
      <c r="IXD741" s="31"/>
      <c r="IXE741" s="31"/>
      <c r="IXF741" s="31"/>
      <c r="IXG741" s="31"/>
      <c r="IXH741" s="31"/>
      <c r="IXI741" s="31"/>
      <c r="IXJ741" s="31"/>
      <c r="IXK741" s="31"/>
      <c r="IXL741" s="31"/>
      <c r="IXM741" s="31"/>
      <c r="IXN741" s="31"/>
      <c r="IXO741" s="31"/>
      <c r="IXP741" s="31"/>
      <c r="IXQ741" s="31"/>
      <c r="IXR741" s="31"/>
      <c r="IXS741" s="31"/>
      <c r="IXT741" s="31"/>
      <c r="IXU741" s="31"/>
      <c r="IXV741" s="31"/>
      <c r="IXW741" s="31"/>
      <c r="IXX741" s="31"/>
      <c r="IXY741" s="31"/>
      <c r="IXZ741" s="31"/>
      <c r="IYA741" s="31"/>
      <c r="IYB741" s="31"/>
      <c r="IYC741" s="31"/>
      <c r="IYD741" s="31"/>
      <c r="IYE741" s="31"/>
      <c r="IYF741" s="31"/>
      <c r="IYG741" s="31"/>
      <c r="IYH741" s="31"/>
      <c r="IYI741" s="31"/>
      <c r="IYJ741" s="31"/>
      <c r="IYK741" s="31"/>
      <c r="IYL741" s="31"/>
      <c r="IYM741" s="31"/>
      <c r="IYN741" s="31"/>
      <c r="IYO741" s="31"/>
      <c r="IYP741" s="31"/>
      <c r="IYQ741" s="31"/>
      <c r="IYR741" s="31"/>
      <c r="IYS741" s="31"/>
      <c r="IYT741" s="31"/>
      <c r="IYU741" s="31"/>
      <c r="IYV741" s="31"/>
      <c r="IYW741" s="31"/>
      <c r="IYX741" s="31"/>
      <c r="IYY741" s="31"/>
      <c r="IYZ741" s="31"/>
      <c r="IZA741" s="31"/>
      <c r="IZB741" s="31"/>
      <c r="IZC741" s="31"/>
      <c r="IZD741" s="31"/>
      <c r="IZE741" s="31"/>
      <c r="IZF741" s="31"/>
      <c r="IZG741" s="31"/>
      <c r="IZH741" s="31"/>
      <c r="IZI741" s="31"/>
      <c r="IZJ741" s="31"/>
      <c r="IZK741" s="31"/>
      <c r="IZL741" s="31"/>
      <c r="IZM741" s="31"/>
      <c r="IZN741" s="31"/>
      <c r="IZO741" s="31"/>
      <c r="IZP741" s="31"/>
      <c r="IZQ741" s="31"/>
      <c r="IZR741" s="31"/>
      <c r="IZS741" s="31"/>
      <c r="IZT741" s="31"/>
      <c r="IZU741" s="31"/>
      <c r="IZV741" s="31"/>
      <c r="IZW741" s="31"/>
      <c r="IZX741" s="31"/>
      <c r="IZY741" s="31"/>
      <c r="IZZ741" s="31"/>
      <c r="JAA741" s="31"/>
      <c r="JAB741" s="31"/>
      <c r="JAC741" s="31"/>
      <c r="JAD741" s="31"/>
      <c r="JAE741" s="31"/>
      <c r="JAF741" s="31"/>
      <c r="JAG741" s="31"/>
      <c r="JAH741" s="31"/>
      <c r="JAI741" s="31"/>
      <c r="JAJ741" s="31"/>
      <c r="JAK741" s="31"/>
      <c r="JAL741" s="31"/>
      <c r="JAM741" s="31"/>
      <c r="JAN741" s="31"/>
      <c r="JAO741" s="31"/>
      <c r="JAP741" s="31"/>
      <c r="JAQ741" s="31"/>
      <c r="JAR741" s="31"/>
      <c r="JAS741" s="31"/>
      <c r="JAT741" s="31"/>
      <c r="JAU741" s="31"/>
      <c r="JAV741" s="31"/>
      <c r="JAW741" s="31"/>
      <c r="JAX741" s="31"/>
      <c r="JAY741" s="31"/>
      <c r="JAZ741" s="31"/>
      <c r="JBA741" s="31"/>
      <c r="JBB741" s="31"/>
      <c r="JBC741" s="31"/>
      <c r="JBD741" s="31"/>
      <c r="JBE741" s="31"/>
      <c r="JBF741" s="31"/>
      <c r="JBG741" s="31"/>
      <c r="JBH741" s="31"/>
      <c r="JBI741" s="31"/>
      <c r="JBJ741" s="31"/>
      <c r="JBK741" s="31"/>
      <c r="JBL741" s="31"/>
      <c r="JBM741" s="31"/>
      <c r="JBN741" s="31"/>
      <c r="JBO741" s="31"/>
      <c r="JBP741" s="31"/>
      <c r="JBQ741" s="31"/>
      <c r="JBR741" s="31"/>
      <c r="JBS741" s="31"/>
      <c r="JBT741" s="31"/>
      <c r="JBU741" s="31"/>
      <c r="JBV741" s="31"/>
      <c r="JBW741" s="31"/>
      <c r="JBX741" s="31"/>
      <c r="JBY741" s="31"/>
      <c r="JBZ741" s="31"/>
      <c r="JCA741" s="31"/>
      <c r="JCB741" s="31"/>
      <c r="JCC741" s="31"/>
      <c r="JCD741" s="31"/>
      <c r="JCE741" s="31"/>
      <c r="JCF741" s="31"/>
      <c r="JCG741" s="31"/>
      <c r="JCH741" s="31"/>
      <c r="JCI741" s="31"/>
      <c r="JCJ741" s="31"/>
      <c r="JCK741" s="31"/>
      <c r="JCL741" s="31"/>
      <c r="JCM741" s="31"/>
      <c r="JCN741" s="31"/>
      <c r="JCO741" s="31"/>
      <c r="JCP741" s="31"/>
      <c r="JCQ741" s="31"/>
      <c r="JCR741" s="31"/>
      <c r="JCS741" s="31"/>
      <c r="JCT741" s="31"/>
      <c r="JCU741" s="31"/>
      <c r="JCV741" s="31"/>
      <c r="JCW741" s="31"/>
      <c r="JCX741" s="31"/>
      <c r="JCY741" s="31"/>
      <c r="JCZ741" s="31"/>
      <c r="JDA741" s="31"/>
      <c r="JDB741" s="31"/>
      <c r="JDC741" s="31"/>
      <c r="JDD741" s="31"/>
      <c r="JDE741" s="31"/>
      <c r="JDF741" s="31"/>
      <c r="JDG741" s="31"/>
      <c r="JDH741" s="31"/>
      <c r="JDI741" s="31"/>
      <c r="JDJ741" s="31"/>
      <c r="JDK741" s="31"/>
      <c r="JDL741" s="31"/>
      <c r="JDM741" s="31"/>
      <c r="JDN741" s="31"/>
      <c r="JDO741" s="31"/>
      <c r="JDP741" s="31"/>
      <c r="JDQ741" s="31"/>
      <c r="JDR741" s="31"/>
      <c r="JDS741" s="31"/>
      <c r="JDT741" s="31"/>
      <c r="JDU741" s="31"/>
      <c r="JDV741" s="31"/>
      <c r="JDW741" s="31"/>
      <c r="JDX741" s="31"/>
      <c r="JDY741" s="31"/>
      <c r="JDZ741" s="31"/>
      <c r="JEA741" s="31"/>
      <c r="JEB741" s="31"/>
      <c r="JEC741" s="31"/>
      <c r="JED741" s="31"/>
      <c r="JEE741" s="31"/>
      <c r="JEF741" s="31"/>
      <c r="JEG741" s="31"/>
      <c r="JEH741" s="31"/>
      <c r="JEI741" s="31"/>
      <c r="JEJ741" s="31"/>
      <c r="JEK741" s="31"/>
      <c r="JEL741" s="31"/>
      <c r="JEM741" s="31"/>
      <c r="JEN741" s="31"/>
      <c r="JEO741" s="31"/>
      <c r="JEP741" s="31"/>
      <c r="JEQ741" s="31"/>
      <c r="JER741" s="31"/>
      <c r="JES741" s="31"/>
      <c r="JET741" s="31"/>
      <c r="JEU741" s="31"/>
      <c r="JEV741" s="31"/>
      <c r="JEW741" s="31"/>
      <c r="JEX741" s="31"/>
      <c r="JEY741" s="31"/>
      <c r="JEZ741" s="31"/>
      <c r="JFA741" s="31"/>
      <c r="JFB741" s="31"/>
      <c r="JFC741" s="31"/>
      <c r="JFD741" s="31"/>
      <c r="JFE741" s="31"/>
      <c r="JFF741" s="31"/>
      <c r="JFG741" s="31"/>
      <c r="JFH741" s="31"/>
      <c r="JFI741" s="31"/>
      <c r="JFJ741" s="31"/>
      <c r="JFK741" s="31"/>
      <c r="JFL741" s="31"/>
      <c r="JFM741" s="31"/>
      <c r="JFN741" s="31"/>
      <c r="JFO741" s="31"/>
      <c r="JFP741" s="31"/>
      <c r="JFQ741" s="31"/>
      <c r="JFR741" s="31"/>
      <c r="JFS741" s="31"/>
      <c r="JFT741" s="31"/>
      <c r="JFU741" s="31"/>
      <c r="JFV741" s="31"/>
      <c r="JFW741" s="31"/>
      <c r="JFX741" s="31"/>
      <c r="JFY741" s="31"/>
      <c r="JFZ741" s="31"/>
      <c r="JGA741" s="31"/>
      <c r="JGB741" s="31"/>
      <c r="JGC741" s="31"/>
      <c r="JGD741" s="31"/>
      <c r="JGE741" s="31"/>
      <c r="JGF741" s="31"/>
      <c r="JGG741" s="31"/>
      <c r="JGH741" s="31"/>
      <c r="JGI741" s="31"/>
      <c r="JGJ741" s="31"/>
      <c r="JGK741" s="31"/>
      <c r="JGL741" s="31"/>
      <c r="JGM741" s="31"/>
      <c r="JGN741" s="31"/>
      <c r="JGO741" s="31"/>
      <c r="JGP741" s="31"/>
      <c r="JGQ741" s="31"/>
      <c r="JGR741" s="31"/>
      <c r="JGS741" s="31"/>
      <c r="JGT741" s="31"/>
      <c r="JGU741" s="31"/>
      <c r="JGV741" s="31"/>
      <c r="JGW741" s="31"/>
      <c r="JGX741" s="31"/>
      <c r="JGY741" s="31"/>
      <c r="JGZ741" s="31"/>
      <c r="JHA741" s="31"/>
      <c r="JHB741" s="31"/>
      <c r="JHC741" s="31"/>
      <c r="JHD741" s="31"/>
      <c r="JHE741" s="31"/>
      <c r="JHF741" s="31"/>
      <c r="JHG741" s="31"/>
      <c r="JHH741" s="31"/>
      <c r="JHI741" s="31"/>
      <c r="JHJ741" s="31"/>
      <c r="JHK741" s="31"/>
      <c r="JHL741" s="31"/>
      <c r="JHM741" s="31"/>
      <c r="JHN741" s="31"/>
      <c r="JHO741" s="31"/>
      <c r="JHP741" s="31"/>
      <c r="JHQ741" s="31"/>
      <c r="JHR741" s="31"/>
      <c r="JHS741" s="31"/>
      <c r="JHT741" s="31"/>
      <c r="JHU741" s="31"/>
      <c r="JHV741" s="31"/>
      <c r="JHW741" s="31"/>
      <c r="JHX741" s="31"/>
      <c r="JHY741" s="31"/>
      <c r="JHZ741" s="31"/>
      <c r="JIA741" s="31"/>
      <c r="JIB741" s="31"/>
      <c r="JIC741" s="31"/>
      <c r="JID741" s="31"/>
      <c r="JIE741" s="31"/>
      <c r="JIF741" s="31"/>
      <c r="JIG741" s="31"/>
      <c r="JIH741" s="31"/>
      <c r="JII741" s="31"/>
      <c r="JIJ741" s="31"/>
      <c r="JIK741" s="31"/>
      <c r="JIL741" s="31"/>
      <c r="JIM741" s="31"/>
      <c r="JIN741" s="31"/>
      <c r="JIO741" s="31"/>
      <c r="JIP741" s="31"/>
      <c r="JIQ741" s="31"/>
      <c r="JIR741" s="31"/>
      <c r="JIS741" s="31"/>
      <c r="JIT741" s="31"/>
      <c r="JIU741" s="31"/>
      <c r="JIV741" s="31"/>
      <c r="JIW741" s="31"/>
      <c r="JIX741" s="31"/>
      <c r="JIY741" s="31"/>
      <c r="JIZ741" s="31"/>
      <c r="JJA741" s="31"/>
      <c r="JJB741" s="31"/>
      <c r="JJC741" s="31"/>
      <c r="JJD741" s="31"/>
      <c r="JJE741" s="31"/>
      <c r="JJF741" s="31"/>
      <c r="JJG741" s="31"/>
      <c r="JJH741" s="31"/>
      <c r="JJI741" s="31"/>
      <c r="JJJ741" s="31"/>
      <c r="JJK741" s="31"/>
      <c r="JJL741" s="31"/>
      <c r="JJM741" s="31"/>
      <c r="JJN741" s="31"/>
      <c r="JJO741" s="31"/>
      <c r="JJP741" s="31"/>
      <c r="JJQ741" s="31"/>
      <c r="JJR741" s="31"/>
      <c r="JJS741" s="31"/>
      <c r="JJT741" s="31"/>
      <c r="JJU741" s="31"/>
      <c r="JJV741" s="31"/>
      <c r="JJW741" s="31"/>
      <c r="JJX741" s="31"/>
      <c r="JJY741" s="31"/>
      <c r="JJZ741" s="31"/>
      <c r="JKA741" s="31"/>
      <c r="JKB741" s="31"/>
      <c r="JKC741" s="31"/>
      <c r="JKD741" s="31"/>
      <c r="JKE741" s="31"/>
      <c r="JKF741" s="31"/>
      <c r="JKG741" s="31"/>
      <c r="JKH741" s="31"/>
      <c r="JKI741" s="31"/>
      <c r="JKJ741" s="31"/>
      <c r="JKK741" s="31"/>
      <c r="JKL741" s="31"/>
      <c r="JKM741" s="31"/>
      <c r="JKN741" s="31"/>
      <c r="JKO741" s="31"/>
      <c r="JKP741" s="31"/>
      <c r="JKQ741" s="31"/>
      <c r="JKR741" s="31"/>
      <c r="JKS741" s="31"/>
      <c r="JKT741" s="31"/>
      <c r="JKU741" s="31"/>
      <c r="JKV741" s="31"/>
      <c r="JKW741" s="31"/>
      <c r="JKX741" s="31"/>
      <c r="JKY741" s="31"/>
      <c r="JKZ741" s="31"/>
      <c r="JLA741" s="31"/>
      <c r="JLB741" s="31"/>
      <c r="JLC741" s="31"/>
      <c r="JLD741" s="31"/>
      <c r="JLE741" s="31"/>
      <c r="JLF741" s="31"/>
      <c r="JLG741" s="31"/>
      <c r="JLH741" s="31"/>
      <c r="JLI741" s="31"/>
      <c r="JLJ741" s="31"/>
      <c r="JLK741" s="31"/>
      <c r="JLL741" s="31"/>
      <c r="JLM741" s="31"/>
      <c r="JLN741" s="31"/>
      <c r="JLO741" s="31"/>
      <c r="JLP741" s="31"/>
      <c r="JLQ741" s="31"/>
      <c r="JLR741" s="31"/>
      <c r="JLS741" s="31"/>
      <c r="JLT741" s="31"/>
      <c r="JLU741" s="31"/>
      <c r="JLV741" s="31"/>
      <c r="JLW741" s="31"/>
      <c r="JLX741" s="31"/>
      <c r="JLY741" s="31"/>
      <c r="JLZ741" s="31"/>
      <c r="JMA741" s="31"/>
      <c r="JMB741" s="31"/>
      <c r="JMC741" s="31"/>
      <c r="JMD741" s="31"/>
      <c r="JME741" s="31"/>
      <c r="JMF741" s="31"/>
      <c r="JMG741" s="31"/>
      <c r="JMH741" s="31"/>
      <c r="JMI741" s="31"/>
      <c r="JMJ741" s="31"/>
      <c r="JMK741" s="31"/>
      <c r="JML741" s="31"/>
      <c r="JMM741" s="31"/>
      <c r="JMN741" s="31"/>
      <c r="JMO741" s="31"/>
      <c r="JMP741" s="31"/>
      <c r="JMQ741" s="31"/>
      <c r="JMR741" s="31"/>
      <c r="JMS741" s="31"/>
      <c r="JMT741" s="31"/>
      <c r="JMU741" s="31"/>
      <c r="JMV741" s="31"/>
      <c r="JMW741" s="31"/>
      <c r="JMX741" s="31"/>
      <c r="JMY741" s="31"/>
      <c r="JMZ741" s="31"/>
      <c r="JNA741" s="31"/>
      <c r="JNB741" s="31"/>
      <c r="JNC741" s="31"/>
      <c r="JND741" s="31"/>
      <c r="JNE741" s="31"/>
      <c r="JNF741" s="31"/>
      <c r="JNG741" s="31"/>
      <c r="JNH741" s="31"/>
      <c r="JNI741" s="31"/>
      <c r="JNJ741" s="31"/>
      <c r="JNK741" s="31"/>
      <c r="JNL741" s="31"/>
      <c r="JNM741" s="31"/>
      <c r="JNN741" s="31"/>
      <c r="JNO741" s="31"/>
      <c r="JNP741" s="31"/>
      <c r="JNQ741" s="31"/>
      <c r="JNR741" s="31"/>
      <c r="JNS741" s="31"/>
      <c r="JNT741" s="31"/>
      <c r="JNU741" s="31"/>
      <c r="JNV741" s="31"/>
      <c r="JNW741" s="31"/>
      <c r="JNX741" s="31"/>
      <c r="JNY741" s="31"/>
      <c r="JNZ741" s="31"/>
      <c r="JOA741" s="31"/>
      <c r="JOB741" s="31"/>
      <c r="JOC741" s="31"/>
      <c r="JOD741" s="31"/>
      <c r="JOE741" s="31"/>
      <c r="JOF741" s="31"/>
      <c r="JOG741" s="31"/>
      <c r="JOH741" s="31"/>
      <c r="JOI741" s="31"/>
      <c r="JOJ741" s="31"/>
      <c r="JOK741" s="31"/>
      <c r="JOL741" s="31"/>
      <c r="JOM741" s="31"/>
      <c r="JON741" s="31"/>
      <c r="JOO741" s="31"/>
      <c r="JOP741" s="31"/>
      <c r="JOQ741" s="31"/>
      <c r="JOR741" s="31"/>
      <c r="JOS741" s="31"/>
      <c r="JOT741" s="31"/>
      <c r="JOU741" s="31"/>
      <c r="JOV741" s="31"/>
      <c r="JOW741" s="31"/>
      <c r="JOX741" s="31"/>
      <c r="JOY741" s="31"/>
      <c r="JOZ741" s="31"/>
      <c r="JPA741" s="31"/>
      <c r="JPB741" s="31"/>
      <c r="JPC741" s="31"/>
      <c r="JPD741" s="31"/>
      <c r="JPE741" s="31"/>
      <c r="JPF741" s="31"/>
      <c r="JPG741" s="31"/>
      <c r="JPH741" s="31"/>
      <c r="JPI741" s="31"/>
      <c r="JPJ741" s="31"/>
      <c r="JPK741" s="31"/>
      <c r="JPL741" s="31"/>
      <c r="JPM741" s="31"/>
      <c r="JPN741" s="31"/>
      <c r="JPO741" s="31"/>
      <c r="JPP741" s="31"/>
      <c r="JPQ741" s="31"/>
      <c r="JPR741" s="31"/>
      <c r="JPS741" s="31"/>
      <c r="JPT741" s="31"/>
      <c r="JPU741" s="31"/>
      <c r="JPV741" s="31"/>
      <c r="JPW741" s="31"/>
      <c r="JPX741" s="31"/>
      <c r="JPY741" s="31"/>
      <c r="JPZ741" s="31"/>
      <c r="JQA741" s="31"/>
      <c r="JQB741" s="31"/>
      <c r="JQC741" s="31"/>
      <c r="JQD741" s="31"/>
      <c r="JQE741" s="31"/>
      <c r="JQF741" s="31"/>
      <c r="JQG741" s="31"/>
      <c r="JQH741" s="31"/>
      <c r="JQI741" s="31"/>
      <c r="JQJ741" s="31"/>
      <c r="JQK741" s="31"/>
      <c r="JQL741" s="31"/>
      <c r="JQM741" s="31"/>
      <c r="JQN741" s="31"/>
      <c r="JQO741" s="31"/>
      <c r="JQP741" s="31"/>
      <c r="JQQ741" s="31"/>
      <c r="JQR741" s="31"/>
      <c r="JQS741" s="31"/>
      <c r="JQT741" s="31"/>
      <c r="JQU741" s="31"/>
      <c r="JQV741" s="31"/>
      <c r="JQW741" s="31"/>
      <c r="JQX741" s="31"/>
      <c r="JQY741" s="31"/>
      <c r="JQZ741" s="31"/>
      <c r="JRA741" s="31"/>
      <c r="JRB741" s="31"/>
      <c r="JRC741" s="31"/>
      <c r="JRD741" s="31"/>
      <c r="JRE741" s="31"/>
      <c r="JRF741" s="31"/>
      <c r="JRG741" s="31"/>
      <c r="JRH741" s="31"/>
      <c r="JRI741" s="31"/>
      <c r="JRJ741" s="31"/>
      <c r="JRK741" s="31"/>
      <c r="JRL741" s="31"/>
      <c r="JRM741" s="31"/>
      <c r="JRN741" s="31"/>
      <c r="JRO741" s="31"/>
      <c r="JRP741" s="31"/>
      <c r="JRQ741" s="31"/>
      <c r="JRR741" s="31"/>
      <c r="JRS741" s="31"/>
      <c r="JRT741" s="31"/>
      <c r="JRU741" s="31"/>
      <c r="JRV741" s="31"/>
      <c r="JRW741" s="31"/>
      <c r="JRX741" s="31"/>
      <c r="JRY741" s="31"/>
      <c r="JRZ741" s="31"/>
      <c r="JSA741" s="31"/>
      <c r="JSB741" s="31"/>
      <c r="JSC741" s="31"/>
      <c r="JSD741" s="31"/>
      <c r="JSE741" s="31"/>
      <c r="JSF741" s="31"/>
      <c r="JSG741" s="31"/>
      <c r="JSH741" s="31"/>
      <c r="JSI741" s="31"/>
      <c r="JSJ741" s="31"/>
      <c r="JSK741" s="31"/>
      <c r="JSL741" s="31"/>
      <c r="JSM741" s="31"/>
      <c r="JSN741" s="31"/>
      <c r="JSO741" s="31"/>
      <c r="JSP741" s="31"/>
      <c r="JSQ741" s="31"/>
      <c r="JSR741" s="31"/>
      <c r="JSS741" s="31"/>
      <c r="JST741" s="31"/>
      <c r="JSU741" s="31"/>
      <c r="JSV741" s="31"/>
      <c r="JSW741" s="31"/>
      <c r="JSX741" s="31"/>
      <c r="JSY741" s="31"/>
      <c r="JSZ741" s="31"/>
      <c r="JTA741" s="31"/>
      <c r="JTB741" s="31"/>
      <c r="JTC741" s="31"/>
      <c r="JTD741" s="31"/>
      <c r="JTE741" s="31"/>
      <c r="JTF741" s="31"/>
      <c r="JTG741" s="31"/>
      <c r="JTH741" s="31"/>
      <c r="JTI741" s="31"/>
      <c r="JTJ741" s="31"/>
      <c r="JTK741" s="31"/>
      <c r="JTL741" s="31"/>
      <c r="JTM741" s="31"/>
      <c r="JTN741" s="31"/>
      <c r="JTO741" s="31"/>
      <c r="JTP741" s="31"/>
      <c r="JTQ741" s="31"/>
      <c r="JTR741" s="31"/>
      <c r="JTS741" s="31"/>
      <c r="JTT741" s="31"/>
      <c r="JTU741" s="31"/>
      <c r="JTV741" s="31"/>
      <c r="JTW741" s="31"/>
      <c r="JTX741" s="31"/>
      <c r="JTY741" s="31"/>
      <c r="JTZ741" s="31"/>
      <c r="JUA741" s="31"/>
      <c r="JUB741" s="31"/>
      <c r="JUC741" s="31"/>
      <c r="JUD741" s="31"/>
      <c r="JUE741" s="31"/>
      <c r="JUF741" s="31"/>
      <c r="JUG741" s="31"/>
      <c r="JUH741" s="31"/>
      <c r="JUI741" s="31"/>
      <c r="JUJ741" s="31"/>
      <c r="JUK741" s="31"/>
      <c r="JUL741" s="31"/>
      <c r="JUM741" s="31"/>
      <c r="JUN741" s="31"/>
      <c r="JUO741" s="31"/>
      <c r="JUP741" s="31"/>
      <c r="JUQ741" s="31"/>
      <c r="JUR741" s="31"/>
      <c r="JUS741" s="31"/>
      <c r="JUT741" s="31"/>
      <c r="JUU741" s="31"/>
      <c r="JUV741" s="31"/>
      <c r="JUW741" s="31"/>
      <c r="JUX741" s="31"/>
      <c r="JUY741" s="31"/>
      <c r="JUZ741" s="31"/>
      <c r="JVA741" s="31"/>
      <c r="JVB741" s="31"/>
      <c r="JVC741" s="31"/>
      <c r="JVD741" s="31"/>
      <c r="JVE741" s="31"/>
      <c r="JVF741" s="31"/>
      <c r="JVG741" s="31"/>
      <c r="JVH741" s="31"/>
      <c r="JVI741" s="31"/>
      <c r="JVJ741" s="31"/>
      <c r="JVK741" s="31"/>
      <c r="JVL741" s="31"/>
      <c r="JVM741" s="31"/>
      <c r="JVN741" s="31"/>
      <c r="JVO741" s="31"/>
      <c r="JVP741" s="31"/>
      <c r="JVQ741" s="31"/>
      <c r="JVR741" s="31"/>
      <c r="JVS741" s="31"/>
      <c r="JVT741" s="31"/>
      <c r="JVU741" s="31"/>
      <c r="JVV741" s="31"/>
      <c r="JVW741" s="31"/>
      <c r="JVX741" s="31"/>
      <c r="JVY741" s="31"/>
      <c r="JVZ741" s="31"/>
      <c r="JWA741" s="31"/>
      <c r="JWB741" s="31"/>
      <c r="JWC741" s="31"/>
      <c r="JWD741" s="31"/>
      <c r="JWE741" s="31"/>
      <c r="JWF741" s="31"/>
      <c r="JWG741" s="31"/>
      <c r="JWH741" s="31"/>
      <c r="JWI741" s="31"/>
      <c r="JWJ741" s="31"/>
      <c r="JWK741" s="31"/>
      <c r="JWL741" s="31"/>
      <c r="JWM741" s="31"/>
      <c r="JWN741" s="31"/>
      <c r="JWO741" s="31"/>
      <c r="JWP741" s="31"/>
      <c r="JWQ741" s="31"/>
      <c r="JWR741" s="31"/>
      <c r="JWS741" s="31"/>
      <c r="JWT741" s="31"/>
      <c r="JWU741" s="31"/>
      <c r="JWV741" s="31"/>
      <c r="JWW741" s="31"/>
      <c r="JWX741" s="31"/>
      <c r="JWY741" s="31"/>
      <c r="JWZ741" s="31"/>
      <c r="JXA741" s="31"/>
      <c r="JXB741" s="31"/>
      <c r="JXC741" s="31"/>
      <c r="JXD741" s="31"/>
      <c r="JXE741" s="31"/>
      <c r="JXF741" s="31"/>
      <c r="JXG741" s="31"/>
      <c r="JXH741" s="31"/>
      <c r="JXI741" s="31"/>
      <c r="JXJ741" s="31"/>
      <c r="JXK741" s="31"/>
      <c r="JXL741" s="31"/>
      <c r="JXM741" s="31"/>
      <c r="JXN741" s="31"/>
      <c r="JXO741" s="31"/>
      <c r="JXP741" s="31"/>
      <c r="JXQ741" s="31"/>
      <c r="JXR741" s="31"/>
      <c r="JXS741" s="31"/>
      <c r="JXT741" s="31"/>
      <c r="JXU741" s="31"/>
      <c r="JXV741" s="31"/>
      <c r="JXW741" s="31"/>
      <c r="JXX741" s="31"/>
      <c r="JXY741" s="31"/>
      <c r="JXZ741" s="31"/>
      <c r="JYA741" s="31"/>
      <c r="JYB741" s="31"/>
      <c r="JYC741" s="31"/>
      <c r="JYD741" s="31"/>
      <c r="JYE741" s="31"/>
      <c r="JYF741" s="31"/>
      <c r="JYG741" s="31"/>
      <c r="JYH741" s="31"/>
      <c r="JYI741" s="31"/>
      <c r="JYJ741" s="31"/>
      <c r="JYK741" s="31"/>
      <c r="JYL741" s="31"/>
      <c r="JYM741" s="31"/>
      <c r="JYN741" s="31"/>
      <c r="JYO741" s="31"/>
      <c r="JYP741" s="31"/>
      <c r="JYQ741" s="31"/>
      <c r="JYR741" s="31"/>
      <c r="JYS741" s="31"/>
      <c r="JYT741" s="31"/>
      <c r="JYU741" s="31"/>
      <c r="JYV741" s="31"/>
      <c r="JYW741" s="31"/>
      <c r="JYX741" s="31"/>
      <c r="JYY741" s="31"/>
      <c r="JYZ741" s="31"/>
      <c r="JZA741" s="31"/>
      <c r="JZB741" s="31"/>
      <c r="JZC741" s="31"/>
      <c r="JZD741" s="31"/>
      <c r="JZE741" s="31"/>
      <c r="JZF741" s="31"/>
      <c r="JZG741" s="31"/>
      <c r="JZH741" s="31"/>
      <c r="JZI741" s="31"/>
      <c r="JZJ741" s="31"/>
      <c r="JZK741" s="31"/>
      <c r="JZL741" s="31"/>
      <c r="JZM741" s="31"/>
      <c r="JZN741" s="31"/>
      <c r="JZO741" s="31"/>
      <c r="JZP741" s="31"/>
      <c r="JZQ741" s="31"/>
      <c r="JZR741" s="31"/>
      <c r="JZS741" s="31"/>
      <c r="JZT741" s="31"/>
      <c r="JZU741" s="31"/>
      <c r="JZV741" s="31"/>
      <c r="JZW741" s="31"/>
      <c r="JZX741" s="31"/>
      <c r="JZY741" s="31"/>
      <c r="JZZ741" s="31"/>
      <c r="KAA741" s="31"/>
      <c r="KAB741" s="31"/>
      <c r="KAC741" s="31"/>
      <c r="KAD741" s="31"/>
      <c r="KAE741" s="31"/>
      <c r="KAF741" s="31"/>
      <c r="KAG741" s="31"/>
      <c r="KAH741" s="31"/>
      <c r="KAI741" s="31"/>
      <c r="KAJ741" s="31"/>
      <c r="KAK741" s="31"/>
      <c r="KAL741" s="31"/>
      <c r="KAM741" s="31"/>
      <c r="KAN741" s="31"/>
      <c r="KAO741" s="31"/>
      <c r="KAP741" s="31"/>
      <c r="KAQ741" s="31"/>
      <c r="KAR741" s="31"/>
      <c r="KAS741" s="31"/>
      <c r="KAT741" s="31"/>
      <c r="KAU741" s="31"/>
      <c r="KAV741" s="31"/>
      <c r="KAW741" s="31"/>
      <c r="KAX741" s="31"/>
      <c r="KAY741" s="31"/>
      <c r="KAZ741" s="31"/>
      <c r="KBA741" s="31"/>
      <c r="KBB741" s="31"/>
      <c r="KBC741" s="31"/>
      <c r="KBD741" s="31"/>
      <c r="KBE741" s="31"/>
      <c r="KBF741" s="31"/>
      <c r="KBG741" s="31"/>
      <c r="KBH741" s="31"/>
      <c r="KBI741" s="31"/>
      <c r="KBJ741" s="31"/>
      <c r="KBK741" s="31"/>
      <c r="KBL741" s="31"/>
      <c r="KBM741" s="31"/>
      <c r="KBN741" s="31"/>
      <c r="KBO741" s="31"/>
      <c r="KBP741" s="31"/>
      <c r="KBQ741" s="31"/>
      <c r="KBR741" s="31"/>
      <c r="KBS741" s="31"/>
      <c r="KBT741" s="31"/>
      <c r="KBU741" s="31"/>
      <c r="KBV741" s="31"/>
      <c r="KBW741" s="31"/>
      <c r="KBX741" s="31"/>
      <c r="KBY741" s="31"/>
      <c r="KBZ741" s="31"/>
      <c r="KCA741" s="31"/>
      <c r="KCB741" s="31"/>
      <c r="KCC741" s="31"/>
      <c r="KCD741" s="31"/>
      <c r="KCE741" s="31"/>
      <c r="KCF741" s="31"/>
      <c r="KCG741" s="31"/>
      <c r="KCH741" s="31"/>
      <c r="KCI741" s="31"/>
      <c r="KCJ741" s="31"/>
      <c r="KCK741" s="31"/>
      <c r="KCL741" s="31"/>
      <c r="KCM741" s="31"/>
      <c r="KCN741" s="31"/>
      <c r="KCO741" s="31"/>
      <c r="KCP741" s="31"/>
      <c r="KCQ741" s="31"/>
      <c r="KCR741" s="31"/>
      <c r="KCS741" s="31"/>
      <c r="KCT741" s="31"/>
      <c r="KCU741" s="31"/>
      <c r="KCV741" s="31"/>
      <c r="KCW741" s="31"/>
      <c r="KCX741" s="31"/>
      <c r="KCY741" s="31"/>
      <c r="KCZ741" s="31"/>
      <c r="KDA741" s="31"/>
      <c r="KDB741" s="31"/>
      <c r="KDC741" s="31"/>
      <c r="KDD741" s="31"/>
      <c r="KDE741" s="31"/>
      <c r="KDF741" s="31"/>
      <c r="KDG741" s="31"/>
      <c r="KDH741" s="31"/>
      <c r="KDI741" s="31"/>
      <c r="KDJ741" s="31"/>
      <c r="KDK741" s="31"/>
      <c r="KDL741" s="31"/>
      <c r="KDM741" s="31"/>
      <c r="KDN741" s="31"/>
      <c r="KDO741" s="31"/>
      <c r="KDP741" s="31"/>
      <c r="KDQ741" s="31"/>
      <c r="KDR741" s="31"/>
      <c r="KDS741" s="31"/>
      <c r="KDT741" s="31"/>
      <c r="KDU741" s="31"/>
      <c r="KDV741" s="31"/>
      <c r="KDW741" s="31"/>
      <c r="KDX741" s="31"/>
      <c r="KDY741" s="31"/>
      <c r="KDZ741" s="31"/>
      <c r="KEA741" s="31"/>
      <c r="KEB741" s="31"/>
      <c r="KEC741" s="31"/>
      <c r="KED741" s="31"/>
      <c r="KEE741" s="31"/>
      <c r="KEF741" s="31"/>
      <c r="KEG741" s="31"/>
      <c r="KEH741" s="31"/>
      <c r="KEI741" s="31"/>
      <c r="KEJ741" s="31"/>
      <c r="KEK741" s="31"/>
      <c r="KEL741" s="31"/>
      <c r="KEM741" s="31"/>
      <c r="KEN741" s="31"/>
      <c r="KEO741" s="31"/>
      <c r="KEP741" s="31"/>
      <c r="KEQ741" s="31"/>
      <c r="KER741" s="31"/>
      <c r="KES741" s="31"/>
      <c r="KET741" s="31"/>
      <c r="KEU741" s="31"/>
      <c r="KEV741" s="31"/>
      <c r="KEW741" s="31"/>
      <c r="KEX741" s="31"/>
      <c r="KEY741" s="31"/>
      <c r="KEZ741" s="31"/>
      <c r="KFA741" s="31"/>
      <c r="KFB741" s="31"/>
      <c r="KFC741" s="31"/>
      <c r="KFD741" s="31"/>
      <c r="KFE741" s="31"/>
      <c r="KFF741" s="31"/>
      <c r="KFG741" s="31"/>
      <c r="KFH741" s="31"/>
      <c r="KFI741" s="31"/>
      <c r="KFJ741" s="31"/>
      <c r="KFK741" s="31"/>
      <c r="KFL741" s="31"/>
      <c r="KFM741" s="31"/>
      <c r="KFN741" s="31"/>
      <c r="KFO741" s="31"/>
      <c r="KFP741" s="31"/>
      <c r="KFQ741" s="31"/>
      <c r="KFR741" s="31"/>
      <c r="KFS741" s="31"/>
      <c r="KFT741" s="31"/>
      <c r="KFU741" s="31"/>
      <c r="KFV741" s="31"/>
      <c r="KFW741" s="31"/>
      <c r="KFX741" s="31"/>
      <c r="KFY741" s="31"/>
      <c r="KFZ741" s="31"/>
      <c r="KGA741" s="31"/>
      <c r="KGB741" s="31"/>
      <c r="KGC741" s="31"/>
      <c r="KGD741" s="31"/>
      <c r="KGE741" s="31"/>
      <c r="KGF741" s="31"/>
      <c r="KGG741" s="31"/>
      <c r="KGH741" s="31"/>
      <c r="KGI741" s="31"/>
      <c r="KGJ741" s="31"/>
      <c r="KGK741" s="31"/>
      <c r="KGL741" s="31"/>
      <c r="KGM741" s="31"/>
      <c r="KGN741" s="31"/>
      <c r="KGO741" s="31"/>
      <c r="KGP741" s="31"/>
      <c r="KGQ741" s="31"/>
      <c r="KGR741" s="31"/>
      <c r="KGS741" s="31"/>
      <c r="KGT741" s="31"/>
      <c r="KGU741" s="31"/>
      <c r="KGV741" s="31"/>
      <c r="KGW741" s="31"/>
      <c r="KGX741" s="31"/>
      <c r="KGY741" s="31"/>
      <c r="KGZ741" s="31"/>
      <c r="KHA741" s="31"/>
      <c r="KHB741" s="31"/>
      <c r="KHC741" s="31"/>
      <c r="KHD741" s="31"/>
      <c r="KHE741" s="31"/>
      <c r="KHF741" s="31"/>
      <c r="KHG741" s="31"/>
      <c r="KHH741" s="31"/>
      <c r="KHI741" s="31"/>
      <c r="KHJ741" s="31"/>
      <c r="KHK741" s="31"/>
      <c r="KHL741" s="31"/>
      <c r="KHM741" s="31"/>
      <c r="KHN741" s="31"/>
      <c r="KHO741" s="31"/>
      <c r="KHP741" s="31"/>
      <c r="KHQ741" s="31"/>
      <c r="KHR741" s="31"/>
      <c r="KHS741" s="31"/>
      <c r="KHT741" s="31"/>
      <c r="KHU741" s="31"/>
      <c r="KHV741" s="31"/>
      <c r="KHW741" s="31"/>
      <c r="KHX741" s="31"/>
      <c r="KHY741" s="31"/>
      <c r="KHZ741" s="31"/>
      <c r="KIA741" s="31"/>
      <c r="KIB741" s="31"/>
      <c r="KIC741" s="31"/>
      <c r="KID741" s="31"/>
      <c r="KIE741" s="31"/>
      <c r="KIF741" s="31"/>
      <c r="KIG741" s="31"/>
      <c r="KIH741" s="31"/>
      <c r="KII741" s="31"/>
      <c r="KIJ741" s="31"/>
      <c r="KIK741" s="31"/>
      <c r="KIL741" s="31"/>
      <c r="KIM741" s="31"/>
      <c r="KIN741" s="31"/>
      <c r="KIO741" s="31"/>
      <c r="KIP741" s="31"/>
      <c r="KIQ741" s="31"/>
      <c r="KIR741" s="31"/>
      <c r="KIS741" s="31"/>
      <c r="KIT741" s="31"/>
      <c r="KIU741" s="31"/>
      <c r="KIV741" s="31"/>
      <c r="KIW741" s="31"/>
      <c r="KIX741" s="31"/>
      <c r="KIY741" s="31"/>
      <c r="KIZ741" s="31"/>
      <c r="KJA741" s="31"/>
      <c r="KJB741" s="31"/>
      <c r="KJC741" s="31"/>
      <c r="KJD741" s="31"/>
      <c r="KJE741" s="31"/>
      <c r="KJF741" s="31"/>
      <c r="KJG741" s="31"/>
      <c r="KJH741" s="31"/>
      <c r="KJI741" s="31"/>
      <c r="KJJ741" s="31"/>
      <c r="KJK741" s="31"/>
      <c r="KJL741" s="31"/>
      <c r="KJM741" s="31"/>
      <c r="KJN741" s="31"/>
      <c r="KJO741" s="31"/>
      <c r="KJP741" s="31"/>
      <c r="KJQ741" s="31"/>
      <c r="KJR741" s="31"/>
      <c r="KJS741" s="31"/>
      <c r="KJT741" s="31"/>
      <c r="KJU741" s="31"/>
      <c r="KJV741" s="31"/>
      <c r="KJW741" s="31"/>
      <c r="KJX741" s="31"/>
      <c r="KJY741" s="31"/>
      <c r="KJZ741" s="31"/>
      <c r="KKA741" s="31"/>
      <c r="KKB741" s="31"/>
      <c r="KKC741" s="31"/>
      <c r="KKD741" s="31"/>
      <c r="KKE741" s="31"/>
      <c r="KKF741" s="31"/>
      <c r="KKG741" s="31"/>
      <c r="KKH741" s="31"/>
      <c r="KKI741" s="31"/>
      <c r="KKJ741" s="31"/>
      <c r="KKK741" s="31"/>
      <c r="KKL741" s="31"/>
      <c r="KKM741" s="31"/>
      <c r="KKN741" s="31"/>
      <c r="KKO741" s="31"/>
      <c r="KKP741" s="31"/>
      <c r="KKQ741" s="31"/>
      <c r="KKR741" s="31"/>
      <c r="KKS741" s="31"/>
      <c r="KKT741" s="31"/>
      <c r="KKU741" s="31"/>
      <c r="KKV741" s="31"/>
      <c r="KKW741" s="31"/>
      <c r="KKX741" s="31"/>
      <c r="KKY741" s="31"/>
      <c r="KKZ741" s="31"/>
      <c r="KLA741" s="31"/>
      <c r="KLB741" s="31"/>
      <c r="KLC741" s="31"/>
      <c r="KLD741" s="31"/>
      <c r="KLE741" s="31"/>
      <c r="KLF741" s="31"/>
      <c r="KLG741" s="31"/>
      <c r="KLH741" s="31"/>
      <c r="KLI741" s="31"/>
      <c r="KLJ741" s="31"/>
      <c r="KLK741" s="31"/>
      <c r="KLL741" s="31"/>
      <c r="KLM741" s="31"/>
      <c r="KLN741" s="31"/>
      <c r="KLO741" s="31"/>
      <c r="KLP741" s="31"/>
      <c r="KLQ741" s="31"/>
      <c r="KLR741" s="31"/>
      <c r="KLS741" s="31"/>
      <c r="KLT741" s="31"/>
      <c r="KLU741" s="31"/>
      <c r="KLV741" s="31"/>
      <c r="KLW741" s="31"/>
      <c r="KLX741" s="31"/>
      <c r="KLY741" s="31"/>
      <c r="KLZ741" s="31"/>
      <c r="KMA741" s="31"/>
      <c r="KMB741" s="31"/>
      <c r="KMC741" s="31"/>
      <c r="KMD741" s="31"/>
      <c r="KME741" s="31"/>
      <c r="KMF741" s="31"/>
      <c r="KMG741" s="31"/>
      <c r="KMH741" s="31"/>
      <c r="KMI741" s="31"/>
      <c r="KMJ741" s="31"/>
      <c r="KMK741" s="31"/>
      <c r="KML741" s="31"/>
      <c r="KMM741" s="31"/>
      <c r="KMN741" s="31"/>
      <c r="KMO741" s="31"/>
      <c r="KMP741" s="31"/>
      <c r="KMQ741" s="31"/>
      <c r="KMR741" s="31"/>
      <c r="KMS741" s="31"/>
      <c r="KMT741" s="31"/>
      <c r="KMU741" s="31"/>
      <c r="KMV741" s="31"/>
      <c r="KMW741" s="31"/>
      <c r="KMX741" s="31"/>
      <c r="KMY741" s="31"/>
      <c r="KMZ741" s="31"/>
      <c r="KNA741" s="31"/>
      <c r="KNB741" s="31"/>
      <c r="KNC741" s="31"/>
      <c r="KND741" s="31"/>
      <c r="KNE741" s="31"/>
      <c r="KNF741" s="31"/>
      <c r="KNG741" s="31"/>
      <c r="KNH741" s="31"/>
      <c r="KNI741" s="31"/>
      <c r="KNJ741" s="31"/>
      <c r="KNK741" s="31"/>
      <c r="KNL741" s="31"/>
      <c r="KNM741" s="31"/>
      <c r="KNN741" s="31"/>
      <c r="KNO741" s="31"/>
      <c r="KNP741" s="31"/>
      <c r="KNQ741" s="31"/>
      <c r="KNR741" s="31"/>
      <c r="KNS741" s="31"/>
      <c r="KNT741" s="31"/>
      <c r="KNU741" s="31"/>
      <c r="KNV741" s="31"/>
      <c r="KNW741" s="31"/>
      <c r="KNX741" s="31"/>
      <c r="KNY741" s="31"/>
      <c r="KNZ741" s="31"/>
      <c r="KOA741" s="31"/>
      <c r="KOB741" s="31"/>
      <c r="KOC741" s="31"/>
      <c r="KOD741" s="31"/>
      <c r="KOE741" s="31"/>
      <c r="KOF741" s="31"/>
      <c r="KOG741" s="31"/>
      <c r="KOH741" s="31"/>
      <c r="KOI741" s="31"/>
      <c r="KOJ741" s="31"/>
      <c r="KOK741" s="31"/>
      <c r="KOL741" s="31"/>
      <c r="KOM741" s="31"/>
      <c r="KON741" s="31"/>
      <c r="KOO741" s="31"/>
      <c r="KOP741" s="31"/>
      <c r="KOQ741" s="31"/>
      <c r="KOR741" s="31"/>
      <c r="KOS741" s="31"/>
      <c r="KOT741" s="31"/>
      <c r="KOU741" s="31"/>
      <c r="KOV741" s="31"/>
      <c r="KOW741" s="31"/>
      <c r="KOX741" s="31"/>
      <c r="KOY741" s="31"/>
      <c r="KOZ741" s="31"/>
      <c r="KPA741" s="31"/>
      <c r="KPB741" s="31"/>
      <c r="KPC741" s="31"/>
      <c r="KPD741" s="31"/>
      <c r="KPE741" s="31"/>
      <c r="KPF741" s="31"/>
      <c r="KPG741" s="31"/>
      <c r="KPH741" s="31"/>
      <c r="KPI741" s="31"/>
      <c r="KPJ741" s="31"/>
      <c r="KPK741" s="31"/>
      <c r="KPL741" s="31"/>
      <c r="KPM741" s="31"/>
      <c r="KPN741" s="31"/>
      <c r="KPO741" s="31"/>
      <c r="KPP741" s="31"/>
      <c r="KPQ741" s="31"/>
      <c r="KPR741" s="31"/>
      <c r="KPS741" s="31"/>
      <c r="KPT741" s="31"/>
      <c r="KPU741" s="31"/>
      <c r="KPV741" s="31"/>
      <c r="KPW741" s="31"/>
      <c r="KPX741" s="31"/>
      <c r="KPY741" s="31"/>
      <c r="KPZ741" s="31"/>
      <c r="KQA741" s="31"/>
      <c r="KQB741" s="31"/>
      <c r="KQC741" s="31"/>
      <c r="KQD741" s="31"/>
      <c r="KQE741" s="31"/>
      <c r="KQF741" s="31"/>
      <c r="KQG741" s="31"/>
      <c r="KQH741" s="31"/>
      <c r="KQI741" s="31"/>
      <c r="KQJ741" s="31"/>
      <c r="KQK741" s="31"/>
      <c r="KQL741" s="31"/>
      <c r="KQM741" s="31"/>
      <c r="KQN741" s="31"/>
      <c r="KQO741" s="31"/>
      <c r="KQP741" s="31"/>
      <c r="KQQ741" s="31"/>
      <c r="KQR741" s="31"/>
      <c r="KQS741" s="31"/>
      <c r="KQT741" s="31"/>
      <c r="KQU741" s="31"/>
      <c r="KQV741" s="31"/>
      <c r="KQW741" s="31"/>
      <c r="KQX741" s="31"/>
      <c r="KQY741" s="31"/>
      <c r="KQZ741" s="31"/>
      <c r="KRA741" s="31"/>
      <c r="KRB741" s="31"/>
      <c r="KRC741" s="31"/>
      <c r="KRD741" s="31"/>
      <c r="KRE741" s="31"/>
      <c r="KRF741" s="31"/>
      <c r="KRG741" s="31"/>
      <c r="KRH741" s="31"/>
      <c r="KRI741" s="31"/>
      <c r="KRJ741" s="31"/>
      <c r="KRK741" s="31"/>
      <c r="KRL741" s="31"/>
      <c r="KRM741" s="31"/>
      <c r="KRN741" s="31"/>
      <c r="KRO741" s="31"/>
      <c r="KRP741" s="31"/>
      <c r="KRQ741" s="31"/>
      <c r="KRR741" s="31"/>
      <c r="KRS741" s="31"/>
      <c r="KRT741" s="31"/>
      <c r="KRU741" s="31"/>
      <c r="KRV741" s="31"/>
      <c r="KRW741" s="31"/>
      <c r="KRX741" s="31"/>
      <c r="KRY741" s="31"/>
      <c r="KRZ741" s="31"/>
      <c r="KSA741" s="31"/>
      <c r="KSB741" s="31"/>
      <c r="KSC741" s="31"/>
      <c r="KSD741" s="31"/>
      <c r="KSE741" s="31"/>
      <c r="KSF741" s="31"/>
      <c r="KSG741" s="31"/>
      <c r="KSH741" s="31"/>
      <c r="KSI741" s="31"/>
      <c r="KSJ741" s="31"/>
      <c r="KSK741" s="31"/>
      <c r="KSL741" s="31"/>
      <c r="KSM741" s="31"/>
      <c r="KSN741" s="31"/>
      <c r="KSO741" s="31"/>
      <c r="KSP741" s="31"/>
      <c r="KSQ741" s="31"/>
      <c r="KSR741" s="31"/>
      <c r="KSS741" s="31"/>
      <c r="KST741" s="31"/>
      <c r="KSU741" s="31"/>
      <c r="KSV741" s="31"/>
      <c r="KSW741" s="31"/>
      <c r="KSX741" s="31"/>
      <c r="KSY741" s="31"/>
      <c r="KSZ741" s="31"/>
      <c r="KTA741" s="31"/>
      <c r="KTB741" s="31"/>
      <c r="KTC741" s="31"/>
      <c r="KTD741" s="31"/>
      <c r="KTE741" s="31"/>
      <c r="KTF741" s="31"/>
      <c r="KTG741" s="31"/>
      <c r="KTH741" s="31"/>
      <c r="KTI741" s="31"/>
      <c r="KTJ741" s="31"/>
      <c r="KTK741" s="31"/>
      <c r="KTL741" s="31"/>
      <c r="KTM741" s="31"/>
      <c r="KTN741" s="31"/>
      <c r="KTO741" s="31"/>
      <c r="KTP741" s="31"/>
      <c r="KTQ741" s="31"/>
      <c r="KTR741" s="31"/>
      <c r="KTS741" s="31"/>
      <c r="KTT741" s="31"/>
      <c r="KTU741" s="31"/>
      <c r="KTV741" s="31"/>
      <c r="KTW741" s="31"/>
      <c r="KTX741" s="31"/>
      <c r="KTY741" s="31"/>
      <c r="KTZ741" s="31"/>
      <c r="KUA741" s="31"/>
      <c r="KUB741" s="31"/>
      <c r="KUC741" s="31"/>
      <c r="KUD741" s="31"/>
      <c r="KUE741" s="31"/>
      <c r="KUF741" s="31"/>
      <c r="KUG741" s="31"/>
      <c r="KUH741" s="31"/>
      <c r="KUI741" s="31"/>
      <c r="KUJ741" s="31"/>
      <c r="KUK741" s="31"/>
      <c r="KUL741" s="31"/>
      <c r="KUM741" s="31"/>
      <c r="KUN741" s="31"/>
      <c r="KUO741" s="31"/>
      <c r="KUP741" s="31"/>
      <c r="KUQ741" s="31"/>
      <c r="KUR741" s="31"/>
      <c r="KUS741" s="31"/>
      <c r="KUT741" s="31"/>
      <c r="KUU741" s="31"/>
      <c r="KUV741" s="31"/>
      <c r="KUW741" s="31"/>
      <c r="KUX741" s="31"/>
      <c r="KUY741" s="31"/>
      <c r="KUZ741" s="31"/>
      <c r="KVA741" s="31"/>
      <c r="KVB741" s="31"/>
      <c r="KVC741" s="31"/>
      <c r="KVD741" s="31"/>
      <c r="KVE741" s="31"/>
      <c r="KVF741" s="31"/>
      <c r="KVG741" s="31"/>
      <c r="KVH741" s="31"/>
      <c r="KVI741" s="31"/>
      <c r="KVJ741" s="31"/>
      <c r="KVK741" s="31"/>
      <c r="KVL741" s="31"/>
      <c r="KVM741" s="31"/>
      <c r="KVN741" s="31"/>
      <c r="KVO741" s="31"/>
      <c r="KVP741" s="31"/>
      <c r="KVQ741" s="31"/>
      <c r="KVR741" s="31"/>
      <c r="KVS741" s="31"/>
      <c r="KVT741" s="31"/>
      <c r="KVU741" s="31"/>
      <c r="KVV741" s="31"/>
      <c r="KVW741" s="31"/>
      <c r="KVX741" s="31"/>
      <c r="KVY741" s="31"/>
      <c r="KVZ741" s="31"/>
      <c r="KWA741" s="31"/>
      <c r="KWB741" s="31"/>
      <c r="KWC741" s="31"/>
      <c r="KWD741" s="31"/>
      <c r="KWE741" s="31"/>
      <c r="KWF741" s="31"/>
      <c r="KWG741" s="31"/>
      <c r="KWH741" s="31"/>
      <c r="KWI741" s="31"/>
      <c r="KWJ741" s="31"/>
      <c r="KWK741" s="31"/>
      <c r="KWL741" s="31"/>
      <c r="KWM741" s="31"/>
      <c r="KWN741" s="31"/>
      <c r="KWO741" s="31"/>
      <c r="KWP741" s="31"/>
      <c r="KWQ741" s="31"/>
      <c r="KWR741" s="31"/>
      <c r="KWS741" s="31"/>
      <c r="KWT741" s="31"/>
      <c r="KWU741" s="31"/>
      <c r="KWV741" s="31"/>
      <c r="KWW741" s="31"/>
      <c r="KWX741" s="31"/>
      <c r="KWY741" s="31"/>
      <c r="KWZ741" s="31"/>
      <c r="KXA741" s="31"/>
      <c r="KXB741" s="31"/>
      <c r="KXC741" s="31"/>
      <c r="KXD741" s="31"/>
      <c r="KXE741" s="31"/>
      <c r="KXF741" s="31"/>
      <c r="KXG741" s="31"/>
      <c r="KXH741" s="31"/>
      <c r="KXI741" s="31"/>
      <c r="KXJ741" s="31"/>
      <c r="KXK741" s="31"/>
      <c r="KXL741" s="31"/>
      <c r="KXM741" s="31"/>
      <c r="KXN741" s="31"/>
      <c r="KXO741" s="31"/>
      <c r="KXP741" s="31"/>
      <c r="KXQ741" s="31"/>
      <c r="KXR741" s="31"/>
      <c r="KXS741" s="31"/>
      <c r="KXT741" s="31"/>
      <c r="KXU741" s="31"/>
      <c r="KXV741" s="31"/>
      <c r="KXW741" s="31"/>
      <c r="KXX741" s="31"/>
      <c r="KXY741" s="31"/>
      <c r="KXZ741" s="31"/>
      <c r="KYA741" s="31"/>
      <c r="KYB741" s="31"/>
      <c r="KYC741" s="31"/>
      <c r="KYD741" s="31"/>
      <c r="KYE741" s="31"/>
      <c r="KYF741" s="31"/>
      <c r="KYG741" s="31"/>
      <c r="KYH741" s="31"/>
      <c r="KYI741" s="31"/>
      <c r="KYJ741" s="31"/>
      <c r="KYK741" s="31"/>
      <c r="KYL741" s="31"/>
      <c r="KYM741" s="31"/>
      <c r="KYN741" s="31"/>
      <c r="KYO741" s="31"/>
      <c r="KYP741" s="31"/>
      <c r="KYQ741" s="31"/>
      <c r="KYR741" s="31"/>
      <c r="KYS741" s="31"/>
      <c r="KYT741" s="31"/>
      <c r="KYU741" s="31"/>
      <c r="KYV741" s="31"/>
      <c r="KYW741" s="31"/>
      <c r="KYX741" s="31"/>
      <c r="KYY741" s="31"/>
      <c r="KYZ741" s="31"/>
      <c r="KZA741" s="31"/>
      <c r="KZB741" s="31"/>
      <c r="KZC741" s="31"/>
      <c r="KZD741" s="31"/>
      <c r="KZE741" s="31"/>
      <c r="KZF741" s="31"/>
      <c r="KZG741" s="31"/>
      <c r="KZH741" s="31"/>
      <c r="KZI741" s="31"/>
      <c r="KZJ741" s="31"/>
      <c r="KZK741" s="31"/>
      <c r="KZL741" s="31"/>
      <c r="KZM741" s="31"/>
      <c r="KZN741" s="31"/>
      <c r="KZO741" s="31"/>
      <c r="KZP741" s="31"/>
      <c r="KZQ741" s="31"/>
      <c r="KZR741" s="31"/>
      <c r="KZS741" s="31"/>
      <c r="KZT741" s="31"/>
      <c r="KZU741" s="31"/>
      <c r="KZV741" s="31"/>
      <c r="KZW741" s="31"/>
      <c r="KZX741" s="31"/>
      <c r="KZY741" s="31"/>
      <c r="KZZ741" s="31"/>
      <c r="LAA741" s="31"/>
      <c r="LAB741" s="31"/>
      <c r="LAC741" s="31"/>
      <c r="LAD741" s="31"/>
      <c r="LAE741" s="31"/>
      <c r="LAF741" s="31"/>
      <c r="LAG741" s="31"/>
      <c r="LAH741" s="31"/>
      <c r="LAI741" s="31"/>
      <c r="LAJ741" s="31"/>
      <c r="LAK741" s="31"/>
      <c r="LAL741" s="31"/>
      <c r="LAM741" s="31"/>
      <c r="LAN741" s="31"/>
      <c r="LAO741" s="31"/>
      <c r="LAP741" s="31"/>
      <c r="LAQ741" s="31"/>
      <c r="LAR741" s="31"/>
      <c r="LAS741" s="31"/>
      <c r="LAT741" s="31"/>
      <c r="LAU741" s="31"/>
      <c r="LAV741" s="31"/>
      <c r="LAW741" s="31"/>
      <c r="LAX741" s="31"/>
      <c r="LAY741" s="31"/>
      <c r="LAZ741" s="31"/>
      <c r="LBA741" s="31"/>
      <c r="LBB741" s="31"/>
      <c r="LBC741" s="31"/>
      <c r="LBD741" s="31"/>
      <c r="LBE741" s="31"/>
      <c r="LBF741" s="31"/>
      <c r="LBG741" s="31"/>
      <c r="LBH741" s="31"/>
      <c r="LBI741" s="31"/>
      <c r="LBJ741" s="31"/>
      <c r="LBK741" s="31"/>
      <c r="LBL741" s="31"/>
      <c r="LBM741" s="31"/>
      <c r="LBN741" s="31"/>
      <c r="LBO741" s="31"/>
      <c r="LBP741" s="31"/>
      <c r="LBQ741" s="31"/>
      <c r="LBR741" s="31"/>
      <c r="LBS741" s="31"/>
      <c r="LBT741" s="31"/>
      <c r="LBU741" s="31"/>
      <c r="LBV741" s="31"/>
      <c r="LBW741" s="31"/>
      <c r="LBX741" s="31"/>
      <c r="LBY741" s="31"/>
      <c r="LBZ741" s="31"/>
      <c r="LCA741" s="31"/>
      <c r="LCB741" s="31"/>
      <c r="LCC741" s="31"/>
      <c r="LCD741" s="31"/>
      <c r="LCE741" s="31"/>
      <c r="LCF741" s="31"/>
      <c r="LCG741" s="31"/>
      <c r="LCH741" s="31"/>
      <c r="LCI741" s="31"/>
      <c r="LCJ741" s="31"/>
      <c r="LCK741" s="31"/>
      <c r="LCL741" s="31"/>
      <c r="LCM741" s="31"/>
      <c r="LCN741" s="31"/>
      <c r="LCO741" s="31"/>
      <c r="LCP741" s="31"/>
      <c r="LCQ741" s="31"/>
      <c r="LCR741" s="31"/>
      <c r="LCS741" s="31"/>
      <c r="LCT741" s="31"/>
      <c r="LCU741" s="31"/>
      <c r="LCV741" s="31"/>
      <c r="LCW741" s="31"/>
      <c r="LCX741" s="31"/>
      <c r="LCY741" s="31"/>
      <c r="LCZ741" s="31"/>
      <c r="LDA741" s="31"/>
      <c r="LDB741" s="31"/>
      <c r="LDC741" s="31"/>
      <c r="LDD741" s="31"/>
      <c r="LDE741" s="31"/>
      <c r="LDF741" s="31"/>
      <c r="LDG741" s="31"/>
      <c r="LDH741" s="31"/>
      <c r="LDI741" s="31"/>
      <c r="LDJ741" s="31"/>
      <c r="LDK741" s="31"/>
      <c r="LDL741" s="31"/>
      <c r="LDM741" s="31"/>
      <c r="LDN741" s="31"/>
      <c r="LDO741" s="31"/>
      <c r="LDP741" s="31"/>
      <c r="LDQ741" s="31"/>
      <c r="LDR741" s="31"/>
      <c r="LDS741" s="31"/>
      <c r="LDT741" s="31"/>
      <c r="LDU741" s="31"/>
      <c r="LDV741" s="31"/>
      <c r="LDW741" s="31"/>
      <c r="LDX741" s="31"/>
      <c r="LDY741" s="31"/>
      <c r="LDZ741" s="31"/>
      <c r="LEA741" s="31"/>
      <c r="LEB741" s="31"/>
      <c r="LEC741" s="31"/>
      <c r="LED741" s="31"/>
      <c r="LEE741" s="31"/>
      <c r="LEF741" s="31"/>
      <c r="LEG741" s="31"/>
      <c r="LEH741" s="31"/>
      <c r="LEI741" s="31"/>
      <c r="LEJ741" s="31"/>
      <c r="LEK741" s="31"/>
      <c r="LEL741" s="31"/>
      <c r="LEM741" s="31"/>
      <c r="LEN741" s="31"/>
      <c r="LEO741" s="31"/>
      <c r="LEP741" s="31"/>
      <c r="LEQ741" s="31"/>
      <c r="LER741" s="31"/>
      <c r="LES741" s="31"/>
      <c r="LET741" s="31"/>
      <c r="LEU741" s="31"/>
      <c r="LEV741" s="31"/>
      <c r="LEW741" s="31"/>
      <c r="LEX741" s="31"/>
      <c r="LEY741" s="31"/>
      <c r="LEZ741" s="31"/>
      <c r="LFA741" s="31"/>
      <c r="LFB741" s="31"/>
      <c r="LFC741" s="31"/>
      <c r="LFD741" s="31"/>
      <c r="LFE741" s="31"/>
      <c r="LFF741" s="31"/>
      <c r="LFG741" s="31"/>
      <c r="LFH741" s="31"/>
      <c r="LFI741" s="31"/>
      <c r="LFJ741" s="31"/>
      <c r="LFK741" s="31"/>
      <c r="LFL741" s="31"/>
      <c r="LFM741" s="31"/>
      <c r="LFN741" s="31"/>
      <c r="LFO741" s="31"/>
      <c r="LFP741" s="31"/>
      <c r="LFQ741" s="31"/>
      <c r="LFR741" s="31"/>
      <c r="LFS741" s="31"/>
      <c r="LFT741" s="31"/>
      <c r="LFU741" s="31"/>
      <c r="LFV741" s="31"/>
      <c r="LFW741" s="31"/>
      <c r="LFX741" s="31"/>
      <c r="LFY741" s="31"/>
      <c r="LFZ741" s="31"/>
      <c r="LGA741" s="31"/>
      <c r="LGB741" s="31"/>
      <c r="LGC741" s="31"/>
      <c r="LGD741" s="31"/>
      <c r="LGE741" s="31"/>
      <c r="LGF741" s="31"/>
      <c r="LGG741" s="31"/>
      <c r="LGH741" s="31"/>
      <c r="LGI741" s="31"/>
      <c r="LGJ741" s="31"/>
      <c r="LGK741" s="31"/>
      <c r="LGL741" s="31"/>
      <c r="LGM741" s="31"/>
      <c r="LGN741" s="31"/>
      <c r="LGO741" s="31"/>
      <c r="LGP741" s="31"/>
      <c r="LGQ741" s="31"/>
      <c r="LGR741" s="31"/>
      <c r="LGS741" s="31"/>
      <c r="LGT741" s="31"/>
      <c r="LGU741" s="31"/>
      <c r="LGV741" s="31"/>
      <c r="LGW741" s="31"/>
      <c r="LGX741" s="31"/>
      <c r="LGY741" s="31"/>
      <c r="LGZ741" s="31"/>
      <c r="LHA741" s="31"/>
      <c r="LHB741" s="31"/>
      <c r="LHC741" s="31"/>
      <c r="LHD741" s="31"/>
      <c r="LHE741" s="31"/>
      <c r="LHF741" s="31"/>
      <c r="LHG741" s="31"/>
      <c r="LHH741" s="31"/>
      <c r="LHI741" s="31"/>
      <c r="LHJ741" s="31"/>
      <c r="LHK741" s="31"/>
      <c r="LHL741" s="31"/>
      <c r="LHM741" s="31"/>
      <c r="LHN741" s="31"/>
      <c r="LHO741" s="31"/>
      <c r="LHP741" s="31"/>
      <c r="LHQ741" s="31"/>
      <c r="LHR741" s="31"/>
      <c r="LHS741" s="31"/>
      <c r="LHT741" s="31"/>
      <c r="LHU741" s="31"/>
      <c r="LHV741" s="31"/>
      <c r="LHW741" s="31"/>
      <c r="LHX741" s="31"/>
      <c r="LHY741" s="31"/>
      <c r="LHZ741" s="31"/>
      <c r="LIA741" s="31"/>
      <c r="LIB741" s="31"/>
      <c r="LIC741" s="31"/>
      <c r="LID741" s="31"/>
      <c r="LIE741" s="31"/>
      <c r="LIF741" s="31"/>
      <c r="LIG741" s="31"/>
      <c r="LIH741" s="31"/>
      <c r="LII741" s="31"/>
      <c r="LIJ741" s="31"/>
      <c r="LIK741" s="31"/>
      <c r="LIL741" s="31"/>
      <c r="LIM741" s="31"/>
      <c r="LIN741" s="31"/>
      <c r="LIO741" s="31"/>
      <c r="LIP741" s="31"/>
      <c r="LIQ741" s="31"/>
      <c r="LIR741" s="31"/>
      <c r="LIS741" s="31"/>
      <c r="LIT741" s="31"/>
      <c r="LIU741" s="31"/>
      <c r="LIV741" s="31"/>
      <c r="LIW741" s="31"/>
      <c r="LIX741" s="31"/>
      <c r="LIY741" s="31"/>
      <c r="LIZ741" s="31"/>
      <c r="LJA741" s="31"/>
      <c r="LJB741" s="31"/>
      <c r="LJC741" s="31"/>
      <c r="LJD741" s="31"/>
      <c r="LJE741" s="31"/>
      <c r="LJF741" s="31"/>
      <c r="LJG741" s="31"/>
      <c r="LJH741" s="31"/>
      <c r="LJI741" s="31"/>
      <c r="LJJ741" s="31"/>
      <c r="LJK741" s="31"/>
      <c r="LJL741" s="31"/>
      <c r="LJM741" s="31"/>
      <c r="LJN741" s="31"/>
      <c r="LJO741" s="31"/>
      <c r="LJP741" s="31"/>
      <c r="LJQ741" s="31"/>
      <c r="LJR741" s="31"/>
      <c r="LJS741" s="31"/>
      <c r="LJT741" s="31"/>
      <c r="LJU741" s="31"/>
      <c r="LJV741" s="31"/>
      <c r="LJW741" s="31"/>
      <c r="LJX741" s="31"/>
      <c r="LJY741" s="31"/>
      <c r="LJZ741" s="31"/>
      <c r="LKA741" s="31"/>
      <c r="LKB741" s="31"/>
      <c r="LKC741" s="31"/>
      <c r="LKD741" s="31"/>
      <c r="LKE741" s="31"/>
      <c r="LKF741" s="31"/>
      <c r="LKG741" s="31"/>
      <c r="LKH741" s="31"/>
      <c r="LKI741" s="31"/>
      <c r="LKJ741" s="31"/>
      <c r="LKK741" s="31"/>
      <c r="LKL741" s="31"/>
      <c r="LKM741" s="31"/>
      <c r="LKN741" s="31"/>
      <c r="LKO741" s="31"/>
      <c r="LKP741" s="31"/>
      <c r="LKQ741" s="31"/>
      <c r="LKR741" s="31"/>
      <c r="LKS741" s="31"/>
      <c r="LKT741" s="31"/>
      <c r="LKU741" s="31"/>
      <c r="LKV741" s="31"/>
      <c r="LKW741" s="31"/>
      <c r="LKX741" s="31"/>
      <c r="LKY741" s="31"/>
      <c r="LKZ741" s="31"/>
      <c r="LLA741" s="31"/>
      <c r="LLB741" s="31"/>
      <c r="LLC741" s="31"/>
      <c r="LLD741" s="31"/>
      <c r="LLE741" s="31"/>
      <c r="LLF741" s="31"/>
      <c r="LLG741" s="31"/>
      <c r="LLH741" s="31"/>
      <c r="LLI741" s="31"/>
      <c r="LLJ741" s="31"/>
      <c r="LLK741" s="31"/>
      <c r="LLL741" s="31"/>
      <c r="LLM741" s="31"/>
      <c r="LLN741" s="31"/>
      <c r="LLO741" s="31"/>
      <c r="LLP741" s="31"/>
      <c r="LLQ741" s="31"/>
      <c r="LLR741" s="31"/>
      <c r="LLS741" s="31"/>
      <c r="LLT741" s="31"/>
      <c r="LLU741" s="31"/>
      <c r="LLV741" s="31"/>
      <c r="LLW741" s="31"/>
      <c r="LLX741" s="31"/>
      <c r="LLY741" s="31"/>
      <c r="LLZ741" s="31"/>
      <c r="LMA741" s="31"/>
      <c r="LMB741" s="31"/>
      <c r="LMC741" s="31"/>
      <c r="LMD741" s="31"/>
      <c r="LME741" s="31"/>
      <c r="LMF741" s="31"/>
      <c r="LMG741" s="31"/>
      <c r="LMH741" s="31"/>
      <c r="LMI741" s="31"/>
      <c r="LMJ741" s="31"/>
      <c r="LMK741" s="31"/>
      <c r="LML741" s="31"/>
      <c r="LMM741" s="31"/>
      <c r="LMN741" s="31"/>
      <c r="LMO741" s="31"/>
      <c r="LMP741" s="31"/>
      <c r="LMQ741" s="31"/>
      <c r="LMR741" s="31"/>
      <c r="LMS741" s="31"/>
      <c r="LMT741" s="31"/>
      <c r="LMU741" s="31"/>
      <c r="LMV741" s="31"/>
      <c r="LMW741" s="31"/>
      <c r="LMX741" s="31"/>
      <c r="LMY741" s="31"/>
      <c r="LMZ741" s="31"/>
      <c r="LNA741" s="31"/>
      <c r="LNB741" s="31"/>
      <c r="LNC741" s="31"/>
      <c r="LND741" s="31"/>
      <c r="LNE741" s="31"/>
      <c r="LNF741" s="31"/>
      <c r="LNG741" s="31"/>
      <c r="LNH741" s="31"/>
      <c r="LNI741" s="31"/>
      <c r="LNJ741" s="31"/>
      <c r="LNK741" s="31"/>
      <c r="LNL741" s="31"/>
      <c r="LNM741" s="31"/>
      <c r="LNN741" s="31"/>
      <c r="LNO741" s="31"/>
      <c r="LNP741" s="31"/>
      <c r="LNQ741" s="31"/>
      <c r="LNR741" s="31"/>
      <c r="LNS741" s="31"/>
      <c r="LNT741" s="31"/>
      <c r="LNU741" s="31"/>
      <c r="LNV741" s="31"/>
      <c r="LNW741" s="31"/>
      <c r="LNX741" s="31"/>
      <c r="LNY741" s="31"/>
      <c r="LNZ741" s="31"/>
      <c r="LOA741" s="31"/>
      <c r="LOB741" s="31"/>
      <c r="LOC741" s="31"/>
      <c r="LOD741" s="31"/>
      <c r="LOE741" s="31"/>
      <c r="LOF741" s="31"/>
      <c r="LOG741" s="31"/>
      <c r="LOH741" s="31"/>
      <c r="LOI741" s="31"/>
      <c r="LOJ741" s="31"/>
      <c r="LOK741" s="31"/>
      <c r="LOL741" s="31"/>
      <c r="LOM741" s="31"/>
      <c r="LON741" s="31"/>
      <c r="LOO741" s="31"/>
      <c r="LOP741" s="31"/>
      <c r="LOQ741" s="31"/>
      <c r="LOR741" s="31"/>
      <c r="LOS741" s="31"/>
      <c r="LOT741" s="31"/>
      <c r="LOU741" s="31"/>
      <c r="LOV741" s="31"/>
      <c r="LOW741" s="31"/>
      <c r="LOX741" s="31"/>
      <c r="LOY741" s="31"/>
      <c r="LOZ741" s="31"/>
      <c r="LPA741" s="31"/>
      <c r="LPB741" s="31"/>
      <c r="LPC741" s="31"/>
      <c r="LPD741" s="31"/>
      <c r="LPE741" s="31"/>
      <c r="LPF741" s="31"/>
      <c r="LPG741" s="31"/>
      <c r="LPH741" s="31"/>
      <c r="LPI741" s="31"/>
      <c r="LPJ741" s="31"/>
      <c r="LPK741" s="31"/>
      <c r="LPL741" s="31"/>
      <c r="LPM741" s="31"/>
      <c r="LPN741" s="31"/>
      <c r="LPO741" s="31"/>
      <c r="LPP741" s="31"/>
      <c r="LPQ741" s="31"/>
      <c r="LPR741" s="31"/>
      <c r="LPS741" s="31"/>
      <c r="LPT741" s="31"/>
      <c r="LPU741" s="31"/>
      <c r="LPV741" s="31"/>
      <c r="LPW741" s="31"/>
      <c r="LPX741" s="31"/>
      <c r="LPY741" s="31"/>
      <c r="LPZ741" s="31"/>
      <c r="LQA741" s="31"/>
      <c r="LQB741" s="31"/>
      <c r="LQC741" s="31"/>
      <c r="LQD741" s="31"/>
      <c r="LQE741" s="31"/>
      <c r="LQF741" s="31"/>
      <c r="LQG741" s="31"/>
      <c r="LQH741" s="31"/>
      <c r="LQI741" s="31"/>
      <c r="LQJ741" s="31"/>
      <c r="LQK741" s="31"/>
      <c r="LQL741" s="31"/>
      <c r="LQM741" s="31"/>
      <c r="LQN741" s="31"/>
      <c r="LQO741" s="31"/>
      <c r="LQP741" s="31"/>
      <c r="LQQ741" s="31"/>
      <c r="LQR741" s="31"/>
      <c r="LQS741" s="31"/>
      <c r="LQT741" s="31"/>
      <c r="LQU741" s="31"/>
      <c r="LQV741" s="31"/>
      <c r="LQW741" s="31"/>
      <c r="LQX741" s="31"/>
      <c r="LQY741" s="31"/>
      <c r="LQZ741" s="31"/>
      <c r="LRA741" s="31"/>
      <c r="LRB741" s="31"/>
      <c r="LRC741" s="31"/>
      <c r="LRD741" s="31"/>
      <c r="LRE741" s="31"/>
      <c r="LRF741" s="31"/>
      <c r="LRG741" s="31"/>
      <c r="LRH741" s="31"/>
      <c r="LRI741" s="31"/>
      <c r="LRJ741" s="31"/>
      <c r="LRK741" s="31"/>
      <c r="LRL741" s="31"/>
      <c r="LRM741" s="31"/>
      <c r="LRN741" s="31"/>
      <c r="LRO741" s="31"/>
      <c r="LRP741" s="31"/>
      <c r="LRQ741" s="31"/>
      <c r="LRR741" s="31"/>
      <c r="LRS741" s="31"/>
      <c r="LRT741" s="31"/>
      <c r="LRU741" s="31"/>
      <c r="LRV741" s="31"/>
      <c r="LRW741" s="31"/>
      <c r="LRX741" s="31"/>
      <c r="LRY741" s="31"/>
      <c r="LRZ741" s="31"/>
      <c r="LSA741" s="31"/>
      <c r="LSB741" s="31"/>
      <c r="LSC741" s="31"/>
      <c r="LSD741" s="31"/>
      <c r="LSE741" s="31"/>
      <c r="LSF741" s="31"/>
      <c r="LSG741" s="31"/>
      <c r="LSH741" s="31"/>
      <c r="LSI741" s="31"/>
      <c r="LSJ741" s="31"/>
      <c r="LSK741" s="31"/>
      <c r="LSL741" s="31"/>
      <c r="LSM741" s="31"/>
      <c r="LSN741" s="31"/>
      <c r="LSO741" s="31"/>
      <c r="LSP741" s="31"/>
      <c r="LSQ741" s="31"/>
      <c r="LSR741" s="31"/>
      <c r="LSS741" s="31"/>
      <c r="LST741" s="31"/>
      <c r="LSU741" s="31"/>
      <c r="LSV741" s="31"/>
      <c r="LSW741" s="31"/>
      <c r="LSX741" s="31"/>
      <c r="LSY741" s="31"/>
      <c r="LSZ741" s="31"/>
      <c r="LTA741" s="31"/>
      <c r="LTB741" s="31"/>
      <c r="LTC741" s="31"/>
      <c r="LTD741" s="31"/>
      <c r="LTE741" s="31"/>
      <c r="LTF741" s="31"/>
      <c r="LTG741" s="31"/>
      <c r="LTH741" s="31"/>
      <c r="LTI741" s="31"/>
      <c r="LTJ741" s="31"/>
      <c r="LTK741" s="31"/>
      <c r="LTL741" s="31"/>
      <c r="LTM741" s="31"/>
      <c r="LTN741" s="31"/>
      <c r="LTO741" s="31"/>
      <c r="LTP741" s="31"/>
      <c r="LTQ741" s="31"/>
      <c r="LTR741" s="31"/>
      <c r="LTS741" s="31"/>
      <c r="LTT741" s="31"/>
      <c r="LTU741" s="31"/>
      <c r="LTV741" s="31"/>
      <c r="LTW741" s="31"/>
      <c r="LTX741" s="31"/>
      <c r="LTY741" s="31"/>
      <c r="LTZ741" s="31"/>
      <c r="LUA741" s="31"/>
      <c r="LUB741" s="31"/>
      <c r="LUC741" s="31"/>
      <c r="LUD741" s="31"/>
      <c r="LUE741" s="31"/>
      <c r="LUF741" s="31"/>
      <c r="LUG741" s="31"/>
      <c r="LUH741" s="31"/>
      <c r="LUI741" s="31"/>
      <c r="LUJ741" s="31"/>
      <c r="LUK741" s="31"/>
      <c r="LUL741" s="31"/>
      <c r="LUM741" s="31"/>
      <c r="LUN741" s="31"/>
      <c r="LUO741" s="31"/>
      <c r="LUP741" s="31"/>
      <c r="LUQ741" s="31"/>
      <c r="LUR741" s="31"/>
      <c r="LUS741" s="31"/>
      <c r="LUT741" s="31"/>
      <c r="LUU741" s="31"/>
      <c r="LUV741" s="31"/>
      <c r="LUW741" s="31"/>
      <c r="LUX741" s="31"/>
      <c r="LUY741" s="31"/>
      <c r="LUZ741" s="31"/>
      <c r="LVA741" s="31"/>
      <c r="LVB741" s="31"/>
      <c r="LVC741" s="31"/>
      <c r="LVD741" s="31"/>
      <c r="LVE741" s="31"/>
      <c r="LVF741" s="31"/>
      <c r="LVG741" s="31"/>
      <c r="LVH741" s="31"/>
      <c r="LVI741" s="31"/>
      <c r="LVJ741" s="31"/>
      <c r="LVK741" s="31"/>
      <c r="LVL741" s="31"/>
      <c r="LVM741" s="31"/>
      <c r="LVN741" s="31"/>
      <c r="LVO741" s="31"/>
      <c r="LVP741" s="31"/>
      <c r="LVQ741" s="31"/>
      <c r="LVR741" s="31"/>
      <c r="LVS741" s="31"/>
      <c r="LVT741" s="31"/>
      <c r="LVU741" s="31"/>
      <c r="LVV741" s="31"/>
      <c r="LVW741" s="31"/>
      <c r="LVX741" s="31"/>
      <c r="LVY741" s="31"/>
      <c r="LVZ741" s="31"/>
      <c r="LWA741" s="31"/>
      <c r="LWB741" s="31"/>
      <c r="LWC741" s="31"/>
      <c r="LWD741" s="31"/>
      <c r="LWE741" s="31"/>
      <c r="LWF741" s="31"/>
      <c r="LWG741" s="31"/>
      <c r="LWH741" s="31"/>
      <c r="LWI741" s="31"/>
      <c r="LWJ741" s="31"/>
      <c r="LWK741" s="31"/>
      <c r="LWL741" s="31"/>
      <c r="LWM741" s="31"/>
      <c r="LWN741" s="31"/>
      <c r="LWO741" s="31"/>
      <c r="LWP741" s="31"/>
      <c r="LWQ741" s="31"/>
      <c r="LWR741" s="31"/>
      <c r="LWS741" s="31"/>
      <c r="LWT741" s="31"/>
      <c r="LWU741" s="31"/>
      <c r="LWV741" s="31"/>
      <c r="LWW741" s="31"/>
      <c r="LWX741" s="31"/>
      <c r="LWY741" s="31"/>
      <c r="LWZ741" s="31"/>
      <c r="LXA741" s="31"/>
      <c r="LXB741" s="31"/>
      <c r="LXC741" s="31"/>
      <c r="LXD741" s="31"/>
      <c r="LXE741" s="31"/>
      <c r="LXF741" s="31"/>
      <c r="LXG741" s="31"/>
      <c r="LXH741" s="31"/>
      <c r="LXI741" s="31"/>
      <c r="LXJ741" s="31"/>
      <c r="LXK741" s="31"/>
      <c r="LXL741" s="31"/>
      <c r="LXM741" s="31"/>
      <c r="LXN741" s="31"/>
      <c r="LXO741" s="31"/>
      <c r="LXP741" s="31"/>
      <c r="LXQ741" s="31"/>
      <c r="LXR741" s="31"/>
      <c r="LXS741" s="31"/>
      <c r="LXT741" s="31"/>
      <c r="LXU741" s="31"/>
      <c r="LXV741" s="31"/>
      <c r="LXW741" s="31"/>
      <c r="LXX741" s="31"/>
      <c r="LXY741" s="31"/>
      <c r="LXZ741" s="31"/>
      <c r="LYA741" s="31"/>
      <c r="LYB741" s="31"/>
      <c r="LYC741" s="31"/>
      <c r="LYD741" s="31"/>
      <c r="LYE741" s="31"/>
      <c r="LYF741" s="31"/>
      <c r="LYG741" s="31"/>
      <c r="LYH741" s="31"/>
      <c r="LYI741" s="31"/>
      <c r="LYJ741" s="31"/>
      <c r="LYK741" s="31"/>
      <c r="LYL741" s="31"/>
      <c r="LYM741" s="31"/>
      <c r="LYN741" s="31"/>
      <c r="LYO741" s="31"/>
      <c r="LYP741" s="31"/>
      <c r="LYQ741" s="31"/>
      <c r="LYR741" s="31"/>
      <c r="LYS741" s="31"/>
      <c r="LYT741" s="31"/>
      <c r="LYU741" s="31"/>
      <c r="LYV741" s="31"/>
      <c r="LYW741" s="31"/>
      <c r="LYX741" s="31"/>
      <c r="LYY741" s="31"/>
      <c r="LYZ741" s="31"/>
      <c r="LZA741" s="31"/>
      <c r="LZB741" s="31"/>
      <c r="LZC741" s="31"/>
      <c r="LZD741" s="31"/>
      <c r="LZE741" s="31"/>
      <c r="LZF741" s="31"/>
      <c r="LZG741" s="31"/>
      <c r="LZH741" s="31"/>
      <c r="LZI741" s="31"/>
      <c r="LZJ741" s="31"/>
      <c r="LZK741" s="31"/>
      <c r="LZL741" s="31"/>
      <c r="LZM741" s="31"/>
      <c r="LZN741" s="31"/>
      <c r="LZO741" s="31"/>
      <c r="LZP741" s="31"/>
      <c r="LZQ741" s="31"/>
      <c r="LZR741" s="31"/>
      <c r="LZS741" s="31"/>
      <c r="LZT741" s="31"/>
      <c r="LZU741" s="31"/>
      <c r="LZV741" s="31"/>
      <c r="LZW741" s="31"/>
      <c r="LZX741" s="31"/>
      <c r="LZY741" s="31"/>
      <c r="LZZ741" s="31"/>
      <c r="MAA741" s="31"/>
      <c r="MAB741" s="31"/>
      <c r="MAC741" s="31"/>
      <c r="MAD741" s="31"/>
      <c r="MAE741" s="31"/>
      <c r="MAF741" s="31"/>
      <c r="MAG741" s="31"/>
      <c r="MAH741" s="31"/>
      <c r="MAI741" s="31"/>
      <c r="MAJ741" s="31"/>
      <c r="MAK741" s="31"/>
      <c r="MAL741" s="31"/>
      <c r="MAM741" s="31"/>
      <c r="MAN741" s="31"/>
      <c r="MAO741" s="31"/>
      <c r="MAP741" s="31"/>
      <c r="MAQ741" s="31"/>
      <c r="MAR741" s="31"/>
      <c r="MAS741" s="31"/>
      <c r="MAT741" s="31"/>
      <c r="MAU741" s="31"/>
      <c r="MAV741" s="31"/>
      <c r="MAW741" s="31"/>
      <c r="MAX741" s="31"/>
      <c r="MAY741" s="31"/>
      <c r="MAZ741" s="31"/>
      <c r="MBA741" s="31"/>
      <c r="MBB741" s="31"/>
      <c r="MBC741" s="31"/>
      <c r="MBD741" s="31"/>
      <c r="MBE741" s="31"/>
      <c r="MBF741" s="31"/>
      <c r="MBG741" s="31"/>
      <c r="MBH741" s="31"/>
      <c r="MBI741" s="31"/>
      <c r="MBJ741" s="31"/>
      <c r="MBK741" s="31"/>
      <c r="MBL741" s="31"/>
      <c r="MBM741" s="31"/>
      <c r="MBN741" s="31"/>
      <c r="MBO741" s="31"/>
      <c r="MBP741" s="31"/>
      <c r="MBQ741" s="31"/>
      <c r="MBR741" s="31"/>
      <c r="MBS741" s="31"/>
      <c r="MBT741" s="31"/>
      <c r="MBU741" s="31"/>
      <c r="MBV741" s="31"/>
      <c r="MBW741" s="31"/>
      <c r="MBX741" s="31"/>
      <c r="MBY741" s="31"/>
      <c r="MBZ741" s="31"/>
      <c r="MCA741" s="31"/>
      <c r="MCB741" s="31"/>
      <c r="MCC741" s="31"/>
      <c r="MCD741" s="31"/>
      <c r="MCE741" s="31"/>
      <c r="MCF741" s="31"/>
      <c r="MCG741" s="31"/>
      <c r="MCH741" s="31"/>
      <c r="MCI741" s="31"/>
      <c r="MCJ741" s="31"/>
      <c r="MCK741" s="31"/>
      <c r="MCL741" s="31"/>
      <c r="MCM741" s="31"/>
      <c r="MCN741" s="31"/>
      <c r="MCO741" s="31"/>
      <c r="MCP741" s="31"/>
      <c r="MCQ741" s="31"/>
      <c r="MCR741" s="31"/>
      <c r="MCS741" s="31"/>
      <c r="MCT741" s="31"/>
      <c r="MCU741" s="31"/>
      <c r="MCV741" s="31"/>
      <c r="MCW741" s="31"/>
      <c r="MCX741" s="31"/>
      <c r="MCY741" s="31"/>
      <c r="MCZ741" s="31"/>
      <c r="MDA741" s="31"/>
      <c r="MDB741" s="31"/>
      <c r="MDC741" s="31"/>
      <c r="MDD741" s="31"/>
      <c r="MDE741" s="31"/>
      <c r="MDF741" s="31"/>
      <c r="MDG741" s="31"/>
      <c r="MDH741" s="31"/>
      <c r="MDI741" s="31"/>
      <c r="MDJ741" s="31"/>
      <c r="MDK741" s="31"/>
      <c r="MDL741" s="31"/>
      <c r="MDM741" s="31"/>
      <c r="MDN741" s="31"/>
      <c r="MDO741" s="31"/>
      <c r="MDP741" s="31"/>
      <c r="MDQ741" s="31"/>
      <c r="MDR741" s="31"/>
      <c r="MDS741" s="31"/>
      <c r="MDT741" s="31"/>
      <c r="MDU741" s="31"/>
      <c r="MDV741" s="31"/>
      <c r="MDW741" s="31"/>
      <c r="MDX741" s="31"/>
      <c r="MDY741" s="31"/>
      <c r="MDZ741" s="31"/>
      <c r="MEA741" s="31"/>
      <c r="MEB741" s="31"/>
      <c r="MEC741" s="31"/>
      <c r="MED741" s="31"/>
      <c r="MEE741" s="31"/>
      <c r="MEF741" s="31"/>
      <c r="MEG741" s="31"/>
      <c r="MEH741" s="31"/>
      <c r="MEI741" s="31"/>
      <c r="MEJ741" s="31"/>
      <c r="MEK741" s="31"/>
      <c r="MEL741" s="31"/>
      <c r="MEM741" s="31"/>
      <c r="MEN741" s="31"/>
      <c r="MEO741" s="31"/>
      <c r="MEP741" s="31"/>
      <c r="MEQ741" s="31"/>
      <c r="MER741" s="31"/>
      <c r="MES741" s="31"/>
      <c r="MET741" s="31"/>
      <c r="MEU741" s="31"/>
      <c r="MEV741" s="31"/>
      <c r="MEW741" s="31"/>
      <c r="MEX741" s="31"/>
      <c r="MEY741" s="31"/>
      <c r="MEZ741" s="31"/>
      <c r="MFA741" s="31"/>
      <c r="MFB741" s="31"/>
      <c r="MFC741" s="31"/>
      <c r="MFD741" s="31"/>
      <c r="MFE741" s="31"/>
      <c r="MFF741" s="31"/>
      <c r="MFG741" s="31"/>
      <c r="MFH741" s="31"/>
      <c r="MFI741" s="31"/>
      <c r="MFJ741" s="31"/>
      <c r="MFK741" s="31"/>
      <c r="MFL741" s="31"/>
      <c r="MFM741" s="31"/>
      <c r="MFN741" s="31"/>
      <c r="MFO741" s="31"/>
      <c r="MFP741" s="31"/>
      <c r="MFQ741" s="31"/>
      <c r="MFR741" s="31"/>
      <c r="MFS741" s="31"/>
      <c r="MFT741" s="31"/>
      <c r="MFU741" s="31"/>
      <c r="MFV741" s="31"/>
      <c r="MFW741" s="31"/>
      <c r="MFX741" s="31"/>
      <c r="MFY741" s="31"/>
      <c r="MFZ741" s="31"/>
      <c r="MGA741" s="31"/>
      <c r="MGB741" s="31"/>
      <c r="MGC741" s="31"/>
      <c r="MGD741" s="31"/>
      <c r="MGE741" s="31"/>
      <c r="MGF741" s="31"/>
      <c r="MGG741" s="31"/>
      <c r="MGH741" s="31"/>
      <c r="MGI741" s="31"/>
      <c r="MGJ741" s="31"/>
      <c r="MGK741" s="31"/>
      <c r="MGL741" s="31"/>
      <c r="MGM741" s="31"/>
      <c r="MGN741" s="31"/>
      <c r="MGO741" s="31"/>
      <c r="MGP741" s="31"/>
      <c r="MGQ741" s="31"/>
      <c r="MGR741" s="31"/>
      <c r="MGS741" s="31"/>
      <c r="MGT741" s="31"/>
      <c r="MGU741" s="31"/>
      <c r="MGV741" s="31"/>
      <c r="MGW741" s="31"/>
      <c r="MGX741" s="31"/>
      <c r="MGY741" s="31"/>
      <c r="MGZ741" s="31"/>
      <c r="MHA741" s="31"/>
      <c r="MHB741" s="31"/>
      <c r="MHC741" s="31"/>
      <c r="MHD741" s="31"/>
      <c r="MHE741" s="31"/>
      <c r="MHF741" s="31"/>
      <c r="MHG741" s="31"/>
      <c r="MHH741" s="31"/>
      <c r="MHI741" s="31"/>
      <c r="MHJ741" s="31"/>
      <c r="MHK741" s="31"/>
      <c r="MHL741" s="31"/>
      <c r="MHM741" s="31"/>
      <c r="MHN741" s="31"/>
      <c r="MHO741" s="31"/>
      <c r="MHP741" s="31"/>
      <c r="MHQ741" s="31"/>
      <c r="MHR741" s="31"/>
      <c r="MHS741" s="31"/>
      <c r="MHT741" s="31"/>
      <c r="MHU741" s="31"/>
      <c r="MHV741" s="31"/>
      <c r="MHW741" s="31"/>
      <c r="MHX741" s="31"/>
      <c r="MHY741" s="31"/>
      <c r="MHZ741" s="31"/>
      <c r="MIA741" s="31"/>
      <c r="MIB741" s="31"/>
      <c r="MIC741" s="31"/>
      <c r="MID741" s="31"/>
      <c r="MIE741" s="31"/>
      <c r="MIF741" s="31"/>
      <c r="MIG741" s="31"/>
      <c r="MIH741" s="31"/>
      <c r="MII741" s="31"/>
      <c r="MIJ741" s="31"/>
      <c r="MIK741" s="31"/>
      <c r="MIL741" s="31"/>
      <c r="MIM741" s="31"/>
      <c r="MIN741" s="31"/>
      <c r="MIO741" s="31"/>
      <c r="MIP741" s="31"/>
      <c r="MIQ741" s="31"/>
      <c r="MIR741" s="31"/>
      <c r="MIS741" s="31"/>
      <c r="MIT741" s="31"/>
      <c r="MIU741" s="31"/>
      <c r="MIV741" s="31"/>
      <c r="MIW741" s="31"/>
      <c r="MIX741" s="31"/>
      <c r="MIY741" s="31"/>
      <c r="MIZ741" s="31"/>
      <c r="MJA741" s="31"/>
      <c r="MJB741" s="31"/>
      <c r="MJC741" s="31"/>
      <c r="MJD741" s="31"/>
      <c r="MJE741" s="31"/>
      <c r="MJF741" s="31"/>
      <c r="MJG741" s="31"/>
      <c r="MJH741" s="31"/>
      <c r="MJI741" s="31"/>
      <c r="MJJ741" s="31"/>
      <c r="MJK741" s="31"/>
      <c r="MJL741" s="31"/>
      <c r="MJM741" s="31"/>
      <c r="MJN741" s="31"/>
      <c r="MJO741" s="31"/>
      <c r="MJP741" s="31"/>
      <c r="MJQ741" s="31"/>
      <c r="MJR741" s="31"/>
      <c r="MJS741" s="31"/>
      <c r="MJT741" s="31"/>
      <c r="MJU741" s="31"/>
      <c r="MJV741" s="31"/>
      <c r="MJW741" s="31"/>
      <c r="MJX741" s="31"/>
      <c r="MJY741" s="31"/>
      <c r="MJZ741" s="31"/>
      <c r="MKA741" s="31"/>
      <c r="MKB741" s="31"/>
      <c r="MKC741" s="31"/>
      <c r="MKD741" s="31"/>
      <c r="MKE741" s="31"/>
      <c r="MKF741" s="31"/>
      <c r="MKG741" s="31"/>
      <c r="MKH741" s="31"/>
      <c r="MKI741" s="31"/>
      <c r="MKJ741" s="31"/>
      <c r="MKK741" s="31"/>
      <c r="MKL741" s="31"/>
      <c r="MKM741" s="31"/>
      <c r="MKN741" s="31"/>
      <c r="MKO741" s="31"/>
      <c r="MKP741" s="31"/>
      <c r="MKQ741" s="31"/>
      <c r="MKR741" s="31"/>
      <c r="MKS741" s="31"/>
      <c r="MKT741" s="31"/>
      <c r="MKU741" s="31"/>
      <c r="MKV741" s="31"/>
      <c r="MKW741" s="31"/>
      <c r="MKX741" s="31"/>
      <c r="MKY741" s="31"/>
      <c r="MKZ741" s="31"/>
      <c r="MLA741" s="31"/>
      <c r="MLB741" s="31"/>
      <c r="MLC741" s="31"/>
      <c r="MLD741" s="31"/>
      <c r="MLE741" s="31"/>
      <c r="MLF741" s="31"/>
      <c r="MLG741" s="31"/>
      <c r="MLH741" s="31"/>
      <c r="MLI741" s="31"/>
      <c r="MLJ741" s="31"/>
      <c r="MLK741" s="31"/>
      <c r="MLL741" s="31"/>
      <c r="MLM741" s="31"/>
      <c r="MLN741" s="31"/>
      <c r="MLO741" s="31"/>
      <c r="MLP741" s="31"/>
      <c r="MLQ741" s="31"/>
      <c r="MLR741" s="31"/>
      <c r="MLS741" s="31"/>
      <c r="MLT741" s="31"/>
      <c r="MLU741" s="31"/>
      <c r="MLV741" s="31"/>
      <c r="MLW741" s="31"/>
      <c r="MLX741" s="31"/>
      <c r="MLY741" s="31"/>
      <c r="MLZ741" s="31"/>
      <c r="MMA741" s="31"/>
      <c r="MMB741" s="31"/>
      <c r="MMC741" s="31"/>
      <c r="MMD741" s="31"/>
      <c r="MME741" s="31"/>
      <c r="MMF741" s="31"/>
      <c r="MMG741" s="31"/>
      <c r="MMH741" s="31"/>
      <c r="MMI741" s="31"/>
      <c r="MMJ741" s="31"/>
      <c r="MMK741" s="31"/>
      <c r="MML741" s="31"/>
      <c r="MMM741" s="31"/>
      <c r="MMN741" s="31"/>
      <c r="MMO741" s="31"/>
      <c r="MMP741" s="31"/>
      <c r="MMQ741" s="31"/>
      <c r="MMR741" s="31"/>
      <c r="MMS741" s="31"/>
      <c r="MMT741" s="31"/>
      <c r="MMU741" s="31"/>
      <c r="MMV741" s="31"/>
      <c r="MMW741" s="31"/>
      <c r="MMX741" s="31"/>
      <c r="MMY741" s="31"/>
      <c r="MMZ741" s="31"/>
      <c r="MNA741" s="31"/>
      <c r="MNB741" s="31"/>
      <c r="MNC741" s="31"/>
      <c r="MND741" s="31"/>
      <c r="MNE741" s="31"/>
      <c r="MNF741" s="31"/>
      <c r="MNG741" s="31"/>
      <c r="MNH741" s="31"/>
      <c r="MNI741" s="31"/>
      <c r="MNJ741" s="31"/>
      <c r="MNK741" s="31"/>
      <c r="MNL741" s="31"/>
      <c r="MNM741" s="31"/>
      <c r="MNN741" s="31"/>
      <c r="MNO741" s="31"/>
      <c r="MNP741" s="31"/>
      <c r="MNQ741" s="31"/>
      <c r="MNR741" s="31"/>
      <c r="MNS741" s="31"/>
      <c r="MNT741" s="31"/>
      <c r="MNU741" s="31"/>
      <c r="MNV741" s="31"/>
      <c r="MNW741" s="31"/>
      <c r="MNX741" s="31"/>
      <c r="MNY741" s="31"/>
      <c r="MNZ741" s="31"/>
      <c r="MOA741" s="31"/>
      <c r="MOB741" s="31"/>
      <c r="MOC741" s="31"/>
      <c r="MOD741" s="31"/>
      <c r="MOE741" s="31"/>
      <c r="MOF741" s="31"/>
      <c r="MOG741" s="31"/>
      <c r="MOH741" s="31"/>
      <c r="MOI741" s="31"/>
      <c r="MOJ741" s="31"/>
      <c r="MOK741" s="31"/>
      <c r="MOL741" s="31"/>
      <c r="MOM741" s="31"/>
      <c r="MON741" s="31"/>
      <c r="MOO741" s="31"/>
      <c r="MOP741" s="31"/>
      <c r="MOQ741" s="31"/>
      <c r="MOR741" s="31"/>
      <c r="MOS741" s="31"/>
      <c r="MOT741" s="31"/>
      <c r="MOU741" s="31"/>
      <c r="MOV741" s="31"/>
      <c r="MOW741" s="31"/>
      <c r="MOX741" s="31"/>
      <c r="MOY741" s="31"/>
      <c r="MOZ741" s="31"/>
      <c r="MPA741" s="31"/>
      <c r="MPB741" s="31"/>
      <c r="MPC741" s="31"/>
      <c r="MPD741" s="31"/>
      <c r="MPE741" s="31"/>
      <c r="MPF741" s="31"/>
      <c r="MPG741" s="31"/>
      <c r="MPH741" s="31"/>
      <c r="MPI741" s="31"/>
      <c r="MPJ741" s="31"/>
      <c r="MPK741" s="31"/>
      <c r="MPL741" s="31"/>
      <c r="MPM741" s="31"/>
      <c r="MPN741" s="31"/>
      <c r="MPO741" s="31"/>
      <c r="MPP741" s="31"/>
      <c r="MPQ741" s="31"/>
      <c r="MPR741" s="31"/>
      <c r="MPS741" s="31"/>
      <c r="MPT741" s="31"/>
      <c r="MPU741" s="31"/>
      <c r="MPV741" s="31"/>
      <c r="MPW741" s="31"/>
      <c r="MPX741" s="31"/>
      <c r="MPY741" s="31"/>
      <c r="MPZ741" s="31"/>
      <c r="MQA741" s="31"/>
      <c r="MQB741" s="31"/>
      <c r="MQC741" s="31"/>
      <c r="MQD741" s="31"/>
      <c r="MQE741" s="31"/>
      <c r="MQF741" s="31"/>
      <c r="MQG741" s="31"/>
      <c r="MQH741" s="31"/>
      <c r="MQI741" s="31"/>
      <c r="MQJ741" s="31"/>
      <c r="MQK741" s="31"/>
      <c r="MQL741" s="31"/>
      <c r="MQM741" s="31"/>
      <c r="MQN741" s="31"/>
      <c r="MQO741" s="31"/>
      <c r="MQP741" s="31"/>
      <c r="MQQ741" s="31"/>
      <c r="MQR741" s="31"/>
      <c r="MQS741" s="31"/>
      <c r="MQT741" s="31"/>
      <c r="MQU741" s="31"/>
      <c r="MQV741" s="31"/>
      <c r="MQW741" s="31"/>
      <c r="MQX741" s="31"/>
      <c r="MQY741" s="31"/>
      <c r="MQZ741" s="31"/>
      <c r="MRA741" s="31"/>
      <c r="MRB741" s="31"/>
      <c r="MRC741" s="31"/>
      <c r="MRD741" s="31"/>
      <c r="MRE741" s="31"/>
      <c r="MRF741" s="31"/>
      <c r="MRG741" s="31"/>
      <c r="MRH741" s="31"/>
      <c r="MRI741" s="31"/>
      <c r="MRJ741" s="31"/>
      <c r="MRK741" s="31"/>
      <c r="MRL741" s="31"/>
      <c r="MRM741" s="31"/>
      <c r="MRN741" s="31"/>
      <c r="MRO741" s="31"/>
      <c r="MRP741" s="31"/>
      <c r="MRQ741" s="31"/>
      <c r="MRR741" s="31"/>
      <c r="MRS741" s="31"/>
      <c r="MRT741" s="31"/>
      <c r="MRU741" s="31"/>
      <c r="MRV741" s="31"/>
      <c r="MRW741" s="31"/>
      <c r="MRX741" s="31"/>
      <c r="MRY741" s="31"/>
      <c r="MRZ741" s="31"/>
      <c r="MSA741" s="31"/>
      <c r="MSB741" s="31"/>
      <c r="MSC741" s="31"/>
      <c r="MSD741" s="31"/>
      <c r="MSE741" s="31"/>
      <c r="MSF741" s="31"/>
      <c r="MSG741" s="31"/>
      <c r="MSH741" s="31"/>
      <c r="MSI741" s="31"/>
      <c r="MSJ741" s="31"/>
      <c r="MSK741" s="31"/>
      <c r="MSL741" s="31"/>
      <c r="MSM741" s="31"/>
      <c r="MSN741" s="31"/>
      <c r="MSO741" s="31"/>
      <c r="MSP741" s="31"/>
      <c r="MSQ741" s="31"/>
      <c r="MSR741" s="31"/>
      <c r="MSS741" s="31"/>
      <c r="MST741" s="31"/>
      <c r="MSU741" s="31"/>
      <c r="MSV741" s="31"/>
      <c r="MSW741" s="31"/>
      <c r="MSX741" s="31"/>
      <c r="MSY741" s="31"/>
      <c r="MSZ741" s="31"/>
      <c r="MTA741" s="31"/>
      <c r="MTB741" s="31"/>
      <c r="MTC741" s="31"/>
      <c r="MTD741" s="31"/>
      <c r="MTE741" s="31"/>
      <c r="MTF741" s="31"/>
      <c r="MTG741" s="31"/>
      <c r="MTH741" s="31"/>
      <c r="MTI741" s="31"/>
      <c r="MTJ741" s="31"/>
      <c r="MTK741" s="31"/>
      <c r="MTL741" s="31"/>
      <c r="MTM741" s="31"/>
      <c r="MTN741" s="31"/>
      <c r="MTO741" s="31"/>
      <c r="MTP741" s="31"/>
      <c r="MTQ741" s="31"/>
      <c r="MTR741" s="31"/>
      <c r="MTS741" s="31"/>
      <c r="MTT741" s="31"/>
      <c r="MTU741" s="31"/>
      <c r="MTV741" s="31"/>
      <c r="MTW741" s="31"/>
      <c r="MTX741" s="31"/>
      <c r="MTY741" s="31"/>
      <c r="MTZ741" s="31"/>
      <c r="MUA741" s="31"/>
      <c r="MUB741" s="31"/>
      <c r="MUC741" s="31"/>
      <c r="MUD741" s="31"/>
      <c r="MUE741" s="31"/>
      <c r="MUF741" s="31"/>
      <c r="MUG741" s="31"/>
      <c r="MUH741" s="31"/>
      <c r="MUI741" s="31"/>
      <c r="MUJ741" s="31"/>
      <c r="MUK741" s="31"/>
      <c r="MUL741" s="31"/>
      <c r="MUM741" s="31"/>
      <c r="MUN741" s="31"/>
      <c r="MUO741" s="31"/>
      <c r="MUP741" s="31"/>
      <c r="MUQ741" s="31"/>
      <c r="MUR741" s="31"/>
      <c r="MUS741" s="31"/>
      <c r="MUT741" s="31"/>
      <c r="MUU741" s="31"/>
      <c r="MUV741" s="31"/>
      <c r="MUW741" s="31"/>
      <c r="MUX741" s="31"/>
      <c r="MUY741" s="31"/>
      <c r="MUZ741" s="31"/>
      <c r="MVA741" s="31"/>
      <c r="MVB741" s="31"/>
      <c r="MVC741" s="31"/>
      <c r="MVD741" s="31"/>
      <c r="MVE741" s="31"/>
      <c r="MVF741" s="31"/>
      <c r="MVG741" s="31"/>
      <c r="MVH741" s="31"/>
      <c r="MVI741" s="31"/>
      <c r="MVJ741" s="31"/>
      <c r="MVK741" s="31"/>
      <c r="MVL741" s="31"/>
      <c r="MVM741" s="31"/>
      <c r="MVN741" s="31"/>
      <c r="MVO741" s="31"/>
      <c r="MVP741" s="31"/>
      <c r="MVQ741" s="31"/>
      <c r="MVR741" s="31"/>
      <c r="MVS741" s="31"/>
      <c r="MVT741" s="31"/>
      <c r="MVU741" s="31"/>
      <c r="MVV741" s="31"/>
      <c r="MVW741" s="31"/>
      <c r="MVX741" s="31"/>
      <c r="MVY741" s="31"/>
      <c r="MVZ741" s="31"/>
      <c r="MWA741" s="31"/>
      <c r="MWB741" s="31"/>
      <c r="MWC741" s="31"/>
      <c r="MWD741" s="31"/>
      <c r="MWE741" s="31"/>
      <c r="MWF741" s="31"/>
      <c r="MWG741" s="31"/>
      <c r="MWH741" s="31"/>
      <c r="MWI741" s="31"/>
      <c r="MWJ741" s="31"/>
      <c r="MWK741" s="31"/>
      <c r="MWL741" s="31"/>
      <c r="MWM741" s="31"/>
      <c r="MWN741" s="31"/>
      <c r="MWO741" s="31"/>
      <c r="MWP741" s="31"/>
      <c r="MWQ741" s="31"/>
      <c r="MWR741" s="31"/>
      <c r="MWS741" s="31"/>
      <c r="MWT741" s="31"/>
      <c r="MWU741" s="31"/>
      <c r="MWV741" s="31"/>
      <c r="MWW741" s="31"/>
      <c r="MWX741" s="31"/>
      <c r="MWY741" s="31"/>
      <c r="MWZ741" s="31"/>
      <c r="MXA741" s="31"/>
      <c r="MXB741" s="31"/>
      <c r="MXC741" s="31"/>
      <c r="MXD741" s="31"/>
      <c r="MXE741" s="31"/>
      <c r="MXF741" s="31"/>
      <c r="MXG741" s="31"/>
      <c r="MXH741" s="31"/>
      <c r="MXI741" s="31"/>
      <c r="MXJ741" s="31"/>
      <c r="MXK741" s="31"/>
      <c r="MXL741" s="31"/>
      <c r="MXM741" s="31"/>
      <c r="MXN741" s="31"/>
      <c r="MXO741" s="31"/>
      <c r="MXP741" s="31"/>
      <c r="MXQ741" s="31"/>
      <c r="MXR741" s="31"/>
      <c r="MXS741" s="31"/>
      <c r="MXT741" s="31"/>
      <c r="MXU741" s="31"/>
      <c r="MXV741" s="31"/>
      <c r="MXW741" s="31"/>
      <c r="MXX741" s="31"/>
      <c r="MXY741" s="31"/>
      <c r="MXZ741" s="31"/>
      <c r="MYA741" s="31"/>
      <c r="MYB741" s="31"/>
      <c r="MYC741" s="31"/>
      <c r="MYD741" s="31"/>
      <c r="MYE741" s="31"/>
      <c r="MYF741" s="31"/>
      <c r="MYG741" s="31"/>
      <c r="MYH741" s="31"/>
      <c r="MYI741" s="31"/>
      <c r="MYJ741" s="31"/>
      <c r="MYK741" s="31"/>
      <c r="MYL741" s="31"/>
      <c r="MYM741" s="31"/>
      <c r="MYN741" s="31"/>
      <c r="MYO741" s="31"/>
      <c r="MYP741" s="31"/>
      <c r="MYQ741" s="31"/>
      <c r="MYR741" s="31"/>
      <c r="MYS741" s="31"/>
      <c r="MYT741" s="31"/>
      <c r="MYU741" s="31"/>
      <c r="MYV741" s="31"/>
      <c r="MYW741" s="31"/>
      <c r="MYX741" s="31"/>
      <c r="MYY741" s="31"/>
      <c r="MYZ741" s="31"/>
      <c r="MZA741" s="31"/>
      <c r="MZB741" s="31"/>
      <c r="MZC741" s="31"/>
      <c r="MZD741" s="31"/>
      <c r="MZE741" s="31"/>
      <c r="MZF741" s="31"/>
      <c r="MZG741" s="31"/>
      <c r="MZH741" s="31"/>
      <c r="MZI741" s="31"/>
      <c r="MZJ741" s="31"/>
      <c r="MZK741" s="31"/>
      <c r="MZL741" s="31"/>
      <c r="MZM741" s="31"/>
      <c r="MZN741" s="31"/>
      <c r="MZO741" s="31"/>
      <c r="MZP741" s="31"/>
      <c r="MZQ741" s="31"/>
      <c r="MZR741" s="31"/>
      <c r="MZS741" s="31"/>
      <c r="MZT741" s="31"/>
      <c r="MZU741" s="31"/>
      <c r="MZV741" s="31"/>
      <c r="MZW741" s="31"/>
      <c r="MZX741" s="31"/>
      <c r="MZY741" s="31"/>
      <c r="MZZ741" s="31"/>
      <c r="NAA741" s="31"/>
      <c r="NAB741" s="31"/>
      <c r="NAC741" s="31"/>
      <c r="NAD741" s="31"/>
      <c r="NAE741" s="31"/>
      <c r="NAF741" s="31"/>
      <c r="NAG741" s="31"/>
      <c r="NAH741" s="31"/>
      <c r="NAI741" s="31"/>
      <c r="NAJ741" s="31"/>
      <c r="NAK741" s="31"/>
      <c r="NAL741" s="31"/>
      <c r="NAM741" s="31"/>
      <c r="NAN741" s="31"/>
      <c r="NAO741" s="31"/>
      <c r="NAP741" s="31"/>
      <c r="NAQ741" s="31"/>
      <c r="NAR741" s="31"/>
      <c r="NAS741" s="31"/>
      <c r="NAT741" s="31"/>
      <c r="NAU741" s="31"/>
      <c r="NAV741" s="31"/>
      <c r="NAW741" s="31"/>
      <c r="NAX741" s="31"/>
      <c r="NAY741" s="31"/>
      <c r="NAZ741" s="31"/>
      <c r="NBA741" s="31"/>
      <c r="NBB741" s="31"/>
      <c r="NBC741" s="31"/>
      <c r="NBD741" s="31"/>
      <c r="NBE741" s="31"/>
      <c r="NBF741" s="31"/>
      <c r="NBG741" s="31"/>
      <c r="NBH741" s="31"/>
      <c r="NBI741" s="31"/>
      <c r="NBJ741" s="31"/>
      <c r="NBK741" s="31"/>
      <c r="NBL741" s="31"/>
      <c r="NBM741" s="31"/>
      <c r="NBN741" s="31"/>
      <c r="NBO741" s="31"/>
      <c r="NBP741" s="31"/>
      <c r="NBQ741" s="31"/>
      <c r="NBR741" s="31"/>
      <c r="NBS741" s="31"/>
      <c r="NBT741" s="31"/>
      <c r="NBU741" s="31"/>
      <c r="NBV741" s="31"/>
      <c r="NBW741" s="31"/>
      <c r="NBX741" s="31"/>
      <c r="NBY741" s="31"/>
      <c r="NBZ741" s="31"/>
      <c r="NCA741" s="31"/>
      <c r="NCB741" s="31"/>
      <c r="NCC741" s="31"/>
      <c r="NCD741" s="31"/>
      <c r="NCE741" s="31"/>
      <c r="NCF741" s="31"/>
      <c r="NCG741" s="31"/>
      <c r="NCH741" s="31"/>
      <c r="NCI741" s="31"/>
      <c r="NCJ741" s="31"/>
      <c r="NCK741" s="31"/>
      <c r="NCL741" s="31"/>
      <c r="NCM741" s="31"/>
      <c r="NCN741" s="31"/>
      <c r="NCO741" s="31"/>
      <c r="NCP741" s="31"/>
      <c r="NCQ741" s="31"/>
      <c r="NCR741" s="31"/>
      <c r="NCS741" s="31"/>
      <c r="NCT741" s="31"/>
      <c r="NCU741" s="31"/>
      <c r="NCV741" s="31"/>
      <c r="NCW741" s="31"/>
      <c r="NCX741" s="31"/>
      <c r="NCY741" s="31"/>
      <c r="NCZ741" s="31"/>
      <c r="NDA741" s="31"/>
      <c r="NDB741" s="31"/>
      <c r="NDC741" s="31"/>
      <c r="NDD741" s="31"/>
      <c r="NDE741" s="31"/>
      <c r="NDF741" s="31"/>
      <c r="NDG741" s="31"/>
      <c r="NDH741" s="31"/>
      <c r="NDI741" s="31"/>
      <c r="NDJ741" s="31"/>
      <c r="NDK741" s="31"/>
      <c r="NDL741" s="31"/>
      <c r="NDM741" s="31"/>
      <c r="NDN741" s="31"/>
      <c r="NDO741" s="31"/>
      <c r="NDP741" s="31"/>
      <c r="NDQ741" s="31"/>
      <c r="NDR741" s="31"/>
      <c r="NDS741" s="31"/>
      <c r="NDT741" s="31"/>
      <c r="NDU741" s="31"/>
      <c r="NDV741" s="31"/>
      <c r="NDW741" s="31"/>
      <c r="NDX741" s="31"/>
      <c r="NDY741" s="31"/>
      <c r="NDZ741" s="31"/>
      <c r="NEA741" s="31"/>
      <c r="NEB741" s="31"/>
      <c r="NEC741" s="31"/>
      <c r="NED741" s="31"/>
      <c r="NEE741" s="31"/>
      <c r="NEF741" s="31"/>
      <c r="NEG741" s="31"/>
      <c r="NEH741" s="31"/>
      <c r="NEI741" s="31"/>
      <c r="NEJ741" s="31"/>
      <c r="NEK741" s="31"/>
      <c r="NEL741" s="31"/>
      <c r="NEM741" s="31"/>
      <c r="NEN741" s="31"/>
      <c r="NEO741" s="31"/>
      <c r="NEP741" s="31"/>
      <c r="NEQ741" s="31"/>
      <c r="NER741" s="31"/>
      <c r="NES741" s="31"/>
      <c r="NET741" s="31"/>
      <c r="NEU741" s="31"/>
      <c r="NEV741" s="31"/>
      <c r="NEW741" s="31"/>
      <c r="NEX741" s="31"/>
      <c r="NEY741" s="31"/>
      <c r="NEZ741" s="31"/>
      <c r="NFA741" s="31"/>
      <c r="NFB741" s="31"/>
      <c r="NFC741" s="31"/>
      <c r="NFD741" s="31"/>
      <c r="NFE741" s="31"/>
      <c r="NFF741" s="31"/>
      <c r="NFG741" s="31"/>
      <c r="NFH741" s="31"/>
      <c r="NFI741" s="31"/>
      <c r="NFJ741" s="31"/>
      <c r="NFK741" s="31"/>
      <c r="NFL741" s="31"/>
      <c r="NFM741" s="31"/>
      <c r="NFN741" s="31"/>
      <c r="NFO741" s="31"/>
      <c r="NFP741" s="31"/>
      <c r="NFQ741" s="31"/>
      <c r="NFR741" s="31"/>
      <c r="NFS741" s="31"/>
      <c r="NFT741" s="31"/>
      <c r="NFU741" s="31"/>
      <c r="NFV741" s="31"/>
      <c r="NFW741" s="31"/>
      <c r="NFX741" s="31"/>
      <c r="NFY741" s="31"/>
      <c r="NFZ741" s="31"/>
      <c r="NGA741" s="31"/>
      <c r="NGB741" s="31"/>
      <c r="NGC741" s="31"/>
      <c r="NGD741" s="31"/>
      <c r="NGE741" s="31"/>
      <c r="NGF741" s="31"/>
      <c r="NGG741" s="31"/>
      <c r="NGH741" s="31"/>
      <c r="NGI741" s="31"/>
      <c r="NGJ741" s="31"/>
      <c r="NGK741" s="31"/>
      <c r="NGL741" s="31"/>
      <c r="NGM741" s="31"/>
      <c r="NGN741" s="31"/>
      <c r="NGO741" s="31"/>
      <c r="NGP741" s="31"/>
      <c r="NGQ741" s="31"/>
      <c r="NGR741" s="31"/>
      <c r="NGS741" s="31"/>
      <c r="NGT741" s="31"/>
      <c r="NGU741" s="31"/>
      <c r="NGV741" s="31"/>
      <c r="NGW741" s="31"/>
      <c r="NGX741" s="31"/>
      <c r="NGY741" s="31"/>
      <c r="NGZ741" s="31"/>
      <c r="NHA741" s="31"/>
      <c r="NHB741" s="31"/>
      <c r="NHC741" s="31"/>
      <c r="NHD741" s="31"/>
      <c r="NHE741" s="31"/>
      <c r="NHF741" s="31"/>
      <c r="NHG741" s="31"/>
      <c r="NHH741" s="31"/>
      <c r="NHI741" s="31"/>
      <c r="NHJ741" s="31"/>
      <c r="NHK741" s="31"/>
      <c r="NHL741" s="31"/>
      <c r="NHM741" s="31"/>
      <c r="NHN741" s="31"/>
      <c r="NHO741" s="31"/>
      <c r="NHP741" s="31"/>
      <c r="NHQ741" s="31"/>
      <c r="NHR741" s="31"/>
      <c r="NHS741" s="31"/>
      <c r="NHT741" s="31"/>
      <c r="NHU741" s="31"/>
      <c r="NHV741" s="31"/>
      <c r="NHW741" s="31"/>
      <c r="NHX741" s="31"/>
      <c r="NHY741" s="31"/>
      <c r="NHZ741" s="31"/>
      <c r="NIA741" s="31"/>
      <c r="NIB741" s="31"/>
      <c r="NIC741" s="31"/>
      <c r="NID741" s="31"/>
      <c r="NIE741" s="31"/>
      <c r="NIF741" s="31"/>
      <c r="NIG741" s="31"/>
      <c r="NIH741" s="31"/>
      <c r="NII741" s="31"/>
      <c r="NIJ741" s="31"/>
      <c r="NIK741" s="31"/>
      <c r="NIL741" s="31"/>
      <c r="NIM741" s="31"/>
      <c r="NIN741" s="31"/>
      <c r="NIO741" s="31"/>
      <c r="NIP741" s="31"/>
      <c r="NIQ741" s="31"/>
      <c r="NIR741" s="31"/>
      <c r="NIS741" s="31"/>
      <c r="NIT741" s="31"/>
      <c r="NIU741" s="31"/>
      <c r="NIV741" s="31"/>
      <c r="NIW741" s="31"/>
      <c r="NIX741" s="31"/>
      <c r="NIY741" s="31"/>
      <c r="NIZ741" s="31"/>
      <c r="NJA741" s="31"/>
      <c r="NJB741" s="31"/>
      <c r="NJC741" s="31"/>
      <c r="NJD741" s="31"/>
      <c r="NJE741" s="31"/>
      <c r="NJF741" s="31"/>
      <c r="NJG741" s="31"/>
      <c r="NJH741" s="31"/>
      <c r="NJI741" s="31"/>
      <c r="NJJ741" s="31"/>
      <c r="NJK741" s="31"/>
      <c r="NJL741" s="31"/>
      <c r="NJM741" s="31"/>
      <c r="NJN741" s="31"/>
      <c r="NJO741" s="31"/>
      <c r="NJP741" s="31"/>
      <c r="NJQ741" s="31"/>
      <c r="NJR741" s="31"/>
      <c r="NJS741" s="31"/>
      <c r="NJT741" s="31"/>
      <c r="NJU741" s="31"/>
      <c r="NJV741" s="31"/>
      <c r="NJW741" s="31"/>
      <c r="NJX741" s="31"/>
      <c r="NJY741" s="31"/>
      <c r="NJZ741" s="31"/>
      <c r="NKA741" s="31"/>
      <c r="NKB741" s="31"/>
      <c r="NKC741" s="31"/>
      <c r="NKD741" s="31"/>
      <c r="NKE741" s="31"/>
      <c r="NKF741" s="31"/>
      <c r="NKG741" s="31"/>
      <c r="NKH741" s="31"/>
      <c r="NKI741" s="31"/>
      <c r="NKJ741" s="31"/>
      <c r="NKK741" s="31"/>
      <c r="NKL741" s="31"/>
      <c r="NKM741" s="31"/>
      <c r="NKN741" s="31"/>
      <c r="NKO741" s="31"/>
      <c r="NKP741" s="31"/>
      <c r="NKQ741" s="31"/>
      <c r="NKR741" s="31"/>
      <c r="NKS741" s="31"/>
      <c r="NKT741" s="31"/>
      <c r="NKU741" s="31"/>
      <c r="NKV741" s="31"/>
      <c r="NKW741" s="31"/>
      <c r="NKX741" s="31"/>
      <c r="NKY741" s="31"/>
      <c r="NKZ741" s="31"/>
      <c r="NLA741" s="31"/>
      <c r="NLB741" s="31"/>
      <c r="NLC741" s="31"/>
      <c r="NLD741" s="31"/>
      <c r="NLE741" s="31"/>
      <c r="NLF741" s="31"/>
      <c r="NLG741" s="31"/>
      <c r="NLH741" s="31"/>
      <c r="NLI741" s="31"/>
      <c r="NLJ741" s="31"/>
      <c r="NLK741" s="31"/>
      <c r="NLL741" s="31"/>
      <c r="NLM741" s="31"/>
      <c r="NLN741" s="31"/>
      <c r="NLO741" s="31"/>
      <c r="NLP741" s="31"/>
      <c r="NLQ741" s="31"/>
      <c r="NLR741" s="31"/>
      <c r="NLS741" s="31"/>
      <c r="NLT741" s="31"/>
      <c r="NLU741" s="31"/>
      <c r="NLV741" s="31"/>
      <c r="NLW741" s="31"/>
      <c r="NLX741" s="31"/>
      <c r="NLY741" s="31"/>
      <c r="NLZ741" s="31"/>
      <c r="NMA741" s="31"/>
      <c r="NMB741" s="31"/>
      <c r="NMC741" s="31"/>
      <c r="NMD741" s="31"/>
      <c r="NME741" s="31"/>
      <c r="NMF741" s="31"/>
      <c r="NMG741" s="31"/>
      <c r="NMH741" s="31"/>
      <c r="NMI741" s="31"/>
      <c r="NMJ741" s="31"/>
      <c r="NMK741" s="31"/>
      <c r="NML741" s="31"/>
      <c r="NMM741" s="31"/>
      <c r="NMN741" s="31"/>
      <c r="NMO741" s="31"/>
      <c r="NMP741" s="31"/>
      <c r="NMQ741" s="31"/>
      <c r="NMR741" s="31"/>
      <c r="NMS741" s="31"/>
      <c r="NMT741" s="31"/>
      <c r="NMU741" s="31"/>
      <c r="NMV741" s="31"/>
      <c r="NMW741" s="31"/>
      <c r="NMX741" s="31"/>
      <c r="NMY741" s="31"/>
      <c r="NMZ741" s="31"/>
      <c r="NNA741" s="31"/>
      <c r="NNB741" s="31"/>
      <c r="NNC741" s="31"/>
      <c r="NND741" s="31"/>
      <c r="NNE741" s="31"/>
      <c r="NNF741" s="31"/>
      <c r="NNG741" s="31"/>
      <c r="NNH741" s="31"/>
      <c r="NNI741" s="31"/>
      <c r="NNJ741" s="31"/>
      <c r="NNK741" s="31"/>
      <c r="NNL741" s="31"/>
      <c r="NNM741" s="31"/>
      <c r="NNN741" s="31"/>
      <c r="NNO741" s="31"/>
      <c r="NNP741" s="31"/>
      <c r="NNQ741" s="31"/>
      <c r="NNR741" s="31"/>
      <c r="NNS741" s="31"/>
      <c r="NNT741" s="31"/>
      <c r="NNU741" s="31"/>
      <c r="NNV741" s="31"/>
      <c r="NNW741" s="31"/>
      <c r="NNX741" s="31"/>
      <c r="NNY741" s="31"/>
      <c r="NNZ741" s="31"/>
      <c r="NOA741" s="31"/>
      <c r="NOB741" s="31"/>
      <c r="NOC741" s="31"/>
      <c r="NOD741" s="31"/>
      <c r="NOE741" s="31"/>
      <c r="NOF741" s="31"/>
      <c r="NOG741" s="31"/>
      <c r="NOH741" s="31"/>
      <c r="NOI741" s="31"/>
      <c r="NOJ741" s="31"/>
      <c r="NOK741" s="31"/>
      <c r="NOL741" s="31"/>
      <c r="NOM741" s="31"/>
      <c r="NON741" s="31"/>
      <c r="NOO741" s="31"/>
      <c r="NOP741" s="31"/>
      <c r="NOQ741" s="31"/>
      <c r="NOR741" s="31"/>
      <c r="NOS741" s="31"/>
      <c r="NOT741" s="31"/>
      <c r="NOU741" s="31"/>
      <c r="NOV741" s="31"/>
      <c r="NOW741" s="31"/>
      <c r="NOX741" s="31"/>
      <c r="NOY741" s="31"/>
      <c r="NOZ741" s="31"/>
      <c r="NPA741" s="31"/>
      <c r="NPB741" s="31"/>
      <c r="NPC741" s="31"/>
      <c r="NPD741" s="31"/>
      <c r="NPE741" s="31"/>
      <c r="NPF741" s="31"/>
      <c r="NPG741" s="31"/>
      <c r="NPH741" s="31"/>
      <c r="NPI741" s="31"/>
      <c r="NPJ741" s="31"/>
      <c r="NPK741" s="31"/>
      <c r="NPL741" s="31"/>
      <c r="NPM741" s="31"/>
      <c r="NPN741" s="31"/>
      <c r="NPO741" s="31"/>
      <c r="NPP741" s="31"/>
      <c r="NPQ741" s="31"/>
      <c r="NPR741" s="31"/>
      <c r="NPS741" s="31"/>
      <c r="NPT741" s="31"/>
      <c r="NPU741" s="31"/>
      <c r="NPV741" s="31"/>
      <c r="NPW741" s="31"/>
      <c r="NPX741" s="31"/>
      <c r="NPY741" s="31"/>
      <c r="NPZ741" s="31"/>
      <c r="NQA741" s="31"/>
      <c r="NQB741" s="31"/>
      <c r="NQC741" s="31"/>
      <c r="NQD741" s="31"/>
      <c r="NQE741" s="31"/>
      <c r="NQF741" s="31"/>
      <c r="NQG741" s="31"/>
      <c r="NQH741" s="31"/>
      <c r="NQI741" s="31"/>
      <c r="NQJ741" s="31"/>
      <c r="NQK741" s="31"/>
      <c r="NQL741" s="31"/>
      <c r="NQM741" s="31"/>
      <c r="NQN741" s="31"/>
      <c r="NQO741" s="31"/>
      <c r="NQP741" s="31"/>
      <c r="NQQ741" s="31"/>
      <c r="NQR741" s="31"/>
      <c r="NQS741" s="31"/>
      <c r="NQT741" s="31"/>
      <c r="NQU741" s="31"/>
      <c r="NQV741" s="31"/>
      <c r="NQW741" s="31"/>
      <c r="NQX741" s="31"/>
      <c r="NQY741" s="31"/>
      <c r="NQZ741" s="31"/>
      <c r="NRA741" s="31"/>
      <c r="NRB741" s="31"/>
      <c r="NRC741" s="31"/>
      <c r="NRD741" s="31"/>
      <c r="NRE741" s="31"/>
      <c r="NRF741" s="31"/>
      <c r="NRG741" s="31"/>
      <c r="NRH741" s="31"/>
      <c r="NRI741" s="31"/>
      <c r="NRJ741" s="31"/>
      <c r="NRK741" s="31"/>
      <c r="NRL741" s="31"/>
      <c r="NRM741" s="31"/>
      <c r="NRN741" s="31"/>
      <c r="NRO741" s="31"/>
      <c r="NRP741" s="31"/>
      <c r="NRQ741" s="31"/>
      <c r="NRR741" s="31"/>
      <c r="NRS741" s="31"/>
      <c r="NRT741" s="31"/>
      <c r="NRU741" s="31"/>
      <c r="NRV741" s="31"/>
      <c r="NRW741" s="31"/>
      <c r="NRX741" s="31"/>
      <c r="NRY741" s="31"/>
      <c r="NRZ741" s="31"/>
      <c r="NSA741" s="31"/>
      <c r="NSB741" s="31"/>
      <c r="NSC741" s="31"/>
      <c r="NSD741" s="31"/>
      <c r="NSE741" s="31"/>
      <c r="NSF741" s="31"/>
      <c r="NSG741" s="31"/>
      <c r="NSH741" s="31"/>
      <c r="NSI741" s="31"/>
      <c r="NSJ741" s="31"/>
      <c r="NSK741" s="31"/>
      <c r="NSL741" s="31"/>
      <c r="NSM741" s="31"/>
      <c r="NSN741" s="31"/>
      <c r="NSO741" s="31"/>
      <c r="NSP741" s="31"/>
      <c r="NSQ741" s="31"/>
      <c r="NSR741" s="31"/>
      <c r="NSS741" s="31"/>
      <c r="NST741" s="31"/>
      <c r="NSU741" s="31"/>
      <c r="NSV741" s="31"/>
      <c r="NSW741" s="31"/>
      <c r="NSX741" s="31"/>
      <c r="NSY741" s="31"/>
      <c r="NSZ741" s="31"/>
      <c r="NTA741" s="31"/>
      <c r="NTB741" s="31"/>
      <c r="NTC741" s="31"/>
      <c r="NTD741" s="31"/>
      <c r="NTE741" s="31"/>
      <c r="NTF741" s="31"/>
      <c r="NTG741" s="31"/>
      <c r="NTH741" s="31"/>
      <c r="NTI741" s="31"/>
      <c r="NTJ741" s="31"/>
      <c r="NTK741" s="31"/>
      <c r="NTL741" s="31"/>
      <c r="NTM741" s="31"/>
      <c r="NTN741" s="31"/>
      <c r="NTO741" s="31"/>
      <c r="NTP741" s="31"/>
      <c r="NTQ741" s="31"/>
      <c r="NTR741" s="31"/>
      <c r="NTS741" s="31"/>
      <c r="NTT741" s="31"/>
      <c r="NTU741" s="31"/>
      <c r="NTV741" s="31"/>
      <c r="NTW741" s="31"/>
      <c r="NTX741" s="31"/>
      <c r="NTY741" s="31"/>
      <c r="NTZ741" s="31"/>
      <c r="NUA741" s="31"/>
      <c r="NUB741" s="31"/>
      <c r="NUC741" s="31"/>
      <c r="NUD741" s="31"/>
      <c r="NUE741" s="31"/>
      <c r="NUF741" s="31"/>
      <c r="NUG741" s="31"/>
      <c r="NUH741" s="31"/>
      <c r="NUI741" s="31"/>
      <c r="NUJ741" s="31"/>
      <c r="NUK741" s="31"/>
      <c r="NUL741" s="31"/>
      <c r="NUM741" s="31"/>
      <c r="NUN741" s="31"/>
      <c r="NUO741" s="31"/>
      <c r="NUP741" s="31"/>
      <c r="NUQ741" s="31"/>
      <c r="NUR741" s="31"/>
      <c r="NUS741" s="31"/>
      <c r="NUT741" s="31"/>
      <c r="NUU741" s="31"/>
      <c r="NUV741" s="31"/>
      <c r="NUW741" s="31"/>
      <c r="NUX741" s="31"/>
      <c r="NUY741" s="31"/>
      <c r="NUZ741" s="31"/>
      <c r="NVA741" s="31"/>
      <c r="NVB741" s="31"/>
      <c r="NVC741" s="31"/>
      <c r="NVD741" s="31"/>
      <c r="NVE741" s="31"/>
      <c r="NVF741" s="31"/>
      <c r="NVG741" s="31"/>
      <c r="NVH741" s="31"/>
      <c r="NVI741" s="31"/>
      <c r="NVJ741" s="31"/>
      <c r="NVK741" s="31"/>
      <c r="NVL741" s="31"/>
      <c r="NVM741" s="31"/>
      <c r="NVN741" s="31"/>
      <c r="NVO741" s="31"/>
      <c r="NVP741" s="31"/>
      <c r="NVQ741" s="31"/>
      <c r="NVR741" s="31"/>
      <c r="NVS741" s="31"/>
      <c r="NVT741" s="31"/>
      <c r="NVU741" s="31"/>
      <c r="NVV741" s="31"/>
      <c r="NVW741" s="31"/>
      <c r="NVX741" s="31"/>
      <c r="NVY741" s="31"/>
      <c r="NVZ741" s="31"/>
      <c r="NWA741" s="31"/>
      <c r="NWB741" s="31"/>
      <c r="NWC741" s="31"/>
      <c r="NWD741" s="31"/>
      <c r="NWE741" s="31"/>
      <c r="NWF741" s="31"/>
      <c r="NWG741" s="31"/>
      <c r="NWH741" s="31"/>
      <c r="NWI741" s="31"/>
      <c r="NWJ741" s="31"/>
      <c r="NWK741" s="31"/>
      <c r="NWL741" s="31"/>
      <c r="NWM741" s="31"/>
      <c r="NWN741" s="31"/>
      <c r="NWO741" s="31"/>
      <c r="NWP741" s="31"/>
      <c r="NWQ741" s="31"/>
      <c r="NWR741" s="31"/>
      <c r="NWS741" s="31"/>
      <c r="NWT741" s="31"/>
      <c r="NWU741" s="31"/>
      <c r="NWV741" s="31"/>
      <c r="NWW741" s="31"/>
      <c r="NWX741" s="31"/>
      <c r="NWY741" s="31"/>
      <c r="NWZ741" s="31"/>
      <c r="NXA741" s="31"/>
      <c r="NXB741" s="31"/>
      <c r="NXC741" s="31"/>
      <c r="NXD741" s="31"/>
      <c r="NXE741" s="31"/>
      <c r="NXF741" s="31"/>
      <c r="NXG741" s="31"/>
      <c r="NXH741" s="31"/>
      <c r="NXI741" s="31"/>
      <c r="NXJ741" s="31"/>
      <c r="NXK741" s="31"/>
      <c r="NXL741" s="31"/>
      <c r="NXM741" s="31"/>
      <c r="NXN741" s="31"/>
      <c r="NXO741" s="31"/>
      <c r="NXP741" s="31"/>
      <c r="NXQ741" s="31"/>
      <c r="NXR741" s="31"/>
      <c r="NXS741" s="31"/>
      <c r="NXT741" s="31"/>
      <c r="NXU741" s="31"/>
      <c r="NXV741" s="31"/>
      <c r="NXW741" s="31"/>
      <c r="NXX741" s="31"/>
      <c r="NXY741" s="31"/>
      <c r="NXZ741" s="31"/>
      <c r="NYA741" s="31"/>
      <c r="NYB741" s="31"/>
      <c r="NYC741" s="31"/>
      <c r="NYD741" s="31"/>
      <c r="NYE741" s="31"/>
      <c r="NYF741" s="31"/>
      <c r="NYG741" s="31"/>
      <c r="NYH741" s="31"/>
      <c r="NYI741" s="31"/>
      <c r="NYJ741" s="31"/>
      <c r="NYK741" s="31"/>
      <c r="NYL741" s="31"/>
      <c r="NYM741" s="31"/>
      <c r="NYN741" s="31"/>
      <c r="NYO741" s="31"/>
      <c r="NYP741" s="31"/>
      <c r="NYQ741" s="31"/>
      <c r="NYR741" s="31"/>
      <c r="NYS741" s="31"/>
      <c r="NYT741" s="31"/>
      <c r="NYU741" s="31"/>
      <c r="NYV741" s="31"/>
      <c r="NYW741" s="31"/>
      <c r="NYX741" s="31"/>
      <c r="NYY741" s="31"/>
      <c r="NYZ741" s="31"/>
      <c r="NZA741" s="31"/>
      <c r="NZB741" s="31"/>
      <c r="NZC741" s="31"/>
      <c r="NZD741" s="31"/>
      <c r="NZE741" s="31"/>
      <c r="NZF741" s="31"/>
      <c r="NZG741" s="31"/>
      <c r="NZH741" s="31"/>
      <c r="NZI741" s="31"/>
      <c r="NZJ741" s="31"/>
      <c r="NZK741" s="31"/>
      <c r="NZL741" s="31"/>
      <c r="NZM741" s="31"/>
      <c r="NZN741" s="31"/>
      <c r="NZO741" s="31"/>
      <c r="NZP741" s="31"/>
      <c r="NZQ741" s="31"/>
      <c r="NZR741" s="31"/>
      <c r="NZS741" s="31"/>
      <c r="NZT741" s="31"/>
      <c r="NZU741" s="31"/>
      <c r="NZV741" s="31"/>
      <c r="NZW741" s="31"/>
      <c r="NZX741" s="31"/>
      <c r="NZY741" s="31"/>
      <c r="NZZ741" s="31"/>
      <c r="OAA741" s="31"/>
      <c r="OAB741" s="31"/>
      <c r="OAC741" s="31"/>
      <c r="OAD741" s="31"/>
      <c r="OAE741" s="31"/>
      <c r="OAF741" s="31"/>
      <c r="OAG741" s="31"/>
      <c r="OAH741" s="31"/>
      <c r="OAI741" s="31"/>
      <c r="OAJ741" s="31"/>
      <c r="OAK741" s="31"/>
      <c r="OAL741" s="31"/>
      <c r="OAM741" s="31"/>
      <c r="OAN741" s="31"/>
      <c r="OAO741" s="31"/>
      <c r="OAP741" s="31"/>
      <c r="OAQ741" s="31"/>
      <c r="OAR741" s="31"/>
      <c r="OAS741" s="31"/>
      <c r="OAT741" s="31"/>
      <c r="OAU741" s="31"/>
      <c r="OAV741" s="31"/>
      <c r="OAW741" s="31"/>
      <c r="OAX741" s="31"/>
      <c r="OAY741" s="31"/>
      <c r="OAZ741" s="31"/>
      <c r="OBA741" s="31"/>
      <c r="OBB741" s="31"/>
      <c r="OBC741" s="31"/>
      <c r="OBD741" s="31"/>
      <c r="OBE741" s="31"/>
      <c r="OBF741" s="31"/>
      <c r="OBG741" s="31"/>
      <c r="OBH741" s="31"/>
      <c r="OBI741" s="31"/>
      <c r="OBJ741" s="31"/>
      <c r="OBK741" s="31"/>
      <c r="OBL741" s="31"/>
      <c r="OBM741" s="31"/>
      <c r="OBN741" s="31"/>
      <c r="OBO741" s="31"/>
      <c r="OBP741" s="31"/>
      <c r="OBQ741" s="31"/>
      <c r="OBR741" s="31"/>
      <c r="OBS741" s="31"/>
      <c r="OBT741" s="31"/>
      <c r="OBU741" s="31"/>
      <c r="OBV741" s="31"/>
      <c r="OBW741" s="31"/>
      <c r="OBX741" s="31"/>
      <c r="OBY741" s="31"/>
      <c r="OBZ741" s="31"/>
      <c r="OCA741" s="31"/>
      <c r="OCB741" s="31"/>
      <c r="OCC741" s="31"/>
      <c r="OCD741" s="31"/>
      <c r="OCE741" s="31"/>
      <c r="OCF741" s="31"/>
      <c r="OCG741" s="31"/>
      <c r="OCH741" s="31"/>
      <c r="OCI741" s="31"/>
      <c r="OCJ741" s="31"/>
      <c r="OCK741" s="31"/>
      <c r="OCL741" s="31"/>
      <c r="OCM741" s="31"/>
      <c r="OCN741" s="31"/>
      <c r="OCO741" s="31"/>
      <c r="OCP741" s="31"/>
      <c r="OCQ741" s="31"/>
      <c r="OCR741" s="31"/>
      <c r="OCS741" s="31"/>
      <c r="OCT741" s="31"/>
      <c r="OCU741" s="31"/>
      <c r="OCV741" s="31"/>
      <c r="OCW741" s="31"/>
      <c r="OCX741" s="31"/>
      <c r="OCY741" s="31"/>
      <c r="OCZ741" s="31"/>
      <c r="ODA741" s="31"/>
      <c r="ODB741" s="31"/>
      <c r="ODC741" s="31"/>
      <c r="ODD741" s="31"/>
      <c r="ODE741" s="31"/>
      <c r="ODF741" s="31"/>
      <c r="ODG741" s="31"/>
      <c r="ODH741" s="31"/>
      <c r="ODI741" s="31"/>
      <c r="ODJ741" s="31"/>
      <c r="ODK741" s="31"/>
      <c r="ODL741" s="31"/>
      <c r="ODM741" s="31"/>
      <c r="ODN741" s="31"/>
      <c r="ODO741" s="31"/>
      <c r="ODP741" s="31"/>
      <c r="ODQ741" s="31"/>
      <c r="ODR741" s="31"/>
      <c r="ODS741" s="31"/>
      <c r="ODT741" s="31"/>
      <c r="ODU741" s="31"/>
      <c r="ODV741" s="31"/>
      <c r="ODW741" s="31"/>
      <c r="ODX741" s="31"/>
      <c r="ODY741" s="31"/>
      <c r="ODZ741" s="31"/>
      <c r="OEA741" s="31"/>
      <c r="OEB741" s="31"/>
      <c r="OEC741" s="31"/>
      <c r="OED741" s="31"/>
      <c r="OEE741" s="31"/>
      <c r="OEF741" s="31"/>
      <c r="OEG741" s="31"/>
      <c r="OEH741" s="31"/>
      <c r="OEI741" s="31"/>
      <c r="OEJ741" s="31"/>
      <c r="OEK741" s="31"/>
      <c r="OEL741" s="31"/>
      <c r="OEM741" s="31"/>
      <c r="OEN741" s="31"/>
      <c r="OEO741" s="31"/>
      <c r="OEP741" s="31"/>
      <c r="OEQ741" s="31"/>
      <c r="OER741" s="31"/>
      <c r="OES741" s="31"/>
      <c r="OET741" s="31"/>
      <c r="OEU741" s="31"/>
      <c r="OEV741" s="31"/>
      <c r="OEW741" s="31"/>
      <c r="OEX741" s="31"/>
      <c r="OEY741" s="31"/>
      <c r="OEZ741" s="31"/>
      <c r="OFA741" s="31"/>
      <c r="OFB741" s="31"/>
      <c r="OFC741" s="31"/>
      <c r="OFD741" s="31"/>
      <c r="OFE741" s="31"/>
      <c r="OFF741" s="31"/>
      <c r="OFG741" s="31"/>
      <c r="OFH741" s="31"/>
      <c r="OFI741" s="31"/>
      <c r="OFJ741" s="31"/>
      <c r="OFK741" s="31"/>
      <c r="OFL741" s="31"/>
      <c r="OFM741" s="31"/>
      <c r="OFN741" s="31"/>
      <c r="OFO741" s="31"/>
      <c r="OFP741" s="31"/>
      <c r="OFQ741" s="31"/>
      <c r="OFR741" s="31"/>
      <c r="OFS741" s="31"/>
      <c r="OFT741" s="31"/>
      <c r="OFU741" s="31"/>
      <c r="OFV741" s="31"/>
      <c r="OFW741" s="31"/>
      <c r="OFX741" s="31"/>
      <c r="OFY741" s="31"/>
      <c r="OFZ741" s="31"/>
      <c r="OGA741" s="31"/>
      <c r="OGB741" s="31"/>
      <c r="OGC741" s="31"/>
      <c r="OGD741" s="31"/>
      <c r="OGE741" s="31"/>
      <c r="OGF741" s="31"/>
      <c r="OGG741" s="31"/>
      <c r="OGH741" s="31"/>
      <c r="OGI741" s="31"/>
      <c r="OGJ741" s="31"/>
      <c r="OGK741" s="31"/>
      <c r="OGL741" s="31"/>
      <c r="OGM741" s="31"/>
      <c r="OGN741" s="31"/>
      <c r="OGO741" s="31"/>
      <c r="OGP741" s="31"/>
      <c r="OGQ741" s="31"/>
      <c r="OGR741" s="31"/>
      <c r="OGS741" s="31"/>
      <c r="OGT741" s="31"/>
      <c r="OGU741" s="31"/>
      <c r="OGV741" s="31"/>
      <c r="OGW741" s="31"/>
      <c r="OGX741" s="31"/>
      <c r="OGY741" s="31"/>
      <c r="OGZ741" s="31"/>
      <c r="OHA741" s="31"/>
      <c r="OHB741" s="31"/>
      <c r="OHC741" s="31"/>
      <c r="OHD741" s="31"/>
      <c r="OHE741" s="31"/>
      <c r="OHF741" s="31"/>
      <c r="OHG741" s="31"/>
      <c r="OHH741" s="31"/>
      <c r="OHI741" s="31"/>
      <c r="OHJ741" s="31"/>
      <c r="OHK741" s="31"/>
      <c r="OHL741" s="31"/>
      <c r="OHM741" s="31"/>
      <c r="OHN741" s="31"/>
      <c r="OHO741" s="31"/>
      <c r="OHP741" s="31"/>
      <c r="OHQ741" s="31"/>
      <c r="OHR741" s="31"/>
      <c r="OHS741" s="31"/>
      <c r="OHT741" s="31"/>
      <c r="OHU741" s="31"/>
      <c r="OHV741" s="31"/>
      <c r="OHW741" s="31"/>
      <c r="OHX741" s="31"/>
      <c r="OHY741" s="31"/>
      <c r="OHZ741" s="31"/>
      <c r="OIA741" s="31"/>
      <c r="OIB741" s="31"/>
      <c r="OIC741" s="31"/>
      <c r="OID741" s="31"/>
      <c r="OIE741" s="31"/>
      <c r="OIF741" s="31"/>
      <c r="OIG741" s="31"/>
      <c r="OIH741" s="31"/>
      <c r="OII741" s="31"/>
      <c r="OIJ741" s="31"/>
      <c r="OIK741" s="31"/>
      <c r="OIL741" s="31"/>
      <c r="OIM741" s="31"/>
      <c r="OIN741" s="31"/>
      <c r="OIO741" s="31"/>
      <c r="OIP741" s="31"/>
      <c r="OIQ741" s="31"/>
      <c r="OIR741" s="31"/>
      <c r="OIS741" s="31"/>
      <c r="OIT741" s="31"/>
      <c r="OIU741" s="31"/>
      <c r="OIV741" s="31"/>
      <c r="OIW741" s="31"/>
      <c r="OIX741" s="31"/>
      <c r="OIY741" s="31"/>
      <c r="OIZ741" s="31"/>
      <c r="OJA741" s="31"/>
      <c r="OJB741" s="31"/>
      <c r="OJC741" s="31"/>
      <c r="OJD741" s="31"/>
      <c r="OJE741" s="31"/>
      <c r="OJF741" s="31"/>
      <c r="OJG741" s="31"/>
      <c r="OJH741" s="31"/>
      <c r="OJI741" s="31"/>
      <c r="OJJ741" s="31"/>
      <c r="OJK741" s="31"/>
      <c r="OJL741" s="31"/>
      <c r="OJM741" s="31"/>
      <c r="OJN741" s="31"/>
      <c r="OJO741" s="31"/>
      <c r="OJP741" s="31"/>
      <c r="OJQ741" s="31"/>
      <c r="OJR741" s="31"/>
      <c r="OJS741" s="31"/>
      <c r="OJT741" s="31"/>
      <c r="OJU741" s="31"/>
      <c r="OJV741" s="31"/>
      <c r="OJW741" s="31"/>
      <c r="OJX741" s="31"/>
      <c r="OJY741" s="31"/>
      <c r="OJZ741" s="31"/>
      <c r="OKA741" s="31"/>
      <c r="OKB741" s="31"/>
      <c r="OKC741" s="31"/>
      <c r="OKD741" s="31"/>
      <c r="OKE741" s="31"/>
      <c r="OKF741" s="31"/>
      <c r="OKG741" s="31"/>
      <c r="OKH741" s="31"/>
      <c r="OKI741" s="31"/>
      <c r="OKJ741" s="31"/>
      <c r="OKK741" s="31"/>
      <c r="OKL741" s="31"/>
      <c r="OKM741" s="31"/>
      <c r="OKN741" s="31"/>
      <c r="OKO741" s="31"/>
      <c r="OKP741" s="31"/>
      <c r="OKQ741" s="31"/>
      <c r="OKR741" s="31"/>
      <c r="OKS741" s="31"/>
      <c r="OKT741" s="31"/>
      <c r="OKU741" s="31"/>
      <c r="OKV741" s="31"/>
      <c r="OKW741" s="31"/>
      <c r="OKX741" s="31"/>
      <c r="OKY741" s="31"/>
      <c r="OKZ741" s="31"/>
      <c r="OLA741" s="31"/>
      <c r="OLB741" s="31"/>
      <c r="OLC741" s="31"/>
      <c r="OLD741" s="31"/>
      <c r="OLE741" s="31"/>
      <c r="OLF741" s="31"/>
      <c r="OLG741" s="31"/>
      <c r="OLH741" s="31"/>
      <c r="OLI741" s="31"/>
      <c r="OLJ741" s="31"/>
      <c r="OLK741" s="31"/>
      <c r="OLL741" s="31"/>
      <c r="OLM741" s="31"/>
      <c r="OLN741" s="31"/>
      <c r="OLO741" s="31"/>
      <c r="OLP741" s="31"/>
      <c r="OLQ741" s="31"/>
      <c r="OLR741" s="31"/>
      <c r="OLS741" s="31"/>
      <c r="OLT741" s="31"/>
      <c r="OLU741" s="31"/>
      <c r="OLV741" s="31"/>
      <c r="OLW741" s="31"/>
      <c r="OLX741" s="31"/>
      <c r="OLY741" s="31"/>
      <c r="OLZ741" s="31"/>
      <c r="OMA741" s="31"/>
      <c r="OMB741" s="31"/>
      <c r="OMC741" s="31"/>
      <c r="OMD741" s="31"/>
      <c r="OME741" s="31"/>
      <c r="OMF741" s="31"/>
      <c r="OMG741" s="31"/>
      <c r="OMH741" s="31"/>
      <c r="OMI741" s="31"/>
      <c r="OMJ741" s="31"/>
      <c r="OMK741" s="31"/>
      <c r="OML741" s="31"/>
      <c r="OMM741" s="31"/>
      <c r="OMN741" s="31"/>
      <c r="OMO741" s="31"/>
      <c r="OMP741" s="31"/>
      <c r="OMQ741" s="31"/>
      <c r="OMR741" s="31"/>
      <c r="OMS741" s="31"/>
      <c r="OMT741" s="31"/>
      <c r="OMU741" s="31"/>
      <c r="OMV741" s="31"/>
      <c r="OMW741" s="31"/>
      <c r="OMX741" s="31"/>
      <c r="OMY741" s="31"/>
      <c r="OMZ741" s="31"/>
      <c r="ONA741" s="31"/>
      <c r="ONB741" s="31"/>
      <c r="ONC741" s="31"/>
      <c r="OND741" s="31"/>
      <c r="ONE741" s="31"/>
      <c r="ONF741" s="31"/>
      <c r="ONG741" s="31"/>
      <c r="ONH741" s="31"/>
      <c r="ONI741" s="31"/>
      <c r="ONJ741" s="31"/>
      <c r="ONK741" s="31"/>
      <c r="ONL741" s="31"/>
      <c r="ONM741" s="31"/>
      <c r="ONN741" s="31"/>
      <c r="ONO741" s="31"/>
      <c r="ONP741" s="31"/>
      <c r="ONQ741" s="31"/>
      <c r="ONR741" s="31"/>
      <c r="ONS741" s="31"/>
      <c r="ONT741" s="31"/>
      <c r="ONU741" s="31"/>
      <c r="ONV741" s="31"/>
      <c r="ONW741" s="31"/>
      <c r="ONX741" s="31"/>
      <c r="ONY741" s="31"/>
      <c r="ONZ741" s="31"/>
      <c r="OOA741" s="31"/>
      <c r="OOB741" s="31"/>
      <c r="OOC741" s="31"/>
      <c r="OOD741" s="31"/>
      <c r="OOE741" s="31"/>
      <c r="OOF741" s="31"/>
      <c r="OOG741" s="31"/>
      <c r="OOH741" s="31"/>
      <c r="OOI741" s="31"/>
      <c r="OOJ741" s="31"/>
      <c r="OOK741" s="31"/>
      <c r="OOL741" s="31"/>
      <c r="OOM741" s="31"/>
      <c r="OON741" s="31"/>
      <c r="OOO741" s="31"/>
      <c r="OOP741" s="31"/>
      <c r="OOQ741" s="31"/>
      <c r="OOR741" s="31"/>
      <c r="OOS741" s="31"/>
      <c r="OOT741" s="31"/>
      <c r="OOU741" s="31"/>
      <c r="OOV741" s="31"/>
      <c r="OOW741" s="31"/>
      <c r="OOX741" s="31"/>
      <c r="OOY741" s="31"/>
      <c r="OOZ741" s="31"/>
      <c r="OPA741" s="31"/>
      <c r="OPB741" s="31"/>
      <c r="OPC741" s="31"/>
      <c r="OPD741" s="31"/>
      <c r="OPE741" s="31"/>
      <c r="OPF741" s="31"/>
      <c r="OPG741" s="31"/>
      <c r="OPH741" s="31"/>
      <c r="OPI741" s="31"/>
      <c r="OPJ741" s="31"/>
      <c r="OPK741" s="31"/>
      <c r="OPL741" s="31"/>
      <c r="OPM741" s="31"/>
      <c r="OPN741" s="31"/>
      <c r="OPO741" s="31"/>
      <c r="OPP741" s="31"/>
      <c r="OPQ741" s="31"/>
      <c r="OPR741" s="31"/>
      <c r="OPS741" s="31"/>
      <c r="OPT741" s="31"/>
      <c r="OPU741" s="31"/>
      <c r="OPV741" s="31"/>
      <c r="OPW741" s="31"/>
      <c r="OPX741" s="31"/>
      <c r="OPY741" s="31"/>
      <c r="OPZ741" s="31"/>
      <c r="OQA741" s="31"/>
      <c r="OQB741" s="31"/>
      <c r="OQC741" s="31"/>
      <c r="OQD741" s="31"/>
      <c r="OQE741" s="31"/>
      <c r="OQF741" s="31"/>
      <c r="OQG741" s="31"/>
      <c r="OQH741" s="31"/>
      <c r="OQI741" s="31"/>
      <c r="OQJ741" s="31"/>
      <c r="OQK741" s="31"/>
      <c r="OQL741" s="31"/>
      <c r="OQM741" s="31"/>
      <c r="OQN741" s="31"/>
      <c r="OQO741" s="31"/>
      <c r="OQP741" s="31"/>
      <c r="OQQ741" s="31"/>
      <c r="OQR741" s="31"/>
      <c r="OQS741" s="31"/>
      <c r="OQT741" s="31"/>
      <c r="OQU741" s="31"/>
      <c r="OQV741" s="31"/>
      <c r="OQW741" s="31"/>
      <c r="OQX741" s="31"/>
      <c r="OQY741" s="31"/>
      <c r="OQZ741" s="31"/>
      <c r="ORA741" s="31"/>
      <c r="ORB741" s="31"/>
      <c r="ORC741" s="31"/>
      <c r="ORD741" s="31"/>
      <c r="ORE741" s="31"/>
      <c r="ORF741" s="31"/>
      <c r="ORG741" s="31"/>
      <c r="ORH741" s="31"/>
      <c r="ORI741" s="31"/>
      <c r="ORJ741" s="31"/>
      <c r="ORK741" s="31"/>
      <c r="ORL741" s="31"/>
      <c r="ORM741" s="31"/>
      <c r="ORN741" s="31"/>
      <c r="ORO741" s="31"/>
      <c r="ORP741" s="31"/>
      <c r="ORQ741" s="31"/>
      <c r="ORR741" s="31"/>
      <c r="ORS741" s="31"/>
      <c r="ORT741" s="31"/>
      <c r="ORU741" s="31"/>
      <c r="ORV741" s="31"/>
      <c r="ORW741" s="31"/>
      <c r="ORX741" s="31"/>
      <c r="ORY741" s="31"/>
      <c r="ORZ741" s="31"/>
      <c r="OSA741" s="31"/>
      <c r="OSB741" s="31"/>
      <c r="OSC741" s="31"/>
      <c r="OSD741" s="31"/>
      <c r="OSE741" s="31"/>
      <c r="OSF741" s="31"/>
      <c r="OSG741" s="31"/>
      <c r="OSH741" s="31"/>
      <c r="OSI741" s="31"/>
      <c r="OSJ741" s="31"/>
      <c r="OSK741" s="31"/>
      <c r="OSL741" s="31"/>
      <c r="OSM741" s="31"/>
      <c r="OSN741" s="31"/>
      <c r="OSO741" s="31"/>
      <c r="OSP741" s="31"/>
      <c r="OSQ741" s="31"/>
      <c r="OSR741" s="31"/>
      <c r="OSS741" s="31"/>
      <c r="OST741" s="31"/>
      <c r="OSU741" s="31"/>
      <c r="OSV741" s="31"/>
      <c r="OSW741" s="31"/>
      <c r="OSX741" s="31"/>
      <c r="OSY741" s="31"/>
      <c r="OSZ741" s="31"/>
      <c r="OTA741" s="31"/>
      <c r="OTB741" s="31"/>
      <c r="OTC741" s="31"/>
      <c r="OTD741" s="31"/>
      <c r="OTE741" s="31"/>
      <c r="OTF741" s="31"/>
      <c r="OTG741" s="31"/>
      <c r="OTH741" s="31"/>
      <c r="OTI741" s="31"/>
      <c r="OTJ741" s="31"/>
      <c r="OTK741" s="31"/>
      <c r="OTL741" s="31"/>
      <c r="OTM741" s="31"/>
      <c r="OTN741" s="31"/>
      <c r="OTO741" s="31"/>
      <c r="OTP741" s="31"/>
      <c r="OTQ741" s="31"/>
      <c r="OTR741" s="31"/>
      <c r="OTS741" s="31"/>
      <c r="OTT741" s="31"/>
      <c r="OTU741" s="31"/>
      <c r="OTV741" s="31"/>
      <c r="OTW741" s="31"/>
      <c r="OTX741" s="31"/>
      <c r="OTY741" s="31"/>
      <c r="OTZ741" s="31"/>
      <c r="OUA741" s="31"/>
      <c r="OUB741" s="31"/>
      <c r="OUC741" s="31"/>
      <c r="OUD741" s="31"/>
      <c r="OUE741" s="31"/>
      <c r="OUF741" s="31"/>
      <c r="OUG741" s="31"/>
      <c r="OUH741" s="31"/>
      <c r="OUI741" s="31"/>
      <c r="OUJ741" s="31"/>
      <c r="OUK741" s="31"/>
      <c r="OUL741" s="31"/>
      <c r="OUM741" s="31"/>
      <c r="OUN741" s="31"/>
      <c r="OUO741" s="31"/>
      <c r="OUP741" s="31"/>
      <c r="OUQ741" s="31"/>
      <c r="OUR741" s="31"/>
      <c r="OUS741" s="31"/>
      <c r="OUT741" s="31"/>
      <c r="OUU741" s="31"/>
      <c r="OUV741" s="31"/>
      <c r="OUW741" s="31"/>
      <c r="OUX741" s="31"/>
      <c r="OUY741" s="31"/>
      <c r="OUZ741" s="31"/>
      <c r="OVA741" s="31"/>
      <c r="OVB741" s="31"/>
      <c r="OVC741" s="31"/>
      <c r="OVD741" s="31"/>
      <c r="OVE741" s="31"/>
      <c r="OVF741" s="31"/>
      <c r="OVG741" s="31"/>
      <c r="OVH741" s="31"/>
      <c r="OVI741" s="31"/>
      <c r="OVJ741" s="31"/>
      <c r="OVK741" s="31"/>
      <c r="OVL741" s="31"/>
      <c r="OVM741" s="31"/>
      <c r="OVN741" s="31"/>
      <c r="OVO741" s="31"/>
      <c r="OVP741" s="31"/>
      <c r="OVQ741" s="31"/>
      <c r="OVR741" s="31"/>
      <c r="OVS741" s="31"/>
      <c r="OVT741" s="31"/>
      <c r="OVU741" s="31"/>
      <c r="OVV741" s="31"/>
      <c r="OVW741" s="31"/>
      <c r="OVX741" s="31"/>
      <c r="OVY741" s="31"/>
      <c r="OVZ741" s="31"/>
      <c r="OWA741" s="31"/>
      <c r="OWB741" s="31"/>
      <c r="OWC741" s="31"/>
      <c r="OWD741" s="31"/>
      <c r="OWE741" s="31"/>
      <c r="OWF741" s="31"/>
      <c r="OWG741" s="31"/>
      <c r="OWH741" s="31"/>
      <c r="OWI741" s="31"/>
      <c r="OWJ741" s="31"/>
      <c r="OWK741" s="31"/>
      <c r="OWL741" s="31"/>
      <c r="OWM741" s="31"/>
      <c r="OWN741" s="31"/>
      <c r="OWO741" s="31"/>
      <c r="OWP741" s="31"/>
      <c r="OWQ741" s="31"/>
      <c r="OWR741" s="31"/>
      <c r="OWS741" s="31"/>
      <c r="OWT741" s="31"/>
      <c r="OWU741" s="31"/>
      <c r="OWV741" s="31"/>
      <c r="OWW741" s="31"/>
      <c r="OWX741" s="31"/>
      <c r="OWY741" s="31"/>
      <c r="OWZ741" s="31"/>
      <c r="OXA741" s="31"/>
      <c r="OXB741" s="31"/>
      <c r="OXC741" s="31"/>
      <c r="OXD741" s="31"/>
      <c r="OXE741" s="31"/>
      <c r="OXF741" s="31"/>
      <c r="OXG741" s="31"/>
      <c r="OXH741" s="31"/>
      <c r="OXI741" s="31"/>
      <c r="OXJ741" s="31"/>
      <c r="OXK741" s="31"/>
      <c r="OXL741" s="31"/>
      <c r="OXM741" s="31"/>
      <c r="OXN741" s="31"/>
      <c r="OXO741" s="31"/>
      <c r="OXP741" s="31"/>
      <c r="OXQ741" s="31"/>
      <c r="OXR741" s="31"/>
      <c r="OXS741" s="31"/>
      <c r="OXT741" s="31"/>
      <c r="OXU741" s="31"/>
      <c r="OXV741" s="31"/>
      <c r="OXW741" s="31"/>
      <c r="OXX741" s="31"/>
      <c r="OXY741" s="31"/>
      <c r="OXZ741" s="31"/>
      <c r="OYA741" s="31"/>
      <c r="OYB741" s="31"/>
      <c r="OYC741" s="31"/>
      <c r="OYD741" s="31"/>
      <c r="OYE741" s="31"/>
      <c r="OYF741" s="31"/>
      <c r="OYG741" s="31"/>
      <c r="OYH741" s="31"/>
      <c r="OYI741" s="31"/>
      <c r="OYJ741" s="31"/>
      <c r="OYK741" s="31"/>
      <c r="OYL741" s="31"/>
      <c r="OYM741" s="31"/>
      <c r="OYN741" s="31"/>
      <c r="OYO741" s="31"/>
      <c r="OYP741" s="31"/>
      <c r="OYQ741" s="31"/>
      <c r="OYR741" s="31"/>
      <c r="OYS741" s="31"/>
      <c r="OYT741" s="31"/>
      <c r="OYU741" s="31"/>
      <c r="OYV741" s="31"/>
      <c r="OYW741" s="31"/>
      <c r="OYX741" s="31"/>
      <c r="OYY741" s="31"/>
      <c r="OYZ741" s="31"/>
      <c r="OZA741" s="31"/>
      <c r="OZB741" s="31"/>
      <c r="OZC741" s="31"/>
      <c r="OZD741" s="31"/>
      <c r="OZE741" s="31"/>
      <c r="OZF741" s="31"/>
      <c r="OZG741" s="31"/>
      <c r="OZH741" s="31"/>
      <c r="OZI741" s="31"/>
      <c r="OZJ741" s="31"/>
      <c r="OZK741" s="31"/>
      <c r="OZL741" s="31"/>
      <c r="OZM741" s="31"/>
      <c r="OZN741" s="31"/>
      <c r="OZO741" s="31"/>
      <c r="OZP741" s="31"/>
      <c r="OZQ741" s="31"/>
      <c r="OZR741" s="31"/>
      <c r="OZS741" s="31"/>
      <c r="OZT741" s="31"/>
      <c r="OZU741" s="31"/>
      <c r="OZV741" s="31"/>
      <c r="OZW741" s="31"/>
      <c r="OZX741" s="31"/>
      <c r="OZY741" s="31"/>
      <c r="OZZ741" s="31"/>
      <c r="PAA741" s="31"/>
      <c r="PAB741" s="31"/>
      <c r="PAC741" s="31"/>
      <c r="PAD741" s="31"/>
      <c r="PAE741" s="31"/>
      <c r="PAF741" s="31"/>
      <c r="PAG741" s="31"/>
      <c r="PAH741" s="31"/>
      <c r="PAI741" s="31"/>
      <c r="PAJ741" s="31"/>
      <c r="PAK741" s="31"/>
      <c r="PAL741" s="31"/>
      <c r="PAM741" s="31"/>
      <c r="PAN741" s="31"/>
      <c r="PAO741" s="31"/>
      <c r="PAP741" s="31"/>
      <c r="PAQ741" s="31"/>
      <c r="PAR741" s="31"/>
      <c r="PAS741" s="31"/>
      <c r="PAT741" s="31"/>
      <c r="PAU741" s="31"/>
      <c r="PAV741" s="31"/>
      <c r="PAW741" s="31"/>
      <c r="PAX741" s="31"/>
      <c r="PAY741" s="31"/>
      <c r="PAZ741" s="31"/>
      <c r="PBA741" s="31"/>
      <c r="PBB741" s="31"/>
      <c r="PBC741" s="31"/>
      <c r="PBD741" s="31"/>
      <c r="PBE741" s="31"/>
      <c r="PBF741" s="31"/>
      <c r="PBG741" s="31"/>
      <c r="PBH741" s="31"/>
      <c r="PBI741" s="31"/>
      <c r="PBJ741" s="31"/>
      <c r="PBK741" s="31"/>
      <c r="PBL741" s="31"/>
      <c r="PBM741" s="31"/>
      <c r="PBN741" s="31"/>
      <c r="PBO741" s="31"/>
      <c r="PBP741" s="31"/>
      <c r="PBQ741" s="31"/>
      <c r="PBR741" s="31"/>
      <c r="PBS741" s="31"/>
      <c r="PBT741" s="31"/>
      <c r="PBU741" s="31"/>
      <c r="PBV741" s="31"/>
      <c r="PBW741" s="31"/>
      <c r="PBX741" s="31"/>
      <c r="PBY741" s="31"/>
      <c r="PBZ741" s="31"/>
      <c r="PCA741" s="31"/>
      <c r="PCB741" s="31"/>
      <c r="PCC741" s="31"/>
      <c r="PCD741" s="31"/>
      <c r="PCE741" s="31"/>
      <c r="PCF741" s="31"/>
      <c r="PCG741" s="31"/>
      <c r="PCH741" s="31"/>
      <c r="PCI741" s="31"/>
      <c r="PCJ741" s="31"/>
      <c r="PCK741" s="31"/>
      <c r="PCL741" s="31"/>
      <c r="PCM741" s="31"/>
      <c r="PCN741" s="31"/>
      <c r="PCO741" s="31"/>
      <c r="PCP741" s="31"/>
      <c r="PCQ741" s="31"/>
      <c r="PCR741" s="31"/>
      <c r="PCS741" s="31"/>
      <c r="PCT741" s="31"/>
      <c r="PCU741" s="31"/>
      <c r="PCV741" s="31"/>
      <c r="PCW741" s="31"/>
      <c r="PCX741" s="31"/>
      <c r="PCY741" s="31"/>
      <c r="PCZ741" s="31"/>
      <c r="PDA741" s="31"/>
      <c r="PDB741" s="31"/>
      <c r="PDC741" s="31"/>
      <c r="PDD741" s="31"/>
      <c r="PDE741" s="31"/>
      <c r="PDF741" s="31"/>
      <c r="PDG741" s="31"/>
      <c r="PDH741" s="31"/>
      <c r="PDI741" s="31"/>
      <c r="PDJ741" s="31"/>
      <c r="PDK741" s="31"/>
      <c r="PDL741" s="31"/>
      <c r="PDM741" s="31"/>
      <c r="PDN741" s="31"/>
      <c r="PDO741" s="31"/>
      <c r="PDP741" s="31"/>
      <c r="PDQ741" s="31"/>
      <c r="PDR741" s="31"/>
      <c r="PDS741" s="31"/>
      <c r="PDT741" s="31"/>
      <c r="PDU741" s="31"/>
      <c r="PDV741" s="31"/>
      <c r="PDW741" s="31"/>
      <c r="PDX741" s="31"/>
      <c r="PDY741" s="31"/>
      <c r="PDZ741" s="31"/>
      <c r="PEA741" s="31"/>
      <c r="PEB741" s="31"/>
      <c r="PEC741" s="31"/>
      <c r="PED741" s="31"/>
      <c r="PEE741" s="31"/>
      <c r="PEF741" s="31"/>
      <c r="PEG741" s="31"/>
      <c r="PEH741" s="31"/>
      <c r="PEI741" s="31"/>
      <c r="PEJ741" s="31"/>
      <c r="PEK741" s="31"/>
      <c r="PEL741" s="31"/>
      <c r="PEM741" s="31"/>
      <c r="PEN741" s="31"/>
      <c r="PEO741" s="31"/>
      <c r="PEP741" s="31"/>
      <c r="PEQ741" s="31"/>
      <c r="PER741" s="31"/>
      <c r="PES741" s="31"/>
      <c r="PET741" s="31"/>
      <c r="PEU741" s="31"/>
      <c r="PEV741" s="31"/>
      <c r="PEW741" s="31"/>
      <c r="PEX741" s="31"/>
      <c r="PEY741" s="31"/>
      <c r="PEZ741" s="31"/>
      <c r="PFA741" s="31"/>
      <c r="PFB741" s="31"/>
      <c r="PFC741" s="31"/>
      <c r="PFD741" s="31"/>
      <c r="PFE741" s="31"/>
      <c r="PFF741" s="31"/>
      <c r="PFG741" s="31"/>
      <c r="PFH741" s="31"/>
      <c r="PFI741" s="31"/>
      <c r="PFJ741" s="31"/>
      <c r="PFK741" s="31"/>
      <c r="PFL741" s="31"/>
      <c r="PFM741" s="31"/>
      <c r="PFN741" s="31"/>
      <c r="PFO741" s="31"/>
      <c r="PFP741" s="31"/>
      <c r="PFQ741" s="31"/>
      <c r="PFR741" s="31"/>
      <c r="PFS741" s="31"/>
      <c r="PFT741" s="31"/>
      <c r="PFU741" s="31"/>
      <c r="PFV741" s="31"/>
      <c r="PFW741" s="31"/>
      <c r="PFX741" s="31"/>
      <c r="PFY741" s="31"/>
      <c r="PFZ741" s="31"/>
      <c r="PGA741" s="31"/>
      <c r="PGB741" s="31"/>
      <c r="PGC741" s="31"/>
      <c r="PGD741" s="31"/>
      <c r="PGE741" s="31"/>
      <c r="PGF741" s="31"/>
      <c r="PGG741" s="31"/>
      <c r="PGH741" s="31"/>
      <c r="PGI741" s="31"/>
      <c r="PGJ741" s="31"/>
      <c r="PGK741" s="31"/>
      <c r="PGL741" s="31"/>
      <c r="PGM741" s="31"/>
      <c r="PGN741" s="31"/>
      <c r="PGO741" s="31"/>
      <c r="PGP741" s="31"/>
      <c r="PGQ741" s="31"/>
      <c r="PGR741" s="31"/>
      <c r="PGS741" s="31"/>
      <c r="PGT741" s="31"/>
      <c r="PGU741" s="31"/>
      <c r="PGV741" s="31"/>
      <c r="PGW741" s="31"/>
      <c r="PGX741" s="31"/>
      <c r="PGY741" s="31"/>
      <c r="PGZ741" s="31"/>
      <c r="PHA741" s="31"/>
      <c r="PHB741" s="31"/>
      <c r="PHC741" s="31"/>
      <c r="PHD741" s="31"/>
      <c r="PHE741" s="31"/>
      <c r="PHF741" s="31"/>
      <c r="PHG741" s="31"/>
      <c r="PHH741" s="31"/>
      <c r="PHI741" s="31"/>
      <c r="PHJ741" s="31"/>
      <c r="PHK741" s="31"/>
      <c r="PHL741" s="31"/>
      <c r="PHM741" s="31"/>
      <c r="PHN741" s="31"/>
      <c r="PHO741" s="31"/>
      <c r="PHP741" s="31"/>
      <c r="PHQ741" s="31"/>
      <c r="PHR741" s="31"/>
      <c r="PHS741" s="31"/>
      <c r="PHT741" s="31"/>
      <c r="PHU741" s="31"/>
      <c r="PHV741" s="31"/>
      <c r="PHW741" s="31"/>
      <c r="PHX741" s="31"/>
      <c r="PHY741" s="31"/>
      <c r="PHZ741" s="31"/>
      <c r="PIA741" s="31"/>
      <c r="PIB741" s="31"/>
      <c r="PIC741" s="31"/>
      <c r="PID741" s="31"/>
      <c r="PIE741" s="31"/>
      <c r="PIF741" s="31"/>
      <c r="PIG741" s="31"/>
      <c r="PIH741" s="31"/>
      <c r="PII741" s="31"/>
      <c r="PIJ741" s="31"/>
      <c r="PIK741" s="31"/>
      <c r="PIL741" s="31"/>
      <c r="PIM741" s="31"/>
      <c r="PIN741" s="31"/>
      <c r="PIO741" s="31"/>
      <c r="PIP741" s="31"/>
      <c r="PIQ741" s="31"/>
      <c r="PIR741" s="31"/>
      <c r="PIS741" s="31"/>
      <c r="PIT741" s="31"/>
      <c r="PIU741" s="31"/>
      <c r="PIV741" s="31"/>
      <c r="PIW741" s="31"/>
      <c r="PIX741" s="31"/>
      <c r="PIY741" s="31"/>
      <c r="PIZ741" s="31"/>
      <c r="PJA741" s="31"/>
      <c r="PJB741" s="31"/>
      <c r="PJC741" s="31"/>
      <c r="PJD741" s="31"/>
      <c r="PJE741" s="31"/>
      <c r="PJF741" s="31"/>
      <c r="PJG741" s="31"/>
      <c r="PJH741" s="31"/>
      <c r="PJI741" s="31"/>
      <c r="PJJ741" s="31"/>
      <c r="PJK741" s="31"/>
      <c r="PJL741" s="31"/>
      <c r="PJM741" s="31"/>
      <c r="PJN741" s="31"/>
      <c r="PJO741" s="31"/>
      <c r="PJP741" s="31"/>
      <c r="PJQ741" s="31"/>
      <c r="PJR741" s="31"/>
      <c r="PJS741" s="31"/>
      <c r="PJT741" s="31"/>
      <c r="PJU741" s="31"/>
      <c r="PJV741" s="31"/>
      <c r="PJW741" s="31"/>
      <c r="PJX741" s="31"/>
      <c r="PJY741" s="31"/>
      <c r="PJZ741" s="31"/>
      <c r="PKA741" s="31"/>
      <c r="PKB741" s="31"/>
      <c r="PKC741" s="31"/>
      <c r="PKD741" s="31"/>
      <c r="PKE741" s="31"/>
      <c r="PKF741" s="31"/>
      <c r="PKG741" s="31"/>
      <c r="PKH741" s="31"/>
      <c r="PKI741" s="31"/>
      <c r="PKJ741" s="31"/>
      <c r="PKK741" s="31"/>
      <c r="PKL741" s="31"/>
      <c r="PKM741" s="31"/>
      <c r="PKN741" s="31"/>
      <c r="PKO741" s="31"/>
      <c r="PKP741" s="31"/>
      <c r="PKQ741" s="31"/>
      <c r="PKR741" s="31"/>
      <c r="PKS741" s="31"/>
      <c r="PKT741" s="31"/>
      <c r="PKU741" s="31"/>
      <c r="PKV741" s="31"/>
      <c r="PKW741" s="31"/>
      <c r="PKX741" s="31"/>
      <c r="PKY741" s="31"/>
      <c r="PKZ741" s="31"/>
      <c r="PLA741" s="31"/>
      <c r="PLB741" s="31"/>
      <c r="PLC741" s="31"/>
      <c r="PLD741" s="31"/>
      <c r="PLE741" s="31"/>
      <c r="PLF741" s="31"/>
      <c r="PLG741" s="31"/>
      <c r="PLH741" s="31"/>
      <c r="PLI741" s="31"/>
      <c r="PLJ741" s="31"/>
      <c r="PLK741" s="31"/>
      <c r="PLL741" s="31"/>
      <c r="PLM741" s="31"/>
      <c r="PLN741" s="31"/>
      <c r="PLO741" s="31"/>
      <c r="PLP741" s="31"/>
      <c r="PLQ741" s="31"/>
      <c r="PLR741" s="31"/>
      <c r="PLS741" s="31"/>
      <c r="PLT741" s="31"/>
      <c r="PLU741" s="31"/>
      <c r="PLV741" s="31"/>
      <c r="PLW741" s="31"/>
      <c r="PLX741" s="31"/>
      <c r="PLY741" s="31"/>
      <c r="PLZ741" s="31"/>
      <c r="PMA741" s="31"/>
      <c r="PMB741" s="31"/>
      <c r="PMC741" s="31"/>
      <c r="PMD741" s="31"/>
      <c r="PME741" s="31"/>
      <c r="PMF741" s="31"/>
      <c r="PMG741" s="31"/>
      <c r="PMH741" s="31"/>
      <c r="PMI741" s="31"/>
      <c r="PMJ741" s="31"/>
      <c r="PMK741" s="31"/>
      <c r="PML741" s="31"/>
      <c r="PMM741" s="31"/>
      <c r="PMN741" s="31"/>
      <c r="PMO741" s="31"/>
      <c r="PMP741" s="31"/>
      <c r="PMQ741" s="31"/>
      <c r="PMR741" s="31"/>
      <c r="PMS741" s="31"/>
      <c r="PMT741" s="31"/>
      <c r="PMU741" s="31"/>
      <c r="PMV741" s="31"/>
      <c r="PMW741" s="31"/>
      <c r="PMX741" s="31"/>
      <c r="PMY741" s="31"/>
      <c r="PMZ741" s="31"/>
      <c r="PNA741" s="31"/>
      <c r="PNB741" s="31"/>
      <c r="PNC741" s="31"/>
      <c r="PND741" s="31"/>
      <c r="PNE741" s="31"/>
      <c r="PNF741" s="31"/>
      <c r="PNG741" s="31"/>
      <c r="PNH741" s="31"/>
      <c r="PNI741" s="31"/>
      <c r="PNJ741" s="31"/>
      <c r="PNK741" s="31"/>
      <c r="PNL741" s="31"/>
      <c r="PNM741" s="31"/>
      <c r="PNN741" s="31"/>
      <c r="PNO741" s="31"/>
      <c r="PNP741" s="31"/>
      <c r="PNQ741" s="31"/>
      <c r="PNR741" s="31"/>
      <c r="PNS741" s="31"/>
      <c r="PNT741" s="31"/>
      <c r="PNU741" s="31"/>
      <c r="PNV741" s="31"/>
      <c r="PNW741" s="31"/>
      <c r="PNX741" s="31"/>
      <c r="PNY741" s="31"/>
      <c r="PNZ741" s="31"/>
      <c r="POA741" s="31"/>
      <c r="POB741" s="31"/>
      <c r="POC741" s="31"/>
      <c r="POD741" s="31"/>
      <c r="POE741" s="31"/>
      <c r="POF741" s="31"/>
      <c r="POG741" s="31"/>
      <c r="POH741" s="31"/>
      <c r="POI741" s="31"/>
      <c r="POJ741" s="31"/>
      <c r="POK741" s="31"/>
      <c r="POL741" s="31"/>
      <c r="POM741" s="31"/>
      <c r="PON741" s="31"/>
      <c r="POO741" s="31"/>
      <c r="POP741" s="31"/>
      <c r="POQ741" s="31"/>
      <c r="POR741" s="31"/>
      <c r="POS741" s="31"/>
      <c r="POT741" s="31"/>
      <c r="POU741" s="31"/>
      <c r="POV741" s="31"/>
      <c r="POW741" s="31"/>
      <c r="POX741" s="31"/>
      <c r="POY741" s="31"/>
      <c r="POZ741" s="31"/>
      <c r="PPA741" s="31"/>
      <c r="PPB741" s="31"/>
      <c r="PPC741" s="31"/>
      <c r="PPD741" s="31"/>
      <c r="PPE741" s="31"/>
      <c r="PPF741" s="31"/>
      <c r="PPG741" s="31"/>
      <c r="PPH741" s="31"/>
      <c r="PPI741" s="31"/>
      <c r="PPJ741" s="31"/>
      <c r="PPK741" s="31"/>
      <c r="PPL741" s="31"/>
      <c r="PPM741" s="31"/>
      <c r="PPN741" s="31"/>
      <c r="PPO741" s="31"/>
      <c r="PPP741" s="31"/>
      <c r="PPQ741" s="31"/>
      <c r="PPR741" s="31"/>
      <c r="PPS741" s="31"/>
      <c r="PPT741" s="31"/>
      <c r="PPU741" s="31"/>
      <c r="PPV741" s="31"/>
      <c r="PPW741" s="31"/>
      <c r="PPX741" s="31"/>
      <c r="PPY741" s="31"/>
      <c r="PPZ741" s="31"/>
      <c r="PQA741" s="31"/>
      <c r="PQB741" s="31"/>
      <c r="PQC741" s="31"/>
      <c r="PQD741" s="31"/>
      <c r="PQE741" s="31"/>
      <c r="PQF741" s="31"/>
      <c r="PQG741" s="31"/>
      <c r="PQH741" s="31"/>
      <c r="PQI741" s="31"/>
      <c r="PQJ741" s="31"/>
      <c r="PQK741" s="31"/>
      <c r="PQL741" s="31"/>
      <c r="PQM741" s="31"/>
      <c r="PQN741" s="31"/>
      <c r="PQO741" s="31"/>
      <c r="PQP741" s="31"/>
      <c r="PQQ741" s="31"/>
      <c r="PQR741" s="31"/>
      <c r="PQS741" s="31"/>
      <c r="PQT741" s="31"/>
      <c r="PQU741" s="31"/>
      <c r="PQV741" s="31"/>
      <c r="PQW741" s="31"/>
      <c r="PQX741" s="31"/>
      <c r="PQY741" s="31"/>
      <c r="PQZ741" s="31"/>
      <c r="PRA741" s="31"/>
      <c r="PRB741" s="31"/>
      <c r="PRC741" s="31"/>
      <c r="PRD741" s="31"/>
      <c r="PRE741" s="31"/>
      <c r="PRF741" s="31"/>
      <c r="PRG741" s="31"/>
      <c r="PRH741" s="31"/>
      <c r="PRI741" s="31"/>
      <c r="PRJ741" s="31"/>
      <c r="PRK741" s="31"/>
      <c r="PRL741" s="31"/>
      <c r="PRM741" s="31"/>
      <c r="PRN741" s="31"/>
      <c r="PRO741" s="31"/>
      <c r="PRP741" s="31"/>
      <c r="PRQ741" s="31"/>
      <c r="PRR741" s="31"/>
      <c r="PRS741" s="31"/>
      <c r="PRT741" s="31"/>
      <c r="PRU741" s="31"/>
      <c r="PRV741" s="31"/>
      <c r="PRW741" s="31"/>
      <c r="PRX741" s="31"/>
      <c r="PRY741" s="31"/>
      <c r="PRZ741" s="31"/>
      <c r="PSA741" s="31"/>
      <c r="PSB741" s="31"/>
      <c r="PSC741" s="31"/>
      <c r="PSD741" s="31"/>
      <c r="PSE741" s="31"/>
      <c r="PSF741" s="31"/>
      <c r="PSG741" s="31"/>
      <c r="PSH741" s="31"/>
      <c r="PSI741" s="31"/>
      <c r="PSJ741" s="31"/>
      <c r="PSK741" s="31"/>
      <c r="PSL741" s="31"/>
      <c r="PSM741" s="31"/>
      <c r="PSN741" s="31"/>
      <c r="PSO741" s="31"/>
      <c r="PSP741" s="31"/>
      <c r="PSQ741" s="31"/>
      <c r="PSR741" s="31"/>
      <c r="PSS741" s="31"/>
      <c r="PST741" s="31"/>
      <c r="PSU741" s="31"/>
      <c r="PSV741" s="31"/>
      <c r="PSW741" s="31"/>
      <c r="PSX741" s="31"/>
      <c r="PSY741" s="31"/>
      <c r="PSZ741" s="31"/>
      <c r="PTA741" s="31"/>
      <c r="PTB741" s="31"/>
      <c r="PTC741" s="31"/>
      <c r="PTD741" s="31"/>
      <c r="PTE741" s="31"/>
      <c r="PTF741" s="31"/>
      <c r="PTG741" s="31"/>
      <c r="PTH741" s="31"/>
      <c r="PTI741" s="31"/>
      <c r="PTJ741" s="31"/>
      <c r="PTK741" s="31"/>
      <c r="PTL741" s="31"/>
      <c r="PTM741" s="31"/>
      <c r="PTN741" s="31"/>
      <c r="PTO741" s="31"/>
      <c r="PTP741" s="31"/>
      <c r="PTQ741" s="31"/>
      <c r="PTR741" s="31"/>
      <c r="PTS741" s="31"/>
      <c r="PTT741" s="31"/>
      <c r="PTU741" s="31"/>
      <c r="PTV741" s="31"/>
      <c r="PTW741" s="31"/>
      <c r="PTX741" s="31"/>
      <c r="PTY741" s="31"/>
      <c r="PTZ741" s="31"/>
      <c r="PUA741" s="31"/>
      <c r="PUB741" s="31"/>
      <c r="PUC741" s="31"/>
      <c r="PUD741" s="31"/>
      <c r="PUE741" s="31"/>
      <c r="PUF741" s="31"/>
      <c r="PUG741" s="31"/>
      <c r="PUH741" s="31"/>
      <c r="PUI741" s="31"/>
      <c r="PUJ741" s="31"/>
      <c r="PUK741" s="31"/>
      <c r="PUL741" s="31"/>
      <c r="PUM741" s="31"/>
      <c r="PUN741" s="31"/>
      <c r="PUO741" s="31"/>
      <c r="PUP741" s="31"/>
      <c r="PUQ741" s="31"/>
      <c r="PUR741" s="31"/>
      <c r="PUS741" s="31"/>
      <c r="PUT741" s="31"/>
      <c r="PUU741" s="31"/>
      <c r="PUV741" s="31"/>
      <c r="PUW741" s="31"/>
      <c r="PUX741" s="31"/>
      <c r="PUY741" s="31"/>
      <c r="PUZ741" s="31"/>
      <c r="PVA741" s="31"/>
      <c r="PVB741" s="31"/>
      <c r="PVC741" s="31"/>
      <c r="PVD741" s="31"/>
      <c r="PVE741" s="31"/>
      <c r="PVF741" s="31"/>
      <c r="PVG741" s="31"/>
      <c r="PVH741" s="31"/>
      <c r="PVI741" s="31"/>
      <c r="PVJ741" s="31"/>
      <c r="PVK741" s="31"/>
      <c r="PVL741" s="31"/>
      <c r="PVM741" s="31"/>
      <c r="PVN741" s="31"/>
      <c r="PVO741" s="31"/>
      <c r="PVP741" s="31"/>
      <c r="PVQ741" s="31"/>
      <c r="PVR741" s="31"/>
      <c r="PVS741" s="31"/>
      <c r="PVT741" s="31"/>
      <c r="PVU741" s="31"/>
      <c r="PVV741" s="31"/>
      <c r="PVW741" s="31"/>
      <c r="PVX741" s="31"/>
      <c r="PVY741" s="31"/>
      <c r="PVZ741" s="31"/>
      <c r="PWA741" s="31"/>
      <c r="PWB741" s="31"/>
      <c r="PWC741" s="31"/>
      <c r="PWD741" s="31"/>
      <c r="PWE741" s="31"/>
      <c r="PWF741" s="31"/>
      <c r="PWG741" s="31"/>
      <c r="PWH741" s="31"/>
      <c r="PWI741" s="31"/>
      <c r="PWJ741" s="31"/>
      <c r="PWK741" s="31"/>
      <c r="PWL741" s="31"/>
      <c r="PWM741" s="31"/>
      <c r="PWN741" s="31"/>
      <c r="PWO741" s="31"/>
      <c r="PWP741" s="31"/>
      <c r="PWQ741" s="31"/>
      <c r="PWR741" s="31"/>
      <c r="PWS741" s="31"/>
      <c r="PWT741" s="31"/>
      <c r="PWU741" s="31"/>
      <c r="PWV741" s="31"/>
      <c r="PWW741" s="31"/>
      <c r="PWX741" s="31"/>
      <c r="PWY741" s="31"/>
      <c r="PWZ741" s="31"/>
      <c r="PXA741" s="31"/>
      <c r="PXB741" s="31"/>
      <c r="PXC741" s="31"/>
      <c r="PXD741" s="31"/>
      <c r="PXE741" s="31"/>
      <c r="PXF741" s="31"/>
      <c r="PXG741" s="31"/>
      <c r="PXH741" s="31"/>
      <c r="PXI741" s="31"/>
      <c r="PXJ741" s="31"/>
      <c r="PXK741" s="31"/>
      <c r="PXL741" s="31"/>
      <c r="PXM741" s="31"/>
      <c r="PXN741" s="31"/>
      <c r="PXO741" s="31"/>
      <c r="PXP741" s="31"/>
      <c r="PXQ741" s="31"/>
      <c r="PXR741" s="31"/>
      <c r="PXS741" s="31"/>
      <c r="PXT741" s="31"/>
      <c r="PXU741" s="31"/>
      <c r="PXV741" s="31"/>
      <c r="PXW741" s="31"/>
      <c r="PXX741" s="31"/>
      <c r="PXY741" s="31"/>
      <c r="PXZ741" s="31"/>
      <c r="PYA741" s="31"/>
      <c r="PYB741" s="31"/>
      <c r="PYC741" s="31"/>
      <c r="PYD741" s="31"/>
      <c r="PYE741" s="31"/>
      <c r="PYF741" s="31"/>
      <c r="PYG741" s="31"/>
      <c r="PYH741" s="31"/>
      <c r="PYI741" s="31"/>
      <c r="PYJ741" s="31"/>
      <c r="PYK741" s="31"/>
      <c r="PYL741" s="31"/>
      <c r="PYM741" s="31"/>
      <c r="PYN741" s="31"/>
      <c r="PYO741" s="31"/>
      <c r="PYP741" s="31"/>
      <c r="PYQ741" s="31"/>
      <c r="PYR741" s="31"/>
      <c r="PYS741" s="31"/>
      <c r="PYT741" s="31"/>
      <c r="PYU741" s="31"/>
      <c r="PYV741" s="31"/>
      <c r="PYW741" s="31"/>
      <c r="PYX741" s="31"/>
      <c r="PYY741" s="31"/>
      <c r="PYZ741" s="31"/>
      <c r="PZA741" s="31"/>
      <c r="PZB741" s="31"/>
      <c r="PZC741" s="31"/>
      <c r="PZD741" s="31"/>
      <c r="PZE741" s="31"/>
      <c r="PZF741" s="31"/>
      <c r="PZG741" s="31"/>
      <c r="PZH741" s="31"/>
      <c r="PZI741" s="31"/>
      <c r="PZJ741" s="31"/>
      <c r="PZK741" s="31"/>
      <c r="PZL741" s="31"/>
      <c r="PZM741" s="31"/>
      <c r="PZN741" s="31"/>
      <c r="PZO741" s="31"/>
      <c r="PZP741" s="31"/>
      <c r="PZQ741" s="31"/>
      <c r="PZR741" s="31"/>
      <c r="PZS741" s="31"/>
      <c r="PZT741" s="31"/>
      <c r="PZU741" s="31"/>
      <c r="PZV741" s="31"/>
      <c r="PZW741" s="31"/>
      <c r="PZX741" s="31"/>
      <c r="PZY741" s="31"/>
      <c r="PZZ741" s="31"/>
      <c r="QAA741" s="31"/>
      <c r="QAB741" s="31"/>
      <c r="QAC741" s="31"/>
      <c r="QAD741" s="31"/>
      <c r="QAE741" s="31"/>
      <c r="QAF741" s="31"/>
      <c r="QAG741" s="31"/>
      <c r="QAH741" s="31"/>
      <c r="QAI741" s="31"/>
      <c r="QAJ741" s="31"/>
      <c r="QAK741" s="31"/>
      <c r="QAL741" s="31"/>
      <c r="QAM741" s="31"/>
      <c r="QAN741" s="31"/>
      <c r="QAO741" s="31"/>
      <c r="QAP741" s="31"/>
      <c r="QAQ741" s="31"/>
      <c r="QAR741" s="31"/>
      <c r="QAS741" s="31"/>
      <c r="QAT741" s="31"/>
      <c r="QAU741" s="31"/>
      <c r="QAV741" s="31"/>
      <c r="QAW741" s="31"/>
      <c r="QAX741" s="31"/>
      <c r="QAY741" s="31"/>
      <c r="QAZ741" s="31"/>
      <c r="QBA741" s="31"/>
      <c r="QBB741" s="31"/>
      <c r="QBC741" s="31"/>
      <c r="QBD741" s="31"/>
      <c r="QBE741" s="31"/>
      <c r="QBF741" s="31"/>
      <c r="QBG741" s="31"/>
      <c r="QBH741" s="31"/>
      <c r="QBI741" s="31"/>
      <c r="QBJ741" s="31"/>
      <c r="QBK741" s="31"/>
      <c r="QBL741" s="31"/>
      <c r="QBM741" s="31"/>
      <c r="QBN741" s="31"/>
      <c r="QBO741" s="31"/>
      <c r="QBP741" s="31"/>
      <c r="QBQ741" s="31"/>
      <c r="QBR741" s="31"/>
      <c r="QBS741" s="31"/>
      <c r="QBT741" s="31"/>
      <c r="QBU741" s="31"/>
      <c r="QBV741" s="31"/>
      <c r="QBW741" s="31"/>
      <c r="QBX741" s="31"/>
      <c r="QBY741" s="31"/>
      <c r="QBZ741" s="31"/>
      <c r="QCA741" s="31"/>
      <c r="QCB741" s="31"/>
      <c r="QCC741" s="31"/>
      <c r="QCD741" s="31"/>
      <c r="QCE741" s="31"/>
      <c r="QCF741" s="31"/>
      <c r="QCG741" s="31"/>
      <c r="QCH741" s="31"/>
      <c r="QCI741" s="31"/>
      <c r="QCJ741" s="31"/>
      <c r="QCK741" s="31"/>
      <c r="QCL741" s="31"/>
      <c r="QCM741" s="31"/>
      <c r="QCN741" s="31"/>
      <c r="QCO741" s="31"/>
      <c r="QCP741" s="31"/>
      <c r="QCQ741" s="31"/>
      <c r="QCR741" s="31"/>
      <c r="QCS741" s="31"/>
      <c r="QCT741" s="31"/>
      <c r="QCU741" s="31"/>
      <c r="QCV741" s="31"/>
      <c r="QCW741" s="31"/>
      <c r="QCX741" s="31"/>
      <c r="QCY741" s="31"/>
      <c r="QCZ741" s="31"/>
      <c r="QDA741" s="31"/>
      <c r="QDB741" s="31"/>
      <c r="QDC741" s="31"/>
      <c r="QDD741" s="31"/>
      <c r="QDE741" s="31"/>
      <c r="QDF741" s="31"/>
      <c r="QDG741" s="31"/>
      <c r="QDH741" s="31"/>
      <c r="QDI741" s="31"/>
      <c r="QDJ741" s="31"/>
      <c r="QDK741" s="31"/>
      <c r="QDL741" s="31"/>
      <c r="QDM741" s="31"/>
      <c r="QDN741" s="31"/>
      <c r="QDO741" s="31"/>
      <c r="QDP741" s="31"/>
      <c r="QDQ741" s="31"/>
      <c r="QDR741" s="31"/>
      <c r="QDS741" s="31"/>
      <c r="QDT741" s="31"/>
      <c r="QDU741" s="31"/>
      <c r="QDV741" s="31"/>
      <c r="QDW741" s="31"/>
      <c r="QDX741" s="31"/>
      <c r="QDY741" s="31"/>
      <c r="QDZ741" s="31"/>
      <c r="QEA741" s="31"/>
      <c r="QEB741" s="31"/>
      <c r="QEC741" s="31"/>
      <c r="QED741" s="31"/>
      <c r="QEE741" s="31"/>
      <c r="QEF741" s="31"/>
      <c r="QEG741" s="31"/>
      <c r="QEH741" s="31"/>
      <c r="QEI741" s="31"/>
      <c r="QEJ741" s="31"/>
      <c r="QEK741" s="31"/>
      <c r="QEL741" s="31"/>
      <c r="QEM741" s="31"/>
      <c r="QEN741" s="31"/>
      <c r="QEO741" s="31"/>
      <c r="QEP741" s="31"/>
      <c r="QEQ741" s="31"/>
      <c r="QER741" s="31"/>
      <c r="QES741" s="31"/>
      <c r="QET741" s="31"/>
      <c r="QEU741" s="31"/>
      <c r="QEV741" s="31"/>
      <c r="QEW741" s="31"/>
      <c r="QEX741" s="31"/>
      <c r="QEY741" s="31"/>
      <c r="QEZ741" s="31"/>
      <c r="QFA741" s="31"/>
      <c r="QFB741" s="31"/>
      <c r="QFC741" s="31"/>
      <c r="QFD741" s="31"/>
      <c r="QFE741" s="31"/>
      <c r="QFF741" s="31"/>
      <c r="QFG741" s="31"/>
      <c r="QFH741" s="31"/>
      <c r="QFI741" s="31"/>
      <c r="QFJ741" s="31"/>
      <c r="QFK741" s="31"/>
      <c r="QFL741" s="31"/>
      <c r="QFM741" s="31"/>
      <c r="QFN741" s="31"/>
      <c r="QFO741" s="31"/>
      <c r="QFP741" s="31"/>
      <c r="QFQ741" s="31"/>
      <c r="QFR741" s="31"/>
      <c r="QFS741" s="31"/>
      <c r="QFT741" s="31"/>
      <c r="QFU741" s="31"/>
      <c r="QFV741" s="31"/>
      <c r="QFW741" s="31"/>
      <c r="QFX741" s="31"/>
      <c r="QFY741" s="31"/>
      <c r="QFZ741" s="31"/>
      <c r="QGA741" s="31"/>
      <c r="QGB741" s="31"/>
      <c r="QGC741" s="31"/>
      <c r="QGD741" s="31"/>
      <c r="QGE741" s="31"/>
      <c r="QGF741" s="31"/>
      <c r="QGG741" s="31"/>
      <c r="QGH741" s="31"/>
      <c r="QGI741" s="31"/>
      <c r="QGJ741" s="31"/>
      <c r="QGK741" s="31"/>
      <c r="QGL741" s="31"/>
      <c r="QGM741" s="31"/>
      <c r="QGN741" s="31"/>
      <c r="QGO741" s="31"/>
      <c r="QGP741" s="31"/>
      <c r="QGQ741" s="31"/>
      <c r="QGR741" s="31"/>
      <c r="QGS741" s="31"/>
      <c r="QGT741" s="31"/>
      <c r="QGU741" s="31"/>
      <c r="QGV741" s="31"/>
      <c r="QGW741" s="31"/>
      <c r="QGX741" s="31"/>
      <c r="QGY741" s="31"/>
      <c r="QGZ741" s="31"/>
      <c r="QHA741" s="31"/>
      <c r="QHB741" s="31"/>
      <c r="QHC741" s="31"/>
      <c r="QHD741" s="31"/>
      <c r="QHE741" s="31"/>
      <c r="QHF741" s="31"/>
      <c r="QHG741" s="31"/>
      <c r="QHH741" s="31"/>
      <c r="QHI741" s="31"/>
      <c r="QHJ741" s="31"/>
      <c r="QHK741" s="31"/>
      <c r="QHL741" s="31"/>
      <c r="QHM741" s="31"/>
      <c r="QHN741" s="31"/>
      <c r="QHO741" s="31"/>
      <c r="QHP741" s="31"/>
      <c r="QHQ741" s="31"/>
      <c r="QHR741" s="31"/>
      <c r="QHS741" s="31"/>
      <c r="QHT741" s="31"/>
      <c r="QHU741" s="31"/>
      <c r="QHV741" s="31"/>
      <c r="QHW741" s="31"/>
      <c r="QHX741" s="31"/>
      <c r="QHY741" s="31"/>
      <c r="QHZ741" s="31"/>
      <c r="QIA741" s="31"/>
      <c r="QIB741" s="31"/>
      <c r="QIC741" s="31"/>
      <c r="QID741" s="31"/>
      <c r="QIE741" s="31"/>
      <c r="QIF741" s="31"/>
      <c r="QIG741" s="31"/>
      <c r="QIH741" s="31"/>
      <c r="QII741" s="31"/>
      <c r="QIJ741" s="31"/>
      <c r="QIK741" s="31"/>
      <c r="QIL741" s="31"/>
      <c r="QIM741" s="31"/>
      <c r="QIN741" s="31"/>
      <c r="QIO741" s="31"/>
      <c r="QIP741" s="31"/>
      <c r="QIQ741" s="31"/>
      <c r="QIR741" s="31"/>
      <c r="QIS741" s="31"/>
      <c r="QIT741" s="31"/>
      <c r="QIU741" s="31"/>
      <c r="QIV741" s="31"/>
      <c r="QIW741" s="31"/>
      <c r="QIX741" s="31"/>
      <c r="QIY741" s="31"/>
      <c r="QIZ741" s="31"/>
      <c r="QJA741" s="31"/>
      <c r="QJB741" s="31"/>
      <c r="QJC741" s="31"/>
      <c r="QJD741" s="31"/>
      <c r="QJE741" s="31"/>
      <c r="QJF741" s="31"/>
      <c r="QJG741" s="31"/>
      <c r="QJH741" s="31"/>
      <c r="QJI741" s="31"/>
      <c r="QJJ741" s="31"/>
      <c r="QJK741" s="31"/>
      <c r="QJL741" s="31"/>
      <c r="QJM741" s="31"/>
      <c r="QJN741" s="31"/>
      <c r="QJO741" s="31"/>
      <c r="QJP741" s="31"/>
      <c r="QJQ741" s="31"/>
      <c r="QJR741" s="31"/>
      <c r="QJS741" s="31"/>
      <c r="QJT741" s="31"/>
      <c r="QJU741" s="31"/>
      <c r="QJV741" s="31"/>
      <c r="QJW741" s="31"/>
      <c r="QJX741" s="31"/>
      <c r="QJY741" s="31"/>
      <c r="QJZ741" s="31"/>
      <c r="QKA741" s="31"/>
      <c r="QKB741" s="31"/>
      <c r="QKC741" s="31"/>
      <c r="QKD741" s="31"/>
      <c r="QKE741" s="31"/>
      <c r="QKF741" s="31"/>
      <c r="QKG741" s="31"/>
      <c r="QKH741" s="31"/>
      <c r="QKI741" s="31"/>
      <c r="QKJ741" s="31"/>
      <c r="QKK741" s="31"/>
      <c r="QKL741" s="31"/>
      <c r="QKM741" s="31"/>
      <c r="QKN741" s="31"/>
      <c r="QKO741" s="31"/>
      <c r="QKP741" s="31"/>
      <c r="QKQ741" s="31"/>
      <c r="QKR741" s="31"/>
      <c r="QKS741" s="31"/>
      <c r="QKT741" s="31"/>
      <c r="QKU741" s="31"/>
      <c r="QKV741" s="31"/>
      <c r="QKW741" s="31"/>
      <c r="QKX741" s="31"/>
      <c r="QKY741" s="31"/>
      <c r="QKZ741" s="31"/>
      <c r="QLA741" s="31"/>
      <c r="QLB741" s="31"/>
      <c r="QLC741" s="31"/>
      <c r="QLD741" s="31"/>
      <c r="QLE741" s="31"/>
      <c r="QLF741" s="31"/>
      <c r="QLG741" s="31"/>
      <c r="QLH741" s="31"/>
      <c r="QLI741" s="31"/>
      <c r="QLJ741" s="31"/>
      <c r="QLK741" s="31"/>
      <c r="QLL741" s="31"/>
      <c r="QLM741" s="31"/>
      <c r="QLN741" s="31"/>
      <c r="QLO741" s="31"/>
      <c r="QLP741" s="31"/>
      <c r="QLQ741" s="31"/>
      <c r="QLR741" s="31"/>
      <c r="QLS741" s="31"/>
      <c r="QLT741" s="31"/>
      <c r="QLU741" s="31"/>
      <c r="QLV741" s="31"/>
      <c r="QLW741" s="31"/>
      <c r="QLX741" s="31"/>
      <c r="QLY741" s="31"/>
      <c r="QLZ741" s="31"/>
      <c r="QMA741" s="31"/>
      <c r="QMB741" s="31"/>
      <c r="QMC741" s="31"/>
      <c r="QMD741" s="31"/>
      <c r="QME741" s="31"/>
      <c r="QMF741" s="31"/>
      <c r="QMG741" s="31"/>
      <c r="QMH741" s="31"/>
      <c r="QMI741" s="31"/>
      <c r="QMJ741" s="31"/>
      <c r="QMK741" s="31"/>
      <c r="QML741" s="31"/>
      <c r="QMM741" s="31"/>
      <c r="QMN741" s="31"/>
      <c r="QMO741" s="31"/>
      <c r="QMP741" s="31"/>
      <c r="QMQ741" s="31"/>
      <c r="QMR741" s="31"/>
      <c r="QMS741" s="31"/>
      <c r="QMT741" s="31"/>
      <c r="QMU741" s="31"/>
      <c r="QMV741" s="31"/>
      <c r="QMW741" s="31"/>
      <c r="QMX741" s="31"/>
      <c r="QMY741" s="31"/>
      <c r="QMZ741" s="31"/>
      <c r="QNA741" s="31"/>
      <c r="QNB741" s="31"/>
      <c r="QNC741" s="31"/>
      <c r="QND741" s="31"/>
      <c r="QNE741" s="31"/>
      <c r="QNF741" s="31"/>
      <c r="QNG741" s="31"/>
      <c r="QNH741" s="31"/>
      <c r="QNI741" s="31"/>
      <c r="QNJ741" s="31"/>
      <c r="QNK741" s="31"/>
      <c r="QNL741" s="31"/>
      <c r="QNM741" s="31"/>
      <c r="QNN741" s="31"/>
      <c r="QNO741" s="31"/>
      <c r="QNP741" s="31"/>
      <c r="QNQ741" s="31"/>
      <c r="QNR741" s="31"/>
      <c r="QNS741" s="31"/>
      <c r="QNT741" s="31"/>
      <c r="QNU741" s="31"/>
      <c r="QNV741" s="31"/>
      <c r="QNW741" s="31"/>
      <c r="QNX741" s="31"/>
      <c r="QNY741" s="31"/>
      <c r="QNZ741" s="31"/>
      <c r="QOA741" s="31"/>
      <c r="QOB741" s="31"/>
      <c r="QOC741" s="31"/>
      <c r="QOD741" s="31"/>
      <c r="QOE741" s="31"/>
      <c r="QOF741" s="31"/>
      <c r="QOG741" s="31"/>
      <c r="QOH741" s="31"/>
      <c r="QOI741" s="31"/>
      <c r="QOJ741" s="31"/>
      <c r="QOK741" s="31"/>
      <c r="QOL741" s="31"/>
      <c r="QOM741" s="31"/>
      <c r="QON741" s="31"/>
      <c r="QOO741" s="31"/>
      <c r="QOP741" s="31"/>
      <c r="QOQ741" s="31"/>
      <c r="QOR741" s="31"/>
      <c r="QOS741" s="31"/>
      <c r="QOT741" s="31"/>
      <c r="QOU741" s="31"/>
      <c r="QOV741" s="31"/>
      <c r="QOW741" s="31"/>
      <c r="QOX741" s="31"/>
      <c r="QOY741" s="31"/>
      <c r="QOZ741" s="31"/>
      <c r="QPA741" s="31"/>
      <c r="QPB741" s="31"/>
      <c r="QPC741" s="31"/>
      <c r="QPD741" s="31"/>
      <c r="QPE741" s="31"/>
      <c r="QPF741" s="31"/>
      <c r="QPG741" s="31"/>
      <c r="QPH741" s="31"/>
      <c r="QPI741" s="31"/>
      <c r="QPJ741" s="31"/>
      <c r="QPK741" s="31"/>
      <c r="QPL741" s="31"/>
      <c r="QPM741" s="31"/>
      <c r="QPN741" s="31"/>
      <c r="QPO741" s="31"/>
      <c r="QPP741" s="31"/>
      <c r="QPQ741" s="31"/>
      <c r="QPR741" s="31"/>
      <c r="QPS741" s="31"/>
      <c r="QPT741" s="31"/>
      <c r="QPU741" s="31"/>
      <c r="QPV741" s="31"/>
      <c r="QPW741" s="31"/>
      <c r="QPX741" s="31"/>
      <c r="QPY741" s="31"/>
      <c r="QPZ741" s="31"/>
      <c r="QQA741" s="31"/>
      <c r="QQB741" s="31"/>
      <c r="QQC741" s="31"/>
      <c r="QQD741" s="31"/>
      <c r="QQE741" s="31"/>
      <c r="QQF741" s="31"/>
      <c r="QQG741" s="31"/>
      <c r="QQH741" s="31"/>
      <c r="QQI741" s="31"/>
      <c r="QQJ741" s="31"/>
      <c r="QQK741" s="31"/>
      <c r="QQL741" s="31"/>
      <c r="QQM741" s="31"/>
      <c r="QQN741" s="31"/>
      <c r="QQO741" s="31"/>
      <c r="QQP741" s="31"/>
      <c r="QQQ741" s="31"/>
      <c r="QQR741" s="31"/>
      <c r="QQS741" s="31"/>
      <c r="QQT741" s="31"/>
      <c r="QQU741" s="31"/>
      <c r="QQV741" s="31"/>
      <c r="QQW741" s="31"/>
      <c r="QQX741" s="31"/>
      <c r="QQY741" s="31"/>
      <c r="QQZ741" s="31"/>
      <c r="QRA741" s="31"/>
      <c r="QRB741" s="31"/>
      <c r="QRC741" s="31"/>
      <c r="QRD741" s="31"/>
      <c r="QRE741" s="31"/>
      <c r="QRF741" s="31"/>
      <c r="QRG741" s="31"/>
      <c r="QRH741" s="31"/>
      <c r="QRI741" s="31"/>
      <c r="QRJ741" s="31"/>
      <c r="QRK741" s="31"/>
      <c r="QRL741" s="31"/>
      <c r="QRM741" s="31"/>
      <c r="QRN741" s="31"/>
      <c r="QRO741" s="31"/>
      <c r="QRP741" s="31"/>
      <c r="QRQ741" s="31"/>
      <c r="QRR741" s="31"/>
      <c r="QRS741" s="31"/>
      <c r="QRT741" s="31"/>
      <c r="QRU741" s="31"/>
      <c r="QRV741" s="31"/>
      <c r="QRW741" s="31"/>
      <c r="QRX741" s="31"/>
      <c r="QRY741" s="31"/>
      <c r="QRZ741" s="31"/>
      <c r="QSA741" s="31"/>
      <c r="QSB741" s="31"/>
      <c r="QSC741" s="31"/>
      <c r="QSD741" s="31"/>
      <c r="QSE741" s="31"/>
      <c r="QSF741" s="31"/>
      <c r="QSG741" s="31"/>
      <c r="QSH741" s="31"/>
      <c r="QSI741" s="31"/>
      <c r="QSJ741" s="31"/>
      <c r="QSK741" s="31"/>
      <c r="QSL741" s="31"/>
      <c r="QSM741" s="31"/>
      <c r="QSN741" s="31"/>
      <c r="QSO741" s="31"/>
      <c r="QSP741" s="31"/>
      <c r="QSQ741" s="31"/>
      <c r="QSR741" s="31"/>
      <c r="QSS741" s="31"/>
      <c r="QST741" s="31"/>
      <c r="QSU741" s="31"/>
      <c r="QSV741" s="31"/>
      <c r="QSW741" s="31"/>
      <c r="QSX741" s="31"/>
      <c r="QSY741" s="31"/>
      <c r="QSZ741" s="31"/>
      <c r="QTA741" s="31"/>
      <c r="QTB741" s="31"/>
      <c r="QTC741" s="31"/>
      <c r="QTD741" s="31"/>
      <c r="QTE741" s="31"/>
      <c r="QTF741" s="31"/>
      <c r="QTG741" s="31"/>
      <c r="QTH741" s="31"/>
      <c r="QTI741" s="31"/>
      <c r="QTJ741" s="31"/>
      <c r="QTK741" s="31"/>
      <c r="QTL741" s="31"/>
      <c r="QTM741" s="31"/>
      <c r="QTN741" s="31"/>
      <c r="QTO741" s="31"/>
      <c r="QTP741" s="31"/>
      <c r="QTQ741" s="31"/>
      <c r="QTR741" s="31"/>
      <c r="QTS741" s="31"/>
      <c r="QTT741" s="31"/>
      <c r="QTU741" s="31"/>
      <c r="QTV741" s="31"/>
      <c r="QTW741" s="31"/>
      <c r="QTX741" s="31"/>
      <c r="QTY741" s="31"/>
      <c r="QTZ741" s="31"/>
      <c r="QUA741" s="31"/>
      <c r="QUB741" s="31"/>
      <c r="QUC741" s="31"/>
      <c r="QUD741" s="31"/>
      <c r="QUE741" s="31"/>
      <c r="QUF741" s="31"/>
      <c r="QUG741" s="31"/>
      <c r="QUH741" s="31"/>
      <c r="QUI741" s="31"/>
      <c r="QUJ741" s="31"/>
      <c r="QUK741" s="31"/>
      <c r="QUL741" s="31"/>
      <c r="QUM741" s="31"/>
      <c r="QUN741" s="31"/>
      <c r="QUO741" s="31"/>
      <c r="QUP741" s="31"/>
      <c r="QUQ741" s="31"/>
      <c r="QUR741" s="31"/>
      <c r="QUS741" s="31"/>
      <c r="QUT741" s="31"/>
      <c r="QUU741" s="31"/>
      <c r="QUV741" s="31"/>
      <c r="QUW741" s="31"/>
      <c r="QUX741" s="31"/>
      <c r="QUY741" s="31"/>
      <c r="QUZ741" s="31"/>
      <c r="QVA741" s="31"/>
      <c r="QVB741" s="31"/>
      <c r="QVC741" s="31"/>
      <c r="QVD741" s="31"/>
      <c r="QVE741" s="31"/>
      <c r="QVF741" s="31"/>
      <c r="QVG741" s="31"/>
      <c r="QVH741" s="31"/>
      <c r="QVI741" s="31"/>
      <c r="QVJ741" s="31"/>
      <c r="QVK741" s="31"/>
      <c r="QVL741" s="31"/>
      <c r="QVM741" s="31"/>
      <c r="QVN741" s="31"/>
      <c r="QVO741" s="31"/>
      <c r="QVP741" s="31"/>
      <c r="QVQ741" s="31"/>
      <c r="QVR741" s="31"/>
      <c r="QVS741" s="31"/>
      <c r="QVT741" s="31"/>
      <c r="QVU741" s="31"/>
      <c r="QVV741" s="31"/>
      <c r="QVW741" s="31"/>
      <c r="QVX741" s="31"/>
      <c r="QVY741" s="31"/>
      <c r="QVZ741" s="31"/>
      <c r="QWA741" s="31"/>
      <c r="QWB741" s="31"/>
      <c r="QWC741" s="31"/>
      <c r="QWD741" s="31"/>
      <c r="QWE741" s="31"/>
      <c r="QWF741" s="31"/>
      <c r="QWG741" s="31"/>
      <c r="QWH741" s="31"/>
      <c r="QWI741" s="31"/>
      <c r="QWJ741" s="31"/>
      <c r="QWK741" s="31"/>
      <c r="QWL741" s="31"/>
      <c r="QWM741" s="31"/>
      <c r="QWN741" s="31"/>
      <c r="QWO741" s="31"/>
      <c r="QWP741" s="31"/>
      <c r="QWQ741" s="31"/>
      <c r="QWR741" s="31"/>
      <c r="QWS741" s="31"/>
      <c r="QWT741" s="31"/>
      <c r="QWU741" s="31"/>
      <c r="QWV741" s="31"/>
      <c r="QWW741" s="31"/>
      <c r="QWX741" s="31"/>
      <c r="QWY741" s="31"/>
      <c r="QWZ741" s="31"/>
      <c r="QXA741" s="31"/>
      <c r="QXB741" s="31"/>
      <c r="QXC741" s="31"/>
      <c r="QXD741" s="31"/>
      <c r="QXE741" s="31"/>
      <c r="QXF741" s="31"/>
      <c r="QXG741" s="31"/>
      <c r="QXH741" s="31"/>
      <c r="QXI741" s="31"/>
      <c r="QXJ741" s="31"/>
      <c r="QXK741" s="31"/>
      <c r="QXL741" s="31"/>
      <c r="QXM741" s="31"/>
      <c r="QXN741" s="31"/>
      <c r="QXO741" s="31"/>
      <c r="QXP741" s="31"/>
      <c r="QXQ741" s="31"/>
      <c r="QXR741" s="31"/>
      <c r="QXS741" s="31"/>
      <c r="QXT741" s="31"/>
      <c r="QXU741" s="31"/>
      <c r="QXV741" s="31"/>
      <c r="QXW741" s="31"/>
      <c r="QXX741" s="31"/>
      <c r="QXY741" s="31"/>
      <c r="QXZ741" s="31"/>
      <c r="QYA741" s="31"/>
      <c r="QYB741" s="31"/>
      <c r="QYC741" s="31"/>
      <c r="QYD741" s="31"/>
      <c r="QYE741" s="31"/>
      <c r="QYF741" s="31"/>
      <c r="QYG741" s="31"/>
      <c r="QYH741" s="31"/>
      <c r="QYI741" s="31"/>
      <c r="QYJ741" s="31"/>
      <c r="QYK741" s="31"/>
      <c r="QYL741" s="31"/>
      <c r="QYM741" s="31"/>
      <c r="QYN741" s="31"/>
      <c r="QYO741" s="31"/>
      <c r="QYP741" s="31"/>
      <c r="QYQ741" s="31"/>
      <c r="QYR741" s="31"/>
      <c r="QYS741" s="31"/>
      <c r="QYT741" s="31"/>
      <c r="QYU741" s="31"/>
      <c r="QYV741" s="31"/>
      <c r="QYW741" s="31"/>
      <c r="QYX741" s="31"/>
      <c r="QYY741" s="31"/>
      <c r="QYZ741" s="31"/>
      <c r="QZA741" s="31"/>
      <c r="QZB741" s="31"/>
      <c r="QZC741" s="31"/>
      <c r="QZD741" s="31"/>
      <c r="QZE741" s="31"/>
      <c r="QZF741" s="31"/>
      <c r="QZG741" s="31"/>
      <c r="QZH741" s="31"/>
      <c r="QZI741" s="31"/>
      <c r="QZJ741" s="31"/>
      <c r="QZK741" s="31"/>
      <c r="QZL741" s="31"/>
      <c r="QZM741" s="31"/>
      <c r="QZN741" s="31"/>
      <c r="QZO741" s="31"/>
      <c r="QZP741" s="31"/>
      <c r="QZQ741" s="31"/>
      <c r="QZR741" s="31"/>
      <c r="QZS741" s="31"/>
      <c r="QZT741" s="31"/>
      <c r="QZU741" s="31"/>
      <c r="QZV741" s="31"/>
      <c r="QZW741" s="31"/>
      <c r="QZX741" s="31"/>
      <c r="QZY741" s="31"/>
      <c r="QZZ741" s="31"/>
      <c r="RAA741" s="31"/>
      <c r="RAB741" s="31"/>
      <c r="RAC741" s="31"/>
      <c r="RAD741" s="31"/>
      <c r="RAE741" s="31"/>
      <c r="RAF741" s="31"/>
      <c r="RAG741" s="31"/>
      <c r="RAH741" s="31"/>
      <c r="RAI741" s="31"/>
      <c r="RAJ741" s="31"/>
      <c r="RAK741" s="31"/>
      <c r="RAL741" s="31"/>
      <c r="RAM741" s="31"/>
      <c r="RAN741" s="31"/>
      <c r="RAO741" s="31"/>
      <c r="RAP741" s="31"/>
      <c r="RAQ741" s="31"/>
      <c r="RAR741" s="31"/>
      <c r="RAS741" s="31"/>
      <c r="RAT741" s="31"/>
      <c r="RAU741" s="31"/>
      <c r="RAV741" s="31"/>
      <c r="RAW741" s="31"/>
      <c r="RAX741" s="31"/>
      <c r="RAY741" s="31"/>
      <c r="RAZ741" s="31"/>
      <c r="RBA741" s="31"/>
      <c r="RBB741" s="31"/>
      <c r="RBC741" s="31"/>
      <c r="RBD741" s="31"/>
      <c r="RBE741" s="31"/>
      <c r="RBF741" s="31"/>
      <c r="RBG741" s="31"/>
      <c r="RBH741" s="31"/>
      <c r="RBI741" s="31"/>
      <c r="RBJ741" s="31"/>
      <c r="RBK741" s="31"/>
      <c r="RBL741" s="31"/>
      <c r="RBM741" s="31"/>
      <c r="RBN741" s="31"/>
      <c r="RBO741" s="31"/>
      <c r="RBP741" s="31"/>
      <c r="RBQ741" s="31"/>
      <c r="RBR741" s="31"/>
      <c r="RBS741" s="31"/>
      <c r="RBT741" s="31"/>
      <c r="RBU741" s="31"/>
      <c r="RBV741" s="31"/>
      <c r="RBW741" s="31"/>
      <c r="RBX741" s="31"/>
      <c r="RBY741" s="31"/>
      <c r="RBZ741" s="31"/>
      <c r="RCA741" s="31"/>
      <c r="RCB741" s="31"/>
      <c r="RCC741" s="31"/>
      <c r="RCD741" s="31"/>
      <c r="RCE741" s="31"/>
      <c r="RCF741" s="31"/>
      <c r="RCG741" s="31"/>
      <c r="RCH741" s="31"/>
      <c r="RCI741" s="31"/>
      <c r="RCJ741" s="31"/>
      <c r="RCK741" s="31"/>
      <c r="RCL741" s="31"/>
      <c r="RCM741" s="31"/>
      <c r="RCN741" s="31"/>
      <c r="RCO741" s="31"/>
      <c r="RCP741" s="31"/>
      <c r="RCQ741" s="31"/>
      <c r="RCR741" s="31"/>
      <c r="RCS741" s="31"/>
      <c r="RCT741" s="31"/>
      <c r="RCU741" s="31"/>
      <c r="RCV741" s="31"/>
      <c r="RCW741" s="31"/>
      <c r="RCX741" s="31"/>
      <c r="RCY741" s="31"/>
      <c r="RCZ741" s="31"/>
      <c r="RDA741" s="31"/>
      <c r="RDB741" s="31"/>
      <c r="RDC741" s="31"/>
      <c r="RDD741" s="31"/>
      <c r="RDE741" s="31"/>
      <c r="RDF741" s="31"/>
      <c r="RDG741" s="31"/>
      <c r="RDH741" s="31"/>
      <c r="RDI741" s="31"/>
      <c r="RDJ741" s="31"/>
      <c r="RDK741" s="31"/>
      <c r="RDL741" s="31"/>
      <c r="RDM741" s="31"/>
      <c r="RDN741" s="31"/>
      <c r="RDO741" s="31"/>
      <c r="RDP741" s="31"/>
      <c r="RDQ741" s="31"/>
      <c r="RDR741" s="31"/>
      <c r="RDS741" s="31"/>
      <c r="RDT741" s="31"/>
      <c r="RDU741" s="31"/>
      <c r="RDV741" s="31"/>
      <c r="RDW741" s="31"/>
      <c r="RDX741" s="31"/>
      <c r="RDY741" s="31"/>
      <c r="RDZ741" s="31"/>
      <c r="REA741" s="31"/>
      <c r="REB741" s="31"/>
      <c r="REC741" s="31"/>
      <c r="RED741" s="31"/>
      <c r="REE741" s="31"/>
      <c r="REF741" s="31"/>
      <c r="REG741" s="31"/>
      <c r="REH741" s="31"/>
      <c r="REI741" s="31"/>
      <c r="REJ741" s="31"/>
      <c r="REK741" s="31"/>
      <c r="REL741" s="31"/>
      <c r="REM741" s="31"/>
      <c r="REN741" s="31"/>
      <c r="REO741" s="31"/>
      <c r="REP741" s="31"/>
      <c r="REQ741" s="31"/>
      <c r="RER741" s="31"/>
      <c r="RES741" s="31"/>
      <c r="RET741" s="31"/>
      <c r="REU741" s="31"/>
      <c r="REV741" s="31"/>
      <c r="REW741" s="31"/>
      <c r="REX741" s="31"/>
      <c r="REY741" s="31"/>
      <c r="REZ741" s="31"/>
      <c r="RFA741" s="31"/>
      <c r="RFB741" s="31"/>
      <c r="RFC741" s="31"/>
      <c r="RFD741" s="31"/>
      <c r="RFE741" s="31"/>
      <c r="RFF741" s="31"/>
      <c r="RFG741" s="31"/>
      <c r="RFH741" s="31"/>
      <c r="RFI741" s="31"/>
      <c r="RFJ741" s="31"/>
      <c r="RFK741" s="31"/>
      <c r="RFL741" s="31"/>
      <c r="RFM741" s="31"/>
      <c r="RFN741" s="31"/>
      <c r="RFO741" s="31"/>
      <c r="RFP741" s="31"/>
      <c r="RFQ741" s="31"/>
      <c r="RFR741" s="31"/>
      <c r="RFS741" s="31"/>
      <c r="RFT741" s="31"/>
      <c r="RFU741" s="31"/>
      <c r="RFV741" s="31"/>
      <c r="RFW741" s="31"/>
      <c r="RFX741" s="31"/>
      <c r="RFY741" s="31"/>
      <c r="RFZ741" s="31"/>
      <c r="RGA741" s="31"/>
      <c r="RGB741" s="31"/>
      <c r="RGC741" s="31"/>
      <c r="RGD741" s="31"/>
      <c r="RGE741" s="31"/>
      <c r="RGF741" s="31"/>
      <c r="RGG741" s="31"/>
      <c r="RGH741" s="31"/>
      <c r="RGI741" s="31"/>
      <c r="RGJ741" s="31"/>
      <c r="RGK741" s="31"/>
      <c r="RGL741" s="31"/>
      <c r="RGM741" s="31"/>
      <c r="RGN741" s="31"/>
      <c r="RGO741" s="31"/>
      <c r="RGP741" s="31"/>
      <c r="RGQ741" s="31"/>
      <c r="RGR741" s="31"/>
      <c r="RGS741" s="31"/>
      <c r="RGT741" s="31"/>
      <c r="RGU741" s="31"/>
      <c r="RGV741" s="31"/>
      <c r="RGW741" s="31"/>
      <c r="RGX741" s="31"/>
      <c r="RGY741" s="31"/>
      <c r="RGZ741" s="31"/>
      <c r="RHA741" s="31"/>
      <c r="RHB741" s="31"/>
      <c r="RHC741" s="31"/>
      <c r="RHD741" s="31"/>
      <c r="RHE741" s="31"/>
      <c r="RHF741" s="31"/>
      <c r="RHG741" s="31"/>
      <c r="RHH741" s="31"/>
      <c r="RHI741" s="31"/>
      <c r="RHJ741" s="31"/>
      <c r="RHK741" s="31"/>
      <c r="RHL741" s="31"/>
      <c r="RHM741" s="31"/>
      <c r="RHN741" s="31"/>
      <c r="RHO741" s="31"/>
      <c r="RHP741" s="31"/>
      <c r="RHQ741" s="31"/>
      <c r="RHR741" s="31"/>
      <c r="RHS741" s="31"/>
      <c r="RHT741" s="31"/>
      <c r="RHU741" s="31"/>
      <c r="RHV741" s="31"/>
      <c r="RHW741" s="31"/>
      <c r="RHX741" s="31"/>
      <c r="RHY741" s="31"/>
      <c r="RHZ741" s="31"/>
      <c r="RIA741" s="31"/>
      <c r="RIB741" s="31"/>
      <c r="RIC741" s="31"/>
      <c r="RID741" s="31"/>
      <c r="RIE741" s="31"/>
      <c r="RIF741" s="31"/>
      <c r="RIG741" s="31"/>
      <c r="RIH741" s="31"/>
      <c r="RII741" s="31"/>
      <c r="RIJ741" s="31"/>
      <c r="RIK741" s="31"/>
      <c r="RIL741" s="31"/>
      <c r="RIM741" s="31"/>
      <c r="RIN741" s="31"/>
      <c r="RIO741" s="31"/>
      <c r="RIP741" s="31"/>
      <c r="RIQ741" s="31"/>
      <c r="RIR741" s="31"/>
      <c r="RIS741" s="31"/>
      <c r="RIT741" s="31"/>
      <c r="RIU741" s="31"/>
      <c r="RIV741" s="31"/>
      <c r="RIW741" s="31"/>
      <c r="RIX741" s="31"/>
      <c r="RIY741" s="31"/>
      <c r="RIZ741" s="31"/>
      <c r="RJA741" s="31"/>
      <c r="RJB741" s="31"/>
      <c r="RJC741" s="31"/>
      <c r="RJD741" s="31"/>
      <c r="RJE741" s="31"/>
      <c r="RJF741" s="31"/>
      <c r="RJG741" s="31"/>
      <c r="RJH741" s="31"/>
      <c r="RJI741" s="31"/>
      <c r="RJJ741" s="31"/>
      <c r="RJK741" s="31"/>
      <c r="RJL741" s="31"/>
      <c r="RJM741" s="31"/>
      <c r="RJN741" s="31"/>
      <c r="RJO741" s="31"/>
      <c r="RJP741" s="31"/>
      <c r="RJQ741" s="31"/>
      <c r="RJR741" s="31"/>
      <c r="RJS741" s="31"/>
      <c r="RJT741" s="31"/>
      <c r="RJU741" s="31"/>
      <c r="RJV741" s="31"/>
      <c r="RJW741" s="31"/>
      <c r="RJX741" s="31"/>
      <c r="RJY741" s="31"/>
      <c r="RJZ741" s="31"/>
      <c r="RKA741" s="31"/>
      <c r="RKB741" s="31"/>
      <c r="RKC741" s="31"/>
      <c r="RKD741" s="31"/>
      <c r="RKE741" s="31"/>
      <c r="RKF741" s="31"/>
      <c r="RKG741" s="31"/>
      <c r="RKH741" s="31"/>
      <c r="RKI741" s="31"/>
      <c r="RKJ741" s="31"/>
      <c r="RKK741" s="31"/>
      <c r="RKL741" s="31"/>
      <c r="RKM741" s="31"/>
      <c r="RKN741" s="31"/>
      <c r="RKO741" s="31"/>
      <c r="RKP741" s="31"/>
      <c r="RKQ741" s="31"/>
      <c r="RKR741" s="31"/>
      <c r="RKS741" s="31"/>
      <c r="RKT741" s="31"/>
      <c r="RKU741" s="31"/>
      <c r="RKV741" s="31"/>
      <c r="RKW741" s="31"/>
      <c r="RKX741" s="31"/>
      <c r="RKY741" s="31"/>
      <c r="RKZ741" s="31"/>
      <c r="RLA741" s="31"/>
      <c r="RLB741" s="31"/>
      <c r="RLC741" s="31"/>
      <c r="RLD741" s="31"/>
      <c r="RLE741" s="31"/>
      <c r="RLF741" s="31"/>
      <c r="RLG741" s="31"/>
      <c r="RLH741" s="31"/>
      <c r="RLI741" s="31"/>
      <c r="RLJ741" s="31"/>
      <c r="RLK741" s="31"/>
      <c r="RLL741" s="31"/>
      <c r="RLM741" s="31"/>
      <c r="RLN741" s="31"/>
      <c r="RLO741" s="31"/>
      <c r="RLP741" s="31"/>
      <c r="RLQ741" s="31"/>
      <c r="RLR741" s="31"/>
      <c r="RLS741" s="31"/>
      <c r="RLT741" s="31"/>
      <c r="RLU741" s="31"/>
      <c r="RLV741" s="31"/>
      <c r="RLW741" s="31"/>
      <c r="RLX741" s="31"/>
      <c r="RLY741" s="31"/>
      <c r="RLZ741" s="31"/>
      <c r="RMA741" s="31"/>
      <c r="RMB741" s="31"/>
      <c r="RMC741" s="31"/>
      <c r="RMD741" s="31"/>
      <c r="RME741" s="31"/>
      <c r="RMF741" s="31"/>
      <c r="RMG741" s="31"/>
      <c r="RMH741" s="31"/>
      <c r="RMI741" s="31"/>
      <c r="RMJ741" s="31"/>
      <c r="RMK741" s="31"/>
      <c r="RML741" s="31"/>
      <c r="RMM741" s="31"/>
      <c r="RMN741" s="31"/>
      <c r="RMO741" s="31"/>
      <c r="RMP741" s="31"/>
      <c r="RMQ741" s="31"/>
      <c r="RMR741" s="31"/>
      <c r="RMS741" s="31"/>
      <c r="RMT741" s="31"/>
      <c r="RMU741" s="31"/>
      <c r="RMV741" s="31"/>
      <c r="RMW741" s="31"/>
      <c r="RMX741" s="31"/>
      <c r="RMY741" s="31"/>
      <c r="RMZ741" s="31"/>
      <c r="RNA741" s="31"/>
      <c r="RNB741" s="31"/>
      <c r="RNC741" s="31"/>
      <c r="RND741" s="31"/>
      <c r="RNE741" s="31"/>
      <c r="RNF741" s="31"/>
      <c r="RNG741" s="31"/>
      <c r="RNH741" s="31"/>
      <c r="RNI741" s="31"/>
      <c r="RNJ741" s="31"/>
      <c r="RNK741" s="31"/>
      <c r="RNL741" s="31"/>
      <c r="RNM741" s="31"/>
      <c r="RNN741" s="31"/>
      <c r="RNO741" s="31"/>
      <c r="RNP741" s="31"/>
      <c r="RNQ741" s="31"/>
      <c r="RNR741" s="31"/>
      <c r="RNS741" s="31"/>
      <c r="RNT741" s="31"/>
      <c r="RNU741" s="31"/>
      <c r="RNV741" s="31"/>
      <c r="RNW741" s="31"/>
      <c r="RNX741" s="31"/>
      <c r="RNY741" s="31"/>
      <c r="RNZ741" s="31"/>
      <c r="ROA741" s="31"/>
      <c r="ROB741" s="31"/>
      <c r="ROC741" s="31"/>
      <c r="ROD741" s="31"/>
      <c r="ROE741" s="31"/>
      <c r="ROF741" s="31"/>
      <c r="ROG741" s="31"/>
      <c r="ROH741" s="31"/>
      <c r="ROI741" s="31"/>
      <c r="ROJ741" s="31"/>
      <c r="ROK741" s="31"/>
      <c r="ROL741" s="31"/>
      <c r="ROM741" s="31"/>
      <c r="RON741" s="31"/>
      <c r="ROO741" s="31"/>
      <c r="ROP741" s="31"/>
      <c r="ROQ741" s="31"/>
      <c r="ROR741" s="31"/>
      <c r="ROS741" s="31"/>
      <c r="ROT741" s="31"/>
      <c r="ROU741" s="31"/>
      <c r="ROV741" s="31"/>
      <c r="ROW741" s="31"/>
      <c r="ROX741" s="31"/>
      <c r="ROY741" s="31"/>
      <c r="ROZ741" s="31"/>
      <c r="RPA741" s="31"/>
      <c r="RPB741" s="31"/>
      <c r="RPC741" s="31"/>
      <c r="RPD741" s="31"/>
      <c r="RPE741" s="31"/>
      <c r="RPF741" s="31"/>
      <c r="RPG741" s="31"/>
      <c r="RPH741" s="31"/>
      <c r="RPI741" s="31"/>
      <c r="RPJ741" s="31"/>
      <c r="RPK741" s="31"/>
      <c r="RPL741" s="31"/>
      <c r="RPM741" s="31"/>
      <c r="RPN741" s="31"/>
      <c r="RPO741" s="31"/>
      <c r="RPP741" s="31"/>
      <c r="RPQ741" s="31"/>
      <c r="RPR741" s="31"/>
      <c r="RPS741" s="31"/>
      <c r="RPT741" s="31"/>
      <c r="RPU741" s="31"/>
      <c r="RPV741" s="31"/>
      <c r="RPW741" s="31"/>
      <c r="RPX741" s="31"/>
      <c r="RPY741" s="31"/>
      <c r="RPZ741" s="31"/>
      <c r="RQA741" s="31"/>
      <c r="RQB741" s="31"/>
      <c r="RQC741" s="31"/>
      <c r="RQD741" s="31"/>
      <c r="RQE741" s="31"/>
      <c r="RQF741" s="31"/>
      <c r="RQG741" s="31"/>
      <c r="RQH741" s="31"/>
      <c r="RQI741" s="31"/>
      <c r="RQJ741" s="31"/>
      <c r="RQK741" s="31"/>
      <c r="RQL741" s="31"/>
      <c r="RQM741" s="31"/>
      <c r="RQN741" s="31"/>
      <c r="RQO741" s="31"/>
      <c r="RQP741" s="31"/>
      <c r="RQQ741" s="31"/>
      <c r="RQR741" s="31"/>
      <c r="RQS741" s="31"/>
      <c r="RQT741" s="31"/>
      <c r="RQU741" s="31"/>
      <c r="RQV741" s="31"/>
      <c r="RQW741" s="31"/>
      <c r="RQX741" s="31"/>
      <c r="RQY741" s="31"/>
      <c r="RQZ741" s="31"/>
      <c r="RRA741" s="31"/>
      <c r="RRB741" s="31"/>
      <c r="RRC741" s="31"/>
      <c r="RRD741" s="31"/>
      <c r="RRE741" s="31"/>
      <c r="RRF741" s="31"/>
      <c r="RRG741" s="31"/>
      <c r="RRH741" s="31"/>
      <c r="RRI741" s="31"/>
      <c r="RRJ741" s="31"/>
      <c r="RRK741" s="31"/>
      <c r="RRL741" s="31"/>
      <c r="RRM741" s="31"/>
      <c r="RRN741" s="31"/>
      <c r="RRO741" s="31"/>
      <c r="RRP741" s="31"/>
      <c r="RRQ741" s="31"/>
      <c r="RRR741" s="31"/>
      <c r="RRS741" s="31"/>
      <c r="RRT741" s="31"/>
      <c r="RRU741" s="31"/>
      <c r="RRV741" s="31"/>
      <c r="RRW741" s="31"/>
      <c r="RRX741" s="31"/>
      <c r="RRY741" s="31"/>
      <c r="RRZ741" s="31"/>
      <c r="RSA741" s="31"/>
      <c r="RSB741" s="31"/>
      <c r="RSC741" s="31"/>
      <c r="RSD741" s="31"/>
      <c r="RSE741" s="31"/>
      <c r="RSF741" s="31"/>
      <c r="RSG741" s="31"/>
      <c r="RSH741" s="31"/>
      <c r="RSI741" s="31"/>
      <c r="RSJ741" s="31"/>
      <c r="RSK741" s="31"/>
      <c r="RSL741" s="31"/>
      <c r="RSM741" s="31"/>
      <c r="RSN741" s="31"/>
      <c r="RSO741" s="31"/>
      <c r="RSP741" s="31"/>
      <c r="RSQ741" s="31"/>
      <c r="RSR741" s="31"/>
      <c r="RSS741" s="31"/>
      <c r="RST741" s="31"/>
      <c r="RSU741" s="31"/>
      <c r="RSV741" s="31"/>
      <c r="RSW741" s="31"/>
      <c r="RSX741" s="31"/>
      <c r="RSY741" s="31"/>
      <c r="RSZ741" s="31"/>
      <c r="RTA741" s="31"/>
      <c r="RTB741" s="31"/>
      <c r="RTC741" s="31"/>
      <c r="RTD741" s="31"/>
      <c r="RTE741" s="31"/>
      <c r="RTF741" s="31"/>
      <c r="RTG741" s="31"/>
      <c r="RTH741" s="31"/>
      <c r="RTI741" s="31"/>
      <c r="RTJ741" s="31"/>
      <c r="RTK741" s="31"/>
      <c r="RTL741" s="31"/>
      <c r="RTM741" s="31"/>
      <c r="RTN741" s="31"/>
      <c r="RTO741" s="31"/>
      <c r="RTP741" s="31"/>
      <c r="RTQ741" s="31"/>
      <c r="RTR741" s="31"/>
      <c r="RTS741" s="31"/>
      <c r="RTT741" s="31"/>
      <c r="RTU741" s="31"/>
      <c r="RTV741" s="31"/>
      <c r="RTW741" s="31"/>
      <c r="RTX741" s="31"/>
      <c r="RTY741" s="31"/>
      <c r="RTZ741" s="31"/>
      <c r="RUA741" s="31"/>
      <c r="RUB741" s="31"/>
      <c r="RUC741" s="31"/>
      <c r="RUD741" s="31"/>
      <c r="RUE741" s="31"/>
      <c r="RUF741" s="31"/>
      <c r="RUG741" s="31"/>
      <c r="RUH741" s="31"/>
      <c r="RUI741" s="31"/>
      <c r="RUJ741" s="31"/>
      <c r="RUK741" s="31"/>
      <c r="RUL741" s="31"/>
      <c r="RUM741" s="31"/>
      <c r="RUN741" s="31"/>
      <c r="RUO741" s="31"/>
      <c r="RUP741" s="31"/>
      <c r="RUQ741" s="31"/>
      <c r="RUR741" s="31"/>
      <c r="RUS741" s="31"/>
      <c r="RUT741" s="31"/>
      <c r="RUU741" s="31"/>
      <c r="RUV741" s="31"/>
      <c r="RUW741" s="31"/>
      <c r="RUX741" s="31"/>
      <c r="RUY741" s="31"/>
      <c r="RUZ741" s="31"/>
      <c r="RVA741" s="31"/>
      <c r="RVB741" s="31"/>
      <c r="RVC741" s="31"/>
      <c r="RVD741" s="31"/>
      <c r="RVE741" s="31"/>
      <c r="RVF741" s="31"/>
      <c r="RVG741" s="31"/>
      <c r="RVH741" s="31"/>
      <c r="RVI741" s="31"/>
      <c r="RVJ741" s="31"/>
      <c r="RVK741" s="31"/>
      <c r="RVL741" s="31"/>
      <c r="RVM741" s="31"/>
      <c r="RVN741" s="31"/>
      <c r="RVO741" s="31"/>
      <c r="RVP741" s="31"/>
      <c r="RVQ741" s="31"/>
      <c r="RVR741" s="31"/>
      <c r="RVS741" s="31"/>
      <c r="RVT741" s="31"/>
      <c r="RVU741" s="31"/>
      <c r="RVV741" s="31"/>
      <c r="RVW741" s="31"/>
      <c r="RVX741" s="31"/>
      <c r="RVY741" s="31"/>
      <c r="RVZ741" s="31"/>
      <c r="RWA741" s="31"/>
      <c r="RWB741" s="31"/>
      <c r="RWC741" s="31"/>
      <c r="RWD741" s="31"/>
      <c r="RWE741" s="31"/>
      <c r="RWF741" s="31"/>
      <c r="RWG741" s="31"/>
      <c r="RWH741" s="31"/>
      <c r="RWI741" s="31"/>
      <c r="RWJ741" s="31"/>
      <c r="RWK741" s="31"/>
      <c r="RWL741" s="31"/>
      <c r="RWM741" s="31"/>
      <c r="RWN741" s="31"/>
      <c r="RWO741" s="31"/>
      <c r="RWP741" s="31"/>
      <c r="RWQ741" s="31"/>
      <c r="RWR741" s="31"/>
      <c r="RWS741" s="31"/>
      <c r="RWT741" s="31"/>
      <c r="RWU741" s="31"/>
      <c r="RWV741" s="31"/>
      <c r="RWW741" s="31"/>
      <c r="RWX741" s="31"/>
      <c r="RWY741" s="31"/>
      <c r="RWZ741" s="31"/>
      <c r="RXA741" s="31"/>
      <c r="RXB741" s="31"/>
      <c r="RXC741" s="31"/>
      <c r="RXD741" s="31"/>
      <c r="RXE741" s="31"/>
      <c r="RXF741" s="31"/>
      <c r="RXG741" s="31"/>
      <c r="RXH741" s="31"/>
      <c r="RXI741" s="31"/>
      <c r="RXJ741" s="31"/>
      <c r="RXK741" s="31"/>
      <c r="RXL741" s="31"/>
      <c r="RXM741" s="31"/>
      <c r="RXN741" s="31"/>
      <c r="RXO741" s="31"/>
      <c r="RXP741" s="31"/>
      <c r="RXQ741" s="31"/>
      <c r="RXR741" s="31"/>
      <c r="RXS741" s="31"/>
      <c r="RXT741" s="31"/>
      <c r="RXU741" s="31"/>
      <c r="RXV741" s="31"/>
      <c r="RXW741" s="31"/>
      <c r="RXX741" s="31"/>
      <c r="RXY741" s="31"/>
      <c r="RXZ741" s="31"/>
      <c r="RYA741" s="31"/>
      <c r="RYB741" s="31"/>
      <c r="RYC741" s="31"/>
      <c r="RYD741" s="31"/>
      <c r="RYE741" s="31"/>
      <c r="RYF741" s="31"/>
      <c r="RYG741" s="31"/>
      <c r="RYH741" s="31"/>
      <c r="RYI741" s="31"/>
      <c r="RYJ741" s="31"/>
      <c r="RYK741" s="31"/>
      <c r="RYL741" s="31"/>
      <c r="RYM741" s="31"/>
      <c r="RYN741" s="31"/>
      <c r="RYO741" s="31"/>
      <c r="RYP741" s="31"/>
      <c r="RYQ741" s="31"/>
      <c r="RYR741" s="31"/>
      <c r="RYS741" s="31"/>
      <c r="RYT741" s="31"/>
      <c r="RYU741" s="31"/>
      <c r="RYV741" s="31"/>
      <c r="RYW741" s="31"/>
      <c r="RYX741" s="31"/>
      <c r="RYY741" s="31"/>
      <c r="RYZ741" s="31"/>
      <c r="RZA741" s="31"/>
      <c r="RZB741" s="31"/>
      <c r="RZC741" s="31"/>
      <c r="RZD741" s="31"/>
      <c r="RZE741" s="31"/>
      <c r="RZF741" s="31"/>
      <c r="RZG741" s="31"/>
      <c r="RZH741" s="31"/>
      <c r="RZI741" s="31"/>
      <c r="RZJ741" s="31"/>
      <c r="RZK741" s="31"/>
      <c r="RZL741" s="31"/>
      <c r="RZM741" s="31"/>
      <c r="RZN741" s="31"/>
      <c r="RZO741" s="31"/>
      <c r="RZP741" s="31"/>
      <c r="RZQ741" s="31"/>
      <c r="RZR741" s="31"/>
      <c r="RZS741" s="31"/>
      <c r="RZT741" s="31"/>
      <c r="RZU741" s="31"/>
      <c r="RZV741" s="31"/>
      <c r="RZW741" s="31"/>
      <c r="RZX741" s="31"/>
      <c r="RZY741" s="31"/>
      <c r="RZZ741" s="31"/>
      <c r="SAA741" s="31"/>
      <c r="SAB741" s="31"/>
      <c r="SAC741" s="31"/>
      <c r="SAD741" s="31"/>
      <c r="SAE741" s="31"/>
      <c r="SAF741" s="31"/>
      <c r="SAG741" s="31"/>
      <c r="SAH741" s="31"/>
      <c r="SAI741" s="31"/>
      <c r="SAJ741" s="31"/>
      <c r="SAK741" s="31"/>
      <c r="SAL741" s="31"/>
      <c r="SAM741" s="31"/>
      <c r="SAN741" s="31"/>
      <c r="SAO741" s="31"/>
      <c r="SAP741" s="31"/>
      <c r="SAQ741" s="31"/>
      <c r="SAR741" s="31"/>
      <c r="SAS741" s="31"/>
      <c r="SAT741" s="31"/>
      <c r="SAU741" s="31"/>
      <c r="SAV741" s="31"/>
      <c r="SAW741" s="31"/>
      <c r="SAX741" s="31"/>
      <c r="SAY741" s="31"/>
      <c r="SAZ741" s="31"/>
      <c r="SBA741" s="31"/>
      <c r="SBB741" s="31"/>
      <c r="SBC741" s="31"/>
      <c r="SBD741" s="31"/>
      <c r="SBE741" s="31"/>
      <c r="SBF741" s="31"/>
      <c r="SBG741" s="31"/>
      <c r="SBH741" s="31"/>
      <c r="SBI741" s="31"/>
      <c r="SBJ741" s="31"/>
      <c r="SBK741" s="31"/>
      <c r="SBL741" s="31"/>
      <c r="SBM741" s="31"/>
      <c r="SBN741" s="31"/>
      <c r="SBO741" s="31"/>
      <c r="SBP741" s="31"/>
      <c r="SBQ741" s="31"/>
      <c r="SBR741" s="31"/>
      <c r="SBS741" s="31"/>
      <c r="SBT741" s="31"/>
      <c r="SBU741" s="31"/>
      <c r="SBV741" s="31"/>
      <c r="SBW741" s="31"/>
      <c r="SBX741" s="31"/>
      <c r="SBY741" s="31"/>
      <c r="SBZ741" s="31"/>
      <c r="SCA741" s="31"/>
      <c r="SCB741" s="31"/>
      <c r="SCC741" s="31"/>
      <c r="SCD741" s="31"/>
      <c r="SCE741" s="31"/>
      <c r="SCF741" s="31"/>
      <c r="SCG741" s="31"/>
      <c r="SCH741" s="31"/>
      <c r="SCI741" s="31"/>
      <c r="SCJ741" s="31"/>
      <c r="SCK741" s="31"/>
      <c r="SCL741" s="31"/>
      <c r="SCM741" s="31"/>
      <c r="SCN741" s="31"/>
      <c r="SCO741" s="31"/>
      <c r="SCP741" s="31"/>
      <c r="SCQ741" s="31"/>
      <c r="SCR741" s="31"/>
      <c r="SCS741" s="31"/>
      <c r="SCT741" s="31"/>
      <c r="SCU741" s="31"/>
      <c r="SCV741" s="31"/>
      <c r="SCW741" s="31"/>
      <c r="SCX741" s="31"/>
      <c r="SCY741" s="31"/>
      <c r="SCZ741" s="31"/>
      <c r="SDA741" s="31"/>
      <c r="SDB741" s="31"/>
      <c r="SDC741" s="31"/>
      <c r="SDD741" s="31"/>
      <c r="SDE741" s="31"/>
      <c r="SDF741" s="31"/>
      <c r="SDG741" s="31"/>
      <c r="SDH741" s="31"/>
      <c r="SDI741" s="31"/>
      <c r="SDJ741" s="31"/>
      <c r="SDK741" s="31"/>
      <c r="SDL741" s="31"/>
      <c r="SDM741" s="31"/>
      <c r="SDN741" s="31"/>
      <c r="SDO741" s="31"/>
      <c r="SDP741" s="31"/>
      <c r="SDQ741" s="31"/>
      <c r="SDR741" s="31"/>
      <c r="SDS741" s="31"/>
      <c r="SDT741" s="31"/>
      <c r="SDU741" s="31"/>
      <c r="SDV741" s="31"/>
      <c r="SDW741" s="31"/>
      <c r="SDX741" s="31"/>
      <c r="SDY741" s="31"/>
      <c r="SDZ741" s="31"/>
      <c r="SEA741" s="31"/>
      <c r="SEB741" s="31"/>
      <c r="SEC741" s="31"/>
      <c r="SED741" s="31"/>
      <c r="SEE741" s="31"/>
      <c r="SEF741" s="31"/>
      <c r="SEG741" s="31"/>
      <c r="SEH741" s="31"/>
      <c r="SEI741" s="31"/>
      <c r="SEJ741" s="31"/>
      <c r="SEK741" s="31"/>
      <c r="SEL741" s="31"/>
      <c r="SEM741" s="31"/>
      <c r="SEN741" s="31"/>
      <c r="SEO741" s="31"/>
      <c r="SEP741" s="31"/>
      <c r="SEQ741" s="31"/>
      <c r="SER741" s="31"/>
      <c r="SES741" s="31"/>
      <c r="SET741" s="31"/>
      <c r="SEU741" s="31"/>
      <c r="SEV741" s="31"/>
      <c r="SEW741" s="31"/>
      <c r="SEX741" s="31"/>
      <c r="SEY741" s="31"/>
      <c r="SEZ741" s="31"/>
      <c r="SFA741" s="31"/>
      <c r="SFB741" s="31"/>
      <c r="SFC741" s="31"/>
      <c r="SFD741" s="31"/>
      <c r="SFE741" s="31"/>
      <c r="SFF741" s="31"/>
      <c r="SFG741" s="31"/>
      <c r="SFH741" s="31"/>
      <c r="SFI741" s="31"/>
      <c r="SFJ741" s="31"/>
      <c r="SFK741" s="31"/>
      <c r="SFL741" s="31"/>
      <c r="SFM741" s="31"/>
      <c r="SFN741" s="31"/>
      <c r="SFO741" s="31"/>
      <c r="SFP741" s="31"/>
      <c r="SFQ741" s="31"/>
      <c r="SFR741" s="31"/>
      <c r="SFS741" s="31"/>
      <c r="SFT741" s="31"/>
      <c r="SFU741" s="31"/>
      <c r="SFV741" s="31"/>
      <c r="SFW741" s="31"/>
      <c r="SFX741" s="31"/>
      <c r="SFY741" s="31"/>
      <c r="SFZ741" s="31"/>
      <c r="SGA741" s="31"/>
      <c r="SGB741" s="31"/>
      <c r="SGC741" s="31"/>
      <c r="SGD741" s="31"/>
      <c r="SGE741" s="31"/>
      <c r="SGF741" s="31"/>
      <c r="SGG741" s="31"/>
      <c r="SGH741" s="31"/>
      <c r="SGI741" s="31"/>
      <c r="SGJ741" s="31"/>
      <c r="SGK741" s="31"/>
      <c r="SGL741" s="31"/>
      <c r="SGM741" s="31"/>
      <c r="SGN741" s="31"/>
      <c r="SGO741" s="31"/>
      <c r="SGP741" s="31"/>
      <c r="SGQ741" s="31"/>
      <c r="SGR741" s="31"/>
      <c r="SGS741" s="31"/>
      <c r="SGT741" s="31"/>
      <c r="SGU741" s="31"/>
      <c r="SGV741" s="31"/>
      <c r="SGW741" s="31"/>
      <c r="SGX741" s="31"/>
      <c r="SGY741" s="31"/>
      <c r="SGZ741" s="31"/>
      <c r="SHA741" s="31"/>
      <c r="SHB741" s="31"/>
      <c r="SHC741" s="31"/>
      <c r="SHD741" s="31"/>
      <c r="SHE741" s="31"/>
      <c r="SHF741" s="31"/>
      <c r="SHG741" s="31"/>
      <c r="SHH741" s="31"/>
      <c r="SHI741" s="31"/>
      <c r="SHJ741" s="31"/>
      <c r="SHK741" s="31"/>
      <c r="SHL741" s="31"/>
      <c r="SHM741" s="31"/>
      <c r="SHN741" s="31"/>
      <c r="SHO741" s="31"/>
      <c r="SHP741" s="31"/>
      <c r="SHQ741" s="31"/>
      <c r="SHR741" s="31"/>
      <c r="SHS741" s="31"/>
      <c r="SHT741" s="31"/>
      <c r="SHU741" s="31"/>
      <c r="SHV741" s="31"/>
      <c r="SHW741" s="31"/>
      <c r="SHX741" s="31"/>
      <c r="SHY741" s="31"/>
      <c r="SHZ741" s="31"/>
      <c r="SIA741" s="31"/>
      <c r="SIB741" s="31"/>
      <c r="SIC741" s="31"/>
      <c r="SID741" s="31"/>
      <c r="SIE741" s="31"/>
      <c r="SIF741" s="31"/>
      <c r="SIG741" s="31"/>
      <c r="SIH741" s="31"/>
      <c r="SII741" s="31"/>
      <c r="SIJ741" s="31"/>
      <c r="SIK741" s="31"/>
      <c r="SIL741" s="31"/>
      <c r="SIM741" s="31"/>
      <c r="SIN741" s="31"/>
      <c r="SIO741" s="31"/>
      <c r="SIP741" s="31"/>
      <c r="SIQ741" s="31"/>
      <c r="SIR741" s="31"/>
      <c r="SIS741" s="31"/>
      <c r="SIT741" s="31"/>
      <c r="SIU741" s="31"/>
      <c r="SIV741" s="31"/>
      <c r="SIW741" s="31"/>
      <c r="SIX741" s="31"/>
      <c r="SIY741" s="31"/>
      <c r="SIZ741" s="31"/>
      <c r="SJA741" s="31"/>
      <c r="SJB741" s="31"/>
      <c r="SJC741" s="31"/>
      <c r="SJD741" s="31"/>
      <c r="SJE741" s="31"/>
      <c r="SJF741" s="31"/>
      <c r="SJG741" s="31"/>
      <c r="SJH741" s="31"/>
      <c r="SJI741" s="31"/>
      <c r="SJJ741" s="31"/>
      <c r="SJK741" s="31"/>
      <c r="SJL741" s="31"/>
      <c r="SJM741" s="31"/>
      <c r="SJN741" s="31"/>
      <c r="SJO741" s="31"/>
      <c r="SJP741" s="31"/>
      <c r="SJQ741" s="31"/>
      <c r="SJR741" s="31"/>
      <c r="SJS741" s="31"/>
      <c r="SJT741" s="31"/>
      <c r="SJU741" s="31"/>
      <c r="SJV741" s="31"/>
      <c r="SJW741" s="31"/>
      <c r="SJX741" s="31"/>
      <c r="SJY741" s="31"/>
      <c r="SJZ741" s="31"/>
      <c r="SKA741" s="31"/>
      <c r="SKB741" s="31"/>
      <c r="SKC741" s="31"/>
      <c r="SKD741" s="31"/>
      <c r="SKE741" s="31"/>
      <c r="SKF741" s="31"/>
      <c r="SKG741" s="31"/>
      <c r="SKH741" s="31"/>
      <c r="SKI741" s="31"/>
      <c r="SKJ741" s="31"/>
      <c r="SKK741" s="31"/>
      <c r="SKL741" s="31"/>
      <c r="SKM741" s="31"/>
      <c r="SKN741" s="31"/>
      <c r="SKO741" s="31"/>
      <c r="SKP741" s="31"/>
      <c r="SKQ741" s="31"/>
      <c r="SKR741" s="31"/>
      <c r="SKS741" s="31"/>
      <c r="SKT741" s="31"/>
      <c r="SKU741" s="31"/>
      <c r="SKV741" s="31"/>
      <c r="SKW741" s="31"/>
      <c r="SKX741" s="31"/>
      <c r="SKY741" s="31"/>
      <c r="SKZ741" s="31"/>
      <c r="SLA741" s="31"/>
      <c r="SLB741" s="31"/>
      <c r="SLC741" s="31"/>
      <c r="SLD741" s="31"/>
      <c r="SLE741" s="31"/>
      <c r="SLF741" s="31"/>
      <c r="SLG741" s="31"/>
      <c r="SLH741" s="31"/>
      <c r="SLI741" s="31"/>
      <c r="SLJ741" s="31"/>
      <c r="SLK741" s="31"/>
      <c r="SLL741" s="31"/>
      <c r="SLM741" s="31"/>
      <c r="SLN741" s="31"/>
      <c r="SLO741" s="31"/>
      <c r="SLP741" s="31"/>
      <c r="SLQ741" s="31"/>
      <c r="SLR741" s="31"/>
      <c r="SLS741" s="31"/>
      <c r="SLT741" s="31"/>
      <c r="SLU741" s="31"/>
      <c r="SLV741" s="31"/>
      <c r="SLW741" s="31"/>
      <c r="SLX741" s="31"/>
      <c r="SLY741" s="31"/>
      <c r="SLZ741" s="31"/>
      <c r="SMA741" s="31"/>
      <c r="SMB741" s="31"/>
      <c r="SMC741" s="31"/>
      <c r="SMD741" s="31"/>
      <c r="SME741" s="31"/>
      <c r="SMF741" s="31"/>
      <c r="SMG741" s="31"/>
      <c r="SMH741" s="31"/>
      <c r="SMI741" s="31"/>
      <c r="SMJ741" s="31"/>
      <c r="SMK741" s="31"/>
      <c r="SML741" s="31"/>
      <c r="SMM741" s="31"/>
      <c r="SMN741" s="31"/>
      <c r="SMO741" s="31"/>
      <c r="SMP741" s="31"/>
      <c r="SMQ741" s="31"/>
      <c r="SMR741" s="31"/>
      <c r="SMS741" s="31"/>
      <c r="SMT741" s="31"/>
      <c r="SMU741" s="31"/>
      <c r="SMV741" s="31"/>
      <c r="SMW741" s="31"/>
      <c r="SMX741" s="31"/>
      <c r="SMY741" s="31"/>
      <c r="SMZ741" s="31"/>
      <c r="SNA741" s="31"/>
      <c r="SNB741" s="31"/>
      <c r="SNC741" s="31"/>
      <c r="SND741" s="31"/>
      <c r="SNE741" s="31"/>
      <c r="SNF741" s="31"/>
      <c r="SNG741" s="31"/>
      <c r="SNH741" s="31"/>
      <c r="SNI741" s="31"/>
      <c r="SNJ741" s="31"/>
      <c r="SNK741" s="31"/>
      <c r="SNL741" s="31"/>
      <c r="SNM741" s="31"/>
      <c r="SNN741" s="31"/>
      <c r="SNO741" s="31"/>
      <c r="SNP741" s="31"/>
      <c r="SNQ741" s="31"/>
      <c r="SNR741" s="31"/>
      <c r="SNS741" s="31"/>
      <c r="SNT741" s="31"/>
      <c r="SNU741" s="31"/>
      <c r="SNV741" s="31"/>
      <c r="SNW741" s="31"/>
      <c r="SNX741" s="31"/>
      <c r="SNY741" s="31"/>
      <c r="SNZ741" s="31"/>
      <c r="SOA741" s="31"/>
      <c r="SOB741" s="31"/>
      <c r="SOC741" s="31"/>
      <c r="SOD741" s="31"/>
      <c r="SOE741" s="31"/>
      <c r="SOF741" s="31"/>
      <c r="SOG741" s="31"/>
      <c r="SOH741" s="31"/>
      <c r="SOI741" s="31"/>
      <c r="SOJ741" s="31"/>
      <c r="SOK741" s="31"/>
      <c r="SOL741" s="31"/>
      <c r="SOM741" s="31"/>
      <c r="SON741" s="31"/>
      <c r="SOO741" s="31"/>
      <c r="SOP741" s="31"/>
      <c r="SOQ741" s="31"/>
      <c r="SOR741" s="31"/>
      <c r="SOS741" s="31"/>
      <c r="SOT741" s="31"/>
      <c r="SOU741" s="31"/>
      <c r="SOV741" s="31"/>
      <c r="SOW741" s="31"/>
      <c r="SOX741" s="31"/>
      <c r="SOY741" s="31"/>
      <c r="SOZ741" s="31"/>
      <c r="SPA741" s="31"/>
      <c r="SPB741" s="31"/>
      <c r="SPC741" s="31"/>
      <c r="SPD741" s="31"/>
      <c r="SPE741" s="31"/>
      <c r="SPF741" s="31"/>
      <c r="SPG741" s="31"/>
      <c r="SPH741" s="31"/>
      <c r="SPI741" s="31"/>
      <c r="SPJ741" s="31"/>
      <c r="SPK741" s="31"/>
      <c r="SPL741" s="31"/>
      <c r="SPM741" s="31"/>
      <c r="SPN741" s="31"/>
      <c r="SPO741" s="31"/>
      <c r="SPP741" s="31"/>
      <c r="SPQ741" s="31"/>
      <c r="SPR741" s="31"/>
      <c r="SPS741" s="31"/>
      <c r="SPT741" s="31"/>
      <c r="SPU741" s="31"/>
      <c r="SPV741" s="31"/>
      <c r="SPW741" s="31"/>
      <c r="SPX741" s="31"/>
      <c r="SPY741" s="31"/>
      <c r="SPZ741" s="31"/>
      <c r="SQA741" s="31"/>
      <c r="SQB741" s="31"/>
      <c r="SQC741" s="31"/>
      <c r="SQD741" s="31"/>
      <c r="SQE741" s="31"/>
      <c r="SQF741" s="31"/>
      <c r="SQG741" s="31"/>
      <c r="SQH741" s="31"/>
      <c r="SQI741" s="31"/>
      <c r="SQJ741" s="31"/>
      <c r="SQK741" s="31"/>
      <c r="SQL741" s="31"/>
      <c r="SQM741" s="31"/>
      <c r="SQN741" s="31"/>
      <c r="SQO741" s="31"/>
      <c r="SQP741" s="31"/>
      <c r="SQQ741" s="31"/>
      <c r="SQR741" s="31"/>
      <c r="SQS741" s="31"/>
      <c r="SQT741" s="31"/>
      <c r="SQU741" s="31"/>
      <c r="SQV741" s="31"/>
      <c r="SQW741" s="31"/>
      <c r="SQX741" s="31"/>
      <c r="SQY741" s="31"/>
      <c r="SQZ741" s="31"/>
      <c r="SRA741" s="31"/>
      <c r="SRB741" s="31"/>
      <c r="SRC741" s="31"/>
      <c r="SRD741" s="31"/>
      <c r="SRE741" s="31"/>
      <c r="SRF741" s="31"/>
      <c r="SRG741" s="31"/>
      <c r="SRH741" s="31"/>
      <c r="SRI741" s="31"/>
      <c r="SRJ741" s="31"/>
      <c r="SRK741" s="31"/>
      <c r="SRL741" s="31"/>
      <c r="SRM741" s="31"/>
      <c r="SRN741" s="31"/>
      <c r="SRO741" s="31"/>
      <c r="SRP741" s="31"/>
      <c r="SRQ741" s="31"/>
      <c r="SRR741" s="31"/>
      <c r="SRS741" s="31"/>
      <c r="SRT741" s="31"/>
      <c r="SRU741" s="31"/>
      <c r="SRV741" s="31"/>
      <c r="SRW741" s="31"/>
      <c r="SRX741" s="31"/>
      <c r="SRY741" s="31"/>
      <c r="SRZ741" s="31"/>
      <c r="SSA741" s="31"/>
      <c r="SSB741" s="31"/>
      <c r="SSC741" s="31"/>
      <c r="SSD741" s="31"/>
      <c r="SSE741" s="31"/>
      <c r="SSF741" s="31"/>
      <c r="SSG741" s="31"/>
      <c r="SSH741" s="31"/>
      <c r="SSI741" s="31"/>
      <c r="SSJ741" s="31"/>
      <c r="SSK741" s="31"/>
      <c r="SSL741" s="31"/>
      <c r="SSM741" s="31"/>
      <c r="SSN741" s="31"/>
      <c r="SSO741" s="31"/>
      <c r="SSP741" s="31"/>
      <c r="SSQ741" s="31"/>
      <c r="SSR741" s="31"/>
      <c r="SSS741" s="31"/>
      <c r="SST741" s="31"/>
      <c r="SSU741" s="31"/>
      <c r="SSV741" s="31"/>
      <c r="SSW741" s="31"/>
      <c r="SSX741" s="31"/>
      <c r="SSY741" s="31"/>
      <c r="SSZ741" s="31"/>
      <c r="STA741" s="31"/>
      <c r="STB741" s="31"/>
      <c r="STC741" s="31"/>
      <c r="STD741" s="31"/>
      <c r="STE741" s="31"/>
      <c r="STF741" s="31"/>
      <c r="STG741" s="31"/>
      <c r="STH741" s="31"/>
      <c r="STI741" s="31"/>
      <c r="STJ741" s="31"/>
      <c r="STK741" s="31"/>
      <c r="STL741" s="31"/>
      <c r="STM741" s="31"/>
      <c r="STN741" s="31"/>
      <c r="STO741" s="31"/>
      <c r="STP741" s="31"/>
      <c r="STQ741" s="31"/>
      <c r="STR741" s="31"/>
      <c r="STS741" s="31"/>
      <c r="STT741" s="31"/>
      <c r="STU741" s="31"/>
      <c r="STV741" s="31"/>
      <c r="STW741" s="31"/>
      <c r="STX741" s="31"/>
      <c r="STY741" s="31"/>
      <c r="STZ741" s="31"/>
      <c r="SUA741" s="31"/>
      <c r="SUB741" s="31"/>
      <c r="SUC741" s="31"/>
      <c r="SUD741" s="31"/>
      <c r="SUE741" s="31"/>
      <c r="SUF741" s="31"/>
      <c r="SUG741" s="31"/>
      <c r="SUH741" s="31"/>
      <c r="SUI741" s="31"/>
      <c r="SUJ741" s="31"/>
      <c r="SUK741" s="31"/>
      <c r="SUL741" s="31"/>
      <c r="SUM741" s="31"/>
      <c r="SUN741" s="31"/>
      <c r="SUO741" s="31"/>
      <c r="SUP741" s="31"/>
      <c r="SUQ741" s="31"/>
      <c r="SUR741" s="31"/>
      <c r="SUS741" s="31"/>
      <c r="SUT741" s="31"/>
      <c r="SUU741" s="31"/>
      <c r="SUV741" s="31"/>
      <c r="SUW741" s="31"/>
      <c r="SUX741" s="31"/>
      <c r="SUY741" s="31"/>
      <c r="SUZ741" s="31"/>
      <c r="SVA741" s="31"/>
      <c r="SVB741" s="31"/>
      <c r="SVC741" s="31"/>
      <c r="SVD741" s="31"/>
      <c r="SVE741" s="31"/>
      <c r="SVF741" s="31"/>
      <c r="SVG741" s="31"/>
      <c r="SVH741" s="31"/>
      <c r="SVI741" s="31"/>
      <c r="SVJ741" s="31"/>
      <c r="SVK741" s="31"/>
      <c r="SVL741" s="31"/>
      <c r="SVM741" s="31"/>
      <c r="SVN741" s="31"/>
      <c r="SVO741" s="31"/>
      <c r="SVP741" s="31"/>
      <c r="SVQ741" s="31"/>
      <c r="SVR741" s="31"/>
      <c r="SVS741" s="31"/>
      <c r="SVT741" s="31"/>
      <c r="SVU741" s="31"/>
      <c r="SVV741" s="31"/>
      <c r="SVW741" s="31"/>
      <c r="SVX741" s="31"/>
      <c r="SVY741" s="31"/>
      <c r="SVZ741" s="31"/>
      <c r="SWA741" s="31"/>
      <c r="SWB741" s="31"/>
      <c r="SWC741" s="31"/>
      <c r="SWD741" s="31"/>
      <c r="SWE741" s="31"/>
      <c r="SWF741" s="31"/>
      <c r="SWG741" s="31"/>
      <c r="SWH741" s="31"/>
      <c r="SWI741" s="31"/>
      <c r="SWJ741" s="31"/>
      <c r="SWK741" s="31"/>
      <c r="SWL741" s="31"/>
      <c r="SWM741" s="31"/>
      <c r="SWN741" s="31"/>
      <c r="SWO741" s="31"/>
      <c r="SWP741" s="31"/>
      <c r="SWQ741" s="31"/>
      <c r="SWR741" s="31"/>
      <c r="SWS741" s="31"/>
      <c r="SWT741" s="31"/>
      <c r="SWU741" s="31"/>
      <c r="SWV741" s="31"/>
      <c r="SWW741" s="31"/>
      <c r="SWX741" s="31"/>
      <c r="SWY741" s="31"/>
      <c r="SWZ741" s="31"/>
      <c r="SXA741" s="31"/>
      <c r="SXB741" s="31"/>
      <c r="SXC741" s="31"/>
      <c r="SXD741" s="31"/>
      <c r="SXE741" s="31"/>
      <c r="SXF741" s="31"/>
      <c r="SXG741" s="31"/>
      <c r="SXH741" s="31"/>
      <c r="SXI741" s="31"/>
      <c r="SXJ741" s="31"/>
      <c r="SXK741" s="31"/>
      <c r="SXL741" s="31"/>
      <c r="SXM741" s="31"/>
      <c r="SXN741" s="31"/>
      <c r="SXO741" s="31"/>
      <c r="SXP741" s="31"/>
      <c r="SXQ741" s="31"/>
      <c r="SXR741" s="31"/>
      <c r="SXS741" s="31"/>
      <c r="SXT741" s="31"/>
      <c r="SXU741" s="31"/>
      <c r="SXV741" s="31"/>
      <c r="SXW741" s="31"/>
      <c r="SXX741" s="31"/>
      <c r="SXY741" s="31"/>
      <c r="SXZ741" s="31"/>
      <c r="SYA741" s="31"/>
      <c r="SYB741" s="31"/>
      <c r="SYC741" s="31"/>
      <c r="SYD741" s="31"/>
      <c r="SYE741" s="31"/>
      <c r="SYF741" s="31"/>
      <c r="SYG741" s="31"/>
      <c r="SYH741" s="31"/>
      <c r="SYI741" s="31"/>
      <c r="SYJ741" s="31"/>
      <c r="SYK741" s="31"/>
      <c r="SYL741" s="31"/>
      <c r="SYM741" s="31"/>
      <c r="SYN741" s="31"/>
      <c r="SYO741" s="31"/>
      <c r="SYP741" s="31"/>
      <c r="SYQ741" s="31"/>
      <c r="SYR741" s="31"/>
      <c r="SYS741" s="31"/>
      <c r="SYT741" s="31"/>
      <c r="SYU741" s="31"/>
      <c r="SYV741" s="31"/>
      <c r="SYW741" s="31"/>
      <c r="SYX741" s="31"/>
      <c r="SYY741" s="31"/>
      <c r="SYZ741" s="31"/>
      <c r="SZA741" s="31"/>
      <c r="SZB741" s="31"/>
      <c r="SZC741" s="31"/>
      <c r="SZD741" s="31"/>
      <c r="SZE741" s="31"/>
      <c r="SZF741" s="31"/>
      <c r="SZG741" s="31"/>
      <c r="SZH741" s="31"/>
      <c r="SZI741" s="31"/>
      <c r="SZJ741" s="31"/>
      <c r="SZK741" s="31"/>
      <c r="SZL741" s="31"/>
      <c r="SZM741" s="31"/>
      <c r="SZN741" s="31"/>
      <c r="SZO741" s="31"/>
      <c r="SZP741" s="31"/>
      <c r="SZQ741" s="31"/>
      <c r="SZR741" s="31"/>
      <c r="SZS741" s="31"/>
      <c r="SZT741" s="31"/>
      <c r="SZU741" s="31"/>
      <c r="SZV741" s="31"/>
      <c r="SZW741" s="31"/>
      <c r="SZX741" s="31"/>
      <c r="SZY741" s="31"/>
      <c r="SZZ741" s="31"/>
      <c r="TAA741" s="31"/>
      <c r="TAB741" s="31"/>
      <c r="TAC741" s="31"/>
      <c r="TAD741" s="31"/>
      <c r="TAE741" s="31"/>
      <c r="TAF741" s="31"/>
      <c r="TAG741" s="31"/>
      <c r="TAH741" s="31"/>
      <c r="TAI741" s="31"/>
      <c r="TAJ741" s="31"/>
      <c r="TAK741" s="31"/>
      <c r="TAL741" s="31"/>
      <c r="TAM741" s="31"/>
      <c r="TAN741" s="31"/>
      <c r="TAO741" s="31"/>
      <c r="TAP741" s="31"/>
      <c r="TAQ741" s="31"/>
      <c r="TAR741" s="31"/>
      <c r="TAS741" s="31"/>
      <c r="TAT741" s="31"/>
      <c r="TAU741" s="31"/>
      <c r="TAV741" s="31"/>
      <c r="TAW741" s="31"/>
      <c r="TAX741" s="31"/>
      <c r="TAY741" s="31"/>
      <c r="TAZ741" s="31"/>
      <c r="TBA741" s="31"/>
      <c r="TBB741" s="31"/>
      <c r="TBC741" s="31"/>
      <c r="TBD741" s="31"/>
      <c r="TBE741" s="31"/>
      <c r="TBF741" s="31"/>
      <c r="TBG741" s="31"/>
      <c r="TBH741" s="31"/>
      <c r="TBI741" s="31"/>
      <c r="TBJ741" s="31"/>
      <c r="TBK741" s="31"/>
      <c r="TBL741" s="31"/>
      <c r="TBM741" s="31"/>
      <c r="TBN741" s="31"/>
      <c r="TBO741" s="31"/>
      <c r="TBP741" s="31"/>
      <c r="TBQ741" s="31"/>
      <c r="TBR741" s="31"/>
      <c r="TBS741" s="31"/>
      <c r="TBT741" s="31"/>
      <c r="TBU741" s="31"/>
      <c r="TBV741" s="31"/>
      <c r="TBW741" s="31"/>
      <c r="TBX741" s="31"/>
      <c r="TBY741" s="31"/>
      <c r="TBZ741" s="31"/>
      <c r="TCA741" s="31"/>
      <c r="TCB741" s="31"/>
      <c r="TCC741" s="31"/>
      <c r="TCD741" s="31"/>
      <c r="TCE741" s="31"/>
      <c r="TCF741" s="31"/>
      <c r="TCG741" s="31"/>
      <c r="TCH741" s="31"/>
      <c r="TCI741" s="31"/>
      <c r="TCJ741" s="31"/>
      <c r="TCK741" s="31"/>
      <c r="TCL741" s="31"/>
      <c r="TCM741" s="31"/>
      <c r="TCN741" s="31"/>
      <c r="TCO741" s="31"/>
      <c r="TCP741" s="31"/>
      <c r="TCQ741" s="31"/>
      <c r="TCR741" s="31"/>
      <c r="TCS741" s="31"/>
      <c r="TCT741" s="31"/>
      <c r="TCU741" s="31"/>
      <c r="TCV741" s="31"/>
      <c r="TCW741" s="31"/>
      <c r="TCX741" s="31"/>
      <c r="TCY741" s="31"/>
      <c r="TCZ741" s="31"/>
      <c r="TDA741" s="31"/>
      <c r="TDB741" s="31"/>
      <c r="TDC741" s="31"/>
      <c r="TDD741" s="31"/>
      <c r="TDE741" s="31"/>
      <c r="TDF741" s="31"/>
      <c r="TDG741" s="31"/>
      <c r="TDH741" s="31"/>
      <c r="TDI741" s="31"/>
      <c r="TDJ741" s="31"/>
      <c r="TDK741" s="31"/>
      <c r="TDL741" s="31"/>
      <c r="TDM741" s="31"/>
      <c r="TDN741" s="31"/>
      <c r="TDO741" s="31"/>
      <c r="TDP741" s="31"/>
      <c r="TDQ741" s="31"/>
      <c r="TDR741" s="31"/>
      <c r="TDS741" s="31"/>
      <c r="TDT741" s="31"/>
      <c r="TDU741" s="31"/>
      <c r="TDV741" s="31"/>
      <c r="TDW741" s="31"/>
      <c r="TDX741" s="31"/>
      <c r="TDY741" s="31"/>
      <c r="TDZ741" s="31"/>
      <c r="TEA741" s="31"/>
      <c r="TEB741" s="31"/>
      <c r="TEC741" s="31"/>
      <c r="TED741" s="31"/>
      <c r="TEE741" s="31"/>
      <c r="TEF741" s="31"/>
      <c r="TEG741" s="31"/>
      <c r="TEH741" s="31"/>
      <c r="TEI741" s="31"/>
      <c r="TEJ741" s="31"/>
      <c r="TEK741" s="31"/>
      <c r="TEL741" s="31"/>
      <c r="TEM741" s="31"/>
      <c r="TEN741" s="31"/>
      <c r="TEO741" s="31"/>
      <c r="TEP741" s="31"/>
      <c r="TEQ741" s="31"/>
      <c r="TER741" s="31"/>
      <c r="TES741" s="31"/>
      <c r="TET741" s="31"/>
      <c r="TEU741" s="31"/>
      <c r="TEV741" s="31"/>
      <c r="TEW741" s="31"/>
      <c r="TEX741" s="31"/>
      <c r="TEY741" s="31"/>
      <c r="TEZ741" s="31"/>
      <c r="TFA741" s="31"/>
      <c r="TFB741" s="31"/>
      <c r="TFC741" s="31"/>
      <c r="TFD741" s="31"/>
      <c r="TFE741" s="31"/>
      <c r="TFF741" s="31"/>
      <c r="TFG741" s="31"/>
      <c r="TFH741" s="31"/>
      <c r="TFI741" s="31"/>
      <c r="TFJ741" s="31"/>
      <c r="TFK741" s="31"/>
      <c r="TFL741" s="31"/>
      <c r="TFM741" s="31"/>
      <c r="TFN741" s="31"/>
      <c r="TFO741" s="31"/>
      <c r="TFP741" s="31"/>
      <c r="TFQ741" s="31"/>
      <c r="TFR741" s="31"/>
      <c r="TFS741" s="31"/>
      <c r="TFT741" s="31"/>
      <c r="TFU741" s="31"/>
      <c r="TFV741" s="31"/>
      <c r="TFW741" s="31"/>
      <c r="TFX741" s="31"/>
      <c r="TFY741" s="31"/>
      <c r="TFZ741" s="31"/>
      <c r="TGA741" s="31"/>
      <c r="TGB741" s="31"/>
      <c r="TGC741" s="31"/>
      <c r="TGD741" s="31"/>
      <c r="TGE741" s="31"/>
      <c r="TGF741" s="31"/>
      <c r="TGG741" s="31"/>
      <c r="TGH741" s="31"/>
      <c r="TGI741" s="31"/>
      <c r="TGJ741" s="31"/>
      <c r="TGK741" s="31"/>
      <c r="TGL741" s="31"/>
      <c r="TGM741" s="31"/>
      <c r="TGN741" s="31"/>
      <c r="TGO741" s="31"/>
      <c r="TGP741" s="31"/>
      <c r="TGQ741" s="31"/>
      <c r="TGR741" s="31"/>
      <c r="TGS741" s="31"/>
      <c r="TGT741" s="31"/>
      <c r="TGU741" s="31"/>
      <c r="TGV741" s="31"/>
      <c r="TGW741" s="31"/>
      <c r="TGX741" s="31"/>
      <c r="TGY741" s="31"/>
      <c r="TGZ741" s="31"/>
      <c r="THA741" s="31"/>
      <c r="THB741" s="31"/>
      <c r="THC741" s="31"/>
      <c r="THD741" s="31"/>
      <c r="THE741" s="31"/>
      <c r="THF741" s="31"/>
      <c r="THG741" s="31"/>
      <c r="THH741" s="31"/>
      <c r="THI741" s="31"/>
      <c r="THJ741" s="31"/>
      <c r="THK741" s="31"/>
      <c r="THL741" s="31"/>
      <c r="THM741" s="31"/>
      <c r="THN741" s="31"/>
      <c r="THO741" s="31"/>
      <c r="THP741" s="31"/>
      <c r="THQ741" s="31"/>
      <c r="THR741" s="31"/>
      <c r="THS741" s="31"/>
      <c r="THT741" s="31"/>
      <c r="THU741" s="31"/>
      <c r="THV741" s="31"/>
      <c r="THW741" s="31"/>
      <c r="THX741" s="31"/>
      <c r="THY741" s="31"/>
      <c r="THZ741" s="31"/>
      <c r="TIA741" s="31"/>
      <c r="TIB741" s="31"/>
      <c r="TIC741" s="31"/>
      <c r="TID741" s="31"/>
      <c r="TIE741" s="31"/>
      <c r="TIF741" s="31"/>
      <c r="TIG741" s="31"/>
      <c r="TIH741" s="31"/>
      <c r="TII741" s="31"/>
      <c r="TIJ741" s="31"/>
      <c r="TIK741" s="31"/>
      <c r="TIL741" s="31"/>
      <c r="TIM741" s="31"/>
      <c r="TIN741" s="31"/>
      <c r="TIO741" s="31"/>
      <c r="TIP741" s="31"/>
      <c r="TIQ741" s="31"/>
      <c r="TIR741" s="31"/>
      <c r="TIS741" s="31"/>
      <c r="TIT741" s="31"/>
      <c r="TIU741" s="31"/>
      <c r="TIV741" s="31"/>
      <c r="TIW741" s="31"/>
      <c r="TIX741" s="31"/>
      <c r="TIY741" s="31"/>
      <c r="TIZ741" s="31"/>
      <c r="TJA741" s="31"/>
      <c r="TJB741" s="31"/>
      <c r="TJC741" s="31"/>
      <c r="TJD741" s="31"/>
      <c r="TJE741" s="31"/>
      <c r="TJF741" s="31"/>
      <c r="TJG741" s="31"/>
      <c r="TJH741" s="31"/>
      <c r="TJI741" s="31"/>
      <c r="TJJ741" s="31"/>
      <c r="TJK741" s="31"/>
      <c r="TJL741" s="31"/>
      <c r="TJM741" s="31"/>
      <c r="TJN741" s="31"/>
      <c r="TJO741" s="31"/>
      <c r="TJP741" s="31"/>
      <c r="TJQ741" s="31"/>
      <c r="TJR741" s="31"/>
      <c r="TJS741" s="31"/>
      <c r="TJT741" s="31"/>
      <c r="TJU741" s="31"/>
      <c r="TJV741" s="31"/>
      <c r="TJW741" s="31"/>
      <c r="TJX741" s="31"/>
      <c r="TJY741" s="31"/>
      <c r="TJZ741" s="31"/>
      <c r="TKA741" s="31"/>
      <c r="TKB741" s="31"/>
      <c r="TKC741" s="31"/>
      <c r="TKD741" s="31"/>
      <c r="TKE741" s="31"/>
      <c r="TKF741" s="31"/>
      <c r="TKG741" s="31"/>
      <c r="TKH741" s="31"/>
      <c r="TKI741" s="31"/>
      <c r="TKJ741" s="31"/>
      <c r="TKK741" s="31"/>
      <c r="TKL741" s="31"/>
      <c r="TKM741" s="31"/>
      <c r="TKN741" s="31"/>
      <c r="TKO741" s="31"/>
      <c r="TKP741" s="31"/>
      <c r="TKQ741" s="31"/>
      <c r="TKR741" s="31"/>
      <c r="TKS741" s="31"/>
      <c r="TKT741" s="31"/>
      <c r="TKU741" s="31"/>
      <c r="TKV741" s="31"/>
      <c r="TKW741" s="31"/>
      <c r="TKX741" s="31"/>
      <c r="TKY741" s="31"/>
      <c r="TKZ741" s="31"/>
      <c r="TLA741" s="31"/>
      <c r="TLB741" s="31"/>
      <c r="TLC741" s="31"/>
      <c r="TLD741" s="31"/>
      <c r="TLE741" s="31"/>
      <c r="TLF741" s="31"/>
      <c r="TLG741" s="31"/>
      <c r="TLH741" s="31"/>
      <c r="TLI741" s="31"/>
      <c r="TLJ741" s="31"/>
      <c r="TLK741" s="31"/>
      <c r="TLL741" s="31"/>
      <c r="TLM741" s="31"/>
      <c r="TLN741" s="31"/>
      <c r="TLO741" s="31"/>
      <c r="TLP741" s="31"/>
      <c r="TLQ741" s="31"/>
      <c r="TLR741" s="31"/>
      <c r="TLS741" s="31"/>
      <c r="TLT741" s="31"/>
      <c r="TLU741" s="31"/>
      <c r="TLV741" s="31"/>
      <c r="TLW741" s="31"/>
      <c r="TLX741" s="31"/>
      <c r="TLY741" s="31"/>
      <c r="TLZ741" s="31"/>
      <c r="TMA741" s="31"/>
      <c r="TMB741" s="31"/>
      <c r="TMC741" s="31"/>
      <c r="TMD741" s="31"/>
      <c r="TME741" s="31"/>
      <c r="TMF741" s="31"/>
      <c r="TMG741" s="31"/>
      <c r="TMH741" s="31"/>
      <c r="TMI741" s="31"/>
      <c r="TMJ741" s="31"/>
      <c r="TMK741" s="31"/>
      <c r="TML741" s="31"/>
      <c r="TMM741" s="31"/>
      <c r="TMN741" s="31"/>
      <c r="TMO741" s="31"/>
      <c r="TMP741" s="31"/>
      <c r="TMQ741" s="31"/>
      <c r="TMR741" s="31"/>
      <c r="TMS741" s="31"/>
      <c r="TMT741" s="31"/>
      <c r="TMU741" s="31"/>
      <c r="TMV741" s="31"/>
      <c r="TMW741" s="31"/>
      <c r="TMX741" s="31"/>
      <c r="TMY741" s="31"/>
      <c r="TMZ741" s="31"/>
      <c r="TNA741" s="31"/>
      <c r="TNB741" s="31"/>
      <c r="TNC741" s="31"/>
      <c r="TND741" s="31"/>
      <c r="TNE741" s="31"/>
      <c r="TNF741" s="31"/>
      <c r="TNG741" s="31"/>
      <c r="TNH741" s="31"/>
      <c r="TNI741" s="31"/>
      <c r="TNJ741" s="31"/>
      <c r="TNK741" s="31"/>
      <c r="TNL741" s="31"/>
      <c r="TNM741" s="31"/>
      <c r="TNN741" s="31"/>
      <c r="TNO741" s="31"/>
      <c r="TNP741" s="31"/>
      <c r="TNQ741" s="31"/>
      <c r="TNR741" s="31"/>
      <c r="TNS741" s="31"/>
      <c r="TNT741" s="31"/>
      <c r="TNU741" s="31"/>
      <c r="TNV741" s="31"/>
      <c r="TNW741" s="31"/>
      <c r="TNX741" s="31"/>
      <c r="TNY741" s="31"/>
      <c r="TNZ741" s="31"/>
      <c r="TOA741" s="31"/>
      <c r="TOB741" s="31"/>
      <c r="TOC741" s="31"/>
      <c r="TOD741" s="31"/>
      <c r="TOE741" s="31"/>
      <c r="TOF741" s="31"/>
      <c r="TOG741" s="31"/>
      <c r="TOH741" s="31"/>
      <c r="TOI741" s="31"/>
      <c r="TOJ741" s="31"/>
      <c r="TOK741" s="31"/>
      <c r="TOL741" s="31"/>
      <c r="TOM741" s="31"/>
      <c r="TON741" s="31"/>
      <c r="TOO741" s="31"/>
      <c r="TOP741" s="31"/>
      <c r="TOQ741" s="31"/>
      <c r="TOR741" s="31"/>
      <c r="TOS741" s="31"/>
      <c r="TOT741" s="31"/>
      <c r="TOU741" s="31"/>
      <c r="TOV741" s="31"/>
      <c r="TOW741" s="31"/>
      <c r="TOX741" s="31"/>
      <c r="TOY741" s="31"/>
      <c r="TOZ741" s="31"/>
      <c r="TPA741" s="31"/>
      <c r="TPB741" s="31"/>
      <c r="TPC741" s="31"/>
      <c r="TPD741" s="31"/>
      <c r="TPE741" s="31"/>
      <c r="TPF741" s="31"/>
      <c r="TPG741" s="31"/>
      <c r="TPH741" s="31"/>
      <c r="TPI741" s="31"/>
      <c r="TPJ741" s="31"/>
      <c r="TPK741" s="31"/>
      <c r="TPL741" s="31"/>
      <c r="TPM741" s="31"/>
      <c r="TPN741" s="31"/>
      <c r="TPO741" s="31"/>
      <c r="TPP741" s="31"/>
      <c r="TPQ741" s="31"/>
      <c r="TPR741" s="31"/>
      <c r="TPS741" s="31"/>
      <c r="TPT741" s="31"/>
      <c r="TPU741" s="31"/>
      <c r="TPV741" s="31"/>
      <c r="TPW741" s="31"/>
      <c r="TPX741" s="31"/>
      <c r="TPY741" s="31"/>
      <c r="TPZ741" s="31"/>
      <c r="TQA741" s="31"/>
      <c r="TQB741" s="31"/>
      <c r="TQC741" s="31"/>
      <c r="TQD741" s="31"/>
      <c r="TQE741" s="31"/>
      <c r="TQF741" s="31"/>
      <c r="TQG741" s="31"/>
      <c r="TQH741" s="31"/>
      <c r="TQI741" s="31"/>
      <c r="TQJ741" s="31"/>
      <c r="TQK741" s="31"/>
      <c r="TQL741" s="31"/>
      <c r="TQM741" s="31"/>
      <c r="TQN741" s="31"/>
      <c r="TQO741" s="31"/>
      <c r="TQP741" s="31"/>
      <c r="TQQ741" s="31"/>
      <c r="TQR741" s="31"/>
      <c r="TQS741" s="31"/>
      <c r="TQT741" s="31"/>
      <c r="TQU741" s="31"/>
      <c r="TQV741" s="31"/>
      <c r="TQW741" s="31"/>
      <c r="TQX741" s="31"/>
      <c r="TQY741" s="31"/>
      <c r="TQZ741" s="31"/>
      <c r="TRA741" s="31"/>
      <c r="TRB741" s="31"/>
      <c r="TRC741" s="31"/>
      <c r="TRD741" s="31"/>
      <c r="TRE741" s="31"/>
      <c r="TRF741" s="31"/>
      <c r="TRG741" s="31"/>
      <c r="TRH741" s="31"/>
      <c r="TRI741" s="31"/>
      <c r="TRJ741" s="31"/>
      <c r="TRK741" s="31"/>
      <c r="TRL741" s="31"/>
      <c r="TRM741" s="31"/>
      <c r="TRN741" s="31"/>
      <c r="TRO741" s="31"/>
      <c r="TRP741" s="31"/>
      <c r="TRQ741" s="31"/>
      <c r="TRR741" s="31"/>
      <c r="TRS741" s="31"/>
      <c r="TRT741" s="31"/>
      <c r="TRU741" s="31"/>
      <c r="TRV741" s="31"/>
      <c r="TRW741" s="31"/>
      <c r="TRX741" s="31"/>
      <c r="TRY741" s="31"/>
      <c r="TRZ741" s="31"/>
      <c r="TSA741" s="31"/>
      <c r="TSB741" s="31"/>
      <c r="TSC741" s="31"/>
      <c r="TSD741" s="31"/>
      <c r="TSE741" s="31"/>
      <c r="TSF741" s="31"/>
      <c r="TSG741" s="31"/>
      <c r="TSH741" s="31"/>
      <c r="TSI741" s="31"/>
      <c r="TSJ741" s="31"/>
      <c r="TSK741" s="31"/>
      <c r="TSL741" s="31"/>
      <c r="TSM741" s="31"/>
      <c r="TSN741" s="31"/>
      <c r="TSO741" s="31"/>
      <c r="TSP741" s="31"/>
      <c r="TSQ741" s="31"/>
      <c r="TSR741" s="31"/>
      <c r="TSS741" s="31"/>
      <c r="TST741" s="31"/>
      <c r="TSU741" s="31"/>
      <c r="TSV741" s="31"/>
      <c r="TSW741" s="31"/>
      <c r="TSX741" s="31"/>
      <c r="TSY741" s="31"/>
      <c r="TSZ741" s="31"/>
      <c r="TTA741" s="31"/>
      <c r="TTB741" s="31"/>
      <c r="TTC741" s="31"/>
      <c r="TTD741" s="31"/>
      <c r="TTE741" s="31"/>
      <c r="TTF741" s="31"/>
      <c r="TTG741" s="31"/>
      <c r="TTH741" s="31"/>
      <c r="TTI741" s="31"/>
      <c r="TTJ741" s="31"/>
      <c r="TTK741" s="31"/>
      <c r="TTL741" s="31"/>
      <c r="TTM741" s="31"/>
      <c r="TTN741" s="31"/>
      <c r="TTO741" s="31"/>
      <c r="TTP741" s="31"/>
      <c r="TTQ741" s="31"/>
      <c r="TTR741" s="31"/>
      <c r="TTS741" s="31"/>
      <c r="TTT741" s="31"/>
      <c r="TTU741" s="31"/>
      <c r="TTV741" s="31"/>
      <c r="TTW741" s="31"/>
      <c r="TTX741" s="31"/>
      <c r="TTY741" s="31"/>
      <c r="TTZ741" s="31"/>
      <c r="TUA741" s="31"/>
      <c r="TUB741" s="31"/>
      <c r="TUC741" s="31"/>
      <c r="TUD741" s="31"/>
      <c r="TUE741" s="31"/>
      <c r="TUF741" s="31"/>
      <c r="TUG741" s="31"/>
      <c r="TUH741" s="31"/>
      <c r="TUI741" s="31"/>
      <c r="TUJ741" s="31"/>
      <c r="TUK741" s="31"/>
      <c r="TUL741" s="31"/>
      <c r="TUM741" s="31"/>
      <c r="TUN741" s="31"/>
      <c r="TUO741" s="31"/>
      <c r="TUP741" s="31"/>
      <c r="TUQ741" s="31"/>
      <c r="TUR741" s="31"/>
      <c r="TUS741" s="31"/>
      <c r="TUT741" s="31"/>
      <c r="TUU741" s="31"/>
      <c r="TUV741" s="31"/>
      <c r="TUW741" s="31"/>
      <c r="TUX741" s="31"/>
      <c r="TUY741" s="31"/>
      <c r="TUZ741" s="31"/>
      <c r="TVA741" s="31"/>
      <c r="TVB741" s="31"/>
      <c r="TVC741" s="31"/>
      <c r="TVD741" s="31"/>
      <c r="TVE741" s="31"/>
      <c r="TVF741" s="31"/>
      <c r="TVG741" s="31"/>
      <c r="TVH741" s="31"/>
      <c r="TVI741" s="31"/>
      <c r="TVJ741" s="31"/>
      <c r="TVK741" s="31"/>
      <c r="TVL741" s="31"/>
      <c r="TVM741" s="31"/>
      <c r="TVN741" s="31"/>
      <c r="TVO741" s="31"/>
      <c r="TVP741" s="31"/>
      <c r="TVQ741" s="31"/>
      <c r="TVR741" s="31"/>
      <c r="TVS741" s="31"/>
      <c r="TVT741" s="31"/>
      <c r="TVU741" s="31"/>
      <c r="TVV741" s="31"/>
      <c r="TVW741" s="31"/>
      <c r="TVX741" s="31"/>
      <c r="TVY741" s="31"/>
      <c r="TVZ741" s="31"/>
      <c r="TWA741" s="31"/>
      <c r="TWB741" s="31"/>
      <c r="TWC741" s="31"/>
      <c r="TWD741" s="31"/>
      <c r="TWE741" s="31"/>
      <c r="TWF741" s="31"/>
      <c r="TWG741" s="31"/>
      <c r="TWH741" s="31"/>
      <c r="TWI741" s="31"/>
      <c r="TWJ741" s="31"/>
      <c r="TWK741" s="31"/>
      <c r="TWL741" s="31"/>
      <c r="TWM741" s="31"/>
      <c r="TWN741" s="31"/>
      <c r="TWO741" s="31"/>
      <c r="TWP741" s="31"/>
      <c r="TWQ741" s="31"/>
      <c r="TWR741" s="31"/>
      <c r="TWS741" s="31"/>
      <c r="TWT741" s="31"/>
      <c r="TWU741" s="31"/>
      <c r="TWV741" s="31"/>
      <c r="TWW741" s="31"/>
      <c r="TWX741" s="31"/>
      <c r="TWY741" s="31"/>
      <c r="TWZ741" s="31"/>
      <c r="TXA741" s="31"/>
      <c r="TXB741" s="31"/>
      <c r="TXC741" s="31"/>
      <c r="TXD741" s="31"/>
      <c r="TXE741" s="31"/>
      <c r="TXF741" s="31"/>
      <c r="TXG741" s="31"/>
      <c r="TXH741" s="31"/>
      <c r="TXI741" s="31"/>
      <c r="TXJ741" s="31"/>
      <c r="TXK741" s="31"/>
      <c r="TXL741" s="31"/>
      <c r="TXM741" s="31"/>
      <c r="TXN741" s="31"/>
      <c r="TXO741" s="31"/>
      <c r="TXP741" s="31"/>
      <c r="TXQ741" s="31"/>
      <c r="TXR741" s="31"/>
      <c r="TXS741" s="31"/>
      <c r="TXT741" s="31"/>
      <c r="TXU741" s="31"/>
      <c r="TXV741" s="31"/>
      <c r="TXW741" s="31"/>
      <c r="TXX741" s="31"/>
      <c r="TXY741" s="31"/>
      <c r="TXZ741" s="31"/>
      <c r="TYA741" s="31"/>
      <c r="TYB741" s="31"/>
      <c r="TYC741" s="31"/>
      <c r="TYD741" s="31"/>
      <c r="TYE741" s="31"/>
      <c r="TYF741" s="31"/>
      <c r="TYG741" s="31"/>
      <c r="TYH741" s="31"/>
      <c r="TYI741" s="31"/>
      <c r="TYJ741" s="31"/>
      <c r="TYK741" s="31"/>
      <c r="TYL741" s="31"/>
      <c r="TYM741" s="31"/>
      <c r="TYN741" s="31"/>
      <c r="TYO741" s="31"/>
      <c r="TYP741" s="31"/>
      <c r="TYQ741" s="31"/>
      <c r="TYR741" s="31"/>
      <c r="TYS741" s="31"/>
      <c r="TYT741" s="31"/>
      <c r="TYU741" s="31"/>
      <c r="TYV741" s="31"/>
      <c r="TYW741" s="31"/>
      <c r="TYX741" s="31"/>
      <c r="TYY741" s="31"/>
      <c r="TYZ741" s="31"/>
      <c r="TZA741" s="31"/>
      <c r="TZB741" s="31"/>
      <c r="TZC741" s="31"/>
      <c r="TZD741" s="31"/>
      <c r="TZE741" s="31"/>
      <c r="TZF741" s="31"/>
      <c r="TZG741" s="31"/>
      <c r="TZH741" s="31"/>
      <c r="TZI741" s="31"/>
      <c r="TZJ741" s="31"/>
      <c r="TZK741" s="31"/>
      <c r="TZL741" s="31"/>
      <c r="TZM741" s="31"/>
      <c r="TZN741" s="31"/>
      <c r="TZO741" s="31"/>
      <c r="TZP741" s="31"/>
      <c r="TZQ741" s="31"/>
      <c r="TZR741" s="31"/>
      <c r="TZS741" s="31"/>
      <c r="TZT741" s="31"/>
      <c r="TZU741" s="31"/>
      <c r="TZV741" s="31"/>
      <c r="TZW741" s="31"/>
      <c r="TZX741" s="31"/>
      <c r="TZY741" s="31"/>
      <c r="TZZ741" s="31"/>
      <c r="UAA741" s="31"/>
      <c r="UAB741" s="31"/>
      <c r="UAC741" s="31"/>
      <c r="UAD741" s="31"/>
      <c r="UAE741" s="31"/>
      <c r="UAF741" s="31"/>
      <c r="UAG741" s="31"/>
      <c r="UAH741" s="31"/>
      <c r="UAI741" s="31"/>
      <c r="UAJ741" s="31"/>
      <c r="UAK741" s="31"/>
      <c r="UAL741" s="31"/>
      <c r="UAM741" s="31"/>
      <c r="UAN741" s="31"/>
      <c r="UAO741" s="31"/>
      <c r="UAP741" s="31"/>
      <c r="UAQ741" s="31"/>
      <c r="UAR741" s="31"/>
      <c r="UAS741" s="31"/>
      <c r="UAT741" s="31"/>
      <c r="UAU741" s="31"/>
      <c r="UAV741" s="31"/>
      <c r="UAW741" s="31"/>
      <c r="UAX741" s="31"/>
      <c r="UAY741" s="31"/>
      <c r="UAZ741" s="31"/>
      <c r="UBA741" s="31"/>
      <c r="UBB741" s="31"/>
      <c r="UBC741" s="31"/>
      <c r="UBD741" s="31"/>
      <c r="UBE741" s="31"/>
      <c r="UBF741" s="31"/>
      <c r="UBG741" s="31"/>
      <c r="UBH741" s="31"/>
      <c r="UBI741" s="31"/>
      <c r="UBJ741" s="31"/>
      <c r="UBK741" s="31"/>
      <c r="UBL741" s="31"/>
      <c r="UBM741" s="31"/>
      <c r="UBN741" s="31"/>
      <c r="UBO741" s="31"/>
      <c r="UBP741" s="31"/>
      <c r="UBQ741" s="31"/>
      <c r="UBR741" s="31"/>
      <c r="UBS741" s="31"/>
      <c r="UBT741" s="31"/>
      <c r="UBU741" s="31"/>
      <c r="UBV741" s="31"/>
      <c r="UBW741" s="31"/>
      <c r="UBX741" s="31"/>
      <c r="UBY741" s="31"/>
      <c r="UBZ741" s="31"/>
      <c r="UCA741" s="31"/>
      <c r="UCB741" s="31"/>
      <c r="UCC741" s="31"/>
      <c r="UCD741" s="31"/>
      <c r="UCE741" s="31"/>
      <c r="UCF741" s="31"/>
      <c r="UCG741" s="31"/>
      <c r="UCH741" s="31"/>
      <c r="UCI741" s="31"/>
      <c r="UCJ741" s="31"/>
      <c r="UCK741" s="31"/>
      <c r="UCL741" s="31"/>
      <c r="UCM741" s="31"/>
      <c r="UCN741" s="31"/>
      <c r="UCO741" s="31"/>
      <c r="UCP741" s="31"/>
      <c r="UCQ741" s="31"/>
      <c r="UCR741" s="31"/>
      <c r="UCS741" s="31"/>
      <c r="UCT741" s="31"/>
      <c r="UCU741" s="31"/>
      <c r="UCV741" s="31"/>
      <c r="UCW741" s="31"/>
      <c r="UCX741" s="31"/>
      <c r="UCY741" s="31"/>
      <c r="UCZ741" s="31"/>
      <c r="UDA741" s="31"/>
      <c r="UDB741" s="31"/>
      <c r="UDC741" s="31"/>
      <c r="UDD741" s="31"/>
      <c r="UDE741" s="31"/>
      <c r="UDF741" s="31"/>
      <c r="UDG741" s="31"/>
      <c r="UDH741" s="31"/>
      <c r="UDI741" s="31"/>
      <c r="UDJ741" s="31"/>
      <c r="UDK741" s="31"/>
      <c r="UDL741" s="31"/>
      <c r="UDM741" s="31"/>
      <c r="UDN741" s="31"/>
      <c r="UDO741" s="31"/>
      <c r="UDP741" s="31"/>
      <c r="UDQ741" s="31"/>
      <c r="UDR741" s="31"/>
      <c r="UDS741" s="31"/>
      <c r="UDT741" s="31"/>
      <c r="UDU741" s="31"/>
      <c r="UDV741" s="31"/>
      <c r="UDW741" s="31"/>
      <c r="UDX741" s="31"/>
      <c r="UDY741" s="31"/>
      <c r="UDZ741" s="31"/>
      <c r="UEA741" s="31"/>
      <c r="UEB741" s="31"/>
      <c r="UEC741" s="31"/>
      <c r="UED741" s="31"/>
      <c r="UEE741" s="31"/>
      <c r="UEF741" s="31"/>
      <c r="UEG741" s="31"/>
      <c r="UEH741" s="31"/>
      <c r="UEI741" s="31"/>
      <c r="UEJ741" s="31"/>
      <c r="UEK741" s="31"/>
      <c r="UEL741" s="31"/>
      <c r="UEM741" s="31"/>
      <c r="UEN741" s="31"/>
      <c r="UEO741" s="31"/>
      <c r="UEP741" s="31"/>
      <c r="UEQ741" s="31"/>
      <c r="UER741" s="31"/>
      <c r="UES741" s="31"/>
      <c r="UET741" s="31"/>
      <c r="UEU741" s="31"/>
      <c r="UEV741" s="31"/>
      <c r="UEW741" s="31"/>
      <c r="UEX741" s="31"/>
      <c r="UEY741" s="31"/>
      <c r="UEZ741" s="31"/>
      <c r="UFA741" s="31"/>
      <c r="UFB741" s="31"/>
      <c r="UFC741" s="31"/>
      <c r="UFD741" s="31"/>
      <c r="UFE741" s="31"/>
      <c r="UFF741" s="31"/>
      <c r="UFG741" s="31"/>
      <c r="UFH741" s="31"/>
      <c r="UFI741" s="31"/>
      <c r="UFJ741" s="31"/>
      <c r="UFK741" s="31"/>
      <c r="UFL741" s="31"/>
      <c r="UFM741" s="31"/>
      <c r="UFN741" s="31"/>
      <c r="UFO741" s="31"/>
      <c r="UFP741" s="31"/>
      <c r="UFQ741" s="31"/>
      <c r="UFR741" s="31"/>
      <c r="UFS741" s="31"/>
      <c r="UFT741" s="31"/>
      <c r="UFU741" s="31"/>
      <c r="UFV741" s="31"/>
      <c r="UFW741" s="31"/>
      <c r="UFX741" s="31"/>
      <c r="UFY741" s="31"/>
      <c r="UFZ741" s="31"/>
      <c r="UGA741" s="31"/>
      <c r="UGB741" s="31"/>
      <c r="UGC741" s="31"/>
      <c r="UGD741" s="31"/>
      <c r="UGE741" s="31"/>
      <c r="UGF741" s="31"/>
      <c r="UGG741" s="31"/>
      <c r="UGH741" s="31"/>
      <c r="UGI741" s="31"/>
      <c r="UGJ741" s="31"/>
      <c r="UGK741" s="31"/>
      <c r="UGL741" s="31"/>
      <c r="UGM741" s="31"/>
      <c r="UGN741" s="31"/>
      <c r="UGO741" s="31"/>
      <c r="UGP741" s="31"/>
      <c r="UGQ741" s="31"/>
      <c r="UGR741" s="31"/>
      <c r="UGS741" s="31"/>
      <c r="UGT741" s="31"/>
      <c r="UGU741" s="31"/>
      <c r="UGV741" s="31"/>
      <c r="UGW741" s="31"/>
      <c r="UGX741" s="31"/>
      <c r="UGY741" s="31"/>
      <c r="UGZ741" s="31"/>
      <c r="UHA741" s="31"/>
      <c r="UHB741" s="31"/>
      <c r="UHC741" s="31"/>
      <c r="UHD741" s="31"/>
      <c r="UHE741" s="31"/>
      <c r="UHF741" s="31"/>
      <c r="UHG741" s="31"/>
      <c r="UHH741" s="31"/>
      <c r="UHI741" s="31"/>
      <c r="UHJ741" s="31"/>
      <c r="UHK741" s="31"/>
      <c r="UHL741" s="31"/>
      <c r="UHM741" s="31"/>
      <c r="UHN741" s="31"/>
      <c r="UHO741" s="31"/>
      <c r="UHP741" s="31"/>
      <c r="UHQ741" s="31"/>
      <c r="UHR741" s="31"/>
      <c r="UHS741" s="31"/>
      <c r="UHT741" s="31"/>
      <c r="UHU741" s="31"/>
      <c r="UHV741" s="31"/>
      <c r="UHW741" s="31"/>
      <c r="UHX741" s="31"/>
      <c r="UHY741" s="31"/>
      <c r="UHZ741" s="31"/>
      <c r="UIA741" s="31"/>
      <c r="UIB741" s="31"/>
      <c r="UIC741" s="31"/>
      <c r="UID741" s="31"/>
      <c r="UIE741" s="31"/>
      <c r="UIF741" s="31"/>
      <c r="UIG741" s="31"/>
      <c r="UIH741" s="31"/>
      <c r="UII741" s="31"/>
      <c r="UIJ741" s="31"/>
      <c r="UIK741" s="31"/>
      <c r="UIL741" s="31"/>
      <c r="UIM741" s="31"/>
      <c r="UIN741" s="31"/>
      <c r="UIO741" s="31"/>
      <c r="UIP741" s="31"/>
      <c r="UIQ741" s="31"/>
      <c r="UIR741" s="31"/>
      <c r="UIS741" s="31"/>
      <c r="UIT741" s="31"/>
      <c r="UIU741" s="31"/>
      <c r="UIV741" s="31"/>
      <c r="UIW741" s="31"/>
      <c r="UIX741" s="31"/>
      <c r="UIY741" s="31"/>
      <c r="UIZ741" s="31"/>
      <c r="UJA741" s="31"/>
      <c r="UJB741" s="31"/>
      <c r="UJC741" s="31"/>
      <c r="UJD741" s="31"/>
      <c r="UJE741" s="31"/>
      <c r="UJF741" s="31"/>
      <c r="UJG741" s="31"/>
      <c r="UJH741" s="31"/>
      <c r="UJI741" s="31"/>
      <c r="UJJ741" s="31"/>
      <c r="UJK741" s="31"/>
      <c r="UJL741" s="31"/>
      <c r="UJM741" s="31"/>
      <c r="UJN741" s="31"/>
      <c r="UJO741" s="31"/>
      <c r="UJP741" s="31"/>
      <c r="UJQ741" s="31"/>
      <c r="UJR741" s="31"/>
      <c r="UJS741" s="31"/>
      <c r="UJT741" s="31"/>
      <c r="UJU741" s="31"/>
      <c r="UJV741" s="31"/>
      <c r="UJW741" s="31"/>
      <c r="UJX741" s="31"/>
      <c r="UJY741" s="31"/>
      <c r="UJZ741" s="31"/>
      <c r="UKA741" s="31"/>
      <c r="UKB741" s="31"/>
      <c r="UKC741" s="31"/>
      <c r="UKD741" s="31"/>
      <c r="UKE741" s="31"/>
      <c r="UKF741" s="31"/>
      <c r="UKG741" s="31"/>
      <c r="UKH741" s="31"/>
      <c r="UKI741" s="31"/>
      <c r="UKJ741" s="31"/>
      <c r="UKK741" s="31"/>
      <c r="UKL741" s="31"/>
      <c r="UKM741" s="31"/>
      <c r="UKN741" s="31"/>
      <c r="UKO741" s="31"/>
      <c r="UKP741" s="31"/>
      <c r="UKQ741" s="31"/>
      <c r="UKR741" s="31"/>
      <c r="UKS741" s="31"/>
      <c r="UKT741" s="31"/>
      <c r="UKU741" s="31"/>
      <c r="UKV741" s="31"/>
      <c r="UKW741" s="31"/>
      <c r="UKX741" s="31"/>
      <c r="UKY741" s="31"/>
      <c r="UKZ741" s="31"/>
      <c r="ULA741" s="31"/>
      <c r="ULB741" s="31"/>
      <c r="ULC741" s="31"/>
      <c r="ULD741" s="31"/>
      <c r="ULE741" s="31"/>
      <c r="ULF741" s="31"/>
      <c r="ULG741" s="31"/>
      <c r="ULH741" s="31"/>
      <c r="ULI741" s="31"/>
      <c r="ULJ741" s="31"/>
      <c r="ULK741" s="31"/>
      <c r="ULL741" s="31"/>
      <c r="ULM741" s="31"/>
      <c r="ULN741" s="31"/>
      <c r="ULO741" s="31"/>
      <c r="ULP741" s="31"/>
      <c r="ULQ741" s="31"/>
      <c r="ULR741" s="31"/>
      <c r="ULS741" s="31"/>
      <c r="ULT741" s="31"/>
      <c r="ULU741" s="31"/>
      <c r="ULV741" s="31"/>
      <c r="ULW741" s="31"/>
      <c r="ULX741" s="31"/>
      <c r="ULY741" s="31"/>
      <c r="ULZ741" s="31"/>
      <c r="UMA741" s="31"/>
      <c r="UMB741" s="31"/>
      <c r="UMC741" s="31"/>
      <c r="UMD741" s="31"/>
      <c r="UME741" s="31"/>
      <c r="UMF741" s="31"/>
      <c r="UMG741" s="31"/>
      <c r="UMH741" s="31"/>
      <c r="UMI741" s="31"/>
      <c r="UMJ741" s="31"/>
      <c r="UMK741" s="31"/>
      <c r="UML741" s="31"/>
      <c r="UMM741" s="31"/>
      <c r="UMN741" s="31"/>
      <c r="UMO741" s="31"/>
      <c r="UMP741" s="31"/>
      <c r="UMQ741" s="31"/>
      <c r="UMR741" s="31"/>
      <c r="UMS741" s="31"/>
      <c r="UMT741" s="31"/>
      <c r="UMU741" s="31"/>
      <c r="UMV741" s="31"/>
      <c r="UMW741" s="31"/>
      <c r="UMX741" s="31"/>
      <c r="UMY741" s="31"/>
      <c r="UMZ741" s="31"/>
      <c r="UNA741" s="31"/>
      <c r="UNB741" s="31"/>
      <c r="UNC741" s="31"/>
      <c r="UND741" s="31"/>
      <c r="UNE741" s="31"/>
      <c r="UNF741" s="31"/>
      <c r="UNG741" s="31"/>
      <c r="UNH741" s="31"/>
      <c r="UNI741" s="31"/>
      <c r="UNJ741" s="31"/>
      <c r="UNK741" s="31"/>
      <c r="UNL741" s="31"/>
      <c r="UNM741" s="31"/>
      <c r="UNN741" s="31"/>
      <c r="UNO741" s="31"/>
      <c r="UNP741" s="31"/>
      <c r="UNQ741" s="31"/>
      <c r="UNR741" s="31"/>
      <c r="UNS741" s="31"/>
      <c r="UNT741" s="31"/>
      <c r="UNU741" s="31"/>
      <c r="UNV741" s="31"/>
      <c r="UNW741" s="31"/>
      <c r="UNX741" s="31"/>
      <c r="UNY741" s="31"/>
      <c r="UNZ741" s="31"/>
      <c r="UOA741" s="31"/>
      <c r="UOB741" s="31"/>
      <c r="UOC741" s="31"/>
      <c r="UOD741" s="31"/>
      <c r="UOE741" s="31"/>
      <c r="UOF741" s="31"/>
      <c r="UOG741" s="31"/>
      <c r="UOH741" s="31"/>
      <c r="UOI741" s="31"/>
      <c r="UOJ741" s="31"/>
      <c r="UOK741" s="31"/>
      <c r="UOL741" s="31"/>
      <c r="UOM741" s="31"/>
      <c r="UON741" s="31"/>
      <c r="UOO741" s="31"/>
      <c r="UOP741" s="31"/>
      <c r="UOQ741" s="31"/>
      <c r="UOR741" s="31"/>
      <c r="UOS741" s="31"/>
      <c r="UOT741" s="31"/>
      <c r="UOU741" s="31"/>
      <c r="UOV741" s="31"/>
      <c r="UOW741" s="31"/>
      <c r="UOX741" s="31"/>
      <c r="UOY741" s="31"/>
      <c r="UOZ741" s="31"/>
      <c r="UPA741" s="31"/>
      <c r="UPB741" s="31"/>
      <c r="UPC741" s="31"/>
      <c r="UPD741" s="31"/>
      <c r="UPE741" s="31"/>
      <c r="UPF741" s="31"/>
      <c r="UPG741" s="31"/>
      <c r="UPH741" s="31"/>
      <c r="UPI741" s="31"/>
      <c r="UPJ741" s="31"/>
      <c r="UPK741" s="31"/>
      <c r="UPL741" s="31"/>
      <c r="UPM741" s="31"/>
      <c r="UPN741" s="31"/>
      <c r="UPO741" s="31"/>
      <c r="UPP741" s="31"/>
      <c r="UPQ741" s="31"/>
      <c r="UPR741" s="31"/>
      <c r="UPS741" s="31"/>
      <c r="UPT741" s="31"/>
      <c r="UPU741" s="31"/>
      <c r="UPV741" s="31"/>
      <c r="UPW741" s="31"/>
      <c r="UPX741" s="31"/>
      <c r="UPY741" s="31"/>
      <c r="UPZ741" s="31"/>
      <c r="UQA741" s="31"/>
      <c r="UQB741" s="31"/>
      <c r="UQC741" s="31"/>
      <c r="UQD741" s="31"/>
      <c r="UQE741" s="31"/>
      <c r="UQF741" s="31"/>
      <c r="UQG741" s="31"/>
      <c r="UQH741" s="31"/>
      <c r="UQI741" s="31"/>
      <c r="UQJ741" s="31"/>
      <c r="UQK741" s="31"/>
      <c r="UQL741" s="31"/>
      <c r="UQM741" s="31"/>
      <c r="UQN741" s="31"/>
      <c r="UQO741" s="31"/>
      <c r="UQP741" s="31"/>
      <c r="UQQ741" s="31"/>
      <c r="UQR741" s="31"/>
      <c r="UQS741" s="31"/>
      <c r="UQT741" s="31"/>
      <c r="UQU741" s="31"/>
      <c r="UQV741" s="31"/>
      <c r="UQW741" s="31"/>
      <c r="UQX741" s="31"/>
      <c r="UQY741" s="31"/>
      <c r="UQZ741" s="31"/>
      <c r="URA741" s="31"/>
      <c r="URB741" s="31"/>
      <c r="URC741" s="31"/>
      <c r="URD741" s="31"/>
      <c r="URE741" s="31"/>
      <c r="URF741" s="31"/>
      <c r="URG741" s="31"/>
      <c r="URH741" s="31"/>
      <c r="URI741" s="31"/>
      <c r="URJ741" s="31"/>
      <c r="URK741" s="31"/>
      <c r="URL741" s="31"/>
      <c r="URM741" s="31"/>
      <c r="URN741" s="31"/>
      <c r="URO741" s="31"/>
      <c r="URP741" s="31"/>
      <c r="URQ741" s="31"/>
      <c r="URR741" s="31"/>
      <c r="URS741" s="31"/>
      <c r="URT741" s="31"/>
      <c r="URU741" s="31"/>
      <c r="URV741" s="31"/>
      <c r="URW741" s="31"/>
      <c r="URX741" s="31"/>
      <c r="URY741" s="31"/>
      <c r="URZ741" s="31"/>
      <c r="USA741" s="31"/>
      <c r="USB741" s="31"/>
      <c r="USC741" s="31"/>
      <c r="USD741" s="31"/>
      <c r="USE741" s="31"/>
      <c r="USF741" s="31"/>
      <c r="USG741" s="31"/>
      <c r="USH741" s="31"/>
      <c r="USI741" s="31"/>
      <c r="USJ741" s="31"/>
      <c r="USK741" s="31"/>
      <c r="USL741" s="31"/>
      <c r="USM741" s="31"/>
      <c r="USN741" s="31"/>
      <c r="USO741" s="31"/>
      <c r="USP741" s="31"/>
      <c r="USQ741" s="31"/>
      <c r="USR741" s="31"/>
      <c r="USS741" s="31"/>
      <c r="UST741" s="31"/>
      <c r="USU741" s="31"/>
      <c r="USV741" s="31"/>
      <c r="USW741" s="31"/>
      <c r="USX741" s="31"/>
      <c r="USY741" s="31"/>
      <c r="USZ741" s="31"/>
      <c r="UTA741" s="31"/>
      <c r="UTB741" s="31"/>
      <c r="UTC741" s="31"/>
      <c r="UTD741" s="31"/>
      <c r="UTE741" s="31"/>
      <c r="UTF741" s="31"/>
      <c r="UTG741" s="31"/>
      <c r="UTH741" s="31"/>
      <c r="UTI741" s="31"/>
      <c r="UTJ741" s="31"/>
      <c r="UTK741" s="31"/>
      <c r="UTL741" s="31"/>
      <c r="UTM741" s="31"/>
      <c r="UTN741" s="31"/>
      <c r="UTO741" s="31"/>
      <c r="UTP741" s="31"/>
      <c r="UTQ741" s="31"/>
      <c r="UTR741" s="31"/>
      <c r="UTS741" s="31"/>
      <c r="UTT741" s="31"/>
      <c r="UTU741" s="31"/>
      <c r="UTV741" s="31"/>
      <c r="UTW741" s="31"/>
      <c r="UTX741" s="31"/>
      <c r="UTY741" s="31"/>
      <c r="UTZ741" s="31"/>
      <c r="UUA741" s="31"/>
      <c r="UUB741" s="31"/>
      <c r="UUC741" s="31"/>
      <c r="UUD741" s="31"/>
      <c r="UUE741" s="31"/>
      <c r="UUF741" s="31"/>
      <c r="UUG741" s="31"/>
      <c r="UUH741" s="31"/>
      <c r="UUI741" s="31"/>
      <c r="UUJ741" s="31"/>
      <c r="UUK741" s="31"/>
      <c r="UUL741" s="31"/>
      <c r="UUM741" s="31"/>
      <c r="UUN741" s="31"/>
      <c r="UUO741" s="31"/>
      <c r="UUP741" s="31"/>
      <c r="UUQ741" s="31"/>
      <c r="UUR741" s="31"/>
      <c r="UUS741" s="31"/>
      <c r="UUT741" s="31"/>
      <c r="UUU741" s="31"/>
      <c r="UUV741" s="31"/>
      <c r="UUW741" s="31"/>
      <c r="UUX741" s="31"/>
      <c r="UUY741" s="31"/>
      <c r="UUZ741" s="31"/>
      <c r="UVA741" s="31"/>
      <c r="UVB741" s="31"/>
      <c r="UVC741" s="31"/>
      <c r="UVD741" s="31"/>
      <c r="UVE741" s="31"/>
      <c r="UVF741" s="31"/>
      <c r="UVG741" s="31"/>
      <c r="UVH741" s="31"/>
      <c r="UVI741" s="31"/>
      <c r="UVJ741" s="31"/>
      <c r="UVK741" s="31"/>
      <c r="UVL741" s="31"/>
      <c r="UVM741" s="31"/>
      <c r="UVN741" s="31"/>
      <c r="UVO741" s="31"/>
      <c r="UVP741" s="31"/>
      <c r="UVQ741" s="31"/>
      <c r="UVR741" s="31"/>
      <c r="UVS741" s="31"/>
      <c r="UVT741" s="31"/>
      <c r="UVU741" s="31"/>
      <c r="UVV741" s="31"/>
      <c r="UVW741" s="31"/>
      <c r="UVX741" s="31"/>
      <c r="UVY741" s="31"/>
      <c r="UVZ741" s="31"/>
      <c r="UWA741" s="31"/>
      <c r="UWB741" s="31"/>
      <c r="UWC741" s="31"/>
      <c r="UWD741" s="31"/>
      <c r="UWE741" s="31"/>
      <c r="UWF741" s="31"/>
      <c r="UWG741" s="31"/>
      <c r="UWH741" s="31"/>
      <c r="UWI741" s="31"/>
      <c r="UWJ741" s="31"/>
      <c r="UWK741" s="31"/>
      <c r="UWL741" s="31"/>
      <c r="UWM741" s="31"/>
      <c r="UWN741" s="31"/>
      <c r="UWO741" s="31"/>
      <c r="UWP741" s="31"/>
      <c r="UWQ741" s="31"/>
      <c r="UWR741" s="31"/>
      <c r="UWS741" s="31"/>
      <c r="UWT741" s="31"/>
      <c r="UWU741" s="31"/>
      <c r="UWV741" s="31"/>
      <c r="UWW741" s="31"/>
      <c r="UWX741" s="31"/>
      <c r="UWY741" s="31"/>
      <c r="UWZ741" s="31"/>
      <c r="UXA741" s="31"/>
      <c r="UXB741" s="31"/>
      <c r="UXC741" s="31"/>
      <c r="UXD741" s="31"/>
      <c r="UXE741" s="31"/>
      <c r="UXF741" s="31"/>
      <c r="UXG741" s="31"/>
      <c r="UXH741" s="31"/>
      <c r="UXI741" s="31"/>
      <c r="UXJ741" s="31"/>
      <c r="UXK741" s="31"/>
      <c r="UXL741" s="31"/>
      <c r="UXM741" s="31"/>
      <c r="UXN741" s="31"/>
      <c r="UXO741" s="31"/>
      <c r="UXP741" s="31"/>
      <c r="UXQ741" s="31"/>
      <c r="UXR741" s="31"/>
      <c r="UXS741" s="31"/>
      <c r="UXT741" s="31"/>
      <c r="UXU741" s="31"/>
      <c r="UXV741" s="31"/>
      <c r="UXW741" s="31"/>
      <c r="UXX741" s="31"/>
      <c r="UXY741" s="31"/>
      <c r="UXZ741" s="31"/>
      <c r="UYA741" s="31"/>
      <c r="UYB741" s="31"/>
      <c r="UYC741" s="31"/>
      <c r="UYD741" s="31"/>
      <c r="UYE741" s="31"/>
      <c r="UYF741" s="31"/>
      <c r="UYG741" s="31"/>
      <c r="UYH741" s="31"/>
      <c r="UYI741" s="31"/>
      <c r="UYJ741" s="31"/>
      <c r="UYK741" s="31"/>
      <c r="UYL741" s="31"/>
      <c r="UYM741" s="31"/>
      <c r="UYN741" s="31"/>
      <c r="UYO741" s="31"/>
      <c r="UYP741" s="31"/>
      <c r="UYQ741" s="31"/>
      <c r="UYR741" s="31"/>
      <c r="UYS741" s="31"/>
      <c r="UYT741" s="31"/>
      <c r="UYU741" s="31"/>
      <c r="UYV741" s="31"/>
      <c r="UYW741" s="31"/>
      <c r="UYX741" s="31"/>
      <c r="UYY741" s="31"/>
      <c r="UYZ741" s="31"/>
      <c r="UZA741" s="31"/>
      <c r="UZB741" s="31"/>
      <c r="UZC741" s="31"/>
      <c r="UZD741" s="31"/>
      <c r="UZE741" s="31"/>
      <c r="UZF741" s="31"/>
      <c r="UZG741" s="31"/>
      <c r="UZH741" s="31"/>
      <c r="UZI741" s="31"/>
      <c r="UZJ741" s="31"/>
      <c r="UZK741" s="31"/>
      <c r="UZL741" s="31"/>
      <c r="UZM741" s="31"/>
      <c r="UZN741" s="31"/>
      <c r="UZO741" s="31"/>
      <c r="UZP741" s="31"/>
      <c r="UZQ741" s="31"/>
      <c r="UZR741" s="31"/>
      <c r="UZS741" s="31"/>
      <c r="UZT741" s="31"/>
      <c r="UZU741" s="31"/>
      <c r="UZV741" s="31"/>
      <c r="UZW741" s="31"/>
      <c r="UZX741" s="31"/>
      <c r="UZY741" s="31"/>
      <c r="UZZ741" s="31"/>
      <c r="VAA741" s="31"/>
      <c r="VAB741" s="31"/>
      <c r="VAC741" s="31"/>
      <c r="VAD741" s="31"/>
      <c r="VAE741" s="31"/>
      <c r="VAF741" s="31"/>
      <c r="VAG741" s="31"/>
      <c r="VAH741" s="31"/>
      <c r="VAI741" s="31"/>
      <c r="VAJ741" s="31"/>
      <c r="VAK741" s="31"/>
      <c r="VAL741" s="31"/>
      <c r="VAM741" s="31"/>
      <c r="VAN741" s="31"/>
      <c r="VAO741" s="31"/>
      <c r="VAP741" s="31"/>
      <c r="VAQ741" s="31"/>
      <c r="VAR741" s="31"/>
      <c r="VAS741" s="31"/>
      <c r="VAT741" s="31"/>
      <c r="VAU741" s="31"/>
      <c r="VAV741" s="31"/>
      <c r="VAW741" s="31"/>
      <c r="VAX741" s="31"/>
      <c r="VAY741" s="31"/>
      <c r="VAZ741" s="31"/>
      <c r="VBA741" s="31"/>
      <c r="VBB741" s="31"/>
      <c r="VBC741" s="31"/>
      <c r="VBD741" s="31"/>
      <c r="VBE741" s="31"/>
      <c r="VBF741" s="31"/>
      <c r="VBG741" s="31"/>
      <c r="VBH741" s="31"/>
      <c r="VBI741" s="31"/>
      <c r="VBJ741" s="31"/>
      <c r="VBK741" s="31"/>
      <c r="VBL741" s="31"/>
      <c r="VBM741" s="31"/>
      <c r="VBN741" s="31"/>
      <c r="VBO741" s="31"/>
      <c r="VBP741" s="31"/>
      <c r="VBQ741" s="31"/>
      <c r="VBR741" s="31"/>
      <c r="VBS741" s="31"/>
      <c r="VBT741" s="31"/>
      <c r="VBU741" s="31"/>
      <c r="VBV741" s="31"/>
      <c r="VBW741" s="31"/>
      <c r="VBX741" s="31"/>
      <c r="VBY741" s="31"/>
      <c r="VBZ741" s="31"/>
      <c r="VCA741" s="31"/>
      <c r="VCB741" s="31"/>
      <c r="VCC741" s="31"/>
      <c r="VCD741" s="31"/>
      <c r="VCE741" s="31"/>
      <c r="VCF741" s="31"/>
      <c r="VCG741" s="31"/>
      <c r="VCH741" s="31"/>
      <c r="VCI741" s="31"/>
      <c r="VCJ741" s="31"/>
      <c r="VCK741" s="31"/>
      <c r="VCL741" s="31"/>
      <c r="VCM741" s="31"/>
      <c r="VCN741" s="31"/>
      <c r="VCO741" s="31"/>
      <c r="VCP741" s="31"/>
      <c r="VCQ741" s="31"/>
      <c r="VCR741" s="31"/>
      <c r="VCS741" s="31"/>
      <c r="VCT741" s="31"/>
      <c r="VCU741" s="31"/>
      <c r="VCV741" s="31"/>
      <c r="VCW741" s="31"/>
      <c r="VCX741" s="31"/>
      <c r="VCY741" s="31"/>
      <c r="VCZ741" s="31"/>
      <c r="VDA741" s="31"/>
      <c r="VDB741" s="31"/>
      <c r="VDC741" s="31"/>
      <c r="VDD741" s="31"/>
      <c r="VDE741" s="31"/>
      <c r="VDF741" s="31"/>
      <c r="VDG741" s="31"/>
      <c r="VDH741" s="31"/>
      <c r="VDI741" s="31"/>
      <c r="VDJ741" s="31"/>
      <c r="VDK741" s="31"/>
      <c r="VDL741" s="31"/>
      <c r="VDM741" s="31"/>
      <c r="VDN741" s="31"/>
      <c r="VDO741" s="31"/>
      <c r="VDP741" s="31"/>
      <c r="VDQ741" s="31"/>
      <c r="VDR741" s="31"/>
      <c r="VDS741" s="31"/>
      <c r="VDT741" s="31"/>
      <c r="VDU741" s="31"/>
      <c r="VDV741" s="31"/>
      <c r="VDW741" s="31"/>
      <c r="VDX741" s="31"/>
      <c r="VDY741" s="31"/>
      <c r="VDZ741" s="31"/>
      <c r="VEA741" s="31"/>
      <c r="VEB741" s="31"/>
      <c r="VEC741" s="31"/>
      <c r="VED741" s="31"/>
      <c r="VEE741" s="31"/>
      <c r="VEF741" s="31"/>
      <c r="VEG741" s="31"/>
      <c r="VEH741" s="31"/>
      <c r="VEI741" s="31"/>
      <c r="VEJ741" s="31"/>
      <c r="VEK741" s="31"/>
      <c r="VEL741" s="31"/>
      <c r="VEM741" s="31"/>
      <c r="VEN741" s="31"/>
      <c r="VEO741" s="31"/>
      <c r="VEP741" s="31"/>
      <c r="VEQ741" s="31"/>
      <c r="VER741" s="31"/>
      <c r="VES741" s="31"/>
      <c r="VET741" s="31"/>
      <c r="VEU741" s="31"/>
      <c r="VEV741" s="31"/>
      <c r="VEW741" s="31"/>
      <c r="VEX741" s="31"/>
      <c r="VEY741" s="31"/>
      <c r="VEZ741" s="31"/>
      <c r="VFA741" s="31"/>
      <c r="VFB741" s="31"/>
      <c r="VFC741" s="31"/>
      <c r="VFD741" s="31"/>
      <c r="VFE741" s="31"/>
      <c r="VFF741" s="31"/>
      <c r="VFG741" s="31"/>
      <c r="VFH741" s="31"/>
      <c r="VFI741" s="31"/>
      <c r="VFJ741" s="31"/>
      <c r="VFK741" s="31"/>
      <c r="VFL741" s="31"/>
      <c r="VFM741" s="31"/>
      <c r="VFN741" s="31"/>
      <c r="VFO741" s="31"/>
      <c r="VFP741" s="31"/>
      <c r="VFQ741" s="31"/>
      <c r="VFR741" s="31"/>
      <c r="VFS741" s="31"/>
      <c r="VFT741" s="31"/>
      <c r="VFU741" s="31"/>
      <c r="VFV741" s="31"/>
      <c r="VFW741" s="31"/>
      <c r="VFX741" s="31"/>
      <c r="VFY741" s="31"/>
      <c r="VFZ741" s="31"/>
      <c r="VGA741" s="31"/>
      <c r="VGB741" s="31"/>
      <c r="VGC741" s="31"/>
      <c r="VGD741" s="31"/>
      <c r="VGE741" s="31"/>
      <c r="VGF741" s="31"/>
      <c r="VGG741" s="31"/>
      <c r="VGH741" s="31"/>
      <c r="VGI741" s="31"/>
      <c r="VGJ741" s="31"/>
      <c r="VGK741" s="31"/>
      <c r="VGL741" s="31"/>
      <c r="VGM741" s="31"/>
      <c r="VGN741" s="31"/>
      <c r="VGO741" s="31"/>
      <c r="VGP741" s="31"/>
      <c r="VGQ741" s="31"/>
      <c r="VGR741" s="31"/>
      <c r="VGS741" s="31"/>
      <c r="VGT741" s="31"/>
      <c r="VGU741" s="31"/>
      <c r="VGV741" s="31"/>
      <c r="VGW741" s="31"/>
      <c r="VGX741" s="31"/>
      <c r="VGY741" s="31"/>
      <c r="VGZ741" s="31"/>
      <c r="VHA741" s="31"/>
      <c r="VHB741" s="31"/>
      <c r="VHC741" s="31"/>
      <c r="VHD741" s="31"/>
      <c r="VHE741" s="31"/>
      <c r="VHF741" s="31"/>
      <c r="VHG741" s="31"/>
      <c r="VHH741" s="31"/>
      <c r="VHI741" s="31"/>
      <c r="VHJ741" s="31"/>
      <c r="VHK741" s="31"/>
      <c r="VHL741" s="31"/>
      <c r="VHM741" s="31"/>
      <c r="VHN741" s="31"/>
      <c r="VHO741" s="31"/>
      <c r="VHP741" s="31"/>
      <c r="VHQ741" s="31"/>
      <c r="VHR741" s="31"/>
      <c r="VHS741" s="31"/>
      <c r="VHT741" s="31"/>
      <c r="VHU741" s="31"/>
      <c r="VHV741" s="31"/>
      <c r="VHW741" s="31"/>
      <c r="VHX741" s="31"/>
      <c r="VHY741" s="31"/>
      <c r="VHZ741" s="31"/>
      <c r="VIA741" s="31"/>
      <c r="VIB741" s="31"/>
      <c r="VIC741" s="31"/>
      <c r="VID741" s="31"/>
      <c r="VIE741" s="31"/>
      <c r="VIF741" s="31"/>
      <c r="VIG741" s="31"/>
      <c r="VIH741" s="31"/>
      <c r="VII741" s="31"/>
      <c r="VIJ741" s="31"/>
      <c r="VIK741" s="31"/>
      <c r="VIL741" s="31"/>
      <c r="VIM741" s="31"/>
      <c r="VIN741" s="31"/>
      <c r="VIO741" s="31"/>
      <c r="VIP741" s="31"/>
      <c r="VIQ741" s="31"/>
      <c r="VIR741" s="31"/>
      <c r="VIS741" s="31"/>
      <c r="VIT741" s="31"/>
      <c r="VIU741" s="31"/>
      <c r="VIV741" s="31"/>
      <c r="VIW741" s="31"/>
      <c r="VIX741" s="31"/>
      <c r="VIY741" s="31"/>
      <c r="VIZ741" s="31"/>
      <c r="VJA741" s="31"/>
      <c r="VJB741" s="31"/>
      <c r="VJC741" s="31"/>
      <c r="VJD741" s="31"/>
      <c r="VJE741" s="31"/>
      <c r="VJF741" s="31"/>
      <c r="VJG741" s="31"/>
      <c r="VJH741" s="31"/>
      <c r="VJI741" s="31"/>
      <c r="VJJ741" s="31"/>
      <c r="VJK741" s="31"/>
      <c r="VJL741" s="31"/>
      <c r="VJM741" s="31"/>
      <c r="VJN741" s="31"/>
      <c r="VJO741" s="31"/>
      <c r="VJP741" s="31"/>
      <c r="VJQ741" s="31"/>
      <c r="VJR741" s="31"/>
      <c r="VJS741" s="31"/>
      <c r="VJT741" s="31"/>
      <c r="VJU741" s="31"/>
      <c r="VJV741" s="31"/>
      <c r="VJW741" s="31"/>
      <c r="VJX741" s="31"/>
      <c r="VJY741" s="31"/>
      <c r="VJZ741" s="31"/>
      <c r="VKA741" s="31"/>
      <c r="VKB741" s="31"/>
      <c r="VKC741" s="31"/>
      <c r="VKD741" s="31"/>
      <c r="VKE741" s="31"/>
      <c r="VKF741" s="31"/>
      <c r="VKG741" s="31"/>
      <c r="VKH741" s="31"/>
      <c r="VKI741" s="31"/>
      <c r="VKJ741" s="31"/>
      <c r="VKK741" s="31"/>
      <c r="VKL741" s="31"/>
      <c r="VKM741" s="31"/>
      <c r="VKN741" s="31"/>
      <c r="VKO741" s="31"/>
      <c r="VKP741" s="31"/>
      <c r="VKQ741" s="31"/>
      <c r="VKR741" s="31"/>
      <c r="VKS741" s="31"/>
      <c r="VKT741" s="31"/>
      <c r="VKU741" s="31"/>
      <c r="VKV741" s="31"/>
      <c r="VKW741" s="31"/>
      <c r="VKX741" s="31"/>
      <c r="VKY741" s="31"/>
      <c r="VKZ741" s="31"/>
      <c r="VLA741" s="31"/>
      <c r="VLB741" s="31"/>
      <c r="VLC741" s="31"/>
      <c r="VLD741" s="31"/>
      <c r="VLE741" s="31"/>
      <c r="VLF741" s="31"/>
      <c r="VLG741" s="31"/>
      <c r="VLH741" s="31"/>
      <c r="VLI741" s="31"/>
      <c r="VLJ741" s="31"/>
      <c r="VLK741" s="31"/>
      <c r="VLL741" s="31"/>
      <c r="VLM741" s="31"/>
      <c r="VLN741" s="31"/>
      <c r="VLO741" s="31"/>
      <c r="VLP741" s="31"/>
      <c r="VLQ741" s="31"/>
      <c r="VLR741" s="31"/>
      <c r="VLS741" s="31"/>
      <c r="VLT741" s="31"/>
      <c r="VLU741" s="31"/>
      <c r="VLV741" s="31"/>
      <c r="VLW741" s="31"/>
      <c r="VLX741" s="31"/>
      <c r="VLY741" s="31"/>
      <c r="VLZ741" s="31"/>
      <c r="VMA741" s="31"/>
      <c r="VMB741" s="31"/>
      <c r="VMC741" s="31"/>
      <c r="VMD741" s="31"/>
      <c r="VME741" s="31"/>
      <c r="VMF741" s="31"/>
      <c r="VMG741" s="31"/>
      <c r="VMH741" s="31"/>
      <c r="VMI741" s="31"/>
      <c r="VMJ741" s="31"/>
      <c r="VMK741" s="31"/>
      <c r="VML741" s="31"/>
      <c r="VMM741" s="31"/>
      <c r="VMN741" s="31"/>
      <c r="VMO741" s="31"/>
      <c r="VMP741" s="31"/>
      <c r="VMQ741" s="31"/>
      <c r="VMR741" s="31"/>
      <c r="VMS741" s="31"/>
      <c r="VMT741" s="31"/>
      <c r="VMU741" s="31"/>
      <c r="VMV741" s="31"/>
      <c r="VMW741" s="31"/>
      <c r="VMX741" s="31"/>
      <c r="VMY741" s="31"/>
      <c r="VMZ741" s="31"/>
      <c r="VNA741" s="31"/>
      <c r="VNB741" s="31"/>
      <c r="VNC741" s="31"/>
      <c r="VND741" s="31"/>
      <c r="VNE741" s="31"/>
      <c r="VNF741" s="31"/>
      <c r="VNG741" s="31"/>
      <c r="VNH741" s="31"/>
      <c r="VNI741" s="31"/>
      <c r="VNJ741" s="31"/>
      <c r="VNK741" s="31"/>
      <c r="VNL741" s="31"/>
      <c r="VNM741" s="31"/>
      <c r="VNN741" s="31"/>
      <c r="VNO741" s="31"/>
      <c r="VNP741" s="31"/>
      <c r="VNQ741" s="31"/>
      <c r="VNR741" s="31"/>
      <c r="VNS741" s="31"/>
      <c r="VNT741" s="31"/>
      <c r="VNU741" s="31"/>
      <c r="VNV741" s="31"/>
      <c r="VNW741" s="31"/>
      <c r="VNX741" s="31"/>
      <c r="VNY741" s="31"/>
      <c r="VNZ741" s="31"/>
      <c r="VOA741" s="31"/>
      <c r="VOB741" s="31"/>
      <c r="VOC741" s="31"/>
      <c r="VOD741" s="31"/>
      <c r="VOE741" s="31"/>
      <c r="VOF741" s="31"/>
      <c r="VOG741" s="31"/>
      <c r="VOH741" s="31"/>
      <c r="VOI741" s="31"/>
      <c r="VOJ741" s="31"/>
      <c r="VOK741" s="31"/>
      <c r="VOL741" s="31"/>
      <c r="VOM741" s="31"/>
      <c r="VON741" s="31"/>
      <c r="VOO741" s="31"/>
      <c r="VOP741" s="31"/>
      <c r="VOQ741" s="31"/>
      <c r="VOR741" s="31"/>
      <c r="VOS741" s="31"/>
      <c r="VOT741" s="31"/>
      <c r="VOU741" s="31"/>
      <c r="VOV741" s="31"/>
      <c r="VOW741" s="31"/>
      <c r="VOX741" s="31"/>
      <c r="VOY741" s="31"/>
      <c r="VOZ741" s="31"/>
      <c r="VPA741" s="31"/>
      <c r="VPB741" s="31"/>
      <c r="VPC741" s="31"/>
      <c r="VPD741" s="31"/>
      <c r="VPE741" s="31"/>
      <c r="VPF741" s="31"/>
      <c r="VPG741" s="31"/>
      <c r="VPH741" s="31"/>
      <c r="VPI741" s="31"/>
      <c r="VPJ741" s="31"/>
      <c r="VPK741" s="31"/>
      <c r="VPL741" s="31"/>
      <c r="VPM741" s="31"/>
      <c r="VPN741" s="31"/>
      <c r="VPO741" s="31"/>
      <c r="VPP741" s="31"/>
      <c r="VPQ741" s="31"/>
      <c r="VPR741" s="31"/>
      <c r="VPS741" s="31"/>
      <c r="VPT741" s="31"/>
      <c r="VPU741" s="31"/>
      <c r="VPV741" s="31"/>
      <c r="VPW741" s="31"/>
      <c r="VPX741" s="31"/>
      <c r="VPY741" s="31"/>
      <c r="VPZ741" s="31"/>
      <c r="VQA741" s="31"/>
      <c r="VQB741" s="31"/>
      <c r="VQC741" s="31"/>
      <c r="VQD741" s="31"/>
      <c r="VQE741" s="31"/>
      <c r="VQF741" s="31"/>
      <c r="VQG741" s="31"/>
      <c r="VQH741" s="31"/>
      <c r="VQI741" s="31"/>
      <c r="VQJ741" s="31"/>
      <c r="VQK741" s="31"/>
      <c r="VQL741" s="31"/>
      <c r="VQM741" s="31"/>
      <c r="VQN741" s="31"/>
      <c r="VQO741" s="31"/>
      <c r="VQP741" s="31"/>
      <c r="VQQ741" s="31"/>
      <c r="VQR741" s="31"/>
      <c r="VQS741" s="31"/>
      <c r="VQT741" s="31"/>
      <c r="VQU741" s="31"/>
      <c r="VQV741" s="31"/>
      <c r="VQW741" s="31"/>
      <c r="VQX741" s="31"/>
      <c r="VQY741" s="31"/>
      <c r="VQZ741" s="31"/>
      <c r="VRA741" s="31"/>
      <c r="VRB741" s="31"/>
      <c r="VRC741" s="31"/>
      <c r="VRD741" s="31"/>
      <c r="VRE741" s="31"/>
      <c r="VRF741" s="31"/>
      <c r="VRG741" s="31"/>
      <c r="VRH741" s="31"/>
      <c r="VRI741" s="31"/>
      <c r="VRJ741" s="31"/>
      <c r="VRK741" s="31"/>
      <c r="VRL741" s="31"/>
      <c r="VRM741" s="31"/>
      <c r="VRN741" s="31"/>
      <c r="VRO741" s="31"/>
      <c r="VRP741" s="31"/>
      <c r="VRQ741" s="31"/>
      <c r="VRR741" s="31"/>
      <c r="VRS741" s="31"/>
      <c r="VRT741" s="31"/>
      <c r="VRU741" s="31"/>
      <c r="VRV741" s="31"/>
      <c r="VRW741" s="31"/>
      <c r="VRX741" s="31"/>
      <c r="VRY741" s="31"/>
      <c r="VRZ741" s="31"/>
      <c r="VSA741" s="31"/>
      <c r="VSB741" s="31"/>
      <c r="VSC741" s="31"/>
      <c r="VSD741" s="31"/>
      <c r="VSE741" s="31"/>
      <c r="VSF741" s="31"/>
      <c r="VSG741" s="31"/>
      <c r="VSH741" s="31"/>
      <c r="VSI741" s="31"/>
      <c r="VSJ741" s="31"/>
      <c r="VSK741" s="31"/>
      <c r="VSL741" s="31"/>
      <c r="VSM741" s="31"/>
      <c r="VSN741" s="31"/>
      <c r="VSO741" s="31"/>
      <c r="VSP741" s="31"/>
      <c r="VSQ741" s="31"/>
      <c r="VSR741" s="31"/>
      <c r="VSS741" s="31"/>
      <c r="VST741" s="31"/>
      <c r="VSU741" s="31"/>
      <c r="VSV741" s="31"/>
      <c r="VSW741" s="31"/>
      <c r="VSX741" s="31"/>
      <c r="VSY741" s="31"/>
      <c r="VSZ741" s="31"/>
      <c r="VTA741" s="31"/>
      <c r="VTB741" s="31"/>
      <c r="VTC741" s="31"/>
      <c r="VTD741" s="31"/>
      <c r="VTE741" s="31"/>
      <c r="VTF741" s="31"/>
      <c r="VTG741" s="31"/>
      <c r="VTH741" s="31"/>
      <c r="VTI741" s="31"/>
      <c r="VTJ741" s="31"/>
      <c r="VTK741" s="31"/>
      <c r="VTL741" s="31"/>
      <c r="VTM741" s="31"/>
      <c r="VTN741" s="31"/>
      <c r="VTO741" s="31"/>
      <c r="VTP741" s="31"/>
      <c r="VTQ741" s="31"/>
      <c r="VTR741" s="31"/>
      <c r="VTS741" s="31"/>
      <c r="VTT741" s="31"/>
      <c r="VTU741" s="31"/>
      <c r="VTV741" s="31"/>
      <c r="VTW741" s="31"/>
      <c r="VTX741" s="31"/>
      <c r="VTY741" s="31"/>
      <c r="VTZ741" s="31"/>
      <c r="VUA741" s="31"/>
      <c r="VUB741" s="31"/>
      <c r="VUC741" s="31"/>
      <c r="VUD741" s="31"/>
      <c r="VUE741" s="31"/>
      <c r="VUF741" s="31"/>
      <c r="VUG741" s="31"/>
      <c r="VUH741" s="31"/>
      <c r="VUI741" s="31"/>
      <c r="VUJ741" s="31"/>
      <c r="VUK741" s="31"/>
      <c r="VUL741" s="31"/>
      <c r="VUM741" s="31"/>
      <c r="VUN741" s="31"/>
      <c r="VUO741" s="31"/>
      <c r="VUP741" s="31"/>
      <c r="VUQ741" s="31"/>
      <c r="VUR741" s="31"/>
      <c r="VUS741" s="31"/>
      <c r="VUT741" s="31"/>
      <c r="VUU741" s="31"/>
      <c r="VUV741" s="31"/>
      <c r="VUW741" s="31"/>
      <c r="VUX741" s="31"/>
      <c r="VUY741" s="31"/>
      <c r="VUZ741" s="31"/>
      <c r="VVA741" s="31"/>
      <c r="VVB741" s="31"/>
      <c r="VVC741" s="31"/>
      <c r="VVD741" s="31"/>
      <c r="VVE741" s="31"/>
      <c r="VVF741" s="31"/>
      <c r="VVG741" s="31"/>
      <c r="VVH741" s="31"/>
      <c r="VVI741" s="31"/>
      <c r="VVJ741" s="31"/>
      <c r="VVK741" s="31"/>
      <c r="VVL741" s="31"/>
      <c r="VVM741" s="31"/>
      <c r="VVN741" s="31"/>
      <c r="VVO741" s="31"/>
      <c r="VVP741" s="31"/>
      <c r="VVQ741" s="31"/>
      <c r="VVR741" s="31"/>
      <c r="VVS741" s="31"/>
      <c r="VVT741" s="31"/>
      <c r="VVU741" s="31"/>
      <c r="VVV741" s="31"/>
      <c r="VVW741" s="31"/>
      <c r="VVX741" s="31"/>
      <c r="VVY741" s="31"/>
      <c r="VVZ741" s="31"/>
      <c r="VWA741" s="31"/>
      <c r="VWB741" s="31"/>
      <c r="VWC741" s="31"/>
      <c r="VWD741" s="31"/>
      <c r="VWE741" s="31"/>
      <c r="VWF741" s="31"/>
      <c r="VWG741" s="31"/>
      <c r="VWH741" s="31"/>
      <c r="VWI741" s="31"/>
      <c r="VWJ741" s="31"/>
      <c r="VWK741" s="31"/>
      <c r="VWL741" s="31"/>
      <c r="VWM741" s="31"/>
      <c r="VWN741" s="31"/>
      <c r="VWO741" s="31"/>
      <c r="VWP741" s="31"/>
      <c r="VWQ741" s="31"/>
      <c r="VWR741" s="31"/>
      <c r="VWS741" s="31"/>
      <c r="VWT741" s="31"/>
      <c r="VWU741" s="31"/>
      <c r="VWV741" s="31"/>
      <c r="VWW741" s="31"/>
      <c r="VWX741" s="31"/>
      <c r="VWY741" s="31"/>
      <c r="VWZ741" s="31"/>
      <c r="VXA741" s="31"/>
      <c r="VXB741" s="31"/>
      <c r="VXC741" s="31"/>
      <c r="VXD741" s="31"/>
      <c r="VXE741" s="31"/>
      <c r="VXF741" s="31"/>
      <c r="VXG741" s="31"/>
      <c r="VXH741" s="31"/>
      <c r="VXI741" s="31"/>
      <c r="VXJ741" s="31"/>
      <c r="VXK741" s="31"/>
      <c r="VXL741" s="31"/>
      <c r="VXM741" s="31"/>
      <c r="VXN741" s="31"/>
      <c r="VXO741" s="31"/>
      <c r="VXP741" s="31"/>
      <c r="VXQ741" s="31"/>
      <c r="VXR741" s="31"/>
      <c r="VXS741" s="31"/>
      <c r="VXT741" s="31"/>
      <c r="VXU741" s="31"/>
      <c r="VXV741" s="31"/>
      <c r="VXW741" s="31"/>
      <c r="VXX741" s="31"/>
      <c r="VXY741" s="31"/>
      <c r="VXZ741" s="31"/>
      <c r="VYA741" s="31"/>
      <c r="VYB741" s="31"/>
      <c r="VYC741" s="31"/>
      <c r="VYD741" s="31"/>
      <c r="VYE741" s="31"/>
      <c r="VYF741" s="31"/>
      <c r="VYG741" s="31"/>
      <c r="VYH741" s="31"/>
      <c r="VYI741" s="31"/>
      <c r="VYJ741" s="31"/>
      <c r="VYK741" s="31"/>
      <c r="VYL741" s="31"/>
      <c r="VYM741" s="31"/>
      <c r="VYN741" s="31"/>
      <c r="VYO741" s="31"/>
      <c r="VYP741" s="31"/>
      <c r="VYQ741" s="31"/>
      <c r="VYR741" s="31"/>
      <c r="VYS741" s="31"/>
      <c r="VYT741" s="31"/>
      <c r="VYU741" s="31"/>
      <c r="VYV741" s="31"/>
      <c r="VYW741" s="31"/>
      <c r="VYX741" s="31"/>
      <c r="VYY741" s="31"/>
      <c r="VYZ741" s="31"/>
      <c r="VZA741" s="31"/>
      <c r="VZB741" s="31"/>
      <c r="VZC741" s="31"/>
      <c r="VZD741" s="31"/>
      <c r="VZE741" s="31"/>
      <c r="VZF741" s="31"/>
      <c r="VZG741" s="31"/>
      <c r="VZH741" s="31"/>
      <c r="VZI741" s="31"/>
      <c r="VZJ741" s="31"/>
      <c r="VZK741" s="31"/>
      <c r="VZL741" s="31"/>
      <c r="VZM741" s="31"/>
      <c r="VZN741" s="31"/>
      <c r="VZO741" s="31"/>
      <c r="VZP741" s="31"/>
      <c r="VZQ741" s="31"/>
      <c r="VZR741" s="31"/>
      <c r="VZS741" s="31"/>
      <c r="VZT741" s="31"/>
      <c r="VZU741" s="31"/>
      <c r="VZV741" s="31"/>
      <c r="VZW741" s="31"/>
      <c r="VZX741" s="31"/>
      <c r="VZY741" s="31"/>
      <c r="VZZ741" s="31"/>
      <c r="WAA741" s="31"/>
      <c r="WAB741" s="31"/>
      <c r="WAC741" s="31"/>
      <c r="WAD741" s="31"/>
      <c r="WAE741" s="31"/>
      <c r="WAF741" s="31"/>
      <c r="WAG741" s="31"/>
      <c r="WAH741" s="31"/>
      <c r="WAI741" s="31"/>
      <c r="WAJ741" s="31"/>
      <c r="WAK741" s="31"/>
      <c r="WAL741" s="31"/>
      <c r="WAM741" s="31"/>
      <c r="WAN741" s="31"/>
      <c r="WAO741" s="31"/>
      <c r="WAP741" s="31"/>
      <c r="WAQ741" s="31"/>
      <c r="WAR741" s="31"/>
      <c r="WAS741" s="31"/>
      <c r="WAT741" s="31"/>
      <c r="WAU741" s="31"/>
      <c r="WAV741" s="31"/>
      <c r="WAW741" s="31"/>
      <c r="WAX741" s="31"/>
      <c r="WAY741" s="31"/>
      <c r="WAZ741" s="31"/>
      <c r="WBA741" s="31"/>
      <c r="WBB741" s="31"/>
      <c r="WBC741" s="31"/>
      <c r="WBD741" s="31"/>
      <c r="WBE741" s="31"/>
      <c r="WBF741" s="31"/>
      <c r="WBG741" s="31"/>
      <c r="WBH741" s="31"/>
      <c r="WBI741" s="31"/>
      <c r="WBJ741" s="31"/>
      <c r="WBK741" s="31"/>
      <c r="WBL741" s="31"/>
      <c r="WBM741" s="31"/>
      <c r="WBN741" s="31"/>
      <c r="WBO741" s="31"/>
      <c r="WBP741" s="31"/>
      <c r="WBQ741" s="31"/>
      <c r="WBR741" s="31"/>
      <c r="WBS741" s="31"/>
      <c r="WBT741" s="31"/>
      <c r="WBU741" s="31"/>
      <c r="WBV741" s="31"/>
      <c r="WBW741" s="31"/>
      <c r="WBX741" s="31"/>
      <c r="WBY741" s="31"/>
      <c r="WBZ741" s="31"/>
      <c r="WCA741" s="31"/>
      <c r="WCB741" s="31"/>
      <c r="WCC741" s="31"/>
      <c r="WCD741" s="31"/>
      <c r="WCE741" s="31"/>
      <c r="WCF741" s="31"/>
      <c r="WCG741" s="31"/>
      <c r="WCH741" s="31"/>
      <c r="WCI741" s="31"/>
      <c r="WCJ741" s="31"/>
      <c r="WCK741" s="31"/>
      <c r="WCL741" s="31"/>
      <c r="WCM741" s="31"/>
      <c r="WCN741" s="31"/>
      <c r="WCO741" s="31"/>
      <c r="WCP741" s="31"/>
      <c r="WCQ741" s="31"/>
      <c r="WCR741" s="31"/>
      <c r="WCS741" s="31"/>
      <c r="WCT741" s="31"/>
      <c r="WCU741" s="31"/>
      <c r="WCV741" s="31"/>
      <c r="WCW741" s="31"/>
      <c r="WCX741" s="31"/>
      <c r="WCY741" s="31"/>
      <c r="WCZ741" s="31"/>
      <c r="WDA741" s="31"/>
      <c r="WDB741" s="31"/>
      <c r="WDC741" s="31"/>
      <c r="WDD741" s="31"/>
      <c r="WDE741" s="31"/>
      <c r="WDF741" s="31"/>
      <c r="WDG741" s="31"/>
      <c r="WDH741" s="31"/>
      <c r="WDI741" s="31"/>
      <c r="WDJ741" s="31"/>
      <c r="WDK741" s="31"/>
      <c r="WDL741" s="31"/>
      <c r="WDM741" s="31"/>
      <c r="WDN741" s="31"/>
      <c r="WDO741" s="31"/>
      <c r="WDP741" s="31"/>
      <c r="WDQ741" s="31"/>
      <c r="WDR741" s="31"/>
      <c r="WDS741" s="31"/>
      <c r="WDT741" s="31"/>
      <c r="WDU741" s="31"/>
      <c r="WDV741" s="31"/>
      <c r="WDW741" s="31"/>
      <c r="WDX741" s="31"/>
      <c r="WDY741" s="31"/>
      <c r="WDZ741" s="31"/>
      <c r="WEA741" s="31"/>
      <c r="WEB741" s="31"/>
      <c r="WEC741" s="31"/>
      <c r="WED741" s="31"/>
      <c r="WEE741" s="31"/>
      <c r="WEF741" s="31"/>
      <c r="WEG741" s="31"/>
      <c r="WEH741" s="31"/>
      <c r="WEI741" s="31"/>
      <c r="WEJ741" s="31"/>
      <c r="WEK741" s="31"/>
      <c r="WEL741" s="31"/>
      <c r="WEM741" s="31"/>
      <c r="WEN741" s="31"/>
      <c r="WEO741" s="31"/>
      <c r="WEP741" s="31"/>
      <c r="WEQ741" s="31"/>
      <c r="WER741" s="31"/>
      <c r="WES741" s="31"/>
      <c r="WET741" s="31"/>
      <c r="WEU741" s="31"/>
      <c r="WEV741" s="31"/>
      <c r="WEW741" s="31"/>
      <c r="WEX741" s="31"/>
      <c r="WEY741" s="31"/>
      <c r="WEZ741" s="31"/>
      <c r="WFA741" s="31"/>
      <c r="WFB741" s="31"/>
      <c r="WFC741" s="31"/>
      <c r="WFD741" s="31"/>
      <c r="WFE741" s="31"/>
      <c r="WFF741" s="31"/>
      <c r="WFG741" s="31"/>
      <c r="WFH741" s="31"/>
      <c r="WFI741" s="31"/>
      <c r="WFJ741" s="31"/>
      <c r="WFK741" s="31"/>
      <c r="WFL741" s="31"/>
      <c r="WFM741" s="31"/>
      <c r="WFN741" s="31"/>
      <c r="WFO741" s="31"/>
      <c r="WFP741" s="31"/>
      <c r="WFQ741" s="31"/>
      <c r="WFR741" s="31"/>
      <c r="WFS741" s="31"/>
      <c r="WFT741" s="31"/>
      <c r="WFU741" s="31"/>
      <c r="WFV741" s="31"/>
      <c r="WFW741" s="31"/>
      <c r="WFX741" s="31"/>
      <c r="WFY741" s="31"/>
      <c r="WFZ741" s="31"/>
      <c r="WGA741" s="31"/>
      <c r="WGB741" s="31"/>
      <c r="WGC741" s="31"/>
      <c r="WGD741" s="31"/>
      <c r="WGE741" s="31"/>
      <c r="WGF741" s="31"/>
      <c r="WGG741" s="31"/>
      <c r="WGH741" s="31"/>
      <c r="WGI741" s="31"/>
      <c r="WGJ741" s="31"/>
      <c r="WGK741" s="31"/>
      <c r="WGL741" s="31"/>
      <c r="WGM741" s="31"/>
      <c r="WGN741" s="31"/>
      <c r="WGO741" s="31"/>
      <c r="WGP741" s="31"/>
      <c r="WGQ741" s="31"/>
      <c r="WGR741" s="31"/>
      <c r="WGS741" s="31"/>
      <c r="WGT741" s="31"/>
      <c r="WGU741" s="31"/>
      <c r="WGV741" s="31"/>
      <c r="WGW741" s="31"/>
      <c r="WGX741" s="31"/>
      <c r="WGY741" s="31"/>
      <c r="WGZ741" s="31"/>
      <c r="WHA741" s="31"/>
      <c r="WHB741" s="31"/>
      <c r="WHC741" s="31"/>
      <c r="WHD741" s="31"/>
      <c r="WHE741" s="31"/>
      <c r="WHF741" s="31"/>
      <c r="WHG741" s="31"/>
      <c r="WHH741" s="31"/>
      <c r="WHI741" s="31"/>
      <c r="WHJ741" s="31"/>
      <c r="WHK741" s="31"/>
      <c r="WHL741" s="31"/>
      <c r="WHM741" s="31"/>
      <c r="WHN741" s="31"/>
      <c r="WHO741" s="31"/>
      <c r="WHP741" s="31"/>
      <c r="WHQ741" s="31"/>
      <c r="WHR741" s="31"/>
      <c r="WHS741" s="31"/>
      <c r="WHT741" s="31"/>
      <c r="WHU741" s="31"/>
      <c r="WHV741" s="31"/>
      <c r="WHW741" s="31"/>
      <c r="WHX741" s="31"/>
      <c r="WHY741" s="31"/>
      <c r="WHZ741" s="31"/>
      <c r="WIA741" s="31"/>
      <c r="WIB741" s="31"/>
      <c r="WIC741" s="31"/>
      <c r="WID741" s="31"/>
      <c r="WIE741" s="31"/>
      <c r="WIF741" s="31"/>
      <c r="WIG741" s="31"/>
      <c r="WIH741" s="31"/>
      <c r="WII741" s="31"/>
      <c r="WIJ741" s="31"/>
      <c r="WIK741" s="31"/>
      <c r="WIL741" s="31"/>
      <c r="WIM741" s="31"/>
      <c r="WIN741" s="31"/>
      <c r="WIO741" s="31"/>
      <c r="WIP741" s="31"/>
      <c r="WIQ741" s="31"/>
      <c r="WIR741" s="31"/>
      <c r="WIS741" s="31"/>
      <c r="WIT741" s="31"/>
      <c r="WIU741" s="31"/>
      <c r="WIV741" s="31"/>
      <c r="WIW741" s="31"/>
      <c r="WIX741" s="31"/>
      <c r="WIY741" s="31"/>
      <c r="WIZ741" s="31"/>
      <c r="WJA741" s="31"/>
      <c r="WJB741" s="31"/>
      <c r="WJC741" s="31"/>
      <c r="WJD741" s="31"/>
      <c r="WJE741" s="31"/>
      <c r="WJF741" s="31"/>
      <c r="WJG741" s="31"/>
      <c r="WJH741" s="31"/>
      <c r="WJI741" s="31"/>
      <c r="WJJ741" s="31"/>
      <c r="WJK741" s="31"/>
      <c r="WJL741" s="31"/>
      <c r="WJM741" s="31"/>
      <c r="WJN741" s="31"/>
      <c r="WJO741" s="31"/>
      <c r="WJP741" s="31"/>
      <c r="WJQ741" s="31"/>
      <c r="WJR741" s="31"/>
      <c r="WJS741" s="31"/>
      <c r="WJT741" s="31"/>
      <c r="WJU741" s="31"/>
      <c r="WJV741" s="31"/>
      <c r="WJW741" s="31"/>
      <c r="WJX741" s="31"/>
      <c r="WJY741" s="31"/>
      <c r="WJZ741" s="31"/>
      <c r="WKA741" s="31"/>
      <c r="WKB741" s="31"/>
      <c r="WKC741" s="31"/>
      <c r="WKD741" s="31"/>
      <c r="WKE741" s="31"/>
      <c r="WKF741" s="31"/>
      <c r="WKG741" s="31"/>
      <c r="WKH741" s="31"/>
      <c r="WKI741" s="31"/>
      <c r="WKJ741" s="31"/>
      <c r="WKK741" s="31"/>
      <c r="WKL741" s="31"/>
      <c r="WKM741" s="31"/>
      <c r="WKN741" s="31"/>
      <c r="WKO741" s="31"/>
      <c r="WKP741" s="31"/>
      <c r="WKQ741" s="31"/>
      <c r="WKR741" s="31"/>
      <c r="WKS741" s="31"/>
      <c r="WKT741" s="31"/>
      <c r="WKU741" s="31"/>
      <c r="WKV741" s="31"/>
      <c r="WKW741" s="31"/>
      <c r="WKX741" s="31"/>
      <c r="WKY741" s="31"/>
      <c r="WKZ741" s="31"/>
      <c r="WLA741" s="31"/>
      <c r="WLB741" s="31"/>
      <c r="WLC741" s="31"/>
      <c r="WLD741" s="31"/>
      <c r="WLE741" s="31"/>
      <c r="WLF741" s="31"/>
      <c r="WLG741" s="31"/>
      <c r="WLH741" s="31"/>
      <c r="WLI741" s="31"/>
      <c r="WLJ741" s="31"/>
      <c r="WLK741" s="31"/>
      <c r="WLL741" s="31"/>
      <c r="WLM741" s="31"/>
      <c r="WLN741" s="31"/>
      <c r="WLO741" s="31"/>
      <c r="WLP741" s="31"/>
      <c r="WLQ741" s="31"/>
      <c r="WLR741" s="31"/>
      <c r="WLS741" s="31"/>
      <c r="WLT741" s="31"/>
      <c r="WLU741" s="31"/>
      <c r="WLV741" s="31"/>
      <c r="WLW741" s="31"/>
      <c r="WLX741" s="31"/>
      <c r="WLY741" s="31"/>
      <c r="WLZ741" s="31"/>
      <c r="WMA741" s="31"/>
      <c r="WMB741" s="31"/>
      <c r="WMC741" s="31"/>
      <c r="WMD741" s="31"/>
      <c r="WME741" s="31"/>
      <c r="WMF741" s="31"/>
      <c r="WMG741" s="31"/>
      <c r="WMH741" s="31"/>
      <c r="WMI741" s="31"/>
      <c r="WMJ741" s="31"/>
      <c r="WMK741" s="31"/>
      <c r="WML741" s="31"/>
      <c r="WMM741" s="31"/>
      <c r="WMN741" s="31"/>
      <c r="WMO741" s="31"/>
      <c r="WMP741" s="31"/>
      <c r="WMQ741" s="31"/>
      <c r="WMR741" s="31"/>
      <c r="WMS741" s="31"/>
      <c r="WMT741" s="31"/>
      <c r="WMU741" s="31"/>
      <c r="WMV741" s="31"/>
      <c r="WMW741" s="31"/>
      <c r="WMX741" s="31"/>
      <c r="WMY741" s="31"/>
      <c r="WMZ741" s="31"/>
      <c r="WNA741" s="31"/>
      <c r="WNB741" s="31"/>
      <c r="WNC741" s="31"/>
      <c r="WND741" s="31"/>
      <c r="WNE741" s="31"/>
      <c r="WNF741" s="31"/>
      <c r="WNG741" s="31"/>
      <c r="WNH741" s="31"/>
      <c r="WNI741" s="31"/>
      <c r="WNJ741" s="31"/>
      <c r="WNK741" s="31"/>
      <c r="WNL741" s="31"/>
      <c r="WNM741" s="31"/>
      <c r="WNN741" s="31"/>
      <c r="WNO741" s="31"/>
      <c r="WNP741" s="31"/>
      <c r="WNQ741" s="31"/>
      <c r="WNR741" s="31"/>
      <c r="WNS741" s="31"/>
      <c r="WNT741" s="31"/>
      <c r="WNU741" s="31"/>
      <c r="WNV741" s="31"/>
      <c r="WNW741" s="31"/>
      <c r="WNX741" s="31"/>
      <c r="WNY741" s="31"/>
      <c r="WNZ741" s="31"/>
      <c r="WOA741" s="31"/>
      <c r="WOB741" s="31"/>
      <c r="WOC741" s="31"/>
      <c r="WOD741" s="31"/>
      <c r="WOE741" s="31"/>
      <c r="WOF741" s="31"/>
      <c r="WOG741" s="31"/>
      <c r="WOH741" s="31"/>
      <c r="WOI741" s="31"/>
      <c r="WOJ741" s="31"/>
      <c r="WOK741" s="31"/>
      <c r="WOL741" s="31"/>
      <c r="WOM741" s="31"/>
      <c r="WON741" s="31"/>
      <c r="WOO741" s="31"/>
      <c r="WOP741" s="31"/>
      <c r="WOQ741" s="31"/>
      <c r="WOR741" s="31"/>
      <c r="WOS741" s="31"/>
      <c r="WOT741" s="31"/>
      <c r="WOU741" s="31"/>
      <c r="WOV741" s="31"/>
      <c r="WOW741" s="31"/>
      <c r="WOX741" s="31"/>
      <c r="WOY741" s="31"/>
      <c r="WOZ741" s="31"/>
      <c r="WPA741" s="31"/>
      <c r="WPB741" s="31"/>
      <c r="WPC741" s="31"/>
      <c r="WPD741" s="31"/>
      <c r="WPE741" s="31"/>
      <c r="WPF741" s="31"/>
      <c r="WPG741" s="31"/>
      <c r="WPH741" s="31"/>
      <c r="WPI741" s="31"/>
      <c r="WPJ741" s="31"/>
      <c r="WPK741" s="31"/>
      <c r="WPL741" s="31"/>
      <c r="WPM741" s="31"/>
      <c r="WPN741" s="31"/>
      <c r="WPO741" s="31"/>
      <c r="WPP741" s="31"/>
      <c r="WPQ741" s="31"/>
      <c r="WPR741" s="31"/>
      <c r="WPS741" s="31"/>
      <c r="WPT741" s="31"/>
      <c r="WPU741" s="31"/>
      <c r="WPV741" s="31"/>
      <c r="WPW741" s="31"/>
      <c r="WPX741" s="31"/>
      <c r="WPY741" s="31"/>
      <c r="WPZ741" s="31"/>
      <c r="WQA741" s="31"/>
      <c r="WQB741" s="31"/>
      <c r="WQC741" s="31"/>
      <c r="WQD741" s="31"/>
      <c r="WQE741" s="31"/>
      <c r="WQF741" s="31"/>
      <c r="WQG741" s="31"/>
      <c r="WQH741" s="31"/>
      <c r="WQI741" s="31"/>
      <c r="WQJ741" s="31"/>
      <c r="WQK741" s="31"/>
      <c r="WQL741" s="31"/>
      <c r="WQM741" s="31"/>
      <c r="WQN741" s="31"/>
      <c r="WQO741" s="31"/>
      <c r="WQP741" s="31"/>
      <c r="WQQ741" s="31"/>
      <c r="WQR741" s="31"/>
      <c r="WQS741" s="31"/>
      <c r="WQT741" s="31"/>
      <c r="WQU741" s="31"/>
      <c r="WQV741" s="31"/>
      <c r="WQW741" s="31"/>
      <c r="WQX741" s="31"/>
      <c r="WQY741" s="31"/>
      <c r="WQZ741" s="31"/>
      <c r="WRA741" s="31"/>
      <c r="WRB741" s="31"/>
      <c r="WRC741" s="31"/>
      <c r="WRD741" s="31"/>
      <c r="WRE741" s="31"/>
      <c r="WRF741" s="31"/>
      <c r="WRG741" s="31"/>
      <c r="WRH741" s="31"/>
      <c r="WRI741" s="31"/>
      <c r="WRJ741" s="31"/>
      <c r="WRK741" s="31"/>
      <c r="WRL741" s="31"/>
      <c r="WRM741" s="31"/>
      <c r="WRN741" s="31"/>
      <c r="WRO741" s="31"/>
      <c r="WRP741" s="31"/>
      <c r="WRQ741" s="31"/>
      <c r="WRR741" s="31"/>
      <c r="WRS741" s="31"/>
      <c r="WRT741" s="31"/>
      <c r="WRU741" s="31"/>
      <c r="WRV741" s="31"/>
      <c r="WRW741" s="31"/>
      <c r="WRX741" s="31"/>
      <c r="WRY741" s="31"/>
      <c r="WRZ741" s="31"/>
      <c r="WSA741" s="31"/>
      <c r="WSB741" s="31"/>
      <c r="WSC741" s="31"/>
      <c r="WSD741" s="31"/>
      <c r="WSE741" s="31"/>
      <c r="WSF741" s="31"/>
      <c r="WSG741" s="31"/>
      <c r="WSH741" s="31"/>
      <c r="WSI741" s="31"/>
      <c r="WSJ741" s="31"/>
      <c r="WSK741" s="31"/>
      <c r="WSL741" s="31"/>
      <c r="WSM741" s="31"/>
      <c r="WSN741" s="31"/>
      <c r="WSO741" s="31"/>
      <c r="WSP741" s="31"/>
      <c r="WSQ741" s="31"/>
      <c r="WSR741" s="31"/>
      <c r="WSS741" s="31"/>
      <c r="WST741" s="31"/>
      <c r="WSU741" s="31"/>
      <c r="WSV741" s="31"/>
      <c r="WSW741" s="31"/>
      <c r="WSX741" s="31"/>
      <c r="WSY741" s="31"/>
      <c r="WSZ741" s="31"/>
      <c r="WTA741" s="31"/>
      <c r="WTB741" s="31"/>
      <c r="WTC741" s="31"/>
      <c r="WTD741" s="31"/>
      <c r="WTE741" s="31"/>
      <c r="WTF741" s="31"/>
      <c r="WTG741" s="31"/>
      <c r="WTH741" s="31"/>
      <c r="WTI741" s="31"/>
      <c r="WTJ741" s="31"/>
      <c r="WTK741" s="31"/>
      <c r="WTL741" s="31"/>
      <c r="WTM741" s="31"/>
      <c r="WTN741" s="31"/>
      <c r="WTO741" s="31"/>
      <c r="WTP741" s="31"/>
      <c r="WTQ741" s="31"/>
      <c r="WTR741" s="31"/>
      <c r="WTS741" s="31"/>
      <c r="WTT741" s="31"/>
      <c r="WTU741" s="31"/>
      <c r="WTV741" s="31"/>
      <c r="WTW741" s="31"/>
      <c r="WTX741" s="31"/>
      <c r="WTY741" s="31"/>
      <c r="WTZ741" s="31"/>
      <c r="WUA741" s="31"/>
      <c r="WUB741" s="31"/>
      <c r="WUC741" s="31"/>
      <c r="WUD741" s="31"/>
      <c r="WUE741" s="31"/>
      <c r="WUF741" s="31"/>
      <c r="WUG741" s="31"/>
      <c r="WUH741" s="31"/>
      <c r="WUI741" s="31"/>
      <c r="WUJ741" s="31"/>
      <c r="WUK741" s="31"/>
      <c r="WUL741" s="31"/>
      <c r="WUM741" s="31"/>
      <c r="WUN741" s="31"/>
      <c r="WUO741" s="31"/>
      <c r="WUP741" s="31"/>
      <c r="WUQ741" s="31"/>
      <c r="WUR741" s="31"/>
      <c r="WUS741" s="31"/>
      <c r="WUT741" s="31"/>
      <c r="WUU741" s="31"/>
      <c r="WUV741" s="31"/>
      <c r="WUW741" s="31"/>
      <c r="WUX741" s="31"/>
      <c r="WUY741" s="31"/>
      <c r="WUZ741" s="31"/>
      <c r="WVA741" s="31"/>
      <c r="WVB741" s="31"/>
      <c r="WVC741" s="31"/>
      <c r="WVD741" s="31"/>
      <c r="WVE741" s="31"/>
      <c r="WVF741" s="31"/>
      <c r="WVG741" s="31"/>
      <c r="WVH741" s="31"/>
      <c r="WVI741" s="31"/>
      <c r="WVJ741" s="31"/>
      <c r="WVK741" s="31"/>
      <c r="WVL741" s="31"/>
      <c r="WVM741" s="31"/>
      <c r="WVN741" s="31"/>
      <c r="WVO741" s="31"/>
      <c r="WVP741" s="31"/>
      <c r="WVQ741" s="31"/>
      <c r="WVR741" s="31"/>
      <c r="WVS741" s="31"/>
    </row>
    <row r="742" spans="1:16139" s="70" customFormat="1" hidden="1">
      <c r="A742" s="168"/>
      <c r="B742" s="169"/>
      <c r="C742" s="170"/>
      <c r="D742" s="173">
        <f t="shared" si="248"/>
        <v>10534.535501000006</v>
      </c>
      <c r="E742" s="173">
        <f t="shared" si="248"/>
        <v>451.1439009999998</v>
      </c>
      <c r="F742" s="173">
        <f t="shared" si="248"/>
        <v>6.3428599999999991</v>
      </c>
      <c r="G742" s="173">
        <f t="shared" si="248"/>
        <v>955.07818000000009</v>
      </c>
      <c r="H742" s="173">
        <f t="shared" si="248"/>
        <v>9121.9705599999998</v>
      </c>
      <c r="I742" s="173">
        <f t="shared" si="248"/>
        <v>0</v>
      </c>
      <c r="J742" s="32"/>
      <c r="K742" s="161">
        <f t="shared" ref="K742:K743" si="249">I742+H742+G742+F742+E742</f>
        <v>10534.535501</v>
      </c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H742" s="3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31"/>
      <c r="BH742" s="31"/>
      <c r="BI742" s="31"/>
      <c r="BJ742" s="31"/>
      <c r="BK742" s="31"/>
      <c r="BL742" s="31"/>
      <c r="BM742" s="31"/>
      <c r="BN742" s="31"/>
      <c r="BO742" s="31"/>
      <c r="BP742" s="31"/>
      <c r="BQ742" s="31"/>
      <c r="BR742" s="31"/>
      <c r="BS742" s="31"/>
      <c r="BT742" s="31"/>
      <c r="BU742" s="31"/>
      <c r="BV742" s="31"/>
      <c r="BW742" s="31"/>
      <c r="BX742" s="31"/>
      <c r="BY742" s="31"/>
      <c r="BZ742" s="31"/>
      <c r="CA742" s="31"/>
      <c r="CB742" s="31"/>
      <c r="CC742" s="31"/>
      <c r="CD742" s="31"/>
      <c r="CE742" s="31"/>
      <c r="CF742" s="31"/>
      <c r="CG742" s="31"/>
      <c r="CH742" s="31"/>
      <c r="CI742" s="31"/>
      <c r="CJ742" s="31"/>
      <c r="CK742" s="31"/>
      <c r="CL742" s="31"/>
      <c r="CM742" s="31"/>
      <c r="CN742" s="31"/>
      <c r="CO742" s="31"/>
      <c r="CP742" s="31"/>
      <c r="CQ742" s="31"/>
      <c r="CR742" s="31"/>
      <c r="CS742" s="31"/>
      <c r="CT742" s="31"/>
      <c r="CU742" s="31"/>
      <c r="CV742" s="31"/>
      <c r="CW742" s="31"/>
      <c r="CX742" s="31"/>
      <c r="CY742" s="31"/>
      <c r="CZ742" s="31"/>
      <c r="DA742" s="31"/>
      <c r="DB742" s="31"/>
      <c r="DC742" s="31"/>
      <c r="DD742" s="31"/>
      <c r="DE742" s="31"/>
      <c r="DF742" s="31"/>
      <c r="DG742" s="31"/>
      <c r="DH742" s="31"/>
      <c r="DI742" s="31"/>
      <c r="DJ742" s="31"/>
      <c r="DK742" s="31"/>
      <c r="DL742" s="31"/>
      <c r="DM742" s="31"/>
      <c r="DN742" s="31"/>
      <c r="DO742" s="31"/>
      <c r="DP742" s="31"/>
      <c r="DQ742" s="31"/>
      <c r="DR742" s="31"/>
      <c r="DS742" s="31"/>
      <c r="DT742" s="31"/>
      <c r="DU742" s="31"/>
      <c r="DV742" s="31"/>
      <c r="DW742" s="31"/>
      <c r="DX742" s="31"/>
      <c r="DY742" s="31"/>
      <c r="DZ742" s="31"/>
      <c r="EA742" s="31"/>
      <c r="EB742" s="31"/>
      <c r="EC742" s="31"/>
      <c r="ED742" s="31"/>
      <c r="EE742" s="31"/>
      <c r="EF742" s="31"/>
      <c r="EG742" s="31"/>
      <c r="EH742" s="31"/>
      <c r="EI742" s="31"/>
      <c r="EJ742" s="31"/>
      <c r="EK742" s="31"/>
      <c r="EL742" s="31"/>
      <c r="EM742" s="31"/>
      <c r="EN742" s="31"/>
      <c r="EO742" s="31"/>
      <c r="EP742" s="31"/>
      <c r="EQ742" s="31"/>
      <c r="ER742" s="31"/>
      <c r="ES742" s="31"/>
      <c r="ET742" s="31"/>
      <c r="EU742" s="31"/>
      <c r="EV742" s="31"/>
      <c r="EW742" s="31"/>
      <c r="EX742" s="31"/>
      <c r="EY742" s="31"/>
      <c r="EZ742" s="31"/>
      <c r="FA742" s="31"/>
      <c r="FB742" s="31"/>
      <c r="FC742" s="31"/>
      <c r="FD742" s="31"/>
      <c r="FE742" s="31"/>
      <c r="FF742" s="31"/>
      <c r="FG742" s="31"/>
      <c r="FH742" s="31"/>
      <c r="FI742" s="31"/>
      <c r="FJ742" s="31"/>
      <c r="FK742" s="31"/>
      <c r="FL742" s="31"/>
      <c r="FM742" s="31"/>
      <c r="FN742" s="31"/>
      <c r="FO742" s="31"/>
      <c r="FP742" s="31"/>
      <c r="FQ742" s="31"/>
      <c r="FR742" s="31"/>
      <c r="FS742" s="31"/>
      <c r="FT742" s="31"/>
      <c r="FU742" s="31"/>
      <c r="FV742" s="31"/>
      <c r="FW742" s="31"/>
      <c r="FX742" s="31"/>
      <c r="FY742" s="31"/>
      <c r="FZ742" s="31"/>
      <c r="GA742" s="31"/>
      <c r="GB742" s="31"/>
      <c r="GC742" s="31"/>
      <c r="GD742" s="31"/>
      <c r="GE742" s="31"/>
      <c r="GF742" s="31"/>
      <c r="GG742" s="31"/>
      <c r="GH742" s="31"/>
      <c r="GI742" s="31"/>
      <c r="GJ742" s="31"/>
      <c r="GK742" s="31"/>
      <c r="GL742" s="31"/>
      <c r="GM742" s="31"/>
      <c r="GN742" s="31"/>
      <c r="GO742" s="31"/>
      <c r="GP742" s="31"/>
      <c r="GQ742" s="31"/>
      <c r="GR742" s="31"/>
      <c r="GS742" s="31"/>
      <c r="GT742" s="31"/>
      <c r="GU742" s="31"/>
      <c r="GV742" s="31"/>
      <c r="GW742" s="31"/>
      <c r="GX742" s="31"/>
      <c r="GY742" s="31"/>
      <c r="GZ742" s="31"/>
      <c r="HA742" s="31"/>
      <c r="HB742" s="31"/>
      <c r="HC742" s="31"/>
      <c r="HD742" s="31"/>
      <c r="HE742" s="31"/>
      <c r="HF742" s="31"/>
      <c r="HG742" s="31"/>
      <c r="HH742" s="31"/>
      <c r="HI742" s="31"/>
      <c r="HJ742" s="31"/>
      <c r="HK742" s="31"/>
      <c r="HL742" s="31"/>
      <c r="HM742" s="31"/>
      <c r="HN742" s="31"/>
      <c r="HO742" s="31"/>
      <c r="HP742" s="31"/>
      <c r="HQ742" s="31"/>
      <c r="HR742" s="31"/>
      <c r="HS742" s="31"/>
      <c r="HT742" s="31"/>
      <c r="HU742" s="31"/>
      <c r="HV742" s="31"/>
      <c r="HW742" s="31"/>
      <c r="HX742" s="31"/>
      <c r="HY742" s="31"/>
      <c r="HZ742" s="31"/>
      <c r="IA742" s="31"/>
      <c r="IB742" s="31"/>
      <c r="IC742" s="31"/>
      <c r="ID742" s="31"/>
      <c r="IE742" s="31"/>
      <c r="IF742" s="31"/>
      <c r="IG742" s="31"/>
      <c r="IH742" s="31"/>
      <c r="II742" s="31"/>
      <c r="IJ742" s="31"/>
      <c r="IK742" s="31"/>
      <c r="IL742" s="31"/>
      <c r="IM742" s="31"/>
      <c r="IN742" s="31"/>
      <c r="IO742" s="31"/>
      <c r="IP742" s="31"/>
      <c r="IQ742" s="31"/>
      <c r="IR742" s="31"/>
      <c r="IS742" s="31"/>
      <c r="IT742" s="31"/>
      <c r="IU742" s="31"/>
      <c r="IV742" s="31"/>
      <c r="IW742" s="31"/>
      <c r="IX742" s="31"/>
      <c r="IY742" s="31"/>
      <c r="IZ742" s="31"/>
      <c r="JA742" s="31"/>
      <c r="JB742" s="31"/>
      <c r="JC742" s="31"/>
      <c r="JD742" s="31"/>
      <c r="JE742" s="31"/>
      <c r="JF742" s="31"/>
      <c r="JG742" s="31"/>
      <c r="JH742" s="31"/>
      <c r="JI742" s="31"/>
      <c r="JJ742" s="31"/>
      <c r="JK742" s="31"/>
      <c r="JL742" s="31"/>
      <c r="JM742" s="31"/>
      <c r="JN742" s="31"/>
      <c r="JO742" s="31"/>
      <c r="JP742" s="31"/>
      <c r="JQ742" s="31"/>
      <c r="JR742" s="31"/>
      <c r="JS742" s="31"/>
      <c r="JT742" s="31"/>
      <c r="JU742" s="31"/>
      <c r="JV742" s="31"/>
      <c r="JW742" s="31"/>
      <c r="JX742" s="31"/>
      <c r="JY742" s="31"/>
      <c r="JZ742" s="31"/>
      <c r="KA742" s="31"/>
      <c r="KB742" s="31"/>
      <c r="KC742" s="31"/>
      <c r="KD742" s="31"/>
      <c r="KE742" s="31"/>
      <c r="KF742" s="31"/>
      <c r="KG742" s="31"/>
      <c r="KH742" s="31"/>
      <c r="KI742" s="31"/>
      <c r="KJ742" s="31"/>
      <c r="KK742" s="31"/>
      <c r="KL742" s="31"/>
      <c r="KM742" s="31"/>
      <c r="KN742" s="31"/>
      <c r="KO742" s="31"/>
      <c r="KP742" s="31"/>
      <c r="KQ742" s="31"/>
      <c r="KR742" s="31"/>
      <c r="KS742" s="31"/>
      <c r="KT742" s="31"/>
      <c r="KU742" s="31"/>
      <c r="KV742" s="31"/>
      <c r="KW742" s="31"/>
      <c r="KX742" s="31"/>
      <c r="KY742" s="31"/>
      <c r="KZ742" s="31"/>
      <c r="LA742" s="31"/>
      <c r="LB742" s="31"/>
      <c r="LC742" s="31"/>
      <c r="LD742" s="31"/>
      <c r="LE742" s="31"/>
      <c r="LF742" s="31"/>
      <c r="LG742" s="31"/>
      <c r="LH742" s="31"/>
      <c r="LI742" s="31"/>
      <c r="LJ742" s="31"/>
      <c r="LK742" s="31"/>
      <c r="LL742" s="31"/>
      <c r="LM742" s="31"/>
      <c r="LN742" s="31"/>
      <c r="LO742" s="31"/>
      <c r="LP742" s="31"/>
      <c r="LQ742" s="31"/>
      <c r="LR742" s="31"/>
      <c r="LS742" s="31"/>
      <c r="LT742" s="31"/>
      <c r="LU742" s="31"/>
      <c r="LV742" s="31"/>
      <c r="LW742" s="31"/>
      <c r="LX742" s="31"/>
      <c r="LY742" s="31"/>
      <c r="LZ742" s="31"/>
      <c r="MA742" s="31"/>
      <c r="MB742" s="31"/>
      <c r="MC742" s="31"/>
      <c r="MD742" s="31"/>
      <c r="ME742" s="31"/>
      <c r="MF742" s="31"/>
      <c r="MG742" s="31"/>
      <c r="MH742" s="31"/>
      <c r="MI742" s="31"/>
      <c r="MJ742" s="31"/>
      <c r="MK742" s="31"/>
      <c r="ML742" s="31"/>
      <c r="MM742" s="31"/>
      <c r="MN742" s="31"/>
      <c r="MO742" s="31"/>
      <c r="MP742" s="31"/>
      <c r="MQ742" s="31"/>
      <c r="MR742" s="31"/>
      <c r="MS742" s="31"/>
      <c r="MT742" s="31"/>
      <c r="MU742" s="31"/>
      <c r="MV742" s="31"/>
      <c r="MW742" s="31"/>
      <c r="MX742" s="31"/>
      <c r="MY742" s="31"/>
      <c r="MZ742" s="31"/>
      <c r="NA742" s="31"/>
      <c r="NB742" s="31"/>
      <c r="NC742" s="31"/>
      <c r="ND742" s="31"/>
      <c r="NE742" s="31"/>
      <c r="NF742" s="31"/>
      <c r="NG742" s="31"/>
      <c r="NH742" s="31"/>
      <c r="NI742" s="31"/>
      <c r="NJ742" s="31"/>
      <c r="NK742" s="31"/>
      <c r="NL742" s="31"/>
      <c r="NM742" s="31"/>
      <c r="NN742" s="31"/>
      <c r="NO742" s="31"/>
      <c r="NP742" s="31"/>
      <c r="NQ742" s="31"/>
      <c r="NR742" s="31"/>
      <c r="NS742" s="31"/>
      <c r="NT742" s="31"/>
      <c r="NU742" s="31"/>
      <c r="NV742" s="31"/>
      <c r="NW742" s="31"/>
      <c r="NX742" s="31"/>
      <c r="NY742" s="31"/>
      <c r="NZ742" s="31"/>
      <c r="OA742" s="31"/>
      <c r="OB742" s="31"/>
      <c r="OC742" s="31"/>
      <c r="OD742" s="31"/>
      <c r="OE742" s="31"/>
      <c r="OF742" s="31"/>
      <c r="OG742" s="31"/>
      <c r="OH742" s="31"/>
      <c r="OI742" s="31"/>
      <c r="OJ742" s="31"/>
      <c r="OK742" s="31"/>
      <c r="OL742" s="31"/>
      <c r="OM742" s="31"/>
      <c r="ON742" s="31"/>
      <c r="OO742" s="31"/>
      <c r="OP742" s="31"/>
      <c r="OQ742" s="31"/>
      <c r="OR742" s="31"/>
      <c r="OS742" s="31"/>
      <c r="OT742" s="31"/>
      <c r="OU742" s="31"/>
      <c r="OV742" s="31"/>
      <c r="OW742" s="31"/>
      <c r="OX742" s="31"/>
      <c r="OY742" s="31"/>
      <c r="OZ742" s="31"/>
      <c r="PA742" s="31"/>
      <c r="PB742" s="31"/>
      <c r="PC742" s="31"/>
      <c r="PD742" s="31"/>
      <c r="PE742" s="31"/>
      <c r="PF742" s="31"/>
      <c r="PG742" s="31"/>
      <c r="PH742" s="31"/>
      <c r="PI742" s="31"/>
      <c r="PJ742" s="31"/>
      <c r="PK742" s="31"/>
      <c r="PL742" s="31"/>
      <c r="PM742" s="31"/>
      <c r="PN742" s="31"/>
      <c r="PO742" s="31"/>
      <c r="PP742" s="31"/>
      <c r="PQ742" s="31"/>
      <c r="PR742" s="31"/>
      <c r="PS742" s="31"/>
      <c r="PT742" s="31"/>
      <c r="PU742" s="31"/>
      <c r="PV742" s="31"/>
      <c r="PW742" s="31"/>
      <c r="PX742" s="31"/>
      <c r="PY742" s="31"/>
      <c r="PZ742" s="31"/>
      <c r="QA742" s="31"/>
      <c r="QB742" s="31"/>
      <c r="QC742" s="31"/>
      <c r="QD742" s="31"/>
      <c r="QE742" s="31"/>
      <c r="QF742" s="31"/>
      <c r="QG742" s="31"/>
      <c r="QH742" s="31"/>
      <c r="QI742" s="31"/>
      <c r="QJ742" s="31"/>
      <c r="QK742" s="31"/>
      <c r="QL742" s="31"/>
      <c r="QM742" s="31"/>
      <c r="QN742" s="31"/>
      <c r="QO742" s="31"/>
      <c r="QP742" s="31"/>
      <c r="QQ742" s="31"/>
      <c r="QR742" s="31"/>
      <c r="QS742" s="31"/>
      <c r="QT742" s="31"/>
      <c r="QU742" s="31"/>
      <c r="QV742" s="31"/>
      <c r="QW742" s="31"/>
      <c r="QX742" s="31"/>
      <c r="QY742" s="31"/>
      <c r="QZ742" s="31"/>
      <c r="RA742" s="31"/>
      <c r="RB742" s="31"/>
      <c r="RC742" s="31"/>
      <c r="RD742" s="31"/>
      <c r="RE742" s="31"/>
      <c r="RF742" s="31"/>
      <c r="RG742" s="31"/>
      <c r="RH742" s="31"/>
      <c r="RI742" s="31"/>
      <c r="RJ742" s="31"/>
      <c r="RK742" s="31"/>
      <c r="RL742" s="31"/>
      <c r="RM742" s="31"/>
      <c r="RN742" s="31"/>
      <c r="RO742" s="31"/>
      <c r="RP742" s="31"/>
      <c r="RQ742" s="31"/>
      <c r="RR742" s="31"/>
      <c r="RS742" s="31"/>
      <c r="RT742" s="31"/>
      <c r="RU742" s="31"/>
      <c r="RV742" s="31"/>
      <c r="RW742" s="31"/>
      <c r="RX742" s="31"/>
      <c r="RY742" s="31"/>
      <c r="RZ742" s="31"/>
      <c r="SA742" s="31"/>
      <c r="SB742" s="31"/>
      <c r="SC742" s="31"/>
      <c r="SD742" s="31"/>
      <c r="SE742" s="31"/>
      <c r="SF742" s="31"/>
      <c r="SG742" s="31"/>
      <c r="SH742" s="31"/>
      <c r="SI742" s="31"/>
      <c r="SJ742" s="31"/>
      <c r="SK742" s="31"/>
      <c r="SL742" s="31"/>
      <c r="SM742" s="31"/>
      <c r="SN742" s="31"/>
      <c r="SO742" s="31"/>
      <c r="SP742" s="31"/>
      <c r="SQ742" s="31"/>
      <c r="SR742" s="31"/>
      <c r="SS742" s="31"/>
      <c r="ST742" s="31"/>
      <c r="SU742" s="31"/>
      <c r="SV742" s="31"/>
      <c r="SW742" s="31"/>
      <c r="SX742" s="31"/>
      <c r="SY742" s="31"/>
      <c r="SZ742" s="31"/>
      <c r="TA742" s="31"/>
      <c r="TB742" s="31"/>
      <c r="TC742" s="31"/>
      <c r="TD742" s="31"/>
      <c r="TE742" s="31"/>
      <c r="TF742" s="31"/>
      <c r="TG742" s="31"/>
      <c r="TH742" s="31"/>
      <c r="TI742" s="31"/>
      <c r="TJ742" s="31"/>
      <c r="TK742" s="31"/>
      <c r="TL742" s="31"/>
      <c r="TM742" s="31"/>
      <c r="TN742" s="31"/>
      <c r="TO742" s="31"/>
      <c r="TP742" s="31"/>
      <c r="TQ742" s="31"/>
      <c r="TR742" s="31"/>
      <c r="TS742" s="31"/>
      <c r="TT742" s="31"/>
      <c r="TU742" s="31"/>
      <c r="TV742" s="31"/>
      <c r="TW742" s="31"/>
      <c r="TX742" s="31"/>
      <c r="TY742" s="31"/>
      <c r="TZ742" s="31"/>
      <c r="UA742" s="31"/>
      <c r="UB742" s="31"/>
      <c r="UC742" s="31"/>
      <c r="UD742" s="31"/>
      <c r="UE742" s="31"/>
      <c r="UF742" s="31"/>
      <c r="UG742" s="31"/>
      <c r="UH742" s="31"/>
      <c r="UI742" s="31"/>
      <c r="UJ742" s="31"/>
      <c r="UK742" s="31"/>
      <c r="UL742" s="31"/>
      <c r="UM742" s="31"/>
      <c r="UN742" s="31"/>
      <c r="UO742" s="31"/>
      <c r="UP742" s="31"/>
      <c r="UQ742" s="31"/>
      <c r="UR742" s="31"/>
      <c r="US742" s="31"/>
      <c r="UT742" s="31"/>
      <c r="UU742" s="31"/>
      <c r="UV742" s="31"/>
      <c r="UW742" s="31"/>
      <c r="UX742" s="31"/>
      <c r="UY742" s="31"/>
      <c r="UZ742" s="31"/>
      <c r="VA742" s="31"/>
      <c r="VB742" s="31"/>
      <c r="VC742" s="31"/>
      <c r="VD742" s="31"/>
      <c r="VE742" s="31"/>
      <c r="VF742" s="31"/>
      <c r="VG742" s="31"/>
      <c r="VH742" s="31"/>
      <c r="VI742" s="31"/>
      <c r="VJ742" s="31"/>
      <c r="VK742" s="31"/>
      <c r="VL742" s="31"/>
      <c r="VM742" s="31"/>
      <c r="VN742" s="31"/>
      <c r="VO742" s="31"/>
      <c r="VP742" s="31"/>
      <c r="VQ742" s="31"/>
      <c r="VR742" s="31"/>
      <c r="VS742" s="31"/>
      <c r="VT742" s="31"/>
      <c r="VU742" s="31"/>
      <c r="VV742" s="31"/>
      <c r="VW742" s="31"/>
      <c r="VX742" s="31"/>
      <c r="VY742" s="31"/>
      <c r="VZ742" s="31"/>
      <c r="WA742" s="31"/>
      <c r="WB742" s="31"/>
      <c r="WC742" s="31"/>
      <c r="WD742" s="31"/>
      <c r="WE742" s="31"/>
      <c r="WF742" s="31"/>
      <c r="WG742" s="31"/>
      <c r="WH742" s="31"/>
      <c r="WI742" s="31"/>
      <c r="WJ742" s="31"/>
      <c r="WK742" s="31"/>
      <c r="WL742" s="31"/>
      <c r="WM742" s="31"/>
      <c r="WN742" s="31"/>
      <c r="WO742" s="31"/>
      <c r="WP742" s="31"/>
      <c r="WQ742" s="31"/>
      <c r="WR742" s="31"/>
      <c r="WS742" s="31"/>
      <c r="WT742" s="31"/>
      <c r="WU742" s="31"/>
      <c r="WV742" s="31"/>
      <c r="WW742" s="31"/>
      <c r="WX742" s="31"/>
      <c r="WY742" s="31"/>
      <c r="WZ742" s="31"/>
      <c r="XA742" s="31"/>
      <c r="XB742" s="31"/>
      <c r="XC742" s="31"/>
      <c r="XD742" s="31"/>
      <c r="XE742" s="31"/>
      <c r="XF742" s="31"/>
      <c r="XG742" s="31"/>
      <c r="XH742" s="31"/>
      <c r="XI742" s="31"/>
      <c r="XJ742" s="31"/>
      <c r="XK742" s="31"/>
      <c r="XL742" s="31"/>
      <c r="XM742" s="31"/>
      <c r="XN742" s="31"/>
      <c r="XO742" s="31"/>
      <c r="XP742" s="31"/>
      <c r="XQ742" s="31"/>
      <c r="XR742" s="31"/>
      <c r="XS742" s="31"/>
      <c r="XT742" s="31"/>
      <c r="XU742" s="31"/>
      <c r="XV742" s="31"/>
      <c r="XW742" s="31"/>
      <c r="XX742" s="31"/>
      <c r="XY742" s="31"/>
      <c r="XZ742" s="31"/>
      <c r="YA742" s="31"/>
      <c r="YB742" s="31"/>
      <c r="YC742" s="31"/>
      <c r="YD742" s="31"/>
      <c r="YE742" s="31"/>
      <c r="YF742" s="31"/>
      <c r="YG742" s="31"/>
      <c r="YH742" s="31"/>
      <c r="YI742" s="31"/>
      <c r="YJ742" s="31"/>
      <c r="YK742" s="31"/>
      <c r="YL742" s="31"/>
      <c r="YM742" s="31"/>
      <c r="YN742" s="31"/>
      <c r="YO742" s="31"/>
      <c r="YP742" s="31"/>
      <c r="YQ742" s="31"/>
      <c r="YR742" s="31"/>
      <c r="YS742" s="31"/>
      <c r="YT742" s="31"/>
      <c r="YU742" s="31"/>
      <c r="YV742" s="31"/>
      <c r="YW742" s="31"/>
      <c r="YX742" s="31"/>
      <c r="YY742" s="31"/>
      <c r="YZ742" s="31"/>
      <c r="ZA742" s="31"/>
      <c r="ZB742" s="31"/>
      <c r="ZC742" s="31"/>
      <c r="ZD742" s="31"/>
      <c r="ZE742" s="31"/>
      <c r="ZF742" s="31"/>
      <c r="ZG742" s="31"/>
      <c r="ZH742" s="31"/>
      <c r="ZI742" s="31"/>
      <c r="ZJ742" s="31"/>
      <c r="ZK742" s="31"/>
      <c r="ZL742" s="31"/>
      <c r="ZM742" s="31"/>
      <c r="ZN742" s="31"/>
      <c r="ZO742" s="31"/>
      <c r="ZP742" s="31"/>
      <c r="ZQ742" s="31"/>
      <c r="ZR742" s="31"/>
      <c r="ZS742" s="31"/>
      <c r="ZT742" s="31"/>
      <c r="ZU742" s="31"/>
      <c r="ZV742" s="31"/>
      <c r="ZW742" s="31"/>
      <c r="ZX742" s="31"/>
      <c r="ZY742" s="31"/>
      <c r="ZZ742" s="31"/>
      <c r="AAA742" s="31"/>
      <c r="AAB742" s="31"/>
      <c r="AAC742" s="31"/>
      <c r="AAD742" s="31"/>
      <c r="AAE742" s="31"/>
      <c r="AAF742" s="31"/>
      <c r="AAG742" s="31"/>
      <c r="AAH742" s="31"/>
      <c r="AAI742" s="31"/>
      <c r="AAJ742" s="31"/>
      <c r="AAK742" s="31"/>
      <c r="AAL742" s="31"/>
      <c r="AAM742" s="31"/>
      <c r="AAN742" s="31"/>
      <c r="AAO742" s="31"/>
      <c r="AAP742" s="31"/>
      <c r="AAQ742" s="31"/>
      <c r="AAR742" s="31"/>
      <c r="AAS742" s="31"/>
      <c r="AAT742" s="31"/>
      <c r="AAU742" s="31"/>
      <c r="AAV742" s="31"/>
      <c r="AAW742" s="31"/>
      <c r="AAX742" s="31"/>
      <c r="AAY742" s="31"/>
      <c r="AAZ742" s="31"/>
      <c r="ABA742" s="31"/>
      <c r="ABB742" s="31"/>
      <c r="ABC742" s="31"/>
      <c r="ABD742" s="31"/>
      <c r="ABE742" s="31"/>
      <c r="ABF742" s="31"/>
      <c r="ABG742" s="31"/>
      <c r="ABH742" s="31"/>
      <c r="ABI742" s="31"/>
      <c r="ABJ742" s="31"/>
      <c r="ABK742" s="31"/>
      <c r="ABL742" s="31"/>
      <c r="ABM742" s="31"/>
      <c r="ABN742" s="31"/>
      <c r="ABO742" s="31"/>
      <c r="ABP742" s="31"/>
      <c r="ABQ742" s="31"/>
      <c r="ABR742" s="31"/>
      <c r="ABS742" s="31"/>
      <c r="ABT742" s="31"/>
      <c r="ABU742" s="31"/>
      <c r="ABV742" s="31"/>
      <c r="ABW742" s="31"/>
      <c r="ABX742" s="31"/>
      <c r="ABY742" s="31"/>
      <c r="ABZ742" s="31"/>
      <c r="ACA742" s="31"/>
      <c r="ACB742" s="31"/>
      <c r="ACC742" s="31"/>
      <c r="ACD742" s="31"/>
      <c r="ACE742" s="31"/>
      <c r="ACF742" s="31"/>
      <c r="ACG742" s="31"/>
      <c r="ACH742" s="31"/>
      <c r="ACI742" s="31"/>
      <c r="ACJ742" s="31"/>
      <c r="ACK742" s="31"/>
      <c r="ACL742" s="31"/>
      <c r="ACM742" s="31"/>
      <c r="ACN742" s="31"/>
      <c r="ACO742" s="31"/>
      <c r="ACP742" s="31"/>
      <c r="ACQ742" s="31"/>
      <c r="ACR742" s="31"/>
      <c r="ACS742" s="31"/>
      <c r="ACT742" s="31"/>
      <c r="ACU742" s="31"/>
      <c r="ACV742" s="31"/>
      <c r="ACW742" s="31"/>
      <c r="ACX742" s="31"/>
      <c r="ACY742" s="31"/>
      <c r="ACZ742" s="31"/>
      <c r="ADA742" s="31"/>
      <c r="ADB742" s="31"/>
      <c r="ADC742" s="31"/>
      <c r="ADD742" s="31"/>
      <c r="ADE742" s="31"/>
      <c r="ADF742" s="31"/>
      <c r="ADG742" s="31"/>
      <c r="ADH742" s="31"/>
      <c r="ADI742" s="31"/>
      <c r="ADJ742" s="31"/>
      <c r="ADK742" s="31"/>
      <c r="ADL742" s="31"/>
      <c r="ADM742" s="31"/>
      <c r="ADN742" s="31"/>
      <c r="ADO742" s="31"/>
      <c r="ADP742" s="31"/>
      <c r="ADQ742" s="31"/>
      <c r="ADR742" s="31"/>
      <c r="ADS742" s="31"/>
      <c r="ADT742" s="31"/>
      <c r="ADU742" s="31"/>
      <c r="ADV742" s="31"/>
      <c r="ADW742" s="31"/>
      <c r="ADX742" s="31"/>
      <c r="ADY742" s="31"/>
      <c r="ADZ742" s="31"/>
      <c r="AEA742" s="31"/>
      <c r="AEB742" s="31"/>
      <c r="AEC742" s="31"/>
      <c r="AED742" s="31"/>
      <c r="AEE742" s="31"/>
      <c r="AEF742" s="31"/>
      <c r="AEG742" s="31"/>
      <c r="AEH742" s="31"/>
      <c r="AEI742" s="31"/>
      <c r="AEJ742" s="31"/>
      <c r="AEK742" s="31"/>
      <c r="AEL742" s="31"/>
      <c r="AEM742" s="31"/>
      <c r="AEN742" s="31"/>
      <c r="AEO742" s="31"/>
      <c r="AEP742" s="31"/>
      <c r="AEQ742" s="31"/>
      <c r="AER742" s="31"/>
      <c r="AES742" s="31"/>
      <c r="AET742" s="31"/>
      <c r="AEU742" s="31"/>
      <c r="AEV742" s="31"/>
      <c r="AEW742" s="31"/>
      <c r="AEX742" s="31"/>
      <c r="AEY742" s="31"/>
      <c r="AEZ742" s="31"/>
      <c r="AFA742" s="31"/>
      <c r="AFB742" s="31"/>
      <c r="AFC742" s="31"/>
      <c r="AFD742" s="31"/>
      <c r="AFE742" s="31"/>
      <c r="AFF742" s="31"/>
      <c r="AFG742" s="31"/>
      <c r="AFH742" s="31"/>
      <c r="AFI742" s="31"/>
      <c r="AFJ742" s="31"/>
      <c r="AFK742" s="31"/>
      <c r="AFL742" s="31"/>
      <c r="AFM742" s="31"/>
      <c r="AFN742" s="31"/>
      <c r="AFO742" s="31"/>
      <c r="AFP742" s="31"/>
      <c r="AFQ742" s="31"/>
      <c r="AFR742" s="31"/>
      <c r="AFS742" s="31"/>
      <c r="AFT742" s="31"/>
      <c r="AFU742" s="31"/>
      <c r="AFV742" s="31"/>
      <c r="AFW742" s="31"/>
      <c r="AFX742" s="31"/>
      <c r="AFY742" s="31"/>
      <c r="AFZ742" s="31"/>
      <c r="AGA742" s="31"/>
      <c r="AGB742" s="31"/>
      <c r="AGC742" s="31"/>
      <c r="AGD742" s="31"/>
      <c r="AGE742" s="31"/>
      <c r="AGF742" s="31"/>
      <c r="AGG742" s="31"/>
      <c r="AGH742" s="31"/>
      <c r="AGI742" s="31"/>
      <c r="AGJ742" s="31"/>
      <c r="AGK742" s="31"/>
      <c r="AGL742" s="31"/>
      <c r="AGM742" s="31"/>
      <c r="AGN742" s="31"/>
      <c r="AGO742" s="31"/>
      <c r="AGP742" s="31"/>
      <c r="AGQ742" s="31"/>
      <c r="AGR742" s="31"/>
      <c r="AGS742" s="31"/>
      <c r="AGT742" s="31"/>
      <c r="AGU742" s="31"/>
      <c r="AGV742" s="31"/>
      <c r="AGW742" s="31"/>
      <c r="AGX742" s="31"/>
      <c r="AGY742" s="31"/>
      <c r="AGZ742" s="31"/>
      <c r="AHA742" s="31"/>
      <c r="AHB742" s="31"/>
      <c r="AHC742" s="31"/>
      <c r="AHD742" s="31"/>
      <c r="AHE742" s="31"/>
      <c r="AHF742" s="31"/>
      <c r="AHG742" s="31"/>
      <c r="AHH742" s="31"/>
      <c r="AHI742" s="31"/>
      <c r="AHJ742" s="31"/>
      <c r="AHK742" s="31"/>
      <c r="AHL742" s="31"/>
      <c r="AHM742" s="31"/>
      <c r="AHN742" s="31"/>
      <c r="AHO742" s="31"/>
      <c r="AHP742" s="31"/>
      <c r="AHQ742" s="31"/>
      <c r="AHR742" s="31"/>
      <c r="AHS742" s="31"/>
      <c r="AHT742" s="31"/>
      <c r="AHU742" s="31"/>
      <c r="AHV742" s="31"/>
      <c r="AHW742" s="31"/>
      <c r="AHX742" s="31"/>
      <c r="AHY742" s="31"/>
      <c r="AHZ742" s="31"/>
      <c r="AIA742" s="31"/>
      <c r="AIB742" s="31"/>
      <c r="AIC742" s="31"/>
      <c r="AID742" s="31"/>
      <c r="AIE742" s="31"/>
      <c r="AIF742" s="31"/>
      <c r="AIG742" s="31"/>
      <c r="AIH742" s="31"/>
      <c r="AII742" s="31"/>
      <c r="AIJ742" s="31"/>
      <c r="AIK742" s="31"/>
      <c r="AIL742" s="31"/>
      <c r="AIM742" s="31"/>
      <c r="AIN742" s="31"/>
      <c r="AIO742" s="31"/>
      <c r="AIP742" s="31"/>
      <c r="AIQ742" s="31"/>
      <c r="AIR742" s="31"/>
      <c r="AIS742" s="31"/>
      <c r="AIT742" s="31"/>
      <c r="AIU742" s="31"/>
      <c r="AIV742" s="31"/>
      <c r="AIW742" s="31"/>
      <c r="AIX742" s="31"/>
      <c r="AIY742" s="31"/>
      <c r="AIZ742" s="31"/>
      <c r="AJA742" s="31"/>
      <c r="AJB742" s="31"/>
      <c r="AJC742" s="31"/>
      <c r="AJD742" s="31"/>
      <c r="AJE742" s="31"/>
      <c r="AJF742" s="31"/>
      <c r="AJG742" s="31"/>
      <c r="AJH742" s="31"/>
      <c r="AJI742" s="31"/>
      <c r="AJJ742" s="31"/>
      <c r="AJK742" s="31"/>
      <c r="AJL742" s="31"/>
      <c r="AJM742" s="31"/>
      <c r="AJN742" s="31"/>
      <c r="AJO742" s="31"/>
      <c r="AJP742" s="31"/>
      <c r="AJQ742" s="31"/>
      <c r="AJR742" s="31"/>
      <c r="AJS742" s="31"/>
      <c r="AJT742" s="31"/>
      <c r="AJU742" s="31"/>
      <c r="AJV742" s="31"/>
      <c r="AJW742" s="31"/>
      <c r="AJX742" s="31"/>
      <c r="AJY742" s="31"/>
      <c r="AJZ742" s="31"/>
      <c r="AKA742" s="31"/>
      <c r="AKB742" s="31"/>
      <c r="AKC742" s="31"/>
      <c r="AKD742" s="31"/>
      <c r="AKE742" s="31"/>
      <c r="AKF742" s="31"/>
      <c r="AKG742" s="31"/>
      <c r="AKH742" s="31"/>
      <c r="AKI742" s="31"/>
      <c r="AKJ742" s="31"/>
      <c r="AKK742" s="31"/>
      <c r="AKL742" s="31"/>
      <c r="AKM742" s="31"/>
      <c r="AKN742" s="31"/>
      <c r="AKO742" s="31"/>
      <c r="AKP742" s="31"/>
      <c r="AKQ742" s="31"/>
      <c r="AKR742" s="31"/>
      <c r="AKS742" s="31"/>
      <c r="AKT742" s="31"/>
      <c r="AKU742" s="31"/>
      <c r="AKV742" s="31"/>
      <c r="AKW742" s="31"/>
      <c r="AKX742" s="31"/>
      <c r="AKY742" s="31"/>
      <c r="AKZ742" s="31"/>
      <c r="ALA742" s="31"/>
      <c r="ALB742" s="31"/>
      <c r="ALC742" s="31"/>
      <c r="ALD742" s="31"/>
      <c r="ALE742" s="31"/>
      <c r="ALF742" s="31"/>
      <c r="ALG742" s="31"/>
      <c r="ALH742" s="31"/>
      <c r="ALI742" s="31"/>
      <c r="ALJ742" s="31"/>
      <c r="ALK742" s="31"/>
      <c r="ALL742" s="31"/>
      <c r="ALM742" s="31"/>
      <c r="ALN742" s="31"/>
      <c r="ALO742" s="31"/>
      <c r="ALP742" s="31"/>
      <c r="ALQ742" s="31"/>
      <c r="ALR742" s="31"/>
      <c r="ALS742" s="31"/>
      <c r="ALT742" s="31"/>
      <c r="ALU742" s="31"/>
      <c r="ALV742" s="31"/>
      <c r="ALW742" s="31"/>
      <c r="ALX742" s="31"/>
      <c r="ALY742" s="31"/>
      <c r="ALZ742" s="31"/>
      <c r="AMA742" s="31"/>
      <c r="AMB742" s="31"/>
      <c r="AMC742" s="31"/>
      <c r="AMD742" s="31"/>
      <c r="AME742" s="31"/>
      <c r="AMF742" s="31"/>
      <c r="AMG742" s="31"/>
      <c r="AMH742" s="31"/>
      <c r="AMI742" s="31"/>
      <c r="AMJ742" s="31"/>
      <c r="AMK742" s="31"/>
      <c r="AML742" s="31"/>
      <c r="AMM742" s="31"/>
      <c r="AMN742" s="31"/>
      <c r="AMO742" s="31"/>
      <c r="AMP742" s="31"/>
      <c r="AMQ742" s="31"/>
      <c r="AMR742" s="31"/>
      <c r="AMS742" s="31"/>
      <c r="AMT742" s="31"/>
      <c r="AMU742" s="31"/>
      <c r="AMV742" s="31"/>
      <c r="AMW742" s="31"/>
      <c r="AMX742" s="31"/>
      <c r="AMY742" s="31"/>
      <c r="AMZ742" s="31"/>
      <c r="ANA742" s="31"/>
      <c r="ANB742" s="31"/>
      <c r="ANC742" s="31"/>
      <c r="AND742" s="31"/>
      <c r="ANE742" s="31"/>
      <c r="ANF742" s="31"/>
      <c r="ANG742" s="31"/>
      <c r="ANH742" s="31"/>
      <c r="ANI742" s="31"/>
      <c r="ANJ742" s="31"/>
      <c r="ANK742" s="31"/>
      <c r="ANL742" s="31"/>
      <c r="ANM742" s="31"/>
      <c r="ANN742" s="31"/>
      <c r="ANO742" s="31"/>
      <c r="ANP742" s="31"/>
      <c r="ANQ742" s="31"/>
      <c r="ANR742" s="31"/>
      <c r="ANS742" s="31"/>
      <c r="ANT742" s="31"/>
      <c r="ANU742" s="31"/>
      <c r="ANV742" s="31"/>
      <c r="ANW742" s="31"/>
      <c r="ANX742" s="31"/>
      <c r="ANY742" s="31"/>
      <c r="ANZ742" s="31"/>
      <c r="AOA742" s="31"/>
      <c r="AOB742" s="31"/>
      <c r="AOC742" s="31"/>
      <c r="AOD742" s="31"/>
      <c r="AOE742" s="31"/>
      <c r="AOF742" s="31"/>
      <c r="AOG742" s="31"/>
      <c r="AOH742" s="31"/>
      <c r="AOI742" s="31"/>
      <c r="AOJ742" s="31"/>
      <c r="AOK742" s="31"/>
      <c r="AOL742" s="31"/>
      <c r="AOM742" s="31"/>
      <c r="AON742" s="31"/>
      <c r="AOO742" s="31"/>
      <c r="AOP742" s="31"/>
      <c r="AOQ742" s="31"/>
      <c r="AOR742" s="31"/>
      <c r="AOS742" s="31"/>
      <c r="AOT742" s="31"/>
      <c r="AOU742" s="31"/>
      <c r="AOV742" s="31"/>
      <c r="AOW742" s="31"/>
      <c r="AOX742" s="31"/>
      <c r="AOY742" s="31"/>
      <c r="AOZ742" s="31"/>
      <c r="APA742" s="31"/>
      <c r="APB742" s="31"/>
      <c r="APC742" s="31"/>
      <c r="APD742" s="31"/>
      <c r="APE742" s="31"/>
      <c r="APF742" s="31"/>
      <c r="APG742" s="31"/>
      <c r="APH742" s="31"/>
      <c r="API742" s="31"/>
      <c r="APJ742" s="31"/>
      <c r="APK742" s="31"/>
      <c r="APL742" s="31"/>
      <c r="APM742" s="31"/>
      <c r="APN742" s="31"/>
      <c r="APO742" s="31"/>
      <c r="APP742" s="31"/>
      <c r="APQ742" s="31"/>
      <c r="APR742" s="31"/>
      <c r="APS742" s="31"/>
      <c r="APT742" s="31"/>
      <c r="APU742" s="31"/>
      <c r="APV742" s="31"/>
      <c r="APW742" s="31"/>
      <c r="APX742" s="31"/>
      <c r="APY742" s="31"/>
      <c r="APZ742" s="31"/>
      <c r="AQA742" s="31"/>
      <c r="AQB742" s="31"/>
      <c r="AQC742" s="31"/>
      <c r="AQD742" s="31"/>
      <c r="AQE742" s="31"/>
      <c r="AQF742" s="31"/>
      <c r="AQG742" s="31"/>
      <c r="AQH742" s="31"/>
      <c r="AQI742" s="31"/>
      <c r="AQJ742" s="31"/>
      <c r="AQK742" s="31"/>
      <c r="AQL742" s="31"/>
      <c r="AQM742" s="31"/>
      <c r="AQN742" s="31"/>
      <c r="AQO742" s="31"/>
      <c r="AQP742" s="31"/>
      <c r="AQQ742" s="31"/>
      <c r="AQR742" s="31"/>
      <c r="AQS742" s="31"/>
      <c r="AQT742" s="31"/>
      <c r="AQU742" s="31"/>
      <c r="AQV742" s="31"/>
      <c r="AQW742" s="31"/>
      <c r="AQX742" s="31"/>
      <c r="AQY742" s="31"/>
      <c r="AQZ742" s="31"/>
      <c r="ARA742" s="31"/>
      <c r="ARB742" s="31"/>
      <c r="ARC742" s="31"/>
      <c r="ARD742" s="31"/>
      <c r="ARE742" s="31"/>
      <c r="ARF742" s="31"/>
      <c r="ARG742" s="31"/>
      <c r="ARH742" s="31"/>
      <c r="ARI742" s="31"/>
      <c r="ARJ742" s="31"/>
      <c r="ARK742" s="31"/>
      <c r="ARL742" s="31"/>
      <c r="ARM742" s="31"/>
      <c r="ARN742" s="31"/>
      <c r="ARO742" s="31"/>
      <c r="ARP742" s="31"/>
      <c r="ARQ742" s="31"/>
      <c r="ARR742" s="31"/>
      <c r="ARS742" s="31"/>
      <c r="ART742" s="31"/>
      <c r="ARU742" s="31"/>
      <c r="ARV742" s="31"/>
      <c r="ARW742" s="31"/>
      <c r="ARX742" s="31"/>
      <c r="ARY742" s="31"/>
      <c r="ARZ742" s="31"/>
      <c r="ASA742" s="31"/>
      <c r="ASB742" s="31"/>
      <c r="ASC742" s="31"/>
      <c r="ASD742" s="31"/>
      <c r="ASE742" s="31"/>
      <c r="ASF742" s="31"/>
      <c r="ASG742" s="31"/>
      <c r="ASH742" s="31"/>
      <c r="ASI742" s="31"/>
      <c r="ASJ742" s="31"/>
      <c r="ASK742" s="31"/>
      <c r="ASL742" s="31"/>
      <c r="ASM742" s="31"/>
      <c r="ASN742" s="31"/>
      <c r="ASO742" s="31"/>
      <c r="ASP742" s="31"/>
      <c r="ASQ742" s="31"/>
      <c r="ASR742" s="31"/>
      <c r="ASS742" s="31"/>
      <c r="AST742" s="31"/>
      <c r="ASU742" s="31"/>
      <c r="ASV742" s="31"/>
      <c r="ASW742" s="31"/>
      <c r="ASX742" s="31"/>
      <c r="ASY742" s="31"/>
      <c r="ASZ742" s="31"/>
      <c r="ATA742" s="31"/>
      <c r="ATB742" s="31"/>
      <c r="ATC742" s="31"/>
      <c r="ATD742" s="31"/>
      <c r="ATE742" s="31"/>
      <c r="ATF742" s="31"/>
      <c r="ATG742" s="31"/>
      <c r="ATH742" s="31"/>
      <c r="ATI742" s="31"/>
      <c r="ATJ742" s="31"/>
      <c r="ATK742" s="31"/>
      <c r="ATL742" s="31"/>
      <c r="ATM742" s="31"/>
      <c r="ATN742" s="31"/>
      <c r="ATO742" s="31"/>
      <c r="ATP742" s="31"/>
      <c r="ATQ742" s="31"/>
      <c r="ATR742" s="31"/>
      <c r="ATS742" s="31"/>
      <c r="ATT742" s="31"/>
      <c r="ATU742" s="31"/>
      <c r="ATV742" s="31"/>
      <c r="ATW742" s="31"/>
      <c r="ATX742" s="31"/>
      <c r="ATY742" s="31"/>
      <c r="ATZ742" s="31"/>
      <c r="AUA742" s="31"/>
      <c r="AUB742" s="31"/>
      <c r="AUC742" s="31"/>
      <c r="AUD742" s="31"/>
      <c r="AUE742" s="31"/>
      <c r="AUF742" s="31"/>
      <c r="AUG742" s="31"/>
      <c r="AUH742" s="31"/>
      <c r="AUI742" s="31"/>
      <c r="AUJ742" s="31"/>
      <c r="AUK742" s="31"/>
      <c r="AUL742" s="31"/>
      <c r="AUM742" s="31"/>
      <c r="AUN742" s="31"/>
      <c r="AUO742" s="31"/>
      <c r="AUP742" s="31"/>
      <c r="AUQ742" s="31"/>
      <c r="AUR742" s="31"/>
      <c r="AUS742" s="31"/>
      <c r="AUT742" s="31"/>
      <c r="AUU742" s="31"/>
      <c r="AUV742" s="31"/>
      <c r="AUW742" s="31"/>
      <c r="AUX742" s="31"/>
      <c r="AUY742" s="31"/>
      <c r="AUZ742" s="31"/>
      <c r="AVA742" s="31"/>
      <c r="AVB742" s="31"/>
      <c r="AVC742" s="31"/>
      <c r="AVD742" s="31"/>
      <c r="AVE742" s="31"/>
      <c r="AVF742" s="31"/>
      <c r="AVG742" s="31"/>
      <c r="AVH742" s="31"/>
      <c r="AVI742" s="31"/>
      <c r="AVJ742" s="31"/>
      <c r="AVK742" s="31"/>
      <c r="AVL742" s="31"/>
      <c r="AVM742" s="31"/>
      <c r="AVN742" s="31"/>
      <c r="AVO742" s="31"/>
      <c r="AVP742" s="31"/>
      <c r="AVQ742" s="31"/>
      <c r="AVR742" s="31"/>
      <c r="AVS742" s="31"/>
      <c r="AVT742" s="31"/>
      <c r="AVU742" s="31"/>
      <c r="AVV742" s="31"/>
      <c r="AVW742" s="31"/>
      <c r="AVX742" s="31"/>
      <c r="AVY742" s="31"/>
      <c r="AVZ742" s="31"/>
      <c r="AWA742" s="31"/>
      <c r="AWB742" s="31"/>
      <c r="AWC742" s="31"/>
      <c r="AWD742" s="31"/>
      <c r="AWE742" s="31"/>
      <c r="AWF742" s="31"/>
      <c r="AWG742" s="31"/>
      <c r="AWH742" s="31"/>
      <c r="AWI742" s="31"/>
      <c r="AWJ742" s="31"/>
      <c r="AWK742" s="31"/>
      <c r="AWL742" s="31"/>
      <c r="AWM742" s="31"/>
      <c r="AWN742" s="31"/>
      <c r="AWO742" s="31"/>
      <c r="AWP742" s="31"/>
      <c r="AWQ742" s="31"/>
      <c r="AWR742" s="31"/>
      <c r="AWS742" s="31"/>
      <c r="AWT742" s="31"/>
      <c r="AWU742" s="31"/>
      <c r="AWV742" s="31"/>
      <c r="AWW742" s="31"/>
      <c r="AWX742" s="31"/>
      <c r="AWY742" s="31"/>
      <c r="AWZ742" s="31"/>
      <c r="AXA742" s="31"/>
      <c r="AXB742" s="31"/>
      <c r="AXC742" s="31"/>
      <c r="AXD742" s="31"/>
      <c r="AXE742" s="31"/>
      <c r="AXF742" s="31"/>
      <c r="AXG742" s="31"/>
      <c r="AXH742" s="31"/>
      <c r="AXI742" s="31"/>
      <c r="AXJ742" s="31"/>
      <c r="AXK742" s="31"/>
      <c r="AXL742" s="31"/>
      <c r="AXM742" s="31"/>
      <c r="AXN742" s="31"/>
      <c r="AXO742" s="31"/>
      <c r="AXP742" s="31"/>
      <c r="AXQ742" s="31"/>
      <c r="AXR742" s="31"/>
      <c r="AXS742" s="31"/>
      <c r="AXT742" s="31"/>
      <c r="AXU742" s="31"/>
      <c r="AXV742" s="31"/>
      <c r="AXW742" s="31"/>
      <c r="AXX742" s="31"/>
      <c r="AXY742" s="31"/>
      <c r="AXZ742" s="31"/>
      <c r="AYA742" s="31"/>
      <c r="AYB742" s="31"/>
      <c r="AYC742" s="31"/>
      <c r="AYD742" s="31"/>
      <c r="AYE742" s="31"/>
      <c r="AYF742" s="31"/>
      <c r="AYG742" s="31"/>
      <c r="AYH742" s="31"/>
      <c r="AYI742" s="31"/>
      <c r="AYJ742" s="31"/>
      <c r="AYK742" s="31"/>
      <c r="AYL742" s="31"/>
      <c r="AYM742" s="31"/>
      <c r="AYN742" s="31"/>
      <c r="AYO742" s="31"/>
      <c r="AYP742" s="31"/>
      <c r="AYQ742" s="31"/>
      <c r="AYR742" s="31"/>
      <c r="AYS742" s="31"/>
      <c r="AYT742" s="31"/>
      <c r="AYU742" s="31"/>
      <c r="AYV742" s="31"/>
      <c r="AYW742" s="31"/>
      <c r="AYX742" s="31"/>
      <c r="AYY742" s="31"/>
      <c r="AYZ742" s="31"/>
      <c r="AZA742" s="31"/>
      <c r="AZB742" s="31"/>
      <c r="AZC742" s="31"/>
      <c r="AZD742" s="31"/>
      <c r="AZE742" s="31"/>
      <c r="AZF742" s="31"/>
      <c r="AZG742" s="31"/>
      <c r="AZH742" s="31"/>
      <c r="AZI742" s="31"/>
      <c r="AZJ742" s="31"/>
      <c r="AZK742" s="31"/>
      <c r="AZL742" s="31"/>
      <c r="AZM742" s="31"/>
      <c r="AZN742" s="31"/>
      <c r="AZO742" s="31"/>
      <c r="AZP742" s="31"/>
      <c r="AZQ742" s="31"/>
      <c r="AZR742" s="31"/>
      <c r="AZS742" s="31"/>
      <c r="AZT742" s="31"/>
      <c r="AZU742" s="31"/>
      <c r="AZV742" s="31"/>
      <c r="AZW742" s="31"/>
      <c r="AZX742" s="31"/>
      <c r="AZY742" s="31"/>
      <c r="AZZ742" s="31"/>
      <c r="BAA742" s="31"/>
      <c r="BAB742" s="31"/>
      <c r="BAC742" s="31"/>
      <c r="BAD742" s="31"/>
      <c r="BAE742" s="31"/>
      <c r="BAF742" s="31"/>
      <c r="BAG742" s="31"/>
      <c r="BAH742" s="31"/>
      <c r="BAI742" s="31"/>
      <c r="BAJ742" s="31"/>
      <c r="BAK742" s="31"/>
      <c r="BAL742" s="31"/>
      <c r="BAM742" s="31"/>
      <c r="BAN742" s="31"/>
      <c r="BAO742" s="31"/>
      <c r="BAP742" s="31"/>
      <c r="BAQ742" s="31"/>
      <c r="BAR742" s="31"/>
      <c r="BAS742" s="31"/>
      <c r="BAT742" s="31"/>
      <c r="BAU742" s="31"/>
      <c r="BAV742" s="31"/>
      <c r="BAW742" s="31"/>
      <c r="BAX742" s="31"/>
      <c r="BAY742" s="31"/>
      <c r="BAZ742" s="31"/>
      <c r="BBA742" s="31"/>
      <c r="BBB742" s="31"/>
      <c r="BBC742" s="31"/>
      <c r="BBD742" s="31"/>
      <c r="BBE742" s="31"/>
      <c r="BBF742" s="31"/>
      <c r="BBG742" s="31"/>
      <c r="BBH742" s="31"/>
      <c r="BBI742" s="31"/>
      <c r="BBJ742" s="31"/>
      <c r="BBK742" s="31"/>
      <c r="BBL742" s="31"/>
      <c r="BBM742" s="31"/>
      <c r="BBN742" s="31"/>
      <c r="BBO742" s="31"/>
      <c r="BBP742" s="31"/>
      <c r="BBQ742" s="31"/>
      <c r="BBR742" s="31"/>
      <c r="BBS742" s="31"/>
      <c r="BBT742" s="31"/>
      <c r="BBU742" s="31"/>
      <c r="BBV742" s="31"/>
      <c r="BBW742" s="31"/>
      <c r="BBX742" s="31"/>
      <c r="BBY742" s="31"/>
      <c r="BBZ742" s="31"/>
      <c r="BCA742" s="31"/>
      <c r="BCB742" s="31"/>
      <c r="BCC742" s="31"/>
      <c r="BCD742" s="31"/>
      <c r="BCE742" s="31"/>
      <c r="BCF742" s="31"/>
      <c r="BCG742" s="31"/>
      <c r="BCH742" s="31"/>
      <c r="BCI742" s="31"/>
      <c r="BCJ742" s="31"/>
      <c r="BCK742" s="31"/>
      <c r="BCL742" s="31"/>
      <c r="BCM742" s="31"/>
      <c r="BCN742" s="31"/>
      <c r="BCO742" s="31"/>
      <c r="BCP742" s="31"/>
      <c r="BCQ742" s="31"/>
      <c r="BCR742" s="31"/>
      <c r="BCS742" s="31"/>
      <c r="BCT742" s="31"/>
      <c r="BCU742" s="31"/>
      <c r="BCV742" s="31"/>
      <c r="BCW742" s="31"/>
      <c r="BCX742" s="31"/>
      <c r="BCY742" s="31"/>
      <c r="BCZ742" s="31"/>
      <c r="BDA742" s="31"/>
      <c r="BDB742" s="31"/>
      <c r="BDC742" s="31"/>
      <c r="BDD742" s="31"/>
      <c r="BDE742" s="31"/>
      <c r="BDF742" s="31"/>
      <c r="BDG742" s="31"/>
      <c r="BDH742" s="31"/>
      <c r="BDI742" s="31"/>
      <c r="BDJ742" s="31"/>
      <c r="BDK742" s="31"/>
      <c r="BDL742" s="31"/>
      <c r="BDM742" s="31"/>
      <c r="BDN742" s="31"/>
      <c r="BDO742" s="31"/>
      <c r="BDP742" s="31"/>
      <c r="BDQ742" s="31"/>
      <c r="BDR742" s="31"/>
      <c r="BDS742" s="31"/>
      <c r="BDT742" s="31"/>
      <c r="BDU742" s="31"/>
      <c r="BDV742" s="31"/>
      <c r="BDW742" s="31"/>
      <c r="BDX742" s="31"/>
      <c r="BDY742" s="31"/>
      <c r="BDZ742" s="31"/>
      <c r="BEA742" s="31"/>
      <c r="BEB742" s="31"/>
      <c r="BEC742" s="31"/>
      <c r="BED742" s="31"/>
      <c r="BEE742" s="31"/>
      <c r="BEF742" s="31"/>
      <c r="BEG742" s="31"/>
      <c r="BEH742" s="31"/>
      <c r="BEI742" s="31"/>
      <c r="BEJ742" s="31"/>
      <c r="BEK742" s="31"/>
      <c r="BEL742" s="31"/>
      <c r="BEM742" s="31"/>
      <c r="BEN742" s="31"/>
      <c r="BEO742" s="31"/>
      <c r="BEP742" s="31"/>
      <c r="BEQ742" s="31"/>
      <c r="BER742" s="31"/>
      <c r="BES742" s="31"/>
      <c r="BET742" s="31"/>
      <c r="BEU742" s="31"/>
      <c r="BEV742" s="31"/>
      <c r="BEW742" s="31"/>
      <c r="BEX742" s="31"/>
      <c r="BEY742" s="31"/>
      <c r="BEZ742" s="31"/>
      <c r="BFA742" s="31"/>
      <c r="BFB742" s="31"/>
      <c r="BFC742" s="31"/>
      <c r="BFD742" s="31"/>
      <c r="BFE742" s="31"/>
      <c r="BFF742" s="31"/>
      <c r="BFG742" s="31"/>
      <c r="BFH742" s="31"/>
      <c r="BFI742" s="31"/>
      <c r="BFJ742" s="31"/>
      <c r="BFK742" s="31"/>
      <c r="BFL742" s="31"/>
      <c r="BFM742" s="31"/>
      <c r="BFN742" s="31"/>
      <c r="BFO742" s="31"/>
      <c r="BFP742" s="31"/>
      <c r="BFQ742" s="31"/>
      <c r="BFR742" s="31"/>
      <c r="BFS742" s="31"/>
      <c r="BFT742" s="31"/>
      <c r="BFU742" s="31"/>
      <c r="BFV742" s="31"/>
      <c r="BFW742" s="31"/>
      <c r="BFX742" s="31"/>
      <c r="BFY742" s="31"/>
      <c r="BFZ742" s="31"/>
      <c r="BGA742" s="31"/>
      <c r="BGB742" s="31"/>
      <c r="BGC742" s="31"/>
      <c r="BGD742" s="31"/>
      <c r="BGE742" s="31"/>
      <c r="BGF742" s="31"/>
      <c r="BGG742" s="31"/>
      <c r="BGH742" s="31"/>
      <c r="BGI742" s="31"/>
      <c r="BGJ742" s="31"/>
      <c r="BGK742" s="31"/>
      <c r="BGL742" s="31"/>
      <c r="BGM742" s="31"/>
      <c r="BGN742" s="31"/>
      <c r="BGO742" s="31"/>
      <c r="BGP742" s="31"/>
      <c r="BGQ742" s="31"/>
      <c r="BGR742" s="31"/>
      <c r="BGS742" s="31"/>
      <c r="BGT742" s="31"/>
      <c r="BGU742" s="31"/>
      <c r="BGV742" s="31"/>
      <c r="BGW742" s="31"/>
      <c r="BGX742" s="31"/>
      <c r="BGY742" s="31"/>
      <c r="BGZ742" s="31"/>
      <c r="BHA742" s="31"/>
      <c r="BHB742" s="31"/>
      <c r="BHC742" s="31"/>
      <c r="BHD742" s="31"/>
      <c r="BHE742" s="31"/>
      <c r="BHF742" s="31"/>
      <c r="BHG742" s="31"/>
      <c r="BHH742" s="31"/>
      <c r="BHI742" s="31"/>
      <c r="BHJ742" s="31"/>
      <c r="BHK742" s="31"/>
      <c r="BHL742" s="31"/>
      <c r="BHM742" s="31"/>
      <c r="BHN742" s="31"/>
      <c r="BHO742" s="31"/>
      <c r="BHP742" s="31"/>
      <c r="BHQ742" s="31"/>
      <c r="BHR742" s="31"/>
      <c r="BHS742" s="31"/>
      <c r="BHT742" s="31"/>
      <c r="BHU742" s="31"/>
      <c r="BHV742" s="31"/>
      <c r="BHW742" s="31"/>
      <c r="BHX742" s="31"/>
      <c r="BHY742" s="31"/>
      <c r="BHZ742" s="31"/>
      <c r="BIA742" s="31"/>
      <c r="BIB742" s="31"/>
      <c r="BIC742" s="31"/>
      <c r="BID742" s="31"/>
      <c r="BIE742" s="31"/>
      <c r="BIF742" s="31"/>
      <c r="BIG742" s="31"/>
      <c r="BIH742" s="31"/>
      <c r="BII742" s="31"/>
      <c r="BIJ742" s="31"/>
      <c r="BIK742" s="31"/>
      <c r="BIL742" s="31"/>
      <c r="BIM742" s="31"/>
      <c r="BIN742" s="31"/>
      <c r="BIO742" s="31"/>
      <c r="BIP742" s="31"/>
      <c r="BIQ742" s="31"/>
      <c r="BIR742" s="31"/>
      <c r="BIS742" s="31"/>
      <c r="BIT742" s="31"/>
      <c r="BIU742" s="31"/>
      <c r="BIV742" s="31"/>
      <c r="BIW742" s="31"/>
      <c r="BIX742" s="31"/>
      <c r="BIY742" s="31"/>
      <c r="BIZ742" s="31"/>
      <c r="BJA742" s="31"/>
      <c r="BJB742" s="31"/>
      <c r="BJC742" s="31"/>
      <c r="BJD742" s="31"/>
      <c r="BJE742" s="31"/>
      <c r="BJF742" s="31"/>
      <c r="BJG742" s="31"/>
      <c r="BJH742" s="31"/>
      <c r="BJI742" s="31"/>
      <c r="BJJ742" s="31"/>
      <c r="BJK742" s="31"/>
      <c r="BJL742" s="31"/>
      <c r="BJM742" s="31"/>
      <c r="BJN742" s="31"/>
      <c r="BJO742" s="31"/>
      <c r="BJP742" s="31"/>
      <c r="BJQ742" s="31"/>
      <c r="BJR742" s="31"/>
      <c r="BJS742" s="31"/>
      <c r="BJT742" s="31"/>
      <c r="BJU742" s="31"/>
      <c r="BJV742" s="31"/>
      <c r="BJW742" s="31"/>
      <c r="BJX742" s="31"/>
      <c r="BJY742" s="31"/>
      <c r="BJZ742" s="31"/>
      <c r="BKA742" s="31"/>
      <c r="BKB742" s="31"/>
      <c r="BKC742" s="31"/>
      <c r="BKD742" s="31"/>
      <c r="BKE742" s="31"/>
      <c r="BKF742" s="31"/>
      <c r="BKG742" s="31"/>
      <c r="BKH742" s="31"/>
      <c r="BKI742" s="31"/>
      <c r="BKJ742" s="31"/>
      <c r="BKK742" s="31"/>
      <c r="BKL742" s="31"/>
      <c r="BKM742" s="31"/>
      <c r="BKN742" s="31"/>
      <c r="BKO742" s="31"/>
      <c r="BKP742" s="31"/>
      <c r="BKQ742" s="31"/>
      <c r="BKR742" s="31"/>
      <c r="BKS742" s="31"/>
      <c r="BKT742" s="31"/>
      <c r="BKU742" s="31"/>
      <c r="BKV742" s="31"/>
      <c r="BKW742" s="31"/>
      <c r="BKX742" s="31"/>
      <c r="BKY742" s="31"/>
      <c r="BKZ742" s="31"/>
      <c r="BLA742" s="31"/>
      <c r="BLB742" s="31"/>
      <c r="BLC742" s="31"/>
      <c r="BLD742" s="31"/>
      <c r="BLE742" s="31"/>
      <c r="BLF742" s="31"/>
      <c r="BLG742" s="31"/>
      <c r="BLH742" s="31"/>
      <c r="BLI742" s="31"/>
      <c r="BLJ742" s="31"/>
      <c r="BLK742" s="31"/>
      <c r="BLL742" s="31"/>
      <c r="BLM742" s="31"/>
      <c r="BLN742" s="31"/>
      <c r="BLO742" s="31"/>
      <c r="BLP742" s="31"/>
      <c r="BLQ742" s="31"/>
      <c r="BLR742" s="31"/>
      <c r="BLS742" s="31"/>
      <c r="BLT742" s="31"/>
      <c r="BLU742" s="31"/>
      <c r="BLV742" s="31"/>
      <c r="BLW742" s="31"/>
      <c r="BLX742" s="31"/>
      <c r="BLY742" s="31"/>
      <c r="BLZ742" s="31"/>
      <c r="BMA742" s="31"/>
      <c r="BMB742" s="31"/>
      <c r="BMC742" s="31"/>
      <c r="BMD742" s="31"/>
      <c r="BME742" s="31"/>
      <c r="BMF742" s="31"/>
      <c r="BMG742" s="31"/>
      <c r="BMH742" s="31"/>
      <c r="BMI742" s="31"/>
      <c r="BMJ742" s="31"/>
      <c r="BMK742" s="31"/>
      <c r="BML742" s="31"/>
      <c r="BMM742" s="31"/>
      <c r="BMN742" s="31"/>
      <c r="BMO742" s="31"/>
      <c r="BMP742" s="31"/>
      <c r="BMQ742" s="31"/>
      <c r="BMR742" s="31"/>
      <c r="BMS742" s="31"/>
      <c r="BMT742" s="31"/>
      <c r="BMU742" s="31"/>
      <c r="BMV742" s="31"/>
      <c r="BMW742" s="31"/>
      <c r="BMX742" s="31"/>
      <c r="BMY742" s="31"/>
      <c r="BMZ742" s="31"/>
      <c r="BNA742" s="31"/>
      <c r="BNB742" s="31"/>
      <c r="BNC742" s="31"/>
      <c r="BND742" s="31"/>
      <c r="BNE742" s="31"/>
      <c r="BNF742" s="31"/>
      <c r="BNG742" s="31"/>
      <c r="BNH742" s="31"/>
      <c r="BNI742" s="31"/>
      <c r="BNJ742" s="31"/>
      <c r="BNK742" s="31"/>
      <c r="BNL742" s="31"/>
      <c r="BNM742" s="31"/>
      <c r="BNN742" s="31"/>
      <c r="BNO742" s="31"/>
      <c r="BNP742" s="31"/>
      <c r="BNQ742" s="31"/>
      <c r="BNR742" s="31"/>
      <c r="BNS742" s="31"/>
      <c r="BNT742" s="31"/>
      <c r="BNU742" s="31"/>
      <c r="BNV742" s="31"/>
      <c r="BNW742" s="31"/>
      <c r="BNX742" s="31"/>
      <c r="BNY742" s="31"/>
      <c r="BNZ742" s="31"/>
      <c r="BOA742" s="31"/>
      <c r="BOB742" s="31"/>
      <c r="BOC742" s="31"/>
      <c r="BOD742" s="31"/>
      <c r="BOE742" s="31"/>
      <c r="BOF742" s="31"/>
      <c r="BOG742" s="31"/>
      <c r="BOH742" s="31"/>
      <c r="BOI742" s="31"/>
      <c r="BOJ742" s="31"/>
      <c r="BOK742" s="31"/>
      <c r="BOL742" s="31"/>
      <c r="BOM742" s="31"/>
      <c r="BON742" s="31"/>
      <c r="BOO742" s="31"/>
      <c r="BOP742" s="31"/>
      <c r="BOQ742" s="31"/>
      <c r="BOR742" s="31"/>
      <c r="BOS742" s="31"/>
      <c r="BOT742" s="31"/>
      <c r="BOU742" s="31"/>
      <c r="BOV742" s="31"/>
      <c r="BOW742" s="31"/>
      <c r="BOX742" s="31"/>
      <c r="BOY742" s="31"/>
      <c r="BOZ742" s="31"/>
      <c r="BPA742" s="31"/>
      <c r="BPB742" s="31"/>
      <c r="BPC742" s="31"/>
      <c r="BPD742" s="31"/>
      <c r="BPE742" s="31"/>
      <c r="BPF742" s="31"/>
      <c r="BPG742" s="31"/>
      <c r="BPH742" s="31"/>
      <c r="BPI742" s="31"/>
      <c r="BPJ742" s="31"/>
      <c r="BPK742" s="31"/>
      <c r="BPL742" s="31"/>
      <c r="BPM742" s="31"/>
      <c r="BPN742" s="31"/>
      <c r="BPO742" s="31"/>
      <c r="BPP742" s="31"/>
      <c r="BPQ742" s="31"/>
      <c r="BPR742" s="31"/>
      <c r="BPS742" s="31"/>
      <c r="BPT742" s="31"/>
      <c r="BPU742" s="31"/>
      <c r="BPV742" s="31"/>
      <c r="BPW742" s="31"/>
      <c r="BPX742" s="31"/>
      <c r="BPY742" s="31"/>
      <c r="BPZ742" s="31"/>
      <c r="BQA742" s="31"/>
      <c r="BQB742" s="31"/>
      <c r="BQC742" s="31"/>
      <c r="BQD742" s="31"/>
      <c r="BQE742" s="31"/>
      <c r="BQF742" s="31"/>
      <c r="BQG742" s="31"/>
      <c r="BQH742" s="31"/>
      <c r="BQI742" s="31"/>
      <c r="BQJ742" s="31"/>
      <c r="BQK742" s="31"/>
      <c r="BQL742" s="31"/>
      <c r="BQM742" s="31"/>
      <c r="BQN742" s="31"/>
      <c r="BQO742" s="31"/>
      <c r="BQP742" s="31"/>
      <c r="BQQ742" s="31"/>
      <c r="BQR742" s="31"/>
      <c r="BQS742" s="31"/>
      <c r="BQT742" s="31"/>
      <c r="BQU742" s="31"/>
      <c r="BQV742" s="31"/>
      <c r="BQW742" s="31"/>
      <c r="BQX742" s="31"/>
      <c r="BQY742" s="31"/>
      <c r="BQZ742" s="31"/>
      <c r="BRA742" s="31"/>
      <c r="BRB742" s="31"/>
      <c r="BRC742" s="31"/>
      <c r="BRD742" s="31"/>
      <c r="BRE742" s="31"/>
      <c r="BRF742" s="31"/>
      <c r="BRG742" s="31"/>
      <c r="BRH742" s="31"/>
      <c r="BRI742" s="31"/>
      <c r="BRJ742" s="31"/>
      <c r="BRK742" s="31"/>
      <c r="BRL742" s="31"/>
      <c r="BRM742" s="31"/>
      <c r="BRN742" s="31"/>
      <c r="BRO742" s="31"/>
      <c r="BRP742" s="31"/>
      <c r="BRQ742" s="31"/>
      <c r="BRR742" s="31"/>
      <c r="BRS742" s="31"/>
      <c r="BRT742" s="31"/>
      <c r="BRU742" s="31"/>
      <c r="BRV742" s="31"/>
      <c r="BRW742" s="31"/>
      <c r="BRX742" s="31"/>
      <c r="BRY742" s="31"/>
      <c r="BRZ742" s="31"/>
      <c r="BSA742" s="31"/>
      <c r="BSB742" s="31"/>
      <c r="BSC742" s="31"/>
      <c r="BSD742" s="31"/>
      <c r="BSE742" s="31"/>
      <c r="BSF742" s="31"/>
      <c r="BSG742" s="31"/>
      <c r="BSH742" s="31"/>
      <c r="BSI742" s="31"/>
      <c r="BSJ742" s="31"/>
      <c r="BSK742" s="31"/>
      <c r="BSL742" s="31"/>
      <c r="BSM742" s="31"/>
      <c r="BSN742" s="31"/>
      <c r="BSO742" s="31"/>
      <c r="BSP742" s="31"/>
      <c r="BSQ742" s="31"/>
      <c r="BSR742" s="31"/>
      <c r="BSS742" s="31"/>
      <c r="BST742" s="31"/>
      <c r="BSU742" s="31"/>
      <c r="BSV742" s="31"/>
      <c r="BSW742" s="31"/>
      <c r="BSX742" s="31"/>
      <c r="BSY742" s="31"/>
      <c r="BSZ742" s="31"/>
      <c r="BTA742" s="31"/>
      <c r="BTB742" s="31"/>
      <c r="BTC742" s="31"/>
      <c r="BTD742" s="31"/>
      <c r="BTE742" s="31"/>
      <c r="BTF742" s="31"/>
      <c r="BTG742" s="31"/>
      <c r="BTH742" s="31"/>
      <c r="BTI742" s="31"/>
      <c r="BTJ742" s="31"/>
      <c r="BTK742" s="31"/>
      <c r="BTL742" s="31"/>
      <c r="BTM742" s="31"/>
      <c r="BTN742" s="31"/>
      <c r="BTO742" s="31"/>
      <c r="BTP742" s="31"/>
      <c r="BTQ742" s="31"/>
      <c r="BTR742" s="31"/>
      <c r="BTS742" s="31"/>
      <c r="BTT742" s="31"/>
      <c r="BTU742" s="31"/>
      <c r="BTV742" s="31"/>
      <c r="BTW742" s="31"/>
      <c r="BTX742" s="31"/>
      <c r="BTY742" s="31"/>
      <c r="BTZ742" s="31"/>
      <c r="BUA742" s="31"/>
      <c r="BUB742" s="31"/>
      <c r="BUC742" s="31"/>
      <c r="BUD742" s="31"/>
      <c r="BUE742" s="31"/>
      <c r="BUF742" s="31"/>
      <c r="BUG742" s="31"/>
      <c r="BUH742" s="31"/>
      <c r="BUI742" s="31"/>
      <c r="BUJ742" s="31"/>
      <c r="BUK742" s="31"/>
      <c r="BUL742" s="31"/>
      <c r="BUM742" s="31"/>
      <c r="BUN742" s="31"/>
      <c r="BUO742" s="31"/>
      <c r="BUP742" s="31"/>
      <c r="BUQ742" s="31"/>
      <c r="BUR742" s="31"/>
      <c r="BUS742" s="31"/>
      <c r="BUT742" s="31"/>
      <c r="BUU742" s="31"/>
      <c r="BUV742" s="31"/>
      <c r="BUW742" s="31"/>
      <c r="BUX742" s="31"/>
      <c r="BUY742" s="31"/>
      <c r="BUZ742" s="31"/>
      <c r="BVA742" s="31"/>
      <c r="BVB742" s="31"/>
      <c r="BVC742" s="31"/>
      <c r="BVD742" s="31"/>
      <c r="BVE742" s="31"/>
      <c r="BVF742" s="31"/>
      <c r="BVG742" s="31"/>
      <c r="BVH742" s="31"/>
      <c r="BVI742" s="31"/>
      <c r="BVJ742" s="31"/>
      <c r="BVK742" s="31"/>
      <c r="BVL742" s="31"/>
      <c r="BVM742" s="31"/>
      <c r="BVN742" s="31"/>
      <c r="BVO742" s="31"/>
      <c r="BVP742" s="31"/>
      <c r="BVQ742" s="31"/>
      <c r="BVR742" s="31"/>
      <c r="BVS742" s="31"/>
      <c r="BVT742" s="31"/>
      <c r="BVU742" s="31"/>
      <c r="BVV742" s="31"/>
      <c r="BVW742" s="31"/>
      <c r="BVX742" s="31"/>
      <c r="BVY742" s="31"/>
      <c r="BVZ742" s="31"/>
      <c r="BWA742" s="31"/>
      <c r="BWB742" s="31"/>
      <c r="BWC742" s="31"/>
      <c r="BWD742" s="31"/>
      <c r="BWE742" s="31"/>
      <c r="BWF742" s="31"/>
      <c r="BWG742" s="31"/>
      <c r="BWH742" s="31"/>
      <c r="BWI742" s="31"/>
      <c r="BWJ742" s="31"/>
      <c r="BWK742" s="31"/>
      <c r="BWL742" s="31"/>
      <c r="BWM742" s="31"/>
      <c r="BWN742" s="31"/>
      <c r="BWO742" s="31"/>
      <c r="BWP742" s="31"/>
      <c r="BWQ742" s="31"/>
      <c r="BWR742" s="31"/>
      <c r="BWS742" s="31"/>
      <c r="BWT742" s="31"/>
      <c r="BWU742" s="31"/>
      <c r="BWV742" s="31"/>
      <c r="BWW742" s="31"/>
      <c r="BWX742" s="31"/>
      <c r="BWY742" s="31"/>
      <c r="BWZ742" s="31"/>
      <c r="BXA742" s="31"/>
      <c r="BXB742" s="31"/>
      <c r="BXC742" s="31"/>
      <c r="BXD742" s="31"/>
      <c r="BXE742" s="31"/>
      <c r="BXF742" s="31"/>
      <c r="BXG742" s="31"/>
      <c r="BXH742" s="31"/>
      <c r="BXI742" s="31"/>
      <c r="BXJ742" s="31"/>
      <c r="BXK742" s="31"/>
      <c r="BXL742" s="31"/>
      <c r="BXM742" s="31"/>
      <c r="BXN742" s="31"/>
      <c r="BXO742" s="31"/>
      <c r="BXP742" s="31"/>
      <c r="BXQ742" s="31"/>
      <c r="BXR742" s="31"/>
      <c r="BXS742" s="31"/>
      <c r="BXT742" s="31"/>
      <c r="BXU742" s="31"/>
      <c r="BXV742" s="31"/>
      <c r="BXW742" s="31"/>
      <c r="BXX742" s="31"/>
      <c r="BXY742" s="31"/>
      <c r="BXZ742" s="31"/>
      <c r="BYA742" s="31"/>
      <c r="BYB742" s="31"/>
      <c r="BYC742" s="31"/>
      <c r="BYD742" s="31"/>
      <c r="BYE742" s="31"/>
      <c r="BYF742" s="31"/>
      <c r="BYG742" s="31"/>
      <c r="BYH742" s="31"/>
      <c r="BYI742" s="31"/>
      <c r="BYJ742" s="31"/>
      <c r="BYK742" s="31"/>
      <c r="BYL742" s="31"/>
      <c r="BYM742" s="31"/>
      <c r="BYN742" s="31"/>
      <c r="BYO742" s="31"/>
      <c r="BYP742" s="31"/>
      <c r="BYQ742" s="31"/>
      <c r="BYR742" s="31"/>
      <c r="BYS742" s="31"/>
      <c r="BYT742" s="31"/>
      <c r="BYU742" s="31"/>
      <c r="BYV742" s="31"/>
      <c r="BYW742" s="31"/>
      <c r="BYX742" s="31"/>
      <c r="BYY742" s="31"/>
      <c r="BYZ742" s="31"/>
      <c r="BZA742" s="31"/>
      <c r="BZB742" s="31"/>
      <c r="BZC742" s="31"/>
      <c r="BZD742" s="31"/>
      <c r="BZE742" s="31"/>
      <c r="BZF742" s="31"/>
      <c r="BZG742" s="31"/>
      <c r="BZH742" s="31"/>
      <c r="BZI742" s="31"/>
      <c r="BZJ742" s="31"/>
      <c r="BZK742" s="31"/>
      <c r="BZL742" s="31"/>
      <c r="BZM742" s="31"/>
      <c r="BZN742" s="31"/>
      <c r="BZO742" s="31"/>
      <c r="BZP742" s="31"/>
      <c r="BZQ742" s="31"/>
      <c r="BZR742" s="31"/>
      <c r="BZS742" s="31"/>
      <c r="BZT742" s="31"/>
      <c r="BZU742" s="31"/>
      <c r="BZV742" s="31"/>
      <c r="BZW742" s="31"/>
      <c r="BZX742" s="31"/>
      <c r="BZY742" s="31"/>
      <c r="BZZ742" s="31"/>
      <c r="CAA742" s="31"/>
      <c r="CAB742" s="31"/>
      <c r="CAC742" s="31"/>
      <c r="CAD742" s="31"/>
      <c r="CAE742" s="31"/>
      <c r="CAF742" s="31"/>
      <c r="CAG742" s="31"/>
      <c r="CAH742" s="31"/>
      <c r="CAI742" s="31"/>
      <c r="CAJ742" s="31"/>
      <c r="CAK742" s="31"/>
      <c r="CAL742" s="31"/>
      <c r="CAM742" s="31"/>
      <c r="CAN742" s="31"/>
      <c r="CAO742" s="31"/>
      <c r="CAP742" s="31"/>
      <c r="CAQ742" s="31"/>
      <c r="CAR742" s="31"/>
      <c r="CAS742" s="31"/>
      <c r="CAT742" s="31"/>
      <c r="CAU742" s="31"/>
      <c r="CAV742" s="31"/>
      <c r="CAW742" s="31"/>
      <c r="CAX742" s="31"/>
      <c r="CAY742" s="31"/>
      <c r="CAZ742" s="31"/>
      <c r="CBA742" s="31"/>
      <c r="CBB742" s="31"/>
      <c r="CBC742" s="31"/>
      <c r="CBD742" s="31"/>
      <c r="CBE742" s="31"/>
      <c r="CBF742" s="31"/>
      <c r="CBG742" s="31"/>
      <c r="CBH742" s="31"/>
      <c r="CBI742" s="31"/>
      <c r="CBJ742" s="31"/>
      <c r="CBK742" s="31"/>
      <c r="CBL742" s="31"/>
      <c r="CBM742" s="31"/>
      <c r="CBN742" s="31"/>
      <c r="CBO742" s="31"/>
      <c r="CBP742" s="31"/>
      <c r="CBQ742" s="31"/>
      <c r="CBR742" s="31"/>
      <c r="CBS742" s="31"/>
      <c r="CBT742" s="31"/>
      <c r="CBU742" s="31"/>
      <c r="CBV742" s="31"/>
      <c r="CBW742" s="31"/>
      <c r="CBX742" s="31"/>
      <c r="CBY742" s="31"/>
      <c r="CBZ742" s="31"/>
      <c r="CCA742" s="31"/>
      <c r="CCB742" s="31"/>
      <c r="CCC742" s="31"/>
      <c r="CCD742" s="31"/>
      <c r="CCE742" s="31"/>
      <c r="CCF742" s="31"/>
      <c r="CCG742" s="31"/>
      <c r="CCH742" s="31"/>
      <c r="CCI742" s="31"/>
      <c r="CCJ742" s="31"/>
      <c r="CCK742" s="31"/>
      <c r="CCL742" s="31"/>
      <c r="CCM742" s="31"/>
      <c r="CCN742" s="31"/>
      <c r="CCO742" s="31"/>
      <c r="CCP742" s="31"/>
      <c r="CCQ742" s="31"/>
      <c r="CCR742" s="31"/>
      <c r="CCS742" s="31"/>
      <c r="CCT742" s="31"/>
      <c r="CCU742" s="31"/>
      <c r="CCV742" s="31"/>
      <c r="CCW742" s="31"/>
      <c r="CCX742" s="31"/>
      <c r="CCY742" s="31"/>
      <c r="CCZ742" s="31"/>
      <c r="CDA742" s="31"/>
      <c r="CDB742" s="31"/>
      <c r="CDC742" s="31"/>
      <c r="CDD742" s="31"/>
      <c r="CDE742" s="31"/>
      <c r="CDF742" s="31"/>
      <c r="CDG742" s="31"/>
      <c r="CDH742" s="31"/>
      <c r="CDI742" s="31"/>
      <c r="CDJ742" s="31"/>
      <c r="CDK742" s="31"/>
      <c r="CDL742" s="31"/>
      <c r="CDM742" s="31"/>
      <c r="CDN742" s="31"/>
      <c r="CDO742" s="31"/>
      <c r="CDP742" s="31"/>
      <c r="CDQ742" s="31"/>
      <c r="CDR742" s="31"/>
      <c r="CDS742" s="31"/>
      <c r="CDT742" s="31"/>
      <c r="CDU742" s="31"/>
      <c r="CDV742" s="31"/>
      <c r="CDW742" s="31"/>
      <c r="CDX742" s="31"/>
      <c r="CDY742" s="31"/>
      <c r="CDZ742" s="31"/>
      <c r="CEA742" s="31"/>
      <c r="CEB742" s="31"/>
      <c r="CEC742" s="31"/>
      <c r="CED742" s="31"/>
      <c r="CEE742" s="31"/>
      <c r="CEF742" s="31"/>
      <c r="CEG742" s="31"/>
      <c r="CEH742" s="31"/>
      <c r="CEI742" s="31"/>
      <c r="CEJ742" s="31"/>
      <c r="CEK742" s="31"/>
      <c r="CEL742" s="31"/>
      <c r="CEM742" s="31"/>
      <c r="CEN742" s="31"/>
      <c r="CEO742" s="31"/>
      <c r="CEP742" s="31"/>
      <c r="CEQ742" s="31"/>
      <c r="CER742" s="31"/>
      <c r="CES742" s="31"/>
      <c r="CET742" s="31"/>
      <c r="CEU742" s="31"/>
      <c r="CEV742" s="31"/>
      <c r="CEW742" s="31"/>
      <c r="CEX742" s="31"/>
      <c r="CEY742" s="31"/>
      <c r="CEZ742" s="31"/>
      <c r="CFA742" s="31"/>
      <c r="CFB742" s="31"/>
      <c r="CFC742" s="31"/>
      <c r="CFD742" s="31"/>
      <c r="CFE742" s="31"/>
      <c r="CFF742" s="31"/>
      <c r="CFG742" s="31"/>
      <c r="CFH742" s="31"/>
      <c r="CFI742" s="31"/>
      <c r="CFJ742" s="31"/>
      <c r="CFK742" s="31"/>
      <c r="CFL742" s="31"/>
      <c r="CFM742" s="31"/>
      <c r="CFN742" s="31"/>
      <c r="CFO742" s="31"/>
      <c r="CFP742" s="31"/>
      <c r="CFQ742" s="31"/>
      <c r="CFR742" s="31"/>
      <c r="CFS742" s="31"/>
      <c r="CFT742" s="31"/>
      <c r="CFU742" s="31"/>
      <c r="CFV742" s="31"/>
      <c r="CFW742" s="31"/>
      <c r="CFX742" s="31"/>
      <c r="CFY742" s="31"/>
      <c r="CFZ742" s="31"/>
      <c r="CGA742" s="31"/>
      <c r="CGB742" s="31"/>
      <c r="CGC742" s="31"/>
      <c r="CGD742" s="31"/>
      <c r="CGE742" s="31"/>
      <c r="CGF742" s="31"/>
      <c r="CGG742" s="31"/>
      <c r="CGH742" s="31"/>
      <c r="CGI742" s="31"/>
      <c r="CGJ742" s="31"/>
      <c r="CGK742" s="31"/>
      <c r="CGL742" s="31"/>
      <c r="CGM742" s="31"/>
      <c r="CGN742" s="31"/>
      <c r="CGO742" s="31"/>
      <c r="CGP742" s="31"/>
      <c r="CGQ742" s="31"/>
      <c r="CGR742" s="31"/>
      <c r="CGS742" s="31"/>
      <c r="CGT742" s="31"/>
      <c r="CGU742" s="31"/>
      <c r="CGV742" s="31"/>
      <c r="CGW742" s="31"/>
      <c r="CGX742" s="31"/>
      <c r="CGY742" s="31"/>
      <c r="CGZ742" s="31"/>
      <c r="CHA742" s="31"/>
      <c r="CHB742" s="31"/>
      <c r="CHC742" s="31"/>
      <c r="CHD742" s="31"/>
      <c r="CHE742" s="31"/>
      <c r="CHF742" s="31"/>
      <c r="CHG742" s="31"/>
      <c r="CHH742" s="31"/>
      <c r="CHI742" s="31"/>
      <c r="CHJ742" s="31"/>
      <c r="CHK742" s="31"/>
      <c r="CHL742" s="31"/>
      <c r="CHM742" s="31"/>
      <c r="CHN742" s="31"/>
      <c r="CHO742" s="31"/>
      <c r="CHP742" s="31"/>
      <c r="CHQ742" s="31"/>
      <c r="CHR742" s="31"/>
      <c r="CHS742" s="31"/>
      <c r="CHT742" s="31"/>
      <c r="CHU742" s="31"/>
      <c r="CHV742" s="31"/>
      <c r="CHW742" s="31"/>
      <c r="CHX742" s="31"/>
      <c r="CHY742" s="31"/>
      <c r="CHZ742" s="31"/>
      <c r="CIA742" s="31"/>
      <c r="CIB742" s="31"/>
      <c r="CIC742" s="31"/>
      <c r="CID742" s="31"/>
      <c r="CIE742" s="31"/>
      <c r="CIF742" s="31"/>
      <c r="CIG742" s="31"/>
      <c r="CIH742" s="31"/>
      <c r="CII742" s="31"/>
      <c r="CIJ742" s="31"/>
      <c r="CIK742" s="31"/>
      <c r="CIL742" s="31"/>
      <c r="CIM742" s="31"/>
      <c r="CIN742" s="31"/>
      <c r="CIO742" s="31"/>
      <c r="CIP742" s="31"/>
      <c r="CIQ742" s="31"/>
      <c r="CIR742" s="31"/>
      <c r="CIS742" s="31"/>
      <c r="CIT742" s="31"/>
      <c r="CIU742" s="31"/>
      <c r="CIV742" s="31"/>
      <c r="CIW742" s="31"/>
      <c r="CIX742" s="31"/>
      <c r="CIY742" s="31"/>
      <c r="CIZ742" s="31"/>
      <c r="CJA742" s="31"/>
      <c r="CJB742" s="31"/>
      <c r="CJC742" s="31"/>
      <c r="CJD742" s="31"/>
      <c r="CJE742" s="31"/>
      <c r="CJF742" s="31"/>
      <c r="CJG742" s="31"/>
      <c r="CJH742" s="31"/>
      <c r="CJI742" s="31"/>
      <c r="CJJ742" s="31"/>
      <c r="CJK742" s="31"/>
      <c r="CJL742" s="31"/>
      <c r="CJM742" s="31"/>
      <c r="CJN742" s="31"/>
      <c r="CJO742" s="31"/>
      <c r="CJP742" s="31"/>
      <c r="CJQ742" s="31"/>
      <c r="CJR742" s="31"/>
      <c r="CJS742" s="31"/>
      <c r="CJT742" s="31"/>
      <c r="CJU742" s="31"/>
      <c r="CJV742" s="31"/>
      <c r="CJW742" s="31"/>
      <c r="CJX742" s="31"/>
      <c r="CJY742" s="31"/>
      <c r="CJZ742" s="31"/>
      <c r="CKA742" s="31"/>
      <c r="CKB742" s="31"/>
      <c r="CKC742" s="31"/>
      <c r="CKD742" s="31"/>
      <c r="CKE742" s="31"/>
      <c r="CKF742" s="31"/>
      <c r="CKG742" s="31"/>
      <c r="CKH742" s="31"/>
      <c r="CKI742" s="31"/>
      <c r="CKJ742" s="31"/>
      <c r="CKK742" s="31"/>
      <c r="CKL742" s="31"/>
      <c r="CKM742" s="31"/>
      <c r="CKN742" s="31"/>
      <c r="CKO742" s="31"/>
      <c r="CKP742" s="31"/>
      <c r="CKQ742" s="31"/>
      <c r="CKR742" s="31"/>
      <c r="CKS742" s="31"/>
      <c r="CKT742" s="31"/>
      <c r="CKU742" s="31"/>
      <c r="CKV742" s="31"/>
      <c r="CKW742" s="31"/>
      <c r="CKX742" s="31"/>
      <c r="CKY742" s="31"/>
      <c r="CKZ742" s="31"/>
      <c r="CLA742" s="31"/>
      <c r="CLB742" s="31"/>
      <c r="CLC742" s="31"/>
      <c r="CLD742" s="31"/>
      <c r="CLE742" s="31"/>
      <c r="CLF742" s="31"/>
      <c r="CLG742" s="31"/>
      <c r="CLH742" s="31"/>
      <c r="CLI742" s="31"/>
      <c r="CLJ742" s="31"/>
      <c r="CLK742" s="31"/>
      <c r="CLL742" s="31"/>
      <c r="CLM742" s="31"/>
      <c r="CLN742" s="31"/>
      <c r="CLO742" s="31"/>
      <c r="CLP742" s="31"/>
      <c r="CLQ742" s="31"/>
      <c r="CLR742" s="31"/>
      <c r="CLS742" s="31"/>
      <c r="CLT742" s="31"/>
      <c r="CLU742" s="31"/>
      <c r="CLV742" s="31"/>
      <c r="CLW742" s="31"/>
      <c r="CLX742" s="31"/>
      <c r="CLY742" s="31"/>
      <c r="CLZ742" s="31"/>
      <c r="CMA742" s="31"/>
      <c r="CMB742" s="31"/>
      <c r="CMC742" s="31"/>
      <c r="CMD742" s="31"/>
      <c r="CME742" s="31"/>
      <c r="CMF742" s="31"/>
      <c r="CMG742" s="31"/>
      <c r="CMH742" s="31"/>
      <c r="CMI742" s="31"/>
      <c r="CMJ742" s="31"/>
      <c r="CMK742" s="31"/>
      <c r="CML742" s="31"/>
      <c r="CMM742" s="31"/>
      <c r="CMN742" s="31"/>
      <c r="CMO742" s="31"/>
      <c r="CMP742" s="31"/>
      <c r="CMQ742" s="31"/>
      <c r="CMR742" s="31"/>
      <c r="CMS742" s="31"/>
      <c r="CMT742" s="31"/>
      <c r="CMU742" s="31"/>
      <c r="CMV742" s="31"/>
      <c r="CMW742" s="31"/>
      <c r="CMX742" s="31"/>
      <c r="CMY742" s="31"/>
      <c r="CMZ742" s="31"/>
      <c r="CNA742" s="31"/>
      <c r="CNB742" s="31"/>
      <c r="CNC742" s="31"/>
      <c r="CND742" s="31"/>
      <c r="CNE742" s="31"/>
      <c r="CNF742" s="31"/>
      <c r="CNG742" s="31"/>
      <c r="CNH742" s="31"/>
      <c r="CNI742" s="31"/>
      <c r="CNJ742" s="31"/>
      <c r="CNK742" s="31"/>
      <c r="CNL742" s="31"/>
      <c r="CNM742" s="31"/>
      <c r="CNN742" s="31"/>
      <c r="CNO742" s="31"/>
      <c r="CNP742" s="31"/>
      <c r="CNQ742" s="31"/>
      <c r="CNR742" s="31"/>
      <c r="CNS742" s="31"/>
      <c r="CNT742" s="31"/>
      <c r="CNU742" s="31"/>
      <c r="CNV742" s="31"/>
      <c r="CNW742" s="31"/>
      <c r="CNX742" s="31"/>
      <c r="CNY742" s="31"/>
      <c r="CNZ742" s="31"/>
      <c r="COA742" s="31"/>
      <c r="COB742" s="31"/>
      <c r="COC742" s="31"/>
      <c r="COD742" s="31"/>
      <c r="COE742" s="31"/>
      <c r="COF742" s="31"/>
      <c r="COG742" s="31"/>
      <c r="COH742" s="31"/>
      <c r="COI742" s="31"/>
      <c r="COJ742" s="31"/>
      <c r="COK742" s="31"/>
      <c r="COL742" s="31"/>
      <c r="COM742" s="31"/>
      <c r="CON742" s="31"/>
      <c r="COO742" s="31"/>
      <c r="COP742" s="31"/>
      <c r="COQ742" s="31"/>
      <c r="COR742" s="31"/>
      <c r="COS742" s="31"/>
      <c r="COT742" s="31"/>
      <c r="COU742" s="31"/>
      <c r="COV742" s="31"/>
      <c r="COW742" s="31"/>
      <c r="COX742" s="31"/>
      <c r="COY742" s="31"/>
      <c r="COZ742" s="31"/>
      <c r="CPA742" s="31"/>
      <c r="CPB742" s="31"/>
      <c r="CPC742" s="31"/>
      <c r="CPD742" s="31"/>
      <c r="CPE742" s="31"/>
      <c r="CPF742" s="31"/>
      <c r="CPG742" s="31"/>
      <c r="CPH742" s="31"/>
      <c r="CPI742" s="31"/>
      <c r="CPJ742" s="31"/>
      <c r="CPK742" s="31"/>
      <c r="CPL742" s="31"/>
      <c r="CPM742" s="31"/>
      <c r="CPN742" s="31"/>
      <c r="CPO742" s="31"/>
      <c r="CPP742" s="31"/>
      <c r="CPQ742" s="31"/>
      <c r="CPR742" s="31"/>
      <c r="CPS742" s="31"/>
      <c r="CPT742" s="31"/>
      <c r="CPU742" s="31"/>
      <c r="CPV742" s="31"/>
      <c r="CPW742" s="31"/>
      <c r="CPX742" s="31"/>
      <c r="CPY742" s="31"/>
      <c r="CPZ742" s="31"/>
      <c r="CQA742" s="31"/>
      <c r="CQB742" s="31"/>
      <c r="CQC742" s="31"/>
      <c r="CQD742" s="31"/>
      <c r="CQE742" s="31"/>
      <c r="CQF742" s="31"/>
      <c r="CQG742" s="31"/>
      <c r="CQH742" s="31"/>
      <c r="CQI742" s="31"/>
      <c r="CQJ742" s="31"/>
      <c r="CQK742" s="31"/>
      <c r="CQL742" s="31"/>
      <c r="CQM742" s="31"/>
      <c r="CQN742" s="31"/>
      <c r="CQO742" s="31"/>
      <c r="CQP742" s="31"/>
      <c r="CQQ742" s="31"/>
      <c r="CQR742" s="31"/>
      <c r="CQS742" s="31"/>
      <c r="CQT742" s="31"/>
      <c r="CQU742" s="31"/>
      <c r="CQV742" s="31"/>
      <c r="CQW742" s="31"/>
      <c r="CQX742" s="31"/>
      <c r="CQY742" s="31"/>
      <c r="CQZ742" s="31"/>
      <c r="CRA742" s="31"/>
      <c r="CRB742" s="31"/>
      <c r="CRC742" s="31"/>
      <c r="CRD742" s="31"/>
      <c r="CRE742" s="31"/>
      <c r="CRF742" s="31"/>
      <c r="CRG742" s="31"/>
      <c r="CRH742" s="31"/>
      <c r="CRI742" s="31"/>
      <c r="CRJ742" s="31"/>
      <c r="CRK742" s="31"/>
      <c r="CRL742" s="31"/>
      <c r="CRM742" s="31"/>
      <c r="CRN742" s="31"/>
      <c r="CRO742" s="31"/>
      <c r="CRP742" s="31"/>
      <c r="CRQ742" s="31"/>
      <c r="CRR742" s="31"/>
      <c r="CRS742" s="31"/>
      <c r="CRT742" s="31"/>
      <c r="CRU742" s="31"/>
      <c r="CRV742" s="31"/>
      <c r="CRW742" s="31"/>
      <c r="CRX742" s="31"/>
      <c r="CRY742" s="31"/>
      <c r="CRZ742" s="31"/>
      <c r="CSA742" s="31"/>
      <c r="CSB742" s="31"/>
      <c r="CSC742" s="31"/>
      <c r="CSD742" s="31"/>
      <c r="CSE742" s="31"/>
      <c r="CSF742" s="31"/>
      <c r="CSG742" s="31"/>
      <c r="CSH742" s="31"/>
      <c r="CSI742" s="31"/>
      <c r="CSJ742" s="31"/>
      <c r="CSK742" s="31"/>
      <c r="CSL742" s="31"/>
      <c r="CSM742" s="31"/>
      <c r="CSN742" s="31"/>
      <c r="CSO742" s="31"/>
      <c r="CSP742" s="31"/>
      <c r="CSQ742" s="31"/>
      <c r="CSR742" s="31"/>
      <c r="CSS742" s="31"/>
      <c r="CST742" s="31"/>
      <c r="CSU742" s="31"/>
      <c r="CSV742" s="31"/>
      <c r="CSW742" s="31"/>
      <c r="CSX742" s="31"/>
      <c r="CSY742" s="31"/>
      <c r="CSZ742" s="31"/>
      <c r="CTA742" s="31"/>
      <c r="CTB742" s="31"/>
      <c r="CTC742" s="31"/>
      <c r="CTD742" s="31"/>
      <c r="CTE742" s="31"/>
      <c r="CTF742" s="31"/>
      <c r="CTG742" s="31"/>
      <c r="CTH742" s="31"/>
      <c r="CTI742" s="31"/>
      <c r="CTJ742" s="31"/>
      <c r="CTK742" s="31"/>
      <c r="CTL742" s="31"/>
      <c r="CTM742" s="31"/>
      <c r="CTN742" s="31"/>
      <c r="CTO742" s="31"/>
      <c r="CTP742" s="31"/>
      <c r="CTQ742" s="31"/>
      <c r="CTR742" s="31"/>
      <c r="CTS742" s="31"/>
      <c r="CTT742" s="31"/>
      <c r="CTU742" s="31"/>
      <c r="CTV742" s="31"/>
      <c r="CTW742" s="31"/>
      <c r="CTX742" s="31"/>
      <c r="CTY742" s="31"/>
      <c r="CTZ742" s="31"/>
      <c r="CUA742" s="31"/>
      <c r="CUB742" s="31"/>
      <c r="CUC742" s="31"/>
      <c r="CUD742" s="31"/>
      <c r="CUE742" s="31"/>
      <c r="CUF742" s="31"/>
      <c r="CUG742" s="31"/>
      <c r="CUH742" s="31"/>
      <c r="CUI742" s="31"/>
      <c r="CUJ742" s="31"/>
      <c r="CUK742" s="31"/>
      <c r="CUL742" s="31"/>
      <c r="CUM742" s="31"/>
      <c r="CUN742" s="31"/>
      <c r="CUO742" s="31"/>
      <c r="CUP742" s="31"/>
      <c r="CUQ742" s="31"/>
      <c r="CUR742" s="31"/>
      <c r="CUS742" s="31"/>
      <c r="CUT742" s="31"/>
      <c r="CUU742" s="31"/>
      <c r="CUV742" s="31"/>
      <c r="CUW742" s="31"/>
      <c r="CUX742" s="31"/>
      <c r="CUY742" s="31"/>
      <c r="CUZ742" s="31"/>
      <c r="CVA742" s="31"/>
      <c r="CVB742" s="31"/>
      <c r="CVC742" s="31"/>
      <c r="CVD742" s="31"/>
      <c r="CVE742" s="31"/>
      <c r="CVF742" s="31"/>
      <c r="CVG742" s="31"/>
      <c r="CVH742" s="31"/>
      <c r="CVI742" s="31"/>
      <c r="CVJ742" s="31"/>
      <c r="CVK742" s="31"/>
      <c r="CVL742" s="31"/>
      <c r="CVM742" s="31"/>
      <c r="CVN742" s="31"/>
      <c r="CVO742" s="31"/>
      <c r="CVP742" s="31"/>
      <c r="CVQ742" s="31"/>
      <c r="CVR742" s="31"/>
      <c r="CVS742" s="31"/>
      <c r="CVT742" s="31"/>
      <c r="CVU742" s="31"/>
      <c r="CVV742" s="31"/>
      <c r="CVW742" s="31"/>
      <c r="CVX742" s="31"/>
      <c r="CVY742" s="31"/>
      <c r="CVZ742" s="31"/>
      <c r="CWA742" s="31"/>
      <c r="CWB742" s="31"/>
      <c r="CWC742" s="31"/>
      <c r="CWD742" s="31"/>
      <c r="CWE742" s="31"/>
      <c r="CWF742" s="31"/>
      <c r="CWG742" s="31"/>
      <c r="CWH742" s="31"/>
      <c r="CWI742" s="31"/>
      <c r="CWJ742" s="31"/>
      <c r="CWK742" s="31"/>
      <c r="CWL742" s="31"/>
      <c r="CWM742" s="31"/>
      <c r="CWN742" s="31"/>
      <c r="CWO742" s="31"/>
      <c r="CWP742" s="31"/>
      <c r="CWQ742" s="31"/>
      <c r="CWR742" s="31"/>
      <c r="CWS742" s="31"/>
      <c r="CWT742" s="31"/>
      <c r="CWU742" s="31"/>
      <c r="CWV742" s="31"/>
      <c r="CWW742" s="31"/>
      <c r="CWX742" s="31"/>
      <c r="CWY742" s="31"/>
      <c r="CWZ742" s="31"/>
      <c r="CXA742" s="31"/>
      <c r="CXB742" s="31"/>
      <c r="CXC742" s="31"/>
      <c r="CXD742" s="31"/>
      <c r="CXE742" s="31"/>
      <c r="CXF742" s="31"/>
      <c r="CXG742" s="31"/>
      <c r="CXH742" s="31"/>
      <c r="CXI742" s="31"/>
      <c r="CXJ742" s="31"/>
      <c r="CXK742" s="31"/>
      <c r="CXL742" s="31"/>
      <c r="CXM742" s="31"/>
      <c r="CXN742" s="31"/>
      <c r="CXO742" s="31"/>
      <c r="CXP742" s="31"/>
      <c r="CXQ742" s="31"/>
      <c r="CXR742" s="31"/>
      <c r="CXS742" s="31"/>
      <c r="CXT742" s="31"/>
      <c r="CXU742" s="31"/>
      <c r="CXV742" s="31"/>
      <c r="CXW742" s="31"/>
      <c r="CXX742" s="31"/>
      <c r="CXY742" s="31"/>
      <c r="CXZ742" s="31"/>
      <c r="CYA742" s="31"/>
      <c r="CYB742" s="31"/>
      <c r="CYC742" s="31"/>
      <c r="CYD742" s="31"/>
      <c r="CYE742" s="31"/>
      <c r="CYF742" s="31"/>
      <c r="CYG742" s="31"/>
      <c r="CYH742" s="31"/>
      <c r="CYI742" s="31"/>
      <c r="CYJ742" s="31"/>
      <c r="CYK742" s="31"/>
      <c r="CYL742" s="31"/>
      <c r="CYM742" s="31"/>
      <c r="CYN742" s="31"/>
      <c r="CYO742" s="31"/>
      <c r="CYP742" s="31"/>
      <c r="CYQ742" s="31"/>
      <c r="CYR742" s="31"/>
      <c r="CYS742" s="31"/>
      <c r="CYT742" s="31"/>
      <c r="CYU742" s="31"/>
      <c r="CYV742" s="31"/>
      <c r="CYW742" s="31"/>
      <c r="CYX742" s="31"/>
      <c r="CYY742" s="31"/>
      <c r="CYZ742" s="31"/>
      <c r="CZA742" s="31"/>
      <c r="CZB742" s="31"/>
      <c r="CZC742" s="31"/>
      <c r="CZD742" s="31"/>
      <c r="CZE742" s="31"/>
      <c r="CZF742" s="31"/>
      <c r="CZG742" s="31"/>
      <c r="CZH742" s="31"/>
      <c r="CZI742" s="31"/>
      <c r="CZJ742" s="31"/>
      <c r="CZK742" s="31"/>
      <c r="CZL742" s="31"/>
      <c r="CZM742" s="31"/>
      <c r="CZN742" s="31"/>
      <c r="CZO742" s="31"/>
      <c r="CZP742" s="31"/>
      <c r="CZQ742" s="31"/>
      <c r="CZR742" s="31"/>
      <c r="CZS742" s="31"/>
      <c r="CZT742" s="31"/>
      <c r="CZU742" s="31"/>
      <c r="CZV742" s="31"/>
      <c r="CZW742" s="31"/>
      <c r="CZX742" s="31"/>
      <c r="CZY742" s="31"/>
      <c r="CZZ742" s="31"/>
      <c r="DAA742" s="31"/>
      <c r="DAB742" s="31"/>
      <c r="DAC742" s="31"/>
      <c r="DAD742" s="31"/>
      <c r="DAE742" s="31"/>
      <c r="DAF742" s="31"/>
      <c r="DAG742" s="31"/>
      <c r="DAH742" s="31"/>
      <c r="DAI742" s="31"/>
      <c r="DAJ742" s="31"/>
      <c r="DAK742" s="31"/>
      <c r="DAL742" s="31"/>
      <c r="DAM742" s="31"/>
      <c r="DAN742" s="31"/>
      <c r="DAO742" s="31"/>
      <c r="DAP742" s="31"/>
      <c r="DAQ742" s="31"/>
      <c r="DAR742" s="31"/>
      <c r="DAS742" s="31"/>
      <c r="DAT742" s="31"/>
      <c r="DAU742" s="31"/>
      <c r="DAV742" s="31"/>
      <c r="DAW742" s="31"/>
      <c r="DAX742" s="31"/>
      <c r="DAY742" s="31"/>
      <c r="DAZ742" s="31"/>
      <c r="DBA742" s="31"/>
      <c r="DBB742" s="31"/>
      <c r="DBC742" s="31"/>
      <c r="DBD742" s="31"/>
      <c r="DBE742" s="31"/>
      <c r="DBF742" s="31"/>
      <c r="DBG742" s="31"/>
      <c r="DBH742" s="31"/>
      <c r="DBI742" s="31"/>
      <c r="DBJ742" s="31"/>
      <c r="DBK742" s="31"/>
      <c r="DBL742" s="31"/>
      <c r="DBM742" s="31"/>
      <c r="DBN742" s="31"/>
      <c r="DBO742" s="31"/>
      <c r="DBP742" s="31"/>
      <c r="DBQ742" s="31"/>
      <c r="DBR742" s="31"/>
      <c r="DBS742" s="31"/>
      <c r="DBT742" s="31"/>
      <c r="DBU742" s="31"/>
      <c r="DBV742" s="31"/>
      <c r="DBW742" s="31"/>
      <c r="DBX742" s="31"/>
      <c r="DBY742" s="31"/>
      <c r="DBZ742" s="31"/>
      <c r="DCA742" s="31"/>
      <c r="DCB742" s="31"/>
      <c r="DCC742" s="31"/>
      <c r="DCD742" s="31"/>
      <c r="DCE742" s="31"/>
      <c r="DCF742" s="31"/>
      <c r="DCG742" s="31"/>
      <c r="DCH742" s="31"/>
      <c r="DCI742" s="31"/>
      <c r="DCJ742" s="31"/>
      <c r="DCK742" s="31"/>
      <c r="DCL742" s="31"/>
      <c r="DCM742" s="31"/>
      <c r="DCN742" s="31"/>
      <c r="DCO742" s="31"/>
      <c r="DCP742" s="31"/>
      <c r="DCQ742" s="31"/>
      <c r="DCR742" s="31"/>
      <c r="DCS742" s="31"/>
      <c r="DCT742" s="31"/>
      <c r="DCU742" s="31"/>
      <c r="DCV742" s="31"/>
      <c r="DCW742" s="31"/>
      <c r="DCX742" s="31"/>
      <c r="DCY742" s="31"/>
      <c r="DCZ742" s="31"/>
      <c r="DDA742" s="31"/>
      <c r="DDB742" s="31"/>
      <c r="DDC742" s="31"/>
      <c r="DDD742" s="31"/>
      <c r="DDE742" s="31"/>
      <c r="DDF742" s="31"/>
      <c r="DDG742" s="31"/>
      <c r="DDH742" s="31"/>
      <c r="DDI742" s="31"/>
      <c r="DDJ742" s="31"/>
      <c r="DDK742" s="31"/>
      <c r="DDL742" s="31"/>
      <c r="DDM742" s="31"/>
      <c r="DDN742" s="31"/>
      <c r="DDO742" s="31"/>
      <c r="DDP742" s="31"/>
      <c r="DDQ742" s="31"/>
      <c r="DDR742" s="31"/>
      <c r="DDS742" s="31"/>
      <c r="DDT742" s="31"/>
      <c r="DDU742" s="31"/>
      <c r="DDV742" s="31"/>
      <c r="DDW742" s="31"/>
      <c r="DDX742" s="31"/>
      <c r="DDY742" s="31"/>
      <c r="DDZ742" s="31"/>
      <c r="DEA742" s="31"/>
      <c r="DEB742" s="31"/>
      <c r="DEC742" s="31"/>
      <c r="DED742" s="31"/>
      <c r="DEE742" s="31"/>
      <c r="DEF742" s="31"/>
      <c r="DEG742" s="31"/>
      <c r="DEH742" s="31"/>
      <c r="DEI742" s="31"/>
      <c r="DEJ742" s="31"/>
      <c r="DEK742" s="31"/>
      <c r="DEL742" s="31"/>
      <c r="DEM742" s="31"/>
      <c r="DEN742" s="31"/>
      <c r="DEO742" s="31"/>
      <c r="DEP742" s="31"/>
      <c r="DEQ742" s="31"/>
      <c r="DER742" s="31"/>
      <c r="DES742" s="31"/>
      <c r="DET742" s="31"/>
      <c r="DEU742" s="31"/>
      <c r="DEV742" s="31"/>
      <c r="DEW742" s="31"/>
      <c r="DEX742" s="31"/>
      <c r="DEY742" s="31"/>
      <c r="DEZ742" s="31"/>
      <c r="DFA742" s="31"/>
      <c r="DFB742" s="31"/>
      <c r="DFC742" s="31"/>
      <c r="DFD742" s="31"/>
      <c r="DFE742" s="31"/>
      <c r="DFF742" s="31"/>
      <c r="DFG742" s="31"/>
      <c r="DFH742" s="31"/>
      <c r="DFI742" s="31"/>
      <c r="DFJ742" s="31"/>
      <c r="DFK742" s="31"/>
      <c r="DFL742" s="31"/>
      <c r="DFM742" s="31"/>
      <c r="DFN742" s="31"/>
      <c r="DFO742" s="31"/>
      <c r="DFP742" s="31"/>
      <c r="DFQ742" s="31"/>
      <c r="DFR742" s="31"/>
      <c r="DFS742" s="31"/>
      <c r="DFT742" s="31"/>
      <c r="DFU742" s="31"/>
      <c r="DFV742" s="31"/>
      <c r="DFW742" s="31"/>
      <c r="DFX742" s="31"/>
      <c r="DFY742" s="31"/>
      <c r="DFZ742" s="31"/>
      <c r="DGA742" s="31"/>
      <c r="DGB742" s="31"/>
      <c r="DGC742" s="31"/>
      <c r="DGD742" s="31"/>
      <c r="DGE742" s="31"/>
      <c r="DGF742" s="31"/>
      <c r="DGG742" s="31"/>
      <c r="DGH742" s="31"/>
      <c r="DGI742" s="31"/>
      <c r="DGJ742" s="31"/>
      <c r="DGK742" s="31"/>
      <c r="DGL742" s="31"/>
      <c r="DGM742" s="31"/>
      <c r="DGN742" s="31"/>
      <c r="DGO742" s="31"/>
      <c r="DGP742" s="31"/>
      <c r="DGQ742" s="31"/>
      <c r="DGR742" s="31"/>
      <c r="DGS742" s="31"/>
      <c r="DGT742" s="31"/>
      <c r="DGU742" s="31"/>
      <c r="DGV742" s="31"/>
      <c r="DGW742" s="31"/>
      <c r="DGX742" s="31"/>
      <c r="DGY742" s="31"/>
      <c r="DGZ742" s="31"/>
      <c r="DHA742" s="31"/>
      <c r="DHB742" s="31"/>
      <c r="DHC742" s="31"/>
      <c r="DHD742" s="31"/>
      <c r="DHE742" s="31"/>
      <c r="DHF742" s="31"/>
      <c r="DHG742" s="31"/>
      <c r="DHH742" s="31"/>
      <c r="DHI742" s="31"/>
      <c r="DHJ742" s="31"/>
      <c r="DHK742" s="31"/>
      <c r="DHL742" s="31"/>
      <c r="DHM742" s="31"/>
      <c r="DHN742" s="31"/>
      <c r="DHO742" s="31"/>
      <c r="DHP742" s="31"/>
      <c r="DHQ742" s="31"/>
      <c r="DHR742" s="31"/>
      <c r="DHS742" s="31"/>
      <c r="DHT742" s="31"/>
      <c r="DHU742" s="31"/>
      <c r="DHV742" s="31"/>
      <c r="DHW742" s="31"/>
      <c r="DHX742" s="31"/>
      <c r="DHY742" s="31"/>
      <c r="DHZ742" s="31"/>
      <c r="DIA742" s="31"/>
      <c r="DIB742" s="31"/>
      <c r="DIC742" s="31"/>
      <c r="DID742" s="31"/>
      <c r="DIE742" s="31"/>
      <c r="DIF742" s="31"/>
      <c r="DIG742" s="31"/>
      <c r="DIH742" s="31"/>
      <c r="DII742" s="31"/>
      <c r="DIJ742" s="31"/>
      <c r="DIK742" s="31"/>
      <c r="DIL742" s="31"/>
      <c r="DIM742" s="31"/>
      <c r="DIN742" s="31"/>
      <c r="DIO742" s="31"/>
      <c r="DIP742" s="31"/>
      <c r="DIQ742" s="31"/>
      <c r="DIR742" s="31"/>
      <c r="DIS742" s="31"/>
      <c r="DIT742" s="31"/>
      <c r="DIU742" s="31"/>
      <c r="DIV742" s="31"/>
      <c r="DIW742" s="31"/>
      <c r="DIX742" s="31"/>
      <c r="DIY742" s="31"/>
      <c r="DIZ742" s="31"/>
      <c r="DJA742" s="31"/>
      <c r="DJB742" s="31"/>
      <c r="DJC742" s="31"/>
      <c r="DJD742" s="31"/>
      <c r="DJE742" s="31"/>
      <c r="DJF742" s="31"/>
      <c r="DJG742" s="31"/>
      <c r="DJH742" s="31"/>
      <c r="DJI742" s="31"/>
      <c r="DJJ742" s="31"/>
      <c r="DJK742" s="31"/>
      <c r="DJL742" s="31"/>
      <c r="DJM742" s="31"/>
      <c r="DJN742" s="31"/>
      <c r="DJO742" s="31"/>
      <c r="DJP742" s="31"/>
      <c r="DJQ742" s="31"/>
      <c r="DJR742" s="31"/>
      <c r="DJS742" s="31"/>
      <c r="DJT742" s="31"/>
      <c r="DJU742" s="31"/>
      <c r="DJV742" s="31"/>
      <c r="DJW742" s="31"/>
      <c r="DJX742" s="31"/>
      <c r="DJY742" s="31"/>
      <c r="DJZ742" s="31"/>
      <c r="DKA742" s="31"/>
      <c r="DKB742" s="31"/>
      <c r="DKC742" s="31"/>
      <c r="DKD742" s="31"/>
      <c r="DKE742" s="31"/>
      <c r="DKF742" s="31"/>
      <c r="DKG742" s="31"/>
      <c r="DKH742" s="31"/>
      <c r="DKI742" s="31"/>
      <c r="DKJ742" s="31"/>
      <c r="DKK742" s="31"/>
      <c r="DKL742" s="31"/>
      <c r="DKM742" s="31"/>
      <c r="DKN742" s="31"/>
      <c r="DKO742" s="31"/>
      <c r="DKP742" s="31"/>
      <c r="DKQ742" s="31"/>
      <c r="DKR742" s="31"/>
      <c r="DKS742" s="31"/>
      <c r="DKT742" s="31"/>
      <c r="DKU742" s="31"/>
      <c r="DKV742" s="31"/>
      <c r="DKW742" s="31"/>
      <c r="DKX742" s="31"/>
      <c r="DKY742" s="31"/>
      <c r="DKZ742" s="31"/>
      <c r="DLA742" s="31"/>
      <c r="DLB742" s="31"/>
      <c r="DLC742" s="31"/>
      <c r="DLD742" s="31"/>
      <c r="DLE742" s="31"/>
      <c r="DLF742" s="31"/>
      <c r="DLG742" s="31"/>
      <c r="DLH742" s="31"/>
      <c r="DLI742" s="31"/>
      <c r="DLJ742" s="31"/>
      <c r="DLK742" s="31"/>
      <c r="DLL742" s="31"/>
      <c r="DLM742" s="31"/>
      <c r="DLN742" s="31"/>
      <c r="DLO742" s="31"/>
      <c r="DLP742" s="31"/>
      <c r="DLQ742" s="31"/>
      <c r="DLR742" s="31"/>
      <c r="DLS742" s="31"/>
      <c r="DLT742" s="31"/>
      <c r="DLU742" s="31"/>
      <c r="DLV742" s="31"/>
      <c r="DLW742" s="31"/>
      <c r="DLX742" s="31"/>
      <c r="DLY742" s="31"/>
      <c r="DLZ742" s="31"/>
      <c r="DMA742" s="31"/>
      <c r="DMB742" s="31"/>
      <c r="DMC742" s="31"/>
      <c r="DMD742" s="31"/>
      <c r="DME742" s="31"/>
      <c r="DMF742" s="31"/>
      <c r="DMG742" s="31"/>
      <c r="DMH742" s="31"/>
      <c r="DMI742" s="31"/>
      <c r="DMJ742" s="31"/>
      <c r="DMK742" s="31"/>
      <c r="DML742" s="31"/>
      <c r="DMM742" s="31"/>
      <c r="DMN742" s="31"/>
      <c r="DMO742" s="31"/>
      <c r="DMP742" s="31"/>
      <c r="DMQ742" s="31"/>
      <c r="DMR742" s="31"/>
      <c r="DMS742" s="31"/>
      <c r="DMT742" s="31"/>
      <c r="DMU742" s="31"/>
      <c r="DMV742" s="31"/>
      <c r="DMW742" s="31"/>
      <c r="DMX742" s="31"/>
      <c r="DMY742" s="31"/>
      <c r="DMZ742" s="31"/>
      <c r="DNA742" s="31"/>
      <c r="DNB742" s="31"/>
      <c r="DNC742" s="31"/>
      <c r="DND742" s="31"/>
      <c r="DNE742" s="31"/>
      <c r="DNF742" s="31"/>
      <c r="DNG742" s="31"/>
      <c r="DNH742" s="31"/>
      <c r="DNI742" s="31"/>
      <c r="DNJ742" s="31"/>
      <c r="DNK742" s="31"/>
      <c r="DNL742" s="31"/>
      <c r="DNM742" s="31"/>
      <c r="DNN742" s="31"/>
      <c r="DNO742" s="31"/>
      <c r="DNP742" s="31"/>
      <c r="DNQ742" s="31"/>
      <c r="DNR742" s="31"/>
      <c r="DNS742" s="31"/>
      <c r="DNT742" s="31"/>
      <c r="DNU742" s="31"/>
      <c r="DNV742" s="31"/>
      <c r="DNW742" s="31"/>
      <c r="DNX742" s="31"/>
      <c r="DNY742" s="31"/>
      <c r="DNZ742" s="31"/>
      <c r="DOA742" s="31"/>
      <c r="DOB742" s="31"/>
      <c r="DOC742" s="31"/>
      <c r="DOD742" s="31"/>
      <c r="DOE742" s="31"/>
      <c r="DOF742" s="31"/>
      <c r="DOG742" s="31"/>
      <c r="DOH742" s="31"/>
      <c r="DOI742" s="31"/>
      <c r="DOJ742" s="31"/>
      <c r="DOK742" s="31"/>
      <c r="DOL742" s="31"/>
      <c r="DOM742" s="31"/>
      <c r="DON742" s="31"/>
      <c r="DOO742" s="31"/>
      <c r="DOP742" s="31"/>
      <c r="DOQ742" s="31"/>
      <c r="DOR742" s="31"/>
      <c r="DOS742" s="31"/>
      <c r="DOT742" s="31"/>
      <c r="DOU742" s="31"/>
      <c r="DOV742" s="31"/>
      <c r="DOW742" s="31"/>
      <c r="DOX742" s="31"/>
      <c r="DOY742" s="31"/>
      <c r="DOZ742" s="31"/>
      <c r="DPA742" s="31"/>
      <c r="DPB742" s="31"/>
      <c r="DPC742" s="31"/>
      <c r="DPD742" s="31"/>
      <c r="DPE742" s="31"/>
      <c r="DPF742" s="31"/>
      <c r="DPG742" s="31"/>
      <c r="DPH742" s="31"/>
      <c r="DPI742" s="31"/>
      <c r="DPJ742" s="31"/>
      <c r="DPK742" s="31"/>
      <c r="DPL742" s="31"/>
      <c r="DPM742" s="31"/>
      <c r="DPN742" s="31"/>
      <c r="DPO742" s="31"/>
      <c r="DPP742" s="31"/>
      <c r="DPQ742" s="31"/>
      <c r="DPR742" s="31"/>
      <c r="DPS742" s="31"/>
      <c r="DPT742" s="31"/>
      <c r="DPU742" s="31"/>
      <c r="DPV742" s="31"/>
      <c r="DPW742" s="31"/>
      <c r="DPX742" s="31"/>
      <c r="DPY742" s="31"/>
      <c r="DPZ742" s="31"/>
      <c r="DQA742" s="31"/>
      <c r="DQB742" s="31"/>
      <c r="DQC742" s="31"/>
      <c r="DQD742" s="31"/>
      <c r="DQE742" s="31"/>
      <c r="DQF742" s="31"/>
      <c r="DQG742" s="31"/>
      <c r="DQH742" s="31"/>
      <c r="DQI742" s="31"/>
      <c r="DQJ742" s="31"/>
      <c r="DQK742" s="31"/>
      <c r="DQL742" s="31"/>
      <c r="DQM742" s="31"/>
      <c r="DQN742" s="31"/>
      <c r="DQO742" s="31"/>
      <c r="DQP742" s="31"/>
      <c r="DQQ742" s="31"/>
      <c r="DQR742" s="31"/>
      <c r="DQS742" s="31"/>
      <c r="DQT742" s="31"/>
      <c r="DQU742" s="31"/>
      <c r="DQV742" s="31"/>
      <c r="DQW742" s="31"/>
      <c r="DQX742" s="31"/>
      <c r="DQY742" s="31"/>
      <c r="DQZ742" s="31"/>
      <c r="DRA742" s="31"/>
      <c r="DRB742" s="31"/>
      <c r="DRC742" s="31"/>
      <c r="DRD742" s="31"/>
      <c r="DRE742" s="31"/>
      <c r="DRF742" s="31"/>
      <c r="DRG742" s="31"/>
      <c r="DRH742" s="31"/>
      <c r="DRI742" s="31"/>
      <c r="DRJ742" s="31"/>
      <c r="DRK742" s="31"/>
      <c r="DRL742" s="31"/>
      <c r="DRM742" s="31"/>
      <c r="DRN742" s="31"/>
      <c r="DRO742" s="31"/>
      <c r="DRP742" s="31"/>
      <c r="DRQ742" s="31"/>
      <c r="DRR742" s="31"/>
      <c r="DRS742" s="31"/>
      <c r="DRT742" s="31"/>
      <c r="DRU742" s="31"/>
      <c r="DRV742" s="31"/>
      <c r="DRW742" s="31"/>
      <c r="DRX742" s="31"/>
      <c r="DRY742" s="31"/>
      <c r="DRZ742" s="31"/>
      <c r="DSA742" s="31"/>
      <c r="DSB742" s="31"/>
      <c r="DSC742" s="31"/>
      <c r="DSD742" s="31"/>
      <c r="DSE742" s="31"/>
      <c r="DSF742" s="31"/>
      <c r="DSG742" s="31"/>
      <c r="DSH742" s="31"/>
      <c r="DSI742" s="31"/>
      <c r="DSJ742" s="31"/>
      <c r="DSK742" s="31"/>
      <c r="DSL742" s="31"/>
      <c r="DSM742" s="31"/>
      <c r="DSN742" s="31"/>
      <c r="DSO742" s="31"/>
      <c r="DSP742" s="31"/>
      <c r="DSQ742" s="31"/>
      <c r="DSR742" s="31"/>
      <c r="DSS742" s="31"/>
      <c r="DST742" s="31"/>
      <c r="DSU742" s="31"/>
      <c r="DSV742" s="31"/>
      <c r="DSW742" s="31"/>
      <c r="DSX742" s="31"/>
      <c r="DSY742" s="31"/>
      <c r="DSZ742" s="31"/>
      <c r="DTA742" s="31"/>
      <c r="DTB742" s="31"/>
      <c r="DTC742" s="31"/>
      <c r="DTD742" s="31"/>
      <c r="DTE742" s="31"/>
      <c r="DTF742" s="31"/>
      <c r="DTG742" s="31"/>
      <c r="DTH742" s="31"/>
      <c r="DTI742" s="31"/>
      <c r="DTJ742" s="31"/>
      <c r="DTK742" s="31"/>
      <c r="DTL742" s="31"/>
      <c r="DTM742" s="31"/>
      <c r="DTN742" s="31"/>
      <c r="DTO742" s="31"/>
      <c r="DTP742" s="31"/>
      <c r="DTQ742" s="31"/>
      <c r="DTR742" s="31"/>
      <c r="DTS742" s="31"/>
      <c r="DTT742" s="31"/>
      <c r="DTU742" s="31"/>
      <c r="DTV742" s="31"/>
      <c r="DTW742" s="31"/>
      <c r="DTX742" s="31"/>
      <c r="DTY742" s="31"/>
      <c r="DTZ742" s="31"/>
      <c r="DUA742" s="31"/>
      <c r="DUB742" s="31"/>
      <c r="DUC742" s="31"/>
      <c r="DUD742" s="31"/>
      <c r="DUE742" s="31"/>
      <c r="DUF742" s="31"/>
      <c r="DUG742" s="31"/>
      <c r="DUH742" s="31"/>
      <c r="DUI742" s="31"/>
      <c r="DUJ742" s="31"/>
      <c r="DUK742" s="31"/>
      <c r="DUL742" s="31"/>
      <c r="DUM742" s="31"/>
      <c r="DUN742" s="31"/>
      <c r="DUO742" s="31"/>
      <c r="DUP742" s="31"/>
      <c r="DUQ742" s="31"/>
      <c r="DUR742" s="31"/>
      <c r="DUS742" s="31"/>
      <c r="DUT742" s="31"/>
      <c r="DUU742" s="31"/>
      <c r="DUV742" s="31"/>
      <c r="DUW742" s="31"/>
      <c r="DUX742" s="31"/>
      <c r="DUY742" s="31"/>
      <c r="DUZ742" s="31"/>
      <c r="DVA742" s="31"/>
      <c r="DVB742" s="31"/>
      <c r="DVC742" s="31"/>
      <c r="DVD742" s="31"/>
      <c r="DVE742" s="31"/>
      <c r="DVF742" s="31"/>
      <c r="DVG742" s="31"/>
      <c r="DVH742" s="31"/>
      <c r="DVI742" s="31"/>
      <c r="DVJ742" s="31"/>
      <c r="DVK742" s="31"/>
      <c r="DVL742" s="31"/>
      <c r="DVM742" s="31"/>
      <c r="DVN742" s="31"/>
      <c r="DVO742" s="31"/>
      <c r="DVP742" s="31"/>
      <c r="DVQ742" s="31"/>
      <c r="DVR742" s="31"/>
      <c r="DVS742" s="31"/>
      <c r="DVT742" s="31"/>
      <c r="DVU742" s="31"/>
      <c r="DVV742" s="31"/>
      <c r="DVW742" s="31"/>
      <c r="DVX742" s="31"/>
      <c r="DVY742" s="31"/>
      <c r="DVZ742" s="31"/>
      <c r="DWA742" s="31"/>
      <c r="DWB742" s="31"/>
      <c r="DWC742" s="31"/>
      <c r="DWD742" s="31"/>
      <c r="DWE742" s="31"/>
      <c r="DWF742" s="31"/>
      <c r="DWG742" s="31"/>
      <c r="DWH742" s="31"/>
      <c r="DWI742" s="31"/>
      <c r="DWJ742" s="31"/>
      <c r="DWK742" s="31"/>
      <c r="DWL742" s="31"/>
      <c r="DWM742" s="31"/>
      <c r="DWN742" s="31"/>
      <c r="DWO742" s="31"/>
      <c r="DWP742" s="31"/>
      <c r="DWQ742" s="31"/>
      <c r="DWR742" s="31"/>
      <c r="DWS742" s="31"/>
      <c r="DWT742" s="31"/>
      <c r="DWU742" s="31"/>
      <c r="DWV742" s="31"/>
      <c r="DWW742" s="31"/>
      <c r="DWX742" s="31"/>
      <c r="DWY742" s="31"/>
      <c r="DWZ742" s="31"/>
      <c r="DXA742" s="31"/>
      <c r="DXB742" s="31"/>
      <c r="DXC742" s="31"/>
      <c r="DXD742" s="31"/>
      <c r="DXE742" s="31"/>
      <c r="DXF742" s="31"/>
      <c r="DXG742" s="31"/>
      <c r="DXH742" s="31"/>
      <c r="DXI742" s="31"/>
      <c r="DXJ742" s="31"/>
      <c r="DXK742" s="31"/>
      <c r="DXL742" s="31"/>
      <c r="DXM742" s="31"/>
      <c r="DXN742" s="31"/>
      <c r="DXO742" s="31"/>
      <c r="DXP742" s="31"/>
      <c r="DXQ742" s="31"/>
      <c r="DXR742" s="31"/>
      <c r="DXS742" s="31"/>
      <c r="DXT742" s="31"/>
      <c r="DXU742" s="31"/>
      <c r="DXV742" s="31"/>
      <c r="DXW742" s="31"/>
      <c r="DXX742" s="31"/>
      <c r="DXY742" s="31"/>
      <c r="DXZ742" s="31"/>
      <c r="DYA742" s="31"/>
      <c r="DYB742" s="31"/>
      <c r="DYC742" s="31"/>
      <c r="DYD742" s="31"/>
      <c r="DYE742" s="31"/>
      <c r="DYF742" s="31"/>
      <c r="DYG742" s="31"/>
      <c r="DYH742" s="31"/>
      <c r="DYI742" s="31"/>
      <c r="DYJ742" s="31"/>
      <c r="DYK742" s="31"/>
      <c r="DYL742" s="31"/>
      <c r="DYM742" s="31"/>
      <c r="DYN742" s="31"/>
      <c r="DYO742" s="31"/>
      <c r="DYP742" s="31"/>
      <c r="DYQ742" s="31"/>
      <c r="DYR742" s="31"/>
      <c r="DYS742" s="31"/>
      <c r="DYT742" s="31"/>
      <c r="DYU742" s="31"/>
      <c r="DYV742" s="31"/>
      <c r="DYW742" s="31"/>
      <c r="DYX742" s="31"/>
      <c r="DYY742" s="31"/>
      <c r="DYZ742" s="31"/>
      <c r="DZA742" s="31"/>
      <c r="DZB742" s="31"/>
      <c r="DZC742" s="31"/>
      <c r="DZD742" s="31"/>
      <c r="DZE742" s="31"/>
      <c r="DZF742" s="31"/>
      <c r="DZG742" s="31"/>
      <c r="DZH742" s="31"/>
      <c r="DZI742" s="31"/>
      <c r="DZJ742" s="31"/>
      <c r="DZK742" s="31"/>
      <c r="DZL742" s="31"/>
      <c r="DZM742" s="31"/>
      <c r="DZN742" s="31"/>
      <c r="DZO742" s="31"/>
      <c r="DZP742" s="31"/>
      <c r="DZQ742" s="31"/>
      <c r="DZR742" s="31"/>
      <c r="DZS742" s="31"/>
      <c r="DZT742" s="31"/>
      <c r="DZU742" s="31"/>
      <c r="DZV742" s="31"/>
      <c r="DZW742" s="31"/>
      <c r="DZX742" s="31"/>
      <c r="DZY742" s="31"/>
      <c r="DZZ742" s="31"/>
      <c r="EAA742" s="31"/>
      <c r="EAB742" s="31"/>
      <c r="EAC742" s="31"/>
      <c r="EAD742" s="31"/>
      <c r="EAE742" s="31"/>
      <c r="EAF742" s="31"/>
      <c r="EAG742" s="31"/>
      <c r="EAH742" s="31"/>
      <c r="EAI742" s="31"/>
      <c r="EAJ742" s="31"/>
      <c r="EAK742" s="31"/>
      <c r="EAL742" s="31"/>
      <c r="EAM742" s="31"/>
      <c r="EAN742" s="31"/>
      <c r="EAO742" s="31"/>
      <c r="EAP742" s="31"/>
      <c r="EAQ742" s="31"/>
      <c r="EAR742" s="31"/>
      <c r="EAS742" s="31"/>
      <c r="EAT742" s="31"/>
      <c r="EAU742" s="31"/>
      <c r="EAV742" s="31"/>
      <c r="EAW742" s="31"/>
      <c r="EAX742" s="31"/>
      <c r="EAY742" s="31"/>
      <c r="EAZ742" s="31"/>
      <c r="EBA742" s="31"/>
      <c r="EBB742" s="31"/>
      <c r="EBC742" s="31"/>
      <c r="EBD742" s="31"/>
      <c r="EBE742" s="31"/>
      <c r="EBF742" s="31"/>
      <c r="EBG742" s="31"/>
      <c r="EBH742" s="31"/>
      <c r="EBI742" s="31"/>
      <c r="EBJ742" s="31"/>
      <c r="EBK742" s="31"/>
      <c r="EBL742" s="31"/>
      <c r="EBM742" s="31"/>
      <c r="EBN742" s="31"/>
      <c r="EBO742" s="31"/>
      <c r="EBP742" s="31"/>
      <c r="EBQ742" s="31"/>
      <c r="EBR742" s="31"/>
      <c r="EBS742" s="31"/>
      <c r="EBT742" s="31"/>
      <c r="EBU742" s="31"/>
      <c r="EBV742" s="31"/>
      <c r="EBW742" s="31"/>
      <c r="EBX742" s="31"/>
      <c r="EBY742" s="31"/>
      <c r="EBZ742" s="31"/>
      <c r="ECA742" s="31"/>
      <c r="ECB742" s="31"/>
      <c r="ECC742" s="31"/>
      <c r="ECD742" s="31"/>
      <c r="ECE742" s="31"/>
      <c r="ECF742" s="31"/>
      <c r="ECG742" s="31"/>
      <c r="ECH742" s="31"/>
      <c r="ECI742" s="31"/>
      <c r="ECJ742" s="31"/>
      <c r="ECK742" s="31"/>
      <c r="ECL742" s="31"/>
      <c r="ECM742" s="31"/>
      <c r="ECN742" s="31"/>
      <c r="ECO742" s="31"/>
      <c r="ECP742" s="31"/>
      <c r="ECQ742" s="31"/>
      <c r="ECR742" s="31"/>
      <c r="ECS742" s="31"/>
      <c r="ECT742" s="31"/>
      <c r="ECU742" s="31"/>
      <c r="ECV742" s="31"/>
      <c r="ECW742" s="31"/>
      <c r="ECX742" s="31"/>
      <c r="ECY742" s="31"/>
      <c r="ECZ742" s="31"/>
      <c r="EDA742" s="31"/>
      <c r="EDB742" s="31"/>
      <c r="EDC742" s="31"/>
      <c r="EDD742" s="31"/>
      <c r="EDE742" s="31"/>
      <c r="EDF742" s="31"/>
      <c r="EDG742" s="31"/>
      <c r="EDH742" s="31"/>
      <c r="EDI742" s="31"/>
      <c r="EDJ742" s="31"/>
      <c r="EDK742" s="31"/>
      <c r="EDL742" s="31"/>
      <c r="EDM742" s="31"/>
      <c r="EDN742" s="31"/>
      <c r="EDO742" s="31"/>
      <c r="EDP742" s="31"/>
      <c r="EDQ742" s="31"/>
      <c r="EDR742" s="31"/>
      <c r="EDS742" s="31"/>
      <c r="EDT742" s="31"/>
      <c r="EDU742" s="31"/>
      <c r="EDV742" s="31"/>
      <c r="EDW742" s="31"/>
      <c r="EDX742" s="31"/>
      <c r="EDY742" s="31"/>
      <c r="EDZ742" s="31"/>
      <c r="EEA742" s="31"/>
      <c r="EEB742" s="31"/>
      <c r="EEC742" s="31"/>
      <c r="EED742" s="31"/>
      <c r="EEE742" s="31"/>
      <c r="EEF742" s="31"/>
      <c r="EEG742" s="31"/>
      <c r="EEH742" s="31"/>
      <c r="EEI742" s="31"/>
      <c r="EEJ742" s="31"/>
      <c r="EEK742" s="31"/>
      <c r="EEL742" s="31"/>
      <c r="EEM742" s="31"/>
      <c r="EEN742" s="31"/>
      <c r="EEO742" s="31"/>
      <c r="EEP742" s="31"/>
      <c r="EEQ742" s="31"/>
      <c r="EER742" s="31"/>
      <c r="EES742" s="31"/>
      <c r="EET742" s="31"/>
      <c r="EEU742" s="31"/>
      <c r="EEV742" s="31"/>
      <c r="EEW742" s="31"/>
      <c r="EEX742" s="31"/>
      <c r="EEY742" s="31"/>
      <c r="EEZ742" s="31"/>
      <c r="EFA742" s="31"/>
      <c r="EFB742" s="31"/>
      <c r="EFC742" s="31"/>
      <c r="EFD742" s="31"/>
      <c r="EFE742" s="31"/>
      <c r="EFF742" s="31"/>
      <c r="EFG742" s="31"/>
      <c r="EFH742" s="31"/>
      <c r="EFI742" s="31"/>
      <c r="EFJ742" s="31"/>
      <c r="EFK742" s="31"/>
      <c r="EFL742" s="31"/>
      <c r="EFM742" s="31"/>
      <c r="EFN742" s="31"/>
      <c r="EFO742" s="31"/>
      <c r="EFP742" s="31"/>
      <c r="EFQ742" s="31"/>
      <c r="EFR742" s="31"/>
      <c r="EFS742" s="31"/>
      <c r="EFT742" s="31"/>
      <c r="EFU742" s="31"/>
      <c r="EFV742" s="31"/>
      <c r="EFW742" s="31"/>
      <c r="EFX742" s="31"/>
      <c r="EFY742" s="31"/>
      <c r="EFZ742" s="31"/>
      <c r="EGA742" s="31"/>
      <c r="EGB742" s="31"/>
      <c r="EGC742" s="31"/>
      <c r="EGD742" s="31"/>
      <c r="EGE742" s="31"/>
      <c r="EGF742" s="31"/>
      <c r="EGG742" s="31"/>
      <c r="EGH742" s="31"/>
      <c r="EGI742" s="31"/>
      <c r="EGJ742" s="31"/>
      <c r="EGK742" s="31"/>
      <c r="EGL742" s="31"/>
      <c r="EGM742" s="31"/>
      <c r="EGN742" s="31"/>
      <c r="EGO742" s="31"/>
      <c r="EGP742" s="31"/>
      <c r="EGQ742" s="31"/>
      <c r="EGR742" s="31"/>
      <c r="EGS742" s="31"/>
      <c r="EGT742" s="31"/>
      <c r="EGU742" s="31"/>
      <c r="EGV742" s="31"/>
      <c r="EGW742" s="31"/>
      <c r="EGX742" s="31"/>
      <c r="EGY742" s="31"/>
      <c r="EGZ742" s="31"/>
      <c r="EHA742" s="31"/>
      <c r="EHB742" s="31"/>
      <c r="EHC742" s="31"/>
      <c r="EHD742" s="31"/>
      <c r="EHE742" s="31"/>
      <c r="EHF742" s="31"/>
      <c r="EHG742" s="31"/>
      <c r="EHH742" s="31"/>
      <c r="EHI742" s="31"/>
      <c r="EHJ742" s="31"/>
      <c r="EHK742" s="31"/>
      <c r="EHL742" s="31"/>
      <c r="EHM742" s="31"/>
      <c r="EHN742" s="31"/>
      <c r="EHO742" s="31"/>
      <c r="EHP742" s="31"/>
      <c r="EHQ742" s="31"/>
      <c r="EHR742" s="31"/>
      <c r="EHS742" s="31"/>
      <c r="EHT742" s="31"/>
      <c r="EHU742" s="31"/>
      <c r="EHV742" s="31"/>
      <c r="EHW742" s="31"/>
      <c r="EHX742" s="31"/>
      <c r="EHY742" s="31"/>
      <c r="EHZ742" s="31"/>
      <c r="EIA742" s="31"/>
      <c r="EIB742" s="31"/>
      <c r="EIC742" s="31"/>
      <c r="EID742" s="31"/>
      <c r="EIE742" s="31"/>
      <c r="EIF742" s="31"/>
      <c r="EIG742" s="31"/>
      <c r="EIH742" s="31"/>
      <c r="EII742" s="31"/>
      <c r="EIJ742" s="31"/>
      <c r="EIK742" s="31"/>
      <c r="EIL742" s="31"/>
      <c r="EIM742" s="31"/>
      <c r="EIN742" s="31"/>
      <c r="EIO742" s="31"/>
      <c r="EIP742" s="31"/>
      <c r="EIQ742" s="31"/>
      <c r="EIR742" s="31"/>
      <c r="EIS742" s="31"/>
      <c r="EIT742" s="31"/>
      <c r="EIU742" s="31"/>
      <c r="EIV742" s="31"/>
      <c r="EIW742" s="31"/>
      <c r="EIX742" s="31"/>
      <c r="EIY742" s="31"/>
      <c r="EIZ742" s="31"/>
      <c r="EJA742" s="31"/>
      <c r="EJB742" s="31"/>
      <c r="EJC742" s="31"/>
      <c r="EJD742" s="31"/>
      <c r="EJE742" s="31"/>
      <c r="EJF742" s="31"/>
      <c r="EJG742" s="31"/>
      <c r="EJH742" s="31"/>
      <c r="EJI742" s="31"/>
      <c r="EJJ742" s="31"/>
      <c r="EJK742" s="31"/>
      <c r="EJL742" s="31"/>
      <c r="EJM742" s="31"/>
      <c r="EJN742" s="31"/>
      <c r="EJO742" s="31"/>
      <c r="EJP742" s="31"/>
      <c r="EJQ742" s="31"/>
      <c r="EJR742" s="31"/>
      <c r="EJS742" s="31"/>
      <c r="EJT742" s="31"/>
      <c r="EJU742" s="31"/>
      <c r="EJV742" s="31"/>
      <c r="EJW742" s="31"/>
      <c r="EJX742" s="31"/>
      <c r="EJY742" s="31"/>
      <c r="EJZ742" s="31"/>
      <c r="EKA742" s="31"/>
      <c r="EKB742" s="31"/>
      <c r="EKC742" s="31"/>
      <c r="EKD742" s="31"/>
      <c r="EKE742" s="31"/>
      <c r="EKF742" s="31"/>
      <c r="EKG742" s="31"/>
      <c r="EKH742" s="31"/>
      <c r="EKI742" s="31"/>
      <c r="EKJ742" s="31"/>
      <c r="EKK742" s="31"/>
      <c r="EKL742" s="31"/>
      <c r="EKM742" s="31"/>
      <c r="EKN742" s="31"/>
      <c r="EKO742" s="31"/>
      <c r="EKP742" s="31"/>
      <c r="EKQ742" s="31"/>
      <c r="EKR742" s="31"/>
      <c r="EKS742" s="31"/>
      <c r="EKT742" s="31"/>
      <c r="EKU742" s="31"/>
      <c r="EKV742" s="31"/>
      <c r="EKW742" s="31"/>
      <c r="EKX742" s="31"/>
      <c r="EKY742" s="31"/>
      <c r="EKZ742" s="31"/>
      <c r="ELA742" s="31"/>
      <c r="ELB742" s="31"/>
      <c r="ELC742" s="31"/>
      <c r="ELD742" s="31"/>
      <c r="ELE742" s="31"/>
      <c r="ELF742" s="31"/>
      <c r="ELG742" s="31"/>
      <c r="ELH742" s="31"/>
      <c r="ELI742" s="31"/>
      <c r="ELJ742" s="31"/>
      <c r="ELK742" s="31"/>
      <c r="ELL742" s="31"/>
      <c r="ELM742" s="31"/>
      <c r="ELN742" s="31"/>
      <c r="ELO742" s="31"/>
      <c r="ELP742" s="31"/>
      <c r="ELQ742" s="31"/>
      <c r="ELR742" s="31"/>
      <c r="ELS742" s="31"/>
      <c r="ELT742" s="31"/>
      <c r="ELU742" s="31"/>
      <c r="ELV742" s="31"/>
      <c r="ELW742" s="31"/>
      <c r="ELX742" s="31"/>
      <c r="ELY742" s="31"/>
      <c r="ELZ742" s="31"/>
      <c r="EMA742" s="31"/>
      <c r="EMB742" s="31"/>
      <c r="EMC742" s="31"/>
      <c r="EMD742" s="31"/>
      <c r="EME742" s="31"/>
      <c r="EMF742" s="31"/>
      <c r="EMG742" s="31"/>
      <c r="EMH742" s="31"/>
      <c r="EMI742" s="31"/>
      <c r="EMJ742" s="31"/>
      <c r="EMK742" s="31"/>
      <c r="EML742" s="31"/>
      <c r="EMM742" s="31"/>
      <c r="EMN742" s="31"/>
      <c r="EMO742" s="31"/>
      <c r="EMP742" s="31"/>
      <c r="EMQ742" s="31"/>
      <c r="EMR742" s="31"/>
      <c r="EMS742" s="31"/>
      <c r="EMT742" s="31"/>
      <c r="EMU742" s="31"/>
      <c r="EMV742" s="31"/>
      <c r="EMW742" s="31"/>
      <c r="EMX742" s="31"/>
      <c r="EMY742" s="31"/>
      <c r="EMZ742" s="31"/>
      <c r="ENA742" s="31"/>
      <c r="ENB742" s="31"/>
      <c r="ENC742" s="31"/>
      <c r="END742" s="31"/>
      <c r="ENE742" s="31"/>
      <c r="ENF742" s="31"/>
      <c r="ENG742" s="31"/>
      <c r="ENH742" s="31"/>
      <c r="ENI742" s="31"/>
      <c r="ENJ742" s="31"/>
      <c r="ENK742" s="31"/>
      <c r="ENL742" s="31"/>
      <c r="ENM742" s="31"/>
      <c r="ENN742" s="31"/>
      <c r="ENO742" s="31"/>
      <c r="ENP742" s="31"/>
      <c r="ENQ742" s="31"/>
      <c r="ENR742" s="31"/>
      <c r="ENS742" s="31"/>
      <c r="ENT742" s="31"/>
      <c r="ENU742" s="31"/>
      <c r="ENV742" s="31"/>
      <c r="ENW742" s="31"/>
      <c r="ENX742" s="31"/>
      <c r="ENY742" s="31"/>
      <c r="ENZ742" s="31"/>
      <c r="EOA742" s="31"/>
      <c r="EOB742" s="31"/>
      <c r="EOC742" s="31"/>
      <c r="EOD742" s="31"/>
      <c r="EOE742" s="31"/>
      <c r="EOF742" s="31"/>
      <c r="EOG742" s="31"/>
      <c r="EOH742" s="31"/>
      <c r="EOI742" s="31"/>
      <c r="EOJ742" s="31"/>
      <c r="EOK742" s="31"/>
      <c r="EOL742" s="31"/>
      <c r="EOM742" s="31"/>
      <c r="EON742" s="31"/>
      <c r="EOO742" s="31"/>
      <c r="EOP742" s="31"/>
      <c r="EOQ742" s="31"/>
      <c r="EOR742" s="31"/>
      <c r="EOS742" s="31"/>
      <c r="EOT742" s="31"/>
      <c r="EOU742" s="31"/>
      <c r="EOV742" s="31"/>
      <c r="EOW742" s="31"/>
      <c r="EOX742" s="31"/>
      <c r="EOY742" s="31"/>
      <c r="EOZ742" s="31"/>
      <c r="EPA742" s="31"/>
      <c r="EPB742" s="31"/>
      <c r="EPC742" s="31"/>
      <c r="EPD742" s="31"/>
      <c r="EPE742" s="31"/>
      <c r="EPF742" s="31"/>
      <c r="EPG742" s="31"/>
      <c r="EPH742" s="31"/>
      <c r="EPI742" s="31"/>
      <c r="EPJ742" s="31"/>
      <c r="EPK742" s="31"/>
      <c r="EPL742" s="31"/>
      <c r="EPM742" s="31"/>
      <c r="EPN742" s="31"/>
      <c r="EPO742" s="31"/>
      <c r="EPP742" s="31"/>
      <c r="EPQ742" s="31"/>
      <c r="EPR742" s="31"/>
      <c r="EPS742" s="31"/>
      <c r="EPT742" s="31"/>
      <c r="EPU742" s="31"/>
      <c r="EPV742" s="31"/>
      <c r="EPW742" s="31"/>
      <c r="EPX742" s="31"/>
      <c r="EPY742" s="31"/>
      <c r="EPZ742" s="31"/>
      <c r="EQA742" s="31"/>
      <c r="EQB742" s="31"/>
      <c r="EQC742" s="31"/>
      <c r="EQD742" s="31"/>
      <c r="EQE742" s="31"/>
      <c r="EQF742" s="31"/>
      <c r="EQG742" s="31"/>
      <c r="EQH742" s="31"/>
      <c r="EQI742" s="31"/>
      <c r="EQJ742" s="31"/>
      <c r="EQK742" s="31"/>
      <c r="EQL742" s="31"/>
      <c r="EQM742" s="31"/>
      <c r="EQN742" s="31"/>
      <c r="EQO742" s="31"/>
      <c r="EQP742" s="31"/>
      <c r="EQQ742" s="31"/>
      <c r="EQR742" s="31"/>
      <c r="EQS742" s="31"/>
      <c r="EQT742" s="31"/>
      <c r="EQU742" s="31"/>
      <c r="EQV742" s="31"/>
      <c r="EQW742" s="31"/>
      <c r="EQX742" s="31"/>
      <c r="EQY742" s="31"/>
      <c r="EQZ742" s="31"/>
      <c r="ERA742" s="31"/>
      <c r="ERB742" s="31"/>
      <c r="ERC742" s="31"/>
      <c r="ERD742" s="31"/>
      <c r="ERE742" s="31"/>
      <c r="ERF742" s="31"/>
      <c r="ERG742" s="31"/>
      <c r="ERH742" s="31"/>
      <c r="ERI742" s="31"/>
      <c r="ERJ742" s="31"/>
      <c r="ERK742" s="31"/>
      <c r="ERL742" s="31"/>
      <c r="ERM742" s="31"/>
      <c r="ERN742" s="31"/>
      <c r="ERO742" s="31"/>
      <c r="ERP742" s="31"/>
      <c r="ERQ742" s="31"/>
      <c r="ERR742" s="31"/>
      <c r="ERS742" s="31"/>
      <c r="ERT742" s="31"/>
      <c r="ERU742" s="31"/>
      <c r="ERV742" s="31"/>
      <c r="ERW742" s="31"/>
      <c r="ERX742" s="31"/>
      <c r="ERY742" s="31"/>
      <c r="ERZ742" s="31"/>
      <c r="ESA742" s="31"/>
      <c r="ESB742" s="31"/>
      <c r="ESC742" s="31"/>
      <c r="ESD742" s="31"/>
      <c r="ESE742" s="31"/>
      <c r="ESF742" s="31"/>
      <c r="ESG742" s="31"/>
      <c r="ESH742" s="31"/>
      <c r="ESI742" s="31"/>
      <c r="ESJ742" s="31"/>
      <c r="ESK742" s="31"/>
      <c r="ESL742" s="31"/>
      <c r="ESM742" s="31"/>
      <c r="ESN742" s="31"/>
      <c r="ESO742" s="31"/>
      <c r="ESP742" s="31"/>
      <c r="ESQ742" s="31"/>
      <c r="ESR742" s="31"/>
      <c r="ESS742" s="31"/>
      <c r="EST742" s="31"/>
      <c r="ESU742" s="31"/>
      <c r="ESV742" s="31"/>
      <c r="ESW742" s="31"/>
      <c r="ESX742" s="31"/>
      <c r="ESY742" s="31"/>
      <c r="ESZ742" s="31"/>
      <c r="ETA742" s="31"/>
      <c r="ETB742" s="31"/>
      <c r="ETC742" s="31"/>
      <c r="ETD742" s="31"/>
      <c r="ETE742" s="31"/>
      <c r="ETF742" s="31"/>
      <c r="ETG742" s="31"/>
      <c r="ETH742" s="31"/>
      <c r="ETI742" s="31"/>
      <c r="ETJ742" s="31"/>
      <c r="ETK742" s="31"/>
      <c r="ETL742" s="31"/>
      <c r="ETM742" s="31"/>
      <c r="ETN742" s="31"/>
      <c r="ETO742" s="31"/>
      <c r="ETP742" s="31"/>
      <c r="ETQ742" s="31"/>
      <c r="ETR742" s="31"/>
      <c r="ETS742" s="31"/>
      <c r="ETT742" s="31"/>
      <c r="ETU742" s="31"/>
      <c r="ETV742" s="31"/>
      <c r="ETW742" s="31"/>
      <c r="ETX742" s="31"/>
      <c r="ETY742" s="31"/>
      <c r="ETZ742" s="31"/>
      <c r="EUA742" s="31"/>
      <c r="EUB742" s="31"/>
      <c r="EUC742" s="31"/>
      <c r="EUD742" s="31"/>
      <c r="EUE742" s="31"/>
      <c r="EUF742" s="31"/>
      <c r="EUG742" s="31"/>
      <c r="EUH742" s="31"/>
      <c r="EUI742" s="31"/>
      <c r="EUJ742" s="31"/>
      <c r="EUK742" s="31"/>
      <c r="EUL742" s="31"/>
      <c r="EUM742" s="31"/>
      <c r="EUN742" s="31"/>
      <c r="EUO742" s="31"/>
      <c r="EUP742" s="31"/>
      <c r="EUQ742" s="31"/>
      <c r="EUR742" s="31"/>
      <c r="EUS742" s="31"/>
      <c r="EUT742" s="31"/>
      <c r="EUU742" s="31"/>
      <c r="EUV742" s="31"/>
      <c r="EUW742" s="31"/>
      <c r="EUX742" s="31"/>
      <c r="EUY742" s="31"/>
      <c r="EUZ742" s="31"/>
      <c r="EVA742" s="31"/>
      <c r="EVB742" s="31"/>
      <c r="EVC742" s="31"/>
      <c r="EVD742" s="31"/>
      <c r="EVE742" s="31"/>
      <c r="EVF742" s="31"/>
      <c r="EVG742" s="31"/>
      <c r="EVH742" s="31"/>
      <c r="EVI742" s="31"/>
      <c r="EVJ742" s="31"/>
      <c r="EVK742" s="31"/>
      <c r="EVL742" s="31"/>
      <c r="EVM742" s="31"/>
      <c r="EVN742" s="31"/>
      <c r="EVO742" s="31"/>
      <c r="EVP742" s="31"/>
      <c r="EVQ742" s="31"/>
      <c r="EVR742" s="31"/>
      <c r="EVS742" s="31"/>
      <c r="EVT742" s="31"/>
      <c r="EVU742" s="31"/>
      <c r="EVV742" s="31"/>
      <c r="EVW742" s="31"/>
      <c r="EVX742" s="31"/>
      <c r="EVY742" s="31"/>
      <c r="EVZ742" s="31"/>
      <c r="EWA742" s="31"/>
      <c r="EWB742" s="31"/>
      <c r="EWC742" s="31"/>
      <c r="EWD742" s="31"/>
      <c r="EWE742" s="31"/>
      <c r="EWF742" s="31"/>
      <c r="EWG742" s="31"/>
      <c r="EWH742" s="31"/>
      <c r="EWI742" s="31"/>
      <c r="EWJ742" s="31"/>
      <c r="EWK742" s="31"/>
      <c r="EWL742" s="31"/>
      <c r="EWM742" s="31"/>
      <c r="EWN742" s="31"/>
      <c r="EWO742" s="31"/>
      <c r="EWP742" s="31"/>
      <c r="EWQ742" s="31"/>
      <c r="EWR742" s="31"/>
      <c r="EWS742" s="31"/>
      <c r="EWT742" s="31"/>
      <c r="EWU742" s="31"/>
      <c r="EWV742" s="31"/>
      <c r="EWW742" s="31"/>
      <c r="EWX742" s="31"/>
      <c r="EWY742" s="31"/>
      <c r="EWZ742" s="31"/>
      <c r="EXA742" s="31"/>
      <c r="EXB742" s="31"/>
      <c r="EXC742" s="31"/>
      <c r="EXD742" s="31"/>
      <c r="EXE742" s="31"/>
      <c r="EXF742" s="31"/>
      <c r="EXG742" s="31"/>
      <c r="EXH742" s="31"/>
      <c r="EXI742" s="31"/>
      <c r="EXJ742" s="31"/>
      <c r="EXK742" s="31"/>
      <c r="EXL742" s="31"/>
      <c r="EXM742" s="31"/>
      <c r="EXN742" s="31"/>
      <c r="EXO742" s="31"/>
      <c r="EXP742" s="31"/>
      <c r="EXQ742" s="31"/>
      <c r="EXR742" s="31"/>
      <c r="EXS742" s="31"/>
      <c r="EXT742" s="31"/>
      <c r="EXU742" s="31"/>
      <c r="EXV742" s="31"/>
      <c r="EXW742" s="31"/>
      <c r="EXX742" s="31"/>
      <c r="EXY742" s="31"/>
      <c r="EXZ742" s="31"/>
      <c r="EYA742" s="31"/>
      <c r="EYB742" s="31"/>
      <c r="EYC742" s="31"/>
      <c r="EYD742" s="31"/>
      <c r="EYE742" s="31"/>
      <c r="EYF742" s="31"/>
      <c r="EYG742" s="31"/>
      <c r="EYH742" s="31"/>
      <c r="EYI742" s="31"/>
      <c r="EYJ742" s="31"/>
      <c r="EYK742" s="31"/>
      <c r="EYL742" s="31"/>
      <c r="EYM742" s="31"/>
      <c r="EYN742" s="31"/>
      <c r="EYO742" s="31"/>
      <c r="EYP742" s="31"/>
      <c r="EYQ742" s="31"/>
      <c r="EYR742" s="31"/>
      <c r="EYS742" s="31"/>
      <c r="EYT742" s="31"/>
      <c r="EYU742" s="31"/>
      <c r="EYV742" s="31"/>
      <c r="EYW742" s="31"/>
      <c r="EYX742" s="31"/>
      <c r="EYY742" s="31"/>
      <c r="EYZ742" s="31"/>
      <c r="EZA742" s="31"/>
      <c r="EZB742" s="31"/>
      <c r="EZC742" s="31"/>
      <c r="EZD742" s="31"/>
      <c r="EZE742" s="31"/>
      <c r="EZF742" s="31"/>
      <c r="EZG742" s="31"/>
      <c r="EZH742" s="31"/>
      <c r="EZI742" s="31"/>
      <c r="EZJ742" s="31"/>
      <c r="EZK742" s="31"/>
      <c r="EZL742" s="31"/>
      <c r="EZM742" s="31"/>
      <c r="EZN742" s="31"/>
      <c r="EZO742" s="31"/>
      <c r="EZP742" s="31"/>
      <c r="EZQ742" s="31"/>
      <c r="EZR742" s="31"/>
      <c r="EZS742" s="31"/>
      <c r="EZT742" s="31"/>
      <c r="EZU742" s="31"/>
      <c r="EZV742" s="31"/>
      <c r="EZW742" s="31"/>
      <c r="EZX742" s="31"/>
      <c r="EZY742" s="31"/>
      <c r="EZZ742" s="31"/>
      <c r="FAA742" s="31"/>
      <c r="FAB742" s="31"/>
      <c r="FAC742" s="31"/>
      <c r="FAD742" s="31"/>
      <c r="FAE742" s="31"/>
      <c r="FAF742" s="31"/>
      <c r="FAG742" s="31"/>
      <c r="FAH742" s="31"/>
      <c r="FAI742" s="31"/>
      <c r="FAJ742" s="31"/>
      <c r="FAK742" s="31"/>
      <c r="FAL742" s="31"/>
      <c r="FAM742" s="31"/>
      <c r="FAN742" s="31"/>
      <c r="FAO742" s="31"/>
      <c r="FAP742" s="31"/>
      <c r="FAQ742" s="31"/>
      <c r="FAR742" s="31"/>
      <c r="FAS742" s="31"/>
      <c r="FAT742" s="31"/>
      <c r="FAU742" s="31"/>
      <c r="FAV742" s="31"/>
      <c r="FAW742" s="31"/>
      <c r="FAX742" s="31"/>
      <c r="FAY742" s="31"/>
      <c r="FAZ742" s="31"/>
      <c r="FBA742" s="31"/>
      <c r="FBB742" s="31"/>
      <c r="FBC742" s="31"/>
      <c r="FBD742" s="31"/>
      <c r="FBE742" s="31"/>
      <c r="FBF742" s="31"/>
      <c r="FBG742" s="31"/>
      <c r="FBH742" s="31"/>
      <c r="FBI742" s="31"/>
      <c r="FBJ742" s="31"/>
      <c r="FBK742" s="31"/>
      <c r="FBL742" s="31"/>
      <c r="FBM742" s="31"/>
      <c r="FBN742" s="31"/>
      <c r="FBO742" s="31"/>
      <c r="FBP742" s="31"/>
      <c r="FBQ742" s="31"/>
      <c r="FBR742" s="31"/>
      <c r="FBS742" s="31"/>
      <c r="FBT742" s="31"/>
      <c r="FBU742" s="31"/>
      <c r="FBV742" s="31"/>
      <c r="FBW742" s="31"/>
      <c r="FBX742" s="31"/>
      <c r="FBY742" s="31"/>
      <c r="FBZ742" s="31"/>
      <c r="FCA742" s="31"/>
      <c r="FCB742" s="31"/>
      <c r="FCC742" s="31"/>
      <c r="FCD742" s="31"/>
      <c r="FCE742" s="31"/>
      <c r="FCF742" s="31"/>
      <c r="FCG742" s="31"/>
      <c r="FCH742" s="31"/>
      <c r="FCI742" s="31"/>
      <c r="FCJ742" s="31"/>
      <c r="FCK742" s="31"/>
      <c r="FCL742" s="31"/>
      <c r="FCM742" s="31"/>
      <c r="FCN742" s="31"/>
      <c r="FCO742" s="31"/>
      <c r="FCP742" s="31"/>
      <c r="FCQ742" s="31"/>
      <c r="FCR742" s="31"/>
      <c r="FCS742" s="31"/>
      <c r="FCT742" s="31"/>
      <c r="FCU742" s="31"/>
      <c r="FCV742" s="31"/>
      <c r="FCW742" s="31"/>
      <c r="FCX742" s="31"/>
      <c r="FCY742" s="31"/>
      <c r="FCZ742" s="31"/>
      <c r="FDA742" s="31"/>
      <c r="FDB742" s="31"/>
      <c r="FDC742" s="31"/>
      <c r="FDD742" s="31"/>
      <c r="FDE742" s="31"/>
      <c r="FDF742" s="31"/>
      <c r="FDG742" s="31"/>
      <c r="FDH742" s="31"/>
      <c r="FDI742" s="31"/>
      <c r="FDJ742" s="31"/>
      <c r="FDK742" s="31"/>
      <c r="FDL742" s="31"/>
      <c r="FDM742" s="31"/>
      <c r="FDN742" s="31"/>
      <c r="FDO742" s="31"/>
      <c r="FDP742" s="31"/>
      <c r="FDQ742" s="31"/>
      <c r="FDR742" s="31"/>
      <c r="FDS742" s="31"/>
      <c r="FDT742" s="31"/>
      <c r="FDU742" s="31"/>
      <c r="FDV742" s="31"/>
      <c r="FDW742" s="31"/>
      <c r="FDX742" s="31"/>
      <c r="FDY742" s="31"/>
      <c r="FDZ742" s="31"/>
      <c r="FEA742" s="31"/>
      <c r="FEB742" s="31"/>
      <c r="FEC742" s="31"/>
      <c r="FED742" s="31"/>
      <c r="FEE742" s="31"/>
      <c r="FEF742" s="31"/>
      <c r="FEG742" s="31"/>
      <c r="FEH742" s="31"/>
      <c r="FEI742" s="31"/>
      <c r="FEJ742" s="31"/>
      <c r="FEK742" s="31"/>
      <c r="FEL742" s="31"/>
      <c r="FEM742" s="31"/>
      <c r="FEN742" s="31"/>
      <c r="FEO742" s="31"/>
      <c r="FEP742" s="31"/>
      <c r="FEQ742" s="31"/>
      <c r="FER742" s="31"/>
      <c r="FES742" s="31"/>
      <c r="FET742" s="31"/>
      <c r="FEU742" s="31"/>
      <c r="FEV742" s="31"/>
      <c r="FEW742" s="31"/>
      <c r="FEX742" s="31"/>
      <c r="FEY742" s="31"/>
      <c r="FEZ742" s="31"/>
      <c r="FFA742" s="31"/>
      <c r="FFB742" s="31"/>
      <c r="FFC742" s="31"/>
      <c r="FFD742" s="31"/>
      <c r="FFE742" s="31"/>
      <c r="FFF742" s="31"/>
      <c r="FFG742" s="31"/>
      <c r="FFH742" s="31"/>
      <c r="FFI742" s="31"/>
      <c r="FFJ742" s="31"/>
      <c r="FFK742" s="31"/>
      <c r="FFL742" s="31"/>
      <c r="FFM742" s="31"/>
      <c r="FFN742" s="31"/>
      <c r="FFO742" s="31"/>
      <c r="FFP742" s="31"/>
      <c r="FFQ742" s="31"/>
      <c r="FFR742" s="31"/>
      <c r="FFS742" s="31"/>
      <c r="FFT742" s="31"/>
      <c r="FFU742" s="31"/>
      <c r="FFV742" s="31"/>
      <c r="FFW742" s="31"/>
      <c r="FFX742" s="31"/>
      <c r="FFY742" s="31"/>
      <c r="FFZ742" s="31"/>
      <c r="FGA742" s="31"/>
      <c r="FGB742" s="31"/>
      <c r="FGC742" s="31"/>
      <c r="FGD742" s="31"/>
      <c r="FGE742" s="31"/>
      <c r="FGF742" s="31"/>
      <c r="FGG742" s="31"/>
      <c r="FGH742" s="31"/>
      <c r="FGI742" s="31"/>
      <c r="FGJ742" s="31"/>
      <c r="FGK742" s="31"/>
      <c r="FGL742" s="31"/>
      <c r="FGM742" s="31"/>
      <c r="FGN742" s="31"/>
      <c r="FGO742" s="31"/>
      <c r="FGP742" s="31"/>
      <c r="FGQ742" s="31"/>
      <c r="FGR742" s="31"/>
      <c r="FGS742" s="31"/>
      <c r="FGT742" s="31"/>
      <c r="FGU742" s="31"/>
      <c r="FGV742" s="31"/>
      <c r="FGW742" s="31"/>
      <c r="FGX742" s="31"/>
      <c r="FGY742" s="31"/>
      <c r="FGZ742" s="31"/>
      <c r="FHA742" s="31"/>
      <c r="FHB742" s="31"/>
      <c r="FHC742" s="31"/>
      <c r="FHD742" s="31"/>
      <c r="FHE742" s="31"/>
      <c r="FHF742" s="31"/>
      <c r="FHG742" s="31"/>
      <c r="FHH742" s="31"/>
      <c r="FHI742" s="31"/>
      <c r="FHJ742" s="31"/>
      <c r="FHK742" s="31"/>
      <c r="FHL742" s="31"/>
      <c r="FHM742" s="31"/>
      <c r="FHN742" s="31"/>
      <c r="FHO742" s="31"/>
      <c r="FHP742" s="31"/>
      <c r="FHQ742" s="31"/>
      <c r="FHR742" s="31"/>
      <c r="FHS742" s="31"/>
      <c r="FHT742" s="31"/>
      <c r="FHU742" s="31"/>
      <c r="FHV742" s="31"/>
      <c r="FHW742" s="31"/>
      <c r="FHX742" s="31"/>
      <c r="FHY742" s="31"/>
      <c r="FHZ742" s="31"/>
      <c r="FIA742" s="31"/>
      <c r="FIB742" s="31"/>
      <c r="FIC742" s="31"/>
      <c r="FID742" s="31"/>
      <c r="FIE742" s="31"/>
      <c r="FIF742" s="31"/>
      <c r="FIG742" s="31"/>
      <c r="FIH742" s="31"/>
      <c r="FII742" s="31"/>
      <c r="FIJ742" s="31"/>
      <c r="FIK742" s="31"/>
      <c r="FIL742" s="31"/>
      <c r="FIM742" s="31"/>
      <c r="FIN742" s="31"/>
      <c r="FIO742" s="31"/>
      <c r="FIP742" s="31"/>
      <c r="FIQ742" s="31"/>
      <c r="FIR742" s="31"/>
      <c r="FIS742" s="31"/>
      <c r="FIT742" s="31"/>
      <c r="FIU742" s="31"/>
      <c r="FIV742" s="31"/>
      <c r="FIW742" s="31"/>
      <c r="FIX742" s="31"/>
      <c r="FIY742" s="31"/>
      <c r="FIZ742" s="31"/>
      <c r="FJA742" s="31"/>
      <c r="FJB742" s="31"/>
      <c r="FJC742" s="31"/>
      <c r="FJD742" s="31"/>
      <c r="FJE742" s="31"/>
      <c r="FJF742" s="31"/>
      <c r="FJG742" s="31"/>
      <c r="FJH742" s="31"/>
      <c r="FJI742" s="31"/>
      <c r="FJJ742" s="31"/>
      <c r="FJK742" s="31"/>
      <c r="FJL742" s="31"/>
      <c r="FJM742" s="31"/>
      <c r="FJN742" s="31"/>
      <c r="FJO742" s="31"/>
      <c r="FJP742" s="31"/>
      <c r="FJQ742" s="31"/>
      <c r="FJR742" s="31"/>
      <c r="FJS742" s="31"/>
      <c r="FJT742" s="31"/>
      <c r="FJU742" s="31"/>
      <c r="FJV742" s="31"/>
      <c r="FJW742" s="31"/>
      <c r="FJX742" s="31"/>
      <c r="FJY742" s="31"/>
      <c r="FJZ742" s="31"/>
      <c r="FKA742" s="31"/>
      <c r="FKB742" s="31"/>
      <c r="FKC742" s="31"/>
      <c r="FKD742" s="31"/>
      <c r="FKE742" s="31"/>
      <c r="FKF742" s="31"/>
      <c r="FKG742" s="31"/>
      <c r="FKH742" s="31"/>
      <c r="FKI742" s="31"/>
      <c r="FKJ742" s="31"/>
      <c r="FKK742" s="31"/>
      <c r="FKL742" s="31"/>
      <c r="FKM742" s="31"/>
      <c r="FKN742" s="31"/>
      <c r="FKO742" s="31"/>
      <c r="FKP742" s="31"/>
      <c r="FKQ742" s="31"/>
      <c r="FKR742" s="31"/>
      <c r="FKS742" s="31"/>
      <c r="FKT742" s="31"/>
      <c r="FKU742" s="31"/>
      <c r="FKV742" s="31"/>
      <c r="FKW742" s="31"/>
      <c r="FKX742" s="31"/>
      <c r="FKY742" s="31"/>
      <c r="FKZ742" s="31"/>
      <c r="FLA742" s="31"/>
      <c r="FLB742" s="31"/>
      <c r="FLC742" s="31"/>
      <c r="FLD742" s="31"/>
      <c r="FLE742" s="31"/>
      <c r="FLF742" s="31"/>
      <c r="FLG742" s="31"/>
      <c r="FLH742" s="31"/>
      <c r="FLI742" s="31"/>
      <c r="FLJ742" s="31"/>
      <c r="FLK742" s="31"/>
      <c r="FLL742" s="31"/>
      <c r="FLM742" s="31"/>
      <c r="FLN742" s="31"/>
      <c r="FLO742" s="31"/>
      <c r="FLP742" s="31"/>
      <c r="FLQ742" s="31"/>
      <c r="FLR742" s="31"/>
      <c r="FLS742" s="31"/>
      <c r="FLT742" s="31"/>
      <c r="FLU742" s="31"/>
      <c r="FLV742" s="31"/>
      <c r="FLW742" s="31"/>
      <c r="FLX742" s="31"/>
      <c r="FLY742" s="31"/>
      <c r="FLZ742" s="31"/>
      <c r="FMA742" s="31"/>
      <c r="FMB742" s="31"/>
      <c r="FMC742" s="31"/>
      <c r="FMD742" s="31"/>
      <c r="FME742" s="31"/>
      <c r="FMF742" s="31"/>
      <c r="FMG742" s="31"/>
      <c r="FMH742" s="31"/>
      <c r="FMI742" s="31"/>
      <c r="FMJ742" s="31"/>
      <c r="FMK742" s="31"/>
      <c r="FML742" s="31"/>
      <c r="FMM742" s="31"/>
      <c r="FMN742" s="31"/>
      <c r="FMO742" s="31"/>
      <c r="FMP742" s="31"/>
      <c r="FMQ742" s="31"/>
      <c r="FMR742" s="31"/>
      <c r="FMS742" s="31"/>
      <c r="FMT742" s="31"/>
      <c r="FMU742" s="31"/>
      <c r="FMV742" s="31"/>
      <c r="FMW742" s="31"/>
      <c r="FMX742" s="31"/>
      <c r="FMY742" s="31"/>
      <c r="FMZ742" s="31"/>
      <c r="FNA742" s="31"/>
      <c r="FNB742" s="31"/>
      <c r="FNC742" s="31"/>
      <c r="FND742" s="31"/>
      <c r="FNE742" s="31"/>
      <c r="FNF742" s="31"/>
      <c r="FNG742" s="31"/>
      <c r="FNH742" s="31"/>
      <c r="FNI742" s="31"/>
      <c r="FNJ742" s="31"/>
      <c r="FNK742" s="31"/>
      <c r="FNL742" s="31"/>
      <c r="FNM742" s="31"/>
      <c r="FNN742" s="31"/>
      <c r="FNO742" s="31"/>
      <c r="FNP742" s="31"/>
      <c r="FNQ742" s="31"/>
      <c r="FNR742" s="31"/>
      <c r="FNS742" s="31"/>
      <c r="FNT742" s="31"/>
      <c r="FNU742" s="31"/>
      <c r="FNV742" s="31"/>
      <c r="FNW742" s="31"/>
      <c r="FNX742" s="31"/>
      <c r="FNY742" s="31"/>
      <c r="FNZ742" s="31"/>
      <c r="FOA742" s="31"/>
      <c r="FOB742" s="31"/>
      <c r="FOC742" s="31"/>
      <c r="FOD742" s="31"/>
      <c r="FOE742" s="31"/>
      <c r="FOF742" s="31"/>
      <c r="FOG742" s="31"/>
      <c r="FOH742" s="31"/>
      <c r="FOI742" s="31"/>
      <c r="FOJ742" s="31"/>
      <c r="FOK742" s="31"/>
      <c r="FOL742" s="31"/>
      <c r="FOM742" s="31"/>
      <c r="FON742" s="31"/>
      <c r="FOO742" s="31"/>
      <c r="FOP742" s="31"/>
      <c r="FOQ742" s="31"/>
      <c r="FOR742" s="31"/>
      <c r="FOS742" s="31"/>
      <c r="FOT742" s="31"/>
      <c r="FOU742" s="31"/>
      <c r="FOV742" s="31"/>
      <c r="FOW742" s="31"/>
      <c r="FOX742" s="31"/>
      <c r="FOY742" s="31"/>
      <c r="FOZ742" s="31"/>
      <c r="FPA742" s="31"/>
      <c r="FPB742" s="31"/>
      <c r="FPC742" s="31"/>
      <c r="FPD742" s="31"/>
      <c r="FPE742" s="31"/>
      <c r="FPF742" s="31"/>
      <c r="FPG742" s="31"/>
      <c r="FPH742" s="31"/>
      <c r="FPI742" s="31"/>
      <c r="FPJ742" s="31"/>
      <c r="FPK742" s="31"/>
      <c r="FPL742" s="31"/>
      <c r="FPM742" s="31"/>
      <c r="FPN742" s="31"/>
      <c r="FPO742" s="31"/>
      <c r="FPP742" s="31"/>
      <c r="FPQ742" s="31"/>
      <c r="FPR742" s="31"/>
      <c r="FPS742" s="31"/>
      <c r="FPT742" s="31"/>
      <c r="FPU742" s="31"/>
      <c r="FPV742" s="31"/>
      <c r="FPW742" s="31"/>
      <c r="FPX742" s="31"/>
      <c r="FPY742" s="31"/>
      <c r="FPZ742" s="31"/>
      <c r="FQA742" s="31"/>
      <c r="FQB742" s="31"/>
      <c r="FQC742" s="31"/>
      <c r="FQD742" s="31"/>
      <c r="FQE742" s="31"/>
      <c r="FQF742" s="31"/>
      <c r="FQG742" s="31"/>
      <c r="FQH742" s="31"/>
      <c r="FQI742" s="31"/>
      <c r="FQJ742" s="31"/>
      <c r="FQK742" s="31"/>
      <c r="FQL742" s="31"/>
      <c r="FQM742" s="31"/>
      <c r="FQN742" s="31"/>
      <c r="FQO742" s="31"/>
      <c r="FQP742" s="31"/>
      <c r="FQQ742" s="31"/>
      <c r="FQR742" s="31"/>
      <c r="FQS742" s="31"/>
      <c r="FQT742" s="31"/>
      <c r="FQU742" s="31"/>
      <c r="FQV742" s="31"/>
      <c r="FQW742" s="31"/>
      <c r="FQX742" s="31"/>
      <c r="FQY742" s="31"/>
      <c r="FQZ742" s="31"/>
      <c r="FRA742" s="31"/>
      <c r="FRB742" s="31"/>
      <c r="FRC742" s="31"/>
      <c r="FRD742" s="31"/>
      <c r="FRE742" s="31"/>
      <c r="FRF742" s="31"/>
      <c r="FRG742" s="31"/>
      <c r="FRH742" s="31"/>
      <c r="FRI742" s="31"/>
      <c r="FRJ742" s="31"/>
      <c r="FRK742" s="31"/>
      <c r="FRL742" s="31"/>
      <c r="FRM742" s="31"/>
      <c r="FRN742" s="31"/>
      <c r="FRO742" s="31"/>
      <c r="FRP742" s="31"/>
      <c r="FRQ742" s="31"/>
      <c r="FRR742" s="31"/>
      <c r="FRS742" s="31"/>
      <c r="FRT742" s="31"/>
      <c r="FRU742" s="31"/>
      <c r="FRV742" s="31"/>
      <c r="FRW742" s="31"/>
      <c r="FRX742" s="31"/>
      <c r="FRY742" s="31"/>
      <c r="FRZ742" s="31"/>
      <c r="FSA742" s="31"/>
      <c r="FSB742" s="31"/>
      <c r="FSC742" s="31"/>
      <c r="FSD742" s="31"/>
      <c r="FSE742" s="31"/>
      <c r="FSF742" s="31"/>
      <c r="FSG742" s="31"/>
      <c r="FSH742" s="31"/>
      <c r="FSI742" s="31"/>
      <c r="FSJ742" s="31"/>
      <c r="FSK742" s="31"/>
      <c r="FSL742" s="31"/>
      <c r="FSM742" s="31"/>
      <c r="FSN742" s="31"/>
      <c r="FSO742" s="31"/>
      <c r="FSP742" s="31"/>
      <c r="FSQ742" s="31"/>
      <c r="FSR742" s="31"/>
      <c r="FSS742" s="31"/>
      <c r="FST742" s="31"/>
      <c r="FSU742" s="31"/>
      <c r="FSV742" s="31"/>
      <c r="FSW742" s="31"/>
      <c r="FSX742" s="31"/>
      <c r="FSY742" s="31"/>
      <c r="FSZ742" s="31"/>
      <c r="FTA742" s="31"/>
      <c r="FTB742" s="31"/>
      <c r="FTC742" s="31"/>
      <c r="FTD742" s="31"/>
      <c r="FTE742" s="31"/>
      <c r="FTF742" s="31"/>
      <c r="FTG742" s="31"/>
      <c r="FTH742" s="31"/>
      <c r="FTI742" s="31"/>
      <c r="FTJ742" s="31"/>
      <c r="FTK742" s="31"/>
      <c r="FTL742" s="31"/>
      <c r="FTM742" s="31"/>
      <c r="FTN742" s="31"/>
      <c r="FTO742" s="31"/>
      <c r="FTP742" s="31"/>
      <c r="FTQ742" s="31"/>
      <c r="FTR742" s="31"/>
      <c r="FTS742" s="31"/>
      <c r="FTT742" s="31"/>
      <c r="FTU742" s="31"/>
      <c r="FTV742" s="31"/>
      <c r="FTW742" s="31"/>
      <c r="FTX742" s="31"/>
      <c r="FTY742" s="31"/>
      <c r="FTZ742" s="31"/>
      <c r="FUA742" s="31"/>
      <c r="FUB742" s="31"/>
      <c r="FUC742" s="31"/>
      <c r="FUD742" s="31"/>
      <c r="FUE742" s="31"/>
      <c r="FUF742" s="31"/>
      <c r="FUG742" s="31"/>
      <c r="FUH742" s="31"/>
      <c r="FUI742" s="31"/>
      <c r="FUJ742" s="31"/>
      <c r="FUK742" s="31"/>
      <c r="FUL742" s="31"/>
      <c r="FUM742" s="31"/>
      <c r="FUN742" s="31"/>
      <c r="FUO742" s="31"/>
      <c r="FUP742" s="31"/>
      <c r="FUQ742" s="31"/>
      <c r="FUR742" s="31"/>
      <c r="FUS742" s="31"/>
      <c r="FUT742" s="31"/>
      <c r="FUU742" s="31"/>
      <c r="FUV742" s="31"/>
      <c r="FUW742" s="31"/>
      <c r="FUX742" s="31"/>
      <c r="FUY742" s="31"/>
      <c r="FUZ742" s="31"/>
      <c r="FVA742" s="31"/>
      <c r="FVB742" s="31"/>
      <c r="FVC742" s="31"/>
      <c r="FVD742" s="31"/>
      <c r="FVE742" s="31"/>
      <c r="FVF742" s="31"/>
      <c r="FVG742" s="31"/>
      <c r="FVH742" s="31"/>
      <c r="FVI742" s="31"/>
      <c r="FVJ742" s="31"/>
      <c r="FVK742" s="31"/>
      <c r="FVL742" s="31"/>
      <c r="FVM742" s="31"/>
      <c r="FVN742" s="31"/>
      <c r="FVO742" s="31"/>
      <c r="FVP742" s="31"/>
      <c r="FVQ742" s="31"/>
      <c r="FVR742" s="31"/>
      <c r="FVS742" s="31"/>
      <c r="FVT742" s="31"/>
      <c r="FVU742" s="31"/>
      <c r="FVV742" s="31"/>
      <c r="FVW742" s="31"/>
      <c r="FVX742" s="31"/>
      <c r="FVY742" s="31"/>
      <c r="FVZ742" s="31"/>
      <c r="FWA742" s="31"/>
      <c r="FWB742" s="31"/>
      <c r="FWC742" s="31"/>
      <c r="FWD742" s="31"/>
      <c r="FWE742" s="31"/>
      <c r="FWF742" s="31"/>
      <c r="FWG742" s="31"/>
      <c r="FWH742" s="31"/>
      <c r="FWI742" s="31"/>
      <c r="FWJ742" s="31"/>
      <c r="FWK742" s="31"/>
      <c r="FWL742" s="31"/>
      <c r="FWM742" s="31"/>
      <c r="FWN742" s="31"/>
      <c r="FWO742" s="31"/>
      <c r="FWP742" s="31"/>
      <c r="FWQ742" s="31"/>
      <c r="FWR742" s="31"/>
      <c r="FWS742" s="31"/>
      <c r="FWT742" s="31"/>
      <c r="FWU742" s="31"/>
      <c r="FWV742" s="31"/>
      <c r="FWW742" s="31"/>
      <c r="FWX742" s="31"/>
      <c r="FWY742" s="31"/>
      <c r="FWZ742" s="31"/>
      <c r="FXA742" s="31"/>
      <c r="FXB742" s="31"/>
      <c r="FXC742" s="31"/>
      <c r="FXD742" s="31"/>
      <c r="FXE742" s="31"/>
      <c r="FXF742" s="31"/>
      <c r="FXG742" s="31"/>
      <c r="FXH742" s="31"/>
      <c r="FXI742" s="31"/>
      <c r="FXJ742" s="31"/>
      <c r="FXK742" s="31"/>
      <c r="FXL742" s="31"/>
      <c r="FXM742" s="31"/>
      <c r="FXN742" s="31"/>
      <c r="FXO742" s="31"/>
      <c r="FXP742" s="31"/>
      <c r="FXQ742" s="31"/>
      <c r="FXR742" s="31"/>
      <c r="FXS742" s="31"/>
      <c r="FXT742" s="31"/>
      <c r="FXU742" s="31"/>
      <c r="FXV742" s="31"/>
      <c r="FXW742" s="31"/>
      <c r="FXX742" s="31"/>
      <c r="FXY742" s="31"/>
      <c r="FXZ742" s="31"/>
      <c r="FYA742" s="31"/>
      <c r="FYB742" s="31"/>
      <c r="FYC742" s="31"/>
      <c r="FYD742" s="31"/>
      <c r="FYE742" s="31"/>
      <c r="FYF742" s="31"/>
      <c r="FYG742" s="31"/>
      <c r="FYH742" s="31"/>
      <c r="FYI742" s="31"/>
      <c r="FYJ742" s="31"/>
      <c r="FYK742" s="31"/>
      <c r="FYL742" s="31"/>
      <c r="FYM742" s="31"/>
      <c r="FYN742" s="31"/>
      <c r="FYO742" s="31"/>
      <c r="FYP742" s="31"/>
      <c r="FYQ742" s="31"/>
      <c r="FYR742" s="31"/>
      <c r="FYS742" s="31"/>
      <c r="FYT742" s="31"/>
      <c r="FYU742" s="31"/>
      <c r="FYV742" s="31"/>
      <c r="FYW742" s="31"/>
      <c r="FYX742" s="31"/>
      <c r="FYY742" s="31"/>
      <c r="FYZ742" s="31"/>
      <c r="FZA742" s="31"/>
      <c r="FZB742" s="31"/>
      <c r="FZC742" s="31"/>
      <c r="FZD742" s="31"/>
      <c r="FZE742" s="31"/>
      <c r="FZF742" s="31"/>
      <c r="FZG742" s="31"/>
      <c r="FZH742" s="31"/>
      <c r="FZI742" s="31"/>
      <c r="FZJ742" s="31"/>
      <c r="FZK742" s="31"/>
      <c r="FZL742" s="31"/>
      <c r="FZM742" s="31"/>
      <c r="FZN742" s="31"/>
      <c r="FZO742" s="31"/>
      <c r="FZP742" s="31"/>
      <c r="FZQ742" s="31"/>
      <c r="FZR742" s="31"/>
      <c r="FZS742" s="31"/>
      <c r="FZT742" s="31"/>
      <c r="FZU742" s="31"/>
      <c r="FZV742" s="31"/>
      <c r="FZW742" s="31"/>
      <c r="FZX742" s="31"/>
      <c r="FZY742" s="31"/>
      <c r="FZZ742" s="31"/>
      <c r="GAA742" s="31"/>
      <c r="GAB742" s="31"/>
      <c r="GAC742" s="31"/>
      <c r="GAD742" s="31"/>
      <c r="GAE742" s="31"/>
      <c r="GAF742" s="31"/>
      <c r="GAG742" s="31"/>
      <c r="GAH742" s="31"/>
      <c r="GAI742" s="31"/>
      <c r="GAJ742" s="31"/>
      <c r="GAK742" s="31"/>
      <c r="GAL742" s="31"/>
      <c r="GAM742" s="31"/>
      <c r="GAN742" s="31"/>
      <c r="GAO742" s="31"/>
      <c r="GAP742" s="31"/>
      <c r="GAQ742" s="31"/>
      <c r="GAR742" s="31"/>
      <c r="GAS742" s="31"/>
      <c r="GAT742" s="31"/>
      <c r="GAU742" s="31"/>
      <c r="GAV742" s="31"/>
      <c r="GAW742" s="31"/>
      <c r="GAX742" s="31"/>
      <c r="GAY742" s="31"/>
      <c r="GAZ742" s="31"/>
      <c r="GBA742" s="31"/>
      <c r="GBB742" s="31"/>
      <c r="GBC742" s="31"/>
      <c r="GBD742" s="31"/>
      <c r="GBE742" s="31"/>
      <c r="GBF742" s="31"/>
      <c r="GBG742" s="31"/>
      <c r="GBH742" s="31"/>
      <c r="GBI742" s="31"/>
      <c r="GBJ742" s="31"/>
      <c r="GBK742" s="31"/>
      <c r="GBL742" s="31"/>
      <c r="GBM742" s="31"/>
      <c r="GBN742" s="31"/>
      <c r="GBO742" s="31"/>
      <c r="GBP742" s="31"/>
      <c r="GBQ742" s="31"/>
      <c r="GBR742" s="31"/>
      <c r="GBS742" s="31"/>
      <c r="GBT742" s="31"/>
      <c r="GBU742" s="31"/>
      <c r="GBV742" s="31"/>
      <c r="GBW742" s="31"/>
      <c r="GBX742" s="31"/>
      <c r="GBY742" s="31"/>
      <c r="GBZ742" s="31"/>
      <c r="GCA742" s="31"/>
      <c r="GCB742" s="31"/>
      <c r="GCC742" s="31"/>
      <c r="GCD742" s="31"/>
      <c r="GCE742" s="31"/>
      <c r="GCF742" s="31"/>
      <c r="GCG742" s="31"/>
      <c r="GCH742" s="31"/>
      <c r="GCI742" s="31"/>
      <c r="GCJ742" s="31"/>
      <c r="GCK742" s="31"/>
      <c r="GCL742" s="31"/>
      <c r="GCM742" s="31"/>
      <c r="GCN742" s="31"/>
      <c r="GCO742" s="31"/>
      <c r="GCP742" s="31"/>
      <c r="GCQ742" s="31"/>
      <c r="GCR742" s="31"/>
      <c r="GCS742" s="31"/>
      <c r="GCT742" s="31"/>
      <c r="GCU742" s="31"/>
      <c r="GCV742" s="31"/>
      <c r="GCW742" s="31"/>
      <c r="GCX742" s="31"/>
      <c r="GCY742" s="31"/>
      <c r="GCZ742" s="31"/>
      <c r="GDA742" s="31"/>
      <c r="GDB742" s="31"/>
      <c r="GDC742" s="31"/>
      <c r="GDD742" s="31"/>
      <c r="GDE742" s="31"/>
      <c r="GDF742" s="31"/>
      <c r="GDG742" s="31"/>
      <c r="GDH742" s="31"/>
      <c r="GDI742" s="31"/>
      <c r="GDJ742" s="31"/>
      <c r="GDK742" s="31"/>
      <c r="GDL742" s="31"/>
      <c r="GDM742" s="31"/>
      <c r="GDN742" s="31"/>
      <c r="GDO742" s="31"/>
      <c r="GDP742" s="31"/>
      <c r="GDQ742" s="31"/>
      <c r="GDR742" s="31"/>
      <c r="GDS742" s="31"/>
      <c r="GDT742" s="31"/>
      <c r="GDU742" s="31"/>
      <c r="GDV742" s="31"/>
      <c r="GDW742" s="31"/>
      <c r="GDX742" s="31"/>
      <c r="GDY742" s="31"/>
      <c r="GDZ742" s="31"/>
      <c r="GEA742" s="31"/>
      <c r="GEB742" s="31"/>
      <c r="GEC742" s="31"/>
      <c r="GED742" s="31"/>
      <c r="GEE742" s="31"/>
      <c r="GEF742" s="31"/>
      <c r="GEG742" s="31"/>
      <c r="GEH742" s="31"/>
      <c r="GEI742" s="31"/>
      <c r="GEJ742" s="31"/>
      <c r="GEK742" s="31"/>
      <c r="GEL742" s="31"/>
      <c r="GEM742" s="31"/>
      <c r="GEN742" s="31"/>
      <c r="GEO742" s="31"/>
      <c r="GEP742" s="31"/>
      <c r="GEQ742" s="31"/>
      <c r="GER742" s="31"/>
      <c r="GES742" s="31"/>
      <c r="GET742" s="31"/>
      <c r="GEU742" s="31"/>
      <c r="GEV742" s="31"/>
      <c r="GEW742" s="31"/>
      <c r="GEX742" s="31"/>
      <c r="GEY742" s="31"/>
      <c r="GEZ742" s="31"/>
      <c r="GFA742" s="31"/>
      <c r="GFB742" s="31"/>
      <c r="GFC742" s="31"/>
      <c r="GFD742" s="31"/>
      <c r="GFE742" s="31"/>
      <c r="GFF742" s="31"/>
      <c r="GFG742" s="31"/>
      <c r="GFH742" s="31"/>
      <c r="GFI742" s="31"/>
      <c r="GFJ742" s="31"/>
      <c r="GFK742" s="31"/>
      <c r="GFL742" s="31"/>
      <c r="GFM742" s="31"/>
      <c r="GFN742" s="31"/>
      <c r="GFO742" s="31"/>
      <c r="GFP742" s="31"/>
      <c r="GFQ742" s="31"/>
      <c r="GFR742" s="31"/>
      <c r="GFS742" s="31"/>
      <c r="GFT742" s="31"/>
      <c r="GFU742" s="31"/>
      <c r="GFV742" s="31"/>
      <c r="GFW742" s="31"/>
      <c r="GFX742" s="31"/>
      <c r="GFY742" s="31"/>
      <c r="GFZ742" s="31"/>
      <c r="GGA742" s="31"/>
      <c r="GGB742" s="31"/>
      <c r="GGC742" s="31"/>
      <c r="GGD742" s="31"/>
      <c r="GGE742" s="31"/>
      <c r="GGF742" s="31"/>
      <c r="GGG742" s="31"/>
      <c r="GGH742" s="31"/>
      <c r="GGI742" s="31"/>
      <c r="GGJ742" s="31"/>
      <c r="GGK742" s="31"/>
      <c r="GGL742" s="31"/>
      <c r="GGM742" s="31"/>
      <c r="GGN742" s="31"/>
      <c r="GGO742" s="31"/>
      <c r="GGP742" s="31"/>
      <c r="GGQ742" s="31"/>
      <c r="GGR742" s="31"/>
      <c r="GGS742" s="31"/>
      <c r="GGT742" s="31"/>
      <c r="GGU742" s="31"/>
      <c r="GGV742" s="31"/>
      <c r="GGW742" s="31"/>
      <c r="GGX742" s="31"/>
      <c r="GGY742" s="31"/>
      <c r="GGZ742" s="31"/>
      <c r="GHA742" s="31"/>
      <c r="GHB742" s="31"/>
      <c r="GHC742" s="31"/>
      <c r="GHD742" s="31"/>
      <c r="GHE742" s="31"/>
      <c r="GHF742" s="31"/>
      <c r="GHG742" s="31"/>
      <c r="GHH742" s="31"/>
      <c r="GHI742" s="31"/>
      <c r="GHJ742" s="31"/>
      <c r="GHK742" s="31"/>
      <c r="GHL742" s="31"/>
      <c r="GHM742" s="31"/>
      <c r="GHN742" s="31"/>
      <c r="GHO742" s="31"/>
      <c r="GHP742" s="31"/>
      <c r="GHQ742" s="31"/>
      <c r="GHR742" s="31"/>
      <c r="GHS742" s="31"/>
      <c r="GHT742" s="31"/>
      <c r="GHU742" s="31"/>
      <c r="GHV742" s="31"/>
      <c r="GHW742" s="31"/>
      <c r="GHX742" s="31"/>
      <c r="GHY742" s="31"/>
      <c r="GHZ742" s="31"/>
      <c r="GIA742" s="31"/>
      <c r="GIB742" s="31"/>
      <c r="GIC742" s="31"/>
      <c r="GID742" s="31"/>
      <c r="GIE742" s="31"/>
      <c r="GIF742" s="31"/>
      <c r="GIG742" s="31"/>
      <c r="GIH742" s="31"/>
      <c r="GII742" s="31"/>
      <c r="GIJ742" s="31"/>
      <c r="GIK742" s="31"/>
      <c r="GIL742" s="31"/>
      <c r="GIM742" s="31"/>
      <c r="GIN742" s="31"/>
      <c r="GIO742" s="31"/>
      <c r="GIP742" s="31"/>
      <c r="GIQ742" s="31"/>
      <c r="GIR742" s="31"/>
      <c r="GIS742" s="31"/>
      <c r="GIT742" s="31"/>
      <c r="GIU742" s="31"/>
      <c r="GIV742" s="31"/>
      <c r="GIW742" s="31"/>
      <c r="GIX742" s="31"/>
      <c r="GIY742" s="31"/>
      <c r="GIZ742" s="31"/>
      <c r="GJA742" s="31"/>
      <c r="GJB742" s="31"/>
      <c r="GJC742" s="31"/>
      <c r="GJD742" s="31"/>
      <c r="GJE742" s="31"/>
      <c r="GJF742" s="31"/>
      <c r="GJG742" s="31"/>
      <c r="GJH742" s="31"/>
      <c r="GJI742" s="31"/>
      <c r="GJJ742" s="31"/>
      <c r="GJK742" s="31"/>
      <c r="GJL742" s="31"/>
      <c r="GJM742" s="31"/>
      <c r="GJN742" s="31"/>
      <c r="GJO742" s="31"/>
      <c r="GJP742" s="31"/>
      <c r="GJQ742" s="31"/>
      <c r="GJR742" s="31"/>
      <c r="GJS742" s="31"/>
      <c r="GJT742" s="31"/>
      <c r="GJU742" s="31"/>
      <c r="GJV742" s="31"/>
      <c r="GJW742" s="31"/>
      <c r="GJX742" s="31"/>
      <c r="GJY742" s="31"/>
      <c r="GJZ742" s="31"/>
      <c r="GKA742" s="31"/>
      <c r="GKB742" s="31"/>
      <c r="GKC742" s="31"/>
      <c r="GKD742" s="31"/>
      <c r="GKE742" s="31"/>
      <c r="GKF742" s="31"/>
      <c r="GKG742" s="31"/>
      <c r="GKH742" s="31"/>
      <c r="GKI742" s="31"/>
      <c r="GKJ742" s="31"/>
      <c r="GKK742" s="31"/>
      <c r="GKL742" s="31"/>
      <c r="GKM742" s="31"/>
      <c r="GKN742" s="31"/>
      <c r="GKO742" s="31"/>
      <c r="GKP742" s="31"/>
      <c r="GKQ742" s="31"/>
      <c r="GKR742" s="31"/>
      <c r="GKS742" s="31"/>
      <c r="GKT742" s="31"/>
      <c r="GKU742" s="31"/>
      <c r="GKV742" s="31"/>
      <c r="GKW742" s="31"/>
      <c r="GKX742" s="31"/>
      <c r="GKY742" s="31"/>
      <c r="GKZ742" s="31"/>
      <c r="GLA742" s="31"/>
      <c r="GLB742" s="31"/>
      <c r="GLC742" s="31"/>
      <c r="GLD742" s="31"/>
      <c r="GLE742" s="31"/>
      <c r="GLF742" s="31"/>
      <c r="GLG742" s="31"/>
      <c r="GLH742" s="31"/>
      <c r="GLI742" s="31"/>
      <c r="GLJ742" s="31"/>
      <c r="GLK742" s="31"/>
      <c r="GLL742" s="31"/>
      <c r="GLM742" s="31"/>
      <c r="GLN742" s="31"/>
      <c r="GLO742" s="31"/>
      <c r="GLP742" s="31"/>
      <c r="GLQ742" s="31"/>
      <c r="GLR742" s="31"/>
      <c r="GLS742" s="31"/>
      <c r="GLT742" s="31"/>
      <c r="GLU742" s="31"/>
      <c r="GLV742" s="31"/>
      <c r="GLW742" s="31"/>
      <c r="GLX742" s="31"/>
      <c r="GLY742" s="31"/>
      <c r="GLZ742" s="31"/>
      <c r="GMA742" s="31"/>
      <c r="GMB742" s="31"/>
      <c r="GMC742" s="31"/>
      <c r="GMD742" s="31"/>
      <c r="GME742" s="31"/>
      <c r="GMF742" s="31"/>
      <c r="GMG742" s="31"/>
      <c r="GMH742" s="31"/>
      <c r="GMI742" s="31"/>
      <c r="GMJ742" s="31"/>
      <c r="GMK742" s="31"/>
      <c r="GML742" s="31"/>
      <c r="GMM742" s="31"/>
      <c r="GMN742" s="31"/>
      <c r="GMO742" s="31"/>
      <c r="GMP742" s="31"/>
      <c r="GMQ742" s="31"/>
      <c r="GMR742" s="31"/>
      <c r="GMS742" s="31"/>
      <c r="GMT742" s="31"/>
      <c r="GMU742" s="31"/>
      <c r="GMV742" s="31"/>
      <c r="GMW742" s="31"/>
      <c r="GMX742" s="31"/>
      <c r="GMY742" s="31"/>
      <c r="GMZ742" s="31"/>
      <c r="GNA742" s="31"/>
      <c r="GNB742" s="31"/>
      <c r="GNC742" s="31"/>
      <c r="GND742" s="31"/>
      <c r="GNE742" s="31"/>
      <c r="GNF742" s="31"/>
      <c r="GNG742" s="31"/>
      <c r="GNH742" s="31"/>
      <c r="GNI742" s="31"/>
      <c r="GNJ742" s="31"/>
      <c r="GNK742" s="31"/>
      <c r="GNL742" s="31"/>
      <c r="GNM742" s="31"/>
      <c r="GNN742" s="31"/>
      <c r="GNO742" s="31"/>
      <c r="GNP742" s="31"/>
      <c r="GNQ742" s="31"/>
      <c r="GNR742" s="31"/>
      <c r="GNS742" s="31"/>
      <c r="GNT742" s="31"/>
      <c r="GNU742" s="31"/>
      <c r="GNV742" s="31"/>
      <c r="GNW742" s="31"/>
      <c r="GNX742" s="31"/>
      <c r="GNY742" s="31"/>
      <c r="GNZ742" s="31"/>
      <c r="GOA742" s="31"/>
      <c r="GOB742" s="31"/>
      <c r="GOC742" s="31"/>
      <c r="GOD742" s="31"/>
      <c r="GOE742" s="31"/>
      <c r="GOF742" s="31"/>
      <c r="GOG742" s="31"/>
      <c r="GOH742" s="31"/>
      <c r="GOI742" s="31"/>
      <c r="GOJ742" s="31"/>
      <c r="GOK742" s="31"/>
      <c r="GOL742" s="31"/>
      <c r="GOM742" s="31"/>
      <c r="GON742" s="31"/>
      <c r="GOO742" s="31"/>
      <c r="GOP742" s="31"/>
      <c r="GOQ742" s="31"/>
      <c r="GOR742" s="31"/>
      <c r="GOS742" s="31"/>
      <c r="GOT742" s="31"/>
      <c r="GOU742" s="31"/>
      <c r="GOV742" s="31"/>
      <c r="GOW742" s="31"/>
      <c r="GOX742" s="31"/>
      <c r="GOY742" s="31"/>
      <c r="GOZ742" s="31"/>
      <c r="GPA742" s="31"/>
      <c r="GPB742" s="31"/>
      <c r="GPC742" s="31"/>
      <c r="GPD742" s="31"/>
      <c r="GPE742" s="31"/>
      <c r="GPF742" s="31"/>
      <c r="GPG742" s="31"/>
      <c r="GPH742" s="31"/>
      <c r="GPI742" s="31"/>
      <c r="GPJ742" s="31"/>
      <c r="GPK742" s="31"/>
      <c r="GPL742" s="31"/>
      <c r="GPM742" s="31"/>
      <c r="GPN742" s="31"/>
      <c r="GPO742" s="31"/>
      <c r="GPP742" s="31"/>
      <c r="GPQ742" s="31"/>
      <c r="GPR742" s="31"/>
      <c r="GPS742" s="31"/>
      <c r="GPT742" s="31"/>
      <c r="GPU742" s="31"/>
      <c r="GPV742" s="31"/>
      <c r="GPW742" s="31"/>
      <c r="GPX742" s="31"/>
      <c r="GPY742" s="31"/>
      <c r="GPZ742" s="31"/>
      <c r="GQA742" s="31"/>
      <c r="GQB742" s="31"/>
      <c r="GQC742" s="31"/>
      <c r="GQD742" s="31"/>
      <c r="GQE742" s="31"/>
      <c r="GQF742" s="31"/>
      <c r="GQG742" s="31"/>
      <c r="GQH742" s="31"/>
      <c r="GQI742" s="31"/>
      <c r="GQJ742" s="31"/>
      <c r="GQK742" s="31"/>
      <c r="GQL742" s="31"/>
      <c r="GQM742" s="31"/>
      <c r="GQN742" s="31"/>
      <c r="GQO742" s="31"/>
      <c r="GQP742" s="31"/>
      <c r="GQQ742" s="31"/>
      <c r="GQR742" s="31"/>
      <c r="GQS742" s="31"/>
      <c r="GQT742" s="31"/>
      <c r="GQU742" s="31"/>
      <c r="GQV742" s="31"/>
      <c r="GQW742" s="31"/>
      <c r="GQX742" s="31"/>
      <c r="GQY742" s="31"/>
      <c r="GQZ742" s="31"/>
      <c r="GRA742" s="31"/>
      <c r="GRB742" s="31"/>
      <c r="GRC742" s="31"/>
      <c r="GRD742" s="31"/>
      <c r="GRE742" s="31"/>
      <c r="GRF742" s="31"/>
      <c r="GRG742" s="31"/>
      <c r="GRH742" s="31"/>
      <c r="GRI742" s="31"/>
      <c r="GRJ742" s="31"/>
      <c r="GRK742" s="31"/>
      <c r="GRL742" s="31"/>
      <c r="GRM742" s="31"/>
      <c r="GRN742" s="31"/>
      <c r="GRO742" s="31"/>
      <c r="GRP742" s="31"/>
      <c r="GRQ742" s="31"/>
      <c r="GRR742" s="31"/>
      <c r="GRS742" s="31"/>
      <c r="GRT742" s="31"/>
      <c r="GRU742" s="31"/>
      <c r="GRV742" s="31"/>
      <c r="GRW742" s="31"/>
      <c r="GRX742" s="31"/>
      <c r="GRY742" s="31"/>
      <c r="GRZ742" s="31"/>
      <c r="GSA742" s="31"/>
      <c r="GSB742" s="31"/>
      <c r="GSC742" s="31"/>
      <c r="GSD742" s="31"/>
      <c r="GSE742" s="31"/>
      <c r="GSF742" s="31"/>
      <c r="GSG742" s="31"/>
      <c r="GSH742" s="31"/>
      <c r="GSI742" s="31"/>
      <c r="GSJ742" s="31"/>
      <c r="GSK742" s="31"/>
      <c r="GSL742" s="31"/>
      <c r="GSM742" s="31"/>
      <c r="GSN742" s="31"/>
      <c r="GSO742" s="31"/>
      <c r="GSP742" s="31"/>
      <c r="GSQ742" s="31"/>
      <c r="GSR742" s="31"/>
      <c r="GSS742" s="31"/>
      <c r="GST742" s="31"/>
      <c r="GSU742" s="31"/>
      <c r="GSV742" s="31"/>
      <c r="GSW742" s="31"/>
      <c r="GSX742" s="31"/>
      <c r="GSY742" s="31"/>
      <c r="GSZ742" s="31"/>
      <c r="GTA742" s="31"/>
      <c r="GTB742" s="31"/>
      <c r="GTC742" s="31"/>
      <c r="GTD742" s="31"/>
      <c r="GTE742" s="31"/>
      <c r="GTF742" s="31"/>
      <c r="GTG742" s="31"/>
      <c r="GTH742" s="31"/>
      <c r="GTI742" s="31"/>
      <c r="GTJ742" s="31"/>
      <c r="GTK742" s="31"/>
      <c r="GTL742" s="31"/>
      <c r="GTM742" s="31"/>
      <c r="GTN742" s="31"/>
      <c r="GTO742" s="31"/>
      <c r="GTP742" s="31"/>
      <c r="GTQ742" s="31"/>
      <c r="GTR742" s="31"/>
      <c r="GTS742" s="31"/>
      <c r="GTT742" s="31"/>
      <c r="GTU742" s="31"/>
      <c r="GTV742" s="31"/>
      <c r="GTW742" s="31"/>
      <c r="GTX742" s="31"/>
      <c r="GTY742" s="31"/>
      <c r="GTZ742" s="31"/>
      <c r="GUA742" s="31"/>
      <c r="GUB742" s="31"/>
      <c r="GUC742" s="31"/>
      <c r="GUD742" s="31"/>
      <c r="GUE742" s="31"/>
      <c r="GUF742" s="31"/>
      <c r="GUG742" s="31"/>
      <c r="GUH742" s="31"/>
      <c r="GUI742" s="31"/>
      <c r="GUJ742" s="31"/>
      <c r="GUK742" s="31"/>
      <c r="GUL742" s="31"/>
      <c r="GUM742" s="31"/>
      <c r="GUN742" s="31"/>
      <c r="GUO742" s="31"/>
      <c r="GUP742" s="31"/>
      <c r="GUQ742" s="31"/>
      <c r="GUR742" s="31"/>
      <c r="GUS742" s="31"/>
      <c r="GUT742" s="31"/>
      <c r="GUU742" s="31"/>
      <c r="GUV742" s="31"/>
      <c r="GUW742" s="31"/>
      <c r="GUX742" s="31"/>
      <c r="GUY742" s="31"/>
      <c r="GUZ742" s="31"/>
      <c r="GVA742" s="31"/>
      <c r="GVB742" s="31"/>
      <c r="GVC742" s="31"/>
      <c r="GVD742" s="31"/>
      <c r="GVE742" s="31"/>
      <c r="GVF742" s="31"/>
      <c r="GVG742" s="31"/>
      <c r="GVH742" s="31"/>
      <c r="GVI742" s="31"/>
      <c r="GVJ742" s="31"/>
      <c r="GVK742" s="31"/>
      <c r="GVL742" s="31"/>
      <c r="GVM742" s="31"/>
      <c r="GVN742" s="31"/>
      <c r="GVO742" s="31"/>
      <c r="GVP742" s="31"/>
      <c r="GVQ742" s="31"/>
      <c r="GVR742" s="31"/>
      <c r="GVS742" s="31"/>
      <c r="GVT742" s="31"/>
      <c r="GVU742" s="31"/>
      <c r="GVV742" s="31"/>
      <c r="GVW742" s="31"/>
      <c r="GVX742" s="31"/>
      <c r="GVY742" s="31"/>
      <c r="GVZ742" s="31"/>
      <c r="GWA742" s="31"/>
      <c r="GWB742" s="31"/>
      <c r="GWC742" s="31"/>
      <c r="GWD742" s="31"/>
      <c r="GWE742" s="31"/>
      <c r="GWF742" s="31"/>
      <c r="GWG742" s="31"/>
      <c r="GWH742" s="31"/>
      <c r="GWI742" s="31"/>
      <c r="GWJ742" s="31"/>
      <c r="GWK742" s="31"/>
      <c r="GWL742" s="31"/>
      <c r="GWM742" s="31"/>
      <c r="GWN742" s="31"/>
      <c r="GWO742" s="31"/>
      <c r="GWP742" s="31"/>
      <c r="GWQ742" s="31"/>
      <c r="GWR742" s="31"/>
      <c r="GWS742" s="31"/>
      <c r="GWT742" s="31"/>
      <c r="GWU742" s="31"/>
      <c r="GWV742" s="31"/>
      <c r="GWW742" s="31"/>
      <c r="GWX742" s="31"/>
      <c r="GWY742" s="31"/>
      <c r="GWZ742" s="31"/>
      <c r="GXA742" s="31"/>
      <c r="GXB742" s="31"/>
      <c r="GXC742" s="31"/>
      <c r="GXD742" s="31"/>
      <c r="GXE742" s="31"/>
      <c r="GXF742" s="31"/>
      <c r="GXG742" s="31"/>
      <c r="GXH742" s="31"/>
      <c r="GXI742" s="31"/>
      <c r="GXJ742" s="31"/>
      <c r="GXK742" s="31"/>
      <c r="GXL742" s="31"/>
      <c r="GXM742" s="31"/>
      <c r="GXN742" s="31"/>
      <c r="GXO742" s="31"/>
      <c r="GXP742" s="31"/>
      <c r="GXQ742" s="31"/>
      <c r="GXR742" s="31"/>
      <c r="GXS742" s="31"/>
      <c r="GXT742" s="31"/>
      <c r="GXU742" s="31"/>
      <c r="GXV742" s="31"/>
      <c r="GXW742" s="31"/>
      <c r="GXX742" s="31"/>
      <c r="GXY742" s="31"/>
      <c r="GXZ742" s="31"/>
      <c r="GYA742" s="31"/>
      <c r="GYB742" s="31"/>
      <c r="GYC742" s="31"/>
      <c r="GYD742" s="31"/>
      <c r="GYE742" s="31"/>
      <c r="GYF742" s="31"/>
      <c r="GYG742" s="31"/>
      <c r="GYH742" s="31"/>
      <c r="GYI742" s="31"/>
      <c r="GYJ742" s="31"/>
      <c r="GYK742" s="31"/>
      <c r="GYL742" s="31"/>
      <c r="GYM742" s="31"/>
      <c r="GYN742" s="31"/>
      <c r="GYO742" s="31"/>
      <c r="GYP742" s="31"/>
      <c r="GYQ742" s="31"/>
      <c r="GYR742" s="31"/>
      <c r="GYS742" s="31"/>
      <c r="GYT742" s="31"/>
      <c r="GYU742" s="31"/>
      <c r="GYV742" s="31"/>
      <c r="GYW742" s="31"/>
      <c r="GYX742" s="31"/>
      <c r="GYY742" s="31"/>
      <c r="GYZ742" s="31"/>
      <c r="GZA742" s="31"/>
      <c r="GZB742" s="31"/>
      <c r="GZC742" s="31"/>
      <c r="GZD742" s="31"/>
      <c r="GZE742" s="31"/>
      <c r="GZF742" s="31"/>
      <c r="GZG742" s="31"/>
      <c r="GZH742" s="31"/>
      <c r="GZI742" s="31"/>
      <c r="GZJ742" s="31"/>
      <c r="GZK742" s="31"/>
      <c r="GZL742" s="31"/>
      <c r="GZM742" s="31"/>
      <c r="GZN742" s="31"/>
      <c r="GZO742" s="31"/>
      <c r="GZP742" s="31"/>
      <c r="GZQ742" s="31"/>
      <c r="GZR742" s="31"/>
      <c r="GZS742" s="31"/>
      <c r="GZT742" s="31"/>
      <c r="GZU742" s="31"/>
      <c r="GZV742" s="31"/>
      <c r="GZW742" s="31"/>
      <c r="GZX742" s="31"/>
      <c r="GZY742" s="31"/>
      <c r="GZZ742" s="31"/>
      <c r="HAA742" s="31"/>
      <c r="HAB742" s="31"/>
      <c r="HAC742" s="31"/>
      <c r="HAD742" s="31"/>
      <c r="HAE742" s="31"/>
      <c r="HAF742" s="31"/>
      <c r="HAG742" s="31"/>
      <c r="HAH742" s="31"/>
      <c r="HAI742" s="31"/>
      <c r="HAJ742" s="31"/>
      <c r="HAK742" s="31"/>
      <c r="HAL742" s="31"/>
      <c r="HAM742" s="31"/>
      <c r="HAN742" s="31"/>
      <c r="HAO742" s="31"/>
      <c r="HAP742" s="31"/>
      <c r="HAQ742" s="31"/>
      <c r="HAR742" s="31"/>
      <c r="HAS742" s="31"/>
      <c r="HAT742" s="31"/>
      <c r="HAU742" s="31"/>
      <c r="HAV742" s="31"/>
      <c r="HAW742" s="31"/>
      <c r="HAX742" s="31"/>
      <c r="HAY742" s="31"/>
      <c r="HAZ742" s="31"/>
      <c r="HBA742" s="31"/>
      <c r="HBB742" s="31"/>
      <c r="HBC742" s="31"/>
      <c r="HBD742" s="31"/>
      <c r="HBE742" s="31"/>
      <c r="HBF742" s="31"/>
      <c r="HBG742" s="31"/>
      <c r="HBH742" s="31"/>
      <c r="HBI742" s="31"/>
      <c r="HBJ742" s="31"/>
      <c r="HBK742" s="31"/>
      <c r="HBL742" s="31"/>
      <c r="HBM742" s="31"/>
      <c r="HBN742" s="31"/>
      <c r="HBO742" s="31"/>
      <c r="HBP742" s="31"/>
      <c r="HBQ742" s="31"/>
      <c r="HBR742" s="31"/>
      <c r="HBS742" s="31"/>
      <c r="HBT742" s="31"/>
      <c r="HBU742" s="31"/>
      <c r="HBV742" s="31"/>
      <c r="HBW742" s="31"/>
      <c r="HBX742" s="31"/>
      <c r="HBY742" s="31"/>
      <c r="HBZ742" s="31"/>
      <c r="HCA742" s="31"/>
      <c r="HCB742" s="31"/>
      <c r="HCC742" s="31"/>
      <c r="HCD742" s="31"/>
      <c r="HCE742" s="31"/>
      <c r="HCF742" s="31"/>
      <c r="HCG742" s="31"/>
      <c r="HCH742" s="31"/>
      <c r="HCI742" s="31"/>
      <c r="HCJ742" s="31"/>
      <c r="HCK742" s="31"/>
      <c r="HCL742" s="31"/>
      <c r="HCM742" s="31"/>
      <c r="HCN742" s="31"/>
      <c r="HCO742" s="31"/>
      <c r="HCP742" s="31"/>
      <c r="HCQ742" s="31"/>
      <c r="HCR742" s="31"/>
      <c r="HCS742" s="31"/>
      <c r="HCT742" s="31"/>
      <c r="HCU742" s="31"/>
      <c r="HCV742" s="31"/>
      <c r="HCW742" s="31"/>
      <c r="HCX742" s="31"/>
      <c r="HCY742" s="31"/>
      <c r="HCZ742" s="31"/>
      <c r="HDA742" s="31"/>
      <c r="HDB742" s="31"/>
      <c r="HDC742" s="31"/>
      <c r="HDD742" s="31"/>
      <c r="HDE742" s="31"/>
      <c r="HDF742" s="31"/>
      <c r="HDG742" s="31"/>
      <c r="HDH742" s="31"/>
      <c r="HDI742" s="31"/>
      <c r="HDJ742" s="31"/>
      <c r="HDK742" s="31"/>
      <c r="HDL742" s="31"/>
      <c r="HDM742" s="31"/>
      <c r="HDN742" s="31"/>
      <c r="HDO742" s="31"/>
      <c r="HDP742" s="31"/>
      <c r="HDQ742" s="31"/>
      <c r="HDR742" s="31"/>
      <c r="HDS742" s="31"/>
      <c r="HDT742" s="31"/>
      <c r="HDU742" s="31"/>
      <c r="HDV742" s="31"/>
      <c r="HDW742" s="31"/>
      <c r="HDX742" s="31"/>
      <c r="HDY742" s="31"/>
      <c r="HDZ742" s="31"/>
      <c r="HEA742" s="31"/>
      <c r="HEB742" s="31"/>
      <c r="HEC742" s="31"/>
      <c r="HED742" s="31"/>
      <c r="HEE742" s="31"/>
      <c r="HEF742" s="31"/>
      <c r="HEG742" s="31"/>
      <c r="HEH742" s="31"/>
      <c r="HEI742" s="31"/>
      <c r="HEJ742" s="31"/>
      <c r="HEK742" s="31"/>
      <c r="HEL742" s="31"/>
      <c r="HEM742" s="31"/>
      <c r="HEN742" s="31"/>
      <c r="HEO742" s="31"/>
      <c r="HEP742" s="31"/>
      <c r="HEQ742" s="31"/>
      <c r="HER742" s="31"/>
      <c r="HES742" s="31"/>
      <c r="HET742" s="31"/>
      <c r="HEU742" s="31"/>
      <c r="HEV742" s="31"/>
      <c r="HEW742" s="31"/>
      <c r="HEX742" s="31"/>
      <c r="HEY742" s="31"/>
      <c r="HEZ742" s="31"/>
      <c r="HFA742" s="31"/>
      <c r="HFB742" s="31"/>
      <c r="HFC742" s="31"/>
      <c r="HFD742" s="31"/>
      <c r="HFE742" s="31"/>
      <c r="HFF742" s="31"/>
      <c r="HFG742" s="31"/>
      <c r="HFH742" s="31"/>
      <c r="HFI742" s="31"/>
      <c r="HFJ742" s="31"/>
      <c r="HFK742" s="31"/>
      <c r="HFL742" s="31"/>
      <c r="HFM742" s="31"/>
      <c r="HFN742" s="31"/>
      <c r="HFO742" s="31"/>
      <c r="HFP742" s="31"/>
      <c r="HFQ742" s="31"/>
      <c r="HFR742" s="31"/>
      <c r="HFS742" s="31"/>
      <c r="HFT742" s="31"/>
      <c r="HFU742" s="31"/>
      <c r="HFV742" s="31"/>
      <c r="HFW742" s="31"/>
      <c r="HFX742" s="31"/>
      <c r="HFY742" s="31"/>
      <c r="HFZ742" s="31"/>
      <c r="HGA742" s="31"/>
      <c r="HGB742" s="31"/>
      <c r="HGC742" s="31"/>
      <c r="HGD742" s="31"/>
      <c r="HGE742" s="31"/>
      <c r="HGF742" s="31"/>
      <c r="HGG742" s="31"/>
      <c r="HGH742" s="31"/>
      <c r="HGI742" s="31"/>
      <c r="HGJ742" s="31"/>
      <c r="HGK742" s="31"/>
      <c r="HGL742" s="31"/>
      <c r="HGM742" s="31"/>
      <c r="HGN742" s="31"/>
      <c r="HGO742" s="31"/>
      <c r="HGP742" s="31"/>
      <c r="HGQ742" s="31"/>
      <c r="HGR742" s="31"/>
      <c r="HGS742" s="31"/>
      <c r="HGT742" s="31"/>
      <c r="HGU742" s="31"/>
      <c r="HGV742" s="31"/>
      <c r="HGW742" s="31"/>
      <c r="HGX742" s="31"/>
      <c r="HGY742" s="31"/>
      <c r="HGZ742" s="31"/>
      <c r="HHA742" s="31"/>
      <c r="HHB742" s="31"/>
      <c r="HHC742" s="31"/>
      <c r="HHD742" s="31"/>
      <c r="HHE742" s="31"/>
      <c r="HHF742" s="31"/>
      <c r="HHG742" s="31"/>
      <c r="HHH742" s="31"/>
      <c r="HHI742" s="31"/>
      <c r="HHJ742" s="31"/>
      <c r="HHK742" s="31"/>
      <c r="HHL742" s="31"/>
      <c r="HHM742" s="31"/>
      <c r="HHN742" s="31"/>
      <c r="HHO742" s="31"/>
      <c r="HHP742" s="31"/>
      <c r="HHQ742" s="31"/>
      <c r="HHR742" s="31"/>
      <c r="HHS742" s="31"/>
      <c r="HHT742" s="31"/>
      <c r="HHU742" s="31"/>
      <c r="HHV742" s="31"/>
      <c r="HHW742" s="31"/>
      <c r="HHX742" s="31"/>
      <c r="HHY742" s="31"/>
      <c r="HHZ742" s="31"/>
      <c r="HIA742" s="31"/>
      <c r="HIB742" s="31"/>
      <c r="HIC742" s="31"/>
      <c r="HID742" s="31"/>
      <c r="HIE742" s="31"/>
      <c r="HIF742" s="31"/>
      <c r="HIG742" s="31"/>
      <c r="HIH742" s="31"/>
      <c r="HII742" s="31"/>
      <c r="HIJ742" s="31"/>
      <c r="HIK742" s="31"/>
      <c r="HIL742" s="31"/>
      <c r="HIM742" s="31"/>
      <c r="HIN742" s="31"/>
      <c r="HIO742" s="31"/>
      <c r="HIP742" s="31"/>
      <c r="HIQ742" s="31"/>
      <c r="HIR742" s="31"/>
      <c r="HIS742" s="31"/>
      <c r="HIT742" s="31"/>
      <c r="HIU742" s="31"/>
      <c r="HIV742" s="31"/>
      <c r="HIW742" s="31"/>
      <c r="HIX742" s="31"/>
      <c r="HIY742" s="31"/>
      <c r="HIZ742" s="31"/>
      <c r="HJA742" s="31"/>
      <c r="HJB742" s="31"/>
      <c r="HJC742" s="31"/>
      <c r="HJD742" s="31"/>
      <c r="HJE742" s="31"/>
      <c r="HJF742" s="31"/>
      <c r="HJG742" s="31"/>
      <c r="HJH742" s="31"/>
      <c r="HJI742" s="31"/>
      <c r="HJJ742" s="31"/>
      <c r="HJK742" s="31"/>
      <c r="HJL742" s="31"/>
      <c r="HJM742" s="31"/>
      <c r="HJN742" s="31"/>
      <c r="HJO742" s="31"/>
      <c r="HJP742" s="31"/>
      <c r="HJQ742" s="31"/>
      <c r="HJR742" s="31"/>
      <c r="HJS742" s="31"/>
      <c r="HJT742" s="31"/>
      <c r="HJU742" s="31"/>
      <c r="HJV742" s="31"/>
      <c r="HJW742" s="31"/>
      <c r="HJX742" s="31"/>
      <c r="HJY742" s="31"/>
      <c r="HJZ742" s="31"/>
      <c r="HKA742" s="31"/>
      <c r="HKB742" s="31"/>
      <c r="HKC742" s="31"/>
      <c r="HKD742" s="31"/>
      <c r="HKE742" s="31"/>
      <c r="HKF742" s="31"/>
      <c r="HKG742" s="31"/>
      <c r="HKH742" s="31"/>
      <c r="HKI742" s="31"/>
      <c r="HKJ742" s="31"/>
      <c r="HKK742" s="31"/>
      <c r="HKL742" s="31"/>
      <c r="HKM742" s="31"/>
      <c r="HKN742" s="31"/>
      <c r="HKO742" s="31"/>
      <c r="HKP742" s="31"/>
      <c r="HKQ742" s="31"/>
      <c r="HKR742" s="31"/>
      <c r="HKS742" s="31"/>
      <c r="HKT742" s="31"/>
      <c r="HKU742" s="31"/>
      <c r="HKV742" s="31"/>
      <c r="HKW742" s="31"/>
      <c r="HKX742" s="31"/>
      <c r="HKY742" s="31"/>
      <c r="HKZ742" s="31"/>
      <c r="HLA742" s="31"/>
      <c r="HLB742" s="31"/>
      <c r="HLC742" s="31"/>
      <c r="HLD742" s="31"/>
      <c r="HLE742" s="31"/>
      <c r="HLF742" s="31"/>
      <c r="HLG742" s="31"/>
      <c r="HLH742" s="31"/>
      <c r="HLI742" s="31"/>
      <c r="HLJ742" s="31"/>
      <c r="HLK742" s="31"/>
      <c r="HLL742" s="31"/>
      <c r="HLM742" s="31"/>
      <c r="HLN742" s="31"/>
      <c r="HLO742" s="31"/>
      <c r="HLP742" s="31"/>
      <c r="HLQ742" s="31"/>
      <c r="HLR742" s="31"/>
      <c r="HLS742" s="31"/>
      <c r="HLT742" s="31"/>
      <c r="HLU742" s="31"/>
      <c r="HLV742" s="31"/>
      <c r="HLW742" s="31"/>
      <c r="HLX742" s="31"/>
      <c r="HLY742" s="31"/>
      <c r="HLZ742" s="31"/>
      <c r="HMA742" s="31"/>
      <c r="HMB742" s="31"/>
      <c r="HMC742" s="31"/>
      <c r="HMD742" s="31"/>
      <c r="HME742" s="31"/>
      <c r="HMF742" s="31"/>
      <c r="HMG742" s="31"/>
      <c r="HMH742" s="31"/>
      <c r="HMI742" s="31"/>
      <c r="HMJ742" s="31"/>
      <c r="HMK742" s="31"/>
      <c r="HML742" s="31"/>
      <c r="HMM742" s="31"/>
      <c r="HMN742" s="31"/>
      <c r="HMO742" s="31"/>
      <c r="HMP742" s="31"/>
      <c r="HMQ742" s="31"/>
      <c r="HMR742" s="31"/>
      <c r="HMS742" s="31"/>
      <c r="HMT742" s="31"/>
      <c r="HMU742" s="31"/>
      <c r="HMV742" s="31"/>
      <c r="HMW742" s="31"/>
      <c r="HMX742" s="31"/>
      <c r="HMY742" s="31"/>
      <c r="HMZ742" s="31"/>
      <c r="HNA742" s="31"/>
      <c r="HNB742" s="31"/>
      <c r="HNC742" s="31"/>
      <c r="HND742" s="31"/>
      <c r="HNE742" s="31"/>
      <c r="HNF742" s="31"/>
      <c r="HNG742" s="31"/>
      <c r="HNH742" s="31"/>
      <c r="HNI742" s="31"/>
      <c r="HNJ742" s="31"/>
      <c r="HNK742" s="31"/>
      <c r="HNL742" s="31"/>
      <c r="HNM742" s="31"/>
      <c r="HNN742" s="31"/>
      <c r="HNO742" s="31"/>
      <c r="HNP742" s="31"/>
      <c r="HNQ742" s="31"/>
      <c r="HNR742" s="31"/>
      <c r="HNS742" s="31"/>
      <c r="HNT742" s="31"/>
      <c r="HNU742" s="31"/>
      <c r="HNV742" s="31"/>
      <c r="HNW742" s="31"/>
      <c r="HNX742" s="31"/>
      <c r="HNY742" s="31"/>
      <c r="HNZ742" s="31"/>
      <c r="HOA742" s="31"/>
      <c r="HOB742" s="31"/>
      <c r="HOC742" s="31"/>
      <c r="HOD742" s="31"/>
      <c r="HOE742" s="31"/>
      <c r="HOF742" s="31"/>
      <c r="HOG742" s="31"/>
      <c r="HOH742" s="31"/>
      <c r="HOI742" s="31"/>
      <c r="HOJ742" s="31"/>
      <c r="HOK742" s="31"/>
      <c r="HOL742" s="31"/>
      <c r="HOM742" s="31"/>
      <c r="HON742" s="31"/>
      <c r="HOO742" s="31"/>
      <c r="HOP742" s="31"/>
      <c r="HOQ742" s="31"/>
      <c r="HOR742" s="31"/>
      <c r="HOS742" s="31"/>
      <c r="HOT742" s="31"/>
      <c r="HOU742" s="31"/>
      <c r="HOV742" s="31"/>
      <c r="HOW742" s="31"/>
      <c r="HOX742" s="31"/>
      <c r="HOY742" s="31"/>
      <c r="HOZ742" s="31"/>
      <c r="HPA742" s="31"/>
      <c r="HPB742" s="31"/>
      <c r="HPC742" s="31"/>
      <c r="HPD742" s="31"/>
      <c r="HPE742" s="31"/>
      <c r="HPF742" s="31"/>
      <c r="HPG742" s="31"/>
      <c r="HPH742" s="31"/>
      <c r="HPI742" s="31"/>
      <c r="HPJ742" s="31"/>
      <c r="HPK742" s="31"/>
      <c r="HPL742" s="31"/>
      <c r="HPM742" s="31"/>
      <c r="HPN742" s="31"/>
      <c r="HPO742" s="31"/>
      <c r="HPP742" s="31"/>
      <c r="HPQ742" s="31"/>
      <c r="HPR742" s="31"/>
      <c r="HPS742" s="31"/>
      <c r="HPT742" s="31"/>
      <c r="HPU742" s="31"/>
      <c r="HPV742" s="31"/>
      <c r="HPW742" s="31"/>
      <c r="HPX742" s="31"/>
      <c r="HPY742" s="31"/>
      <c r="HPZ742" s="31"/>
      <c r="HQA742" s="31"/>
      <c r="HQB742" s="31"/>
      <c r="HQC742" s="31"/>
      <c r="HQD742" s="31"/>
      <c r="HQE742" s="31"/>
      <c r="HQF742" s="31"/>
      <c r="HQG742" s="31"/>
      <c r="HQH742" s="31"/>
      <c r="HQI742" s="31"/>
      <c r="HQJ742" s="31"/>
      <c r="HQK742" s="31"/>
      <c r="HQL742" s="31"/>
      <c r="HQM742" s="31"/>
      <c r="HQN742" s="31"/>
      <c r="HQO742" s="31"/>
      <c r="HQP742" s="31"/>
      <c r="HQQ742" s="31"/>
      <c r="HQR742" s="31"/>
      <c r="HQS742" s="31"/>
      <c r="HQT742" s="31"/>
      <c r="HQU742" s="31"/>
      <c r="HQV742" s="31"/>
      <c r="HQW742" s="31"/>
      <c r="HQX742" s="31"/>
      <c r="HQY742" s="31"/>
      <c r="HQZ742" s="31"/>
      <c r="HRA742" s="31"/>
      <c r="HRB742" s="31"/>
      <c r="HRC742" s="31"/>
      <c r="HRD742" s="31"/>
      <c r="HRE742" s="31"/>
      <c r="HRF742" s="31"/>
      <c r="HRG742" s="31"/>
      <c r="HRH742" s="31"/>
      <c r="HRI742" s="31"/>
      <c r="HRJ742" s="31"/>
      <c r="HRK742" s="31"/>
      <c r="HRL742" s="31"/>
      <c r="HRM742" s="31"/>
      <c r="HRN742" s="31"/>
      <c r="HRO742" s="31"/>
      <c r="HRP742" s="31"/>
      <c r="HRQ742" s="31"/>
      <c r="HRR742" s="31"/>
      <c r="HRS742" s="31"/>
      <c r="HRT742" s="31"/>
      <c r="HRU742" s="31"/>
      <c r="HRV742" s="31"/>
      <c r="HRW742" s="31"/>
      <c r="HRX742" s="31"/>
      <c r="HRY742" s="31"/>
      <c r="HRZ742" s="31"/>
      <c r="HSA742" s="31"/>
      <c r="HSB742" s="31"/>
      <c r="HSC742" s="31"/>
      <c r="HSD742" s="31"/>
      <c r="HSE742" s="31"/>
      <c r="HSF742" s="31"/>
      <c r="HSG742" s="31"/>
      <c r="HSH742" s="31"/>
      <c r="HSI742" s="31"/>
      <c r="HSJ742" s="31"/>
      <c r="HSK742" s="31"/>
      <c r="HSL742" s="31"/>
      <c r="HSM742" s="31"/>
      <c r="HSN742" s="31"/>
      <c r="HSO742" s="31"/>
      <c r="HSP742" s="31"/>
      <c r="HSQ742" s="31"/>
      <c r="HSR742" s="31"/>
      <c r="HSS742" s="31"/>
      <c r="HST742" s="31"/>
      <c r="HSU742" s="31"/>
      <c r="HSV742" s="31"/>
      <c r="HSW742" s="31"/>
      <c r="HSX742" s="31"/>
      <c r="HSY742" s="31"/>
      <c r="HSZ742" s="31"/>
      <c r="HTA742" s="31"/>
      <c r="HTB742" s="31"/>
      <c r="HTC742" s="31"/>
      <c r="HTD742" s="31"/>
      <c r="HTE742" s="31"/>
      <c r="HTF742" s="31"/>
      <c r="HTG742" s="31"/>
      <c r="HTH742" s="31"/>
      <c r="HTI742" s="31"/>
      <c r="HTJ742" s="31"/>
      <c r="HTK742" s="31"/>
      <c r="HTL742" s="31"/>
      <c r="HTM742" s="31"/>
      <c r="HTN742" s="31"/>
      <c r="HTO742" s="31"/>
      <c r="HTP742" s="31"/>
      <c r="HTQ742" s="31"/>
      <c r="HTR742" s="31"/>
      <c r="HTS742" s="31"/>
      <c r="HTT742" s="31"/>
      <c r="HTU742" s="31"/>
      <c r="HTV742" s="31"/>
      <c r="HTW742" s="31"/>
      <c r="HTX742" s="31"/>
      <c r="HTY742" s="31"/>
      <c r="HTZ742" s="31"/>
      <c r="HUA742" s="31"/>
      <c r="HUB742" s="31"/>
      <c r="HUC742" s="31"/>
      <c r="HUD742" s="31"/>
      <c r="HUE742" s="31"/>
      <c r="HUF742" s="31"/>
      <c r="HUG742" s="31"/>
      <c r="HUH742" s="31"/>
      <c r="HUI742" s="31"/>
      <c r="HUJ742" s="31"/>
      <c r="HUK742" s="31"/>
      <c r="HUL742" s="31"/>
      <c r="HUM742" s="31"/>
      <c r="HUN742" s="31"/>
      <c r="HUO742" s="31"/>
      <c r="HUP742" s="31"/>
      <c r="HUQ742" s="31"/>
      <c r="HUR742" s="31"/>
      <c r="HUS742" s="31"/>
      <c r="HUT742" s="31"/>
      <c r="HUU742" s="31"/>
      <c r="HUV742" s="31"/>
      <c r="HUW742" s="31"/>
      <c r="HUX742" s="31"/>
      <c r="HUY742" s="31"/>
      <c r="HUZ742" s="31"/>
      <c r="HVA742" s="31"/>
      <c r="HVB742" s="31"/>
      <c r="HVC742" s="31"/>
      <c r="HVD742" s="31"/>
      <c r="HVE742" s="31"/>
      <c r="HVF742" s="31"/>
      <c r="HVG742" s="31"/>
      <c r="HVH742" s="31"/>
      <c r="HVI742" s="31"/>
      <c r="HVJ742" s="31"/>
      <c r="HVK742" s="31"/>
      <c r="HVL742" s="31"/>
      <c r="HVM742" s="31"/>
      <c r="HVN742" s="31"/>
      <c r="HVO742" s="31"/>
      <c r="HVP742" s="31"/>
      <c r="HVQ742" s="31"/>
      <c r="HVR742" s="31"/>
      <c r="HVS742" s="31"/>
      <c r="HVT742" s="31"/>
      <c r="HVU742" s="31"/>
      <c r="HVV742" s="31"/>
      <c r="HVW742" s="31"/>
      <c r="HVX742" s="31"/>
      <c r="HVY742" s="31"/>
      <c r="HVZ742" s="31"/>
      <c r="HWA742" s="31"/>
      <c r="HWB742" s="31"/>
      <c r="HWC742" s="31"/>
      <c r="HWD742" s="31"/>
      <c r="HWE742" s="31"/>
      <c r="HWF742" s="31"/>
      <c r="HWG742" s="31"/>
      <c r="HWH742" s="31"/>
      <c r="HWI742" s="31"/>
      <c r="HWJ742" s="31"/>
      <c r="HWK742" s="31"/>
      <c r="HWL742" s="31"/>
      <c r="HWM742" s="31"/>
      <c r="HWN742" s="31"/>
      <c r="HWO742" s="31"/>
      <c r="HWP742" s="31"/>
      <c r="HWQ742" s="31"/>
      <c r="HWR742" s="31"/>
      <c r="HWS742" s="31"/>
      <c r="HWT742" s="31"/>
      <c r="HWU742" s="31"/>
      <c r="HWV742" s="31"/>
      <c r="HWW742" s="31"/>
      <c r="HWX742" s="31"/>
      <c r="HWY742" s="31"/>
      <c r="HWZ742" s="31"/>
      <c r="HXA742" s="31"/>
      <c r="HXB742" s="31"/>
      <c r="HXC742" s="31"/>
      <c r="HXD742" s="31"/>
      <c r="HXE742" s="31"/>
      <c r="HXF742" s="31"/>
      <c r="HXG742" s="31"/>
      <c r="HXH742" s="31"/>
      <c r="HXI742" s="31"/>
      <c r="HXJ742" s="31"/>
      <c r="HXK742" s="31"/>
      <c r="HXL742" s="31"/>
      <c r="HXM742" s="31"/>
      <c r="HXN742" s="31"/>
      <c r="HXO742" s="31"/>
      <c r="HXP742" s="31"/>
      <c r="HXQ742" s="31"/>
      <c r="HXR742" s="31"/>
      <c r="HXS742" s="31"/>
      <c r="HXT742" s="31"/>
      <c r="HXU742" s="31"/>
      <c r="HXV742" s="31"/>
      <c r="HXW742" s="31"/>
      <c r="HXX742" s="31"/>
      <c r="HXY742" s="31"/>
      <c r="HXZ742" s="31"/>
      <c r="HYA742" s="31"/>
      <c r="HYB742" s="31"/>
      <c r="HYC742" s="31"/>
      <c r="HYD742" s="31"/>
      <c r="HYE742" s="31"/>
      <c r="HYF742" s="31"/>
      <c r="HYG742" s="31"/>
      <c r="HYH742" s="31"/>
      <c r="HYI742" s="31"/>
      <c r="HYJ742" s="31"/>
      <c r="HYK742" s="31"/>
      <c r="HYL742" s="31"/>
      <c r="HYM742" s="31"/>
      <c r="HYN742" s="31"/>
      <c r="HYO742" s="31"/>
      <c r="HYP742" s="31"/>
      <c r="HYQ742" s="31"/>
      <c r="HYR742" s="31"/>
      <c r="HYS742" s="31"/>
      <c r="HYT742" s="31"/>
      <c r="HYU742" s="31"/>
      <c r="HYV742" s="31"/>
      <c r="HYW742" s="31"/>
      <c r="HYX742" s="31"/>
      <c r="HYY742" s="31"/>
      <c r="HYZ742" s="31"/>
      <c r="HZA742" s="31"/>
      <c r="HZB742" s="31"/>
      <c r="HZC742" s="31"/>
      <c r="HZD742" s="31"/>
      <c r="HZE742" s="31"/>
      <c r="HZF742" s="31"/>
      <c r="HZG742" s="31"/>
      <c r="HZH742" s="31"/>
      <c r="HZI742" s="31"/>
      <c r="HZJ742" s="31"/>
      <c r="HZK742" s="31"/>
      <c r="HZL742" s="31"/>
      <c r="HZM742" s="31"/>
      <c r="HZN742" s="31"/>
      <c r="HZO742" s="31"/>
      <c r="HZP742" s="31"/>
      <c r="HZQ742" s="31"/>
      <c r="HZR742" s="31"/>
      <c r="HZS742" s="31"/>
      <c r="HZT742" s="31"/>
      <c r="HZU742" s="31"/>
      <c r="HZV742" s="31"/>
      <c r="HZW742" s="31"/>
      <c r="HZX742" s="31"/>
      <c r="HZY742" s="31"/>
      <c r="HZZ742" s="31"/>
      <c r="IAA742" s="31"/>
      <c r="IAB742" s="31"/>
      <c r="IAC742" s="31"/>
      <c r="IAD742" s="31"/>
      <c r="IAE742" s="31"/>
      <c r="IAF742" s="31"/>
      <c r="IAG742" s="31"/>
      <c r="IAH742" s="31"/>
      <c r="IAI742" s="31"/>
      <c r="IAJ742" s="31"/>
      <c r="IAK742" s="31"/>
      <c r="IAL742" s="31"/>
      <c r="IAM742" s="31"/>
      <c r="IAN742" s="31"/>
      <c r="IAO742" s="31"/>
      <c r="IAP742" s="31"/>
      <c r="IAQ742" s="31"/>
      <c r="IAR742" s="31"/>
      <c r="IAS742" s="31"/>
      <c r="IAT742" s="31"/>
      <c r="IAU742" s="31"/>
      <c r="IAV742" s="31"/>
      <c r="IAW742" s="31"/>
      <c r="IAX742" s="31"/>
      <c r="IAY742" s="31"/>
      <c r="IAZ742" s="31"/>
      <c r="IBA742" s="31"/>
      <c r="IBB742" s="31"/>
      <c r="IBC742" s="31"/>
      <c r="IBD742" s="31"/>
      <c r="IBE742" s="31"/>
      <c r="IBF742" s="31"/>
      <c r="IBG742" s="31"/>
      <c r="IBH742" s="31"/>
      <c r="IBI742" s="31"/>
      <c r="IBJ742" s="31"/>
      <c r="IBK742" s="31"/>
      <c r="IBL742" s="31"/>
      <c r="IBM742" s="31"/>
      <c r="IBN742" s="31"/>
      <c r="IBO742" s="31"/>
      <c r="IBP742" s="31"/>
      <c r="IBQ742" s="31"/>
      <c r="IBR742" s="31"/>
      <c r="IBS742" s="31"/>
      <c r="IBT742" s="31"/>
      <c r="IBU742" s="31"/>
      <c r="IBV742" s="31"/>
      <c r="IBW742" s="31"/>
      <c r="IBX742" s="31"/>
      <c r="IBY742" s="31"/>
      <c r="IBZ742" s="31"/>
      <c r="ICA742" s="31"/>
      <c r="ICB742" s="31"/>
      <c r="ICC742" s="31"/>
      <c r="ICD742" s="31"/>
      <c r="ICE742" s="31"/>
      <c r="ICF742" s="31"/>
      <c r="ICG742" s="31"/>
      <c r="ICH742" s="31"/>
      <c r="ICI742" s="31"/>
      <c r="ICJ742" s="31"/>
      <c r="ICK742" s="31"/>
      <c r="ICL742" s="31"/>
      <c r="ICM742" s="31"/>
      <c r="ICN742" s="31"/>
      <c r="ICO742" s="31"/>
      <c r="ICP742" s="31"/>
      <c r="ICQ742" s="31"/>
      <c r="ICR742" s="31"/>
      <c r="ICS742" s="31"/>
      <c r="ICT742" s="31"/>
      <c r="ICU742" s="31"/>
      <c r="ICV742" s="31"/>
      <c r="ICW742" s="31"/>
      <c r="ICX742" s="31"/>
      <c r="ICY742" s="31"/>
      <c r="ICZ742" s="31"/>
      <c r="IDA742" s="31"/>
      <c r="IDB742" s="31"/>
      <c r="IDC742" s="31"/>
      <c r="IDD742" s="31"/>
      <c r="IDE742" s="31"/>
      <c r="IDF742" s="31"/>
      <c r="IDG742" s="31"/>
      <c r="IDH742" s="31"/>
      <c r="IDI742" s="31"/>
      <c r="IDJ742" s="31"/>
      <c r="IDK742" s="31"/>
      <c r="IDL742" s="31"/>
      <c r="IDM742" s="31"/>
      <c r="IDN742" s="31"/>
      <c r="IDO742" s="31"/>
      <c r="IDP742" s="31"/>
      <c r="IDQ742" s="31"/>
      <c r="IDR742" s="31"/>
      <c r="IDS742" s="31"/>
      <c r="IDT742" s="31"/>
      <c r="IDU742" s="31"/>
      <c r="IDV742" s="31"/>
      <c r="IDW742" s="31"/>
      <c r="IDX742" s="31"/>
      <c r="IDY742" s="31"/>
      <c r="IDZ742" s="31"/>
      <c r="IEA742" s="31"/>
      <c r="IEB742" s="31"/>
      <c r="IEC742" s="31"/>
      <c r="IED742" s="31"/>
      <c r="IEE742" s="31"/>
      <c r="IEF742" s="31"/>
      <c r="IEG742" s="31"/>
      <c r="IEH742" s="31"/>
      <c r="IEI742" s="31"/>
      <c r="IEJ742" s="31"/>
      <c r="IEK742" s="31"/>
      <c r="IEL742" s="31"/>
      <c r="IEM742" s="31"/>
      <c r="IEN742" s="31"/>
      <c r="IEO742" s="31"/>
      <c r="IEP742" s="31"/>
      <c r="IEQ742" s="31"/>
      <c r="IER742" s="31"/>
      <c r="IES742" s="31"/>
      <c r="IET742" s="31"/>
      <c r="IEU742" s="31"/>
      <c r="IEV742" s="31"/>
      <c r="IEW742" s="31"/>
      <c r="IEX742" s="31"/>
      <c r="IEY742" s="31"/>
      <c r="IEZ742" s="31"/>
      <c r="IFA742" s="31"/>
      <c r="IFB742" s="31"/>
      <c r="IFC742" s="31"/>
      <c r="IFD742" s="31"/>
      <c r="IFE742" s="31"/>
      <c r="IFF742" s="31"/>
      <c r="IFG742" s="31"/>
      <c r="IFH742" s="31"/>
      <c r="IFI742" s="31"/>
      <c r="IFJ742" s="31"/>
      <c r="IFK742" s="31"/>
      <c r="IFL742" s="31"/>
      <c r="IFM742" s="31"/>
      <c r="IFN742" s="31"/>
      <c r="IFO742" s="31"/>
      <c r="IFP742" s="31"/>
      <c r="IFQ742" s="31"/>
      <c r="IFR742" s="31"/>
      <c r="IFS742" s="31"/>
      <c r="IFT742" s="31"/>
      <c r="IFU742" s="31"/>
      <c r="IFV742" s="31"/>
      <c r="IFW742" s="31"/>
      <c r="IFX742" s="31"/>
      <c r="IFY742" s="31"/>
      <c r="IFZ742" s="31"/>
      <c r="IGA742" s="31"/>
      <c r="IGB742" s="31"/>
      <c r="IGC742" s="31"/>
      <c r="IGD742" s="31"/>
      <c r="IGE742" s="31"/>
      <c r="IGF742" s="31"/>
      <c r="IGG742" s="31"/>
      <c r="IGH742" s="31"/>
      <c r="IGI742" s="31"/>
      <c r="IGJ742" s="31"/>
      <c r="IGK742" s="31"/>
      <c r="IGL742" s="31"/>
      <c r="IGM742" s="31"/>
      <c r="IGN742" s="31"/>
      <c r="IGO742" s="31"/>
      <c r="IGP742" s="31"/>
      <c r="IGQ742" s="31"/>
      <c r="IGR742" s="31"/>
      <c r="IGS742" s="31"/>
      <c r="IGT742" s="31"/>
      <c r="IGU742" s="31"/>
      <c r="IGV742" s="31"/>
      <c r="IGW742" s="31"/>
      <c r="IGX742" s="31"/>
      <c r="IGY742" s="31"/>
      <c r="IGZ742" s="31"/>
      <c r="IHA742" s="31"/>
      <c r="IHB742" s="31"/>
      <c r="IHC742" s="31"/>
      <c r="IHD742" s="31"/>
      <c r="IHE742" s="31"/>
      <c r="IHF742" s="31"/>
      <c r="IHG742" s="31"/>
      <c r="IHH742" s="31"/>
      <c r="IHI742" s="31"/>
      <c r="IHJ742" s="31"/>
      <c r="IHK742" s="31"/>
      <c r="IHL742" s="31"/>
      <c r="IHM742" s="31"/>
      <c r="IHN742" s="31"/>
      <c r="IHO742" s="31"/>
      <c r="IHP742" s="31"/>
      <c r="IHQ742" s="31"/>
      <c r="IHR742" s="31"/>
      <c r="IHS742" s="31"/>
      <c r="IHT742" s="31"/>
      <c r="IHU742" s="31"/>
      <c r="IHV742" s="31"/>
      <c r="IHW742" s="31"/>
      <c r="IHX742" s="31"/>
      <c r="IHY742" s="31"/>
      <c r="IHZ742" s="31"/>
      <c r="IIA742" s="31"/>
      <c r="IIB742" s="31"/>
      <c r="IIC742" s="31"/>
      <c r="IID742" s="31"/>
      <c r="IIE742" s="31"/>
      <c r="IIF742" s="31"/>
      <c r="IIG742" s="31"/>
      <c r="IIH742" s="31"/>
      <c r="III742" s="31"/>
      <c r="IIJ742" s="31"/>
      <c r="IIK742" s="31"/>
      <c r="IIL742" s="31"/>
      <c r="IIM742" s="31"/>
      <c r="IIN742" s="31"/>
      <c r="IIO742" s="31"/>
      <c r="IIP742" s="31"/>
      <c r="IIQ742" s="31"/>
      <c r="IIR742" s="31"/>
      <c r="IIS742" s="31"/>
      <c r="IIT742" s="31"/>
      <c r="IIU742" s="31"/>
      <c r="IIV742" s="31"/>
      <c r="IIW742" s="31"/>
      <c r="IIX742" s="31"/>
      <c r="IIY742" s="31"/>
      <c r="IIZ742" s="31"/>
      <c r="IJA742" s="31"/>
      <c r="IJB742" s="31"/>
      <c r="IJC742" s="31"/>
      <c r="IJD742" s="31"/>
      <c r="IJE742" s="31"/>
      <c r="IJF742" s="31"/>
      <c r="IJG742" s="31"/>
      <c r="IJH742" s="31"/>
      <c r="IJI742" s="31"/>
      <c r="IJJ742" s="31"/>
      <c r="IJK742" s="31"/>
      <c r="IJL742" s="31"/>
      <c r="IJM742" s="31"/>
      <c r="IJN742" s="31"/>
      <c r="IJO742" s="31"/>
      <c r="IJP742" s="31"/>
      <c r="IJQ742" s="31"/>
      <c r="IJR742" s="31"/>
      <c r="IJS742" s="31"/>
      <c r="IJT742" s="31"/>
      <c r="IJU742" s="31"/>
      <c r="IJV742" s="31"/>
      <c r="IJW742" s="31"/>
      <c r="IJX742" s="31"/>
      <c r="IJY742" s="31"/>
      <c r="IJZ742" s="31"/>
      <c r="IKA742" s="31"/>
      <c r="IKB742" s="31"/>
      <c r="IKC742" s="31"/>
      <c r="IKD742" s="31"/>
      <c r="IKE742" s="31"/>
      <c r="IKF742" s="31"/>
      <c r="IKG742" s="31"/>
      <c r="IKH742" s="31"/>
      <c r="IKI742" s="31"/>
      <c r="IKJ742" s="31"/>
      <c r="IKK742" s="31"/>
      <c r="IKL742" s="31"/>
      <c r="IKM742" s="31"/>
      <c r="IKN742" s="31"/>
      <c r="IKO742" s="31"/>
      <c r="IKP742" s="31"/>
      <c r="IKQ742" s="31"/>
      <c r="IKR742" s="31"/>
      <c r="IKS742" s="31"/>
      <c r="IKT742" s="31"/>
      <c r="IKU742" s="31"/>
      <c r="IKV742" s="31"/>
      <c r="IKW742" s="31"/>
      <c r="IKX742" s="31"/>
      <c r="IKY742" s="31"/>
      <c r="IKZ742" s="31"/>
      <c r="ILA742" s="31"/>
      <c r="ILB742" s="31"/>
      <c r="ILC742" s="31"/>
      <c r="ILD742" s="31"/>
      <c r="ILE742" s="31"/>
      <c r="ILF742" s="31"/>
      <c r="ILG742" s="31"/>
      <c r="ILH742" s="31"/>
      <c r="ILI742" s="31"/>
      <c r="ILJ742" s="31"/>
      <c r="ILK742" s="31"/>
      <c r="ILL742" s="31"/>
      <c r="ILM742" s="31"/>
      <c r="ILN742" s="31"/>
      <c r="ILO742" s="31"/>
      <c r="ILP742" s="31"/>
      <c r="ILQ742" s="31"/>
      <c r="ILR742" s="31"/>
      <c r="ILS742" s="31"/>
      <c r="ILT742" s="31"/>
      <c r="ILU742" s="31"/>
      <c r="ILV742" s="31"/>
      <c r="ILW742" s="31"/>
      <c r="ILX742" s="31"/>
      <c r="ILY742" s="31"/>
      <c r="ILZ742" s="31"/>
      <c r="IMA742" s="31"/>
      <c r="IMB742" s="31"/>
      <c r="IMC742" s="31"/>
      <c r="IMD742" s="31"/>
      <c r="IME742" s="31"/>
      <c r="IMF742" s="31"/>
      <c r="IMG742" s="31"/>
      <c r="IMH742" s="31"/>
      <c r="IMI742" s="31"/>
      <c r="IMJ742" s="31"/>
      <c r="IMK742" s="31"/>
      <c r="IML742" s="31"/>
      <c r="IMM742" s="31"/>
      <c r="IMN742" s="31"/>
      <c r="IMO742" s="31"/>
      <c r="IMP742" s="31"/>
      <c r="IMQ742" s="31"/>
      <c r="IMR742" s="31"/>
      <c r="IMS742" s="31"/>
      <c r="IMT742" s="31"/>
      <c r="IMU742" s="31"/>
      <c r="IMV742" s="31"/>
      <c r="IMW742" s="31"/>
      <c r="IMX742" s="31"/>
      <c r="IMY742" s="31"/>
      <c r="IMZ742" s="31"/>
      <c r="INA742" s="31"/>
      <c r="INB742" s="31"/>
      <c r="INC742" s="31"/>
      <c r="IND742" s="31"/>
      <c r="INE742" s="31"/>
      <c r="INF742" s="31"/>
      <c r="ING742" s="31"/>
      <c r="INH742" s="31"/>
      <c r="INI742" s="31"/>
      <c r="INJ742" s="31"/>
      <c r="INK742" s="31"/>
      <c r="INL742" s="31"/>
      <c r="INM742" s="31"/>
      <c r="INN742" s="31"/>
      <c r="INO742" s="31"/>
      <c r="INP742" s="31"/>
      <c r="INQ742" s="31"/>
      <c r="INR742" s="31"/>
      <c r="INS742" s="31"/>
      <c r="INT742" s="31"/>
      <c r="INU742" s="31"/>
      <c r="INV742" s="31"/>
      <c r="INW742" s="31"/>
      <c r="INX742" s="31"/>
      <c r="INY742" s="31"/>
      <c r="INZ742" s="31"/>
      <c r="IOA742" s="31"/>
      <c r="IOB742" s="31"/>
      <c r="IOC742" s="31"/>
      <c r="IOD742" s="31"/>
      <c r="IOE742" s="31"/>
      <c r="IOF742" s="31"/>
      <c r="IOG742" s="31"/>
      <c r="IOH742" s="31"/>
      <c r="IOI742" s="31"/>
      <c r="IOJ742" s="31"/>
      <c r="IOK742" s="31"/>
      <c r="IOL742" s="31"/>
      <c r="IOM742" s="31"/>
      <c r="ION742" s="31"/>
      <c r="IOO742" s="31"/>
      <c r="IOP742" s="31"/>
      <c r="IOQ742" s="31"/>
      <c r="IOR742" s="31"/>
      <c r="IOS742" s="31"/>
      <c r="IOT742" s="31"/>
      <c r="IOU742" s="31"/>
      <c r="IOV742" s="31"/>
      <c r="IOW742" s="31"/>
      <c r="IOX742" s="31"/>
      <c r="IOY742" s="31"/>
      <c r="IOZ742" s="31"/>
      <c r="IPA742" s="31"/>
      <c r="IPB742" s="31"/>
      <c r="IPC742" s="31"/>
      <c r="IPD742" s="31"/>
      <c r="IPE742" s="31"/>
      <c r="IPF742" s="31"/>
      <c r="IPG742" s="31"/>
      <c r="IPH742" s="31"/>
      <c r="IPI742" s="31"/>
      <c r="IPJ742" s="31"/>
      <c r="IPK742" s="31"/>
      <c r="IPL742" s="31"/>
      <c r="IPM742" s="31"/>
      <c r="IPN742" s="31"/>
      <c r="IPO742" s="31"/>
      <c r="IPP742" s="31"/>
      <c r="IPQ742" s="31"/>
      <c r="IPR742" s="31"/>
      <c r="IPS742" s="31"/>
      <c r="IPT742" s="31"/>
      <c r="IPU742" s="31"/>
      <c r="IPV742" s="31"/>
      <c r="IPW742" s="31"/>
      <c r="IPX742" s="31"/>
      <c r="IPY742" s="31"/>
      <c r="IPZ742" s="31"/>
      <c r="IQA742" s="31"/>
      <c r="IQB742" s="31"/>
      <c r="IQC742" s="31"/>
      <c r="IQD742" s="31"/>
      <c r="IQE742" s="31"/>
      <c r="IQF742" s="31"/>
      <c r="IQG742" s="31"/>
      <c r="IQH742" s="31"/>
      <c r="IQI742" s="31"/>
      <c r="IQJ742" s="31"/>
      <c r="IQK742" s="31"/>
      <c r="IQL742" s="31"/>
      <c r="IQM742" s="31"/>
      <c r="IQN742" s="31"/>
      <c r="IQO742" s="31"/>
      <c r="IQP742" s="31"/>
      <c r="IQQ742" s="31"/>
      <c r="IQR742" s="31"/>
      <c r="IQS742" s="31"/>
      <c r="IQT742" s="31"/>
      <c r="IQU742" s="31"/>
      <c r="IQV742" s="31"/>
      <c r="IQW742" s="31"/>
      <c r="IQX742" s="31"/>
      <c r="IQY742" s="31"/>
      <c r="IQZ742" s="31"/>
      <c r="IRA742" s="31"/>
      <c r="IRB742" s="31"/>
      <c r="IRC742" s="31"/>
      <c r="IRD742" s="31"/>
      <c r="IRE742" s="31"/>
      <c r="IRF742" s="31"/>
      <c r="IRG742" s="31"/>
      <c r="IRH742" s="31"/>
      <c r="IRI742" s="31"/>
      <c r="IRJ742" s="31"/>
      <c r="IRK742" s="31"/>
      <c r="IRL742" s="31"/>
      <c r="IRM742" s="31"/>
      <c r="IRN742" s="31"/>
      <c r="IRO742" s="31"/>
      <c r="IRP742" s="31"/>
      <c r="IRQ742" s="31"/>
      <c r="IRR742" s="31"/>
      <c r="IRS742" s="31"/>
      <c r="IRT742" s="31"/>
      <c r="IRU742" s="31"/>
      <c r="IRV742" s="31"/>
      <c r="IRW742" s="31"/>
      <c r="IRX742" s="31"/>
      <c r="IRY742" s="31"/>
      <c r="IRZ742" s="31"/>
      <c r="ISA742" s="31"/>
      <c r="ISB742" s="31"/>
      <c r="ISC742" s="31"/>
      <c r="ISD742" s="31"/>
      <c r="ISE742" s="31"/>
      <c r="ISF742" s="31"/>
      <c r="ISG742" s="31"/>
      <c r="ISH742" s="31"/>
      <c r="ISI742" s="31"/>
      <c r="ISJ742" s="31"/>
      <c r="ISK742" s="31"/>
      <c r="ISL742" s="31"/>
      <c r="ISM742" s="31"/>
      <c r="ISN742" s="31"/>
      <c r="ISO742" s="31"/>
      <c r="ISP742" s="31"/>
      <c r="ISQ742" s="31"/>
      <c r="ISR742" s="31"/>
      <c r="ISS742" s="31"/>
      <c r="IST742" s="31"/>
      <c r="ISU742" s="31"/>
      <c r="ISV742" s="31"/>
      <c r="ISW742" s="31"/>
      <c r="ISX742" s="31"/>
      <c r="ISY742" s="31"/>
      <c r="ISZ742" s="31"/>
      <c r="ITA742" s="31"/>
      <c r="ITB742" s="31"/>
      <c r="ITC742" s="31"/>
      <c r="ITD742" s="31"/>
      <c r="ITE742" s="31"/>
      <c r="ITF742" s="31"/>
      <c r="ITG742" s="31"/>
      <c r="ITH742" s="31"/>
      <c r="ITI742" s="31"/>
      <c r="ITJ742" s="31"/>
      <c r="ITK742" s="31"/>
      <c r="ITL742" s="31"/>
      <c r="ITM742" s="31"/>
      <c r="ITN742" s="31"/>
      <c r="ITO742" s="31"/>
      <c r="ITP742" s="31"/>
      <c r="ITQ742" s="31"/>
      <c r="ITR742" s="31"/>
      <c r="ITS742" s="31"/>
      <c r="ITT742" s="31"/>
      <c r="ITU742" s="31"/>
      <c r="ITV742" s="31"/>
      <c r="ITW742" s="31"/>
      <c r="ITX742" s="31"/>
      <c r="ITY742" s="31"/>
      <c r="ITZ742" s="31"/>
      <c r="IUA742" s="31"/>
      <c r="IUB742" s="31"/>
      <c r="IUC742" s="31"/>
      <c r="IUD742" s="31"/>
      <c r="IUE742" s="31"/>
      <c r="IUF742" s="31"/>
      <c r="IUG742" s="31"/>
      <c r="IUH742" s="31"/>
      <c r="IUI742" s="31"/>
      <c r="IUJ742" s="31"/>
      <c r="IUK742" s="31"/>
      <c r="IUL742" s="31"/>
      <c r="IUM742" s="31"/>
      <c r="IUN742" s="31"/>
      <c r="IUO742" s="31"/>
      <c r="IUP742" s="31"/>
      <c r="IUQ742" s="31"/>
      <c r="IUR742" s="31"/>
      <c r="IUS742" s="31"/>
      <c r="IUT742" s="31"/>
      <c r="IUU742" s="31"/>
      <c r="IUV742" s="31"/>
      <c r="IUW742" s="31"/>
      <c r="IUX742" s="31"/>
      <c r="IUY742" s="31"/>
      <c r="IUZ742" s="31"/>
      <c r="IVA742" s="31"/>
      <c r="IVB742" s="31"/>
      <c r="IVC742" s="31"/>
      <c r="IVD742" s="31"/>
      <c r="IVE742" s="31"/>
      <c r="IVF742" s="31"/>
      <c r="IVG742" s="31"/>
      <c r="IVH742" s="31"/>
      <c r="IVI742" s="31"/>
      <c r="IVJ742" s="31"/>
      <c r="IVK742" s="31"/>
      <c r="IVL742" s="31"/>
      <c r="IVM742" s="31"/>
      <c r="IVN742" s="31"/>
      <c r="IVO742" s="31"/>
      <c r="IVP742" s="31"/>
      <c r="IVQ742" s="31"/>
      <c r="IVR742" s="31"/>
      <c r="IVS742" s="31"/>
      <c r="IVT742" s="31"/>
      <c r="IVU742" s="31"/>
      <c r="IVV742" s="31"/>
      <c r="IVW742" s="31"/>
      <c r="IVX742" s="31"/>
      <c r="IVY742" s="31"/>
      <c r="IVZ742" s="31"/>
      <c r="IWA742" s="31"/>
      <c r="IWB742" s="31"/>
      <c r="IWC742" s="31"/>
      <c r="IWD742" s="31"/>
      <c r="IWE742" s="31"/>
      <c r="IWF742" s="31"/>
      <c r="IWG742" s="31"/>
      <c r="IWH742" s="31"/>
      <c r="IWI742" s="31"/>
      <c r="IWJ742" s="31"/>
      <c r="IWK742" s="31"/>
      <c r="IWL742" s="31"/>
      <c r="IWM742" s="31"/>
      <c r="IWN742" s="31"/>
      <c r="IWO742" s="31"/>
      <c r="IWP742" s="31"/>
      <c r="IWQ742" s="31"/>
      <c r="IWR742" s="31"/>
      <c r="IWS742" s="31"/>
      <c r="IWT742" s="31"/>
      <c r="IWU742" s="31"/>
      <c r="IWV742" s="31"/>
      <c r="IWW742" s="31"/>
      <c r="IWX742" s="31"/>
      <c r="IWY742" s="31"/>
      <c r="IWZ742" s="31"/>
      <c r="IXA742" s="31"/>
      <c r="IXB742" s="31"/>
      <c r="IXC742" s="31"/>
      <c r="IXD742" s="31"/>
      <c r="IXE742" s="31"/>
      <c r="IXF742" s="31"/>
      <c r="IXG742" s="31"/>
      <c r="IXH742" s="31"/>
      <c r="IXI742" s="31"/>
      <c r="IXJ742" s="31"/>
      <c r="IXK742" s="31"/>
      <c r="IXL742" s="31"/>
      <c r="IXM742" s="31"/>
      <c r="IXN742" s="31"/>
      <c r="IXO742" s="31"/>
      <c r="IXP742" s="31"/>
      <c r="IXQ742" s="31"/>
      <c r="IXR742" s="31"/>
      <c r="IXS742" s="31"/>
      <c r="IXT742" s="31"/>
      <c r="IXU742" s="31"/>
      <c r="IXV742" s="31"/>
      <c r="IXW742" s="31"/>
      <c r="IXX742" s="31"/>
      <c r="IXY742" s="31"/>
      <c r="IXZ742" s="31"/>
      <c r="IYA742" s="31"/>
      <c r="IYB742" s="31"/>
      <c r="IYC742" s="31"/>
      <c r="IYD742" s="31"/>
      <c r="IYE742" s="31"/>
      <c r="IYF742" s="31"/>
      <c r="IYG742" s="31"/>
      <c r="IYH742" s="31"/>
      <c r="IYI742" s="31"/>
      <c r="IYJ742" s="31"/>
      <c r="IYK742" s="31"/>
      <c r="IYL742" s="31"/>
      <c r="IYM742" s="31"/>
      <c r="IYN742" s="31"/>
      <c r="IYO742" s="31"/>
      <c r="IYP742" s="31"/>
      <c r="IYQ742" s="31"/>
      <c r="IYR742" s="31"/>
      <c r="IYS742" s="31"/>
      <c r="IYT742" s="31"/>
      <c r="IYU742" s="31"/>
      <c r="IYV742" s="31"/>
      <c r="IYW742" s="31"/>
      <c r="IYX742" s="31"/>
      <c r="IYY742" s="31"/>
      <c r="IYZ742" s="31"/>
      <c r="IZA742" s="31"/>
      <c r="IZB742" s="31"/>
      <c r="IZC742" s="31"/>
      <c r="IZD742" s="31"/>
      <c r="IZE742" s="31"/>
      <c r="IZF742" s="31"/>
      <c r="IZG742" s="31"/>
      <c r="IZH742" s="31"/>
      <c r="IZI742" s="31"/>
      <c r="IZJ742" s="31"/>
      <c r="IZK742" s="31"/>
      <c r="IZL742" s="31"/>
      <c r="IZM742" s="31"/>
      <c r="IZN742" s="31"/>
      <c r="IZO742" s="31"/>
      <c r="IZP742" s="31"/>
      <c r="IZQ742" s="31"/>
      <c r="IZR742" s="31"/>
      <c r="IZS742" s="31"/>
      <c r="IZT742" s="31"/>
      <c r="IZU742" s="31"/>
      <c r="IZV742" s="31"/>
      <c r="IZW742" s="31"/>
      <c r="IZX742" s="31"/>
      <c r="IZY742" s="31"/>
      <c r="IZZ742" s="31"/>
      <c r="JAA742" s="31"/>
      <c r="JAB742" s="31"/>
      <c r="JAC742" s="31"/>
      <c r="JAD742" s="31"/>
      <c r="JAE742" s="31"/>
      <c r="JAF742" s="31"/>
      <c r="JAG742" s="31"/>
      <c r="JAH742" s="31"/>
      <c r="JAI742" s="31"/>
      <c r="JAJ742" s="31"/>
      <c r="JAK742" s="31"/>
      <c r="JAL742" s="31"/>
      <c r="JAM742" s="31"/>
      <c r="JAN742" s="31"/>
      <c r="JAO742" s="31"/>
      <c r="JAP742" s="31"/>
      <c r="JAQ742" s="31"/>
      <c r="JAR742" s="31"/>
      <c r="JAS742" s="31"/>
      <c r="JAT742" s="31"/>
      <c r="JAU742" s="31"/>
      <c r="JAV742" s="31"/>
      <c r="JAW742" s="31"/>
      <c r="JAX742" s="31"/>
      <c r="JAY742" s="31"/>
      <c r="JAZ742" s="31"/>
      <c r="JBA742" s="31"/>
      <c r="JBB742" s="31"/>
      <c r="JBC742" s="31"/>
      <c r="JBD742" s="31"/>
      <c r="JBE742" s="31"/>
      <c r="JBF742" s="31"/>
      <c r="JBG742" s="31"/>
      <c r="JBH742" s="31"/>
      <c r="JBI742" s="31"/>
      <c r="JBJ742" s="31"/>
      <c r="JBK742" s="31"/>
      <c r="JBL742" s="31"/>
      <c r="JBM742" s="31"/>
      <c r="JBN742" s="31"/>
      <c r="JBO742" s="31"/>
      <c r="JBP742" s="31"/>
      <c r="JBQ742" s="31"/>
      <c r="JBR742" s="31"/>
      <c r="JBS742" s="31"/>
      <c r="JBT742" s="31"/>
      <c r="JBU742" s="31"/>
      <c r="JBV742" s="31"/>
      <c r="JBW742" s="31"/>
      <c r="JBX742" s="31"/>
      <c r="JBY742" s="31"/>
      <c r="JBZ742" s="31"/>
      <c r="JCA742" s="31"/>
      <c r="JCB742" s="31"/>
      <c r="JCC742" s="31"/>
      <c r="JCD742" s="31"/>
      <c r="JCE742" s="31"/>
      <c r="JCF742" s="31"/>
      <c r="JCG742" s="31"/>
      <c r="JCH742" s="31"/>
      <c r="JCI742" s="31"/>
      <c r="JCJ742" s="31"/>
      <c r="JCK742" s="31"/>
      <c r="JCL742" s="31"/>
      <c r="JCM742" s="31"/>
      <c r="JCN742" s="31"/>
      <c r="JCO742" s="31"/>
      <c r="JCP742" s="31"/>
      <c r="JCQ742" s="31"/>
      <c r="JCR742" s="31"/>
      <c r="JCS742" s="31"/>
      <c r="JCT742" s="31"/>
      <c r="JCU742" s="31"/>
      <c r="JCV742" s="31"/>
      <c r="JCW742" s="31"/>
      <c r="JCX742" s="31"/>
      <c r="JCY742" s="31"/>
      <c r="JCZ742" s="31"/>
      <c r="JDA742" s="31"/>
      <c r="JDB742" s="31"/>
      <c r="JDC742" s="31"/>
      <c r="JDD742" s="31"/>
      <c r="JDE742" s="31"/>
      <c r="JDF742" s="31"/>
      <c r="JDG742" s="31"/>
      <c r="JDH742" s="31"/>
      <c r="JDI742" s="31"/>
      <c r="JDJ742" s="31"/>
      <c r="JDK742" s="31"/>
      <c r="JDL742" s="31"/>
      <c r="JDM742" s="31"/>
      <c r="JDN742" s="31"/>
      <c r="JDO742" s="31"/>
      <c r="JDP742" s="31"/>
      <c r="JDQ742" s="31"/>
      <c r="JDR742" s="31"/>
      <c r="JDS742" s="31"/>
      <c r="JDT742" s="31"/>
      <c r="JDU742" s="31"/>
      <c r="JDV742" s="31"/>
      <c r="JDW742" s="31"/>
      <c r="JDX742" s="31"/>
      <c r="JDY742" s="31"/>
      <c r="JDZ742" s="31"/>
      <c r="JEA742" s="31"/>
      <c r="JEB742" s="31"/>
      <c r="JEC742" s="31"/>
      <c r="JED742" s="31"/>
      <c r="JEE742" s="31"/>
      <c r="JEF742" s="31"/>
      <c r="JEG742" s="31"/>
      <c r="JEH742" s="31"/>
      <c r="JEI742" s="31"/>
      <c r="JEJ742" s="31"/>
      <c r="JEK742" s="31"/>
      <c r="JEL742" s="31"/>
      <c r="JEM742" s="31"/>
      <c r="JEN742" s="31"/>
      <c r="JEO742" s="31"/>
      <c r="JEP742" s="31"/>
      <c r="JEQ742" s="31"/>
      <c r="JER742" s="31"/>
      <c r="JES742" s="31"/>
      <c r="JET742" s="31"/>
      <c r="JEU742" s="31"/>
      <c r="JEV742" s="31"/>
      <c r="JEW742" s="31"/>
      <c r="JEX742" s="31"/>
      <c r="JEY742" s="31"/>
      <c r="JEZ742" s="31"/>
      <c r="JFA742" s="31"/>
      <c r="JFB742" s="31"/>
      <c r="JFC742" s="31"/>
      <c r="JFD742" s="31"/>
      <c r="JFE742" s="31"/>
      <c r="JFF742" s="31"/>
      <c r="JFG742" s="31"/>
      <c r="JFH742" s="31"/>
      <c r="JFI742" s="31"/>
      <c r="JFJ742" s="31"/>
      <c r="JFK742" s="31"/>
      <c r="JFL742" s="31"/>
      <c r="JFM742" s="31"/>
      <c r="JFN742" s="31"/>
      <c r="JFO742" s="31"/>
      <c r="JFP742" s="31"/>
      <c r="JFQ742" s="31"/>
      <c r="JFR742" s="31"/>
      <c r="JFS742" s="31"/>
      <c r="JFT742" s="31"/>
      <c r="JFU742" s="31"/>
      <c r="JFV742" s="31"/>
      <c r="JFW742" s="31"/>
      <c r="JFX742" s="31"/>
      <c r="JFY742" s="31"/>
      <c r="JFZ742" s="31"/>
      <c r="JGA742" s="31"/>
      <c r="JGB742" s="31"/>
      <c r="JGC742" s="31"/>
      <c r="JGD742" s="31"/>
      <c r="JGE742" s="31"/>
      <c r="JGF742" s="31"/>
      <c r="JGG742" s="31"/>
      <c r="JGH742" s="31"/>
      <c r="JGI742" s="31"/>
      <c r="JGJ742" s="31"/>
      <c r="JGK742" s="31"/>
      <c r="JGL742" s="31"/>
      <c r="JGM742" s="31"/>
      <c r="JGN742" s="31"/>
      <c r="JGO742" s="31"/>
      <c r="JGP742" s="31"/>
      <c r="JGQ742" s="31"/>
      <c r="JGR742" s="31"/>
      <c r="JGS742" s="31"/>
      <c r="JGT742" s="31"/>
      <c r="JGU742" s="31"/>
      <c r="JGV742" s="31"/>
      <c r="JGW742" s="31"/>
      <c r="JGX742" s="31"/>
      <c r="JGY742" s="31"/>
      <c r="JGZ742" s="31"/>
      <c r="JHA742" s="31"/>
      <c r="JHB742" s="31"/>
      <c r="JHC742" s="31"/>
      <c r="JHD742" s="31"/>
      <c r="JHE742" s="31"/>
      <c r="JHF742" s="31"/>
      <c r="JHG742" s="31"/>
      <c r="JHH742" s="31"/>
      <c r="JHI742" s="31"/>
      <c r="JHJ742" s="31"/>
      <c r="JHK742" s="31"/>
      <c r="JHL742" s="31"/>
      <c r="JHM742" s="31"/>
      <c r="JHN742" s="31"/>
      <c r="JHO742" s="31"/>
      <c r="JHP742" s="31"/>
      <c r="JHQ742" s="31"/>
      <c r="JHR742" s="31"/>
      <c r="JHS742" s="31"/>
      <c r="JHT742" s="31"/>
      <c r="JHU742" s="31"/>
      <c r="JHV742" s="31"/>
      <c r="JHW742" s="31"/>
      <c r="JHX742" s="31"/>
      <c r="JHY742" s="31"/>
      <c r="JHZ742" s="31"/>
      <c r="JIA742" s="31"/>
      <c r="JIB742" s="31"/>
      <c r="JIC742" s="31"/>
      <c r="JID742" s="31"/>
      <c r="JIE742" s="31"/>
      <c r="JIF742" s="31"/>
      <c r="JIG742" s="31"/>
      <c r="JIH742" s="31"/>
      <c r="JII742" s="31"/>
      <c r="JIJ742" s="31"/>
      <c r="JIK742" s="31"/>
      <c r="JIL742" s="31"/>
      <c r="JIM742" s="31"/>
      <c r="JIN742" s="31"/>
      <c r="JIO742" s="31"/>
      <c r="JIP742" s="31"/>
      <c r="JIQ742" s="31"/>
      <c r="JIR742" s="31"/>
      <c r="JIS742" s="31"/>
      <c r="JIT742" s="31"/>
      <c r="JIU742" s="31"/>
      <c r="JIV742" s="31"/>
      <c r="JIW742" s="31"/>
      <c r="JIX742" s="31"/>
      <c r="JIY742" s="31"/>
      <c r="JIZ742" s="31"/>
      <c r="JJA742" s="31"/>
      <c r="JJB742" s="31"/>
      <c r="JJC742" s="31"/>
      <c r="JJD742" s="31"/>
      <c r="JJE742" s="31"/>
      <c r="JJF742" s="31"/>
      <c r="JJG742" s="31"/>
      <c r="JJH742" s="31"/>
      <c r="JJI742" s="31"/>
      <c r="JJJ742" s="31"/>
      <c r="JJK742" s="31"/>
      <c r="JJL742" s="31"/>
      <c r="JJM742" s="31"/>
      <c r="JJN742" s="31"/>
      <c r="JJO742" s="31"/>
      <c r="JJP742" s="31"/>
      <c r="JJQ742" s="31"/>
      <c r="JJR742" s="31"/>
      <c r="JJS742" s="31"/>
      <c r="JJT742" s="31"/>
      <c r="JJU742" s="31"/>
      <c r="JJV742" s="31"/>
      <c r="JJW742" s="31"/>
      <c r="JJX742" s="31"/>
      <c r="JJY742" s="31"/>
      <c r="JJZ742" s="31"/>
      <c r="JKA742" s="31"/>
      <c r="JKB742" s="31"/>
      <c r="JKC742" s="31"/>
      <c r="JKD742" s="31"/>
      <c r="JKE742" s="31"/>
      <c r="JKF742" s="31"/>
      <c r="JKG742" s="31"/>
      <c r="JKH742" s="31"/>
      <c r="JKI742" s="31"/>
      <c r="JKJ742" s="31"/>
      <c r="JKK742" s="31"/>
      <c r="JKL742" s="31"/>
      <c r="JKM742" s="31"/>
      <c r="JKN742" s="31"/>
      <c r="JKO742" s="31"/>
      <c r="JKP742" s="31"/>
      <c r="JKQ742" s="31"/>
      <c r="JKR742" s="31"/>
      <c r="JKS742" s="31"/>
      <c r="JKT742" s="31"/>
      <c r="JKU742" s="31"/>
      <c r="JKV742" s="31"/>
      <c r="JKW742" s="31"/>
      <c r="JKX742" s="31"/>
      <c r="JKY742" s="31"/>
      <c r="JKZ742" s="31"/>
      <c r="JLA742" s="31"/>
      <c r="JLB742" s="31"/>
      <c r="JLC742" s="31"/>
      <c r="JLD742" s="31"/>
      <c r="JLE742" s="31"/>
      <c r="JLF742" s="31"/>
      <c r="JLG742" s="31"/>
      <c r="JLH742" s="31"/>
      <c r="JLI742" s="31"/>
      <c r="JLJ742" s="31"/>
      <c r="JLK742" s="31"/>
      <c r="JLL742" s="31"/>
      <c r="JLM742" s="31"/>
      <c r="JLN742" s="31"/>
      <c r="JLO742" s="31"/>
      <c r="JLP742" s="31"/>
      <c r="JLQ742" s="31"/>
      <c r="JLR742" s="31"/>
      <c r="JLS742" s="31"/>
      <c r="JLT742" s="31"/>
      <c r="JLU742" s="31"/>
      <c r="JLV742" s="31"/>
      <c r="JLW742" s="31"/>
      <c r="JLX742" s="31"/>
      <c r="JLY742" s="31"/>
      <c r="JLZ742" s="31"/>
      <c r="JMA742" s="31"/>
      <c r="JMB742" s="31"/>
      <c r="JMC742" s="31"/>
      <c r="JMD742" s="31"/>
      <c r="JME742" s="31"/>
      <c r="JMF742" s="31"/>
      <c r="JMG742" s="31"/>
      <c r="JMH742" s="31"/>
      <c r="JMI742" s="31"/>
      <c r="JMJ742" s="31"/>
      <c r="JMK742" s="31"/>
      <c r="JML742" s="31"/>
      <c r="JMM742" s="31"/>
      <c r="JMN742" s="31"/>
      <c r="JMO742" s="31"/>
      <c r="JMP742" s="31"/>
      <c r="JMQ742" s="31"/>
      <c r="JMR742" s="31"/>
      <c r="JMS742" s="31"/>
      <c r="JMT742" s="31"/>
      <c r="JMU742" s="31"/>
      <c r="JMV742" s="31"/>
      <c r="JMW742" s="31"/>
      <c r="JMX742" s="31"/>
      <c r="JMY742" s="31"/>
      <c r="JMZ742" s="31"/>
      <c r="JNA742" s="31"/>
      <c r="JNB742" s="31"/>
      <c r="JNC742" s="31"/>
      <c r="JND742" s="31"/>
      <c r="JNE742" s="31"/>
      <c r="JNF742" s="31"/>
      <c r="JNG742" s="31"/>
      <c r="JNH742" s="31"/>
      <c r="JNI742" s="31"/>
      <c r="JNJ742" s="31"/>
      <c r="JNK742" s="31"/>
      <c r="JNL742" s="31"/>
      <c r="JNM742" s="31"/>
      <c r="JNN742" s="31"/>
      <c r="JNO742" s="31"/>
      <c r="JNP742" s="31"/>
      <c r="JNQ742" s="31"/>
      <c r="JNR742" s="31"/>
      <c r="JNS742" s="31"/>
      <c r="JNT742" s="31"/>
      <c r="JNU742" s="31"/>
      <c r="JNV742" s="31"/>
      <c r="JNW742" s="31"/>
      <c r="JNX742" s="31"/>
      <c r="JNY742" s="31"/>
      <c r="JNZ742" s="31"/>
      <c r="JOA742" s="31"/>
      <c r="JOB742" s="31"/>
      <c r="JOC742" s="31"/>
      <c r="JOD742" s="31"/>
      <c r="JOE742" s="31"/>
      <c r="JOF742" s="31"/>
      <c r="JOG742" s="31"/>
      <c r="JOH742" s="31"/>
      <c r="JOI742" s="31"/>
      <c r="JOJ742" s="31"/>
      <c r="JOK742" s="31"/>
      <c r="JOL742" s="31"/>
      <c r="JOM742" s="31"/>
      <c r="JON742" s="31"/>
      <c r="JOO742" s="31"/>
      <c r="JOP742" s="31"/>
      <c r="JOQ742" s="31"/>
      <c r="JOR742" s="31"/>
      <c r="JOS742" s="31"/>
      <c r="JOT742" s="31"/>
      <c r="JOU742" s="31"/>
      <c r="JOV742" s="31"/>
      <c r="JOW742" s="31"/>
      <c r="JOX742" s="31"/>
      <c r="JOY742" s="31"/>
      <c r="JOZ742" s="31"/>
      <c r="JPA742" s="31"/>
      <c r="JPB742" s="31"/>
      <c r="JPC742" s="31"/>
      <c r="JPD742" s="31"/>
      <c r="JPE742" s="31"/>
      <c r="JPF742" s="31"/>
      <c r="JPG742" s="31"/>
      <c r="JPH742" s="31"/>
      <c r="JPI742" s="31"/>
      <c r="JPJ742" s="31"/>
      <c r="JPK742" s="31"/>
      <c r="JPL742" s="31"/>
      <c r="JPM742" s="31"/>
      <c r="JPN742" s="31"/>
      <c r="JPO742" s="31"/>
      <c r="JPP742" s="31"/>
      <c r="JPQ742" s="31"/>
      <c r="JPR742" s="31"/>
      <c r="JPS742" s="31"/>
      <c r="JPT742" s="31"/>
      <c r="JPU742" s="31"/>
      <c r="JPV742" s="31"/>
      <c r="JPW742" s="31"/>
      <c r="JPX742" s="31"/>
      <c r="JPY742" s="31"/>
      <c r="JPZ742" s="31"/>
      <c r="JQA742" s="31"/>
      <c r="JQB742" s="31"/>
      <c r="JQC742" s="31"/>
      <c r="JQD742" s="31"/>
      <c r="JQE742" s="31"/>
      <c r="JQF742" s="31"/>
      <c r="JQG742" s="31"/>
      <c r="JQH742" s="31"/>
      <c r="JQI742" s="31"/>
      <c r="JQJ742" s="31"/>
      <c r="JQK742" s="31"/>
      <c r="JQL742" s="31"/>
      <c r="JQM742" s="31"/>
      <c r="JQN742" s="31"/>
      <c r="JQO742" s="31"/>
      <c r="JQP742" s="31"/>
      <c r="JQQ742" s="31"/>
      <c r="JQR742" s="31"/>
      <c r="JQS742" s="31"/>
      <c r="JQT742" s="31"/>
      <c r="JQU742" s="31"/>
      <c r="JQV742" s="31"/>
      <c r="JQW742" s="31"/>
      <c r="JQX742" s="31"/>
      <c r="JQY742" s="31"/>
      <c r="JQZ742" s="31"/>
      <c r="JRA742" s="31"/>
      <c r="JRB742" s="31"/>
      <c r="JRC742" s="31"/>
      <c r="JRD742" s="31"/>
      <c r="JRE742" s="31"/>
      <c r="JRF742" s="31"/>
      <c r="JRG742" s="31"/>
      <c r="JRH742" s="31"/>
      <c r="JRI742" s="31"/>
      <c r="JRJ742" s="31"/>
      <c r="JRK742" s="31"/>
      <c r="JRL742" s="31"/>
      <c r="JRM742" s="31"/>
      <c r="JRN742" s="31"/>
      <c r="JRO742" s="31"/>
      <c r="JRP742" s="31"/>
      <c r="JRQ742" s="31"/>
      <c r="JRR742" s="31"/>
      <c r="JRS742" s="31"/>
      <c r="JRT742" s="31"/>
      <c r="JRU742" s="31"/>
      <c r="JRV742" s="31"/>
      <c r="JRW742" s="31"/>
      <c r="JRX742" s="31"/>
      <c r="JRY742" s="31"/>
      <c r="JRZ742" s="31"/>
      <c r="JSA742" s="31"/>
      <c r="JSB742" s="31"/>
      <c r="JSC742" s="31"/>
      <c r="JSD742" s="31"/>
      <c r="JSE742" s="31"/>
      <c r="JSF742" s="31"/>
      <c r="JSG742" s="31"/>
      <c r="JSH742" s="31"/>
      <c r="JSI742" s="31"/>
      <c r="JSJ742" s="31"/>
      <c r="JSK742" s="31"/>
      <c r="JSL742" s="31"/>
      <c r="JSM742" s="31"/>
      <c r="JSN742" s="31"/>
      <c r="JSO742" s="31"/>
      <c r="JSP742" s="31"/>
      <c r="JSQ742" s="31"/>
      <c r="JSR742" s="31"/>
      <c r="JSS742" s="31"/>
      <c r="JST742" s="31"/>
      <c r="JSU742" s="31"/>
      <c r="JSV742" s="31"/>
      <c r="JSW742" s="31"/>
      <c r="JSX742" s="31"/>
      <c r="JSY742" s="31"/>
      <c r="JSZ742" s="31"/>
      <c r="JTA742" s="31"/>
      <c r="JTB742" s="31"/>
      <c r="JTC742" s="31"/>
      <c r="JTD742" s="31"/>
      <c r="JTE742" s="31"/>
      <c r="JTF742" s="31"/>
      <c r="JTG742" s="31"/>
      <c r="JTH742" s="31"/>
      <c r="JTI742" s="31"/>
      <c r="JTJ742" s="31"/>
      <c r="JTK742" s="31"/>
      <c r="JTL742" s="31"/>
      <c r="JTM742" s="31"/>
      <c r="JTN742" s="31"/>
      <c r="JTO742" s="31"/>
      <c r="JTP742" s="31"/>
      <c r="JTQ742" s="31"/>
      <c r="JTR742" s="31"/>
      <c r="JTS742" s="31"/>
      <c r="JTT742" s="31"/>
      <c r="JTU742" s="31"/>
      <c r="JTV742" s="31"/>
      <c r="JTW742" s="31"/>
      <c r="JTX742" s="31"/>
      <c r="JTY742" s="31"/>
      <c r="JTZ742" s="31"/>
      <c r="JUA742" s="31"/>
      <c r="JUB742" s="31"/>
      <c r="JUC742" s="31"/>
      <c r="JUD742" s="31"/>
      <c r="JUE742" s="31"/>
      <c r="JUF742" s="31"/>
      <c r="JUG742" s="31"/>
      <c r="JUH742" s="31"/>
      <c r="JUI742" s="31"/>
      <c r="JUJ742" s="31"/>
      <c r="JUK742" s="31"/>
      <c r="JUL742" s="31"/>
      <c r="JUM742" s="31"/>
      <c r="JUN742" s="31"/>
      <c r="JUO742" s="31"/>
      <c r="JUP742" s="31"/>
      <c r="JUQ742" s="31"/>
      <c r="JUR742" s="31"/>
      <c r="JUS742" s="31"/>
      <c r="JUT742" s="31"/>
      <c r="JUU742" s="31"/>
      <c r="JUV742" s="31"/>
      <c r="JUW742" s="31"/>
      <c r="JUX742" s="31"/>
      <c r="JUY742" s="31"/>
      <c r="JUZ742" s="31"/>
      <c r="JVA742" s="31"/>
      <c r="JVB742" s="31"/>
      <c r="JVC742" s="31"/>
      <c r="JVD742" s="31"/>
      <c r="JVE742" s="31"/>
      <c r="JVF742" s="31"/>
      <c r="JVG742" s="31"/>
      <c r="JVH742" s="31"/>
      <c r="JVI742" s="31"/>
      <c r="JVJ742" s="31"/>
      <c r="JVK742" s="31"/>
      <c r="JVL742" s="31"/>
      <c r="JVM742" s="31"/>
      <c r="JVN742" s="31"/>
      <c r="JVO742" s="31"/>
      <c r="JVP742" s="31"/>
      <c r="JVQ742" s="31"/>
      <c r="JVR742" s="31"/>
      <c r="JVS742" s="31"/>
      <c r="JVT742" s="31"/>
      <c r="JVU742" s="31"/>
      <c r="JVV742" s="31"/>
      <c r="JVW742" s="31"/>
      <c r="JVX742" s="31"/>
      <c r="JVY742" s="31"/>
      <c r="JVZ742" s="31"/>
      <c r="JWA742" s="31"/>
      <c r="JWB742" s="31"/>
      <c r="JWC742" s="31"/>
      <c r="JWD742" s="31"/>
      <c r="JWE742" s="31"/>
      <c r="JWF742" s="31"/>
      <c r="JWG742" s="31"/>
      <c r="JWH742" s="31"/>
      <c r="JWI742" s="31"/>
      <c r="JWJ742" s="31"/>
      <c r="JWK742" s="31"/>
      <c r="JWL742" s="31"/>
      <c r="JWM742" s="31"/>
      <c r="JWN742" s="31"/>
      <c r="JWO742" s="31"/>
      <c r="JWP742" s="31"/>
      <c r="JWQ742" s="31"/>
      <c r="JWR742" s="31"/>
      <c r="JWS742" s="31"/>
      <c r="JWT742" s="31"/>
      <c r="JWU742" s="31"/>
      <c r="JWV742" s="31"/>
      <c r="JWW742" s="31"/>
      <c r="JWX742" s="31"/>
      <c r="JWY742" s="31"/>
      <c r="JWZ742" s="31"/>
      <c r="JXA742" s="31"/>
      <c r="JXB742" s="31"/>
      <c r="JXC742" s="31"/>
      <c r="JXD742" s="31"/>
      <c r="JXE742" s="31"/>
      <c r="JXF742" s="31"/>
      <c r="JXG742" s="31"/>
      <c r="JXH742" s="31"/>
      <c r="JXI742" s="31"/>
      <c r="JXJ742" s="31"/>
      <c r="JXK742" s="31"/>
      <c r="JXL742" s="31"/>
      <c r="JXM742" s="31"/>
      <c r="JXN742" s="31"/>
      <c r="JXO742" s="31"/>
      <c r="JXP742" s="31"/>
      <c r="JXQ742" s="31"/>
      <c r="JXR742" s="31"/>
      <c r="JXS742" s="31"/>
      <c r="JXT742" s="31"/>
      <c r="JXU742" s="31"/>
      <c r="JXV742" s="31"/>
      <c r="JXW742" s="31"/>
      <c r="JXX742" s="31"/>
      <c r="JXY742" s="31"/>
      <c r="JXZ742" s="31"/>
      <c r="JYA742" s="31"/>
      <c r="JYB742" s="31"/>
      <c r="JYC742" s="31"/>
      <c r="JYD742" s="31"/>
      <c r="JYE742" s="31"/>
      <c r="JYF742" s="31"/>
      <c r="JYG742" s="31"/>
      <c r="JYH742" s="31"/>
      <c r="JYI742" s="31"/>
      <c r="JYJ742" s="31"/>
      <c r="JYK742" s="31"/>
      <c r="JYL742" s="31"/>
      <c r="JYM742" s="31"/>
      <c r="JYN742" s="31"/>
      <c r="JYO742" s="31"/>
      <c r="JYP742" s="31"/>
      <c r="JYQ742" s="31"/>
      <c r="JYR742" s="31"/>
      <c r="JYS742" s="31"/>
      <c r="JYT742" s="31"/>
      <c r="JYU742" s="31"/>
      <c r="JYV742" s="31"/>
      <c r="JYW742" s="31"/>
      <c r="JYX742" s="31"/>
      <c r="JYY742" s="31"/>
      <c r="JYZ742" s="31"/>
      <c r="JZA742" s="31"/>
      <c r="JZB742" s="31"/>
      <c r="JZC742" s="31"/>
      <c r="JZD742" s="31"/>
      <c r="JZE742" s="31"/>
      <c r="JZF742" s="31"/>
      <c r="JZG742" s="31"/>
      <c r="JZH742" s="31"/>
      <c r="JZI742" s="31"/>
      <c r="JZJ742" s="31"/>
      <c r="JZK742" s="31"/>
      <c r="JZL742" s="31"/>
      <c r="JZM742" s="31"/>
      <c r="JZN742" s="31"/>
      <c r="JZO742" s="31"/>
      <c r="JZP742" s="31"/>
      <c r="JZQ742" s="31"/>
      <c r="JZR742" s="31"/>
      <c r="JZS742" s="31"/>
      <c r="JZT742" s="31"/>
      <c r="JZU742" s="31"/>
      <c r="JZV742" s="31"/>
      <c r="JZW742" s="31"/>
      <c r="JZX742" s="31"/>
      <c r="JZY742" s="31"/>
      <c r="JZZ742" s="31"/>
      <c r="KAA742" s="31"/>
      <c r="KAB742" s="31"/>
      <c r="KAC742" s="31"/>
      <c r="KAD742" s="31"/>
      <c r="KAE742" s="31"/>
      <c r="KAF742" s="31"/>
      <c r="KAG742" s="31"/>
      <c r="KAH742" s="31"/>
      <c r="KAI742" s="31"/>
      <c r="KAJ742" s="31"/>
      <c r="KAK742" s="31"/>
      <c r="KAL742" s="31"/>
      <c r="KAM742" s="31"/>
      <c r="KAN742" s="31"/>
      <c r="KAO742" s="31"/>
      <c r="KAP742" s="31"/>
      <c r="KAQ742" s="31"/>
      <c r="KAR742" s="31"/>
      <c r="KAS742" s="31"/>
      <c r="KAT742" s="31"/>
      <c r="KAU742" s="31"/>
      <c r="KAV742" s="31"/>
      <c r="KAW742" s="31"/>
      <c r="KAX742" s="31"/>
      <c r="KAY742" s="31"/>
      <c r="KAZ742" s="31"/>
      <c r="KBA742" s="31"/>
      <c r="KBB742" s="31"/>
      <c r="KBC742" s="31"/>
      <c r="KBD742" s="31"/>
      <c r="KBE742" s="31"/>
      <c r="KBF742" s="31"/>
      <c r="KBG742" s="31"/>
      <c r="KBH742" s="31"/>
      <c r="KBI742" s="31"/>
      <c r="KBJ742" s="31"/>
      <c r="KBK742" s="31"/>
      <c r="KBL742" s="31"/>
      <c r="KBM742" s="31"/>
      <c r="KBN742" s="31"/>
      <c r="KBO742" s="31"/>
      <c r="KBP742" s="31"/>
      <c r="KBQ742" s="31"/>
      <c r="KBR742" s="31"/>
      <c r="KBS742" s="31"/>
      <c r="KBT742" s="31"/>
      <c r="KBU742" s="31"/>
      <c r="KBV742" s="31"/>
      <c r="KBW742" s="31"/>
      <c r="KBX742" s="31"/>
      <c r="KBY742" s="31"/>
      <c r="KBZ742" s="31"/>
      <c r="KCA742" s="31"/>
      <c r="KCB742" s="31"/>
      <c r="KCC742" s="31"/>
      <c r="KCD742" s="31"/>
      <c r="KCE742" s="31"/>
      <c r="KCF742" s="31"/>
      <c r="KCG742" s="31"/>
      <c r="KCH742" s="31"/>
      <c r="KCI742" s="31"/>
      <c r="KCJ742" s="31"/>
      <c r="KCK742" s="31"/>
      <c r="KCL742" s="31"/>
      <c r="KCM742" s="31"/>
      <c r="KCN742" s="31"/>
      <c r="KCO742" s="31"/>
      <c r="KCP742" s="31"/>
      <c r="KCQ742" s="31"/>
      <c r="KCR742" s="31"/>
      <c r="KCS742" s="31"/>
      <c r="KCT742" s="31"/>
      <c r="KCU742" s="31"/>
      <c r="KCV742" s="31"/>
      <c r="KCW742" s="31"/>
      <c r="KCX742" s="31"/>
      <c r="KCY742" s="31"/>
      <c r="KCZ742" s="31"/>
      <c r="KDA742" s="31"/>
      <c r="KDB742" s="31"/>
      <c r="KDC742" s="31"/>
      <c r="KDD742" s="31"/>
      <c r="KDE742" s="31"/>
      <c r="KDF742" s="31"/>
      <c r="KDG742" s="31"/>
      <c r="KDH742" s="31"/>
      <c r="KDI742" s="31"/>
      <c r="KDJ742" s="31"/>
      <c r="KDK742" s="31"/>
      <c r="KDL742" s="31"/>
      <c r="KDM742" s="31"/>
      <c r="KDN742" s="31"/>
      <c r="KDO742" s="31"/>
      <c r="KDP742" s="31"/>
      <c r="KDQ742" s="31"/>
      <c r="KDR742" s="31"/>
      <c r="KDS742" s="31"/>
      <c r="KDT742" s="31"/>
      <c r="KDU742" s="31"/>
      <c r="KDV742" s="31"/>
      <c r="KDW742" s="31"/>
      <c r="KDX742" s="31"/>
      <c r="KDY742" s="31"/>
      <c r="KDZ742" s="31"/>
      <c r="KEA742" s="31"/>
      <c r="KEB742" s="31"/>
      <c r="KEC742" s="31"/>
      <c r="KED742" s="31"/>
      <c r="KEE742" s="31"/>
      <c r="KEF742" s="31"/>
      <c r="KEG742" s="31"/>
      <c r="KEH742" s="31"/>
      <c r="KEI742" s="31"/>
      <c r="KEJ742" s="31"/>
      <c r="KEK742" s="31"/>
      <c r="KEL742" s="31"/>
      <c r="KEM742" s="31"/>
      <c r="KEN742" s="31"/>
      <c r="KEO742" s="31"/>
      <c r="KEP742" s="31"/>
      <c r="KEQ742" s="31"/>
      <c r="KER742" s="31"/>
      <c r="KES742" s="31"/>
      <c r="KET742" s="31"/>
      <c r="KEU742" s="31"/>
      <c r="KEV742" s="31"/>
      <c r="KEW742" s="31"/>
      <c r="KEX742" s="31"/>
      <c r="KEY742" s="31"/>
      <c r="KEZ742" s="31"/>
      <c r="KFA742" s="31"/>
      <c r="KFB742" s="31"/>
      <c r="KFC742" s="31"/>
      <c r="KFD742" s="31"/>
      <c r="KFE742" s="31"/>
      <c r="KFF742" s="31"/>
      <c r="KFG742" s="31"/>
      <c r="KFH742" s="31"/>
      <c r="KFI742" s="31"/>
      <c r="KFJ742" s="31"/>
      <c r="KFK742" s="31"/>
      <c r="KFL742" s="31"/>
      <c r="KFM742" s="31"/>
      <c r="KFN742" s="31"/>
      <c r="KFO742" s="31"/>
      <c r="KFP742" s="31"/>
      <c r="KFQ742" s="31"/>
      <c r="KFR742" s="31"/>
      <c r="KFS742" s="31"/>
      <c r="KFT742" s="31"/>
      <c r="KFU742" s="31"/>
      <c r="KFV742" s="31"/>
      <c r="KFW742" s="31"/>
      <c r="KFX742" s="31"/>
      <c r="KFY742" s="31"/>
      <c r="KFZ742" s="31"/>
      <c r="KGA742" s="31"/>
      <c r="KGB742" s="31"/>
      <c r="KGC742" s="31"/>
      <c r="KGD742" s="31"/>
      <c r="KGE742" s="31"/>
      <c r="KGF742" s="31"/>
      <c r="KGG742" s="31"/>
      <c r="KGH742" s="31"/>
      <c r="KGI742" s="31"/>
      <c r="KGJ742" s="31"/>
      <c r="KGK742" s="31"/>
      <c r="KGL742" s="31"/>
      <c r="KGM742" s="31"/>
      <c r="KGN742" s="31"/>
      <c r="KGO742" s="31"/>
      <c r="KGP742" s="31"/>
      <c r="KGQ742" s="31"/>
      <c r="KGR742" s="31"/>
      <c r="KGS742" s="31"/>
      <c r="KGT742" s="31"/>
      <c r="KGU742" s="31"/>
      <c r="KGV742" s="31"/>
      <c r="KGW742" s="31"/>
      <c r="KGX742" s="31"/>
      <c r="KGY742" s="31"/>
      <c r="KGZ742" s="31"/>
      <c r="KHA742" s="31"/>
      <c r="KHB742" s="31"/>
      <c r="KHC742" s="31"/>
      <c r="KHD742" s="31"/>
      <c r="KHE742" s="31"/>
      <c r="KHF742" s="31"/>
      <c r="KHG742" s="31"/>
      <c r="KHH742" s="31"/>
      <c r="KHI742" s="31"/>
      <c r="KHJ742" s="31"/>
      <c r="KHK742" s="31"/>
      <c r="KHL742" s="31"/>
      <c r="KHM742" s="31"/>
      <c r="KHN742" s="31"/>
      <c r="KHO742" s="31"/>
      <c r="KHP742" s="31"/>
      <c r="KHQ742" s="31"/>
      <c r="KHR742" s="31"/>
      <c r="KHS742" s="31"/>
      <c r="KHT742" s="31"/>
      <c r="KHU742" s="31"/>
      <c r="KHV742" s="31"/>
      <c r="KHW742" s="31"/>
      <c r="KHX742" s="31"/>
      <c r="KHY742" s="31"/>
      <c r="KHZ742" s="31"/>
      <c r="KIA742" s="31"/>
      <c r="KIB742" s="31"/>
      <c r="KIC742" s="31"/>
      <c r="KID742" s="31"/>
      <c r="KIE742" s="31"/>
      <c r="KIF742" s="31"/>
      <c r="KIG742" s="31"/>
      <c r="KIH742" s="31"/>
      <c r="KII742" s="31"/>
      <c r="KIJ742" s="31"/>
      <c r="KIK742" s="31"/>
      <c r="KIL742" s="31"/>
      <c r="KIM742" s="31"/>
      <c r="KIN742" s="31"/>
      <c r="KIO742" s="31"/>
      <c r="KIP742" s="31"/>
      <c r="KIQ742" s="31"/>
      <c r="KIR742" s="31"/>
      <c r="KIS742" s="31"/>
      <c r="KIT742" s="31"/>
      <c r="KIU742" s="31"/>
      <c r="KIV742" s="31"/>
      <c r="KIW742" s="31"/>
      <c r="KIX742" s="31"/>
      <c r="KIY742" s="31"/>
      <c r="KIZ742" s="31"/>
      <c r="KJA742" s="31"/>
      <c r="KJB742" s="31"/>
      <c r="KJC742" s="31"/>
      <c r="KJD742" s="31"/>
      <c r="KJE742" s="31"/>
      <c r="KJF742" s="31"/>
      <c r="KJG742" s="31"/>
      <c r="KJH742" s="31"/>
      <c r="KJI742" s="31"/>
      <c r="KJJ742" s="31"/>
      <c r="KJK742" s="31"/>
      <c r="KJL742" s="31"/>
      <c r="KJM742" s="31"/>
      <c r="KJN742" s="31"/>
      <c r="KJO742" s="31"/>
      <c r="KJP742" s="31"/>
      <c r="KJQ742" s="31"/>
      <c r="KJR742" s="31"/>
      <c r="KJS742" s="31"/>
      <c r="KJT742" s="31"/>
      <c r="KJU742" s="31"/>
      <c r="KJV742" s="31"/>
      <c r="KJW742" s="31"/>
      <c r="KJX742" s="31"/>
      <c r="KJY742" s="31"/>
      <c r="KJZ742" s="31"/>
      <c r="KKA742" s="31"/>
      <c r="KKB742" s="31"/>
      <c r="KKC742" s="31"/>
      <c r="KKD742" s="31"/>
      <c r="KKE742" s="31"/>
      <c r="KKF742" s="31"/>
      <c r="KKG742" s="31"/>
      <c r="KKH742" s="31"/>
      <c r="KKI742" s="31"/>
      <c r="KKJ742" s="31"/>
      <c r="KKK742" s="31"/>
      <c r="KKL742" s="31"/>
      <c r="KKM742" s="31"/>
      <c r="KKN742" s="31"/>
      <c r="KKO742" s="31"/>
      <c r="KKP742" s="31"/>
      <c r="KKQ742" s="31"/>
      <c r="KKR742" s="31"/>
      <c r="KKS742" s="31"/>
      <c r="KKT742" s="31"/>
      <c r="KKU742" s="31"/>
      <c r="KKV742" s="31"/>
      <c r="KKW742" s="31"/>
      <c r="KKX742" s="31"/>
      <c r="KKY742" s="31"/>
      <c r="KKZ742" s="31"/>
      <c r="KLA742" s="31"/>
      <c r="KLB742" s="31"/>
      <c r="KLC742" s="31"/>
      <c r="KLD742" s="31"/>
      <c r="KLE742" s="31"/>
      <c r="KLF742" s="31"/>
      <c r="KLG742" s="31"/>
      <c r="KLH742" s="31"/>
      <c r="KLI742" s="31"/>
      <c r="KLJ742" s="31"/>
      <c r="KLK742" s="31"/>
      <c r="KLL742" s="31"/>
      <c r="KLM742" s="31"/>
      <c r="KLN742" s="31"/>
      <c r="KLO742" s="31"/>
      <c r="KLP742" s="31"/>
      <c r="KLQ742" s="31"/>
      <c r="KLR742" s="31"/>
      <c r="KLS742" s="31"/>
      <c r="KLT742" s="31"/>
      <c r="KLU742" s="31"/>
      <c r="KLV742" s="31"/>
      <c r="KLW742" s="31"/>
      <c r="KLX742" s="31"/>
      <c r="KLY742" s="31"/>
      <c r="KLZ742" s="31"/>
      <c r="KMA742" s="31"/>
      <c r="KMB742" s="31"/>
      <c r="KMC742" s="31"/>
      <c r="KMD742" s="31"/>
      <c r="KME742" s="31"/>
      <c r="KMF742" s="31"/>
      <c r="KMG742" s="31"/>
      <c r="KMH742" s="31"/>
      <c r="KMI742" s="31"/>
      <c r="KMJ742" s="31"/>
      <c r="KMK742" s="31"/>
      <c r="KML742" s="31"/>
      <c r="KMM742" s="31"/>
      <c r="KMN742" s="31"/>
      <c r="KMO742" s="31"/>
      <c r="KMP742" s="31"/>
      <c r="KMQ742" s="31"/>
      <c r="KMR742" s="31"/>
      <c r="KMS742" s="31"/>
      <c r="KMT742" s="31"/>
      <c r="KMU742" s="31"/>
      <c r="KMV742" s="31"/>
      <c r="KMW742" s="31"/>
      <c r="KMX742" s="31"/>
      <c r="KMY742" s="31"/>
      <c r="KMZ742" s="31"/>
      <c r="KNA742" s="31"/>
      <c r="KNB742" s="31"/>
      <c r="KNC742" s="31"/>
      <c r="KND742" s="31"/>
      <c r="KNE742" s="31"/>
      <c r="KNF742" s="31"/>
      <c r="KNG742" s="31"/>
      <c r="KNH742" s="31"/>
      <c r="KNI742" s="31"/>
      <c r="KNJ742" s="31"/>
      <c r="KNK742" s="31"/>
      <c r="KNL742" s="31"/>
      <c r="KNM742" s="31"/>
      <c r="KNN742" s="31"/>
      <c r="KNO742" s="31"/>
      <c r="KNP742" s="31"/>
      <c r="KNQ742" s="31"/>
      <c r="KNR742" s="31"/>
      <c r="KNS742" s="31"/>
      <c r="KNT742" s="31"/>
      <c r="KNU742" s="31"/>
      <c r="KNV742" s="31"/>
      <c r="KNW742" s="31"/>
      <c r="KNX742" s="31"/>
      <c r="KNY742" s="31"/>
      <c r="KNZ742" s="31"/>
      <c r="KOA742" s="31"/>
      <c r="KOB742" s="31"/>
      <c r="KOC742" s="31"/>
      <c r="KOD742" s="31"/>
      <c r="KOE742" s="31"/>
      <c r="KOF742" s="31"/>
      <c r="KOG742" s="31"/>
      <c r="KOH742" s="31"/>
      <c r="KOI742" s="31"/>
      <c r="KOJ742" s="31"/>
      <c r="KOK742" s="31"/>
      <c r="KOL742" s="31"/>
      <c r="KOM742" s="31"/>
      <c r="KON742" s="31"/>
      <c r="KOO742" s="31"/>
      <c r="KOP742" s="31"/>
      <c r="KOQ742" s="31"/>
      <c r="KOR742" s="31"/>
      <c r="KOS742" s="31"/>
      <c r="KOT742" s="31"/>
      <c r="KOU742" s="31"/>
      <c r="KOV742" s="31"/>
      <c r="KOW742" s="31"/>
      <c r="KOX742" s="31"/>
      <c r="KOY742" s="31"/>
      <c r="KOZ742" s="31"/>
      <c r="KPA742" s="31"/>
      <c r="KPB742" s="31"/>
      <c r="KPC742" s="31"/>
      <c r="KPD742" s="31"/>
      <c r="KPE742" s="31"/>
      <c r="KPF742" s="31"/>
      <c r="KPG742" s="31"/>
      <c r="KPH742" s="31"/>
      <c r="KPI742" s="31"/>
      <c r="KPJ742" s="31"/>
      <c r="KPK742" s="31"/>
      <c r="KPL742" s="31"/>
      <c r="KPM742" s="31"/>
      <c r="KPN742" s="31"/>
      <c r="KPO742" s="31"/>
      <c r="KPP742" s="31"/>
      <c r="KPQ742" s="31"/>
      <c r="KPR742" s="31"/>
      <c r="KPS742" s="31"/>
      <c r="KPT742" s="31"/>
      <c r="KPU742" s="31"/>
      <c r="KPV742" s="31"/>
      <c r="KPW742" s="31"/>
      <c r="KPX742" s="31"/>
      <c r="KPY742" s="31"/>
      <c r="KPZ742" s="31"/>
      <c r="KQA742" s="31"/>
      <c r="KQB742" s="31"/>
      <c r="KQC742" s="31"/>
      <c r="KQD742" s="31"/>
      <c r="KQE742" s="31"/>
      <c r="KQF742" s="31"/>
      <c r="KQG742" s="31"/>
      <c r="KQH742" s="31"/>
      <c r="KQI742" s="31"/>
      <c r="KQJ742" s="31"/>
      <c r="KQK742" s="31"/>
      <c r="KQL742" s="31"/>
      <c r="KQM742" s="31"/>
      <c r="KQN742" s="31"/>
      <c r="KQO742" s="31"/>
      <c r="KQP742" s="31"/>
      <c r="KQQ742" s="31"/>
      <c r="KQR742" s="31"/>
      <c r="KQS742" s="31"/>
      <c r="KQT742" s="31"/>
      <c r="KQU742" s="31"/>
      <c r="KQV742" s="31"/>
      <c r="KQW742" s="31"/>
      <c r="KQX742" s="31"/>
      <c r="KQY742" s="31"/>
      <c r="KQZ742" s="31"/>
      <c r="KRA742" s="31"/>
      <c r="KRB742" s="31"/>
      <c r="KRC742" s="31"/>
      <c r="KRD742" s="31"/>
      <c r="KRE742" s="31"/>
      <c r="KRF742" s="31"/>
      <c r="KRG742" s="31"/>
      <c r="KRH742" s="31"/>
      <c r="KRI742" s="31"/>
      <c r="KRJ742" s="31"/>
      <c r="KRK742" s="31"/>
      <c r="KRL742" s="31"/>
      <c r="KRM742" s="31"/>
      <c r="KRN742" s="31"/>
      <c r="KRO742" s="31"/>
      <c r="KRP742" s="31"/>
      <c r="KRQ742" s="31"/>
      <c r="KRR742" s="31"/>
      <c r="KRS742" s="31"/>
      <c r="KRT742" s="31"/>
      <c r="KRU742" s="31"/>
      <c r="KRV742" s="31"/>
      <c r="KRW742" s="31"/>
      <c r="KRX742" s="31"/>
      <c r="KRY742" s="31"/>
      <c r="KRZ742" s="31"/>
      <c r="KSA742" s="31"/>
      <c r="KSB742" s="31"/>
      <c r="KSC742" s="31"/>
      <c r="KSD742" s="31"/>
      <c r="KSE742" s="31"/>
      <c r="KSF742" s="31"/>
      <c r="KSG742" s="31"/>
      <c r="KSH742" s="31"/>
      <c r="KSI742" s="31"/>
      <c r="KSJ742" s="31"/>
      <c r="KSK742" s="31"/>
      <c r="KSL742" s="31"/>
      <c r="KSM742" s="31"/>
      <c r="KSN742" s="31"/>
      <c r="KSO742" s="31"/>
      <c r="KSP742" s="31"/>
      <c r="KSQ742" s="31"/>
      <c r="KSR742" s="31"/>
      <c r="KSS742" s="31"/>
      <c r="KST742" s="31"/>
      <c r="KSU742" s="31"/>
      <c r="KSV742" s="31"/>
      <c r="KSW742" s="31"/>
      <c r="KSX742" s="31"/>
      <c r="KSY742" s="31"/>
      <c r="KSZ742" s="31"/>
      <c r="KTA742" s="31"/>
      <c r="KTB742" s="31"/>
      <c r="KTC742" s="31"/>
      <c r="KTD742" s="31"/>
      <c r="KTE742" s="31"/>
      <c r="KTF742" s="31"/>
      <c r="KTG742" s="31"/>
      <c r="KTH742" s="31"/>
      <c r="KTI742" s="31"/>
      <c r="KTJ742" s="31"/>
      <c r="KTK742" s="31"/>
      <c r="KTL742" s="31"/>
      <c r="KTM742" s="31"/>
      <c r="KTN742" s="31"/>
      <c r="KTO742" s="31"/>
      <c r="KTP742" s="31"/>
      <c r="KTQ742" s="31"/>
      <c r="KTR742" s="31"/>
      <c r="KTS742" s="31"/>
      <c r="KTT742" s="31"/>
      <c r="KTU742" s="31"/>
      <c r="KTV742" s="31"/>
      <c r="KTW742" s="31"/>
      <c r="KTX742" s="31"/>
      <c r="KTY742" s="31"/>
      <c r="KTZ742" s="31"/>
      <c r="KUA742" s="31"/>
      <c r="KUB742" s="31"/>
      <c r="KUC742" s="31"/>
      <c r="KUD742" s="31"/>
      <c r="KUE742" s="31"/>
      <c r="KUF742" s="31"/>
      <c r="KUG742" s="31"/>
      <c r="KUH742" s="31"/>
      <c r="KUI742" s="31"/>
      <c r="KUJ742" s="31"/>
      <c r="KUK742" s="31"/>
      <c r="KUL742" s="31"/>
      <c r="KUM742" s="31"/>
      <c r="KUN742" s="31"/>
      <c r="KUO742" s="31"/>
      <c r="KUP742" s="31"/>
      <c r="KUQ742" s="31"/>
      <c r="KUR742" s="31"/>
      <c r="KUS742" s="31"/>
      <c r="KUT742" s="31"/>
      <c r="KUU742" s="31"/>
      <c r="KUV742" s="31"/>
      <c r="KUW742" s="31"/>
      <c r="KUX742" s="31"/>
      <c r="KUY742" s="31"/>
      <c r="KUZ742" s="31"/>
      <c r="KVA742" s="31"/>
      <c r="KVB742" s="31"/>
      <c r="KVC742" s="31"/>
      <c r="KVD742" s="31"/>
      <c r="KVE742" s="31"/>
      <c r="KVF742" s="31"/>
      <c r="KVG742" s="31"/>
      <c r="KVH742" s="31"/>
      <c r="KVI742" s="31"/>
      <c r="KVJ742" s="31"/>
      <c r="KVK742" s="31"/>
      <c r="KVL742" s="31"/>
      <c r="KVM742" s="31"/>
      <c r="KVN742" s="31"/>
      <c r="KVO742" s="31"/>
      <c r="KVP742" s="31"/>
      <c r="KVQ742" s="31"/>
      <c r="KVR742" s="31"/>
      <c r="KVS742" s="31"/>
      <c r="KVT742" s="31"/>
      <c r="KVU742" s="31"/>
      <c r="KVV742" s="31"/>
      <c r="KVW742" s="31"/>
      <c r="KVX742" s="31"/>
      <c r="KVY742" s="31"/>
      <c r="KVZ742" s="31"/>
      <c r="KWA742" s="31"/>
      <c r="KWB742" s="31"/>
      <c r="KWC742" s="31"/>
      <c r="KWD742" s="31"/>
      <c r="KWE742" s="31"/>
      <c r="KWF742" s="31"/>
      <c r="KWG742" s="31"/>
      <c r="KWH742" s="31"/>
      <c r="KWI742" s="31"/>
      <c r="KWJ742" s="31"/>
      <c r="KWK742" s="31"/>
      <c r="KWL742" s="31"/>
      <c r="KWM742" s="31"/>
      <c r="KWN742" s="31"/>
      <c r="KWO742" s="31"/>
      <c r="KWP742" s="31"/>
      <c r="KWQ742" s="31"/>
      <c r="KWR742" s="31"/>
      <c r="KWS742" s="31"/>
      <c r="KWT742" s="31"/>
      <c r="KWU742" s="31"/>
      <c r="KWV742" s="31"/>
      <c r="KWW742" s="31"/>
      <c r="KWX742" s="31"/>
      <c r="KWY742" s="31"/>
      <c r="KWZ742" s="31"/>
      <c r="KXA742" s="31"/>
      <c r="KXB742" s="31"/>
      <c r="KXC742" s="31"/>
      <c r="KXD742" s="31"/>
      <c r="KXE742" s="31"/>
      <c r="KXF742" s="31"/>
      <c r="KXG742" s="31"/>
      <c r="KXH742" s="31"/>
      <c r="KXI742" s="31"/>
      <c r="KXJ742" s="31"/>
      <c r="KXK742" s="31"/>
      <c r="KXL742" s="31"/>
      <c r="KXM742" s="31"/>
      <c r="KXN742" s="31"/>
      <c r="KXO742" s="31"/>
      <c r="KXP742" s="31"/>
      <c r="KXQ742" s="31"/>
      <c r="KXR742" s="31"/>
      <c r="KXS742" s="31"/>
      <c r="KXT742" s="31"/>
      <c r="KXU742" s="31"/>
      <c r="KXV742" s="31"/>
      <c r="KXW742" s="31"/>
      <c r="KXX742" s="31"/>
      <c r="KXY742" s="31"/>
      <c r="KXZ742" s="31"/>
      <c r="KYA742" s="31"/>
      <c r="KYB742" s="31"/>
      <c r="KYC742" s="31"/>
      <c r="KYD742" s="31"/>
      <c r="KYE742" s="31"/>
      <c r="KYF742" s="31"/>
      <c r="KYG742" s="31"/>
      <c r="KYH742" s="31"/>
      <c r="KYI742" s="31"/>
      <c r="KYJ742" s="31"/>
      <c r="KYK742" s="31"/>
      <c r="KYL742" s="31"/>
      <c r="KYM742" s="31"/>
      <c r="KYN742" s="31"/>
      <c r="KYO742" s="31"/>
      <c r="KYP742" s="31"/>
      <c r="KYQ742" s="31"/>
      <c r="KYR742" s="31"/>
      <c r="KYS742" s="31"/>
      <c r="KYT742" s="31"/>
      <c r="KYU742" s="31"/>
      <c r="KYV742" s="31"/>
      <c r="KYW742" s="31"/>
      <c r="KYX742" s="31"/>
      <c r="KYY742" s="31"/>
      <c r="KYZ742" s="31"/>
      <c r="KZA742" s="31"/>
      <c r="KZB742" s="31"/>
      <c r="KZC742" s="31"/>
      <c r="KZD742" s="31"/>
      <c r="KZE742" s="31"/>
      <c r="KZF742" s="31"/>
      <c r="KZG742" s="31"/>
      <c r="KZH742" s="31"/>
      <c r="KZI742" s="31"/>
      <c r="KZJ742" s="31"/>
      <c r="KZK742" s="31"/>
      <c r="KZL742" s="31"/>
      <c r="KZM742" s="31"/>
      <c r="KZN742" s="31"/>
      <c r="KZO742" s="31"/>
      <c r="KZP742" s="31"/>
      <c r="KZQ742" s="31"/>
      <c r="KZR742" s="31"/>
      <c r="KZS742" s="31"/>
      <c r="KZT742" s="31"/>
      <c r="KZU742" s="31"/>
      <c r="KZV742" s="31"/>
      <c r="KZW742" s="31"/>
      <c r="KZX742" s="31"/>
      <c r="KZY742" s="31"/>
      <c r="KZZ742" s="31"/>
      <c r="LAA742" s="31"/>
      <c r="LAB742" s="31"/>
      <c r="LAC742" s="31"/>
      <c r="LAD742" s="31"/>
      <c r="LAE742" s="31"/>
      <c r="LAF742" s="31"/>
      <c r="LAG742" s="31"/>
      <c r="LAH742" s="31"/>
      <c r="LAI742" s="31"/>
      <c r="LAJ742" s="31"/>
      <c r="LAK742" s="31"/>
      <c r="LAL742" s="31"/>
      <c r="LAM742" s="31"/>
      <c r="LAN742" s="31"/>
      <c r="LAO742" s="31"/>
      <c r="LAP742" s="31"/>
      <c r="LAQ742" s="31"/>
      <c r="LAR742" s="31"/>
      <c r="LAS742" s="31"/>
      <c r="LAT742" s="31"/>
      <c r="LAU742" s="31"/>
      <c r="LAV742" s="31"/>
      <c r="LAW742" s="31"/>
      <c r="LAX742" s="31"/>
      <c r="LAY742" s="31"/>
      <c r="LAZ742" s="31"/>
      <c r="LBA742" s="31"/>
      <c r="LBB742" s="31"/>
      <c r="LBC742" s="31"/>
      <c r="LBD742" s="31"/>
      <c r="LBE742" s="31"/>
      <c r="LBF742" s="31"/>
      <c r="LBG742" s="31"/>
      <c r="LBH742" s="31"/>
      <c r="LBI742" s="31"/>
      <c r="LBJ742" s="31"/>
      <c r="LBK742" s="31"/>
      <c r="LBL742" s="31"/>
      <c r="LBM742" s="31"/>
      <c r="LBN742" s="31"/>
      <c r="LBO742" s="31"/>
      <c r="LBP742" s="31"/>
      <c r="LBQ742" s="31"/>
      <c r="LBR742" s="31"/>
      <c r="LBS742" s="31"/>
      <c r="LBT742" s="31"/>
      <c r="LBU742" s="31"/>
      <c r="LBV742" s="31"/>
      <c r="LBW742" s="31"/>
      <c r="LBX742" s="31"/>
      <c r="LBY742" s="31"/>
      <c r="LBZ742" s="31"/>
      <c r="LCA742" s="31"/>
      <c r="LCB742" s="31"/>
      <c r="LCC742" s="31"/>
      <c r="LCD742" s="31"/>
      <c r="LCE742" s="31"/>
      <c r="LCF742" s="31"/>
      <c r="LCG742" s="31"/>
      <c r="LCH742" s="31"/>
      <c r="LCI742" s="31"/>
      <c r="LCJ742" s="31"/>
      <c r="LCK742" s="31"/>
      <c r="LCL742" s="31"/>
      <c r="LCM742" s="31"/>
      <c r="LCN742" s="31"/>
      <c r="LCO742" s="31"/>
      <c r="LCP742" s="31"/>
      <c r="LCQ742" s="31"/>
      <c r="LCR742" s="31"/>
      <c r="LCS742" s="31"/>
      <c r="LCT742" s="31"/>
      <c r="LCU742" s="31"/>
      <c r="LCV742" s="31"/>
      <c r="LCW742" s="31"/>
      <c r="LCX742" s="31"/>
      <c r="LCY742" s="31"/>
      <c r="LCZ742" s="31"/>
      <c r="LDA742" s="31"/>
      <c r="LDB742" s="31"/>
      <c r="LDC742" s="31"/>
      <c r="LDD742" s="31"/>
      <c r="LDE742" s="31"/>
      <c r="LDF742" s="31"/>
      <c r="LDG742" s="31"/>
      <c r="LDH742" s="31"/>
      <c r="LDI742" s="31"/>
      <c r="LDJ742" s="31"/>
      <c r="LDK742" s="31"/>
      <c r="LDL742" s="31"/>
      <c r="LDM742" s="31"/>
      <c r="LDN742" s="31"/>
      <c r="LDO742" s="31"/>
      <c r="LDP742" s="31"/>
      <c r="LDQ742" s="31"/>
      <c r="LDR742" s="31"/>
      <c r="LDS742" s="31"/>
      <c r="LDT742" s="31"/>
      <c r="LDU742" s="31"/>
      <c r="LDV742" s="31"/>
      <c r="LDW742" s="31"/>
      <c r="LDX742" s="31"/>
      <c r="LDY742" s="31"/>
      <c r="LDZ742" s="31"/>
      <c r="LEA742" s="31"/>
      <c r="LEB742" s="31"/>
      <c r="LEC742" s="31"/>
      <c r="LED742" s="31"/>
      <c r="LEE742" s="31"/>
      <c r="LEF742" s="31"/>
      <c r="LEG742" s="31"/>
      <c r="LEH742" s="31"/>
      <c r="LEI742" s="31"/>
      <c r="LEJ742" s="31"/>
      <c r="LEK742" s="31"/>
      <c r="LEL742" s="31"/>
      <c r="LEM742" s="31"/>
      <c r="LEN742" s="31"/>
      <c r="LEO742" s="31"/>
      <c r="LEP742" s="31"/>
      <c r="LEQ742" s="31"/>
      <c r="LER742" s="31"/>
      <c r="LES742" s="31"/>
      <c r="LET742" s="31"/>
      <c r="LEU742" s="31"/>
      <c r="LEV742" s="31"/>
      <c r="LEW742" s="31"/>
      <c r="LEX742" s="31"/>
      <c r="LEY742" s="31"/>
      <c r="LEZ742" s="31"/>
      <c r="LFA742" s="31"/>
      <c r="LFB742" s="31"/>
      <c r="LFC742" s="31"/>
      <c r="LFD742" s="31"/>
      <c r="LFE742" s="31"/>
      <c r="LFF742" s="31"/>
      <c r="LFG742" s="31"/>
      <c r="LFH742" s="31"/>
      <c r="LFI742" s="31"/>
      <c r="LFJ742" s="31"/>
      <c r="LFK742" s="31"/>
      <c r="LFL742" s="31"/>
      <c r="LFM742" s="31"/>
      <c r="LFN742" s="31"/>
      <c r="LFO742" s="31"/>
      <c r="LFP742" s="31"/>
      <c r="LFQ742" s="31"/>
      <c r="LFR742" s="31"/>
      <c r="LFS742" s="31"/>
      <c r="LFT742" s="31"/>
      <c r="LFU742" s="31"/>
      <c r="LFV742" s="31"/>
      <c r="LFW742" s="31"/>
      <c r="LFX742" s="31"/>
      <c r="LFY742" s="31"/>
      <c r="LFZ742" s="31"/>
      <c r="LGA742" s="31"/>
      <c r="LGB742" s="31"/>
      <c r="LGC742" s="31"/>
      <c r="LGD742" s="31"/>
      <c r="LGE742" s="31"/>
      <c r="LGF742" s="31"/>
      <c r="LGG742" s="31"/>
      <c r="LGH742" s="31"/>
      <c r="LGI742" s="31"/>
      <c r="LGJ742" s="31"/>
      <c r="LGK742" s="31"/>
      <c r="LGL742" s="31"/>
      <c r="LGM742" s="31"/>
      <c r="LGN742" s="31"/>
      <c r="LGO742" s="31"/>
      <c r="LGP742" s="31"/>
      <c r="LGQ742" s="31"/>
      <c r="LGR742" s="31"/>
      <c r="LGS742" s="31"/>
      <c r="LGT742" s="31"/>
      <c r="LGU742" s="31"/>
      <c r="LGV742" s="31"/>
      <c r="LGW742" s="31"/>
      <c r="LGX742" s="31"/>
      <c r="LGY742" s="31"/>
      <c r="LGZ742" s="31"/>
      <c r="LHA742" s="31"/>
      <c r="LHB742" s="31"/>
      <c r="LHC742" s="31"/>
      <c r="LHD742" s="31"/>
      <c r="LHE742" s="31"/>
      <c r="LHF742" s="31"/>
      <c r="LHG742" s="31"/>
      <c r="LHH742" s="31"/>
      <c r="LHI742" s="31"/>
      <c r="LHJ742" s="31"/>
      <c r="LHK742" s="31"/>
      <c r="LHL742" s="31"/>
      <c r="LHM742" s="31"/>
      <c r="LHN742" s="31"/>
      <c r="LHO742" s="31"/>
      <c r="LHP742" s="31"/>
      <c r="LHQ742" s="31"/>
      <c r="LHR742" s="31"/>
      <c r="LHS742" s="31"/>
      <c r="LHT742" s="31"/>
      <c r="LHU742" s="31"/>
      <c r="LHV742" s="31"/>
      <c r="LHW742" s="31"/>
      <c r="LHX742" s="31"/>
      <c r="LHY742" s="31"/>
      <c r="LHZ742" s="31"/>
      <c r="LIA742" s="31"/>
      <c r="LIB742" s="31"/>
      <c r="LIC742" s="31"/>
      <c r="LID742" s="31"/>
      <c r="LIE742" s="31"/>
      <c r="LIF742" s="31"/>
      <c r="LIG742" s="31"/>
      <c r="LIH742" s="31"/>
      <c r="LII742" s="31"/>
      <c r="LIJ742" s="31"/>
      <c r="LIK742" s="31"/>
      <c r="LIL742" s="31"/>
      <c r="LIM742" s="31"/>
      <c r="LIN742" s="31"/>
      <c r="LIO742" s="31"/>
      <c r="LIP742" s="31"/>
      <c r="LIQ742" s="31"/>
      <c r="LIR742" s="31"/>
      <c r="LIS742" s="31"/>
      <c r="LIT742" s="31"/>
      <c r="LIU742" s="31"/>
      <c r="LIV742" s="31"/>
      <c r="LIW742" s="31"/>
      <c r="LIX742" s="31"/>
      <c r="LIY742" s="31"/>
      <c r="LIZ742" s="31"/>
      <c r="LJA742" s="31"/>
      <c r="LJB742" s="31"/>
      <c r="LJC742" s="31"/>
      <c r="LJD742" s="31"/>
      <c r="LJE742" s="31"/>
      <c r="LJF742" s="31"/>
      <c r="LJG742" s="31"/>
      <c r="LJH742" s="31"/>
      <c r="LJI742" s="31"/>
      <c r="LJJ742" s="31"/>
      <c r="LJK742" s="31"/>
      <c r="LJL742" s="31"/>
      <c r="LJM742" s="31"/>
      <c r="LJN742" s="31"/>
      <c r="LJO742" s="31"/>
      <c r="LJP742" s="31"/>
      <c r="LJQ742" s="31"/>
      <c r="LJR742" s="31"/>
      <c r="LJS742" s="31"/>
      <c r="LJT742" s="31"/>
      <c r="LJU742" s="31"/>
      <c r="LJV742" s="31"/>
      <c r="LJW742" s="31"/>
      <c r="LJX742" s="31"/>
      <c r="LJY742" s="31"/>
      <c r="LJZ742" s="31"/>
      <c r="LKA742" s="31"/>
      <c r="LKB742" s="31"/>
      <c r="LKC742" s="31"/>
      <c r="LKD742" s="31"/>
      <c r="LKE742" s="31"/>
      <c r="LKF742" s="31"/>
      <c r="LKG742" s="31"/>
      <c r="LKH742" s="31"/>
      <c r="LKI742" s="31"/>
      <c r="LKJ742" s="31"/>
      <c r="LKK742" s="31"/>
      <c r="LKL742" s="31"/>
      <c r="LKM742" s="31"/>
      <c r="LKN742" s="31"/>
      <c r="LKO742" s="31"/>
      <c r="LKP742" s="31"/>
      <c r="LKQ742" s="31"/>
      <c r="LKR742" s="31"/>
      <c r="LKS742" s="31"/>
      <c r="LKT742" s="31"/>
      <c r="LKU742" s="31"/>
      <c r="LKV742" s="31"/>
      <c r="LKW742" s="31"/>
      <c r="LKX742" s="31"/>
      <c r="LKY742" s="31"/>
      <c r="LKZ742" s="31"/>
      <c r="LLA742" s="31"/>
      <c r="LLB742" s="31"/>
      <c r="LLC742" s="31"/>
      <c r="LLD742" s="31"/>
      <c r="LLE742" s="31"/>
      <c r="LLF742" s="31"/>
      <c r="LLG742" s="31"/>
      <c r="LLH742" s="31"/>
      <c r="LLI742" s="31"/>
      <c r="LLJ742" s="31"/>
      <c r="LLK742" s="31"/>
      <c r="LLL742" s="31"/>
      <c r="LLM742" s="31"/>
      <c r="LLN742" s="31"/>
      <c r="LLO742" s="31"/>
      <c r="LLP742" s="31"/>
      <c r="LLQ742" s="31"/>
      <c r="LLR742" s="31"/>
      <c r="LLS742" s="31"/>
      <c r="LLT742" s="31"/>
      <c r="LLU742" s="31"/>
      <c r="LLV742" s="31"/>
      <c r="LLW742" s="31"/>
      <c r="LLX742" s="31"/>
      <c r="LLY742" s="31"/>
      <c r="LLZ742" s="31"/>
      <c r="LMA742" s="31"/>
      <c r="LMB742" s="31"/>
      <c r="LMC742" s="31"/>
      <c r="LMD742" s="31"/>
      <c r="LME742" s="31"/>
      <c r="LMF742" s="31"/>
      <c r="LMG742" s="31"/>
      <c r="LMH742" s="31"/>
      <c r="LMI742" s="31"/>
      <c r="LMJ742" s="31"/>
      <c r="LMK742" s="31"/>
      <c r="LML742" s="31"/>
      <c r="LMM742" s="31"/>
      <c r="LMN742" s="31"/>
      <c r="LMO742" s="31"/>
      <c r="LMP742" s="31"/>
      <c r="LMQ742" s="31"/>
      <c r="LMR742" s="31"/>
      <c r="LMS742" s="31"/>
      <c r="LMT742" s="31"/>
      <c r="LMU742" s="31"/>
      <c r="LMV742" s="31"/>
      <c r="LMW742" s="31"/>
      <c r="LMX742" s="31"/>
      <c r="LMY742" s="31"/>
      <c r="LMZ742" s="31"/>
      <c r="LNA742" s="31"/>
      <c r="LNB742" s="31"/>
      <c r="LNC742" s="31"/>
      <c r="LND742" s="31"/>
      <c r="LNE742" s="31"/>
      <c r="LNF742" s="31"/>
      <c r="LNG742" s="31"/>
      <c r="LNH742" s="31"/>
      <c r="LNI742" s="31"/>
      <c r="LNJ742" s="31"/>
      <c r="LNK742" s="31"/>
      <c r="LNL742" s="31"/>
      <c r="LNM742" s="31"/>
      <c r="LNN742" s="31"/>
      <c r="LNO742" s="31"/>
      <c r="LNP742" s="31"/>
      <c r="LNQ742" s="31"/>
      <c r="LNR742" s="31"/>
      <c r="LNS742" s="31"/>
      <c r="LNT742" s="31"/>
      <c r="LNU742" s="31"/>
      <c r="LNV742" s="31"/>
      <c r="LNW742" s="31"/>
      <c r="LNX742" s="31"/>
      <c r="LNY742" s="31"/>
      <c r="LNZ742" s="31"/>
      <c r="LOA742" s="31"/>
      <c r="LOB742" s="31"/>
      <c r="LOC742" s="31"/>
      <c r="LOD742" s="31"/>
      <c r="LOE742" s="31"/>
      <c r="LOF742" s="31"/>
      <c r="LOG742" s="31"/>
      <c r="LOH742" s="31"/>
      <c r="LOI742" s="31"/>
      <c r="LOJ742" s="31"/>
      <c r="LOK742" s="31"/>
      <c r="LOL742" s="31"/>
      <c r="LOM742" s="31"/>
      <c r="LON742" s="31"/>
      <c r="LOO742" s="31"/>
      <c r="LOP742" s="31"/>
      <c r="LOQ742" s="31"/>
      <c r="LOR742" s="31"/>
      <c r="LOS742" s="31"/>
      <c r="LOT742" s="31"/>
      <c r="LOU742" s="31"/>
      <c r="LOV742" s="31"/>
      <c r="LOW742" s="31"/>
      <c r="LOX742" s="31"/>
      <c r="LOY742" s="31"/>
      <c r="LOZ742" s="31"/>
      <c r="LPA742" s="31"/>
      <c r="LPB742" s="31"/>
      <c r="LPC742" s="31"/>
      <c r="LPD742" s="31"/>
      <c r="LPE742" s="31"/>
      <c r="LPF742" s="31"/>
      <c r="LPG742" s="31"/>
      <c r="LPH742" s="31"/>
      <c r="LPI742" s="31"/>
      <c r="LPJ742" s="31"/>
      <c r="LPK742" s="31"/>
      <c r="LPL742" s="31"/>
      <c r="LPM742" s="31"/>
      <c r="LPN742" s="31"/>
      <c r="LPO742" s="31"/>
      <c r="LPP742" s="31"/>
      <c r="LPQ742" s="31"/>
      <c r="LPR742" s="31"/>
      <c r="LPS742" s="31"/>
      <c r="LPT742" s="31"/>
      <c r="LPU742" s="31"/>
      <c r="LPV742" s="31"/>
      <c r="LPW742" s="31"/>
      <c r="LPX742" s="31"/>
      <c r="LPY742" s="31"/>
      <c r="LPZ742" s="31"/>
      <c r="LQA742" s="31"/>
      <c r="LQB742" s="31"/>
      <c r="LQC742" s="31"/>
      <c r="LQD742" s="31"/>
      <c r="LQE742" s="31"/>
      <c r="LQF742" s="31"/>
      <c r="LQG742" s="31"/>
      <c r="LQH742" s="31"/>
      <c r="LQI742" s="31"/>
      <c r="LQJ742" s="31"/>
      <c r="LQK742" s="31"/>
      <c r="LQL742" s="31"/>
      <c r="LQM742" s="31"/>
      <c r="LQN742" s="31"/>
      <c r="LQO742" s="31"/>
      <c r="LQP742" s="31"/>
      <c r="LQQ742" s="31"/>
      <c r="LQR742" s="31"/>
      <c r="LQS742" s="31"/>
      <c r="LQT742" s="31"/>
      <c r="LQU742" s="31"/>
      <c r="LQV742" s="31"/>
      <c r="LQW742" s="31"/>
      <c r="LQX742" s="31"/>
      <c r="LQY742" s="31"/>
      <c r="LQZ742" s="31"/>
      <c r="LRA742" s="31"/>
      <c r="LRB742" s="31"/>
      <c r="LRC742" s="31"/>
      <c r="LRD742" s="31"/>
      <c r="LRE742" s="31"/>
      <c r="LRF742" s="31"/>
      <c r="LRG742" s="31"/>
      <c r="LRH742" s="31"/>
      <c r="LRI742" s="31"/>
      <c r="LRJ742" s="31"/>
      <c r="LRK742" s="31"/>
      <c r="LRL742" s="31"/>
      <c r="LRM742" s="31"/>
      <c r="LRN742" s="31"/>
      <c r="LRO742" s="31"/>
      <c r="LRP742" s="31"/>
      <c r="LRQ742" s="31"/>
      <c r="LRR742" s="31"/>
      <c r="LRS742" s="31"/>
      <c r="LRT742" s="31"/>
      <c r="LRU742" s="31"/>
      <c r="LRV742" s="31"/>
      <c r="LRW742" s="31"/>
      <c r="LRX742" s="31"/>
      <c r="LRY742" s="31"/>
      <c r="LRZ742" s="31"/>
      <c r="LSA742" s="31"/>
      <c r="LSB742" s="31"/>
      <c r="LSC742" s="31"/>
      <c r="LSD742" s="31"/>
      <c r="LSE742" s="31"/>
      <c r="LSF742" s="31"/>
      <c r="LSG742" s="31"/>
      <c r="LSH742" s="31"/>
      <c r="LSI742" s="31"/>
      <c r="LSJ742" s="31"/>
      <c r="LSK742" s="31"/>
      <c r="LSL742" s="31"/>
      <c r="LSM742" s="31"/>
      <c r="LSN742" s="31"/>
      <c r="LSO742" s="31"/>
      <c r="LSP742" s="31"/>
      <c r="LSQ742" s="31"/>
      <c r="LSR742" s="31"/>
      <c r="LSS742" s="31"/>
      <c r="LST742" s="31"/>
      <c r="LSU742" s="31"/>
      <c r="LSV742" s="31"/>
      <c r="LSW742" s="31"/>
      <c r="LSX742" s="31"/>
      <c r="LSY742" s="31"/>
      <c r="LSZ742" s="31"/>
      <c r="LTA742" s="31"/>
      <c r="LTB742" s="31"/>
      <c r="LTC742" s="31"/>
      <c r="LTD742" s="31"/>
      <c r="LTE742" s="31"/>
      <c r="LTF742" s="31"/>
      <c r="LTG742" s="31"/>
      <c r="LTH742" s="31"/>
      <c r="LTI742" s="31"/>
      <c r="LTJ742" s="31"/>
      <c r="LTK742" s="31"/>
      <c r="LTL742" s="31"/>
      <c r="LTM742" s="31"/>
      <c r="LTN742" s="31"/>
      <c r="LTO742" s="31"/>
      <c r="LTP742" s="31"/>
      <c r="LTQ742" s="31"/>
      <c r="LTR742" s="31"/>
      <c r="LTS742" s="31"/>
      <c r="LTT742" s="31"/>
      <c r="LTU742" s="31"/>
      <c r="LTV742" s="31"/>
      <c r="LTW742" s="31"/>
      <c r="LTX742" s="31"/>
      <c r="LTY742" s="31"/>
      <c r="LTZ742" s="31"/>
      <c r="LUA742" s="31"/>
      <c r="LUB742" s="31"/>
      <c r="LUC742" s="31"/>
      <c r="LUD742" s="31"/>
      <c r="LUE742" s="31"/>
      <c r="LUF742" s="31"/>
      <c r="LUG742" s="31"/>
      <c r="LUH742" s="31"/>
      <c r="LUI742" s="31"/>
      <c r="LUJ742" s="31"/>
      <c r="LUK742" s="31"/>
      <c r="LUL742" s="31"/>
      <c r="LUM742" s="31"/>
      <c r="LUN742" s="31"/>
      <c r="LUO742" s="31"/>
      <c r="LUP742" s="31"/>
      <c r="LUQ742" s="31"/>
      <c r="LUR742" s="31"/>
      <c r="LUS742" s="31"/>
      <c r="LUT742" s="31"/>
      <c r="LUU742" s="31"/>
      <c r="LUV742" s="31"/>
      <c r="LUW742" s="31"/>
      <c r="LUX742" s="31"/>
      <c r="LUY742" s="31"/>
      <c r="LUZ742" s="31"/>
      <c r="LVA742" s="31"/>
      <c r="LVB742" s="31"/>
      <c r="LVC742" s="31"/>
      <c r="LVD742" s="31"/>
      <c r="LVE742" s="31"/>
      <c r="LVF742" s="31"/>
      <c r="LVG742" s="31"/>
      <c r="LVH742" s="31"/>
      <c r="LVI742" s="31"/>
      <c r="LVJ742" s="31"/>
      <c r="LVK742" s="31"/>
      <c r="LVL742" s="31"/>
      <c r="LVM742" s="31"/>
      <c r="LVN742" s="31"/>
      <c r="LVO742" s="31"/>
      <c r="LVP742" s="31"/>
      <c r="LVQ742" s="31"/>
      <c r="LVR742" s="31"/>
      <c r="LVS742" s="31"/>
      <c r="LVT742" s="31"/>
      <c r="LVU742" s="31"/>
      <c r="LVV742" s="31"/>
      <c r="LVW742" s="31"/>
      <c r="LVX742" s="31"/>
      <c r="LVY742" s="31"/>
      <c r="LVZ742" s="31"/>
      <c r="LWA742" s="31"/>
      <c r="LWB742" s="31"/>
      <c r="LWC742" s="31"/>
      <c r="LWD742" s="31"/>
      <c r="LWE742" s="31"/>
      <c r="LWF742" s="31"/>
      <c r="LWG742" s="31"/>
      <c r="LWH742" s="31"/>
      <c r="LWI742" s="31"/>
      <c r="LWJ742" s="31"/>
      <c r="LWK742" s="31"/>
      <c r="LWL742" s="31"/>
      <c r="LWM742" s="31"/>
      <c r="LWN742" s="31"/>
      <c r="LWO742" s="31"/>
      <c r="LWP742" s="31"/>
      <c r="LWQ742" s="31"/>
      <c r="LWR742" s="31"/>
      <c r="LWS742" s="31"/>
      <c r="LWT742" s="31"/>
      <c r="LWU742" s="31"/>
      <c r="LWV742" s="31"/>
      <c r="LWW742" s="31"/>
      <c r="LWX742" s="31"/>
      <c r="LWY742" s="31"/>
      <c r="LWZ742" s="31"/>
      <c r="LXA742" s="31"/>
      <c r="LXB742" s="31"/>
      <c r="LXC742" s="31"/>
      <c r="LXD742" s="31"/>
      <c r="LXE742" s="31"/>
      <c r="LXF742" s="31"/>
      <c r="LXG742" s="31"/>
      <c r="LXH742" s="31"/>
      <c r="LXI742" s="31"/>
      <c r="LXJ742" s="31"/>
      <c r="LXK742" s="31"/>
      <c r="LXL742" s="31"/>
      <c r="LXM742" s="31"/>
      <c r="LXN742" s="31"/>
      <c r="LXO742" s="31"/>
      <c r="LXP742" s="31"/>
      <c r="LXQ742" s="31"/>
      <c r="LXR742" s="31"/>
      <c r="LXS742" s="31"/>
      <c r="LXT742" s="31"/>
      <c r="LXU742" s="31"/>
      <c r="LXV742" s="31"/>
      <c r="LXW742" s="31"/>
      <c r="LXX742" s="31"/>
      <c r="LXY742" s="31"/>
      <c r="LXZ742" s="31"/>
      <c r="LYA742" s="31"/>
      <c r="LYB742" s="31"/>
      <c r="LYC742" s="31"/>
      <c r="LYD742" s="31"/>
      <c r="LYE742" s="31"/>
      <c r="LYF742" s="31"/>
      <c r="LYG742" s="31"/>
      <c r="LYH742" s="31"/>
      <c r="LYI742" s="31"/>
      <c r="LYJ742" s="31"/>
      <c r="LYK742" s="31"/>
      <c r="LYL742" s="31"/>
      <c r="LYM742" s="31"/>
      <c r="LYN742" s="31"/>
      <c r="LYO742" s="31"/>
      <c r="LYP742" s="31"/>
      <c r="LYQ742" s="31"/>
      <c r="LYR742" s="31"/>
      <c r="LYS742" s="31"/>
      <c r="LYT742" s="31"/>
      <c r="LYU742" s="31"/>
      <c r="LYV742" s="31"/>
      <c r="LYW742" s="31"/>
      <c r="LYX742" s="31"/>
      <c r="LYY742" s="31"/>
      <c r="LYZ742" s="31"/>
      <c r="LZA742" s="31"/>
      <c r="LZB742" s="31"/>
      <c r="LZC742" s="31"/>
      <c r="LZD742" s="31"/>
      <c r="LZE742" s="31"/>
      <c r="LZF742" s="31"/>
      <c r="LZG742" s="31"/>
      <c r="LZH742" s="31"/>
      <c r="LZI742" s="31"/>
      <c r="LZJ742" s="31"/>
      <c r="LZK742" s="31"/>
      <c r="LZL742" s="31"/>
      <c r="LZM742" s="31"/>
      <c r="LZN742" s="31"/>
      <c r="LZO742" s="31"/>
      <c r="LZP742" s="31"/>
      <c r="LZQ742" s="31"/>
      <c r="LZR742" s="31"/>
      <c r="LZS742" s="31"/>
      <c r="LZT742" s="31"/>
      <c r="LZU742" s="31"/>
      <c r="LZV742" s="31"/>
      <c r="LZW742" s="31"/>
      <c r="LZX742" s="31"/>
      <c r="LZY742" s="31"/>
      <c r="LZZ742" s="31"/>
      <c r="MAA742" s="31"/>
      <c r="MAB742" s="31"/>
      <c r="MAC742" s="31"/>
      <c r="MAD742" s="31"/>
      <c r="MAE742" s="31"/>
      <c r="MAF742" s="31"/>
      <c r="MAG742" s="31"/>
      <c r="MAH742" s="31"/>
      <c r="MAI742" s="31"/>
      <c r="MAJ742" s="31"/>
      <c r="MAK742" s="31"/>
      <c r="MAL742" s="31"/>
      <c r="MAM742" s="31"/>
      <c r="MAN742" s="31"/>
      <c r="MAO742" s="31"/>
      <c r="MAP742" s="31"/>
      <c r="MAQ742" s="31"/>
      <c r="MAR742" s="31"/>
      <c r="MAS742" s="31"/>
      <c r="MAT742" s="31"/>
      <c r="MAU742" s="31"/>
      <c r="MAV742" s="31"/>
      <c r="MAW742" s="31"/>
      <c r="MAX742" s="31"/>
      <c r="MAY742" s="31"/>
      <c r="MAZ742" s="31"/>
      <c r="MBA742" s="31"/>
      <c r="MBB742" s="31"/>
      <c r="MBC742" s="31"/>
      <c r="MBD742" s="31"/>
      <c r="MBE742" s="31"/>
      <c r="MBF742" s="31"/>
      <c r="MBG742" s="31"/>
      <c r="MBH742" s="31"/>
      <c r="MBI742" s="31"/>
      <c r="MBJ742" s="31"/>
      <c r="MBK742" s="31"/>
      <c r="MBL742" s="31"/>
      <c r="MBM742" s="31"/>
      <c r="MBN742" s="31"/>
      <c r="MBO742" s="31"/>
      <c r="MBP742" s="31"/>
      <c r="MBQ742" s="31"/>
      <c r="MBR742" s="31"/>
      <c r="MBS742" s="31"/>
      <c r="MBT742" s="31"/>
      <c r="MBU742" s="31"/>
      <c r="MBV742" s="31"/>
      <c r="MBW742" s="31"/>
      <c r="MBX742" s="31"/>
      <c r="MBY742" s="31"/>
      <c r="MBZ742" s="31"/>
      <c r="MCA742" s="31"/>
      <c r="MCB742" s="31"/>
      <c r="MCC742" s="31"/>
      <c r="MCD742" s="31"/>
      <c r="MCE742" s="31"/>
      <c r="MCF742" s="31"/>
      <c r="MCG742" s="31"/>
      <c r="MCH742" s="31"/>
      <c r="MCI742" s="31"/>
      <c r="MCJ742" s="31"/>
      <c r="MCK742" s="31"/>
      <c r="MCL742" s="31"/>
      <c r="MCM742" s="31"/>
      <c r="MCN742" s="31"/>
      <c r="MCO742" s="31"/>
      <c r="MCP742" s="31"/>
      <c r="MCQ742" s="31"/>
      <c r="MCR742" s="31"/>
      <c r="MCS742" s="31"/>
      <c r="MCT742" s="31"/>
      <c r="MCU742" s="31"/>
      <c r="MCV742" s="31"/>
      <c r="MCW742" s="31"/>
      <c r="MCX742" s="31"/>
      <c r="MCY742" s="31"/>
      <c r="MCZ742" s="31"/>
      <c r="MDA742" s="31"/>
      <c r="MDB742" s="31"/>
      <c r="MDC742" s="31"/>
      <c r="MDD742" s="31"/>
      <c r="MDE742" s="31"/>
      <c r="MDF742" s="31"/>
      <c r="MDG742" s="31"/>
      <c r="MDH742" s="31"/>
      <c r="MDI742" s="31"/>
      <c r="MDJ742" s="31"/>
      <c r="MDK742" s="31"/>
      <c r="MDL742" s="31"/>
      <c r="MDM742" s="31"/>
      <c r="MDN742" s="31"/>
      <c r="MDO742" s="31"/>
      <c r="MDP742" s="31"/>
      <c r="MDQ742" s="31"/>
      <c r="MDR742" s="31"/>
      <c r="MDS742" s="31"/>
      <c r="MDT742" s="31"/>
      <c r="MDU742" s="31"/>
      <c r="MDV742" s="31"/>
      <c r="MDW742" s="31"/>
      <c r="MDX742" s="31"/>
      <c r="MDY742" s="31"/>
      <c r="MDZ742" s="31"/>
      <c r="MEA742" s="31"/>
      <c r="MEB742" s="31"/>
      <c r="MEC742" s="31"/>
      <c r="MED742" s="31"/>
      <c r="MEE742" s="31"/>
      <c r="MEF742" s="31"/>
      <c r="MEG742" s="31"/>
      <c r="MEH742" s="31"/>
      <c r="MEI742" s="31"/>
      <c r="MEJ742" s="31"/>
      <c r="MEK742" s="31"/>
      <c r="MEL742" s="31"/>
      <c r="MEM742" s="31"/>
      <c r="MEN742" s="31"/>
      <c r="MEO742" s="31"/>
      <c r="MEP742" s="31"/>
      <c r="MEQ742" s="31"/>
      <c r="MER742" s="31"/>
      <c r="MES742" s="31"/>
      <c r="MET742" s="31"/>
      <c r="MEU742" s="31"/>
      <c r="MEV742" s="31"/>
      <c r="MEW742" s="31"/>
      <c r="MEX742" s="31"/>
      <c r="MEY742" s="31"/>
      <c r="MEZ742" s="31"/>
      <c r="MFA742" s="31"/>
      <c r="MFB742" s="31"/>
      <c r="MFC742" s="31"/>
      <c r="MFD742" s="31"/>
      <c r="MFE742" s="31"/>
      <c r="MFF742" s="31"/>
      <c r="MFG742" s="31"/>
      <c r="MFH742" s="31"/>
      <c r="MFI742" s="31"/>
      <c r="MFJ742" s="31"/>
      <c r="MFK742" s="31"/>
      <c r="MFL742" s="31"/>
      <c r="MFM742" s="31"/>
      <c r="MFN742" s="31"/>
      <c r="MFO742" s="31"/>
      <c r="MFP742" s="31"/>
      <c r="MFQ742" s="31"/>
      <c r="MFR742" s="31"/>
      <c r="MFS742" s="31"/>
      <c r="MFT742" s="31"/>
      <c r="MFU742" s="31"/>
      <c r="MFV742" s="31"/>
      <c r="MFW742" s="31"/>
      <c r="MFX742" s="31"/>
      <c r="MFY742" s="31"/>
      <c r="MFZ742" s="31"/>
      <c r="MGA742" s="31"/>
      <c r="MGB742" s="31"/>
      <c r="MGC742" s="31"/>
      <c r="MGD742" s="31"/>
      <c r="MGE742" s="31"/>
      <c r="MGF742" s="31"/>
      <c r="MGG742" s="31"/>
      <c r="MGH742" s="31"/>
      <c r="MGI742" s="31"/>
      <c r="MGJ742" s="31"/>
      <c r="MGK742" s="31"/>
      <c r="MGL742" s="31"/>
      <c r="MGM742" s="31"/>
      <c r="MGN742" s="31"/>
      <c r="MGO742" s="31"/>
      <c r="MGP742" s="31"/>
      <c r="MGQ742" s="31"/>
      <c r="MGR742" s="31"/>
      <c r="MGS742" s="31"/>
      <c r="MGT742" s="31"/>
      <c r="MGU742" s="31"/>
      <c r="MGV742" s="31"/>
      <c r="MGW742" s="31"/>
      <c r="MGX742" s="31"/>
      <c r="MGY742" s="31"/>
      <c r="MGZ742" s="31"/>
      <c r="MHA742" s="31"/>
      <c r="MHB742" s="31"/>
      <c r="MHC742" s="31"/>
      <c r="MHD742" s="31"/>
      <c r="MHE742" s="31"/>
      <c r="MHF742" s="31"/>
      <c r="MHG742" s="31"/>
      <c r="MHH742" s="31"/>
      <c r="MHI742" s="31"/>
      <c r="MHJ742" s="31"/>
      <c r="MHK742" s="31"/>
      <c r="MHL742" s="31"/>
      <c r="MHM742" s="31"/>
      <c r="MHN742" s="31"/>
      <c r="MHO742" s="31"/>
      <c r="MHP742" s="31"/>
      <c r="MHQ742" s="31"/>
      <c r="MHR742" s="31"/>
      <c r="MHS742" s="31"/>
      <c r="MHT742" s="31"/>
      <c r="MHU742" s="31"/>
      <c r="MHV742" s="31"/>
      <c r="MHW742" s="31"/>
      <c r="MHX742" s="31"/>
      <c r="MHY742" s="31"/>
      <c r="MHZ742" s="31"/>
      <c r="MIA742" s="31"/>
      <c r="MIB742" s="31"/>
      <c r="MIC742" s="31"/>
      <c r="MID742" s="31"/>
      <c r="MIE742" s="31"/>
      <c r="MIF742" s="31"/>
      <c r="MIG742" s="31"/>
      <c r="MIH742" s="31"/>
      <c r="MII742" s="31"/>
      <c r="MIJ742" s="31"/>
      <c r="MIK742" s="31"/>
      <c r="MIL742" s="31"/>
      <c r="MIM742" s="31"/>
      <c r="MIN742" s="31"/>
      <c r="MIO742" s="31"/>
      <c r="MIP742" s="31"/>
      <c r="MIQ742" s="31"/>
      <c r="MIR742" s="31"/>
      <c r="MIS742" s="31"/>
      <c r="MIT742" s="31"/>
      <c r="MIU742" s="31"/>
      <c r="MIV742" s="31"/>
      <c r="MIW742" s="31"/>
      <c r="MIX742" s="31"/>
      <c r="MIY742" s="31"/>
      <c r="MIZ742" s="31"/>
      <c r="MJA742" s="31"/>
      <c r="MJB742" s="31"/>
      <c r="MJC742" s="31"/>
      <c r="MJD742" s="31"/>
      <c r="MJE742" s="31"/>
      <c r="MJF742" s="31"/>
      <c r="MJG742" s="31"/>
      <c r="MJH742" s="31"/>
      <c r="MJI742" s="31"/>
      <c r="MJJ742" s="31"/>
      <c r="MJK742" s="31"/>
      <c r="MJL742" s="31"/>
      <c r="MJM742" s="31"/>
      <c r="MJN742" s="31"/>
      <c r="MJO742" s="31"/>
      <c r="MJP742" s="31"/>
      <c r="MJQ742" s="31"/>
      <c r="MJR742" s="31"/>
      <c r="MJS742" s="31"/>
      <c r="MJT742" s="31"/>
      <c r="MJU742" s="31"/>
      <c r="MJV742" s="31"/>
      <c r="MJW742" s="31"/>
      <c r="MJX742" s="31"/>
      <c r="MJY742" s="31"/>
      <c r="MJZ742" s="31"/>
      <c r="MKA742" s="31"/>
      <c r="MKB742" s="31"/>
      <c r="MKC742" s="31"/>
      <c r="MKD742" s="31"/>
      <c r="MKE742" s="31"/>
      <c r="MKF742" s="31"/>
      <c r="MKG742" s="31"/>
      <c r="MKH742" s="31"/>
      <c r="MKI742" s="31"/>
      <c r="MKJ742" s="31"/>
      <c r="MKK742" s="31"/>
      <c r="MKL742" s="31"/>
      <c r="MKM742" s="31"/>
      <c r="MKN742" s="31"/>
      <c r="MKO742" s="31"/>
      <c r="MKP742" s="31"/>
      <c r="MKQ742" s="31"/>
      <c r="MKR742" s="31"/>
      <c r="MKS742" s="31"/>
      <c r="MKT742" s="31"/>
      <c r="MKU742" s="31"/>
      <c r="MKV742" s="31"/>
      <c r="MKW742" s="31"/>
      <c r="MKX742" s="31"/>
      <c r="MKY742" s="31"/>
      <c r="MKZ742" s="31"/>
      <c r="MLA742" s="31"/>
      <c r="MLB742" s="31"/>
      <c r="MLC742" s="31"/>
      <c r="MLD742" s="31"/>
      <c r="MLE742" s="31"/>
      <c r="MLF742" s="31"/>
      <c r="MLG742" s="31"/>
      <c r="MLH742" s="31"/>
      <c r="MLI742" s="31"/>
      <c r="MLJ742" s="31"/>
      <c r="MLK742" s="31"/>
      <c r="MLL742" s="31"/>
      <c r="MLM742" s="31"/>
      <c r="MLN742" s="31"/>
      <c r="MLO742" s="31"/>
      <c r="MLP742" s="31"/>
      <c r="MLQ742" s="31"/>
      <c r="MLR742" s="31"/>
      <c r="MLS742" s="31"/>
      <c r="MLT742" s="31"/>
      <c r="MLU742" s="31"/>
      <c r="MLV742" s="31"/>
      <c r="MLW742" s="31"/>
      <c r="MLX742" s="31"/>
      <c r="MLY742" s="31"/>
      <c r="MLZ742" s="31"/>
      <c r="MMA742" s="31"/>
      <c r="MMB742" s="31"/>
      <c r="MMC742" s="31"/>
      <c r="MMD742" s="31"/>
      <c r="MME742" s="31"/>
      <c r="MMF742" s="31"/>
      <c r="MMG742" s="31"/>
      <c r="MMH742" s="31"/>
      <c r="MMI742" s="31"/>
      <c r="MMJ742" s="31"/>
      <c r="MMK742" s="31"/>
      <c r="MML742" s="31"/>
      <c r="MMM742" s="31"/>
      <c r="MMN742" s="31"/>
      <c r="MMO742" s="31"/>
      <c r="MMP742" s="31"/>
      <c r="MMQ742" s="31"/>
      <c r="MMR742" s="31"/>
      <c r="MMS742" s="31"/>
      <c r="MMT742" s="31"/>
      <c r="MMU742" s="31"/>
      <c r="MMV742" s="31"/>
      <c r="MMW742" s="31"/>
      <c r="MMX742" s="31"/>
      <c r="MMY742" s="31"/>
      <c r="MMZ742" s="31"/>
      <c r="MNA742" s="31"/>
      <c r="MNB742" s="31"/>
      <c r="MNC742" s="31"/>
      <c r="MND742" s="31"/>
      <c r="MNE742" s="31"/>
      <c r="MNF742" s="31"/>
      <c r="MNG742" s="31"/>
      <c r="MNH742" s="31"/>
      <c r="MNI742" s="31"/>
      <c r="MNJ742" s="31"/>
      <c r="MNK742" s="31"/>
      <c r="MNL742" s="31"/>
      <c r="MNM742" s="31"/>
      <c r="MNN742" s="31"/>
      <c r="MNO742" s="31"/>
      <c r="MNP742" s="31"/>
      <c r="MNQ742" s="31"/>
      <c r="MNR742" s="31"/>
      <c r="MNS742" s="31"/>
      <c r="MNT742" s="31"/>
      <c r="MNU742" s="31"/>
      <c r="MNV742" s="31"/>
      <c r="MNW742" s="31"/>
      <c r="MNX742" s="31"/>
      <c r="MNY742" s="31"/>
      <c r="MNZ742" s="31"/>
      <c r="MOA742" s="31"/>
      <c r="MOB742" s="31"/>
      <c r="MOC742" s="31"/>
      <c r="MOD742" s="31"/>
      <c r="MOE742" s="31"/>
      <c r="MOF742" s="31"/>
      <c r="MOG742" s="31"/>
      <c r="MOH742" s="31"/>
      <c r="MOI742" s="31"/>
      <c r="MOJ742" s="31"/>
      <c r="MOK742" s="31"/>
      <c r="MOL742" s="31"/>
      <c r="MOM742" s="31"/>
      <c r="MON742" s="31"/>
      <c r="MOO742" s="31"/>
      <c r="MOP742" s="31"/>
      <c r="MOQ742" s="31"/>
      <c r="MOR742" s="31"/>
      <c r="MOS742" s="31"/>
      <c r="MOT742" s="31"/>
      <c r="MOU742" s="31"/>
      <c r="MOV742" s="31"/>
      <c r="MOW742" s="31"/>
      <c r="MOX742" s="31"/>
      <c r="MOY742" s="31"/>
      <c r="MOZ742" s="31"/>
      <c r="MPA742" s="31"/>
      <c r="MPB742" s="31"/>
      <c r="MPC742" s="31"/>
      <c r="MPD742" s="31"/>
      <c r="MPE742" s="31"/>
      <c r="MPF742" s="31"/>
      <c r="MPG742" s="31"/>
      <c r="MPH742" s="31"/>
      <c r="MPI742" s="31"/>
      <c r="MPJ742" s="31"/>
      <c r="MPK742" s="31"/>
      <c r="MPL742" s="31"/>
      <c r="MPM742" s="31"/>
      <c r="MPN742" s="31"/>
      <c r="MPO742" s="31"/>
      <c r="MPP742" s="31"/>
      <c r="MPQ742" s="31"/>
      <c r="MPR742" s="31"/>
      <c r="MPS742" s="31"/>
      <c r="MPT742" s="31"/>
      <c r="MPU742" s="31"/>
      <c r="MPV742" s="31"/>
      <c r="MPW742" s="31"/>
      <c r="MPX742" s="31"/>
      <c r="MPY742" s="31"/>
      <c r="MPZ742" s="31"/>
      <c r="MQA742" s="31"/>
      <c r="MQB742" s="31"/>
      <c r="MQC742" s="31"/>
      <c r="MQD742" s="31"/>
      <c r="MQE742" s="31"/>
      <c r="MQF742" s="31"/>
      <c r="MQG742" s="31"/>
      <c r="MQH742" s="31"/>
      <c r="MQI742" s="31"/>
      <c r="MQJ742" s="31"/>
      <c r="MQK742" s="31"/>
      <c r="MQL742" s="31"/>
      <c r="MQM742" s="31"/>
      <c r="MQN742" s="31"/>
      <c r="MQO742" s="31"/>
      <c r="MQP742" s="31"/>
      <c r="MQQ742" s="31"/>
      <c r="MQR742" s="31"/>
      <c r="MQS742" s="31"/>
      <c r="MQT742" s="31"/>
      <c r="MQU742" s="31"/>
      <c r="MQV742" s="31"/>
      <c r="MQW742" s="31"/>
      <c r="MQX742" s="31"/>
      <c r="MQY742" s="31"/>
      <c r="MQZ742" s="31"/>
      <c r="MRA742" s="31"/>
      <c r="MRB742" s="31"/>
      <c r="MRC742" s="31"/>
      <c r="MRD742" s="31"/>
      <c r="MRE742" s="31"/>
      <c r="MRF742" s="31"/>
      <c r="MRG742" s="31"/>
      <c r="MRH742" s="31"/>
      <c r="MRI742" s="31"/>
      <c r="MRJ742" s="31"/>
      <c r="MRK742" s="31"/>
      <c r="MRL742" s="31"/>
      <c r="MRM742" s="31"/>
      <c r="MRN742" s="31"/>
      <c r="MRO742" s="31"/>
      <c r="MRP742" s="31"/>
      <c r="MRQ742" s="31"/>
      <c r="MRR742" s="31"/>
      <c r="MRS742" s="31"/>
      <c r="MRT742" s="31"/>
      <c r="MRU742" s="31"/>
      <c r="MRV742" s="31"/>
      <c r="MRW742" s="31"/>
      <c r="MRX742" s="31"/>
      <c r="MRY742" s="31"/>
      <c r="MRZ742" s="31"/>
      <c r="MSA742" s="31"/>
      <c r="MSB742" s="31"/>
      <c r="MSC742" s="31"/>
      <c r="MSD742" s="31"/>
      <c r="MSE742" s="31"/>
      <c r="MSF742" s="31"/>
      <c r="MSG742" s="31"/>
      <c r="MSH742" s="31"/>
      <c r="MSI742" s="31"/>
      <c r="MSJ742" s="31"/>
      <c r="MSK742" s="31"/>
      <c r="MSL742" s="31"/>
      <c r="MSM742" s="31"/>
      <c r="MSN742" s="31"/>
      <c r="MSO742" s="31"/>
      <c r="MSP742" s="31"/>
      <c r="MSQ742" s="31"/>
      <c r="MSR742" s="31"/>
      <c r="MSS742" s="31"/>
      <c r="MST742" s="31"/>
      <c r="MSU742" s="31"/>
      <c r="MSV742" s="31"/>
      <c r="MSW742" s="31"/>
      <c r="MSX742" s="31"/>
      <c r="MSY742" s="31"/>
      <c r="MSZ742" s="31"/>
      <c r="MTA742" s="31"/>
      <c r="MTB742" s="31"/>
      <c r="MTC742" s="31"/>
      <c r="MTD742" s="31"/>
      <c r="MTE742" s="31"/>
      <c r="MTF742" s="31"/>
      <c r="MTG742" s="31"/>
      <c r="MTH742" s="31"/>
      <c r="MTI742" s="31"/>
      <c r="MTJ742" s="31"/>
      <c r="MTK742" s="31"/>
      <c r="MTL742" s="31"/>
      <c r="MTM742" s="31"/>
      <c r="MTN742" s="31"/>
      <c r="MTO742" s="31"/>
      <c r="MTP742" s="31"/>
      <c r="MTQ742" s="31"/>
      <c r="MTR742" s="31"/>
      <c r="MTS742" s="31"/>
      <c r="MTT742" s="31"/>
      <c r="MTU742" s="31"/>
      <c r="MTV742" s="31"/>
      <c r="MTW742" s="31"/>
      <c r="MTX742" s="31"/>
      <c r="MTY742" s="31"/>
      <c r="MTZ742" s="31"/>
      <c r="MUA742" s="31"/>
      <c r="MUB742" s="31"/>
      <c r="MUC742" s="31"/>
      <c r="MUD742" s="31"/>
      <c r="MUE742" s="31"/>
      <c r="MUF742" s="31"/>
      <c r="MUG742" s="31"/>
      <c r="MUH742" s="31"/>
      <c r="MUI742" s="31"/>
      <c r="MUJ742" s="31"/>
      <c r="MUK742" s="31"/>
      <c r="MUL742" s="31"/>
      <c r="MUM742" s="31"/>
      <c r="MUN742" s="31"/>
      <c r="MUO742" s="31"/>
      <c r="MUP742" s="31"/>
      <c r="MUQ742" s="31"/>
      <c r="MUR742" s="31"/>
      <c r="MUS742" s="31"/>
      <c r="MUT742" s="31"/>
      <c r="MUU742" s="31"/>
      <c r="MUV742" s="31"/>
      <c r="MUW742" s="31"/>
      <c r="MUX742" s="31"/>
      <c r="MUY742" s="31"/>
      <c r="MUZ742" s="31"/>
      <c r="MVA742" s="31"/>
      <c r="MVB742" s="31"/>
      <c r="MVC742" s="31"/>
      <c r="MVD742" s="31"/>
      <c r="MVE742" s="31"/>
      <c r="MVF742" s="31"/>
      <c r="MVG742" s="31"/>
      <c r="MVH742" s="31"/>
      <c r="MVI742" s="31"/>
      <c r="MVJ742" s="31"/>
      <c r="MVK742" s="31"/>
      <c r="MVL742" s="31"/>
      <c r="MVM742" s="31"/>
      <c r="MVN742" s="31"/>
      <c r="MVO742" s="31"/>
      <c r="MVP742" s="31"/>
      <c r="MVQ742" s="31"/>
      <c r="MVR742" s="31"/>
      <c r="MVS742" s="31"/>
      <c r="MVT742" s="31"/>
      <c r="MVU742" s="31"/>
      <c r="MVV742" s="31"/>
      <c r="MVW742" s="31"/>
      <c r="MVX742" s="31"/>
      <c r="MVY742" s="31"/>
      <c r="MVZ742" s="31"/>
      <c r="MWA742" s="31"/>
      <c r="MWB742" s="31"/>
      <c r="MWC742" s="31"/>
      <c r="MWD742" s="31"/>
      <c r="MWE742" s="31"/>
      <c r="MWF742" s="31"/>
      <c r="MWG742" s="31"/>
      <c r="MWH742" s="31"/>
      <c r="MWI742" s="31"/>
      <c r="MWJ742" s="31"/>
      <c r="MWK742" s="31"/>
      <c r="MWL742" s="31"/>
      <c r="MWM742" s="31"/>
      <c r="MWN742" s="31"/>
      <c r="MWO742" s="31"/>
      <c r="MWP742" s="31"/>
      <c r="MWQ742" s="31"/>
      <c r="MWR742" s="31"/>
      <c r="MWS742" s="31"/>
      <c r="MWT742" s="31"/>
      <c r="MWU742" s="31"/>
      <c r="MWV742" s="31"/>
      <c r="MWW742" s="31"/>
      <c r="MWX742" s="31"/>
      <c r="MWY742" s="31"/>
      <c r="MWZ742" s="31"/>
      <c r="MXA742" s="31"/>
      <c r="MXB742" s="31"/>
      <c r="MXC742" s="31"/>
      <c r="MXD742" s="31"/>
      <c r="MXE742" s="31"/>
      <c r="MXF742" s="31"/>
      <c r="MXG742" s="31"/>
      <c r="MXH742" s="31"/>
      <c r="MXI742" s="31"/>
      <c r="MXJ742" s="31"/>
      <c r="MXK742" s="31"/>
      <c r="MXL742" s="31"/>
      <c r="MXM742" s="31"/>
      <c r="MXN742" s="31"/>
      <c r="MXO742" s="31"/>
      <c r="MXP742" s="31"/>
      <c r="MXQ742" s="31"/>
      <c r="MXR742" s="31"/>
      <c r="MXS742" s="31"/>
      <c r="MXT742" s="31"/>
      <c r="MXU742" s="31"/>
      <c r="MXV742" s="31"/>
      <c r="MXW742" s="31"/>
      <c r="MXX742" s="31"/>
      <c r="MXY742" s="31"/>
      <c r="MXZ742" s="31"/>
      <c r="MYA742" s="31"/>
      <c r="MYB742" s="31"/>
      <c r="MYC742" s="31"/>
      <c r="MYD742" s="31"/>
      <c r="MYE742" s="31"/>
      <c r="MYF742" s="31"/>
      <c r="MYG742" s="31"/>
      <c r="MYH742" s="31"/>
      <c r="MYI742" s="31"/>
      <c r="MYJ742" s="31"/>
      <c r="MYK742" s="31"/>
      <c r="MYL742" s="31"/>
      <c r="MYM742" s="31"/>
      <c r="MYN742" s="31"/>
      <c r="MYO742" s="31"/>
      <c r="MYP742" s="31"/>
      <c r="MYQ742" s="31"/>
      <c r="MYR742" s="31"/>
      <c r="MYS742" s="31"/>
      <c r="MYT742" s="31"/>
      <c r="MYU742" s="31"/>
      <c r="MYV742" s="31"/>
      <c r="MYW742" s="31"/>
      <c r="MYX742" s="31"/>
      <c r="MYY742" s="31"/>
      <c r="MYZ742" s="31"/>
      <c r="MZA742" s="31"/>
      <c r="MZB742" s="31"/>
      <c r="MZC742" s="31"/>
      <c r="MZD742" s="31"/>
      <c r="MZE742" s="31"/>
      <c r="MZF742" s="31"/>
      <c r="MZG742" s="31"/>
      <c r="MZH742" s="31"/>
      <c r="MZI742" s="31"/>
      <c r="MZJ742" s="31"/>
      <c r="MZK742" s="31"/>
      <c r="MZL742" s="31"/>
      <c r="MZM742" s="31"/>
      <c r="MZN742" s="31"/>
      <c r="MZO742" s="31"/>
      <c r="MZP742" s="31"/>
      <c r="MZQ742" s="31"/>
      <c r="MZR742" s="31"/>
      <c r="MZS742" s="31"/>
      <c r="MZT742" s="31"/>
      <c r="MZU742" s="31"/>
      <c r="MZV742" s="31"/>
      <c r="MZW742" s="31"/>
      <c r="MZX742" s="31"/>
      <c r="MZY742" s="31"/>
      <c r="MZZ742" s="31"/>
      <c r="NAA742" s="31"/>
      <c r="NAB742" s="31"/>
      <c r="NAC742" s="31"/>
      <c r="NAD742" s="31"/>
      <c r="NAE742" s="31"/>
      <c r="NAF742" s="31"/>
      <c r="NAG742" s="31"/>
      <c r="NAH742" s="31"/>
      <c r="NAI742" s="31"/>
      <c r="NAJ742" s="31"/>
      <c r="NAK742" s="31"/>
      <c r="NAL742" s="31"/>
      <c r="NAM742" s="31"/>
      <c r="NAN742" s="31"/>
      <c r="NAO742" s="31"/>
      <c r="NAP742" s="31"/>
      <c r="NAQ742" s="31"/>
      <c r="NAR742" s="31"/>
      <c r="NAS742" s="31"/>
      <c r="NAT742" s="31"/>
      <c r="NAU742" s="31"/>
      <c r="NAV742" s="31"/>
      <c r="NAW742" s="31"/>
      <c r="NAX742" s="31"/>
      <c r="NAY742" s="31"/>
      <c r="NAZ742" s="31"/>
      <c r="NBA742" s="31"/>
      <c r="NBB742" s="31"/>
      <c r="NBC742" s="31"/>
      <c r="NBD742" s="31"/>
      <c r="NBE742" s="31"/>
      <c r="NBF742" s="31"/>
      <c r="NBG742" s="31"/>
      <c r="NBH742" s="31"/>
      <c r="NBI742" s="31"/>
      <c r="NBJ742" s="31"/>
      <c r="NBK742" s="31"/>
      <c r="NBL742" s="31"/>
      <c r="NBM742" s="31"/>
      <c r="NBN742" s="31"/>
      <c r="NBO742" s="31"/>
      <c r="NBP742" s="31"/>
      <c r="NBQ742" s="31"/>
      <c r="NBR742" s="31"/>
      <c r="NBS742" s="31"/>
      <c r="NBT742" s="31"/>
      <c r="NBU742" s="31"/>
      <c r="NBV742" s="31"/>
      <c r="NBW742" s="31"/>
      <c r="NBX742" s="31"/>
      <c r="NBY742" s="31"/>
      <c r="NBZ742" s="31"/>
      <c r="NCA742" s="31"/>
      <c r="NCB742" s="31"/>
      <c r="NCC742" s="31"/>
      <c r="NCD742" s="31"/>
      <c r="NCE742" s="31"/>
      <c r="NCF742" s="31"/>
      <c r="NCG742" s="31"/>
      <c r="NCH742" s="31"/>
      <c r="NCI742" s="31"/>
      <c r="NCJ742" s="31"/>
      <c r="NCK742" s="31"/>
      <c r="NCL742" s="31"/>
      <c r="NCM742" s="31"/>
      <c r="NCN742" s="31"/>
      <c r="NCO742" s="31"/>
      <c r="NCP742" s="31"/>
      <c r="NCQ742" s="31"/>
      <c r="NCR742" s="31"/>
      <c r="NCS742" s="31"/>
      <c r="NCT742" s="31"/>
      <c r="NCU742" s="31"/>
      <c r="NCV742" s="31"/>
      <c r="NCW742" s="31"/>
      <c r="NCX742" s="31"/>
      <c r="NCY742" s="31"/>
      <c r="NCZ742" s="31"/>
      <c r="NDA742" s="31"/>
      <c r="NDB742" s="31"/>
      <c r="NDC742" s="31"/>
      <c r="NDD742" s="31"/>
      <c r="NDE742" s="31"/>
      <c r="NDF742" s="31"/>
      <c r="NDG742" s="31"/>
      <c r="NDH742" s="31"/>
      <c r="NDI742" s="31"/>
      <c r="NDJ742" s="31"/>
      <c r="NDK742" s="31"/>
      <c r="NDL742" s="31"/>
      <c r="NDM742" s="31"/>
      <c r="NDN742" s="31"/>
      <c r="NDO742" s="31"/>
      <c r="NDP742" s="31"/>
      <c r="NDQ742" s="31"/>
      <c r="NDR742" s="31"/>
      <c r="NDS742" s="31"/>
      <c r="NDT742" s="31"/>
      <c r="NDU742" s="31"/>
      <c r="NDV742" s="31"/>
      <c r="NDW742" s="31"/>
      <c r="NDX742" s="31"/>
      <c r="NDY742" s="31"/>
      <c r="NDZ742" s="31"/>
      <c r="NEA742" s="31"/>
      <c r="NEB742" s="31"/>
      <c r="NEC742" s="31"/>
      <c r="NED742" s="31"/>
      <c r="NEE742" s="31"/>
      <c r="NEF742" s="31"/>
      <c r="NEG742" s="31"/>
      <c r="NEH742" s="31"/>
      <c r="NEI742" s="31"/>
      <c r="NEJ742" s="31"/>
      <c r="NEK742" s="31"/>
      <c r="NEL742" s="31"/>
      <c r="NEM742" s="31"/>
      <c r="NEN742" s="31"/>
      <c r="NEO742" s="31"/>
      <c r="NEP742" s="31"/>
      <c r="NEQ742" s="31"/>
      <c r="NER742" s="31"/>
      <c r="NES742" s="31"/>
      <c r="NET742" s="31"/>
      <c r="NEU742" s="31"/>
      <c r="NEV742" s="31"/>
      <c r="NEW742" s="31"/>
      <c r="NEX742" s="31"/>
      <c r="NEY742" s="31"/>
      <c r="NEZ742" s="31"/>
      <c r="NFA742" s="31"/>
      <c r="NFB742" s="31"/>
      <c r="NFC742" s="31"/>
      <c r="NFD742" s="31"/>
      <c r="NFE742" s="31"/>
      <c r="NFF742" s="31"/>
      <c r="NFG742" s="31"/>
      <c r="NFH742" s="31"/>
      <c r="NFI742" s="31"/>
      <c r="NFJ742" s="31"/>
      <c r="NFK742" s="31"/>
      <c r="NFL742" s="31"/>
      <c r="NFM742" s="31"/>
      <c r="NFN742" s="31"/>
      <c r="NFO742" s="31"/>
      <c r="NFP742" s="31"/>
      <c r="NFQ742" s="31"/>
      <c r="NFR742" s="31"/>
      <c r="NFS742" s="31"/>
      <c r="NFT742" s="31"/>
      <c r="NFU742" s="31"/>
      <c r="NFV742" s="31"/>
      <c r="NFW742" s="31"/>
      <c r="NFX742" s="31"/>
      <c r="NFY742" s="31"/>
      <c r="NFZ742" s="31"/>
      <c r="NGA742" s="31"/>
      <c r="NGB742" s="31"/>
      <c r="NGC742" s="31"/>
      <c r="NGD742" s="31"/>
      <c r="NGE742" s="31"/>
      <c r="NGF742" s="31"/>
      <c r="NGG742" s="31"/>
      <c r="NGH742" s="31"/>
      <c r="NGI742" s="31"/>
      <c r="NGJ742" s="31"/>
      <c r="NGK742" s="31"/>
      <c r="NGL742" s="31"/>
      <c r="NGM742" s="31"/>
      <c r="NGN742" s="31"/>
      <c r="NGO742" s="31"/>
      <c r="NGP742" s="31"/>
      <c r="NGQ742" s="31"/>
      <c r="NGR742" s="31"/>
      <c r="NGS742" s="31"/>
      <c r="NGT742" s="31"/>
      <c r="NGU742" s="31"/>
      <c r="NGV742" s="31"/>
      <c r="NGW742" s="31"/>
      <c r="NGX742" s="31"/>
      <c r="NGY742" s="31"/>
      <c r="NGZ742" s="31"/>
      <c r="NHA742" s="31"/>
      <c r="NHB742" s="31"/>
      <c r="NHC742" s="31"/>
      <c r="NHD742" s="31"/>
      <c r="NHE742" s="31"/>
      <c r="NHF742" s="31"/>
      <c r="NHG742" s="31"/>
      <c r="NHH742" s="31"/>
      <c r="NHI742" s="31"/>
      <c r="NHJ742" s="31"/>
      <c r="NHK742" s="31"/>
      <c r="NHL742" s="31"/>
      <c r="NHM742" s="31"/>
      <c r="NHN742" s="31"/>
      <c r="NHO742" s="31"/>
      <c r="NHP742" s="31"/>
      <c r="NHQ742" s="31"/>
      <c r="NHR742" s="31"/>
      <c r="NHS742" s="31"/>
      <c r="NHT742" s="31"/>
      <c r="NHU742" s="31"/>
      <c r="NHV742" s="31"/>
      <c r="NHW742" s="31"/>
      <c r="NHX742" s="31"/>
      <c r="NHY742" s="31"/>
      <c r="NHZ742" s="31"/>
      <c r="NIA742" s="31"/>
      <c r="NIB742" s="31"/>
      <c r="NIC742" s="31"/>
      <c r="NID742" s="31"/>
      <c r="NIE742" s="31"/>
      <c r="NIF742" s="31"/>
      <c r="NIG742" s="31"/>
      <c r="NIH742" s="31"/>
      <c r="NII742" s="31"/>
      <c r="NIJ742" s="31"/>
      <c r="NIK742" s="31"/>
      <c r="NIL742" s="31"/>
      <c r="NIM742" s="31"/>
      <c r="NIN742" s="31"/>
      <c r="NIO742" s="31"/>
      <c r="NIP742" s="31"/>
      <c r="NIQ742" s="31"/>
      <c r="NIR742" s="31"/>
      <c r="NIS742" s="31"/>
      <c r="NIT742" s="31"/>
      <c r="NIU742" s="31"/>
      <c r="NIV742" s="31"/>
      <c r="NIW742" s="31"/>
      <c r="NIX742" s="31"/>
      <c r="NIY742" s="31"/>
      <c r="NIZ742" s="31"/>
      <c r="NJA742" s="31"/>
      <c r="NJB742" s="31"/>
      <c r="NJC742" s="31"/>
      <c r="NJD742" s="31"/>
      <c r="NJE742" s="31"/>
      <c r="NJF742" s="31"/>
      <c r="NJG742" s="31"/>
      <c r="NJH742" s="31"/>
      <c r="NJI742" s="31"/>
      <c r="NJJ742" s="31"/>
      <c r="NJK742" s="31"/>
      <c r="NJL742" s="31"/>
      <c r="NJM742" s="31"/>
      <c r="NJN742" s="31"/>
      <c r="NJO742" s="31"/>
      <c r="NJP742" s="31"/>
      <c r="NJQ742" s="31"/>
      <c r="NJR742" s="31"/>
      <c r="NJS742" s="31"/>
      <c r="NJT742" s="31"/>
      <c r="NJU742" s="31"/>
      <c r="NJV742" s="31"/>
      <c r="NJW742" s="31"/>
      <c r="NJX742" s="31"/>
      <c r="NJY742" s="31"/>
      <c r="NJZ742" s="31"/>
      <c r="NKA742" s="31"/>
      <c r="NKB742" s="31"/>
      <c r="NKC742" s="31"/>
      <c r="NKD742" s="31"/>
      <c r="NKE742" s="31"/>
      <c r="NKF742" s="31"/>
      <c r="NKG742" s="31"/>
      <c r="NKH742" s="31"/>
      <c r="NKI742" s="31"/>
      <c r="NKJ742" s="31"/>
      <c r="NKK742" s="31"/>
      <c r="NKL742" s="31"/>
      <c r="NKM742" s="31"/>
      <c r="NKN742" s="31"/>
      <c r="NKO742" s="31"/>
      <c r="NKP742" s="31"/>
      <c r="NKQ742" s="31"/>
      <c r="NKR742" s="31"/>
      <c r="NKS742" s="31"/>
      <c r="NKT742" s="31"/>
      <c r="NKU742" s="31"/>
      <c r="NKV742" s="31"/>
      <c r="NKW742" s="31"/>
      <c r="NKX742" s="31"/>
      <c r="NKY742" s="31"/>
      <c r="NKZ742" s="31"/>
      <c r="NLA742" s="31"/>
      <c r="NLB742" s="31"/>
      <c r="NLC742" s="31"/>
      <c r="NLD742" s="31"/>
      <c r="NLE742" s="31"/>
      <c r="NLF742" s="31"/>
      <c r="NLG742" s="31"/>
      <c r="NLH742" s="31"/>
      <c r="NLI742" s="31"/>
      <c r="NLJ742" s="31"/>
      <c r="NLK742" s="31"/>
      <c r="NLL742" s="31"/>
      <c r="NLM742" s="31"/>
      <c r="NLN742" s="31"/>
      <c r="NLO742" s="31"/>
      <c r="NLP742" s="31"/>
      <c r="NLQ742" s="31"/>
      <c r="NLR742" s="31"/>
      <c r="NLS742" s="31"/>
      <c r="NLT742" s="31"/>
      <c r="NLU742" s="31"/>
      <c r="NLV742" s="31"/>
      <c r="NLW742" s="31"/>
      <c r="NLX742" s="31"/>
      <c r="NLY742" s="31"/>
      <c r="NLZ742" s="31"/>
      <c r="NMA742" s="31"/>
      <c r="NMB742" s="31"/>
      <c r="NMC742" s="31"/>
      <c r="NMD742" s="31"/>
      <c r="NME742" s="31"/>
      <c r="NMF742" s="31"/>
      <c r="NMG742" s="31"/>
      <c r="NMH742" s="31"/>
      <c r="NMI742" s="31"/>
      <c r="NMJ742" s="31"/>
      <c r="NMK742" s="31"/>
      <c r="NML742" s="31"/>
      <c r="NMM742" s="31"/>
      <c r="NMN742" s="31"/>
      <c r="NMO742" s="31"/>
      <c r="NMP742" s="31"/>
      <c r="NMQ742" s="31"/>
      <c r="NMR742" s="31"/>
      <c r="NMS742" s="31"/>
      <c r="NMT742" s="31"/>
      <c r="NMU742" s="31"/>
      <c r="NMV742" s="31"/>
      <c r="NMW742" s="31"/>
      <c r="NMX742" s="31"/>
      <c r="NMY742" s="31"/>
      <c r="NMZ742" s="31"/>
      <c r="NNA742" s="31"/>
      <c r="NNB742" s="31"/>
      <c r="NNC742" s="31"/>
      <c r="NND742" s="31"/>
      <c r="NNE742" s="31"/>
      <c r="NNF742" s="31"/>
      <c r="NNG742" s="31"/>
      <c r="NNH742" s="31"/>
      <c r="NNI742" s="31"/>
      <c r="NNJ742" s="31"/>
      <c r="NNK742" s="31"/>
      <c r="NNL742" s="31"/>
      <c r="NNM742" s="31"/>
      <c r="NNN742" s="31"/>
      <c r="NNO742" s="31"/>
      <c r="NNP742" s="31"/>
      <c r="NNQ742" s="31"/>
      <c r="NNR742" s="31"/>
      <c r="NNS742" s="31"/>
      <c r="NNT742" s="31"/>
      <c r="NNU742" s="31"/>
      <c r="NNV742" s="31"/>
      <c r="NNW742" s="31"/>
      <c r="NNX742" s="31"/>
      <c r="NNY742" s="31"/>
      <c r="NNZ742" s="31"/>
      <c r="NOA742" s="31"/>
      <c r="NOB742" s="31"/>
      <c r="NOC742" s="31"/>
      <c r="NOD742" s="31"/>
      <c r="NOE742" s="31"/>
      <c r="NOF742" s="31"/>
      <c r="NOG742" s="31"/>
      <c r="NOH742" s="31"/>
      <c r="NOI742" s="31"/>
      <c r="NOJ742" s="31"/>
      <c r="NOK742" s="31"/>
      <c r="NOL742" s="31"/>
      <c r="NOM742" s="31"/>
      <c r="NON742" s="31"/>
      <c r="NOO742" s="31"/>
      <c r="NOP742" s="31"/>
      <c r="NOQ742" s="31"/>
      <c r="NOR742" s="31"/>
      <c r="NOS742" s="31"/>
      <c r="NOT742" s="31"/>
      <c r="NOU742" s="31"/>
      <c r="NOV742" s="31"/>
      <c r="NOW742" s="31"/>
      <c r="NOX742" s="31"/>
      <c r="NOY742" s="31"/>
      <c r="NOZ742" s="31"/>
      <c r="NPA742" s="31"/>
      <c r="NPB742" s="31"/>
      <c r="NPC742" s="31"/>
      <c r="NPD742" s="31"/>
      <c r="NPE742" s="31"/>
      <c r="NPF742" s="31"/>
      <c r="NPG742" s="31"/>
      <c r="NPH742" s="31"/>
      <c r="NPI742" s="31"/>
      <c r="NPJ742" s="31"/>
      <c r="NPK742" s="31"/>
      <c r="NPL742" s="31"/>
      <c r="NPM742" s="31"/>
      <c r="NPN742" s="31"/>
      <c r="NPO742" s="31"/>
      <c r="NPP742" s="31"/>
      <c r="NPQ742" s="31"/>
      <c r="NPR742" s="31"/>
      <c r="NPS742" s="31"/>
      <c r="NPT742" s="31"/>
      <c r="NPU742" s="31"/>
      <c r="NPV742" s="31"/>
      <c r="NPW742" s="31"/>
      <c r="NPX742" s="31"/>
      <c r="NPY742" s="31"/>
      <c r="NPZ742" s="31"/>
      <c r="NQA742" s="31"/>
      <c r="NQB742" s="31"/>
      <c r="NQC742" s="31"/>
      <c r="NQD742" s="31"/>
      <c r="NQE742" s="31"/>
      <c r="NQF742" s="31"/>
      <c r="NQG742" s="31"/>
      <c r="NQH742" s="31"/>
      <c r="NQI742" s="31"/>
      <c r="NQJ742" s="31"/>
      <c r="NQK742" s="31"/>
      <c r="NQL742" s="31"/>
      <c r="NQM742" s="31"/>
      <c r="NQN742" s="31"/>
      <c r="NQO742" s="31"/>
      <c r="NQP742" s="31"/>
      <c r="NQQ742" s="31"/>
      <c r="NQR742" s="31"/>
      <c r="NQS742" s="31"/>
      <c r="NQT742" s="31"/>
      <c r="NQU742" s="31"/>
      <c r="NQV742" s="31"/>
      <c r="NQW742" s="31"/>
      <c r="NQX742" s="31"/>
      <c r="NQY742" s="31"/>
      <c r="NQZ742" s="31"/>
      <c r="NRA742" s="31"/>
      <c r="NRB742" s="31"/>
      <c r="NRC742" s="31"/>
      <c r="NRD742" s="31"/>
      <c r="NRE742" s="31"/>
      <c r="NRF742" s="31"/>
      <c r="NRG742" s="31"/>
      <c r="NRH742" s="31"/>
      <c r="NRI742" s="31"/>
      <c r="NRJ742" s="31"/>
      <c r="NRK742" s="31"/>
      <c r="NRL742" s="31"/>
      <c r="NRM742" s="31"/>
      <c r="NRN742" s="31"/>
      <c r="NRO742" s="31"/>
      <c r="NRP742" s="31"/>
      <c r="NRQ742" s="31"/>
      <c r="NRR742" s="31"/>
      <c r="NRS742" s="31"/>
      <c r="NRT742" s="31"/>
      <c r="NRU742" s="31"/>
      <c r="NRV742" s="31"/>
      <c r="NRW742" s="31"/>
      <c r="NRX742" s="31"/>
      <c r="NRY742" s="31"/>
      <c r="NRZ742" s="31"/>
      <c r="NSA742" s="31"/>
      <c r="NSB742" s="31"/>
      <c r="NSC742" s="31"/>
      <c r="NSD742" s="31"/>
      <c r="NSE742" s="31"/>
      <c r="NSF742" s="31"/>
      <c r="NSG742" s="31"/>
      <c r="NSH742" s="31"/>
      <c r="NSI742" s="31"/>
      <c r="NSJ742" s="31"/>
      <c r="NSK742" s="31"/>
      <c r="NSL742" s="31"/>
      <c r="NSM742" s="31"/>
      <c r="NSN742" s="31"/>
      <c r="NSO742" s="31"/>
      <c r="NSP742" s="31"/>
      <c r="NSQ742" s="31"/>
      <c r="NSR742" s="31"/>
      <c r="NSS742" s="31"/>
      <c r="NST742" s="31"/>
      <c r="NSU742" s="31"/>
      <c r="NSV742" s="31"/>
      <c r="NSW742" s="31"/>
      <c r="NSX742" s="31"/>
      <c r="NSY742" s="31"/>
      <c r="NSZ742" s="31"/>
      <c r="NTA742" s="31"/>
      <c r="NTB742" s="31"/>
      <c r="NTC742" s="31"/>
      <c r="NTD742" s="31"/>
      <c r="NTE742" s="31"/>
      <c r="NTF742" s="31"/>
      <c r="NTG742" s="31"/>
      <c r="NTH742" s="31"/>
      <c r="NTI742" s="31"/>
      <c r="NTJ742" s="31"/>
      <c r="NTK742" s="31"/>
      <c r="NTL742" s="31"/>
      <c r="NTM742" s="31"/>
      <c r="NTN742" s="31"/>
      <c r="NTO742" s="31"/>
      <c r="NTP742" s="31"/>
      <c r="NTQ742" s="31"/>
      <c r="NTR742" s="31"/>
      <c r="NTS742" s="31"/>
      <c r="NTT742" s="31"/>
      <c r="NTU742" s="31"/>
      <c r="NTV742" s="31"/>
      <c r="NTW742" s="31"/>
      <c r="NTX742" s="31"/>
      <c r="NTY742" s="31"/>
      <c r="NTZ742" s="31"/>
      <c r="NUA742" s="31"/>
      <c r="NUB742" s="31"/>
      <c r="NUC742" s="31"/>
      <c r="NUD742" s="31"/>
      <c r="NUE742" s="31"/>
      <c r="NUF742" s="31"/>
      <c r="NUG742" s="31"/>
      <c r="NUH742" s="31"/>
      <c r="NUI742" s="31"/>
      <c r="NUJ742" s="31"/>
      <c r="NUK742" s="31"/>
      <c r="NUL742" s="31"/>
      <c r="NUM742" s="31"/>
      <c r="NUN742" s="31"/>
      <c r="NUO742" s="31"/>
      <c r="NUP742" s="31"/>
      <c r="NUQ742" s="31"/>
      <c r="NUR742" s="31"/>
      <c r="NUS742" s="31"/>
      <c r="NUT742" s="31"/>
      <c r="NUU742" s="31"/>
      <c r="NUV742" s="31"/>
      <c r="NUW742" s="31"/>
      <c r="NUX742" s="31"/>
      <c r="NUY742" s="31"/>
      <c r="NUZ742" s="31"/>
      <c r="NVA742" s="31"/>
      <c r="NVB742" s="31"/>
      <c r="NVC742" s="31"/>
      <c r="NVD742" s="31"/>
      <c r="NVE742" s="31"/>
      <c r="NVF742" s="31"/>
      <c r="NVG742" s="31"/>
      <c r="NVH742" s="31"/>
      <c r="NVI742" s="31"/>
      <c r="NVJ742" s="31"/>
      <c r="NVK742" s="31"/>
      <c r="NVL742" s="31"/>
      <c r="NVM742" s="31"/>
      <c r="NVN742" s="31"/>
      <c r="NVO742" s="31"/>
      <c r="NVP742" s="31"/>
      <c r="NVQ742" s="31"/>
      <c r="NVR742" s="31"/>
      <c r="NVS742" s="31"/>
      <c r="NVT742" s="31"/>
      <c r="NVU742" s="31"/>
      <c r="NVV742" s="31"/>
      <c r="NVW742" s="31"/>
      <c r="NVX742" s="31"/>
      <c r="NVY742" s="31"/>
      <c r="NVZ742" s="31"/>
      <c r="NWA742" s="31"/>
      <c r="NWB742" s="31"/>
      <c r="NWC742" s="31"/>
      <c r="NWD742" s="31"/>
      <c r="NWE742" s="31"/>
      <c r="NWF742" s="31"/>
      <c r="NWG742" s="31"/>
      <c r="NWH742" s="31"/>
      <c r="NWI742" s="31"/>
      <c r="NWJ742" s="31"/>
      <c r="NWK742" s="31"/>
      <c r="NWL742" s="31"/>
      <c r="NWM742" s="31"/>
      <c r="NWN742" s="31"/>
      <c r="NWO742" s="31"/>
      <c r="NWP742" s="31"/>
      <c r="NWQ742" s="31"/>
      <c r="NWR742" s="31"/>
      <c r="NWS742" s="31"/>
      <c r="NWT742" s="31"/>
      <c r="NWU742" s="31"/>
      <c r="NWV742" s="31"/>
      <c r="NWW742" s="31"/>
      <c r="NWX742" s="31"/>
      <c r="NWY742" s="31"/>
      <c r="NWZ742" s="31"/>
      <c r="NXA742" s="31"/>
      <c r="NXB742" s="31"/>
      <c r="NXC742" s="31"/>
      <c r="NXD742" s="31"/>
      <c r="NXE742" s="31"/>
      <c r="NXF742" s="31"/>
      <c r="NXG742" s="31"/>
      <c r="NXH742" s="31"/>
      <c r="NXI742" s="31"/>
      <c r="NXJ742" s="31"/>
      <c r="NXK742" s="31"/>
      <c r="NXL742" s="31"/>
      <c r="NXM742" s="31"/>
      <c r="NXN742" s="31"/>
      <c r="NXO742" s="31"/>
      <c r="NXP742" s="31"/>
      <c r="NXQ742" s="31"/>
      <c r="NXR742" s="31"/>
      <c r="NXS742" s="31"/>
      <c r="NXT742" s="31"/>
      <c r="NXU742" s="31"/>
      <c r="NXV742" s="31"/>
      <c r="NXW742" s="31"/>
      <c r="NXX742" s="31"/>
      <c r="NXY742" s="31"/>
      <c r="NXZ742" s="31"/>
      <c r="NYA742" s="31"/>
      <c r="NYB742" s="31"/>
      <c r="NYC742" s="31"/>
      <c r="NYD742" s="31"/>
      <c r="NYE742" s="31"/>
      <c r="NYF742" s="31"/>
      <c r="NYG742" s="31"/>
      <c r="NYH742" s="31"/>
      <c r="NYI742" s="31"/>
      <c r="NYJ742" s="31"/>
      <c r="NYK742" s="31"/>
      <c r="NYL742" s="31"/>
      <c r="NYM742" s="31"/>
      <c r="NYN742" s="31"/>
      <c r="NYO742" s="31"/>
      <c r="NYP742" s="31"/>
      <c r="NYQ742" s="31"/>
      <c r="NYR742" s="31"/>
      <c r="NYS742" s="31"/>
      <c r="NYT742" s="31"/>
      <c r="NYU742" s="31"/>
      <c r="NYV742" s="31"/>
      <c r="NYW742" s="31"/>
      <c r="NYX742" s="31"/>
      <c r="NYY742" s="31"/>
      <c r="NYZ742" s="31"/>
      <c r="NZA742" s="31"/>
      <c r="NZB742" s="31"/>
      <c r="NZC742" s="31"/>
      <c r="NZD742" s="31"/>
      <c r="NZE742" s="31"/>
      <c r="NZF742" s="31"/>
      <c r="NZG742" s="31"/>
      <c r="NZH742" s="31"/>
      <c r="NZI742" s="31"/>
      <c r="NZJ742" s="31"/>
      <c r="NZK742" s="31"/>
      <c r="NZL742" s="31"/>
      <c r="NZM742" s="31"/>
      <c r="NZN742" s="31"/>
      <c r="NZO742" s="31"/>
      <c r="NZP742" s="31"/>
      <c r="NZQ742" s="31"/>
      <c r="NZR742" s="31"/>
      <c r="NZS742" s="31"/>
      <c r="NZT742" s="31"/>
      <c r="NZU742" s="31"/>
      <c r="NZV742" s="31"/>
      <c r="NZW742" s="31"/>
      <c r="NZX742" s="31"/>
      <c r="NZY742" s="31"/>
      <c r="NZZ742" s="31"/>
      <c r="OAA742" s="31"/>
      <c r="OAB742" s="31"/>
      <c r="OAC742" s="31"/>
      <c r="OAD742" s="31"/>
      <c r="OAE742" s="31"/>
      <c r="OAF742" s="31"/>
      <c r="OAG742" s="31"/>
      <c r="OAH742" s="31"/>
      <c r="OAI742" s="31"/>
      <c r="OAJ742" s="31"/>
      <c r="OAK742" s="31"/>
      <c r="OAL742" s="31"/>
      <c r="OAM742" s="31"/>
      <c r="OAN742" s="31"/>
      <c r="OAO742" s="31"/>
      <c r="OAP742" s="31"/>
      <c r="OAQ742" s="31"/>
      <c r="OAR742" s="31"/>
      <c r="OAS742" s="31"/>
      <c r="OAT742" s="31"/>
      <c r="OAU742" s="31"/>
      <c r="OAV742" s="31"/>
      <c r="OAW742" s="31"/>
      <c r="OAX742" s="31"/>
      <c r="OAY742" s="31"/>
      <c r="OAZ742" s="31"/>
      <c r="OBA742" s="31"/>
      <c r="OBB742" s="31"/>
      <c r="OBC742" s="31"/>
      <c r="OBD742" s="31"/>
      <c r="OBE742" s="31"/>
      <c r="OBF742" s="31"/>
      <c r="OBG742" s="31"/>
      <c r="OBH742" s="31"/>
      <c r="OBI742" s="31"/>
      <c r="OBJ742" s="31"/>
      <c r="OBK742" s="31"/>
      <c r="OBL742" s="31"/>
      <c r="OBM742" s="31"/>
      <c r="OBN742" s="31"/>
      <c r="OBO742" s="31"/>
      <c r="OBP742" s="31"/>
      <c r="OBQ742" s="31"/>
      <c r="OBR742" s="31"/>
      <c r="OBS742" s="31"/>
      <c r="OBT742" s="31"/>
      <c r="OBU742" s="31"/>
      <c r="OBV742" s="31"/>
      <c r="OBW742" s="31"/>
      <c r="OBX742" s="31"/>
      <c r="OBY742" s="31"/>
      <c r="OBZ742" s="31"/>
      <c r="OCA742" s="31"/>
      <c r="OCB742" s="31"/>
      <c r="OCC742" s="31"/>
      <c r="OCD742" s="31"/>
      <c r="OCE742" s="31"/>
      <c r="OCF742" s="31"/>
      <c r="OCG742" s="31"/>
      <c r="OCH742" s="31"/>
      <c r="OCI742" s="31"/>
      <c r="OCJ742" s="31"/>
      <c r="OCK742" s="31"/>
      <c r="OCL742" s="31"/>
      <c r="OCM742" s="31"/>
      <c r="OCN742" s="31"/>
      <c r="OCO742" s="31"/>
      <c r="OCP742" s="31"/>
      <c r="OCQ742" s="31"/>
      <c r="OCR742" s="31"/>
      <c r="OCS742" s="31"/>
      <c r="OCT742" s="31"/>
      <c r="OCU742" s="31"/>
      <c r="OCV742" s="31"/>
      <c r="OCW742" s="31"/>
      <c r="OCX742" s="31"/>
      <c r="OCY742" s="31"/>
      <c r="OCZ742" s="31"/>
      <c r="ODA742" s="31"/>
      <c r="ODB742" s="31"/>
      <c r="ODC742" s="31"/>
      <c r="ODD742" s="31"/>
      <c r="ODE742" s="31"/>
      <c r="ODF742" s="31"/>
      <c r="ODG742" s="31"/>
      <c r="ODH742" s="31"/>
      <c r="ODI742" s="31"/>
      <c r="ODJ742" s="31"/>
      <c r="ODK742" s="31"/>
      <c r="ODL742" s="31"/>
      <c r="ODM742" s="31"/>
      <c r="ODN742" s="31"/>
      <c r="ODO742" s="31"/>
      <c r="ODP742" s="31"/>
      <c r="ODQ742" s="31"/>
      <c r="ODR742" s="31"/>
      <c r="ODS742" s="31"/>
      <c r="ODT742" s="31"/>
      <c r="ODU742" s="31"/>
      <c r="ODV742" s="31"/>
      <c r="ODW742" s="31"/>
      <c r="ODX742" s="31"/>
      <c r="ODY742" s="31"/>
      <c r="ODZ742" s="31"/>
      <c r="OEA742" s="31"/>
      <c r="OEB742" s="31"/>
      <c r="OEC742" s="31"/>
      <c r="OED742" s="31"/>
      <c r="OEE742" s="31"/>
      <c r="OEF742" s="31"/>
      <c r="OEG742" s="31"/>
      <c r="OEH742" s="31"/>
      <c r="OEI742" s="31"/>
      <c r="OEJ742" s="31"/>
      <c r="OEK742" s="31"/>
      <c r="OEL742" s="31"/>
      <c r="OEM742" s="31"/>
      <c r="OEN742" s="31"/>
      <c r="OEO742" s="31"/>
      <c r="OEP742" s="31"/>
      <c r="OEQ742" s="31"/>
      <c r="OER742" s="31"/>
      <c r="OES742" s="31"/>
      <c r="OET742" s="31"/>
      <c r="OEU742" s="31"/>
      <c r="OEV742" s="31"/>
      <c r="OEW742" s="31"/>
      <c r="OEX742" s="31"/>
      <c r="OEY742" s="31"/>
      <c r="OEZ742" s="31"/>
      <c r="OFA742" s="31"/>
      <c r="OFB742" s="31"/>
      <c r="OFC742" s="31"/>
      <c r="OFD742" s="31"/>
      <c r="OFE742" s="31"/>
      <c r="OFF742" s="31"/>
      <c r="OFG742" s="31"/>
      <c r="OFH742" s="31"/>
      <c r="OFI742" s="31"/>
      <c r="OFJ742" s="31"/>
      <c r="OFK742" s="31"/>
      <c r="OFL742" s="31"/>
      <c r="OFM742" s="31"/>
      <c r="OFN742" s="31"/>
      <c r="OFO742" s="31"/>
      <c r="OFP742" s="31"/>
      <c r="OFQ742" s="31"/>
      <c r="OFR742" s="31"/>
      <c r="OFS742" s="31"/>
      <c r="OFT742" s="31"/>
      <c r="OFU742" s="31"/>
      <c r="OFV742" s="31"/>
      <c r="OFW742" s="31"/>
      <c r="OFX742" s="31"/>
      <c r="OFY742" s="31"/>
      <c r="OFZ742" s="31"/>
      <c r="OGA742" s="31"/>
      <c r="OGB742" s="31"/>
      <c r="OGC742" s="31"/>
      <c r="OGD742" s="31"/>
      <c r="OGE742" s="31"/>
      <c r="OGF742" s="31"/>
      <c r="OGG742" s="31"/>
      <c r="OGH742" s="31"/>
      <c r="OGI742" s="31"/>
      <c r="OGJ742" s="31"/>
      <c r="OGK742" s="31"/>
      <c r="OGL742" s="31"/>
      <c r="OGM742" s="31"/>
      <c r="OGN742" s="31"/>
      <c r="OGO742" s="31"/>
      <c r="OGP742" s="31"/>
      <c r="OGQ742" s="31"/>
      <c r="OGR742" s="31"/>
      <c r="OGS742" s="31"/>
      <c r="OGT742" s="31"/>
      <c r="OGU742" s="31"/>
      <c r="OGV742" s="31"/>
      <c r="OGW742" s="31"/>
      <c r="OGX742" s="31"/>
      <c r="OGY742" s="31"/>
      <c r="OGZ742" s="31"/>
      <c r="OHA742" s="31"/>
      <c r="OHB742" s="31"/>
      <c r="OHC742" s="31"/>
      <c r="OHD742" s="31"/>
      <c r="OHE742" s="31"/>
      <c r="OHF742" s="31"/>
      <c r="OHG742" s="31"/>
      <c r="OHH742" s="31"/>
      <c r="OHI742" s="31"/>
      <c r="OHJ742" s="31"/>
      <c r="OHK742" s="31"/>
      <c r="OHL742" s="31"/>
      <c r="OHM742" s="31"/>
      <c r="OHN742" s="31"/>
      <c r="OHO742" s="31"/>
      <c r="OHP742" s="31"/>
      <c r="OHQ742" s="31"/>
      <c r="OHR742" s="31"/>
      <c r="OHS742" s="31"/>
      <c r="OHT742" s="31"/>
      <c r="OHU742" s="31"/>
      <c r="OHV742" s="31"/>
      <c r="OHW742" s="31"/>
      <c r="OHX742" s="31"/>
      <c r="OHY742" s="31"/>
      <c r="OHZ742" s="31"/>
      <c r="OIA742" s="31"/>
      <c r="OIB742" s="31"/>
      <c r="OIC742" s="31"/>
      <c r="OID742" s="31"/>
      <c r="OIE742" s="31"/>
      <c r="OIF742" s="31"/>
      <c r="OIG742" s="31"/>
      <c r="OIH742" s="31"/>
      <c r="OII742" s="31"/>
      <c r="OIJ742" s="31"/>
      <c r="OIK742" s="31"/>
      <c r="OIL742" s="31"/>
      <c r="OIM742" s="31"/>
      <c r="OIN742" s="31"/>
      <c r="OIO742" s="31"/>
      <c r="OIP742" s="31"/>
      <c r="OIQ742" s="31"/>
      <c r="OIR742" s="31"/>
      <c r="OIS742" s="31"/>
      <c r="OIT742" s="31"/>
      <c r="OIU742" s="31"/>
      <c r="OIV742" s="31"/>
      <c r="OIW742" s="31"/>
      <c r="OIX742" s="31"/>
      <c r="OIY742" s="31"/>
      <c r="OIZ742" s="31"/>
      <c r="OJA742" s="31"/>
      <c r="OJB742" s="31"/>
      <c r="OJC742" s="31"/>
      <c r="OJD742" s="31"/>
      <c r="OJE742" s="31"/>
      <c r="OJF742" s="31"/>
      <c r="OJG742" s="31"/>
      <c r="OJH742" s="31"/>
      <c r="OJI742" s="31"/>
      <c r="OJJ742" s="31"/>
      <c r="OJK742" s="31"/>
      <c r="OJL742" s="31"/>
      <c r="OJM742" s="31"/>
      <c r="OJN742" s="31"/>
      <c r="OJO742" s="31"/>
      <c r="OJP742" s="31"/>
      <c r="OJQ742" s="31"/>
      <c r="OJR742" s="31"/>
      <c r="OJS742" s="31"/>
      <c r="OJT742" s="31"/>
      <c r="OJU742" s="31"/>
      <c r="OJV742" s="31"/>
      <c r="OJW742" s="31"/>
      <c r="OJX742" s="31"/>
      <c r="OJY742" s="31"/>
      <c r="OJZ742" s="31"/>
      <c r="OKA742" s="31"/>
      <c r="OKB742" s="31"/>
      <c r="OKC742" s="31"/>
      <c r="OKD742" s="31"/>
      <c r="OKE742" s="31"/>
      <c r="OKF742" s="31"/>
      <c r="OKG742" s="31"/>
      <c r="OKH742" s="31"/>
      <c r="OKI742" s="31"/>
      <c r="OKJ742" s="31"/>
      <c r="OKK742" s="31"/>
      <c r="OKL742" s="31"/>
      <c r="OKM742" s="31"/>
      <c r="OKN742" s="31"/>
      <c r="OKO742" s="31"/>
      <c r="OKP742" s="31"/>
      <c r="OKQ742" s="31"/>
      <c r="OKR742" s="31"/>
      <c r="OKS742" s="31"/>
      <c r="OKT742" s="31"/>
      <c r="OKU742" s="31"/>
      <c r="OKV742" s="31"/>
      <c r="OKW742" s="31"/>
      <c r="OKX742" s="31"/>
      <c r="OKY742" s="31"/>
      <c r="OKZ742" s="31"/>
      <c r="OLA742" s="31"/>
      <c r="OLB742" s="31"/>
      <c r="OLC742" s="31"/>
      <c r="OLD742" s="31"/>
      <c r="OLE742" s="31"/>
      <c r="OLF742" s="31"/>
      <c r="OLG742" s="31"/>
      <c r="OLH742" s="31"/>
      <c r="OLI742" s="31"/>
      <c r="OLJ742" s="31"/>
      <c r="OLK742" s="31"/>
      <c r="OLL742" s="31"/>
      <c r="OLM742" s="31"/>
      <c r="OLN742" s="31"/>
      <c r="OLO742" s="31"/>
      <c r="OLP742" s="31"/>
      <c r="OLQ742" s="31"/>
      <c r="OLR742" s="31"/>
      <c r="OLS742" s="31"/>
      <c r="OLT742" s="31"/>
      <c r="OLU742" s="31"/>
      <c r="OLV742" s="31"/>
      <c r="OLW742" s="31"/>
      <c r="OLX742" s="31"/>
      <c r="OLY742" s="31"/>
      <c r="OLZ742" s="31"/>
      <c r="OMA742" s="31"/>
      <c r="OMB742" s="31"/>
      <c r="OMC742" s="31"/>
      <c r="OMD742" s="31"/>
      <c r="OME742" s="31"/>
      <c r="OMF742" s="31"/>
      <c r="OMG742" s="31"/>
      <c r="OMH742" s="31"/>
      <c r="OMI742" s="31"/>
      <c r="OMJ742" s="31"/>
      <c r="OMK742" s="31"/>
      <c r="OML742" s="31"/>
      <c r="OMM742" s="31"/>
      <c r="OMN742" s="31"/>
      <c r="OMO742" s="31"/>
      <c r="OMP742" s="31"/>
      <c r="OMQ742" s="31"/>
      <c r="OMR742" s="31"/>
      <c r="OMS742" s="31"/>
      <c r="OMT742" s="31"/>
      <c r="OMU742" s="31"/>
      <c r="OMV742" s="31"/>
      <c r="OMW742" s="31"/>
      <c r="OMX742" s="31"/>
      <c r="OMY742" s="31"/>
      <c r="OMZ742" s="31"/>
      <c r="ONA742" s="31"/>
      <c r="ONB742" s="31"/>
      <c r="ONC742" s="31"/>
      <c r="OND742" s="31"/>
      <c r="ONE742" s="31"/>
      <c r="ONF742" s="31"/>
      <c r="ONG742" s="31"/>
      <c r="ONH742" s="31"/>
      <c r="ONI742" s="31"/>
      <c r="ONJ742" s="31"/>
      <c r="ONK742" s="31"/>
      <c r="ONL742" s="31"/>
      <c r="ONM742" s="31"/>
      <c r="ONN742" s="31"/>
      <c r="ONO742" s="31"/>
      <c r="ONP742" s="31"/>
      <c r="ONQ742" s="31"/>
      <c r="ONR742" s="31"/>
      <c r="ONS742" s="31"/>
      <c r="ONT742" s="31"/>
      <c r="ONU742" s="31"/>
      <c r="ONV742" s="31"/>
      <c r="ONW742" s="31"/>
      <c r="ONX742" s="31"/>
      <c r="ONY742" s="31"/>
      <c r="ONZ742" s="31"/>
      <c r="OOA742" s="31"/>
      <c r="OOB742" s="31"/>
      <c r="OOC742" s="31"/>
      <c r="OOD742" s="31"/>
      <c r="OOE742" s="31"/>
      <c r="OOF742" s="31"/>
      <c r="OOG742" s="31"/>
      <c r="OOH742" s="31"/>
      <c r="OOI742" s="31"/>
      <c r="OOJ742" s="31"/>
      <c r="OOK742" s="31"/>
      <c r="OOL742" s="31"/>
      <c r="OOM742" s="31"/>
      <c r="OON742" s="31"/>
      <c r="OOO742" s="31"/>
      <c r="OOP742" s="31"/>
      <c r="OOQ742" s="31"/>
      <c r="OOR742" s="31"/>
      <c r="OOS742" s="31"/>
      <c r="OOT742" s="31"/>
      <c r="OOU742" s="31"/>
      <c r="OOV742" s="31"/>
      <c r="OOW742" s="31"/>
      <c r="OOX742" s="31"/>
      <c r="OOY742" s="31"/>
      <c r="OOZ742" s="31"/>
      <c r="OPA742" s="31"/>
      <c r="OPB742" s="31"/>
      <c r="OPC742" s="31"/>
      <c r="OPD742" s="31"/>
      <c r="OPE742" s="31"/>
      <c r="OPF742" s="31"/>
      <c r="OPG742" s="31"/>
      <c r="OPH742" s="31"/>
      <c r="OPI742" s="31"/>
      <c r="OPJ742" s="31"/>
      <c r="OPK742" s="31"/>
      <c r="OPL742" s="31"/>
      <c r="OPM742" s="31"/>
      <c r="OPN742" s="31"/>
      <c r="OPO742" s="31"/>
      <c r="OPP742" s="31"/>
      <c r="OPQ742" s="31"/>
      <c r="OPR742" s="31"/>
      <c r="OPS742" s="31"/>
      <c r="OPT742" s="31"/>
      <c r="OPU742" s="31"/>
      <c r="OPV742" s="31"/>
      <c r="OPW742" s="31"/>
      <c r="OPX742" s="31"/>
      <c r="OPY742" s="31"/>
      <c r="OPZ742" s="31"/>
      <c r="OQA742" s="31"/>
      <c r="OQB742" s="31"/>
      <c r="OQC742" s="31"/>
      <c r="OQD742" s="31"/>
      <c r="OQE742" s="31"/>
      <c r="OQF742" s="31"/>
      <c r="OQG742" s="31"/>
      <c r="OQH742" s="31"/>
      <c r="OQI742" s="31"/>
      <c r="OQJ742" s="31"/>
      <c r="OQK742" s="31"/>
      <c r="OQL742" s="31"/>
      <c r="OQM742" s="31"/>
      <c r="OQN742" s="31"/>
      <c r="OQO742" s="31"/>
      <c r="OQP742" s="31"/>
      <c r="OQQ742" s="31"/>
      <c r="OQR742" s="31"/>
      <c r="OQS742" s="31"/>
      <c r="OQT742" s="31"/>
      <c r="OQU742" s="31"/>
      <c r="OQV742" s="31"/>
      <c r="OQW742" s="31"/>
      <c r="OQX742" s="31"/>
      <c r="OQY742" s="31"/>
      <c r="OQZ742" s="31"/>
      <c r="ORA742" s="31"/>
      <c r="ORB742" s="31"/>
      <c r="ORC742" s="31"/>
      <c r="ORD742" s="31"/>
      <c r="ORE742" s="31"/>
      <c r="ORF742" s="31"/>
      <c r="ORG742" s="31"/>
      <c r="ORH742" s="31"/>
      <c r="ORI742" s="31"/>
      <c r="ORJ742" s="31"/>
      <c r="ORK742" s="31"/>
      <c r="ORL742" s="31"/>
      <c r="ORM742" s="31"/>
      <c r="ORN742" s="31"/>
      <c r="ORO742" s="31"/>
      <c r="ORP742" s="31"/>
      <c r="ORQ742" s="31"/>
      <c r="ORR742" s="31"/>
      <c r="ORS742" s="31"/>
      <c r="ORT742" s="31"/>
      <c r="ORU742" s="31"/>
      <c r="ORV742" s="31"/>
      <c r="ORW742" s="31"/>
      <c r="ORX742" s="31"/>
      <c r="ORY742" s="31"/>
      <c r="ORZ742" s="31"/>
      <c r="OSA742" s="31"/>
      <c r="OSB742" s="31"/>
      <c r="OSC742" s="31"/>
      <c r="OSD742" s="31"/>
      <c r="OSE742" s="31"/>
      <c r="OSF742" s="31"/>
      <c r="OSG742" s="31"/>
      <c r="OSH742" s="31"/>
      <c r="OSI742" s="31"/>
      <c r="OSJ742" s="31"/>
      <c r="OSK742" s="31"/>
      <c r="OSL742" s="31"/>
      <c r="OSM742" s="31"/>
      <c r="OSN742" s="31"/>
      <c r="OSO742" s="31"/>
      <c r="OSP742" s="31"/>
      <c r="OSQ742" s="31"/>
      <c r="OSR742" s="31"/>
      <c r="OSS742" s="31"/>
      <c r="OST742" s="31"/>
      <c r="OSU742" s="31"/>
      <c r="OSV742" s="31"/>
      <c r="OSW742" s="31"/>
      <c r="OSX742" s="31"/>
      <c r="OSY742" s="31"/>
      <c r="OSZ742" s="31"/>
      <c r="OTA742" s="31"/>
      <c r="OTB742" s="31"/>
      <c r="OTC742" s="31"/>
      <c r="OTD742" s="31"/>
      <c r="OTE742" s="31"/>
      <c r="OTF742" s="31"/>
      <c r="OTG742" s="31"/>
      <c r="OTH742" s="31"/>
      <c r="OTI742" s="31"/>
      <c r="OTJ742" s="31"/>
      <c r="OTK742" s="31"/>
      <c r="OTL742" s="31"/>
      <c r="OTM742" s="31"/>
      <c r="OTN742" s="31"/>
      <c r="OTO742" s="31"/>
      <c r="OTP742" s="31"/>
      <c r="OTQ742" s="31"/>
      <c r="OTR742" s="31"/>
      <c r="OTS742" s="31"/>
      <c r="OTT742" s="31"/>
      <c r="OTU742" s="31"/>
      <c r="OTV742" s="31"/>
      <c r="OTW742" s="31"/>
      <c r="OTX742" s="31"/>
      <c r="OTY742" s="31"/>
      <c r="OTZ742" s="31"/>
      <c r="OUA742" s="31"/>
      <c r="OUB742" s="31"/>
      <c r="OUC742" s="31"/>
      <c r="OUD742" s="31"/>
      <c r="OUE742" s="31"/>
      <c r="OUF742" s="31"/>
      <c r="OUG742" s="31"/>
      <c r="OUH742" s="31"/>
      <c r="OUI742" s="31"/>
      <c r="OUJ742" s="31"/>
      <c r="OUK742" s="31"/>
      <c r="OUL742" s="31"/>
      <c r="OUM742" s="31"/>
      <c r="OUN742" s="31"/>
      <c r="OUO742" s="31"/>
      <c r="OUP742" s="31"/>
      <c r="OUQ742" s="31"/>
      <c r="OUR742" s="31"/>
      <c r="OUS742" s="31"/>
      <c r="OUT742" s="31"/>
      <c r="OUU742" s="31"/>
      <c r="OUV742" s="31"/>
      <c r="OUW742" s="31"/>
      <c r="OUX742" s="31"/>
      <c r="OUY742" s="31"/>
      <c r="OUZ742" s="31"/>
      <c r="OVA742" s="31"/>
      <c r="OVB742" s="31"/>
      <c r="OVC742" s="31"/>
      <c r="OVD742" s="31"/>
      <c r="OVE742" s="31"/>
      <c r="OVF742" s="31"/>
      <c r="OVG742" s="31"/>
      <c r="OVH742" s="31"/>
      <c r="OVI742" s="31"/>
      <c r="OVJ742" s="31"/>
      <c r="OVK742" s="31"/>
      <c r="OVL742" s="31"/>
      <c r="OVM742" s="31"/>
      <c r="OVN742" s="31"/>
      <c r="OVO742" s="31"/>
      <c r="OVP742" s="31"/>
      <c r="OVQ742" s="31"/>
      <c r="OVR742" s="31"/>
      <c r="OVS742" s="31"/>
      <c r="OVT742" s="31"/>
      <c r="OVU742" s="31"/>
      <c r="OVV742" s="31"/>
      <c r="OVW742" s="31"/>
      <c r="OVX742" s="31"/>
      <c r="OVY742" s="31"/>
      <c r="OVZ742" s="31"/>
      <c r="OWA742" s="31"/>
      <c r="OWB742" s="31"/>
      <c r="OWC742" s="31"/>
      <c r="OWD742" s="31"/>
      <c r="OWE742" s="31"/>
      <c r="OWF742" s="31"/>
      <c r="OWG742" s="31"/>
      <c r="OWH742" s="31"/>
      <c r="OWI742" s="31"/>
      <c r="OWJ742" s="31"/>
      <c r="OWK742" s="31"/>
      <c r="OWL742" s="31"/>
      <c r="OWM742" s="31"/>
      <c r="OWN742" s="31"/>
      <c r="OWO742" s="31"/>
      <c r="OWP742" s="31"/>
      <c r="OWQ742" s="31"/>
      <c r="OWR742" s="31"/>
      <c r="OWS742" s="31"/>
      <c r="OWT742" s="31"/>
      <c r="OWU742" s="31"/>
      <c r="OWV742" s="31"/>
      <c r="OWW742" s="31"/>
      <c r="OWX742" s="31"/>
      <c r="OWY742" s="31"/>
      <c r="OWZ742" s="31"/>
      <c r="OXA742" s="31"/>
      <c r="OXB742" s="31"/>
      <c r="OXC742" s="31"/>
      <c r="OXD742" s="31"/>
      <c r="OXE742" s="31"/>
      <c r="OXF742" s="31"/>
      <c r="OXG742" s="31"/>
      <c r="OXH742" s="31"/>
      <c r="OXI742" s="31"/>
      <c r="OXJ742" s="31"/>
      <c r="OXK742" s="31"/>
      <c r="OXL742" s="31"/>
      <c r="OXM742" s="31"/>
      <c r="OXN742" s="31"/>
      <c r="OXO742" s="31"/>
      <c r="OXP742" s="31"/>
      <c r="OXQ742" s="31"/>
      <c r="OXR742" s="31"/>
      <c r="OXS742" s="31"/>
      <c r="OXT742" s="31"/>
      <c r="OXU742" s="31"/>
      <c r="OXV742" s="31"/>
      <c r="OXW742" s="31"/>
      <c r="OXX742" s="31"/>
      <c r="OXY742" s="31"/>
      <c r="OXZ742" s="31"/>
      <c r="OYA742" s="31"/>
      <c r="OYB742" s="31"/>
      <c r="OYC742" s="31"/>
      <c r="OYD742" s="31"/>
      <c r="OYE742" s="31"/>
      <c r="OYF742" s="31"/>
      <c r="OYG742" s="31"/>
      <c r="OYH742" s="31"/>
      <c r="OYI742" s="31"/>
      <c r="OYJ742" s="31"/>
      <c r="OYK742" s="31"/>
      <c r="OYL742" s="31"/>
      <c r="OYM742" s="31"/>
      <c r="OYN742" s="31"/>
      <c r="OYO742" s="31"/>
      <c r="OYP742" s="31"/>
      <c r="OYQ742" s="31"/>
      <c r="OYR742" s="31"/>
      <c r="OYS742" s="31"/>
      <c r="OYT742" s="31"/>
      <c r="OYU742" s="31"/>
      <c r="OYV742" s="31"/>
      <c r="OYW742" s="31"/>
      <c r="OYX742" s="31"/>
      <c r="OYY742" s="31"/>
      <c r="OYZ742" s="31"/>
      <c r="OZA742" s="31"/>
      <c r="OZB742" s="31"/>
      <c r="OZC742" s="31"/>
      <c r="OZD742" s="31"/>
      <c r="OZE742" s="31"/>
      <c r="OZF742" s="31"/>
      <c r="OZG742" s="31"/>
      <c r="OZH742" s="31"/>
      <c r="OZI742" s="31"/>
      <c r="OZJ742" s="31"/>
      <c r="OZK742" s="31"/>
      <c r="OZL742" s="31"/>
      <c r="OZM742" s="31"/>
      <c r="OZN742" s="31"/>
      <c r="OZO742" s="31"/>
      <c r="OZP742" s="31"/>
      <c r="OZQ742" s="31"/>
      <c r="OZR742" s="31"/>
      <c r="OZS742" s="31"/>
      <c r="OZT742" s="31"/>
      <c r="OZU742" s="31"/>
      <c r="OZV742" s="31"/>
      <c r="OZW742" s="31"/>
      <c r="OZX742" s="31"/>
      <c r="OZY742" s="31"/>
      <c r="OZZ742" s="31"/>
      <c r="PAA742" s="31"/>
      <c r="PAB742" s="31"/>
      <c r="PAC742" s="31"/>
      <c r="PAD742" s="31"/>
      <c r="PAE742" s="31"/>
      <c r="PAF742" s="31"/>
      <c r="PAG742" s="31"/>
      <c r="PAH742" s="31"/>
      <c r="PAI742" s="31"/>
      <c r="PAJ742" s="31"/>
      <c r="PAK742" s="31"/>
      <c r="PAL742" s="31"/>
      <c r="PAM742" s="31"/>
      <c r="PAN742" s="31"/>
      <c r="PAO742" s="31"/>
      <c r="PAP742" s="31"/>
      <c r="PAQ742" s="31"/>
      <c r="PAR742" s="31"/>
      <c r="PAS742" s="31"/>
      <c r="PAT742" s="31"/>
      <c r="PAU742" s="31"/>
      <c r="PAV742" s="31"/>
      <c r="PAW742" s="31"/>
      <c r="PAX742" s="31"/>
      <c r="PAY742" s="31"/>
      <c r="PAZ742" s="31"/>
      <c r="PBA742" s="31"/>
      <c r="PBB742" s="31"/>
      <c r="PBC742" s="31"/>
      <c r="PBD742" s="31"/>
      <c r="PBE742" s="31"/>
      <c r="PBF742" s="31"/>
      <c r="PBG742" s="31"/>
      <c r="PBH742" s="31"/>
      <c r="PBI742" s="31"/>
      <c r="PBJ742" s="31"/>
      <c r="PBK742" s="31"/>
      <c r="PBL742" s="31"/>
      <c r="PBM742" s="31"/>
      <c r="PBN742" s="31"/>
      <c r="PBO742" s="31"/>
      <c r="PBP742" s="31"/>
      <c r="PBQ742" s="31"/>
      <c r="PBR742" s="31"/>
      <c r="PBS742" s="31"/>
      <c r="PBT742" s="31"/>
      <c r="PBU742" s="31"/>
      <c r="PBV742" s="31"/>
      <c r="PBW742" s="31"/>
      <c r="PBX742" s="31"/>
      <c r="PBY742" s="31"/>
      <c r="PBZ742" s="31"/>
      <c r="PCA742" s="31"/>
      <c r="PCB742" s="31"/>
      <c r="PCC742" s="31"/>
      <c r="PCD742" s="31"/>
      <c r="PCE742" s="31"/>
      <c r="PCF742" s="31"/>
      <c r="PCG742" s="31"/>
      <c r="PCH742" s="31"/>
      <c r="PCI742" s="31"/>
      <c r="PCJ742" s="31"/>
      <c r="PCK742" s="31"/>
      <c r="PCL742" s="31"/>
      <c r="PCM742" s="31"/>
      <c r="PCN742" s="31"/>
      <c r="PCO742" s="31"/>
      <c r="PCP742" s="31"/>
      <c r="PCQ742" s="31"/>
      <c r="PCR742" s="31"/>
      <c r="PCS742" s="31"/>
      <c r="PCT742" s="31"/>
      <c r="PCU742" s="31"/>
      <c r="PCV742" s="31"/>
      <c r="PCW742" s="31"/>
      <c r="PCX742" s="31"/>
      <c r="PCY742" s="31"/>
      <c r="PCZ742" s="31"/>
      <c r="PDA742" s="31"/>
      <c r="PDB742" s="31"/>
      <c r="PDC742" s="31"/>
      <c r="PDD742" s="31"/>
      <c r="PDE742" s="31"/>
      <c r="PDF742" s="31"/>
      <c r="PDG742" s="31"/>
      <c r="PDH742" s="31"/>
      <c r="PDI742" s="31"/>
      <c r="PDJ742" s="31"/>
      <c r="PDK742" s="31"/>
      <c r="PDL742" s="31"/>
      <c r="PDM742" s="31"/>
      <c r="PDN742" s="31"/>
      <c r="PDO742" s="31"/>
      <c r="PDP742" s="31"/>
      <c r="PDQ742" s="31"/>
      <c r="PDR742" s="31"/>
      <c r="PDS742" s="31"/>
      <c r="PDT742" s="31"/>
      <c r="PDU742" s="31"/>
      <c r="PDV742" s="31"/>
      <c r="PDW742" s="31"/>
      <c r="PDX742" s="31"/>
      <c r="PDY742" s="31"/>
      <c r="PDZ742" s="31"/>
      <c r="PEA742" s="31"/>
      <c r="PEB742" s="31"/>
      <c r="PEC742" s="31"/>
      <c r="PED742" s="31"/>
      <c r="PEE742" s="31"/>
      <c r="PEF742" s="31"/>
      <c r="PEG742" s="31"/>
      <c r="PEH742" s="31"/>
      <c r="PEI742" s="31"/>
      <c r="PEJ742" s="31"/>
      <c r="PEK742" s="31"/>
      <c r="PEL742" s="31"/>
      <c r="PEM742" s="31"/>
      <c r="PEN742" s="31"/>
      <c r="PEO742" s="31"/>
      <c r="PEP742" s="31"/>
      <c r="PEQ742" s="31"/>
      <c r="PER742" s="31"/>
      <c r="PES742" s="31"/>
      <c r="PET742" s="31"/>
      <c r="PEU742" s="31"/>
      <c r="PEV742" s="31"/>
      <c r="PEW742" s="31"/>
      <c r="PEX742" s="31"/>
      <c r="PEY742" s="31"/>
      <c r="PEZ742" s="31"/>
      <c r="PFA742" s="31"/>
      <c r="PFB742" s="31"/>
      <c r="PFC742" s="31"/>
      <c r="PFD742" s="31"/>
      <c r="PFE742" s="31"/>
      <c r="PFF742" s="31"/>
      <c r="PFG742" s="31"/>
      <c r="PFH742" s="31"/>
      <c r="PFI742" s="31"/>
      <c r="PFJ742" s="31"/>
      <c r="PFK742" s="31"/>
      <c r="PFL742" s="31"/>
      <c r="PFM742" s="31"/>
      <c r="PFN742" s="31"/>
      <c r="PFO742" s="31"/>
      <c r="PFP742" s="31"/>
      <c r="PFQ742" s="31"/>
      <c r="PFR742" s="31"/>
      <c r="PFS742" s="31"/>
      <c r="PFT742" s="31"/>
      <c r="PFU742" s="31"/>
      <c r="PFV742" s="31"/>
      <c r="PFW742" s="31"/>
      <c r="PFX742" s="31"/>
      <c r="PFY742" s="31"/>
      <c r="PFZ742" s="31"/>
      <c r="PGA742" s="31"/>
      <c r="PGB742" s="31"/>
      <c r="PGC742" s="31"/>
      <c r="PGD742" s="31"/>
      <c r="PGE742" s="31"/>
      <c r="PGF742" s="31"/>
      <c r="PGG742" s="31"/>
      <c r="PGH742" s="31"/>
      <c r="PGI742" s="31"/>
      <c r="PGJ742" s="31"/>
      <c r="PGK742" s="31"/>
      <c r="PGL742" s="31"/>
      <c r="PGM742" s="31"/>
      <c r="PGN742" s="31"/>
      <c r="PGO742" s="31"/>
      <c r="PGP742" s="31"/>
      <c r="PGQ742" s="31"/>
      <c r="PGR742" s="31"/>
      <c r="PGS742" s="31"/>
      <c r="PGT742" s="31"/>
      <c r="PGU742" s="31"/>
      <c r="PGV742" s="31"/>
      <c r="PGW742" s="31"/>
      <c r="PGX742" s="31"/>
      <c r="PGY742" s="31"/>
      <c r="PGZ742" s="31"/>
      <c r="PHA742" s="31"/>
      <c r="PHB742" s="31"/>
      <c r="PHC742" s="31"/>
      <c r="PHD742" s="31"/>
      <c r="PHE742" s="31"/>
      <c r="PHF742" s="31"/>
      <c r="PHG742" s="31"/>
      <c r="PHH742" s="31"/>
      <c r="PHI742" s="31"/>
      <c r="PHJ742" s="31"/>
      <c r="PHK742" s="31"/>
      <c r="PHL742" s="31"/>
      <c r="PHM742" s="31"/>
      <c r="PHN742" s="31"/>
      <c r="PHO742" s="31"/>
      <c r="PHP742" s="31"/>
      <c r="PHQ742" s="31"/>
      <c r="PHR742" s="31"/>
      <c r="PHS742" s="31"/>
      <c r="PHT742" s="31"/>
      <c r="PHU742" s="31"/>
      <c r="PHV742" s="31"/>
      <c r="PHW742" s="31"/>
      <c r="PHX742" s="31"/>
      <c r="PHY742" s="31"/>
      <c r="PHZ742" s="31"/>
      <c r="PIA742" s="31"/>
      <c r="PIB742" s="31"/>
      <c r="PIC742" s="31"/>
      <c r="PID742" s="31"/>
      <c r="PIE742" s="31"/>
      <c r="PIF742" s="31"/>
      <c r="PIG742" s="31"/>
      <c r="PIH742" s="31"/>
      <c r="PII742" s="31"/>
      <c r="PIJ742" s="31"/>
      <c r="PIK742" s="31"/>
      <c r="PIL742" s="31"/>
      <c r="PIM742" s="31"/>
      <c r="PIN742" s="31"/>
      <c r="PIO742" s="31"/>
      <c r="PIP742" s="31"/>
      <c r="PIQ742" s="31"/>
      <c r="PIR742" s="31"/>
      <c r="PIS742" s="31"/>
      <c r="PIT742" s="31"/>
      <c r="PIU742" s="31"/>
      <c r="PIV742" s="31"/>
      <c r="PIW742" s="31"/>
      <c r="PIX742" s="31"/>
      <c r="PIY742" s="31"/>
      <c r="PIZ742" s="31"/>
      <c r="PJA742" s="31"/>
      <c r="PJB742" s="31"/>
      <c r="PJC742" s="31"/>
      <c r="PJD742" s="31"/>
      <c r="PJE742" s="31"/>
      <c r="PJF742" s="31"/>
      <c r="PJG742" s="31"/>
      <c r="PJH742" s="31"/>
      <c r="PJI742" s="31"/>
      <c r="PJJ742" s="31"/>
      <c r="PJK742" s="31"/>
      <c r="PJL742" s="31"/>
      <c r="PJM742" s="31"/>
      <c r="PJN742" s="31"/>
      <c r="PJO742" s="31"/>
      <c r="PJP742" s="31"/>
      <c r="PJQ742" s="31"/>
      <c r="PJR742" s="31"/>
      <c r="PJS742" s="31"/>
      <c r="PJT742" s="31"/>
      <c r="PJU742" s="31"/>
      <c r="PJV742" s="31"/>
      <c r="PJW742" s="31"/>
      <c r="PJX742" s="31"/>
      <c r="PJY742" s="31"/>
      <c r="PJZ742" s="31"/>
      <c r="PKA742" s="31"/>
      <c r="PKB742" s="31"/>
      <c r="PKC742" s="31"/>
      <c r="PKD742" s="31"/>
      <c r="PKE742" s="31"/>
      <c r="PKF742" s="31"/>
      <c r="PKG742" s="31"/>
      <c r="PKH742" s="31"/>
      <c r="PKI742" s="31"/>
      <c r="PKJ742" s="31"/>
      <c r="PKK742" s="31"/>
      <c r="PKL742" s="31"/>
      <c r="PKM742" s="31"/>
      <c r="PKN742" s="31"/>
      <c r="PKO742" s="31"/>
      <c r="PKP742" s="31"/>
      <c r="PKQ742" s="31"/>
      <c r="PKR742" s="31"/>
      <c r="PKS742" s="31"/>
      <c r="PKT742" s="31"/>
      <c r="PKU742" s="31"/>
      <c r="PKV742" s="31"/>
      <c r="PKW742" s="31"/>
      <c r="PKX742" s="31"/>
      <c r="PKY742" s="31"/>
      <c r="PKZ742" s="31"/>
      <c r="PLA742" s="31"/>
      <c r="PLB742" s="31"/>
      <c r="PLC742" s="31"/>
      <c r="PLD742" s="31"/>
      <c r="PLE742" s="31"/>
      <c r="PLF742" s="31"/>
      <c r="PLG742" s="31"/>
      <c r="PLH742" s="31"/>
      <c r="PLI742" s="31"/>
      <c r="PLJ742" s="31"/>
      <c r="PLK742" s="31"/>
      <c r="PLL742" s="31"/>
      <c r="PLM742" s="31"/>
      <c r="PLN742" s="31"/>
      <c r="PLO742" s="31"/>
      <c r="PLP742" s="31"/>
      <c r="PLQ742" s="31"/>
      <c r="PLR742" s="31"/>
      <c r="PLS742" s="31"/>
      <c r="PLT742" s="31"/>
      <c r="PLU742" s="31"/>
      <c r="PLV742" s="31"/>
      <c r="PLW742" s="31"/>
      <c r="PLX742" s="31"/>
      <c r="PLY742" s="31"/>
      <c r="PLZ742" s="31"/>
      <c r="PMA742" s="31"/>
      <c r="PMB742" s="31"/>
      <c r="PMC742" s="31"/>
      <c r="PMD742" s="31"/>
      <c r="PME742" s="31"/>
      <c r="PMF742" s="31"/>
      <c r="PMG742" s="31"/>
      <c r="PMH742" s="31"/>
      <c r="PMI742" s="31"/>
      <c r="PMJ742" s="31"/>
      <c r="PMK742" s="31"/>
      <c r="PML742" s="31"/>
      <c r="PMM742" s="31"/>
      <c r="PMN742" s="31"/>
      <c r="PMO742" s="31"/>
      <c r="PMP742" s="31"/>
      <c r="PMQ742" s="31"/>
      <c r="PMR742" s="31"/>
      <c r="PMS742" s="31"/>
      <c r="PMT742" s="31"/>
      <c r="PMU742" s="31"/>
      <c r="PMV742" s="31"/>
      <c r="PMW742" s="31"/>
      <c r="PMX742" s="31"/>
      <c r="PMY742" s="31"/>
      <c r="PMZ742" s="31"/>
      <c r="PNA742" s="31"/>
      <c r="PNB742" s="31"/>
      <c r="PNC742" s="31"/>
      <c r="PND742" s="31"/>
      <c r="PNE742" s="31"/>
      <c r="PNF742" s="31"/>
      <c r="PNG742" s="31"/>
      <c r="PNH742" s="31"/>
      <c r="PNI742" s="31"/>
      <c r="PNJ742" s="31"/>
      <c r="PNK742" s="31"/>
      <c r="PNL742" s="31"/>
      <c r="PNM742" s="31"/>
      <c r="PNN742" s="31"/>
      <c r="PNO742" s="31"/>
      <c r="PNP742" s="31"/>
      <c r="PNQ742" s="31"/>
      <c r="PNR742" s="31"/>
      <c r="PNS742" s="31"/>
      <c r="PNT742" s="31"/>
      <c r="PNU742" s="31"/>
      <c r="PNV742" s="31"/>
      <c r="PNW742" s="31"/>
      <c r="PNX742" s="31"/>
      <c r="PNY742" s="31"/>
      <c r="PNZ742" s="31"/>
      <c r="POA742" s="31"/>
      <c r="POB742" s="31"/>
      <c r="POC742" s="31"/>
      <c r="POD742" s="31"/>
      <c r="POE742" s="31"/>
      <c r="POF742" s="31"/>
      <c r="POG742" s="31"/>
      <c r="POH742" s="31"/>
      <c r="POI742" s="31"/>
      <c r="POJ742" s="31"/>
      <c r="POK742" s="31"/>
      <c r="POL742" s="31"/>
      <c r="POM742" s="31"/>
      <c r="PON742" s="31"/>
      <c r="POO742" s="31"/>
      <c r="POP742" s="31"/>
      <c r="POQ742" s="31"/>
      <c r="POR742" s="31"/>
      <c r="POS742" s="31"/>
      <c r="POT742" s="31"/>
      <c r="POU742" s="31"/>
      <c r="POV742" s="31"/>
      <c r="POW742" s="31"/>
      <c r="POX742" s="31"/>
      <c r="POY742" s="31"/>
      <c r="POZ742" s="31"/>
      <c r="PPA742" s="31"/>
      <c r="PPB742" s="31"/>
      <c r="PPC742" s="31"/>
      <c r="PPD742" s="31"/>
      <c r="PPE742" s="31"/>
      <c r="PPF742" s="31"/>
      <c r="PPG742" s="31"/>
      <c r="PPH742" s="31"/>
      <c r="PPI742" s="31"/>
      <c r="PPJ742" s="31"/>
      <c r="PPK742" s="31"/>
      <c r="PPL742" s="31"/>
      <c r="PPM742" s="31"/>
      <c r="PPN742" s="31"/>
      <c r="PPO742" s="31"/>
      <c r="PPP742" s="31"/>
      <c r="PPQ742" s="31"/>
      <c r="PPR742" s="31"/>
      <c r="PPS742" s="31"/>
      <c r="PPT742" s="31"/>
      <c r="PPU742" s="31"/>
      <c r="PPV742" s="31"/>
      <c r="PPW742" s="31"/>
      <c r="PPX742" s="31"/>
      <c r="PPY742" s="31"/>
      <c r="PPZ742" s="31"/>
      <c r="PQA742" s="31"/>
      <c r="PQB742" s="31"/>
      <c r="PQC742" s="31"/>
      <c r="PQD742" s="31"/>
      <c r="PQE742" s="31"/>
      <c r="PQF742" s="31"/>
      <c r="PQG742" s="31"/>
      <c r="PQH742" s="31"/>
      <c r="PQI742" s="31"/>
      <c r="PQJ742" s="31"/>
      <c r="PQK742" s="31"/>
      <c r="PQL742" s="31"/>
      <c r="PQM742" s="31"/>
      <c r="PQN742" s="31"/>
      <c r="PQO742" s="31"/>
      <c r="PQP742" s="31"/>
      <c r="PQQ742" s="31"/>
      <c r="PQR742" s="31"/>
      <c r="PQS742" s="31"/>
      <c r="PQT742" s="31"/>
      <c r="PQU742" s="31"/>
      <c r="PQV742" s="31"/>
      <c r="PQW742" s="31"/>
      <c r="PQX742" s="31"/>
      <c r="PQY742" s="31"/>
      <c r="PQZ742" s="31"/>
      <c r="PRA742" s="31"/>
      <c r="PRB742" s="31"/>
      <c r="PRC742" s="31"/>
      <c r="PRD742" s="31"/>
      <c r="PRE742" s="31"/>
      <c r="PRF742" s="31"/>
      <c r="PRG742" s="31"/>
      <c r="PRH742" s="31"/>
      <c r="PRI742" s="31"/>
      <c r="PRJ742" s="31"/>
      <c r="PRK742" s="31"/>
      <c r="PRL742" s="31"/>
      <c r="PRM742" s="31"/>
      <c r="PRN742" s="31"/>
      <c r="PRO742" s="31"/>
      <c r="PRP742" s="31"/>
      <c r="PRQ742" s="31"/>
      <c r="PRR742" s="31"/>
      <c r="PRS742" s="31"/>
      <c r="PRT742" s="31"/>
      <c r="PRU742" s="31"/>
      <c r="PRV742" s="31"/>
      <c r="PRW742" s="31"/>
      <c r="PRX742" s="31"/>
      <c r="PRY742" s="31"/>
      <c r="PRZ742" s="31"/>
      <c r="PSA742" s="31"/>
      <c r="PSB742" s="31"/>
      <c r="PSC742" s="31"/>
      <c r="PSD742" s="31"/>
      <c r="PSE742" s="31"/>
      <c r="PSF742" s="31"/>
      <c r="PSG742" s="31"/>
      <c r="PSH742" s="31"/>
      <c r="PSI742" s="31"/>
      <c r="PSJ742" s="31"/>
      <c r="PSK742" s="31"/>
      <c r="PSL742" s="31"/>
      <c r="PSM742" s="31"/>
      <c r="PSN742" s="31"/>
      <c r="PSO742" s="31"/>
      <c r="PSP742" s="31"/>
      <c r="PSQ742" s="31"/>
      <c r="PSR742" s="31"/>
      <c r="PSS742" s="31"/>
      <c r="PST742" s="31"/>
      <c r="PSU742" s="31"/>
      <c r="PSV742" s="31"/>
      <c r="PSW742" s="31"/>
      <c r="PSX742" s="31"/>
      <c r="PSY742" s="31"/>
      <c r="PSZ742" s="31"/>
      <c r="PTA742" s="31"/>
      <c r="PTB742" s="31"/>
      <c r="PTC742" s="31"/>
      <c r="PTD742" s="31"/>
      <c r="PTE742" s="31"/>
      <c r="PTF742" s="31"/>
      <c r="PTG742" s="31"/>
      <c r="PTH742" s="31"/>
      <c r="PTI742" s="31"/>
      <c r="PTJ742" s="31"/>
      <c r="PTK742" s="31"/>
      <c r="PTL742" s="31"/>
      <c r="PTM742" s="31"/>
      <c r="PTN742" s="31"/>
      <c r="PTO742" s="31"/>
      <c r="PTP742" s="31"/>
      <c r="PTQ742" s="31"/>
      <c r="PTR742" s="31"/>
      <c r="PTS742" s="31"/>
      <c r="PTT742" s="31"/>
      <c r="PTU742" s="31"/>
      <c r="PTV742" s="31"/>
      <c r="PTW742" s="31"/>
      <c r="PTX742" s="31"/>
      <c r="PTY742" s="31"/>
      <c r="PTZ742" s="31"/>
      <c r="PUA742" s="31"/>
      <c r="PUB742" s="31"/>
      <c r="PUC742" s="31"/>
      <c r="PUD742" s="31"/>
      <c r="PUE742" s="31"/>
      <c r="PUF742" s="31"/>
      <c r="PUG742" s="31"/>
      <c r="PUH742" s="31"/>
      <c r="PUI742" s="31"/>
      <c r="PUJ742" s="31"/>
      <c r="PUK742" s="31"/>
      <c r="PUL742" s="31"/>
      <c r="PUM742" s="31"/>
      <c r="PUN742" s="31"/>
      <c r="PUO742" s="31"/>
      <c r="PUP742" s="31"/>
      <c r="PUQ742" s="31"/>
      <c r="PUR742" s="31"/>
      <c r="PUS742" s="31"/>
      <c r="PUT742" s="31"/>
      <c r="PUU742" s="31"/>
      <c r="PUV742" s="31"/>
      <c r="PUW742" s="31"/>
      <c r="PUX742" s="31"/>
      <c r="PUY742" s="31"/>
      <c r="PUZ742" s="31"/>
      <c r="PVA742" s="31"/>
      <c r="PVB742" s="31"/>
      <c r="PVC742" s="31"/>
      <c r="PVD742" s="31"/>
      <c r="PVE742" s="31"/>
      <c r="PVF742" s="31"/>
      <c r="PVG742" s="31"/>
      <c r="PVH742" s="31"/>
      <c r="PVI742" s="31"/>
      <c r="PVJ742" s="31"/>
      <c r="PVK742" s="31"/>
      <c r="PVL742" s="31"/>
      <c r="PVM742" s="31"/>
      <c r="PVN742" s="31"/>
      <c r="PVO742" s="31"/>
      <c r="PVP742" s="31"/>
      <c r="PVQ742" s="31"/>
      <c r="PVR742" s="31"/>
      <c r="PVS742" s="31"/>
      <c r="PVT742" s="31"/>
      <c r="PVU742" s="31"/>
      <c r="PVV742" s="31"/>
      <c r="PVW742" s="31"/>
      <c r="PVX742" s="31"/>
      <c r="PVY742" s="31"/>
      <c r="PVZ742" s="31"/>
      <c r="PWA742" s="31"/>
      <c r="PWB742" s="31"/>
      <c r="PWC742" s="31"/>
      <c r="PWD742" s="31"/>
      <c r="PWE742" s="31"/>
      <c r="PWF742" s="31"/>
      <c r="PWG742" s="31"/>
      <c r="PWH742" s="31"/>
      <c r="PWI742" s="31"/>
      <c r="PWJ742" s="31"/>
      <c r="PWK742" s="31"/>
      <c r="PWL742" s="31"/>
      <c r="PWM742" s="31"/>
      <c r="PWN742" s="31"/>
      <c r="PWO742" s="31"/>
      <c r="PWP742" s="31"/>
      <c r="PWQ742" s="31"/>
      <c r="PWR742" s="31"/>
      <c r="PWS742" s="31"/>
      <c r="PWT742" s="31"/>
      <c r="PWU742" s="31"/>
      <c r="PWV742" s="31"/>
      <c r="PWW742" s="31"/>
      <c r="PWX742" s="31"/>
      <c r="PWY742" s="31"/>
      <c r="PWZ742" s="31"/>
      <c r="PXA742" s="31"/>
      <c r="PXB742" s="31"/>
      <c r="PXC742" s="31"/>
      <c r="PXD742" s="31"/>
      <c r="PXE742" s="31"/>
      <c r="PXF742" s="31"/>
      <c r="PXG742" s="31"/>
      <c r="PXH742" s="31"/>
      <c r="PXI742" s="31"/>
      <c r="PXJ742" s="31"/>
      <c r="PXK742" s="31"/>
      <c r="PXL742" s="31"/>
      <c r="PXM742" s="31"/>
      <c r="PXN742" s="31"/>
      <c r="PXO742" s="31"/>
      <c r="PXP742" s="31"/>
      <c r="PXQ742" s="31"/>
      <c r="PXR742" s="31"/>
      <c r="PXS742" s="31"/>
      <c r="PXT742" s="31"/>
      <c r="PXU742" s="31"/>
      <c r="PXV742" s="31"/>
      <c r="PXW742" s="31"/>
      <c r="PXX742" s="31"/>
      <c r="PXY742" s="31"/>
      <c r="PXZ742" s="31"/>
      <c r="PYA742" s="31"/>
      <c r="PYB742" s="31"/>
      <c r="PYC742" s="31"/>
      <c r="PYD742" s="31"/>
      <c r="PYE742" s="31"/>
      <c r="PYF742" s="31"/>
      <c r="PYG742" s="31"/>
      <c r="PYH742" s="31"/>
      <c r="PYI742" s="31"/>
      <c r="PYJ742" s="31"/>
      <c r="PYK742" s="31"/>
      <c r="PYL742" s="31"/>
      <c r="PYM742" s="31"/>
      <c r="PYN742" s="31"/>
      <c r="PYO742" s="31"/>
      <c r="PYP742" s="31"/>
      <c r="PYQ742" s="31"/>
      <c r="PYR742" s="31"/>
      <c r="PYS742" s="31"/>
      <c r="PYT742" s="31"/>
      <c r="PYU742" s="31"/>
      <c r="PYV742" s="31"/>
      <c r="PYW742" s="31"/>
      <c r="PYX742" s="31"/>
      <c r="PYY742" s="31"/>
      <c r="PYZ742" s="31"/>
      <c r="PZA742" s="31"/>
      <c r="PZB742" s="31"/>
      <c r="PZC742" s="31"/>
      <c r="PZD742" s="31"/>
      <c r="PZE742" s="31"/>
      <c r="PZF742" s="31"/>
      <c r="PZG742" s="31"/>
      <c r="PZH742" s="31"/>
      <c r="PZI742" s="31"/>
      <c r="PZJ742" s="31"/>
      <c r="PZK742" s="31"/>
      <c r="PZL742" s="31"/>
      <c r="PZM742" s="31"/>
      <c r="PZN742" s="31"/>
      <c r="PZO742" s="31"/>
      <c r="PZP742" s="31"/>
      <c r="PZQ742" s="31"/>
      <c r="PZR742" s="31"/>
      <c r="PZS742" s="31"/>
      <c r="PZT742" s="31"/>
      <c r="PZU742" s="31"/>
      <c r="PZV742" s="31"/>
      <c r="PZW742" s="31"/>
      <c r="PZX742" s="31"/>
      <c r="PZY742" s="31"/>
      <c r="PZZ742" s="31"/>
      <c r="QAA742" s="31"/>
      <c r="QAB742" s="31"/>
      <c r="QAC742" s="31"/>
      <c r="QAD742" s="31"/>
      <c r="QAE742" s="31"/>
      <c r="QAF742" s="31"/>
      <c r="QAG742" s="31"/>
      <c r="QAH742" s="31"/>
      <c r="QAI742" s="31"/>
      <c r="QAJ742" s="31"/>
      <c r="QAK742" s="31"/>
      <c r="QAL742" s="31"/>
      <c r="QAM742" s="31"/>
      <c r="QAN742" s="31"/>
      <c r="QAO742" s="31"/>
      <c r="QAP742" s="31"/>
      <c r="QAQ742" s="31"/>
      <c r="QAR742" s="31"/>
      <c r="QAS742" s="31"/>
      <c r="QAT742" s="31"/>
      <c r="QAU742" s="31"/>
      <c r="QAV742" s="31"/>
      <c r="QAW742" s="31"/>
      <c r="QAX742" s="31"/>
      <c r="QAY742" s="31"/>
      <c r="QAZ742" s="31"/>
      <c r="QBA742" s="31"/>
      <c r="QBB742" s="31"/>
      <c r="QBC742" s="31"/>
      <c r="QBD742" s="31"/>
      <c r="QBE742" s="31"/>
      <c r="QBF742" s="31"/>
      <c r="QBG742" s="31"/>
      <c r="QBH742" s="31"/>
      <c r="QBI742" s="31"/>
      <c r="QBJ742" s="31"/>
      <c r="QBK742" s="31"/>
      <c r="QBL742" s="31"/>
      <c r="QBM742" s="31"/>
      <c r="QBN742" s="31"/>
      <c r="QBO742" s="31"/>
      <c r="QBP742" s="31"/>
      <c r="QBQ742" s="31"/>
      <c r="QBR742" s="31"/>
      <c r="QBS742" s="31"/>
      <c r="QBT742" s="31"/>
      <c r="QBU742" s="31"/>
      <c r="QBV742" s="31"/>
      <c r="QBW742" s="31"/>
      <c r="QBX742" s="31"/>
      <c r="QBY742" s="31"/>
      <c r="QBZ742" s="31"/>
      <c r="QCA742" s="31"/>
      <c r="QCB742" s="31"/>
      <c r="QCC742" s="31"/>
      <c r="QCD742" s="31"/>
      <c r="QCE742" s="31"/>
      <c r="QCF742" s="31"/>
      <c r="QCG742" s="31"/>
      <c r="QCH742" s="31"/>
      <c r="QCI742" s="31"/>
      <c r="QCJ742" s="31"/>
      <c r="QCK742" s="31"/>
      <c r="QCL742" s="31"/>
      <c r="QCM742" s="31"/>
      <c r="QCN742" s="31"/>
      <c r="QCO742" s="31"/>
      <c r="QCP742" s="31"/>
      <c r="QCQ742" s="31"/>
      <c r="QCR742" s="31"/>
      <c r="QCS742" s="31"/>
      <c r="QCT742" s="31"/>
      <c r="QCU742" s="31"/>
      <c r="QCV742" s="31"/>
      <c r="QCW742" s="31"/>
      <c r="QCX742" s="31"/>
      <c r="QCY742" s="31"/>
      <c r="QCZ742" s="31"/>
      <c r="QDA742" s="31"/>
      <c r="QDB742" s="31"/>
      <c r="QDC742" s="31"/>
      <c r="QDD742" s="31"/>
      <c r="QDE742" s="31"/>
      <c r="QDF742" s="31"/>
      <c r="QDG742" s="31"/>
      <c r="QDH742" s="31"/>
      <c r="QDI742" s="31"/>
      <c r="QDJ742" s="31"/>
      <c r="QDK742" s="31"/>
      <c r="QDL742" s="31"/>
      <c r="QDM742" s="31"/>
      <c r="QDN742" s="31"/>
      <c r="QDO742" s="31"/>
      <c r="QDP742" s="31"/>
      <c r="QDQ742" s="31"/>
      <c r="QDR742" s="31"/>
      <c r="QDS742" s="31"/>
      <c r="QDT742" s="31"/>
      <c r="QDU742" s="31"/>
      <c r="QDV742" s="31"/>
      <c r="QDW742" s="31"/>
      <c r="QDX742" s="31"/>
      <c r="QDY742" s="31"/>
      <c r="QDZ742" s="31"/>
      <c r="QEA742" s="31"/>
      <c r="QEB742" s="31"/>
      <c r="QEC742" s="31"/>
      <c r="QED742" s="31"/>
      <c r="QEE742" s="31"/>
      <c r="QEF742" s="31"/>
      <c r="QEG742" s="31"/>
      <c r="QEH742" s="31"/>
      <c r="QEI742" s="31"/>
      <c r="QEJ742" s="31"/>
      <c r="QEK742" s="31"/>
      <c r="QEL742" s="31"/>
      <c r="QEM742" s="31"/>
      <c r="QEN742" s="31"/>
      <c r="QEO742" s="31"/>
      <c r="QEP742" s="31"/>
      <c r="QEQ742" s="31"/>
      <c r="QER742" s="31"/>
      <c r="QES742" s="31"/>
      <c r="QET742" s="31"/>
      <c r="QEU742" s="31"/>
      <c r="QEV742" s="31"/>
      <c r="QEW742" s="31"/>
      <c r="QEX742" s="31"/>
      <c r="QEY742" s="31"/>
      <c r="QEZ742" s="31"/>
      <c r="QFA742" s="31"/>
      <c r="QFB742" s="31"/>
      <c r="QFC742" s="31"/>
      <c r="QFD742" s="31"/>
      <c r="QFE742" s="31"/>
      <c r="QFF742" s="31"/>
      <c r="QFG742" s="31"/>
      <c r="QFH742" s="31"/>
      <c r="QFI742" s="31"/>
      <c r="QFJ742" s="31"/>
      <c r="QFK742" s="31"/>
      <c r="QFL742" s="31"/>
      <c r="QFM742" s="31"/>
      <c r="QFN742" s="31"/>
      <c r="QFO742" s="31"/>
      <c r="QFP742" s="31"/>
      <c r="QFQ742" s="31"/>
      <c r="QFR742" s="31"/>
      <c r="QFS742" s="31"/>
      <c r="QFT742" s="31"/>
      <c r="QFU742" s="31"/>
      <c r="QFV742" s="31"/>
      <c r="QFW742" s="31"/>
      <c r="QFX742" s="31"/>
      <c r="QFY742" s="31"/>
      <c r="QFZ742" s="31"/>
      <c r="QGA742" s="31"/>
      <c r="QGB742" s="31"/>
      <c r="QGC742" s="31"/>
      <c r="QGD742" s="31"/>
      <c r="QGE742" s="31"/>
      <c r="QGF742" s="31"/>
      <c r="QGG742" s="31"/>
      <c r="QGH742" s="31"/>
      <c r="QGI742" s="31"/>
      <c r="QGJ742" s="31"/>
      <c r="QGK742" s="31"/>
      <c r="QGL742" s="31"/>
      <c r="QGM742" s="31"/>
      <c r="QGN742" s="31"/>
      <c r="QGO742" s="31"/>
      <c r="QGP742" s="31"/>
      <c r="QGQ742" s="31"/>
      <c r="QGR742" s="31"/>
      <c r="QGS742" s="31"/>
      <c r="QGT742" s="31"/>
      <c r="QGU742" s="31"/>
      <c r="QGV742" s="31"/>
      <c r="QGW742" s="31"/>
      <c r="QGX742" s="31"/>
      <c r="QGY742" s="31"/>
      <c r="QGZ742" s="31"/>
      <c r="QHA742" s="31"/>
      <c r="QHB742" s="31"/>
      <c r="QHC742" s="31"/>
      <c r="QHD742" s="31"/>
      <c r="QHE742" s="31"/>
      <c r="QHF742" s="31"/>
      <c r="QHG742" s="31"/>
      <c r="QHH742" s="31"/>
      <c r="QHI742" s="31"/>
      <c r="QHJ742" s="31"/>
      <c r="QHK742" s="31"/>
      <c r="QHL742" s="31"/>
      <c r="QHM742" s="31"/>
      <c r="QHN742" s="31"/>
      <c r="QHO742" s="31"/>
      <c r="QHP742" s="31"/>
      <c r="QHQ742" s="31"/>
      <c r="QHR742" s="31"/>
      <c r="QHS742" s="31"/>
      <c r="QHT742" s="31"/>
      <c r="QHU742" s="31"/>
      <c r="QHV742" s="31"/>
      <c r="QHW742" s="31"/>
      <c r="QHX742" s="31"/>
      <c r="QHY742" s="31"/>
      <c r="QHZ742" s="31"/>
      <c r="QIA742" s="31"/>
      <c r="QIB742" s="31"/>
      <c r="QIC742" s="31"/>
      <c r="QID742" s="31"/>
      <c r="QIE742" s="31"/>
      <c r="QIF742" s="31"/>
      <c r="QIG742" s="31"/>
      <c r="QIH742" s="31"/>
      <c r="QII742" s="31"/>
      <c r="QIJ742" s="31"/>
      <c r="QIK742" s="31"/>
      <c r="QIL742" s="31"/>
      <c r="QIM742" s="31"/>
      <c r="QIN742" s="31"/>
      <c r="QIO742" s="31"/>
      <c r="QIP742" s="31"/>
      <c r="QIQ742" s="31"/>
      <c r="QIR742" s="31"/>
      <c r="QIS742" s="31"/>
      <c r="QIT742" s="31"/>
      <c r="QIU742" s="31"/>
      <c r="QIV742" s="31"/>
      <c r="QIW742" s="31"/>
      <c r="QIX742" s="31"/>
      <c r="QIY742" s="31"/>
      <c r="QIZ742" s="31"/>
      <c r="QJA742" s="31"/>
      <c r="QJB742" s="31"/>
      <c r="QJC742" s="31"/>
      <c r="QJD742" s="31"/>
      <c r="QJE742" s="31"/>
      <c r="QJF742" s="31"/>
      <c r="QJG742" s="31"/>
      <c r="QJH742" s="31"/>
      <c r="QJI742" s="31"/>
      <c r="QJJ742" s="31"/>
      <c r="QJK742" s="31"/>
      <c r="QJL742" s="31"/>
      <c r="QJM742" s="31"/>
      <c r="QJN742" s="31"/>
      <c r="QJO742" s="31"/>
      <c r="QJP742" s="31"/>
      <c r="QJQ742" s="31"/>
      <c r="QJR742" s="31"/>
      <c r="QJS742" s="31"/>
      <c r="QJT742" s="31"/>
      <c r="QJU742" s="31"/>
      <c r="QJV742" s="31"/>
      <c r="QJW742" s="31"/>
      <c r="QJX742" s="31"/>
      <c r="QJY742" s="31"/>
      <c r="QJZ742" s="31"/>
      <c r="QKA742" s="31"/>
      <c r="QKB742" s="31"/>
      <c r="QKC742" s="31"/>
      <c r="QKD742" s="31"/>
      <c r="QKE742" s="31"/>
      <c r="QKF742" s="31"/>
      <c r="QKG742" s="31"/>
      <c r="QKH742" s="31"/>
      <c r="QKI742" s="31"/>
      <c r="QKJ742" s="31"/>
      <c r="QKK742" s="31"/>
      <c r="QKL742" s="31"/>
      <c r="QKM742" s="31"/>
      <c r="QKN742" s="31"/>
      <c r="QKO742" s="31"/>
      <c r="QKP742" s="31"/>
      <c r="QKQ742" s="31"/>
      <c r="QKR742" s="31"/>
      <c r="QKS742" s="31"/>
      <c r="QKT742" s="31"/>
      <c r="QKU742" s="31"/>
      <c r="QKV742" s="31"/>
      <c r="QKW742" s="31"/>
      <c r="QKX742" s="31"/>
      <c r="QKY742" s="31"/>
      <c r="QKZ742" s="31"/>
      <c r="QLA742" s="31"/>
      <c r="QLB742" s="31"/>
      <c r="QLC742" s="31"/>
      <c r="QLD742" s="31"/>
      <c r="QLE742" s="31"/>
      <c r="QLF742" s="31"/>
      <c r="QLG742" s="31"/>
      <c r="QLH742" s="31"/>
      <c r="QLI742" s="31"/>
      <c r="QLJ742" s="31"/>
      <c r="QLK742" s="31"/>
      <c r="QLL742" s="31"/>
      <c r="QLM742" s="31"/>
      <c r="QLN742" s="31"/>
      <c r="QLO742" s="31"/>
      <c r="QLP742" s="31"/>
      <c r="QLQ742" s="31"/>
      <c r="QLR742" s="31"/>
      <c r="QLS742" s="31"/>
      <c r="QLT742" s="31"/>
      <c r="QLU742" s="31"/>
      <c r="QLV742" s="31"/>
      <c r="QLW742" s="31"/>
      <c r="QLX742" s="31"/>
      <c r="QLY742" s="31"/>
      <c r="QLZ742" s="31"/>
      <c r="QMA742" s="31"/>
      <c r="QMB742" s="31"/>
      <c r="QMC742" s="31"/>
      <c r="QMD742" s="31"/>
      <c r="QME742" s="31"/>
      <c r="QMF742" s="31"/>
      <c r="QMG742" s="31"/>
      <c r="QMH742" s="31"/>
      <c r="QMI742" s="31"/>
      <c r="QMJ742" s="31"/>
      <c r="QMK742" s="31"/>
      <c r="QML742" s="31"/>
      <c r="QMM742" s="31"/>
      <c r="QMN742" s="31"/>
      <c r="QMO742" s="31"/>
      <c r="QMP742" s="31"/>
      <c r="QMQ742" s="31"/>
      <c r="QMR742" s="31"/>
      <c r="QMS742" s="31"/>
      <c r="QMT742" s="31"/>
      <c r="QMU742" s="31"/>
      <c r="QMV742" s="31"/>
      <c r="QMW742" s="31"/>
      <c r="QMX742" s="31"/>
      <c r="QMY742" s="31"/>
      <c r="QMZ742" s="31"/>
      <c r="QNA742" s="31"/>
      <c r="QNB742" s="31"/>
      <c r="QNC742" s="31"/>
      <c r="QND742" s="31"/>
      <c r="QNE742" s="31"/>
      <c r="QNF742" s="31"/>
      <c r="QNG742" s="31"/>
      <c r="QNH742" s="31"/>
      <c r="QNI742" s="31"/>
      <c r="QNJ742" s="31"/>
      <c r="QNK742" s="31"/>
      <c r="QNL742" s="31"/>
      <c r="QNM742" s="31"/>
      <c r="QNN742" s="31"/>
      <c r="QNO742" s="31"/>
      <c r="QNP742" s="31"/>
      <c r="QNQ742" s="31"/>
      <c r="QNR742" s="31"/>
      <c r="QNS742" s="31"/>
      <c r="QNT742" s="31"/>
      <c r="QNU742" s="31"/>
      <c r="QNV742" s="31"/>
      <c r="QNW742" s="31"/>
      <c r="QNX742" s="31"/>
      <c r="QNY742" s="31"/>
      <c r="QNZ742" s="31"/>
      <c r="QOA742" s="31"/>
      <c r="QOB742" s="31"/>
      <c r="QOC742" s="31"/>
      <c r="QOD742" s="31"/>
      <c r="QOE742" s="31"/>
      <c r="QOF742" s="31"/>
      <c r="QOG742" s="31"/>
      <c r="QOH742" s="31"/>
      <c r="QOI742" s="31"/>
      <c r="QOJ742" s="31"/>
      <c r="QOK742" s="31"/>
      <c r="QOL742" s="31"/>
      <c r="QOM742" s="31"/>
      <c r="QON742" s="31"/>
      <c r="QOO742" s="31"/>
      <c r="QOP742" s="31"/>
      <c r="QOQ742" s="31"/>
      <c r="QOR742" s="31"/>
      <c r="QOS742" s="31"/>
      <c r="QOT742" s="31"/>
      <c r="QOU742" s="31"/>
      <c r="QOV742" s="31"/>
      <c r="QOW742" s="31"/>
      <c r="QOX742" s="31"/>
      <c r="QOY742" s="31"/>
      <c r="QOZ742" s="31"/>
      <c r="QPA742" s="31"/>
      <c r="QPB742" s="31"/>
      <c r="QPC742" s="31"/>
      <c r="QPD742" s="31"/>
      <c r="QPE742" s="31"/>
      <c r="QPF742" s="31"/>
      <c r="QPG742" s="31"/>
      <c r="QPH742" s="31"/>
      <c r="QPI742" s="31"/>
      <c r="QPJ742" s="31"/>
      <c r="QPK742" s="31"/>
      <c r="QPL742" s="31"/>
      <c r="QPM742" s="31"/>
      <c r="QPN742" s="31"/>
      <c r="QPO742" s="31"/>
      <c r="QPP742" s="31"/>
      <c r="QPQ742" s="31"/>
      <c r="QPR742" s="31"/>
      <c r="QPS742" s="31"/>
      <c r="QPT742" s="31"/>
      <c r="QPU742" s="31"/>
      <c r="QPV742" s="31"/>
      <c r="QPW742" s="31"/>
      <c r="QPX742" s="31"/>
      <c r="QPY742" s="31"/>
      <c r="QPZ742" s="31"/>
      <c r="QQA742" s="31"/>
      <c r="QQB742" s="31"/>
      <c r="QQC742" s="31"/>
      <c r="QQD742" s="31"/>
      <c r="QQE742" s="31"/>
      <c r="QQF742" s="31"/>
      <c r="QQG742" s="31"/>
      <c r="QQH742" s="31"/>
      <c r="QQI742" s="31"/>
      <c r="QQJ742" s="31"/>
      <c r="QQK742" s="31"/>
      <c r="QQL742" s="31"/>
      <c r="QQM742" s="31"/>
      <c r="QQN742" s="31"/>
      <c r="QQO742" s="31"/>
      <c r="QQP742" s="31"/>
      <c r="QQQ742" s="31"/>
      <c r="QQR742" s="31"/>
      <c r="QQS742" s="31"/>
      <c r="QQT742" s="31"/>
      <c r="QQU742" s="31"/>
      <c r="QQV742" s="31"/>
      <c r="QQW742" s="31"/>
      <c r="QQX742" s="31"/>
      <c r="QQY742" s="31"/>
      <c r="QQZ742" s="31"/>
      <c r="QRA742" s="31"/>
      <c r="QRB742" s="31"/>
      <c r="QRC742" s="31"/>
      <c r="QRD742" s="31"/>
      <c r="QRE742" s="31"/>
      <c r="QRF742" s="31"/>
      <c r="QRG742" s="31"/>
      <c r="QRH742" s="31"/>
      <c r="QRI742" s="31"/>
      <c r="QRJ742" s="31"/>
      <c r="QRK742" s="31"/>
      <c r="QRL742" s="31"/>
      <c r="QRM742" s="31"/>
      <c r="QRN742" s="31"/>
      <c r="QRO742" s="31"/>
      <c r="QRP742" s="31"/>
      <c r="QRQ742" s="31"/>
      <c r="QRR742" s="31"/>
      <c r="QRS742" s="31"/>
      <c r="QRT742" s="31"/>
      <c r="QRU742" s="31"/>
      <c r="QRV742" s="31"/>
      <c r="QRW742" s="31"/>
      <c r="QRX742" s="31"/>
      <c r="QRY742" s="31"/>
      <c r="QRZ742" s="31"/>
      <c r="QSA742" s="31"/>
      <c r="QSB742" s="31"/>
      <c r="QSC742" s="31"/>
      <c r="QSD742" s="31"/>
      <c r="QSE742" s="31"/>
      <c r="QSF742" s="31"/>
      <c r="QSG742" s="31"/>
      <c r="QSH742" s="31"/>
      <c r="QSI742" s="31"/>
      <c r="QSJ742" s="31"/>
      <c r="QSK742" s="31"/>
      <c r="QSL742" s="31"/>
      <c r="QSM742" s="31"/>
      <c r="QSN742" s="31"/>
      <c r="QSO742" s="31"/>
      <c r="QSP742" s="31"/>
      <c r="QSQ742" s="31"/>
      <c r="QSR742" s="31"/>
      <c r="QSS742" s="31"/>
      <c r="QST742" s="31"/>
      <c r="QSU742" s="31"/>
      <c r="QSV742" s="31"/>
      <c r="QSW742" s="31"/>
      <c r="QSX742" s="31"/>
      <c r="QSY742" s="31"/>
      <c r="QSZ742" s="31"/>
      <c r="QTA742" s="31"/>
      <c r="QTB742" s="31"/>
      <c r="QTC742" s="31"/>
      <c r="QTD742" s="31"/>
      <c r="QTE742" s="31"/>
      <c r="QTF742" s="31"/>
      <c r="QTG742" s="31"/>
      <c r="QTH742" s="31"/>
      <c r="QTI742" s="31"/>
      <c r="QTJ742" s="31"/>
      <c r="QTK742" s="31"/>
      <c r="QTL742" s="31"/>
      <c r="QTM742" s="31"/>
      <c r="QTN742" s="31"/>
      <c r="QTO742" s="31"/>
      <c r="QTP742" s="31"/>
      <c r="QTQ742" s="31"/>
      <c r="QTR742" s="31"/>
      <c r="QTS742" s="31"/>
      <c r="QTT742" s="31"/>
      <c r="QTU742" s="31"/>
      <c r="QTV742" s="31"/>
      <c r="QTW742" s="31"/>
      <c r="QTX742" s="31"/>
      <c r="QTY742" s="31"/>
      <c r="QTZ742" s="31"/>
      <c r="QUA742" s="31"/>
      <c r="QUB742" s="31"/>
      <c r="QUC742" s="31"/>
      <c r="QUD742" s="31"/>
      <c r="QUE742" s="31"/>
      <c r="QUF742" s="31"/>
      <c r="QUG742" s="31"/>
      <c r="QUH742" s="31"/>
      <c r="QUI742" s="31"/>
      <c r="QUJ742" s="31"/>
      <c r="QUK742" s="31"/>
      <c r="QUL742" s="31"/>
      <c r="QUM742" s="31"/>
      <c r="QUN742" s="31"/>
      <c r="QUO742" s="31"/>
      <c r="QUP742" s="31"/>
      <c r="QUQ742" s="31"/>
      <c r="QUR742" s="31"/>
      <c r="QUS742" s="31"/>
      <c r="QUT742" s="31"/>
      <c r="QUU742" s="31"/>
      <c r="QUV742" s="31"/>
      <c r="QUW742" s="31"/>
      <c r="QUX742" s="31"/>
      <c r="QUY742" s="31"/>
      <c r="QUZ742" s="31"/>
      <c r="QVA742" s="31"/>
      <c r="QVB742" s="31"/>
      <c r="QVC742" s="31"/>
      <c r="QVD742" s="31"/>
      <c r="QVE742" s="31"/>
      <c r="QVF742" s="31"/>
      <c r="QVG742" s="31"/>
      <c r="QVH742" s="31"/>
      <c r="QVI742" s="31"/>
      <c r="QVJ742" s="31"/>
      <c r="QVK742" s="31"/>
      <c r="QVL742" s="31"/>
      <c r="QVM742" s="31"/>
      <c r="QVN742" s="31"/>
      <c r="QVO742" s="31"/>
      <c r="QVP742" s="31"/>
      <c r="QVQ742" s="31"/>
      <c r="QVR742" s="31"/>
      <c r="QVS742" s="31"/>
      <c r="QVT742" s="31"/>
      <c r="QVU742" s="31"/>
      <c r="QVV742" s="31"/>
      <c r="QVW742" s="31"/>
      <c r="QVX742" s="31"/>
      <c r="QVY742" s="31"/>
      <c r="QVZ742" s="31"/>
      <c r="QWA742" s="31"/>
      <c r="QWB742" s="31"/>
      <c r="QWC742" s="31"/>
      <c r="QWD742" s="31"/>
      <c r="QWE742" s="31"/>
      <c r="QWF742" s="31"/>
      <c r="QWG742" s="31"/>
      <c r="QWH742" s="31"/>
      <c r="QWI742" s="31"/>
      <c r="QWJ742" s="31"/>
      <c r="QWK742" s="31"/>
      <c r="QWL742" s="31"/>
      <c r="QWM742" s="31"/>
      <c r="QWN742" s="31"/>
      <c r="QWO742" s="31"/>
      <c r="QWP742" s="31"/>
      <c r="QWQ742" s="31"/>
      <c r="QWR742" s="31"/>
      <c r="QWS742" s="31"/>
      <c r="QWT742" s="31"/>
      <c r="QWU742" s="31"/>
      <c r="QWV742" s="31"/>
      <c r="QWW742" s="31"/>
      <c r="QWX742" s="31"/>
      <c r="QWY742" s="31"/>
      <c r="QWZ742" s="31"/>
      <c r="QXA742" s="31"/>
      <c r="QXB742" s="31"/>
      <c r="QXC742" s="31"/>
      <c r="QXD742" s="31"/>
      <c r="QXE742" s="31"/>
      <c r="QXF742" s="31"/>
      <c r="QXG742" s="31"/>
      <c r="QXH742" s="31"/>
      <c r="QXI742" s="31"/>
      <c r="QXJ742" s="31"/>
      <c r="QXK742" s="31"/>
      <c r="QXL742" s="31"/>
      <c r="QXM742" s="31"/>
      <c r="QXN742" s="31"/>
      <c r="QXO742" s="31"/>
      <c r="QXP742" s="31"/>
      <c r="QXQ742" s="31"/>
      <c r="QXR742" s="31"/>
      <c r="QXS742" s="31"/>
      <c r="QXT742" s="31"/>
      <c r="QXU742" s="31"/>
      <c r="QXV742" s="31"/>
      <c r="QXW742" s="31"/>
      <c r="QXX742" s="31"/>
      <c r="QXY742" s="31"/>
      <c r="QXZ742" s="31"/>
      <c r="QYA742" s="31"/>
      <c r="QYB742" s="31"/>
      <c r="QYC742" s="31"/>
      <c r="QYD742" s="31"/>
      <c r="QYE742" s="31"/>
      <c r="QYF742" s="31"/>
      <c r="QYG742" s="31"/>
      <c r="QYH742" s="31"/>
      <c r="QYI742" s="31"/>
      <c r="QYJ742" s="31"/>
      <c r="QYK742" s="31"/>
      <c r="QYL742" s="31"/>
      <c r="QYM742" s="31"/>
      <c r="QYN742" s="31"/>
      <c r="QYO742" s="31"/>
      <c r="QYP742" s="31"/>
      <c r="QYQ742" s="31"/>
      <c r="QYR742" s="31"/>
      <c r="QYS742" s="31"/>
      <c r="QYT742" s="31"/>
      <c r="QYU742" s="31"/>
      <c r="QYV742" s="31"/>
      <c r="QYW742" s="31"/>
      <c r="QYX742" s="31"/>
      <c r="QYY742" s="31"/>
      <c r="QYZ742" s="31"/>
      <c r="QZA742" s="31"/>
      <c r="QZB742" s="31"/>
      <c r="QZC742" s="31"/>
      <c r="QZD742" s="31"/>
      <c r="QZE742" s="31"/>
      <c r="QZF742" s="31"/>
      <c r="QZG742" s="31"/>
      <c r="QZH742" s="31"/>
      <c r="QZI742" s="31"/>
      <c r="QZJ742" s="31"/>
      <c r="QZK742" s="31"/>
      <c r="QZL742" s="31"/>
      <c r="QZM742" s="31"/>
      <c r="QZN742" s="31"/>
      <c r="QZO742" s="31"/>
      <c r="QZP742" s="31"/>
      <c r="QZQ742" s="31"/>
      <c r="QZR742" s="31"/>
      <c r="QZS742" s="31"/>
      <c r="QZT742" s="31"/>
      <c r="QZU742" s="31"/>
      <c r="QZV742" s="31"/>
      <c r="QZW742" s="31"/>
      <c r="QZX742" s="31"/>
      <c r="QZY742" s="31"/>
      <c r="QZZ742" s="31"/>
      <c r="RAA742" s="31"/>
      <c r="RAB742" s="31"/>
      <c r="RAC742" s="31"/>
      <c r="RAD742" s="31"/>
      <c r="RAE742" s="31"/>
      <c r="RAF742" s="31"/>
      <c r="RAG742" s="31"/>
      <c r="RAH742" s="31"/>
      <c r="RAI742" s="31"/>
      <c r="RAJ742" s="31"/>
      <c r="RAK742" s="31"/>
      <c r="RAL742" s="31"/>
      <c r="RAM742" s="31"/>
      <c r="RAN742" s="31"/>
      <c r="RAO742" s="31"/>
      <c r="RAP742" s="31"/>
      <c r="RAQ742" s="31"/>
      <c r="RAR742" s="31"/>
      <c r="RAS742" s="31"/>
      <c r="RAT742" s="31"/>
      <c r="RAU742" s="31"/>
      <c r="RAV742" s="31"/>
      <c r="RAW742" s="31"/>
      <c r="RAX742" s="31"/>
      <c r="RAY742" s="31"/>
      <c r="RAZ742" s="31"/>
      <c r="RBA742" s="31"/>
      <c r="RBB742" s="31"/>
      <c r="RBC742" s="31"/>
      <c r="RBD742" s="31"/>
      <c r="RBE742" s="31"/>
      <c r="RBF742" s="31"/>
      <c r="RBG742" s="31"/>
      <c r="RBH742" s="31"/>
      <c r="RBI742" s="31"/>
      <c r="RBJ742" s="31"/>
      <c r="RBK742" s="31"/>
      <c r="RBL742" s="31"/>
      <c r="RBM742" s="31"/>
      <c r="RBN742" s="31"/>
      <c r="RBO742" s="31"/>
      <c r="RBP742" s="31"/>
      <c r="RBQ742" s="31"/>
      <c r="RBR742" s="31"/>
      <c r="RBS742" s="31"/>
      <c r="RBT742" s="31"/>
      <c r="RBU742" s="31"/>
      <c r="RBV742" s="31"/>
      <c r="RBW742" s="31"/>
      <c r="RBX742" s="31"/>
      <c r="RBY742" s="31"/>
      <c r="RBZ742" s="31"/>
      <c r="RCA742" s="31"/>
      <c r="RCB742" s="31"/>
      <c r="RCC742" s="31"/>
      <c r="RCD742" s="31"/>
      <c r="RCE742" s="31"/>
      <c r="RCF742" s="31"/>
      <c r="RCG742" s="31"/>
      <c r="RCH742" s="31"/>
      <c r="RCI742" s="31"/>
      <c r="RCJ742" s="31"/>
      <c r="RCK742" s="31"/>
      <c r="RCL742" s="31"/>
      <c r="RCM742" s="31"/>
      <c r="RCN742" s="31"/>
      <c r="RCO742" s="31"/>
      <c r="RCP742" s="31"/>
      <c r="RCQ742" s="31"/>
      <c r="RCR742" s="31"/>
      <c r="RCS742" s="31"/>
      <c r="RCT742" s="31"/>
      <c r="RCU742" s="31"/>
      <c r="RCV742" s="31"/>
      <c r="RCW742" s="31"/>
      <c r="RCX742" s="31"/>
      <c r="RCY742" s="31"/>
      <c r="RCZ742" s="31"/>
      <c r="RDA742" s="31"/>
      <c r="RDB742" s="31"/>
      <c r="RDC742" s="31"/>
      <c r="RDD742" s="31"/>
      <c r="RDE742" s="31"/>
      <c r="RDF742" s="31"/>
      <c r="RDG742" s="31"/>
      <c r="RDH742" s="31"/>
      <c r="RDI742" s="31"/>
      <c r="RDJ742" s="31"/>
      <c r="RDK742" s="31"/>
      <c r="RDL742" s="31"/>
      <c r="RDM742" s="31"/>
      <c r="RDN742" s="31"/>
      <c r="RDO742" s="31"/>
      <c r="RDP742" s="31"/>
      <c r="RDQ742" s="31"/>
      <c r="RDR742" s="31"/>
      <c r="RDS742" s="31"/>
      <c r="RDT742" s="31"/>
      <c r="RDU742" s="31"/>
      <c r="RDV742" s="31"/>
      <c r="RDW742" s="31"/>
      <c r="RDX742" s="31"/>
      <c r="RDY742" s="31"/>
      <c r="RDZ742" s="31"/>
      <c r="REA742" s="31"/>
      <c r="REB742" s="31"/>
      <c r="REC742" s="31"/>
      <c r="RED742" s="31"/>
      <c r="REE742" s="31"/>
      <c r="REF742" s="31"/>
      <c r="REG742" s="31"/>
      <c r="REH742" s="31"/>
      <c r="REI742" s="31"/>
      <c r="REJ742" s="31"/>
      <c r="REK742" s="31"/>
      <c r="REL742" s="31"/>
      <c r="REM742" s="31"/>
      <c r="REN742" s="31"/>
      <c r="REO742" s="31"/>
      <c r="REP742" s="31"/>
      <c r="REQ742" s="31"/>
      <c r="RER742" s="31"/>
      <c r="RES742" s="31"/>
      <c r="RET742" s="31"/>
      <c r="REU742" s="31"/>
      <c r="REV742" s="31"/>
      <c r="REW742" s="31"/>
      <c r="REX742" s="31"/>
      <c r="REY742" s="31"/>
      <c r="REZ742" s="31"/>
      <c r="RFA742" s="31"/>
      <c r="RFB742" s="31"/>
      <c r="RFC742" s="31"/>
      <c r="RFD742" s="31"/>
      <c r="RFE742" s="31"/>
      <c r="RFF742" s="31"/>
      <c r="RFG742" s="31"/>
      <c r="RFH742" s="31"/>
      <c r="RFI742" s="31"/>
      <c r="RFJ742" s="31"/>
      <c r="RFK742" s="31"/>
      <c r="RFL742" s="31"/>
      <c r="RFM742" s="31"/>
      <c r="RFN742" s="31"/>
      <c r="RFO742" s="31"/>
      <c r="RFP742" s="31"/>
      <c r="RFQ742" s="31"/>
      <c r="RFR742" s="31"/>
      <c r="RFS742" s="31"/>
      <c r="RFT742" s="31"/>
      <c r="RFU742" s="31"/>
      <c r="RFV742" s="31"/>
      <c r="RFW742" s="31"/>
      <c r="RFX742" s="31"/>
      <c r="RFY742" s="31"/>
      <c r="RFZ742" s="31"/>
      <c r="RGA742" s="31"/>
      <c r="RGB742" s="31"/>
      <c r="RGC742" s="31"/>
      <c r="RGD742" s="31"/>
      <c r="RGE742" s="31"/>
      <c r="RGF742" s="31"/>
      <c r="RGG742" s="31"/>
      <c r="RGH742" s="31"/>
      <c r="RGI742" s="31"/>
      <c r="RGJ742" s="31"/>
      <c r="RGK742" s="31"/>
      <c r="RGL742" s="31"/>
      <c r="RGM742" s="31"/>
      <c r="RGN742" s="31"/>
      <c r="RGO742" s="31"/>
      <c r="RGP742" s="31"/>
      <c r="RGQ742" s="31"/>
      <c r="RGR742" s="31"/>
      <c r="RGS742" s="31"/>
      <c r="RGT742" s="31"/>
      <c r="RGU742" s="31"/>
      <c r="RGV742" s="31"/>
      <c r="RGW742" s="31"/>
      <c r="RGX742" s="31"/>
      <c r="RGY742" s="31"/>
      <c r="RGZ742" s="31"/>
      <c r="RHA742" s="31"/>
      <c r="RHB742" s="31"/>
      <c r="RHC742" s="31"/>
      <c r="RHD742" s="31"/>
      <c r="RHE742" s="31"/>
      <c r="RHF742" s="31"/>
      <c r="RHG742" s="31"/>
      <c r="RHH742" s="31"/>
      <c r="RHI742" s="31"/>
      <c r="RHJ742" s="31"/>
      <c r="RHK742" s="31"/>
      <c r="RHL742" s="31"/>
      <c r="RHM742" s="31"/>
      <c r="RHN742" s="31"/>
      <c r="RHO742" s="31"/>
      <c r="RHP742" s="31"/>
      <c r="RHQ742" s="31"/>
      <c r="RHR742" s="31"/>
      <c r="RHS742" s="31"/>
      <c r="RHT742" s="31"/>
      <c r="RHU742" s="31"/>
      <c r="RHV742" s="31"/>
      <c r="RHW742" s="31"/>
      <c r="RHX742" s="31"/>
      <c r="RHY742" s="31"/>
      <c r="RHZ742" s="31"/>
      <c r="RIA742" s="31"/>
      <c r="RIB742" s="31"/>
      <c r="RIC742" s="31"/>
      <c r="RID742" s="31"/>
      <c r="RIE742" s="31"/>
      <c r="RIF742" s="31"/>
      <c r="RIG742" s="31"/>
      <c r="RIH742" s="31"/>
      <c r="RII742" s="31"/>
      <c r="RIJ742" s="31"/>
      <c r="RIK742" s="31"/>
      <c r="RIL742" s="31"/>
      <c r="RIM742" s="31"/>
      <c r="RIN742" s="31"/>
      <c r="RIO742" s="31"/>
      <c r="RIP742" s="31"/>
      <c r="RIQ742" s="31"/>
      <c r="RIR742" s="31"/>
      <c r="RIS742" s="31"/>
      <c r="RIT742" s="31"/>
      <c r="RIU742" s="31"/>
      <c r="RIV742" s="31"/>
      <c r="RIW742" s="31"/>
      <c r="RIX742" s="31"/>
      <c r="RIY742" s="31"/>
      <c r="RIZ742" s="31"/>
      <c r="RJA742" s="31"/>
      <c r="RJB742" s="31"/>
      <c r="RJC742" s="31"/>
      <c r="RJD742" s="31"/>
      <c r="RJE742" s="31"/>
      <c r="RJF742" s="31"/>
      <c r="RJG742" s="31"/>
      <c r="RJH742" s="31"/>
      <c r="RJI742" s="31"/>
      <c r="RJJ742" s="31"/>
      <c r="RJK742" s="31"/>
      <c r="RJL742" s="31"/>
      <c r="RJM742" s="31"/>
      <c r="RJN742" s="31"/>
      <c r="RJO742" s="31"/>
      <c r="RJP742" s="31"/>
      <c r="RJQ742" s="31"/>
      <c r="RJR742" s="31"/>
      <c r="RJS742" s="31"/>
      <c r="RJT742" s="31"/>
      <c r="RJU742" s="31"/>
      <c r="RJV742" s="31"/>
      <c r="RJW742" s="31"/>
      <c r="RJX742" s="31"/>
      <c r="RJY742" s="31"/>
      <c r="RJZ742" s="31"/>
      <c r="RKA742" s="31"/>
      <c r="RKB742" s="31"/>
      <c r="RKC742" s="31"/>
      <c r="RKD742" s="31"/>
      <c r="RKE742" s="31"/>
      <c r="RKF742" s="31"/>
      <c r="RKG742" s="31"/>
      <c r="RKH742" s="31"/>
      <c r="RKI742" s="31"/>
      <c r="RKJ742" s="31"/>
      <c r="RKK742" s="31"/>
      <c r="RKL742" s="31"/>
      <c r="RKM742" s="31"/>
      <c r="RKN742" s="31"/>
      <c r="RKO742" s="31"/>
      <c r="RKP742" s="31"/>
      <c r="RKQ742" s="31"/>
      <c r="RKR742" s="31"/>
      <c r="RKS742" s="31"/>
      <c r="RKT742" s="31"/>
      <c r="RKU742" s="31"/>
      <c r="RKV742" s="31"/>
      <c r="RKW742" s="31"/>
      <c r="RKX742" s="31"/>
      <c r="RKY742" s="31"/>
      <c r="RKZ742" s="31"/>
      <c r="RLA742" s="31"/>
      <c r="RLB742" s="31"/>
      <c r="RLC742" s="31"/>
      <c r="RLD742" s="31"/>
      <c r="RLE742" s="31"/>
      <c r="RLF742" s="31"/>
      <c r="RLG742" s="31"/>
      <c r="RLH742" s="31"/>
      <c r="RLI742" s="31"/>
      <c r="RLJ742" s="31"/>
      <c r="RLK742" s="31"/>
      <c r="RLL742" s="31"/>
      <c r="RLM742" s="31"/>
      <c r="RLN742" s="31"/>
      <c r="RLO742" s="31"/>
      <c r="RLP742" s="31"/>
      <c r="RLQ742" s="31"/>
      <c r="RLR742" s="31"/>
      <c r="RLS742" s="31"/>
      <c r="RLT742" s="31"/>
      <c r="RLU742" s="31"/>
      <c r="RLV742" s="31"/>
      <c r="RLW742" s="31"/>
      <c r="RLX742" s="31"/>
      <c r="RLY742" s="31"/>
      <c r="RLZ742" s="31"/>
      <c r="RMA742" s="31"/>
      <c r="RMB742" s="31"/>
      <c r="RMC742" s="31"/>
      <c r="RMD742" s="31"/>
      <c r="RME742" s="31"/>
      <c r="RMF742" s="31"/>
      <c r="RMG742" s="31"/>
      <c r="RMH742" s="31"/>
      <c r="RMI742" s="31"/>
      <c r="RMJ742" s="31"/>
      <c r="RMK742" s="31"/>
      <c r="RML742" s="31"/>
      <c r="RMM742" s="31"/>
      <c r="RMN742" s="31"/>
      <c r="RMO742" s="31"/>
      <c r="RMP742" s="31"/>
      <c r="RMQ742" s="31"/>
      <c r="RMR742" s="31"/>
      <c r="RMS742" s="31"/>
      <c r="RMT742" s="31"/>
      <c r="RMU742" s="31"/>
      <c r="RMV742" s="31"/>
      <c r="RMW742" s="31"/>
      <c r="RMX742" s="31"/>
      <c r="RMY742" s="31"/>
      <c r="RMZ742" s="31"/>
      <c r="RNA742" s="31"/>
      <c r="RNB742" s="31"/>
      <c r="RNC742" s="31"/>
      <c r="RND742" s="31"/>
      <c r="RNE742" s="31"/>
      <c r="RNF742" s="31"/>
      <c r="RNG742" s="31"/>
      <c r="RNH742" s="31"/>
      <c r="RNI742" s="31"/>
      <c r="RNJ742" s="31"/>
      <c r="RNK742" s="31"/>
      <c r="RNL742" s="31"/>
      <c r="RNM742" s="31"/>
      <c r="RNN742" s="31"/>
      <c r="RNO742" s="31"/>
      <c r="RNP742" s="31"/>
      <c r="RNQ742" s="31"/>
      <c r="RNR742" s="31"/>
      <c r="RNS742" s="31"/>
      <c r="RNT742" s="31"/>
      <c r="RNU742" s="31"/>
      <c r="RNV742" s="31"/>
      <c r="RNW742" s="31"/>
      <c r="RNX742" s="31"/>
      <c r="RNY742" s="31"/>
      <c r="RNZ742" s="31"/>
      <c r="ROA742" s="31"/>
      <c r="ROB742" s="31"/>
      <c r="ROC742" s="31"/>
      <c r="ROD742" s="31"/>
      <c r="ROE742" s="31"/>
      <c r="ROF742" s="31"/>
      <c r="ROG742" s="31"/>
      <c r="ROH742" s="31"/>
      <c r="ROI742" s="31"/>
      <c r="ROJ742" s="31"/>
      <c r="ROK742" s="31"/>
      <c r="ROL742" s="31"/>
      <c r="ROM742" s="31"/>
      <c r="RON742" s="31"/>
      <c r="ROO742" s="31"/>
      <c r="ROP742" s="31"/>
      <c r="ROQ742" s="31"/>
      <c r="ROR742" s="31"/>
      <c r="ROS742" s="31"/>
      <c r="ROT742" s="31"/>
      <c r="ROU742" s="31"/>
      <c r="ROV742" s="31"/>
      <c r="ROW742" s="31"/>
      <c r="ROX742" s="31"/>
      <c r="ROY742" s="31"/>
      <c r="ROZ742" s="31"/>
      <c r="RPA742" s="31"/>
      <c r="RPB742" s="31"/>
      <c r="RPC742" s="31"/>
      <c r="RPD742" s="31"/>
      <c r="RPE742" s="31"/>
      <c r="RPF742" s="31"/>
      <c r="RPG742" s="31"/>
      <c r="RPH742" s="31"/>
      <c r="RPI742" s="31"/>
      <c r="RPJ742" s="31"/>
      <c r="RPK742" s="31"/>
      <c r="RPL742" s="31"/>
      <c r="RPM742" s="31"/>
      <c r="RPN742" s="31"/>
      <c r="RPO742" s="31"/>
      <c r="RPP742" s="31"/>
      <c r="RPQ742" s="31"/>
      <c r="RPR742" s="31"/>
      <c r="RPS742" s="31"/>
      <c r="RPT742" s="31"/>
      <c r="RPU742" s="31"/>
      <c r="RPV742" s="31"/>
      <c r="RPW742" s="31"/>
      <c r="RPX742" s="31"/>
      <c r="RPY742" s="31"/>
      <c r="RPZ742" s="31"/>
      <c r="RQA742" s="31"/>
      <c r="RQB742" s="31"/>
      <c r="RQC742" s="31"/>
      <c r="RQD742" s="31"/>
      <c r="RQE742" s="31"/>
      <c r="RQF742" s="31"/>
      <c r="RQG742" s="31"/>
      <c r="RQH742" s="31"/>
      <c r="RQI742" s="31"/>
      <c r="RQJ742" s="31"/>
      <c r="RQK742" s="31"/>
      <c r="RQL742" s="31"/>
      <c r="RQM742" s="31"/>
      <c r="RQN742" s="31"/>
      <c r="RQO742" s="31"/>
      <c r="RQP742" s="31"/>
      <c r="RQQ742" s="31"/>
      <c r="RQR742" s="31"/>
      <c r="RQS742" s="31"/>
      <c r="RQT742" s="31"/>
      <c r="RQU742" s="31"/>
      <c r="RQV742" s="31"/>
      <c r="RQW742" s="31"/>
      <c r="RQX742" s="31"/>
      <c r="RQY742" s="31"/>
      <c r="RQZ742" s="31"/>
      <c r="RRA742" s="31"/>
      <c r="RRB742" s="31"/>
      <c r="RRC742" s="31"/>
      <c r="RRD742" s="31"/>
      <c r="RRE742" s="31"/>
      <c r="RRF742" s="31"/>
      <c r="RRG742" s="31"/>
      <c r="RRH742" s="31"/>
      <c r="RRI742" s="31"/>
      <c r="RRJ742" s="31"/>
      <c r="RRK742" s="31"/>
      <c r="RRL742" s="31"/>
      <c r="RRM742" s="31"/>
      <c r="RRN742" s="31"/>
      <c r="RRO742" s="31"/>
      <c r="RRP742" s="31"/>
      <c r="RRQ742" s="31"/>
      <c r="RRR742" s="31"/>
      <c r="RRS742" s="31"/>
      <c r="RRT742" s="31"/>
      <c r="RRU742" s="31"/>
      <c r="RRV742" s="31"/>
      <c r="RRW742" s="31"/>
      <c r="RRX742" s="31"/>
      <c r="RRY742" s="31"/>
      <c r="RRZ742" s="31"/>
      <c r="RSA742" s="31"/>
      <c r="RSB742" s="31"/>
      <c r="RSC742" s="31"/>
      <c r="RSD742" s="31"/>
      <c r="RSE742" s="31"/>
      <c r="RSF742" s="31"/>
      <c r="RSG742" s="31"/>
      <c r="RSH742" s="31"/>
      <c r="RSI742" s="31"/>
      <c r="RSJ742" s="31"/>
      <c r="RSK742" s="31"/>
      <c r="RSL742" s="31"/>
      <c r="RSM742" s="31"/>
      <c r="RSN742" s="31"/>
      <c r="RSO742" s="31"/>
      <c r="RSP742" s="31"/>
      <c r="RSQ742" s="31"/>
      <c r="RSR742" s="31"/>
      <c r="RSS742" s="31"/>
      <c r="RST742" s="31"/>
      <c r="RSU742" s="31"/>
      <c r="RSV742" s="31"/>
      <c r="RSW742" s="31"/>
      <c r="RSX742" s="31"/>
      <c r="RSY742" s="31"/>
      <c r="RSZ742" s="31"/>
      <c r="RTA742" s="31"/>
      <c r="RTB742" s="31"/>
      <c r="RTC742" s="31"/>
      <c r="RTD742" s="31"/>
      <c r="RTE742" s="31"/>
      <c r="RTF742" s="31"/>
      <c r="RTG742" s="31"/>
      <c r="RTH742" s="31"/>
      <c r="RTI742" s="31"/>
      <c r="RTJ742" s="31"/>
      <c r="RTK742" s="31"/>
      <c r="RTL742" s="31"/>
      <c r="RTM742" s="31"/>
      <c r="RTN742" s="31"/>
      <c r="RTO742" s="31"/>
      <c r="RTP742" s="31"/>
      <c r="RTQ742" s="31"/>
      <c r="RTR742" s="31"/>
      <c r="RTS742" s="31"/>
      <c r="RTT742" s="31"/>
      <c r="RTU742" s="31"/>
      <c r="RTV742" s="31"/>
      <c r="RTW742" s="31"/>
      <c r="RTX742" s="31"/>
      <c r="RTY742" s="31"/>
      <c r="RTZ742" s="31"/>
      <c r="RUA742" s="31"/>
      <c r="RUB742" s="31"/>
      <c r="RUC742" s="31"/>
      <c r="RUD742" s="31"/>
      <c r="RUE742" s="31"/>
      <c r="RUF742" s="31"/>
      <c r="RUG742" s="31"/>
      <c r="RUH742" s="31"/>
      <c r="RUI742" s="31"/>
      <c r="RUJ742" s="31"/>
      <c r="RUK742" s="31"/>
      <c r="RUL742" s="31"/>
      <c r="RUM742" s="31"/>
      <c r="RUN742" s="31"/>
      <c r="RUO742" s="31"/>
      <c r="RUP742" s="31"/>
      <c r="RUQ742" s="31"/>
      <c r="RUR742" s="31"/>
      <c r="RUS742" s="31"/>
      <c r="RUT742" s="31"/>
      <c r="RUU742" s="31"/>
      <c r="RUV742" s="31"/>
      <c r="RUW742" s="31"/>
      <c r="RUX742" s="31"/>
      <c r="RUY742" s="31"/>
      <c r="RUZ742" s="31"/>
      <c r="RVA742" s="31"/>
      <c r="RVB742" s="31"/>
      <c r="RVC742" s="31"/>
      <c r="RVD742" s="31"/>
      <c r="RVE742" s="31"/>
      <c r="RVF742" s="31"/>
      <c r="RVG742" s="31"/>
      <c r="RVH742" s="31"/>
      <c r="RVI742" s="31"/>
      <c r="RVJ742" s="31"/>
      <c r="RVK742" s="31"/>
      <c r="RVL742" s="31"/>
      <c r="RVM742" s="31"/>
      <c r="RVN742" s="31"/>
      <c r="RVO742" s="31"/>
      <c r="RVP742" s="31"/>
      <c r="RVQ742" s="31"/>
      <c r="RVR742" s="31"/>
      <c r="RVS742" s="31"/>
      <c r="RVT742" s="31"/>
      <c r="RVU742" s="31"/>
      <c r="RVV742" s="31"/>
      <c r="RVW742" s="31"/>
      <c r="RVX742" s="31"/>
      <c r="RVY742" s="31"/>
      <c r="RVZ742" s="31"/>
      <c r="RWA742" s="31"/>
      <c r="RWB742" s="31"/>
      <c r="RWC742" s="31"/>
      <c r="RWD742" s="31"/>
      <c r="RWE742" s="31"/>
      <c r="RWF742" s="31"/>
      <c r="RWG742" s="31"/>
      <c r="RWH742" s="31"/>
      <c r="RWI742" s="31"/>
      <c r="RWJ742" s="31"/>
      <c r="RWK742" s="31"/>
      <c r="RWL742" s="31"/>
      <c r="RWM742" s="31"/>
      <c r="RWN742" s="31"/>
      <c r="RWO742" s="31"/>
      <c r="RWP742" s="31"/>
      <c r="RWQ742" s="31"/>
      <c r="RWR742" s="31"/>
      <c r="RWS742" s="31"/>
      <c r="RWT742" s="31"/>
      <c r="RWU742" s="31"/>
      <c r="RWV742" s="31"/>
      <c r="RWW742" s="31"/>
      <c r="RWX742" s="31"/>
      <c r="RWY742" s="31"/>
      <c r="RWZ742" s="31"/>
      <c r="RXA742" s="31"/>
      <c r="RXB742" s="31"/>
      <c r="RXC742" s="31"/>
      <c r="RXD742" s="31"/>
      <c r="RXE742" s="31"/>
      <c r="RXF742" s="31"/>
      <c r="RXG742" s="31"/>
      <c r="RXH742" s="31"/>
      <c r="RXI742" s="31"/>
      <c r="RXJ742" s="31"/>
      <c r="RXK742" s="31"/>
      <c r="RXL742" s="31"/>
      <c r="RXM742" s="31"/>
      <c r="RXN742" s="31"/>
      <c r="RXO742" s="31"/>
      <c r="RXP742" s="31"/>
      <c r="RXQ742" s="31"/>
      <c r="RXR742" s="31"/>
      <c r="RXS742" s="31"/>
      <c r="RXT742" s="31"/>
      <c r="RXU742" s="31"/>
      <c r="RXV742" s="31"/>
      <c r="RXW742" s="31"/>
      <c r="RXX742" s="31"/>
      <c r="RXY742" s="31"/>
      <c r="RXZ742" s="31"/>
      <c r="RYA742" s="31"/>
      <c r="RYB742" s="31"/>
      <c r="RYC742" s="31"/>
      <c r="RYD742" s="31"/>
      <c r="RYE742" s="31"/>
      <c r="RYF742" s="31"/>
      <c r="RYG742" s="31"/>
      <c r="RYH742" s="31"/>
      <c r="RYI742" s="31"/>
      <c r="RYJ742" s="31"/>
      <c r="RYK742" s="31"/>
      <c r="RYL742" s="31"/>
      <c r="RYM742" s="31"/>
      <c r="RYN742" s="31"/>
      <c r="RYO742" s="31"/>
      <c r="RYP742" s="31"/>
      <c r="RYQ742" s="31"/>
      <c r="RYR742" s="31"/>
      <c r="RYS742" s="31"/>
      <c r="RYT742" s="31"/>
      <c r="RYU742" s="31"/>
      <c r="RYV742" s="31"/>
      <c r="RYW742" s="31"/>
      <c r="RYX742" s="31"/>
      <c r="RYY742" s="31"/>
      <c r="RYZ742" s="31"/>
      <c r="RZA742" s="31"/>
      <c r="RZB742" s="31"/>
      <c r="RZC742" s="31"/>
      <c r="RZD742" s="31"/>
      <c r="RZE742" s="31"/>
      <c r="RZF742" s="31"/>
      <c r="RZG742" s="31"/>
      <c r="RZH742" s="31"/>
      <c r="RZI742" s="31"/>
      <c r="RZJ742" s="31"/>
      <c r="RZK742" s="31"/>
      <c r="RZL742" s="31"/>
      <c r="RZM742" s="31"/>
      <c r="RZN742" s="31"/>
      <c r="RZO742" s="31"/>
      <c r="RZP742" s="31"/>
      <c r="RZQ742" s="31"/>
      <c r="RZR742" s="31"/>
      <c r="RZS742" s="31"/>
      <c r="RZT742" s="31"/>
      <c r="RZU742" s="31"/>
      <c r="RZV742" s="31"/>
      <c r="RZW742" s="31"/>
      <c r="RZX742" s="31"/>
      <c r="RZY742" s="31"/>
      <c r="RZZ742" s="31"/>
      <c r="SAA742" s="31"/>
      <c r="SAB742" s="31"/>
      <c r="SAC742" s="31"/>
      <c r="SAD742" s="31"/>
      <c r="SAE742" s="31"/>
      <c r="SAF742" s="31"/>
      <c r="SAG742" s="31"/>
      <c r="SAH742" s="31"/>
      <c r="SAI742" s="31"/>
      <c r="SAJ742" s="31"/>
      <c r="SAK742" s="31"/>
      <c r="SAL742" s="31"/>
      <c r="SAM742" s="31"/>
      <c r="SAN742" s="31"/>
      <c r="SAO742" s="31"/>
      <c r="SAP742" s="31"/>
      <c r="SAQ742" s="31"/>
      <c r="SAR742" s="31"/>
      <c r="SAS742" s="31"/>
      <c r="SAT742" s="31"/>
      <c r="SAU742" s="31"/>
      <c r="SAV742" s="31"/>
      <c r="SAW742" s="31"/>
      <c r="SAX742" s="31"/>
      <c r="SAY742" s="31"/>
      <c r="SAZ742" s="31"/>
      <c r="SBA742" s="31"/>
      <c r="SBB742" s="31"/>
      <c r="SBC742" s="31"/>
      <c r="SBD742" s="31"/>
      <c r="SBE742" s="31"/>
      <c r="SBF742" s="31"/>
      <c r="SBG742" s="31"/>
      <c r="SBH742" s="31"/>
      <c r="SBI742" s="31"/>
      <c r="SBJ742" s="31"/>
      <c r="SBK742" s="31"/>
      <c r="SBL742" s="31"/>
      <c r="SBM742" s="31"/>
      <c r="SBN742" s="31"/>
      <c r="SBO742" s="31"/>
      <c r="SBP742" s="31"/>
      <c r="SBQ742" s="31"/>
      <c r="SBR742" s="31"/>
      <c r="SBS742" s="31"/>
      <c r="SBT742" s="31"/>
      <c r="SBU742" s="31"/>
      <c r="SBV742" s="31"/>
      <c r="SBW742" s="31"/>
      <c r="SBX742" s="31"/>
      <c r="SBY742" s="31"/>
      <c r="SBZ742" s="31"/>
      <c r="SCA742" s="31"/>
      <c r="SCB742" s="31"/>
      <c r="SCC742" s="31"/>
      <c r="SCD742" s="31"/>
      <c r="SCE742" s="31"/>
      <c r="SCF742" s="31"/>
      <c r="SCG742" s="31"/>
      <c r="SCH742" s="31"/>
      <c r="SCI742" s="31"/>
      <c r="SCJ742" s="31"/>
      <c r="SCK742" s="31"/>
      <c r="SCL742" s="31"/>
      <c r="SCM742" s="31"/>
      <c r="SCN742" s="31"/>
      <c r="SCO742" s="31"/>
      <c r="SCP742" s="31"/>
      <c r="SCQ742" s="31"/>
      <c r="SCR742" s="31"/>
      <c r="SCS742" s="31"/>
      <c r="SCT742" s="31"/>
      <c r="SCU742" s="31"/>
      <c r="SCV742" s="31"/>
      <c r="SCW742" s="31"/>
      <c r="SCX742" s="31"/>
      <c r="SCY742" s="31"/>
      <c r="SCZ742" s="31"/>
      <c r="SDA742" s="31"/>
      <c r="SDB742" s="31"/>
      <c r="SDC742" s="31"/>
      <c r="SDD742" s="31"/>
      <c r="SDE742" s="31"/>
      <c r="SDF742" s="31"/>
      <c r="SDG742" s="31"/>
      <c r="SDH742" s="31"/>
      <c r="SDI742" s="31"/>
      <c r="SDJ742" s="31"/>
      <c r="SDK742" s="31"/>
      <c r="SDL742" s="31"/>
      <c r="SDM742" s="31"/>
      <c r="SDN742" s="31"/>
      <c r="SDO742" s="31"/>
      <c r="SDP742" s="31"/>
      <c r="SDQ742" s="31"/>
      <c r="SDR742" s="31"/>
      <c r="SDS742" s="31"/>
      <c r="SDT742" s="31"/>
      <c r="SDU742" s="31"/>
      <c r="SDV742" s="31"/>
      <c r="SDW742" s="31"/>
      <c r="SDX742" s="31"/>
      <c r="SDY742" s="31"/>
      <c r="SDZ742" s="31"/>
      <c r="SEA742" s="31"/>
      <c r="SEB742" s="31"/>
      <c r="SEC742" s="31"/>
      <c r="SED742" s="31"/>
      <c r="SEE742" s="31"/>
      <c r="SEF742" s="31"/>
      <c r="SEG742" s="31"/>
      <c r="SEH742" s="31"/>
      <c r="SEI742" s="31"/>
      <c r="SEJ742" s="31"/>
      <c r="SEK742" s="31"/>
      <c r="SEL742" s="31"/>
      <c r="SEM742" s="31"/>
      <c r="SEN742" s="31"/>
      <c r="SEO742" s="31"/>
      <c r="SEP742" s="31"/>
      <c r="SEQ742" s="31"/>
      <c r="SER742" s="31"/>
      <c r="SES742" s="31"/>
      <c r="SET742" s="31"/>
      <c r="SEU742" s="31"/>
      <c r="SEV742" s="31"/>
      <c r="SEW742" s="31"/>
      <c r="SEX742" s="31"/>
      <c r="SEY742" s="31"/>
      <c r="SEZ742" s="31"/>
      <c r="SFA742" s="31"/>
      <c r="SFB742" s="31"/>
      <c r="SFC742" s="31"/>
      <c r="SFD742" s="31"/>
      <c r="SFE742" s="31"/>
      <c r="SFF742" s="31"/>
      <c r="SFG742" s="31"/>
      <c r="SFH742" s="31"/>
      <c r="SFI742" s="31"/>
      <c r="SFJ742" s="31"/>
      <c r="SFK742" s="31"/>
      <c r="SFL742" s="31"/>
      <c r="SFM742" s="31"/>
      <c r="SFN742" s="31"/>
      <c r="SFO742" s="31"/>
      <c r="SFP742" s="31"/>
      <c r="SFQ742" s="31"/>
      <c r="SFR742" s="31"/>
      <c r="SFS742" s="31"/>
      <c r="SFT742" s="31"/>
      <c r="SFU742" s="31"/>
      <c r="SFV742" s="31"/>
      <c r="SFW742" s="31"/>
      <c r="SFX742" s="31"/>
      <c r="SFY742" s="31"/>
      <c r="SFZ742" s="31"/>
      <c r="SGA742" s="31"/>
      <c r="SGB742" s="31"/>
      <c r="SGC742" s="31"/>
      <c r="SGD742" s="31"/>
      <c r="SGE742" s="31"/>
      <c r="SGF742" s="31"/>
      <c r="SGG742" s="31"/>
      <c r="SGH742" s="31"/>
      <c r="SGI742" s="31"/>
      <c r="SGJ742" s="31"/>
      <c r="SGK742" s="31"/>
      <c r="SGL742" s="31"/>
      <c r="SGM742" s="31"/>
      <c r="SGN742" s="31"/>
      <c r="SGO742" s="31"/>
      <c r="SGP742" s="31"/>
      <c r="SGQ742" s="31"/>
      <c r="SGR742" s="31"/>
      <c r="SGS742" s="31"/>
      <c r="SGT742" s="31"/>
      <c r="SGU742" s="31"/>
      <c r="SGV742" s="31"/>
      <c r="SGW742" s="31"/>
      <c r="SGX742" s="31"/>
      <c r="SGY742" s="31"/>
      <c r="SGZ742" s="31"/>
      <c r="SHA742" s="31"/>
      <c r="SHB742" s="31"/>
      <c r="SHC742" s="31"/>
      <c r="SHD742" s="31"/>
      <c r="SHE742" s="31"/>
      <c r="SHF742" s="31"/>
      <c r="SHG742" s="31"/>
      <c r="SHH742" s="31"/>
      <c r="SHI742" s="31"/>
      <c r="SHJ742" s="31"/>
      <c r="SHK742" s="31"/>
      <c r="SHL742" s="31"/>
      <c r="SHM742" s="31"/>
      <c r="SHN742" s="31"/>
      <c r="SHO742" s="31"/>
      <c r="SHP742" s="31"/>
      <c r="SHQ742" s="31"/>
      <c r="SHR742" s="31"/>
      <c r="SHS742" s="31"/>
      <c r="SHT742" s="31"/>
      <c r="SHU742" s="31"/>
      <c r="SHV742" s="31"/>
      <c r="SHW742" s="31"/>
      <c r="SHX742" s="31"/>
      <c r="SHY742" s="31"/>
      <c r="SHZ742" s="31"/>
      <c r="SIA742" s="31"/>
      <c r="SIB742" s="31"/>
      <c r="SIC742" s="31"/>
      <c r="SID742" s="31"/>
      <c r="SIE742" s="31"/>
      <c r="SIF742" s="31"/>
      <c r="SIG742" s="31"/>
      <c r="SIH742" s="31"/>
      <c r="SII742" s="31"/>
      <c r="SIJ742" s="31"/>
      <c r="SIK742" s="31"/>
      <c r="SIL742" s="31"/>
      <c r="SIM742" s="31"/>
      <c r="SIN742" s="31"/>
      <c r="SIO742" s="31"/>
      <c r="SIP742" s="31"/>
      <c r="SIQ742" s="31"/>
      <c r="SIR742" s="31"/>
      <c r="SIS742" s="31"/>
      <c r="SIT742" s="31"/>
      <c r="SIU742" s="31"/>
      <c r="SIV742" s="31"/>
      <c r="SIW742" s="31"/>
      <c r="SIX742" s="31"/>
      <c r="SIY742" s="31"/>
      <c r="SIZ742" s="31"/>
      <c r="SJA742" s="31"/>
      <c r="SJB742" s="31"/>
      <c r="SJC742" s="31"/>
      <c r="SJD742" s="31"/>
      <c r="SJE742" s="31"/>
      <c r="SJF742" s="31"/>
      <c r="SJG742" s="31"/>
      <c r="SJH742" s="31"/>
      <c r="SJI742" s="31"/>
      <c r="SJJ742" s="31"/>
      <c r="SJK742" s="31"/>
      <c r="SJL742" s="31"/>
      <c r="SJM742" s="31"/>
      <c r="SJN742" s="31"/>
      <c r="SJO742" s="31"/>
      <c r="SJP742" s="31"/>
      <c r="SJQ742" s="31"/>
      <c r="SJR742" s="31"/>
      <c r="SJS742" s="31"/>
      <c r="SJT742" s="31"/>
      <c r="SJU742" s="31"/>
      <c r="SJV742" s="31"/>
      <c r="SJW742" s="31"/>
      <c r="SJX742" s="31"/>
      <c r="SJY742" s="31"/>
      <c r="SJZ742" s="31"/>
      <c r="SKA742" s="31"/>
      <c r="SKB742" s="31"/>
      <c r="SKC742" s="31"/>
      <c r="SKD742" s="31"/>
      <c r="SKE742" s="31"/>
      <c r="SKF742" s="31"/>
      <c r="SKG742" s="31"/>
      <c r="SKH742" s="31"/>
      <c r="SKI742" s="31"/>
      <c r="SKJ742" s="31"/>
      <c r="SKK742" s="31"/>
      <c r="SKL742" s="31"/>
      <c r="SKM742" s="31"/>
      <c r="SKN742" s="31"/>
      <c r="SKO742" s="31"/>
      <c r="SKP742" s="31"/>
      <c r="SKQ742" s="31"/>
      <c r="SKR742" s="31"/>
      <c r="SKS742" s="31"/>
      <c r="SKT742" s="31"/>
      <c r="SKU742" s="31"/>
      <c r="SKV742" s="31"/>
      <c r="SKW742" s="31"/>
      <c r="SKX742" s="31"/>
      <c r="SKY742" s="31"/>
      <c r="SKZ742" s="31"/>
      <c r="SLA742" s="31"/>
      <c r="SLB742" s="31"/>
      <c r="SLC742" s="31"/>
      <c r="SLD742" s="31"/>
      <c r="SLE742" s="31"/>
      <c r="SLF742" s="31"/>
      <c r="SLG742" s="31"/>
      <c r="SLH742" s="31"/>
      <c r="SLI742" s="31"/>
      <c r="SLJ742" s="31"/>
      <c r="SLK742" s="31"/>
      <c r="SLL742" s="31"/>
      <c r="SLM742" s="31"/>
      <c r="SLN742" s="31"/>
      <c r="SLO742" s="31"/>
      <c r="SLP742" s="31"/>
      <c r="SLQ742" s="31"/>
      <c r="SLR742" s="31"/>
      <c r="SLS742" s="31"/>
      <c r="SLT742" s="31"/>
      <c r="SLU742" s="31"/>
      <c r="SLV742" s="31"/>
      <c r="SLW742" s="31"/>
      <c r="SLX742" s="31"/>
      <c r="SLY742" s="31"/>
      <c r="SLZ742" s="31"/>
      <c r="SMA742" s="31"/>
      <c r="SMB742" s="31"/>
      <c r="SMC742" s="31"/>
      <c r="SMD742" s="31"/>
      <c r="SME742" s="31"/>
      <c r="SMF742" s="31"/>
      <c r="SMG742" s="31"/>
      <c r="SMH742" s="31"/>
      <c r="SMI742" s="31"/>
      <c r="SMJ742" s="31"/>
      <c r="SMK742" s="31"/>
      <c r="SML742" s="31"/>
      <c r="SMM742" s="31"/>
      <c r="SMN742" s="31"/>
      <c r="SMO742" s="31"/>
      <c r="SMP742" s="31"/>
      <c r="SMQ742" s="31"/>
      <c r="SMR742" s="31"/>
      <c r="SMS742" s="31"/>
      <c r="SMT742" s="31"/>
      <c r="SMU742" s="31"/>
      <c r="SMV742" s="31"/>
      <c r="SMW742" s="31"/>
      <c r="SMX742" s="31"/>
      <c r="SMY742" s="31"/>
      <c r="SMZ742" s="31"/>
      <c r="SNA742" s="31"/>
      <c r="SNB742" s="31"/>
      <c r="SNC742" s="31"/>
      <c r="SND742" s="31"/>
      <c r="SNE742" s="31"/>
      <c r="SNF742" s="31"/>
      <c r="SNG742" s="31"/>
      <c r="SNH742" s="31"/>
      <c r="SNI742" s="31"/>
      <c r="SNJ742" s="31"/>
      <c r="SNK742" s="31"/>
      <c r="SNL742" s="31"/>
      <c r="SNM742" s="31"/>
      <c r="SNN742" s="31"/>
      <c r="SNO742" s="31"/>
      <c r="SNP742" s="31"/>
      <c r="SNQ742" s="31"/>
      <c r="SNR742" s="31"/>
      <c r="SNS742" s="31"/>
      <c r="SNT742" s="31"/>
      <c r="SNU742" s="31"/>
      <c r="SNV742" s="31"/>
      <c r="SNW742" s="31"/>
      <c r="SNX742" s="31"/>
      <c r="SNY742" s="31"/>
      <c r="SNZ742" s="31"/>
      <c r="SOA742" s="31"/>
      <c r="SOB742" s="31"/>
      <c r="SOC742" s="31"/>
      <c r="SOD742" s="31"/>
      <c r="SOE742" s="31"/>
      <c r="SOF742" s="31"/>
      <c r="SOG742" s="31"/>
      <c r="SOH742" s="31"/>
      <c r="SOI742" s="31"/>
      <c r="SOJ742" s="31"/>
      <c r="SOK742" s="31"/>
      <c r="SOL742" s="31"/>
      <c r="SOM742" s="31"/>
      <c r="SON742" s="31"/>
      <c r="SOO742" s="31"/>
      <c r="SOP742" s="31"/>
      <c r="SOQ742" s="31"/>
      <c r="SOR742" s="31"/>
      <c r="SOS742" s="31"/>
      <c r="SOT742" s="31"/>
      <c r="SOU742" s="31"/>
      <c r="SOV742" s="31"/>
      <c r="SOW742" s="31"/>
      <c r="SOX742" s="31"/>
      <c r="SOY742" s="31"/>
      <c r="SOZ742" s="31"/>
      <c r="SPA742" s="31"/>
      <c r="SPB742" s="31"/>
      <c r="SPC742" s="31"/>
      <c r="SPD742" s="31"/>
      <c r="SPE742" s="31"/>
      <c r="SPF742" s="31"/>
      <c r="SPG742" s="31"/>
      <c r="SPH742" s="31"/>
      <c r="SPI742" s="31"/>
      <c r="SPJ742" s="31"/>
      <c r="SPK742" s="31"/>
      <c r="SPL742" s="31"/>
      <c r="SPM742" s="31"/>
      <c r="SPN742" s="31"/>
      <c r="SPO742" s="31"/>
      <c r="SPP742" s="31"/>
      <c r="SPQ742" s="31"/>
      <c r="SPR742" s="31"/>
      <c r="SPS742" s="31"/>
      <c r="SPT742" s="31"/>
      <c r="SPU742" s="31"/>
      <c r="SPV742" s="31"/>
      <c r="SPW742" s="31"/>
      <c r="SPX742" s="31"/>
      <c r="SPY742" s="31"/>
      <c r="SPZ742" s="31"/>
      <c r="SQA742" s="31"/>
      <c r="SQB742" s="31"/>
      <c r="SQC742" s="31"/>
      <c r="SQD742" s="31"/>
      <c r="SQE742" s="31"/>
      <c r="SQF742" s="31"/>
      <c r="SQG742" s="31"/>
      <c r="SQH742" s="31"/>
      <c r="SQI742" s="31"/>
      <c r="SQJ742" s="31"/>
      <c r="SQK742" s="31"/>
      <c r="SQL742" s="31"/>
      <c r="SQM742" s="31"/>
      <c r="SQN742" s="31"/>
      <c r="SQO742" s="31"/>
      <c r="SQP742" s="31"/>
      <c r="SQQ742" s="31"/>
      <c r="SQR742" s="31"/>
      <c r="SQS742" s="31"/>
      <c r="SQT742" s="31"/>
      <c r="SQU742" s="31"/>
      <c r="SQV742" s="31"/>
      <c r="SQW742" s="31"/>
      <c r="SQX742" s="31"/>
      <c r="SQY742" s="31"/>
      <c r="SQZ742" s="31"/>
      <c r="SRA742" s="31"/>
      <c r="SRB742" s="31"/>
      <c r="SRC742" s="31"/>
      <c r="SRD742" s="31"/>
      <c r="SRE742" s="31"/>
      <c r="SRF742" s="31"/>
      <c r="SRG742" s="31"/>
      <c r="SRH742" s="31"/>
      <c r="SRI742" s="31"/>
      <c r="SRJ742" s="31"/>
      <c r="SRK742" s="31"/>
      <c r="SRL742" s="31"/>
      <c r="SRM742" s="31"/>
      <c r="SRN742" s="31"/>
      <c r="SRO742" s="31"/>
      <c r="SRP742" s="31"/>
      <c r="SRQ742" s="31"/>
      <c r="SRR742" s="31"/>
      <c r="SRS742" s="31"/>
      <c r="SRT742" s="31"/>
      <c r="SRU742" s="31"/>
      <c r="SRV742" s="31"/>
      <c r="SRW742" s="31"/>
      <c r="SRX742" s="31"/>
      <c r="SRY742" s="31"/>
      <c r="SRZ742" s="31"/>
      <c r="SSA742" s="31"/>
      <c r="SSB742" s="31"/>
      <c r="SSC742" s="31"/>
      <c r="SSD742" s="31"/>
      <c r="SSE742" s="31"/>
      <c r="SSF742" s="31"/>
      <c r="SSG742" s="31"/>
      <c r="SSH742" s="31"/>
      <c r="SSI742" s="31"/>
      <c r="SSJ742" s="31"/>
      <c r="SSK742" s="31"/>
      <c r="SSL742" s="31"/>
      <c r="SSM742" s="31"/>
      <c r="SSN742" s="31"/>
      <c r="SSO742" s="31"/>
      <c r="SSP742" s="31"/>
      <c r="SSQ742" s="31"/>
      <c r="SSR742" s="31"/>
      <c r="SSS742" s="31"/>
      <c r="SST742" s="31"/>
      <c r="SSU742" s="31"/>
      <c r="SSV742" s="31"/>
      <c r="SSW742" s="31"/>
      <c r="SSX742" s="31"/>
      <c r="SSY742" s="31"/>
      <c r="SSZ742" s="31"/>
      <c r="STA742" s="31"/>
      <c r="STB742" s="31"/>
      <c r="STC742" s="31"/>
      <c r="STD742" s="31"/>
      <c r="STE742" s="31"/>
      <c r="STF742" s="31"/>
      <c r="STG742" s="31"/>
      <c r="STH742" s="31"/>
      <c r="STI742" s="31"/>
      <c r="STJ742" s="31"/>
      <c r="STK742" s="31"/>
      <c r="STL742" s="31"/>
      <c r="STM742" s="31"/>
      <c r="STN742" s="31"/>
      <c r="STO742" s="31"/>
      <c r="STP742" s="31"/>
      <c r="STQ742" s="31"/>
      <c r="STR742" s="31"/>
      <c r="STS742" s="31"/>
      <c r="STT742" s="31"/>
      <c r="STU742" s="31"/>
      <c r="STV742" s="31"/>
      <c r="STW742" s="31"/>
      <c r="STX742" s="31"/>
      <c r="STY742" s="31"/>
      <c r="STZ742" s="31"/>
      <c r="SUA742" s="31"/>
      <c r="SUB742" s="31"/>
      <c r="SUC742" s="31"/>
      <c r="SUD742" s="31"/>
      <c r="SUE742" s="31"/>
      <c r="SUF742" s="31"/>
      <c r="SUG742" s="31"/>
      <c r="SUH742" s="31"/>
      <c r="SUI742" s="31"/>
      <c r="SUJ742" s="31"/>
      <c r="SUK742" s="31"/>
      <c r="SUL742" s="31"/>
      <c r="SUM742" s="31"/>
      <c r="SUN742" s="31"/>
      <c r="SUO742" s="31"/>
      <c r="SUP742" s="31"/>
      <c r="SUQ742" s="31"/>
      <c r="SUR742" s="31"/>
      <c r="SUS742" s="31"/>
      <c r="SUT742" s="31"/>
      <c r="SUU742" s="31"/>
      <c r="SUV742" s="31"/>
      <c r="SUW742" s="31"/>
      <c r="SUX742" s="31"/>
      <c r="SUY742" s="31"/>
      <c r="SUZ742" s="31"/>
      <c r="SVA742" s="31"/>
      <c r="SVB742" s="31"/>
      <c r="SVC742" s="31"/>
      <c r="SVD742" s="31"/>
      <c r="SVE742" s="31"/>
      <c r="SVF742" s="31"/>
      <c r="SVG742" s="31"/>
      <c r="SVH742" s="31"/>
      <c r="SVI742" s="31"/>
      <c r="SVJ742" s="31"/>
      <c r="SVK742" s="31"/>
      <c r="SVL742" s="31"/>
      <c r="SVM742" s="31"/>
      <c r="SVN742" s="31"/>
      <c r="SVO742" s="31"/>
      <c r="SVP742" s="31"/>
      <c r="SVQ742" s="31"/>
      <c r="SVR742" s="31"/>
      <c r="SVS742" s="31"/>
      <c r="SVT742" s="31"/>
      <c r="SVU742" s="31"/>
      <c r="SVV742" s="31"/>
      <c r="SVW742" s="31"/>
      <c r="SVX742" s="31"/>
      <c r="SVY742" s="31"/>
      <c r="SVZ742" s="31"/>
      <c r="SWA742" s="31"/>
      <c r="SWB742" s="31"/>
      <c r="SWC742" s="31"/>
      <c r="SWD742" s="31"/>
      <c r="SWE742" s="31"/>
      <c r="SWF742" s="31"/>
      <c r="SWG742" s="31"/>
      <c r="SWH742" s="31"/>
      <c r="SWI742" s="31"/>
      <c r="SWJ742" s="31"/>
      <c r="SWK742" s="31"/>
      <c r="SWL742" s="31"/>
      <c r="SWM742" s="31"/>
      <c r="SWN742" s="31"/>
      <c r="SWO742" s="31"/>
      <c r="SWP742" s="31"/>
      <c r="SWQ742" s="31"/>
      <c r="SWR742" s="31"/>
      <c r="SWS742" s="31"/>
      <c r="SWT742" s="31"/>
      <c r="SWU742" s="31"/>
      <c r="SWV742" s="31"/>
      <c r="SWW742" s="31"/>
      <c r="SWX742" s="31"/>
      <c r="SWY742" s="31"/>
      <c r="SWZ742" s="31"/>
      <c r="SXA742" s="31"/>
      <c r="SXB742" s="31"/>
      <c r="SXC742" s="31"/>
      <c r="SXD742" s="31"/>
      <c r="SXE742" s="31"/>
      <c r="SXF742" s="31"/>
      <c r="SXG742" s="31"/>
      <c r="SXH742" s="31"/>
      <c r="SXI742" s="31"/>
      <c r="SXJ742" s="31"/>
      <c r="SXK742" s="31"/>
      <c r="SXL742" s="31"/>
      <c r="SXM742" s="31"/>
      <c r="SXN742" s="31"/>
      <c r="SXO742" s="31"/>
      <c r="SXP742" s="31"/>
      <c r="SXQ742" s="31"/>
      <c r="SXR742" s="31"/>
      <c r="SXS742" s="31"/>
      <c r="SXT742" s="31"/>
      <c r="SXU742" s="31"/>
      <c r="SXV742" s="31"/>
      <c r="SXW742" s="31"/>
      <c r="SXX742" s="31"/>
      <c r="SXY742" s="31"/>
      <c r="SXZ742" s="31"/>
      <c r="SYA742" s="31"/>
      <c r="SYB742" s="31"/>
      <c r="SYC742" s="31"/>
      <c r="SYD742" s="31"/>
      <c r="SYE742" s="31"/>
      <c r="SYF742" s="31"/>
      <c r="SYG742" s="31"/>
      <c r="SYH742" s="31"/>
      <c r="SYI742" s="31"/>
      <c r="SYJ742" s="31"/>
      <c r="SYK742" s="31"/>
      <c r="SYL742" s="31"/>
      <c r="SYM742" s="31"/>
      <c r="SYN742" s="31"/>
      <c r="SYO742" s="31"/>
      <c r="SYP742" s="31"/>
      <c r="SYQ742" s="31"/>
      <c r="SYR742" s="31"/>
      <c r="SYS742" s="31"/>
      <c r="SYT742" s="31"/>
      <c r="SYU742" s="31"/>
      <c r="SYV742" s="31"/>
      <c r="SYW742" s="31"/>
      <c r="SYX742" s="31"/>
      <c r="SYY742" s="31"/>
      <c r="SYZ742" s="31"/>
      <c r="SZA742" s="31"/>
      <c r="SZB742" s="31"/>
      <c r="SZC742" s="31"/>
      <c r="SZD742" s="31"/>
      <c r="SZE742" s="31"/>
      <c r="SZF742" s="31"/>
      <c r="SZG742" s="31"/>
      <c r="SZH742" s="31"/>
      <c r="SZI742" s="31"/>
      <c r="SZJ742" s="31"/>
      <c r="SZK742" s="31"/>
      <c r="SZL742" s="31"/>
      <c r="SZM742" s="31"/>
      <c r="SZN742" s="31"/>
      <c r="SZO742" s="31"/>
      <c r="SZP742" s="31"/>
      <c r="SZQ742" s="31"/>
      <c r="SZR742" s="31"/>
      <c r="SZS742" s="31"/>
      <c r="SZT742" s="31"/>
      <c r="SZU742" s="31"/>
      <c r="SZV742" s="31"/>
      <c r="SZW742" s="31"/>
      <c r="SZX742" s="31"/>
      <c r="SZY742" s="31"/>
      <c r="SZZ742" s="31"/>
      <c r="TAA742" s="31"/>
      <c r="TAB742" s="31"/>
      <c r="TAC742" s="31"/>
      <c r="TAD742" s="31"/>
      <c r="TAE742" s="31"/>
      <c r="TAF742" s="31"/>
      <c r="TAG742" s="31"/>
      <c r="TAH742" s="31"/>
      <c r="TAI742" s="31"/>
      <c r="TAJ742" s="31"/>
      <c r="TAK742" s="31"/>
      <c r="TAL742" s="31"/>
      <c r="TAM742" s="31"/>
      <c r="TAN742" s="31"/>
      <c r="TAO742" s="31"/>
      <c r="TAP742" s="31"/>
      <c r="TAQ742" s="31"/>
      <c r="TAR742" s="31"/>
      <c r="TAS742" s="31"/>
      <c r="TAT742" s="31"/>
      <c r="TAU742" s="31"/>
      <c r="TAV742" s="31"/>
      <c r="TAW742" s="31"/>
      <c r="TAX742" s="31"/>
      <c r="TAY742" s="31"/>
      <c r="TAZ742" s="31"/>
      <c r="TBA742" s="31"/>
      <c r="TBB742" s="31"/>
      <c r="TBC742" s="31"/>
      <c r="TBD742" s="31"/>
      <c r="TBE742" s="31"/>
      <c r="TBF742" s="31"/>
      <c r="TBG742" s="31"/>
      <c r="TBH742" s="31"/>
      <c r="TBI742" s="31"/>
      <c r="TBJ742" s="31"/>
      <c r="TBK742" s="31"/>
      <c r="TBL742" s="31"/>
      <c r="TBM742" s="31"/>
      <c r="TBN742" s="31"/>
      <c r="TBO742" s="31"/>
      <c r="TBP742" s="31"/>
      <c r="TBQ742" s="31"/>
      <c r="TBR742" s="31"/>
      <c r="TBS742" s="31"/>
      <c r="TBT742" s="31"/>
      <c r="TBU742" s="31"/>
      <c r="TBV742" s="31"/>
      <c r="TBW742" s="31"/>
      <c r="TBX742" s="31"/>
      <c r="TBY742" s="31"/>
      <c r="TBZ742" s="31"/>
      <c r="TCA742" s="31"/>
      <c r="TCB742" s="31"/>
      <c r="TCC742" s="31"/>
      <c r="TCD742" s="31"/>
      <c r="TCE742" s="31"/>
      <c r="TCF742" s="31"/>
      <c r="TCG742" s="31"/>
      <c r="TCH742" s="31"/>
      <c r="TCI742" s="31"/>
      <c r="TCJ742" s="31"/>
      <c r="TCK742" s="31"/>
      <c r="TCL742" s="31"/>
      <c r="TCM742" s="31"/>
      <c r="TCN742" s="31"/>
      <c r="TCO742" s="31"/>
      <c r="TCP742" s="31"/>
      <c r="TCQ742" s="31"/>
      <c r="TCR742" s="31"/>
      <c r="TCS742" s="31"/>
      <c r="TCT742" s="31"/>
      <c r="TCU742" s="31"/>
      <c r="TCV742" s="31"/>
      <c r="TCW742" s="31"/>
      <c r="TCX742" s="31"/>
      <c r="TCY742" s="31"/>
      <c r="TCZ742" s="31"/>
      <c r="TDA742" s="31"/>
      <c r="TDB742" s="31"/>
      <c r="TDC742" s="31"/>
      <c r="TDD742" s="31"/>
      <c r="TDE742" s="31"/>
      <c r="TDF742" s="31"/>
      <c r="TDG742" s="31"/>
      <c r="TDH742" s="31"/>
      <c r="TDI742" s="31"/>
      <c r="TDJ742" s="31"/>
      <c r="TDK742" s="31"/>
      <c r="TDL742" s="31"/>
      <c r="TDM742" s="31"/>
      <c r="TDN742" s="31"/>
      <c r="TDO742" s="31"/>
      <c r="TDP742" s="31"/>
      <c r="TDQ742" s="31"/>
      <c r="TDR742" s="31"/>
      <c r="TDS742" s="31"/>
      <c r="TDT742" s="31"/>
      <c r="TDU742" s="31"/>
      <c r="TDV742" s="31"/>
      <c r="TDW742" s="31"/>
      <c r="TDX742" s="31"/>
      <c r="TDY742" s="31"/>
      <c r="TDZ742" s="31"/>
      <c r="TEA742" s="31"/>
      <c r="TEB742" s="31"/>
      <c r="TEC742" s="31"/>
      <c r="TED742" s="31"/>
      <c r="TEE742" s="31"/>
      <c r="TEF742" s="31"/>
      <c r="TEG742" s="31"/>
      <c r="TEH742" s="31"/>
      <c r="TEI742" s="31"/>
      <c r="TEJ742" s="31"/>
      <c r="TEK742" s="31"/>
      <c r="TEL742" s="31"/>
      <c r="TEM742" s="31"/>
      <c r="TEN742" s="31"/>
      <c r="TEO742" s="31"/>
      <c r="TEP742" s="31"/>
      <c r="TEQ742" s="31"/>
      <c r="TER742" s="31"/>
      <c r="TES742" s="31"/>
      <c r="TET742" s="31"/>
      <c r="TEU742" s="31"/>
      <c r="TEV742" s="31"/>
      <c r="TEW742" s="31"/>
      <c r="TEX742" s="31"/>
      <c r="TEY742" s="31"/>
      <c r="TEZ742" s="31"/>
      <c r="TFA742" s="31"/>
      <c r="TFB742" s="31"/>
      <c r="TFC742" s="31"/>
      <c r="TFD742" s="31"/>
      <c r="TFE742" s="31"/>
      <c r="TFF742" s="31"/>
      <c r="TFG742" s="31"/>
      <c r="TFH742" s="31"/>
      <c r="TFI742" s="31"/>
      <c r="TFJ742" s="31"/>
      <c r="TFK742" s="31"/>
      <c r="TFL742" s="31"/>
      <c r="TFM742" s="31"/>
      <c r="TFN742" s="31"/>
      <c r="TFO742" s="31"/>
      <c r="TFP742" s="31"/>
      <c r="TFQ742" s="31"/>
      <c r="TFR742" s="31"/>
      <c r="TFS742" s="31"/>
      <c r="TFT742" s="31"/>
      <c r="TFU742" s="31"/>
      <c r="TFV742" s="31"/>
      <c r="TFW742" s="31"/>
      <c r="TFX742" s="31"/>
      <c r="TFY742" s="31"/>
      <c r="TFZ742" s="31"/>
      <c r="TGA742" s="31"/>
      <c r="TGB742" s="31"/>
      <c r="TGC742" s="31"/>
      <c r="TGD742" s="31"/>
      <c r="TGE742" s="31"/>
      <c r="TGF742" s="31"/>
      <c r="TGG742" s="31"/>
      <c r="TGH742" s="31"/>
      <c r="TGI742" s="31"/>
      <c r="TGJ742" s="31"/>
      <c r="TGK742" s="31"/>
      <c r="TGL742" s="31"/>
      <c r="TGM742" s="31"/>
      <c r="TGN742" s="31"/>
      <c r="TGO742" s="31"/>
      <c r="TGP742" s="31"/>
      <c r="TGQ742" s="31"/>
      <c r="TGR742" s="31"/>
      <c r="TGS742" s="31"/>
      <c r="TGT742" s="31"/>
      <c r="TGU742" s="31"/>
      <c r="TGV742" s="31"/>
      <c r="TGW742" s="31"/>
      <c r="TGX742" s="31"/>
      <c r="TGY742" s="31"/>
      <c r="TGZ742" s="31"/>
      <c r="THA742" s="31"/>
      <c r="THB742" s="31"/>
      <c r="THC742" s="31"/>
      <c r="THD742" s="31"/>
      <c r="THE742" s="31"/>
      <c r="THF742" s="31"/>
      <c r="THG742" s="31"/>
      <c r="THH742" s="31"/>
      <c r="THI742" s="31"/>
      <c r="THJ742" s="31"/>
      <c r="THK742" s="31"/>
      <c r="THL742" s="31"/>
      <c r="THM742" s="31"/>
      <c r="THN742" s="31"/>
      <c r="THO742" s="31"/>
      <c r="THP742" s="31"/>
      <c r="THQ742" s="31"/>
      <c r="THR742" s="31"/>
      <c r="THS742" s="31"/>
      <c r="THT742" s="31"/>
      <c r="THU742" s="31"/>
      <c r="THV742" s="31"/>
      <c r="THW742" s="31"/>
      <c r="THX742" s="31"/>
      <c r="THY742" s="31"/>
      <c r="THZ742" s="31"/>
      <c r="TIA742" s="31"/>
      <c r="TIB742" s="31"/>
      <c r="TIC742" s="31"/>
      <c r="TID742" s="31"/>
      <c r="TIE742" s="31"/>
      <c r="TIF742" s="31"/>
      <c r="TIG742" s="31"/>
      <c r="TIH742" s="31"/>
      <c r="TII742" s="31"/>
      <c r="TIJ742" s="31"/>
      <c r="TIK742" s="31"/>
      <c r="TIL742" s="31"/>
      <c r="TIM742" s="31"/>
      <c r="TIN742" s="31"/>
      <c r="TIO742" s="31"/>
      <c r="TIP742" s="31"/>
      <c r="TIQ742" s="31"/>
      <c r="TIR742" s="31"/>
      <c r="TIS742" s="31"/>
      <c r="TIT742" s="31"/>
      <c r="TIU742" s="31"/>
      <c r="TIV742" s="31"/>
      <c r="TIW742" s="31"/>
      <c r="TIX742" s="31"/>
      <c r="TIY742" s="31"/>
      <c r="TIZ742" s="31"/>
      <c r="TJA742" s="31"/>
      <c r="TJB742" s="31"/>
      <c r="TJC742" s="31"/>
      <c r="TJD742" s="31"/>
      <c r="TJE742" s="31"/>
      <c r="TJF742" s="31"/>
      <c r="TJG742" s="31"/>
      <c r="TJH742" s="31"/>
      <c r="TJI742" s="31"/>
      <c r="TJJ742" s="31"/>
      <c r="TJK742" s="31"/>
      <c r="TJL742" s="31"/>
      <c r="TJM742" s="31"/>
      <c r="TJN742" s="31"/>
      <c r="TJO742" s="31"/>
      <c r="TJP742" s="31"/>
      <c r="TJQ742" s="31"/>
      <c r="TJR742" s="31"/>
      <c r="TJS742" s="31"/>
      <c r="TJT742" s="31"/>
      <c r="TJU742" s="31"/>
      <c r="TJV742" s="31"/>
      <c r="TJW742" s="31"/>
      <c r="TJX742" s="31"/>
      <c r="TJY742" s="31"/>
      <c r="TJZ742" s="31"/>
      <c r="TKA742" s="31"/>
      <c r="TKB742" s="31"/>
      <c r="TKC742" s="31"/>
      <c r="TKD742" s="31"/>
      <c r="TKE742" s="31"/>
      <c r="TKF742" s="31"/>
      <c r="TKG742" s="31"/>
      <c r="TKH742" s="31"/>
      <c r="TKI742" s="31"/>
      <c r="TKJ742" s="31"/>
      <c r="TKK742" s="31"/>
      <c r="TKL742" s="31"/>
      <c r="TKM742" s="31"/>
      <c r="TKN742" s="31"/>
      <c r="TKO742" s="31"/>
      <c r="TKP742" s="31"/>
      <c r="TKQ742" s="31"/>
      <c r="TKR742" s="31"/>
      <c r="TKS742" s="31"/>
      <c r="TKT742" s="31"/>
      <c r="TKU742" s="31"/>
      <c r="TKV742" s="31"/>
      <c r="TKW742" s="31"/>
      <c r="TKX742" s="31"/>
      <c r="TKY742" s="31"/>
      <c r="TKZ742" s="31"/>
      <c r="TLA742" s="31"/>
      <c r="TLB742" s="31"/>
      <c r="TLC742" s="31"/>
      <c r="TLD742" s="31"/>
      <c r="TLE742" s="31"/>
      <c r="TLF742" s="31"/>
      <c r="TLG742" s="31"/>
      <c r="TLH742" s="31"/>
      <c r="TLI742" s="31"/>
      <c r="TLJ742" s="31"/>
      <c r="TLK742" s="31"/>
      <c r="TLL742" s="31"/>
      <c r="TLM742" s="31"/>
      <c r="TLN742" s="31"/>
      <c r="TLO742" s="31"/>
      <c r="TLP742" s="31"/>
      <c r="TLQ742" s="31"/>
      <c r="TLR742" s="31"/>
      <c r="TLS742" s="31"/>
      <c r="TLT742" s="31"/>
      <c r="TLU742" s="31"/>
      <c r="TLV742" s="31"/>
      <c r="TLW742" s="31"/>
      <c r="TLX742" s="31"/>
      <c r="TLY742" s="31"/>
      <c r="TLZ742" s="31"/>
      <c r="TMA742" s="31"/>
      <c r="TMB742" s="31"/>
      <c r="TMC742" s="31"/>
      <c r="TMD742" s="31"/>
      <c r="TME742" s="31"/>
      <c r="TMF742" s="31"/>
      <c r="TMG742" s="31"/>
      <c r="TMH742" s="31"/>
      <c r="TMI742" s="31"/>
      <c r="TMJ742" s="31"/>
      <c r="TMK742" s="31"/>
      <c r="TML742" s="31"/>
      <c r="TMM742" s="31"/>
      <c r="TMN742" s="31"/>
      <c r="TMO742" s="31"/>
      <c r="TMP742" s="31"/>
      <c r="TMQ742" s="31"/>
      <c r="TMR742" s="31"/>
      <c r="TMS742" s="31"/>
      <c r="TMT742" s="31"/>
      <c r="TMU742" s="31"/>
      <c r="TMV742" s="31"/>
      <c r="TMW742" s="31"/>
      <c r="TMX742" s="31"/>
      <c r="TMY742" s="31"/>
      <c r="TMZ742" s="31"/>
      <c r="TNA742" s="31"/>
      <c r="TNB742" s="31"/>
      <c r="TNC742" s="31"/>
      <c r="TND742" s="31"/>
      <c r="TNE742" s="31"/>
      <c r="TNF742" s="31"/>
      <c r="TNG742" s="31"/>
      <c r="TNH742" s="31"/>
      <c r="TNI742" s="31"/>
      <c r="TNJ742" s="31"/>
      <c r="TNK742" s="31"/>
      <c r="TNL742" s="31"/>
      <c r="TNM742" s="31"/>
      <c r="TNN742" s="31"/>
      <c r="TNO742" s="31"/>
      <c r="TNP742" s="31"/>
      <c r="TNQ742" s="31"/>
      <c r="TNR742" s="31"/>
      <c r="TNS742" s="31"/>
      <c r="TNT742" s="31"/>
      <c r="TNU742" s="31"/>
      <c r="TNV742" s="31"/>
      <c r="TNW742" s="31"/>
      <c r="TNX742" s="31"/>
      <c r="TNY742" s="31"/>
      <c r="TNZ742" s="31"/>
      <c r="TOA742" s="31"/>
      <c r="TOB742" s="31"/>
      <c r="TOC742" s="31"/>
      <c r="TOD742" s="31"/>
      <c r="TOE742" s="31"/>
      <c r="TOF742" s="31"/>
      <c r="TOG742" s="31"/>
      <c r="TOH742" s="31"/>
      <c r="TOI742" s="31"/>
      <c r="TOJ742" s="31"/>
      <c r="TOK742" s="31"/>
      <c r="TOL742" s="31"/>
      <c r="TOM742" s="31"/>
      <c r="TON742" s="31"/>
      <c r="TOO742" s="31"/>
      <c r="TOP742" s="31"/>
      <c r="TOQ742" s="31"/>
      <c r="TOR742" s="31"/>
      <c r="TOS742" s="31"/>
      <c r="TOT742" s="31"/>
      <c r="TOU742" s="31"/>
      <c r="TOV742" s="31"/>
      <c r="TOW742" s="31"/>
      <c r="TOX742" s="31"/>
      <c r="TOY742" s="31"/>
      <c r="TOZ742" s="31"/>
      <c r="TPA742" s="31"/>
      <c r="TPB742" s="31"/>
      <c r="TPC742" s="31"/>
      <c r="TPD742" s="31"/>
      <c r="TPE742" s="31"/>
      <c r="TPF742" s="31"/>
      <c r="TPG742" s="31"/>
      <c r="TPH742" s="31"/>
      <c r="TPI742" s="31"/>
      <c r="TPJ742" s="31"/>
      <c r="TPK742" s="31"/>
      <c r="TPL742" s="31"/>
      <c r="TPM742" s="31"/>
      <c r="TPN742" s="31"/>
      <c r="TPO742" s="31"/>
      <c r="TPP742" s="31"/>
      <c r="TPQ742" s="31"/>
      <c r="TPR742" s="31"/>
      <c r="TPS742" s="31"/>
      <c r="TPT742" s="31"/>
      <c r="TPU742" s="31"/>
      <c r="TPV742" s="31"/>
      <c r="TPW742" s="31"/>
      <c r="TPX742" s="31"/>
      <c r="TPY742" s="31"/>
      <c r="TPZ742" s="31"/>
      <c r="TQA742" s="31"/>
      <c r="TQB742" s="31"/>
      <c r="TQC742" s="31"/>
      <c r="TQD742" s="31"/>
      <c r="TQE742" s="31"/>
      <c r="TQF742" s="31"/>
      <c r="TQG742" s="31"/>
      <c r="TQH742" s="31"/>
      <c r="TQI742" s="31"/>
      <c r="TQJ742" s="31"/>
      <c r="TQK742" s="31"/>
      <c r="TQL742" s="31"/>
      <c r="TQM742" s="31"/>
      <c r="TQN742" s="31"/>
      <c r="TQO742" s="31"/>
      <c r="TQP742" s="31"/>
      <c r="TQQ742" s="31"/>
      <c r="TQR742" s="31"/>
      <c r="TQS742" s="31"/>
      <c r="TQT742" s="31"/>
      <c r="TQU742" s="31"/>
      <c r="TQV742" s="31"/>
      <c r="TQW742" s="31"/>
      <c r="TQX742" s="31"/>
      <c r="TQY742" s="31"/>
      <c r="TQZ742" s="31"/>
      <c r="TRA742" s="31"/>
      <c r="TRB742" s="31"/>
      <c r="TRC742" s="31"/>
      <c r="TRD742" s="31"/>
      <c r="TRE742" s="31"/>
      <c r="TRF742" s="31"/>
      <c r="TRG742" s="31"/>
      <c r="TRH742" s="31"/>
      <c r="TRI742" s="31"/>
      <c r="TRJ742" s="31"/>
      <c r="TRK742" s="31"/>
      <c r="TRL742" s="31"/>
      <c r="TRM742" s="31"/>
      <c r="TRN742" s="31"/>
      <c r="TRO742" s="31"/>
      <c r="TRP742" s="31"/>
      <c r="TRQ742" s="31"/>
      <c r="TRR742" s="31"/>
      <c r="TRS742" s="31"/>
      <c r="TRT742" s="31"/>
      <c r="TRU742" s="31"/>
      <c r="TRV742" s="31"/>
      <c r="TRW742" s="31"/>
      <c r="TRX742" s="31"/>
      <c r="TRY742" s="31"/>
      <c r="TRZ742" s="31"/>
      <c r="TSA742" s="31"/>
      <c r="TSB742" s="31"/>
      <c r="TSC742" s="31"/>
      <c r="TSD742" s="31"/>
      <c r="TSE742" s="31"/>
      <c r="TSF742" s="31"/>
      <c r="TSG742" s="31"/>
      <c r="TSH742" s="31"/>
      <c r="TSI742" s="31"/>
      <c r="TSJ742" s="31"/>
      <c r="TSK742" s="31"/>
      <c r="TSL742" s="31"/>
      <c r="TSM742" s="31"/>
      <c r="TSN742" s="31"/>
      <c r="TSO742" s="31"/>
      <c r="TSP742" s="31"/>
      <c r="TSQ742" s="31"/>
      <c r="TSR742" s="31"/>
      <c r="TSS742" s="31"/>
      <c r="TST742" s="31"/>
      <c r="TSU742" s="31"/>
      <c r="TSV742" s="31"/>
      <c r="TSW742" s="31"/>
      <c r="TSX742" s="31"/>
      <c r="TSY742" s="31"/>
      <c r="TSZ742" s="31"/>
      <c r="TTA742" s="31"/>
      <c r="TTB742" s="31"/>
      <c r="TTC742" s="31"/>
      <c r="TTD742" s="31"/>
      <c r="TTE742" s="31"/>
      <c r="TTF742" s="31"/>
      <c r="TTG742" s="31"/>
      <c r="TTH742" s="31"/>
      <c r="TTI742" s="31"/>
      <c r="TTJ742" s="31"/>
      <c r="TTK742" s="31"/>
      <c r="TTL742" s="31"/>
      <c r="TTM742" s="31"/>
      <c r="TTN742" s="31"/>
      <c r="TTO742" s="31"/>
      <c r="TTP742" s="31"/>
      <c r="TTQ742" s="31"/>
      <c r="TTR742" s="31"/>
      <c r="TTS742" s="31"/>
      <c r="TTT742" s="31"/>
      <c r="TTU742" s="31"/>
      <c r="TTV742" s="31"/>
      <c r="TTW742" s="31"/>
      <c r="TTX742" s="31"/>
      <c r="TTY742" s="31"/>
      <c r="TTZ742" s="31"/>
      <c r="TUA742" s="31"/>
      <c r="TUB742" s="31"/>
      <c r="TUC742" s="31"/>
      <c r="TUD742" s="31"/>
      <c r="TUE742" s="31"/>
      <c r="TUF742" s="31"/>
      <c r="TUG742" s="31"/>
      <c r="TUH742" s="31"/>
      <c r="TUI742" s="31"/>
      <c r="TUJ742" s="31"/>
      <c r="TUK742" s="31"/>
      <c r="TUL742" s="31"/>
      <c r="TUM742" s="31"/>
      <c r="TUN742" s="31"/>
      <c r="TUO742" s="31"/>
      <c r="TUP742" s="31"/>
      <c r="TUQ742" s="31"/>
      <c r="TUR742" s="31"/>
      <c r="TUS742" s="31"/>
      <c r="TUT742" s="31"/>
      <c r="TUU742" s="31"/>
      <c r="TUV742" s="31"/>
      <c r="TUW742" s="31"/>
      <c r="TUX742" s="31"/>
      <c r="TUY742" s="31"/>
      <c r="TUZ742" s="31"/>
      <c r="TVA742" s="31"/>
      <c r="TVB742" s="31"/>
      <c r="TVC742" s="31"/>
      <c r="TVD742" s="31"/>
      <c r="TVE742" s="31"/>
      <c r="TVF742" s="31"/>
      <c r="TVG742" s="31"/>
      <c r="TVH742" s="31"/>
      <c r="TVI742" s="31"/>
      <c r="TVJ742" s="31"/>
      <c r="TVK742" s="31"/>
      <c r="TVL742" s="31"/>
      <c r="TVM742" s="31"/>
      <c r="TVN742" s="31"/>
      <c r="TVO742" s="31"/>
      <c r="TVP742" s="31"/>
      <c r="TVQ742" s="31"/>
      <c r="TVR742" s="31"/>
      <c r="TVS742" s="31"/>
      <c r="TVT742" s="31"/>
      <c r="TVU742" s="31"/>
      <c r="TVV742" s="31"/>
      <c r="TVW742" s="31"/>
      <c r="TVX742" s="31"/>
      <c r="TVY742" s="31"/>
      <c r="TVZ742" s="31"/>
      <c r="TWA742" s="31"/>
      <c r="TWB742" s="31"/>
      <c r="TWC742" s="31"/>
      <c r="TWD742" s="31"/>
      <c r="TWE742" s="31"/>
      <c r="TWF742" s="31"/>
      <c r="TWG742" s="31"/>
      <c r="TWH742" s="31"/>
      <c r="TWI742" s="31"/>
      <c r="TWJ742" s="31"/>
      <c r="TWK742" s="31"/>
      <c r="TWL742" s="31"/>
      <c r="TWM742" s="31"/>
      <c r="TWN742" s="31"/>
      <c r="TWO742" s="31"/>
      <c r="TWP742" s="31"/>
      <c r="TWQ742" s="31"/>
      <c r="TWR742" s="31"/>
      <c r="TWS742" s="31"/>
      <c r="TWT742" s="31"/>
      <c r="TWU742" s="31"/>
      <c r="TWV742" s="31"/>
      <c r="TWW742" s="31"/>
      <c r="TWX742" s="31"/>
      <c r="TWY742" s="31"/>
      <c r="TWZ742" s="31"/>
      <c r="TXA742" s="31"/>
      <c r="TXB742" s="31"/>
      <c r="TXC742" s="31"/>
      <c r="TXD742" s="31"/>
      <c r="TXE742" s="31"/>
      <c r="TXF742" s="31"/>
      <c r="TXG742" s="31"/>
      <c r="TXH742" s="31"/>
      <c r="TXI742" s="31"/>
      <c r="TXJ742" s="31"/>
      <c r="TXK742" s="31"/>
      <c r="TXL742" s="31"/>
      <c r="TXM742" s="31"/>
      <c r="TXN742" s="31"/>
      <c r="TXO742" s="31"/>
      <c r="TXP742" s="31"/>
      <c r="TXQ742" s="31"/>
      <c r="TXR742" s="31"/>
      <c r="TXS742" s="31"/>
      <c r="TXT742" s="31"/>
      <c r="TXU742" s="31"/>
      <c r="TXV742" s="31"/>
      <c r="TXW742" s="31"/>
      <c r="TXX742" s="31"/>
      <c r="TXY742" s="31"/>
      <c r="TXZ742" s="31"/>
      <c r="TYA742" s="31"/>
      <c r="TYB742" s="31"/>
      <c r="TYC742" s="31"/>
      <c r="TYD742" s="31"/>
      <c r="TYE742" s="31"/>
      <c r="TYF742" s="31"/>
      <c r="TYG742" s="31"/>
      <c r="TYH742" s="31"/>
      <c r="TYI742" s="31"/>
      <c r="TYJ742" s="31"/>
      <c r="TYK742" s="31"/>
      <c r="TYL742" s="31"/>
      <c r="TYM742" s="31"/>
      <c r="TYN742" s="31"/>
      <c r="TYO742" s="31"/>
      <c r="TYP742" s="31"/>
      <c r="TYQ742" s="31"/>
      <c r="TYR742" s="31"/>
      <c r="TYS742" s="31"/>
      <c r="TYT742" s="31"/>
      <c r="TYU742" s="31"/>
      <c r="TYV742" s="31"/>
      <c r="TYW742" s="31"/>
      <c r="TYX742" s="31"/>
      <c r="TYY742" s="31"/>
      <c r="TYZ742" s="31"/>
      <c r="TZA742" s="31"/>
      <c r="TZB742" s="31"/>
      <c r="TZC742" s="31"/>
      <c r="TZD742" s="31"/>
      <c r="TZE742" s="31"/>
      <c r="TZF742" s="31"/>
      <c r="TZG742" s="31"/>
      <c r="TZH742" s="31"/>
      <c r="TZI742" s="31"/>
      <c r="TZJ742" s="31"/>
      <c r="TZK742" s="31"/>
      <c r="TZL742" s="31"/>
      <c r="TZM742" s="31"/>
      <c r="TZN742" s="31"/>
      <c r="TZO742" s="31"/>
      <c r="TZP742" s="31"/>
      <c r="TZQ742" s="31"/>
      <c r="TZR742" s="31"/>
      <c r="TZS742" s="31"/>
      <c r="TZT742" s="31"/>
      <c r="TZU742" s="31"/>
      <c r="TZV742" s="31"/>
      <c r="TZW742" s="31"/>
      <c r="TZX742" s="31"/>
      <c r="TZY742" s="31"/>
      <c r="TZZ742" s="31"/>
      <c r="UAA742" s="31"/>
      <c r="UAB742" s="31"/>
      <c r="UAC742" s="31"/>
      <c r="UAD742" s="31"/>
      <c r="UAE742" s="31"/>
      <c r="UAF742" s="31"/>
      <c r="UAG742" s="31"/>
      <c r="UAH742" s="31"/>
      <c r="UAI742" s="31"/>
      <c r="UAJ742" s="31"/>
      <c r="UAK742" s="31"/>
      <c r="UAL742" s="31"/>
      <c r="UAM742" s="31"/>
      <c r="UAN742" s="31"/>
      <c r="UAO742" s="31"/>
      <c r="UAP742" s="31"/>
      <c r="UAQ742" s="31"/>
      <c r="UAR742" s="31"/>
      <c r="UAS742" s="31"/>
      <c r="UAT742" s="31"/>
      <c r="UAU742" s="31"/>
      <c r="UAV742" s="31"/>
      <c r="UAW742" s="31"/>
      <c r="UAX742" s="31"/>
      <c r="UAY742" s="31"/>
      <c r="UAZ742" s="31"/>
      <c r="UBA742" s="31"/>
      <c r="UBB742" s="31"/>
      <c r="UBC742" s="31"/>
      <c r="UBD742" s="31"/>
      <c r="UBE742" s="31"/>
      <c r="UBF742" s="31"/>
      <c r="UBG742" s="31"/>
      <c r="UBH742" s="31"/>
      <c r="UBI742" s="31"/>
      <c r="UBJ742" s="31"/>
      <c r="UBK742" s="31"/>
      <c r="UBL742" s="31"/>
      <c r="UBM742" s="31"/>
      <c r="UBN742" s="31"/>
      <c r="UBO742" s="31"/>
      <c r="UBP742" s="31"/>
      <c r="UBQ742" s="31"/>
      <c r="UBR742" s="31"/>
      <c r="UBS742" s="31"/>
      <c r="UBT742" s="31"/>
      <c r="UBU742" s="31"/>
      <c r="UBV742" s="31"/>
      <c r="UBW742" s="31"/>
      <c r="UBX742" s="31"/>
      <c r="UBY742" s="31"/>
      <c r="UBZ742" s="31"/>
      <c r="UCA742" s="31"/>
      <c r="UCB742" s="31"/>
      <c r="UCC742" s="31"/>
      <c r="UCD742" s="31"/>
      <c r="UCE742" s="31"/>
      <c r="UCF742" s="31"/>
      <c r="UCG742" s="31"/>
      <c r="UCH742" s="31"/>
      <c r="UCI742" s="31"/>
      <c r="UCJ742" s="31"/>
      <c r="UCK742" s="31"/>
      <c r="UCL742" s="31"/>
      <c r="UCM742" s="31"/>
      <c r="UCN742" s="31"/>
      <c r="UCO742" s="31"/>
      <c r="UCP742" s="31"/>
      <c r="UCQ742" s="31"/>
      <c r="UCR742" s="31"/>
      <c r="UCS742" s="31"/>
      <c r="UCT742" s="31"/>
      <c r="UCU742" s="31"/>
      <c r="UCV742" s="31"/>
      <c r="UCW742" s="31"/>
      <c r="UCX742" s="31"/>
      <c r="UCY742" s="31"/>
      <c r="UCZ742" s="31"/>
      <c r="UDA742" s="31"/>
      <c r="UDB742" s="31"/>
      <c r="UDC742" s="31"/>
      <c r="UDD742" s="31"/>
      <c r="UDE742" s="31"/>
      <c r="UDF742" s="31"/>
      <c r="UDG742" s="31"/>
      <c r="UDH742" s="31"/>
      <c r="UDI742" s="31"/>
      <c r="UDJ742" s="31"/>
      <c r="UDK742" s="31"/>
      <c r="UDL742" s="31"/>
      <c r="UDM742" s="31"/>
      <c r="UDN742" s="31"/>
      <c r="UDO742" s="31"/>
      <c r="UDP742" s="31"/>
      <c r="UDQ742" s="31"/>
      <c r="UDR742" s="31"/>
      <c r="UDS742" s="31"/>
      <c r="UDT742" s="31"/>
      <c r="UDU742" s="31"/>
      <c r="UDV742" s="31"/>
      <c r="UDW742" s="31"/>
      <c r="UDX742" s="31"/>
      <c r="UDY742" s="31"/>
      <c r="UDZ742" s="31"/>
      <c r="UEA742" s="31"/>
      <c r="UEB742" s="31"/>
      <c r="UEC742" s="31"/>
      <c r="UED742" s="31"/>
      <c r="UEE742" s="31"/>
      <c r="UEF742" s="31"/>
      <c r="UEG742" s="31"/>
      <c r="UEH742" s="31"/>
      <c r="UEI742" s="31"/>
      <c r="UEJ742" s="31"/>
      <c r="UEK742" s="31"/>
      <c r="UEL742" s="31"/>
      <c r="UEM742" s="31"/>
      <c r="UEN742" s="31"/>
      <c r="UEO742" s="31"/>
      <c r="UEP742" s="31"/>
      <c r="UEQ742" s="31"/>
      <c r="UER742" s="31"/>
      <c r="UES742" s="31"/>
      <c r="UET742" s="31"/>
      <c r="UEU742" s="31"/>
      <c r="UEV742" s="31"/>
      <c r="UEW742" s="31"/>
      <c r="UEX742" s="31"/>
      <c r="UEY742" s="31"/>
      <c r="UEZ742" s="31"/>
      <c r="UFA742" s="31"/>
      <c r="UFB742" s="31"/>
      <c r="UFC742" s="31"/>
      <c r="UFD742" s="31"/>
      <c r="UFE742" s="31"/>
      <c r="UFF742" s="31"/>
      <c r="UFG742" s="31"/>
      <c r="UFH742" s="31"/>
      <c r="UFI742" s="31"/>
      <c r="UFJ742" s="31"/>
      <c r="UFK742" s="31"/>
      <c r="UFL742" s="31"/>
      <c r="UFM742" s="31"/>
      <c r="UFN742" s="31"/>
      <c r="UFO742" s="31"/>
      <c r="UFP742" s="31"/>
      <c r="UFQ742" s="31"/>
      <c r="UFR742" s="31"/>
      <c r="UFS742" s="31"/>
      <c r="UFT742" s="31"/>
      <c r="UFU742" s="31"/>
      <c r="UFV742" s="31"/>
      <c r="UFW742" s="31"/>
      <c r="UFX742" s="31"/>
      <c r="UFY742" s="31"/>
      <c r="UFZ742" s="31"/>
      <c r="UGA742" s="31"/>
      <c r="UGB742" s="31"/>
      <c r="UGC742" s="31"/>
      <c r="UGD742" s="31"/>
      <c r="UGE742" s="31"/>
      <c r="UGF742" s="31"/>
      <c r="UGG742" s="31"/>
      <c r="UGH742" s="31"/>
      <c r="UGI742" s="31"/>
      <c r="UGJ742" s="31"/>
      <c r="UGK742" s="31"/>
      <c r="UGL742" s="31"/>
      <c r="UGM742" s="31"/>
      <c r="UGN742" s="31"/>
      <c r="UGO742" s="31"/>
      <c r="UGP742" s="31"/>
      <c r="UGQ742" s="31"/>
      <c r="UGR742" s="31"/>
      <c r="UGS742" s="31"/>
      <c r="UGT742" s="31"/>
      <c r="UGU742" s="31"/>
      <c r="UGV742" s="31"/>
      <c r="UGW742" s="31"/>
      <c r="UGX742" s="31"/>
      <c r="UGY742" s="31"/>
      <c r="UGZ742" s="31"/>
      <c r="UHA742" s="31"/>
      <c r="UHB742" s="31"/>
      <c r="UHC742" s="31"/>
      <c r="UHD742" s="31"/>
      <c r="UHE742" s="31"/>
      <c r="UHF742" s="31"/>
      <c r="UHG742" s="31"/>
      <c r="UHH742" s="31"/>
      <c r="UHI742" s="31"/>
      <c r="UHJ742" s="31"/>
      <c r="UHK742" s="31"/>
      <c r="UHL742" s="31"/>
      <c r="UHM742" s="31"/>
      <c r="UHN742" s="31"/>
      <c r="UHO742" s="31"/>
      <c r="UHP742" s="31"/>
      <c r="UHQ742" s="31"/>
      <c r="UHR742" s="31"/>
      <c r="UHS742" s="31"/>
      <c r="UHT742" s="31"/>
      <c r="UHU742" s="31"/>
      <c r="UHV742" s="31"/>
      <c r="UHW742" s="31"/>
      <c r="UHX742" s="31"/>
      <c r="UHY742" s="31"/>
      <c r="UHZ742" s="31"/>
      <c r="UIA742" s="31"/>
      <c r="UIB742" s="31"/>
      <c r="UIC742" s="31"/>
      <c r="UID742" s="31"/>
      <c r="UIE742" s="31"/>
      <c r="UIF742" s="31"/>
      <c r="UIG742" s="31"/>
      <c r="UIH742" s="31"/>
      <c r="UII742" s="31"/>
      <c r="UIJ742" s="31"/>
      <c r="UIK742" s="31"/>
      <c r="UIL742" s="31"/>
      <c r="UIM742" s="31"/>
      <c r="UIN742" s="31"/>
      <c r="UIO742" s="31"/>
      <c r="UIP742" s="31"/>
      <c r="UIQ742" s="31"/>
      <c r="UIR742" s="31"/>
      <c r="UIS742" s="31"/>
      <c r="UIT742" s="31"/>
      <c r="UIU742" s="31"/>
      <c r="UIV742" s="31"/>
      <c r="UIW742" s="31"/>
      <c r="UIX742" s="31"/>
      <c r="UIY742" s="31"/>
      <c r="UIZ742" s="31"/>
      <c r="UJA742" s="31"/>
      <c r="UJB742" s="31"/>
      <c r="UJC742" s="31"/>
      <c r="UJD742" s="31"/>
      <c r="UJE742" s="31"/>
      <c r="UJF742" s="31"/>
      <c r="UJG742" s="31"/>
      <c r="UJH742" s="31"/>
      <c r="UJI742" s="31"/>
      <c r="UJJ742" s="31"/>
      <c r="UJK742" s="31"/>
      <c r="UJL742" s="31"/>
      <c r="UJM742" s="31"/>
      <c r="UJN742" s="31"/>
      <c r="UJO742" s="31"/>
      <c r="UJP742" s="31"/>
      <c r="UJQ742" s="31"/>
      <c r="UJR742" s="31"/>
      <c r="UJS742" s="31"/>
      <c r="UJT742" s="31"/>
      <c r="UJU742" s="31"/>
      <c r="UJV742" s="31"/>
      <c r="UJW742" s="31"/>
      <c r="UJX742" s="31"/>
      <c r="UJY742" s="31"/>
      <c r="UJZ742" s="31"/>
      <c r="UKA742" s="31"/>
      <c r="UKB742" s="31"/>
      <c r="UKC742" s="31"/>
      <c r="UKD742" s="31"/>
      <c r="UKE742" s="31"/>
      <c r="UKF742" s="31"/>
      <c r="UKG742" s="31"/>
      <c r="UKH742" s="31"/>
      <c r="UKI742" s="31"/>
      <c r="UKJ742" s="31"/>
      <c r="UKK742" s="31"/>
      <c r="UKL742" s="31"/>
      <c r="UKM742" s="31"/>
      <c r="UKN742" s="31"/>
      <c r="UKO742" s="31"/>
      <c r="UKP742" s="31"/>
      <c r="UKQ742" s="31"/>
      <c r="UKR742" s="31"/>
      <c r="UKS742" s="31"/>
      <c r="UKT742" s="31"/>
      <c r="UKU742" s="31"/>
      <c r="UKV742" s="31"/>
      <c r="UKW742" s="31"/>
      <c r="UKX742" s="31"/>
      <c r="UKY742" s="31"/>
      <c r="UKZ742" s="31"/>
      <c r="ULA742" s="31"/>
      <c r="ULB742" s="31"/>
      <c r="ULC742" s="31"/>
      <c r="ULD742" s="31"/>
      <c r="ULE742" s="31"/>
      <c r="ULF742" s="31"/>
      <c r="ULG742" s="31"/>
      <c r="ULH742" s="31"/>
      <c r="ULI742" s="31"/>
      <c r="ULJ742" s="31"/>
      <c r="ULK742" s="31"/>
      <c r="ULL742" s="31"/>
      <c r="ULM742" s="31"/>
      <c r="ULN742" s="31"/>
      <c r="ULO742" s="31"/>
      <c r="ULP742" s="31"/>
      <c r="ULQ742" s="31"/>
      <c r="ULR742" s="31"/>
      <c r="ULS742" s="31"/>
      <c r="ULT742" s="31"/>
      <c r="ULU742" s="31"/>
      <c r="ULV742" s="31"/>
      <c r="ULW742" s="31"/>
      <c r="ULX742" s="31"/>
      <c r="ULY742" s="31"/>
      <c r="ULZ742" s="31"/>
      <c r="UMA742" s="31"/>
      <c r="UMB742" s="31"/>
      <c r="UMC742" s="31"/>
      <c r="UMD742" s="31"/>
      <c r="UME742" s="31"/>
      <c r="UMF742" s="31"/>
      <c r="UMG742" s="31"/>
      <c r="UMH742" s="31"/>
      <c r="UMI742" s="31"/>
      <c r="UMJ742" s="31"/>
      <c r="UMK742" s="31"/>
      <c r="UML742" s="31"/>
      <c r="UMM742" s="31"/>
      <c r="UMN742" s="31"/>
      <c r="UMO742" s="31"/>
      <c r="UMP742" s="31"/>
      <c r="UMQ742" s="31"/>
      <c r="UMR742" s="31"/>
      <c r="UMS742" s="31"/>
      <c r="UMT742" s="31"/>
      <c r="UMU742" s="31"/>
      <c r="UMV742" s="31"/>
      <c r="UMW742" s="31"/>
      <c r="UMX742" s="31"/>
      <c r="UMY742" s="31"/>
      <c r="UMZ742" s="31"/>
      <c r="UNA742" s="31"/>
      <c r="UNB742" s="31"/>
      <c r="UNC742" s="31"/>
      <c r="UND742" s="31"/>
      <c r="UNE742" s="31"/>
      <c r="UNF742" s="31"/>
      <c r="UNG742" s="31"/>
      <c r="UNH742" s="31"/>
      <c r="UNI742" s="31"/>
      <c r="UNJ742" s="31"/>
      <c r="UNK742" s="31"/>
      <c r="UNL742" s="31"/>
      <c r="UNM742" s="31"/>
      <c r="UNN742" s="31"/>
      <c r="UNO742" s="31"/>
      <c r="UNP742" s="31"/>
      <c r="UNQ742" s="31"/>
      <c r="UNR742" s="31"/>
      <c r="UNS742" s="31"/>
      <c r="UNT742" s="31"/>
      <c r="UNU742" s="31"/>
      <c r="UNV742" s="31"/>
      <c r="UNW742" s="31"/>
      <c r="UNX742" s="31"/>
      <c r="UNY742" s="31"/>
      <c r="UNZ742" s="31"/>
      <c r="UOA742" s="31"/>
      <c r="UOB742" s="31"/>
      <c r="UOC742" s="31"/>
      <c r="UOD742" s="31"/>
      <c r="UOE742" s="31"/>
      <c r="UOF742" s="31"/>
      <c r="UOG742" s="31"/>
      <c r="UOH742" s="31"/>
      <c r="UOI742" s="31"/>
      <c r="UOJ742" s="31"/>
      <c r="UOK742" s="31"/>
      <c r="UOL742" s="31"/>
      <c r="UOM742" s="31"/>
      <c r="UON742" s="31"/>
      <c r="UOO742" s="31"/>
      <c r="UOP742" s="31"/>
      <c r="UOQ742" s="31"/>
      <c r="UOR742" s="31"/>
      <c r="UOS742" s="31"/>
      <c r="UOT742" s="31"/>
      <c r="UOU742" s="31"/>
      <c r="UOV742" s="31"/>
      <c r="UOW742" s="31"/>
      <c r="UOX742" s="31"/>
      <c r="UOY742" s="31"/>
      <c r="UOZ742" s="31"/>
      <c r="UPA742" s="31"/>
      <c r="UPB742" s="31"/>
      <c r="UPC742" s="31"/>
      <c r="UPD742" s="31"/>
      <c r="UPE742" s="31"/>
      <c r="UPF742" s="31"/>
      <c r="UPG742" s="31"/>
      <c r="UPH742" s="31"/>
      <c r="UPI742" s="31"/>
      <c r="UPJ742" s="31"/>
      <c r="UPK742" s="31"/>
      <c r="UPL742" s="31"/>
      <c r="UPM742" s="31"/>
      <c r="UPN742" s="31"/>
      <c r="UPO742" s="31"/>
      <c r="UPP742" s="31"/>
      <c r="UPQ742" s="31"/>
      <c r="UPR742" s="31"/>
      <c r="UPS742" s="31"/>
      <c r="UPT742" s="31"/>
      <c r="UPU742" s="31"/>
      <c r="UPV742" s="31"/>
      <c r="UPW742" s="31"/>
      <c r="UPX742" s="31"/>
      <c r="UPY742" s="31"/>
      <c r="UPZ742" s="31"/>
      <c r="UQA742" s="31"/>
      <c r="UQB742" s="31"/>
      <c r="UQC742" s="31"/>
      <c r="UQD742" s="31"/>
      <c r="UQE742" s="31"/>
      <c r="UQF742" s="31"/>
      <c r="UQG742" s="31"/>
      <c r="UQH742" s="31"/>
      <c r="UQI742" s="31"/>
      <c r="UQJ742" s="31"/>
      <c r="UQK742" s="31"/>
      <c r="UQL742" s="31"/>
      <c r="UQM742" s="31"/>
      <c r="UQN742" s="31"/>
      <c r="UQO742" s="31"/>
      <c r="UQP742" s="31"/>
      <c r="UQQ742" s="31"/>
      <c r="UQR742" s="31"/>
      <c r="UQS742" s="31"/>
      <c r="UQT742" s="31"/>
      <c r="UQU742" s="31"/>
      <c r="UQV742" s="31"/>
      <c r="UQW742" s="31"/>
      <c r="UQX742" s="31"/>
      <c r="UQY742" s="31"/>
      <c r="UQZ742" s="31"/>
      <c r="URA742" s="31"/>
      <c r="URB742" s="31"/>
      <c r="URC742" s="31"/>
      <c r="URD742" s="31"/>
      <c r="URE742" s="31"/>
      <c r="URF742" s="31"/>
      <c r="URG742" s="31"/>
      <c r="URH742" s="31"/>
      <c r="URI742" s="31"/>
      <c r="URJ742" s="31"/>
      <c r="URK742" s="31"/>
      <c r="URL742" s="31"/>
      <c r="URM742" s="31"/>
      <c r="URN742" s="31"/>
      <c r="URO742" s="31"/>
      <c r="URP742" s="31"/>
      <c r="URQ742" s="31"/>
      <c r="URR742" s="31"/>
      <c r="URS742" s="31"/>
      <c r="URT742" s="31"/>
      <c r="URU742" s="31"/>
      <c r="URV742" s="31"/>
      <c r="URW742" s="31"/>
      <c r="URX742" s="31"/>
      <c r="URY742" s="31"/>
      <c r="URZ742" s="31"/>
      <c r="USA742" s="31"/>
      <c r="USB742" s="31"/>
      <c r="USC742" s="31"/>
      <c r="USD742" s="31"/>
      <c r="USE742" s="31"/>
      <c r="USF742" s="31"/>
      <c r="USG742" s="31"/>
      <c r="USH742" s="31"/>
      <c r="USI742" s="31"/>
      <c r="USJ742" s="31"/>
      <c r="USK742" s="31"/>
      <c r="USL742" s="31"/>
      <c r="USM742" s="31"/>
      <c r="USN742" s="31"/>
      <c r="USO742" s="31"/>
      <c r="USP742" s="31"/>
      <c r="USQ742" s="31"/>
      <c r="USR742" s="31"/>
      <c r="USS742" s="31"/>
      <c r="UST742" s="31"/>
      <c r="USU742" s="31"/>
      <c r="USV742" s="31"/>
      <c r="USW742" s="31"/>
      <c r="USX742" s="31"/>
      <c r="USY742" s="31"/>
      <c r="USZ742" s="31"/>
      <c r="UTA742" s="31"/>
      <c r="UTB742" s="31"/>
      <c r="UTC742" s="31"/>
      <c r="UTD742" s="31"/>
      <c r="UTE742" s="31"/>
      <c r="UTF742" s="31"/>
      <c r="UTG742" s="31"/>
      <c r="UTH742" s="31"/>
      <c r="UTI742" s="31"/>
      <c r="UTJ742" s="31"/>
      <c r="UTK742" s="31"/>
      <c r="UTL742" s="31"/>
      <c r="UTM742" s="31"/>
      <c r="UTN742" s="31"/>
      <c r="UTO742" s="31"/>
      <c r="UTP742" s="31"/>
      <c r="UTQ742" s="31"/>
      <c r="UTR742" s="31"/>
      <c r="UTS742" s="31"/>
      <c r="UTT742" s="31"/>
      <c r="UTU742" s="31"/>
      <c r="UTV742" s="31"/>
      <c r="UTW742" s="31"/>
      <c r="UTX742" s="31"/>
      <c r="UTY742" s="31"/>
      <c r="UTZ742" s="31"/>
      <c r="UUA742" s="31"/>
      <c r="UUB742" s="31"/>
      <c r="UUC742" s="31"/>
      <c r="UUD742" s="31"/>
      <c r="UUE742" s="31"/>
      <c r="UUF742" s="31"/>
      <c r="UUG742" s="31"/>
      <c r="UUH742" s="31"/>
      <c r="UUI742" s="31"/>
      <c r="UUJ742" s="31"/>
      <c r="UUK742" s="31"/>
      <c r="UUL742" s="31"/>
      <c r="UUM742" s="31"/>
      <c r="UUN742" s="31"/>
      <c r="UUO742" s="31"/>
      <c r="UUP742" s="31"/>
      <c r="UUQ742" s="31"/>
      <c r="UUR742" s="31"/>
      <c r="UUS742" s="31"/>
      <c r="UUT742" s="31"/>
      <c r="UUU742" s="31"/>
      <c r="UUV742" s="31"/>
      <c r="UUW742" s="31"/>
      <c r="UUX742" s="31"/>
      <c r="UUY742" s="31"/>
      <c r="UUZ742" s="31"/>
      <c r="UVA742" s="31"/>
      <c r="UVB742" s="31"/>
      <c r="UVC742" s="31"/>
      <c r="UVD742" s="31"/>
      <c r="UVE742" s="31"/>
      <c r="UVF742" s="31"/>
      <c r="UVG742" s="31"/>
      <c r="UVH742" s="31"/>
      <c r="UVI742" s="31"/>
      <c r="UVJ742" s="31"/>
      <c r="UVK742" s="31"/>
      <c r="UVL742" s="31"/>
      <c r="UVM742" s="31"/>
      <c r="UVN742" s="31"/>
      <c r="UVO742" s="31"/>
      <c r="UVP742" s="31"/>
      <c r="UVQ742" s="31"/>
      <c r="UVR742" s="31"/>
      <c r="UVS742" s="31"/>
      <c r="UVT742" s="31"/>
      <c r="UVU742" s="31"/>
      <c r="UVV742" s="31"/>
      <c r="UVW742" s="31"/>
      <c r="UVX742" s="31"/>
      <c r="UVY742" s="31"/>
      <c r="UVZ742" s="31"/>
      <c r="UWA742" s="31"/>
      <c r="UWB742" s="31"/>
      <c r="UWC742" s="31"/>
      <c r="UWD742" s="31"/>
      <c r="UWE742" s="31"/>
      <c r="UWF742" s="31"/>
      <c r="UWG742" s="31"/>
      <c r="UWH742" s="31"/>
      <c r="UWI742" s="31"/>
      <c r="UWJ742" s="31"/>
      <c r="UWK742" s="31"/>
      <c r="UWL742" s="31"/>
      <c r="UWM742" s="31"/>
      <c r="UWN742" s="31"/>
      <c r="UWO742" s="31"/>
      <c r="UWP742" s="31"/>
      <c r="UWQ742" s="31"/>
      <c r="UWR742" s="31"/>
      <c r="UWS742" s="31"/>
      <c r="UWT742" s="31"/>
      <c r="UWU742" s="31"/>
      <c r="UWV742" s="31"/>
      <c r="UWW742" s="31"/>
      <c r="UWX742" s="31"/>
      <c r="UWY742" s="31"/>
      <c r="UWZ742" s="31"/>
      <c r="UXA742" s="31"/>
      <c r="UXB742" s="31"/>
      <c r="UXC742" s="31"/>
      <c r="UXD742" s="31"/>
      <c r="UXE742" s="31"/>
      <c r="UXF742" s="31"/>
      <c r="UXG742" s="31"/>
      <c r="UXH742" s="31"/>
      <c r="UXI742" s="31"/>
      <c r="UXJ742" s="31"/>
      <c r="UXK742" s="31"/>
      <c r="UXL742" s="31"/>
      <c r="UXM742" s="31"/>
      <c r="UXN742" s="31"/>
      <c r="UXO742" s="31"/>
      <c r="UXP742" s="31"/>
      <c r="UXQ742" s="31"/>
      <c r="UXR742" s="31"/>
      <c r="UXS742" s="31"/>
      <c r="UXT742" s="31"/>
      <c r="UXU742" s="31"/>
      <c r="UXV742" s="31"/>
      <c r="UXW742" s="31"/>
      <c r="UXX742" s="31"/>
      <c r="UXY742" s="31"/>
      <c r="UXZ742" s="31"/>
      <c r="UYA742" s="31"/>
      <c r="UYB742" s="31"/>
      <c r="UYC742" s="31"/>
      <c r="UYD742" s="31"/>
      <c r="UYE742" s="31"/>
      <c r="UYF742" s="31"/>
      <c r="UYG742" s="31"/>
      <c r="UYH742" s="31"/>
      <c r="UYI742" s="31"/>
      <c r="UYJ742" s="31"/>
      <c r="UYK742" s="31"/>
      <c r="UYL742" s="31"/>
      <c r="UYM742" s="31"/>
      <c r="UYN742" s="31"/>
      <c r="UYO742" s="31"/>
      <c r="UYP742" s="31"/>
      <c r="UYQ742" s="31"/>
      <c r="UYR742" s="31"/>
      <c r="UYS742" s="31"/>
      <c r="UYT742" s="31"/>
      <c r="UYU742" s="31"/>
      <c r="UYV742" s="31"/>
      <c r="UYW742" s="31"/>
      <c r="UYX742" s="31"/>
      <c r="UYY742" s="31"/>
      <c r="UYZ742" s="31"/>
      <c r="UZA742" s="31"/>
      <c r="UZB742" s="31"/>
      <c r="UZC742" s="31"/>
      <c r="UZD742" s="31"/>
      <c r="UZE742" s="31"/>
      <c r="UZF742" s="31"/>
      <c r="UZG742" s="31"/>
      <c r="UZH742" s="31"/>
      <c r="UZI742" s="31"/>
      <c r="UZJ742" s="31"/>
      <c r="UZK742" s="31"/>
      <c r="UZL742" s="31"/>
      <c r="UZM742" s="31"/>
      <c r="UZN742" s="31"/>
      <c r="UZO742" s="31"/>
      <c r="UZP742" s="31"/>
      <c r="UZQ742" s="31"/>
      <c r="UZR742" s="31"/>
      <c r="UZS742" s="31"/>
      <c r="UZT742" s="31"/>
      <c r="UZU742" s="31"/>
      <c r="UZV742" s="31"/>
      <c r="UZW742" s="31"/>
      <c r="UZX742" s="31"/>
      <c r="UZY742" s="31"/>
      <c r="UZZ742" s="31"/>
      <c r="VAA742" s="31"/>
      <c r="VAB742" s="31"/>
      <c r="VAC742" s="31"/>
      <c r="VAD742" s="31"/>
      <c r="VAE742" s="31"/>
      <c r="VAF742" s="31"/>
      <c r="VAG742" s="31"/>
      <c r="VAH742" s="31"/>
      <c r="VAI742" s="31"/>
      <c r="VAJ742" s="31"/>
      <c r="VAK742" s="31"/>
      <c r="VAL742" s="31"/>
      <c r="VAM742" s="31"/>
      <c r="VAN742" s="31"/>
      <c r="VAO742" s="31"/>
      <c r="VAP742" s="31"/>
      <c r="VAQ742" s="31"/>
      <c r="VAR742" s="31"/>
      <c r="VAS742" s="31"/>
      <c r="VAT742" s="31"/>
      <c r="VAU742" s="31"/>
      <c r="VAV742" s="31"/>
      <c r="VAW742" s="31"/>
      <c r="VAX742" s="31"/>
      <c r="VAY742" s="31"/>
      <c r="VAZ742" s="31"/>
      <c r="VBA742" s="31"/>
      <c r="VBB742" s="31"/>
      <c r="VBC742" s="31"/>
      <c r="VBD742" s="31"/>
      <c r="VBE742" s="31"/>
      <c r="VBF742" s="31"/>
      <c r="VBG742" s="31"/>
      <c r="VBH742" s="31"/>
      <c r="VBI742" s="31"/>
      <c r="VBJ742" s="31"/>
      <c r="VBK742" s="31"/>
      <c r="VBL742" s="31"/>
      <c r="VBM742" s="31"/>
      <c r="VBN742" s="31"/>
      <c r="VBO742" s="31"/>
      <c r="VBP742" s="31"/>
      <c r="VBQ742" s="31"/>
      <c r="VBR742" s="31"/>
      <c r="VBS742" s="31"/>
      <c r="VBT742" s="31"/>
      <c r="VBU742" s="31"/>
      <c r="VBV742" s="31"/>
      <c r="VBW742" s="31"/>
      <c r="VBX742" s="31"/>
      <c r="VBY742" s="31"/>
      <c r="VBZ742" s="31"/>
      <c r="VCA742" s="31"/>
      <c r="VCB742" s="31"/>
      <c r="VCC742" s="31"/>
      <c r="VCD742" s="31"/>
      <c r="VCE742" s="31"/>
      <c r="VCF742" s="31"/>
      <c r="VCG742" s="31"/>
      <c r="VCH742" s="31"/>
      <c r="VCI742" s="31"/>
      <c r="VCJ742" s="31"/>
      <c r="VCK742" s="31"/>
      <c r="VCL742" s="31"/>
      <c r="VCM742" s="31"/>
      <c r="VCN742" s="31"/>
      <c r="VCO742" s="31"/>
      <c r="VCP742" s="31"/>
      <c r="VCQ742" s="31"/>
      <c r="VCR742" s="31"/>
      <c r="VCS742" s="31"/>
      <c r="VCT742" s="31"/>
      <c r="VCU742" s="31"/>
      <c r="VCV742" s="31"/>
      <c r="VCW742" s="31"/>
      <c r="VCX742" s="31"/>
      <c r="VCY742" s="31"/>
      <c r="VCZ742" s="31"/>
      <c r="VDA742" s="31"/>
      <c r="VDB742" s="31"/>
      <c r="VDC742" s="31"/>
      <c r="VDD742" s="31"/>
      <c r="VDE742" s="31"/>
      <c r="VDF742" s="31"/>
      <c r="VDG742" s="31"/>
      <c r="VDH742" s="31"/>
      <c r="VDI742" s="31"/>
      <c r="VDJ742" s="31"/>
      <c r="VDK742" s="31"/>
      <c r="VDL742" s="31"/>
      <c r="VDM742" s="31"/>
      <c r="VDN742" s="31"/>
      <c r="VDO742" s="31"/>
      <c r="VDP742" s="31"/>
      <c r="VDQ742" s="31"/>
      <c r="VDR742" s="31"/>
      <c r="VDS742" s="31"/>
      <c r="VDT742" s="31"/>
      <c r="VDU742" s="31"/>
      <c r="VDV742" s="31"/>
      <c r="VDW742" s="31"/>
      <c r="VDX742" s="31"/>
      <c r="VDY742" s="31"/>
      <c r="VDZ742" s="31"/>
      <c r="VEA742" s="31"/>
      <c r="VEB742" s="31"/>
      <c r="VEC742" s="31"/>
      <c r="VED742" s="31"/>
      <c r="VEE742" s="31"/>
      <c r="VEF742" s="31"/>
      <c r="VEG742" s="31"/>
      <c r="VEH742" s="31"/>
      <c r="VEI742" s="31"/>
      <c r="VEJ742" s="31"/>
      <c r="VEK742" s="31"/>
      <c r="VEL742" s="31"/>
      <c r="VEM742" s="31"/>
      <c r="VEN742" s="31"/>
      <c r="VEO742" s="31"/>
      <c r="VEP742" s="31"/>
      <c r="VEQ742" s="31"/>
      <c r="VER742" s="31"/>
      <c r="VES742" s="31"/>
      <c r="VET742" s="31"/>
      <c r="VEU742" s="31"/>
      <c r="VEV742" s="31"/>
      <c r="VEW742" s="31"/>
      <c r="VEX742" s="31"/>
      <c r="VEY742" s="31"/>
      <c r="VEZ742" s="31"/>
      <c r="VFA742" s="31"/>
      <c r="VFB742" s="31"/>
      <c r="VFC742" s="31"/>
      <c r="VFD742" s="31"/>
      <c r="VFE742" s="31"/>
      <c r="VFF742" s="31"/>
      <c r="VFG742" s="31"/>
      <c r="VFH742" s="31"/>
      <c r="VFI742" s="31"/>
      <c r="VFJ742" s="31"/>
      <c r="VFK742" s="31"/>
      <c r="VFL742" s="31"/>
      <c r="VFM742" s="31"/>
      <c r="VFN742" s="31"/>
      <c r="VFO742" s="31"/>
      <c r="VFP742" s="31"/>
      <c r="VFQ742" s="31"/>
      <c r="VFR742" s="31"/>
      <c r="VFS742" s="31"/>
      <c r="VFT742" s="31"/>
      <c r="VFU742" s="31"/>
      <c r="VFV742" s="31"/>
      <c r="VFW742" s="31"/>
      <c r="VFX742" s="31"/>
      <c r="VFY742" s="31"/>
      <c r="VFZ742" s="31"/>
      <c r="VGA742" s="31"/>
      <c r="VGB742" s="31"/>
      <c r="VGC742" s="31"/>
      <c r="VGD742" s="31"/>
      <c r="VGE742" s="31"/>
      <c r="VGF742" s="31"/>
      <c r="VGG742" s="31"/>
      <c r="VGH742" s="31"/>
      <c r="VGI742" s="31"/>
      <c r="VGJ742" s="31"/>
      <c r="VGK742" s="31"/>
      <c r="VGL742" s="31"/>
      <c r="VGM742" s="31"/>
      <c r="VGN742" s="31"/>
      <c r="VGO742" s="31"/>
      <c r="VGP742" s="31"/>
      <c r="VGQ742" s="31"/>
      <c r="VGR742" s="31"/>
      <c r="VGS742" s="31"/>
      <c r="VGT742" s="31"/>
      <c r="VGU742" s="31"/>
      <c r="VGV742" s="31"/>
      <c r="VGW742" s="31"/>
      <c r="VGX742" s="31"/>
      <c r="VGY742" s="31"/>
      <c r="VGZ742" s="31"/>
      <c r="VHA742" s="31"/>
      <c r="VHB742" s="31"/>
      <c r="VHC742" s="31"/>
      <c r="VHD742" s="31"/>
      <c r="VHE742" s="31"/>
      <c r="VHF742" s="31"/>
      <c r="VHG742" s="31"/>
      <c r="VHH742" s="31"/>
      <c r="VHI742" s="31"/>
      <c r="VHJ742" s="31"/>
      <c r="VHK742" s="31"/>
      <c r="VHL742" s="31"/>
      <c r="VHM742" s="31"/>
      <c r="VHN742" s="31"/>
      <c r="VHO742" s="31"/>
      <c r="VHP742" s="31"/>
      <c r="VHQ742" s="31"/>
      <c r="VHR742" s="31"/>
      <c r="VHS742" s="31"/>
      <c r="VHT742" s="31"/>
      <c r="VHU742" s="31"/>
      <c r="VHV742" s="31"/>
      <c r="VHW742" s="31"/>
      <c r="VHX742" s="31"/>
      <c r="VHY742" s="31"/>
      <c r="VHZ742" s="31"/>
      <c r="VIA742" s="31"/>
      <c r="VIB742" s="31"/>
      <c r="VIC742" s="31"/>
      <c r="VID742" s="31"/>
      <c r="VIE742" s="31"/>
      <c r="VIF742" s="31"/>
      <c r="VIG742" s="31"/>
      <c r="VIH742" s="31"/>
      <c r="VII742" s="31"/>
      <c r="VIJ742" s="31"/>
      <c r="VIK742" s="31"/>
      <c r="VIL742" s="31"/>
      <c r="VIM742" s="31"/>
      <c r="VIN742" s="31"/>
      <c r="VIO742" s="31"/>
      <c r="VIP742" s="31"/>
      <c r="VIQ742" s="31"/>
      <c r="VIR742" s="31"/>
      <c r="VIS742" s="31"/>
      <c r="VIT742" s="31"/>
      <c r="VIU742" s="31"/>
      <c r="VIV742" s="31"/>
      <c r="VIW742" s="31"/>
      <c r="VIX742" s="31"/>
      <c r="VIY742" s="31"/>
      <c r="VIZ742" s="31"/>
      <c r="VJA742" s="31"/>
      <c r="VJB742" s="31"/>
      <c r="VJC742" s="31"/>
      <c r="VJD742" s="31"/>
      <c r="VJE742" s="31"/>
      <c r="VJF742" s="31"/>
      <c r="VJG742" s="31"/>
      <c r="VJH742" s="31"/>
      <c r="VJI742" s="31"/>
      <c r="VJJ742" s="31"/>
      <c r="VJK742" s="31"/>
      <c r="VJL742" s="31"/>
      <c r="VJM742" s="31"/>
      <c r="VJN742" s="31"/>
      <c r="VJO742" s="31"/>
      <c r="VJP742" s="31"/>
      <c r="VJQ742" s="31"/>
      <c r="VJR742" s="31"/>
      <c r="VJS742" s="31"/>
      <c r="VJT742" s="31"/>
      <c r="VJU742" s="31"/>
      <c r="VJV742" s="31"/>
      <c r="VJW742" s="31"/>
      <c r="VJX742" s="31"/>
      <c r="VJY742" s="31"/>
      <c r="VJZ742" s="31"/>
      <c r="VKA742" s="31"/>
      <c r="VKB742" s="31"/>
      <c r="VKC742" s="31"/>
      <c r="VKD742" s="31"/>
      <c r="VKE742" s="31"/>
      <c r="VKF742" s="31"/>
      <c r="VKG742" s="31"/>
      <c r="VKH742" s="31"/>
      <c r="VKI742" s="31"/>
      <c r="VKJ742" s="31"/>
      <c r="VKK742" s="31"/>
      <c r="VKL742" s="31"/>
      <c r="VKM742" s="31"/>
      <c r="VKN742" s="31"/>
      <c r="VKO742" s="31"/>
      <c r="VKP742" s="31"/>
      <c r="VKQ742" s="31"/>
      <c r="VKR742" s="31"/>
      <c r="VKS742" s="31"/>
      <c r="VKT742" s="31"/>
      <c r="VKU742" s="31"/>
      <c r="VKV742" s="31"/>
      <c r="VKW742" s="31"/>
      <c r="VKX742" s="31"/>
      <c r="VKY742" s="31"/>
      <c r="VKZ742" s="31"/>
      <c r="VLA742" s="31"/>
      <c r="VLB742" s="31"/>
      <c r="VLC742" s="31"/>
      <c r="VLD742" s="31"/>
      <c r="VLE742" s="31"/>
      <c r="VLF742" s="31"/>
      <c r="VLG742" s="31"/>
      <c r="VLH742" s="31"/>
      <c r="VLI742" s="31"/>
      <c r="VLJ742" s="31"/>
      <c r="VLK742" s="31"/>
      <c r="VLL742" s="31"/>
      <c r="VLM742" s="31"/>
      <c r="VLN742" s="31"/>
      <c r="VLO742" s="31"/>
      <c r="VLP742" s="31"/>
      <c r="VLQ742" s="31"/>
      <c r="VLR742" s="31"/>
      <c r="VLS742" s="31"/>
      <c r="VLT742" s="31"/>
      <c r="VLU742" s="31"/>
      <c r="VLV742" s="31"/>
      <c r="VLW742" s="31"/>
      <c r="VLX742" s="31"/>
      <c r="VLY742" s="31"/>
      <c r="VLZ742" s="31"/>
      <c r="VMA742" s="31"/>
      <c r="VMB742" s="31"/>
      <c r="VMC742" s="31"/>
      <c r="VMD742" s="31"/>
      <c r="VME742" s="31"/>
      <c r="VMF742" s="31"/>
      <c r="VMG742" s="31"/>
      <c r="VMH742" s="31"/>
      <c r="VMI742" s="31"/>
      <c r="VMJ742" s="31"/>
      <c r="VMK742" s="31"/>
      <c r="VML742" s="31"/>
      <c r="VMM742" s="31"/>
      <c r="VMN742" s="31"/>
      <c r="VMO742" s="31"/>
      <c r="VMP742" s="31"/>
      <c r="VMQ742" s="31"/>
      <c r="VMR742" s="31"/>
      <c r="VMS742" s="31"/>
      <c r="VMT742" s="31"/>
      <c r="VMU742" s="31"/>
      <c r="VMV742" s="31"/>
      <c r="VMW742" s="31"/>
      <c r="VMX742" s="31"/>
      <c r="VMY742" s="31"/>
      <c r="VMZ742" s="31"/>
      <c r="VNA742" s="31"/>
      <c r="VNB742" s="31"/>
      <c r="VNC742" s="31"/>
      <c r="VND742" s="31"/>
      <c r="VNE742" s="31"/>
      <c r="VNF742" s="31"/>
      <c r="VNG742" s="31"/>
      <c r="VNH742" s="31"/>
      <c r="VNI742" s="31"/>
      <c r="VNJ742" s="31"/>
      <c r="VNK742" s="31"/>
      <c r="VNL742" s="31"/>
      <c r="VNM742" s="31"/>
      <c r="VNN742" s="31"/>
      <c r="VNO742" s="31"/>
      <c r="VNP742" s="31"/>
      <c r="VNQ742" s="31"/>
      <c r="VNR742" s="31"/>
      <c r="VNS742" s="31"/>
      <c r="VNT742" s="31"/>
      <c r="VNU742" s="31"/>
      <c r="VNV742" s="31"/>
      <c r="VNW742" s="31"/>
      <c r="VNX742" s="31"/>
      <c r="VNY742" s="31"/>
      <c r="VNZ742" s="31"/>
      <c r="VOA742" s="31"/>
      <c r="VOB742" s="31"/>
      <c r="VOC742" s="31"/>
      <c r="VOD742" s="31"/>
      <c r="VOE742" s="31"/>
      <c r="VOF742" s="31"/>
      <c r="VOG742" s="31"/>
      <c r="VOH742" s="31"/>
      <c r="VOI742" s="31"/>
      <c r="VOJ742" s="31"/>
      <c r="VOK742" s="31"/>
      <c r="VOL742" s="31"/>
      <c r="VOM742" s="31"/>
      <c r="VON742" s="31"/>
      <c r="VOO742" s="31"/>
      <c r="VOP742" s="31"/>
      <c r="VOQ742" s="31"/>
      <c r="VOR742" s="31"/>
      <c r="VOS742" s="31"/>
      <c r="VOT742" s="31"/>
      <c r="VOU742" s="31"/>
      <c r="VOV742" s="31"/>
      <c r="VOW742" s="31"/>
      <c r="VOX742" s="31"/>
      <c r="VOY742" s="31"/>
      <c r="VOZ742" s="31"/>
      <c r="VPA742" s="31"/>
      <c r="VPB742" s="31"/>
      <c r="VPC742" s="31"/>
      <c r="VPD742" s="31"/>
      <c r="VPE742" s="31"/>
      <c r="VPF742" s="31"/>
      <c r="VPG742" s="31"/>
      <c r="VPH742" s="31"/>
      <c r="VPI742" s="31"/>
      <c r="VPJ742" s="31"/>
      <c r="VPK742" s="31"/>
      <c r="VPL742" s="31"/>
      <c r="VPM742" s="31"/>
      <c r="VPN742" s="31"/>
      <c r="VPO742" s="31"/>
      <c r="VPP742" s="31"/>
      <c r="VPQ742" s="31"/>
      <c r="VPR742" s="31"/>
      <c r="VPS742" s="31"/>
      <c r="VPT742" s="31"/>
      <c r="VPU742" s="31"/>
      <c r="VPV742" s="31"/>
      <c r="VPW742" s="31"/>
      <c r="VPX742" s="31"/>
      <c r="VPY742" s="31"/>
      <c r="VPZ742" s="31"/>
      <c r="VQA742" s="31"/>
      <c r="VQB742" s="31"/>
      <c r="VQC742" s="31"/>
      <c r="VQD742" s="31"/>
      <c r="VQE742" s="31"/>
      <c r="VQF742" s="31"/>
      <c r="VQG742" s="31"/>
      <c r="VQH742" s="31"/>
      <c r="VQI742" s="31"/>
      <c r="VQJ742" s="31"/>
      <c r="VQK742" s="31"/>
      <c r="VQL742" s="31"/>
      <c r="VQM742" s="31"/>
      <c r="VQN742" s="31"/>
      <c r="VQO742" s="31"/>
      <c r="VQP742" s="31"/>
      <c r="VQQ742" s="31"/>
      <c r="VQR742" s="31"/>
      <c r="VQS742" s="31"/>
      <c r="VQT742" s="31"/>
      <c r="VQU742" s="31"/>
      <c r="VQV742" s="31"/>
      <c r="VQW742" s="31"/>
      <c r="VQX742" s="31"/>
      <c r="VQY742" s="31"/>
      <c r="VQZ742" s="31"/>
      <c r="VRA742" s="31"/>
      <c r="VRB742" s="31"/>
      <c r="VRC742" s="31"/>
      <c r="VRD742" s="31"/>
      <c r="VRE742" s="31"/>
      <c r="VRF742" s="31"/>
      <c r="VRG742" s="31"/>
      <c r="VRH742" s="31"/>
      <c r="VRI742" s="31"/>
      <c r="VRJ742" s="31"/>
      <c r="VRK742" s="31"/>
      <c r="VRL742" s="31"/>
      <c r="VRM742" s="31"/>
      <c r="VRN742" s="31"/>
      <c r="VRO742" s="31"/>
      <c r="VRP742" s="31"/>
      <c r="VRQ742" s="31"/>
      <c r="VRR742" s="31"/>
      <c r="VRS742" s="31"/>
      <c r="VRT742" s="31"/>
      <c r="VRU742" s="31"/>
      <c r="VRV742" s="31"/>
      <c r="VRW742" s="31"/>
      <c r="VRX742" s="31"/>
      <c r="VRY742" s="31"/>
      <c r="VRZ742" s="31"/>
      <c r="VSA742" s="31"/>
      <c r="VSB742" s="31"/>
      <c r="VSC742" s="31"/>
      <c r="VSD742" s="31"/>
      <c r="VSE742" s="31"/>
      <c r="VSF742" s="31"/>
      <c r="VSG742" s="31"/>
      <c r="VSH742" s="31"/>
      <c r="VSI742" s="31"/>
      <c r="VSJ742" s="31"/>
      <c r="VSK742" s="31"/>
      <c r="VSL742" s="31"/>
      <c r="VSM742" s="31"/>
      <c r="VSN742" s="31"/>
      <c r="VSO742" s="31"/>
      <c r="VSP742" s="31"/>
      <c r="VSQ742" s="31"/>
      <c r="VSR742" s="31"/>
      <c r="VSS742" s="31"/>
      <c r="VST742" s="31"/>
      <c r="VSU742" s="31"/>
      <c r="VSV742" s="31"/>
      <c r="VSW742" s="31"/>
      <c r="VSX742" s="31"/>
      <c r="VSY742" s="31"/>
      <c r="VSZ742" s="31"/>
      <c r="VTA742" s="31"/>
      <c r="VTB742" s="31"/>
      <c r="VTC742" s="31"/>
      <c r="VTD742" s="31"/>
      <c r="VTE742" s="31"/>
      <c r="VTF742" s="31"/>
      <c r="VTG742" s="31"/>
      <c r="VTH742" s="31"/>
      <c r="VTI742" s="31"/>
      <c r="VTJ742" s="31"/>
      <c r="VTK742" s="31"/>
      <c r="VTL742" s="31"/>
      <c r="VTM742" s="31"/>
      <c r="VTN742" s="31"/>
      <c r="VTO742" s="31"/>
      <c r="VTP742" s="31"/>
      <c r="VTQ742" s="31"/>
      <c r="VTR742" s="31"/>
      <c r="VTS742" s="31"/>
      <c r="VTT742" s="31"/>
      <c r="VTU742" s="31"/>
      <c r="VTV742" s="31"/>
      <c r="VTW742" s="31"/>
      <c r="VTX742" s="31"/>
      <c r="VTY742" s="31"/>
      <c r="VTZ742" s="31"/>
      <c r="VUA742" s="31"/>
      <c r="VUB742" s="31"/>
      <c r="VUC742" s="31"/>
      <c r="VUD742" s="31"/>
      <c r="VUE742" s="31"/>
      <c r="VUF742" s="31"/>
      <c r="VUG742" s="31"/>
      <c r="VUH742" s="31"/>
      <c r="VUI742" s="31"/>
      <c r="VUJ742" s="31"/>
      <c r="VUK742" s="31"/>
      <c r="VUL742" s="31"/>
      <c r="VUM742" s="31"/>
      <c r="VUN742" s="31"/>
      <c r="VUO742" s="31"/>
      <c r="VUP742" s="31"/>
      <c r="VUQ742" s="31"/>
      <c r="VUR742" s="31"/>
      <c r="VUS742" s="31"/>
      <c r="VUT742" s="31"/>
      <c r="VUU742" s="31"/>
      <c r="VUV742" s="31"/>
      <c r="VUW742" s="31"/>
      <c r="VUX742" s="31"/>
      <c r="VUY742" s="31"/>
      <c r="VUZ742" s="31"/>
      <c r="VVA742" s="31"/>
      <c r="VVB742" s="31"/>
      <c r="VVC742" s="31"/>
      <c r="VVD742" s="31"/>
      <c r="VVE742" s="31"/>
      <c r="VVF742" s="31"/>
      <c r="VVG742" s="31"/>
      <c r="VVH742" s="31"/>
      <c r="VVI742" s="31"/>
      <c r="VVJ742" s="31"/>
      <c r="VVK742" s="31"/>
      <c r="VVL742" s="31"/>
      <c r="VVM742" s="31"/>
      <c r="VVN742" s="31"/>
      <c r="VVO742" s="31"/>
      <c r="VVP742" s="31"/>
      <c r="VVQ742" s="31"/>
      <c r="VVR742" s="31"/>
      <c r="VVS742" s="31"/>
      <c r="VVT742" s="31"/>
      <c r="VVU742" s="31"/>
      <c r="VVV742" s="31"/>
      <c r="VVW742" s="31"/>
      <c r="VVX742" s="31"/>
      <c r="VVY742" s="31"/>
      <c r="VVZ742" s="31"/>
      <c r="VWA742" s="31"/>
      <c r="VWB742" s="31"/>
      <c r="VWC742" s="31"/>
      <c r="VWD742" s="31"/>
      <c r="VWE742" s="31"/>
      <c r="VWF742" s="31"/>
      <c r="VWG742" s="31"/>
      <c r="VWH742" s="31"/>
      <c r="VWI742" s="31"/>
      <c r="VWJ742" s="31"/>
      <c r="VWK742" s="31"/>
      <c r="VWL742" s="31"/>
      <c r="VWM742" s="31"/>
      <c r="VWN742" s="31"/>
      <c r="VWO742" s="31"/>
      <c r="VWP742" s="31"/>
      <c r="VWQ742" s="31"/>
      <c r="VWR742" s="31"/>
      <c r="VWS742" s="31"/>
      <c r="VWT742" s="31"/>
      <c r="VWU742" s="31"/>
      <c r="VWV742" s="31"/>
      <c r="VWW742" s="31"/>
      <c r="VWX742" s="31"/>
      <c r="VWY742" s="31"/>
      <c r="VWZ742" s="31"/>
      <c r="VXA742" s="31"/>
      <c r="VXB742" s="31"/>
      <c r="VXC742" s="31"/>
      <c r="VXD742" s="31"/>
      <c r="VXE742" s="31"/>
      <c r="VXF742" s="31"/>
      <c r="VXG742" s="31"/>
      <c r="VXH742" s="31"/>
      <c r="VXI742" s="31"/>
      <c r="VXJ742" s="31"/>
      <c r="VXK742" s="31"/>
      <c r="VXL742" s="31"/>
      <c r="VXM742" s="31"/>
      <c r="VXN742" s="31"/>
      <c r="VXO742" s="31"/>
      <c r="VXP742" s="31"/>
      <c r="VXQ742" s="31"/>
      <c r="VXR742" s="31"/>
      <c r="VXS742" s="31"/>
      <c r="VXT742" s="31"/>
      <c r="VXU742" s="31"/>
      <c r="VXV742" s="31"/>
      <c r="VXW742" s="31"/>
      <c r="VXX742" s="31"/>
      <c r="VXY742" s="31"/>
      <c r="VXZ742" s="31"/>
      <c r="VYA742" s="31"/>
      <c r="VYB742" s="31"/>
      <c r="VYC742" s="31"/>
      <c r="VYD742" s="31"/>
      <c r="VYE742" s="31"/>
      <c r="VYF742" s="31"/>
      <c r="VYG742" s="31"/>
      <c r="VYH742" s="31"/>
      <c r="VYI742" s="31"/>
      <c r="VYJ742" s="31"/>
      <c r="VYK742" s="31"/>
      <c r="VYL742" s="31"/>
      <c r="VYM742" s="31"/>
      <c r="VYN742" s="31"/>
      <c r="VYO742" s="31"/>
      <c r="VYP742" s="31"/>
      <c r="VYQ742" s="31"/>
      <c r="VYR742" s="31"/>
      <c r="VYS742" s="31"/>
      <c r="VYT742" s="31"/>
      <c r="VYU742" s="31"/>
      <c r="VYV742" s="31"/>
      <c r="VYW742" s="31"/>
      <c r="VYX742" s="31"/>
      <c r="VYY742" s="31"/>
      <c r="VYZ742" s="31"/>
      <c r="VZA742" s="31"/>
      <c r="VZB742" s="31"/>
      <c r="VZC742" s="31"/>
      <c r="VZD742" s="31"/>
      <c r="VZE742" s="31"/>
      <c r="VZF742" s="31"/>
      <c r="VZG742" s="31"/>
      <c r="VZH742" s="31"/>
      <c r="VZI742" s="31"/>
      <c r="VZJ742" s="31"/>
      <c r="VZK742" s="31"/>
      <c r="VZL742" s="31"/>
      <c r="VZM742" s="31"/>
      <c r="VZN742" s="31"/>
      <c r="VZO742" s="31"/>
      <c r="VZP742" s="31"/>
      <c r="VZQ742" s="31"/>
      <c r="VZR742" s="31"/>
      <c r="VZS742" s="31"/>
      <c r="VZT742" s="31"/>
      <c r="VZU742" s="31"/>
      <c r="VZV742" s="31"/>
      <c r="VZW742" s="31"/>
      <c r="VZX742" s="31"/>
      <c r="VZY742" s="31"/>
      <c r="VZZ742" s="31"/>
      <c r="WAA742" s="31"/>
      <c r="WAB742" s="31"/>
      <c r="WAC742" s="31"/>
      <c r="WAD742" s="31"/>
      <c r="WAE742" s="31"/>
      <c r="WAF742" s="31"/>
      <c r="WAG742" s="31"/>
      <c r="WAH742" s="31"/>
      <c r="WAI742" s="31"/>
      <c r="WAJ742" s="31"/>
      <c r="WAK742" s="31"/>
      <c r="WAL742" s="31"/>
      <c r="WAM742" s="31"/>
      <c r="WAN742" s="31"/>
      <c r="WAO742" s="31"/>
      <c r="WAP742" s="31"/>
      <c r="WAQ742" s="31"/>
      <c r="WAR742" s="31"/>
      <c r="WAS742" s="31"/>
      <c r="WAT742" s="31"/>
      <c r="WAU742" s="31"/>
      <c r="WAV742" s="31"/>
      <c r="WAW742" s="31"/>
      <c r="WAX742" s="31"/>
      <c r="WAY742" s="31"/>
      <c r="WAZ742" s="31"/>
      <c r="WBA742" s="31"/>
      <c r="WBB742" s="31"/>
      <c r="WBC742" s="31"/>
      <c r="WBD742" s="31"/>
      <c r="WBE742" s="31"/>
      <c r="WBF742" s="31"/>
      <c r="WBG742" s="31"/>
      <c r="WBH742" s="31"/>
      <c r="WBI742" s="31"/>
      <c r="WBJ742" s="31"/>
      <c r="WBK742" s="31"/>
      <c r="WBL742" s="31"/>
      <c r="WBM742" s="31"/>
      <c r="WBN742" s="31"/>
      <c r="WBO742" s="31"/>
      <c r="WBP742" s="31"/>
      <c r="WBQ742" s="31"/>
      <c r="WBR742" s="31"/>
      <c r="WBS742" s="31"/>
      <c r="WBT742" s="31"/>
      <c r="WBU742" s="31"/>
      <c r="WBV742" s="31"/>
      <c r="WBW742" s="31"/>
      <c r="WBX742" s="31"/>
      <c r="WBY742" s="31"/>
      <c r="WBZ742" s="31"/>
      <c r="WCA742" s="31"/>
      <c r="WCB742" s="31"/>
      <c r="WCC742" s="31"/>
      <c r="WCD742" s="31"/>
      <c r="WCE742" s="31"/>
      <c r="WCF742" s="31"/>
      <c r="WCG742" s="31"/>
      <c r="WCH742" s="31"/>
      <c r="WCI742" s="31"/>
      <c r="WCJ742" s="31"/>
      <c r="WCK742" s="31"/>
      <c r="WCL742" s="31"/>
      <c r="WCM742" s="31"/>
      <c r="WCN742" s="31"/>
      <c r="WCO742" s="31"/>
      <c r="WCP742" s="31"/>
      <c r="WCQ742" s="31"/>
      <c r="WCR742" s="31"/>
      <c r="WCS742" s="31"/>
      <c r="WCT742" s="31"/>
      <c r="WCU742" s="31"/>
      <c r="WCV742" s="31"/>
      <c r="WCW742" s="31"/>
      <c r="WCX742" s="31"/>
      <c r="WCY742" s="31"/>
      <c r="WCZ742" s="31"/>
      <c r="WDA742" s="31"/>
      <c r="WDB742" s="31"/>
      <c r="WDC742" s="31"/>
      <c r="WDD742" s="31"/>
      <c r="WDE742" s="31"/>
      <c r="WDF742" s="31"/>
      <c r="WDG742" s="31"/>
      <c r="WDH742" s="31"/>
      <c r="WDI742" s="31"/>
      <c r="WDJ742" s="31"/>
      <c r="WDK742" s="31"/>
      <c r="WDL742" s="31"/>
      <c r="WDM742" s="31"/>
      <c r="WDN742" s="31"/>
      <c r="WDO742" s="31"/>
      <c r="WDP742" s="31"/>
      <c r="WDQ742" s="31"/>
      <c r="WDR742" s="31"/>
      <c r="WDS742" s="31"/>
      <c r="WDT742" s="31"/>
      <c r="WDU742" s="31"/>
      <c r="WDV742" s="31"/>
      <c r="WDW742" s="31"/>
      <c r="WDX742" s="31"/>
      <c r="WDY742" s="31"/>
      <c r="WDZ742" s="31"/>
      <c r="WEA742" s="31"/>
      <c r="WEB742" s="31"/>
      <c r="WEC742" s="31"/>
      <c r="WED742" s="31"/>
      <c r="WEE742" s="31"/>
      <c r="WEF742" s="31"/>
      <c r="WEG742" s="31"/>
      <c r="WEH742" s="31"/>
      <c r="WEI742" s="31"/>
      <c r="WEJ742" s="31"/>
      <c r="WEK742" s="31"/>
      <c r="WEL742" s="31"/>
      <c r="WEM742" s="31"/>
      <c r="WEN742" s="31"/>
      <c r="WEO742" s="31"/>
      <c r="WEP742" s="31"/>
      <c r="WEQ742" s="31"/>
      <c r="WER742" s="31"/>
      <c r="WES742" s="31"/>
      <c r="WET742" s="31"/>
      <c r="WEU742" s="31"/>
      <c r="WEV742" s="31"/>
      <c r="WEW742" s="31"/>
      <c r="WEX742" s="31"/>
      <c r="WEY742" s="31"/>
      <c r="WEZ742" s="31"/>
      <c r="WFA742" s="31"/>
      <c r="WFB742" s="31"/>
      <c r="WFC742" s="31"/>
      <c r="WFD742" s="31"/>
      <c r="WFE742" s="31"/>
      <c r="WFF742" s="31"/>
      <c r="WFG742" s="31"/>
      <c r="WFH742" s="31"/>
      <c r="WFI742" s="31"/>
      <c r="WFJ742" s="31"/>
      <c r="WFK742" s="31"/>
      <c r="WFL742" s="31"/>
      <c r="WFM742" s="31"/>
      <c r="WFN742" s="31"/>
      <c r="WFO742" s="31"/>
      <c r="WFP742" s="31"/>
      <c r="WFQ742" s="31"/>
      <c r="WFR742" s="31"/>
      <c r="WFS742" s="31"/>
      <c r="WFT742" s="31"/>
      <c r="WFU742" s="31"/>
      <c r="WFV742" s="31"/>
      <c r="WFW742" s="31"/>
      <c r="WFX742" s="31"/>
      <c r="WFY742" s="31"/>
      <c r="WFZ742" s="31"/>
      <c r="WGA742" s="31"/>
      <c r="WGB742" s="31"/>
      <c r="WGC742" s="31"/>
      <c r="WGD742" s="31"/>
      <c r="WGE742" s="31"/>
      <c r="WGF742" s="31"/>
      <c r="WGG742" s="31"/>
      <c r="WGH742" s="31"/>
      <c r="WGI742" s="31"/>
      <c r="WGJ742" s="31"/>
      <c r="WGK742" s="31"/>
      <c r="WGL742" s="31"/>
      <c r="WGM742" s="31"/>
      <c r="WGN742" s="31"/>
      <c r="WGO742" s="31"/>
      <c r="WGP742" s="31"/>
      <c r="WGQ742" s="31"/>
      <c r="WGR742" s="31"/>
      <c r="WGS742" s="31"/>
      <c r="WGT742" s="31"/>
      <c r="WGU742" s="31"/>
      <c r="WGV742" s="31"/>
      <c r="WGW742" s="31"/>
      <c r="WGX742" s="31"/>
      <c r="WGY742" s="31"/>
      <c r="WGZ742" s="31"/>
      <c r="WHA742" s="31"/>
      <c r="WHB742" s="31"/>
      <c r="WHC742" s="31"/>
      <c r="WHD742" s="31"/>
      <c r="WHE742" s="31"/>
      <c r="WHF742" s="31"/>
      <c r="WHG742" s="31"/>
      <c r="WHH742" s="31"/>
      <c r="WHI742" s="31"/>
      <c r="WHJ742" s="31"/>
      <c r="WHK742" s="31"/>
      <c r="WHL742" s="31"/>
      <c r="WHM742" s="31"/>
      <c r="WHN742" s="31"/>
      <c r="WHO742" s="31"/>
      <c r="WHP742" s="31"/>
      <c r="WHQ742" s="31"/>
      <c r="WHR742" s="31"/>
      <c r="WHS742" s="31"/>
      <c r="WHT742" s="31"/>
      <c r="WHU742" s="31"/>
      <c r="WHV742" s="31"/>
      <c r="WHW742" s="31"/>
      <c r="WHX742" s="31"/>
      <c r="WHY742" s="31"/>
      <c r="WHZ742" s="31"/>
      <c r="WIA742" s="31"/>
      <c r="WIB742" s="31"/>
      <c r="WIC742" s="31"/>
      <c r="WID742" s="31"/>
      <c r="WIE742" s="31"/>
      <c r="WIF742" s="31"/>
      <c r="WIG742" s="31"/>
      <c r="WIH742" s="31"/>
      <c r="WII742" s="31"/>
      <c r="WIJ742" s="31"/>
      <c r="WIK742" s="31"/>
      <c r="WIL742" s="31"/>
      <c r="WIM742" s="31"/>
      <c r="WIN742" s="31"/>
      <c r="WIO742" s="31"/>
      <c r="WIP742" s="31"/>
      <c r="WIQ742" s="31"/>
      <c r="WIR742" s="31"/>
      <c r="WIS742" s="31"/>
      <c r="WIT742" s="31"/>
      <c r="WIU742" s="31"/>
      <c r="WIV742" s="31"/>
      <c r="WIW742" s="31"/>
      <c r="WIX742" s="31"/>
      <c r="WIY742" s="31"/>
      <c r="WIZ742" s="31"/>
      <c r="WJA742" s="31"/>
      <c r="WJB742" s="31"/>
      <c r="WJC742" s="31"/>
      <c r="WJD742" s="31"/>
      <c r="WJE742" s="31"/>
      <c r="WJF742" s="31"/>
      <c r="WJG742" s="31"/>
      <c r="WJH742" s="31"/>
      <c r="WJI742" s="31"/>
      <c r="WJJ742" s="31"/>
      <c r="WJK742" s="31"/>
      <c r="WJL742" s="31"/>
      <c r="WJM742" s="31"/>
      <c r="WJN742" s="31"/>
      <c r="WJO742" s="31"/>
      <c r="WJP742" s="31"/>
      <c r="WJQ742" s="31"/>
      <c r="WJR742" s="31"/>
      <c r="WJS742" s="31"/>
      <c r="WJT742" s="31"/>
      <c r="WJU742" s="31"/>
      <c r="WJV742" s="31"/>
      <c r="WJW742" s="31"/>
      <c r="WJX742" s="31"/>
      <c r="WJY742" s="31"/>
      <c r="WJZ742" s="31"/>
      <c r="WKA742" s="31"/>
      <c r="WKB742" s="31"/>
      <c r="WKC742" s="31"/>
      <c r="WKD742" s="31"/>
      <c r="WKE742" s="31"/>
      <c r="WKF742" s="31"/>
      <c r="WKG742" s="31"/>
      <c r="WKH742" s="31"/>
      <c r="WKI742" s="31"/>
      <c r="WKJ742" s="31"/>
      <c r="WKK742" s="31"/>
      <c r="WKL742" s="31"/>
      <c r="WKM742" s="31"/>
      <c r="WKN742" s="31"/>
      <c r="WKO742" s="31"/>
      <c r="WKP742" s="31"/>
      <c r="WKQ742" s="31"/>
      <c r="WKR742" s="31"/>
      <c r="WKS742" s="31"/>
      <c r="WKT742" s="31"/>
      <c r="WKU742" s="31"/>
      <c r="WKV742" s="31"/>
      <c r="WKW742" s="31"/>
      <c r="WKX742" s="31"/>
      <c r="WKY742" s="31"/>
      <c r="WKZ742" s="31"/>
      <c r="WLA742" s="31"/>
      <c r="WLB742" s="31"/>
      <c r="WLC742" s="31"/>
      <c r="WLD742" s="31"/>
      <c r="WLE742" s="31"/>
      <c r="WLF742" s="31"/>
      <c r="WLG742" s="31"/>
      <c r="WLH742" s="31"/>
      <c r="WLI742" s="31"/>
      <c r="WLJ742" s="31"/>
      <c r="WLK742" s="31"/>
      <c r="WLL742" s="31"/>
      <c r="WLM742" s="31"/>
      <c r="WLN742" s="31"/>
      <c r="WLO742" s="31"/>
      <c r="WLP742" s="31"/>
      <c r="WLQ742" s="31"/>
      <c r="WLR742" s="31"/>
      <c r="WLS742" s="31"/>
      <c r="WLT742" s="31"/>
      <c r="WLU742" s="31"/>
      <c r="WLV742" s="31"/>
      <c r="WLW742" s="31"/>
      <c r="WLX742" s="31"/>
      <c r="WLY742" s="31"/>
      <c r="WLZ742" s="31"/>
      <c r="WMA742" s="31"/>
      <c r="WMB742" s="31"/>
      <c r="WMC742" s="31"/>
      <c r="WMD742" s="31"/>
      <c r="WME742" s="31"/>
      <c r="WMF742" s="31"/>
      <c r="WMG742" s="31"/>
      <c r="WMH742" s="31"/>
      <c r="WMI742" s="31"/>
      <c r="WMJ742" s="31"/>
      <c r="WMK742" s="31"/>
      <c r="WML742" s="31"/>
      <c r="WMM742" s="31"/>
      <c r="WMN742" s="31"/>
      <c r="WMO742" s="31"/>
      <c r="WMP742" s="31"/>
      <c r="WMQ742" s="31"/>
      <c r="WMR742" s="31"/>
      <c r="WMS742" s="31"/>
      <c r="WMT742" s="31"/>
      <c r="WMU742" s="31"/>
      <c r="WMV742" s="31"/>
      <c r="WMW742" s="31"/>
      <c r="WMX742" s="31"/>
      <c r="WMY742" s="31"/>
      <c r="WMZ742" s="31"/>
      <c r="WNA742" s="31"/>
      <c r="WNB742" s="31"/>
      <c r="WNC742" s="31"/>
      <c r="WND742" s="31"/>
      <c r="WNE742" s="31"/>
      <c r="WNF742" s="31"/>
      <c r="WNG742" s="31"/>
      <c r="WNH742" s="31"/>
      <c r="WNI742" s="31"/>
      <c r="WNJ742" s="31"/>
      <c r="WNK742" s="31"/>
      <c r="WNL742" s="31"/>
      <c r="WNM742" s="31"/>
      <c r="WNN742" s="31"/>
      <c r="WNO742" s="31"/>
      <c r="WNP742" s="31"/>
      <c r="WNQ742" s="31"/>
      <c r="WNR742" s="31"/>
      <c r="WNS742" s="31"/>
      <c r="WNT742" s="31"/>
      <c r="WNU742" s="31"/>
      <c r="WNV742" s="31"/>
      <c r="WNW742" s="31"/>
      <c r="WNX742" s="31"/>
      <c r="WNY742" s="31"/>
      <c r="WNZ742" s="31"/>
      <c r="WOA742" s="31"/>
      <c r="WOB742" s="31"/>
      <c r="WOC742" s="31"/>
      <c r="WOD742" s="31"/>
      <c r="WOE742" s="31"/>
      <c r="WOF742" s="31"/>
      <c r="WOG742" s="31"/>
      <c r="WOH742" s="31"/>
      <c r="WOI742" s="31"/>
      <c r="WOJ742" s="31"/>
      <c r="WOK742" s="31"/>
      <c r="WOL742" s="31"/>
      <c r="WOM742" s="31"/>
      <c r="WON742" s="31"/>
      <c r="WOO742" s="31"/>
      <c r="WOP742" s="31"/>
      <c r="WOQ742" s="31"/>
      <c r="WOR742" s="31"/>
      <c r="WOS742" s="31"/>
      <c r="WOT742" s="31"/>
      <c r="WOU742" s="31"/>
      <c r="WOV742" s="31"/>
      <c r="WOW742" s="31"/>
      <c r="WOX742" s="31"/>
      <c r="WOY742" s="31"/>
      <c r="WOZ742" s="31"/>
      <c r="WPA742" s="31"/>
      <c r="WPB742" s="31"/>
      <c r="WPC742" s="31"/>
      <c r="WPD742" s="31"/>
      <c r="WPE742" s="31"/>
      <c r="WPF742" s="31"/>
      <c r="WPG742" s="31"/>
      <c r="WPH742" s="31"/>
      <c r="WPI742" s="31"/>
      <c r="WPJ742" s="31"/>
      <c r="WPK742" s="31"/>
      <c r="WPL742" s="31"/>
      <c r="WPM742" s="31"/>
      <c r="WPN742" s="31"/>
      <c r="WPO742" s="31"/>
      <c r="WPP742" s="31"/>
      <c r="WPQ742" s="31"/>
      <c r="WPR742" s="31"/>
      <c r="WPS742" s="31"/>
      <c r="WPT742" s="31"/>
      <c r="WPU742" s="31"/>
      <c r="WPV742" s="31"/>
      <c r="WPW742" s="31"/>
      <c r="WPX742" s="31"/>
      <c r="WPY742" s="31"/>
      <c r="WPZ742" s="31"/>
      <c r="WQA742" s="31"/>
      <c r="WQB742" s="31"/>
      <c r="WQC742" s="31"/>
      <c r="WQD742" s="31"/>
      <c r="WQE742" s="31"/>
      <c r="WQF742" s="31"/>
      <c r="WQG742" s="31"/>
      <c r="WQH742" s="31"/>
      <c r="WQI742" s="31"/>
      <c r="WQJ742" s="31"/>
      <c r="WQK742" s="31"/>
      <c r="WQL742" s="31"/>
      <c r="WQM742" s="31"/>
      <c r="WQN742" s="31"/>
      <c r="WQO742" s="31"/>
      <c r="WQP742" s="31"/>
      <c r="WQQ742" s="31"/>
      <c r="WQR742" s="31"/>
      <c r="WQS742" s="31"/>
      <c r="WQT742" s="31"/>
      <c r="WQU742" s="31"/>
      <c r="WQV742" s="31"/>
      <c r="WQW742" s="31"/>
      <c r="WQX742" s="31"/>
      <c r="WQY742" s="31"/>
      <c r="WQZ742" s="31"/>
      <c r="WRA742" s="31"/>
      <c r="WRB742" s="31"/>
      <c r="WRC742" s="31"/>
      <c r="WRD742" s="31"/>
      <c r="WRE742" s="31"/>
      <c r="WRF742" s="31"/>
      <c r="WRG742" s="31"/>
      <c r="WRH742" s="31"/>
      <c r="WRI742" s="31"/>
      <c r="WRJ742" s="31"/>
      <c r="WRK742" s="31"/>
      <c r="WRL742" s="31"/>
      <c r="WRM742" s="31"/>
      <c r="WRN742" s="31"/>
      <c r="WRO742" s="31"/>
      <c r="WRP742" s="31"/>
      <c r="WRQ742" s="31"/>
      <c r="WRR742" s="31"/>
      <c r="WRS742" s="31"/>
      <c r="WRT742" s="31"/>
      <c r="WRU742" s="31"/>
      <c r="WRV742" s="31"/>
      <c r="WRW742" s="31"/>
      <c r="WRX742" s="31"/>
      <c r="WRY742" s="31"/>
      <c r="WRZ742" s="31"/>
      <c r="WSA742" s="31"/>
      <c r="WSB742" s="31"/>
      <c r="WSC742" s="31"/>
      <c r="WSD742" s="31"/>
      <c r="WSE742" s="31"/>
      <c r="WSF742" s="31"/>
      <c r="WSG742" s="31"/>
      <c r="WSH742" s="31"/>
      <c r="WSI742" s="31"/>
      <c r="WSJ742" s="31"/>
      <c r="WSK742" s="31"/>
      <c r="WSL742" s="31"/>
      <c r="WSM742" s="31"/>
      <c r="WSN742" s="31"/>
      <c r="WSO742" s="31"/>
      <c r="WSP742" s="31"/>
      <c r="WSQ742" s="31"/>
      <c r="WSR742" s="31"/>
      <c r="WSS742" s="31"/>
      <c r="WST742" s="31"/>
      <c r="WSU742" s="31"/>
      <c r="WSV742" s="31"/>
      <c r="WSW742" s="31"/>
      <c r="WSX742" s="31"/>
      <c r="WSY742" s="31"/>
      <c r="WSZ742" s="31"/>
      <c r="WTA742" s="31"/>
      <c r="WTB742" s="31"/>
      <c r="WTC742" s="31"/>
      <c r="WTD742" s="31"/>
      <c r="WTE742" s="31"/>
      <c r="WTF742" s="31"/>
      <c r="WTG742" s="31"/>
      <c r="WTH742" s="31"/>
      <c r="WTI742" s="31"/>
      <c r="WTJ742" s="31"/>
      <c r="WTK742" s="31"/>
      <c r="WTL742" s="31"/>
      <c r="WTM742" s="31"/>
      <c r="WTN742" s="31"/>
      <c r="WTO742" s="31"/>
      <c r="WTP742" s="31"/>
      <c r="WTQ742" s="31"/>
      <c r="WTR742" s="31"/>
      <c r="WTS742" s="31"/>
      <c r="WTT742" s="31"/>
      <c r="WTU742" s="31"/>
      <c r="WTV742" s="31"/>
      <c r="WTW742" s="31"/>
      <c r="WTX742" s="31"/>
      <c r="WTY742" s="31"/>
      <c r="WTZ742" s="31"/>
      <c r="WUA742" s="31"/>
      <c r="WUB742" s="31"/>
      <c r="WUC742" s="31"/>
      <c r="WUD742" s="31"/>
      <c r="WUE742" s="31"/>
      <c r="WUF742" s="31"/>
      <c r="WUG742" s="31"/>
      <c r="WUH742" s="31"/>
      <c r="WUI742" s="31"/>
      <c r="WUJ742" s="31"/>
      <c r="WUK742" s="31"/>
      <c r="WUL742" s="31"/>
      <c r="WUM742" s="31"/>
      <c r="WUN742" s="31"/>
      <c r="WUO742" s="31"/>
      <c r="WUP742" s="31"/>
      <c r="WUQ742" s="31"/>
      <c r="WUR742" s="31"/>
      <c r="WUS742" s="31"/>
      <c r="WUT742" s="31"/>
      <c r="WUU742" s="31"/>
      <c r="WUV742" s="31"/>
      <c r="WUW742" s="31"/>
      <c r="WUX742" s="31"/>
      <c r="WUY742" s="31"/>
      <c r="WUZ742" s="31"/>
      <c r="WVA742" s="31"/>
      <c r="WVB742" s="31"/>
      <c r="WVC742" s="31"/>
      <c r="WVD742" s="31"/>
      <c r="WVE742" s="31"/>
      <c r="WVF742" s="31"/>
      <c r="WVG742" s="31"/>
      <c r="WVH742" s="31"/>
      <c r="WVI742" s="31"/>
      <c r="WVJ742" s="31"/>
      <c r="WVK742" s="31"/>
      <c r="WVL742" s="31"/>
      <c r="WVM742" s="31"/>
      <c r="WVN742" s="31"/>
      <c r="WVO742" s="31"/>
      <c r="WVP742" s="31"/>
      <c r="WVQ742" s="31"/>
      <c r="WVR742" s="31"/>
      <c r="WVS742" s="31"/>
    </row>
    <row r="743" spans="1:16139" s="70" customFormat="1" hidden="1">
      <c r="A743" s="168"/>
      <c r="B743" s="169"/>
      <c r="C743" s="170"/>
      <c r="D743" s="173">
        <f t="shared" si="248"/>
        <v>13241.174421000007</v>
      </c>
      <c r="E743" s="173">
        <f t="shared" si="248"/>
        <v>478.890941</v>
      </c>
      <c r="F743" s="173">
        <f t="shared" si="248"/>
        <v>14.773319999999998</v>
      </c>
      <c r="G743" s="173">
        <f t="shared" si="248"/>
        <v>951.25645999999995</v>
      </c>
      <c r="H743" s="173">
        <f t="shared" si="248"/>
        <v>11796.253699999999</v>
      </c>
      <c r="I743" s="173">
        <f t="shared" si="248"/>
        <v>0</v>
      </c>
      <c r="J743" s="32"/>
      <c r="K743" s="161">
        <f t="shared" si="249"/>
        <v>13241.174421</v>
      </c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H743" s="3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31"/>
      <c r="BH743" s="31"/>
      <c r="BI743" s="31"/>
      <c r="BJ743" s="31"/>
      <c r="BK743" s="31"/>
      <c r="BL743" s="31"/>
      <c r="BM743" s="31"/>
      <c r="BN743" s="31"/>
      <c r="BO743" s="31"/>
      <c r="BP743" s="31"/>
      <c r="BQ743" s="31"/>
      <c r="BR743" s="31"/>
      <c r="BS743" s="31"/>
      <c r="BT743" s="31"/>
      <c r="BU743" s="31"/>
      <c r="BV743" s="31"/>
      <c r="BW743" s="31"/>
      <c r="BX743" s="31"/>
      <c r="BY743" s="31"/>
      <c r="BZ743" s="31"/>
      <c r="CA743" s="31"/>
      <c r="CB743" s="31"/>
      <c r="CC743" s="31"/>
      <c r="CD743" s="31"/>
      <c r="CE743" s="31"/>
      <c r="CF743" s="31"/>
      <c r="CG743" s="31"/>
      <c r="CH743" s="31"/>
      <c r="CI743" s="31"/>
      <c r="CJ743" s="31"/>
      <c r="CK743" s="31"/>
      <c r="CL743" s="31"/>
      <c r="CM743" s="31"/>
      <c r="CN743" s="31"/>
      <c r="CO743" s="31"/>
      <c r="CP743" s="31"/>
      <c r="CQ743" s="31"/>
      <c r="CR743" s="31"/>
      <c r="CS743" s="31"/>
      <c r="CT743" s="31"/>
      <c r="CU743" s="31"/>
      <c r="CV743" s="31"/>
      <c r="CW743" s="31"/>
      <c r="CX743" s="31"/>
      <c r="CY743" s="31"/>
      <c r="CZ743" s="31"/>
      <c r="DA743" s="31"/>
      <c r="DB743" s="31"/>
      <c r="DC743" s="31"/>
      <c r="DD743" s="31"/>
      <c r="DE743" s="31"/>
      <c r="DF743" s="31"/>
      <c r="DG743" s="31"/>
      <c r="DH743" s="31"/>
      <c r="DI743" s="31"/>
      <c r="DJ743" s="31"/>
      <c r="DK743" s="31"/>
      <c r="DL743" s="31"/>
      <c r="DM743" s="31"/>
      <c r="DN743" s="31"/>
      <c r="DO743" s="31"/>
      <c r="DP743" s="31"/>
      <c r="DQ743" s="31"/>
      <c r="DR743" s="31"/>
      <c r="DS743" s="31"/>
      <c r="DT743" s="31"/>
      <c r="DU743" s="31"/>
      <c r="DV743" s="31"/>
      <c r="DW743" s="31"/>
      <c r="DX743" s="31"/>
      <c r="DY743" s="31"/>
      <c r="DZ743" s="31"/>
      <c r="EA743" s="31"/>
      <c r="EB743" s="31"/>
      <c r="EC743" s="31"/>
      <c r="ED743" s="31"/>
      <c r="EE743" s="31"/>
      <c r="EF743" s="31"/>
      <c r="EG743" s="31"/>
      <c r="EH743" s="31"/>
      <c r="EI743" s="31"/>
      <c r="EJ743" s="31"/>
      <c r="EK743" s="31"/>
      <c r="EL743" s="31"/>
      <c r="EM743" s="31"/>
      <c r="EN743" s="31"/>
      <c r="EO743" s="31"/>
      <c r="EP743" s="31"/>
      <c r="EQ743" s="31"/>
      <c r="ER743" s="31"/>
      <c r="ES743" s="31"/>
      <c r="ET743" s="31"/>
      <c r="EU743" s="31"/>
      <c r="EV743" s="31"/>
      <c r="EW743" s="31"/>
      <c r="EX743" s="31"/>
      <c r="EY743" s="31"/>
      <c r="EZ743" s="31"/>
      <c r="FA743" s="31"/>
      <c r="FB743" s="31"/>
      <c r="FC743" s="31"/>
      <c r="FD743" s="31"/>
      <c r="FE743" s="31"/>
      <c r="FF743" s="31"/>
      <c r="FG743" s="31"/>
      <c r="FH743" s="31"/>
      <c r="FI743" s="31"/>
      <c r="FJ743" s="31"/>
      <c r="FK743" s="31"/>
      <c r="FL743" s="31"/>
      <c r="FM743" s="31"/>
      <c r="FN743" s="31"/>
      <c r="FO743" s="31"/>
      <c r="FP743" s="31"/>
      <c r="FQ743" s="31"/>
      <c r="FR743" s="31"/>
      <c r="FS743" s="31"/>
      <c r="FT743" s="31"/>
      <c r="FU743" s="31"/>
      <c r="FV743" s="31"/>
      <c r="FW743" s="31"/>
      <c r="FX743" s="31"/>
      <c r="FY743" s="31"/>
      <c r="FZ743" s="31"/>
      <c r="GA743" s="31"/>
      <c r="GB743" s="31"/>
      <c r="GC743" s="31"/>
      <c r="GD743" s="31"/>
      <c r="GE743" s="31"/>
      <c r="GF743" s="31"/>
      <c r="GG743" s="31"/>
      <c r="GH743" s="31"/>
      <c r="GI743" s="31"/>
      <c r="GJ743" s="31"/>
      <c r="GK743" s="31"/>
      <c r="GL743" s="31"/>
      <c r="GM743" s="31"/>
      <c r="GN743" s="31"/>
      <c r="GO743" s="31"/>
      <c r="GP743" s="31"/>
      <c r="GQ743" s="31"/>
      <c r="GR743" s="31"/>
      <c r="GS743" s="31"/>
      <c r="GT743" s="31"/>
      <c r="GU743" s="31"/>
      <c r="GV743" s="31"/>
      <c r="GW743" s="31"/>
      <c r="GX743" s="31"/>
      <c r="GY743" s="31"/>
      <c r="GZ743" s="31"/>
      <c r="HA743" s="31"/>
      <c r="HB743" s="31"/>
      <c r="HC743" s="31"/>
      <c r="HD743" s="31"/>
      <c r="HE743" s="31"/>
      <c r="HF743" s="31"/>
      <c r="HG743" s="31"/>
      <c r="HH743" s="31"/>
      <c r="HI743" s="31"/>
      <c r="HJ743" s="31"/>
      <c r="HK743" s="31"/>
      <c r="HL743" s="31"/>
      <c r="HM743" s="31"/>
      <c r="HN743" s="31"/>
      <c r="HO743" s="31"/>
      <c r="HP743" s="31"/>
      <c r="HQ743" s="31"/>
      <c r="HR743" s="31"/>
      <c r="HS743" s="31"/>
      <c r="HT743" s="31"/>
      <c r="HU743" s="31"/>
      <c r="HV743" s="31"/>
      <c r="HW743" s="31"/>
      <c r="HX743" s="31"/>
      <c r="HY743" s="31"/>
      <c r="HZ743" s="31"/>
      <c r="IA743" s="31"/>
      <c r="IB743" s="31"/>
      <c r="IC743" s="31"/>
      <c r="ID743" s="31"/>
      <c r="IE743" s="31"/>
      <c r="IF743" s="31"/>
      <c r="IG743" s="31"/>
      <c r="IH743" s="31"/>
      <c r="II743" s="31"/>
      <c r="IJ743" s="31"/>
      <c r="IK743" s="31"/>
      <c r="IL743" s="31"/>
      <c r="IM743" s="31"/>
      <c r="IN743" s="31"/>
      <c r="IO743" s="31"/>
      <c r="IP743" s="31"/>
      <c r="IQ743" s="31"/>
      <c r="IR743" s="31"/>
      <c r="IS743" s="31"/>
      <c r="IT743" s="31"/>
      <c r="IU743" s="31"/>
      <c r="IV743" s="31"/>
      <c r="IW743" s="31"/>
      <c r="IX743" s="31"/>
      <c r="IY743" s="31"/>
      <c r="IZ743" s="31"/>
      <c r="JA743" s="31"/>
      <c r="JB743" s="31"/>
      <c r="JC743" s="31"/>
      <c r="JD743" s="31"/>
      <c r="JE743" s="31"/>
      <c r="JF743" s="31"/>
      <c r="JG743" s="31"/>
      <c r="JH743" s="31"/>
      <c r="JI743" s="31"/>
      <c r="JJ743" s="31"/>
      <c r="JK743" s="31"/>
      <c r="JL743" s="31"/>
      <c r="JM743" s="31"/>
      <c r="JN743" s="31"/>
      <c r="JO743" s="31"/>
      <c r="JP743" s="31"/>
      <c r="JQ743" s="31"/>
      <c r="JR743" s="31"/>
      <c r="JS743" s="31"/>
      <c r="JT743" s="31"/>
      <c r="JU743" s="31"/>
      <c r="JV743" s="31"/>
      <c r="JW743" s="31"/>
      <c r="JX743" s="31"/>
      <c r="JY743" s="31"/>
      <c r="JZ743" s="31"/>
      <c r="KA743" s="31"/>
      <c r="KB743" s="31"/>
      <c r="KC743" s="31"/>
      <c r="KD743" s="31"/>
      <c r="KE743" s="31"/>
      <c r="KF743" s="31"/>
      <c r="KG743" s="31"/>
      <c r="KH743" s="31"/>
      <c r="KI743" s="31"/>
      <c r="KJ743" s="31"/>
      <c r="KK743" s="31"/>
      <c r="KL743" s="31"/>
      <c r="KM743" s="31"/>
      <c r="KN743" s="31"/>
      <c r="KO743" s="31"/>
      <c r="KP743" s="31"/>
      <c r="KQ743" s="31"/>
      <c r="KR743" s="31"/>
      <c r="KS743" s="31"/>
      <c r="KT743" s="31"/>
      <c r="KU743" s="31"/>
      <c r="KV743" s="31"/>
      <c r="KW743" s="31"/>
      <c r="KX743" s="31"/>
      <c r="KY743" s="31"/>
      <c r="KZ743" s="31"/>
      <c r="LA743" s="31"/>
      <c r="LB743" s="31"/>
      <c r="LC743" s="31"/>
      <c r="LD743" s="31"/>
      <c r="LE743" s="31"/>
      <c r="LF743" s="31"/>
      <c r="LG743" s="31"/>
      <c r="LH743" s="31"/>
      <c r="LI743" s="31"/>
      <c r="LJ743" s="31"/>
      <c r="LK743" s="31"/>
      <c r="LL743" s="31"/>
      <c r="LM743" s="31"/>
      <c r="LN743" s="31"/>
      <c r="LO743" s="31"/>
      <c r="LP743" s="31"/>
      <c r="LQ743" s="31"/>
      <c r="LR743" s="31"/>
      <c r="LS743" s="31"/>
      <c r="LT743" s="31"/>
      <c r="LU743" s="31"/>
      <c r="LV743" s="31"/>
      <c r="LW743" s="31"/>
      <c r="LX743" s="31"/>
      <c r="LY743" s="31"/>
      <c r="LZ743" s="31"/>
      <c r="MA743" s="31"/>
      <c r="MB743" s="31"/>
      <c r="MC743" s="31"/>
      <c r="MD743" s="31"/>
      <c r="ME743" s="31"/>
      <c r="MF743" s="31"/>
      <c r="MG743" s="31"/>
      <c r="MH743" s="31"/>
      <c r="MI743" s="31"/>
      <c r="MJ743" s="31"/>
      <c r="MK743" s="31"/>
      <c r="ML743" s="31"/>
      <c r="MM743" s="31"/>
      <c r="MN743" s="31"/>
      <c r="MO743" s="31"/>
      <c r="MP743" s="31"/>
      <c r="MQ743" s="31"/>
      <c r="MR743" s="31"/>
      <c r="MS743" s="31"/>
      <c r="MT743" s="31"/>
      <c r="MU743" s="31"/>
      <c r="MV743" s="31"/>
      <c r="MW743" s="31"/>
      <c r="MX743" s="31"/>
      <c r="MY743" s="31"/>
      <c r="MZ743" s="31"/>
      <c r="NA743" s="31"/>
      <c r="NB743" s="31"/>
      <c r="NC743" s="31"/>
      <c r="ND743" s="31"/>
      <c r="NE743" s="31"/>
      <c r="NF743" s="31"/>
      <c r="NG743" s="31"/>
      <c r="NH743" s="31"/>
      <c r="NI743" s="31"/>
      <c r="NJ743" s="31"/>
      <c r="NK743" s="31"/>
      <c r="NL743" s="31"/>
      <c r="NM743" s="31"/>
      <c r="NN743" s="31"/>
      <c r="NO743" s="31"/>
      <c r="NP743" s="31"/>
      <c r="NQ743" s="31"/>
      <c r="NR743" s="31"/>
      <c r="NS743" s="31"/>
      <c r="NT743" s="31"/>
      <c r="NU743" s="31"/>
      <c r="NV743" s="31"/>
      <c r="NW743" s="31"/>
      <c r="NX743" s="31"/>
      <c r="NY743" s="31"/>
      <c r="NZ743" s="31"/>
      <c r="OA743" s="31"/>
      <c r="OB743" s="31"/>
      <c r="OC743" s="31"/>
      <c r="OD743" s="31"/>
      <c r="OE743" s="31"/>
      <c r="OF743" s="31"/>
      <c r="OG743" s="31"/>
      <c r="OH743" s="31"/>
      <c r="OI743" s="31"/>
      <c r="OJ743" s="31"/>
      <c r="OK743" s="31"/>
      <c r="OL743" s="31"/>
      <c r="OM743" s="31"/>
      <c r="ON743" s="31"/>
      <c r="OO743" s="31"/>
      <c r="OP743" s="31"/>
      <c r="OQ743" s="31"/>
      <c r="OR743" s="31"/>
      <c r="OS743" s="31"/>
      <c r="OT743" s="31"/>
      <c r="OU743" s="31"/>
      <c r="OV743" s="31"/>
      <c r="OW743" s="31"/>
      <c r="OX743" s="31"/>
      <c r="OY743" s="31"/>
      <c r="OZ743" s="31"/>
      <c r="PA743" s="31"/>
      <c r="PB743" s="31"/>
      <c r="PC743" s="31"/>
      <c r="PD743" s="31"/>
      <c r="PE743" s="31"/>
      <c r="PF743" s="31"/>
      <c r="PG743" s="31"/>
      <c r="PH743" s="31"/>
      <c r="PI743" s="31"/>
      <c r="PJ743" s="31"/>
      <c r="PK743" s="31"/>
      <c r="PL743" s="31"/>
      <c r="PM743" s="31"/>
      <c r="PN743" s="31"/>
      <c r="PO743" s="31"/>
      <c r="PP743" s="31"/>
      <c r="PQ743" s="31"/>
      <c r="PR743" s="31"/>
      <c r="PS743" s="31"/>
      <c r="PT743" s="31"/>
      <c r="PU743" s="31"/>
      <c r="PV743" s="31"/>
      <c r="PW743" s="31"/>
      <c r="PX743" s="31"/>
      <c r="PY743" s="31"/>
      <c r="PZ743" s="31"/>
      <c r="QA743" s="31"/>
      <c r="QB743" s="31"/>
      <c r="QC743" s="31"/>
      <c r="QD743" s="31"/>
      <c r="QE743" s="31"/>
      <c r="QF743" s="31"/>
      <c r="QG743" s="31"/>
      <c r="QH743" s="31"/>
      <c r="QI743" s="31"/>
      <c r="QJ743" s="31"/>
      <c r="QK743" s="31"/>
      <c r="QL743" s="31"/>
      <c r="QM743" s="31"/>
      <c r="QN743" s="31"/>
      <c r="QO743" s="31"/>
      <c r="QP743" s="31"/>
      <c r="QQ743" s="31"/>
      <c r="QR743" s="31"/>
      <c r="QS743" s="31"/>
      <c r="QT743" s="31"/>
      <c r="QU743" s="31"/>
      <c r="QV743" s="31"/>
      <c r="QW743" s="31"/>
      <c r="QX743" s="31"/>
      <c r="QY743" s="31"/>
      <c r="QZ743" s="31"/>
      <c r="RA743" s="31"/>
      <c r="RB743" s="31"/>
      <c r="RC743" s="31"/>
      <c r="RD743" s="31"/>
      <c r="RE743" s="31"/>
      <c r="RF743" s="31"/>
      <c r="RG743" s="31"/>
      <c r="RH743" s="31"/>
      <c r="RI743" s="31"/>
      <c r="RJ743" s="31"/>
      <c r="RK743" s="31"/>
      <c r="RL743" s="31"/>
      <c r="RM743" s="31"/>
      <c r="RN743" s="31"/>
      <c r="RO743" s="31"/>
      <c r="RP743" s="31"/>
      <c r="RQ743" s="31"/>
      <c r="RR743" s="31"/>
      <c r="RS743" s="31"/>
      <c r="RT743" s="31"/>
      <c r="RU743" s="31"/>
      <c r="RV743" s="31"/>
      <c r="RW743" s="31"/>
      <c r="RX743" s="31"/>
      <c r="RY743" s="31"/>
      <c r="RZ743" s="31"/>
      <c r="SA743" s="31"/>
      <c r="SB743" s="31"/>
      <c r="SC743" s="31"/>
      <c r="SD743" s="31"/>
      <c r="SE743" s="31"/>
      <c r="SF743" s="31"/>
      <c r="SG743" s="31"/>
      <c r="SH743" s="31"/>
      <c r="SI743" s="31"/>
      <c r="SJ743" s="31"/>
      <c r="SK743" s="31"/>
      <c r="SL743" s="31"/>
      <c r="SM743" s="31"/>
      <c r="SN743" s="31"/>
      <c r="SO743" s="31"/>
      <c r="SP743" s="31"/>
      <c r="SQ743" s="31"/>
      <c r="SR743" s="31"/>
      <c r="SS743" s="31"/>
      <c r="ST743" s="31"/>
      <c r="SU743" s="31"/>
      <c r="SV743" s="31"/>
      <c r="SW743" s="31"/>
      <c r="SX743" s="31"/>
      <c r="SY743" s="31"/>
      <c r="SZ743" s="31"/>
      <c r="TA743" s="31"/>
      <c r="TB743" s="31"/>
      <c r="TC743" s="31"/>
      <c r="TD743" s="31"/>
      <c r="TE743" s="31"/>
      <c r="TF743" s="31"/>
      <c r="TG743" s="31"/>
      <c r="TH743" s="31"/>
      <c r="TI743" s="31"/>
      <c r="TJ743" s="31"/>
      <c r="TK743" s="31"/>
      <c r="TL743" s="31"/>
      <c r="TM743" s="31"/>
      <c r="TN743" s="31"/>
      <c r="TO743" s="31"/>
      <c r="TP743" s="31"/>
      <c r="TQ743" s="31"/>
      <c r="TR743" s="31"/>
      <c r="TS743" s="31"/>
      <c r="TT743" s="31"/>
      <c r="TU743" s="31"/>
      <c r="TV743" s="31"/>
      <c r="TW743" s="31"/>
      <c r="TX743" s="31"/>
      <c r="TY743" s="31"/>
      <c r="TZ743" s="31"/>
      <c r="UA743" s="31"/>
      <c r="UB743" s="31"/>
      <c r="UC743" s="31"/>
      <c r="UD743" s="31"/>
      <c r="UE743" s="31"/>
      <c r="UF743" s="31"/>
      <c r="UG743" s="31"/>
      <c r="UH743" s="31"/>
      <c r="UI743" s="31"/>
      <c r="UJ743" s="31"/>
      <c r="UK743" s="31"/>
      <c r="UL743" s="31"/>
      <c r="UM743" s="31"/>
      <c r="UN743" s="31"/>
      <c r="UO743" s="31"/>
      <c r="UP743" s="31"/>
      <c r="UQ743" s="31"/>
      <c r="UR743" s="31"/>
      <c r="US743" s="31"/>
      <c r="UT743" s="31"/>
      <c r="UU743" s="31"/>
      <c r="UV743" s="31"/>
      <c r="UW743" s="31"/>
      <c r="UX743" s="31"/>
      <c r="UY743" s="31"/>
      <c r="UZ743" s="31"/>
      <c r="VA743" s="31"/>
      <c r="VB743" s="31"/>
      <c r="VC743" s="31"/>
      <c r="VD743" s="31"/>
      <c r="VE743" s="31"/>
      <c r="VF743" s="31"/>
      <c r="VG743" s="31"/>
      <c r="VH743" s="31"/>
      <c r="VI743" s="31"/>
      <c r="VJ743" s="31"/>
      <c r="VK743" s="31"/>
      <c r="VL743" s="31"/>
      <c r="VM743" s="31"/>
      <c r="VN743" s="31"/>
      <c r="VO743" s="31"/>
      <c r="VP743" s="31"/>
      <c r="VQ743" s="31"/>
      <c r="VR743" s="31"/>
      <c r="VS743" s="31"/>
      <c r="VT743" s="31"/>
      <c r="VU743" s="31"/>
      <c r="VV743" s="31"/>
      <c r="VW743" s="31"/>
      <c r="VX743" s="31"/>
      <c r="VY743" s="31"/>
      <c r="VZ743" s="31"/>
      <c r="WA743" s="31"/>
      <c r="WB743" s="31"/>
      <c r="WC743" s="31"/>
      <c r="WD743" s="31"/>
      <c r="WE743" s="31"/>
      <c r="WF743" s="31"/>
      <c r="WG743" s="31"/>
      <c r="WH743" s="31"/>
      <c r="WI743" s="31"/>
      <c r="WJ743" s="31"/>
      <c r="WK743" s="31"/>
      <c r="WL743" s="31"/>
      <c r="WM743" s="31"/>
      <c r="WN743" s="31"/>
      <c r="WO743" s="31"/>
      <c r="WP743" s="31"/>
      <c r="WQ743" s="31"/>
      <c r="WR743" s="31"/>
      <c r="WS743" s="31"/>
      <c r="WT743" s="31"/>
      <c r="WU743" s="31"/>
      <c r="WV743" s="31"/>
      <c r="WW743" s="31"/>
      <c r="WX743" s="31"/>
      <c r="WY743" s="31"/>
      <c r="WZ743" s="31"/>
      <c r="XA743" s="31"/>
      <c r="XB743" s="31"/>
      <c r="XC743" s="31"/>
      <c r="XD743" s="31"/>
      <c r="XE743" s="31"/>
      <c r="XF743" s="31"/>
      <c r="XG743" s="31"/>
      <c r="XH743" s="31"/>
      <c r="XI743" s="31"/>
      <c r="XJ743" s="31"/>
      <c r="XK743" s="31"/>
      <c r="XL743" s="31"/>
      <c r="XM743" s="31"/>
      <c r="XN743" s="31"/>
      <c r="XO743" s="31"/>
      <c r="XP743" s="31"/>
      <c r="XQ743" s="31"/>
      <c r="XR743" s="31"/>
      <c r="XS743" s="31"/>
      <c r="XT743" s="31"/>
      <c r="XU743" s="31"/>
      <c r="XV743" s="31"/>
      <c r="XW743" s="31"/>
      <c r="XX743" s="31"/>
      <c r="XY743" s="31"/>
      <c r="XZ743" s="31"/>
      <c r="YA743" s="31"/>
      <c r="YB743" s="31"/>
      <c r="YC743" s="31"/>
      <c r="YD743" s="31"/>
      <c r="YE743" s="31"/>
      <c r="YF743" s="31"/>
      <c r="YG743" s="31"/>
      <c r="YH743" s="31"/>
      <c r="YI743" s="31"/>
      <c r="YJ743" s="31"/>
      <c r="YK743" s="31"/>
      <c r="YL743" s="31"/>
      <c r="YM743" s="31"/>
      <c r="YN743" s="31"/>
      <c r="YO743" s="31"/>
      <c r="YP743" s="31"/>
      <c r="YQ743" s="31"/>
      <c r="YR743" s="31"/>
      <c r="YS743" s="31"/>
      <c r="YT743" s="31"/>
      <c r="YU743" s="31"/>
      <c r="YV743" s="31"/>
      <c r="YW743" s="31"/>
      <c r="YX743" s="31"/>
      <c r="YY743" s="31"/>
      <c r="YZ743" s="31"/>
      <c r="ZA743" s="31"/>
      <c r="ZB743" s="31"/>
      <c r="ZC743" s="31"/>
      <c r="ZD743" s="31"/>
      <c r="ZE743" s="31"/>
      <c r="ZF743" s="31"/>
      <c r="ZG743" s="31"/>
      <c r="ZH743" s="31"/>
      <c r="ZI743" s="31"/>
      <c r="ZJ743" s="31"/>
      <c r="ZK743" s="31"/>
      <c r="ZL743" s="31"/>
      <c r="ZM743" s="31"/>
      <c r="ZN743" s="31"/>
      <c r="ZO743" s="31"/>
      <c r="ZP743" s="31"/>
      <c r="ZQ743" s="31"/>
      <c r="ZR743" s="31"/>
      <c r="ZS743" s="31"/>
      <c r="ZT743" s="31"/>
      <c r="ZU743" s="31"/>
      <c r="ZV743" s="31"/>
      <c r="ZW743" s="31"/>
      <c r="ZX743" s="31"/>
      <c r="ZY743" s="31"/>
      <c r="ZZ743" s="31"/>
      <c r="AAA743" s="31"/>
      <c r="AAB743" s="31"/>
      <c r="AAC743" s="31"/>
      <c r="AAD743" s="31"/>
      <c r="AAE743" s="31"/>
      <c r="AAF743" s="31"/>
      <c r="AAG743" s="31"/>
      <c r="AAH743" s="31"/>
      <c r="AAI743" s="31"/>
      <c r="AAJ743" s="31"/>
      <c r="AAK743" s="31"/>
      <c r="AAL743" s="31"/>
      <c r="AAM743" s="31"/>
      <c r="AAN743" s="31"/>
      <c r="AAO743" s="31"/>
      <c r="AAP743" s="31"/>
      <c r="AAQ743" s="31"/>
      <c r="AAR743" s="31"/>
      <c r="AAS743" s="31"/>
      <c r="AAT743" s="31"/>
      <c r="AAU743" s="31"/>
      <c r="AAV743" s="31"/>
      <c r="AAW743" s="31"/>
      <c r="AAX743" s="31"/>
      <c r="AAY743" s="31"/>
      <c r="AAZ743" s="31"/>
      <c r="ABA743" s="31"/>
      <c r="ABB743" s="31"/>
      <c r="ABC743" s="31"/>
      <c r="ABD743" s="31"/>
      <c r="ABE743" s="31"/>
      <c r="ABF743" s="31"/>
      <c r="ABG743" s="31"/>
      <c r="ABH743" s="31"/>
      <c r="ABI743" s="31"/>
      <c r="ABJ743" s="31"/>
      <c r="ABK743" s="31"/>
      <c r="ABL743" s="31"/>
      <c r="ABM743" s="31"/>
      <c r="ABN743" s="31"/>
      <c r="ABO743" s="31"/>
      <c r="ABP743" s="31"/>
      <c r="ABQ743" s="31"/>
      <c r="ABR743" s="31"/>
      <c r="ABS743" s="31"/>
      <c r="ABT743" s="31"/>
      <c r="ABU743" s="31"/>
      <c r="ABV743" s="31"/>
      <c r="ABW743" s="31"/>
      <c r="ABX743" s="31"/>
      <c r="ABY743" s="31"/>
      <c r="ABZ743" s="31"/>
      <c r="ACA743" s="31"/>
      <c r="ACB743" s="31"/>
      <c r="ACC743" s="31"/>
      <c r="ACD743" s="31"/>
      <c r="ACE743" s="31"/>
      <c r="ACF743" s="31"/>
      <c r="ACG743" s="31"/>
      <c r="ACH743" s="31"/>
      <c r="ACI743" s="31"/>
      <c r="ACJ743" s="31"/>
      <c r="ACK743" s="31"/>
      <c r="ACL743" s="31"/>
      <c r="ACM743" s="31"/>
      <c r="ACN743" s="31"/>
      <c r="ACO743" s="31"/>
      <c r="ACP743" s="31"/>
      <c r="ACQ743" s="31"/>
      <c r="ACR743" s="31"/>
      <c r="ACS743" s="31"/>
      <c r="ACT743" s="31"/>
      <c r="ACU743" s="31"/>
      <c r="ACV743" s="31"/>
      <c r="ACW743" s="31"/>
      <c r="ACX743" s="31"/>
      <c r="ACY743" s="31"/>
      <c r="ACZ743" s="31"/>
      <c r="ADA743" s="31"/>
      <c r="ADB743" s="31"/>
      <c r="ADC743" s="31"/>
      <c r="ADD743" s="31"/>
      <c r="ADE743" s="31"/>
      <c r="ADF743" s="31"/>
      <c r="ADG743" s="31"/>
      <c r="ADH743" s="31"/>
      <c r="ADI743" s="31"/>
      <c r="ADJ743" s="31"/>
      <c r="ADK743" s="31"/>
      <c r="ADL743" s="31"/>
      <c r="ADM743" s="31"/>
      <c r="ADN743" s="31"/>
      <c r="ADO743" s="31"/>
      <c r="ADP743" s="31"/>
      <c r="ADQ743" s="31"/>
      <c r="ADR743" s="31"/>
      <c r="ADS743" s="31"/>
      <c r="ADT743" s="31"/>
      <c r="ADU743" s="31"/>
      <c r="ADV743" s="31"/>
      <c r="ADW743" s="31"/>
      <c r="ADX743" s="31"/>
      <c r="ADY743" s="31"/>
      <c r="ADZ743" s="31"/>
      <c r="AEA743" s="31"/>
      <c r="AEB743" s="31"/>
      <c r="AEC743" s="31"/>
      <c r="AED743" s="31"/>
      <c r="AEE743" s="31"/>
      <c r="AEF743" s="31"/>
      <c r="AEG743" s="31"/>
      <c r="AEH743" s="31"/>
      <c r="AEI743" s="31"/>
      <c r="AEJ743" s="31"/>
      <c r="AEK743" s="31"/>
      <c r="AEL743" s="31"/>
      <c r="AEM743" s="31"/>
      <c r="AEN743" s="31"/>
      <c r="AEO743" s="31"/>
      <c r="AEP743" s="31"/>
      <c r="AEQ743" s="31"/>
      <c r="AER743" s="31"/>
      <c r="AES743" s="31"/>
      <c r="AET743" s="31"/>
      <c r="AEU743" s="31"/>
      <c r="AEV743" s="31"/>
      <c r="AEW743" s="31"/>
      <c r="AEX743" s="31"/>
      <c r="AEY743" s="31"/>
      <c r="AEZ743" s="31"/>
      <c r="AFA743" s="31"/>
      <c r="AFB743" s="31"/>
      <c r="AFC743" s="31"/>
      <c r="AFD743" s="31"/>
      <c r="AFE743" s="31"/>
      <c r="AFF743" s="31"/>
      <c r="AFG743" s="31"/>
      <c r="AFH743" s="31"/>
      <c r="AFI743" s="31"/>
      <c r="AFJ743" s="31"/>
      <c r="AFK743" s="31"/>
      <c r="AFL743" s="31"/>
      <c r="AFM743" s="31"/>
      <c r="AFN743" s="31"/>
      <c r="AFO743" s="31"/>
      <c r="AFP743" s="31"/>
      <c r="AFQ743" s="31"/>
      <c r="AFR743" s="31"/>
      <c r="AFS743" s="31"/>
      <c r="AFT743" s="31"/>
      <c r="AFU743" s="31"/>
      <c r="AFV743" s="31"/>
      <c r="AFW743" s="31"/>
      <c r="AFX743" s="31"/>
      <c r="AFY743" s="31"/>
      <c r="AFZ743" s="31"/>
      <c r="AGA743" s="31"/>
      <c r="AGB743" s="31"/>
      <c r="AGC743" s="31"/>
      <c r="AGD743" s="31"/>
      <c r="AGE743" s="31"/>
      <c r="AGF743" s="31"/>
      <c r="AGG743" s="31"/>
      <c r="AGH743" s="31"/>
      <c r="AGI743" s="31"/>
      <c r="AGJ743" s="31"/>
      <c r="AGK743" s="31"/>
      <c r="AGL743" s="31"/>
      <c r="AGM743" s="31"/>
      <c r="AGN743" s="31"/>
      <c r="AGO743" s="31"/>
      <c r="AGP743" s="31"/>
      <c r="AGQ743" s="31"/>
      <c r="AGR743" s="31"/>
      <c r="AGS743" s="31"/>
      <c r="AGT743" s="31"/>
      <c r="AGU743" s="31"/>
      <c r="AGV743" s="31"/>
      <c r="AGW743" s="31"/>
      <c r="AGX743" s="31"/>
      <c r="AGY743" s="31"/>
      <c r="AGZ743" s="31"/>
      <c r="AHA743" s="31"/>
      <c r="AHB743" s="31"/>
      <c r="AHC743" s="31"/>
      <c r="AHD743" s="31"/>
      <c r="AHE743" s="31"/>
      <c r="AHF743" s="31"/>
      <c r="AHG743" s="31"/>
      <c r="AHH743" s="31"/>
      <c r="AHI743" s="31"/>
      <c r="AHJ743" s="31"/>
      <c r="AHK743" s="31"/>
      <c r="AHL743" s="31"/>
      <c r="AHM743" s="31"/>
      <c r="AHN743" s="31"/>
      <c r="AHO743" s="31"/>
      <c r="AHP743" s="31"/>
      <c r="AHQ743" s="31"/>
      <c r="AHR743" s="31"/>
      <c r="AHS743" s="31"/>
      <c r="AHT743" s="31"/>
      <c r="AHU743" s="31"/>
      <c r="AHV743" s="31"/>
      <c r="AHW743" s="31"/>
      <c r="AHX743" s="31"/>
      <c r="AHY743" s="31"/>
      <c r="AHZ743" s="31"/>
      <c r="AIA743" s="31"/>
      <c r="AIB743" s="31"/>
      <c r="AIC743" s="31"/>
      <c r="AID743" s="31"/>
      <c r="AIE743" s="31"/>
      <c r="AIF743" s="31"/>
      <c r="AIG743" s="31"/>
      <c r="AIH743" s="31"/>
      <c r="AII743" s="31"/>
      <c r="AIJ743" s="31"/>
      <c r="AIK743" s="31"/>
      <c r="AIL743" s="31"/>
      <c r="AIM743" s="31"/>
      <c r="AIN743" s="31"/>
      <c r="AIO743" s="31"/>
      <c r="AIP743" s="31"/>
      <c r="AIQ743" s="31"/>
      <c r="AIR743" s="31"/>
      <c r="AIS743" s="31"/>
      <c r="AIT743" s="31"/>
      <c r="AIU743" s="31"/>
      <c r="AIV743" s="31"/>
      <c r="AIW743" s="31"/>
      <c r="AIX743" s="31"/>
      <c r="AIY743" s="31"/>
      <c r="AIZ743" s="31"/>
      <c r="AJA743" s="31"/>
      <c r="AJB743" s="31"/>
      <c r="AJC743" s="31"/>
      <c r="AJD743" s="31"/>
      <c r="AJE743" s="31"/>
      <c r="AJF743" s="31"/>
      <c r="AJG743" s="31"/>
      <c r="AJH743" s="31"/>
      <c r="AJI743" s="31"/>
      <c r="AJJ743" s="31"/>
      <c r="AJK743" s="31"/>
      <c r="AJL743" s="31"/>
      <c r="AJM743" s="31"/>
      <c r="AJN743" s="31"/>
      <c r="AJO743" s="31"/>
      <c r="AJP743" s="31"/>
      <c r="AJQ743" s="31"/>
      <c r="AJR743" s="31"/>
      <c r="AJS743" s="31"/>
      <c r="AJT743" s="31"/>
      <c r="AJU743" s="31"/>
      <c r="AJV743" s="31"/>
      <c r="AJW743" s="31"/>
      <c r="AJX743" s="31"/>
      <c r="AJY743" s="31"/>
      <c r="AJZ743" s="31"/>
      <c r="AKA743" s="31"/>
      <c r="AKB743" s="31"/>
      <c r="AKC743" s="31"/>
      <c r="AKD743" s="31"/>
      <c r="AKE743" s="31"/>
      <c r="AKF743" s="31"/>
      <c r="AKG743" s="31"/>
      <c r="AKH743" s="31"/>
      <c r="AKI743" s="31"/>
      <c r="AKJ743" s="31"/>
      <c r="AKK743" s="31"/>
      <c r="AKL743" s="31"/>
      <c r="AKM743" s="31"/>
      <c r="AKN743" s="31"/>
      <c r="AKO743" s="31"/>
      <c r="AKP743" s="31"/>
      <c r="AKQ743" s="31"/>
      <c r="AKR743" s="31"/>
      <c r="AKS743" s="31"/>
      <c r="AKT743" s="31"/>
      <c r="AKU743" s="31"/>
      <c r="AKV743" s="31"/>
      <c r="AKW743" s="31"/>
      <c r="AKX743" s="31"/>
      <c r="AKY743" s="31"/>
      <c r="AKZ743" s="31"/>
      <c r="ALA743" s="31"/>
      <c r="ALB743" s="31"/>
      <c r="ALC743" s="31"/>
      <c r="ALD743" s="31"/>
      <c r="ALE743" s="31"/>
      <c r="ALF743" s="31"/>
      <c r="ALG743" s="31"/>
      <c r="ALH743" s="31"/>
      <c r="ALI743" s="31"/>
      <c r="ALJ743" s="31"/>
      <c r="ALK743" s="31"/>
      <c r="ALL743" s="31"/>
      <c r="ALM743" s="31"/>
      <c r="ALN743" s="31"/>
      <c r="ALO743" s="31"/>
      <c r="ALP743" s="31"/>
      <c r="ALQ743" s="31"/>
      <c r="ALR743" s="31"/>
      <c r="ALS743" s="31"/>
      <c r="ALT743" s="31"/>
      <c r="ALU743" s="31"/>
      <c r="ALV743" s="31"/>
      <c r="ALW743" s="31"/>
      <c r="ALX743" s="31"/>
      <c r="ALY743" s="31"/>
      <c r="ALZ743" s="31"/>
      <c r="AMA743" s="31"/>
      <c r="AMB743" s="31"/>
      <c r="AMC743" s="31"/>
      <c r="AMD743" s="31"/>
      <c r="AME743" s="31"/>
      <c r="AMF743" s="31"/>
      <c r="AMG743" s="31"/>
      <c r="AMH743" s="31"/>
      <c r="AMI743" s="31"/>
      <c r="AMJ743" s="31"/>
      <c r="AMK743" s="31"/>
      <c r="AML743" s="31"/>
      <c r="AMM743" s="31"/>
      <c r="AMN743" s="31"/>
      <c r="AMO743" s="31"/>
      <c r="AMP743" s="31"/>
      <c r="AMQ743" s="31"/>
      <c r="AMR743" s="31"/>
      <c r="AMS743" s="31"/>
      <c r="AMT743" s="31"/>
      <c r="AMU743" s="31"/>
      <c r="AMV743" s="31"/>
      <c r="AMW743" s="31"/>
      <c r="AMX743" s="31"/>
      <c r="AMY743" s="31"/>
      <c r="AMZ743" s="31"/>
      <c r="ANA743" s="31"/>
      <c r="ANB743" s="31"/>
      <c r="ANC743" s="31"/>
      <c r="AND743" s="31"/>
      <c r="ANE743" s="31"/>
      <c r="ANF743" s="31"/>
      <c r="ANG743" s="31"/>
      <c r="ANH743" s="31"/>
      <c r="ANI743" s="31"/>
      <c r="ANJ743" s="31"/>
      <c r="ANK743" s="31"/>
      <c r="ANL743" s="31"/>
      <c r="ANM743" s="31"/>
      <c r="ANN743" s="31"/>
      <c r="ANO743" s="31"/>
      <c r="ANP743" s="31"/>
      <c r="ANQ743" s="31"/>
      <c r="ANR743" s="31"/>
      <c r="ANS743" s="31"/>
      <c r="ANT743" s="31"/>
      <c r="ANU743" s="31"/>
      <c r="ANV743" s="31"/>
      <c r="ANW743" s="31"/>
      <c r="ANX743" s="31"/>
      <c r="ANY743" s="31"/>
      <c r="ANZ743" s="31"/>
      <c r="AOA743" s="31"/>
      <c r="AOB743" s="31"/>
      <c r="AOC743" s="31"/>
      <c r="AOD743" s="31"/>
      <c r="AOE743" s="31"/>
      <c r="AOF743" s="31"/>
      <c r="AOG743" s="31"/>
      <c r="AOH743" s="31"/>
      <c r="AOI743" s="31"/>
      <c r="AOJ743" s="31"/>
      <c r="AOK743" s="31"/>
      <c r="AOL743" s="31"/>
      <c r="AOM743" s="31"/>
      <c r="AON743" s="31"/>
      <c r="AOO743" s="31"/>
      <c r="AOP743" s="31"/>
      <c r="AOQ743" s="31"/>
      <c r="AOR743" s="31"/>
      <c r="AOS743" s="31"/>
      <c r="AOT743" s="31"/>
      <c r="AOU743" s="31"/>
      <c r="AOV743" s="31"/>
      <c r="AOW743" s="31"/>
      <c r="AOX743" s="31"/>
      <c r="AOY743" s="31"/>
      <c r="AOZ743" s="31"/>
      <c r="APA743" s="31"/>
      <c r="APB743" s="31"/>
      <c r="APC743" s="31"/>
      <c r="APD743" s="31"/>
      <c r="APE743" s="31"/>
      <c r="APF743" s="31"/>
      <c r="APG743" s="31"/>
      <c r="APH743" s="31"/>
      <c r="API743" s="31"/>
      <c r="APJ743" s="31"/>
      <c r="APK743" s="31"/>
      <c r="APL743" s="31"/>
      <c r="APM743" s="31"/>
      <c r="APN743" s="31"/>
      <c r="APO743" s="31"/>
      <c r="APP743" s="31"/>
      <c r="APQ743" s="31"/>
      <c r="APR743" s="31"/>
      <c r="APS743" s="31"/>
      <c r="APT743" s="31"/>
      <c r="APU743" s="31"/>
      <c r="APV743" s="31"/>
      <c r="APW743" s="31"/>
      <c r="APX743" s="31"/>
      <c r="APY743" s="31"/>
      <c r="APZ743" s="31"/>
      <c r="AQA743" s="31"/>
      <c r="AQB743" s="31"/>
      <c r="AQC743" s="31"/>
      <c r="AQD743" s="31"/>
      <c r="AQE743" s="31"/>
      <c r="AQF743" s="31"/>
      <c r="AQG743" s="31"/>
      <c r="AQH743" s="31"/>
      <c r="AQI743" s="31"/>
      <c r="AQJ743" s="31"/>
      <c r="AQK743" s="31"/>
      <c r="AQL743" s="31"/>
      <c r="AQM743" s="31"/>
      <c r="AQN743" s="31"/>
      <c r="AQO743" s="31"/>
      <c r="AQP743" s="31"/>
      <c r="AQQ743" s="31"/>
      <c r="AQR743" s="31"/>
      <c r="AQS743" s="31"/>
      <c r="AQT743" s="31"/>
      <c r="AQU743" s="31"/>
      <c r="AQV743" s="31"/>
      <c r="AQW743" s="31"/>
      <c r="AQX743" s="31"/>
      <c r="AQY743" s="31"/>
      <c r="AQZ743" s="31"/>
      <c r="ARA743" s="31"/>
      <c r="ARB743" s="31"/>
      <c r="ARC743" s="31"/>
      <c r="ARD743" s="31"/>
      <c r="ARE743" s="31"/>
      <c r="ARF743" s="31"/>
      <c r="ARG743" s="31"/>
      <c r="ARH743" s="31"/>
      <c r="ARI743" s="31"/>
      <c r="ARJ743" s="31"/>
      <c r="ARK743" s="31"/>
      <c r="ARL743" s="31"/>
      <c r="ARM743" s="31"/>
      <c r="ARN743" s="31"/>
      <c r="ARO743" s="31"/>
      <c r="ARP743" s="31"/>
      <c r="ARQ743" s="31"/>
      <c r="ARR743" s="31"/>
      <c r="ARS743" s="31"/>
      <c r="ART743" s="31"/>
      <c r="ARU743" s="31"/>
      <c r="ARV743" s="31"/>
      <c r="ARW743" s="31"/>
      <c r="ARX743" s="31"/>
      <c r="ARY743" s="31"/>
      <c r="ARZ743" s="31"/>
      <c r="ASA743" s="31"/>
      <c r="ASB743" s="31"/>
      <c r="ASC743" s="31"/>
      <c r="ASD743" s="31"/>
      <c r="ASE743" s="31"/>
      <c r="ASF743" s="31"/>
      <c r="ASG743" s="31"/>
      <c r="ASH743" s="31"/>
      <c r="ASI743" s="31"/>
      <c r="ASJ743" s="31"/>
      <c r="ASK743" s="31"/>
      <c r="ASL743" s="31"/>
      <c r="ASM743" s="31"/>
      <c r="ASN743" s="31"/>
      <c r="ASO743" s="31"/>
      <c r="ASP743" s="31"/>
      <c r="ASQ743" s="31"/>
      <c r="ASR743" s="31"/>
      <c r="ASS743" s="31"/>
      <c r="AST743" s="31"/>
      <c r="ASU743" s="31"/>
      <c r="ASV743" s="31"/>
      <c r="ASW743" s="31"/>
      <c r="ASX743" s="31"/>
      <c r="ASY743" s="31"/>
      <c r="ASZ743" s="31"/>
      <c r="ATA743" s="31"/>
      <c r="ATB743" s="31"/>
      <c r="ATC743" s="31"/>
      <c r="ATD743" s="31"/>
      <c r="ATE743" s="31"/>
      <c r="ATF743" s="31"/>
      <c r="ATG743" s="31"/>
      <c r="ATH743" s="31"/>
      <c r="ATI743" s="31"/>
      <c r="ATJ743" s="31"/>
      <c r="ATK743" s="31"/>
      <c r="ATL743" s="31"/>
      <c r="ATM743" s="31"/>
      <c r="ATN743" s="31"/>
      <c r="ATO743" s="31"/>
      <c r="ATP743" s="31"/>
      <c r="ATQ743" s="31"/>
      <c r="ATR743" s="31"/>
      <c r="ATS743" s="31"/>
      <c r="ATT743" s="31"/>
      <c r="ATU743" s="31"/>
      <c r="ATV743" s="31"/>
      <c r="ATW743" s="31"/>
      <c r="ATX743" s="31"/>
      <c r="ATY743" s="31"/>
      <c r="ATZ743" s="31"/>
      <c r="AUA743" s="31"/>
      <c r="AUB743" s="31"/>
      <c r="AUC743" s="31"/>
      <c r="AUD743" s="31"/>
      <c r="AUE743" s="31"/>
      <c r="AUF743" s="31"/>
      <c r="AUG743" s="31"/>
      <c r="AUH743" s="31"/>
      <c r="AUI743" s="31"/>
      <c r="AUJ743" s="31"/>
      <c r="AUK743" s="31"/>
      <c r="AUL743" s="31"/>
      <c r="AUM743" s="31"/>
      <c r="AUN743" s="31"/>
      <c r="AUO743" s="31"/>
      <c r="AUP743" s="31"/>
      <c r="AUQ743" s="31"/>
      <c r="AUR743" s="31"/>
      <c r="AUS743" s="31"/>
      <c r="AUT743" s="31"/>
      <c r="AUU743" s="31"/>
      <c r="AUV743" s="31"/>
      <c r="AUW743" s="31"/>
      <c r="AUX743" s="31"/>
      <c r="AUY743" s="31"/>
      <c r="AUZ743" s="31"/>
      <c r="AVA743" s="31"/>
      <c r="AVB743" s="31"/>
      <c r="AVC743" s="31"/>
      <c r="AVD743" s="31"/>
      <c r="AVE743" s="31"/>
      <c r="AVF743" s="31"/>
      <c r="AVG743" s="31"/>
      <c r="AVH743" s="31"/>
      <c r="AVI743" s="31"/>
      <c r="AVJ743" s="31"/>
      <c r="AVK743" s="31"/>
      <c r="AVL743" s="31"/>
      <c r="AVM743" s="31"/>
      <c r="AVN743" s="31"/>
      <c r="AVO743" s="31"/>
      <c r="AVP743" s="31"/>
      <c r="AVQ743" s="31"/>
      <c r="AVR743" s="31"/>
      <c r="AVS743" s="31"/>
      <c r="AVT743" s="31"/>
      <c r="AVU743" s="31"/>
      <c r="AVV743" s="31"/>
      <c r="AVW743" s="31"/>
      <c r="AVX743" s="31"/>
      <c r="AVY743" s="31"/>
      <c r="AVZ743" s="31"/>
      <c r="AWA743" s="31"/>
      <c r="AWB743" s="31"/>
      <c r="AWC743" s="31"/>
      <c r="AWD743" s="31"/>
      <c r="AWE743" s="31"/>
      <c r="AWF743" s="31"/>
      <c r="AWG743" s="31"/>
      <c r="AWH743" s="31"/>
      <c r="AWI743" s="31"/>
      <c r="AWJ743" s="31"/>
      <c r="AWK743" s="31"/>
      <c r="AWL743" s="31"/>
      <c r="AWM743" s="31"/>
      <c r="AWN743" s="31"/>
      <c r="AWO743" s="31"/>
      <c r="AWP743" s="31"/>
      <c r="AWQ743" s="31"/>
      <c r="AWR743" s="31"/>
      <c r="AWS743" s="31"/>
      <c r="AWT743" s="31"/>
      <c r="AWU743" s="31"/>
      <c r="AWV743" s="31"/>
      <c r="AWW743" s="31"/>
      <c r="AWX743" s="31"/>
      <c r="AWY743" s="31"/>
      <c r="AWZ743" s="31"/>
      <c r="AXA743" s="31"/>
      <c r="AXB743" s="31"/>
      <c r="AXC743" s="31"/>
      <c r="AXD743" s="31"/>
      <c r="AXE743" s="31"/>
      <c r="AXF743" s="31"/>
      <c r="AXG743" s="31"/>
      <c r="AXH743" s="31"/>
      <c r="AXI743" s="31"/>
      <c r="AXJ743" s="31"/>
      <c r="AXK743" s="31"/>
      <c r="AXL743" s="31"/>
      <c r="AXM743" s="31"/>
      <c r="AXN743" s="31"/>
      <c r="AXO743" s="31"/>
      <c r="AXP743" s="31"/>
      <c r="AXQ743" s="31"/>
      <c r="AXR743" s="31"/>
      <c r="AXS743" s="31"/>
      <c r="AXT743" s="31"/>
      <c r="AXU743" s="31"/>
      <c r="AXV743" s="31"/>
      <c r="AXW743" s="31"/>
      <c r="AXX743" s="31"/>
      <c r="AXY743" s="31"/>
      <c r="AXZ743" s="31"/>
      <c r="AYA743" s="31"/>
      <c r="AYB743" s="31"/>
      <c r="AYC743" s="31"/>
      <c r="AYD743" s="31"/>
      <c r="AYE743" s="31"/>
      <c r="AYF743" s="31"/>
      <c r="AYG743" s="31"/>
      <c r="AYH743" s="31"/>
      <c r="AYI743" s="31"/>
      <c r="AYJ743" s="31"/>
      <c r="AYK743" s="31"/>
      <c r="AYL743" s="31"/>
      <c r="AYM743" s="31"/>
      <c r="AYN743" s="31"/>
      <c r="AYO743" s="31"/>
      <c r="AYP743" s="31"/>
      <c r="AYQ743" s="31"/>
      <c r="AYR743" s="31"/>
      <c r="AYS743" s="31"/>
      <c r="AYT743" s="31"/>
      <c r="AYU743" s="31"/>
      <c r="AYV743" s="31"/>
      <c r="AYW743" s="31"/>
      <c r="AYX743" s="31"/>
      <c r="AYY743" s="31"/>
      <c r="AYZ743" s="31"/>
      <c r="AZA743" s="31"/>
      <c r="AZB743" s="31"/>
      <c r="AZC743" s="31"/>
      <c r="AZD743" s="31"/>
      <c r="AZE743" s="31"/>
      <c r="AZF743" s="31"/>
      <c r="AZG743" s="31"/>
      <c r="AZH743" s="31"/>
      <c r="AZI743" s="31"/>
      <c r="AZJ743" s="31"/>
      <c r="AZK743" s="31"/>
      <c r="AZL743" s="31"/>
      <c r="AZM743" s="31"/>
      <c r="AZN743" s="31"/>
      <c r="AZO743" s="31"/>
      <c r="AZP743" s="31"/>
      <c r="AZQ743" s="31"/>
      <c r="AZR743" s="31"/>
      <c r="AZS743" s="31"/>
      <c r="AZT743" s="31"/>
      <c r="AZU743" s="31"/>
      <c r="AZV743" s="31"/>
      <c r="AZW743" s="31"/>
      <c r="AZX743" s="31"/>
      <c r="AZY743" s="31"/>
      <c r="AZZ743" s="31"/>
      <c r="BAA743" s="31"/>
      <c r="BAB743" s="31"/>
      <c r="BAC743" s="31"/>
      <c r="BAD743" s="31"/>
      <c r="BAE743" s="31"/>
      <c r="BAF743" s="31"/>
      <c r="BAG743" s="31"/>
      <c r="BAH743" s="31"/>
      <c r="BAI743" s="31"/>
      <c r="BAJ743" s="31"/>
      <c r="BAK743" s="31"/>
      <c r="BAL743" s="31"/>
      <c r="BAM743" s="31"/>
      <c r="BAN743" s="31"/>
      <c r="BAO743" s="31"/>
      <c r="BAP743" s="31"/>
      <c r="BAQ743" s="31"/>
      <c r="BAR743" s="31"/>
      <c r="BAS743" s="31"/>
      <c r="BAT743" s="31"/>
      <c r="BAU743" s="31"/>
      <c r="BAV743" s="31"/>
      <c r="BAW743" s="31"/>
      <c r="BAX743" s="31"/>
      <c r="BAY743" s="31"/>
      <c r="BAZ743" s="31"/>
      <c r="BBA743" s="31"/>
      <c r="BBB743" s="31"/>
      <c r="BBC743" s="31"/>
      <c r="BBD743" s="31"/>
      <c r="BBE743" s="31"/>
      <c r="BBF743" s="31"/>
      <c r="BBG743" s="31"/>
      <c r="BBH743" s="31"/>
      <c r="BBI743" s="31"/>
      <c r="BBJ743" s="31"/>
      <c r="BBK743" s="31"/>
      <c r="BBL743" s="31"/>
      <c r="BBM743" s="31"/>
      <c r="BBN743" s="31"/>
      <c r="BBO743" s="31"/>
      <c r="BBP743" s="31"/>
      <c r="BBQ743" s="31"/>
      <c r="BBR743" s="31"/>
      <c r="BBS743" s="31"/>
      <c r="BBT743" s="31"/>
      <c r="BBU743" s="31"/>
      <c r="BBV743" s="31"/>
      <c r="BBW743" s="31"/>
      <c r="BBX743" s="31"/>
      <c r="BBY743" s="31"/>
      <c r="BBZ743" s="31"/>
      <c r="BCA743" s="31"/>
      <c r="BCB743" s="31"/>
      <c r="BCC743" s="31"/>
      <c r="BCD743" s="31"/>
      <c r="BCE743" s="31"/>
      <c r="BCF743" s="31"/>
      <c r="BCG743" s="31"/>
      <c r="BCH743" s="31"/>
      <c r="BCI743" s="31"/>
      <c r="BCJ743" s="31"/>
      <c r="BCK743" s="31"/>
      <c r="BCL743" s="31"/>
      <c r="BCM743" s="31"/>
      <c r="BCN743" s="31"/>
      <c r="BCO743" s="31"/>
      <c r="BCP743" s="31"/>
      <c r="BCQ743" s="31"/>
      <c r="BCR743" s="31"/>
      <c r="BCS743" s="31"/>
      <c r="BCT743" s="31"/>
      <c r="BCU743" s="31"/>
      <c r="BCV743" s="31"/>
      <c r="BCW743" s="31"/>
      <c r="BCX743" s="31"/>
      <c r="BCY743" s="31"/>
      <c r="BCZ743" s="31"/>
      <c r="BDA743" s="31"/>
      <c r="BDB743" s="31"/>
      <c r="BDC743" s="31"/>
      <c r="BDD743" s="31"/>
      <c r="BDE743" s="31"/>
      <c r="BDF743" s="31"/>
      <c r="BDG743" s="31"/>
      <c r="BDH743" s="31"/>
      <c r="BDI743" s="31"/>
      <c r="BDJ743" s="31"/>
      <c r="BDK743" s="31"/>
      <c r="BDL743" s="31"/>
      <c r="BDM743" s="31"/>
      <c r="BDN743" s="31"/>
      <c r="BDO743" s="31"/>
      <c r="BDP743" s="31"/>
      <c r="BDQ743" s="31"/>
      <c r="BDR743" s="31"/>
      <c r="BDS743" s="31"/>
      <c r="BDT743" s="31"/>
      <c r="BDU743" s="31"/>
      <c r="BDV743" s="31"/>
      <c r="BDW743" s="31"/>
      <c r="BDX743" s="31"/>
      <c r="BDY743" s="31"/>
      <c r="BDZ743" s="31"/>
      <c r="BEA743" s="31"/>
      <c r="BEB743" s="31"/>
      <c r="BEC743" s="31"/>
      <c r="BED743" s="31"/>
      <c r="BEE743" s="31"/>
      <c r="BEF743" s="31"/>
      <c r="BEG743" s="31"/>
      <c r="BEH743" s="31"/>
      <c r="BEI743" s="31"/>
      <c r="BEJ743" s="31"/>
      <c r="BEK743" s="31"/>
      <c r="BEL743" s="31"/>
      <c r="BEM743" s="31"/>
      <c r="BEN743" s="31"/>
      <c r="BEO743" s="31"/>
      <c r="BEP743" s="31"/>
      <c r="BEQ743" s="31"/>
      <c r="BER743" s="31"/>
      <c r="BES743" s="31"/>
      <c r="BET743" s="31"/>
      <c r="BEU743" s="31"/>
      <c r="BEV743" s="31"/>
      <c r="BEW743" s="31"/>
      <c r="BEX743" s="31"/>
      <c r="BEY743" s="31"/>
      <c r="BEZ743" s="31"/>
      <c r="BFA743" s="31"/>
      <c r="BFB743" s="31"/>
      <c r="BFC743" s="31"/>
      <c r="BFD743" s="31"/>
      <c r="BFE743" s="31"/>
      <c r="BFF743" s="31"/>
      <c r="BFG743" s="31"/>
      <c r="BFH743" s="31"/>
      <c r="BFI743" s="31"/>
      <c r="BFJ743" s="31"/>
      <c r="BFK743" s="31"/>
      <c r="BFL743" s="31"/>
      <c r="BFM743" s="31"/>
      <c r="BFN743" s="31"/>
      <c r="BFO743" s="31"/>
      <c r="BFP743" s="31"/>
      <c r="BFQ743" s="31"/>
      <c r="BFR743" s="31"/>
      <c r="BFS743" s="31"/>
      <c r="BFT743" s="31"/>
      <c r="BFU743" s="31"/>
      <c r="BFV743" s="31"/>
      <c r="BFW743" s="31"/>
      <c r="BFX743" s="31"/>
      <c r="BFY743" s="31"/>
      <c r="BFZ743" s="31"/>
      <c r="BGA743" s="31"/>
      <c r="BGB743" s="31"/>
      <c r="BGC743" s="31"/>
      <c r="BGD743" s="31"/>
      <c r="BGE743" s="31"/>
      <c r="BGF743" s="31"/>
      <c r="BGG743" s="31"/>
      <c r="BGH743" s="31"/>
      <c r="BGI743" s="31"/>
      <c r="BGJ743" s="31"/>
      <c r="BGK743" s="31"/>
      <c r="BGL743" s="31"/>
      <c r="BGM743" s="31"/>
      <c r="BGN743" s="31"/>
      <c r="BGO743" s="31"/>
      <c r="BGP743" s="31"/>
      <c r="BGQ743" s="31"/>
      <c r="BGR743" s="31"/>
      <c r="BGS743" s="31"/>
      <c r="BGT743" s="31"/>
      <c r="BGU743" s="31"/>
      <c r="BGV743" s="31"/>
      <c r="BGW743" s="31"/>
      <c r="BGX743" s="31"/>
      <c r="BGY743" s="31"/>
      <c r="BGZ743" s="31"/>
      <c r="BHA743" s="31"/>
      <c r="BHB743" s="31"/>
      <c r="BHC743" s="31"/>
      <c r="BHD743" s="31"/>
      <c r="BHE743" s="31"/>
      <c r="BHF743" s="31"/>
      <c r="BHG743" s="31"/>
      <c r="BHH743" s="31"/>
      <c r="BHI743" s="31"/>
      <c r="BHJ743" s="31"/>
      <c r="BHK743" s="31"/>
      <c r="BHL743" s="31"/>
      <c r="BHM743" s="31"/>
      <c r="BHN743" s="31"/>
      <c r="BHO743" s="31"/>
      <c r="BHP743" s="31"/>
      <c r="BHQ743" s="31"/>
      <c r="BHR743" s="31"/>
      <c r="BHS743" s="31"/>
      <c r="BHT743" s="31"/>
      <c r="BHU743" s="31"/>
      <c r="BHV743" s="31"/>
      <c r="BHW743" s="31"/>
      <c r="BHX743" s="31"/>
      <c r="BHY743" s="31"/>
      <c r="BHZ743" s="31"/>
      <c r="BIA743" s="31"/>
      <c r="BIB743" s="31"/>
      <c r="BIC743" s="31"/>
      <c r="BID743" s="31"/>
      <c r="BIE743" s="31"/>
      <c r="BIF743" s="31"/>
      <c r="BIG743" s="31"/>
      <c r="BIH743" s="31"/>
      <c r="BII743" s="31"/>
      <c r="BIJ743" s="31"/>
      <c r="BIK743" s="31"/>
      <c r="BIL743" s="31"/>
      <c r="BIM743" s="31"/>
      <c r="BIN743" s="31"/>
      <c r="BIO743" s="31"/>
      <c r="BIP743" s="31"/>
      <c r="BIQ743" s="31"/>
      <c r="BIR743" s="31"/>
      <c r="BIS743" s="31"/>
      <c r="BIT743" s="31"/>
      <c r="BIU743" s="31"/>
      <c r="BIV743" s="31"/>
      <c r="BIW743" s="31"/>
      <c r="BIX743" s="31"/>
      <c r="BIY743" s="31"/>
      <c r="BIZ743" s="31"/>
      <c r="BJA743" s="31"/>
      <c r="BJB743" s="31"/>
      <c r="BJC743" s="31"/>
      <c r="BJD743" s="31"/>
      <c r="BJE743" s="31"/>
      <c r="BJF743" s="31"/>
      <c r="BJG743" s="31"/>
      <c r="BJH743" s="31"/>
      <c r="BJI743" s="31"/>
      <c r="BJJ743" s="31"/>
      <c r="BJK743" s="31"/>
      <c r="BJL743" s="31"/>
      <c r="BJM743" s="31"/>
      <c r="BJN743" s="31"/>
      <c r="BJO743" s="31"/>
      <c r="BJP743" s="31"/>
      <c r="BJQ743" s="31"/>
      <c r="BJR743" s="31"/>
      <c r="BJS743" s="31"/>
      <c r="BJT743" s="31"/>
      <c r="BJU743" s="31"/>
      <c r="BJV743" s="31"/>
      <c r="BJW743" s="31"/>
      <c r="BJX743" s="31"/>
      <c r="BJY743" s="31"/>
      <c r="BJZ743" s="31"/>
      <c r="BKA743" s="31"/>
      <c r="BKB743" s="31"/>
      <c r="BKC743" s="31"/>
      <c r="BKD743" s="31"/>
      <c r="BKE743" s="31"/>
      <c r="BKF743" s="31"/>
      <c r="BKG743" s="31"/>
      <c r="BKH743" s="31"/>
      <c r="BKI743" s="31"/>
      <c r="BKJ743" s="31"/>
      <c r="BKK743" s="31"/>
      <c r="BKL743" s="31"/>
      <c r="BKM743" s="31"/>
      <c r="BKN743" s="31"/>
      <c r="BKO743" s="31"/>
      <c r="BKP743" s="31"/>
      <c r="BKQ743" s="31"/>
      <c r="BKR743" s="31"/>
      <c r="BKS743" s="31"/>
      <c r="BKT743" s="31"/>
      <c r="BKU743" s="31"/>
      <c r="BKV743" s="31"/>
      <c r="BKW743" s="31"/>
      <c r="BKX743" s="31"/>
      <c r="BKY743" s="31"/>
      <c r="BKZ743" s="31"/>
      <c r="BLA743" s="31"/>
      <c r="BLB743" s="31"/>
      <c r="BLC743" s="31"/>
      <c r="BLD743" s="31"/>
      <c r="BLE743" s="31"/>
      <c r="BLF743" s="31"/>
      <c r="BLG743" s="31"/>
      <c r="BLH743" s="31"/>
      <c r="BLI743" s="31"/>
      <c r="BLJ743" s="31"/>
      <c r="BLK743" s="31"/>
      <c r="BLL743" s="31"/>
      <c r="BLM743" s="31"/>
      <c r="BLN743" s="31"/>
      <c r="BLO743" s="31"/>
      <c r="BLP743" s="31"/>
      <c r="BLQ743" s="31"/>
      <c r="BLR743" s="31"/>
      <c r="BLS743" s="31"/>
      <c r="BLT743" s="31"/>
      <c r="BLU743" s="31"/>
      <c r="BLV743" s="31"/>
      <c r="BLW743" s="31"/>
      <c r="BLX743" s="31"/>
      <c r="BLY743" s="31"/>
      <c r="BLZ743" s="31"/>
      <c r="BMA743" s="31"/>
      <c r="BMB743" s="31"/>
      <c r="BMC743" s="31"/>
      <c r="BMD743" s="31"/>
      <c r="BME743" s="31"/>
      <c r="BMF743" s="31"/>
      <c r="BMG743" s="31"/>
      <c r="BMH743" s="31"/>
      <c r="BMI743" s="31"/>
      <c r="BMJ743" s="31"/>
      <c r="BMK743" s="31"/>
      <c r="BML743" s="31"/>
      <c r="BMM743" s="31"/>
      <c r="BMN743" s="31"/>
      <c r="BMO743" s="31"/>
      <c r="BMP743" s="31"/>
      <c r="BMQ743" s="31"/>
      <c r="BMR743" s="31"/>
      <c r="BMS743" s="31"/>
      <c r="BMT743" s="31"/>
      <c r="BMU743" s="31"/>
      <c r="BMV743" s="31"/>
      <c r="BMW743" s="31"/>
      <c r="BMX743" s="31"/>
      <c r="BMY743" s="31"/>
      <c r="BMZ743" s="31"/>
      <c r="BNA743" s="31"/>
      <c r="BNB743" s="31"/>
      <c r="BNC743" s="31"/>
      <c r="BND743" s="31"/>
      <c r="BNE743" s="31"/>
      <c r="BNF743" s="31"/>
      <c r="BNG743" s="31"/>
      <c r="BNH743" s="31"/>
      <c r="BNI743" s="31"/>
      <c r="BNJ743" s="31"/>
      <c r="BNK743" s="31"/>
      <c r="BNL743" s="31"/>
      <c r="BNM743" s="31"/>
      <c r="BNN743" s="31"/>
      <c r="BNO743" s="31"/>
      <c r="BNP743" s="31"/>
      <c r="BNQ743" s="31"/>
      <c r="BNR743" s="31"/>
      <c r="BNS743" s="31"/>
      <c r="BNT743" s="31"/>
      <c r="BNU743" s="31"/>
      <c r="BNV743" s="31"/>
      <c r="BNW743" s="31"/>
      <c r="BNX743" s="31"/>
      <c r="BNY743" s="31"/>
      <c r="BNZ743" s="31"/>
      <c r="BOA743" s="31"/>
      <c r="BOB743" s="31"/>
      <c r="BOC743" s="31"/>
      <c r="BOD743" s="31"/>
      <c r="BOE743" s="31"/>
      <c r="BOF743" s="31"/>
      <c r="BOG743" s="31"/>
      <c r="BOH743" s="31"/>
      <c r="BOI743" s="31"/>
      <c r="BOJ743" s="31"/>
      <c r="BOK743" s="31"/>
      <c r="BOL743" s="31"/>
      <c r="BOM743" s="31"/>
      <c r="BON743" s="31"/>
      <c r="BOO743" s="31"/>
      <c r="BOP743" s="31"/>
      <c r="BOQ743" s="31"/>
      <c r="BOR743" s="31"/>
      <c r="BOS743" s="31"/>
      <c r="BOT743" s="31"/>
      <c r="BOU743" s="31"/>
      <c r="BOV743" s="31"/>
      <c r="BOW743" s="31"/>
      <c r="BOX743" s="31"/>
      <c r="BOY743" s="31"/>
      <c r="BOZ743" s="31"/>
      <c r="BPA743" s="31"/>
      <c r="BPB743" s="31"/>
      <c r="BPC743" s="31"/>
      <c r="BPD743" s="31"/>
      <c r="BPE743" s="31"/>
      <c r="BPF743" s="31"/>
      <c r="BPG743" s="31"/>
      <c r="BPH743" s="31"/>
      <c r="BPI743" s="31"/>
      <c r="BPJ743" s="31"/>
      <c r="BPK743" s="31"/>
      <c r="BPL743" s="31"/>
      <c r="BPM743" s="31"/>
      <c r="BPN743" s="31"/>
      <c r="BPO743" s="31"/>
      <c r="BPP743" s="31"/>
      <c r="BPQ743" s="31"/>
      <c r="BPR743" s="31"/>
      <c r="BPS743" s="31"/>
      <c r="BPT743" s="31"/>
      <c r="BPU743" s="31"/>
      <c r="BPV743" s="31"/>
      <c r="BPW743" s="31"/>
      <c r="BPX743" s="31"/>
      <c r="BPY743" s="31"/>
      <c r="BPZ743" s="31"/>
      <c r="BQA743" s="31"/>
      <c r="BQB743" s="31"/>
      <c r="BQC743" s="31"/>
      <c r="BQD743" s="31"/>
      <c r="BQE743" s="31"/>
      <c r="BQF743" s="31"/>
      <c r="BQG743" s="31"/>
      <c r="BQH743" s="31"/>
      <c r="BQI743" s="31"/>
      <c r="BQJ743" s="31"/>
      <c r="BQK743" s="31"/>
      <c r="BQL743" s="31"/>
      <c r="BQM743" s="31"/>
      <c r="BQN743" s="31"/>
      <c r="BQO743" s="31"/>
      <c r="BQP743" s="31"/>
      <c r="BQQ743" s="31"/>
      <c r="BQR743" s="31"/>
      <c r="BQS743" s="31"/>
      <c r="BQT743" s="31"/>
      <c r="BQU743" s="31"/>
      <c r="BQV743" s="31"/>
      <c r="BQW743" s="31"/>
      <c r="BQX743" s="31"/>
      <c r="BQY743" s="31"/>
      <c r="BQZ743" s="31"/>
      <c r="BRA743" s="31"/>
      <c r="BRB743" s="31"/>
      <c r="BRC743" s="31"/>
      <c r="BRD743" s="31"/>
      <c r="BRE743" s="31"/>
      <c r="BRF743" s="31"/>
      <c r="BRG743" s="31"/>
      <c r="BRH743" s="31"/>
      <c r="BRI743" s="31"/>
      <c r="BRJ743" s="31"/>
      <c r="BRK743" s="31"/>
      <c r="BRL743" s="31"/>
      <c r="BRM743" s="31"/>
      <c r="BRN743" s="31"/>
      <c r="BRO743" s="31"/>
      <c r="BRP743" s="31"/>
      <c r="BRQ743" s="31"/>
      <c r="BRR743" s="31"/>
      <c r="BRS743" s="31"/>
      <c r="BRT743" s="31"/>
      <c r="BRU743" s="31"/>
      <c r="BRV743" s="31"/>
      <c r="BRW743" s="31"/>
      <c r="BRX743" s="31"/>
      <c r="BRY743" s="31"/>
      <c r="BRZ743" s="31"/>
      <c r="BSA743" s="31"/>
      <c r="BSB743" s="31"/>
      <c r="BSC743" s="31"/>
      <c r="BSD743" s="31"/>
      <c r="BSE743" s="31"/>
      <c r="BSF743" s="31"/>
      <c r="BSG743" s="31"/>
      <c r="BSH743" s="31"/>
      <c r="BSI743" s="31"/>
      <c r="BSJ743" s="31"/>
      <c r="BSK743" s="31"/>
      <c r="BSL743" s="31"/>
      <c r="BSM743" s="31"/>
      <c r="BSN743" s="31"/>
      <c r="BSO743" s="31"/>
      <c r="BSP743" s="31"/>
      <c r="BSQ743" s="31"/>
      <c r="BSR743" s="31"/>
      <c r="BSS743" s="31"/>
      <c r="BST743" s="31"/>
      <c r="BSU743" s="31"/>
      <c r="BSV743" s="31"/>
      <c r="BSW743" s="31"/>
      <c r="BSX743" s="31"/>
      <c r="BSY743" s="31"/>
      <c r="BSZ743" s="31"/>
      <c r="BTA743" s="31"/>
      <c r="BTB743" s="31"/>
      <c r="BTC743" s="31"/>
      <c r="BTD743" s="31"/>
      <c r="BTE743" s="31"/>
      <c r="BTF743" s="31"/>
      <c r="BTG743" s="31"/>
      <c r="BTH743" s="31"/>
      <c r="BTI743" s="31"/>
      <c r="BTJ743" s="31"/>
      <c r="BTK743" s="31"/>
      <c r="BTL743" s="31"/>
      <c r="BTM743" s="31"/>
      <c r="BTN743" s="31"/>
      <c r="BTO743" s="31"/>
      <c r="BTP743" s="31"/>
      <c r="BTQ743" s="31"/>
      <c r="BTR743" s="31"/>
      <c r="BTS743" s="31"/>
      <c r="BTT743" s="31"/>
      <c r="BTU743" s="31"/>
      <c r="BTV743" s="31"/>
      <c r="BTW743" s="31"/>
      <c r="BTX743" s="31"/>
      <c r="BTY743" s="31"/>
      <c r="BTZ743" s="31"/>
      <c r="BUA743" s="31"/>
      <c r="BUB743" s="31"/>
      <c r="BUC743" s="31"/>
      <c r="BUD743" s="31"/>
      <c r="BUE743" s="31"/>
      <c r="BUF743" s="31"/>
      <c r="BUG743" s="31"/>
      <c r="BUH743" s="31"/>
      <c r="BUI743" s="31"/>
      <c r="BUJ743" s="31"/>
      <c r="BUK743" s="31"/>
      <c r="BUL743" s="31"/>
      <c r="BUM743" s="31"/>
      <c r="BUN743" s="31"/>
      <c r="BUO743" s="31"/>
      <c r="BUP743" s="31"/>
      <c r="BUQ743" s="31"/>
      <c r="BUR743" s="31"/>
      <c r="BUS743" s="31"/>
      <c r="BUT743" s="31"/>
      <c r="BUU743" s="31"/>
      <c r="BUV743" s="31"/>
      <c r="BUW743" s="31"/>
      <c r="BUX743" s="31"/>
      <c r="BUY743" s="31"/>
      <c r="BUZ743" s="31"/>
      <c r="BVA743" s="31"/>
      <c r="BVB743" s="31"/>
      <c r="BVC743" s="31"/>
      <c r="BVD743" s="31"/>
      <c r="BVE743" s="31"/>
      <c r="BVF743" s="31"/>
      <c r="BVG743" s="31"/>
      <c r="BVH743" s="31"/>
      <c r="BVI743" s="31"/>
      <c r="BVJ743" s="31"/>
      <c r="BVK743" s="31"/>
      <c r="BVL743" s="31"/>
      <c r="BVM743" s="31"/>
      <c r="BVN743" s="31"/>
      <c r="BVO743" s="31"/>
      <c r="BVP743" s="31"/>
      <c r="BVQ743" s="31"/>
      <c r="BVR743" s="31"/>
      <c r="BVS743" s="31"/>
      <c r="BVT743" s="31"/>
      <c r="BVU743" s="31"/>
      <c r="BVV743" s="31"/>
      <c r="BVW743" s="31"/>
      <c r="BVX743" s="31"/>
      <c r="BVY743" s="31"/>
      <c r="BVZ743" s="31"/>
      <c r="BWA743" s="31"/>
      <c r="BWB743" s="31"/>
      <c r="BWC743" s="31"/>
      <c r="BWD743" s="31"/>
      <c r="BWE743" s="31"/>
      <c r="BWF743" s="31"/>
      <c r="BWG743" s="31"/>
      <c r="BWH743" s="31"/>
      <c r="BWI743" s="31"/>
      <c r="BWJ743" s="31"/>
      <c r="BWK743" s="31"/>
      <c r="BWL743" s="31"/>
      <c r="BWM743" s="31"/>
      <c r="BWN743" s="31"/>
      <c r="BWO743" s="31"/>
      <c r="BWP743" s="31"/>
      <c r="BWQ743" s="31"/>
      <c r="BWR743" s="31"/>
      <c r="BWS743" s="31"/>
      <c r="BWT743" s="31"/>
      <c r="BWU743" s="31"/>
      <c r="BWV743" s="31"/>
      <c r="BWW743" s="31"/>
      <c r="BWX743" s="31"/>
      <c r="BWY743" s="31"/>
      <c r="BWZ743" s="31"/>
      <c r="BXA743" s="31"/>
      <c r="BXB743" s="31"/>
      <c r="BXC743" s="31"/>
      <c r="BXD743" s="31"/>
      <c r="BXE743" s="31"/>
      <c r="BXF743" s="31"/>
      <c r="BXG743" s="31"/>
      <c r="BXH743" s="31"/>
      <c r="BXI743" s="31"/>
      <c r="BXJ743" s="31"/>
      <c r="BXK743" s="31"/>
      <c r="BXL743" s="31"/>
      <c r="BXM743" s="31"/>
      <c r="BXN743" s="31"/>
      <c r="BXO743" s="31"/>
      <c r="BXP743" s="31"/>
      <c r="BXQ743" s="31"/>
      <c r="BXR743" s="31"/>
      <c r="BXS743" s="31"/>
      <c r="BXT743" s="31"/>
      <c r="BXU743" s="31"/>
      <c r="BXV743" s="31"/>
      <c r="BXW743" s="31"/>
      <c r="BXX743" s="31"/>
      <c r="BXY743" s="31"/>
      <c r="BXZ743" s="31"/>
      <c r="BYA743" s="31"/>
      <c r="BYB743" s="31"/>
      <c r="BYC743" s="31"/>
      <c r="BYD743" s="31"/>
      <c r="BYE743" s="31"/>
      <c r="BYF743" s="31"/>
      <c r="BYG743" s="31"/>
      <c r="BYH743" s="31"/>
      <c r="BYI743" s="31"/>
      <c r="BYJ743" s="31"/>
      <c r="BYK743" s="31"/>
      <c r="BYL743" s="31"/>
      <c r="BYM743" s="31"/>
      <c r="BYN743" s="31"/>
      <c r="BYO743" s="31"/>
      <c r="BYP743" s="31"/>
      <c r="BYQ743" s="31"/>
      <c r="BYR743" s="31"/>
      <c r="BYS743" s="31"/>
      <c r="BYT743" s="31"/>
      <c r="BYU743" s="31"/>
      <c r="BYV743" s="31"/>
      <c r="BYW743" s="31"/>
      <c r="BYX743" s="31"/>
      <c r="BYY743" s="31"/>
      <c r="BYZ743" s="31"/>
      <c r="BZA743" s="31"/>
      <c r="BZB743" s="31"/>
      <c r="BZC743" s="31"/>
      <c r="BZD743" s="31"/>
      <c r="BZE743" s="31"/>
      <c r="BZF743" s="31"/>
      <c r="BZG743" s="31"/>
      <c r="BZH743" s="31"/>
      <c r="BZI743" s="31"/>
      <c r="BZJ743" s="31"/>
      <c r="BZK743" s="31"/>
      <c r="BZL743" s="31"/>
      <c r="BZM743" s="31"/>
      <c r="BZN743" s="31"/>
      <c r="BZO743" s="31"/>
      <c r="BZP743" s="31"/>
      <c r="BZQ743" s="31"/>
      <c r="BZR743" s="31"/>
      <c r="BZS743" s="31"/>
      <c r="BZT743" s="31"/>
      <c r="BZU743" s="31"/>
      <c r="BZV743" s="31"/>
      <c r="BZW743" s="31"/>
      <c r="BZX743" s="31"/>
      <c r="BZY743" s="31"/>
      <c r="BZZ743" s="31"/>
      <c r="CAA743" s="31"/>
      <c r="CAB743" s="31"/>
      <c r="CAC743" s="31"/>
      <c r="CAD743" s="31"/>
      <c r="CAE743" s="31"/>
      <c r="CAF743" s="31"/>
      <c r="CAG743" s="31"/>
      <c r="CAH743" s="31"/>
      <c r="CAI743" s="31"/>
      <c r="CAJ743" s="31"/>
      <c r="CAK743" s="31"/>
      <c r="CAL743" s="31"/>
      <c r="CAM743" s="31"/>
      <c r="CAN743" s="31"/>
      <c r="CAO743" s="31"/>
      <c r="CAP743" s="31"/>
      <c r="CAQ743" s="31"/>
      <c r="CAR743" s="31"/>
      <c r="CAS743" s="31"/>
      <c r="CAT743" s="31"/>
      <c r="CAU743" s="31"/>
      <c r="CAV743" s="31"/>
      <c r="CAW743" s="31"/>
      <c r="CAX743" s="31"/>
      <c r="CAY743" s="31"/>
      <c r="CAZ743" s="31"/>
      <c r="CBA743" s="31"/>
      <c r="CBB743" s="31"/>
      <c r="CBC743" s="31"/>
      <c r="CBD743" s="31"/>
      <c r="CBE743" s="31"/>
      <c r="CBF743" s="31"/>
      <c r="CBG743" s="31"/>
      <c r="CBH743" s="31"/>
      <c r="CBI743" s="31"/>
      <c r="CBJ743" s="31"/>
      <c r="CBK743" s="31"/>
      <c r="CBL743" s="31"/>
      <c r="CBM743" s="31"/>
      <c r="CBN743" s="31"/>
      <c r="CBO743" s="31"/>
      <c r="CBP743" s="31"/>
      <c r="CBQ743" s="31"/>
      <c r="CBR743" s="31"/>
      <c r="CBS743" s="31"/>
      <c r="CBT743" s="31"/>
      <c r="CBU743" s="31"/>
      <c r="CBV743" s="31"/>
      <c r="CBW743" s="31"/>
      <c r="CBX743" s="31"/>
      <c r="CBY743" s="31"/>
      <c r="CBZ743" s="31"/>
      <c r="CCA743" s="31"/>
      <c r="CCB743" s="31"/>
      <c r="CCC743" s="31"/>
      <c r="CCD743" s="31"/>
      <c r="CCE743" s="31"/>
      <c r="CCF743" s="31"/>
      <c r="CCG743" s="31"/>
      <c r="CCH743" s="31"/>
      <c r="CCI743" s="31"/>
      <c r="CCJ743" s="31"/>
      <c r="CCK743" s="31"/>
      <c r="CCL743" s="31"/>
      <c r="CCM743" s="31"/>
      <c r="CCN743" s="31"/>
      <c r="CCO743" s="31"/>
      <c r="CCP743" s="31"/>
      <c r="CCQ743" s="31"/>
      <c r="CCR743" s="31"/>
      <c r="CCS743" s="31"/>
      <c r="CCT743" s="31"/>
      <c r="CCU743" s="31"/>
      <c r="CCV743" s="31"/>
      <c r="CCW743" s="31"/>
      <c r="CCX743" s="31"/>
      <c r="CCY743" s="31"/>
      <c r="CCZ743" s="31"/>
      <c r="CDA743" s="31"/>
      <c r="CDB743" s="31"/>
      <c r="CDC743" s="31"/>
      <c r="CDD743" s="31"/>
      <c r="CDE743" s="31"/>
      <c r="CDF743" s="31"/>
      <c r="CDG743" s="31"/>
      <c r="CDH743" s="31"/>
      <c r="CDI743" s="31"/>
      <c r="CDJ743" s="31"/>
      <c r="CDK743" s="31"/>
      <c r="CDL743" s="31"/>
      <c r="CDM743" s="31"/>
      <c r="CDN743" s="31"/>
      <c r="CDO743" s="31"/>
      <c r="CDP743" s="31"/>
      <c r="CDQ743" s="31"/>
      <c r="CDR743" s="31"/>
      <c r="CDS743" s="31"/>
      <c r="CDT743" s="31"/>
      <c r="CDU743" s="31"/>
      <c r="CDV743" s="31"/>
      <c r="CDW743" s="31"/>
      <c r="CDX743" s="31"/>
      <c r="CDY743" s="31"/>
      <c r="CDZ743" s="31"/>
      <c r="CEA743" s="31"/>
      <c r="CEB743" s="31"/>
      <c r="CEC743" s="31"/>
      <c r="CED743" s="31"/>
      <c r="CEE743" s="31"/>
      <c r="CEF743" s="31"/>
      <c r="CEG743" s="31"/>
      <c r="CEH743" s="31"/>
      <c r="CEI743" s="31"/>
      <c r="CEJ743" s="31"/>
      <c r="CEK743" s="31"/>
      <c r="CEL743" s="31"/>
      <c r="CEM743" s="31"/>
      <c r="CEN743" s="31"/>
      <c r="CEO743" s="31"/>
      <c r="CEP743" s="31"/>
      <c r="CEQ743" s="31"/>
      <c r="CER743" s="31"/>
      <c r="CES743" s="31"/>
      <c r="CET743" s="31"/>
      <c r="CEU743" s="31"/>
      <c r="CEV743" s="31"/>
      <c r="CEW743" s="31"/>
      <c r="CEX743" s="31"/>
      <c r="CEY743" s="31"/>
      <c r="CEZ743" s="31"/>
      <c r="CFA743" s="31"/>
      <c r="CFB743" s="31"/>
      <c r="CFC743" s="31"/>
      <c r="CFD743" s="31"/>
      <c r="CFE743" s="31"/>
      <c r="CFF743" s="31"/>
      <c r="CFG743" s="31"/>
      <c r="CFH743" s="31"/>
      <c r="CFI743" s="31"/>
      <c r="CFJ743" s="31"/>
      <c r="CFK743" s="31"/>
      <c r="CFL743" s="31"/>
      <c r="CFM743" s="31"/>
      <c r="CFN743" s="31"/>
      <c r="CFO743" s="31"/>
      <c r="CFP743" s="31"/>
      <c r="CFQ743" s="31"/>
      <c r="CFR743" s="31"/>
      <c r="CFS743" s="31"/>
      <c r="CFT743" s="31"/>
      <c r="CFU743" s="31"/>
      <c r="CFV743" s="31"/>
      <c r="CFW743" s="31"/>
      <c r="CFX743" s="31"/>
      <c r="CFY743" s="31"/>
      <c r="CFZ743" s="31"/>
      <c r="CGA743" s="31"/>
      <c r="CGB743" s="31"/>
      <c r="CGC743" s="31"/>
      <c r="CGD743" s="31"/>
      <c r="CGE743" s="31"/>
      <c r="CGF743" s="31"/>
      <c r="CGG743" s="31"/>
      <c r="CGH743" s="31"/>
      <c r="CGI743" s="31"/>
      <c r="CGJ743" s="31"/>
      <c r="CGK743" s="31"/>
      <c r="CGL743" s="31"/>
      <c r="CGM743" s="31"/>
      <c r="CGN743" s="31"/>
      <c r="CGO743" s="31"/>
      <c r="CGP743" s="31"/>
      <c r="CGQ743" s="31"/>
      <c r="CGR743" s="31"/>
      <c r="CGS743" s="31"/>
      <c r="CGT743" s="31"/>
      <c r="CGU743" s="31"/>
      <c r="CGV743" s="31"/>
      <c r="CGW743" s="31"/>
      <c r="CGX743" s="31"/>
      <c r="CGY743" s="31"/>
      <c r="CGZ743" s="31"/>
      <c r="CHA743" s="31"/>
      <c r="CHB743" s="31"/>
      <c r="CHC743" s="31"/>
      <c r="CHD743" s="31"/>
      <c r="CHE743" s="31"/>
      <c r="CHF743" s="31"/>
      <c r="CHG743" s="31"/>
      <c r="CHH743" s="31"/>
      <c r="CHI743" s="31"/>
      <c r="CHJ743" s="31"/>
      <c r="CHK743" s="31"/>
      <c r="CHL743" s="31"/>
      <c r="CHM743" s="31"/>
      <c r="CHN743" s="31"/>
      <c r="CHO743" s="31"/>
      <c r="CHP743" s="31"/>
      <c r="CHQ743" s="31"/>
      <c r="CHR743" s="31"/>
      <c r="CHS743" s="31"/>
      <c r="CHT743" s="31"/>
      <c r="CHU743" s="31"/>
      <c r="CHV743" s="31"/>
      <c r="CHW743" s="31"/>
      <c r="CHX743" s="31"/>
      <c r="CHY743" s="31"/>
      <c r="CHZ743" s="31"/>
      <c r="CIA743" s="31"/>
      <c r="CIB743" s="31"/>
      <c r="CIC743" s="31"/>
      <c r="CID743" s="31"/>
      <c r="CIE743" s="31"/>
      <c r="CIF743" s="31"/>
      <c r="CIG743" s="31"/>
      <c r="CIH743" s="31"/>
      <c r="CII743" s="31"/>
      <c r="CIJ743" s="31"/>
      <c r="CIK743" s="31"/>
      <c r="CIL743" s="31"/>
      <c r="CIM743" s="31"/>
      <c r="CIN743" s="31"/>
      <c r="CIO743" s="31"/>
      <c r="CIP743" s="31"/>
      <c r="CIQ743" s="31"/>
      <c r="CIR743" s="31"/>
      <c r="CIS743" s="31"/>
      <c r="CIT743" s="31"/>
      <c r="CIU743" s="31"/>
      <c r="CIV743" s="31"/>
      <c r="CIW743" s="31"/>
      <c r="CIX743" s="31"/>
      <c r="CIY743" s="31"/>
      <c r="CIZ743" s="31"/>
      <c r="CJA743" s="31"/>
      <c r="CJB743" s="31"/>
      <c r="CJC743" s="31"/>
      <c r="CJD743" s="31"/>
      <c r="CJE743" s="31"/>
      <c r="CJF743" s="31"/>
      <c r="CJG743" s="31"/>
      <c r="CJH743" s="31"/>
      <c r="CJI743" s="31"/>
      <c r="CJJ743" s="31"/>
      <c r="CJK743" s="31"/>
      <c r="CJL743" s="31"/>
      <c r="CJM743" s="31"/>
      <c r="CJN743" s="31"/>
      <c r="CJO743" s="31"/>
      <c r="CJP743" s="31"/>
      <c r="CJQ743" s="31"/>
      <c r="CJR743" s="31"/>
      <c r="CJS743" s="31"/>
      <c r="CJT743" s="31"/>
      <c r="CJU743" s="31"/>
      <c r="CJV743" s="31"/>
      <c r="CJW743" s="31"/>
      <c r="CJX743" s="31"/>
      <c r="CJY743" s="31"/>
      <c r="CJZ743" s="31"/>
      <c r="CKA743" s="31"/>
      <c r="CKB743" s="31"/>
      <c r="CKC743" s="31"/>
      <c r="CKD743" s="31"/>
      <c r="CKE743" s="31"/>
      <c r="CKF743" s="31"/>
      <c r="CKG743" s="31"/>
      <c r="CKH743" s="31"/>
      <c r="CKI743" s="31"/>
      <c r="CKJ743" s="31"/>
      <c r="CKK743" s="31"/>
      <c r="CKL743" s="31"/>
      <c r="CKM743" s="31"/>
      <c r="CKN743" s="31"/>
      <c r="CKO743" s="31"/>
      <c r="CKP743" s="31"/>
      <c r="CKQ743" s="31"/>
      <c r="CKR743" s="31"/>
      <c r="CKS743" s="31"/>
      <c r="CKT743" s="31"/>
      <c r="CKU743" s="31"/>
      <c r="CKV743" s="31"/>
      <c r="CKW743" s="31"/>
      <c r="CKX743" s="31"/>
      <c r="CKY743" s="31"/>
      <c r="CKZ743" s="31"/>
      <c r="CLA743" s="31"/>
      <c r="CLB743" s="31"/>
      <c r="CLC743" s="31"/>
      <c r="CLD743" s="31"/>
      <c r="CLE743" s="31"/>
      <c r="CLF743" s="31"/>
      <c r="CLG743" s="31"/>
      <c r="CLH743" s="31"/>
      <c r="CLI743" s="31"/>
      <c r="CLJ743" s="31"/>
      <c r="CLK743" s="31"/>
      <c r="CLL743" s="31"/>
      <c r="CLM743" s="31"/>
      <c r="CLN743" s="31"/>
      <c r="CLO743" s="31"/>
      <c r="CLP743" s="31"/>
      <c r="CLQ743" s="31"/>
      <c r="CLR743" s="31"/>
      <c r="CLS743" s="31"/>
      <c r="CLT743" s="31"/>
      <c r="CLU743" s="31"/>
      <c r="CLV743" s="31"/>
      <c r="CLW743" s="31"/>
      <c r="CLX743" s="31"/>
      <c r="CLY743" s="31"/>
      <c r="CLZ743" s="31"/>
      <c r="CMA743" s="31"/>
      <c r="CMB743" s="31"/>
      <c r="CMC743" s="31"/>
      <c r="CMD743" s="31"/>
      <c r="CME743" s="31"/>
      <c r="CMF743" s="31"/>
      <c r="CMG743" s="31"/>
      <c r="CMH743" s="31"/>
      <c r="CMI743" s="31"/>
      <c r="CMJ743" s="31"/>
      <c r="CMK743" s="31"/>
      <c r="CML743" s="31"/>
      <c r="CMM743" s="31"/>
      <c r="CMN743" s="31"/>
      <c r="CMO743" s="31"/>
      <c r="CMP743" s="31"/>
      <c r="CMQ743" s="31"/>
      <c r="CMR743" s="31"/>
      <c r="CMS743" s="31"/>
      <c r="CMT743" s="31"/>
      <c r="CMU743" s="31"/>
      <c r="CMV743" s="31"/>
      <c r="CMW743" s="31"/>
      <c r="CMX743" s="31"/>
      <c r="CMY743" s="31"/>
      <c r="CMZ743" s="31"/>
      <c r="CNA743" s="31"/>
      <c r="CNB743" s="31"/>
      <c r="CNC743" s="31"/>
      <c r="CND743" s="31"/>
      <c r="CNE743" s="31"/>
      <c r="CNF743" s="31"/>
      <c r="CNG743" s="31"/>
      <c r="CNH743" s="31"/>
      <c r="CNI743" s="31"/>
      <c r="CNJ743" s="31"/>
      <c r="CNK743" s="31"/>
      <c r="CNL743" s="31"/>
      <c r="CNM743" s="31"/>
      <c r="CNN743" s="31"/>
      <c r="CNO743" s="31"/>
      <c r="CNP743" s="31"/>
      <c r="CNQ743" s="31"/>
      <c r="CNR743" s="31"/>
      <c r="CNS743" s="31"/>
      <c r="CNT743" s="31"/>
      <c r="CNU743" s="31"/>
      <c r="CNV743" s="31"/>
      <c r="CNW743" s="31"/>
      <c r="CNX743" s="31"/>
      <c r="CNY743" s="31"/>
      <c r="CNZ743" s="31"/>
      <c r="COA743" s="31"/>
      <c r="COB743" s="31"/>
      <c r="COC743" s="31"/>
      <c r="COD743" s="31"/>
      <c r="COE743" s="31"/>
      <c r="COF743" s="31"/>
      <c r="COG743" s="31"/>
      <c r="COH743" s="31"/>
      <c r="COI743" s="31"/>
      <c r="COJ743" s="31"/>
      <c r="COK743" s="31"/>
      <c r="COL743" s="31"/>
      <c r="COM743" s="31"/>
      <c r="CON743" s="31"/>
      <c r="COO743" s="31"/>
      <c r="COP743" s="31"/>
      <c r="COQ743" s="31"/>
      <c r="COR743" s="31"/>
      <c r="COS743" s="31"/>
      <c r="COT743" s="31"/>
      <c r="COU743" s="31"/>
      <c r="COV743" s="31"/>
      <c r="COW743" s="31"/>
      <c r="COX743" s="31"/>
      <c r="COY743" s="31"/>
      <c r="COZ743" s="31"/>
      <c r="CPA743" s="31"/>
      <c r="CPB743" s="31"/>
      <c r="CPC743" s="31"/>
      <c r="CPD743" s="31"/>
      <c r="CPE743" s="31"/>
      <c r="CPF743" s="31"/>
      <c r="CPG743" s="31"/>
      <c r="CPH743" s="31"/>
      <c r="CPI743" s="31"/>
      <c r="CPJ743" s="31"/>
      <c r="CPK743" s="31"/>
      <c r="CPL743" s="31"/>
      <c r="CPM743" s="31"/>
      <c r="CPN743" s="31"/>
      <c r="CPO743" s="31"/>
      <c r="CPP743" s="31"/>
      <c r="CPQ743" s="31"/>
      <c r="CPR743" s="31"/>
      <c r="CPS743" s="31"/>
      <c r="CPT743" s="31"/>
      <c r="CPU743" s="31"/>
      <c r="CPV743" s="31"/>
      <c r="CPW743" s="31"/>
      <c r="CPX743" s="31"/>
      <c r="CPY743" s="31"/>
      <c r="CPZ743" s="31"/>
      <c r="CQA743" s="31"/>
      <c r="CQB743" s="31"/>
      <c r="CQC743" s="31"/>
      <c r="CQD743" s="31"/>
      <c r="CQE743" s="31"/>
      <c r="CQF743" s="31"/>
      <c r="CQG743" s="31"/>
      <c r="CQH743" s="31"/>
      <c r="CQI743" s="31"/>
      <c r="CQJ743" s="31"/>
      <c r="CQK743" s="31"/>
      <c r="CQL743" s="31"/>
      <c r="CQM743" s="31"/>
      <c r="CQN743" s="31"/>
      <c r="CQO743" s="31"/>
      <c r="CQP743" s="31"/>
      <c r="CQQ743" s="31"/>
      <c r="CQR743" s="31"/>
      <c r="CQS743" s="31"/>
      <c r="CQT743" s="31"/>
      <c r="CQU743" s="31"/>
      <c r="CQV743" s="31"/>
      <c r="CQW743" s="31"/>
      <c r="CQX743" s="31"/>
      <c r="CQY743" s="31"/>
      <c r="CQZ743" s="31"/>
      <c r="CRA743" s="31"/>
      <c r="CRB743" s="31"/>
      <c r="CRC743" s="31"/>
      <c r="CRD743" s="31"/>
      <c r="CRE743" s="31"/>
      <c r="CRF743" s="31"/>
      <c r="CRG743" s="31"/>
      <c r="CRH743" s="31"/>
      <c r="CRI743" s="31"/>
      <c r="CRJ743" s="31"/>
      <c r="CRK743" s="31"/>
      <c r="CRL743" s="31"/>
      <c r="CRM743" s="31"/>
      <c r="CRN743" s="31"/>
      <c r="CRO743" s="31"/>
      <c r="CRP743" s="31"/>
      <c r="CRQ743" s="31"/>
      <c r="CRR743" s="31"/>
      <c r="CRS743" s="31"/>
      <c r="CRT743" s="31"/>
      <c r="CRU743" s="31"/>
      <c r="CRV743" s="31"/>
      <c r="CRW743" s="31"/>
      <c r="CRX743" s="31"/>
      <c r="CRY743" s="31"/>
      <c r="CRZ743" s="31"/>
      <c r="CSA743" s="31"/>
      <c r="CSB743" s="31"/>
      <c r="CSC743" s="31"/>
      <c r="CSD743" s="31"/>
      <c r="CSE743" s="31"/>
      <c r="CSF743" s="31"/>
      <c r="CSG743" s="31"/>
      <c r="CSH743" s="31"/>
      <c r="CSI743" s="31"/>
      <c r="CSJ743" s="31"/>
      <c r="CSK743" s="31"/>
      <c r="CSL743" s="31"/>
      <c r="CSM743" s="31"/>
      <c r="CSN743" s="31"/>
      <c r="CSO743" s="31"/>
      <c r="CSP743" s="31"/>
      <c r="CSQ743" s="31"/>
      <c r="CSR743" s="31"/>
      <c r="CSS743" s="31"/>
      <c r="CST743" s="31"/>
      <c r="CSU743" s="31"/>
      <c r="CSV743" s="31"/>
      <c r="CSW743" s="31"/>
      <c r="CSX743" s="31"/>
      <c r="CSY743" s="31"/>
      <c r="CSZ743" s="31"/>
      <c r="CTA743" s="31"/>
      <c r="CTB743" s="31"/>
      <c r="CTC743" s="31"/>
      <c r="CTD743" s="31"/>
      <c r="CTE743" s="31"/>
      <c r="CTF743" s="31"/>
      <c r="CTG743" s="31"/>
      <c r="CTH743" s="31"/>
      <c r="CTI743" s="31"/>
      <c r="CTJ743" s="31"/>
      <c r="CTK743" s="31"/>
      <c r="CTL743" s="31"/>
      <c r="CTM743" s="31"/>
      <c r="CTN743" s="31"/>
      <c r="CTO743" s="31"/>
      <c r="CTP743" s="31"/>
      <c r="CTQ743" s="31"/>
      <c r="CTR743" s="31"/>
      <c r="CTS743" s="31"/>
      <c r="CTT743" s="31"/>
      <c r="CTU743" s="31"/>
      <c r="CTV743" s="31"/>
      <c r="CTW743" s="31"/>
      <c r="CTX743" s="31"/>
      <c r="CTY743" s="31"/>
      <c r="CTZ743" s="31"/>
      <c r="CUA743" s="31"/>
      <c r="CUB743" s="31"/>
      <c r="CUC743" s="31"/>
      <c r="CUD743" s="31"/>
      <c r="CUE743" s="31"/>
      <c r="CUF743" s="31"/>
      <c r="CUG743" s="31"/>
      <c r="CUH743" s="31"/>
      <c r="CUI743" s="31"/>
      <c r="CUJ743" s="31"/>
      <c r="CUK743" s="31"/>
      <c r="CUL743" s="31"/>
      <c r="CUM743" s="31"/>
      <c r="CUN743" s="31"/>
      <c r="CUO743" s="31"/>
      <c r="CUP743" s="31"/>
      <c r="CUQ743" s="31"/>
      <c r="CUR743" s="31"/>
      <c r="CUS743" s="31"/>
      <c r="CUT743" s="31"/>
      <c r="CUU743" s="31"/>
      <c r="CUV743" s="31"/>
      <c r="CUW743" s="31"/>
      <c r="CUX743" s="31"/>
      <c r="CUY743" s="31"/>
      <c r="CUZ743" s="31"/>
      <c r="CVA743" s="31"/>
      <c r="CVB743" s="31"/>
      <c r="CVC743" s="31"/>
      <c r="CVD743" s="31"/>
      <c r="CVE743" s="31"/>
      <c r="CVF743" s="31"/>
      <c r="CVG743" s="31"/>
      <c r="CVH743" s="31"/>
      <c r="CVI743" s="31"/>
      <c r="CVJ743" s="31"/>
      <c r="CVK743" s="31"/>
      <c r="CVL743" s="31"/>
      <c r="CVM743" s="31"/>
      <c r="CVN743" s="31"/>
      <c r="CVO743" s="31"/>
      <c r="CVP743" s="31"/>
      <c r="CVQ743" s="31"/>
      <c r="CVR743" s="31"/>
      <c r="CVS743" s="31"/>
      <c r="CVT743" s="31"/>
      <c r="CVU743" s="31"/>
      <c r="CVV743" s="31"/>
      <c r="CVW743" s="31"/>
      <c r="CVX743" s="31"/>
      <c r="CVY743" s="31"/>
      <c r="CVZ743" s="31"/>
      <c r="CWA743" s="31"/>
      <c r="CWB743" s="31"/>
      <c r="CWC743" s="31"/>
      <c r="CWD743" s="31"/>
      <c r="CWE743" s="31"/>
      <c r="CWF743" s="31"/>
      <c r="CWG743" s="31"/>
      <c r="CWH743" s="31"/>
      <c r="CWI743" s="31"/>
      <c r="CWJ743" s="31"/>
      <c r="CWK743" s="31"/>
      <c r="CWL743" s="31"/>
      <c r="CWM743" s="31"/>
      <c r="CWN743" s="31"/>
      <c r="CWO743" s="31"/>
      <c r="CWP743" s="31"/>
      <c r="CWQ743" s="31"/>
      <c r="CWR743" s="31"/>
      <c r="CWS743" s="31"/>
      <c r="CWT743" s="31"/>
      <c r="CWU743" s="31"/>
      <c r="CWV743" s="31"/>
      <c r="CWW743" s="31"/>
      <c r="CWX743" s="31"/>
      <c r="CWY743" s="31"/>
      <c r="CWZ743" s="31"/>
      <c r="CXA743" s="31"/>
      <c r="CXB743" s="31"/>
      <c r="CXC743" s="31"/>
      <c r="CXD743" s="31"/>
      <c r="CXE743" s="31"/>
      <c r="CXF743" s="31"/>
      <c r="CXG743" s="31"/>
      <c r="CXH743" s="31"/>
      <c r="CXI743" s="31"/>
      <c r="CXJ743" s="31"/>
      <c r="CXK743" s="31"/>
      <c r="CXL743" s="31"/>
      <c r="CXM743" s="31"/>
      <c r="CXN743" s="31"/>
      <c r="CXO743" s="31"/>
      <c r="CXP743" s="31"/>
      <c r="CXQ743" s="31"/>
      <c r="CXR743" s="31"/>
      <c r="CXS743" s="31"/>
      <c r="CXT743" s="31"/>
      <c r="CXU743" s="31"/>
      <c r="CXV743" s="31"/>
      <c r="CXW743" s="31"/>
      <c r="CXX743" s="31"/>
      <c r="CXY743" s="31"/>
      <c r="CXZ743" s="31"/>
      <c r="CYA743" s="31"/>
      <c r="CYB743" s="31"/>
      <c r="CYC743" s="31"/>
      <c r="CYD743" s="31"/>
      <c r="CYE743" s="31"/>
      <c r="CYF743" s="31"/>
      <c r="CYG743" s="31"/>
      <c r="CYH743" s="31"/>
      <c r="CYI743" s="31"/>
      <c r="CYJ743" s="31"/>
      <c r="CYK743" s="31"/>
      <c r="CYL743" s="31"/>
      <c r="CYM743" s="31"/>
      <c r="CYN743" s="31"/>
      <c r="CYO743" s="31"/>
      <c r="CYP743" s="31"/>
      <c r="CYQ743" s="31"/>
      <c r="CYR743" s="31"/>
      <c r="CYS743" s="31"/>
      <c r="CYT743" s="31"/>
      <c r="CYU743" s="31"/>
      <c r="CYV743" s="31"/>
      <c r="CYW743" s="31"/>
      <c r="CYX743" s="31"/>
      <c r="CYY743" s="31"/>
      <c r="CYZ743" s="31"/>
      <c r="CZA743" s="31"/>
      <c r="CZB743" s="31"/>
      <c r="CZC743" s="31"/>
      <c r="CZD743" s="31"/>
      <c r="CZE743" s="31"/>
      <c r="CZF743" s="31"/>
      <c r="CZG743" s="31"/>
      <c r="CZH743" s="31"/>
      <c r="CZI743" s="31"/>
      <c r="CZJ743" s="31"/>
      <c r="CZK743" s="31"/>
      <c r="CZL743" s="31"/>
      <c r="CZM743" s="31"/>
      <c r="CZN743" s="31"/>
      <c r="CZO743" s="31"/>
      <c r="CZP743" s="31"/>
      <c r="CZQ743" s="31"/>
      <c r="CZR743" s="31"/>
      <c r="CZS743" s="31"/>
      <c r="CZT743" s="31"/>
      <c r="CZU743" s="31"/>
      <c r="CZV743" s="31"/>
      <c r="CZW743" s="31"/>
      <c r="CZX743" s="31"/>
      <c r="CZY743" s="31"/>
      <c r="CZZ743" s="31"/>
      <c r="DAA743" s="31"/>
      <c r="DAB743" s="31"/>
      <c r="DAC743" s="31"/>
      <c r="DAD743" s="31"/>
      <c r="DAE743" s="31"/>
      <c r="DAF743" s="31"/>
      <c r="DAG743" s="31"/>
      <c r="DAH743" s="31"/>
      <c r="DAI743" s="31"/>
      <c r="DAJ743" s="31"/>
      <c r="DAK743" s="31"/>
      <c r="DAL743" s="31"/>
      <c r="DAM743" s="31"/>
      <c r="DAN743" s="31"/>
      <c r="DAO743" s="31"/>
      <c r="DAP743" s="31"/>
      <c r="DAQ743" s="31"/>
      <c r="DAR743" s="31"/>
      <c r="DAS743" s="31"/>
      <c r="DAT743" s="31"/>
      <c r="DAU743" s="31"/>
      <c r="DAV743" s="31"/>
      <c r="DAW743" s="31"/>
      <c r="DAX743" s="31"/>
      <c r="DAY743" s="31"/>
      <c r="DAZ743" s="31"/>
      <c r="DBA743" s="31"/>
      <c r="DBB743" s="31"/>
      <c r="DBC743" s="31"/>
      <c r="DBD743" s="31"/>
      <c r="DBE743" s="31"/>
      <c r="DBF743" s="31"/>
      <c r="DBG743" s="31"/>
      <c r="DBH743" s="31"/>
      <c r="DBI743" s="31"/>
      <c r="DBJ743" s="31"/>
      <c r="DBK743" s="31"/>
      <c r="DBL743" s="31"/>
      <c r="DBM743" s="31"/>
      <c r="DBN743" s="31"/>
      <c r="DBO743" s="31"/>
      <c r="DBP743" s="31"/>
      <c r="DBQ743" s="31"/>
      <c r="DBR743" s="31"/>
      <c r="DBS743" s="31"/>
      <c r="DBT743" s="31"/>
      <c r="DBU743" s="31"/>
      <c r="DBV743" s="31"/>
      <c r="DBW743" s="31"/>
      <c r="DBX743" s="31"/>
      <c r="DBY743" s="31"/>
      <c r="DBZ743" s="31"/>
      <c r="DCA743" s="31"/>
      <c r="DCB743" s="31"/>
      <c r="DCC743" s="31"/>
      <c r="DCD743" s="31"/>
      <c r="DCE743" s="31"/>
      <c r="DCF743" s="31"/>
      <c r="DCG743" s="31"/>
      <c r="DCH743" s="31"/>
      <c r="DCI743" s="31"/>
      <c r="DCJ743" s="31"/>
      <c r="DCK743" s="31"/>
      <c r="DCL743" s="31"/>
      <c r="DCM743" s="31"/>
      <c r="DCN743" s="31"/>
      <c r="DCO743" s="31"/>
      <c r="DCP743" s="31"/>
      <c r="DCQ743" s="31"/>
      <c r="DCR743" s="31"/>
      <c r="DCS743" s="31"/>
      <c r="DCT743" s="31"/>
      <c r="DCU743" s="31"/>
      <c r="DCV743" s="31"/>
      <c r="DCW743" s="31"/>
      <c r="DCX743" s="31"/>
      <c r="DCY743" s="31"/>
      <c r="DCZ743" s="31"/>
      <c r="DDA743" s="31"/>
      <c r="DDB743" s="31"/>
      <c r="DDC743" s="31"/>
      <c r="DDD743" s="31"/>
      <c r="DDE743" s="31"/>
      <c r="DDF743" s="31"/>
      <c r="DDG743" s="31"/>
      <c r="DDH743" s="31"/>
      <c r="DDI743" s="31"/>
      <c r="DDJ743" s="31"/>
      <c r="DDK743" s="31"/>
      <c r="DDL743" s="31"/>
      <c r="DDM743" s="31"/>
      <c r="DDN743" s="31"/>
      <c r="DDO743" s="31"/>
      <c r="DDP743" s="31"/>
      <c r="DDQ743" s="31"/>
      <c r="DDR743" s="31"/>
      <c r="DDS743" s="31"/>
      <c r="DDT743" s="31"/>
      <c r="DDU743" s="31"/>
      <c r="DDV743" s="31"/>
      <c r="DDW743" s="31"/>
      <c r="DDX743" s="31"/>
      <c r="DDY743" s="31"/>
      <c r="DDZ743" s="31"/>
      <c r="DEA743" s="31"/>
      <c r="DEB743" s="31"/>
      <c r="DEC743" s="31"/>
      <c r="DED743" s="31"/>
      <c r="DEE743" s="31"/>
      <c r="DEF743" s="31"/>
      <c r="DEG743" s="31"/>
      <c r="DEH743" s="31"/>
      <c r="DEI743" s="31"/>
      <c r="DEJ743" s="31"/>
      <c r="DEK743" s="31"/>
      <c r="DEL743" s="31"/>
      <c r="DEM743" s="31"/>
      <c r="DEN743" s="31"/>
      <c r="DEO743" s="31"/>
      <c r="DEP743" s="31"/>
      <c r="DEQ743" s="31"/>
      <c r="DER743" s="31"/>
      <c r="DES743" s="31"/>
      <c r="DET743" s="31"/>
      <c r="DEU743" s="31"/>
      <c r="DEV743" s="31"/>
      <c r="DEW743" s="31"/>
      <c r="DEX743" s="31"/>
      <c r="DEY743" s="31"/>
      <c r="DEZ743" s="31"/>
      <c r="DFA743" s="31"/>
      <c r="DFB743" s="31"/>
      <c r="DFC743" s="31"/>
      <c r="DFD743" s="31"/>
      <c r="DFE743" s="31"/>
      <c r="DFF743" s="31"/>
      <c r="DFG743" s="31"/>
      <c r="DFH743" s="31"/>
      <c r="DFI743" s="31"/>
      <c r="DFJ743" s="31"/>
      <c r="DFK743" s="31"/>
      <c r="DFL743" s="31"/>
      <c r="DFM743" s="31"/>
      <c r="DFN743" s="31"/>
      <c r="DFO743" s="31"/>
      <c r="DFP743" s="31"/>
      <c r="DFQ743" s="31"/>
      <c r="DFR743" s="31"/>
      <c r="DFS743" s="31"/>
      <c r="DFT743" s="31"/>
      <c r="DFU743" s="31"/>
      <c r="DFV743" s="31"/>
      <c r="DFW743" s="31"/>
      <c r="DFX743" s="31"/>
      <c r="DFY743" s="31"/>
      <c r="DFZ743" s="31"/>
      <c r="DGA743" s="31"/>
      <c r="DGB743" s="31"/>
      <c r="DGC743" s="31"/>
      <c r="DGD743" s="31"/>
      <c r="DGE743" s="31"/>
      <c r="DGF743" s="31"/>
      <c r="DGG743" s="31"/>
      <c r="DGH743" s="31"/>
      <c r="DGI743" s="31"/>
      <c r="DGJ743" s="31"/>
      <c r="DGK743" s="31"/>
      <c r="DGL743" s="31"/>
      <c r="DGM743" s="31"/>
      <c r="DGN743" s="31"/>
      <c r="DGO743" s="31"/>
      <c r="DGP743" s="31"/>
      <c r="DGQ743" s="31"/>
      <c r="DGR743" s="31"/>
      <c r="DGS743" s="31"/>
      <c r="DGT743" s="31"/>
      <c r="DGU743" s="31"/>
      <c r="DGV743" s="31"/>
      <c r="DGW743" s="31"/>
      <c r="DGX743" s="31"/>
      <c r="DGY743" s="31"/>
      <c r="DGZ743" s="31"/>
      <c r="DHA743" s="31"/>
      <c r="DHB743" s="31"/>
      <c r="DHC743" s="31"/>
      <c r="DHD743" s="31"/>
      <c r="DHE743" s="31"/>
      <c r="DHF743" s="31"/>
      <c r="DHG743" s="31"/>
      <c r="DHH743" s="31"/>
      <c r="DHI743" s="31"/>
      <c r="DHJ743" s="31"/>
      <c r="DHK743" s="31"/>
      <c r="DHL743" s="31"/>
      <c r="DHM743" s="31"/>
      <c r="DHN743" s="31"/>
      <c r="DHO743" s="31"/>
      <c r="DHP743" s="31"/>
      <c r="DHQ743" s="31"/>
      <c r="DHR743" s="31"/>
      <c r="DHS743" s="31"/>
      <c r="DHT743" s="31"/>
      <c r="DHU743" s="31"/>
      <c r="DHV743" s="31"/>
      <c r="DHW743" s="31"/>
      <c r="DHX743" s="31"/>
      <c r="DHY743" s="31"/>
      <c r="DHZ743" s="31"/>
      <c r="DIA743" s="31"/>
      <c r="DIB743" s="31"/>
      <c r="DIC743" s="31"/>
      <c r="DID743" s="31"/>
      <c r="DIE743" s="31"/>
      <c r="DIF743" s="31"/>
      <c r="DIG743" s="31"/>
      <c r="DIH743" s="31"/>
      <c r="DII743" s="31"/>
      <c r="DIJ743" s="31"/>
      <c r="DIK743" s="31"/>
      <c r="DIL743" s="31"/>
      <c r="DIM743" s="31"/>
      <c r="DIN743" s="31"/>
      <c r="DIO743" s="31"/>
      <c r="DIP743" s="31"/>
      <c r="DIQ743" s="31"/>
      <c r="DIR743" s="31"/>
      <c r="DIS743" s="31"/>
      <c r="DIT743" s="31"/>
      <c r="DIU743" s="31"/>
      <c r="DIV743" s="31"/>
      <c r="DIW743" s="31"/>
      <c r="DIX743" s="31"/>
      <c r="DIY743" s="31"/>
      <c r="DIZ743" s="31"/>
      <c r="DJA743" s="31"/>
      <c r="DJB743" s="31"/>
      <c r="DJC743" s="31"/>
      <c r="DJD743" s="31"/>
      <c r="DJE743" s="31"/>
      <c r="DJF743" s="31"/>
      <c r="DJG743" s="31"/>
      <c r="DJH743" s="31"/>
      <c r="DJI743" s="31"/>
      <c r="DJJ743" s="31"/>
      <c r="DJK743" s="31"/>
      <c r="DJL743" s="31"/>
      <c r="DJM743" s="31"/>
      <c r="DJN743" s="31"/>
      <c r="DJO743" s="31"/>
      <c r="DJP743" s="31"/>
      <c r="DJQ743" s="31"/>
      <c r="DJR743" s="31"/>
      <c r="DJS743" s="31"/>
      <c r="DJT743" s="31"/>
      <c r="DJU743" s="31"/>
      <c r="DJV743" s="31"/>
      <c r="DJW743" s="31"/>
      <c r="DJX743" s="31"/>
      <c r="DJY743" s="31"/>
      <c r="DJZ743" s="31"/>
      <c r="DKA743" s="31"/>
      <c r="DKB743" s="31"/>
      <c r="DKC743" s="31"/>
      <c r="DKD743" s="31"/>
      <c r="DKE743" s="31"/>
      <c r="DKF743" s="31"/>
      <c r="DKG743" s="31"/>
      <c r="DKH743" s="31"/>
      <c r="DKI743" s="31"/>
      <c r="DKJ743" s="31"/>
      <c r="DKK743" s="31"/>
      <c r="DKL743" s="31"/>
      <c r="DKM743" s="31"/>
      <c r="DKN743" s="31"/>
      <c r="DKO743" s="31"/>
      <c r="DKP743" s="31"/>
      <c r="DKQ743" s="31"/>
      <c r="DKR743" s="31"/>
      <c r="DKS743" s="31"/>
      <c r="DKT743" s="31"/>
      <c r="DKU743" s="31"/>
      <c r="DKV743" s="31"/>
      <c r="DKW743" s="31"/>
      <c r="DKX743" s="31"/>
      <c r="DKY743" s="31"/>
      <c r="DKZ743" s="31"/>
      <c r="DLA743" s="31"/>
      <c r="DLB743" s="31"/>
      <c r="DLC743" s="31"/>
      <c r="DLD743" s="31"/>
      <c r="DLE743" s="31"/>
      <c r="DLF743" s="31"/>
      <c r="DLG743" s="31"/>
      <c r="DLH743" s="31"/>
      <c r="DLI743" s="31"/>
      <c r="DLJ743" s="31"/>
      <c r="DLK743" s="31"/>
      <c r="DLL743" s="31"/>
      <c r="DLM743" s="31"/>
      <c r="DLN743" s="31"/>
      <c r="DLO743" s="31"/>
      <c r="DLP743" s="31"/>
      <c r="DLQ743" s="31"/>
      <c r="DLR743" s="31"/>
      <c r="DLS743" s="31"/>
      <c r="DLT743" s="31"/>
      <c r="DLU743" s="31"/>
      <c r="DLV743" s="31"/>
      <c r="DLW743" s="31"/>
      <c r="DLX743" s="31"/>
      <c r="DLY743" s="31"/>
      <c r="DLZ743" s="31"/>
      <c r="DMA743" s="31"/>
      <c r="DMB743" s="31"/>
      <c r="DMC743" s="31"/>
      <c r="DMD743" s="31"/>
      <c r="DME743" s="31"/>
      <c r="DMF743" s="31"/>
      <c r="DMG743" s="31"/>
      <c r="DMH743" s="31"/>
      <c r="DMI743" s="31"/>
      <c r="DMJ743" s="31"/>
      <c r="DMK743" s="31"/>
      <c r="DML743" s="31"/>
      <c r="DMM743" s="31"/>
      <c r="DMN743" s="31"/>
      <c r="DMO743" s="31"/>
      <c r="DMP743" s="31"/>
      <c r="DMQ743" s="31"/>
      <c r="DMR743" s="31"/>
      <c r="DMS743" s="31"/>
      <c r="DMT743" s="31"/>
      <c r="DMU743" s="31"/>
      <c r="DMV743" s="31"/>
      <c r="DMW743" s="31"/>
      <c r="DMX743" s="31"/>
      <c r="DMY743" s="31"/>
      <c r="DMZ743" s="31"/>
      <c r="DNA743" s="31"/>
      <c r="DNB743" s="31"/>
      <c r="DNC743" s="31"/>
      <c r="DND743" s="31"/>
      <c r="DNE743" s="31"/>
      <c r="DNF743" s="31"/>
      <c r="DNG743" s="31"/>
      <c r="DNH743" s="31"/>
      <c r="DNI743" s="31"/>
      <c r="DNJ743" s="31"/>
      <c r="DNK743" s="31"/>
      <c r="DNL743" s="31"/>
      <c r="DNM743" s="31"/>
      <c r="DNN743" s="31"/>
      <c r="DNO743" s="31"/>
      <c r="DNP743" s="31"/>
      <c r="DNQ743" s="31"/>
      <c r="DNR743" s="31"/>
      <c r="DNS743" s="31"/>
      <c r="DNT743" s="31"/>
      <c r="DNU743" s="31"/>
      <c r="DNV743" s="31"/>
      <c r="DNW743" s="31"/>
      <c r="DNX743" s="31"/>
      <c r="DNY743" s="31"/>
      <c r="DNZ743" s="31"/>
      <c r="DOA743" s="31"/>
      <c r="DOB743" s="31"/>
      <c r="DOC743" s="31"/>
      <c r="DOD743" s="31"/>
      <c r="DOE743" s="31"/>
      <c r="DOF743" s="31"/>
      <c r="DOG743" s="31"/>
      <c r="DOH743" s="31"/>
      <c r="DOI743" s="31"/>
      <c r="DOJ743" s="31"/>
      <c r="DOK743" s="31"/>
      <c r="DOL743" s="31"/>
      <c r="DOM743" s="31"/>
      <c r="DON743" s="31"/>
      <c r="DOO743" s="31"/>
      <c r="DOP743" s="31"/>
      <c r="DOQ743" s="31"/>
      <c r="DOR743" s="31"/>
      <c r="DOS743" s="31"/>
      <c r="DOT743" s="31"/>
      <c r="DOU743" s="31"/>
      <c r="DOV743" s="31"/>
      <c r="DOW743" s="31"/>
      <c r="DOX743" s="31"/>
      <c r="DOY743" s="31"/>
      <c r="DOZ743" s="31"/>
      <c r="DPA743" s="31"/>
      <c r="DPB743" s="31"/>
      <c r="DPC743" s="31"/>
      <c r="DPD743" s="31"/>
      <c r="DPE743" s="31"/>
      <c r="DPF743" s="31"/>
      <c r="DPG743" s="31"/>
      <c r="DPH743" s="31"/>
      <c r="DPI743" s="31"/>
      <c r="DPJ743" s="31"/>
      <c r="DPK743" s="31"/>
      <c r="DPL743" s="31"/>
      <c r="DPM743" s="31"/>
      <c r="DPN743" s="31"/>
      <c r="DPO743" s="31"/>
      <c r="DPP743" s="31"/>
      <c r="DPQ743" s="31"/>
      <c r="DPR743" s="31"/>
      <c r="DPS743" s="31"/>
      <c r="DPT743" s="31"/>
      <c r="DPU743" s="31"/>
      <c r="DPV743" s="31"/>
      <c r="DPW743" s="31"/>
      <c r="DPX743" s="31"/>
      <c r="DPY743" s="31"/>
      <c r="DPZ743" s="31"/>
      <c r="DQA743" s="31"/>
      <c r="DQB743" s="31"/>
      <c r="DQC743" s="31"/>
      <c r="DQD743" s="31"/>
      <c r="DQE743" s="31"/>
      <c r="DQF743" s="31"/>
      <c r="DQG743" s="31"/>
      <c r="DQH743" s="31"/>
      <c r="DQI743" s="31"/>
      <c r="DQJ743" s="31"/>
      <c r="DQK743" s="31"/>
      <c r="DQL743" s="31"/>
      <c r="DQM743" s="31"/>
      <c r="DQN743" s="31"/>
      <c r="DQO743" s="31"/>
      <c r="DQP743" s="31"/>
      <c r="DQQ743" s="31"/>
      <c r="DQR743" s="31"/>
      <c r="DQS743" s="31"/>
      <c r="DQT743" s="31"/>
      <c r="DQU743" s="31"/>
      <c r="DQV743" s="31"/>
      <c r="DQW743" s="31"/>
      <c r="DQX743" s="31"/>
      <c r="DQY743" s="31"/>
      <c r="DQZ743" s="31"/>
      <c r="DRA743" s="31"/>
      <c r="DRB743" s="31"/>
      <c r="DRC743" s="31"/>
      <c r="DRD743" s="31"/>
      <c r="DRE743" s="31"/>
      <c r="DRF743" s="31"/>
      <c r="DRG743" s="31"/>
      <c r="DRH743" s="31"/>
      <c r="DRI743" s="31"/>
      <c r="DRJ743" s="31"/>
      <c r="DRK743" s="31"/>
      <c r="DRL743" s="31"/>
      <c r="DRM743" s="31"/>
      <c r="DRN743" s="31"/>
      <c r="DRO743" s="31"/>
      <c r="DRP743" s="31"/>
      <c r="DRQ743" s="31"/>
      <c r="DRR743" s="31"/>
      <c r="DRS743" s="31"/>
      <c r="DRT743" s="31"/>
      <c r="DRU743" s="31"/>
      <c r="DRV743" s="31"/>
      <c r="DRW743" s="31"/>
      <c r="DRX743" s="31"/>
      <c r="DRY743" s="31"/>
      <c r="DRZ743" s="31"/>
      <c r="DSA743" s="31"/>
      <c r="DSB743" s="31"/>
      <c r="DSC743" s="31"/>
      <c r="DSD743" s="31"/>
      <c r="DSE743" s="31"/>
      <c r="DSF743" s="31"/>
      <c r="DSG743" s="31"/>
      <c r="DSH743" s="31"/>
      <c r="DSI743" s="31"/>
      <c r="DSJ743" s="31"/>
      <c r="DSK743" s="31"/>
      <c r="DSL743" s="31"/>
      <c r="DSM743" s="31"/>
      <c r="DSN743" s="31"/>
      <c r="DSO743" s="31"/>
      <c r="DSP743" s="31"/>
      <c r="DSQ743" s="31"/>
      <c r="DSR743" s="31"/>
      <c r="DSS743" s="31"/>
      <c r="DST743" s="31"/>
      <c r="DSU743" s="31"/>
      <c r="DSV743" s="31"/>
      <c r="DSW743" s="31"/>
      <c r="DSX743" s="31"/>
      <c r="DSY743" s="31"/>
      <c r="DSZ743" s="31"/>
      <c r="DTA743" s="31"/>
      <c r="DTB743" s="31"/>
      <c r="DTC743" s="31"/>
      <c r="DTD743" s="31"/>
      <c r="DTE743" s="31"/>
      <c r="DTF743" s="31"/>
      <c r="DTG743" s="31"/>
      <c r="DTH743" s="31"/>
      <c r="DTI743" s="31"/>
      <c r="DTJ743" s="31"/>
      <c r="DTK743" s="31"/>
      <c r="DTL743" s="31"/>
      <c r="DTM743" s="31"/>
      <c r="DTN743" s="31"/>
      <c r="DTO743" s="31"/>
      <c r="DTP743" s="31"/>
      <c r="DTQ743" s="31"/>
      <c r="DTR743" s="31"/>
      <c r="DTS743" s="31"/>
      <c r="DTT743" s="31"/>
      <c r="DTU743" s="31"/>
      <c r="DTV743" s="31"/>
      <c r="DTW743" s="31"/>
      <c r="DTX743" s="31"/>
      <c r="DTY743" s="31"/>
      <c r="DTZ743" s="31"/>
      <c r="DUA743" s="31"/>
      <c r="DUB743" s="31"/>
      <c r="DUC743" s="31"/>
      <c r="DUD743" s="31"/>
      <c r="DUE743" s="31"/>
      <c r="DUF743" s="31"/>
      <c r="DUG743" s="31"/>
      <c r="DUH743" s="31"/>
      <c r="DUI743" s="31"/>
      <c r="DUJ743" s="31"/>
      <c r="DUK743" s="31"/>
      <c r="DUL743" s="31"/>
      <c r="DUM743" s="31"/>
      <c r="DUN743" s="31"/>
      <c r="DUO743" s="31"/>
      <c r="DUP743" s="31"/>
      <c r="DUQ743" s="31"/>
      <c r="DUR743" s="31"/>
      <c r="DUS743" s="31"/>
      <c r="DUT743" s="31"/>
      <c r="DUU743" s="31"/>
      <c r="DUV743" s="31"/>
      <c r="DUW743" s="31"/>
      <c r="DUX743" s="31"/>
      <c r="DUY743" s="31"/>
      <c r="DUZ743" s="31"/>
      <c r="DVA743" s="31"/>
      <c r="DVB743" s="31"/>
      <c r="DVC743" s="31"/>
      <c r="DVD743" s="31"/>
      <c r="DVE743" s="31"/>
      <c r="DVF743" s="31"/>
      <c r="DVG743" s="31"/>
      <c r="DVH743" s="31"/>
      <c r="DVI743" s="31"/>
      <c r="DVJ743" s="31"/>
      <c r="DVK743" s="31"/>
      <c r="DVL743" s="31"/>
      <c r="DVM743" s="31"/>
      <c r="DVN743" s="31"/>
      <c r="DVO743" s="31"/>
      <c r="DVP743" s="31"/>
      <c r="DVQ743" s="31"/>
      <c r="DVR743" s="31"/>
      <c r="DVS743" s="31"/>
      <c r="DVT743" s="31"/>
      <c r="DVU743" s="31"/>
      <c r="DVV743" s="31"/>
      <c r="DVW743" s="31"/>
      <c r="DVX743" s="31"/>
      <c r="DVY743" s="31"/>
      <c r="DVZ743" s="31"/>
      <c r="DWA743" s="31"/>
      <c r="DWB743" s="31"/>
      <c r="DWC743" s="31"/>
      <c r="DWD743" s="31"/>
      <c r="DWE743" s="31"/>
      <c r="DWF743" s="31"/>
      <c r="DWG743" s="31"/>
      <c r="DWH743" s="31"/>
      <c r="DWI743" s="31"/>
      <c r="DWJ743" s="31"/>
      <c r="DWK743" s="31"/>
      <c r="DWL743" s="31"/>
      <c r="DWM743" s="31"/>
      <c r="DWN743" s="31"/>
      <c r="DWO743" s="31"/>
      <c r="DWP743" s="31"/>
      <c r="DWQ743" s="31"/>
      <c r="DWR743" s="31"/>
      <c r="DWS743" s="31"/>
      <c r="DWT743" s="31"/>
      <c r="DWU743" s="31"/>
      <c r="DWV743" s="31"/>
      <c r="DWW743" s="31"/>
      <c r="DWX743" s="31"/>
      <c r="DWY743" s="31"/>
      <c r="DWZ743" s="31"/>
      <c r="DXA743" s="31"/>
      <c r="DXB743" s="31"/>
      <c r="DXC743" s="31"/>
      <c r="DXD743" s="31"/>
      <c r="DXE743" s="31"/>
      <c r="DXF743" s="31"/>
      <c r="DXG743" s="31"/>
      <c r="DXH743" s="31"/>
      <c r="DXI743" s="31"/>
      <c r="DXJ743" s="31"/>
      <c r="DXK743" s="31"/>
      <c r="DXL743" s="31"/>
      <c r="DXM743" s="31"/>
      <c r="DXN743" s="31"/>
      <c r="DXO743" s="31"/>
      <c r="DXP743" s="31"/>
      <c r="DXQ743" s="31"/>
      <c r="DXR743" s="31"/>
      <c r="DXS743" s="31"/>
      <c r="DXT743" s="31"/>
      <c r="DXU743" s="31"/>
      <c r="DXV743" s="31"/>
      <c r="DXW743" s="31"/>
      <c r="DXX743" s="31"/>
      <c r="DXY743" s="31"/>
      <c r="DXZ743" s="31"/>
      <c r="DYA743" s="31"/>
      <c r="DYB743" s="31"/>
      <c r="DYC743" s="31"/>
      <c r="DYD743" s="31"/>
      <c r="DYE743" s="31"/>
      <c r="DYF743" s="31"/>
      <c r="DYG743" s="31"/>
      <c r="DYH743" s="31"/>
      <c r="DYI743" s="31"/>
      <c r="DYJ743" s="31"/>
      <c r="DYK743" s="31"/>
      <c r="DYL743" s="31"/>
      <c r="DYM743" s="31"/>
      <c r="DYN743" s="31"/>
      <c r="DYO743" s="31"/>
      <c r="DYP743" s="31"/>
      <c r="DYQ743" s="31"/>
      <c r="DYR743" s="31"/>
      <c r="DYS743" s="31"/>
      <c r="DYT743" s="31"/>
      <c r="DYU743" s="31"/>
      <c r="DYV743" s="31"/>
      <c r="DYW743" s="31"/>
      <c r="DYX743" s="31"/>
      <c r="DYY743" s="31"/>
      <c r="DYZ743" s="31"/>
      <c r="DZA743" s="31"/>
      <c r="DZB743" s="31"/>
      <c r="DZC743" s="31"/>
      <c r="DZD743" s="31"/>
      <c r="DZE743" s="31"/>
      <c r="DZF743" s="31"/>
      <c r="DZG743" s="31"/>
      <c r="DZH743" s="31"/>
      <c r="DZI743" s="31"/>
      <c r="DZJ743" s="31"/>
      <c r="DZK743" s="31"/>
      <c r="DZL743" s="31"/>
      <c r="DZM743" s="31"/>
      <c r="DZN743" s="31"/>
      <c r="DZO743" s="31"/>
      <c r="DZP743" s="31"/>
      <c r="DZQ743" s="31"/>
      <c r="DZR743" s="31"/>
      <c r="DZS743" s="31"/>
      <c r="DZT743" s="31"/>
      <c r="DZU743" s="31"/>
      <c r="DZV743" s="31"/>
      <c r="DZW743" s="31"/>
      <c r="DZX743" s="31"/>
      <c r="DZY743" s="31"/>
      <c r="DZZ743" s="31"/>
      <c r="EAA743" s="31"/>
      <c r="EAB743" s="31"/>
      <c r="EAC743" s="31"/>
      <c r="EAD743" s="31"/>
      <c r="EAE743" s="31"/>
      <c r="EAF743" s="31"/>
      <c r="EAG743" s="31"/>
      <c r="EAH743" s="31"/>
      <c r="EAI743" s="31"/>
      <c r="EAJ743" s="31"/>
      <c r="EAK743" s="31"/>
      <c r="EAL743" s="31"/>
      <c r="EAM743" s="31"/>
      <c r="EAN743" s="31"/>
      <c r="EAO743" s="31"/>
      <c r="EAP743" s="31"/>
      <c r="EAQ743" s="31"/>
      <c r="EAR743" s="31"/>
      <c r="EAS743" s="31"/>
      <c r="EAT743" s="31"/>
      <c r="EAU743" s="31"/>
      <c r="EAV743" s="31"/>
      <c r="EAW743" s="31"/>
      <c r="EAX743" s="31"/>
      <c r="EAY743" s="31"/>
      <c r="EAZ743" s="31"/>
      <c r="EBA743" s="31"/>
      <c r="EBB743" s="31"/>
      <c r="EBC743" s="31"/>
      <c r="EBD743" s="31"/>
      <c r="EBE743" s="31"/>
      <c r="EBF743" s="31"/>
      <c r="EBG743" s="31"/>
      <c r="EBH743" s="31"/>
      <c r="EBI743" s="31"/>
      <c r="EBJ743" s="31"/>
      <c r="EBK743" s="31"/>
      <c r="EBL743" s="31"/>
      <c r="EBM743" s="31"/>
      <c r="EBN743" s="31"/>
      <c r="EBO743" s="31"/>
      <c r="EBP743" s="31"/>
      <c r="EBQ743" s="31"/>
      <c r="EBR743" s="31"/>
      <c r="EBS743" s="31"/>
      <c r="EBT743" s="31"/>
      <c r="EBU743" s="31"/>
      <c r="EBV743" s="31"/>
      <c r="EBW743" s="31"/>
      <c r="EBX743" s="31"/>
      <c r="EBY743" s="31"/>
      <c r="EBZ743" s="31"/>
      <c r="ECA743" s="31"/>
      <c r="ECB743" s="31"/>
      <c r="ECC743" s="31"/>
      <c r="ECD743" s="31"/>
      <c r="ECE743" s="31"/>
      <c r="ECF743" s="31"/>
      <c r="ECG743" s="31"/>
      <c r="ECH743" s="31"/>
      <c r="ECI743" s="31"/>
      <c r="ECJ743" s="31"/>
      <c r="ECK743" s="31"/>
      <c r="ECL743" s="31"/>
      <c r="ECM743" s="31"/>
      <c r="ECN743" s="31"/>
      <c r="ECO743" s="31"/>
      <c r="ECP743" s="31"/>
      <c r="ECQ743" s="31"/>
      <c r="ECR743" s="31"/>
      <c r="ECS743" s="31"/>
      <c r="ECT743" s="31"/>
      <c r="ECU743" s="31"/>
      <c r="ECV743" s="31"/>
      <c r="ECW743" s="31"/>
      <c r="ECX743" s="31"/>
      <c r="ECY743" s="31"/>
      <c r="ECZ743" s="31"/>
      <c r="EDA743" s="31"/>
      <c r="EDB743" s="31"/>
      <c r="EDC743" s="31"/>
      <c r="EDD743" s="31"/>
      <c r="EDE743" s="31"/>
      <c r="EDF743" s="31"/>
      <c r="EDG743" s="31"/>
      <c r="EDH743" s="31"/>
      <c r="EDI743" s="31"/>
      <c r="EDJ743" s="31"/>
      <c r="EDK743" s="31"/>
      <c r="EDL743" s="31"/>
      <c r="EDM743" s="31"/>
      <c r="EDN743" s="31"/>
      <c r="EDO743" s="31"/>
      <c r="EDP743" s="31"/>
      <c r="EDQ743" s="31"/>
      <c r="EDR743" s="31"/>
      <c r="EDS743" s="31"/>
      <c r="EDT743" s="31"/>
      <c r="EDU743" s="31"/>
      <c r="EDV743" s="31"/>
      <c r="EDW743" s="31"/>
      <c r="EDX743" s="31"/>
      <c r="EDY743" s="31"/>
      <c r="EDZ743" s="31"/>
      <c r="EEA743" s="31"/>
      <c r="EEB743" s="31"/>
      <c r="EEC743" s="31"/>
      <c r="EED743" s="31"/>
      <c r="EEE743" s="31"/>
      <c r="EEF743" s="31"/>
      <c r="EEG743" s="31"/>
      <c r="EEH743" s="31"/>
      <c r="EEI743" s="31"/>
      <c r="EEJ743" s="31"/>
      <c r="EEK743" s="31"/>
      <c r="EEL743" s="31"/>
      <c r="EEM743" s="31"/>
      <c r="EEN743" s="31"/>
      <c r="EEO743" s="31"/>
      <c r="EEP743" s="31"/>
      <c r="EEQ743" s="31"/>
      <c r="EER743" s="31"/>
      <c r="EES743" s="31"/>
      <c r="EET743" s="31"/>
      <c r="EEU743" s="31"/>
      <c r="EEV743" s="31"/>
      <c r="EEW743" s="31"/>
      <c r="EEX743" s="31"/>
      <c r="EEY743" s="31"/>
      <c r="EEZ743" s="31"/>
      <c r="EFA743" s="31"/>
      <c r="EFB743" s="31"/>
      <c r="EFC743" s="31"/>
      <c r="EFD743" s="31"/>
      <c r="EFE743" s="31"/>
      <c r="EFF743" s="31"/>
      <c r="EFG743" s="31"/>
      <c r="EFH743" s="31"/>
      <c r="EFI743" s="31"/>
      <c r="EFJ743" s="31"/>
      <c r="EFK743" s="31"/>
      <c r="EFL743" s="31"/>
      <c r="EFM743" s="31"/>
      <c r="EFN743" s="31"/>
      <c r="EFO743" s="31"/>
      <c r="EFP743" s="31"/>
      <c r="EFQ743" s="31"/>
      <c r="EFR743" s="31"/>
      <c r="EFS743" s="31"/>
      <c r="EFT743" s="31"/>
      <c r="EFU743" s="31"/>
      <c r="EFV743" s="31"/>
      <c r="EFW743" s="31"/>
      <c r="EFX743" s="31"/>
      <c r="EFY743" s="31"/>
      <c r="EFZ743" s="31"/>
      <c r="EGA743" s="31"/>
      <c r="EGB743" s="31"/>
      <c r="EGC743" s="31"/>
      <c r="EGD743" s="31"/>
      <c r="EGE743" s="31"/>
      <c r="EGF743" s="31"/>
      <c r="EGG743" s="31"/>
      <c r="EGH743" s="31"/>
      <c r="EGI743" s="31"/>
      <c r="EGJ743" s="31"/>
      <c r="EGK743" s="31"/>
      <c r="EGL743" s="31"/>
      <c r="EGM743" s="31"/>
      <c r="EGN743" s="31"/>
      <c r="EGO743" s="31"/>
      <c r="EGP743" s="31"/>
      <c r="EGQ743" s="31"/>
      <c r="EGR743" s="31"/>
      <c r="EGS743" s="31"/>
      <c r="EGT743" s="31"/>
      <c r="EGU743" s="31"/>
      <c r="EGV743" s="31"/>
      <c r="EGW743" s="31"/>
      <c r="EGX743" s="31"/>
      <c r="EGY743" s="31"/>
      <c r="EGZ743" s="31"/>
      <c r="EHA743" s="31"/>
      <c r="EHB743" s="31"/>
      <c r="EHC743" s="31"/>
      <c r="EHD743" s="31"/>
      <c r="EHE743" s="31"/>
      <c r="EHF743" s="31"/>
      <c r="EHG743" s="31"/>
      <c r="EHH743" s="31"/>
      <c r="EHI743" s="31"/>
      <c r="EHJ743" s="31"/>
      <c r="EHK743" s="31"/>
      <c r="EHL743" s="31"/>
      <c r="EHM743" s="31"/>
      <c r="EHN743" s="31"/>
      <c r="EHO743" s="31"/>
      <c r="EHP743" s="31"/>
      <c r="EHQ743" s="31"/>
      <c r="EHR743" s="31"/>
      <c r="EHS743" s="31"/>
      <c r="EHT743" s="31"/>
      <c r="EHU743" s="31"/>
      <c r="EHV743" s="31"/>
      <c r="EHW743" s="31"/>
      <c r="EHX743" s="31"/>
      <c r="EHY743" s="31"/>
      <c r="EHZ743" s="31"/>
      <c r="EIA743" s="31"/>
      <c r="EIB743" s="31"/>
      <c r="EIC743" s="31"/>
      <c r="EID743" s="31"/>
      <c r="EIE743" s="31"/>
      <c r="EIF743" s="31"/>
      <c r="EIG743" s="31"/>
      <c r="EIH743" s="31"/>
      <c r="EII743" s="31"/>
      <c r="EIJ743" s="31"/>
      <c r="EIK743" s="31"/>
      <c r="EIL743" s="31"/>
      <c r="EIM743" s="31"/>
      <c r="EIN743" s="31"/>
      <c r="EIO743" s="31"/>
      <c r="EIP743" s="31"/>
      <c r="EIQ743" s="31"/>
      <c r="EIR743" s="31"/>
      <c r="EIS743" s="31"/>
      <c r="EIT743" s="31"/>
      <c r="EIU743" s="31"/>
      <c r="EIV743" s="31"/>
      <c r="EIW743" s="31"/>
      <c r="EIX743" s="31"/>
      <c r="EIY743" s="31"/>
      <c r="EIZ743" s="31"/>
      <c r="EJA743" s="31"/>
      <c r="EJB743" s="31"/>
      <c r="EJC743" s="31"/>
      <c r="EJD743" s="31"/>
      <c r="EJE743" s="31"/>
      <c r="EJF743" s="31"/>
      <c r="EJG743" s="31"/>
      <c r="EJH743" s="31"/>
      <c r="EJI743" s="31"/>
      <c r="EJJ743" s="31"/>
      <c r="EJK743" s="31"/>
      <c r="EJL743" s="31"/>
      <c r="EJM743" s="31"/>
      <c r="EJN743" s="31"/>
      <c r="EJO743" s="31"/>
      <c r="EJP743" s="31"/>
      <c r="EJQ743" s="31"/>
      <c r="EJR743" s="31"/>
      <c r="EJS743" s="31"/>
      <c r="EJT743" s="31"/>
      <c r="EJU743" s="31"/>
      <c r="EJV743" s="31"/>
      <c r="EJW743" s="31"/>
      <c r="EJX743" s="31"/>
      <c r="EJY743" s="31"/>
      <c r="EJZ743" s="31"/>
      <c r="EKA743" s="31"/>
      <c r="EKB743" s="31"/>
      <c r="EKC743" s="31"/>
      <c r="EKD743" s="31"/>
      <c r="EKE743" s="31"/>
      <c r="EKF743" s="31"/>
      <c r="EKG743" s="31"/>
      <c r="EKH743" s="31"/>
      <c r="EKI743" s="31"/>
      <c r="EKJ743" s="31"/>
      <c r="EKK743" s="31"/>
      <c r="EKL743" s="31"/>
      <c r="EKM743" s="31"/>
      <c r="EKN743" s="31"/>
      <c r="EKO743" s="31"/>
      <c r="EKP743" s="31"/>
      <c r="EKQ743" s="31"/>
      <c r="EKR743" s="31"/>
      <c r="EKS743" s="31"/>
      <c r="EKT743" s="31"/>
      <c r="EKU743" s="31"/>
      <c r="EKV743" s="31"/>
      <c r="EKW743" s="31"/>
      <c r="EKX743" s="31"/>
      <c r="EKY743" s="31"/>
      <c r="EKZ743" s="31"/>
      <c r="ELA743" s="31"/>
      <c r="ELB743" s="31"/>
      <c r="ELC743" s="31"/>
      <c r="ELD743" s="31"/>
      <c r="ELE743" s="31"/>
      <c r="ELF743" s="31"/>
      <c r="ELG743" s="31"/>
      <c r="ELH743" s="31"/>
      <c r="ELI743" s="31"/>
      <c r="ELJ743" s="31"/>
      <c r="ELK743" s="31"/>
      <c r="ELL743" s="31"/>
      <c r="ELM743" s="31"/>
      <c r="ELN743" s="31"/>
      <c r="ELO743" s="31"/>
      <c r="ELP743" s="31"/>
      <c r="ELQ743" s="31"/>
      <c r="ELR743" s="31"/>
      <c r="ELS743" s="31"/>
      <c r="ELT743" s="31"/>
      <c r="ELU743" s="31"/>
      <c r="ELV743" s="31"/>
      <c r="ELW743" s="31"/>
      <c r="ELX743" s="31"/>
      <c r="ELY743" s="31"/>
      <c r="ELZ743" s="31"/>
      <c r="EMA743" s="31"/>
      <c r="EMB743" s="31"/>
      <c r="EMC743" s="31"/>
      <c r="EMD743" s="31"/>
      <c r="EME743" s="31"/>
      <c r="EMF743" s="31"/>
      <c r="EMG743" s="31"/>
      <c r="EMH743" s="31"/>
      <c r="EMI743" s="31"/>
      <c r="EMJ743" s="31"/>
      <c r="EMK743" s="31"/>
      <c r="EML743" s="31"/>
      <c r="EMM743" s="31"/>
      <c r="EMN743" s="31"/>
      <c r="EMO743" s="31"/>
      <c r="EMP743" s="31"/>
      <c r="EMQ743" s="31"/>
      <c r="EMR743" s="31"/>
      <c r="EMS743" s="31"/>
      <c r="EMT743" s="31"/>
      <c r="EMU743" s="31"/>
      <c r="EMV743" s="31"/>
      <c r="EMW743" s="31"/>
      <c r="EMX743" s="31"/>
      <c r="EMY743" s="31"/>
      <c r="EMZ743" s="31"/>
      <c r="ENA743" s="31"/>
      <c r="ENB743" s="31"/>
      <c r="ENC743" s="31"/>
      <c r="END743" s="31"/>
      <c r="ENE743" s="31"/>
      <c r="ENF743" s="31"/>
      <c r="ENG743" s="31"/>
      <c r="ENH743" s="31"/>
      <c r="ENI743" s="31"/>
      <c r="ENJ743" s="31"/>
      <c r="ENK743" s="31"/>
      <c r="ENL743" s="31"/>
      <c r="ENM743" s="31"/>
      <c r="ENN743" s="31"/>
      <c r="ENO743" s="31"/>
      <c r="ENP743" s="31"/>
      <c r="ENQ743" s="31"/>
      <c r="ENR743" s="31"/>
      <c r="ENS743" s="31"/>
      <c r="ENT743" s="31"/>
      <c r="ENU743" s="31"/>
      <c r="ENV743" s="31"/>
      <c r="ENW743" s="31"/>
      <c r="ENX743" s="31"/>
      <c r="ENY743" s="31"/>
      <c r="ENZ743" s="31"/>
      <c r="EOA743" s="31"/>
      <c r="EOB743" s="31"/>
      <c r="EOC743" s="31"/>
      <c r="EOD743" s="31"/>
      <c r="EOE743" s="31"/>
      <c r="EOF743" s="31"/>
      <c r="EOG743" s="31"/>
      <c r="EOH743" s="31"/>
      <c r="EOI743" s="31"/>
      <c r="EOJ743" s="31"/>
      <c r="EOK743" s="31"/>
      <c r="EOL743" s="31"/>
      <c r="EOM743" s="31"/>
      <c r="EON743" s="31"/>
      <c r="EOO743" s="31"/>
      <c r="EOP743" s="31"/>
      <c r="EOQ743" s="31"/>
      <c r="EOR743" s="31"/>
      <c r="EOS743" s="31"/>
      <c r="EOT743" s="31"/>
      <c r="EOU743" s="31"/>
      <c r="EOV743" s="31"/>
      <c r="EOW743" s="31"/>
      <c r="EOX743" s="31"/>
      <c r="EOY743" s="31"/>
      <c r="EOZ743" s="31"/>
      <c r="EPA743" s="31"/>
      <c r="EPB743" s="31"/>
      <c r="EPC743" s="31"/>
      <c r="EPD743" s="31"/>
      <c r="EPE743" s="31"/>
      <c r="EPF743" s="31"/>
      <c r="EPG743" s="31"/>
      <c r="EPH743" s="31"/>
      <c r="EPI743" s="31"/>
      <c r="EPJ743" s="31"/>
      <c r="EPK743" s="31"/>
      <c r="EPL743" s="31"/>
      <c r="EPM743" s="31"/>
      <c r="EPN743" s="31"/>
      <c r="EPO743" s="31"/>
      <c r="EPP743" s="31"/>
      <c r="EPQ743" s="31"/>
      <c r="EPR743" s="31"/>
      <c r="EPS743" s="31"/>
      <c r="EPT743" s="31"/>
      <c r="EPU743" s="31"/>
      <c r="EPV743" s="31"/>
      <c r="EPW743" s="31"/>
      <c r="EPX743" s="31"/>
      <c r="EPY743" s="31"/>
      <c r="EPZ743" s="31"/>
      <c r="EQA743" s="31"/>
      <c r="EQB743" s="31"/>
      <c r="EQC743" s="31"/>
      <c r="EQD743" s="31"/>
      <c r="EQE743" s="31"/>
      <c r="EQF743" s="31"/>
      <c r="EQG743" s="31"/>
      <c r="EQH743" s="31"/>
      <c r="EQI743" s="31"/>
      <c r="EQJ743" s="31"/>
      <c r="EQK743" s="31"/>
      <c r="EQL743" s="31"/>
      <c r="EQM743" s="31"/>
      <c r="EQN743" s="31"/>
      <c r="EQO743" s="31"/>
      <c r="EQP743" s="31"/>
      <c r="EQQ743" s="31"/>
      <c r="EQR743" s="31"/>
      <c r="EQS743" s="31"/>
      <c r="EQT743" s="31"/>
      <c r="EQU743" s="31"/>
      <c r="EQV743" s="31"/>
      <c r="EQW743" s="31"/>
      <c r="EQX743" s="31"/>
      <c r="EQY743" s="31"/>
      <c r="EQZ743" s="31"/>
      <c r="ERA743" s="31"/>
      <c r="ERB743" s="31"/>
      <c r="ERC743" s="31"/>
      <c r="ERD743" s="31"/>
      <c r="ERE743" s="31"/>
      <c r="ERF743" s="31"/>
      <c r="ERG743" s="31"/>
      <c r="ERH743" s="31"/>
      <c r="ERI743" s="31"/>
      <c r="ERJ743" s="31"/>
      <c r="ERK743" s="31"/>
      <c r="ERL743" s="31"/>
      <c r="ERM743" s="31"/>
      <c r="ERN743" s="31"/>
      <c r="ERO743" s="31"/>
      <c r="ERP743" s="31"/>
      <c r="ERQ743" s="31"/>
      <c r="ERR743" s="31"/>
      <c r="ERS743" s="31"/>
      <c r="ERT743" s="31"/>
      <c r="ERU743" s="31"/>
      <c r="ERV743" s="31"/>
      <c r="ERW743" s="31"/>
      <c r="ERX743" s="31"/>
      <c r="ERY743" s="31"/>
      <c r="ERZ743" s="31"/>
      <c r="ESA743" s="31"/>
      <c r="ESB743" s="31"/>
      <c r="ESC743" s="31"/>
      <c r="ESD743" s="31"/>
      <c r="ESE743" s="31"/>
      <c r="ESF743" s="31"/>
      <c r="ESG743" s="31"/>
      <c r="ESH743" s="31"/>
      <c r="ESI743" s="31"/>
      <c r="ESJ743" s="31"/>
      <c r="ESK743" s="31"/>
      <c r="ESL743" s="31"/>
      <c r="ESM743" s="31"/>
      <c r="ESN743" s="31"/>
      <c r="ESO743" s="31"/>
      <c r="ESP743" s="31"/>
      <c r="ESQ743" s="31"/>
      <c r="ESR743" s="31"/>
      <c r="ESS743" s="31"/>
      <c r="EST743" s="31"/>
      <c r="ESU743" s="31"/>
      <c r="ESV743" s="31"/>
      <c r="ESW743" s="31"/>
      <c r="ESX743" s="31"/>
      <c r="ESY743" s="31"/>
      <c r="ESZ743" s="31"/>
      <c r="ETA743" s="31"/>
      <c r="ETB743" s="31"/>
      <c r="ETC743" s="31"/>
      <c r="ETD743" s="31"/>
      <c r="ETE743" s="31"/>
      <c r="ETF743" s="31"/>
      <c r="ETG743" s="31"/>
      <c r="ETH743" s="31"/>
      <c r="ETI743" s="31"/>
      <c r="ETJ743" s="31"/>
      <c r="ETK743" s="31"/>
      <c r="ETL743" s="31"/>
      <c r="ETM743" s="31"/>
      <c r="ETN743" s="31"/>
      <c r="ETO743" s="31"/>
      <c r="ETP743" s="31"/>
      <c r="ETQ743" s="31"/>
      <c r="ETR743" s="31"/>
      <c r="ETS743" s="31"/>
      <c r="ETT743" s="31"/>
      <c r="ETU743" s="31"/>
      <c r="ETV743" s="31"/>
      <c r="ETW743" s="31"/>
      <c r="ETX743" s="31"/>
      <c r="ETY743" s="31"/>
      <c r="ETZ743" s="31"/>
      <c r="EUA743" s="31"/>
      <c r="EUB743" s="31"/>
      <c r="EUC743" s="31"/>
      <c r="EUD743" s="31"/>
      <c r="EUE743" s="31"/>
      <c r="EUF743" s="31"/>
      <c r="EUG743" s="31"/>
      <c r="EUH743" s="31"/>
      <c r="EUI743" s="31"/>
      <c r="EUJ743" s="31"/>
      <c r="EUK743" s="31"/>
      <c r="EUL743" s="31"/>
      <c r="EUM743" s="31"/>
      <c r="EUN743" s="31"/>
      <c r="EUO743" s="31"/>
      <c r="EUP743" s="31"/>
      <c r="EUQ743" s="31"/>
      <c r="EUR743" s="31"/>
      <c r="EUS743" s="31"/>
      <c r="EUT743" s="31"/>
      <c r="EUU743" s="31"/>
      <c r="EUV743" s="31"/>
      <c r="EUW743" s="31"/>
      <c r="EUX743" s="31"/>
      <c r="EUY743" s="31"/>
      <c r="EUZ743" s="31"/>
      <c r="EVA743" s="31"/>
      <c r="EVB743" s="31"/>
      <c r="EVC743" s="31"/>
      <c r="EVD743" s="31"/>
      <c r="EVE743" s="31"/>
      <c r="EVF743" s="31"/>
      <c r="EVG743" s="31"/>
      <c r="EVH743" s="31"/>
      <c r="EVI743" s="31"/>
      <c r="EVJ743" s="31"/>
      <c r="EVK743" s="31"/>
      <c r="EVL743" s="31"/>
      <c r="EVM743" s="31"/>
      <c r="EVN743" s="31"/>
      <c r="EVO743" s="31"/>
      <c r="EVP743" s="31"/>
      <c r="EVQ743" s="31"/>
      <c r="EVR743" s="31"/>
      <c r="EVS743" s="31"/>
      <c r="EVT743" s="31"/>
      <c r="EVU743" s="31"/>
      <c r="EVV743" s="31"/>
      <c r="EVW743" s="31"/>
      <c r="EVX743" s="31"/>
      <c r="EVY743" s="31"/>
      <c r="EVZ743" s="31"/>
      <c r="EWA743" s="31"/>
      <c r="EWB743" s="31"/>
      <c r="EWC743" s="31"/>
      <c r="EWD743" s="31"/>
      <c r="EWE743" s="31"/>
      <c r="EWF743" s="31"/>
      <c r="EWG743" s="31"/>
      <c r="EWH743" s="31"/>
      <c r="EWI743" s="31"/>
      <c r="EWJ743" s="31"/>
      <c r="EWK743" s="31"/>
      <c r="EWL743" s="31"/>
      <c r="EWM743" s="31"/>
      <c r="EWN743" s="31"/>
      <c r="EWO743" s="31"/>
      <c r="EWP743" s="31"/>
      <c r="EWQ743" s="31"/>
      <c r="EWR743" s="31"/>
      <c r="EWS743" s="31"/>
      <c r="EWT743" s="31"/>
      <c r="EWU743" s="31"/>
      <c r="EWV743" s="31"/>
      <c r="EWW743" s="31"/>
      <c r="EWX743" s="31"/>
      <c r="EWY743" s="31"/>
      <c r="EWZ743" s="31"/>
      <c r="EXA743" s="31"/>
      <c r="EXB743" s="31"/>
      <c r="EXC743" s="31"/>
      <c r="EXD743" s="31"/>
      <c r="EXE743" s="31"/>
      <c r="EXF743" s="31"/>
      <c r="EXG743" s="31"/>
      <c r="EXH743" s="31"/>
      <c r="EXI743" s="31"/>
      <c r="EXJ743" s="31"/>
      <c r="EXK743" s="31"/>
      <c r="EXL743" s="31"/>
      <c r="EXM743" s="31"/>
      <c r="EXN743" s="31"/>
      <c r="EXO743" s="31"/>
      <c r="EXP743" s="31"/>
      <c r="EXQ743" s="31"/>
      <c r="EXR743" s="31"/>
      <c r="EXS743" s="31"/>
      <c r="EXT743" s="31"/>
      <c r="EXU743" s="31"/>
      <c r="EXV743" s="31"/>
      <c r="EXW743" s="31"/>
      <c r="EXX743" s="31"/>
      <c r="EXY743" s="31"/>
      <c r="EXZ743" s="31"/>
      <c r="EYA743" s="31"/>
      <c r="EYB743" s="31"/>
      <c r="EYC743" s="31"/>
      <c r="EYD743" s="31"/>
      <c r="EYE743" s="31"/>
      <c r="EYF743" s="31"/>
      <c r="EYG743" s="31"/>
      <c r="EYH743" s="31"/>
      <c r="EYI743" s="31"/>
      <c r="EYJ743" s="31"/>
      <c r="EYK743" s="31"/>
      <c r="EYL743" s="31"/>
      <c r="EYM743" s="31"/>
      <c r="EYN743" s="31"/>
      <c r="EYO743" s="31"/>
      <c r="EYP743" s="31"/>
      <c r="EYQ743" s="31"/>
      <c r="EYR743" s="31"/>
      <c r="EYS743" s="31"/>
      <c r="EYT743" s="31"/>
      <c r="EYU743" s="31"/>
      <c r="EYV743" s="31"/>
      <c r="EYW743" s="31"/>
      <c r="EYX743" s="31"/>
      <c r="EYY743" s="31"/>
      <c r="EYZ743" s="31"/>
      <c r="EZA743" s="31"/>
      <c r="EZB743" s="31"/>
      <c r="EZC743" s="31"/>
      <c r="EZD743" s="31"/>
      <c r="EZE743" s="31"/>
      <c r="EZF743" s="31"/>
      <c r="EZG743" s="31"/>
      <c r="EZH743" s="31"/>
      <c r="EZI743" s="31"/>
      <c r="EZJ743" s="31"/>
      <c r="EZK743" s="31"/>
      <c r="EZL743" s="31"/>
      <c r="EZM743" s="31"/>
      <c r="EZN743" s="31"/>
      <c r="EZO743" s="31"/>
      <c r="EZP743" s="31"/>
      <c r="EZQ743" s="31"/>
      <c r="EZR743" s="31"/>
      <c r="EZS743" s="31"/>
      <c r="EZT743" s="31"/>
      <c r="EZU743" s="31"/>
      <c r="EZV743" s="31"/>
      <c r="EZW743" s="31"/>
      <c r="EZX743" s="31"/>
      <c r="EZY743" s="31"/>
      <c r="EZZ743" s="31"/>
      <c r="FAA743" s="31"/>
      <c r="FAB743" s="31"/>
      <c r="FAC743" s="31"/>
      <c r="FAD743" s="31"/>
      <c r="FAE743" s="31"/>
      <c r="FAF743" s="31"/>
      <c r="FAG743" s="31"/>
      <c r="FAH743" s="31"/>
      <c r="FAI743" s="31"/>
      <c r="FAJ743" s="31"/>
      <c r="FAK743" s="31"/>
      <c r="FAL743" s="31"/>
      <c r="FAM743" s="31"/>
      <c r="FAN743" s="31"/>
      <c r="FAO743" s="31"/>
      <c r="FAP743" s="31"/>
      <c r="FAQ743" s="31"/>
      <c r="FAR743" s="31"/>
      <c r="FAS743" s="31"/>
      <c r="FAT743" s="31"/>
      <c r="FAU743" s="31"/>
      <c r="FAV743" s="31"/>
      <c r="FAW743" s="31"/>
      <c r="FAX743" s="31"/>
      <c r="FAY743" s="31"/>
      <c r="FAZ743" s="31"/>
      <c r="FBA743" s="31"/>
      <c r="FBB743" s="31"/>
      <c r="FBC743" s="31"/>
      <c r="FBD743" s="31"/>
      <c r="FBE743" s="31"/>
      <c r="FBF743" s="31"/>
      <c r="FBG743" s="31"/>
      <c r="FBH743" s="31"/>
      <c r="FBI743" s="31"/>
      <c r="FBJ743" s="31"/>
      <c r="FBK743" s="31"/>
      <c r="FBL743" s="31"/>
      <c r="FBM743" s="31"/>
      <c r="FBN743" s="31"/>
      <c r="FBO743" s="31"/>
      <c r="FBP743" s="31"/>
      <c r="FBQ743" s="31"/>
      <c r="FBR743" s="31"/>
      <c r="FBS743" s="31"/>
      <c r="FBT743" s="31"/>
      <c r="FBU743" s="31"/>
      <c r="FBV743" s="31"/>
      <c r="FBW743" s="31"/>
      <c r="FBX743" s="31"/>
      <c r="FBY743" s="31"/>
      <c r="FBZ743" s="31"/>
      <c r="FCA743" s="31"/>
      <c r="FCB743" s="31"/>
      <c r="FCC743" s="31"/>
      <c r="FCD743" s="31"/>
      <c r="FCE743" s="31"/>
      <c r="FCF743" s="31"/>
      <c r="FCG743" s="31"/>
      <c r="FCH743" s="31"/>
      <c r="FCI743" s="31"/>
      <c r="FCJ743" s="31"/>
      <c r="FCK743" s="31"/>
      <c r="FCL743" s="31"/>
      <c r="FCM743" s="31"/>
      <c r="FCN743" s="31"/>
      <c r="FCO743" s="31"/>
      <c r="FCP743" s="31"/>
      <c r="FCQ743" s="31"/>
      <c r="FCR743" s="31"/>
      <c r="FCS743" s="31"/>
      <c r="FCT743" s="31"/>
      <c r="FCU743" s="31"/>
      <c r="FCV743" s="31"/>
      <c r="FCW743" s="31"/>
      <c r="FCX743" s="31"/>
      <c r="FCY743" s="31"/>
      <c r="FCZ743" s="31"/>
      <c r="FDA743" s="31"/>
      <c r="FDB743" s="31"/>
      <c r="FDC743" s="31"/>
      <c r="FDD743" s="31"/>
      <c r="FDE743" s="31"/>
      <c r="FDF743" s="31"/>
      <c r="FDG743" s="31"/>
      <c r="FDH743" s="31"/>
      <c r="FDI743" s="31"/>
      <c r="FDJ743" s="31"/>
      <c r="FDK743" s="31"/>
      <c r="FDL743" s="31"/>
      <c r="FDM743" s="31"/>
      <c r="FDN743" s="31"/>
      <c r="FDO743" s="31"/>
      <c r="FDP743" s="31"/>
      <c r="FDQ743" s="31"/>
      <c r="FDR743" s="31"/>
      <c r="FDS743" s="31"/>
      <c r="FDT743" s="31"/>
      <c r="FDU743" s="31"/>
      <c r="FDV743" s="31"/>
      <c r="FDW743" s="31"/>
      <c r="FDX743" s="31"/>
      <c r="FDY743" s="31"/>
      <c r="FDZ743" s="31"/>
      <c r="FEA743" s="31"/>
      <c r="FEB743" s="31"/>
      <c r="FEC743" s="31"/>
      <c r="FED743" s="31"/>
      <c r="FEE743" s="31"/>
      <c r="FEF743" s="31"/>
      <c r="FEG743" s="31"/>
      <c r="FEH743" s="31"/>
      <c r="FEI743" s="31"/>
      <c r="FEJ743" s="31"/>
      <c r="FEK743" s="31"/>
      <c r="FEL743" s="31"/>
      <c r="FEM743" s="31"/>
      <c r="FEN743" s="31"/>
      <c r="FEO743" s="31"/>
      <c r="FEP743" s="31"/>
      <c r="FEQ743" s="31"/>
      <c r="FER743" s="31"/>
      <c r="FES743" s="31"/>
      <c r="FET743" s="31"/>
      <c r="FEU743" s="31"/>
      <c r="FEV743" s="31"/>
      <c r="FEW743" s="31"/>
      <c r="FEX743" s="31"/>
      <c r="FEY743" s="31"/>
      <c r="FEZ743" s="31"/>
      <c r="FFA743" s="31"/>
      <c r="FFB743" s="31"/>
      <c r="FFC743" s="31"/>
      <c r="FFD743" s="31"/>
      <c r="FFE743" s="31"/>
      <c r="FFF743" s="31"/>
      <c r="FFG743" s="31"/>
      <c r="FFH743" s="31"/>
      <c r="FFI743" s="31"/>
      <c r="FFJ743" s="31"/>
      <c r="FFK743" s="31"/>
      <c r="FFL743" s="31"/>
      <c r="FFM743" s="31"/>
      <c r="FFN743" s="31"/>
      <c r="FFO743" s="31"/>
      <c r="FFP743" s="31"/>
      <c r="FFQ743" s="31"/>
      <c r="FFR743" s="31"/>
      <c r="FFS743" s="31"/>
      <c r="FFT743" s="31"/>
      <c r="FFU743" s="31"/>
      <c r="FFV743" s="31"/>
      <c r="FFW743" s="31"/>
      <c r="FFX743" s="31"/>
      <c r="FFY743" s="31"/>
      <c r="FFZ743" s="31"/>
      <c r="FGA743" s="31"/>
      <c r="FGB743" s="31"/>
      <c r="FGC743" s="31"/>
      <c r="FGD743" s="31"/>
      <c r="FGE743" s="31"/>
      <c r="FGF743" s="31"/>
      <c r="FGG743" s="31"/>
      <c r="FGH743" s="31"/>
      <c r="FGI743" s="31"/>
      <c r="FGJ743" s="31"/>
      <c r="FGK743" s="31"/>
      <c r="FGL743" s="31"/>
      <c r="FGM743" s="31"/>
      <c r="FGN743" s="31"/>
      <c r="FGO743" s="31"/>
      <c r="FGP743" s="31"/>
      <c r="FGQ743" s="31"/>
      <c r="FGR743" s="31"/>
      <c r="FGS743" s="31"/>
      <c r="FGT743" s="31"/>
      <c r="FGU743" s="31"/>
      <c r="FGV743" s="31"/>
      <c r="FGW743" s="31"/>
      <c r="FGX743" s="31"/>
      <c r="FGY743" s="31"/>
      <c r="FGZ743" s="31"/>
      <c r="FHA743" s="31"/>
      <c r="FHB743" s="31"/>
      <c r="FHC743" s="31"/>
      <c r="FHD743" s="31"/>
      <c r="FHE743" s="31"/>
      <c r="FHF743" s="31"/>
      <c r="FHG743" s="31"/>
      <c r="FHH743" s="31"/>
      <c r="FHI743" s="31"/>
      <c r="FHJ743" s="31"/>
      <c r="FHK743" s="31"/>
      <c r="FHL743" s="31"/>
      <c r="FHM743" s="31"/>
      <c r="FHN743" s="31"/>
      <c r="FHO743" s="31"/>
      <c r="FHP743" s="31"/>
      <c r="FHQ743" s="31"/>
      <c r="FHR743" s="31"/>
      <c r="FHS743" s="31"/>
      <c r="FHT743" s="31"/>
      <c r="FHU743" s="31"/>
      <c r="FHV743" s="31"/>
      <c r="FHW743" s="31"/>
      <c r="FHX743" s="31"/>
      <c r="FHY743" s="31"/>
      <c r="FHZ743" s="31"/>
      <c r="FIA743" s="31"/>
      <c r="FIB743" s="31"/>
      <c r="FIC743" s="31"/>
      <c r="FID743" s="31"/>
      <c r="FIE743" s="31"/>
      <c r="FIF743" s="31"/>
      <c r="FIG743" s="31"/>
      <c r="FIH743" s="31"/>
      <c r="FII743" s="31"/>
      <c r="FIJ743" s="31"/>
      <c r="FIK743" s="31"/>
      <c r="FIL743" s="31"/>
      <c r="FIM743" s="31"/>
      <c r="FIN743" s="31"/>
      <c r="FIO743" s="31"/>
      <c r="FIP743" s="31"/>
      <c r="FIQ743" s="31"/>
      <c r="FIR743" s="31"/>
      <c r="FIS743" s="31"/>
      <c r="FIT743" s="31"/>
      <c r="FIU743" s="31"/>
      <c r="FIV743" s="31"/>
      <c r="FIW743" s="31"/>
      <c r="FIX743" s="31"/>
      <c r="FIY743" s="31"/>
      <c r="FIZ743" s="31"/>
      <c r="FJA743" s="31"/>
      <c r="FJB743" s="31"/>
      <c r="FJC743" s="31"/>
      <c r="FJD743" s="31"/>
      <c r="FJE743" s="31"/>
      <c r="FJF743" s="31"/>
      <c r="FJG743" s="31"/>
      <c r="FJH743" s="31"/>
      <c r="FJI743" s="31"/>
      <c r="FJJ743" s="31"/>
      <c r="FJK743" s="31"/>
      <c r="FJL743" s="31"/>
      <c r="FJM743" s="31"/>
      <c r="FJN743" s="31"/>
      <c r="FJO743" s="31"/>
      <c r="FJP743" s="31"/>
      <c r="FJQ743" s="31"/>
      <c r="FJR743" s="31"/>
      <c r="FJS743" s="31"/>
      <c r="FJT743" s="31"/>
      <c r="FJU743" s="31"/>
      <c r="FJV743" s="31"/>
      <c r="FJW743" s="31"/>
      <c r="FJX743" s="31"/>
      <c r="FJY743" s="31"/>
      <c r="FJZ743" s="31"/>
      <c r="FKA743" s="31"/>
      <c r="FKB743" s="31"/>
      <c r="FKC743" s="31"/>
      <c r="FKD743" s="31"/>
      <c r="FKE743" s="31"/>
      <c r="FKF743" s="31"/>
      <c r="FKG743" s="31"/>
      <c r="FKH743" s="31"/>
      <c r="FKI743" s="31"/>
      <c r="FKJ743" s="31"/>
      <c r="FKK743" s="31"/>
      <c r="FKL743" s="31"/>
      <c r="FKM743" s="31"/>
      <c r="FKN743" s="31"/>
      <c r="FKO743" s="31"/>
      <c r="FKP743" s="31"/>
      <c r="FKQ743" s="31"/>
      <c r="FKR743" s="31"/>
      <c r="FKS743" s="31"/>
      <c r="FKT743" s="31"/>
      <c r="FKU743" s="31"/>
      <c r="FKV743" s="31"/>
      <c r="FKW743" s="31"/>
      <c r="FKX743" s="31"/>
      <c r="FKY743" s="31"/>
      <c r="FKZ743" s="31"/>
      <c r="FLA743" s="31"/>
      <c r="FLB743" s="31"/>
      <c r="FLC743" s="31"/>
      <c r="FLD743" s="31"/>
      <c r="FLE743" s="31"/>
      <c r="FLF743" s="31"/>
      <c r="FLG743" s="31"/>
      <c r="FLH743" s="31"/>
      <c r="FLI743" s="31"/>
      <c r="FLJ743" s="31"/>
      <c r="FLK743" s="31"/>
      <c r="FLL743" s="31"/>
      <c r="FLM743" s="31"/>
      <c r="FLN743" s="31"/>
      <c r="FLO743" s="31"/>
      <c r="FLP743" s="31"/>
      <c r="FLQ743" s="31"/>
      <c r="FLR743" s="31"/>
      <c r="FLS743" s="31"/>
      <c r="FLT743" s="31"/>
      <c r="FLU743" s="31"/>
      <c r="FLV743" s="31"/>
      <c r="FLW743" s="31"/>
      <c r="FLX743" s="31"/>
      <c r="FLY743" s="31"/>
      <c r="FLZ743" s="31"/>
      <c r="FMA743" s="31"/>
      <c r="FMB743" s="31"/>
      <c r="FMC743" s="31"/>
      <c r="FMD743" s="31"/>
      <c r="FME743" s="31"/>
      <c r="FMF743" s="31"/>
      <c r="FMG743" s="31"/>
      <c r="FMH743" s="31"/>
      <c r="FMI743" s="31"/>
      <c r="FMJ743" s="31"/>
      <c r="FMK743" s="31"/>
      <c r="FML743" s="31"/>
      <c r="FMM743" s="31"/>
      <c r="FMN743" s="31"/>
      <c r="FMO743" s="31"/>
      <c r="FMP743" s="31"/>
      <c r="FMQ743" s="31"/>
      <c r="FMR743" s="31"/>
      <c r="FMS743" s="31"/>
      <c r="FMT743" s="31"/>
      <c r="FMU743" s="31"/>
      <c r="FMV743" s="31"/>
      <c r="FMW743" s="31"/>
      <c r="FMX743" s="31"/>
      <c r="FMY743" s="31"/>
      <c r="FMZ743" s="31"/>
      <c r="FNA743" s="31"/>
      <c r="FNB743" s="31"/>
      <c r="FNC743" s="31"/>
      <c r="FND743" s="31"/>
      <c r="FNE743" s="31"/>
      <c r="FNF743" s="31"/>
      <c r="FNG743" s="31"/>
      <c r="FNH743" s="31"/>
      <c r="FNI743" s="31"/>
      <c r="FNJ743" s="31"/>
      <c r="FNK743" s="31"/>
      <c r="FNL743" s="31"/>
      <c r="FNM743" s="31"/>
      <c r="FNN743" s="31"/>
      <c r="FNO743" s="31"/>
      <c r="FNP743" s="31"/>
      <c r="FNQ743" s="31"/>
      <c r="FNR743" s="31"/>
      <c r="FNS743" s="31"/>
      <c r="FNT743" s="31"/>
      <c r="FNU743" s="31"/>
      <c r="FNV743" s="31"/>
      <c r="FNW743" s="31"/>
      <c r="FNX743" s="31"/>
      <c r="FNY743" s="31"/>
      <c r="FNZ743" s="31"/>
      <c r="FOA743" s="31"/>
      <c r="FOB743" s="31"/>
      <c r="FOC743" s="31"/>
      <c r="FOD743" s="31"/>
      <c r="FOE743" s="31"/>
      <c r="FOF743" s="31"/>
      <c r="FOG743" s="31"/>
      <c r="FOH743" s="31"/>
      <c r="FOI743" s="31"/>
      <c r="FOJ743" s="31"/>
      <c r="FOK743" s="31"/>
      <c r="FOL743" s="31"/>
      <c r="FOM743" s="31"/>
      <c r="FON743" s="31"/>
      <c r="FOO743" s="31"/>
      <c r="FOP743" s="31"/>
      <c r="FOQ743" s="31"/>
      <c r="FOR743" s="31"/>
      <c r="FOS743" s="31"/>
      <c r="FOT743" s="31"/>
      <c r="FOU743" s="31"/>
      <c r="FOV743" s="31"/>
      <c r="FOW743" s="31"/>
      <c r="FOX743" s="31"/>
      <c r="FOY743" s="31"/>
      <c r="FOZ743" s="31"/>
      <c r="FPA743" s="31"/>
      <c r="FPB743" s="31"/>
      <c r="FPC743" s="31"/>
      <c r="FPD743" s="31"/>
      <c r="FPE743" s="31"/>
      <c r="FPF743" s="31"/>
      <c r="FPG743" s="31"/>
      <c r="FPH743" s="31"/>
      <c r="FPI743" s="31"/>
      <c r="FPJ743" s="31"/>
      <c r="FPK743" s="31"/>
      <c r="FPL743" s="31"/>
      <c r="FPM743" s="31"/>
      <c r="FPN743" s="31"/>
      <c r="FPO743" s="31"/>
      <c r="FPP743" s="31"/>
      <c r="FPQ743" s="31"/>
      <c r="FPR743" s="31"/>
      <c r="FPS743" s="31"/>
      <c r="FPT743" s="31"/>
      <c r="FPU743" s="31"/>
      <c r="FPV743" s="31"/>
      <c r="FPW743" s="31"/>
      <c r="FPX743" s="31"/>
      <c r="FPY743" s="31"/>
      <c r="FPZ743" s="31"/>
      <c r="FQA743" s="31"/>
      <c r="FQB743" s="31"/>
      <c r="FQC743" s="31"/>
      <c r="FQD743" s="31"/>
      <c r="FQE743" s="31"/>
      <c r="FQF743" s="31"/>
      <c r="FQG743" s="31"/>
      <c r="FQH743" s="31"/>
      <c r="FQI743" s="31"/>
      <c r="FQJ743" s="31"/>
      <c r="FQK743" s="31"/>
      <c r="FQL743" s="31"/>
      <c r="FQM743" s="31"/>
      <c r="FQN743" s="31"/>
      <c r="FQO743" s="31"/>
      <c r="FQP743" s="31"/>
      <c r="FQQ743" s="31"/>
      <c r="FQR743" s="31"/>
      <c r="FQS743" s="31"/>
      <c r="FQT743" s="31"/>
      <c r="FQU743" s="31"/>
      <c r="FQV743" s="31"/>
      <c r="FQW743" s="31"/>
      <c r="FQX743" s="31"/>
      <c r="FQY743" s="31"/>
      <c r="FQZ743" s="31"/>
      <c r="FRA743" s="31"/>
      <c r="FRB743" s="31"/>
      <c r="FRC743" s="31"/>
      <c r="FRD743" s="31"/>
      <c r="FRE743" s="31"/>
      <c r="FRF743" s="31"/>
      <c r="FRG743" s="31"/>
      <c r="FRH743" s="31"/>
      <c r="FRI743" s="31"/>
      <c r="FRJ743" s="31"/>
      <c r="FRK743" s="31"/>
      <c r="FRL743" s="31"/>
      <c r="FRM743" s="31"/>
      <c r="FRN743" s="31"/>
      <c r="FRO743" s="31"/>
      <c r="FRP743" s="31"/>
      <c r="FRQ743" s="31"/>
      <c r="FRR743" s="31"/>
      <c r="FRS743" s="31"/>
      <c r="FRT743" s="31"/>
      <c r="FRU743" s="31"/>
      <c r="FRV743" s="31"/>
      <c r="FRW743" s="31"/>
      <c r="FRX743" s="31"/>
      <c r="FRY743" s="31"/>
      <c r="FRZ743" s="31"/>
      <c r="FSA743" s="31"/>
      <c r="FSB743" s="31"/>
      <c r="FSC743" s="31"/>
      <c r="FSD743" s="31"/>
      <c r="FSE743" s="31"/>
      <c r="FSF743" s="31"/>
      <c r="FSG743" s="31"/>
      <c r="FSH743" s="31"/>
      <c r="FSI743" s="31"/>
      <c r="FSJ743" s="31"/>
      <c r="FSK743" s="31"/>
      <c r="FSL743" s="31"/>
      <c r="FSM743" s="31"/>
      <c r="FSN743" s="31"/>
      <c r="FSO743" s="31"/>
      <c r="FSP743" s="31"/>
      <c r="FSQ743" s="31"/>
      <c r="FSR743" s="31"/>
      <c r="FSS743" s="31"/>
      <c r="FST743" s="31"/>
      <c r="FSU743" s="31"/>
      <c r="FSV743" s="31"/>
      <c r="FSW743" s="31"/>
      <c r="FSX743" s="31"/>
      <c r="FSY743" s="31"/>
      <c r="FSZ743" s="31"/>
      <c r="FTA743" s="31"/>
      <c r="FTB743" s="31"/>
      <c r="FTC743" s="31"/>
      <c r="FTD743" s="31"/>
      <c r="FTE743" s="31"/>
      <c r="FTF743" s="31"/>
      <c r="FTG743" s="31"/>
      <c r="FTH743" s="31"/>
      <c r="FTI743" s="31"/>
      <c r="FTJ743" s="31"/>
      <c r="FTK743" s="31"/>
      <c r="FTL743" s="31"/>
      <c r="FTM743" s="31"/>
      <c r="FTN743" s="31"/>
      <c r="FTO743" s="31"/>
      <c r="FTP743" s="31"/>
      <c r="FTQ743" s="31"/>
      <c r="FTR743" s="31"/>
      <c r="FTS743" s="31"/>
      <c r="FTT743" s="31"/>
      <c r="FTU743" s="31"/>
      <c r="FTV743" s="31"/>
      <c r="FTW743" s="31"/>
      <c r="FTX743" s="31"/>
      <c r="FTY743" s="31"/>
      <c r="FTZ743" s="31"/>
      <c r="FUA743" s="31"/>
      <c r="FUB743" s="31"/>
      <c r="FUC743" s="31"/>
      <c r="FUD743" s="31"/>
      <c r="FUE743" s="31"/>
      <c r="FUF743" s="31"/>
      <c r="FUG743" s="31"/>
      <c r="FUH743" s="31"/>
      <c r="FUI743" s="31"/>
      <c r="FUJ743" s="31"/>
      <c r="FUK743" s="31"/>
      <c r="FUL743" s="31"/>
      <c r="FUM743" s="31"/>
      <c r="FUN743" s="31"/>
      <c r="FUO743" s="31"/>
      <c r="FUP743" s="31"/>
      <c r="FUQ743" s="31"/>
      <c r="FUR743" s="31"/>
      <c r="FUS743" s="31"/>
      <c r="FUT743" s="31"/>
      <c r="FUU743" s="31"/>
      <c r="FUV743" s="31"/>
      <c r="FUW743" s="31"/>
      <c r="FUX743" s="31"/>
      <c r="FUY743" s="31"/>
      <c r="FUZ743" s="31"/>
      <c r="FVA743" s="31"/>
      <c r="FVB743" s="31"/>
      <c r="FVC743" s="31"/>
      <c r="FVD743" s="31"/>
      <c r="FVE743" s="31"/>
      <c r="FVF743" s="31"/>
      <c r="FVG743" s="31"/>
      <c r="FVH743" s="31"/>
      <c r="FVI743" s="31"/>
      <c r="FVJ743" s="31"/>
      <c r="FVK743" s="31"/>
      <c r="FVL743" s="31"/>
      <c r="FVM743" s="31"/>
      <c r="FVN743" s="31"/>
      <c r="FVO743" s="31"/>
      <c r="FVP743" s="31"/>
      <c r="FVQ743" s="31"/>
      <c r="FVR743" s="31"/>
      <c r="FVS743" s="31"/>
      <c r="FVT743" s="31"/>
      <c r="FVU743" s="31"/>
      <c r="FVV743" s="31"/>
      <c r="FVW743" s="31"/>
      <c r="FVX743" s="31"/>
      <c r="FVY743" s="31"/>
      <c r="FVZ743" s="31"/>
      <c r="FWA743" s="31"/>
      <c r="FWB743" s="31"/>
      <c r="FWC743" s="31"/>
      <c r="FWD743" s="31"/>
      <c r="FWE743" s="31"/>
      <c r="FWF743" s="31"/>
      <c r="FWG743" s="31"/>
      <c r="FWH743" s="31"/>
      <c r="FWI743" s="31"/>
      <c r="FWJ743" s="31"/>
      <c r="FWK743" s="31"/>
      <c r="FWL743" s="31"/>
      <c r="FWM743" s="31"/>
      <c r="FWN743" s="31"/>
      <c r="FWO743" s="31"/>
      <c r="FWP743" s="31"/>
      <c r="FWQ743" s="31"/>
      <c r="FWR743" s="31"/>
      <c r="FWS743" s="31"/>
      <c r="FWT743" s="31"/>
      <c r="FWU743" s="31"/>
      <c r="FWV743" s="31"/>
      <c r="FWW743" s="31"/>
      <c r="FWX743" s="31"/>
      <c r="FWY743" s="31"/>
      <c r="FWZ743" s="31"/>
      <c r="FXA743" s="31"/>
      <c r="FXB743" s="31"/>
      <c r="FXC743" s="31"/>
      <c r="FXD743" s="31"/>
      <c r="FXE743" s="31"/>
      <c r="FXF743" s="31"/>
      <c r="FXG743" s="31"/>
      <c r="FXH743" s="31"/>
      <c r="FXI743" s="31"/>
      <c r="FXJ743" s="31"/>
      <c r="FXK743" s="31"/>
      <c r="FXL743" s="31"/>
      <c r="FXM743" s="31"/>
      <c r="FXN743" s="31"/>
      <c r="FXO743" s="31"/>
      <c r="FXP743" s="31"/>
      <c r="FXQ743" s="31"/>
      <c r="FXR743" s="31"/>
      <c r="FXS743" s="31"/>
      <c r="FXT743" s="31"/>
      <c r="FXU743" s="31"/>
      <c r="FXV743" s="31"/>
      <c r="FXW743" s="31"/>
      <c r="FXX743" s="31"/>
      <c r="FXY743" s="31"/>
      <c r="FXZ743" s="31"/>
      <c r="FYA743" s="31"/>
      <c r="FYB743" s="31"/>
      <c r="FYC743" s="31"/>
      <c r="FYD743" s="31"/>
      <c r="FYE743" s="31"/>
      <c r="FYF743" s="31"/>
      <c r="FYG743" s="31"/>
      <c r="FYH743" s="31"/>
      <c r="FYI743" s="31"/>
      <c r="FYJ743" s="31"/>
      <c r="FYK743" s="31"/>
      <c r="FYL743" s="31"/>
      <c r="FYM743" s="31"/>
      <c r="FYN743" s="31"/>
      <c r="FYO743" s="31"/>
      <c r="FYP743" s="31"/>
      <c r="FYQ743" s="31"/>
      <c r="FYR743" s="31"/>
      <c r="FYS743" s="31"/>
      <c r="FYT743" s="31"/>
      <c r="FYU743" s="31"/>
      <c r="FYV743" s="31"/>
      <c r="FYW743" s="31"/>
      <c r="FYX743" s="31"/>
      <c r="FYY743" s="31"/>
      <c r="FYZ743" s="31"/>
      <c r="FZA743" s="31"/>
      <c r="FZB743" s="31"/>
      <c r="FZC743" s="31"/>
      <c r="FZD743" s="31"/>
      <c r="FZE743" s="31"/>
      <c r="FZF743" s="31"/>
      <c r="FZG743" s="31"/>
      <c r="FZH743" s="31"/>
      <c r="FZI743" s="31"/>
      <c r="FZJ743" s="31"/>
      <c r="FZK743" s="31"/>
      <c r="FZL743" s="31"/>
      <c r="FZM743" s="31"/>
      <c r="FZN743" s="31"/>
      <c r="FZO743" s="31"/>
      <c r="FZP743" s="31"/>
      <c r="FZQ743" s="31"/>
      <c r="FZR743" s="31"/>
      <c r="FZS743" s="31"/>
      <c r="FZT743" s="31"/>
      <c r="FZU743" s="31"/>
      <c r="FZV743" s="31"/>
      <c r="FZW743" s="31"/>
      <c r="FZX743" s="31"/>
      <c r="FZY743" s="31"/>
      <c r="FZZ743" s="31"/>
      <c r="GAA743" s="31"/>
      <c r="GAB743" s="31"/>
      <c r="GAC743" s="31"/>
      <c r="GAD743" s="31"/>
      <c r="GAE743" s="31"/>
      <c r="GAF743" s="31"/>
      <c r="GAG743" s="31"/>
      <c r="GAH743" s="31"/>
      <c r="GAI743" s="31"/>
      <c r="GAJ743" s="31"/>
      <c r="GAK743" s="31"/>
      <c r="GAL743" s="31"/>
      <c r="GAM743" s="31"/>
      <c r="GAN743" s="31"/>
      <c r="GAO743" s="31"/>
      <c r="GAP743" s="31"/>
      <c r="GAQ743" s="31"/>
      <c r="GAR743" s="31"/>
      <c r="GAS743" s="31"/>
      <c r="GAT743" s="31"/>
      <c r="GAU743" s="31"/>
      <c r="GAV743" s="31"/>
      <c r="GAW743" s="31"/>
      <c r="GAX743" s="31"/>
      <c r="GAY743" s="31"/>
      <c r="GAZ743" s="31"/>
      <c r="GBA743" s="31"/>
      <c r="GBB743" s="31"/>
      <c r="GBC743" s="31"/>
      <c r="GBD743" s="31"/>
      <c r="GBE743" s="31"/>
      <c r="GBF743" s="31"/>
      <c r="GBG743" s="31"/>
      <c r="GBH743" s="31"/>
      <c r="GBI743" s="31"/>
      <c r="GBJ743" s="31"/>
      <c r="GBK743" s="31"/>
      <c r="GBL743" s="31"/>
      <c r="GBM743" s="31"/>
      <c r="GBN743" s="31"/>
      <c r="GBO743" s="31"/>
      <c r="GBP743" s="31"/>
      <c r="GBQ743" s="31"/>
      <c r="GBR743" s="31"/>
      <c r="GBS743" s="31"/>
      <c r="GBT743" s="31"/>
      <c r="GBU743" s="31"/>
      <c r="GBV743" s="31"/>
      <c r="GBW743" s="31"/>
      <c r="GBX743" s="31"/>
      <c r="GBY743" s="31"/>
      <c r="GBZ743" s="31"/>
      <c r="GCA743" s="31"/>
      <c r="GCB743" s="31"/>
      <c r="GCC743" s="31"/>
      <c r="GCD743" s="31"/>
      <c r="GCE743" s="31"/>
      <c r="GCF743" s="31"/>
      <c r="GCG743" s="31"/>
      <c r="GCH743" s="31"/>
      <c r="GCI743" s="31"/>
      <c r="GCJ743" s="31"/>
      <c r="GCK743" s="31"/>
      <c r="GCL743" s="31"/>
      <c r="GCM743" s="31"/>
      <c r="GCN743" s="31"/>
      <c r="GCO743" s="31"/>
      <c r="GCP743" s="31"/>
      <c r="GCQ743" s="31"/>
      <c r="GCR743" s="31"/>
      <c r="GCS743" s="31"/>
      <c r="GCT743" s="31"/>
      <c r="GCU743" s="31"/>
      <c r="GCV743" s="31"/>
      <c r="GCW743" s="31"/>
      <c r="GCX743" s="31"/>
      <c r="GCY743" s="31"/>
      <c r="GCZ743" s="31"/>
      <c r="GDA743" s="31"/>
      <c r="GDB743" s="31"/>
      <c r="GDC743" s="31"/>
      <c r="GDD743" s="31"/>
      <c r="GDE743" s="31"/>
      <c r="GDF743" s="31"/>
      <c r="GDG743" s="31"/>
      <c r="GDH743" s="31"/>
      <c r="GDI743" s="31"/>
      <c r="GDJ743" s="31"/>
      <c r="GDK743" s="31"/>
      <c r="GDL743" s="31"/>
      <c r="GDM743" s="31"/>
      <c r="GDN743" s="31"/>
      <c r="GDO743" s="31"/>
      <c r="GDP743" s="31"/>
      <c r="GDQ743" s="31"/>
      <c r="GDR743" s="31"/>
      <c r="GDS743" s="31"/>
      <c r="GDT743" s="31"/>
      <c r="GDU743" s="31"/>
      <c r="GDV743" s="31"/>
      <c r="GDW743" s="31"/>
      <c r="GDX743" s="31"/>
      <c r="GDY743" s="31"/>
      <c r="GDZ743" s="31"/>
      <c r="GEA743" s="31"/>
      <c r="GEB743" s="31"/>
      <c r="GEC743" s="31"/>
      <c r="GED743" s="31"/>
      <c r="GEE743" s="31"/>
      <c r="GEF743" s="31"/>
      <c r="GEG743" s="31"/>
      <c r="GEH743" s="31"/>
      <c r="GEI743" s="31"/>
      <c r="GEJ743" s="31"/>
      <c r="GEK743" s="31"/>
      <c r="GEL743" s="31"/>
      <c r="GEM743" s="31"/>
      <c r="GEN743" s="31"/>
      <c r="GEO743" s="31"/>
      <c r="GEP743" s="31"/>
      <c r="GEQ743" s="31"/>
      <c r="GER743" s="31"/>
      <c r="GES743" s="31"/>
      <c r="GET743" s="31"/>
      <c r="GEU743" s="31"/>
      <c r="GEV743" s="31"/>
      <c r="GEW743" s="31"/>
      <c r="GEX743" s="31"/>
      <c r="GEY743" s="31"/>
      <c r="GEZ743" s="31"/>
      <c r="GFA743" s="31"/>
      <c r="GFB743" s="31"/>
      <c r="GFC743" s="31"/>
      <c r="GFD743" s="31"/>
      <c r="GFE743" s="31"/>
      <c r="GFF743" s="31"/>
      <c r="GFG743" s="31"/>
      <c r="GFH743" s="31"/>
      <c r="GFI743" s="31"/>
      <c r="GFJ743" s="31"/>
      <c r="GFK743" s="31"/>
      <c r="GFL743" s="31"/>
      <c r="GFM743" s="31"/>
      <c r="GFN743" s="31"/>
      <c r="GFO743" s="31"/>
      <c r="GFP743" s="31"/>
      <c r="GFQ743" s="31"/>
      <c r="GFR743" s="31"/>
      <c r="GFS743" s="31"/>
      <c r="GFT743" s="31"/>
      <c r="GFU743" s="31"/>
      <c r="GFV743" s="31"/>
      <c r="GFW743" s="31"/>
      <c r="GFX743" s="31"/>
      <c r="GFY743" s="31"/>
      <c r="GFZ743" s="31"/>
      <c r="GGA743" s="31"/>
      <c r="GGB743" s="31"/>
      <c r="GGC743" s="31"/>
      <c r="GGD743" s="31"/>
      <c r="GGE743" s="31"/>
      <c r="GGF743" s="31"/>
      <c r="GGG743" s="31"/>
      <c r="GGH743" s="31"/>
      <c r="GGI743" s="31"/>
      <c r="GGJ743" s="31"/>
      <c r="GGK743" s="31"/>
      <c r="GGL743" s="31"/>
      <c r="GGM743" s="31"/>
      <c r="GGN743" s="31"/>
      <c r="GGO743" s="31"/>
      <c r="GGP743" s="31"/>
      <c r="GGQ743" s="31"/>
      <c r="GGR743" s="31"/>
      <c r="GGS743" s="31"/>
      <c r="GGT743" s="31"/>
      <c r="GGU743" s="31"/>
      <c r="GGV743" s="31"/>
      <c r="GGW743" s="31"/>
      <c r="GGX743" s="31"/>
      <c r="GGY743" s="31"/>
      <c r="GGZ743" s="31"/>
      <c r="GHA743" s="31"/>
      <c r="GHB743" s="31"/>
      <c r="GHC743" s="31"/>
      <c r="GHD743" s="31"/>
      <c r="GHE743" s="31"/>
      <c r="GHF743" s="31"/>
      <c r="GHG743" s="31"/>
      <c r="GHH743" s="31"/>
      <c r="GHI743" s="31"/>
      <c r="GHJ743" s="31"/>
      <c r="GHK743" s="31"/>
      <c r="GHL743" s="31"/>
      <c r="GHM743" s="31"/>
      <c r="GHN743" s="31"/>
      <c r="GHO743" s="31"/>
      <c r="GHP743" s="31"/>
      <c r="GHQ743" s="31"/>
      <c r="GHR743" s="31"/>
      <c r="GHS743" s="31"/>
      <c r="GHT743" s="31"/>
      <c r="GHU743" s="31"/>
      <c r="GHV743" s="31"/>
      <c r="GHW743" s="31"/>
      <c r="GHX743" s="31"/>
      <c r="GHY743" s="31"/>
      <c r="GHZ743" s="31"/>
      <c r="GIA743" s="31"/>
      <c r="GIB743" s="31"/>
      <c r="GIC743" s="31"/>
      <c r="GID743" s="31"/>
      <c r="GIE743" s="31"/>
      <c r="GIF743" s="31"/>
      <c r="GIG743" s="31"/>
      <c r="GIH743" s="31"/>
      <c r="GII743" s="31"/>
      <c r="GIJ743" s="31"/>
      <c r="GIK743" s="31"/>
      <c r="GIL743" s="31"/>
      <c r="GIM743" s="31"/>
      <c r="GIN743" s="31"/>
      <c r="GIO743" s="31"/>
      <c r="GIP743" s="31"/>
      <c r="GIQ743" s="31"/>
      <c r="GIR743" s="31"/>
      <c r="GIS743" s="31"/>
      <c r="GIT743" s="31"/>
      <c r="GIU743" s="31"/>
      <c r="GIV743" s="31"/>
      <c r="GIW743" s="31"/>
      <c r="GIX743" s="31"/>
      <c r="GIY743" s="31"/>
      <c r="GIZ743" s="31"/>
      <c r="GJA743" s="31"/>
      <c r="GJB743" s="31"/>
      <c r="GJC743" s="31"/>
      <c r="GJD743" s="31"/>
      <c r="GJE743" s="31"/>
      <c r="GJF743" s="31"/>
      <c r="GJG743" s="31"/>
      <c r="GJH743" s="31"/>
      <c r="GJI743" s="31"/>
      <c r="GJJ743" s="31"/>
      <c r="GJK743" s="31"/>
      <c r="GJL743" s="31"/>
      <c r="GJM743" s="31"/>
      <c r="GJN743" s="31"/>
      <c r="GJO743" s="31"/>
      <c r="GJP743" s="31"/>
      <c r="GJQ743" s="31"/>
      <c r="GJR743" s="31"/>
      <c r="GJS743" s="31"/>
      <c r="GJT743" s="31"/>
      <c r="GJU743" s="31"/>
      <c r="GJV743" s="31"/>
      <c r="GJW743" s="31"/>
      <c r="GJX743" s="31"/>
      <c r="GJY743" s="31"/>
      <c r="GJZ743" s="31"/>
      <c r="GKA743" s="31"/>
      <c r="GKB743" s="31"/>
      <c r="GKC743" s="31"/>
      <c r="GKD743" s="31"/>
      <c r="GKE743" s="31"/>
      <c r="GKF743" s="31"/>
      <c r="GKG743" s="31"/>
      <c r="GKH743" s="31"/>
      <c r="GKI743" s="31"/>
      <c r="GKJ743" s="31"/>
      <c r="GKK743" s="31"/>
      <c r="GKL743" s="31"/>
      <c r="GKM743" s="31"/>
      <c r="GKN743" s="31"/>
      <c r="GKO743" s="31"/>
      <c r="GKP743" s="31"/>
      <c r="GKQ743" s="31"/>
      <c r="GKR743" s="31"/>
      <c r="GKS743" s="31"/>
      <c r="GKT743" s="31"/>
      <c r="GKU743" s="31"/>
      <c r="GKV743" s="31"/>
      <c r="GKW743" s="31"/>
      <c r="GKX743" s="31"/>
      <c r="GKY743" s="31"/>
      <c r="GKZ743" s="31"/>
      <c r="GLA743" s="31"/>
      <c r="GLB743" s="31"/>
      <c r="GLC743" s="31"/>
      <c r="GLD743" s="31"/>
      <c r="GLE743" s="31"/>
      <c r="GLF743" s="31"/>
      <c r="GLG743" s="31"/>
      <c r="GLH743" s="31"/>
      <c r="GLI743" s="31"/>
      <c r="GLJ743" s="31"/>
      <c r="GLK743" s="31"/>
      <c r="GLL743" s="31"/>
      <c r="GLM743" s="31"/>
      <c r="GLN743" s="31"/>
      <c r="GLO743" s="31"/>
      <c r="GLP743" s="31"/>
      <c r="GLQ743" s="31"/>
      <c r="GLR743" s="31"/>
      <c r="GLS743" s="31"/>
      <c r="GLT743" s="31"/>
      <c r="GLU743" s="31"/>
      <c r="GLV743" s="31"/>
      <c r="GLW743" s="31"/>
      <c r="GLX743" s="31"/>
      <c r="GLY743" s="31"/>
      <c r="GLZ743" s="31"/>
      <c r="GMA743" s="31"/>
      <c r="GMB743" s="31"/>
      <c r="GMC743" s="31"/>
      <c r="GMD743" s="31"/>
      <c r="GME743" s="31"/>
      <c r="GMF743" s="31"/>
      <c r="GMG743" s="31"/>
      <c r="GMH743" s="31"/>
      <c r="GMI743" s="31"/>
      <c r="GMJ743" s="31"/>
      <c r="GMK743" s="31"/>
      <c r="GML743" s="31"/>
      <c r="GMM743" s="31"/>
      <c r="GMN743" s="31"/>
      <c r="GMO743" s="31"/>
      <c r="GMP743" s="31"/>
      <c r="GMQ743" s="31"/>
      <c r="GMR743" s="31"/>
      <c r="GMS743" s="31"/>
      <c r="GMT743" s="31"/>
      <c r="GMU743" s="31"/>
      <c r="GMV743" s="31"/>
      <c r="GMW743" s="31"/>
      <c r="GMX743" s="31"/>
      <c r="GMY743" s="31"/>
      <c r="GMZ743" s="31"/>
      <c r="GNA743" s="31"/>
      <c r="GNB743" s="31"/>
      <c r="GNC743" s="31"/>
      <c r="GND743" s="31"/>
      <c r="GNE743" s="31"/>
      <c r="GNF743" s="31"/>
      <c r="GNG743" s="31"/>
      <c r="GNH743" s="31"/>
      <c r="GNI743" s="31"/>
      <c r="GNJ743" s="31"/>
      <c r="GNK743" s="31"/>
      <c r="GNL743" s="31"/>
      <c r="GNM743" s="31"/>
      <c r="GNN743" s="31"/>
      <c r="GNO743" s="31"/>
      <c r="GNP743" s="31"/>
      <c r="GNQ743" s="31"/>
      <c r="GNR743" s="31"/>
      <c r="GNS743" s="31"/>
      <c r="GNT743" s="31"/>
      <c r="GNU743" s="31"/>
      <c r="GNV743" s="31"/>
      <c r="GNW743" s="31"/>
      <c r="GNX743" s="31"/>
      <c r="GNY743" s="31"/>
      <c r="GNZ743" s="31"/>
      <c r="GOA743" s="31"/>
      <c r="GOB743" s="31"/>
      <c r="GOC743" s="31"/>
      <c r="GOD743" s="31"/>
      <c r="GOE743" s="31"/>
      <c r="GOF743" s="31"/>
      <c r="GOG743" s="31"/>
      <c r="GOH743" s="31"/>
      <c r="GOI743" s="31"/>
      <c r="GOJ743" s="31"/>
      <c r="GOK743" s="31"/>
      <c r="GOL743" s="31"/>
      <c r="GOM743" s="31"/>
      <c r="GON743" s="31"/>
      <c r="GOO743" s="31"/>
      <c r="GOP743" s="31"/>
      <c r="GOQ743" s="31"/>
      <c r="GOR743" s="31"/>
      <c r="GOS743" s="31"/>
      <c r="GOT743" s="31"/>
      <c r="GOU743" s="31"/>
      <c r="GOV743" s="31"/>
      <c r="GOW743" s="31"/>
      <c r="GOX743" s="31"/>
      <c r="GOY743" s="31"/>
      <c r="GOZ743" s="31"/>
      <c r="GPA743" s="31"/>
      <c r="GPB743" s="31"/>
      <c r="GPC743" s="31"/>
      <c r="GPD743" s="31"/>
      <c r="GPE743" s="31"/>
      <c r="GPF743" s="31"/>
      <c r="GPG743" s="31"/>
      <c r="GPH743" s="31"/>
      <c r="GPI743" s="31"/>
      <c r="GPJ743" s="31"/>
      <c r="GPK743" s="31"/>
      <c r="GPL743" s="31"/>
      <c r="GPM743" s="31"/>
      <c r="GPN743" s="31"/>
      <c r="GPO743" s="31"/>
      <c r="GPP743" s="31"/>
      <c r="GPQ743" s="31"/>
      <c r="GPR743" s="31"/>
      <c r="GPS743" s="31"/>
      <c r="GPT743" s="31"/>
      <c r="GPU743" s="31"/>
      <c r="GPV743" s="31"/>
      <c r="GPW743" s="31"/>
      <c r="GPX743" s="31"/>
      <c r="GPY743" s="31"/>
      <c r="GPZ743" s="31"/>
      <c r="GQA743" s="31"/>
      <c r="GQB743" s="31"/>
      <c r="GQC743" s="31"/>
      <c r="GQD743" s="31"/>
      <c r="GQE743" s="31"/>
      <c r="GQF743" s="31"/>
      <c r="GQG743" s="31"/>
      <c r="GQH743" s="31"/>
      <c r="GQI743" s="31"/>
      <c r="GQJ743" s="31"/>
      <c r="GQK743" s="31"/>
      <c r="GQL743" s="31"/>
      <c r="GQM743" s="31"/>
      <c r="GQN743" s="31"/>
      <c r="GQO743" s="31"/>
      <c r="GQP743" s="31"/>
      <c r="GQQ743" s="31"/>
      <c r="GQR743" s="31"/>
      <c r="GQS743" s="31"/>
      <c r="GQT743" s="31"/>
      <c r="GQU743" s="31"/>
      <c r="GQV743" s="31"/>
      <c r="GQW743" s="31"/>
      <c r="GQX743" s="31"/>
      <c r="GQY743" s="31"/>
      <c r="GQZ743" s="31"/>
      <c r="GRA743" s="31"/>
      <c r="GRB743" s="31"/>
      <c r="GRC743" s="31"/>
      <c r="GRD743" s="31"/>
      <c r="GRE743" s="31"/>
      <c r="GRF743" s="31"/>
      <c r="GRG743" s="31"/>
      <c r="GRH743" s="31"/>
      <c r="GRI743" s="31"/>
      <c r="GRJ743" s="31"/>
      <c r="GRK743" s="31"/>
      <c r="GRL743" s="31"/>
      <c r="GRM743" s="31"/>
      <c r="GRN743" s="31"/>
      <c r="GRO743" s="31"/>
      <c r="GRP743" s="31"/>
      <c r="GRQ743" s="31"/>
      <c r="GRR743" s="31"/>
      <c r="GRS743" s="31"/>
      <c r="GRT743" s="31"/>
      <c r="GRU743" s="31"/>
      <c r="GRV743" s="31"/>
      <c r="GRW743" s="31"/>
      <c r="GRX743" s="31"/>
      <c r="GRY743" s="31"/>
      <c r="GRZ743" s="31"/>
      <c r="GSA743" s="31"/>
      <c r="GSB743" s="31"/>
      <c r="GSC743" s="31"/>
      <c r="GSD743" s="31"/>
      <c r="GSE743" s="31"/>
      <c r="GSF743" s="31"/>
      <c r="GSG743" s="31"/>
      <c r="GSH743" s="31"/>
      <c r="GSI743" s="31"/>
      <c r="GSJ743" s="31"/>
      <c r="GSK743" s="31"/>
      <c r="GSL743" s="31"/>
      <c r="GSM743" s="31"/>
      <c r="GSN743" s="31"/>
      <c r="GSO743" s="31"/>
      <c r="GSP743" s="31"/>
      <c r="GSQ743" s="31"/>
      <c r="GSR743" s="31"/>
      <c r="GSS743" s="31"/>
      <c r="GST743" s="31"/>
      <c r="GSU743" s="31"/>
      <c r="GSV743" s="31"/>
      <c r="GSW743" s="31"/>
      <c r="GSX743" s="31"/>
      <c r="GSY743" s="31"/>
      <c r="GSZ743" s="31"/>
      <c r="GTA743" s="31"/>
      <c r="GTB743" s="31"/>
      <c r="GTC743" s="31"/>
      <c r="GTD743" s="31"/>
      <c r="GTE743" s="31"/>
      <c r="GTF743" s="31"/>
      <c r="GTG743" s="31"/>
      <c r="GTH743" s="31"/>
      <c r="GTI743" s="31"/>
      <c r="GTJ743" s="31"/>
      <c r="GTK743" s="31"/>
      <c r="GTL743" s="31"/>
      <c r="GTM743" s="31"/>
      <c r="GTN743" s="31"/>
      <c r="GTO743" s="31"/>
      <c r="GTP743" s="31"/>
      <c r="GTQ743" s="31"/>
      <c r="GTR743" s="31"/>
      <c r="GTS743" s="31"/>
      <c r="GTT743" s="31"/>
      <c r="GTU743" s="31"/>
      <c r="GTV743" s="31"/>
      <c r="GTW743" s="31"/>
      <c r="GTX743" s="31"/>
      <c r="GTY743" s="31"/>
      <c r="GTZ743" s="31"/>
      <c r="GUA743" s="31"/>
      <c r="GUB743" s="31"/>
      <c r="GUC743" s="31"/>
      <c r="GUD743" s="31"/>
      <c r="GUE743" s="31"/>
      <c r="GUF743" s="31"/>
      <c r="GUG743" s="31"/>
      <c r="GUH743" s="31"/>
      <c r="GUI743" s="31"/>
      <c r="GUJ743" s="31"/>
      <c r="GUK743" s="31"/>
      <c r="GUL743" s="31"/>
      <c r="GUM743" s="31"/>
      <c r="GUN743" s="31"/>
      <c r="GUO743" s="31"/>
      <c r="GUP743" s="31"/>
      <c r="GUQ743" s="31"/>
      <c r="GUR743" s="31"/>
      <c r="GUS743" s="31"/>
      <c r="GUT743" s="31"/>
      <c r="GUU743" s="31"/>
      <c r="GUV743" s="31"/>
      <c r="GUW743" s="31"/>
      <c r="GUX743" s="31"/>
      <c r="GUY743" s="31"/>
      <c r="GUZ743" s="31"/>
      <c r="GVA743" s="31"/>
      <c r="GVB743" s="31"/>
      <c r="GVC743" s="31"/>
      <c r="GVD743" s="31"/>
      <c r="GVE743" s="31"/>
      <c r="GVF743" s="31"/>
      <c r="GVG743" s="31"/>
      <c r="GVH743" s="31"/>
      <c r="GVI743" s="31"/>
      <c r="GVJ743" s="31"/>
      <c r="GVK743" s="31"/>
      <c r="GVL743" s="31"/>
      <c r="GVM743" s="31"/>
      <c r="GVN743" s="31"/>
      <c r="GVO743" s="31"/>
      <c r="GVP743" s="31"/>
      <c r="GVQ743" s="31"/>
      <c r="GVR743" s="31"/>
      <c r="GVS743" s="31"/>
      <c r="GVT743" s="31"/>
      <c r="GVU743" s="31"/>
      <c r="GVV743" s="31"/>
      <c r="GVW743" s="31"/>
      <c r="GVX743" s="31"/>
      <c r="GVY743" s="31"/>
      <c r="GVZ743" s="31"/>
      <c r="GWA743" s="31"/>
      <c r="GWB743" s="31"/>
      <c r="GWC743" s="31"/>
      <c r="GWD743" s="31"/>
      <c r="GWE743" s="31"/>
      <c r="GWF743" s="31"/>
      <c r="GWG743" s="31"/>
      <c r="GWH743" s="31"/>
      <c r="GWI743" s="31"/>
      <c r="GWJ743" s="31"/>
      <c r="GWK743" s="31"/>
      <c r="GWL743" s="31"/>
      <c r="GWM743" s="31"/>
      <c r="GWN743" s="31"/>
      <c r="GWO743" s="31"/>
      <c r="GWP743" s="31"/>
      <c r="GWQ743" s="31"/>
      <c r="GWR743" s="31"/>
      <c r="GWS743" s="31"/>
      <c r="GWT743" s="31"/>
      <c r="GWU743" s="31"/>
      <c r="GWV743" s="31"/>
      <c r="GWW743" s="31"/>
      <c r="GWX743" s="31"/>
      <c r="GWY743" s="31"/>
      <c r="GWZ743" s="31"/>
      <c r="GXA743" s="31"/>
      <c r="GXB743" s="31"/>
      <c r="GXC743" s="31"/>
      <c r="GXD743" s="31"/>
      <c r="GXE743" s="31"/>
      <c r="GXF743" s="31"/>
      <c r="GXG743" s="31"/>
      <c r="GXH743" s="31"/>
      <c r="GXI743" s="31"/>
      <c r="GXJ743" s="31"/>
      <c r="GXK743" s="31"/>
      <c r="GXL743" s="31"/>
      <c r="GXM743" s="31"/>
      <c r="GXN743" s="31"/>
      <c r="GXO743" s="31"/>
      <c r="GXP743" s="31"/>
      <c r="GXQ743" s="31"/>
      <c r="GXR743" s="31"/>
      <c r="GXS743" s="31"/>
      <c r="GXT743" s="31"/>
      <c r="GXU743" s="31"/>
      <c r="GXV743" s="31"/>
      <c r="GXW743" s="31"/>
      <c r="GXX743" s="31"/>
      <c r="GXY743" s="31"/>
      <c r="GXZ743" s="31"/>
      <c r="GYA743" s="31"/>
      <c r="GYB743" s="31"/>
      <c r="GYC743" s="31"/>
      <c r="GYD743" s="31"/>
      <c r="GYE743" s="31"/>
      <c r="GYF743" s="31"/>
      <c r="GYG743" s="31"/>
      <c r="GYH743" s="31"/>
      <c r="GYI743" s="31"/>
      <c r="GYJ743" s="31"/>
      <c r="GYK743" s="31"/>
      <c r="GYL743" s="31"/>
      <c r="GYM743" s="31"/>
      <c r="GYN743" s="31"/>
      <c r="GYO743" s="31"/>
      <c r="GYP743" s="31"/>
      <c r="GYQ743" s="31"/>
      <c r="GYR743" s="31"/>
      <c r="GYS743" s="31"/>
      <c r="GYT743" s="31"/>
      <c r="GYU743" s="31"/>
      <c r="GYV743" s="31"/>
      <c r="GYW743" s="31"/>
      <c r="GYX743" s="31"/>
      <c r="GYY743" s="31"/>
      <c r="GYZ743" s="31"/>
      <c r="GZA743" s="31"/>
      <c r="GZB743" s="31"/>
      <c r="GZC743" s="31"/>
      <c r="GZD743" s="31"/>
      <c r="GZE743" s="31"/>
      <c r="GZF743" s="31"/>
      <c r="GZG743" s="31"/>
      <c r="GZH743" s="31"/>
      <c r="GZI743" s="31"/>
      <c r="GZJ743" s="31"/>
      <c r="GZK743" s="31"/>
      <c r="GZL743" s="31"/>
      <c r="GZM743" s="31"/>
      <c r="GZN743" s="31"/>
      <c r="GZO743" s="31"/>
      <c r="GZP743" s="31"/>
      <c r="GZQ743" s="31"/>
      <c r="GZR743" s="31"/>
      <c r="GZS743" s="31"/>
      <c r="GZT743" s="31"/>
      <c r="GZU743" s="31"/>
      <c r="GZV743" s="31"/>
      <c r="GZW743" s="31"/>
      <c r="GZX743" s="31"/>
      <c r="GZY743" s="31"/>
      <c r="GZZ743" s="31"/>
      <c r="HAA743" s="31"/>
      <c r="HAB743" s="31"/>
      <c r="HAC743" s="31"/>
      <c r="HAD743" s="31"/>
      <c r="HAE743" s="31"/>
      <c r="HAF743" s="31"/>
      <c r="HAG743" s="31"/>
      <c r="HAH743" s="31"/>
      <c r="HAI743" s="31"/>
      <c r="HAJ743" s="31"/>
      <c r="HAK743" s="31"/>
      <c r="HAL743" s="31"/>
      <c r="HAM743" s="31"/>
      <c r="HAN743" s="31"/>
      <c r="HAO743" s="31"/>
      <c r="HAP743" s="31"/>
      <c r="HAQ743" s="31"/>
      <c r="HAR743" s="31"/>
      <c r="HAS743" s="31"/>
      <c r="HAT743" s="31"/>
      <c r="HAU743" s="31"/>
      <c r="HAV743" s="31"/>
      <c r="HAW743" s="31"/>
      <c r="HAX743" s="31"/>
      <c r="HAY743" s="31"/>
      <c r="HAZ743" s="31"/>
      <c r="HBA743" s="31"/>
      <c r="HBB743" s="31"/>
      <c r="HBC743" s="31"/>
      <c r="HBD743" s="31"/>
      <c r="HBE743" s="31"/>
      <c r="HBF743" s="31"/>
      <c r="HBG743" s="31"/>
      <c r="HBH743" s="31"/>
      <c r="HBI743" s="31"/>
      <c r="HBJ743" s="31"/>
      <c r="HBK743" s="31"/>
      <c r="HBL743" s="31"/>
      <c r="HBM743" s="31"/>
      <c r="HBN743" s="31"/>
      <c r="HBO743" s="31"/>
      <c r="HBP743" s="31"/>
      <c r="HBQ743" s="31"/>
      <c r="HBR743" s="31"/>
      <c r="HBS743" s="31"/>
      <c r="HBT743" s="31"/>
      <c r="HBU743" s="31"/>
      <c r="HBV743" s="31"/>
      <c r="HBW743" s="31"/>
      <c r="HBX743" s="31"/>
      <c r="HBY743" s="31"/>
      <c r="HBZ743" s="31"/>
      <c r="HCA743" s="31"/>
      <c r="HCB743" s="31"/>
      <c r="HCC743" s="31"/>
      <c r="HCD743" s="31"/>
      <c r="HCE743" s="31"/>
      <c r="HCF743" s="31"/>
      <c r="HCG743" s="31"/>
      <c r="HCH743" s="31"/>
      <c r="HCI743" s="31"/>
      <c r="HCJ743" s="31"/>
      <c r="HCK743" s="31"/>
      <c r="HCL743" s="31"/>
      <c r="HCM743" s="31"/>
      <c r="HCN743" s="31"/>
      <c r="HCO743" s="31"/>
      <c r="HCP743" s="31"/>
      <c r="HCQ743" s="31"/>
      <c r="HCR743" s="31"/>
      <c r="HCS743" s="31"/>
      <c r="HCT743" s="31"/>
      <c r="HCU743" s="31"/>
      <c r="HCV743" s="31"/>
      <c r="HCW743" s="31"/>
      <c r="HCX743" s="31"/>
      <c r="HCY743" s="31"/>
      <c r="HCZ743" s="31"/>
      <c r="HDA743" s="31"/>
      <c r="HDB743" s="31"/>
      <c r="HDC743" s="31"/>
      <c r="HDD743" s="31"/>
      <c r="HDE743" s="31"/>
      <c r="HDF743" s="31"/>
      <c r="HDG743" s="31"/>
      <c r="HDH743" s="31"/>
      <c r="HDI743" s="31"/>
      <c r="HDJ743" s="31"/>
      <c r="HDK743" s="31"/>
      <c r="HDL743" s="31"/>
      <c r="HDM743" s="31"/>
      <c r="HDN743" s="31"/>
      <c r="HDO743" s="31"/>
      <c r="HDP743" s="31"/>
      <c r="HDQ743" s="31"/>
      <c r="HDR743" s="31"/>
      <c r="HDS743" s="31"/>
      <c r="HDT743" s="31"/>
      <c r="HDU743" s="31"/>
      <c r="HDV743" s="31"/>
      <c r="HDW743" s="31"/>
      <c r="HDX743" s="31"/>
      <c r="HDY743" s="31"/>
      <c r="HDZ743" s="31"/>
      <c r="HEA743" s="31"/>
      <c r="HEB743" s="31"/>
      <c r="HEC743" s="31"/>
      <c r="HED743" s="31"/>
      <c r="HEE743" s="31"/>
      <c r="HEF743" s="31"/>
      <c r="HEG743" s="31"/>
      <c r="HEH743" s="31"/>
      <c r="HEI743" s="31"/>
      <c r="HEJ743" s="31"/>
      <c r="HEK743" s="31"/>
      <c r="HEL743" s="31"/>
      <c r="HEM743" s="31"/>
      <c r="HEN743" s="31"/>
      <c r="HEO743" s="31"/>
      <c r="HEP743" s="31"/>
      <c r="HEQ743" s="31"/>
      <c r="HER743" s="31"/>
      <c r="HES743" s="31"/>
      <c r="HET743" s="31"/>
      <c r="HEU743" s="31"/>
      <c r="HEV743" s="31"/>
      <c r="HEW743" s="31"/>
      <c r="HEX743" s="31"/>
      <c r="HEY743" s="31"/>
      <c r="HEZ743" s="31"/>
      <c r="HFA743" s="31"/>
      <c r="HFB743" s="31"/>
      <c r="HFC743" s="31"/>
      <c r="HFD743" s="31"/>
      <c r="HFE743" s="31"/>
      <c r="HFF743" s="31"/>
      <c r="HFG743" s="31"/>
      <c r="HFH743" s="31"/>
      <c r="HFI743" s="31"/>
      <c r="HFJ743" s="31"/>
      <c r="HFK743" s="31"/>
      <c r="HFL743" s="31"/>
      <c r="HFM743" s="31"/>
      <c r="HFN743" s="31"/>
      <c r="HFO743" s="31"/>
      <c r="HFP743" s="31"/>
      <c r="HFQ743" s="31"/>
      <c r="HFR743" s="31"/>
      <c r="HFS743" s="31"/>
      <c r="HFT743" s="31"/>
      <c r="HFU743" s="31"/>
      <c r="HFV743" s="31"/>
      <c r="HFW743" s="31"/>
      <c r="HFX743" s="31"/>
      <c r="HFY743" s="31"/>
      <c r="HFZ743" s="31"/>
      <c r="HGA743" s="31"/>
      <c r="HGB743" s="31"/>
      <c r="HGC743" s="31"/>
      <c r="HGD743" s="31"/>
      <c r="HGE743" s="31"/>
      <c r="HGF743" s="31"/>
      <c r="HGG743" s="31"/>
      <c r="HGH743" s="31"/>
      <c r="HGI743" s="31"/>
      <c r="HGJ743" s="31"/>
      <c r="HGK743" s="31"/>
      <c r="HGL743" s="31"/>
      <c r="HGM743" s="31"/>
      <c r="HGN743" s="31"/>
      <c r="HGO743" s="31"/>
      <c r="HGP743" s="31"/>
      <c r="HGQ743" s="31"/>
      <c r="HGR743" s="31"/>
      <c r="HGS743" s="31"/>
      <c r="HGT743" s="31"/>
      <c r="HGU743" s="31"/>
      <c r="HGV743" s="31"/>
      <c r="HGW743" s="31"/>
      <c r="HGX743" s="31"/>
      <c r="HGY743" s="31"/>
      <c r="HGZ743" s="31"/>
      <c r="HHA743" s="31"/>
      <c r="HHB743" s="31"/>
      <c r="HHC743" s="31"/>
      <c r="HHD743" s="31"/>
      <c r="HHE743" s="31"/>
      <c r="HHF743" s="31"/>
      <c r="HHG743" s="31"/>
      <c r="HHH743" s="31"/>
      <c r="HHI743" s="31"/>
      <c r="HHJ743" s="31"/>
      <c r="HHK743" s="31"/>
      <c r="HHL743" s="31"/>
      <c r="HHM743" s="31"/>
      <c r="HHN743" s="31"/>
      <c r="HHO743" s="31"/>
      <c r="HHP743" s="31"/>
      <c r="HHQ743" s="31"/>
      <c r="HHR743" s="31"/>
      <c r="HHS743" s="31"/>
      <c r="HHT743" s="31"/>
      <c r="HHU743" s="31"/>
      <c r="HHV743" s="31"/>
      <c r="HHW743" s="31"/>
      <c r="HHX743" s="31"/>
      <c r="HHY743" s="31"/>
      <c r="HHZ743" s="31"/>
      <c r="HIA743" s="31"/>
      <c r="HIB743" s="31"/>
      <c r="HIC743" s="31"/>
      <c r="HID743" s="31"/>
      <c r="HIE743" s="31"/>
      <c r="HIF743" s="31"/>
      <c r="HIG743" s="31"/>
      <c r="HIH743" s="31"/>
      <c r="HII743" s="31"/>
      <c r="HIJ743" s="31"/>
      <c r="HIK743" s="31"/>
      <c r="HIL743" s="31"/>
      <c r="HIM743" s="31"/>
      <c r="HIN743" s="31"/>
      <c r="HIO743" s="31"/>
      <c r="HIP743" s="31"/>
      <c r="HIQ743" s="31"/>
      <c r="HIR743" s="31"/>
      <c r="HIS743" s="31"/>
      <c r="HIT743" s="31"/>
      <c r="HIU743" s="31"/>
      <c r="HIV743" s="31"/>
      <c r="HIW743" s="31"/>
      <c r="HIX743" s="31"/>
      <c r="HIY743" s="31"/>
      <c r="HIZ743" s="31"/>
      <c r="HJA743" s="31"/>
      <c r="HJB743" s="31"/>
      <c r="HJC743" s="31"/>
      <c r="HJD743" s="31"/>
      <c r="HJE743" s="31"/>
      <c r="HJF743" s="31"/>
      <c r="HJG743" s="31"/>
      <c r="HJH743" s="31"/>
      <c r="HJI743" s="31"/>
      <c r="HJJ743" s="31"/>
      <c r="HJK743" s="31"/>
      <c r="HJL743" s="31"/>
      <c r="HJM743" s="31"/>
      <c r="HJN743" s="31"/>
      <c r="HJO743" s="31"/>
      <c r="HJP743" s="31"/>
      <c r="HJQ743" s="31"/>
      <c r="HJR743" s="31"/>
      <c r="HJS743" s="31"/>
      <c r="HJT743" s="31"/>
      <c r="HJU743" s="31"/>
      <c r="HJV743" s="31"/>
      <c r="HJW743" s="31"/>
      <c r="HJX743" s="31"/>
      <c r="HJY743" s="31"/>
      <c r="HJZ743" s="31"/>
      <c r="HKA743" s="31"/>
      <c r="HKB743" s="31"/>
      <c r="HKC743" s="31"/>
      <c r="HKD743" s="31"/>
      <c r="HKE743" s="31"/>
      <c r="HKF743" s="31"/>
      <c r="HKG743" s="31"/>
      <c r="HKH743" s="31"/>
      <c r="HKI743" s="31"/>
      <c r="HKJ743" s="31"/>
      <c r="HKK743" s="31"/>
      <c r="HKL743" s="31"/>
      <c r="HKM743" s="31"/>
      <c r="HKN743" s="31"/>
      <c r="HKO743" s="31"/>
      <c r="HKP743" s="31"/>
      <c r="HKQ743" s="31"/>
      <c r="HKR743" s="31"/>
      <c r="HKS743" s="31"/>
      <c r="HKT743" s="31"/>
      <c r="HKU743" s="31"/>
      <c r="HKV743" s="31"/>
      <c r="HKW743" s="31"/>
      <c r="HKX743" s="31"/>
      <c r="HKY743" s="31"/>
      <c r="HKZ743" s="31"/>
      <c r="HLA743" s="31"/>
      <c r="HLB743" s="31"/>
      <c r="HLC743" s="31"/>
      <c r="HLD743" s="31"/>
      <c r="HLE743" s="31"/>
      <c r="HLF743" s="31"/>
      <c r="HLG743" s="31"/>
      <c r="HLH743" s="31"/>
      <c r="HLI743" s="31"/>
      <c r="HLJ743" s="31"/>
      <c r="HLK743" s="31"/>
      <c r="HLL743" s="31"/>
      <c r="HLM743" s="31"/>
      <c r="HLN743" s="31"/>
      <c r="HLO743" s="31"/>
      <c r="HLP743" s="31"/>
      <c r="HLQ743" s="31"/>
      <c r="HLR743" s="31"/>
      <c r="HLS743" s="31"/>
      <c r="HLT743" s="31"/>
      <c r="HLU743" s="31"/>
      <c r="HLV743" s="31"/>
      <c r="HLW743" s="31"/>
      <c r="HLX743" s="31"/>
      <c r="HLY743" s="31"/>
      <c r="HLZ743" s="31"/>
      <c r="HMA743" s="31"/>
      <c r="HMB743" s="31"/>
      <c r="HMC743" s="31"/>
      <c r="HMD743" s="31"/>
      <c r="HME743" s="31"/>
      <c r="HMF743" s="31"/>
      <c r="HMG743" s="31"/>
      <c r="HMH743" s="31"/>
      <c r="HMI743" s="31"/>
      <c r="HMJ743" s="31"/>
      <c r="HMK743" s="31"/>
      <c r="HML743" s="31"/>
      <c r="HMM743" s="31"/>
      <c r="HMN743" s="31"/>
      <c r="HMO743" s="31"/>
      <c r="HMP743" s="31"/>
      <c r="HMQ743" s="31"/>
      <c r="HMR743" s="31"/>
      <c r="HMS743" s="31"/>
      <c r="HMT743" s="31"/>
      <c r="HMU743" s="31"/>
      <c r="HMV743" s="31"/>
      <c r="HMW743" s="31"/>
      <c r="HMX743" s="31"/>
      <c r="HMY743" s="31"/>
      <c r="HMZ743" s="31"/>
      <c r="HNA743" s="31"/>
      <c r="HNB743" s="31"/>
      <c r="HNC743" s="31"/>
      <c r="HND743" s="31"/>
      <c r="HNE743" s="31"/>
      <c r="HNF743" s="31"/>
      <c r="HNG743" s="31"/>
      <c r="HNH743" s="31"/>
      <c r="HNI743" s="31"/>
      <c r="HNJ743" s="31"/>
      <c r="HNK743" s="31"/>
      <c r="HNL743" s="31"/>
      <c r="HNM743" s="31"/>
      <c r="HNN743" s="31"/>
      <c r="HNO743" s="31"/>
      <c r="HNP743" s="31"/>
      <c r="HNQ743" s="31"/>
      <c r="HNR743" s="31"/>
      <c r="HNS743" s="31"/>
      <c r="HNT743" s="31"/>
      <c r="HNU743" s="31"/>
      <c r="HNV743" s="31"/>
      <c r="HNW743" s="31"/>
      <c r="HNX743" s="31"/>
      <c r="HNY743" s="31"/>
      <c r="HNZ743" s="31"/>
      <c r="HOA743" s="31"/>
      <c r="HOB743" s="31"/>
      <c r="HOC743" s="31"/>
      <c r="HOD743" s="31"/>
      <c r="HOE743" s="31"/>
      <c r="HOF743" s="31"/>
      <c r="HOG743" s="31"/>
      <c r="HOH743" s="31"/>
      <c r="HOI743" s="31"/>
      <c r="HOJ743" s="31"/>
      <c r="HOK743" s="31"/>
      <c r="HOL743" s="31"/>
      <c r="HOM743" s="31"/>
      <c r="HON743" s="31"/>
      <c r="HOO743" s="31"/>
      <c r="HOP743" s="31"/>
      <c r="HOQ743" s="31"/>
      <c r="HOR743" s="31"/>
      <c r="HOS743" s="31"/>
      <c r="HOT743" s="31"/>
      <c r="HOU743" s="31"/>
      <c r="HOV743" s="31"/>
      <c r="HOW743" s="31"/>
      <c r="HOX743" s="31"/>
      <c r="HOY743" s="31"/>
      <c r="HOZ743" s="31"/>
      <c r="HPA743" s="31"/>
      <c r="HPB743" s="31"/>
      <c r="HPC743" s="31"/>
      <c r="HPD743" s="31"/>
      <c r="HPE743" s="31"/>
      <c r="HPF743" s="31"/>
      <c r="HPG743" s="31"/>
      <c r="HPH743" s="31"/>
      <c r="HPI743" s="31"/>
      <c r="HPJ743" s="31"/>
      <c r="HPK743" s="31"/>
      <c r="HPL743" s="31"/>
      <c r="HPM743" s="31"/>
      <c r="HPN743" s="31"/>
      <c r="HPO743" s="31"/>
      <c r="HPP743" s="31"/>
      <c r="HPQ743" s="31"/>
      <c r="HPR743" s="31"/>
      <c r="HPS743" s="31"/>
      <c r="HPT743" s="31"/>
      <c r="HPU743" s="31"/>
      <c r="HPV743" s="31"/>
      <c r="HPW743" s="31"/>
      <c r="HPX743" s="31"/>
      <c r="HPY743" s="31"/>
      <c r="HPZ743" s="31"/>
      <c r="HQA743" s="31"/>
      <c r="HQB743" s="31"/>
      <c r="HQC743" s="31"/>
      <c r="HQD743" s="31"/>
      <c r="HQE743" s="31"/>
      <c r="HQF743" s="31"/>
      <c r="HQG743" s="31"/>
      <c r="HQH743" s="31"/>
      <c r="HQI743" s="31"/>
      <c r="HQJ743" s="31"/>
      <c r="HQK743" s="31"/>
      <c r="HQL743" s="31"/>
      <c r="HQM743" s="31"/>
      <c r="HQN743" s="31"/>
      <c r="HQO743" s="31"/>
      <c r="HQP743" s="31"/>
      <c r="HQQ743" s="31"/>
      <c r="HQR743" s="31"/>
      <c r="HQS743" s="31"/>
      <c r="HQT743" s="31"/>
      <c r="HQU743" s="31"/>
      <c r="HQV743" s="31"/>
      <c r="HQW743" s="31"/>
      <c r="HQX743" s="31"/>
      <c r="HQY743" s="31"/>
      <c r="HQZ743" s="31"/>
      <c r="HRA743" s="31"/>
      <c r="HRB743" s="31"/>
      <c r="HRC743" s="31"/>
      <c r="HRD743" s="31"/>
      <c r="HRE743" s="31"/>
      <c r="HRF743" s="31"/>
      <c r="HRG743" s="31"/>
      <c r="HRH743" s="31"/>
      <c r="HRI743" s="31"/>
      <c r="HRJ743" s="31"/>
      <c r="HRK743" s="31"/>
      <c r="HRL743" s="31"/>
      <c r="HRM743" s="31"/>
      <c r="HRN743" s="31"/>
      <c r="HRO743" s="31"/>
      <c r="HRP743" s="31"/>
      <c r="HRQ743" s="31"/>
      <c r="HRR743" s="31"/>
      <c r="HRS743" s="31"/>
      <c r="HRT743" s="31"/>
      <c r="HRU743" s="31"/>
      <c r="HRV743" s="31"/>
      <c r="HRW743" s="31"/>
      <c r="HRX743" s="31"/>
      <c r="HRY743" s="31"/>
      <c r="HRZ743" s="31"/>
      <c r="HSA743" s="31"/>
      <c r="HSB743" s="31"/>
      <c r="HSC743" s="31"/>
      <c r="HSD743" s="31"/>
      <c r="HSE743" s="31"/>
      <c r="HSF743" s="31"/>
      <c r="HSG743" s="31"/>
      <c r="HSH743" s="31"/>
      <c r="HSI743" s="31"/>
      <c r="HSJ743" s="31"/>
      <c r="HSK743" s="31"/>
      <c r="HSL743" s="31"/>
      <c r="HSM743" s="31"/>
      <c r="HSN743" s="31"/>
      <c r="HSO743" s="31"/>
      <c r="HSP743" s="31"/>
      <c r="HSQ743" s="31"/>
      <c r="HSR743" s="31"/>
      <c r="HSS743" s="31"/>
      <c r="HST743" s="31"/>
      <c r="HSU743" s="31"/>
      <c r="HSV743" s="31"/>
      <c r="HSW743" s="31"/>
      <c r="HSX743" s="31"/>
      <c r="HSY743" s="31"/>
      <c r="HSZ743" s="31"/>
      <c r="HTA743" s="31"/>
      <c r="HTB743" s="31"/>
      <c r="HTC743" s="31"/>
      <c r="HTD743" s="31"/>
      <c r="HTE743" s="31"/>
      <c r="HTF743" s="31"/>
      <c r="HTG743" s="31"/>
      <c r="HTH743" s="31"/>
      <c r="HTI743" s="31"/>
      <c r="HTJ743" s="31"/>
      <c r="HTK743" s="31"/>
      <c r="HTL743" s="31"/>
      <c r="HTM743" s="31"/>
      <c r="HTN743" s="31"/>
      <c r="HTO743" s="31"/>
      <c r="HTP743" s="31"/>
      <c r="HTQ743" s="31"/>
      <c r="HTR743" s="31"/>
      <c r="HTS743" s="31"/>
      <c r="HTT743" s="31"/>
      <c r="HTU743" s="31"/>
      <c r="HTV743" s="31"/>
      <c r="HTW743" s="31"/>
      <c r="HTX743" s="31"/>
      <c r="HTY743" s="31"/>
      <c r="HTZ743" s="31"/>
      <c r="HUA743" s="31"/>
      <c r="HUB743" s="31"/>
      <c r="HUC743" s="31"/>
      <c r="HUD743" s="31"/>
      <c r="HUE743" s="31"/>
      <c r="HUF743" s="31"/>
      <c r="HUG743" s="31"/>
      <c r="HUH743" s="31"/>
      <c r="HUI743" s="31"/>
      <c r="HUJ743" s="31"/>
      <c r="HUK743" s="31"/>
      <c r="HUL743" s="31"/>
      <c r="HUM743" s="31"/>
      <c r="HUN743" s="31"/>
      <c r="HUO743" s="31"/>
      <c r="HUP743" s="31"/>
      <c r="HUQ743" s="31"/>
      <c r="HUR743" s="31"/>
      <c r="HUS743" s="31"/>
      <c r="HUT743" s="31"/>
      <c r="HUU743" s="31"/>
      <c r="HUV743" s="31"/>
      <c r="HUW743" s="31"/>
      <c r="HUX743" s="31"/>
      <c r="HUY743" s="31"/>
      <c r="HUZ743" s="31"/>
      <c r="HVA743" s="31"/>
      <c r="HVB743" s="31"/>
      <c r="HVC743" s="31"/>
      <c r="HVD743" s="31"/>
      <c r="HVE743" s="31"/>
      <c r="HVF743" s="31"/>
      <c r="HVG743" s="31"/>
      <c r="HVH743" s="31"/>
      <c r="HVI743" s="31"/>
      <c r="HVJ743" s="31"/>
      <c r="HVK743" s="31"/>
      <c r="HVL743" s="31"/>
      <c r="HVM743" s="31"/>
      <c r="HVN743" s="31"/>
      <c r="HVO743" s="31"/>
      <c r="HVP743" s="31"/>
      <c r="HVQ743" s="31"/>
      <c r="HVR743" s="31"/>
      <c r="HVS743" s="31"/>
      <c r="HVT743" s="31"/>
      <c r="HVU743" s="31"/>
      <c r="HVV743" s="31"/>
      <c r="HVW743" s="31"/>
      <c r="HVX743" s="31"/>
      <c r="HVY743" s="31"/>
      <c r="HVZ743" s="31"/>
      <c r="HWA743" s="31"/>
      <c r="HWB743" s="31"/>
      <c r="HWC743" s="31"/>
      <c r="HWD743" s="31"/>
      <c r="HWE743" s="31"/>
      <c r="HWF743" s="31"/>
      <c r="HWG743" s="31"/>
      <c r="HWH743" s="31"/>
      <c r="HWI743" s="31"/>
      <c r="HWJ743" s="31"/>
      <c r="HWK743" s="31"/>
      <c r="HWL743" s="31"/>
      <c r="HWM743" s="31"/>
      <c r="HWN743" s="31"/>
      <c r="HWO743" s="31"/>
      <c r="HWP743" s="31"/>
      <c r="HWQ743" s="31"/>
      <c r="HWR743" s="31"/>
      <c r="HWS743" s="31"/>
      <c r="HWT743" s="31"/>
      <c r="HWU743" s="31"/>
      <c r="HWV743" s="31"/>
      <c r="HWW743" s="31"/>
      <c r="HWX743" s="31"/>
      <c r="HWY743" s="31"/>
      <c r="HWZ743" s="31"/>
      <c r="HXA743" s="31"/>
      <c r="HXB743" s="31"/>
      <c r="HXC743" s="31"/>
      <c r="HXD743" s="31"/>
      <c r="HXE743" s="31"/>
      <c r="HXF743" s="31"/>
      <c r="HXG743" s="31"/>
      <c r="HXH743" s="31"/>
      <c r="HXI743" s="31"/>
      <c r="HXJ743" s="31"/>
      <c r="HXK743" s="31"/>
      <c r="HXL743" s="31"/>
      <c r="HXM743" s="31"/>
      <c r="HXN743" s="31"/>
      <c r="HXO743" s="31"/>
      <c r="HXP743" s="31"/>
      <c r="HXQ743" s="31"/>
      <c r="HXR743" s="31"/>
      <c r="HXS743" s="31"/>
      <c r="HXT743" s="31"/>
      <c r="HXU743" s="31"/>
      <c r="HXV743" s="31"/>
      <c r="HXW743" s="31"/>
      <c r="HXX743" s="31"/>
      <c r="HXY743" s="31"/>
      <c r="HXZ743" s="31"/>
      <c r="HYA743" s="31"/>
      <c r="HYB743" s="31"/>
      <c r="HYC743" s="31"/>
      <c r="HYD743" s="31"/>
      <c r="HYE743" s="31"/>
      <c r="HYF743" s="31"/>
      <c r="HYG743" s="31"/>
      <c r="HYH743" s="31"/>
      <c r="HYI743" s="31"/>
      <c r="HYJ743" s="31"/>
      <c r="HYK743" s="31"/>
      <c r="HYL743" s="31"/>
      <c r="HYM743" s="31"/>
      <c r="HYN743" s="31"/>
      <c r="HYO743" s="31"/>
      <c r="HYP743" s="31"/>
      <c r="HYQ743" s="31"/>
      <c r="HYR743" s="31"/>
      <c r="HYS743" s="31"/>
      <c r="HYT743" s="31"/>
      <c r="HYU743" s="31"/>
      <c r="HYV743" s="31"/>
      <c r="HYW743" s="31"/>
      <c r="HYX743" s="31"/>
      <c r="HYY743" s="31"/>
      <c r="HYZ743" s="31"/>
      <c r="HZA743" s="31"/>
      <c r="HZB743" s="31"/>
      <c r="HZC743" s="31"/>
      <c r="HZD743" s="31"/>
      <c r="HZE743" s="31"/>
      <c r="HZF743" s="31"/>
      <c r="HZG743" s="31"/>
      <c r="HZH743" s="31"/>
      <c r="HZI743" s="31"/>
      <c r="HZJ743" s="31"/>
      <c r="HZK743" s="31"/>
      <c r="HZL743" s="31"/>
      <c r="HZM743" s="31"/>
      <c r="HZN743" s="31"/>
      <c r="HZO743" s="31"/>
      <c r="HZP743" s="31"/>
      <c r="HZQ743" s="31"/>
      <c r="HZR743" s="31"/>
      <c r="HZS743" s="31"/>
      <c r="HZT743" s="31"/>
      <c r="HZU743" s="31"/>
      <c r="HZV743" s="31"/>
      <c r="HZW743" s="31"/>
      <c r="HZX743" s="31"/>
      <c r="HZY743" s="31"/>
      <c r="HZZ743" s="31"/>
      <c r="IAA743" s="31"/>
      <c r="IAB743" s="31"/>
      <c r="IAC743" s="31"/>
      <c r="IAD743" s="31"/>
      <c r="IAE743" s="31"/>
      <c r="IAF743" s="31"/>
      <c r="IAG743" s="31"/>
      <c r="IAH743" s="31"/>
      <c r="IAI743" s="31"/>
      <c r="IAJ743" s="31"/>
      <c r="IAK743" s="31"/>
      <c r="IAL743" s="31"/>
      <c r="IAM743" s="31"/>
      <c r="IAN743" s="31"/>
      <c r="IAO743" s="31"/>
      <c r="IAP743" s="31"/>
      <c r="IAQ743" s="31"/>
      <c r="IAR743" s="31"/>
      <c r="IAS743" s="31"/>
      <c r="IAT743" s="31"/>
      <c r="IAU743" s="31"/>
      <c r="IAV743" s="31"/>
      <c r="IAW743" s="31"/>
      <c r="IAX743" s="31"/>
      <c r="IAY743" s="31"/>
      <c r="IAZ743" s="31"/>
      <c r="IBA743" s="31"/>
      <c r="IBB743" s="31"/>
      <c r="IBC743" s="31"/>
      <c r="IBD743" s="31"/>
      <c r="IBE743" s="31"/>
      <c r="IBF743" s="31"/>
      <c r="IBG743" s="31"/>
      <c r="IBH743" s="31"/>
      <c r="IBI743" s="31"/>
      <c r="IBJ743" s="31"/>
      <c r="IBK743" s="31"/>
      <c r="IBL743" s="31"/>
      <c r="IBM743" s="31"/>
      <c r="IBN743" s="31"/>
      <c r="IBO743" s="31"/>
      <c r="IBP743" s="31"/>
      <c r="IBQ743" s="31"/>
      <c r="IBR743" s="31"/>
      <c r="IBS743" s="31"/>
      <c r="IBT743" s="31"/>
      <c r="IBU743" s="31"/>
      <c r="IBV743" s="31"/>
      <c r="IBW743" s="31"/>
      <c r="IBX743" s="31"/>
      <c r="IBY743" s="31"/>
      <c r="IBZ743" s="31"/>
      <c r="ICA743" s="31"/>
      <c r="ICB743" s="31"/>
      <c r="ICC743" s="31"/>
      <c r="ICD743" s="31"/>
      <c r="ICE743" s="31"/>
      <c r="ICF743" s="31"/>
      <c r="ICG743" s="31"/>
      <c r="ICH743" s="31"/>
      <c r="ICI743" s="31"/>
      <c r="ICJ743" s="31"/>
      <c r="ICK743" s="31"/>
      <c r="ICL743" s="31"/>
      <c r="ICM743" s="31"/>
      <c r="ICN743" s="31"/>
      <c r="ICO743" s="31"/>
      <c r="ICP743" s="31"/>
      <c r="ICQ743" s="31"/>
      <c r="ICR743" s="31"/>
      <c r="ICS743" s="31"/>
      <c r="ICT743" s="31"/>
      <c r="ICU743" s="31"/>
      <c r="ICV743" s="31"/>
      <c r="ICW743" s="31"/>
      <c r="ICX743" s="31"/>
      <c r="ICY743" s="31"/>
      <c r="ICZ743" s="31"/>
      <c r="IDA743" s="31"/>
      <c r="IDB743" s="31"/>
      <c r="IDC743" s="31"/>
      <c r="IDD743" s="31"/>
      <c r="IDE743" s="31"/>
      <c r="IDF743" s="31"/>
      <c r="IDG743" s="31"/>
      <c r="IDH743" s="31"/>
      <c r="IDI743" s="31"/>
      <c r="IDJ743" s="31"/>
      <c r="IDK743" s="31"/>
      <c r="IDL743" s="31"/>
      <c r="IDM743" s="31"/>
      <c r="IDN743" s="31"/>
      <c r="IDO743" s="31"/>
      <c r="IDP743" s="31"/>
      <c r="IDQ743" s="31"/>
      <c r="IDR743" s="31"/>
      <c r="IDS743" s="31"/>
      <c r="IDT743" s="31"/>
      <c r="IDU743" s="31"/>
      <c r="IDV743" s="31"/>
      <c r="IDW743" s="31"/>
      <c r="IDX743" s="31"/>
      <c r="IDY743" s="31"/>
      <c r="IDZ743" s="31"/>
      <c r="IEA743" s="31"/>
      <c r="IEB743" s="31"/>
      <c r="IEC743" s="31"/>
      <c r="IED743" s="31"/>
      <c r="IEE743" s="31"/>
      <c r="IEF743" s="31"/>
      <c r="IEG743" s="31"/>
      <c r="IEH743" s="31"/>
      <c r="IEI743" s="31"/>
      <c r="IEJ743" s="31"/>
      <c r="IEK743" s="31"/>
      <c r="IEL743" s="31"/>
      <c r="IEM743" s="31"/>
      <c r="IEN743" s="31"/>
      <c r="IEO743" s="31"/>
      <c r="IEP743" s="31"/>
      <c r="IEQ743" s="31"/>
      <c r="IER743" s="31"/>
      <c r="IES743" s="31"/>
      <c r="IET743" s="31"/>
      <c r="IEU743" s="31"/>
      <c r="IEV743" s="31"/>
      <c r="IEW743" s="31"/>
      <c r="IEX743" s="31"/>
      <c r="IEY743" s="31"/>
      <c r="IEZ743" s="31"/>
      <c r="IFA743" s="31"/>
      <c r="IFB743" s="31"/>
      <c r="IFC743" s="31"/>
      <c r="IFD743" s="31"/>
      <c r="IFE743" s="31"/>
      <c r="IFF743" s="31"/>
      <c r="IFG743" s="31"/>
      <c r="IFH743" s="31"/>
      <c r="IFI743" s="31"/>
      <c r="IFJ743" s="31"/>
      <c r="IFK743" s="31"/>
      <c r="IFL743" s="31"/>
      <c r="IFM743" s="31"/>
      <c r="IFN743" s="31"/>
      <c r="IFO743" s="31"/>
      <c r="IFP743" s="31"/>
      <c r="IFQ743" s="31"/>
      <c r="IFR743" s="31"/>
      <c r="IFS743" s="31"/>
      <c r="IFT743" s="31"/>
      <c r="IFU743" s="31"/>
      <c r="IFV743" s="31"/>
      <c r="IFW743" s="31"/>
      <c r="IFX743" s="31"/>
      <c r="IFY743" s="31"/>
      <c r="IFZ743" s="31"/>
      <c r="IGA743" s="31"/>
      <c r="IGB743" s="31"/>
      <c r="IGC743" s="31"/>
      <c r="IGD743" s="31"/>
      <c r="IGE743" s="31"/>
      <c r="IGF743" s="31"/>
      <c r="IGG743" s="31"/>
      <c r="IGH743" s="31"/>
      <c r="IGI743" s="31"/>
      <c r="IGJ743" s="31"/>
      <c r="IGK743" s="31"/>
      <c r="IGL743" s="31"/>
      <c r="IGM743" s="31"/>
      <c r="IGN743" s="31"/>
      <c r="IGO743" s="31"/>
      <c r="IGP743" s="31"/>
      <c r="IGQ743" s="31"/>
      <c r="IGR743" s="31"/>
      <c r="IGS743" s="31"/>
      <c r="IGT743" s="31"/>
      <c r="IGU743" s="31"/>
      <c r="IGV743" s="31"/>
      <c r="IGW743" s="31"/>
      <c r="IGX743" s="31"/>
      <c r="IGY743" s="31"/>
      <c r="IGZ743" s="31"/>
      <c r="IHA743" s="31"/>
      <c r="IHB743" s="31"/>
      <c r="IHC743" s="31"/>
      <c r="IHD743" s="31"/>
      <c r="IHE743" s="31"/>
      <c r="IHF743" s="31"/>
      <c r="IHG743" s="31"/>
      <c r="IHH743" s="31"/>
      <c r="IHI743" s="31"/>
      <c r="IHJ743" s="31"/>
      <c r="IHK743" s="31"/>
      <c r="IHL743" s="31"/>
      <c r="IHM743" s="31"/>
      <c r="IHN743" s="31"/>
      <c r="IHO743" s="31"/>
      <c r="IHP743" s="31"/>
      <c r="IHQ743" s="31"/>
      <c r="IHR743" s="31"/>
      <c r="IHS743" s="31"/>
      <c r="IHT743" s="31"/>
      <c r="IHU743" s="31"/>
      <c r="IHV743" s="31"/>
      <c r="IHW743" s="31"/>
      <c r="IHX743" s="31"/>
      <c r="IHY743" s="31"/>
      <c r="IHZ743" s="31"/>
      <c r="IIA743" s="31"/>
      <c r="IIB743" s="31"/>
      <c r="IIC743" s="31"/>
      <c r="IID743" s="31"/>
      <c r="IIE743" s="31"/>
      <c r="IIF743" s="31"/>
      <c r="IIG743" s="31"/>
      <c r="IIH743" s="31"/>
      <c r="III743" s="31"/>
      <c r="IIJ743" s="31"/>
      <c r="IIK743" s="31"/>
      <c r="IIL743" s="31"/>
      <c r="IIM743" s="31"/>
      <c r="IIN743" s="31"/>
      <c r="IIO743" s="31"/>
      <c r="IIP743" s="31"/>
      <c r="IIQ743" s="31"/>
      <c r="IIR743" s="31"/>
      <c r="IIS743" s="31"/>
      <c r="IIT743" s="31"/>
      <c r="IIU743" s="31"/>
      <c r="IIV743" s="31"/>
      <c r="IIW743" s="31"/>
      <c r="IIX743" s="31"/>
      <c r="IIY743" s="31"/>
      <c r="IIZ743" s="31"/>
      <c r="IJA743" s="31"/>
      <c r="IJB743" s="31"/>
      <c r="IJC743" s="31"/>
      <c r="IJD743" s="31"/>
      <c r="IJE743" s="31"/>
      <c r="IJF743" s="31"/>
      <c r="IJG743" s="31"/>
      <c r="IJH743" s="31"/>
      <c r="IJI743" s="31"/>
      <c r="IJJ743" s="31"/>
      <c r="IJK743" s="31"/>
      <c r="IJL743" s="31"/>
      <c r="IJM743" s="31"/>
      <c r="IJN743" s="31"/>
      <c r="IJO743" s="31"/>
      <c r="IJP743" s="31"/>
      <c r="IJQ743" s="31"/>
      <c r="IJR743" s="31"/>
      <c r="IJS743" s="31"/>
      <c r="IJT743" s="31"/>
      <c r="IJU743" s="31"/>
      <c r="IJV743" s="31"/>
      <c r="IJW743" s="31"/>
      <c r="IJX743" s="31"/>
      <c r="IJY743" s="31"/>
      <c r="IJZ743" s="31"/>
      <c r="IKA743" s="31"/>
      <c r="IKB743" s="31"/>
      <c r="IKC743" s="31"/>
      <c r="IKD743" s="31"/>
      <c r="IKE743" s="31"/>
      <c r="IKF743" s="31"/>
      <c r="IKG743" s="31"/>
      <c r="IKH743" s="31"/>
      <c r="IKI743" s="31"/>
      <c r="IKJ743" s="31"/>
      <c r="IKK743" s="31"/>
      <c r="IKL743" s="31"/>
      <c r="IKM743" s="31"/>
      <c r="IKN743" s="31"/>
      <c r="IKO743" s="31"/>
      <c r="IKP743" s="31"/>
      <c r="IKQ743" s="31"/>
      <c r="IKR743" s="31"/>
      <c r="IKS743" s="31"/>
      <c r="IKT743" s="31"/>
      <c r="IKU743" s="31"/>
      <c r="IKV743" s="31"/>
      <c r="IKW743" s="31"/>
      <c r="IKX743" s="31"/>
      <c r="IKY743" s="31"/>
      <c r="IKZ743" s="31"/>
      <c r="ILA743" s="31"/>
      <c r="ILB743" s="31"/>
      <c r="ILC743" s="31"/>
      <c r="ILD743" s="31"/>
      <c r="ILE743" s="31"/>
      <c r="ILF743" s="31"/>
      <c r="ILG743" s="31"/>
      <c r="ILH743" s="31"/>
      <c r="ILI743" s="31"/>
      <c r="ILJ743" s="31"/>
      <c r="ILK743" s="31"/>
      <c r="ILL743" s="31"/>
      <c r="ILM743" s="31"/>
      <c r="ILN743" s="31"/>
      <c r="ILO743" s="31"/>
      <c r="ILP743" s="31"/>
      <c r="ILQ743" s="31"/>
      <c r="ILR743" s="31"/>
      <c r="ILS743" s="31"/>
      <c r="ILT743" s="31"/>
      <c r="ILU743" s="31"/>
      <c r="ILV743" s="31"/>
      <c r="ILW743" s="31"/>
      <c r="ILX743" s="31"/>
      <c r="ILY743" s="31"/>
      <c r="ILZ743" s="31"/>
      <c r="IMA743" s="31"/>
      <c r="IMB743" s="31"/>
      <c r="IMC743" s="31"/>
      <c r="IMD743" s="31"/>
      <c r="IME743" s="31"/>
      <c r="IMF743" s="31"/>
      <c r="IMG743" s="31"/>
      <c r="IMH743" s="31"/>
      <c r="IMI743" s="31"/>
      <c r="IMJ743" s="31"/>
      <c r="IMK743" s="31"/>
      <c r="IML743" s="31"/>
      <c r="IMM743" s="31"/>
      <c r="IMN743" s="31"/>
      <c r="IMO743" s="31"/>
      <c r="IMP743" s="31"/>
      <c r="IMQ743" s="31"/>
      <c r="IMR743" s="31"/>
      <c r="IMS743" s="31"/>
      <c r="IMT743" s="31"/>
      <c r="IMU743" s="31"/>
      <c r="IMV743" s="31"/>
      <c r="IMW743" s="31"/>
      <c r="IMX743" s="31"/>
      <c r="IMY743" s="31"/>
      <c r="IMZ743" s="31"/>
      <c r="INA743" s="31"/>
      <c r="INB743" s="31"/>
      <c r="INC743" s="31"/>
      <c r="IND743" s="31"/>
      <c r="INE743" s="31"/>
      <c r="INF743" s="31"/>
      <c r="ING743" s="31"/>
      <c r="INH743" s="31"/>
      <c r="INI743" s="31"/>
      <c r="INJ743" s="31"/>
      <c r="INK743" s="31"/>
      <c r="INL743" s="31"/>
      <c r="INM743" s="31"/>
      <c r="INN743" s="31"/>
      <c r="INO743" s="31"/>
      <c r="INP743" s="31"/>
      <c r="INQ743" s="31"/>
      <c r="INR743" s="31"/>
      <c r="INS743" s="31"/>
      <c r="INT743" s="31"/>
      <c r="INU743" s="31"/>
      <c r="INV743" s="31"/>
      <c r="INW743" s="31"/>
      <c r="INX743" s="31"/>
      <c r="INY743" s="31"/>
      <c r="INZ743" s="31"/>
      <c r="IOA743" s="31"/>
      <c r="IOB743" s="31"/>
      <c r="IOC743" s="31"/>
      <c r="IOD743" s="31"/>
      <c r="IOE743" s="31"/>
      <c r="IOF743" s="31"/>
      <c r="IOG743" s="31"/>
      <c r="IOH743" s="31"/>
      <c r="IOI743" s="31"/>
      <c r="IOJ743" s="31"/>
      <c r="IOK743" s="31"/>
      <c r="IOL743" s="31"/>
      <c r="IOM743" s="31"/>
      <c r="ION743" s="31"/>
      <c r="IOO743" s="31"/>
      <c r="IOP743" s="31"/>
      <c r="IOQ743" s="31"/>
      <c r="IOR743" s="31"/>
      <c r="IOS743" s="31"/>
      <c r="IOT743" s="31"/>
      <c r="IOU743" s="31"/>
      <c r="IOV743" s="31"/>
      <c r="IOW743" s="31"/>
      <c r="IOX743" s="31"/>
      <c r="IOY743" s="31"/>
      <c r="IOZ743" s="31"/>
      <c r="IPA743" s="31"/>
      <c r="IPB743" s="31"/>
      <c r="IPC743" s="31"/>
      <c r="IPD743" s="31"/>
      <c r="IPE743" s="31"/>
      <c r="IPF743" s="31"/>
      <c r="IPG743" s="31"/>
      <c r="IPH743" s="31"/>
      <c r="IPI743" s="31"/>
      <c r="IPJ743" s="31"/>
      <c r="IPK743" s="31"/>
      <c r="IPL743" s="31"/>
      <c r="IPM743" s="31"/>
      <c r="IPN743" s="31"/>
      <c r="IPO743" s="31"/>
      <c r="IPP743" s="31"/>
      <c r="IPQ743" s="31"/>
      <c r="IPR743" s="31"/>
      <c r="IPS743" s="31"/>
      <c r="IPT743" s="31"/>
      <c r="IPU743" s="31"/>
      <c r="IPV743" s="31"/>
      <c r="IPW743" s="31"/>
      <c r="IPX743" s="31"/>
      <c r="IPY743" s="31"/>
      <c r="IPZ743" s="31"/>
      <c r="IQA743" s="31"/>
      <c r="IQB743" s="31"/>
      <c r="IQC743" s="31"/>
      <c r="IQD743" s="31"/>
      <c r="IQE743" s="31"/>
      <c r="IQF743" s="31"/>
      <c r="IQG743" s="31"/>
      <c r="IQH743" s="31"/>
      <c r="IQI743" s="31"/>
      <c r="IQJ743" s="31"/>
      <c r="IQK743" s="31"/>
      <c r="IQL743" s="31"/>
      <c r="IQM743" s="31"/>
      <c r="IQN743" s="31"/>
      <c r="IQO743" s="31"/>
      <c r="IQP743" s="31"/>
      <c r="IQQ743" s="31"/>
      <c r="IQR743" s="31"/>
      <c r="IQS743" s="31"/>
      <c r="IQT743" s="31"/>
      <c r="IQU743" s="31"/>
      <c r="IQV743" s="31"/>
      <c r="IQW743" s="31"/>
      <c r="IQX743" s="31"/>
      <c r="IQY743" s="31"/>
      <c r="IQZ743" s="31"/>
      <c r="IRA743" s="31"/>
      <c r="IRB743" s="31"/>
      <c r="IRC743" s="31"/>
      <c r="IRD743" s="31"/>
      <c r="IRE743" s="31"/>
      <c r="IRF743" s="31"/>
      <c r="IRG743" s="31"/>
      <c r="IRH743" s="31"/>
      <c r="IRI743" s="31"/>
      <c r="IRJ743" s="31"/>
      <c r="IRK743" s="31"/>
      <c r="IRL743" s="31"/>
      <c r="IRM743" s="31"/>
      <c r="IRN743" s="31"/>
      <c r="IRO743" s="31"/>
      <c r="IRP743" s="31"/>
      <c r="IRQ743" s="31"/>
      <c r="IRR743" s="31"/>
      <c r="IRS743" s="31"/>
      <c r="IRT743" s="31"/>
      <c r="IRU743" s="31"/>
      <c r="IRV743" s="31"/>
      <c r="IRW743" s="31"/>
      <c r="IRX743" s="31"/>
      <c r="IRY743" s="31"/>
      <c r="IRZ743" s="31"/>
      <c r="ISA743" s="31"/>
      <c r="ISB743" s="31"/>
      <c r="ISC743" s="31"/>
      <c r="ISD743" s="31"/>
      <c r="ISE743" s="31"/>
      <c r="ISF743" s="31"/>
      <c r="ISG743" s="31"/>
      <c r="ISH743" s="31"/>
      <c r="ISI743" s="31"/>
      <c r="ISJ743" s="31"/>
      <c r="ISK743" s="31"/>
      <c r="ISL743" s="31"/>
      <c r="ISM743" s="31"/>
      <c r="ISN743" s="31"/>
      <c r="ISO743" s="31"/>
      <c r="ISP743" s="31"/>
      <c r="ISQ743" s="31"/>
      <c r="ISR743" s="31"/>
      <c r="ISS743" s="31"/>
      <c r="IST743" s="31"/>
      <c r="ISU743" s="31"/>
      <c r="ISV743" s="31"/>
      <c r="ISW743" s="31"/>
      <c r="ISX743" s="31"/>
      <c r="ISY743" s="31"/>
      <c r="ISZ743" s="31"/>
      <c r="ITA743" s="31"/>
      <c r="ITB743" s="31"/>
      <c r="ITC743" s="31"/>
      <c r="ITD743" s="31"/>
      <c r="ITE743" s="31"/>
      <c r="ITF743" s="31"/>
      <c r="ITG743" s="31"/>
      <c r="ITH743" s="31"/>
      <c r="ITI743" s="31"/>
      <c r="ITJ743" s="31"/>
      <c r="ITK743" s="31"/>
      <c r="ITL743" s="31"/>
      <c r="ITM743" s="31"/>
      <c r="ITN743" s="31"/>
      <c r="ITO743" s="31"/>
      <c r="ITP743" s="31"/>
      <c r="ITQ743" s="31"/>
      <c r="ITR743" s="31"/>
      <c r="ITS743" s="31"/>
      <c r="ITT743" s="31"/>
      <c r="ITU743" s="31"/>
      <c r="ITV743" s="31"/>
      <c r="ITW743" s="31"/>
      <c r="ITX743" s="31"/>
      <c r="ITY743" s="31"/>
      <c r="ITZ743" s="31"/>
      <c r="IUA743" s="31"/>
      <c r="IUB743" s="31"/>
      <c r="IUC743" s="31"/>
      <c r="IUD743" s="31"/>
      <c r="IUE743" s="31"/>
      <c r="IUF743" s="31"/>
      <c r="IUG743" s="31"/>
      <c r="IUH743" s="31"/>
      <c r="IUI743" s="31"/>
      <c r="IUJ743" s="31"/>
      <c r="IUK743" s="31"/>
      <c r="IUL743" s="31"/>
      <c r="IUM743" s="31"/>
      <c r="IUN743" s="31"/>
      <c r="IUO743" s="31"/>
      <c r="IUP743" s="31"/>
      <c r="IUQ743" s="31"/>
      <c r="IUR743" s="31"/>
      <c r="IUS743" s="31"/>
      <c r="IUT743" s="31"/>
      <c r="IUU743" s="31"/>
      <c r="IUV743" s="31"/>
      <c r="IUW743" s="31"/>
      <c r="IUX743" s="31"/>
      <c r="IUY743" s="31"/>
      <c r="IUZ743" s="31"/>
      <c r="IVA743" s="31"/>
      <c r="IVB743" s="31"/>
      <c r="IVC743" s="31"/>
      <c r="IVD743" s="31"/>
      <c r="IVE743" s="31"/>
      <c r="IVF743" s="31"/>
      <c r="IVG743" s="31"/>
      <c r="IVH743" s="31"/>
      <c r="IVI743" s="31"/>
      <c r="IVJ743" s="31"/>
      <c r="IVK743" s="31"/>
      <c r="IVL743" s="31"/>
      <c r="IVM743" s="31"/>
      <c r="IVN743" s="31"/>
      <c r="IVO743" s="31"/>
      <c r="IVP743" s="31"/>
      <c r="IVQ743" s="31"/>
      <c r="IVR743" s="31"/>
      <c r="IVS743" s="31"/>
      <c r="IVT743" s="31"/>
      <c r="IVU743" s="31"/>
      <c r="IVV743" s="31"/>
      <c r="IVW743" s="31"/>
      <c r="IVX743" s="31"/>
      <c r="IVY743" s="31"/>
      <c r="IVZ743" s="31"/>
      <c r="IWA743" s="31"/>
      <c r="IWB743" s="31"/>
      <c r="IWC743" s="31"/>
      <c r="IWD743" s="31"/>
      <c r="IWE743" s="31"/>
      <c r="IWF743" s="31"/>
      <c r="IWG743" s="31"/>
      <c r="IWH743" s="31"/>
      <c r="IWI743" s="31"/>
      <c r="IWJ743" s="31"/>
      <c r="IWK743" s="31"/>
      <c r="IWL743" s="31"/>
      <c r="IWM743" s="31"/>
      <c r="IWN743" s="31"/>
      <c r="IWO743" s="31"/>
      <c r="IWP743" s="31"/>
      <c r="IWQ743" s="31"/>
      <c r="IWR743" s="31"/>
      <c r="IWS743" s="31"/>
      <c r="IWT743" s="31"/>
      <c r="IWU743" s="31"/>
      <c r="IWV743" s="31"/>
      <c r="IWW743" s="31"/>
      <c r="IWX743" s="31"/>
      <c r="IWY743" s="31"/>
      <c r="IWZ743" s="31"/>
      <c r="IXA743" s="31"/>
      <c r="IXB743" s="31"/>
      <c r="IXC743" s="31"/>
      <c r="IXD743" s="31"/>
      <c r="IXE743" s="31"/>
      <c r="IXF743" s="31"/>
      <c r="IXG743" s="31"/>
      <c r="IXH743" s="31"/>
      <c r="IXI743" s="31"/>
      <c r="IXJ743" s="31"/>
      <c r="IXK743" s="31"/>
      <c r="IXL743" s="31"/>
      <c r="IXM743" s="31"/>
      <c r="IXN743" s="31"/>
      <c r="IXO743" s="31"/>
      <c r="IXP743" s="31"/>
      <c r="IXQ743" s="31"/>
      <c r="IXR743" s="31"/>
      <c r="IXS743" s="31"/>
      <c r="IXT743" s="31"/>
      <c r="IXU743" s="31"/>
      <c r="IXV743" s="31"/>
      <c r="IXW743" s="31"/>
      <c r="IXX743" s="31"/>
      <c r="IXY743" s="31"/>
      <c r="IXZ743" s="31"/>
      <c r="IYA743" s="31"/>
      <c r="IYB743" s="31"/>
      <c r="IYC743" s="31"/>
      <c r="IYD743" s="31"/>
      <c r="IYE743" s="31"/>
      <c r="IYF743" s="31"/>
      <c r="IYG743" s="31"/>
      <c r="IYH743" s="31"/>
      <c r="IYI743" s="31"/>
      <c r="IYJ743" s="31"/>
      <c r="IYK743" s="31"/>
      <c r="IYL743" s="31"/>
      <c r="IYM743" s="31"/>
      <c r="IYN743" s="31"/>
      <c r="IYO743" s="31"/>
      <c r="IYP743" s="31"/>
      <c r="IYQ743" s="31"/>
      <c r="IYR743" s="31"/>
      <c r="IYS743" s="31"/>
      <c r="IYT743" s="31"/>
      <c r="IYU743" s="31"/>
      <c r="IYV743" s="31"/>
      <c r="IYW743" s="31"/>
      <c r="IYX743" s="31"/>
      <c r="IYY743" s="31"/>
      <c r="IYZ743" s="31"/>
      <c r="IZA743" s="31"/>
      <c r="IZB743" s="31"/>
      <c r="IZC743" s="31"/>
      <c r="IZD743" s="31"/>
      <c r="IZE743" s="31"/>
      <c r="IZF743" s="31"/>
      <c r="IZG743" s="31"/>
      <c r="IZH743" s="31"/>
      <c r="IZI743" s="31"/>
      <c r="IZJ743" s="31"/>
      <c r="IZK743" s="31"/>
      <c r="IZL743" s="31"/>
      <c r="IZM743" s="31"/>
      <c r="IZN743" s="31"/>
      <c r="IZO743" s="31"/>
      <c r="IZP743" s="31"/>
      <c r="IZQ743" s="31"/>
      <c r="IZR743" s="31"/>
      <c r="IZS743" s="31"/>
      <c r="IZT743" s="31"/>
      <c r="IZU743" s="31"/>
      <c r="IZV743" s="31"/>
      <c r="IZW743" s="31"/>
      <c r="IZX743" s="31"/>
      <c r="IZY743" s="31"/>
      <c r="IZZ743" s="31"/>
      <c r="JAA743" s="31"/>
      <c r="JAB743" s="31"/>
      <c r="JAC743" s="31"/>
      <c r="JAD743" s="31"/>
      <c r="JAE743" s="31"/>
      <c r="JAF743" s="31"/>
      <c r="JAG743" s="31"/>
      <c r="JAH743" s="31"/>
      <c r="JAI743" s="31"/>
      <c r="JAJ743" s="31"/>
      <c r="JAK743" s="31"/>
      <c r="JAL743" s="31"/>
      <c r="JAM743" s="31"/>
      <c r="JAN743" s="31"/>
      <c r="JAO743" s="31"/>
      <c r="JAP743" s="31"/>
      <c r="JAQ743" s="31"/>
      <c r="JAR743" s="31"/>
      <c r="JAS743" s="31"/>
      <c r="JAT743" s="31"/>
      <c r="JAU743" s="31"/>
      <c r="JAV743" s="31"/>
      <c r="JAW743" s="31"/>
      <c r="JAX743" s="31"/>
      <c r="JAY743" s="31"/>
      <c r="JAZ743" s="31"/>
      <c r="JBA743" s="31"/>
      <c r="JBB743" s="31"/>
      <c r="JBC743" s="31"/>
      <c r="JBD743" s="31"/>
      <c r="JBE743" s="31"/>
      <c r="JBF743" s="31"/>
      <c r="JBG743" s="31"/>
      <c r="JBH743" s="31"/>
      <c r="JBI743" s="31"/>
      <c r="JBJ743" s="31"/>
      <c r="JBK743" s="31"/>
      <c r="JBL743" s="31"/>
      <c r="JBM743" s="31"/>
      <c r="JBN743" s="31"/>
      <c r="JBO743" s="31"/>
      <c r="JBP743" s="31"/>
      <c r="JBQ743" s="31"/>
      <c r="JBR743" s="31"/>
      <c r="JBS743" s="31"/>
      <c r="JBT743" s="31"/>
      <c r="JBU743" s="31"/>
      <c r="JBV743" s="31"/>
      <c r="JBW743" s="31"/>
      <c r="JBX743" s="31"/>
      <c r="JBY743" s="31"/>
      <c r="JBZ743" s="31"/>
      <c r="JCA743" s="31"/>
      <c r="JCB743" s="31"/>
      <c r="JCC743" s="31"/>
      <c r="JCD743" s="31"/>
      <c r="JCE743" s="31"/>
      <c r="JCF743" s="31"/>
      <c r="JCG743" s="31"/>
      <c r="JCH743" s="31"/>
      <c r="JCI743" s="31"/>
      <c r="JCJ743" s="31"/>
      <c r="JCK743" s="31"/>
      <c r="JCL743" s="31"/>
      <c r="JCM743" s="31"/>
      <c r="JCN743" s="31"/>
      <c r="JCO743" s="31"/>
      <c r="JCP743" s="31"/>
      <c r="JCQ743" s="31"/>
      <c r="JCR743" s="31"/>
      <c r="JCS743" s="31"/>
      <c r="JCT743" s="31"/>
      <c r="JCU743" s="31"/>
      <c r="JCV743" s="31"/>
      <c r="JCW743" s="31"/>
      <c r="JCX743" s="31"/>
      <c r="JCY743" s="31"/>
      <c r="JCZ743" s="31"/>
      <c r="JDA743" s="31"/>
      <c r="JDB743" s="31"/>
      <c r="JDC743" s="31"/>
      <c r="JDD743" s="31"/>
      <c r="JDE743" s="31"/>
      <c r="JDF743" s="31"/>
      <c r="JDG743" s="31"/>
      <c r="JDH743" s="31"/>
      <c r="JDI743" s="31"/>
      <c r="JDJ743" s="31"/>
      <c r="JDK743" s="31"/>
      <c r="JDL743" s="31"/>
      <c r="JDM743" s="31"/>
      <c r="JDN743" s="31"/>
      <c r="JDO743" s="31"/>
      <c r="JDP743" s="31"/>
      <c r="JDQ743" s="31"/>
      <c r="JDR743" s="31"/>
      <c r="JDS743" s="31"/>
      <c r="JDT743" s="31"/>
      <c r="JDU743" s="31"/>
      <c r="JDV743" s="31"/>
      <c r="JDW743" s="31"/>
      <c r="JDX743" s="31"/>
      <c r="JDY743" s="31"/>
      <c r="JDZ743" s="31"/>
      <c r="JEA743" s="31"/>
      <c r="JEB743" s="31"/>
      <c r="JEC743" s="31"/>
      <c r="JED743" s="31"/>
      <c r="JEE743" s="31"/>
      <c r="JEF743" s="31"/>
      <c r="JEG743" s="31"/>
      <c r="JEH743" s="31"/>
      <c r="JEI743" s="31"/>
      <c r="JEJ743" s="31"/>
      <c r="JEK743" s="31"/>
      <c r="JEL743" s="31"/>
      <c r="JEM743" s="31"/>
      <c r="JEN743" s="31"/>
      <c r="JEO743" s="31"/>
      <c r="JEP743" s="31"/>
      <c r="JEQ743" s="31"/>
      <c r="JER743" s="31"/>
      <c r="JES743" s="31"/>
      <c r="JET743" s="31"/>
      <c r="JEU743" s="31"/>
      <c r="JEV743" s="31"/>
      <c r="JEW743" s="31"/>
      <c r="JEX743" s="31"/>
      <c r="JEY743" s="31"/>
      <c r="JEZ743" s="31"/>
      <c r="JFA743" s="31"/>
      <c r="JFB743" s="31"/>
      <c r="JFC743" s="31"/>
      <c r="JFD743" s="31"/>
      <c r="JFE743" s="31"/>
      <c r="JFF743" s="31"/>
      <c r="JFG743" s="31"/>
      <c r="JFH743" s="31"/>
      <c r="JFI743" s="31"/>
      <c r="JFJ743" s="31"/>
      <c r="JFK743" s="31"/>
      <c r="JFL743" s="31"/>
      <c r="JFM743" s="31"/>
      <c r="JFN743" s="31"/>
      <c r="JFO743" s="31"/>
      <c r="JFP743" s="31"/>
      <c r="JFQ743" s="31"/>
      <c r="JFR743" s="31"/>
      <c r="JFS743" s="31"/>
      <c r="JFT743" s="31"/>
      <c r="JFU743" s="31"/>
      <c r="JFV743" s="31"/>
      <c r="JFW743" s="31"/>
      <c r="JFX743" s="31"/>
      <c r="JFY743" s="31"/>
      <c r="JFZ743" s="31"/>
      <c r="JGA743" s="31"/>
      <c r="JGB743" s="31"/>
      <c r="JGC743" s="31"/>
      <c r="JGD743" s="31"/>
      <c r="JGE743" s="31"/>
      <c r="JGF743" s="31"/>
      <c r="JGG743" s="31"/>
      <c r="JGH743" s="31"/>
      <c r="JGI743" s="31"/>
      <c r="JGJ743" s="31"/>
      <c r="JGK743" s="31"/>
      <c r="JGL743" s="31"/>
      <c r="JGM743" s="31"/>
      <c r="JGN743" s="31"/>
      <c r="JGO743" s="31"/>
      <c r="JGP743" s="31"/>
      <c r="JGQ743" s="31"/>
      <c r="JGR743" s="31"/>
      <c r="JGS743" s="31"/>
      <c r="JGT743" s="31"/>
      <c r="JGU743" s="31"/>
      <c r="JGV743" s="31"/>
      <c r="JGW743" s="31"/>
      <c r="JGX743" s="31"/>
      <c r="JGY743" s="31"/>
      <c r="JGZ743" s="31"/>
      <c r="JHA743" s="31"/>
      <c r="JHB743" s="31"/>
      <c r="JHC743" s="31"/>
      <c r="JHD743" s="31"/>
      <c r="JHE743" s="31"/>
      <c r="JHF743" s="31"/>
      <c r="JHG743" s="31"/>
      <c r="JHH743" s="31"/>
      <c r="JHI743" s="31"/>
      <c r="JHJ743" s="31"/>
      <c r="JHK743" s="31"/>
      <c r="JHL743" s="31"/>
      <c r="JHM743" s="31"/>
      <c r="JHN743" s="31"/>
      <c r="JHO743" s="31"/>
      <c r="JHP743" s="31"/>
      <c r="JHQ743" s="31"/>
      <c r="JHR743" s="31"/>
      <c r="JHS743" s="31"/>
      <c r="JHT743" s="31"/>
      <c r="JHU743" s="31"/>
      <c r="JHV743" s="31"/>
      <c r="JHW743" s="31"/>
      <c r="JHX743" s="31"/>
      <c r="JHY743" s="31"/>
      <c r="JHZ743" s="31"/>
      <c r="JIA743" s="31"/>
      <c r="JIB743" s="31"/>
      <c r="JIC743" s="31"/>
      <c r="JID743" s="31"/>
      <c r="JIE743" s="31"/>
      <c r="JIF743" s="31"/>
      <c r="JIG743" s="31"/>
      <c r="JIH743" s="31"/>
      <c r="JII743" s="31"/>
      <c r="JIJ743" s="31"/>
      <c r="JIK743" s="31"/>
      <c r="JIL743" s="31"/>
      <c r="JIM743" s="31"/>
      <c r="JIN743" s="31"/>
      <c r="JIO743" s="31"/>
      <c r="JIP743" s="31"/>
      <c r="JIQ743" s="31"/>
      <c r="JIR743" s="31"/>
      <c r="JIS743" s="31"/>
      <c r="JIT743" s="31"/>
      <c r="JIU743" s="31"/>
      <c r="JIV743" s="31"/>
      <c r="JIW743" s="31"/>
      <c r="JIX743" s="31"/>
      <c r="JIY743" s="31"/>
      <c r="JIZ743" s="31"/>
      <c r="JJA743" s="31"/>
      <c r="JJB743" s="31"/>
      <c r="JJC743" s="31"/>
      <c r="JJD743" s="31"/>
      <c r="JJE743" s="31"/>
      <c r="JJF743" s="31"/>
      <c r="JJG743" s="31"/>
      <c r="JJH743" s="31"/>
      <c r="JJI743" s="31"/>
      <c r="JJJ743" s="31"/>
      <c r="JJK743" s="31"/>
      <c r="JJL743" s="31"/>
      <c r="JJM743" s="31"/>
      <c r="JJN743" s="31"/>
      <c r="JJO743" s="31"/>
      <c r="JJP743" s="31"/>
      <c r="JJQ743" s="31"/>
      <c r="JJR743" s="31"/>
      <c r="JJS743" s="31"/>
      <c r="JJT743" s="31"/>
      <c r="JJU743" s="31"/>
      <c r="JJV743" s="31"/>
      <c r="JJW743" s="31"/>
      <c r="JJX743" s="31"/>
      <c r="JJY743" s="31"/>
      <c r="JJZ743" s="31"/>
      <c r="JKA743" s="31"/>
      <c r="JKB743" s="31"/>
      <c r="JKC743" s="31"/>
      <c r="JKD743" s="31"/>
      <c r="JKE743" s="31"/>
      <c r="JKF743" s="31"/>
      <c r="JKG743" s="31"/>
      <c r="JKH743" s="31"/>
      <c r="JKI743" s="31"/>
      <c r="JKJ743" s="31"/>
      <c r="JKK743" s="31"/>
      <c r="JKL743" s="31"/>
      <c r="JKM743" s="31"/>
      <c r="JKN743" s="31"/>
      <c r="JKO743" s="31"/>
      <c r="JKP743" s="31"/>
      <c r="JKQ743" s="31"/>
      <c r="JKR743" s="31"/>
      <c r="JKS743" s="31"/>
      <c r="JKT743" s="31"/>
      <c r="JKU743" s="31"/>
      <c r="JKV743" s="31"/>
      <c r="JKW743" s="31"/>
      <c r="JKX743" s="31"/>
      <c r="JKY743" s="31"/>
      <c r="JKZ743" s="31"/>
      <c r="JLA743" s="31"/>
      <c r="JLB743" s="31"/>
      <c r="JLC743" s="31"/>
      <c r="JLD743" s="31"/>
      <c r="JLE743" s="31"/>
      <c r="JLF743" s="31"/>
      <c r="JLG743" s="31"/>
      <c r="JLH743" s="31"/>
      <c r="JLI743" s="31"/>
      <c r="JLJ743" s="31"/>
      <c r="JLK743" s="31"/>
      <c r="JLL743" s="31"/>
      <c r="JLM743" s="31"/>
      <c r="JLN743" s="31"/>
      <c r="JLO743" s="31"/>
      <c r="JLP743" s="31"/>
      <c r="JLQ743" s="31"/>
      <c r="JLR743" s="31"/>
      <c r="JLS743" s="31"/>
      <c r="JLT743" s="31"/>
      <c r="JLU743" s="31"/>
      <c r="JLV743" s="31"/>
      <c r="JLW743" s="31"/>
      <c r="JLX743" s="31"/>
      <c r="JLY743" s="31"/>
      <c r="JLZ743" s="31"/>
      <c r="JMA743" s="31"/>
      <c r="JMB743" s="31"/>
      <c r="JMC743" s="31"/>
      <c r="JMD743" s="31"/>
      <c r="JME743" s="31"/>
      <c r="JMF743" s="31"/>
      <c r="JMG743" s="31"/>
      <c r="JMH743" s="31"/>
      <c r="JMI743" s="31"/>
      <c r="JMJ743" s="31"/>
      <c r="JMK743" s="31"/>
      <c r="JML743" s="31"/>
      <c r="JMM743" s="31"/>
      <c r="JMN743" s="31"/>
      <c r="JMO743" s="31"/>
      <c r="JMP743" s="31"/>
      <c r="JMQ743" s="31"/>
      <c r="JMR743" s="31"/>
      <c r="JMS743" s="31"/>
      <c r="JMT743" s="31"/>
      <c r="JMU743" s="31"/>
      <c r="JMV743" s="31"/>
      <c r="JMW743" s="31"/>
      <c r="JMX743" s="31"/>
      <c r="JMY743" s="31"/>
      <c r="JMZ743" s="31"/>
      <c r="JNA743" s="31"/>
      <c r="JNB743" s="31"/>
      <c r="JNC743" s="31"/>
      <c r="JND743" s="31"/>
      <c r="JNE743" s="31"/>
      <c r="JNF743" s="31"/>
      <c r="JNG743" s="31"/>
      <c r="JNH743" s="31"/>
      <c r="JNI743" s="31"/>
      <c r="JNJ743" s="31"/>
      <c r="JNK743" s="31"/>
      <c r="JNL743" s="31"/>
      <c r="JNM743" s="31"/>
      <c r="JNN743" s="31"/>
      <c r="JNO743" s="31"/>
      <c r="JNP743" s="31"/>
      <c r="JNQ743" s="31"/>
      <c r="JNR743" s="31"/>
      <c r="JNS743" s="31"/>
      <c r="JNT743" s="31"/>
      <c r="JNU743" s="31"/>
      <c r="JNV743" s="31"/>
      <c r="JNW743" s="31"/>
      <c r="JNX743" s="31"/>
      <c r="JNY743" s="31"/>
      <c r="JNZ743" s="31"/>
      <c r="JOA743" s="31"/>
      <c r="JOB743" s="31"/>
      <c r="JOC743" s="31"/>
      <c r="JOD743" s="31"/>
      <c r="JOE743" s="31"/>
      <c r="JOF743" s="31"/>
      <c r="JOG743" s="31"/>
      <c r="JOH743" s="31"/>
      <c r="JOI743" s="31"/>
      <c r="JOJ743" s="31"/>
      <c r="JOK743" s="31"/>
      <c r="JOL743" s="31"/>
      <c r="JOM743" s="31"/>
      <c r="JON743" s="31"/>
      <c r="JOO743" s="31"/>
      <c r="JOP743" s="31"/>
      <c r="JOQ743" s="31"/>
      <c r="JOR743" s="31"/>
      <c r="JOS743" s="31"/>
      <c r="JOT743" s="31"/>
      <c r="JOU743" s="31"/>
      <c r="JOV743" s="31"/>
      <c r="JOW743" s="31"/>
      <c r="JOX743" s="31"/>
      <c r="JOY743" s="31"/>
      <c r="JOZ743" s="31"/>
      <c r="JPA743" s="31"/>
      <c r="JPB743" s="31"/>
      <c r="JPC743" s="31"/>
      <c r="JPD743" s="31"/>
      <c r="JPE743" s="31"/>
      <c r="JPF743" s="31"/>
      <c r="JPG743" s="31"/>
      <c r="JPH743" s="31"/>
      <c r="JPI743" s="31"/>
      <c r="JPJ743" s="31"/>
      <c r="JPK743" s="31"/>
      <c r="JPL743" s="31"/>
      <c r="JPM743" s="31"/>
      <c r="JPN743" s="31"/>
      <c r="JPO743" s="31"/>
      <c r="JPP743" s="31"/>
      <c r="JPQ743" s="31"/>
      <c r="JPR743" s="31"/>
      <c r="JPS743" s="31"/>
      <c r="JPT743" s="31"/>
      <c r="JPU743" s="31"/>
      <c r="JPV743" s="31"/>
      <c r="JPW743" s="31"/>
      <c r="JPX743" s="31"/>
      <c r="JPY743" s="31"/>
      <c r="JPZ743" s="31"/>
      <c r="JQA743" s="31"/>
      <c r="JQB743" s="31"/>
      <c r="JQC743" s="31"/>
      <c r="JQD743" s="31"/>
      <c r="JQE743" s="31"/>
      <c r="JQF743" s="31"/>
      <c r="JQG743" s="31"/>
      <c r="JQH743" s="31"/>
      <c r="JQI743" s="31"/>
      <c r="JQJ743" s="31"/>
      <c r="JQK743" s="31"/>
      <c r="JQL743" s="31"/>
      <c r="JQM743" s="31"/>
      <c r="JQN743" s="31"/>
      <c r="JQO743" s="31"/>
      <c r="JQP743" s="31"/>
      <c r="JQQ743" s="31"/>
      <c r="JQR743" s="31"/>
      <c r="JQS743" s="31"/>
      <c r="JQT743" s="31"/>
      <c r="JQU743" s="31"/>
      <c r="JQV743" s="31"/>
      <c r="JQW743" s="31"/>
      <c r="JQX743" s="31"/>
      <c r="JQY743" s="31"/>
      <c r="JQZ743" s="31"/>
      <c r="JRA743" s="31"/>
      <c r="JRB743" s="31"/>
      <c r="JRC743" s="31"/>
      <c r="JRD743" s="31"/>
      <c r="JRE743" s="31"/>
      <c r="JRF743" s="31"/>
      <c r="JRG743" s="31"/>
      <c r="JRH743" s="31"/>
      <c r="JRI743" s="31"/>
      <c r="JRJ743" s="31"/>
      <c r="JRK743" s="31"/>
      <c r="JRL743" s="31"/>
      <c r="JRM743" s="31"/>
      <c r="JRN743" s="31"/>
      <c r="JRO743" s="31"/>
      <c r="JRP743" s="31"/>
      <c r="JRQ743" s="31"/>
      <c r="JRR743" s="31"/>
      <c r="JRS743" s="31"/>
      <c r="JRT743" s="31"/>
      <c r="JRU743" s="31"/>
      <c r="JRV743" s="31"/>
      <c r="JRW743" s="31"/>
      <c r="JRX743" s="31"/>
      <c r="JRY743" s="31"/>
      <c r="JRZ743" s="31"/>
      <c r="JSA743" s="31"/>
      <c r="JSB743" s="31"/>
      <c r="JSC743" s="31"/>
      <c r="JSD743" s="31"/>
      <c r="JSE743" s="31"/>
      <c r="JSF743" s="31"/>
      <c r="JSG743" s="31"/>
      <c r="JSH743" s="31"/>
      <c r="JSI743" s="31"/>
      <c r="JSJ743" s="31"/>
      <c r="JSK743" s="31"/>
      <c r="JSL743" s="31"/>
      <c r="JSM743" s="31"/>
      <c r="JSN743" s="31"/>
      <c r="JSO743" s="31"/>
      <c r="JSP743" s="31"/>
      <c r="JSQ743" s="31"/>
      <c r="JSR743" s="31"/>
      <c r="JSS743" s="31"/>
      <c r="JST743" s="31"/>
      <c r="JSU743" s="31"/>
      <c r="JSV743" s="31"/>
      <c r="JSW743" s="31"/>
      <c r="JSX743" s="31"/>
      <c r="JSY743" s="31"/>
      <c r="JSZ743" s="31"/>
      <c r="JTA743" s="31"/>
      <c r="JTB743" s="31"/>
      <c r="JTC743" s="31"/>
      <c r="JTD743" s="31"/>
      <c r="JTE743" s="31"/>
      <c r="JTF743" s="31"/>
      <c r="JTG743" s="31"/>
      <c r="JTH743" s="31"/>
      <c r="JTI743" s="31"/>
      <c r="JTJ743" s="31"/>
      <c r="JTK743" s="31"/>
      <c r="JTL743" s="31"/>
      <c r="JTM743" s="31"/>
      <c r="JTN743" s="31"/>
      <c r="JTO743" s="31"/>
      <c r="JTP743" s="31"/>
      <c r="JTQ743" s="31"/>
      <c r="JTR743" s="31"/>
      <c r="JTS743" s="31"/>
      <c r="JTT743" s="31"/>
      <c r="JTU743" s="31"/>
      <c r="JTV743" s="31"/>
      <c r="JTW743" s="31"/>
      <c r="JTX743" s="31"/>
      <c r="JTY743" s="31"/>
      <c r="JTZ743" s="31"/>
      <c r="JUA743" s="31"/>
      <c r="JUB743" s="31"/>
      <c r="JUC743" s="31"/>
      <c r="JUD743" s="31"/>
      <c r="JUE743" s="31"/>
      <c r="JUF743" s="31"/>
      <c r="JUG743" s="31"/>
      <c r="JUH743" s="31"/>
      <c r="JUI743" s="31"/>
      <c r="JUJ743" s="31"/>
      <c r="JUK743" s="31"/>
      <c r="JUL743" s="31"/>
      <c r="JUM743" s="31"/>
      <c r="JUN743" s="31"/>
      <c r="JUO743" s="31"/>
      <c r="JUP743" s="31"/>
      <c r="JUQ743" s="31"/>
      <c r="JUR743" s="31"/>
      <c r="JUS743" s="31"/>
      <c r="JUT743" s="31"/>
      <c r="JUU743" s="31"/>
      <c r="JUV743" s="31"/>
      <c r="JUW743" s="31"/>
      <c r="JUX743" s="31"/>
      <c r="JUY743" s="31"/>
      <c r="JUZ743" s="31"/>
      <c r="JVA743" s="31"/>
      <c r="JVB743" s="31"/>
      <c r="JVC743" s="31"/>
      <c r="JVD743" s="31"/>
      <c r="JVE743" s="31"/>
      <c r="JVF743" s="31"/>
      <c r="JVG743" s="31"/>
      <c r="JVH743" s="31"/>
      <c r="JVI743" s="31"/>
      <c r="JVJ743" s="31"/>
      <c r="JVK743" s="31"/>
      <c r="JVL743" s="31"/>
      <c r="JVM743" s="31"/>
      <c r="JVN743" s="31"/>
      <c r="JVO743" s="31"/>
      <c r="JVP743" s="31"/>
      <c r="JVQ743" s="31"/>
      <c r="JVR743" s="31"/>
      <c r="JVS743" s="31"/>
      <c r="JVT743" s="31"/>
      <c r="JVU743" s="31"/>
      <c r="JVV743" s="31"/>
      <c r="JVW743" s="31"/>
      <c r="JVX743" s="31"/>
      <c r="JVY743" s="31"/>
      <c r="JVZ743" s="31"/>
      <c r="JWA743" s="31"/>
      <c r="JWB743" s="31"/>
      <c r="JWC743" s="31"/>
      <c r="JWD743" s="31"/>
      <c r="JWE743" s="31"/>
      <c r="JWF743" s="31"/>
      <c r="JWG743" s="31"/>
      <c r="JWH743" s="31"/>
      <c r="JWI743" s="31"/>
      <c r="JWJ743" s="31"/>
      <c r="JWK743" s="31"/>
      <c r="JWL743" s="31"/>
      <c r="JWM743" s="31"/>
      <c r="JWN743" s="31"/>
      <c r="JWO743" s="31"/>
      <c r="JWP743" s="31"/>
      <c r="JWQ743" s="31"/>
      <c r="JWR743" s="31"/>
      <c r="JWS743" s="31"/>
      <c r="JWT743" s="31"/>
      <c r="JWU743" s="31"/>
      <c r="JWV743" s="31"/>
      <c r="JWW743" s="31"/>
      <c r="JWX743" s="31"/>
      <c r="JWY743" s="31"/>
      <c r="JWZ743" s="31"/>
      <c r="JXA743" s="31"/>
      <c r="JXB743" s="31"/>
      <c r="JXC743" s="31"/>
      <c r="JXD743" s="31"/>
      <c r="JXE743" s="31"/>
      <c r="JXF743" s="31"/>
      <c r="JXG743" s="31"/>
      <c r="JXH743" s="31"/>
      <c r="JXI743" s="31"/>
      <c r="JXJ743" s="31"/>
      <c r="JXK743" s="31"/>
      <c r="JXL743" s="31"/>
      <c r="JXM743" s="31"/>
      <c r="JXN743" s="31"/>
      <c r="JXO743" s="31"/>
      <c r="JXP743" s="31"/>
      <c r="JXQ743" s="31"/>
      <c r="JXR743" s="31"/>
      <c r="JXS743" s="31"/>
      <c r="JXT743" s="31"/>
      <c r="JXU743" s="31"/>
      <c r="JXV743" s="31"/>
      <c r="JXW743" s="31"/>
      <c r="JXX743" s="31"/>
      <c r="JXY743" s="31"/>
      <c r="JXZ743" s="31"/>
      <c r="JYA743" s="31"/>
      <c r="JYB743" s="31"/>
      <c r="JYC743" s="31"/>
      <c r="JYD743" s="31"/>
      <c r="JYE743" s="31"/>
      <c r="JYF743" s="31"/>
      <c r="JYG743" s="31"/>
      <c r="JYH743" s="31"/>
      <c r="JYI743" s="31"/>
      <c r="JYJ743" s="31"/>
      <c r="JYK743" s="31"/>
      <c r="JYL743" s="31"/>
      <c r="JYM743" s="31"/>
      <c r="JYN743" s="31"/>
      <c r="JYO743" s="31"/>
      <c r="JYP743" s="31"/>
      <c r="JYQ743" s="31"/>
      <c r="JYR743" s="31"/>
      <c r="JYS743" s="31"/>
      <c r="JYT743" s="31"/>
      <c r="JYU743" s="31"/>
      <c r="JYV743" s="31"/>
      <c r="JYW743" s="31"/>
      <c r="JYX743" s="31"/>
      <c r="JYY743" s="31"/>
      <c r="JYZ743" s="31"/>
      <c r="JZA743" s="31"/>
      <c r="JZB743" s="31"/>
      <c r="JZC743" s="31"/>
      <c r="JZD743" s="31"/>
      <c r="JZE743" s="31"/>
      <c r="JZF743" s="31"/>
      <c r="JZG743" s="31"/>
      <c r="JZH743" s="31"/>
      <c r="JZI743" s="31"/>
      <c r="JZJ743" s="31"/>
      <c r="JZK743" s="31"/>
      <c r="JZL743" s="31"/>
      <c r="JZM743" s="31"/>
      <c r="JZN743" s="31"/>
      <c r="JZO743" s="31"/>
      <c r="JZP743" s="31"/>
      <c r="JZQ743" s="31"/>
      <c r="JZR743" s="31"/>
      <c r="JZS743" s="31"/>
      <c r="JZT743" s="31"/>
      <c r="JZU743" s="31"/>
      <c r="JZV743" s="31"/>
      <c r="JZW743" s="31"/>
      <c r="JZX743" s="31"/>
      <c r="JZY743" s="31"/>
      <c r="JZZ743" s="31"/>
      <c r="KAA743" s="31"/>
      <c r="KAB743" s="31"/>
      <c r="KAC743" s="31"/>
      <c r="KAD743" s="31"/>
      <c r="KAE743" s="31"/>
      <c r="KAF743" s="31"/>
      <c r="KAG743" s="31"/>
      <c r="KAH743" s="31"/>
      <c r="KAI743" s="31"/>
      <c r="KAJ743" s="31"/>
      <c r="KAK743" s="31"/>
      <c r="KAL743" s="31"/>
      <c r="KAM743" s="31"/>
      <c r="KAN743" s="31"/>
      <c r="KAO743" s="31"/>
      <c r="KAP743" s="31"/>
      <c r="KAQ743" s="31"/>
      <c r="KAR743" s="31"/>
      <c r="KAS743" s="31"/>
      <c r="KAT743" s="31"/>
      <c r="KAU743" s="31"/>
      <c r="KAV743" s="31"/>
      <c r="KAW743" s="31"/>
      <c r="KAX743" s="31"/>
      <c r="KAY743" s="31"/>
      <c r="KAZ743" s="31"/>
      <c r="KBA743" s="31"/>
      <c r="KBB743" s="31"/>
      <c r="KBC743" s="31"/>
      <c r="KBD743" s="31"/>
      <c r="KBE743" s="31"/>
      <c r="KBF743" s="31"/>
      <c r="KBG743" s="31"/>
      <c r="KBH743" s="31"/>
      <c r="KBI743" s="31"/>
      <c r="KBJ743" s="31"/>
      <c r="KBK743" s="31"/>
      <c r="KBL743" s="31"/>
      <c r="KBM743" s="31"/>
      <c r="KBN743" s="31"/>
      <c r="KBO743" s="31"/>
      <c r="KBP743" s="31"/>
      <c r="KBQ743" s="31"/>
      <c r="KBR743" s="31"/>
      <c r="KBS743" s="31"/>
      <c r="KBT743" s="31"/>
      <c r="KBU743" s="31"/>
      <c r="KBV743" s="31"/>
      <c r="KBW743" s="31"/>
      <c r="KBX743" s="31"/>
      <c r="KBY743" s="31"/>
      <c r="KBZ743" s="31"/>
      <c r="KCA743" s="31"/>
      <c r="KCB743" s="31"/>
      <c r="KCC743" s="31"/>
      <c r="KCD743" s="31"/>
      <c r="KCE743" s="31"/>
      <c r="KCF743" s="31"/>
      <c r="KCG743" s="31"/>
      <c r="KCH743" s="31"/>
      <c r="KCI743" s="31"/>
      <c r="KCJ743" s="31"/>
      <c r="KCK743" s="31"/>
      <c r="KCL743" s="31"/>
      <c r="KCM743" s="31"/>
      <c r="KCN743" s="31"/>
      <c r="KCO743" s="31"/>
      <c r="KCP743" s="31"/>
      <c r="KCQ743" s="31"/>
      <c r="KCR743" s="31"/>
      <c r="KCS743" s="31"/>
      <c r="KCT743" s="31"/>
      <c r="KCU743" s="31"/>
      <c r="KCV743" s="31"/>
      <c r="KCW743" s="31"/>
      <c r="KCX743" s="31"/>
      <c r="KCY743" s="31"/>
      <c r="KCZ743" s="31"/>
      <c r="KDA743" s="31"/>
      <c r="KDB743" s="31"/>
      <c r="KDC743" s="31"/>
      <c r="KDD743" s="31"/>
      <c r="KDE743" s="31"/>
      <c r="KDF743" s="31"/>
      <c r="KDG743" s="31"/>
      <c r="KDH743" s="31"/>
      <c r="KDI743" s="31"/>
      <c r="KDJ743" s="31"/>
      <c r="KDK743" s="31"/>
      <c r="KDL743" s="31"/>
      <c r="KDM743" s="31"/>
      <c r="KDN743" s="31"/>
      <c r="KDO743" s="31"/>
      <c r="KDP743" s="31"/>
      <c r="KDQ743" s="31"/>
      <c r="KDR743" s="31"/>
      <c r="KDS743" s="31"/>
      <c r="KDT743" s="31"/>
      <c r="KDU743" s="31"/>
      <c r="KDV743" s="31"/>
      <c r="KDW743" s="31"/>
      <c r="KDX743" s="31"/>
      <c r="KDY743" s="31"/>
      <c r="KDZ743" s="31"/>
      <c r="KEA743" s="31"/>
      <c r="KEB743" s="31"/>
      <c r="KEC743" s="31"/>
      <c r="KED743" s="31"/>
      <c r="KEE743" s="31"/>
      <c r="KEF743" s="31"/>
      <c r="KEG743" s="31"/>
      <c r="KEH743" s="31"/>
      <c r="KEI743" s="31"/>
      <c r="KEJ743" s="31"/>
      <c r="KEK743" s="31"/>
      <c r="KEL743" s="31"/>
      <c r="KEM743" s="31"/>
      <c r="KEN743" s="31"/>
      <c r="KEO743" s="31"/>
      <c r="KEP743" s="31"/>
      <c r="KEQ743" s="31"/>
      <c r="KER743" s="31"/>
      <c r="KES743" s="31"/>
      <c r="KET743" s="31"/>
      <c r="KEU743" s="31"/>
      <c r="KEV743" s="31"/>
      <c r="KEW743" s="31"/>
      <c r="KEX743" s="31"/>
      <c r="KEY743" s="31"/>
      <c r="KEZ743" s="31"/>
      <c r="KFA743" s="31"/>
      <c r="KFB743" s="31"/>
      <c r="KFC743" s="31"/>
      <c r="KFD743" s="31"/>
      <c r="KFE743" s="31"/>
      <c r="KFF743" s="31"/>
      <c r="KFG743" s="31"/>
      <c r="KFH743" s="31"/>
      <c r="KFI743" s="31"/>
      <c r="KFJ743" s="31"/>
      <c r="KFK743" s="31"/>
      <c r="KFL743" s="31"/>
      <c r="KFM743" s="31"/>
      <c r="KFN743" s="31"/>
      <c r="KFO743" s="31"/>
      <c r="KFP743" s="31"/>
      <c r="KFQ743" s="31"/>
      <c r="KFR743" s="31"/>
      <c r="KFS743" s="31"/>
      <c r="KFT743" s="31"/>
      <c r="KFU743" s="31"/>
      <c r="KFV743" s="31"/>
      <c r="KFW743" s="31"/>
      <c r="KFX743" s="31"/>
      <c r="KFY743" s="31"/>
      <c r="KFZ743" s="31"/>
      <c r="KGA743" s="31"/>
      <c r="KGB743" s="31"/>
      <c r="KGC743" s="31"/>
      <c r="KGD743" s="31"/>
      <c r="KGE743" s="31"/>
      <c r="KGF743" s="31"/>
      <c r="KGG743" s="31"/>
      <c r="KGH743" s="31"/>
      <c r="KGI743" s="31"/>
      <c r="KGJ743" s="31"/>
      <c r="KGK743" s="31"/>
      <c r="KGL743" s="31"/>
      <c r="KGM743" s="31"/>
      <c r="KGN743" s="31"/>
      <c r="KGO743" s="31"/>
      <c r="KGP743" s="31"/>
      <c r="KGQ743" s="31"/>
      <c r="KGR743" s="31"/>
      <c r="KGS743" s="31"/>
      <c r="KGT743" s="31"/>
      <c r="KGU743" s="31"/>
      <c r="KGV743" s="31"/>
      <c r="KGW743" s="31"/>
      <c r="KGX743" s="31"/>
      <c r="KGY743" s="31"/>
      <c r="KGZ743" s="31"/>
      <c r="KHA743" s="31"/>
      <c r="KHB743" s="31"/>
      <c r="KHC743" s="31"/>
      <c r="KHD743" s="31"/>
      <c r="KHE743" s="31"/>
      <c r="KHF743" s="31"/>
      <c r="KHG743" s="31"/>
      <c r="KHH743" s="31"/>
      <c r="KHI743" s="31"/>
      <c r="KHJ743" s="31"/>
      <c r="KHK743" s="31"/>
      <c r="KHL743" s="31"/>
      <c r="KHM743" s="31"/>
      <c r="KHN743" s="31"/>
      <c r="KHO743" s="31"/>
      <c r="KHP743" s="31"/>
      <c r="KHQ743" s="31"/>
      <c r="KHR743" s="31"/>
      <c r="KHS743" s="31"/>
      <c r="KHT743" s="31"/>
      <c r="KHU743" s="31"/>
      <c r="KHV743" s="31"/>
      <c r="KHW743" s="31"/>
      <c r="KHX743" s="31"/>
      <c r="KHY743" s="31"/>
      <c r="KHZ743" s="31"/>
      <c r="KIA743" s="31"/>
      <c r="KIB743" s="31"/>
      <c r="KIC743" s="31"/>
      <c r="KID743" s="31"/>
      <c r="KIE743" s="31"/>
      <c r="KIF743" s="31"/>
      <c r="KIG743" s="31"/>
      <c r="KIH743" s="31"/>
      <c r="KII743" s="31"/>
      <c r="KIJ743" s="31"/>
      <c r="KIK743" s="31"/>
      <c r="KIL743" s="31"/>
      <c r="KIM743" s="31"/>
      <c r="KIN743" s="31"/>
      <c r="KIO743" s="31"/>
      <c r="KIP743" s="31"/>
      <c r="KIQ743" s="31"/>
      <c r="KIR743" s="31"/>
      <c r="KIS743" s="31"/>
      <c r="KIT743" s="31"/>
      <c r="KIU743" s="31"/>
      <c r="KIV743" s="31"/>
      <c r="KIW743" s="31"/>
      <c r="KIX743" s="31"/>
      <c r="KIY743" s="31"/>
      <c r="KIZ743" s="31"/>
      <c r="KJA743" s="31"/>
      <c r="KJB743" s="31"/>
      <c r="KJC743" s="31"/>
      <c r="KJD743" s="31"/>
      <c r="KJE743" s="31"/>
      <c r="KJF743" s="31"/>
      <c r="KJG743" s="31"/>
      <c r="KJH743" s="31"/>
      <c r="KJI743" s="31"/>
      <c r="KJJ743" s="31"/>
      <c r="KJK743" s="31"/>
      <c r="KJL743" s="31"/>
      <c r="KJM743" s="31"/>
      <c r="KJN743" s="31"/>
      <c r="KJO743" s="31"/>
      <c r="KJP743" s="31"/>
      <c r="KJQ743" s="31"/>
      <c r="KJR743" s="31"/>
      <c r="KJS743" s="31"/>
      <c r="KJT743" s="31"/>
      <c r="KJU743" s="31"/>
      <c r="KJV743" s="31"/>
      <c r="KJW743" s="31"/>
      <c r="KJX743" s="31"/>
      <c r="KJY743" s="31"/>
      <c r="KJZ743" s="31"/>
      <c r="KKA743" s="31"/>
      <c r="KKB743" s="31"/>
      <c r="KKC743" s="31"/>
      <c r="KKD743" s="31"/>
      <c r="KKE743" s="31"/>
      <c r="KKF743" s="31"/>
      <c r="KKG743" s="31"/>
      <c r="KKH743" s="31"/>
      <c r="KKI743" s="31"/>
      <c r="KKJ743" s="31"/>
      <c r="KKK743" s="31"/>
      <c r="KKL743" s="31"/>
      <c r="KKM743" s="31"/>
      <c r="KKN743" s="31"/>
      <c r="KKO743" s="31"/>
      <c r="KKP743" s="31"/>
      <c r="KKQ743" s="31"/>
      <c r="KKR743" s="31"/>
      <c r="KKS743" s="31"/>
      <c r="KKT743" s="31"/>
      <c r="KKU743" s="31"/>
      <c r="KKV743" s="31"/>
      <c r="KKW743" s="31"/>
      <c r="KKX743" s="31"/>
      <c r="KKY743" s="31"/>
      <c r="KKZ743" s="31"/>
      <c r="KLA743" s="31"/>
      <c r="KLB743" s="31"/>
      <c r="KLC743" s="31"/>
      <c r="KLD743" s="31"/>
      <c r="KLE743" s="31"/>
      <c r="KLF743" s="31"/>
      <c r="KLG743" s="31"/>
      <c r="KLH743" s="31"/>
      <c r="KLI743" s="31"/>
      <c r="KLJ743" s="31"/>
      <c r="KLK743" s="31"/>
      <c r="KLL743" s="31"/>
      <c r="KLM743" s="31"/>
      <c r="KLN743" s="31"/>
      <c r="KLO743" s="31"/>
      <c r="KLP743" s="31"/>
      <c r="KLQ743" s="31"/>
      <c r="KLR743" s="31"/>
      <c r="KLS743" s="31"/>
      <c r="KLT743" s="31"/>
      <c r="KLU743" s="31"/>
      <c r="KLV743" s="31"/>
      <c r="KLW743" s="31"/>
      <c r="KLX743" s="31"/>
      <c r="KLY743" s="31"/>
      <c r="KLZ743" s="31"/>
      <c r="KMA743" s="31"/>
      <c r="KMB743" s="31"/>
      <c r="KMC743" s="31"/>
      <c r="KMD743" s="31"/>
      <c r="KME743" s="31"/>
      <c r="KMF743" s="31"/>
      <c r="KMG743" s="31"/>
      <c r="KMH743" s="31"/>
      <c r="KMI743" s="31"/>
      <c r="KMJ743" s="31"/>
      <c r="KMK743" s="31"/>
      <c r="KML743" s="31"/>
      <c r="KMM743" s="31"/>
      <c r="KMN743" s="31"/>
      <c r="KMO743" s="31"/>
      <c r="KMP743" s="31"/>
      <c r="KMQ743" s="31"/>
      <c r="KMR743" s="31"/>
      <c r="KMS743" s="31"/>
      <c r="KMT743" s="31"/>
      <c r="KMU743" s="31"/>
      <c r="KMV743" s="31"/>
      <c r="KMW743" s="31"/>
      <c r="KMX743" s="31"/>
      <c r="KMY743" s="31"/>
      <c r="KMZ743" s="31"/>
      <c r="KNA743" s="31"/>
      <c r="KNB743" s="31"/>
      <c r="KNC743" s="31"/>
      <c r="KND743" s="31"/>
      <c r="KNE743" s="31"/>
      <c r="KNF743" s="31"/>
      <c r="KNG743" s="31"/>
      <c r="KNH743" s="31"/>
      <c r="KNI743" s="31"/>
      <c r="KNJ743" s="31"/>
      <c r="KNK743" s="31"/>
      <c r="KNL743" s="31"/>
      <c r="KNM743" s="31"/>
      <c r="KNN743" s="31"/>
      <c r="KNO743" s="31"/>
      <c r="KNP743" s="31"/>
      <c r="KNQ743" s="31"/>
      <c r="KNR743" s="31"/>
      <c r="KNS743" s="31"/>
      <c r="KNT743" s="31"/>
      <c r="KNU743" s="31"/>
      <c r="KNV743" s="31"/>
      <c r="KNW743" s="31"/>
      <c r="KNX743" s="31"/>
      <c r="KNY743" s="31"/>
      <c r="KNZ743" s="31"/>
      <c r="KOA743" s="31"/>
      <c r="KOB743" s="31"/>
      <c r="KOC743" s="31"/>
      <c r="KOD743" s="31"/>
      <c r="KOE743" s="31"/>
      <c r="KOF743" s="31"/>
      <c r="KOG743" s="31"/>
      <c r="KOH743" s="31"/>
      <c r="KOI743" s="31"/>
      <c r="KOJ743" s="31"/>
      <c r="KOK743" s="31"/>
      <c r="KOL743" s="31"/>
      <c r="KOM743" s="31"/>
      <c r="KON743" s="31"/>
      <c r="KOO743" s="31"/>
      <c r="KOP743" s="31"/>
      <c r="KOQ743" s="31"/>
      <c r="KOR743" s="31"/>
      <c r="KOS743" s="31"/>
      <c r="KOT743" s="31"/>
      <c r="KOU743" s="31"/>
      <c r="KOV743" s="31"/>
      <c r="KOW743" s="31"/>
      <c r="KOX743" s="31"/>
      <c r="KOY743" s="31"/>
      <c r="KOZ743" s="31"/>
      <c r="KPA743" s="31"/>
      <c r="KPB743" s="31"/>
      <c r="KPC743" s="31"/>
      <c r="KPD743" s="31"/>
      <c r="KPE743" s="31"/>
      <c r="KPF743" s="31"/>
      <c r="KPG743" s="31"/>
      <c r="KPH743" s="31"/>
      <c r="KPI743" s="31"/>
      <c r="KPJ743" s="31"/>
      <c r="KPK743" s="31"/>
      <c r="KPL743" s="31"/>
      <c r="KPM743" s="31"/>
      <c r="KPN743" s="31"/>
      <c r="KPO743" s="31"/>
      <c r="KPP743" s="31"/>
      <c r="KPQ743" s="31"/>
      <c r="KPR743" s="31"/>
      <c r="KPS743" s="31"/>
      <c r="KPT743" s="31"/>
      <c r="KPU743" s="31"/>
      <c r="KPV743" s="31"/>
      <c r="KPW743" s="31"/>
      <c r="KPX743" s="31"/>
      <c r="KPY743" s="31"/>
      <c r="KPZ743" s="31"/>
      <c r="KQA743" s="31"/>
      <c r="KQB743" s="31"/>
      <c r="KQC743" s="31"/>
      <c r="KQD743" s="31"/>
      <c r="KQE743" s="31"/>
      <c r="KQF743" s="31"/>
      <c r="KQG743" s="31"/>
      <c r="KQH743" s="31"/>
      <c r="KQI743" s="31"/>
      <c r="KQJ743" s="31"/>
      <c r="KQK743" s="31"/>
      <c r="KQL743" s="31"/>
      <c r="KQM743" s="31"/>
      <c r="KQN743" s="31"/>
      <c r="KQO743" s="31"/>
      <c r="KQP743" s="31"/>
      <c r="KQQ743" s="31"/>
      <c r="KQR743" s="31"/>
      <c r="KQS743" s="31"/>
      <c r="KQT743" s="31"/>
      <c r="KQU743" s="31"/>
      <c r="KQV743" s="31"/>
      <c r="KQW743" s="31"/>
      <c r="KQX743" s="31"/>
      <c r="KQY743" s="31"/>
      <c r="KQZ743" s="31"/>
      <c r="KRA743" s="31"/>
      <c r="KRB743" s="31"/>
      <c r="KRC743" s="31"/>
      <c r="KRD743" s="31"/>
      <c r="KRE743" s="31"/>
      <c r="KRF743" s="31"/>
      <c r="KRG743" s="31"/>
      <c r="KRH743" s="31"/>
      <c r="KRI743" s="31"/>
      <c r="KRJ743" s="31"/>
      <c r="KRK743" s="31"/>
      <c r="KRL743" s="31"/>
      <c r="KRM743" s="31"/>
      <c r="KRN743" s="31"/>
      <c r="KRO743" s="31"/>
      <c r="KRP743" s="31"/>
      <c r="KRQ743" s="31"/>
      <c r="KRR743" s="31"/>
      <c r="KRS743" s="31"/>
      <c r="KRT743" s="31"/>
      <c r="KRU743" s="31"/>
      <c r="KRV743" s="31"/>
      <c r="KRW743" s="31"/>
      <c r="KRX743" s="31"/>
      <c r="KRY743" s="31"/>
      <c r="KRZ743" s="31"/>
      <c r="KSA743" s="31"/>
      <c r="KSB743" s="31"/>
      <c r="KSC743" s="31"/>
      <c r="KSD743" s="31"/>
      <c r="KSE743" s="31"/>
      <c r="KSF743" s="31"/>
      <c r="KSG743" s="31"/>
      <c r="KSH743" s="31"/>
      <c r="KSI743" s="31"/>
      <c r="KSJ743" s="31"/>
      <c r="KSK743" s="31"/>
      <c r="KSL743" s="31"/>
      <c r="KSM743" s="31"/>
      <c r="KSN743" s="31"/>
      <c r="KSO743" s="31"/>
      <c r="KSP743" s="31"/>
      <c r="KSQ743" s="31"/>
      <c r="KSR743" s="31"/>
      <c r="KSS743" s="31"/>
      <c r="KST743" s="31"/>
      <c r="KSU743" s="31"/>
      <c r="KSV743" s="31"/>
      <c r="KSW743" s="31"/>
      <c r="KSX743" s="31"/>
      <c r="KSY743" s="31"/>
      <c r="KSZ743" s="31"/>
      <c r="KTA743" s="31"/>
      <c r="KTB743" s="31"/>
      <c r="KTC743" s="31"/>
      <c r="KTD743" s="31"/>
      <c r="KTE743" s="31"/>
      <c r="KTF743" s="31"/>
      <c r="KTG743" s="31"/>
      <c r="KTH743" s="31"/>
      <c r="KTI743" s="31"/>
      <c r="KTJ743" s="31"/>
      <c r="KTK743" s="31"/>
      <c r="KTL743" s="31"/>
      <c r="KTM743" s="31"/>
      <c r="KTN743" s="31"/>
      <c r="KTO743" s="31"/>
      <c r="KTP743" s="31"/>
      <c r="KTQ743" s="31"/>
      <c r="KTR743" s="31"/>
      <c r="KTS743" s="31"/>
      <c r="KTT743" s="31"/>
      <c r="KTU743" s="31"/>
      <c r="KTV743" s="31"/>
      <c r="KTW743" s="31"/>
      <c r="KTX743" s="31"/>
      <c r="KTY743" s="31"/>
      <c r="KTZ743" s="31"/>
      <c r="KUA743" s="31"/>
      <c r="KUB743" s="31"/>
      <c r="KUC743" s="31"/>
      <c r="KUD743" s="31"/>
      <c r="KUE743" s="31"/>
      <c r="KUF743" s="31"/>
      <c r="KUG743" s="31"/>
      <c r="KUH743" s="31"/>
      <c r="KUI743" s="31"/>
      <c r="KUJ743" s="31"/>
      <c r="KUK743" s="31"/>
      <c r="KUL743" s="31"/>
      <c r="KUM743" s="31"/>
      <c r="KUN743" s="31"/>
      <c r="KUO743" s="31"/>
      <c r="KUP743" s="31"/>
      <c r="KUQ743" s="31"/>
      <c r="KUR743" s="31"/>
      <c r="KUS743" s="31"/>
      <c r="KUT743" s="31"/>
      <c r="KUU743" s="31"/>
      <c r="KUV743" s="31"/>
      <c r="KUW743" s="31"/>
      <c r="KUX743" s="31"/>
      <c r="KUY743" s="31"/>
      <c r="KUZ743" s="31"/>
      <c r="KVA743" s="31"/>
      <c r="KVB743" s="31"/>
      <c r="KVC743" s="31"/>
      <c r="KVD743" s="31"/>
      <c r="KVE743" s="31"/>
      <c r="KVF743" s="31"/>
      <c r="KVG743" s="31"/>
      <c r="KVH743" s="31"/>
      <c r="KVI743" s="31"/>
      <c r="KVJ743" s="31"/>
      <c r="KVK743" s="31"/>
      <c r="KVL743" s="31"/>
      <c r="KVM743" s="31"/>
      <c r="KVN743" s="31"/>
      <c r="KVO743" s="31"/>
      <c r="KVP743" s="31"/>
      <c r="KVQ743" s="31"/>
      <c r="KVR743" s="31"/>
      <c r="KVS743" s="31"/>
      <c r="KVT743" s="31"/>
      <c r="KVU743" s="31"/>
      <c r="KVV743" s="31"/>
      <c r="KVW743" s="31"/>
      <c r="KVX743" s="31"/>
      <c r="KVY743" s="31"/>
      <c r="KVZ743" s="31"/>
      <c r="KWA743" s="31"/>
      <c r="KWB743" s="31"/>
      <c r="KWC743" s="31"/>
      <c r="KWD743" s="31"/>
      <c r="KWE743" s="31"/>
      <c r="KWF743" s="31"/>
      <c r="KWG743" s="31"/>
      <c r="KWH743" s="31"/>
      <c r="KWI743" s="31"/>
      <c r="KWJ743" s="31"/>
      <c r="KWK743" s="31"/>
      <c r="KWL743" s="31"/>
      <c r="KWM743" s="31"/>
      <c r="KWN743" s="31"/>
      <c r="KWO743" s="31"/>
      <c r="KWP743" s="31"/>
      <c r="KWQ743" s="31"/>
      <c r="KWR743" s="31"/>
      <c r="KWS743" s="31"/>
      <c r="KWT743" s="31"/>
      <c r="KWU743" s="31"/>
      <c r="KWV743" s="31"/>
      <c r="KWW743" s="31"/>
      <c r="KWX743" s="31"/>
      <c r="KWY743" s="31"/>
      <c r="KWZ743" s="31"/>
      <c r="KXA743" s="31"/>
      <c r="KXB743" s="31"/>
      <c r="KXC743" s="31"/>
      <c r="KXD743" s="31"/>
      <c r="KXE743" s="31"/>
      <c r="KXF743" s="31"/>
      <c r="KXG743" s="31"/>
      <c r="KXH743" s="31"/>
      <c r="KXI743" s="31"/>
      <c r="KXJ743" s="31"/>
      <c r="KXK743" s="31"/>
      <c r="KXL743" s="31"/>
      <c r="KXM743" s="31"/>
      <c r="KXN743" s="31"/>
      <c r="KXO743" s="31"/>
      <c r="KXP743" s="31"/>
      <c r="KXQ743" s="31"/>
      <c r="KXR743" s="31"/>
      <c r="KXS743" s="31"/>
      <c r="KXT743" s="31"/>
      <c r="KXU743" s="31"/>
      <c r="KXV743" s="31"/>
      <c r="KXW743" s="31"/>
      <c r="KXX743" s="31"/>
      <c r="KXY743" s="31"/>
      <c r="KXZ743" s="31"/>
      <c r="KYA743" s="31"/>
      <c r="KYB743" s="31"/>
      <c r="KYC743" s="31"/>
      <c r="KYD743" s="31"/>
      <c r="KYE743" s="31"/>
      <c r="KYF743" s="31"/>
      <c r="KYG743" s="31"/>
      <c r="KYH743" s="31"/>
      <c r="KYI743" s="31"/>
      <c r="KYJ743" s="31"/>
      <c r="KYK743" s="31"/>
      <c r="KYL743" s="31"/>
      <c r="KYM743" s="31"/>
      <c r="KYN743" s="31"/>
      <c r="KYO743" s="31"/>
      <c r="KYP743" s="31"/>
      <c r="KYQ743" s="31"/>
      <c r="KYR743" s="31"/>
      <c r="KYS743" s="31"/>
      <c r="KYT743" s="31"/>
      <c r="KYU743" s="31"/>
      <c r="KYV743" s="31"/>
      <c r="KYW743" s="31"/>
      <c r="KYX743" s="31"/>
      <c r="KYY743" s="31"/>
      <c r="KYZ743" s="31"/>
      <c r="KZA743" s="31"/>
      <c r="KZB743" s="31"/>
      <c r="KZC743" s="31"/>
      <c r="KZD743" s="31"/>
      <c r="KZE743" s="31"/>
      <c r="KZF743" s="31"/>
      <c r="KZG743" s="31"/>
      <c r="KZH743" s="31"/>
      <c r="KZI743" s="31"/>
      <c r="KZJ743" s="31"/>
      <c r="KZK743" s="31"/>
      <c r="KZL743" s="31"/>
      <c r="KZM743" s="31"/>
      <c r="KZN743" s="31"/>
      <c r="KZO743" s="31"/>
      <c r="KZP743" s="31"/>
      <c r="KZQ743" s="31"/>
      <c r="KZR743" s="31"/>
      <c r="KZS743" s="31"/>
      <c r="KZT743" s="31"/>
      <c r="KZU743" s="31"/>
      <c r="KZV743" s="31"/>
      <c r="KZW743" s="31"/>
      <c r="KZX743" s="31"/>
      <c r="KZY743" s="31"/>
      <c r="KZZ743" s="31"/>
      <c r="LAA743" s="31"/>
      <c r="LAB743" s="31"/>
      <c r="LAC743" s="31"/>
      <c r="LAD743" s="31"/>
      <c r="LAE743" s="31"/>
      <c r="LAF743" s="31"/>
      <c r="LAG743" s="31"/>
      <c r="LAH743" s="31"/>
      <c r="LAI743" s="31"/>
      <c r="LAJ743" s="31"/>
      <c r="LAK743" s="31"/>
      <c r="LAL743" s="31"/>
      <c r="LAM743" s="31"/>
      <c r="LAN743" s="31"/>
      <c r="LAO743" s="31"/>
      <c r="LAP743" s="31"/>
      <c r="LAQ743" s="31"/>
      <c r="LAR743" s="31"/>
      <c r="LAS743" s="31"/>
      <c r="LAT743" s="31"/>
      <c r="LAU743" s="31"/>
      <c r="LAV743" s="31"/>
      <c r="LAW743" s="31"/>
      <c r="LAX743" s="31"/>
      <c r="LAY743" s="31"/>
      <c r="LAZ743" s="31"/>
      <c r="LBA743" s="31"/>
      <c r="LBB743" s="31"/>
      <c r="LBC743" s="31"/>
      <c r="LBD743" s="31"/>
      <c r="LBE743" s="31"/>
      <c r="LBF743" s="31"/>
      <c r="LBG743" s="31"/>
      <c r="LBH743" s="31"/>
      <c r="LBI743" s="31"/>
      <c r="LBJ743" s="31"/>
      <c r="LBK743" s="31"/>
      <c r="LBL743" s="31"/>
      <c r="LBM743" s="31"/>
      <c r="LBN743" s="31"/>
      <c r="LBO743" s="31"/>
      <c r="LBP743" s="31"/>
      <c r="LBQ743" s="31"/>
      <c r="LBR743" s="31"/>
      <c r="LBS743" s="31"/>
      <c r="LBT743" s="31"/>
      <c r="LBU743" s="31"/>
      <c r="LBV743" s="31"/>
      <c r="LBW743" s="31"/>
      <c r="LBX743" s="31"/>
      <c r="LBY743" s="31"/>
      <c r="LBZ743" s="31"/>
      <c r="LCA743" s="31"/>
      <c r="LCB743" s="31"/>
      <c r="LCC743" s="31"/>
      <c r="LCD743" s="31"/>
      <c r="LCE743" s="31"/>
      <c r="LCF743" s="31"/>
      <c r="LCG743" s="31"/>
      <c r="LCH743" s="31"/>
      <c r="LCI743" s="31"/>
      <c r="LCJ743" s="31"/>
      <c r="LCK743" s="31"/>
      <c r="LCL743" s="31"/>
      <c r="LCM743" s="31"/>
      <c r="LCN743" s="31"/>
      <c r="LCO743" s="31"/>
      <c r="LCP743" s="31"/>
      <c r="LCQ743" s="31"/>
      <c r="LCR743" s="31"/>
      <c r="LCS743" s="31"/>
      <c r="LCT743" s="31"/>
      <c r="LCU743" s="31"/>
      <c r="LCV743" s="31"/>
      <c r="LCW743" s="31"/>
      <c r="LCX743" s="31"/>
      <c r="LCY743" s="31"/>
      <c r="LCZ743" s="31"/>
      <c r="LDA743" s="31"/>
      <c r="LDB743" s="31"/>
      <c r="LDC743" s="31"/>
      <c r="LDD743" s="31"/>
      <c r="LDE743" s="31"/>
      <c r="LDF743" s="31"/>
      <c r="LDG743" s="31"/>
      <c r="LDH743" s="31"/>
      <c r="LDI743" s="31"/>
      <c r="LDJ743" s="31"/>
      <c r="LDK743" s="31"/>
      <c r="LDL743" s="31"/>
      <c r="LDM743" s="31"/>
      <c r="LDN743" s="31"/>
      <c r="LDO743" s="31"/>
      <c r="LDP743" s="31"/>
      <c r="LDQ743" s="31"/>
      <c r="LDR743" s="31"/>
      <c r="LDS743" s="31"/>
      <c r="LDT743" s="31"/>
      <c r="LDU743" s="31"/>
      <c r="LDV743" s="31"/>
      <c r="LDW743" s="31"/>
      <c r="LDX743" s="31"/>
      <c r="LDY743" s="31"/>
      <c r="LDZ743" s="31"/>
      <c r="LEA743" s="31"/>
      <c r="LEB743" s="31"/>
      <c r="LEC743" s="31"/>
      <c r="LED743" s="31"/>
      <c r="LEE743" s="31"/>
      <c r="LEF743" s="31"/>
      <c r="LEG743" s="31"/>
      <c r="LEH743" s="31"/>
      <c r="LEI743" s="31"/>
      <c r="LEJ743" s="31"/>
      <c r="LEK743" s="31"/>
      <c r="LEL743" s="31"/>
      <c r="LEM743" s="31"/>
      <c r="LEN743" s="31"/>
      <c r="LEO743" s="31"/>
      <c r="LEP743" s="31"/>
      <c r="LEQ743" s="31"/>
      <c r="LER743" s="31"/>
      <c r="LES743" s="31"/>
      <c r="LET743" s="31"/>
      <c r="LEU743" s="31"/>
      <c r="LEV743" s="31"/>
      <c r="LEW743" s="31"/>
      <c r="LEX743" s="31"/>
      <c r="LEY743" s="31"/>
      <c r="LEZ743" s="31"/>
      <c r="LFA743" s="31"/>
      <c r="LFB743" s="31"/>
      <c r="LFC743" s="31"/>
      <c r="LFD743" s="31"/>
      <c r="LFE743" s="31"/>
      <c r="LFF743" s="31"/>
      <c r="LFG743" s="31"/>
      <c r="LFH743" s="31"/>
      <c r="LFI743" s="31"/>
      <c r="LFJ743" s="31"/>
      <c r="LFK743" s="31"/>
      <c r="LFL743" s="31"/>
      <c r="LFM743" s="31"/>
      <c r="LFN743" s="31"/>
      <c r="LFO743" s="31"/>
      <c r="LFP743" s="31"/>
      <c r="LFQ743" s="31"/>
      <c r="LFR743" s="31"/>
      <c r="LFS743" s="31"/>
      <c r="LFT743" s="31"/>
      <c r="LFU743" s="31"/>
      <c r="LFV743" s="31"/>
      <c r="LFW743" s="31"/>
      <c r="LFX743" s="31"/>
      <c r="LFY743" s="31"/>
      <c r="LFZ743" s="31"/>
      <c r="LGA743" s="31"/>
      <c r="LGB743" s="31"/>
      <c r="LGC743" s="31"/>
      <c r="LGD743" s="31"/>
      <c r="LGE743" s="31"/>
      <c r="LGF743" s="31"/>
      <c r="LGG743" s="31"/>
      <c r="LGH743" s="31"/>
      <c r="LGI743" s="31"/>
      <c r="LGJ743" s="31"/>
      <c r="LGK743" s="31"/>
      <c r="LGL743" s="31"/>
      <c r="LGM743" s="31"/>
      <c r="LGN743" s="31"/>
      <c r="LGO743" s="31"/>
      <c r="LGP743" s="31"/>
      <c r="LGQ743" s="31"/>
      <c r="LGR743" s="31"/>
      <c r="LGS743" s="31"/>
      <c r="LGT743" s="31"/>
      <c r="LGU743" s="31"/>
      <c r="LGV743" s="31"/>
      <c r="LGW743" s="31"/>
      <c r="LGX743" s="31"/>
      <c r="LGY743" s="31"/>
      <c r="LGZ743" s="31"/>
      <c r="LHA743" s="31"/>
      <c r="LHB743" s="31"/>
      <c r="LHC743" s="31"/>
      <c r="LHD743" s="31"/>
      <c r="LHE743" s="31"/>
      <c r="LHF743" s="31"/>
      <c r="LHG743" s="31"/>
      <c r="LHH743" s="31"/>
      <c r="LHI743" s="31"/>
      <c r="LHJ743" s="31"/>
      <c r="LHK743" s="31"/>
      <c r="LHL743" s="31"/>
      <c r="LHM743" s="31"/>
      <c r="LHN743" s="31"/>
      <c r="LHO743" s="31"/>
      <c r="LHP743" s="31"/>
      <c r="LHQ743" s="31"/>
      <c r="LHR743" s="31"/>
      <c r="LHS743" s="31"/>
      <c r="LHT743" s="31"/>
      <c r="LHU743" s="31"/>
      <c r="LHV743" s="31"/>
      <c r="LHW743" s="31"/>
      <c r="LHX743" s="31"/>
      <c r="LHY743" s="31"/>
      <c r="LHZ743" s="31"/>
      <c r="LIA743" s="31"/>
      <c r="LIB743" s="31"/>
      <c r="LIC743" s="31"/>
      <c r="LID743" s="31"/>
      <c r="LIE743" s="31"/>
      <c r="LIF743" s="31"/>
      <c r="LIG743" s="31"/>
      <c r="LIH743" s="31"/>
      <c r="LII743" s="31"/>
      <c r="LIJ743" s="31"/>
      <c r="LIK743" s="31"/>
      <c r="LIL743" s="31"/>
      <c r="LIM743" s="31"/>
      <c r="LIN743" s="31"/>
      <c r="LIO743" s="31"/>
      <c r="LIP743" s="31"/>
      <c r="LIQ743" s="31"/>
      <c r="LIR743" s="31"/>
      <c r="LIS743" s="31"/>
      <c r="LIT743" s="31"/>
      <c r="LIU743" s="31"/>
      <c r="LIV743" s="31"/>
      <c r="LIW743" s="31"/>
      <c r="LIX743" s="31"/>
      <c r="LIY743" s="31"/>
      <c r="LIZ743" s="31"/>
      <c r="LJA743" s="31"/>
      <c r="LJB743" s="31"/>
      <c r="LJC743" s="31"/>
      <c r="LJD743" s="31"/>
      <c r="LJE743" s="31"/>
      <c r="LJF743" s="31"/>
      <c r="LJG743" s="31"/>
      <c r="LJH743" s="31"/>
      <c r="LJI743" s="31"/>
      <c r="LJJ743" s="31"/>
      <c r="LJK743" s="31"/>
      <c r="LJL743" s="31"/>
      <c r="LJM743" s="31"/>
      <c r="LJN743" s="31"/>
      <c r="LJO743" s="31"/>
      <c r="LJP743" s="31"/>
      <c r="LJQ743" s="31"/>
      <c r="LJR743" s="31"/>
      <c r="LJS743" s="31"/>
      <c r="LJT743" s="31"/>
      <c r="LJU743" s="31"/>
      <c r="LJV743" s="31"/>
      <c r="LJW743" s="31"/>
      <c r="LJX743" s="31"/>
      <c r="LJY743" s="31"/>
      <c r="LJZ743" s="31"/>
      <c r="LKA743" s="31"/>
      <c r="LKB743" s="31"/>
      <c r="LKC743" s="31"/>
      <c r="LKD743" s="31"/>
      <c r="LKE743" s="31"/>
      <c r="LKF743" s="31"/>
      <c r="LKG743" s="31"/>
      <c r="LKH743" s="31"/>
      <c r="LKI743" s="31"/>
      <c r="LKJ743" s="31"/>
      <c r="LKK743" s="31"/>
      <c r="LKL743" s="31"/>
      <c r="LKM743" s="31"/>
      <c r="LKN743" s="31"/>
      <c r="LKO743" s="31"/>
      <c r="LKP743" s="31"/>
      <c r="LKQ743" s="31"/>
      <c r="LKR743" s="31"/>
      <c r="LKS743" s="31"/>
      <c r="LKT743" s="31"/>
      <c r="LKU743" s="31"/>
      <c r="LKV743" s="31"/>
      <c r="LKW743" s="31"/>
      <c r="LKX743" s="31"/>
      <c r="LKY743" s="31"/>
      <c r="LKZ743" s="31"/>
      <c r="LLA743" s="31"/>
      <c r="LLB743" s="31"/>
      <c r="LLC743" s="31"/>
      <c r="LLD743" s="31"/>
      <c r="LLE743" s="31"/>
      <c r="LLF743" s="31"/>
      <c r="LLG743" s="31"/>
      <c r="LLH743" s="31"/>
      <c r="LLI743" s="31"/>
      <c r="LLJ743" s="31"/>
      <c r="LLK743" s="31"/>
      <c r="LLL743" s="31"/>
      <c r="LLM743" s="31"/>
      <c r="LLN743" s="31"/>
      <c r="LLO743" s="31"/>
      <c r="LLP743" s="31"/>
      <c r="LLQ743" s="31"/>
      <c r="LLR743" s="31"/>
      <c r="LLS743" s="31"/>
      <c r="LLT743" s="31"/>
      <c r="LLU743" s="31"/>
      <c r="LLV743" s="31"/>
      <c r="LLW743" s="31"/>
      <c r="LLX743" s="31"/>
      <c r="LLY743" s="31"/>
      <c r="LLZ743" s="31"/>
      <c r="LMA743" s="31"/>
      <c r="LMB743" s="31"/>
      <c r="LMC743" s="31"/>
      <c r="LMD743" s="31"/>
      <c r="LME743" s="31"/>
      <c r="LMF743" s="31"/>
      <c r="LMG743" s="31"/>
      <c r="LMH743" s="31"/>
      <c r="LMI743" s="31"/>
      <c r="LMJ743" s="31"/>
      <c r="LMK743" s="31"/>
      <c r="LML743" s="31"/>
      <c r="LMM743" s="31"/>
      <c r="LMN743" s="31"/>
      <c r="LMO743" s="31"/>
      <c r="LMP743" s="31"/>
      <c r="LMQ743" s="31"/>
      <c r="LMR743" s="31"/>
      <c r="LMS743" s="31"/>
      <c r="LMT743" s="31"/>
      <c r="LMU743" s="31"/>
      <c r="LMV743" s="31"/>
      <c r="LMW743" s="31"/>
      <c r="LMX743" s="31"/>
      <c r="LMY743" s="31"/>
      <c r="LMZ743" s="31"/>
      <c r="LNA743" s="31"/>
      <c r="LNB743" s="31"/>
      <c r="LNC743" s="31"/>
      <c r="LND743" s="31"/>
      <c r="LNE743" s="31"/>
      <c r="LNF743" s="31"/>
      <c r="LNG743" s="31"/>
      <c r="LNH743" s="31"/>
      <c r="LNI743" s="31"/>
      <c r="LNJ743" s="31"/>
      <c r="LNK743" s="31"/>
      <c r="LNL743" s="31"/>
      <c r="LNM743" s="31"/>
      <c r="LNN743" s="31"/>
      <c r="LNO743" s="31"/>
      <c r="LNP743" s="31"/>
      <c r="LNQ743" s="31"/>
      <c r="LNR743" s="31"/>
      <c r="LNS743" s="31"/>
      <c r="LNT743" s="31"/>
      <c r="LNU743" s="31"/>
      <c r="LNV743" s="31"/>
      <c r="LNW743" s="31"/>
      <c r="LNX743" s="31"/>
      <c r="LNY743" s="31"/>
      <c r="LNZ743" s="31"/>
      <c r="LOA743" s="31"/>
      <c r="LOB743" s="31"/>
      <c r="LOC743" s="31"/>
      <c r="LOD743" s="31"/>
      <c r="LOE743" s="31"/>
      <c r="LOF743" s="31"/>
      <c r="LOG743" s="31"/>
      <c r="LOH743" s="31"/>
      <c r="LOI743" s="31"/>
      <c r="LOJ743" s="31"/>
      <c r="LOK743" s="31"/>
      <c r="LOL743" s="31"/>
      <c r="LOM743" s="31"/>
      <c r="LON743" s="31"/>
      <c r="LOO743" s="31"/>
      <c r="LOP743" s="31"/>
      <c r="LOQ743" s="31"/>
      <c r="LOR743" s="31"/>
      <c r="LOS743" s="31"/>
      <c r="LOT743" s="31"/>
      <c r="LOU743" s="31"/>
      <c r="LOV743" s="31"/>
      <c r="LOW743" s="31"/>
      <c r="LOX743" s="31"/>
      <c r="LOY743" s="31"/>
      <c r="LOZ743" s="31"/>
      <c r="LPA743" s="31"/>
      <c r="LPB743" s="31"/>
      <c r="LPC743" s="31"/>
      <c r="LPD743" s="31"/>
      <c r="LPE743" s="31"/>
      <c r="LPF743" s="31"/>
      <c r="LPG743" s="31"/>
      <c r="LPH743" s="31"/>
      <c r="LPI743" s="31"/>
      <c r="LPJ743" s="31"/>
      <c r="LPK743" s="31"/>
      <c r="LPL743" s="31"/>
      <c r="LPM743" s="31"/>
      <c r="LPN743" s="31"/>
      <c r="LPO743" s="31"/>
      <c r="LPP743" s="31"/>
      <c r="LPQ743" s="31"/>
      <c r="LPR743" s="31"/>
      <c r="LPS743" s="31"/>
      <c r="LPT743" s="31"/>
      <c r="LPU743" s="31"/>
      <c r="LPV743" s="31"/>
      <c r="LPW743" s="31"/>
      <c r="LPX743" s="31"/>
      <c r="LPY743" s="31"/>
      <c r="LPZ743" s="31"/>
      <c r="LQA743" s="31"/>
      <c r="LQB743" s="31"/>
      <c r="LQC743" s="31"/>
      <c r="LQD743" s="31"/>
      <c r="LQE743" s="31"/>
      <c r="LQF743" s="31"/>
      <c r="LQG743" s="31"/>
      <c r="LQH743" s="31"/>
      <c r="LQI743" s="31"/>
      <c r="LQJ743" s="31"/>
      <c r="LQK743" s="31"/>
      <c r="LQL743" s="31"/>
      <c r="LQM743" s="31"/>
      <c r="LQN743" s="31"/>
      <c r="LQO743" s="31"/>
      <c r="LQP743" s="31"/>
      <c r="LQQ743" s="31"/>
      <c r="LQR743" s="31"/>
      <c r="LQS743" s="31"/>
      <c r="LQT743" s="31"/>
      <c r="LQU743" s="31"/>
      <c r="LQV743" s="31"/>
      <c r="LQW743" s="31"/>
      <c r="LQX743" s="31"/>
      <c r="LQY743" s="31"/>
      <c r="LQZ743" s="31"/>
      <c r="LRA743" s="31"/>
      <c r="LRB743" s="31"/>
      <c r="LRC743" s="31"/>
      <c r="LRD743" s="31"/>
      <c r="LRE743" s="31"/>
      <c r="LRF743" s="31"/>
      <c r="LRG743" s="31"/>
      <c r="LRH743" s="31"/>
      <c r="LRI743" s="31"/>
      <c r="LRJ743" s="31"/>
      <c r="LRK743" s="31"/>
      <c r="LRL743" s="31"/>
      <c r="LRM743" s="31"/>
      <c r="LRN743" s="31"/>
      <c r="LRO743" s="31"/>
      <c r="LRP743" s="31"/>
      <c r="LRQ743" s="31"/>
      <c r="LRR743" s="31"/>
      <c r="LRS743" s="31"/>
      <c r="LRT743" s="31"/>
      <c r="LRU743" s="31"/>
      <c r="LRV743" s="31"/>
      <c r="LRW743" s="31"/>
      <c r="LRX743" s="31"/>
      <c r="LRY743" s="31"/>
      <c r="LRZ743" s="31"/>
      <c r="LSA743" s="31"/>
      <c r="LSB743" s="31"/>
      <c r="LSC743" s="31"/>
      <c r="LSD743" s="31"/>
      <c r="LSE743" s="31"/>
      <c r="LSF743" s="31"/>
      <c r="LSG743" s="31"/>
      <c r="LSH743" s="31"/>
      <c r="LSI743" s="31"/>
      <c r="LSJ743" s="31"/>
      <c r="LSK743" s="31"/>
      <c r="LSL743" s="31"/>
      <c r="LSM743" s="31"/>
      <c r="LSN743" s="31"/>
      <c r="LSO743" s="31"/>
      <c r="LSP743" s="31"/>
      <c r="LSQ743" s="31"/>
      <c r="LSR743" s="31"/>
      <c r="LSS743" s="31"/>
      <c r="LST743" s="31"/>
      <c r="LSU743" s="31"/>
      <c r="LSV743" s="31"/>
      <c r="LSW743" s="31"/>
      <c r="LSX743" s="31"/>
      <c r="LSY743" s="31"/>
      <c r="LSZ743" s="31"/>
      <c r="LTA743" s="31"/>
      <c r="LTB743" s="31"/>
      <c r="LTC743" s="31"/>
      <c r="LTD743" s="31"/>
      <c r="LTE743" s="31"/>
      <c r="LTF743" s="31"/>
      <c r="LTG743" s="31"/>
      <c r="LTH743" s="31"/>
      <c r="LTI743" s="31"/>
      <c r="LTJ743" s="31"/>
      <c r="LTK743" s="31"/>
      <c r="LTL743" s="31"/>
      <c r="LTM743" s="31"/>
      <c r="LTN743" s="31"/>
      <c r="LTO743" s="31"/>
      <c r="LTP743" s="31"/>
      <c r="LTQ743" s="31"/>
      <c r="LTR743" s="31"/>
      <c r="LTS743" s="31"/>
      <c r="LTT743" s="31"/>
      <c r="LTU743" s="31"/>
      <c r="LTV743" s="31"/>
      <c r="LTW743" s="31"/>
      <c r="LTX743" s="31"/>
      <c r="LTY743" s="31"/>
      <c r="LTZ743" s="31"/>
      <c r="LUA743" s="31"/>
      <c r="LUB743" s="31"/>
      <c r="LUC743" s="31"/>
      <c r="LUD743" s="31"/>
      <c r="LUE743" s="31"/>
      <c r="LUF743" s="31"/>
      <c r="LUG743" s="31"/>
      <c r="LUH743" s="31"/>
      <c r="LUI743" s="31"/>
      <c r="LUJ743" s="31"/>
      <c r="LUK743" s="31"/>
      <c r="LUL743" s="31"/>
      <c r="LUM743" s="31"/>
      <c r="LUN743" s="31"/>
      <c r="LUO743" s="31"/>
      <c r="LUP743" s="31"/>
      <c r="LUQ743" s="31"/>
      <c r="LUR743" s="31"/>
      <c r="LUS743" s="31"/>
      <c r="LUT743" s="31"/>
      <c r="LUU743" s="31"/>
      <c r="LUV743" s="31"/>
      <c r="LUW743" s="31"/>
      <c r="LUX743" s="31"/>
      <c r="LUY743" s="31"/>
      <c r="LUZ743" s="31"/>
      <c r="LVA743" s="31"/>
      <c r="LVB743" s="31"/>
      <c r="LVC743" s="31"/>
      <c r="LVD743" s="31"/>
      <c r="LVE743" s="31"/>
      <c r="LVF743" s="31"/>
      <c r="LVG743" s="31"/>
      <c r="LVH743" s="31"/>
      <c r="LVI743" s="31"/>
      <c r="LVJ743" s="31"/>
      <c r="LVK743" s="31"/>
      <c r="LVL743" s="31"/>
      <c r="LVM743" s="31"/>
      <c r="LVN743" s="31"/>
      <c r="LVO743" s="31"/>
      <c r="LVP743" s="31"/>
      <c r="LVQ743" s="31"/>
      <c r="LVR743" s="31"/>
      <c r="LVS743" s="31"/>
      <c r="LVT743" s="31"/>
      <c r="LVU743" s="31"/>
      <c r="LVV743" s="31"/>
      <c r="LVW743" s="31"/>
      <c r="LVX743" s="31"/>
      <c r="LVY743" s="31"/>
      <c r="LVZ743" s="31"/>
      <c r="LWA743" s="31"/>
      <c r="LWB743" s="31"/>
      <c r="LWC743" s="31"/>
      <c r="LWD743" s="31"/>
      <c r="LWE743" s="31"/>
      <c r="LWF743" s="31"/>
      <c r="LWG743" s="31"/>
      <c r="LWH743" s="31"/>
      <c r="LWI743" s="31"/>
      <c r="LWJ743" s="31"/>
      <c r="LWK743" s="31"/>
      <c r="LWL743" s="31"/>
      <c r="LWM743" s="31"/>
      <c r="LWN743" s="31"/>
      <c r="LWO743" s="31"/>
      <c r="LWP743" s="31"/>
      <c r="LWQ743" s="31"/>
      <c r="LWR743" s="31"/>
      <c r="LWS743" s="31"/>
      <c r="LWT743" s="31"/>
      <c r="LWU743" s="31"/>
      <c r="LWV743" s="31"/>
      <c r="LWW743" s="31"/>
      <c r="LWX743" s="31"/>
      <c r="LWY743" s="31"/>
      <c r="LWZ743" s="31"/>
      <c r="LXA743" s="31"/>
      <c r="LXB743" s="31"/>
      <c r="LXC743" s="31"/>
      <c r="LXD743" s="31"/>
      <c r="LXE743" s="31"/>
      <c r="LXF743" s="31"/>
      <c r="LXG743" s="31"/>
      <c r="LXH743" s="31"/>
      <c r="LXI743" s="31"/>
      <c r="LXJ743" s="31"/>
      <c r="LXK743" s="31"/>
      <c r="LXL743" s="31"/>
      <c r="LXM743" s="31"/>
      <c r="LXN743" s="31"/>
      <c r="LXO743" s="31"/>
      <c r="LXP743" s="31"/>
      <c r="LXQ743" s="31"/>
      <c r="LXR743" s="31"/>
      <c r="LXS743" s="31"/>
      <c r="LXT743" s="31"/>
      <c r="LXU743" s="31"/>
      <c r="LXV743" s="31"/>
      <c r="LXW743" s="31"/>
      <c r="LXX743" s="31"/>
      <c r="LXY743" s="31"/>
      <c r="LXZ743" s="31"/>
      <c r="LYA743" s="31"/>
      <c r="LYB743" s="31"/>
      <c r="LYC743" s="31"/>
      <c r="LYD743" s="31"/>
      <c r="LYE743" s="31"/>
      <c r="LYF743" s="31"/>
      <c r="LYG743" s="31"/>
      <c r="LYH743" s="31"/>
      <c r="LYI743" s="31"/>
      <c r="LYJ743" s="31"/>
      <c r="LYK743" s="31"/>
      <c r="LYL743" s="31"/>
      <c r="LYM743" s="31"/>
      <c r="LYN743" s="31"/>
      <c r="LYO743" s="31"/>
      <c r="LYP743" s="31"/>
      <c r="LYQ743" s="31"/>
      <c r="LYR743" s="31"/>
      <c r="LYS743" s="31"/>
      <c r="LYT743" s="31"/>
      <c r="LYU743" s="31"/>
      <c r="LYV743" s="31"/>
      <c r="LYW743" s="31"/>
      <c r="LYX743" s="31"/>
      <c r="LYY743" s="31"/>
      <c r="LYZ743" s="31"/>
      <c r="LZA743" s="31"/>
      <c r="LZB743" s="31"/>
      <c r="LZC743" s="31"/>
      <c r="LZD743" s="31"/>
      <c r="LZE743" s="31"/>
      <c r="LZF743" s="31"/>
      <c r="LZG743" s="31"/>
      <c r="LZH743" s="31"/>
      <c r="LZI743" s="31"/>
      <c r="LZJ743" s="31"/>
      <c r="LZK743" s="31"/>
      <c r="LZL743" s="31"/>
      <c r="LZM743" s="31"/>
      <c r="LZN743" s="31"/>
      <c r="LZO743" s="31"/>
      <c r="LZP743" s="31"/>
      <c r="LZQ743" s="31"/>
      <c r="LZR743" s="31"/>
      <c r="LZS743" s="31"/>
      <c r="LZT743" s="31"/>
      <c r="LZU743" s="31"/>
      <c r="LZV743" s="31"/>
      <c r="LZW743" s="31"/>
      <c r="LZX743" s="31"/>
      <c r="LZY743" s="31"/>
      <c r="LZZ743" s="31"/>
      <c r="MAA743" s="31"/>
      <c r="MAB743" s="31"/>
      <c r="MAC743" s="31"/>
      <c r="MAD743" s="31"/>
      <c r="MAE743" s="31"/>
      <c r="MAF743" s="31"/>
      <c r="MAG743" s="31"/>
      <c r="MAH743" s="31"/>
      <c r="MAI743" s="31"/>
      <c r="MAJ743" s="31"/>
      <c r="MAK743" s="31"/>
      <c r="MAL743" s="31"/>
      <c r="MAM743" s="31"/>
      <c r="MAN743" s="31"/>
      <c r="MAO743" s="31"/>
      <c r="MAP743" s="31"/>
      <c r="MAQ743" s="31"/>
      <c r="MAR743" s="31"/>
      <c r="MAS743" s="31"/>
      <c r="MAT743" s="31"/>
      <c r="MAU743" s="31"/>
      <c r="MAV743" s="31"/>
      <c r="MAW743" s="31"/>
      <c r="MAX743" s="31"/>
      <c r="MAY743" s="31"/>
      <c r="MAZ743" s="31"/>
      <c r="MBA743" s="31"/>
      <c r="MBB743" s="31"/>
      <c r="MBC743" s="31"/>
      <c r="MBD743" s="31"/>
      <c r="MBE743" s="31"/>
      <c r="MBF743" s="31"/>
      <c r="MBG743" s="31"/>
      <c r="MBH743" s="31"/>
      <c r="MBI743" s="31"/>
      <c r="MBJ743" s="31"/>
      <c r="MBK743" s="31"/>
      <c r="MBL743" s="31"/>
      <c r="MBM743" s="31"/>
      <c r="MBN743" s="31"/>
      <c r="MBO743" s="31"/>
      <c r="MBP743" s="31"/>
      <c r="MBQ743" s="31"/>
      <c r="MBR743" s="31"/>
      <c r="MBS743" s="31"/>
      <c r="MBT743" s="31"/>
      <c r="MBU743" s="31"/>
      <c r="MBV743" s="31"/>
      <c r="MBW743" s="31"/>
      <c r="MBX743" s="31"/>
      <c r="MBY743" s="31"/>
      <c r="MBZ743" s="31"/>
      <c r="MCA743" s="31"/>
      <c r="MCB743" s="31"/>
      <c r="MCC743" s="31"/>
      <c r="MCD743" s="31"/>
      <c r="MCE743" s="31"/>
      <c r="MCF743" s="31"/>
      <c r="MCG743" s="31"/>
      <c r="MCH743" s="31"/>
      <c r="MCI743" s="31"/>
      <c r="MCJ743" s="31"/>
      <c r="MCK743" s="31"/>
      <c r="MCL743" s="31"/>
      <c r="MCM743" s="31"/>
      <c r="MCN743" s="31"/>
      <c r="MCO743" s="31"/>
      <c r="MCP743" s="31"/>
      <c r="MCQ743" s="31"/>
      <c r="MCR743" s="31"/>
      <c r="MCS743" s="31"/>
      <c r="MCT743" s="31"/>
      <c r="MCU743" s="31"/>
      <c r="MCV743" s="31"/>
      <c r="MCW743" s="31"/>
      <c r="MCX743" s="31"/>
      <c r="MCY743" s="31"/>
      <c r="MCZ743" s="31"/>
      <c r="MDA743" s="31"/>
      <c r="MDB743" s="31"/>
      <c r="MDC743" s="31"/>
      <c r="MDD743" s="31"/>
      <c r="MDE743" s="31"/>
      <c r="MDF743" s="31"/>
      <c r="MDG743" s="31"/>
      <c r="MDH743" s="31"/>
      <c r="MDI743" s="31"/>
      <c r="MDJ743" s="31"/>
      <c r="MDK743" s="31"/>
      <c r="MDL743" s="31"/>
      <c r="MDM743" s="31"/>
      <c r="MDN743" s="31"/>
      <c r="MDO743" s="31"/>
      <c r="MDP743" s="31"/>
      <c r="MDQ743" s="31"/>
      <c r="MDR743" s="31"/>
      <c r="MDS743" s="31"/>
      <c r="MDT743" s="31"/>
      <c r="MDU743" s="31"/>
      <c r="MDV743" s="31"/>
      <c r="MDW743" s="31"/>
      <c r="MDX743" s="31"/>
      <c r="MDY743" s="31"/>
      <c r="MDZ743" s="31"/>
      <c r="MEA743" s="31"/>
      <c r="MEB743" s="31"/>
      <c r="MEC743" s="31"/>
      <c r="MED743" s="31"/>
      <c r="MEE743" s="31"/>
      <c r="MEF743" s="31"/>
      <c r="MEG743" s="31"/>
      <c r="MEH743" s="31"/>
      <c r="MEI743" s="31"/>
      <c r="MEJ743" s="31"/>
      <c r="MEK743" s="31"/>
      <c r="MEL743" s="31"/>
      <c r="MEM743" s="31"/>
      <c r="MEN743" s="31"/>
      <c r="MEO743" s="31"/>
      <c r="MEP743" s="31"/>
      <c r="MEQ743" s="31"/>
      <c r="MER743" s="31"/>
      <c r="MES743" s="31"/>
      <c r="MET743" s="31"/>
      <c r="MEU743" s="31"/>
      <c r="MEV743" s="31"/>
      <c r="MEW743" s="31"/>
      <c r="MEX743" s="31"/>
      <c r="MEY743" s="31"/>
      <c r="MEZ743" s="31"/>
      <c r="MFA743" s="31"/>
      <c r="MFB743" s="31"/>
      <c r="MFC743" s="31"/>
      <c r="MFD743" s="31"/>
      <c r="MFE743" s="31"/>
      <c r="MFF743" s="31"/>
      <c r="MFG743" s="31"/>
      <c r="MFH743" s="31"/>
      <c r="MFI743" s="31"/>
      <c r="MFJ743" s="31"/>
      <c r="MFK743" s="31"/>
      <c r="MFL743" s="31"/>
      <c r="MFM743" s="31"/>
      <c r="MFN743" s="31"/>
      <c r="MFO743" s="31"/>
      <c r="MFP743" s="31"/>
      <c r="MFQ743" s="31"/>
      <c r="MFR743" s="31"/>
      <c r="MFS743" s="31"/>
      <c r="MFT743" s="31"/>
      <c r="MFU743" s="31"/>
      <c r="MFV743" s="31"/>
      <c r="MFW743" s="31"/>
      <c r="MFX743" s="31"/>
      <c r="MFY743" s="31"/>
      <c r="MFZ743" s="31"/>
      <c r="MGA743" s="31"/>
      <c r="MGB743" s="31"/>
      <c r="MGC743" s="31"/>
      <c r="MGD743" s="31"/>
      <c r="MGE743" s="31"/>
      <c r="MGF743" s="31"/>
      <c r="MGG743" s="31"/>
      <c r="MGH743" s="31"/>
      <c r="MGI743" s="31"/>
      <c r="MGJ743" s="31"/>
      <c r="MGK743" s="31"/>
      <c r="MGL743" s="31"/>
      <c r="MGM743" s="31"/>
      <c r="MGN743" s="31"/>
      <c r="MGO743" s="31"/>
      <c r="MGP743" s="31"/>
      <c r="MGQ743" s="31"/>
      <c r="MGR743" s="31"/>
      <c r="MGS743" s="31"/>
      <c r="MGT743" s="31"/>
      <c r="MGU743" s="31"/>
      <c r="MGV743" s="31"/>
      <c r="MGW743" s="31"/>
      <c r="MGX743" s="31"/>
      <c r="MGY743" s="31"/>
      <c r="MGZ743" s="31"/>
      <c r="MHA743" s="31"/>
      <c r="MHB743" s="31"/>
      <c r="MHC743" s="31"/>
      <c r="MHD743" s="31"/>
      <c r="MHE743" s="31"/>
      <c r="MHF743" s="31"/>
      <c r="MHG743" s="31"/>
      <c r="MHH743" s="31"/>
      <c r="MHI743" s="31"/>
      <c r="MHJ743" s="31"/>
      <c r="MHK743" s="31"/>
      <c r="MHL743" s="31"/>
      <c r="MHM743" s="31"/>
      <c r="MHN743" s="31"/>
      <c r="MHO743" s="31"/>
      <c r="MHP743" s="31"/>
      <c r="MHQ743" s="31"/>
      <c r="MHR743" s="31"/>
      <c r="MHS743" s="31"/>
      <c r="MHT743" s="31"/>
      <c r="MHU743" s="31"/>
      <c r="MHV743" s="31"/>
      <c r="MHW743" s="31"/>
      <c r="MHX743" s="31"/>
      <c r="MHY743" s="31"/>
      <c r="MHZ743" s="31"/>
      <c r="MIA743" s="31"/>
      <c r="MIB743" s="31"/>
      <c r="MIC743" s="31"/>
      <c r="MID743" s="31"/>
      <c r="MIE743" s="31"/>
      <c r="MIF743" s="31"/>
      <c r="MIG743" s="31"/>
      <c r="MIH743" s="31"/>
      <c r="MII743" s="31"/>
      <c r="MIJ743" s="31"/>
      <c r="MIK743" s="31"/>
      <c r="MIL743" s="31"/>
      <c r="MIM743" s="31"/>
      <c r="MIN743" s="31"/>
      <c r="MIO743" s="31"/>
      <c r="MIP743" s="31"/>
      <c r="MIQ743" s="31"/>
      <c r="MIR743" s="31"/>
      <c r="MIS743" s="31"/>
      <c r="MIT743" s="31"/>
      <c r="MIU743" s="31"/>
      <c r="MIV743" s="31"/>
      <c r="MIW743" s="31"/>
      <c r="MIX743" s="31"/>
      <c r="MIY743" s="31"/>
      <c r="MIZ743" s="31"/>
      <c r="MJA743" s="31"/>
      <c r="MJB743" s="31"/>
      <c r="MJC743" s="31"/>
      <c r="MJD743" s="31"/>
      <c r="MJE743" s="31"/>
      <c r="MJF743" s="31"/>
      <c r="MJG743" s="31"/>
      <c r="MJH743" s="31"/>
      <c r="MJI743" s="31"/>
      <c r="MJJ743" s="31"/>
      <c r="MJK743" s="31"/>
      <c r="MJL743" s="31"/>
      <c r="MJM743" s="31"/>
      <c r="MJN743" s="31"/>
      <c r="MJO743" s="31"/>
      <c r="MJP743" s="31"/>
      <c r="MJQ743" s="31"/>
      <c r="MJR743" s="31"/>
      <c r="MJS743" s="31"/>
      <c r="MJT743" s="31"/>
      <c r="MJU743" s="31"/>
      <c r="MJV743" s="31"/>
      <c r="MJW743" s="31"/>
      <c r="MJX743" s="31"/>
      <c r="MJY743" s="31"/>
      <c r="MJZ743" s="31"/>
      <c r="MKA743" s="31"/>
      <c r="MKB743" s="31"/>
      <c r="MKC743" s="31"/>
      <c r="MKD743" s="31"/>
      <c r="MKE743" s="31"/>
      <c r="MKF743" s="31"/>
      <c r="MKG743" s="31"/>
      <c r="MKH743" s="31"/>
      <c r="MKI743" s="31"/>
      <c r="MKJ743" s="31"/>
      <c r="MKK743" s="31"/>
      <c r="MKL743" s="31"/>
      <c r="MKM743" s="31"/>
      <c r="MKN743" s="31"/>
      <c r="MKO743" s="31"/>
      <c r="MKP743" s="31"/>
      <c r="MKQ743" s="31"/>
      <c r="MKR743" s="31"/>
      <c r="MKS743" s="31"/>
      <c r="MKT743" s="31"/>
      <c r="MKU743" s="31"/>
      <c r="MKV743" s="31"/>
      <c r="MKW743" s="31"/>
      <c r="MKX743" s="31"/>
      <c r="MKY743" s="31"/>
      <c r="MKZ743" s="31"/>
      <c r="MLA743" s="31"/>
      <c r="MLB743" s="31"/>
      <c r="MLC743" s="31"/>
      <c r="MLD743" s="31"/>
      <c r="MLE743" s="31"/>
      <c r="MLF743" s="31"/>
      <c r="MLG743" s="31"/>
      <c r="MLH743" s="31"/>
      <c r="MLI743" s="31"/>
      <c r="MLJ743" s="31"/>
      <c r="MLK743" s="31"/>
      <c r="MLL743" s="31"/>
      <c r="MLM743" s="31"/>
      <c r="MLN743" s="31"/>
      <c r="MLO743" s="31"/>
      <c r="MLP743" s="31"/>
      <c r="MLQ743" s="31"/>
      <c r="MLR743" s="31"/>
      <c r="MLS743" s="31"/>
      <c r="MLT743" s="31"/>
      <c r="MLU743" s="31"/>
      <c r="MLV743" s="31"/>
      <c r="MLW743" s="31"/>
      <c r="MLX743" s="31"/>
      <c r="MLY743" s="31"/>
      <c r="MLZ743" s="31"/>
      <c r="MMA743" s="31"/>
      <c r="MMB743" s="31"/>
      <c r="MMC743" s="31"/>
      <c r="MMD743" s="31"/>
      <c r="MME743" s="31"/>
      <c r="MMF743" s="31"/>
      <c r="MMG743" s="31"/>
      <c r="MMH743" s="31"/>
      <c r="MMI743" s="31"/>
      <c r="MMJ743" s="31"/>
      <c r="MMK743" s="31"/>
      <c r="MML743" s="31"/>
      <c r="MMM743" s="31"/>
      <c r="MMN743" s="31"/>
      <c r="MMO743" s="31"/>
      <c r="MMP743" s="31"/>
      <c r="MMQ743" s="31"/>
      <c r="MMR743" s="31"/>
      <c r="MMS743" s="31"/>
      <c r="MMT743" s="31"/>
      <c r="MMU743" s="31"/>
      <c r="MMV743" s="31"/>
      <c r="MMW743" s="31"/>
      <c r="MMX743" s="31"/>
      <c r="MMY743" s="31"/>
      <c r="MMZ743" s="31"/>
      <c r="MNA743" s="31"/>
      <c r="MNB743" s="31"/>
      <c r="MNC743" s="31"/>
      <c r="MND743" s="31"/>
      <c r="MNE743" s="31"/>
      <c r="MNF743" s="31"/>
      <c r="MNG743" s="31"/>
      <c r="MNH743" s="31"/>
      <c r="MNI743" s="31"/>
      <c r="MNJ743" s="31"/>
      <c r="MNK743" s="31"/>
      <c r="MNL743" s="31"/>
      <c r="MNM743" s="31"/>
      <c r="MNN743" s="31"/>
      <c r="MNO743" s="31"/>
      <c r="MNP743" s="31"/>
      <c r="MNQ743" s="31"/>
      <c r="MNR743" s="31"/>
      <c r="MNS743" s="31"/>
      <c r="MNT743" s="31"/>
      <c r="MNU743" s="31"/>
      <c r="MNV743" s="31"/>
      <c r="MNW743" s="31"/>
      <c r="MNX743" s="31"/>
      <c r="MNY743" s="31"/>
      <c r="MNZ743" s="31"/>
      <c r="MOA743" s="31"/>
      <c r="MOB743" s="31"/>
      <c r="MOC743" s="31"/>
      <c r="MOD743" s="31"/>
      <c r="MOE743" s="31"/>
      <c r="MOF743" s="31"/>
      <c r="MOG743" s="31"/>
      <c r="MOH743" s="31"/>
      <c r="MOI743" s="31"/>
      <c r="MOJ743" s="31"/>
      <c r="MOK743" s="31"/>
      <c r="MOL743" s="31"/>
      <c r="MOM743" s="31"/>
      <c r="MON743" s="31"/>
      <c r="MOO743" s="31"/>
      <c r="MOP743" s="31"/>
      <c r="MOQ743" s="31"/>
      <c r="MOR743" s="31"/>
      <c r="MOS743" s="31"/>
      <c r="MOT743" s="31"/>
      <c r="MOU743" s="31"/>
      <c r="MOV743" s="31"/>
      <c r="MOW743" s="31"/>
      <c r="MOX743" s="31"/>
      <c r="MOY743" s="31"/>
      <c r="MOZ743" s="31"/>
      <c r="MPA743" s="31"/>
      <c r="MPB743" s="31"/>
      <c r="MPC743" s="31"/>
      <c r="MPD743" s="31"/>
      <c r="MPE743" s="31"/>
      <c r="MPF743" s="31"/>
      <c r="MPG743" s="31"/>
      <c r="MPH743" s="31"/>
      <c r="MPI743" s="31"/>
      <c r="MPJ743" s="31"/>
      <c r="MPK743" s="31"/>
      <c r="MPL743" s="31"/>
      <c r="MPM743" s="31"/>
      <c r="MPN743" s="31"/>
      <c r="MPO743" s="31"/>
      <c r="MPP743" s="31"/>
      <c r="MPQ743" s="31"/>
      <c r="MPR743" s="31"/>
      <c r="MPS743" s="31"/>
      <c r="MPT743" s="31"/>
      <c r="MPU743" s="31"/>
      <c r="MPV743" s="31"/>
      <c r="MPW743" s="31"/>
      <c r="MPX743" s="31"/>
      <c r="MPY743" s="31"/>
      <c r="MPZ743" s="31"/>
      <c r="MQA743" s="31"/>
      <c r="MQB743" s="31"/>
      <c r="MQC743" s="31"/>
      <c r="MQD743" s="31"/>
      <c r="MQE743" s="31"/>
      <c r="MQF743" s="31"/>
      <c r="MQG743" s="31"/>
      <c r="MQH743" s="31"/>
      <c r="MQI743" s="31"/>
      <c r="MQJ743" s="31"/>
      <c r="MQK743" s="31"/>
      <c r="MQL743" s="31"/>
      <c r="MQM743" s="31"/>
      <c r="MQN743" s="31"/>
      <c r="MQO743" s="31"/>
      <c r="MQP743" s="31"/>
      <c r="MQQ743" s="31"/>
      <c r="MQR743" s="31"/>
      <c r="MQS743" s="31"/>
      <c r="MQT743" s="31"/>
      <c r="MQU743" s="31"/>
      <c r="MQV743" s="31"/>
      <c r="MQW743" s="31"/>
      <c r="MQX743" s="31"/>
      <c r="MQY743" s="31"/>
      <c r="MQZ743" s="31"/>
      <c r="MRA743" s="31"/>
      <c r="MRB743" s="31"/>
      <c r="MRC743" s="31"/>
      <c r="MRD743" s="31"/>
      <c r="MRE743" s="31"/>
      <c r="MRF743" s="31"/>
      <c r="MRG743" s="31"/>
      <c r="MRH743" s="31"/>
      <c r="MRI743" s="31"/>
      <c r="MRJ743" s="31"/>
      <c r="MRK743" s="31"/>
      <c r="MRL743" s="31"/>
      <c r="MRM743" s="31"/>
      <c r="MRN743" s="31"/>
      <c r="MRO743" s="31"/>
      <c r="MRP743" s="31"/>
      <c r="MRQ743" s="31"/>
      <c r="MRR743" s="31"/>
      <c r="MRS743" s="31"/>
      <c r="MRT743" s="31"/>
      <c r="MRU743" s="31"/>
      <c r="MRV743" s="31"/>
      <c r="MRW743" s="31"/>
      <c r="MRX743" s="31"/>
      <c r="MRY743" s="31"/>
      <c r="MRZ743" s="31"/>
      <c r="MSA743" s="31"/>
      <c r="MSB743" s="31"/>
      <c r="MSC743" s="31"/>
      <c r="MSD743" s="31"/>
      <c r="MSE743" s="31"/>
      <c r="MSF743" s="31"/>
      <c r="MSG743" s="31"/>
      <c r="MSH743" s="31"/>
      <c r="MSI743" s="31"/>
      <c r="MSJ743" s="31"/>
      <c r="MSK743" s="31"/>
      <c r="MSL743" s="31"/>
      <c r="MSM743" s="31"/>
      <c r="MSN743" s="31"/>
      <c r="MSO743" s="31"/>
      <c r="MSP743" s="31"/>
      <c r="MSQ743" s="31"/>
      <c r="MSR743" s="31"/>
      <c r="MSS743" s="31"/>
      <c r="MST743" s="31"/>
      <c r="MSU743" s="31"/>
      <c r="MSV743" s="31"/>
      <c r="MSW743" s="31"/>
      <c r="MSX743" s="31"/>
      <c r="MSY743" s="31"/>
      <c r="MSZ743" s="31"/>
      <c r="MTA743" s="31"/>
      <c r="MTB743" s="31"/>
      <c r="MTC743" s="31"/>
      <c r="MTD743" s="31"/>
      <c r="MTE743" s="31"/>
      <c r="MTF743" s="31"/>
      <c r="MTG743" s="31"/>
      <c r="MTH743" s="31"/>
      <c r="MTI743" s="31"/>
      <c r="MTJ743" s="31"/>
      <c r="MTK743" s="31"/>
      <c r="MTL743" s="31"/>
      <c r="MTM743" s="31"/>
      <c r="MTN743" s="31"/>
      <c r="MTO743" s="31"/>
      <c r="MTP743" s="31"/>
      <c r="MTQ743" s="31"/>
      <c r="MTR743" s="31"/>
      <c r="MTS743" s="31"/>
      <c r="MTT743" s="31"/>
      <c r="MTU743" s="31"/>
      <c r="MTV743" s="31"/>
      <c r="MTW743" s="31"/>
      <c r="MTX743" s="31"/>
      <c r="MTY743" s="31"/>
      <c r="MTZ743" s="31"/>
      <c r="MUA743" s="31"/>
      <c r="MUB743" s="31"/>
      <c r="MUC743" s="31"/>
      <c r="MUD743" s="31"/>
      <c r="MUE743" s="31"/>
      <c r="MUF743" s="31"/>
      <c r="MUG743" s="31"/>
      <c r="MUH743" s="31"/>
      <c r="MUI743" s="31"/>
      <c r="MUJ743" s="31"/>
      <c r="MUK743" s="31"/>
      <c r="MUL743" s="31"/>
      <c r="MUM743" s="31"/>
      <c r="MUN743" s="31"/>
      <c r="MUO743" s="31"/>
      <c r="MUP743" s="31"/>
      <c r="MUQ743" s="31"/>
      <c r="MUR743" s="31"/>
      <c r="MUS743" s="31"/>
      <c r="MUT743" s="31"/>
      <c r="MUU743" s="31"/>
      <c r="MUV743" s="31"/>
      <c r="MUW743" s="31"/>
      <c r="MUX743" s="31"/>
      <c r="MUY743" s="31"/>
      <c r="MUZ743" s="31"/>
      <c r="MVA743" s="31"/>
      <c r="MVB743" s="31"/>
      <c r="MVC743" s="31"/>
      <c r="MVD743" s="31"/>
      <c r="MVE743" s="31"/>
      <c r="MVF743" s="31"/>
      <c r="MVG743" s="31"/>
      <c r="MVH743" s="31"/>
      <c r="MVI743" s="31"/>
      <c r="MVJ743" s="31"/>
      <c r="MVK743" s="31"/>
      <c r="MVL743" s="31"/>
      <c r="MVM743" s="31"/>
      <c r="MVN743" s="31"/>
      <c r="MVO743" s="31"/>
      <c r="MVP743" s="31"/>
      <c r="MVQ743" s="31"/>
      <c r="MVR743" s="31"/>
      <c r="MVS743" s="31"/>
      <c r="MVT743" s="31"/>
      <c r="MVU743" s="31"/>
      <c r="MVV743" s="31"/>
      <c r="MVW743" s="31"/>
      <c r="MVX743" s="31"/>
      <c r="MVY743" s="31"/>
      <c r="MVZ743" s="31"/>
      <c r="MWA743" s="31"/>
      <c r="MWB743" s="31"/>
      <c r="MWC743" s="31"/>
      <c r="MWD743" s="31"/>
      <c r="MWE743" s="31"/>
      <c r="MWF743" s="31"/>
      <c r="MWG743" s="31"/>
      <c r="MWH743" s="31"/>
      <c r="MWI743" s="31"/>
      <c r="MWJ743" s="31"/>
      <c r="MWK743" s="31"/>
      <c r="MWL743" s="31"/>
      <c r="MWM743" s="31"/>
      <c r="MWN743" s="31"/>
      <c r="MWO743" s="31"/>
      <c r="MWP743" s="31"/>
      <c r="MWQ743" s="31"/>
      <c r="MWR743" s="31"/>
      <c r="MWS743" s="31"/>
      <c r="MWT743" s="31"/>
      <c r="MWU743" s="31"/>
      <c r="MWV743" s="31"/>
      <c r="MWW743" s="31"/>
      <c r="MWX743" s="31"/>
      <c r="MWY743" s="31"/>
      <c r="MWZ743" s="31"/>
      <c r="MXA743" s="31"/>
      <c r="MXB743" s="31"/>
      <c r="MXC743" s="31"/>
      <c r="MXD743" s="31"/>
      <c r="MXE743" s="31"/>
      <c r="MXF743" s="31"/>
      <c r="MXG743" s="31"/>
      <c r="MXH743" s="31"/>
      <c r="MXI743" s="31"/>
      <c r="MXJ743" s="31"/>
      <c r="MXK743" s="31"/>
      <c r="MXL743" s="31"/>
      <c r="MXM743" s="31"/>
      <c r="MXN743" s="31"/>
      <c r="MXO743" s="31"/>
      <c r="MXP743" s="31"/>
      <c r="MXQ743" s="31"/>
      <c r="MXR743" s="31"/>
      <c r="MXS743" s="31"/>
      <c r="MXT743" s="31"/>
      <c r="MXU743" s="31"/>
      <c r="MXV743" s="31"/>
      <c r="MXW743" s="31"/>
      <c r="MXX743" s="31"/>
      <c r="MXY743" s="31"/>
      <c r="MXZ743" s="31"/>
      <c r="MYA743" s="31"/>
      <c r="MYB743" s="31"/>
      <c r="MYC743" s="31"/>
      <c r="MYD743" s="31"/>
      <c r="MYE743" s="31"/>
      <c r="MYF743" s="31"/>
      <c r="MYG743" s="31"/>
      <c r="MYH743" s="31"/>
      <c r="MYI743" s="31"/>
      <c r="MYJ743" s="31"/>
      <c r="MYK743" s="31"/>
      <c r="MYL743" s="31"/>
      <c r="MYM743" s="31"/>
      <c r="MYN743" s="31"/>
      <c r="MYO743" s="31"/>
      <c r="MYP743" s="31"/>
      <c r="MYQ743" s="31"/>
      <c r="MYR743" s="31"/>
      <c r="MYS743" s="31"/>
      <c r="MYT743" s="31"/>
      <c r="MYU743" s="31"/>
      <c r="MYV743" s="31"/>
      <c r="MYW743" s="31"/>
      <c r="MYX743" s="31"/>
      <c r="MYY743" s="31"/>
      <c r="MYZ743" s="31"/>
      <c r="MZA743" s="31"/>
      <c r="MZB743" s="31"/>
      <c r="MZC743" s="31"/>
      <c r="MZD743" s="31"/>
      <c r="MZE743" s="31"/>
      <c r="MZF743" s="31"/>
      <c r="MZG743" s="31"/>
      <c r="MZH743" s="31"/>
      <c r="MZI743" s="31"/>
      <c r="MZJ743" s="31"/>
      <c r="MZK743" s="31"/>
      <c r="MZL743" s="31"/>
      <c r="MZM743" s="31"/>
      <c r="MZN743" s="31"/>
      <c r="MZO743" s="31"/>
      <c r="MZP743" s="31"/>
      <c r="MZQ743" s="31"/>
      <c r="MZR743" s="31"/>
      <c r="MZS743" s="31"/>
      <c r="MZT743" s="31"/>
      <c r="MZU743" s="31"/>
      <c r="MZV743" s="31"/>
      <c r="MZW743" s="31"/>
      <c r="MZX743" s="31"/>
      <c r="MZY743" s="31"/>
      <c r="MZZ743" s="31"/>
      <c r="NAA743" s="31"/>
      <c r="NAB743" s="31"/>
      <c r="NAC743" s="31"/>
      <c r="NAD743" s="31"/>
      <c r="NAE743" s="31"/>
      <c r="NAF743" s="31"/>
      <c r="NAG743" s="31"/>
      <c r="NAH743" s="31"/>
      <c r="NAI743" s="31"/>
      <c r="NAJ743" s="31"/>
      <c r="NAK743" s="31"/>
      <c r="NAL743" s="31"/>
      <c r="NAM743" s="31"/>
      <c r="NAN743" s="31"/>
      <c r="NAO743" s="31"/>
      <c r="NAP743" s="31"/>
      <c r="NAQ743" s="31"/>
      <c r="NAR743" s="31"/>
      <c r="NAS743" s="31"/>
      <c r="NAT743" s="31"/>
      <c r="NAU743" s="31"/>
      <c r="NAV743" s="31"/>
      <c r="NAW743" s="31"/>
      <c r="NAX743" s="31"/>
      <c r="NAY743" s="31"/>
      <c r="NAZ743" s="31"/>
      <c r="NBA743" s="31"/>
      <c r="NBB743" s="31"/>
      <c r="NBC743" s="31"/>
      <c r="NBD743" s="31"/>
      <c r="NBE743" s="31"/>
      <c r="NBF743" s="31"/>
      <c r="NBG743" s="31"/>
      <c r="NBH743" s="31"/>
      <c r="NBI743" s="31"/>
      <c r="NBJ743" s="31"/>
      <c r="NBK743" s="31"/>
      <c r="NBL743" s="31"/>
      <c r="NBM743" s="31"/>
      <c r="NBN743" s="31"/>
      <c r="NBO743" s="31"/>
      <c r="NBP743" s="31"/>
      <c r="NBQ743" s="31"/>
      <c r="NBR743" s="31"/>
      <c r="NBS743" s="31"/>
      <c r="NBT743" s="31"/>
      <c r="NBU743" s="31"/>
      <c r="NBV743" s="31"/>
      <c r="NBW743" s="31"/>
      <c r="NBX743" s="31"/>
      <c r="NBY743" s="31"/>
      <c r="NBZ743" s="31"/>
      <c r="NCA743" s="31"/>
      <c r="NCB743" s="31"/>
      <c r="NCC743" s="31"/>
      <c r="NCD743" s="31"/>
      <c r="NCE743" s="31"/>
      <c r="NCF743" s="31"/>
      <c r="NCG743" s="31"/>
      <c r="NCH743" s="31"/>
      <c r="NCI743" s="31"/>
      <c r="NCJ743" s="31"/>
      <c r="NCK743" s="31"/>
      <c r="NCL743" s="31"/>
      <c r="NCM743" s="31"/>
      <c r="NCN743" s="31"/>
      <c r="NCO743" s="31"/>
      <c r="NCP743" s="31"/>
      <c r="NCQ743" s="31"/>
      <c r="NCR743" s="31"/>
      <c r="NCS743" s="31"/>
      <c r="NCT743" s="31"/>
      <c r="NCU743" s="31"/>
      <c r="NCV743" s="31"/>
      <c r="NCW743" s="31"/>
      <c r="NCX743" s="31"/>
      <c r="NCY743" s="31"/>
      <c r="NCZ743" s="31"/>
      <c r="NDA743" s="31"/>
      <c r="NDB743" s="31"/>
      <c r="NDC743" s="31"/>
      <c r="NDD743" s="31"/>
      <c r="NDE743" s="31"/>
      <c r="NDF743" s="31"/>
      <c r="NDG743" s="31"/>
      <c r="NDH743" s="31"/>
      <c r="NDI743" s="31"/>
      <c r="NDJ743" s="31"/>
      <c r="NDK743" s="31"/>
      <c r="NDL743" s="31"/>
      <c r="NDM743" s="31"/>
      <c r="NDN743" s="31"/>
      <c r="NDO743" s="31"/>
      <c r="NDP743" s="31"/>
      <c r="NDQ743" s="31"/>
      <c r="NDR743" s="31"/>
      <c r="NDS743" s="31"/>
      <c r="NDT743" s="31"/>
      <c r="NDU743" s="31"/>
      <c r="NDV743" s="31"/>
      <c r="NDW743" s="31"/>
      <c r="NDX743" s="31"/>
      <c r="NDY743" s="31"/>
      <c r="NDZ743" s="31"/>
      <c r="NEA743" s="31"/>
      <c r="NEB743" s="31"/>
      <c r="NEC743" s="31"/>
      <c r="NED743" s="31"/>
      <c r="NEE743" s="31"/>
      <c r="NEF743" s="31"/>
      <c r="NEG743" s="31"/>
      <c r="NEH743" s="31"/>
      <c r="NEI743" s="31"/>
      <c r="NEJ743" s="31"/>
      <c r="NEK743" s="31"/>
      <c r="NEL743" s="31"/>
      <c r="NEM743" s="31"/>
      <c r="NEN743" s="31"/>
      <c r="NEO743" s="31"/>
      <c r="NEP743" s="31"/>
      <c r="NEQ743" s="31"/>
      <c r="NER743" s="31"/>
      <c r="NES743" s="31"/>
      <c r="NET743" s="31"/>
      <c r="NEU743" s="31"/>
      <c r="NEV743" s="31"/>
      <c r="NEW743" s="31"/>
      <c r="NEX743" s="31"/>
      <c r="NEY743" s="31"/>
      <c r="NEZ743" s="31"/>
      <c r="NFA743" s="31"/>
      <c r="NFB743" s="31"/>
      <c r="NFC743" s="31"/>
      <c r="NFD743" s="31"/>
      <c r="NFE743" s="31"/>
      <c r="NFF743" s="31"/>
      <c r="NFG743" s="31"/>
      <c r="NFH743" s="31"/>
      <c r="NFI743" s="31"/>
      <c r="NFJ743" s="31"/>
      <c r="NFK743" s="31"/>
      <c r="NFL743" s="31"/>
      <c r="NFM743" s="31"/>
      <c r="NFN743" s="31"/>
      <c r="NFO743" s="31"/>
      <c r="NFP743" s="31"/>
      <c r="NFQ743" s="31"/>
      <c r="NFR743" s="31"/>
      <c r="NFS743" s="31"/>
      <c r="NFT743" s="31"/>
      <c r="NFU743" s="31"/>
      <c r="NFV743" s="31"/>
      <c r="NFW743" s="31"/>
      <c r="NFX743" s="31"/>
      <c r="NFY743" s="31"/>
      <c r="NFZ743" s="31"/>
      <c r="NGA743" s="31"/>
      <c r="NGB743" s="31"/>
      <c r="NGC743" s="31"/>
      <c r="NGD743" s="31"/>
      <c r="NGE743" s="31"/>
      <c r="NGF743" s="31"/>
      <c r="NGG743" s="31"/>
      <c r="NGH743" s="31"/>
      <c r="NGI743" s="31"/>
      <c r="NGJ743" s="31"/>
      <c r="NGK743" s="31"/>
      <c r="NGL743" s="31"/>
      <c r="NGM743" s="31"/>
      <c r="NGN743" s="31"/>
      <c r="NGO743" s="31"/>
      <c r="NGP743" s="31"/>
      <c r="NGQ743" s="31"/>
      <c r="NGR743" s="31"/>
      <c r="NGS743" s="31"/>
      <c r="NGT743" s="31"/>
      <c r="NGU743" s="31"/>
      <c r="NGV743" s="31"/>
      <c r="NGW743" s="31"/>
      <c r="NGX743" s="31"/>
      <c r="NGY743" s="31"/>
      <c r="NGZ743" s="31"/>
      <c r="NHA743" s="31"/>
      <c r="NHB743" s="31"/>
      <c r="NHC743" s="31"/>
      <c r="NHD743" s="31"/>
      <c r="NHE743" s="31"/>
      <c r="NHF743" s="31"/>
      <c r="NHG743" s="31"/>
      <c r="NHH743" s="31"/>
      <c r="NHI743" s="31"/>
      <c r="NHJ743" s="31"/>
      <c r="NHK743" s="31"/>
      <c r="NHL743" s="31"/>
      <c r="NHM743" s="31"/>
      <c r="NHN743" s="31"/>
      <c r="NHO743" s="31"/>
      <c r="NHP743" s="31"/>
      <c r="NHQ743" s="31"/>
      <c r="NHR743" s="31"/>
      <c r="NHS743" s="31"/>
      <c r="NHT743" s="31"/>
      <c r="NHU743" s="31"/>
      <c r="NHV743" s="31"/>
      <c r="NHW743" s="31"/>
      <c r="NHX743" s="31"/>
      <c r="NHY743" s="31"/>
      <c r="NHZ743" s="31"/>
      <c r="NIA743" s="31"/>
      <c r="NIB743" s="31"/>
      <c r="NIC743" s="31"/>
      <c r="NID743" s="31"/>
      <c r="NIE743" s="31"/>
      <c r="NIF743" s="31"/>
      <c r="NIG743" s="31"/>
      <c r="NIH743" s="31"/>
      <c r="NII743" s="31"/>
      <c r="NIJ743" s="31"/>
      <c r="NIK743" s="31"/>
      <c r="NIL743" s="31"/>
      <c r="NIM743" s="31"/>
      <c r="NIN743" s="31"/>
      <c r="NIO743" s="31"/>
      <c r="NIP743" s="31"/>
      <c r="NIQ743" s="31"/>
      <c r="NIR743" s="31"/>
      <c r="NIS743" s="31"/>
      <c r="NIT743" s="31"/>
      <c r="NIU743" s="31"/>
      <c r="NIV743" s="31"/>
      <c r="NIW743" s="31"/>
      <c r="NIX743" s="31"/>
      <c r="NIY743" s="31"/>
      <c r="NIZ743" s="31"/>
      <c r="NJA743" s="31"/>
      <c r="NJB743" s="31"/>
      <c r="NJC743" s="31"/>
      <c r="NJD743" s="31"/>
      <c r="NJE743" s="31"/>
      <c r="NJF743" s="31"/>
      <c r="NJG743" s="31"/>
      <c r="NJH743" s="31"/>
      <c r="NJI743" s="31"/>
      <c r="NJJ743" s="31"/>
      <c r="NJK743" s="31"/>
      <c r="NJL743" s="31"/>
      <c r="NJM743" s="31"/>
      <c r="NJN743" s="31"/>
      <c r="NJO743" s="31"/>
      <c r="NJP743" s="31"/>
      <c r="NJQ743" s="31"/>
      <c r="NJR743" s="31"/>
      <c r="NJS743" s="31"/>
      <c r="NJT743" s="31"/>
      <c r="NJU743" s="31"/>
      <c r="NJV743" s="31"/>
      <c r="NJW743" s="31"/>
      <c r="NJX743" s="31"/>
      <c r="NJY743" s="31"/>
      <c r="NJZ743" s="31"/>
      <c r="NKA743" s="31"/>
      <c r="NKB743" s="31"/>
      <c r="NKC743" s="31"/>
      <c r="NKD743" s="31"/>
      <c r="NKE743" s="31"/>
      <c r="NKF743" s="31"/>
      <c r="NKG743" s="31"/>
      <c r="NKH743" s="31"/>
      <c r="NKI743" s="31"/>
      <c r="NKJ743" s="31"/>
      <c r="NKK743" s="31"/>
      <c r="NKL743" s="31"/>
      <c r="NKM743" s="31"/>
      <c r="NKN743" s="31"/>
      <c r="NKO743" s="31"/>
      <c r="NKP743" s="31"/>
      <c r="NKQ743" s="31"/>
      <c r="NKR743" s="31"/>
      <c r="NKS743" s="31"/>
      <c r="NKT743" s="31"/>
      <c r="NKU743" s="31"/>
      <c r="NKV743" s="31"/>
      <c r="NKW743" s="31"/>
      <c r="NKX743" s="31"/>
      <c r="NKY743" s="31"/>
      <c r="NKZ743" s="31"/>
      <c r="NLA743" s="31"/>
      <c r="NLB743" s="31"/>
      <c r="NLC743" s="31"/>
      <c r="NLD743" s="31"/>
      <c r="NLE743" s="31"/>
      <c r="NLF743" s="31"/>
      <c r="NLG743" s="31"/>
      <c r="NLH743" s="31"/>
      <c r="NLI743" s="31"/>
      <c r="NLJ743" s="31"/>
      <c r="NLK743" s="31"/>
      <c r="NLL743" s="31"/>
      <c r="NLM743" s="31"/>
      <c r="NLN743" s="31"/>
      <c r="NLO743" s="31"/>
      <c r="NLP743" s="31"/>
      <c r="NLQ743" s="31"/>
      <c r="NLR743" s="31"/>
      <c r="NLS743" s="31"/>
      <c r="NLT743" s="31"/>
      <c r="NLU743" s="31"/>
      <c r="NLV743" s="31"/>
      <c r="NLW743" s="31"/>
      <c r="NLX743" s="31"/>
      <c r="NLY743" s="31"/>
      <c r="NLZ743" s="31"/>
      <c r="NMA743" s="31"/>
      <c r="NMB743" s="31"/>
      <c r="NMC743" s="31"/>
      <c r="NMD743" s="31"/>
      <c r="NME743" s="31"/>
      <c r="NMF743" s="31"/>
      <c r="NMG743" s="31"/>
      <c r="NMH743" s="31"/>
      <c r="NMI743" s="31"/>
      <c r="NMJ743" s="31"/>
      <c r="NMK743" s="31"/>
      <c r="NML743" s="31"/>
      <c r="NMM743" s="31"/>
      <c r="NMN743" s="31"/>
      <c r="NMO743" s="31"/>
      <c r="NMP743" s="31"/>
      <c r="NMQ743" s="31"/>
      <c r="NMR743" s="31"/>
      <c r="NMS743" s="31"/>
      <c r="NMT743" s="31"/>
      <c r="NMU743" s="31"/>
      <c r="NMV743" s="31"/>
      <c r="NMW743" s="31"/>
      <c r="NMX743" s="31"/>
      <c r="NMY743" s="31"/>
      <c r="NMZ743" s="31"/>
      <c r="NNA743" s="31"/>
      <c r="NNB743" s="31"/>
      <c r="NNC743" s="31"/>
      <c r="NND743" s="31"/>
      <c r="NNE743" s="31"/>
      <c r="NNF743" s="31"/>
      <c r="NNG743" s="31"/>
      <c r="NNH743" s="31"/>
      <c r="NNI743" s="31"/>
      <c r="NNJ743" s="31"/>
      <c r="NNK743" s="31"/>
      <c r="NNL743" s="31"/>
      <c r="NNM743" s="31"/>
      <c r="NNN743" s="31"/>
      <c r="NNO743" s="31"/>
      <c r="NNP743" s="31"/>
      <c r="NNQ743" s="31"/>
      <c r="NNR743" s="31"/>
      <c r="NNS743" s="31"/>
      <c r="NNT743" s="31"/>
      <c r="NNU743" s="31"/>
      <c r="NNV743" s="31"/>
      <c r="NNW743" s="31"/>
      <c r="NNX743" s="31"/>
      <c r="NNY743" s="31"/>
      <c r="NNZ743" s="31"/>
      <c r="NOA743" s="31"/>
      <c r="NOB743" s="31"/>
      <c r="NOC743" s="31"/>
      <c r="NOD743" s="31"/>
      <c r="NOE743" s="31"/>
      <c r="NOF743" s="31"/>
      <c r="NOG743" s="31"/>
      <c r="NOH743" s="31"/>
      <c r="NOI743" s="31"/>
      <c r="NOJ743" s="31"/>
      <c r="NOK743" s="31"/>
      <c r="NOL743" s="31"/>
      <c r="NOM743" s="31"/>
      <c r="NON743" s="31"/>
      <c r="NOO743" s="31"/>
      <c r="NOP743" s="31"/>
      <c r="NOQ743" s="31"/>
      <c r="NOR743" s="31"/>
      <c r="NOS743" s="31"/>
      <c r="NOT743" s="31"/>
      <c r="NOU743" s="31"/>
      <c r="NOV743" s="31"/>
      <c r="NOW743" s="31"/>
      <c r="NOX743" s="31"/>
      <c r="NOY743" s="31"/>
      <c r="NOZ743" s="31"/>
      <c r="NPA743" s="31"/>
      <c r="NPB743" s="31"/>
      <c r="NPC743" s="31"/>
      <c r="NPD743" s="31"/>
      <c r="NPE743" s="31"/>
      <c r="NPF743" s="31"/>
      <c r="NPG743" s="31"/>
      <c r="NPH743" s="31"/>
      <c r="NPI743" s="31"/>
      <c r="NPJ743" s="31"/>
      <c r="NPK743" s="31"/>
      <c r="NPL743" s="31"/>
      <c r="NPM743" s="31"/>
      <c r="NPN743" s="31"/>
      <c r="NPO743" s="31"/>
      <c r="NPP743" s="31"/>
      <c r="NPQ743" s="31"/>
      <c r="NPR743" s="31"/>
      <c r="NPS743" s="31"/>
      <c r="NPT743" s="31"/>
      <c r="NPU743" s="31"/>
      <c r="NPV743" s="31"/>
      <c r="NPW743" s="31"/>
      <c r="NPX743" s="31"/>
      <c r="NPY743" s="31"/>
      <c r="NPZ743" s="31"/>
      <c r="NQA743" s="31"/>
      <c r="NQB743" s="31"/>
      <c r="NQC743" s="31"/>
      <c r="NQD743" s="31"/>
      <c r="NQE743" s="31"/>
      <c r="NQF743" s="31"/>
      <c r="NQG743" s="31"/>
      <c r="NQH743" s="31"/>
      <c r="NQI743" s="31"/>
      <c r="NQJ743" s="31"/>
      <c r="NQK743" s="31"/>
      <c r="NQL743" s="31"/>
      <c r="NQM743" s="31"/>
      <c r="NQN743" s="31"/>
      <c r="NQO743" s="31"/>
      <c r="NQP743" s="31"/>
      <c r="NQQ743" s="31"/>
      <c r="NQR743" s="31"/>
      <c r="NQS743" s="31"/>
      <c r="NQT743" s="31"/>
      <c r="NQU743" s="31"/>
      <c r="NQV743" s="31"/>
      <c r="NQW743" s="31"/>
      <c r="NQX743" s="31"/>
      <c r="NQY743" s="31"/>
      <c r="NQZ743" s="31"/>
      <c r="NRA743" s="31"/>
      <c r="NRB743" s="31"/>
      <c r="NRC743" s="31"/>
      <c r="NRD743" s="31"/>
      <c r="NRE743" s="31"/>
      <c r="NRF743" s="31"/>
      <c r="NRG743" s="31"/>
      <c r="NRH743" s="31"/>
      <c r="NRI743" s="31"/>
      <c r="NRJ743" s="31"/>
      <c r="NRK743" s="31"/>
      <c r="NRL743" s="31"/>
      <c r="NRM743" s="31"/>
      <c r="NRN743" s="31"/>
      <c r="NRO743" s="31"/>
      <c r="NRP743" s="31"/>
      <c r="NRQ743" s="31"/>
      <c r="NRR743" s="31"/>
      <c r="NRS743" s="31"/>
      <c r="NRT743" s="31"/>
      <c r="NRU743" s="31"/>
      <c r="NRV743" s="31"/>
      <c r="NRW743" s="31"/>
      <c r="NRX743" s="31"/>
      <c r="NRY743" s="31"/>
      <c r="NRZ743" s="31"/>
      <c r="NSA743" s="31"/>
      <c r="NSB743" s="31"/>
      <c r="NSC743" s="31"/>
      <c r="NSD743" s="31"/>
      <c r="NSE743" s="31"/>
      <c r="NSF743" s="31"/>
      <c r="NSG743" s="31"/>
      <c r="NSH743" s="31"/>
      <c r="NSI743" s="31"/>
      <c r="NSJ743" s="31"/>
      <c r="NSK743" s="31"/>
      <c r="NSL743" s="31"/>
      <c r="NSM743" s="31"/>
      <c r="NSN743" s="31"/>
      <c r="NSO743" s="31"/>
      <c r="NSP743" s="31"/>
      <c r="NSQ743" s="31"/>
      <c r="NSR743" s="31"/>
      <c r="NSS743" s="31"/>
      <c r="NST743" s="31"/>
      <c r="NSU743" s="31"/>
      <c r="NSV743" s="31"/>
      <c r="NSW743" s="31"/>
      <c r="NSX743" s="31"/>
      <c r="NSY743" s="31"/>
      <c r="NSZ743" s="31"/>
      <c r="NTA743" s="31"/>
      <c r="NTB743" s="31"/>
      <c r="NTC743" s="31"/>
      <c r="NTD743" s="31"/>
      <c r="NTE743" s="31"/>
      <c r="NTF743" s="31"/>
      <c r="NTG743" s="31"/>
      <c r="NTH743" s="31"/>
      <c r="NTI743" s="31"/>
      <c r="NTJ743" s="31"/>
      <c r="NTK743" s="31"/>
      <c r="NTL743" s="31"/>
      <c r="NTM743" s="31"/>
      <c r="NTN743" s="31"/>
      <c r="NTO743" s="31"/>
      <c r="NTP743" s="31"/>
      <c r="NTQ743" s="31"/>
      <c r="NTR743" s="31"/>
      <c r="NTS743" s="31"/>
      <c r="NTT743" s="31"/>
      <c r="NTU743" s="31"/>
      <c r="NTV743" s="31"/>
      <c r="NTW743" s="31"/>
      <c r="NTX743" s="31"/>
      <c r="NTY743" s="31"/>
      <c r="NTZ743" s="31"/>
      <c r="NUA743" s="31"/>
      <c r="NUB743" s="31"/>
      <c r="NUC743" s="31"/>
      <c r="NUD743" s="31"/>
      <c r="NUE743" s="31"/>
      <c r="NUF743" s="31"/>
      <c r="NUG743" s="31"/>
      <c r="NUH743" s="31"/>
      <c r="NUI743" s="31"/>
      <c r="NUJ743" s="31"/>
      <c r="NUK743" s="31"/>
      <c r="NUL743" s="31"/>
      <c r="NUM743" s="31"/>
      <c r="NUN743" s="31"/>
      <c r="NUO743" s="31"/>
      <c r="NUP743" s="31"/>
      <c r="NUQ743" s="31"/>
      <c r="NUR743" s="31"/>
      <c r="NUS743" s="31"/>
      <c r="NUT743" s="31"/>
      <c r="NUU743" s="31"/>
      <c r="NUV743" s="31"/>
      <c r="NUW743" s="31"/>
      <c r="NUX743" s="31"/>
      <c r="NUY743" s="31"/>
      <c r="NUZ743" s="31"/>
      <c r="NVA743" s="31"/>
      <c r="NVB743" s="31"/>
      <c r="NVC743" s="31"/>
      <c r="NVD743" s="31"/>
      <c r="NVE743" s="31"/>
      <c r="NVF743" s="31"/>
      <c r="NVG743" s="31"/>
      <c r="NVH743" s="31"/>
      <c r="NVI743" s="31"/>
      <c r="NVJ743" s="31"/>
      <c r="NVK743" s="31"/>
      <c r="NVL743" s="31"/>
      <c r="NVM743" s="31"/>
      <c r="NVN743" s="31"/>
      <c r="NVO743" s="31"/>
      <c r="NVP743" s="31"/>
      <c r="NVQ743" s="31"/>
      <c r="NVR743" s="31"/>
      <c r="NVS743" s="31"/>
      <c r="NVT743" s="31"/>
      <c r="NVU743" s="31"/>
      <c r="NVV743" s="31"/>
      <c r="NVW743" s="31"/>
      <c r="NVX743" s="31"/>
      <c r="NVY743" s="31"/>
      <c r="NVZ743" s="31"/>
      <c r="NWA743" s="31"/>
      <c r="NWB743" s="31"/>
      <c r="NWC743" s="31"/>
      <c r="NWD743" s="31"/>
      <c r="NWE743" s="31"/>
      <c r="NWF743" s="31"/>
      <c r="NWG743" s="31"/>
      <c r="NWH743" s="31"/>
      <c r="NWI743" s="31"/>
      <c r="NWJ743" s="31"/>
      <c r="NWK743" s="31"/>
      <c r="NWL743" s="31"/>
      <c r="NWM743" s="31"/>
      <c r="NWN743" s="31"/>
      <c r="NWO743" s="31"/>
      <c r="NWP743" s="31"/>
      <c r="NWQ743" s="31"/>
      <c r="NWR743" s="31"/>
      <c r="NWS743" s="31"/>
      <c r="NWT743" s="31"/>
      <c r="NWU743" s="31"/>
      <c r="NWV743" s="31"/>
      <c r="NWW743" s="31"/>
      <c r="NWX743" s="31"/>
      <c r="NWY743" s="31"/>
      <c r="NWZ743" s="31"/>
      <c r="NXA743" s="31"/>
      <c r="NXB743" s="31"/>
      <c r="NXC743" s="31"/>
      <c r="NXD743" s="31"/>
      <c r="NXE743" s="31"/>
      <c r="NXF743" s="31"/>
      <c r="NXG743" s="31"/>
      <c r="NXH743" s="31"/>
      <c r="NXI743" s="31"/>
      <c r="NXJ743" s="31"/>
      <c r="NXK743" s="31"/>
      <c r="NXL743" s="31"/>
      <c r="NXM743" s="31"/>
      <c r="NXN743" s="31"/>
      <c r="NXO743" s="31"/>
      <c r="NXP743" s="31"/>
      <c r="NXQ743" s="31"/>
      <c r="NXR743" s="31"/>
      <c r="NXS743" s="31"/>
      <c r="NXT743" s="31"/>
      <c r="NXU743" s="31"/>
      <c r="NXV743" s="31"/>
      <c r="NXW743" s="31"/>
      <c r="NXX743" s="31"/>
      <c r="NXY743" s="31"/>
      <c r="NXZ743" s="31"/>
      <c r="NYA743" s="31"/>
      <c r="NYB743" s="31"/>
      <c r="NYC743" s="31"/>
      <c r="NYD743" s="31"/>
      <c r="NYE743" s="31"/>
      <c r="NYF743" s="31"/>
      <c r="NYG743" s="31"/>
      <c r="NYH743" s="31"/>
      <c r="NYI743" s="31"/>
      <c r="NYJ743" s="31"/>
      <c r="NYK743" s="31"/>
      <c r="NYL743" s="31"/>
      <c r="NYM743" s="31"/>
      <c r="NYN743" s="31"/>
      <c r="NYO743" s="31"/>
      <c r="NYP743" s="31"/>
      <c r="NYQ743" s="31"/>
      <c r="NYR743" s="31"/>
      <c r="NYS743" s="31"/>
      <c r="NYT743" s="31"/>
      <c r="NYU743" s="31"/>
      <c r="NYV743" s="31"/>
      <c r="NYW743" s="31"/>
      <c r="NYX743" s="31"/>
      <c r="NYY743" s="31"/>
      <c r="NYZ743" s="31"/>
      <c r="NZA743" s="31"/>
      <c r="NZB743" s="31"/>
      <c r="NZC743" s="31"/>
      <c r="NZD743" s="31"/>
      <c r="NZE743" s="31"/>
      <c r="NZF743" s="31"/>
      <c r="NZG743" s="31"/>
      <c r="NZH743" s="31"/>
      <c r="NZI743" s="31"/>
      <c r="NZJ743" s="31"/>
      <c r="NZK743" s="31"/>
      <c r="NZL743" s="31"/>
      <c r="NZM743" s="31"/>
      <c r="NZN743" s="31"/>
      <c r="NZO743" s="31"/>
      <c r="NZP743" s="31"/>
      <c r="NZQ743" s="31"/>
      <c r="NZR743" s="31"/>
      <c r="NZS743" s="31"/>
      <c r="NZT743" s="31"/>
      <c r="NZU743" s="31"/>
      <c r="NZV743" s="31"/>
      <c r="NZW743" s="31"/>
      <c r="NZX743" s="31"/>
      <c r="NZY743" s="31"/>
      <c r="NZZ743" s="31"/>
      <c r="OAA743" s="31"/>
      <c r="OAB743" s="31"/>
      <c r="OAC743" s="31"/>
      <c r="OAD743" s="31"/>
      <c r="OAE743" s="31"/>
      <c r="OAF743" s="31"/>
      <c r="OAG743" s="31"/>
      <c r="OAH743" s="31"/>
      <c r="OAI743" s="31"/>
      <c r="OAJ743" s="31"/>
      <c r="OAK743" s="31"/>
      <c r="OAL743" s="31"/>
      <c r="OAM743" s="31"/>
      <c r="OAN743" s="31"/>
      <c r="OAO743" s="31"/>
      <c r="OAP743" s="31"/>
      <c r="OAQ743" s="31"/>
      <c r="OAR743" s="31"/>
      <c r="OAS743" s="31"/>
      <c r="OAT743" s="31"/>
      <c r="OAU743" s="31"/>
      <c r="OAV743" s="31"/>
      <c r="OAW743" s="31"/>
      <c r="OAX743" s="31"/>
      <c r="OAY743" s="31"/>
      <c r="OAZ743" s="31"/>
      <c r="OBA743" s="31"/>
      <c r="OBB743" s="31"/>
      <c r="OBC743" s="31"/>
      <c r="OBD743" s="31"/>
      <c r="OBE743" s="31"/>
      <c r="OBF743" s="31"/>
      <c r="OBG743" s="31"/>
      <c r="OBH743" s="31"/>
      <c r="OBI743" s="31"/>
      <c r="OBJ743" s="31"/>
      <c r="OBK743" s="31"/>
      <c r="OBL743" s="31"/>
      <c r="OBM743" s="31"/>
      <c r="OBN743" s="31"/>
      <c r="OBO743" s="31"/>
      <c r="OBP743" s="31"/>
      <c r="OBQ743" s="31"/>
      <c r="OBR743" s="31"/>
      <c r="OBS743" s="31"/>
      <c r="OBT743" s="31"/>
      <c r="OBU743" s="31"/>
      <c r="OBV743" s="31"/>
      <c r="OBW743" s="31"/>
      <c r="OBX743" s="31"/>
      <c r="OBY743" s="31"/>
      <c r="OBZ743" s="31"/>
      <c r="OCA743" s="31"/>
      <c r="OCB743" s="31"/>
      <c r="OCC743" s="31"/>
      <c r="OCD743" s="31"/>
      <c r="OCE743" s="31"/>
      <c r="OCF743" s="31"/>
      <c r="OCG743" s="31"/>
      <c r="OCH743" s="31"/>
      <c r="OCI743" s="31"/>
      <c r="OCJ743" s="31"/>
      <c r="OCK743" s="31"/>
      <c r="OCL743" s="31"/>
      <c r="OCM743" s="31"/>
      <c r="OCN743" s="31"/>
      <c r="OCO743" s="31"/>
      <c r="OCP743" s="31"/>
      <c r="OCQ743" s="31"/>
      <c r="OCR743" s="31"/>
      <c r="OCS743" s="31"/>
      <c r="OCT743" s="31"/>
      <c r="OCU743" s="31"/>
      <c r="OCV743" s="31"/>
      <c r="OCW743" s="31"/>
      <c r="OCX743" s="31"/>
      <c r="OCY743" s="31"/>
      <c r="OCZ743" s="31"/>
      <c r="ODA743" s="31"/>
      <c r="ODB743" s="31"/>
      <c r="ODC743" s="31"/>
      <c r="ODD743" s="31"/>
      <c r="ODE743" s="31"/>
      <c r="ODF743" s="31"/>
      <c r="ODG743" s="31"/>
      <c r="ODH743" s="31"/>
      <c r="ODI743" s="31"/>
      <c r="ODJ743" s="31"/>
      <c r="ODK743" s="31"/>
      <c r="ODL743" s="31"/>
      <c r="ODM743" s="31"/>
      <c r="ODN743" s="31"/>
      <c r="ODO743" s="31"/>
      <c r="ODP743" s="31"/>
      <c r="ODQ743" s="31"/>
      <c r="ODR743" s="31"/>
      <c r="ODS743" s="31"/>
      <c r="ODT743" s="31"/>
      <c r="ODU743" s="31"/>
      <c r="ODV743" s="31"/>
      <c r="ODW743" s="31"/>
      <c r="ODX743" s="31"/>
      <c r="ODY743" s="31"/>
      <c r="ODZ743" s="31"/>
      <c r="OEA743" s="31"/>
      <c r="OEB743" s="31"/>
      <c r="OEC743" s="31"/>
      <c r="OED743" s="31"/>
      <c r="OEE743" s="31"/>
      <c r="OEF743" s="31"/>
      <c r="OEG743" s="31"/>
      <c r="OEH743" s="31"/>
      <c r="OEI743" s="31"/>
      <c r="OEJ743" s="31"/>
      <c r="OEK743" s="31"/>
      <c r="OEL743" s="31"/>
      <c r="OEM743" s="31"/>
      <c r="OEN743" s="31"/>
      <c r="OEO743" s="31"/>
      <c r="OEP743" s="31"/>
      <c r="OEQ743" s="31"/>
      <c r="OER743" s="31"/>
      <c r="OES743" s="31"/>
      <c r="OET743" s="31"/>
      <c r="OEU743" s="31"/>
      <c r="OEV743" s="31"/>
      <c r="OEW743" s="31"/>
      <c r="OEX743" s="31"/>
      <c r="OEY743" s="31"/>
      <c r="OEZ743" s="31"/>
      <c r="OFA743" s="31"/>
      <c r="OFB743" s="31"/>
      <c r="OFC743" s="31"/>
      <c r="OFD743" s="31"/>
      <c r="OFE743" s="31"/>
      <c r="OFF743" s="31"/>
      <c r="OFG743" s="31"/>
      <c r="OFH743" s="31"/>
      <c r="OFI743" s="31"/>
      <c r="OFJ743" s="31"/>
      <c r="OFK743" s="31"/>
      <c r="OFL743" s="31"/>
      <c r="OFM743" s="31"/>
      <c r="OFN743" s="31"/>
      <c r="OFO743" s="31"/>
      <c r="OFP743" s="31"/>
      <c r="OFQ743" s="31"/>
      <c r="OFR743" s="31"/>
      <c r="OFS743" s="31"/>
      <c r="OFT743" s="31"/>
      <c r="OFU743" s="31"/>
      <c r="OFV743" s="31"/>
      <c r="OFW743" s="31"/>
      <c r="OFX743" s="31"/>
      <c r="OFY743" s="31"/>
      <c r="OFZ743" s="31"/>
      <c r="OGA743" s="31"/>
      <c r="OGB743" s="31"/>
      <c r="OGC743" s="31"/>
      <c r="OGD743" s="31"/>
      <c r="OGE743" s="31"/>
      <c r="OGF743" s="31"/>
      <c r="OGG743" s="31"/>
      <c r="OGH743" s="31"/>
      <c r="OGI743" s="31"/>
      <c r="OGJ743" s="31"/>
      <c r="OGK743" s="31"/>
      <c r="OGL743" s="31"/>
      <c r="OGM743" s="31"/>
      <c r="OGN743" s="31"/>
      <c r="OGO743" s="31"/>
      <c r="OGP743" s="31"/>
      <c r="OGQ743" s="31"/>
      <c r="OGR743" s="31"/>
      <c r="OGS743" s="31"/>
      <c r="OGT743" s="31"/>
      <c r="OGU743" s="31"/>
      <c r="OGV743" s="31"/>
      <c r="OGW743" s="31"/>
      <c r="OGX743" s="31"/>
      <c r="OGY743" s="31"/>
      <c r="OGZ743" s="31"/>
      <c r="OHA743" s="31"/>
      <c r="OHB743" s="31"/>
      <c r="OHC743" s="31"/>
      <c r="OHD743" s="31"/>
      <c r="OHE743" s="31"/>
      <c r="OHF743" s="31"/>
      <c r="OHG743" s="31"/>
      <c r="OHH743" s="31"/>
      <c r="OHI743" s="31"/>
      <c r="OHJ743" s="31"/>
      <c r="OHK743" s="31"/>
      <c r="OHL743" s="31"/>
      <c r="OHM743" s="31"/>
      <c r="OHN743" s="31"/>
      <c r="OHO743" s="31"/>
      <c r="OHP743" s="31"/>
      <c r="OHQ743" s="31"/>
      <c r="OHR743" s="31"/>
      <c r="OHS743" s="31"/>
      <c r="OHT743" s="31"/>
      <c r="OHU743" s="31"/>
      <c r="OHV743" s="31"/>
      <c r="OHW743" s="31"/>
      <c r="OHX743" s="31"/>
      <c r="OHY743" s="31"/>
      <c r="OHZ743" s="31"/>
      <c r="OIA743" s="31"/>
      <c r="OIB743" s="31"/>
      <c r="OIC743" s="31"/>
      <c r="OID743" s="31"/>
      <c r="OIE743" s="31"/>
      <c r="OIF743" s="31"/>
      <c r="OIG743" s="31"/>
      <c r="OIH743" s="31"/>
      <c r="OII743" s="31"/>
      <c r="OIJ743" s="31"/>
      <c r="OIK743" s="31"/>
      <c r="OIL743" s="31"/>
      <c r="OIM743" s="31"/>
      <c r="OIN743" s="31"/>
      <c r="OIO743" s="31"/>
      <c r="OIP743" s="31"/>
      <c r="OIQ743" s="31"/>
      <c r="OIR743" s="31"/>
      <c r="OIS743" s="31"/>
      <c r="OIT743" s="31"/>
      <c r="OIU743" s="31"/>
      <c r="OIV743" s="31"/>
      <c r="OIW743" s="31"/>
      <c r="OIX743" s="31"/>
      <c r="OIY743" s="31"/>
      <c r="OIZ743" s="31"/>
      <c r="OJA743" s="31"/>
      <c r="OJB743" s="31"/>
      <c r="OJC743" s="31"/>
      <c r="OJD743" s="31"/>
      <c r="OJE743" s="31"/>
      <c r="OJF743" s="31"/>
      <c r="OJG743" s="31"/>
      <c r="OJH743" s="31"/>
      <c r="OJI743" s="31"/>
      <c r="OJJ743" s="31"/>
      <c r="OJK743" s="31"/>
      <c r="OJL743" s="31"/>
      <c r="OJM743" s="31"/>
      <c r="OJN743" s="31"/>
      <c r="OJO743" s="31"/>
      <c r="OJP743" s="31"/>
      <c r="OJQ743" s="31"/>
      <c r="OJR743" s="31"/>
      <c r="OJS743" s="31"/>
      <c r="OJT743" s="31"/>
      <c r="OJU743" s="31"/>
      <c r="OJV743" s="31"/>
      <c r="OJW743" s="31"/>
      <c r="OJX743" s="31"/>
      <c r="OJY743" s="31"/>
      <c r="OJZ743" s="31"/>
      <c r="OKA743" s="31"/>
      <c r="OKB743" s="31"/>
      <c r="OKC743" s="31"/>
      <c r="OKD743" s="31"/>
      <c r="OKE743" s="31"/>
      <c r="OKF743" s="31"/>
      <c r="OKG743" s="31"/>
      <c r="OKH743" s="31"/>
      <c r="OKI743" s="31"/>
      <c r="OKJ743" s="31"/>
      <c r="OKK743" s="31"/>
      <c r="OKL743" s="31"/>
      <c r="OKM743" s="31"/>
      <c r="OKN743" s="31"/>
      <c r="OKO743" s="31"/>
      <c r="OKP743" s="31"/>
      <c r="OKQ743" s="31"/>
      <c r="OKR743" s="31"/>
      <c r="OKS743" s="31"/>
      <c r="OKT743" s="31"/>
      <c r="OKU743" s="31"/>
      <c r="OKV743" s="31"/>
      <c r="OKW743" s="31"/>
      <c r="OKX743" s="31"/>
      <c r="OKY743" s="31"/>
      <c r="OKZ743" s="31"/>
      <c r="OLA743" s="31"/>
      <c r="OLB743" s="31"/>
      <c r="OLC743" s="31"/>
      <c r="OLD743" s="31"/>
      <c r="OLE743" s="31"/>
      <c r="OLF743" s="31"/>
      <c r="OLG743" s="31"/>
      <c r="OLH743" s="31"/>
      <c r="OLI743" s="31"/>
      <c r="OLJ743" s="31"/>
      <c r="OLK743" s="31"/>
      <c r="OLL743" s="31"/>
      <c r="OLM743" s="31"/>
      <c r="OLN743" s="31"/>
      <c r="OLO743" s="31"/>
      <c r="OLP743" s="31"/>
      <c r="OLQ743" s="31"/>
      <c r="OLR743" s="31"/>
      <c r="OLS743" s="31"/>
      <c r="OLT743" s="31"/>
      <c r="OLU743" s="31"/>
      <c r="OLV743" s="31"/>
      <c r="OLW743" s="31"/>
      <c r="OLX743" s="31"/>
      <c r="OLY743" s="31"/>
      <c r="OLZ743" s="31"/>
      <c r="OMA743" s="31"/>
      <c r="OMB743" s="31"/>
      <c r="OMC743" s="31"/>
      <c r="OMD743" s="31"/>
      <c r="OME743" s="31"/>
      <c r="OMF743" s="31"/>
      <c r="OMG743" s="31"/>
      <c r="OMH743" s="31"/>
      <c r="OMI743" s="31"/>
      <c r="OMJ743" s="31"/>
      <c r="OMK743" s="31"/>
      <c r="OML743" s="31"/>
      <c r="OMM743" s="31"/>
      <c r="OMN743" s="31"/>
      <c r="OMO743" s="31"/>
      <c r="OMP743" s="31"/>
      <c r="OMQ743" s="31"/>
      <c r="OMR743" s="31"/>
      <c r="OMS743" s="31"/>
      <c r="OMT743" s="31"/>
      <c r="OMU743" s="31"/>
      <c r="OMV743" s="31"/>
      <c r="OMW743" s="31"/>
      <c r="OMX743" s="31"/>
      <c r="OMY743" s="31"/>
      <c r="OMZ743" s="31"/>
      <c r="ONA743" s="31"/>
      <c r="ONB743" s="31"/>
      <c r="ONC743" s="31"/>
      <c r="OND743" s="31"/>
      <c r="ONE743" s="31"/>
      <c r="ONF743" s="31"/>
      <c r="ONG743" s="31"/>
      <c r="ONH743" s="31"/>
      <c r="ONI743" s="31"/>
      <c r="ONJ743" s="31"/>
      <c r="ONK743" s="31"/>
      <c r="ONL743" s="31"/>
      <c r="ONM743" s="31"/>
      <c r="ONN743" s="31"/>
      <c r="ONO743" s="31"/>
      <c r="ONP743" s="31"/>
      <c r="ONQ743" s="31"/>
      <c r="ONR743" s="31"/>
      <c r="ONS743" s="31"/>
      <c r="ONT743" s="31"/>
      <c r="ONU743" s="31"/>
      <c r="ONV743" s="31"/>
      <c r="ONW743" s="31"/>
      <c r="ONX743" s="31"/>
      <c r="ONY743" s="31"/>
      <c r="ONZ743" s="31"/>
      <c r="OOA743" s="31"/>
      <c r="OOB743" s="31"/>
      <c r="OOC743" s="31"/>
      <c r="OOD743" s="31"/>
      <c r="OOE743" s="31"/>
      <c r="OOF743" s="31"/>
      <c r="OOG743" s="31"/>
      <c r="OOH743" s="31"/>
      <c r="OOI743" s="31"/>
      <c r="OOJ743" s="31"/>
      <c r="OOK743" s="31"/>
      <c r="OOL743" s="31"/>
      <c r="OOM743" s="31"/>
      <c r="OON743" s="31"/>
      <c r="OOO743" s="31"/>
      <c r="OOP743" s="31"/>
      <c r="OOQ743" s="31"/>
      <c r="OOR743" s="31"/>
      <c r="OOS743" s="31"/>
      <c r="OOT743" s="31"/>
      <c r="OOU743" s="31"/>
      <c r="OOV743" s="31"/>
      <c r="OOW743" s="31"/>
      <c r="OOX743" s="31"/>
      <c r="OOY743" s="31"/>
      <c r="OOZ743" s="31"/>
      <c r="OPA743" s="31"/>
      <c r="OPB743" s="31"/>
      <c r="OPC743" s="31"/>
      <c r="OPD743" s="31"/>
      <c r="OPE743" s="31"/>
      <c r="OPF743" s="31"/>
      <c r="OPG743" s="31"/>
      <c r="OPH743" s="31"/>
      <c r="OPI743" s="31"/>
      <c r="OPJ743" s="31"/>
      <c r="OPK743" s="31"/>
      <c r="OPL743" s="31"/>
      <c r="OPM743" s="31"/>
      <c r="OPN743" s="31"/>
      <c r="OPO743" s="31"/>
      <c r="OPP743" s="31"/>
      <c r="OPQ743" s="31"/>
      <c r="OPR743" s="31"/>
      <c r="OPS743" s="31"/>
      <c r="OPT743" s="31"/>
      <c r="OPU743" s="31"/>
      <c r="OPV743" s="31"/>
      <c r="OPW743" s="31"/>
      <c r="OPX743" s="31"/>
      <c r="OPY743" s="31"/>
      <c r="OPZ743" s="31"/>
      <c r="OQA743" s="31"/>
      <c r="OQB743" s="31"/>
      <c r="OQC743" s="31"/>
      <c r="OQD743" s="31"/>
      <c r="OQE743" s="31"/>
      <c r="OQF743" s="31"/>
      <c r="OQG743" s="31"/>
      <c r="OQH743" s="31"/>
      <c r="OQI743" s="31"/>
      <c r="OQJ743" s="31"/>
      <c r="OQK743" s="31"/>
      <c r="OQL743" s="31"/>
      <c r="OQM743" s="31"/>
      <c r="OQN743" s="31"/>
      <c r="OQO743" s="31"/>
      <c r="OQP743" s="31"/>
      <c r="OQQ743" s="31"/>
      <c r="OQR743" s="31"/>
      <c r="OQS743" s="31"/>
      <c r="OQT743" s="31"/>
      <c r="OQU743" s="31"/>
      <c r="OQV743" s="31"/>
      <c r="OQW743" s="31"/>
      <c r="OQX743" s="31"/>
      <c r="OQY743" s="31"/>
      <c r="OQZ743" s="31"/>
      <c r="ORA743" s="31"/>
      <c r="ORB743" s="31"/>
      <c r="ORC743" s="31"/>
      <c r="ORD743" s="31"/>
      <c r="ORE743" s="31"/>
      <c r="ORF743" s="31"/>
      <c r="ORG743" s="31"/>
      <c r="ORH743" s="31"/>
      <c r="ORI743" s="31"/>
      <c r="ORJ743" s="31"/>
      <c r="ORK743" s="31"/>
      <c r="ORL743" s="31"/>
      <c r="ORM743" s="31"/>
      <c r="ORN743" s="31"/>
      <c r="ORO743" s="31"/>
      <c r="ORP743" s="31"/>
      <c r="ORQ743" s="31"/>
      <c r="ORR743" s="31"/>
      <c r="ORS743" s="31"/>
      <c r="ORT743" s="31"/>
      <c r="ORU743" s="31"/>
      <c r="ORV743" s="31"/>
      <c r="ORW743" s="31"/>
      <c r="ORX743" s="31"/>
      <c r="ORY743" s="31"/>
      <c r="ORZ743" s="31"/>
      <c r="OSA743" s="31"/>
      <c r="OSB743" s="31"/>
      <c r="OSC743" s="31"/>
      <c r="OSD743" s="31"/>
      <c r="OSE743" s="31"/>
      <c r="OSF743" s="31"/>
      <c r="OSG743" s="31"/>
      <c r="OSH743" s="31"/>
      <c r="OSI743" s="31"/>
      <c r="OSJ743" s="31"/>
      <c r="OSK743" s="31"/>
      <c r="OSL743" s="31"/>
      <c r="OSM743" s="31"/>
      <c r="OSN743" s="31"/>
      <c r="OSO743" s="31"/>
      <c r="OSP743" s="31"/>
      <c r="OSQ743" s="31"/>
      <c r="OSR743" s="31"/>
      <c r="OSS743" s="31"/>
      <c r="OST743" s="31"/>
      <c r="OSU743" s="31"/>
      <c r="OSV743" s="31"/>
      <c r="OSW743" s="31"/>
      <c r="OSX743" s="31"/>
      <c r="OSY743" s="31"/>
      <c r="OSZ743" s="31"/>
      <c r="OTA743" s="31"/>
      <c r="OTB743" s="31"/>
      <c r="OTC743" s="31"/>
      <c r="OTD743" s="31"/>
      <c r="OTE743" s="31"/>
      <c r="OTF743" s="31"/>
      <c r="OTG743" s="31"/>
      <c r="OTH743" s="31"/>
      <c r="OTI743" s="31"/>
      <c r="OTJ743" s="31"/>
      <c r="OTK743" s="31"/>
      <c r="OTL743" s="31"/>
      <c r="OTM743" s="31"/>
      <c r="OTN743" s="31"/>
      <c r="OTO743" s="31"/>
      <c r="OTP743" s="31"/>
      <c r="OTQ743" s="31"/>
      <c r="OTR743" s="31"/>
      <c r="OTS743" s="31"/>
      <c r="OTT743" s="31"/>
      <c r="OTU743" s="31"/>
      <c r="OTV743" s="31"/>
      <c r="OTW743" s="31"/>
      <c r="OTX743" s="31"/>
      <c r="OTY743" s="31"/>
      <c r="OTZ743" s="31"/>
      <c r="OUA743" s="31"/>
      <c r="OUB743" s="31"/>
      <c r="OUC743" s="31"/>
      <c r="OUD743" s="31"/>
      <c r="OUE743" s="31"/>
      <c r="OUF743" s="31"/>
      <c r="OUG743" s="31"/>
      <c r="OUH743" s="31"/>
      <c r="OUI743" s="31"/>
      <c r="OUJ743" s="31"/>
      <c r="OUK743" s="31"/>
      <c r="OUL743" s="31"/>
      <c r="OUM743" s="31"/>
      <c r="OUN743" s="31"/>
      <c r="OUO743" s="31"/>
      <c r="OUP743" s="31"/>
      <c r="OUQ743" s="31"/>
      <c r="OUR743" s="31"/>
      <c r="OUS743" s="31"/>
      <c r="OUT743" s="31"/>
      <c r="OUU743" s="31"/>
      <c r="OUV743" s="31"/>
      <c r="OUW743" s="31"/>
      <c r="OUX743" s="31"/>
      <c r="OUY743" s="31"/>
      <c r="OUZ743" s="31"/>
      <c r="OVA743" s="31"/>
      <c r="OVB743" s="31"/>
      <c r="OVC743" s="31"/>
      <c r="OVD743" s="31"/>
      <c r="OVE743" s="31"/>
      <c r="OVF743" s="31"/>
      <c r="OVG743" s="31"/>
      <c r="OVH743" s="31"/>
      <c r="OVI743" s="31"/>
      <c r="OVJ743" s="31"/>
      <c r="OVK743" s="31"/>
      <c r="OVL743" s="31"/>
      <c r="OVM743" s="31"/>
      <c r="OVN743" s="31"/>
      <c r="OVO743" s="31"/>
      <c r="OVP743" s="31"/>
      <c r="OVQ743" s="31"/>
      <c r="OVR743" s="31"/>
      <c r="OVS743" s="31"/>
      <c r="OVT743" s="31"/>
      <c r="OVU743" s="31"/>
      <c r="OVV743" s="31"/>
      <c r="OVW743" s="31"/>
      <c r="OVX743" s="31"/>
      <c r="OVY743" s="31"/>
      <c r="OVZ743" s="31"/>
      <c r="OWA743" s="31"/>
      <c r="OWB743" s="31"/>
      <c r="OWC743" s="31"/>
      <c r="OWD743" s="31"/>
      <c r="OWE743" s="31"/>
      <c r="OWF743" s="31"/>
      <c r="OWG743" s="31"/>
      <c r="OWH743" s="31"/>
      <c r="OWI743" s="31"/>
      <c r="OWJ743" s="31"/>
      <c r="OWK743" s="31"/>
      <c r="OWL743" s="31"/>
      <c r="OWM743" s="31"/>
      <c r="OWN743" s="31"/>
      <c r="OWO743" s="31"/>
      <c r="OWP743" s="31"/>
      <c r="OWQ743" s="31"/>
      <c r="OWR743" s="31"/>
      <c r="OWS743" s="31"/>
      <c r="OWT743" s="31"/>
      <c r="OWU743" s="31"/>
      <c r="OWV743" s="31"/>
      <c r="OWW743" s="31"/>
      <c r="OWX743" s="31"/>
      <c r="OWY743" s="31"/>
      <c r="OWZ743" s="31"/>
      <c r="OXA743" s="31"/>
      <c r="OXB743" s="31"/>
      <c r="OXC743" s="31"/>
      <c r="OXD743" s="31"/>
      <c r="OXE743" s="31"/>
      <c r="OXF743" s="31"/>
      <c r="OXG743" s="31"/>
      <c r="OXH743" s="31"/>
      <c r="OXI743" s="31"/>
      <c r="OXJ743" s="31"/>
      <c r="OXK743" s="31"/>
      <c r="OXL743" s="31"/>
      <c r="OXM743" s="31"/>
      <c r="OXN743" s="31"/>
      <c r="OXO743" s="31"/>
      <c r="OXP743" s="31"/>
      <c r="OXQ743" s="31"/>
      <c r="OXR743" s="31"/>
      <c r="OXS743" s="31"/>
      <c r="OXT743" s="31"/>
      <c r="OXU743" s="31"/>
      <c r="OXV743" s="31"/>
      <c r="OXW743" s="31"/>
      <c r="OXX743" s="31"/>
      <c r="OXY743" s="31"/>
      <c r="OXZ743" s="31"/>
      <c r="OYA743" s="31"/>
      <c r="OYB743" s="31"/>
      <c r="OYC743" s="31"/>
      <c r="OYD743" s="31"/>
      <c r="OYE743" s="31"/>
      <c r="OYF743" s="31"/>
      <c r="OYG743" s="31"/>
      <c r="OYH743" s="31"/>
      <c r="OYI743" s="31"/>
      <c r="OYJ743" s="31"/>
      <c r="OYK743" s="31"/>
      <c r="OYL743" s="31"/>
      <c r="OYM743" s="31"/>
      <c r="OYN743" s="31"/>
      <c r="OYO743" s="31"/>
      <c r="OYP743" s="31"/>
      <c r="OYQ743" s="31"/>
      <c r="OYR743" s="31"/>
      <c r="OYS743" s="31"/>
      <c r="OYT743" s="31"/>
      <c r="OYU743" s="31"/>
      <c r="OYV743" s="31"/>
      <c r="OYW743" s="31"/>
      <c r="OYX743" s="31"/>
      <c r="OYY743" s="31"/>
      <c r="OYZ743" s="31"/>
      <c r="OZA743" s="31"/>
      <c r="OZB743" s="31"/>
      <c r="OZC743" s="31"/>
      <c r="OZD743" s="31"/>
      <c r="OZE743" s="31"/>
      <c r="OZF743" s="31"/>
      <c r="OZG743" s="31"/>
      <c r="OZH743" s="31"/>
      <c r="OZI743" s="31"/>
      <c r="OZJ743" s="31"/>
      <c r="OZK743" s="31"/>
      <c r="OZL743" s="31"/>
      <c r="OZM743" s="31"/>
      <c r="OZN743" s="31"/>
      <c r="OZO743" s="31"/>
      <c r="OZP743" s="31"/>
      <c r="OZQ743" s="31"/>
      <c r="OZR743" s="31"/>
      <c r="OZS743" s="31"/>
      <c r="OZT743" s="31"/>
      <c r="OZU743" s="31"/>
      <c r="OZV743" s="31"/>
      <c r="OZW743" s="31"/>
      <c r="OZX743" s="31"/>
      <c r="OZY743" s="31"/>
      <c r="OZZ743" s="31"/>
      <c r="PAA743" s="31"/>
      <c r="PAB743" s="31"/>
      <c r="PAC743" s="31"/>
      <c r="PAD743" s="31"/>
      <c r="PAE743" s="31"/>
      <c r="PAF743" s="31"/>
      <c r="PAG743" s="31"/>
      <c r="PAH743" s="31"/>
      <c r="PAI743" s="31"/>
      <c r="PAJ743" s="31"/>
      <c r="PAK743" s="31"/>
      <c r="PAL743" s="31"/>
      <c r="PAM743" s="31"/>
      <c r="PAN743" s="31"/>
      <c r="PAO743" s="31"/>
      <c r="PAP743" s="31"/>
      <c r="PAQ743" s="31"/>
      <c r="PAR743" s="31"/>
      <c r="PAS743" s="31"/>
      <c r="PAT743" s="31"/>
      <c r="PAU743" s="31"/>
      <c r="PAV743" s="31"/>
      <c r="PAW743" s="31"/>
      <c r="PAX743" s="31"/>
      <c r="PAY743" s="31"/>
      <c r="PAZ743" s="31"/>
      <c r="PBA743" s="31"/>
      <c r="PBB743" s="31"/>
      <c r="PBC743" s="31"/>
      <c r="PBD743" s="31"/>
      <c r="PBE743" s="31"/>
      <c r="PBF743" s="31"/>
      <c r="PBG743" s="31"/>
      <c r="PBH743" s="31"/>
      <c r="PBI743" s="31"/>
      <c r="PBJ743" s="31"/>
      <c r="PBK743" s="31"/>
      <c r="PBL743" s="31"/>
      <c r="PBM743" s="31"/>
      <c r="PBN743" s="31"/>
      <c r="PBO743" s="31"/>
      <c r="PBP743" s="31"/>
      <c r="PBQ743" s="31"/>
      <c r="PBR743" s="31"/>
      <c r="PBS743" s="31"/>
      <c r="PBT743" s="31"/>
      <c r="PBU743" s="31"/>
      <c r="PBV743" s="31"/>
      <c r="PBW743" s="31"/>
      <c r="PBX743" s="31"/>
      <c r="PBY743" s="31"/>
      <c r="PBZ743" s="31"/>
      <c r="PCA743" s="31"/>
      <c r="PCB743" s="31"/>
      <c r="PCC743" s="31"/>
      <c r="PCD743" s="31"/>
      <c r="PCE743" s="31"/>
      <c r="PCF743" s="31"/>
      <c r="PCG743" s="31"/>
      <c r="PCH743" s="31"/>
      <c r="PCI743" s="31"/>
      <c r="PCJ743" s="31"/>
      <c r="PCK743" s="31"/>
      <c r="PCL743" s="31"/>
      <c r="PCM743" s="31"/>
      <c r="PCN743" s="31"/>
      <c r="PCO743" s="31"/>
      <c r="PCP743" s="31"/>
      <c r="PCQ743" s="31"/>
      <c r="PCR743" s="31"/>
      <c r="PCS743" s="31"/>
      <c r="PCT743" s="31"/>
      <c r="PCU743" s="31"/>
      <c r="PCV743" s="31"/>
      <c r="PCW743" s="31"/>
      <c r="PCX743" s="31"/>
      <c r="PCY743" s="31"/>
      <c r="PCZ743" s="31"/>
      <c r="PDA743" s="31"/>
      <c r="PDB743" s="31"/>
      <c r="PDC743" s="31"/>
      <c r="PDD743" s="31"/>
      <c r="PDE743" s="31"/>
      <c r="PDF743" s="31"/>
      <c r="PDG743" s="31"/>
      <c r="PDH743" s="31"/>
      <c r="PDI743" s="31"/>
      <c r="PDJ743" s="31"/>
      <c r="PDK743" s="31"/>
      <c r="PDL743" s="31"/>
      <c r="PDM743" s="31"/>
      <c r="PDN743" s="31"/>
      <c r="PDO743" s="31"/>
      <c r="PDP743" s="31"/>
      <c r="PDQ743" s="31"/>
      <c r="PDR743" s="31"/>
      <c r="PDS743" s="31"/>
      <c r="PDT743" s="31"/>
      <c r="PDU743" s="31"/>
      <c r="PDV743" s="31"/>
      <c r="PDW743" s="31"/>
      <c r="PDX743" s="31"/>
      <c r="PDY743" s="31"/>
      <c r="PDZ743" s="31"/>
      <c r="PEA743" s="31"/>
      <c r="PEB743" s="31"/>
      <c r="PEC743" s="31"/>
      <c r="PED743" s="31"/>
      <c r="PEE743" s="31"/>
      <c r="PEF743" s="31"/>
      <c r="PEG743" s="31"/>
      <c r="PEH743" s="31"/>
      <c r="PEI743" s="31"/>
      <c r="PEJ743" s="31"/>
      <c r="PEK743" s="31"/>
      <c r="PEL743" s="31"/>
      <c r="PEM743" s="31"/>
      <c r="PEN743" s="31"/>
      <c r="PEO743" s="31"/>
      <c r="PEP743" s="31"/>
      <c r="PEQ743" s="31"/>
      <c r="PER743" s="31"/>
      <c r="PES743" s="31"/>
      <c r="PET743" s="31"/>
      <c r="PEU743" s="31"/>
      <c r="PEV743" s="31"/>
      <c r="PEW743" s="31"/>
      <c r="PEX743" s="31"/>
      <c r="PEY743" s="31"/>
      <c r="PEZ743" s="31"/>
      <c r="PFA743" s="31"/>
      <c r="PFB743" s="31"/>
      <c r="PFC743" s="31"/>
      <c r="PFD743" s="31"/>
      <c r="PFE743" s="31"/>
      <c r="PFF743" s="31"/>
      <c r="PFG743" s="31"/>
      <c r="PFH743" s="31"/>
      <c r="PFI743" s="31"/>
      <c r="PFJ743" s="31"/>
      <c r="PFK743" s="31"/>
      <c r="PFL743" s="31"/>
      <c r="PFM743" s="31"/>
      <c r="PFN743" s="31"/>
      <c r="PFO743" s="31"/>
      <c r="PFP743" s="31"/>
      <c r="PFQ743" s="31"/>
      <c r="PFR743" s="31"/>
      <c r="PFS743" s="31"/>
      <c r="PFT743" s="31"/>
      <c r="PFU743" s="31"/>
      <c r="PFV743" s="31"/>
      <c r="PFW743" s="31"/>
      <c r="PFX743" s="31"/>
      <c r="PFY743" s="31"/>
      <c r="PFZ743" s="31"/>
      <c r="PGA743" s="31"/>
      <c r="PGB743" s="31"/>
      <c r="PGC743" s="31"/>
      <c r="PGD743" s="31"/>
      <c r="PGE743" s="31"/>
      <c r="PGF743" s="31"/>
      <c r="PGG743" s="31"/>
      <c r="PGH743" s="31"/>
      <c r="PGI743" s="31"/>
      <c r="PGJ743" s="31"/>
      <c r="PGK743" s="31"/>
      <c r="PGL743" s="31"/>
      <c r="PGM743" s="31"/>
      <c r="PGN743" s="31"/>
      <c r="PGO743" s="31"/>
      <c r="PGP743" s="31"/>
      <c r="PGQ743" s="31"/>
      <c r="PGR743" s="31"/>
      <c r="PGS743" s="31"/>
      <c r="PGT743" s="31"/>
      <c r="PGU743" s="31"/>
      <c r="PGV743" s="31"/>
      <c r="PGW743" s="31"/>
      <c r="PGX743" s="31"/>
      <c r="PGY743" s="31"/>
      <c r="PGZ743" s="31"/>
      <c r="PHA743" s="31"/>
      <c r="PHB743" s="31"/>
      <c r="PHC743" s="31"/>
      <c r="PHD743" s="31"/>
      <c r="PHE743" s="31"/>
      <c r="PHF743" s="31"/>
      <c r="PHG743" s="31"/>
      <c r="PHH743" s="31"/>
      <c r="PHI743" s="31"/>
      <c r="PHJ743" s="31"/>
      <c r="PHK743" s="31"/>
      <c r="PHL743" s="31"/>
      <c r="PHM743" s="31"/>
      <c r="PHN743" s="31"/>
      <c r="PHO743" s="31"/>
      <c r="PHP743" s="31"/>
      <c r="PHQ743" s="31"/>
      <c r="PHR743" s="31"/>
      <c r="PHS743" s="31"/>
      <c r="PHT743" s="31"/>
      <c r="PHU743" s="31"/>
      <c r="PHV743" s="31"/>
      <c r="PHW743" s="31"/>
      <c r="PHX743" s="31"/>
      <c r="PHY743" s="31"/>
      <c r="PHZ743" s="31"/>
      <c r="PIA743" s="31"/>
      <c r="PIB743" s="31"/>
      <c r="PIC743" s="31"/>
      <c r="PID743" s="31"/>
      <c r="PIE743" s="31"/>
      <c r="PIF743" s="31"/>
      <c r="PIG743" s="31"/>
      <c r="PIH743" s="31"/>
      <c r="PII743" s="31"/>
      <c r="PIJ743" s="31"/>
      <c r="PIK743" s="31"/>
      <c r="PIL743" s="31"/>
      <c r="PIM743" s="31"/>
      <c r="PIN743" s="31"/>
      <c r="PIO743" s="31"/>
      <c r="PIP743" s="31"/>
      <c r="PIQ743" s="31"/>
      <c r="PIR743" s="31"/>
      <c r="PIS743" s="31"/>
      <c r="PIT743" s="31"/>
      <c r="PIU743" s="31"/>
      <c r="PIV743" s="31"/>
      <c r="PIW743" s="31"/>
      <c r="PIX743" s="31"/>
      <c r="PIY743" s="31"/>
      <c r="PIZ743" s="31"/>
      <c r="PJA743" s="31"/>
      <c r="PJB743" s="31"/>
      <c r="PJC743" s="31"/>
      <c r="PJD743" s="31"/>
      <c r="PJE743" s="31"/>
      <c r="PJF743" s="31"/>
      <c r="PJG743" s="31"/>
      <c r="PJH743" s="31"/>
      <c r="PJI743" s="31"/>
      <c r="PJJ743" s="31"/>
      <c r="PJK743" s="31"/>
      <c r="PJL743" s="31"/>
      <c r="PJM743" s="31"/>
      <c r="PJN743" s="31"/>
      <c r="PJO743" s="31"/>
      <c r="PJP743" s="31"/>
      <c r="PJQ743" s="31"/>
      <c r="PJR743" s="31"/>
      <c r="PJS743" s="31"/>
      <c r="PJT743" s="31"/>
      <c r="PJU743" s="31"/>
      <c r="PJV743" s="31"/>
      <c r="PJW743" s="31"/>
      <c r="PJX743" s="31"/>
      <c r="PJY743" s="31"/>
      <c r="PJZ743" s="31"/>
      <c r="PKA743" s="31"/>
      <c r="PKB743" s="31"/>
      <c r="PKC743" s="31"/>
      <c r="PKD743" s="31"/>
      <c r="PKE743" s="31"/>
      <c r="PKF743" s="31"/>
      <c r="PKG743" s="31"/>
      <c r="PKH743" s="31"/>
      <c r="PKI743" s="31"/>
      <c r="PKJ743" s="31"/>
      <c r="PKK743" s="31"/>
      <c r="PKL743" s="31"/>
      <c r="PKM743" s="31"/>
      <c r="PKN743" s="31"/>
      <c r="PKO743" s="31"/>
      <c r="PKP743" s="31"/>
      <c r="PKQ743" s="31"/>
      <c r="PKR743" s="31"/>
      <c r="PKS743" s="31"/>
      <c r="PKT743" s="31"/>
      <c r="PKU743" s="31"/>
      <c r="PKV743" s="31"/>
      <c r="PKW743" s="31"/>
      <c r="PKX743" s="31"/>
      <c r="PKY743" s="31"/>
      <c r="PKZ743" s="31"/>
      <c r="PLA743" s="31"/>
      <c r="PLB743" s="31"/>
      <c r="PLC743" s="31"/>
      <c r="PLD743" s="31"/>
      <c r="PLE743" s="31"/>
      <c r="PLF743" s="31"/>
      <c r="PLG743" s="31"/>
      <c r="PLH743" s="31"/>
      <c r="PLI743" s="31"/>
      <c r="PLJ743" s="31"/>
      <c r="PLK743" s="31"/>
      <c r="PLL743" s="31"/>
      <c r="PLM743" s="31"/>
      <c r="PLN743" s="31"/>
      <c r="PLO743" s="31"/>
      <c r="PLP743" s="31"/>
      <c r="PLQ743" s="31"/>
      <c r="PLR743" s="31"/>
      <c r="PLS743" s="31"/>
      <c r="PLT743" s="31"/>
      <c r="PLU743" s="31"/>
      <c r="PLV743" s="31"/>
      <c r="PLW743" s="31"/>
      <c r="PLX743" s="31"/>
      <c r="PLY743" s="31"/>
      <c r="PLZ743" s="31"/>
      <c r="PMA743" s="31"/>
      <c r="PMB743" s="31"/>
      <c r="PMC743" s="31"/>
      <c r="PMD743" s="31"/>
      <c r="PME743" s="31"/>
      <c r="PMF743" s="31"/>
      <c r="PMG743" s="31"/>
      <c r="PMH743" s="31"/>
      <c r="PMI743" s="31"/>
      <c r="PMJ743" s="31"/>
      <c r="PMK743" s="31"/>
      <c r="PML743" s="31"/>
      <c r="PMM743" s="31"/>
      <c r="PMN743" s="31"/>
      <c r="PMO743" s="31"/>
      <c r="PMP743" s="31"/>
      <c r="PMQ743" s="31"/>
      <c r="PMR743" s="31"/>
      <c r="PMS743" s="31"/>
      <c r="PMT743" s="31"/>
      <c r="PMU743" s="31"/>
      <c r="PMV743" s="31"/>
      <c r="PMW743" s="31"/>
      <c r="PMX743" s="31"/>
      <c r="PMY743" s="31"/>
      <c r="PMZ743" s="31"/>
      <c r="PNA743" s="31"/>
      <c r="PNB743" s="31"/>
      <c r="PNC743" s="31"/>
      <c r="PND743" s="31"/>
      <c r="PNE743" s="31"/>
      <c r="PNF743" s="31"/>
      <c r="PNG743" s="31"/>
      <c r="PNH743" s="31"/>
      <c r="PNI743" s="31"/>
      <c r="PNJ743" s="31"/>
      <c r="PNK743" s="31"/>
      <c r="PNL743" s="31"/>
      <c r="PNM743" s="31"/>
      <c r="PNN743" s="31"/>
      <c r="PNO743" s="31"/>
      <c r="PNP743" s="31"/>
      <c r="PNQ743" s="31"/>
      <c r="PNR743" s="31"/>
      <c r="PNS743" s="31"/>
      <c r="PNT743" s="31"/>
      <c r="PNU743" s="31"/>
      <c r="PNV743" s="31"/>
      <c r="PNW743" s="31"/>
      <c r="PNX743" s="31"/>
      <c r="PNY743" s="31"/>
      <c r="PNZ743" s="31"/>
      <c r="POA743" s="31"/>
      <c r="POB743" s="31"/>
      <c r="POC743" s="31"/>
      <c r="POD743" s="31"/>
      <c r="POE743" s="31"/>
      <c r="POF743" s="31"/>
      <c r="POG743" s="31"/>
      <c r="POH743" s="31"/>
      <c r="POI743" s="31"/>
      <c r="POJ743" s="31"/>
      <c r="POK743" s="31"/>
      <c r="POL743" s="31"/>
      <c r="POM743" s="31"/>
      <c r="PON743" s="31"/>
      <c r="POO743" s="31"/>
      <c r="POP743" s="31"/>
      <c r="POQ743" s="31"/>
      <c r="POR743" s="31"/>
      <c r="POS743" s="31"/>
      <c r="POT743" s="31"/>
      <c r="POU743" s="31"/>
      <c r="POV743" s="31"/>
      <c r="POW743" s="31"/>
      <c r="POX743" s="31"/>
      <c r="POY743" s="31"/>
      <c r="POZ743" s="31"/>
      <c r="PPA743" s="31"/>
      <c r="PPB743" s="31"/>
      <c r="PPC743" s="31"/>
      <c r="PPD743" s="31"/>
      <c r="PPE743" s="31"/>
      <c r="PPF743" s="31"/>
      <c r="PPG743" s="31"/>
      <c r="PPH743" s="31"/>
      <c r="PPI743" s="31"/>
      <c r="PPJ743" s="31"/>
      <c r="PPK743" s="31"/>
      <c r="PPL743" s="31"/>
      <c r="PPM743" s="31"/>
      <c r="PPN743" s="31"/>
      <c r="PPO743" s="31"/>
      <c r="PPP743" s="31"/>
      <c r="PPQ743" s="31"/>
      <c r="PPR743" s="31"/>
      <c r="PPS743" s="31"/>
      <c r="PPT743" s="31"/>
      <c r="PPU743" s="31"/>
      <c r="PPV743" s="31"/>
      <c r="PPW743" s="31"/>
      <c r="PPX743" s="31"/>
      <c r="PPY743" s="31"/>
      <c r="PPZ743" s="31"/>
      <c r="PQA743" s="31"/>
      <c r="PQB743" s="31"/>
      <c r="PQC743" s="31"/>
      <c r="PQD743" s="31"/>
      <c r="PQE743" s="31"/>
      <c r="PQF743" s="31"/>
      <c r="PQG743" s="31"/>
      <c r="PQH743" s="31"/>
      <c r="PQI743" s="31"/>
      <c r="PQJ743" s="31"/>
      <c r="PQK743" s="31"/>
      <c r="PQL743" s="31"/>
      <c r="PQM743" s="31"/>
      <c r="PQN743" s="31"/>
      <c r="PQO743" s="31"/>
      <c r="PQP743" s="31"/>
      <c r="PQQ743" s="31"/>
      <c r="PQR743" s="31"/>
      <c r="PQS743" s="31"/>
      <c r="PQT743" s="31"/>
      <c r="PQU743" s="31"/>
      <c r="PQV743" s="31"/>
      <c r="PQW743" s="31"/>
      <c r="PQX743" s="31"/>
      <c r="PQY743" s="31"/>
      <c r="PQZ743" s="31"/>
      <c r="PRA743" s="31"/>
      <c r="PRB743" s="31"/>
      <c r="PRC743" s="31"/>
      <c r="PRD743" s="31"/>
      <c r="PRE743" s="31"/>
      <c r="PRF743" s="31"/>
      <c r="PRG743" s="31"/>
      <c r="PRH743" s="31"/>
      <c r="PRI743" s="31"/>
      <c r="PRJ743" s="31"/>
      <c r="PRK743" s="31"/>
      <c r="PRL743" s="31"/>
      <c r="PRM743" s="31"/>
      <c r="PRN743" s="31"/>
      <c r="PRO743" s="31"/>
      <c r="PRP743" s="31"/>
      <c r="PRQ743" s="31"/>
      <c r="PRR743" s="31"/>
      <c r="PRS743" s="31"/>
      <c r="PRT743" s="31"/>
      <c r="PRU743" s="31"/>
      <c r="PRV743" s="31"/>
      <c r="PRW743" s="31"/>
      <c r="PRX743" s="31"/>
      <c r="PRY743" s="31"/>
      <c r="PRZ743" s="31"/>
      <c r="PSA743" s="31"/>
      <c r="PSB743" s="31"/>
      <c r="PSC743" s="31"/>
      <c r="PSD743" s="31"/>
      <c r="PSE743" s="31"/>
      <c r="PSF743" s="31"/>
      <c r="PSG743" s="31"/>
      <c r="PSH743" s="31"/>
      <c r="PSI743" s="31"/>
      <c r="PSJ743" s="31"/>
      <c r="PSK743" s="31"/>
      <c r="PSL743" s="31"/>
      <c r="PSM743" s="31"/>
      <c r="PSN743" s="31"/>
      <c r="PSO743" s="31"/>
      <c r="PSP743" s="31"/>
      <c r="PSQ743" s="31"/>
      <c r="PSR743" s="31"/>
      <c r="PSS743" s="31"/>
      <c r="PST743" s="31"/>
      <c r="PSU743" s="31"/>
      <c r="PSV743" s="31"/>
      <c r="PSW743" s="31"/>
      <c r="PSX743" s="31"/>
      <c r="PSY743" s="31"/>
      <c r="PSZ743" s="31"/>
      <c r="PTA743" s="31"/>
      <c r="PTB743" s="31"/>
      <c r="PTC743" s="31"/>
      <c r="PTD743" s="31"/>
      <c r="PTE743" s="31"/>
      <c r="PTF743" s="31"/>
      <c r="PTG743" s="31"/>
      <c r="PTH743" s="31"/>
      <c r="PTI743" s="31"/>
      <c r="PTJ743" s="31"/>
      <c r="PTK743" s="31"/>
      <c r="PTL743" s="31"/>
      <c r="PTM743" s="31"/>
      <c r="PTN743" s="31"/>
      <c r="PTO743" s="31"/>
      <c r="PTP743" s="31"/>
      <c r="PTQ743" s="31"/>
      <c r="PTR743" s="31"/>
      <c r="PTS743" s="31"/>
      <c r="PTT743" s="31"/>
      <c r="PTU743" s="31"/>
      <c r="PTV743" s="31"/>
      <c r="PTW743" s="31"/>
      <c r="PTX743" s="31"/>
      <c r="PTY743" s="31"/>
      <c r="PTZ743" s="31"/>
      <c r="PUA743" s="31"/>
      <c r="PUB743" s="31"/>
      <c r="PUC743" s="31"/>
      <c r="PUD743" s="31"/>
      <c r="PUE743" s="31"/>
      <c r="PUF743" s="31"/>
      <c r="PUG743" s="31"/>
      <c r="PUH743" s="31"/>
      <c r="PUI743" s="31"/>
      <c r="PUJ743" s="31"/>
      <c r="PUK743" s="31"/>
      <c r="PUL743" s="31"/>
      <c r="PUM743" s="31"/>
      <c r="PUN743" s="31"/>
      <c r="PUO743" s="31"/>
      <c r="PUP743" s="31"/>
      <c r="PUQ743" s="31"/>
      <c r="PUR743" s="31"/>
      <c r="PUS743" s="31"/>
      <c r="PUT743" s="31"/>
      <c r="PUU743" s="31"/>
      <c r="PUV743" s="31"/>
      <c r="PUW743" s="31"/>
      <c r="PUX743" s="31"/>
      <c r="PUY743" s="31"/>
      <c r="PUZ743" s="31"/>
      <c r="PVA743" s="31"/>
      <c r="PVB743" s="31"/>
      <c r="PVC743" s="31"/>
      <c r="PVD743" s="31"/>
      <c r="PVE743" s="31"/>
      <c r="PVF743" s="31"/>
      <c r="PVG743" s="31"/>
      <c r="PVH743" s="31"/>
      <c r="PVI743" s="31"/>
      <c r="PVJ743" s="31"/>
      <c r="PVK743" s="31"/>
      <c r="PVL743" s="31"/>
      <c r="PVM743" s="31"/>
      <c r="PVN743" s="31"/>
      <c r="PVO743" s="31"/>
      <c r="PVP743" s="31"/>
      <c r="PVQ743" s="31"/>
      <c r="PVR743" s="31"/>
      <c r="PVS743" s="31"/>
      <c r="PVT743" s="31"/>
      <c r="PVU743" s="31"/>
      <c r="PVV743" s="31"/>
      <c r="PVW743" s="31"/>
      <c r="PVX743" s="31"/>
      <c r="PVY743" s="31"/>
      <c r="PVZ743" s="31"/>
      <c r="PWA743" s="31"/>
      <c r="PWB743" s="31"/>
      <c r="PWC743" s="31"/>
      <c r="PWD743" s="31"/>
      <c r="PWE743" s="31"/>
      <c r="PWF743" s="31"/>
      <c r="PWG743" s="31"/>
      <c r="PWH743" s="31"/>
      <c r="PWI743" s="31"/>
      <c r="PWJ743" s="31"/>
      <c r="PWK743" s="31"/>
      <c r="PWL743" s="31"/>
      <c r="PWM743" s="31"/>
      <c r="PWN743" s="31"/>
      <c r="PWO743" s="31"/>
      <c r="PWP743" s="31"/>
      <c r="PWQ743" s="31"/>
      <c r="PWR743" s="31"/>
      <c r="PWS743" s="31"/>
      <c r="PWT743" s="31"/>
      <c r="PWU743" s="31"/>
      <c r="PWV743" s="31"/>
      <c r="PWW743" s="31"/>
      <c r="PWX743" s="31"/>
      <c r="PWY743" s="31"/>
      <c r="PWZ743" s="31"/>
      <c r="PXA743" s="31"/>
      <c r="PXB743" s="31"/>
      <c r="PXC743" s="31"/>
      <c r="PXD743" s="31"/>
      <c r="PXE743" s="31"/>
      <c r="PXF743" s="31"/>
      <c r="PXG743" s="31"/>
      <c r="PXH743" s="31"/>
      <c r="PXI743" s="31"/>
      <c r="PXJ743" s="31"/>
      <c r="PXK743" s="31"/>
      <c r="PXL743" s="31"/>
      <c r="PXM743" s="31"/>
      <c r="PXN743" s="31"/>
      <c r="PXO743" s="31"/>
      <c r="PXP743" s="31"/>
      <c r="PXQ743" s="31"/>
      <c r="PXR743" s="31"/>
      <c r="PXS743" s="31"/>
      <c r="PXT743" s="31"/>
      <c r="PXU743" s="31"/>
      <c r="PXV743" s="31"/>
      <c r="PXW743" s="31"/>
      <c r="PXX743" s="31"/>
      <c r="PXY743" s="31"/>
      <c r="PXZ743" s="31"/>
      <c r="PYA743" s="31"/>
      <c r="PYB743" s="31"/>
      <c r="PYC743" s="31"/>
      <c r="PYD743" s="31"/>
      <c r="PYE743" s="31"/>
      <c r="PYF743" s="31"/>
      <c r="PYG743" s="31"/>
      <c r="PYH743" s="31"/>
      <c r="PYI743" s="31"/>
      <c r="PYJ743" s="31"/>
      <c r="PYK743" s="31"/>
      <c r="PYL743" s="31"/>
      <c r="PYM743" s="31"/>
      <c r="PYN743" s="31"/>
      <c r="PYO743" s="31"/>
      <c r="PYP743" s="31"/>
      <c r="PYQ743" s="31"/>
      <c r="PYR743" s="31"/>
      <c r="PYS743" s="31"/>
      <c r="PYT743" s="31"/>
      <c r="PYU743" s="31"/>
      <c r="PYV743" s="31"/>
      <c r="PYW743" s="31"/>
      <c r="PYX743" s="31"/>
      <c r="PYY743" s="31"/>
      <c r="PYZ743" s="31"/>
      <c r="PZA743" s="31"/>
      <c r="PZB743" s="31"/>
      <c r="PZC743" s="31"/>
      <c r="PZD743" s="31"/>
      <c r="PZE743" s="31"/>
      <c r="PZF743" s="31"/>
      <c r="PZG743" s="31"/>
      <c r="PZH743" s="31"/>
      <c r="PZI743" s="31"/>
      <c r="PZJ743" s="31"/>
      <c r="PZK743" s="31"/>
      <c r="PZL743" s="31"/>
      <c r="PZM743" s="31"/>
      <c r="PZN743" s="31"/>
      <c r="PZO743" s="31"/>
      <c r="PZP743" s="31"/>
      <c r="PZQ743" s="31"/>
      <c r="PZR743" s="31"/>
      <c r="PZS743" s="31"/>
      <c r="PZT743" s="31"/>
      <c r="PZU743" s="31"/>
      <c r="PZV743" s="31"/>
      <c r="PZW743" s="31"/>
      <c r="PZX743" s="31"/>
      <c r="PZY743" s="31"/>
      <c r="PZZ743" s="31"/>
      <c r="QAA743" s="31"/>
      <c r="QAB743" s="31"/>
      <c r="QAC743" s="31"/>
      <c r="QAD743" s="31"/>
      <c r="QAE743" s="31"/>
      <c r="QAF743" s="31"/>
      <c r="QAG743" s="31"/>
      <c r="QAH743" s="31"/>
      <c r="QAI743" s="31"/>
      <c r="QAJ743" s="31"/>
      <c r="QAK743" s="31"/>
      <c r="QAL743" s="31"/>
      <c r="QAM743" s="31"/>
      <c r="QAN743" s="31"/>
      <c r="QAO743" s="31"/>
      <c r="QAP743" s="31"/>
      <c r="QAQ743" s="31"/>
      <c r="QAR743" s="31"/>
      <c r="QAS743" s="31"/>
      <c r="QAT743" s="31"/>
      <c r="QAU743" s="31"/>
      <c r="QAV743" s="31"/>
      <c r="QAW743" s="31"/>
      <c r="QAX743" s="31"/>
      <c r="QAY743" s="31"/>
      <c r="QAZ743" s="31"/>
      <c r="QBA743" s="31"/>
      <c r="QBB743" s="31"/>
      <c r="QBC743" s="31"/>
      <c r="QBD743" s="31"/>
      <c r="QBE743" s="31"/>
      <c r="QBF743" s="31"/>
      <c r="QBG743" s="31"/>
      <c r="QBH743" s="31"/>
      <c r="QBI743" s="31"/>
      <c r="QBJ743" s="31"/>
      <c r="QBK743" s="31"/>
      <c r="QBL743" s="31"/>
      <c r="QBM743" s="31"/>
      <c r="QBN743" s="31"/>
      <c r="QBO743" s="31"/>
      <c r="QBP743" s="31"/>
      <c r="QBQ743" s="31"/>
      <c r="QBR743" s="31"/>
      <c r="QBS743" s="31"/>
      <c r="QBT743" s="31"/>
      <c r="QBU743" s="31"/>
      <c r="QBV743" s="31"/>
      <c r="QBW743" s="31"/>
      <c r="QBX743" s="31"/>
      <c r="QBY743" s="31"/>
      <c r="QBZ743" s="31"/>
      <c r="QCA743" s="31"/>
      <c r="QCB743" s="31"/>
      <c r="QCC743" s="31"/>
      <c r="QCD743" s="31"/>
      <c r="QCE743" s="31"/>
      <c r="QCF743" s="31"/>
      <c r="QCG743" s="31"/>
      <c r="QCH743" s="31"/>
      <c r="QCI743" s="31"/>
      <c r="QCJ743" s="31"/>
      <c r="QCK743" s="31"/>
      <c r="QCL743" s="31"/>
      <c r="QCM743" s="31"/>
      <c r="QCN743" s="31"/>
      <c r="QCO743" s="31"/>
      <c r="QCP743" s="31"/>
      <c r="QCQ743" s="31"/>
      <c r="QCR743" s="31"/>
      <c r="QCS743" s="31"/>
      <c r="QCT743" s="31"/>
      <c r="QCU743" s="31"/>
      <c r="QCV743" s="31"/>
      <c r="QCW743" s="31"/>
      <c r="QCX743" s="31"/>
      <c r="QCY743" s="31"/>
      <c r="QCZ743" s="31"/>
      <c r="QDA743" s="31"/>
      <c r="QDB743" s="31"/>
      <c r="QDC743" s="31"/>
      <c r="QDD743" s="31"/>
      <c r="QDE743" s="31"/>
      <c r="QDF743" s="31"/>
      <c r="QDG743" s="31"/>
      <c r="QDH743" s="31"/>
      <c r="QDI743" s="31"/>
      <c r="QDJ743" s="31"/>
      <c r="QDK743" s="31"/>
      <c r="QDL743" s="31"/>
      <c r="QDM743" s="31"/>
      <c r="QDN743" s="31"/>
      <c r="QDO743" s="31"/>
      <c r="QDP743" s="31"/>
      <c r="QDQ743" s="31"/>
      <c r="QDR743" s="31"/>
      <c r="QDS743" s="31"/>
      <c r="QDT743" s="31"/>
      <c r="QDU743" s="31"/>
      <c r="QDV743" s="31"/>
      <c r="QDW743" s="31"/>
      <c r="QDX743" s="31"/>
      <c r="QDY743" s="31"/>
      <c r="QDZ743" s="31"/>
      <c r="QEA743" s="31"/>
      <c r="QEB743" s="31"/>
      <c r="QEC743" s="31"/>
      <c r="QED743" s="31"/>
      <c r="QEE743" s="31"/>
      <c r="QEF743" s="31"/>
      <c r="QEG743" s="31"/>
      <c r="QEH743" s="31"/>
      <c r="QEI743" s="31"/>
      <c r="QEJ743" s="31"/>
      <c r="QEK743" s="31"/>
      <c r="QEL743" s="31"/>
      <c r="QEM743" s="31"/>
      <c r="QEN743" s="31"/>
      <c r="QEO743" s="31"/>
      <c r="QEP743" s="31"/>
      <c r="QEQ743" s="31"/>
      <c r="QER743" s="31"/>
      <c r="QES743" s="31"/>
      <c r="QET743" s="31"/>
      <c r="QEU743" s="31"/>
      <c r="QEV743" s="31"/>
      <c r="QEW743" s="31"/>
      <c r="QEX743" s="31"/>
      <c r="QEY743" s="31"/>
      <c r="QEZ743" s="31"/>
      <c r="QFA743" s="31"/>
      <c r="QFB743" s="31"/>
      <c r="QFC743" s="31"/>
      <c r="QFD743" s="31"/>
      <c r="QFE743" s="31"/>
      <c r="QFF743" s="31"/>
      <c r="QFG743" s="31"/>
      <c r="QFH743" s="31"/>
      <c r="QFI743" s="31"/>
      <c r="QFJ743" s="31"/>
      <c r="QFK743" s="31"/>
      <c r="QFL743" s="31"/>
      <c r="QFM743" s="31"/>
      <c r="QFN743" s="31"/>
      <c r="QFO743" s="31"/>
      <c r="QFP743" s="31"/>
      <c r="QFQ743" s="31"/>
      <c r="QFR743" s="31"/>
      <c r="QFS743" s="31"/>
      <c r="QFT743" s="31"/>
      <c r="QFU743" s="31"/>
      <c r="QFV743" s="31"/>
      <c r="QFW743" s="31"/>
      <c r="QFX743" s="31"/>
      <c r="QFY743" s="31"/>
      <c r="QFZ743" s="31"/>
      <c r="QGA743" s="31"/>
      <c r="QGB743" s="31"/>
      <c r="QGC743" s="31"/>
      <c r="QGD743" s="31"/>
      <c r="QGE743" s="31"/>
      <c r="QGF743" s="31"/>
      <c r="QGG743" s="31"/>
      <c r="QGH743" s="31"/>
      <c r="QGI743" s="31"/>
      <c r="QGJ743" s="31"/>
      <c r="QGK743" s="31"/>
      <c r="QGL743" s="31"/>
      <c r="QGM743" s="31"/>
      <c r="QGN743" s="31"/>
      <c r="QGO743" s="31"/>
      <c r="QGP743" s="31"/>
      <c r="QGQ743" s="31"/>
      <c r="QGR743" s="31"/>
      <c r="QGS743" s="31"/>
      <c r="QGT743" s="31"/>
      <c r="QGU743" s="31"/>
      <c r="QGV743" s="31"/>
      <c r="QGW743" s="31"/>
      <c r="QGX743" s="31"/>
      <c r="QGY743" s="31"/>
      <c r="QGZ743" s="31"/>
      <c r="QHA743" s="31"/>
      <c r="QHB743" s="31"/>
      <c r="QHC743" s="31"/>
      <c r="QHD743" s="31"/>
      <c r="QHE743" s="31"/>
      <c r="QHF743" s="31"/>
      <c r="QHG743" s="31"/>
      <c r="QHH743" s="31"/>
      <c r="QHI743" s="31"/>
      <c r="QHJ743" s="31"/>
      <c r="QHK743" s="31"/>
      <c r="QHL743" s="31"/>
      <c r="QHM743" s="31"/>
      <c r="QHN743" s="31"/>
      <c r="QHO743" s="31"/>
      <c r="QHP743" s="31"/>
      <c r="QHQ743" s="31"/>
      <c r="QHR743" s="31"/>
      <c r="QHS743" s="31"/>
      <c r="QHT743" s="31"/>
      <c r="QHU743" s="31"/>
      <c r="QHV743" s="31"/>
      <c r="QHW743" s="31"/>
      <c r="QHX743" s="31"/>
      <c r="QHY743" s="31"/>
      <c r="QHZ743" s="31"/>
      <c r="QIA743" s="31"/>
      <c r="QIB743" s="31"/>
      <c r="QIC743" s="31"/>
      <c r="QID743" s="31"/>
      <c r="QIE743" s="31"/>
      <c r="QIF743" s="31"/>
      <c r="QIG743" s="31"/>
      <c r="QIH743" s="31"/>
      <c r="QII743" s="31"/>
      <c r="QIJ743" s="31"/>
      <c r="QIK743" s="31"/>
      <c r="QIL743" s="31"/>
      <c r="QIM743" s="31"/>
      <c r="QIN743" s="31"/>
      <c r="QIO743" s="31"/>
      <c r="QIP743" s="31"/>
      <c r="QIQ743" s="31"/>
      <c r="QIR743" s="31"/>
      <c r="QIS743" s="31"/>
      <c r="QIT743" s="31"/>
      <c r="QIU743" s="31"/>
      <c r="QIV743" s="31"/>
      <c r="QIW743" s="31"/>
      <c r="QIX743" s="31"/>
      <c r="QIY743" s="31"/>
      <c r="QIZ743" s="31"/>
      <c r="QJA743" s="31"/>
      <c r="QJB743" s="31"/>
      <c r="QJC743" s="31"/>
      <c r="QJD743" s="31"/>
      <c r="QJE743" s="31"/>
      <c r="QJF743" s="31"/>
      <c r="QJG743" s="31"/>
      <c r="QJH743" s="31"/>
      <c r="QJI743" s="31"/>
      <c r="QJJ743" s="31"/>
      <c r="QJK743" s="31"/>
      <c r="QJL743" s="31"/>
      <c r="QJM743" s="31"/>
      <c r="QJN743" s="31"/>
      <c r="QJO743" s="31"/>
      <c r="QJP743" s="31"/>
      <c r="QJQ743" s="31"/>
      <c r="QJR743" s="31"/>
      <c r="QJS743" s="31"/>
      <c r="QJT743" s="31"/>
      <c r="QJU743" s="31"/>
      <c r="QJV743" s="31"/>
      <c r="QJW743" s="31"/>
      <c r="QJX743" s="31"/>
      <c r="QJY743" s="31"/>
      <c r="QJZ743" s="31"/>
      <c r="QKA743" s="31"/>
      <c r="QKB743" s="31"/>
      <c r="QKC743" s="31"/>
      <c r="QKD743" s="31"/>
      <c r="QKE743" s="31"/>
      <c r="QKF743" s="31"/>
      <c r="QKG743" s="31"/>
      <c r="QKH743" s="31"/>
      <c r="QKI743" s="31"/>
      <c r="QKJ743" s="31"/>
      <c r="QKK743" s="31"/>
      <c r="QKL743" s="31"/>
      <c r="QKM743" s="31"/>
      <c r="QKN743" s="31"/>
      <c r="QKO743" s="31"/>
      <c r="QKP743" s="31"/>
      <c r="QKQ743" s="31"/>
      <c r="QKR743" s="31"/>
      <c r="QKS743" s="31"/>
      <c r="QKT743" s="31"/>
      <c r="QKU743" s="31"/>
      <c r="QKV743" s="31"/>
      <c r="QKW743" s="31"/>
      <c r="QKX743" s="31"/>
      <c r="QKY743" s="31"/>
      <c r="QKZ743" s="31"/>
      <c r="QLA743" s="31"/>
      <c r="QLB743" s="31"/>
      <c r="QLC743" s="31"/>
      <c r="QLD743" s="31"/>
      <c r="QLE743" s="31"/>
      <c r="QLF743" s="31"/>
      <c r="QLG743" s="31"/>
      <c r="QLH743" s="31"/>
      <c r="QLI743" s="31"/>
      <c r="QLJ743" s="31"/>
      <c r="QLK743" s="31"/>
      <c r="QLL743" s="31"/>
      <c r="QLM743" s="31"/>
      <c r="QLN743" s="31"/>
      <c r="QLO743" s="31"/>
      <c r="QLP743" s="31"/>
      <c r="QLQ743" s="31"/>
      <c r="QLR743" s="31"/>
      <c r="QLS743" s="31"/>
      <c r="QLT743" s="31"/>
      <c r="QLU743" s="31"/>
      <c r="QLV743" s="31"/>
      <c r="QLW743" s="31"/>
      <c r="QLX743" s="31"/>
      <c r="QLY743" s="31"/>
      <c r="QLZ743" s="31"/>
      <c r="QMA743" s="31"/>
      <c r="QMB743" s="31"/>
      <c r="QMC743" s="31"/>
      <c r="QMD743" s="31"/>
      <c r="QME743" s="31"/>
      <c r="QMF743" s="31"/>
      <c r="QMG743" s="31"/>
      <c r="QMH743" s="31"/>
      <c r="QMI743" s="31"/>
      <c r="QMJ743" s="31"/>
      <c r="QMK743" s="31"/>
      <c r="QML743" s="31"/>
      <c r="QMM743" s="31"/>
      <c r="QMN743" s="31"/>
      <c r="QMO743" s="31"/>
      <c r="QMP743" s="31"/>
      <c r="QMQ743" s="31"/>
      <c r="QMR743" s="31"/>
      <c r="QMS743" s="31"/>
      <c r="QMT743" s="31"/>
      <c r="QMU743" s="31"/>
      <c r="QMV743" s="31"/>
      <c r="QMW743" s="31"/>
      <c r="QMX743" s="31"/>
      <c r="QMY743" s="31"/>
      <c r="QMZ743" s="31"/>
      <c r="QNA743" s="31"/>
      <c r="QNB743" s="31"/>
      <c r="QNC743" s="31"/>
      <c r="QND743" s="31"/>
      <c r="QNE743" s="31"/>
      <c r="QNF743" s="31"/>
      <c r="QNG743" s="31"/>
      <c r="QNH743" s="31"/>
      <c r="QNI743" s="31"/>
      <c r="QNJ743" s="31"/>
      <c r="QNK743" s="31"/>
      <c r="QNL743" s="31"/>
      <c r="QNM743" s="31"/>
      <c r="QNN743" s="31"/>
      <c r="QNO743" s="31"/>
      <c r="QNP743" s="31"/>
      <c r="QNQ743" s="31"/>
      <c r="QNR743" s="31"/>
      <c r="QNS743" s="31"/>
      <c r="QNT743" s="31"/>
      <c r="QNU743" s="31"/>
      <c r="QNV743" s="31"/>
      <c r="QNW743" s="31"/>
      <c r="QNX743" s="31"/>
      <c r="QNY743" s="31"/>
      <c r="QNZ743" s="31"/>
      <c r="QOA743" s="31"/>
      <c r="QOB743" s="31"/>
      <c r="QOC743" s="31"/>
      <c r="QOD743" s="31"/>
      <c r="QOE743" s="31"/>
      <c r="QOF743" s="31"/>
      <c r="QOG743" s="31"/>
      <c r="QOH743" s="31"/>
      <c r="QOI743" s="31"/>
      <c r="QOJ743" s="31"/>
      <c r="QOK743" s="31"/>
      <c r="QOL743" s="31"/>
      <c r="QOM743" s="31"/>
      <c r="QON743" s="31"/>
      <c r="QOO743" s="31"/>
      <c r="QOP743" s="31"/>
      <c r="QOQ743" s="31"/>
      <c r="QOR743" s="31"/>
      <c r="QOS743" s="31"/>
      <c r="QOT743" s="31"/>
      <c r="QOU743" s="31"/>
      <c r="QOV743" s="31"/>
      <c r="QOW743" s="31"/>
      <c r="QOX743" s="31"/>
      <c r="QOY743" s="31"/>
      <c r="QOZ743" s="31"/>
      <c r="QPA743" s="31"/>
      <c r="QPB743" s="31"/>
      <c r="QPC743" s="31"/>
      <c r="QPD743" s="31"/>
      <c r="QPE743" s="31"/>
      <c r="QPF743" s="31"/>
      <c r="QPG743" s="31"/>
      <c r="QPH743" s="31"/>
      <c r="QPI743" s="31"/>
      <c r="QPJ743" s="31"/>
      <c r="QPK743" s="31"/>
      <c r="QPL743" s="31"/>
      <c r="QPM743" s="31"/>
      <c r="QPN743" s="31"/>
      <c r="QPO743" s="31"/>
      <c r="QPP743" s="31"/>
      <c r="QPQ743" s="31"/>
      <c r="QPR743" s="31"/>
      <c r="QPS743" s="31"/>
      <c r="QPT743" s="31"/>
      <c r="QPU743" s="31"/>
      <c r="QPV743" s="31"/>
      <c r="QPW743" s="31"/>
      <c r="QPX743" s="31"/>
      <c r="QPY743" s="31"/>
      <c r="QPZ743" s="31"/>
      <c r="QQA743" s="31"/>
      <c r="QQB743" s="31"/>
      <c r="QQC743" s="31"/>
      <c r="QQD743" s="31"/>
      <c r="QQE743" s="31"/>
      <c r="QQF743" s="31"/>
      <c r="QQG743" s="31"/>
      <c r="QQH743" s="31"/>
      <c r="QQI743" s="31"/>
      <c r="QQJ743" s="31"/>
      <c r="QQK743" s="31"/>
      <c r="QQL743" s="31"/>
      <c r="QQM743" s="31"/>
      <c r="QQN743" s="31"/>
      <c r="QQO743" s="31"/>
      <c r="QQP743" s="31"/>
      <c r="QQQ743" s="31"/>
      <c r="QQR743" s="31"/>
      <c r="QQS743" s="31"/>
      <c r="QQT743" s="31"/>
      <c r="QQU743" s="31"/>
      <c r="QQV743" s="31"/>
      <c r="QQW743" s="31"/>
      <c r="QQX743" s="31"/>
      <c r="QQY743" s="31"/>
      <c r="QQZ743" s="31"/>
      <c r="QRA743" s="31"/>
      <c r="QRB743" s="31"/>
      <c r="QRC743" s="31"/>
      <c r="QRD743" s="31"/>
      <c r="QRE743" s="31"/>
      <c r="QRF743" s="31"/>
      <c r="QRG743" s="31"/>
      <c r="QRH743" s="31"/>
      <c r="QRI743" s="31"/>
      <c r="QRJ743" s="31"/>
      <c r="QRK743" s="31"/>
      <c r="QRL743" s="31"/>
      <c r="QRM743" s="31"/>
      <c r="QRN743" s="31"/>
      <c r="QRO743" s="31"/>
      <c r="QRP743" s="31"/>
      <c r="QRQ743" s="31"/>
      <c r="QRR743" s="31"/>
      <c r="QRS743" s="31"/>
      <c r="QRT743" s="31"/>
      <c r="QRU743" s="31"/>
      <c r="QRV743" s="31"/>
      <c r="QRW743" s="31"/>
      <c r="QRX743" s="31"/>
      <c r="QRY743" s="31"/>
      <c r="QRZ743" s="31"/>
      <c r="QSA743" s="31"/>
      <c r="QSB743" s="31"/>
      <c r="QSC743" s="31"/>
      <c r="QSD743" s="31"/>
      <c r="QSE743" s="31"/>
      <c r="QSF743" s="31"/>
      <c r="QSG743" s="31"/>
      <c r="QSH743" s="31"/>
      <c r="QSI743" s="31"/>
      <c r="QSJ743" s="31"/>
      <c r="QSK743" s="31"/>
      <c r="QSL743" s="31"/>
      <c r="QSM743" s="31"/>
      <c r="QSN743" s="31"/>
      <c r="QSO743" s="31"/>
      <c r="QSP743" s="31"/>
      <c r="QSQ743" s="31"/>
      <c r="QSR743" s="31"/>
      <c r="QSS743" s="31"/>
      <c r="QST743" s="31"/>
      <c r="QSU743" s="31"/>
      <c r="QSV743" s="31"/>
      <c r="QSW743" s="31"/>
      <c r="QSX743" s="31"/>
      <c r="QSY743" s="31"/>
      <c r="QSZ743" s="31"/>
      <c r="QTA743" s="31"/>
      <c r="QTB743" s="31"/>
      <c r="QTC743" s="31"/>
      <c r="QTD743" s="31"/>
      <c r="QTE743" s="31"/>
      <c r="QTF743" s="31"/>
      <c r="QTG743" s="31"/>
      <c r="QTH743" s="31"/>
      <c r="QTI743" s="31"/>
      <c r="QTJ743" s="31"/>
      <c r="QTK743" s="31"/>
      <c r="QTL743" s="31"/>
      <c r="QTM743" s="31"/>
      <c r="QTN743" s="31"/>
      <c r="QTO743" s="31"/>
      <c r="QTP743" s="31"/>
      <c r="QTQ743" s="31"/>
      <c r="QTR743" s="31"/>
      <c r="QTS743" s="31"/>
      <c r="QTT743" s="31"/>
      <c r="QTU743" s="31"/>
      <c r="QTV743" s="31"/>
      <c r="QTW743" s="31"/>
      <c r="QTX743" s="31"/>
      <c r="QTY743" s="31"/>
      <c r="QTZ743" s="31"/>
      <c r="QUA743" s="31"/>
      <c r="QUB743" s="31"/>
      <c r="QUC743" s="31"/>
      <c r="QUD743" s="31"/>
      <c r="QUE743" s="31"/>
      <c r="QUF743" s="31"/>
      <c r="QUG743" s="31"/>
      <c r="QUH743" s="31"/>
      <c r="QUI743" s="31"/>
      <c r="QUJ743" s="31"/>
      <c r="QUK743" s="31"/>
      <c r="QUL743" s="31"/>
      <c r="QUM743" s="31"/>
      <c r="QUN743" s="31"/>
      <c r="QUO743" s="31"/>
      <c r="QUP743" s="31"/>
      <c r="QUQ743" s="31"/>
      <c r="QUR743" s="31"/>
      <c r="QUS743" s="31"/>
      <c r="QUT743" s="31"/>
      <c r="QUU743" s="31"/>
      <c r="QUV743" s="31"/>
      <c r="QUW743" s="31"/>
      <c r="QUX743" s="31"/>
      <c r="QUY743" s="31"/>
      <c r="QUZ743" s="31"/>
      <c r="QVA743" s="31"/>
      <c r="QVB743" s="31"/>
      <c r="QVC743" s="31"/>
      <c r="QVD743" s="31"/>
      <c r="QVE743" s="31"/>
      <c r="QVF743" s="31"/>
      <c r="QVG743" s="31"/>
      <c r="QVH743" s="31"/>
      <c r="QVI743" s="31"/>
      <c r="QVJ743" s="31"/>
      <c r="QVK743" s="31"/>
      <c r="QVL743" s="31"/>
      <c r="QVM743" s="31"/>
      <c r="QVN743" s="31"/>
      <c r="QVO743" s="31"/>
      <c r="QVP743" s="31"/>
      <c r="QVQ743" s="31"/>
      <c r="QVR743" s="31"/>
      <c r="QVS743" s="31"/>
      <c r="QVT743" s="31"/>
      <c r="QVU743" s="31"/>
      <c r="QVV743" s="31"/>
      <c r="QVW743" s="31"/>
      <c r="QVX743" s="31"/>
      <c r="QVY743" s="31"/>
      <c r="QVZ743" s="31"/>
      <c r="QWA743" s="31"/>
      <c r="QWB743" s="31"/>
      <c r="QWC743" s="31"/>
      <c r="QWD743" s="31"/>
      <c r="QWE743" s="31"/>
      <c r="QWF743" s="31"/>
      <c r="QWG743" s="31"/>
      <c r="QWH743" s="31"/>
      <c r="QWI743" s="31"/>
      <c r="QWJ743" s="31"/>
      <c r="QWK743" s="31"/>
      <c r="QWL743" s="31"/>
      <c r="QWM743" s="31"/>
      <c r="QWN743" s="31"/>
      <c r="QWO743" s="31"/>
      <c r="QWP743" s="31"/>
      <c r="QWQ743" s="31"/>
      <c r="QWR743" s="31"/>
      <c r="QWS743" s="31"/>
      <c r="QWT743" s="31"/>
      <c r="QWU743" s="31"/>
      <c r="QWV743" s="31"/>
      <c r="QWW743" s="31"/>
      <c r="QWX743" s="31"/>
      <c r="QWY743" s="31"/>
      <c r="QWZ743" s="31"/>
      <c r="QXA743" s="31"/>
      <c r="QXB743" s="31"/>
      <c r="QXC743" s="31"/>
      <c r="QXD743" s="31"/>
      <c r="QXE743" s="31"/>
      <c r="QXF743" s="31"/>
      <c r="QXG743" s="31"/>
      <c r="QXH743" s="31"/>
      <c r="QXI743" s="31"/>
      <c r="QXJ743" s="31"/>
      <c r="QXK743" s="31"/>
      <c r="QXL743" s="31"/>
      <c r="QXM743" s="31"/>
      <c r="QXN743" s="31"/>
      <c r="QXO743" s="31"/>
      <c r="QXP743" s="31"/>
      <c r="QXQ743" s="31"/>
      <c r="QXR743" s="31"/>
      <c r="QXS743" s="31"/>
      <c r="QXT743" s="31"/>
      <c r="QXU743" s="31"/>
      <c r="QXV743" s="31"/>
      <c r="QXW743" s="31"/>
      <c r="QXX743" s="31"/>
      <c r="QXY743" s="31"/>
      <c r="QXZ743" s="31"/>
      <c r="QYA743" s="31"/>
      <c r="QYB743" s="31"/>
      <c r="QYC743" s="31"/>
      <c r="QYD743" s="31"/>
      <c r="QYE743" s="31"/>
      <c r="QYF743" s="31"/>
      <c r="QYG743" s="31"/>
      <c r="QYH743" s="31"/>
      <c r="QYI743" s="31"/>
      <c r="QYJ743" s="31"/>
      <c r="QYK743" s="31"/>
      <c r="QYL743" s="31"/>
      <c r="QYM743" s="31"/>
      <c r="QYN743" s="31"/>
      <c r="QYO743" s="31"/>
      <c r="QYP743" s="31"/>
      <c r="QYQ743" s="31"/>
      <c r="QYR743" s="31"/>
      <c r="QYS743" s="31"/>
      <c r="QYT743" s="31"/>
      <c r="QYU743" s="31"/>
      <c r="QYV743" s="31"/>
      <c r="QYW743" s="31"/>
      <c r="QYX743" s="31"/>
      <c r="QYY743" s="31"/>
      <c r="QYZ743" s="31"/>
      <c r="QZA743" s="31"/>
      <c r="QZB743" s="31"/>
      <c r="QZC743" s="31"/>
      <c r="QZD743" s="31"/>
      <c r="QZE743" s="31"/>
      <c r="QZF743" s="31"/>
      <c r="QZG743" s="31"/>
      <c r="QZH743" s="31"/>
      <c r="QZI743" s="31"/>
      <c r="QZJ743" s="31"/>
      <c r="QZK743" s="31"/>
      <c r="QZL743" s="31"/>
      <c r="QZM743" s="31"/>
      <c r="QZN743" s="31"/>
      <c r="QZO743" s="31"/>
      <c r="QZP743" s="31"/>
      <c r="QZQ743" s="31"/>
      <c r="QZR743" s="31"/>
      <c r="QZS743" s="31"/>
      <c r="QZT743" s="31"/>
      <c r="QZU743" s="31"/>
      <c r="QZV743" s="31"/>
      <c r="QZW743" s="31"/>
      <c r="QZX743" s="31"/>
      <c r="QZY743" s="31"/>
      <c r="QZZ743" s="31"/>
      <c r="RAA743" s="31"/>
      <c r="RAB743" s="31"/>
      <c r="RAC743" s="31"/>
      <c r="RAD743" s="31"/>
      <c r="RAE743" s="31"/>
      <c r="RAF743" s="31"/>
      <c r="RAG743" s="31"/>
      <c r="RAH743" s="31"/>
      <c r="RAI743" s="31"/>
      <c r="RAJ743" s="31"/>
      <c r="RAK743" s="31"/>
      <c r="RAL743" s="31"/>
      <c r="RAM743" s="31"/>
      <c r="RAN743" s="31"/>
      <c r="RAO743" s="31"/>
      <c r="RAP743" s="31"/>
      <c r="RAQ743" s="31"/>
      <c r="RAR743" s="31"/>
      <c r="RAS743" s="31"/>
      <c r="RAT743" s="31"/>
      <c r="RAU743" s="31"/>
      <c r="RAV743" s="31"/>
      <c r="RAW743" s="31"/>
      <c r="RAX743" s="31"/>
      <c r="RAY743" s="31"/>
      <c r="RAZ743" s="31"/>
      <c r="RBA743" s="31"/>
      <c r="RBB743" s="31"/>
      <c r="RBC743" s="31"/>
      <c r="RBD743" s="31"/>
      <c r="RBE743" s="31"/>
      <c r="RBF743" s="31"/>
      <c r="RBG743" s="31"/>
      <c r="RBH743" s="31"/>
      <c r="RBI743" s="31"/>
      <c r="RBJ743" s="31"/>
      <c r="RBK743" s="31"/>
      <c r="RBL743" s="31"/>
      <c r="RBM743" s="31"/>
      <c r="RBN743" s="31"/>
      <c r="RBO743" s="31"/>
      <c r="RBP743" s="31"/>
      <c r="RBQ743" s="31"/>
      <c r="RBR743" s="31"/>
      <c r="RBS743" s="31"/>
      <c r="RBT743" s="31"/>
      <c r="RBU743" s="31"/>
      <c r="RBV743" s="31"/>
      <c r="RBW743" s="31"/>
      <c r="RBX743" s="31"/>
      <c r="RBY743" s="31"/>
      <c r="RBZ743" s="31"/>
      <c r="RCA743" s="31"/>
      <c r="RCB743" s="31"/>
      <c r="RCC743" s="31"/>
      <c r="RCD743" s="31"/>
      <c r="RCE743" s="31"/>
      <c r="RCF743" s="31"/>
      <c r="RCG743" s="31"/>
      <c r="RCH743" s="31"/>
      <c r="RCI743" s="31"/>
      <c r="RCJ743" s="31"/>
      <c r="RCK743" s="31"/>
      <c r="RCL743" s="31"/>
      <c r="RCM743" s="31"/>
      <c r="RCN743" s="31"/>
      <c r="RCO743" s="31"/>
      <c r="RCP743" s="31"/>
      <c r="RCQ743" s="31"/>
      <c r="RCR743" s="31"/>
      <c r="RCS743" s="31"/>
      <c r="RCT743" s="31"/>
      <c r="RCU743" s="31"/>
      <c r="RCV743" s="31"/>
      <c r="RCW743" s="31"/>
      <c r="RCX743" s="31"/>
      <c r="RCY743" s="31"/>
      <c r="RCZ743" s="31"/>
      <c r="RDA743" s="31"/>
      <c r="RDB743" s="31"/>
      <c r="RDC743" s="31"/>
      <c r="RDD743" s="31"/>
      <c r="RDE743" s="31"/>
      <c r="RDF743" s="31"/>
      <c r="RDG743" s="31"/>
      <c r="RDH743" s="31"/>
      <c r="RDI743" s="31"/>
      <c r="RDJ743" s="31"/>
      <c r="RDK743" s="31"/>
      <c r="RDL743" s="31"/>
      <c r="RDM743" s="31"/>
      <c r="RDN743" s="31"/>
      <c r="RDO743" s="31"/>
      <c r="RDP743" s="31"/>
      <c r="RDQ743" s="31"/>
      <c r="RDR743" s="31"/>
      <c r="RDS743" s="31"/>
      <c r="RDT743" s="31"/>
      <c r="RDU743" s="31"/>
      <c r="RDV743" s="31"/>
      <c r="RDW743" s="31"/>
      <c r="RDX743" s="31"/>
      <c r="RDY743" s="31"/>
      <c r="RDZ743" s="31"/>
      <c r="REA743" s="31"/>
      <c r="REB743" s="31"/>
      <c r="REC743" s="31"/>
      <c r="RED743" s="31"/>
      <c r="REE743" s="31"/>
      <c r="REF743" s="31"/>
      <c r="REG743" s="31"/>
      <c r="REH743" s="31"/>
      <c r="REI743" s="31"/>
      <c r="REJ743" s="31"/>
      <c r="REK743" s="31"/>
      <c r="REL743" s="31"/>
      <c r="REM743" s="31"/>
      <c r="REN743" s="31"/>
      <c r="REO743" s="31"/>
      <c r="REP743" s="31"/>
      <c r="REQ743" s="31"/>
      <c r="RER743" s="31"/>
      <c r="RES743" s="31"/>
      <c r="RET743" s="31"/>
      <c r="REU743" s="31"/>
      <c r="REV743" s="31"/>
      <c r="REW743" s="31"/>
      <c r="REX743" s="31"/>
      <c r="REY743" s="31"/>
      <c r="REZ743" s="31"/>
      <c r="RFA743" s="31"/>
      <c r="RFB743" s="31"/>
      <c r="RFC743" s="31"/>
      <c r="RFD743" s="31"/>
      <c r="RFE743" s="31"/>
      <c r="RFF743" s="31"/>
      <c r="RFG743" s="31"/>
      <c r="RFH743" s="31"/>
      <c r="RFI743" s="31"/>
      <c r="RFJ743" s="31"/>
      <c r="RFK743" s="31"/>
      <c r="RFL743" s="31"/>
      <c r="RFM743" s="31"/>
      <c r="RFN743" s="31"/>
      <c r="RFO743" s="31"/>
      <c r="RFP743" s="31"/>
      <c r="RFQ743" s="31"/>
      <c r="RFR743" s="31"/>
      <c r="RFS743" s="31"/>
      <c r="RFT743" s="31"/>
      <c r="RFU743" s="31"/>
      <c r="RFV743" s="31"/>
      <c r="RFW743" s="31"/>
      <c r="RFX743" s="31"/>
      <c r="RFY743" s="31"/>
      <c r="RFZ743" s="31"/>
      <c r="RGA743" s="31"/>
      <c r="RGB743" s="31"/>
      <c r="RGC743" s="31"/>
      <c r="RGD743" s="31"/>
      <c r="RGE743" s="31"/>
      <c r="RGF743" s="31"/>
      <c r="RGG743" s="31"/>
      <c r="RGH743" s="31"/>
      <c r="RGI743" s="31"/>
      <c r="RGJ743" s="31"/>
      <c r="RGK743" s="31"/>
      <c r="RGL743" s="31"/>
      <c r="RGM743" s="31"/>
      <c r="RGN743" s="31"/>
      <c r="RGO743" s="31"/>
      <c r="RGP743" s="31"/>
      <c r="RGQ743" s="31"/>
      <c r="RGR743" s="31"/>
      <c r="RGS743" s="31"/>
      <c r="RGT743" s="31"/>
      <c r="RGU743" s="31"/>
      <c r="RGV743" s="31"/>
      <c r="RGW743" s="31"/>
      <c r="RGX743" s="31"/>
      <c r="RGY743" s="31"/>
      <c r="RGZ743" s="31"/>
      <c r="RHA743" s="31"/>
      <c r="RHB743" s="31"/>
      <c r="RHC743" s="31"/>
      <c r="RHD743" s="31"/>
      <c r="RHE743" s="31"/>
      <c r="RHF743" s="31"/>
      <c r="RHG743" s="31"/>
      <c r="RHH743" s="31"/>
      <c r="RHI743" s="31"/>
      <c r="RHJ743" s="31"/>
      <c r="RHK743" s="31"/>
      <c r="RHL743" s="31"/>
      <c r="RHM743" s="31"/>
      <c r="RHN743" s="31"/>
      <c r="RHO743" s="31"/>
      <c r="RHP743" s="31"/>
      <c r="RHQ743" s="31"/>
      <c r="RHR743" s="31"/>
      <c r="RHS743" s="31"/>
      <c r="RHT743" s="31"/>
      <c r="RHU743" s="31"/>
      <c r="RHV743" s="31"/>
      <c r="RHW743" s="31"/>
      <c r="RHX743" s="31"/>
      <c r="RHY743" s="31"/>
      <c r="RHZ743" s="31"/>
      <c r="RIA743" s="31"/>
      <c r="RIB743" s="31"/>
      <c r="RIC743" s="31"/>
      <c r="RID743" s="31"/>
      <c r="RIE743" s="31"/>
      <c r="RIF743" s="31"/>
      <c r="RIG743" s="31"/>
      <c r="RIH743" s="31"/>
      <c r="RII743" s="31"/>
      <c r="RIJ743" s="31"/>
      <c r="RIK743" s="31"/>
      <c r="RIL743" s="31"/>
      <c r="RIM743" s="31"/>
      <c r="RIN743" s="31"/>
      <c r="RIO743" s="31"/>
      <c r="RIP743" s="31"/>
      <c r="RIQ743" s="31"/>
      <c r="RIR743" s="31"/>
      <c r="RIS743" s="31"/>
      <c r="RIT743" s="31"/>
      <c r="RIU743" s="31"/>
      <c r="RIV743" s="31"/>
      <c r="RIW743" s="31"/>
      <c r="RIX743" s="31"/>
      <c r="RIY743" s="31"/>
      <c r="RIZ743" s="31"/>
      <c r="RJA743" s="31"/>
      <c r="RJB743" s="31"/>
      <c r="RJC743" s="31"/>
      <c r="RJD743" s="31"/>
      <c r="RJE743" s="31"/>
      <c r="RJF743" s="31"/>
      <c r="RJG743" s="31"/>
      <c r="RJH743" s="31"/>
      <c r="RJI743" s="31"/>
      <c r="RJJ743" s="31"/>
      <c r="RJK743" s="31"/>
      <c r="RJL743" s="31"/>
      <c r="RJM743" s="31"/>
      <c r="RJN743" s="31"/>
      <c r="RJO743" s="31"/>
      <c r="RJP743" s="31"/>
      <c r="RJQ743" s="31"/>
      <c r="RJR743" s="31"/>
      <c r="RJS743" s="31"/>
      <c r="RJT743" s="31"/>
      <c r="RJU743" s="31"/>
      <c r="RJV743" s="31"/>
      <c r="RJW743" s="31"/>
      <c r="RJX743" s="31"/>
      <c r="RJY743" s="31"/>
      <c r="RJZ743" s="31"/>
      <c r="RKA743" s="31"/>
      <c r="RKB743" s="31"/>
      <c r="RKC743" s="31"/>
      <c r="RKD743" s="31"/>
      <c r="RKE743" s="31"/>
      <c r="RKF743" s="31"/>
      <c r="RKG743" s="31"/>
      <c r="RKH743" s="31"/>
      <c r="RKI743" s="31"/>
      <c r="RKJ743" s="31"/>
      <c r="RKK743" s="31"/>
      <c r="RKL743" s="31"/>
      <c r="RKM743" s="31"/>
      <c r="RKN743" s="31"/>
      <c r="RKO743" s="31"/>
      <c r="RKP743" s="31"/>
      <c r="RKQ743" s="31"/>
      <c r="RKR743" s="31"/>
      <c r="RKS743" s="31"/>
      <c r="RKT743" s="31"/>
      <c r="RKU743" s="31"/>
      <c r="RKV743" s="31"/>
      <c r="RKW743" s="31"/>
      <c r="RKX743" s="31"/>
      <c r="RKY743" s="31"/>
      <c r="RKZ743" s="31"/>
      <c r="RLA743" s="31"/>
      <c r="RLB743" s="31"/>
      <c r="RLC743" s="31"/>
      <c r="RLD743" s="31"/>
      <c r="RLE743" s="31"/>
      <c r="RLF743" s="31"/>
      <c r="RLG743" s="31"/>
      <c r="RLH743" s="31"/>
      <c r="RLI743" s="31"/>
      <c r="RLJ743" s="31"/>
      <c r="RLK743" s="31"/>
      <c r="RLL743" s="31"/>
      <c r="RLM743" s="31"/>
      <c r="RLN743" s="31"/>
      <c r="RLO743" s="31"/>
      <c r="RLP743" s="31"/>
      <c r="RLQ743" s="31"/>
      <c r="RLR743" s="31"/>
      <c r="RLS743" s="31"/>
      <c r="RLT743" s="31"/>
      <c r="RLU743" s="31"/>
      <c r="RLV743" s="31"/>
      <c r="RLW743" s="31"/>
      <c r="RLX743" s="31"/>
      <c r="RLY743" s="31"/>
      <c r="RLZ743" s="31"/>
      <c r="RMA743" s="31"/>
      <c r="RMB743" s="31"/>
      <c r="RMC743" s="31"/>
      <c r="RMD743" s="31"/>
      <c r="RME743" s="31"/>
      <c r="RMF743" s="31"/>
      <c r="RMG743" s="31"/>
      <c r="RMH743" s="31"/>
      <c r="RMI743" s="31"/>
      <c r="RMJ743" s="31"/>
      <c r="RMK743" s="31"/>
      <c r="RML743" s="31"/>
      <c r="RMM743" s="31"/>
      <c r="RMN743" s="31"/>
      <c r="RMO743" s="31"/>
      <c r="RMP743" s="31"/>
      <c r="RMQ743" s="31"/>
      <c r="RMR743" s="31"/>
      <c r="RMS743" s="31"/>
      <c r="RMT743" s="31"/>
      <c r="RMU743" s="31"/>
      <c r="RMV743" s="31"/>
      <c r="RMW743" s="31"/>
      <c r="RMX743" s="31"/>
      <c r="RMY743" s="31"/>
      <c r="RMZ743" s="31"/>
      <c r="RNA743" s="31"/>
      <c r="RNB743" s="31"/>
      <c r="RNC743" s="31"/>
      <c r="RND743" s="31"/>
      <c r="RNE743" s="31"/>
      <c r="RNF743" s="31"/>
      <c r="RNG743" s="31"/>
      <c r="RNH743" s="31"/>
      <c r="RNI743" s="31"/>
      <c r="RNJ743" s="31"/>
      <c r="RNK743" s="31"/>
      <c r="RNL743" s="31"/>
      <c r="RNM743" s="31"/>
      <c r="RNN743" s="31"/>
      <c r="RNO743" s="31"/>
      <c r="RNP743" s="31"/>
      <c r="RNQ743" s="31"/>
      <c r="RNR743" s="31"/>
      <c r="RNS743" s="31"/>
      <c r="RNT743" s="31"/>
      <c r="RNU743" s="31"/>
      <c r="RNV743" s="31"/>
      <c r="RNW743" s="31"/>
      <c r="RNX743" s="31"/>
      <c r="RNY743" s="31"/>
      <c r="RNZ743" s="31"/>
      <c r="ROA743" s="31"/>
      <c r="ROB743" s="31"/>
      <c r="ROC743" s="31"/>
      <c r="ROD743" s="31"/>
      <c r="ROE743" s="31"/>
      <c r="ROF743" s="31"/>
      <c r="ROG743" s="31"/>
      <c r="ROH743" s="31"/>
      <c r="ROI743" s="31"/>
      <c r="ROJ743" s="31"/>
      <c r="ROK743" s="31"/>
      <c r="ROL743" s="31"/>
      <c r="ROM743" s="31"/>
      <c r="RON743" s="31"/>
      <c r="ROO743" s="31"/>
      <c r="ROP743" s="31"/>
      <c r="ROQ743" s="31"/>
      <c r="ROR743" s="31"/>
      <c r="ROS743" s="31"/>
      <c r="ROT743" s="31"/>
      <c r="ROU743" s="31"/>
      <c r="ROV743" s="31"/>
      <c r="ROW743" s="31"/>
      <c r="ROX743" s="31"/>
      <c r="ROY743" s="31"/>
      <c r="ROZ743" s="31"/>
      <c r="RPA743" s="31"/>
      <c r="RPB743" s="31"/>
      <c r="RPC743" s="31"/>
      <c r="RPD743" s="31"/>
      <c r="RPE743" s="31"/>
      <c r="RPF743" s="31"/>
      <c r="RPG743" s="31"/>
      <c r="RPH743" s="31"/>
      <c r="RPI743" s="31"/>
      <c r="RPJ743" s="31"/>
      <c r="RPK743" s="31"/>
      <c r="RPL743" s="31"/>
      <c r="RPM743" s="31"/>
      <c r="RPN743" s="31"/>
      <c r="RPO743" s="31"/>
      <c r="RPP743" s="31"/>
      <c r="RPQ743" s="31"/>
      <c r="RPR743" s="31"/>
      <c r="RPS743" s="31"/>
      <c r="RPT743" s="31"/>
      <c r="RPU743" s="31"/>
      <c r="RPV743" s="31"/>
      <c r="RPW743" s="31"/>
      <c r="RPX743" s="31"/>
      <c r="RPY743" s="31"/>
      <c r="RPZ743" s="31"/>
      <c r="RQA743" s="31"/>
      <c r="RQB743" s="31"/>
      <c r="RQC743" s="31"/>
      <c r="RQD743" s="31"/>
      <c r="RQE743" s="31"/>
      <c r="RQF743" s="31"/>
      <c r="RQG743" s="31"/>
      <c r="RQH743" s="31"/>
      <c r="RQI743" s="31"/>
      <c r="RQJ743" s="31"/>
      <c r="RQK743" s="31"/>
      <c r="RQL743" s="31"/>
      <c r="RQM743" s="31"/>
      <c r="RQN743" s="31"/>
      <c r="RQO743" s="31"/>
      <c r="RQP743" s="31"/>
      <c r="RQQ743" s="31"/>
      <c r="RQR743" s="31"/>
      <c r="RQS743" s="31"/>
      <c r="RQT743" s="31"/>
      <c r="RQU743" s="31"/>
      <c r="RQV743" s="31"/>
      <c r="RQW743" s="31"/>
      <c r="RQX743" s="31"/>
      <c r="RQY743" s="31"/>
      <c r="RQZ743" s="31"/>
      <c r="RRA743" s="31"/>
      <c r="RRB743" s="31"/>
      <c r="RRC743" s="31"/>
      <c r="RRD743" s="31"/>
      <c r="RRE743" s="31"/>
      <c r="RRF743" s="31"/>
      <c r="RRG743" s="31"/>
      <c r="RRH743" s="31"/>
      <c r="RRI743" s="31"/>
      <c r="RRJ743" s="31"/>
      <c r="RRK743" s="31"/>
      <c r="RRL743" s="31"/>
      <c r="RRM743" s="31"/>
      <c r="RRN743" s="31"/>
      <c r="RRO743" s="31"/>
      <c r="RRP743" s="31"/>
      <c r="RRQ743" s="31"/>
      <c r="RRR743" s="31"/>
      <c r="RRS743" s="31"/>
      <c r="RRT743" s="31"/>
      <c r="RRU743" s="31"/>
      <c r="RRV743" s="31"/>
      <c r="RRW743" s="31"/>
      <c r="RRX743" s="31"/>
      <c r="RRY743" s="31"/>
      <c r="RRZ743" s="31"/>
      <c r="RSA743" s="31"/>
      <c r="RSB743" s="31"/>
      <c r="RSC743" s="31"/>
      <c r="RSD743" s="31"/>
      <c r="RSE743" s="31"/>
      <c r="RSF743" s="31"/>
      <c r="RSG743" s="31"/>
      <c r="RSH743" s="31"/>
      <c r="RSI743" s="31"/>
      <c r="RSJ743" s="31"/>
      <c r="RSK743" s="31"/>
      <c r="RSL743" s="31"/>
      <c r="RSM743" s="31"/>
      <c r="RSN743" s="31"/>
      <c r="RSO743" s="31"/>
      <c r="RSP743" s="31"/>
      <c r="RSQ743" s="31"/>
      <c r="RSR743" s="31"/>
      <c r="RSS743" s="31"/>
      <c r="RST743" s="31"/>
      <c r="RSU743" s="31"/>
      <c r="RSV743" s="31"/>
      <c r="RSW743" s="31"/>
      <c r="RSX743" s="31"/>
      <c r="RSY743" s="31"/>
      <c r="RSZ743" s="31"/>
      <c r="RTA743" s="31"/>
      <c r="RTB743" s="31"/>
      <c r="RTC743" s="31"/>
      <c r="RTD743" s="31"/>
      <c r="RTE743" s="31"/>
      <c r="RTF743" s="31"/>
      <c r="RTG743" s="31"/>
      <c r="RTH743" s="31"/>
      <c r="RTI743" s="31"/>
      <c r="RTJ743" s="31"/>
      <c r="RTK743" s="31"/>
      <c r="RTL743" s="31"/>
      <c r="RTM743" s="31"/>
      <c r="RTN743" s="31"/>
      <c r="RTO743" s="31"/>
      <c r="RTP743" s="31"/>
      <c r="RTQ743" s="31"/>
      <c r="RTR743" s="31"/>
      <c r="RTS743" s="31"/>
      <c r="RTT743" s="31"/>
      <c r="RTU743" s="31"/>
      <c r="RTV743" s="31"/>
      <c r="RTW743" s="31"/>
      <c r="RTX743" s="31"/>
      <c r="RTY743" s="31"/>
      <c r="RTZ743" s="31"/>
      <c r="RUA743" s="31"/>
      <c r="RUB743" s="31"/>
      <c r="RUC743" s="31"/>
      <c r="RUD743" s="31"/>
      <c r="RUE743" s="31"/>
      <c r="RUF743" s="31"/>
      <c r="RUG743" s="31"/>
      <c r="RUH743" s="31"/>
      <c r="RUI743" s="31"/>
      <c r="RUJ743" s="31"/>
      <c r="RUK743" s="31"/>
      <c r="RUL743" s="31"/>
      <c r="RUM743" s="31"/>
      <c r="RUN743" s="31"/>
      <c r="RUO743" s="31"/>
      <c r="RUP743" s="31"/>
      <c r="RUQ743" s="31"/>
      <c r="RUR743" s="31"/>
      <c r="RUS743" s="31"/>
      <c r="RUT743" s="31"/>
      <c r="RUU743" s="31"/>
      <c r="RUV743" s="31"/>
      <c r="RUW743" s="31"/>
      <c r="RUX743" s="31"/>
      <c r="RUY743" s="31"/>
      <c r="RUZ743" s="31"/>
      <c r="RVA743" s="31"/>
      <c r="RVB743" s="31"/>
      <c r="RVC743" s="31"/>
      <c r="RVD743" s="31"/>
      <c r="RVE743" s="31"/>
      <c r="RVF743" s="31"/>
      <c r="RVG743" s="31"/>
      <c r="RVH743" s="31"/>
      <c r="RVI743" s="31"/>
      <c r="RVJ743" s="31"/>
      <c r="RVK743" s="31"/>
      <c r="RVL743" s="31"/>
      <c r="RVM743" s="31"/>
      <c r="RVN743" s="31"/>
      <c r="RVO743" s="31"/>
      <c r="RVP743" s="31"/>
      <c r="RVQ743" s="31"/>
      <c r="RVR743" s="31"/>
      <c r="RVS743" s="31"/>
      <c r="RVT743" s="31"/>
      <c r="RVU743" s="31"/>
      <c r="RVV743" s="31"/>
      <c r="RVW743" s="31"/>
      <c r="RVX743" s="31"/>
      <c r="RVY743" s="31"/>
      <c r="RVZ743" s="31"/>
      <c r="RWA743" s="31"/>
      <c r="RWB743" s="31"/>
      <c r="RWC743" s="31"/>
      <c r="RWD743" s="31"/>
      <c r="RWE743" s="31"/>
      <c r="RWF743" s="31"/>
      <c r="RWG743" s="31"/>
      <c r="RWH743" s="31"/>
      <c r="RWI743" s="31"/>
      <c r="RWJ743" s="31"/>
      <c r="RWK743" s="31"/>
      <c r="RWL743" s="31"/>
      <c r="RWM743" s="31"/>
      <c r="RWN743" s="31"/>
      <c r="RWO743" s="31"/>
      <c r="RWP743" s="31"/>
      <c r="RWQ743" s="31"/>
      <c r="RWR743" s="31"/>
      <c r="RWS743" s="31"/>
      <c r="RWT743" s="31"/>
      <c r="RWU743" s="31"/>
      <c r="RWV743" s="31"/>
      <c r="RWW743" s="31"/>
      <c r="RWX743" s="31"/>
      <c r="RWY743" s="31"/>
      <c r="RWZ743" s="31"/>
      <c r="RXA743" s="31"/>
      <c r="RXB743" s="31"/>
      <c r="RXC743" s="31"/>
      <c r="RXD743" s="31"/>
      <c r="RXE743" s="31"/>
      <c r="RXF743" s="31"/>
      <c r="RXG743" s="31"/>
      <c r="RXH743" s="31"/>
      <c r="RXI743" s="31"/>
      <c r="RXJ743" s="31"/>
      <c r="RXK743" s="31"/>
      <c r="RXL743" s="31"/>
      <c r="RXM743" s="31"/>
      <c r="RXN743" s="31"/>
      <c r="RXO743" s="31"/>
      <c r="RXP743" s="31"/>
      <c r="RXQ743" s="31"/>
      <c r="RXR743" s="31"/>
      <c r="RXS743" s="31"/>
      <c r="RXT743" s="31"/>
      <c r="RXU743" s="31"/>
      <c r="RXV743" s="31"/>
      <c r="RXW743" s="31"/>
      <c r="RXX743" s="31"/>
      <c r="RXY743" s="31"/>
      <c r="RXZ743" s="31"/>
      <c r="RYA743" s="31"/>
      <c r="RYB743" s="31"/>
      <c r="RYC743" s="31"/>
      <c r="RYD743" s="31"/>
      <c r="RYE743" s="31"/>
      <c r="RYF743" s="31"/>
      <c r="RYG743" s="31"/>
      <c r="RYH743" s="31"/>
      <c r="RYI743" s="31"/>
      <c r="RYJ743" s="31"/>
      <c r="RYK743" s="31"/>
      <c r="RYL743" s="31"/>
      <c r="RYM743" s="31"/>
      <c r="RYN743" s="31"/>
      <c r="RYO743" s="31"/>
      <c r="RYP743" s="31"/>
      <c r="RYQ743" s="31"/>
      <c r="RYR743" s="31"/>
      <c r="RYS743" s="31"/>
      <c r="RYT743" s="31"/>
      <c r="RYU743" s="31"/>
      <c r="RYV743" s="31"/>
      <c r="RYW743" s="31"/>
      <c r="RYX743" s="31"/>
      <c r="RYY743" s="31"/>
      <c r="RYZ743" s="31"/>
      <c r="RZA743" s="31"/>
      <c r="RZB743" s="31"/>
      <c r="RZC743" s="31"/>
      <c r="RZD743" s="31"/>
      <c r="RZE743" s="31"/>
      <c r="RZF743" s="31"/>
      <c r="RZG743" s="31"/>
      <c r="RZH743" s="31"/>
      <c r="RZI743" s="31"/>
      <c r="RZJ743" s="31"/>
      <c r="RZK743" s="31"/>
      <c r="RZL743" s="31"/>
      <c r="RZM743" s="31"/>
      <c r="RZN743" s="31"/>
      <c r="RZO743" s="31"/>
      <c r="RZP743" s="31"/>
      <c r="RZQ743" s="31"/>
      <c r="RZR743" s="31"/>
      <c r="RZS743" s="31"/>
      <c r="RZT743" s="31"/>
      <c r="RZU743" s="31"/>
      <c r="RZV743" s="31"/>
      <c r="RZW743" s="31"/>
      <c r="RZX743" s="31"/>
      <c r="RZY743" s="31"/>
      <c r="RZZ743" s="31"/>
      <c r="SAA743" s="31"/>
      <c r="SAB743" s="31"/>
      <c r="SAC743" s="31"/>
      <c r="SAD743" s="31"/>
      <c r="SAE743" s="31"/>
      <c r="SAF743" s="31"/>
      <c r="SAG743" s="31"/>
      <c r="SAH743" s="31"/>
      <c r="SAI743" s="31"/>
      <c r="SAJ743" s="31"/>
      <c r="SAK743" s="31"/>
      <c r="SAL743" s="31"/>
      <c r="SAM743" s="31"/>
      <c r="SAN743" s="31"/>
      <c r="SAO743" s="31"/>
      <c r="SAP743" s="31"/>
      <c r="SAQ743" s="31"/>
      <c r="SAR743" s="31"/>
      <c r="SAS743" s="31"/>
      <c r="SAT743" s="31"/>
      <c r="SAU743" s="31"/>
      <c r="SAV743" s="31"/>
      <c r="SAW743" s="31"/>
      <c r="SAX743" s="31"/>
      <c r="SAY743" s="31"/>
      <c r="SAZ743" s="31"/>
      <c r="SBA743" s="31"/>
      <c r="SBB743" s="31"/>
      <c r="SBC743" s="31"/>
      <c r="SBD743" s="31"/>
      <c r="SBE743" s="31"/>
      <c r="SBF743" s="31"/>
      <c r="SBG743" s="31"/>
      <c r="SBH743" s="31"/>
      <c r="SBI743" s="31"/>
      <c r="SBJ743" s="31"/>
      <c r="SBK743" s="31"/>
      <c r="SBL743" s="31"/>
      <c r="SBM743" s="31"/>
      <c r="SBN743" s="31"/>
      <c r="SBO743" s="31"/>
      <c r="SBP743" s="31"/>
      <c r="SBQ743" s="31"/>
      <c r="SBR743" s="31"/>
      <c r="SBS743" s="31"/>
      <c r="SBT743" s="31"/>
      <c r="SBU743" s="31"/>
      <c r="SBV743" s="31"/>
      <c r="SBW743" s="31"/>
      <c r="SBX743" s="31"/>
      <c r="SBY743" s="31"/>
      <c r="SBZ743" s="31"/>
      <c r="SCA743" s="31"/>
      <c r="SCB743" s="31"/>
      <c r="SCC743" s="31"/>
      <c r="SCD743" s="31"/>
      <c r="SCE743" s="31"/>
      <c r="SCF743" s="31"/>
      <c r="SCG743" s="31"/>
      <c r="SCH743" s="31"/>
      <c r="SCI743" s="31"/>
      <c r="SCJ743" s="31"/>
      <c r="SCK743" s="31"/>
      <c r="SCL743" s="31"/>
      <c r="SCM743" s="31"/>
      <c r="SCN743" s="31"/>
      <c r="SCO743" s="31"/>
      <c r="SCP743" s="31"/>
      <c r="SCQ743" s="31"/>
      <c r="SCR743" s="31"/>
      <c r="SCS743" s="31"/>
      <c r="SCT743" s="31"/>
      <c r="SCU743" s="31"/>
      <c r="SCV743" s="31"/>
      <c r="SCW743" s="31"/>
      <c r="SCX743" s="31"/>
      <c r="SCY743" s="31"/>
      <c r="SCZ743" s="31"/>
      <c r="SDA743" s="31"/>
      <c r="SDB743" s="31"/>
      <c r="SDC743" s="31"/>
      <c r="SDD743" s="31"/>
      <c r="SDE743" s="31"/>
      <c r="SDF743" s="31"/>
      <c r="SDG743" s="31"/>
      <c r="SDH743" s="31"/>
      <c r="SDI743" s="31"/>
      <c r="SDJ743" s="31"/>
      <c r="SDK743" s="31"/>
      <c r="SDL743" s="31"/>
      <c r="SDM743" s="31"/>
      <c r="SDN743" s="31"/>
      <c r="SDO743" s="31"/>
      <c r="SDP743" s="31"/>
      <c r="SDQ743" s="31"/>
      <c r="SDR743" s="31"/>
      <c r="SDS743" s="31"/>
      <c r="SDT743" s="31"/>
      <c r="SDU743" s="31"/>
      <c r="SDV743" s="31"/>
      <c r="SDW743" s="31"/>
      <c r="SDX743" s="31"/>
      <c r="SDY743" s="31"/>
      <c r="SDZ743" s="31"/>
      <c r="SEA743" s="31"/>
      <c r="SEB743" s="31"/>
      <c r="SEC743" s="31"/>
      <c r="SED743" s="31"/>
      <c r="SEE743" s="31"/>
      <c r="SEF743" s="31"/>
      <c r="SEG743" s="31"/>
      <c r="SEH743" s="31"/>
      <c r="SEI743" s="31"/>
      <c r="SEJ743" s="31"/>
      <c r="SEK743" s="31"/>
      <c r="SEL743" s="31"/>
      <c r="SEM743" s="31"/>
      <c r="SEN743" s="31"/>
      <c r="SEO743" s="31"/>
      <c r="SEP743" s="31"/>
      <c r="SEQ743" s="31"/>
      <c r="SER743" s="31"/>
      <c r="SES743" s="31"/>
      <c r="SET743" s="31"/>
      <c r="SEU743" s="31"/>
      <c r="SEV743" s="31"/>
      <c r="SEW743" s="31"/>
      <c r="SEX743" s="31"/>
      <c r="SEY743" s="31"/>
      <c r="SEZ743" s="31"/>
      <c r="SFA743" s="31"/>
      <c r="SFB743" s="31"/>
      <c r="SFC743" s="31"/>
      <c r="SFD743" s="31"/>
      <c r="SFE743" s="31"/>
      <c r="SFF743" s="31"/>
      <c r="SFG743" s="31"/>
      <c r="SFH743" s="31"/>
      <c r="SFI743" s="31"/>
      <c r="SFJ743" s="31"/>
      <c r="SFK743" s="31"/>
      <c r="SFL743" s="31"/>
      <c r="SFM743" s="31"/>
      <c r="SFN743" s="31"/>
      <c r="SFO743" s="31"/>
      <c r="SFP743" s="31"/>
      <c r="SFQ743" s="31"/>
      <c r="SFR743" s="31"/>
      <c r="SFS743" s="31"/>
      <c r="SFT743" s="31"/>
      <c r="SFU743" s="31"/>
      <c r="SFV743" s="31"/>
      <c r="SFW743" s="31"/>
      <c r="SFX743" s="31"/>
      <c r="SFY743" s="31"/>
      <c r="SFZ743" s="31"/>
      <c r="SGA743" s="31"/>
      <c r="SGB743" s="31"/>
      <c r="SGC743" s="31"/>
      <c r="SGD743" s="31"/>
      <c r="SGE743" s="31"/>
      <c r="SGF743" s="31"/>
      <c r="SGG743" s="31"/>
      <c r="SGH743" s="31"/>
      <c r="SGI743" s="31"/>
      <c r="SGJ743" s="31"/>
      <c r="SGK743" s="31"/>
      <c r="SGL743" s="31"/>
      <c r="SGM743" s="31"/>
      <c r="SGN743" s="31"/>
      <c r="SGO743" s="31"/>
      <c r="SGP743" s="31"/>
      <c r="SGQ743" s="31"/>
      <c r="SGR743" s="31"/>
      <c r="SGS743" s="31"/>
      <c r="SGT743" s="31"/>
      <c r="SGU743" s="31"/>
      <c r="SGV743" s="31"/>
      <c r="SGW743" s="31"/>
      <c r="SGX743" s="31"/>
      <c r="SGY743" s="31"/>
      <c r="SGZ743" s="31"/>
      <c r="SHA743" s="31"/>
      <c r="SHB743" s="31"/>
      <c r="SHC743" s="31"/>
      <c r="SHD743" s="31"/>
      <c r="SHE743" s="31"/>
      <c r="SHF743" s="31"/>
      <c r="SHG743" s="31"/>
      <c r="SHH743" s="31"/>
      <c r="SHI743" s="31"/>
      <c r="SHJ743" s="31"/>
      <c r="SHK743" s="31"/>
      <c r="SHL743" s="31"/>
      <c r="SHM743" s="31"/>
      <c r="SHN743" s="31"/>
      <c r="SHO743" s="31"/>
      <c r="SHP743" s="31"/>
      <c r="SHQ743" s="31"/>
      <c r="SHR743" s="31"/>
      <c r="SHS743" s="31"/>
      <c r="SHT743" s="31"/>
      <c r="SHU743" s="31"/>
      <c r="SHV743" s="31"/>
      <c r="SHW743" s="31"/>
      <c r="SHX743" s="31"/>
      <c r="SHY743" s="31"/>
      <c r="SHZ743" s="31"/>
      <c r="SIA743" s="31"/>
      <c r="SIB743" s="31"/>
      <c r="SIC743" s="31"/>
      <c r="SID743" s="31"/>
      <c r="SIE743" s="31"/>
      <c r="SIF743" s="31"/>
      <c r="SIG743" s="31"/>
      <c r="SIH743" s="31"/>
      <c r="SII743" s="31"/>
      <c r="SIJ743" s="31"/>
      <c r="SIK743" s="31"/>
      <c r="SIL743" s="31"/>
      <c r="SIM743" s="31"/>
      <c r="SIN743" s="31"/>
      <c r="SIO743" s="31"/>
      <c r="SIP743" s="31"/>
      <c r="SIQ743" s="31"/>
      <c r="SIR743" s="31"/>
      <c r="SIS743" s="31"/>
      <c r="SIT743" s="31"/>
      <c r="SIU743" s="31"/>
      <c r="SIV743" s="31"/>
      <c r="SIW743" s="31"/>
      <c r="SIX743" s="31"/>
      <c r="SIY743" s="31"/>
      <c r="SIZ743" s="31"/>
      <c r="SJA743" s="31"/>
      <c r="SJB743" s="31"/>
      <c r="SJC743" s="31"/>
      <c r="SJD743" s="31"/>
      <c r="SJE743" s="31"/>
      <c r="SJF743" s="31"/>
      <c r="SJG743" s="31"/>
      <c r="SJH743" s="31"/>
      <c r="SJI743" s="31"/>
      <c r="SJJ743" s="31"/>
      <c r="SJK743" s="31"/>
      <c r="SJL743" s="31"/>
      <c r="SJM743" s="31"/>
      <c r="SJN743" s="31"/>
      <c r="SJO743" s="31"/>
      <c r="SJP743" s="31"/>
      <c r="SJQ743" s="31"/>
      <c r="SJR743" s="31"/>
      <c r="SJS743" s="31"/>
      <c r="SJT743" s="31"/>
      <c r="SJU743" s="31"/>
      <c r="SJV743" s="31"/>
      <c r="SJW743" s="31"/>
      <c r="SJX743" s="31"/>
      <c r="SJY743" s="31"/>
      <c r="SJZ743" s="31"/>
      <c r="SKA743" s="31"/>
      <c r="SKB743" s="31"/>
      <c r="SKC743" s="31"/>
      <c r="SKD743" s="31"/>
      <c r="SKE743" s="31"/>
      <c r="SKF743" s="31"/>
      <c r="SKG743" s="31"/>
      <c r="SKH743" s="31"/>
      <c r="SKI743" s="31"/>
      <c r="SKJ743" s="31"/>
      <c r="SKK743" s="31"/>
      <c r="SKL743" s="31"/>
      <c r="SKM743" s="31"/>
      <c r="SKN743" s="31"/>
      <c r="SKO743" s="31"/>
      <c r="SKP743" s="31"/>
      <c r="SKQ743" s="31"/>
      <c r="SKR743" s="31"/>
      <c r="SKS743" s="31"/>
      <c r="SKT743" s="31"/>
      <c r="SKU743" s="31"/>
      <c r="SKV743" s="31"/>
      <c r="SKW743" s="31"/>
      <c r="SKX743" s="31"/>
      <c r="SKY743" s="31"/>
      <c r="SKZ743" s="31"/>
      <c r="SLA743" s="31"/>
      <c r="SLB743" s="31"/>
      <c r="SLC743" s="31"/>
      <c r="SLD743" s="31"/>
      <c r="SLE743" s="31"/>
      <c r="SLF743" s="31"/>
      <c r="SLG743" s="31"/>
      <c r="SLH743" s="31"/>
      <c r="SLI743" s="31"/>
      <c r="SLJ743" s="31"/>
      <c r="SLK743" s="31"/>
      <c r="SLL743" s="31"/>
      <c r="SLM743" s="31"/>
      <c r="SLN743" s="31"/>
      <c r="SLO743" s="31"/>
      <c r="SLP743" s="31"/>
      <c r="SLQ743" s="31"/>
      <c r="SLR743" s="31"/>
      <c r="SLS743" s="31"/>
      <c r="SLT743" s="31"/>
      <c r="SLU743" s="31"/>
      <c r="SLV743" s="31"/>
      <c r="SLW743" s="31"/>
      <c r="SLX743" s="31"/>
      <c r="SLY743" s="31"/>
      <c r="SLZ743" s="31"/>
      <c r="SMA743" s="31"/>
      <c r="SMB743" s="31"/>
      <c r="SMC743" s="31"/>
      <c r="SMD743" s="31"/>
      <c r="SME743" s="31"/>
      <c r="SMF743" s="31"/>
      <c r="SMG743" s="31"/>
      <c r="SMH743" s="31"/>
      <c r="SMI743" s="31"/>
      <c r="SMJ743" s="31"/>
      <c r="SMK743" s="31"/>
      <c r="SML743" s="31"/>
      <c r="SMM743" s="31"/>
      <c r="SMN743" s="31"/>
      <c r="SMO743" s="31"/>
      <c r="SMP743" s="31"/>
      <c r="SMQ743" s="31"/>
      <c r="SMR743" s="31"/>
      <c r="SMS743" s="31"/>
      <c r="SMT743" s="31"/>
      <c r="SMU743" s="31"/>
      <c r="SMV743" s="31"/>
      <c r="SMW743" s="31"/>
      <c r="SMX743" s="31"/>
      <c r="SMY743" s="31"/>
      <c r="SMZ743" s="31"/>
      <c r="SNA743" s="31"/>
      <c r="SNB743" s="31"/>
      <c r="SNC743" s="31"/>
      <c r="SND743" s="31"/>
      <c r="SNE743" s="31"/>
      <c r="SNF743" s="31"/>
      <c r="SNG743" s="31"/>
      <c r="SNH743" s="31"/>
      <c r="SNI743" s="31"/>
      <c r="SNJ743" s="31"/>
      <c r="SNK743" s="31"/>
      <c r="SNL743" s="31"/>
      <c r="SNM743" s="31"/>
      <c r="SNN743" s="31"/>
      <c r="SNO743" s="31"/>
      <c r="SNP743" s="31"/>
      <c r="SNQ743" s="31"/>
      <c r="SNR743" s="31"/>
      <c r="SNS743" s="31"/>
      <c r="SNT743" s="31"/>
      <c r="SNU743" s="31"/>
      <c r="SNV743" s="31"/>
      <c r="SNW743" s="31"/>
      <c r="SNX743" s="31"/>
      <c r="SNY743" s="31"/>
      <c r="SNZ743" s="31"/>
      <c r="SOA743" s="31"/>
      <c r="SOB743" s="31"/>
      <c r="SOC743" s="31"/>
      <c r="SOD743" s="31"/>
      <c r="SOE743" s="31"/>
      <c r="SOF743" s="31"/>
      <c r="SOG743" s="31"/>
      <c r="SOH743" s="31"/>
      <c r="SOI743" s="31"/>
      <c r="SOJ743" s="31"/>
      <c r="SOK743" s="31"/>
      <c r="SOL743" s="31"/>
      <c r="SOM743" s="31"/>
      <c r="SON743" s="31"/>
      <c r="SOO743" s="31"/>
      <c r="SOP743" s="31"/>
      <c r="SOQ743" s="31"/>
      <c r="SOR743" s="31"/>
      <c r="SOS743" s="31"/>
      <c r="SOT743" s="31"/>
      <c r="SOU743" s="31"/>
      <c r="SOV743" s="31"/>
      <c r="SOW743" s="31"/>
      <c r="SOX743" s="31"/>
      <c r="SOY743" s="31"/>
      <c r="SOZ743" s="31"/>
      <c r="SPA743" s="31"/>
      <c r="SPB743" s="31"/>
      <c r="SPC743" s="31"/>
      <c r="SPD743" s="31"/>
      <c r="SPE743" s="31"/>
      <c r="SPF743" s="31"/>
      <c r="SPG743" s="31"/>
      <c r="SPH743" s="31"/>
      <c r="SPI743" s="31"/>
      <c r="SPJ743" s="31"/>
      <c r="SPK743" s="31"/>
      <c r="SPL743" s="31"/>
      <c r="SPM743" s="31"/>
      <c r="SPN743" s="31"/>
      <c r="SPO743" s="31"/>
      <c r="SPP743" s="31"/>
      <c r="SPQ743" s="31"/>
      <c r="SPR743" s="31"/>
      <c r="SPS743" s="31"/>
      <c r="SPT743" s="31"/>
      <c r="SPU743" s="31"/>
      <c r="SPV743" s="31"/>
      <c r="SPW743" s="31"/>
      <c r="SPX743" s="31"/>
      <c r="SPY743" s="31"/>
      <c r="SPZ743" s="31"/>
      <c r="SQA743" s="31"/>
      <c r="SQB743" s="31"/>
      <c r="SQC743" s="31"/>
      <c r="SQD743" s="31"/>
      <c r="SQE743" s="31"/>
      <c r="SQF743" s="31"/>
      <c r="SQG743" s="31"/>
      <c r="SQH743" s="31"/>
      <c r="SQI743" s="31"/>
      <c r="SQJ743" s="31"/>
      <c r="SQK743" s="31"/>
      <c r="SQL743" s="31"/>
      <c r="SQM743" s="31"/>
      <c r="SQN743" s="31"/>
      <c r="SQO743" s="31"/>
      <c r="SQP743" s="31"/>
      <c r="SQQ743" s="31"/>
      <c r="SQR743" s="31"/>
      <c r="SQS743" s="31"/>
      <c r="SQT743" s="31"/>
      <c r="SQU743" s="31"/>
      <c r="SQV743" s="31"/>
      <c r="SQW743" s="31"/>
      <c r="SQX743" s="31"/>
      <c r="SQY743" s="31"/>
      <c r="SQZ743" s="31"/>
      <c r="SRA743" s="31"/>
      <c r="SRB743" s="31"/>
      <c r="SRC743" s="31"/>
      <c r="SRD743" s="31"/>
      <c r="SRE743" s="31"/>
      <c r="SRF743" s="31"/>
      <c r="SRG743" s="31"/>
      <c r="SRH743" s="31"/>
      <c r="SRI743" s="31"/>
      <c r="SRJ743" s="31"/>
      <c r="SRK743" s="31"/>
      <c r="SRL743" s="31"/>
      <c r="SRM743" s="31"/>
      <c r="SRN743" s="31"/>
      <c r="SRO743" s="31"/>
      <c r="SRP743" s="31"/>
      <c r="SRQ743" s="31"/>
      <c r="SRR743" s="31"/>
      <c r="SRS743" s="31"/>
      <c r="SRT743" s="31"/>
      <c r="SRU743" s="31"/>
      <c r="SRV743" s="31"/>
      <c r="SRW743" s="31"/>
      <c r="SRX743" s="31"/>
      <c r="SRY743" s="31"/>
      <c r="SRZ743" s="31"/>
      <c r="SSA743" s="31"/>
      <c r="SSB743" s="31"/>
      <c r="SSC743" s="31"/>
      <c r="SSD743" s="31"/>
      <c r="SSE743" s="31"/>
      <c r="SSF743" s="31"/>
      <c r="SSG743" s="31"/>
      <c r="SSH743" s="31"/>
      <c r="SSI743" s="31"/>
      <c r="SSJ743" s="31"/>
      <c r="SSK743" s="31"/>
      <c r="SSL743" s="31"/>
      <c r="SSM743" s="31"/>
      <c r="SSN743" s="31"/>
      <c r="SSO743" s="31"/>
      <c r="SSP743" s="31"/>
      <c r="SSQ743" s="31"/>
      <c r="SSR743" s="31"/>
      <c r="SSS743" s="31"/>
      <c r="SST743" s="31"/>
      <c r="SSU743" s="31"/>
      <c r="SSV743" s="31"/>
      <c r="SSW743" s="31"/>
      <c r="SSX743" s="31"/>
      <c r="SSY743" s="31"/>
      <c r="SSZ743" s="31"/>
      <c r="STA743" s="31"/>
      <c r="STB743" s="31"/>
      <c r="STC743" s="31"/>
      <c r="STD743" s="31"/>
      <c r="STE743" s="31"/>
      <c r="STF743" s="31"/>
      <c r="STG743" s="31"/>
      <c r="STH743" s="31"/>
      <c r="STI743" s="31"/>
      <c r="STJ743" s="31"/>
      <c r="STK743" s="31"/>
      <c r="STL743" s="31"/>
      <c r="STM743" s="31"/>
      <c r="STN743" s="31"/>
      <c r="STO743" s="31"/>
      <c r="STP743" s="31"/>
      <c r="STQ743" s="31"/>
      <c r="STR743" s="31"/>
      <c r="STS743" s="31"/>
      <c r="STT743" s="31"/>
      <c r="STU743" s="31"/>
      <c r="STV743" s="31"/>
      <c r="STW743" s="31"/>
      <c r="STX743" s="31"/>
      <c r="STY743" s="31"/>
      <c r="STZ743" s="31"/>
      <c r="SUA743" s="31"/>
      <c r="SUB743" s="31"/>
      <c r="SUC743" s="31"/>
      <c r="SUD743" s="31"/>
      <c r="SUE743" s="31"/>
      <c r="SUF743" s="31"/>
      <c r="SUG743" s="31"/>
      <c r="SUH743" s="31"/>
      <c r="SUI743" s="31"/>
      <c r="SUJ743" s="31"/>
      <c r="SUK743" s="31"/>
      <c r="SUL743" s="31"/>
      <c r="SUM743" s="31"/>
      <c r="SUN743" s="31"/>
      <c r="SUO743" s="31"/>
      <c r="SUP743" s="31"/>
      <c r="SUQ743" s="31"/>
      <c r="SUR743" s="31"/>
      <c r="SUS743" s="31"/>
      <c r="SUT743" s="31"/>
      <c r="SUU743" s="31"/>
      <c r="SUV743" s="31"/>
      <c r="SUW743" s="31"/>
      <c r="SUX743" s="31"/>
      <c r="SUY743" s="31"/>
      <c r="SUZ743" s="31"/>
      <c r="SVA743" s="31"/>
      <c r="SVB743" s="31"/>
      <c r="SVC743" s="31"/>
      <c r="SVD743" s="31"/>
      <c r="SVE743" s="31"/>
      <c r="SVF743" s="31"/>
      <c r="SVG743" s="31"/>
      <c r="SVH743" s="31"/>
      <c r="SVI743" s="31"/>
      <c r="SVJ743" s="31"/>
      <c r="SVK743" s="31"/>
      <c r="SVL743" s="31"/>
      <c r="SVM743" s="31"/>
      <c r="SVN743" s="31"/>
      <c r="SVO743" s="31"/>
      <c r="SVP743" s="31"/>
      <c r="SVQ743" s="31"/>
      <c r="SVR743" s="31"/>
      <c r="SVS743" s="31"/>
      <c r="SVT743" s="31"/>
      <c r="SVU743" s="31"/>
      <c r="SVV743" s="31"/>
      <c r="SVW743" s="31"/>
      <c r="SVX743" s="31"/>
      <c r="SVY743" s="31"/>
      <c r="SVZ743" s="31"/>
      <c r="SWA743" s="31"/>
      <c r="SWB743" s="31"/>
      <c r="SWC743" s="31"/>
      <c r="SWD743" s="31"/>
      <c r="SWE743" s="31"/>
      <c r="SWF743" s="31"/>
      <c r="SWG743" s="31"/>
      <c r="SWH743" s="31"/>
      <c r="SWI743" s="31"/>
      <c r="SWJ743" s="31"/>
      <c r="SWK743" s="31"/>
      <c r="SWL743" s="31"/>
      <c r="SWM743" s="31"/>
      <c r="SWN743" s="31"/>
      <c r="SWO743" s="31"/>
      <c r="SWP743" s="31"/>
      <c r="SWQ743" s="31"/>
      <c r="SWR743" s="31"/>
      <c r="SWS743" s="31"/>
      <c r="SWT743" s="31"/>
      <c r="SWU743" s="31"/>
      <c r="SWV743" s="31"/>
      <c r="SWW743" s="31"/>
      <c r="SWX743" s="31"/>
      <c r="SWY743" s="31"/>
      <c r="SWZ743" s="31"/>
      <c r="SXA743" s="31"/>
      <c r="SXB743" s="31"/>
      <c r="SXC743" s="31"/>
      <c r="SXD743" s="31"/>
      <c r="SXE743" s="31"/>
      <c r="SXF743" s="31"/>
      <c r="SXG743" s="31"/>
      <c r="SXH743" s="31"/>
      <c r="SXI743" s="31"/>
      <c r="SXJ743" s="31"/>
      <c r="SXK743" s="31"/>
      <c r="SXL743" s="31"/>
      <c r="SXM743" s="31"/>
      <c r="SXN743" s="31"/>
      <c r="SXO743" s="31"/>
      <c r="SXP743" s="31"/>
      <c r="SXQ743" s="31"/>
      <c r="SXR743" s="31"/>
      <c r="SXS743" s="31"/>
      <c r="SXT743" s="31"/>
      <c r="SXU743" s="31"/>
      <c r="SXV743" s="31"/>
      <c r="SXW743" s="31"/>
      <c r="SXX743" s="31"/>
      <c r="SXY743" s="31"/>
      <c r="SXZ743" s="31"/>
      <c r="SYA743" s="31"/>
      <c r="SYB743" s="31"/>
      <c r="SYC743" s="31"/>
      <c r="SYD743" s="31"/>
      <c r="SYE743" s="31"/>
      <c r="SYF743" s="31"/>
      <c r="SYG743" s="31"/>
      <c r="SYH743" s="31"/>
      <c r="SYI743" s="31"/>
      <c r="SYJ743" s="31"/>
      <c r="SYK743" s="31"/>
      <c r="SYL743" s="31"/>
      <c r="SYM743" s="31"/>
      <c r="SYN743" s="31"/>
      <c r="SYO743" s="31"/>
      <c r="SYP743" s="31"/>
      <c r="SYQ743" s="31"/>
      <c r="SYR743" s="31"/>
      <c r="SYS743" s="31"/>
      <c r="SYT743" s="31"/>
      <c r="SYU743" s="31"/>
      <c r="SYV743" s="31"/>
      <c r="SYW743" s="31"/>
      <c r="SYX743" s="31"/>
      <c r="SYY743" s="31"/>
      <c r="SYZ743" s="31"/>
      <c r="SZA743" s="31"/>
      <c r="SZB743" s="31"/>
      <c r="SZC743" s="31"/>
      <c r="SZD743" s="31"/>
      <c r="SZE743" s="31"/>
      <c r="SZF743" s="31"/>
      <c r="SZG743" s="31"/>
      <c r="SZH743" s="31"/>
      <c r="SZI743" s="31"/>
      <c r="SZJ743" s="31"/>
      <c r="SZK743" s="31"/>
      <c r="SZL743" s="31"/>
      <c r="SZM743" s="31"/>
      <c r="SZN743" s="31"/>
      <c r="SZO743" s="31"/>
      <c r="SZP743" s="31"/>
      <c r="SZQ743" s="31"/>
      <c r="SZR743" s="31"/>
      <c r="SZS743" s="31"/>
      <c r="SZT743" s="31"/>
      <c r="SZU743" s="31"/>
      <c r="SZV743" s="31"/>
      <c r="SZW743" s="31"/>
      <c r="SZX743" s="31"/>
      <c r="SZY743" s="31"/>
      <c r="SZZ743" s="31"/>
      <c r="TAA743" s="31"/>
      <c r="TAB743" s="31"/>
      <c r="TAC743" s="31"/>
      <c r="TAD743" s="31"/>
      <c r="TAE743" s="31"/>
      <c r="TAF743" s="31"/>
      <c r="TAG743" s="31"/>
      <c r="TAH743" s="31"/>
      <c r="TAI743" s="31"/>
      <c r="TAJ743" s="31"/>
      <c r="TAK743" s="31"/>
      <c r="TAL743" s="31"/>
      <c r="TAM743" s="31"/>
      <c r="TAN743" s="31"/>
      <c r="TAO743" s="31"/>
      <c r="TAP743" s="31"/>
      <c r="TAQ743" s="31"/>
      <c r="TAR743" s="31"/>
      <c r="TAS743" s="31"/>
      <c r="TAT743" s="31"/>
      <c r="TAU743" s="31"/>
      <c r="TAV743" s="31"/>
      <c r="TAW743" s="31"/>
      <c r="TAX743" s="31"/>
      <c r="TAY743" s="31"/>
      <c r="TAZ743" s="31"/>
      <c r="TBA743" s="31"/>
      <c r="TBB743" s="31"/>
      <c r="TBC743" s="31"/>
      <c r="TBD743" s="31"/>
      <c r="TBE743" s="31"/>
      <c r="TBF743" s="31"/>
      <c r="TBG743" s="31"/>
      <c r="TBH743" s="31"/>
      <c r="TBI743" s="31"/>
      <c r="TBJ743" s="31"/>
      <c r="TBK743" s="31"/>
      <c r="TBL743" s="31"/>
      <c r="TBM743" s="31"/>
      <c r="TBN743" s="31"/>
      <c r="TBO743" s="31"/>
      <c r="TBP743" s="31"/>
      <c r="TBQ743" s="31"/>
      <c r="TBR743" s="31"/>
      <c r="TBS743" s="31"/>
      <c r="TBT743" s="31"/>
      <c r="TBU743" s="31"/>
      <c r="TBV743" s="31"/>
      <c r="TBW743" s="31"/>
      <c r="TBX743" s="31"/>
      <c r="TBY743" s="31"/>
      <c r="TBZ743" s="31"/>
      <c r="TCA743" s="31"/>
      <c r="TCB743" s="31"/>
      <c r="TCC743" s="31"/>
      <c r="TCD743" s="31"/>
      <c r="TCE743" s="31"/>
      <c r="TCF743" s="31"/>
      <c r="TCG743" s="31"/>
      <c r="TCH743" s="31"/>
      <c r="TCI743" s="31"/>
      <c r="TCJ743" s="31"/>
      <c r="TCK743" s="31"/>
      <c r="TCL743" s="31"/>
      <c r="TCM743" s="31"/>
      <c r="TCN743" s="31"/>
      <c r="TCO743" s="31"/>
      <c r="TCP743" s="31"/>
      <c r="TCQ743" s="31"/>
      <c r="TCR743" s="31"/>
      <c r="TCS743" s="31"/>
      <c r="TCT743" s="31"/>
      <c r="TCU743" s="31"/>
      <c r="TCV743" s="31"/>
      <c r="TCW743" s="31"/>
      <c r="TCX743" s="31"/>
      <c r="TCY743" s="31"/>
      <c r="TCZ743" s="31"/>
      <c r="TDA743" s="31"/>
      <c r="TDB743" s="31"/>
      <c r="TDC743" s="31"/>
      <c r="TDD743" s="31"/>
      <c r="TDE743" s="31"/>
      <c r="TDF743" s="31"/>
      <c r="TDG743" s="31"/>
      <c r="TDH743" s="31"/>
      <c r="TDI743" s="31"/>
      <c r="TDJ743" s="31"/>
      <c r="TDK743" s="31"/>
      <c r="TDL743" s="31"/>
      <c r="TDM743" s="31"/>
      <c r="TDN743" s="31"/>
      <c r="TDO743" s="31"/>
      <c r="TDP743" s="31"/>
      <c r="TDQ743" s="31"/>
      <c r="TDR743" s="31"/>
      <c r="TDS743" s="31"/>
      <c r="TDT743" s="31"/>
      <c r="TDU743" s="31"/>
      <c r="TDV743" s="31"/>
      <c r="TDW743" s="31"/>
      <c r="TDX743" s="31"/>
      <c r="TDY743" s="31"/>
      <c r="TDZ743" s="31"/>
      <c r="TEA743" s="31"/>
      <c r="TEB743" s="31"/>
      <c r="TEC743" s="31"/>
      <c r="TED743" s="31"/>
      <c r="TEE743" s="31"/>
      <c r="TEF743" s="31"/>
      <c r="TEG743" s="31"/>
      <c r="TEH743" s="31"/>
      <c r="TEI743" s="31"/>
      <c r="TEJ743" s="31"/>
      <c r="TEK743" s="31"/>
      <c r="TEL743" s="31"/>
      <c r="TEM743" s="31"/>
      <c r="TEN743" s="31"/>
      <c r="TEO743" s="31"/>
      <c r="TEP743" s="31"/>
      <c r="TEQ743" s="31"/>
      <c r="TER743" s="31"/>
      <c r="TES743" s="31"/>
      <c r="TET743" s="31"/>
      <c r="TEU743" s="31"/>
      <c r="TEV743" s="31"/>
      <c r="TEW743" s="31"/>
      <c r="TEX743" s="31"/>
      <c r="TEY743" s="31"/>
      <c r="TEZ743" s="31"/>
      <c r="TFA743" s="31"/>
      <c r="TFB743" s="31"/>
      <c r="TFC743" s="31"/>
      <c r="TFD743" s="31"/>
      <c r="TFE743" s="31"/>
      <c r="TFF743" s="31"/>
      <c r="TFG743" s="31"/>
      <c r="TFH743" s="31"/>
      <c r="TFI743" s="31"/>
      <c r="TFJ743" s="31"/>
      <c r="TFK743" s="31"/>
      <c r="TFL743" s="31"/>
      <c r="TFM743" s="31"/>
      <c r="TFN743" s="31"/>
      <c r="TFO743" s="31"/>
      <c r="TFP743" s="31"/>
      <c r="TFQ743" s="31"/>
      <c r="TFR743" s="31"/>
      <c r="TFS743" s="31"/>
      <c r="TFT743" s="31"/>
      <c r="TFU743" s="31"/>
      <c r="TFV743" s="31"/>
      <c r="TFW743" s="31"/>
      <c r="TFX743" s="31"/>
      <c r="TFY743" s="31"/>
      <c r="TFZ743" s="31"/>
      <c r="TGA743" s="31"/>
      <c r="TGB743" s="31"/>
      <c r="TGC743" s="31"/>
      <c r="TGD743" s="31"/>
      <c r="TGE743" s="31"/>
      <c r="TGF743" s="31"/>
      <c r="TGG743" s="31"/>
      <c r="TGH743" s="31"/>
      <c r="TGI743" s="31"/>
      <c r="TGJ743" s="31"/>
      <c r="TGK743" s="31"/>
      <c r="TGL743" s="31"/>
      <c r="TGM743" s="31"/>
      <c r="TGN743" s="31"/>
      <c r="TGO743" s="31"/>
      <c r="TGP743" s="31"/>
      <c r="TGQ743" s="31"/>
      <c r="TGR743" s="31"/>
      <c r="TGS743" s="31"/>
      <c r="TGT743" s="31"/>
      <c r="TGU743" s="31"/>
      <c r="TGV743" s="31"/>
      <c r="TGW743" s="31"/>
      <c r="TGX743" s="31"/>
      <c r="TGY743" s="31"/>
      <c r="TGZ743" s="31"/>
      <c r="THA743" s="31"/>
      <c r="THB743" s="31"/>
      <c r="THC743" s="31"/>
      <c r="THD743" s="31"/>
      <c r="THE743" s="31"/>
      <c r="THF743" s="31"/>
      <c r="THG743" s="31"/>
      <c r="THH743" s="31"/>
      <c r="THI743" s="31"/>
      <c r="THJ743" s="31"/>
      <c r="THK743" s="31"/>
      <c r="THL743" s="31"/>
      <c r="THM743" s="31"/>
      <c r="THN743" s="31"/>
      <c r="THO743" s="31"/>
      <c r="THP743" s="31"/>
      <c r="THQ743" s="31"/>
      <c r="THR743" s="31"/>
      <c r="THS743" s="31"/>
      <c r="THT743" s="31"/>
      <c r="THU743" s="31"/>
      <c r="THV743" s="31"/>
      <c r="THW743" s="31"/>
      <c r="THX743" s="31"/>
      <c r="THY743" s="31"/>
      <c r="THZ743" s="31"/>
      <c r="TIA743" s="31"/>
      <c r="TIB743" s="31"/>
      <c r="TIC743" s="31"/>
      <c r="TID743" s="31"/>
      <c r="TIE743" s="31"/>
      <c r="TIF743" s="31"/>
      <c r="TIG743" s="31"/>
      <c r="TIH743" s="31"/>
      <c r="TII743" s="31"/>
      <c r="TIJ743" s="31"/>
      <c r="TIK743" s="31"/>
      <c r="TIL743" s="31"/>
      <c r="TIM743" s="31"/>
      <c r="TIN743" s="31"/>
      <c r="TIO743" s="31"/>
      <c r="TIP743" s="31"/>
      <c r="TIQ743" s="31"/>
      <c r="TIR743" s="31"/>
      <c r="TIS743" s="31"/>
      <c r="TIT743" s="31"/>
      <c r="TIU743" s="31"/>
      <c r="TIV743" s="31"/>
      <c r="TIW743" s="31"/>
      <c r="TIX743" s="31"/>
      <c r="TIY743" s="31"/>
      <c r="TIZ743" s="31"/>
      <c r="TJA743" s="31"/>
      <c r="TJB743" s="31"/>
      <c r="TJC743" s="31"/>
      <c r="TJD743" s="31"/>
      <c r="TJE743" s="31"/>
      <c r="TJF743" s="31"/>
      <c r="TJG743" s="31"/>
      <c r="TJH743" s="31"/>
      <c r="TJI743" s="31"/>
      <c r="TJJ743" s="31"/>
      <c r="TJK743" s="31"/>
      <c r="TJL743" s="31"/>
      <c r="TJM743" s="31"/>
      <c r="TJN743" s="31"/>
      <c r="TJO743" s="31"/>
      <c r="TJP743" s="31"/>
      <c r="TJQ743" s="31"/>
      <c r="TJR743" s="31"/>
      <c r="TJS743" s="31"/>
      <c r="TJT743" s="31"/>
      <c r="TJU743" s="31"/>
      <c r="TJV743" s="31"/>
      <c r="TJW743" s="31"/>
      <c r="TJX743" s="31"/>
      <c r="TJY743" s="31"/>
      <c r="TJZ743" s="31"/>
      <c r="TKA743" s="31"/>
      <c r="TKB743" s="31"/>
      <c r="TKC743" s="31"/>
      <c r="TKD743" s="31"/>
      <c r="TKE743" s="31"/>
      <c r="TKF743" s="31"/>
      <c r="TKG743" s="31"/>
      <c r="TKH743" s="31"/>
      <c r="TKI743" s="31"/>
      <c r="TKJ743" s="31"/>
      <c r="TKK743" s="31"/>
      <c r="TKL743" s="31"/>
      <c r="TKM743" s="31"/>
      <c r="TKN743" s="31"/>
      <c r="TKO743" s="31"/>
      <c r="TKP743" s="31"/>
      <c r="TKQ743" s="31"/>
      <c r="TKR743" s="31"/>
      <c r="TKS743" s="31"/>
      <c r="TKT743" s="31"/>
      <c r="TKU743" s="31"/>
      <c r="TKV743" s="31"/>
      <c r="TKW743" s="31"/>
      <c r="TKX743" s="31"/>
      <c r="TKY743" s="31"/>
      <c r="TKZ743" s="31"/>
      <c r="TLA743" s="31"/>
      <c r="TLB743" s="31"/>
      <c r="TLC743" s="31"/>
      <c r="TLD743" s="31"/>
      <c r="TLE743" s="31"/>
      <c r="TLF743" s="31"/>
      <c r="TLG743" s="31"/>
      <c r="TLH743" s="31"/>
      <c r="TLI743" s="31"/>
      <c r="TLJ743" s="31"/>
      <c r="TLK743" s="31"/>
      <c r="TLL743" s="31"/>
      <c r="TLM743" s="31"/>
      <c r="TLN743" s="31"/>
      <c r="TLO743" s="31"/>
      <c r="TLP743" s="31"/>
      <c r="TLQ743" s="31"/>
      <c r="TLR743" s="31"/>
      <c r="TLS743" s="31"/>
      <c r="TLT743" s="31"/>
      <c r="TLU743" s="31"/>
      <c r="TLV743" s="31"/>
      <c r="TLW743" s="31"/>
      <c r="TLX743" s="31"/>
      <c r="TLY743" s="31"/>
      <c r="TLZ743" s="31"/>
      <c r="TMA743" s="31"/>
      <c r="TMB743" s="31"/>
      <c r="TMC743" s="31"/>
      <c r="TMD743" s="31"/>
      <c r="TME743" s="31"/>
      <c r="TMF743" s="31"/>
      <c r="TMG743" s="31"/>
      <c r="TMH743" s="31"/>
      <c r="TMI743" s="31"/>
      <c r="TMJ743" s="31"/>
      <c r="TMK743" s="31"/>
      <c r="TML743" s="31"/>
      <c r="TMM743" s="31"/>
      <c r="TMN743" s="31"/>
      <c r="TMO743" s="31"/>
      <c r="TMP743" s="31"/>
      <c r="TMQ743" s="31"/>
      <c r="TMR743" s="31"/>
      <c r="TMS743" s="31"/>
      <c r="TMT743" s="31"/>
      <c r="TMU743" s="31"/>
      <c r="TMV743" s="31"/>
      <c r="TMW743" s="31"/>
      <c r="TMX743" s="31"/>
      <c r="TMY743" s="31"/>
      <c r="TMZ743" s="31"/>
      <c r="TNA743" s="31"/>
      <c r="TNB743" s="31"/>
      <c r="TNC743" s="31"/>
      <c r="TND743" s="31"/>
      <c r="TNE743" s="31"/>
      <c r="TNF743" s="31"/>
      <c r="TNG743" s="31"/>
      <c r="TNH743" s="31"/>
      <c r="TNI743" s="31"/>
      <c r="TNJ743" s="31"/>
      <c r="TNK743" s="31"/>
      <c r="TNL743" s="31"/>
      <c r="TNM743" s="31"/>
      <c r="TNN743" s="31"/>
      <c r="TNO743" s="31"/>
      <c r="TNP743" s="31"/>
      <c r="TNQ743" s="31"/>
      <c r="TNR743" s="31"/>
      <c r="TNS743" s="31"/>
      <c r="TNT743" s="31"/>
      <c r="TNU743" s="31"/>
      <c r="TNV743" s="31"/>
      <c r="TNW743" s="31"/>
      <c r="TNX743" s="31"/>
      <c r="TNY743" s="31"/>
      <c r="TNZ743" s="31"/>
      <c r="TOA743" s="31"/>
      <c r="TOB743" s="31"/>
      <c r="TOC743" s="31"/>
      <c r="TOD743" s="31"/>
      <c r="TOE743" s="31"/>
      <c r="TOF743" s="31"/>
      <c r="TOG743" s="31"/>
      <c r="TOH743" s="31"/>
      <c r="TOI743" s="31"/>
      <c r="TOJ743" s="31"/>
      <c r="TOK743" s="31"/>
      <c r="TOL743" s="31"/>
      <c r="TOM743" s="31"/>
      <c r="TON743" s="31"/>
      <c r="TOO743" s="31"/>
      <c r="TOP743" s="31"/>
      <c r="TOQ743" s="31"/>
      <c r="TOR743" s="31"/>
      <c r="TOS743" s="31"/>
      <c r="TOT743" s="31"/>
      <c r="TOU743" s="31"/>
      <c r="TOV743" s="31"/>
      <c r="TOW743" s="31"/>
      <c r="TOX743" s="31"/>
      <c r="TOY743" s="31"/>
      <c r="TOZ743" s="31"/>
      <c r="TPA743" s="31"/>
      <c r="TPB743" s="31"/>
      <c r="TPC743" s="31"/>
      <c r="TPD743" s="31"/>
      <c r="TPE743" s="31"/>
      <c r="TPF743" s="31"/>
      <c r="TPG743" s="31"/>
      <c r="TPH743" s="31"/>
      <c r="TPI743" s="31"/>
      <c r="TPJ743" s="31"/>
      <c r="TPK743" s="31"/>
      <c r="TPL743" s="31"/>
      <c r="TPM743" s="31"/>
      <c r="TPN743" s="31"/>
      <c r="TPO743" s="31"/>
      <c r="TPP743" s="31"/>
      <c r="TPQ743" s="31"/>
      <c r="TPR743" s="31"/>
      <c r="TPS743" s="31"/>
      <c r="TPT743" s="31"/>
      <c r="TPU743" s="31"/>
      <c r="TPV743" s="31"/>
      <c r="TPW743" s="31"/>
      <c r="TPX743" s="31"/>
      <c r="TPY743" s="31"/>
      <c r="TPZ743" s="31"/>
      <c r="TQA743" s="31"/>
      <c r="TQB743" s="31"/>
      <c r="TQC743" s="31"/>
      <c r="TQD743" s="31"/>
      <c r="TQE743" s="31"/>
      <c r="TQF743" s="31"/>
      <c r="TQG743" s="31"/>
      <c r="TQH743" s="31"/>
      <c r="TQI743" s="31"/>
      <c r="TQJ743" s="31"/>
      <c r="TQK743" s="31"/>
      <c r="TQL743" s="31"/>
      <c r="TQM743" s="31"/>
      <c r="TQN743" s="31"/>
      <c r="TQO743" s="31"/>
      <c r="TQP743" s="31"/>
      <c r="TQQ743" s="31"/>
      <c r="TQR743" s="31"/>
      <c r="TQS743" s="31"/>
      <c r="TQT743" s="31"/>
      <c r="TQU743" s="31"/>
      <c r="TQV743" s="31"/>
      <c r="TQW743" s="31"/>
      <c r="TQX743" s="31"/>
      <c r="TQY743" s="31"/>
      <c r="TQZ743" s="31"/>
      <c r="TRA743" s="31"/>
      <c r="TRB743" s="31"/>
      <c r="TRC743" s="31"/>
      <c r="TRD743" s="31"/>
      <c r="TRE743" s="31"/>
      <c r="TRF743" s="31"/>
      <c r="TRG743" s="31"/>
      <c r="TRH743" s="31"/>
      <c r="TRI743" s="31"/>
      <c r="TRJ743" s="31"/>
      <c r="TRK743" s="31"/>
      <c r="TRL743" s="31"/>
      <c r="TRM743" s="31"/>
      <c r="TRN743" s="31"/>
      <c r="TRO743" s="31"/>
      <c r="TRP743" s="31"/>
      <c r="TRQ743" s="31"/>
      <c r="TRR743" s="31"/>
      <c r="TRS743" s="31"/>
      <c r="TRT743" s="31"/>
      <c r="TRU743" s="31"/>
      <c r="TRV743" s="31"/>
      <c r="TRW743" s="31"/>
      <c r="TRX743" s="31"/>
      <c r="TRY743" s="31"/>
      <c r="TRZ743" s="31"/>
      <c r="TSA743" s="31"/>
      <c r="TSB743" s="31"/>
      <c r="TSC743" s="31"/>
      <c r="TSD743" s="31"/>
      <c r="TSE743" s="31"/>
      <c r="TSF743" s="31"/>
      <c r="TSG743" s="31"/>
      <c r="TSH743" s="31"/>
      <c r="TSI743" s="31"/>
      <c r="TSJ743" s="31"/>
      <c r="TSK743" s="31"/>
      <c r="TSL743" s="31"/>
      <c r="TSM743" s="31"/>
      <c r="TSN743" s="31"/>
      <c r="TSO743" s="31"/>
      <c r="TSP743" s="31"/>
      <c r="TSQ743" s="31"/>
      <c r="TSR743" s="31"/>
      <c r="TSS743" s="31"/>
      <c r="TST743" s="31"/>
      <c r="TSU743" s="31"/>
      <c r="TSV743" s="31"/>
      <c r="TSW743" s="31"/>
      <c r="TSX743" s="31"/>
      <c r="TSY743" s="31"/>
      <c r="TSZ743" s="31"/>
      <c r="TTA743" s="31"/>
      <c r="TTB743" s="31"/>
      <c r="TTC743" s="31"/>
      <c r="TTD743" s="31"/>
      <c r="TTE743" s="31"/>
      <c r="TTF743" s="31"/>
      <c r="TTG743" s="31"/>
      <c r="TTH743" s="31"/>
      <c r="TTI743" s="31"/>
      <c r="TTJ743" s="31"/>
      <c r="TTK743" s="31"/>
      <c r="TTL743" s="31"/>
      <c r="TTM743" s="31"/>
      <c r="TTN743" s="31"/>
      <c r="TTO743" s="31"/>
      <c r="TTP743" s="31"/>
      <c r="TTQ743" s="31"/>
      <c r="TTR743" s="31"/>
      <c r="TTS743" s="31"/>
      <c r="TTT743" s="31"/>
      <c r="TTU743" s="31"/>
      <c r="TTV743" s="31"/>
      <c r="TTW743" s="31"/>
      <c r="TTX743" s="31"/>
      <c r="TTY743" s="31"/>
      <c r="TTZ743" s="31"/>
      <c r="TUA743" s="31"/>
      <c r="TUB743" s="31"/>
      <c r="TUC743" s="31"/>
      <c r="TUD743" s="31"/>
      <c r="TUE743" s="31"/>
      <c r="TUF743" s="31"/>
      <c r="TUG743" s="31"/>
      <c r="TUH743" s="31"/>
      <c r="TUI743" s="31"/>
      <c r="TUJ743" s="31"/>
      <c r="TUK743" s="31"/>
      <c r="TUL743" s="31"/>
      <c r="TUM743" s="31"/>
      <c r="TUN743" s="31"/>
      <c r="TUO743" s="31"/>
      <c r="TUP743" s="31"/>
      <c r="TUQ743" s="31"/>
      <c r="TUR743" s="31"/>
      <c r="TUS743" s="31"/>
      <c r="TUT743" s="31"/>
      <c r="TUU743" s="31"/>
      <c r="TUV743" s="31"/>
      <c r="TUW743" s="31"/>
      <c r="TUX743" s="31"/>
      <c r="TUY743" s="31"/>
      <c r="TUZ743" s="31"/>
      <c r="TVA743" s="31"/>
      <c r="TVB743" s="31"/>
      <c r="TVC743" s="31"/>
      <c r="TVD743" s="31"/>
      <c r="TVE743" s="31"/>
      <c r="TVF743" s="31"/>
      <c r="TVG743" s="31"/>
      <c r="TVH743" s="31"/>
      <c r="TVI743" s="31"/>
      <c r="TVJ743" s="31"/>
      <c r="TVK743" s="31"/>
      <c r="TVL743" s="31"/>
      <c r="TVM743" s="31"/>
      <c r="TVN743" s="31"/>
      <c r="TVO743" s="31"/>
      <c r="TVP743" s="31"/>
      <c r="TVQ743" s="31"/>
      <c r="TVR743" s="31"/>
      <c r="TVS743" s="31"/>
      <c r="TVT743" s="31"/>
      <c r="TVU743" s="31"/>
      <c r="TVV743" s="31"/>
      <c r="TVW743" s="31"/>
      <c r="TVX743" s="31"/>
      <c r="TVY743" s="31"/>
      <c r="TVZ743" s="31"/>
      <c r="TWA743" s="31"/>
      <c r="TWB743" s="31"/>
      <c r="TWC743" s="31"/>
      <c r="TWD743" s="31"/>
      <c r="TWE743" s="31"/>
      <c r="TWF743" s="31"/>
      <c r="TWG743" s="31"/>
      <c r="TWH743" s="31"/>
      <c r="TWI743" s="31"/>
      <c r="TWJ743" s="31"/>
      <c r="TWK743" s="31"/>
      <c r="TWL743" s="31"/>
      <c r="TWM743" s="31"/>
      <c r="TWN743" s="31"/>
      <c r="TWO743" s="31"/>
      <c r="TWP743" s="31"/>
      <c r="TWQ743" s="31"/>
      <c r="TWR743" s="31"/>
      <c r="TWS743" s="31"/>
      <c r="TWT743" s="31"/>
      <c r="TWU743" s="31"/>
      <c r="TWV743" s="31"/>
      <c r="TWW743" s="31"/>
      <c r="TWX743" s="31"/>
      <c r="TWY743" s="31"/>
      <c r="TWZ743" s="31"/>
      <c r="TXA743" s="31"/>
      <c r="TXB743" s="31"/>
      <c r="TXC743" s="31"/>
      <c r="TXD743" s="31"/>
      <c r="TXE743" s="31"/>
      <c r="TXF743" s="31"/>
      <c r="TXG743" s="31"/>
      <c r="TXH743" s="31"/>
      <c r="TXI743" s="31"/>
      <c r="TXJ743" s="31"/>
      <c r="TXK743" s="31"/>
      <c r="TXL743" s="31"/>
      <c r="TXM743" s="31"/>
      <c r="TXN743" s="31"/>
      <c r="TXO743" s="31"/>
      <c r="TXP743" s="31"/>
      <c r="TXQ743" s="31"/>
      <c r="TXR743" s="31"/>
      <c r="TXS743" s="31"/>
      <c r="TXT743" s="31"/>
      <c r="TXU743" s="31"/>
      <c r="TXV743" s="31"/>
      <c r="TXW743" s="31"/>
      <c r="TXX743" s="31"/>
      <c r="TXY743" s="31"/>
      <c r="TXZ743" s="31"/>
      <c r="TYA743" s="31"/>
      <c r="TYB743" s="31"/>
      <c r="TYC743" s="31"/>
      <c r="TYD743" s="31"/>
      <c r="TYE743" s="31"/>
      <c r="TYF743" s="31"/>
      <c r="TYG743" s="31"/>
      <c r="TYH743" s="31"/>
      <c r="TYI743" s="31"/>
      <c r="TYJ743" s="31"/>
      <c r="TYK743" s="31"/>
      <c r="TYL743" s="31"/>
      <c r="TYM743" s="31"/>
      <c r="TYN743" s="31"/>
      <c r="TYO743" s="31"/>
      <c r="TYP743" s="31"/>
      <c r="TYQ743" s="31"/>
      <c r="TYR743" s="31"/>
      <c r="TYS743" s="31"/>
      <c r="TYT743" s="31"/>
      <c r="TYU743" s="31"/>
      <c r="TYV743" s="31"/>
      <c r="TYW743" s="31"/>
      <c r="TYX743" s="31"/>
      <c r="TYY743" s="31"/>
      <c r="TYZ743" s="31"/>
      <c r="TZA743" s="31"/>
      <c r="TZB743" s="31"/>
      <c r="TZC743" s="31"/>
      <c r="TZD743" s="31"/>
      <c r="TZE743" s="31"/>
      <c r="TZF743" s="31"/>
      <c r="TZG743" s="31"/>
      <c r="TZH743" s="31"/>
      <c r="TZI743" s="31"/>
      <c r="TZJ743" s="31"/>
      <c r="TZK743" s="31"/>
      <c r="TZL743" s="31"/>
      <c r="TZM743" s="31"/>
      <c r="TZN743" s="31"/>
      <c r="TZO743" s="31"/>
      <c r="TZP743" s="31"/>
      <c r="TZQ743" s="31"/>
      <c r="TZR743" s="31"/>
      <c r="TZS743" s="31"/>
      <c r="TZT743" s="31"/>
      <c r="TZU743" s="31"/>
      <c r="TZV743" s="31"/>
      <c r="TZW743" s="31"/>
      <c r="TZX743" s="31"/>
      <c r="TZY743" s="31"/>
      <c r="TZZ743" s="31"/>
      <c r="UAA743" s="31"/>
      <c r="UAB743" s="31"/>
      <c r="UAC743" s="31"/>
      <c r="UAD743" s="31"/>
      <c r="UAE743" s="31"/>
      <c r="UAF743" s="31"/>
      <c r="UAG743" s="31"/>
      <c r="UAH743" s="31"/>
      <c r="UAI743" s="31"/>
      <c r="UAJ743" s="31"/>
      <c r="UAK743" s="31"/>
      <c r="UAL743" s="31"/>
      <c r="UAM743" s="31"/>
      <c r="UAN743" s="31"/>
      <c r="UAO743" s="31"/>
      <c r="UAP743" s="31"/>
      <c r="UAQ743" s="31"/>
      <c r="UAR743" s="31"/>
      <c r="UAS743" s="31"/>
      <c r="UAT743" s="31"/>
      <c r="UAU743" s="31"/>
      <c r="UAV743" s="31"/>
      <c r="UAW743" s="31"/>
      <c r="UAX743" s="31"/>
      <c r="UAY743" s="31"/>
      <c r="UAZ743" s="31"/>
      <c r="UBA743" s="31"/>
      <c r="UBB743" s="31"/>
      <c r="UBC743" s="31"/>
      <c r="UBD743" s="31"/>
      <c r="UBE743" s="31"/>
      <c r="UBF743" s="31"/>
      <c r="UBG743" s="31"/>
      <c r="UBH743" s="31"/>
      <c r="UBI743" s="31"/>
      <c r="UBJ743" s="31"/>
      <c r="UBK743" s="31"/>
      <c r="UBL743" s="31"/>
      <c r="UBM743" s="31"/>
      <c r="UBN743" s="31"/>
      <c r="UBO743" s="31"/>
      <c r="UBP743" s="31"/>
      <c r="UBQ743" s="31"/>
      <c r="UBR743" s="31"/>
      <c r="UBS743" s="31"/>
      <c r="UBT743" s="31"/>
      <c r="UBU743" s="31"/>
      <c r="UBV743" s="31"/>
      <c r="UBW743" s="31"/>
      <c r="UBX743" s="31"/>
      <c r="UBY743" s="31"/>
      <c r="UBZ743" s="31"/>
      <c r="UCA743" s="31"/>
      <c r="UCB743" s="31"/>
      <c r="UCC743" s="31"/>
      <c r="UCD743" s="31"/>
      <c r="UCE743" s="31"/>
      <c r="UCF743" s="31"/>
      <c r="UCG743" s="31"/>
      <c r="UCH743" s="31"/>
      <c r="UCI743" s="31"/>
      <c r="UCJ743" s="31"/>
      <c r="UCK743" s="31"/>
      <c r="UCL743" s="31"/>
      <c r="UCM743" s="31"/>
      <c r="UCN743" s="31"/>
      <c r="UCO743" s="31"/>
      <c r="UCP743" s="31"/>
      <c r="UCQ743" s="31"/>
      <c r="UCR743" s="31"/>
      <c r="UCS743" s="31"/>
      <c r="UCT743" s="31"/>
      <c r="UCU743" s="31"/>
      <c r="UCV743" s="31"/>
      <c r="UCW743" s="31"/>
      <c r="UCX743" s="31"/>
      <c r="UCY743" s="31"/>
      <c r="UCZ743" s="31"/>
      <c r="UDA743" s="31"/>
      <c r="UDB743" s="31"/>
      <c r="UDC743" s="31"/>
      <c r="UDD743" s="31"/>
      <c r="UDE743" s="31"/>
      <c r="UDF743" s="31"/>
      <c r="UDG743" s="31"/>
      <c r="UDH743" s="31"/>
      <c r="UDI743" s="31"/>
      <c r="UDJ743" s="31"/>
      <c r="UDK743" s="31"/>
      <c r="UDL743" s="31"/>
      <c r="UDM743" s="31"/>
      <c r="UDN743" s="31"/>
      <c r="UDO743" s="31"/>
      <c r="UDP743" s="31"/>
      <c r="UDQ743" s="31"/>
      <c r="UDR743" s="31"/>
      <c r="UDS743" s="31"/>
      <c r="UDT743" s="31"/>
      <c r="UDU743" s="31"/>
      <c r="UDV743" s="31"/>
      <c r="UDW743" s="31"/>
      <c r="UDX743" s="31"/>
      <c r="UDY743" s="31"/>
      <c r="UDZ743" s="31"/>
      <c r="UEA743" s="31"/>
      <c r="UEB743" s="31"/>
      <c r="UEC743" s="31"/>
      <c r="UED743" s="31"/>
      <c r="UEE743" s="31"/>
      <c r="UEF743" s="31"/>
      <c r="UEG743" s="31"/>
      <c r="UEH743" s="31"/>
      <c r="UEI743" s="31"/>
      <c r="UEJ743" s="31"/>
      <c r="UEK743" s="31"/>
      <c r="UEL743" s="31"/>
      <c r="UEM743" s="31"/>
      <c r="UEN743" s="31"/>
      <c r="UEO743" s="31"/>
      <c r="UEP743" s="31"/>
      <c r="UEQ743" s="31"/>
      <c r="UER743" s="31"/>
      <c r="UES743" s="31"/>
      <c r="UET743" s="31"/>
      <c r="UEU743" s="31"/>
      <c r="UEV743" s="31"/>
      <c r="UEW743" s="31"/>
      <c r="UEX743" s="31"/>
      <c r="UEY743" s="31"/>
      <c r="UEZ743" s="31"/>
      <c r="UFA743" s="31"/>
      <c r="UFB743" s="31"/>
      <c r="UFC743" s="31"/>
      <c r="UFD743" s="31"/>
      <c r="UFE743" s="31"/>
      <c r="UFF743" s="31"/>
      <c r="UFG743" s="31"/>
      <c r="UFH743" s="31"/>
      <c r="UFI743" s="31"/>
      <c r="UFJ743" s="31"/>
      <c r="UFK743" s="31"/>
      <c r="UFL743" s="31"/>
      <c r="UFM743" s="31"/>
      <c r="UFN743" s="31"/>
      <c r="UFO743" s="31"/>
      <c r="UFP743" s="31"/>
      <c r="UFQ743" s="31"/>
      <c r="UFR743" s="31"/>
      <c r="UFS743" s="31"/>
      <c r="UFT743" s="31"/>
      <c r="UFU743" s="31"/>
      <c r="UFV743" s="31"/>
      <c r="UFW743" s="31"/>
      <c r="UFX743" s="31"/>
      <c r="UFY743" s="31"/>
      <c r="UFZ743" s="31"/>
      <c r="UGA743" s="31"/>
      <c r="UGB743" s="31"/>
      <c r="UGC743" s="31"/>
      <c r="UGD743" s="31"/>
      <c r="UGE743" s="31"/>
      <c r="UGF743" s="31"/>
      <c r="UGG743" s="31"/>
      <c r="UGH743" s="31"/>
      <c r="UGI743" s="31"/>
      <c r="UGJ743" s="31"/>
      <c r="UGK743" s="31"/>
      <c r="UGL743" s="31"/>
      <c r="UGM743" s="31"/>
      <c r="UGN743" s="31"/>
      <c r="UGO743" s="31"/>
      <c r="UGP743" s="31"/>
      <c r="UGQ743" s="31"/>
      <c r="UGR743" s="31"/>
      <c r="UGS743" s="31"/>
      <c r="UGT743" s="31"/>
      <c r="UGU743" s="31"/>
      <c r="UGV743" s="31"/>
      <c r="UGW743" s="31"/>
      <c r="UGX743" s="31"/>
      <c r="UGY743" s="31"/>
      <c r="UGZ743" s="31"/>
      <c r="UHA743" s="31"/>
      <c r="UHB743" s="31"/>
      <c r="UHC743" s="31"/>
      <c r="UHD743" s="31"/>
      <c r="UHE743" s="31"/>
      <c r="UHF743" s="31"/>
      <c r="UHG743" s="31"/>
      <c r="UHH743" s="31"/>
      <c r="UHI743" s="31"/>
      <c r="UHJ743" s="31"/>
      <c r="UHK743" s="31"/>
      <c r="UHL743" s="31"/>
      <c r="UHM743" s="31"/>
      <c r="UHN743" s="31"/>
      <c r="UHO743" s="31"/>
      <c r="UHP743" s="31"/>
      <c r="UHQ743" s="31"/>
      <c r="UHR743" s="31"/>
      <c r="UHS743" s="31"/>
      <c r="UHT743" s="31"/>
      <c r="UHU743" s="31"/>
      <c r="UHV743" s="31"/>
      <c r="UHW743" s="31"/>
      <c r="UHX743" s="31"/>
      <c r="UHY743" s="31"/>
      <c r="UHZ743" s="31"/>
      <c r="UIA743" s="31"/>
      <c r="UIB743" s="31"/>
      <c r="UIC743" s="31"/>
      <c r="UID743" s="31"/>
      <c r="UIE743" s="31"/>
      <c r="UIF743" s="31"/>
      <c r="UIG743" s="31"/>
      <c r="UIH743" s="31"/>
      <c r="UII743" s="31"/>
      <c r="UIJ743" s="31"/>
      <c r="UIK743" s="31"/>
      <c r="UIL743" s="31"/>
      <c r="UIM743" s="31"/>
      <c r="UIN743" s="31"/>
      <c r="UIO743" s="31"/>
      <c r="UIP743" s="31"/>
      <c r="UIQ743" s="31"/>
      <c r="UIR743" s="31"/>
      <c r="UIS743" s="31"/>
      <c r="UIT743" s="31"/>
      <c r="UIU743" s="31"/>
      <c r="UIV743" s="31"/>
      <c r="UIW743" s="31"/>
      <c r="UIX743" s="31"/>
      <c r="UIY743" s="31"/>
      <c r="UIZ743" s="31"/>
      <c r="UJA743" s="31"/>
      <c r="UJB743" s="31"/>
      <c r="UJC743" s="31"/>
      <c r="UJD743" s="31"/>
      <c r="UJE743" s="31"/>
      <c r="UJF743" s="31"/>
      <c r="UJG743" s="31"/>
      <c r="UJH743" s="31"/>
      <c r="UJI743" s="31"/>
      <c r="UJJ743" s="31"/>
      <c r="UJK743" s="31"/>
      <c r="UJL743" s="31"/>
      <c r="UJM743" s="31"/>
      <c r="UJN743" s="31"/>
      <c r="UJO743" s="31"/>
      <c r="UJP743" s="31"/>
      <c r="UJQ743" s="31"/>
      <c r="UJR743" s="31"/>
      <c r="UJS743" s="31"/>
      <c r="UJT743" s="31"/>
      <c r="UJU743" s="31"/>
      <c r="UJV743" s="31"/>
      <c r="UJW743" s="31"/>
      <c r="UJX743" s="31"/>
      <c r="UJY743" s="31"/>
      <c r="UJZ743" s="31"/>
      <c r="UKA743" s="31"/>
      <c r="UKB743" s="31"/>
      <c r="UKC743" s="31"/>
      <c r="UKD743" s="31"/>
      <c r="UKE743" s="31"/>
      <c r="UKF743" s="31"/>
      <c r="UKG743" s="31"/>
      <c r="UKH743" s="31"/>
      <c r="UKI743" s="31"/>
      <c r="UKJ743" s="31"/>
      <c r="UKK743" s="31"/>
      <c r="UKL743" s="31"/>
      <c r="UKM743" s="31"/>
      <c r="UKN743" s="31"/>
      <c r="UKO743" s="31"/>
      <c r="UKP743" s="31"/>
      <c r="UKQ743" s="31"/>
      <c r="UKR743" s="31"/>
      <c r="UKS743" s="31"/>
      <c r="UKT743" s="31"/>
      <c r="UKU743" s="31"/>
      <c r="UKV743" s="31"/>
      <c r="UKW743" s="31"/>
      <c r="UKX743" s="31"/>
      <c r="UKY743" s="31"/>
      <c r="UKZ743" s="31"/>
      <c r="ULA743" s="31"/>
      <c r="ULB743" s="31"/>
      <c r="ULC743" s="31"/>
      <c r="ULD743" s="31"/>
      <c r="ULE743" s="31"/>
      <c r="ULF743" s="31"/>
      <c r="ULG743" s="31"/>
      <c r="ULH743" s="31"/>
      <c r="ULI743" s="31"/>
      <c r="ULJ743" s="31"/>
      <c r="ULK743" s="31"/>
      <c r="ULL743" s="31"/>
      <c r="ULM743" s="31"/>
      <c r="ULN743" s="31"/>
      <c r="ULO743" s="31"/>
      <c r="ULP743" s="31"/>
      <c r="ULQ743" s="31"/>
      <c r="ULR743" s="31"/>
      <c r="ULS743" s="31"/>
      <c r="ULT743" s="31"/>
      <c r="ULU743" s="31"/>
      <c r="ULV743" s="31"/>
      <c r="ULW743" s="31"/>
      <c r="ULX743" s="31"/>
      <c r="ULY743" s="31"/>
      <c r="ULZ743" s="31"/>
      <c r="UMA743" s="31"/>
      <c r="UMB743" s="31"/>
      <c r="UMC743" s="31"/>
      <c r="UMD743" s="31"/>
      <c r="UME743" s="31"/>
      <c r="UMF743" s="31"/>
      <c r="UMG743" s="31"/>
      <c r="UMH743" s="31"/>
      <c r="UMI743" s="31"/>
      <c r="UMJ743" s="31"/>
      <c r="UMK743" s="31"/>
      <c r="UML743" s="31"/>
      <c r="UMM743" s="31"/>
      <c r="UMN743" s="31"/>
      <c r="UMO743" s="31"/>
      <c r="UMP743" s="31"/>
      <c r="UMQ743" s="31"/>
      <c r="UMR743" s="31"/>
      <c r="UMS743" s="31"/>
      <c r="UMT743" s="31"/>
      <c r="UMU743" s="31"/>
      <c r="UMV743" s="31"/>
      <c r="UMW743" s="31"/>
      <c r="UMX743" s="31"/>
      <c r="UMY743" s="31"/>
      <c r="UMZ743" s="31"/>
      <c r="UNA743" s="31"/>
      <c r="UNB743" s="31"/>
      <c r="UNC743" s="31"/>
      <c r="UND743" s="31"/>
      <c r="UNE743" s="31"/>
      <c r="UNF743" s="31"/>
      <c r="UNG743" s="31"/>
      <c r="UNH743" s="31"/>
      <c r="UNI743" s="31"/>
      <c r="UNJ743" s="31"/>
      <c r="UNK743" s="31"/>
      <c r="UNL743" s="31"/>
      <c r="UNM743" s="31"/>
      <c r="UNN743" s="31"/>
      <c r="UNO743" s="31"/>
      <c r="UNP743" s="31"/>
      <c r="UNQ743" s="31"/>
      <c r="UNR743" s="31"/>
      <c r="UNS743" s="31"/>
      <c r="UNT743" s="31"/>
      <c r="UNU743" s="31"/>
      <c r="UNV743" s="31"/>
      <c r="UNW743" s="31"/>
      <c r="UNX743" s="31"/>
      <c r="UNY743" s="31"/>
      <c r="UNZ743" s="31"/>
      <c r="UOA743" s="31"/>
      <c r="UOB743" s="31"/>
      <c r="UOC743" s="31"/>
      <c r="UOD743" s="31"/>
      <c r="UOE743" s="31"/>
      <c r="UOF743" s="31"/>
      <c r="UOG743" s="31"/>
      <c r="UOH743" s="31"/>
      <c r="UOI743" s="31"/>
      <c r="UOJ743" s="31"/>
      <c r="UOK743" s="31"/>
      <c r="UOL743" s="31"/>
      <c r="UOM743" s="31"/>
      <c r="UON743" s="31"/>
      <c r="UOO743" s="31"/>
      <c r="UOP743" s="31"/>
      <c r="UOQ743" s="31"/>
      <c r="UOR743" s="31"/>
      <c r="UOS743" s="31"/>
      <c r="UOT743" s="31"/>
      <c r="UOU743" s="31"/>
      <c r="UOV743" s="31"/>
      <c r="UOW743" s="31"/>
      <c r="UOX743" s="31"/>
      <c r="UOY743" s="31"/>
      <c r="UOZ743" s="31"/>
      <c r="UPA743" s="31"/>
      <c r="UPB743" s="31"/>
      <c r="UPC743" s="31"/>
      <c r="UPD743" s="31"/>
      <c r="UPE743" s="31"/>
      <c r="UPF743" s="31"/>
      <c r="UPG743" s="31"/>
      <c r="UPH743" s="31"/>
      <c r="UPI743" s="31"/>
      <c r="UPJ743" s="31"/>
      <c r="UPK743" s="31"/>
      <c r="UPL743" s="31"/>
      <c r="UPM743" s="31"/>
      <c r="UPN743" s="31"/>
      <c r="UPO743" s="31"/>
      <c r="UPP743" s="31"/>
      <c r="UPQ743" s="31"/>
      <c r="UPR743" s="31"/>
      <c r="UPS743" s="31"/>
      <c r="UPT743" s="31"/>
      <c r="UPU743" s="31"/>
      <c r="UPV743" s="31"/>
      <c r="UPW743" s="31"/>
      <c r="UPX743" s="31"/>
      <c r="UPY743" s="31"/>
      <c r="UPZ743" s="31"/>
      <c r="UQA743" s="31"/>
      <c r="UQB743" s="31"/>
      <c r="UQC743" s="31"/>
      <c r="UQD743" s="31"/>
      <c r="UQE743" s="31"/>
      <c r="UQF743" s="31"/>
      <c r="UQG743" s="31"/>
      <c r="UQH743" s="31"/>
      <c r="UQI743" s="31"/>
      <c r="UQJ743" s="31"/>
      <c r="UQK743" s="31"/>
      <c r="UQL743" s="31"/>
      <c r="UQM743" s="31"/>
      <c r="UQN743" s="31"/>
      <c r="UQO743" s="31"/>
      <c r="UQP743" s="31"/>
      <c r="UQQ743" s="31"/>
      <c r="UQR743" s="31"/>
      <c r="UQS743" s="31"/>
      <c r="UQT743" s="31"/>
      <c r="UQU743" s="31"/>
      <c r="UQV743" s="31"/>
      <c r="UQW743" s="31"/>
      <c r="UQX743" s="31"/>
      <c r="UQY743" s="31"/>
      <c r="UQZ743" s="31"/>
      <c r="URA743" s="31"/>
      <c r="URB743" s="31"/>
      <c r="URC743" s="31"/>
      <c r="URD743" s="31"/>
      <c r="URE743" s="31"/>
      <c r="URF743" s="31"/>
      <c r="URG743" s="31"/>
      <c r="URH743" s="31"/>
      <c r="URI743" s="31"/>
      <c r="URJ743" s="31"/>
      <c r="URK743" s="31"/>
      <c r="URL743" s="31"/>
      <c r="URM743" s="31"/>
      <c r="URN743" s="31"/>
      <c r="URO743" s="31"/>
      <c r="URP743" s="31"/>
      <c r="URQ743" s="31"/>
      <c r="URR743" s="31"/>
      <c r="URS743" s="31"/>
      <c r="URT743" s="31"/>
      <c r="URU743" s="31"/>
      <c r="URV743" s="31"/>
      <c r="URW743" s="31"/>
      <c r="URX743" s="31"/>
      <c r="URY743" s="31"/>
      <c r="URZ743" s="31"/>
      <c r="USA743" s="31"/>
      <c r="USB743" s="31"/>
      <c r="USC743" s="31"/>
      <c r="USD743" s="31"/>
      <c r="USE743" s="31"/>
      <c r="USF743" s="31"/>
      <c r="USG743" s="31"/>
      <c r="USH743" s="31"/>
      <c r="USI743" s="31"/>
      <c r="USJ743" s="31"/>
      <c r="USK743" s="31"/>
      <c r="USL743" s="31"/>
      <c r="USM743" s="31"/>
      <c r="USN743" s="31"/>
      <c r="USO743" s="31"/>
      <c r="USP743" s="31"/>
      <c r="USQ743" s="31"/>
      <c r="USR743" s="31"/>
      <c r="USS743" s="31"/>
      <c r="UST743" s="31"/>
      <c r="USU743" s="31"/>
      <c r="USV743" s="31"/>
      <c r="USW743" s="31"/>
      <c r="USX743" s="31"/>
      <c r="USY743" s="31"/>
      <c r="USZ743" s="31"/>
      <c r="UTA743" s="31"/>
      <c r="UTB743" s="31"/>
      <c r="UTC743" s="31"/>
      <c r="UTD743" s="31"/>
      <c r="UTE743" s="31"/>
      <c r="UTF743" s="31"/>
      <c r="UTG743" s="31"/>
      <c r="UTH743" s="31"/>
      <c r="UTI743" s="31"/>
      <c r="UTJ743" s="31"/>
      <c r="UTK743" s="31"/>
      <c r="UTL743" s="31"/>
      <c r="UTM743" s="31"/>
      <c r="UTN743" s="31"/>
      <c r="UTO743" s="31"/>
      <c r="UTP743" s="31"/>
      <c r="UTQ743" s="31"/>
      <c r="UTR743" s="31"/>
      <c r="UTS743" s="31"/>
      <c r="UTT743" s="31"/>
      <c r="UTU743" s="31"/>
      <c r="UTV743" s="31"/>
      <c r="UTW743" s="31"/>
      <c r="UTX743" s="31"/>
      <c r="UTY743" s="31"/>
      <c r="UTZ743" s="31"/>
      <c r="UUA743" s="31"/>
      <c r="UUB743" s="31"/>
      <c r="UUC743" s="31"/>
      <c r="UUD743" s="31"/>
      <c r="UUE743" s="31"/>
      <c r="UUF743" s="31"/>
      <c r="UUG743" s="31"/>
      <c r="UUH743" s="31"/>
      <c r="UUI743" s="31"/>
      <c r="UUJ743" s="31"/>
      <c r="UUK743" s="31"/>
      <c r="UUL743" s="31"/>
      <c r="UUM743" s="31"/>
      <c r="UUN743" s="31"/>
      <c r="UUO743" s="31"/>
      <c r="UUP743" s="31"/>
      <c r="UUQ743" s="31"/>
      <c r="UUR743" s="31"/>
      <c r="UUS743" s="31"/>
      <c r="UUT743" s="31"/>
      <c r="UUU743" s="31"/>
      <c r="UUV743" s="31"/>
      <c r="UUW743" s="31"/>
      <c r="UUX743" s="31"/>
      <c r="UUY743" s="31"/>
      <c r="UUZ743" s="31"/>
      <c r="UVA743" s="31"/>
      <c r="UVB743" s="31"/>
      <c r="UVC743" s="31"/>
      <c r="UVD743" s="31"/>
      <c r="UVE743" s="31"/>
      <c r="UVF743" s="31"/>
      <c r="UVG743" s="31"/>
      <c r="UVH743" s="31"/>
      <c r="UVI743" s="31"/>
      <c r="UVJ743" s="31"/>
      <c r="UVK743" s="31"/>
      <c r="UVL743" s="31"/>
      <c r="UVM743" s="31"/>
      <c r="UVN743" s="31"/>
      <c r="UVO743" s="31"/>
      <c r="UVP743" s="31"/>
      <c r="UVQ743" s="31"/>
      <c r="UVR743" s="31"/>
      <c r="UVS743" s="31"/>
      <c r="UVT743" s="31"/>
      <c r="UVU743" s="31"/>
      <c r="UVV743" s="31"/>
      <c r="UVW743" s="31"/>
      <c r="UVX743" s="31"/>
      <c r="UVY743" s="31"/>
      <c r="UVZ743" s="31"/>
      <c r="UWA743" s="31"/>
      <c r="UWB743" s="31"/>
      <c r="UWC743" s="31"/>
      <c r="UWD743" s="31"/>
      <c r="UWE743" s="31"/>
      <c r="UWF743" s="31"/>
      <c r="UWG743" s="31"/>
      <c r="UWH743" s="31"/>
      <c r="UWI743" s="31"/>
      <c r="UWJ743" s="31"/>
      <c r="UWK743" s="31"/>
      <c r="UWL743" s="31"/>
      <c r="UWM743" s="31"/>
      <c r="UWN743" s="31"/>
      <c r="UWO743" s="31"/>
      <c r="UWP743" s="31"/>
      <c r="UWQ743" s="31"/>
      <c r="UWR743" s="31"/>
      <c r="UWS743" s="31"/>
      <c r="UWT743" s="31"/>
      <c r="UWU743" s="31"/>
      <c r="UWV743" s="31"/>
      <c r="UWW743" s="31"/>
      <c r="UWX743" s="31"/>
      <c r="UWY743" s="31"/>
      <c r="UWZ743" s="31"/>
      <c r="UXA743" s="31"/>
      <c r="UXB743" s="31"/>
      <c r="UXC743" s="31"/>
      <c r="UXD743" s="31"/>
      <c r="UXE743" s="31"/>
      <c r="UXF743" s="31"/>
      <c r="UXG743" s="31"/>
      <c r="UXH743" s="31"/>
      <c r="UXI743" s="31"/>
      <c r="UXJ743" s="31"/>
      <c r="UXK743" s="31"/>
      <c r="UXL743" s="31"/>
      <c r="UXM743" s="31"/>
      <c r="UXN743" s="31"/>
      <c r="UXO743" s="31"/>
      <c r="UXP743" s="31"/>
      <c r="UXQ743" s="31"/>
      <c r="UXR743" s="31"/>
      <c r="UXS743" s="31"/>
      <c r="UXT743" s="31"/>
      <c r="UXU743" s="31"/>
      <c r="UXV743" s="31"/>
      <c r="UXW743" s="31"/>
      <c r="UXX743" s="31"/>
      <c r="UXY743" s="31"/>
      <c r="UXZ743" s="31"/>
      <c r="UYA743" s="31"/>
      <c r="UYB743" s="31"/>
      <c r="UYC743" s="31"/>
      <c r="UYD743" s="31"/>
      <c r="UYE743" s="31"/>
      <c r="UYF743" s="31"/>
      <c r="UYG743" s="31"/>
      <c r="UYH743" s="31"/>
      <c r="UYI743" s="31"/>
      <c r="UYJ743" s="31"/>
      <c r="UYK743" s="31"/>
      <c r="UYL743" s="31"/>
      <c r="UYM743" s="31"/>
      <c r="UYN743" s="31"/>
      <c r="UYO743" s="31"/>
      <c r="UYP743" s="31"/>
      <c r="UYQ743" s="31"/>
      <c r="UYR743" s="31"/>
      <c r="UYS743" s="31"/>
      <c r="UYT743" s="31"/>
      <c r="UYU743" s="31"/>
      <c r="UYV743" s="31"/>
      <c r="UYW743" s="31"/>
      <c r="UYX743" s="31"/>
      <c r="UYY743" s="31"/>
      <c r="UYZ743" s="31"/>
      <c r="UZA743" s="31"/>
      <c r="UZB743" s="31"/>
      <c r="UZC743" s="31"/>
      <c r="UZD743" s="31"/>
      <c r="UZE743" s="31"/>
      <c r="UZF743" s="31"/>
      <c r="UZG743" s="31"/>
      <c r="UZH743" s="31"/>
      <c r="UZI743" s="31"/>
      <c r="UZJ743" s="31"/>
      <c r="UZK743" s="31"/>
      <c r="UZL743" s="31"/>
      <c r="UZM743" s="31"/>
      <c r="UZN743" s="31"/>
      <c r="UZO743" s="31"/>
      <c r="UZP743" s="31"/>
      <c r="UZQ743" s="31"/>
      <c r="UZR743" s="31"/>
      <c r="UZS743" s="31"/>
      <c r="UZT743" s="31"/>
      <c r="UZU743" s="31"/>
      <c r="UZV743" s="31"/>
      <c r="UZW743" s="31"/>
      <c r="UZX743" s="31"/>
      <c r="UZY743" s="31"/>
      <c r="UZZ743" s="31"/>
      <c r="VAA743" s="31"/>
      <c r="VAB743" s="31"/>
      <c r="VAC743" s="31"/>
      <c r="VAD743" s="31"/>
      <c r="VAE743" s="31"/>
      <c r="VAF743" s="31"/>
      <c r="VAG743" s="31"/>
      <c r="VAH743" s="31"/>
      <c r="VAI743" s="31"/>
      <c r="VAJ743" s="31"/>
      <c r="VAK743" s="31"/>
      <c r="VAL743" s="31"/>
      <c r="VAM743" s="31"/>
      <c r="VAN743" s="31"/>
      <c r="VAO743" s="31"/>
      <c r="VAP743" s="31"/>
      <c r="VAQ743" s="31"/>
      <c r="VAR743" s="31"/>
      <c r="VAS743" s="31"/>
      <c r="VAT743" s="31"/>
      <c r="VAU743" s="31"/>
      <c r="VAV743" s="31"/>
      <c r="VAW743" s="31"/>
      <c r="VAX743" s="31"/>
      <c r="VAY743" s="31"/>
      <c r="VAZ743" s="31"/>
      <c r="VBA743" s="31"/>
      <c r="VBB743" s="31"/>
      <c r="VBC743" s="31"/>
      <c r="VBD743" s="31"/>
      <c r="VBE743" s="31"/>
      <c r="VBF743" s="31"/>
      <c r="VBG743" s="31"/>
      <c r="VBH743" s="31"/>
      <c r="VBI743" s="31"/>
      <c r="VBJ743" s="31"/>
      <c r="VBK743" s="31"/>
      <c r="VBL743" s="31"/>
      <c r="VBM743" s="31"/>
      <c r="VBN743" s="31"/>
      <c r="VBO743" s="31"/>
      <c r="VBP743" s="31"/>
      <c r="VBQ743" s="31"/>
      <c r="VBR743" s="31"/>
      <c r="VBS743" s="31"/>
      <c r="VBT743" s="31"/>
      <c r="VBU743" s="31"/>
      <c r="VBV743" s="31"/>
      <c r="VBW743" s="31"/>
      <c r="VBX743" s="31"/>
      <c r="VBY743" s="31"/>
      <c r="VBZ743" s="31"/>
      <c r="VCA743" s="31"/>
      <c r="VCB743" s="31"/>
      <c r="VCC743" s="31"/>
      <c r="VCD743" s="31"/>
      <c r="VCE743" s="31"/>
      <c r="VCF743" s="31"/>
      <c r="VCG743" s="31"/>
      <c r="VCH743" s="31"/>
      <c r="VCI743" s="31"/>
      <c r="VCJ743" s="31"/>
      <c r="VCK743" s="31"/>
      <c r="VCL743" s="31"/>
      <c r="VCM743" s="31"/>
      <c r="VCN743" s="31"/>
      <c r="VCO743" s="31"/>
      <c r="VCP743" s="31"/>
      <c r="VCQ743" s="31"/>
      <c r="VCR743" s="31"/>
      <c r="VCS743" s="31"/>
      <c r="VCT743" s="31"/>
      <c r="VCU743" s="31"/>
      <c r="VCV743" s="31"/>
      <c r="VCW743" s="31"/>
      <c r="VCX743" s="31"/>
      <c r="VCY743" s="31"/>
      <c r="VCZ743" s="31"/>
      <c r="VDA743" s="31"/>
      <c r="VDB743" s="31"/>
      <c r="VDC743" s="31"/>
      <c r="VDD743" s="31"/>
      <c r="VDE743" s="31"/>
      <c r="VDF743" s="31"/>
      <c r="VDG743" s="31"/>
      <c r="VDH743" s="31"/>
      <c r="VDI743" s="31"/>
      <c r="VDJ743" s="31"/>
      <c r="VDK743" s="31"/>
      <c r="VDL743" s="31"/>
      <c r="VDM743" s="31"/>
      <c r="VDN743" s="31"/>
      <c r="VDO743" s="31"/>
      <c r="VDP743" s="31"/>
      <c r="VDQ743" s="31"/>
      <c r="VDR743" s="31"/>
      <c r="VDS743" s="31"/>
      <c r="VDT743" s="31"/>
      <c r="VDU743" s="31"/>
      <c r="VDV743" s="31"/>
      <c r="VDW743" s="31"/>
      <c r="VDX743" s="31"/>
      <c r="VDY743" s="31"/>
      <c r="VDZ743" s="31"/>
      <c r="VEA743" s="31"/>
      <c r="VEB743" s="31"/>
      <c r="VEC743" s="31"/>
      <c r="VED743" s="31"/>
      <c r="VEE743" s="31"/>
      <c r="VEF743" s="31"/>
      <c r="VEG743" s="31"/>
      <c r="VEH743" s="31"/>
      <c r="VEI743" s="31"/>
      <c r="VEJ743" s="31"/>
      <c r="VEK743" s="31"/>
      <c r="VEL743" s="31"/>
      <c r="VEM743" s="31"/>
      <c r="VEN743" s="31"/>
      <c r="VEO743" s="31"/>
      <c r="VEP743" s="31"/>
      <c r="VEQ743" s="31"/>
      <c r="VER743" s="31"/>
      <c r="VES743" s="31"/>
      <c r="VET743" s="31"/>
      <c r="VEU743" s="31"/>
      <c r="VEV743" s="31"/>
      <c r="VEW743" s="31"/>
      <c r="VEX743" s="31"/>
      <c r="VEY743" s="31"/>
      <c r="VEZ743" s="31"/>
      <c r="VFA743" s="31"/>
      <c r="VFB743" s="31"/>
      <c r="VFC743" s="31"/>
      <c r="VFD743" s="31"/>
      <c r="VFE743" s="31"/>
      <c r="VFF743" s="31"/>
      <c r="VFG743" s="31"/>
      <c r="VFH743" s="31"/>
      <c r="VFI743" s="31"/>
      <c r="VFJ743" s="31"/>
      <c r="VFK743" s="31"/>
      <c r="VFL743" s="31"/>
      <c r="VFM743" s="31"/>
      <c r="VFN743" s="31"/>
      <c r="VFO743" s="31"/>
      <c r="VFP743" s="31"/>
      <c r="VFQ743" s="31"/>
      <c r="VFR743" s="31"/>
      <c r="VFS743" s="31"/>
      <c r="VFT743" s="31"/>
      <c r="VFU743" s="31"/>
      <c r="VFV743" s="31"/>
      <c r="VFW743" s="31"/>
      <c r="VFX743" s="31"/>
      <c r="VFY743" s="31"/>
      <c r="VFZ743" s="31"/>
      <c r="VGA743" s="31"/>
      <c r="VGB743" s="31"/>
      <c r="VGC743" s="31"/>
      <c r="VGD743" s="31"/>
      <c r="VGE743" s="31"/>
      <c r="VGF743" s="31"/>
      <c r="VGG743" s="31"/>
      <c r="VGH743" s="31"/>
      <c r="VGI743" s="31"/>
      <c r="VGJ743" s="31"/>
      <c r="VGK743" s="31"/>
      <c r="VGL743" s="31"/>
      <c r="VGM743" s="31"/>
      <c r="VGN743" s="31"/>
      <c r="VGO743" s="31"/>
      <c r="VGP743" s="31"/>
      <c r="VGQ743" s="31"/>
      <c r="VGR743" s="31"/>
      <c r="VGS743" s="31"/>
      <c r="VGT743" s="31"/>
      <c r="VGU743" s="31"/>
      <c r="VGV743" s="31"/>
      <c r="VGW743" s="31"/>
      <c r="VGX743" s="31"/>
      <c r="VGY743" s="31"/>
      <c r="VGZ743" s="31"/>
      <c r="VHA743" s="31"/>
      <c r="VHB743" s="31"/>
      <c r="VHC743" s="31"/>
      <c r="VHD743" s="31"/>
      <c r="VHE743" s="31"/>
      <c r="VHF743" s="31"/>
      <c r="VHG743" s="31"/>
      <c r="VHH743" s="31"/>
      <c r="VHI743" s="31"/>
      <c r="VHJ743" s="31"/>
      <c r="VHK743" s="31"/>
      <c r="VHL743" s="31"/>
      <c r="VHM743" s="31"/>
      <c r="VHN743" s="31"/>
      <c r="VHO743" s="31"/>
      <c r="VHP743" s="31"/>
      <c r="VHQ743" s="31"/>
      <c r="VHR743" s="31"/>
      <c r="VHS743" s="31"/>
      <c r="VHT743" s="31"/>
      <c r="VHU743" s="31"/>
      <c r="VHV743" s="31"/>
      <c r="VHW743" s="31"/>
      <c r="VHX743" s="31"/>
      <c r="VHY743" s="31"/>
      <c r="VHZ743" s="31"/>
      <c r="VIA743" s="31"/>
      <c r="VIB743" s="31"/>
      <c r="VIC743" s="31"/>
      <c r="VID743" s="31"/>
      <c r="VIE743" s="31"/>
      <c r="VIF743" s="31"/>
      <c r="VIG743" s="31"/>
      <c r="VIH743" s="31"/>
      <c r="VII743" s="31"/>
      <c r="VIJ743" s="31"/>
      <c r="VIK743" s="31"/>
      <c r="VIL743" s="31"/>
      <c r="VIM743" s="31"/>
      <c r="VIN743" s="31"/>
      <c r="VIO743" s="31"/>
      <c r="VIP743" s="31"/>
      <c r="VIQ743" s="31"/>
      <c r="VIR743" s="31"/>
      <c r="VIS743" s="31"/>
      <c r="VIT743" s="31"/>
      <c r="VIU743" s="31"/>
      <c r="VIV743" s="31"/>
      <c r="VIW743" s="31"/>
      <c r="VIX743" s="31"/>
      <c r="VIY743" s="31"/>
      <c r="VIZ743" s="31"/>
      <c r="VJA743" s="31"/>
      <c r="VJB743" s="31"/>
      <c r="VJC743" s="31"/>
      <c r="VJD743" s="31"/>
      <c r="VJE743" s="31"/>
      <c r="VJF743" s="31"/>
      <c r="VJG743" s="31"/>
      <c r="VJH743" s="31"/>
      <c r="VJI743" s="31"/>
      <c r="VJJ743" s="31"/>
      <c r="VJK743" s="31"/>
      <c r="VJL743" s="31"/>
      <c r="VJM743" s="31"/>
      <c r="VJN743" s="31"/>
      <c r="VJO743" s="31"/>
      <c r="VJP743" s="31"/>
      <c r="VJQ743" s="31"/>
      <c r="VJR743" s="31"/>
      <c r="VJS743" s="31"/>
      <c r="VJT743" s="31"/>
      <c r="VJU743" s="31"/>
      <c r="VJV743" s="31"/>
      <c r="VJW743" s="31"/>
      <c r="VJX743" s="31"/>
      <c r="VJY743" s="31"/>
      <c r="VJZ743" s="31"/>
      <c r="VKA743" s="31"/>
      <c r="VKB743" s="31"/>
      <c r="VKC743" s="31"/>
      <c r="VKD743" s="31"/>
      <c r="VKE743" s="31"/>
      <c r="VKF743" s="31"/>
      <c r="VKG743" s="31"/>
      <c r="VKH743" s="31"/>
      <c r="VKI743" s="31"/>
      <c r="VKJ743" s="31"/>
      <c r="VKK743" s="31"/>
      <c r="VKL743" s="31"/>
      <c r="VKM743" s="31"/>
      <c r="VKN743" s="31"/>
      <c r="VKO743" s="31"/>
      <c r="VKP743" s="31"/>
      <c r="VKQ743" s="31"/>
      <c r="VKR743" s="31"/>
      <c r="VKS743" s="31"/>
      <c r="VKT743" s="31"/>
      <c r="VKU743" s="31"/>
      <c r="VKV743" s="31"/>
      <c r="VKW743" s="31"/>
      <c r="VKX743" s="31"/>
      <c r="VKY743" s="31"/>
      <c r="VKZ743" s="31"/>
      <c r="VLA743" s="31"/>
      <c r="VLB743" s="31"/>
      <c r="VLC743" s="31"/>
      <c r="VLD743" s="31"/>
      <c r="VLE743" s="31"/>
      <c r="VLF743" s="31"/>
      <c r="VLG743" s="31"/>
      <c r="VLH743" s="31"/>
      <c r="VLI743" s="31"/>
      <c r="VLJ743" s="31"/>
      <c r="VLK743" s="31"/>
      <c r="VLL743" s="31"/>
      <c r="VLM743" s="31"/>
      <c r="VLN743" s="31"/>
      <c r="VLO743" s="31"/>
      <c r="VLP743" s="31"/>
      <c r="VLQ743" s="31"/>
      <c r="VLR743" s="31"/>
      <c r="VLS743" s="31"/>
      <c r="VLT743" s="31"/>
      <c r="VLU743" s="31"/>
      <c r="VLV743" s="31"/>
      <c r="VLW743" s="31"/>
      <c r="VLX743" s="31"/>
      <c r="VLY743" s="31"/>
      <c r="VLZ743" s="31"/>
      <c r="VMA743" s="31"/>
      <c r="VMB743" s="31"/>
      <c r="VMC743" s="31"/>
      <c r="VMD743" s="31"/>
      <c r="VME743" s="31"/>
      <c r="VMF743" s="31"/>
      <c r="VMG743" s="31"/>
      <c r="VMH743" s="31"/>
      <c r="VMI743" s="31"/>
      <c r="VMJ743" s="31"/>
      <c r="VMK743" s="31"/>
      <c r="VML743" s="31"/>
      <c r="VMM743" s="31"/>
      <c r="VMN743" s="31"/>
      <c r="VMO743" s="31"/>
      <c r="VMP743" s="31"/>
      <c r="VMQ743" s="31"/>
      <c r="VMR743" s="31"/>
      <c r="VMS743" s="31"/>
      <c r="VMT743" s="31"/>
      <c r="VMU743" s="31"/>
      <c r="VMV743" s="31"/>
      <c r="VMW743" s="31"/>
      <c r="VMX743" s="31"/>
      <c r="VMY743" s="31"/>
      <c r="VMZ743" s="31"/>
      <c r="VNA743" s="31"/>
      <c r="VNB743" s="31"/>
      <c r="VNC743" s="31"/>
      <c r="VND743" s="31"/>
      <c r="VNE743" s="31"/>
      <c r="VNF743" s="31"/>
      <c r="VNG743" s="31"/>
      <c r="VNH743" s="31"/>
      <c r="VNI743" s="31"/>
      <c r="VNJ743" s="31"/>
      <c r="VNK743" s="31"/>
      <c r="VNL743" s="31"/>
      <c r="VNM743" s="31"/>
      <c r="VNN743" s="31"/>
      <c r="VNO743" s="31"/>
      <c r="VNP743" s="31"/>
      <c r="VNQ743" s="31"/>
      <c r="VNR743" s="31"/>
      <c r="VNS743" s="31"/>
      <c r="VNT743" s="31"/>
      <c r="VNU743" s="31"/>
      <c r="VNV743" s="31"/>
      <c r="VNW743" s="31"/>
      <c r="VNX743" s="31"/>
      <c r="VNY743" s="31"/>
      <c r="VNZ743" s="31"/>
      <c r="VOA743" s="31"/>
      <c r="VOB743" s="31"/>
      <c r="VOC743" s="31"/>
      <c r="VOD743" s="31"/>
      <c r="VOE743" s="31"/>
      <c r="VOF743" s="31"/>
      <c r="VOG743" s="31"/>
      <c r="VOH743" s="31"/>
      <c r="VOI743" s="31"/>
      <c r="VOJ743" s="31"/>
      <c r="VOK743" s="31"/>
      <c r="VOL743" s="31"/>
      <c r="VOM743" s="31"/>
      <c r="VON743" s="31"/>
      <c r="VOO743" s="31"/>
      <c r="VOP743" s="31"/>
      <c r="VOQ743" s="31"/>
      <c r="VOR743" s="31"/>
      <c r="VOS743" s="31"/>
      <c r="VOT743" s="31"/>
      <c r="VOU743" s="31"/>
      <c r="VOV743" s="31"/>
      <c r="VOW743" s="31"/>
      <c r="VOX743" s="31"/>
      <c r="VOY743" s="31"/>
      <c r="VOZ743" s="31"/>
      <c r="VPA743" s="31"/>
      <c r="VPB743" s="31"/>
      <c r="VPC743" s="31"/>
      <c r="VPD743" s="31"/>
      <c r="VPE743" s="31"/>
      <c r="VPF743" s="31"/>
      <c r="VPG743" s="31"/>
      <c r="VPH743" s="31"/>
      <c r="VPI743" s="31"/>
      <c r="VPJ743" s="31"/>
      <c r="VPK743" s="31"/>
      <c r="VPL743" s="31"/>
      <c r="VPM743" s="31"/>
      <c r="VPN743" s="31"/>
      <c r="VPO743" s="31"/>
      <c r="VPP743" s="31"/>
      <c r="VPQ743" s="31"/>
      <c r="VPR743" s="31"/>
      <c r="VPS743" s="31"/>
      <c r="VPT743" s="31"/>
      <c r="VPU743" s="31"/>
      <c r="VPV743" s="31"/>
      <c r="VPW743" s="31"/>
      <c r="VPX743" s="31"/>
      <c r="VPY743" s="31"/>
      <c r="VPZ743" s="31"/>
      <c r="VQA743" s="31"/>
      <c r="VQB743" s="31"/>
      <c r="VQC743" s="31"/>
      <c r="VQD743" s="31"/>
      <c r="VQE743" s="31"/>
      <c r="VQF743" s="31"/>
      <c r="VQG743" s="31"/>
      <c r="VQH743" s="31"/>
      <c r="VQI743" s="31"/>
      <c r="VQJ743" s="31"/>
      <c r="VQK743" s="31"/>
      <c r="VQL743" s="31"/>
      <c r="VQM743" s="31"/>
      <c r="VQN743" s="31"/>
      <c r="VQO743" s="31"/>
      <c r="VQP743" s="31"/>
      <c r="VQQ743" s="31"/>
      <c r="VQR743" s="31"/>
      <c r="VQS743" s="31"/>
      <c r="VQT743" s="31"/>
      <c r="VQU743" s="31"/>
      <c r="VQV743" s="31"/>
      <c r="VQW743" s="31"/>
      <c r="VQX743" s="31"/>
      <c r="VQY743" s="31"/>
      <c r="VQZ743" s="31"/>
      <c r="VRA743" s="31"/>
      <c r="VRB743" s="31"/>
      <c r="VRC743" s="31"/>
      <c r="VRD743" s="31"/>
      <c r="VRE743" s="31"/>
      <c r="VRF743" s="31"/>
      <c r="VRG743" s="31"/>
      <c r="VRH743" s="31"/>
      <c r="VRI743" s="31"/>
      <c r="VRJ743" s="31"/>
      <c r="VRK743" s="31"/>
      <c r="VRL743" s="31"/>
      <c r="VRM743" s="31"/>
      <c r="VRN743" s="31"/>
      <c r="VRO743" s="31"/>
      <c r="VRP743" s="31"/>
      <c r="VRQ743" s="31"/>
      <c r="VRR743" s="31"/>
      <c r="VRS743" s="31"/>
      <c r="VRT743" s="31"/>
      <c r="VRU743" s="31"/>
      <c r="VRV743" s="31"/>
      <c r="VRW743" s="31"/>
      <c r="VRX743" s="31"/>
      <c r="VRY743" s="31"/>
      <c r="VRZ743" s="31"/>
      <c r="VSA743" s="31"/>
      <c r="VSB743" s="31"/>
      <c r="VSC743" s="31"/>
      <c r="VSD743" s="31"/>
      <c r="VSE743" s="31"/>
      <c r="VSF743" s="31"/>
      <c r="VSG743" s="31"/>
      <c r="VSH743" s="31"/>
      <c r="VSI743" s="31"/>
      <c r="VSJ743" s="31"/>
      <c r="VSK743" s="31"/>
      <c r="VSL743" s="31"/>
      <c r="VSM743" s="31"/>
      <c r="VSN743" s="31"/>
      <c r="VSO743" s="31"/>
      <c r="VSP743" s="31"/>
      <c r="VSQ743" s="31"/>
      <c r="VSR743" s="31"/>
      <c r="VSS743" s="31"/>
      <c r="VST743" s="31"/>
      <c r="VSU743" s="31"/>
      <c r="VSV743" s="31"/>
      <c r="VSW743" s="31"/>
      <c r="VSX743" s="31"/>
      <c r="VSY743" s="31"/>
      <c r="VSZ743" s="31"/>
      <c r="VTA743" s="31"/>
      <c r="VTB743" s="31"/>
      <c r="VTC743" s="31"/>
      <c r="VTD743" s="31"/>
      <c r="VTE743" s="31"/>
      <c r="VTF743" s="31"/>
      <c r="VTG743" s="31"/>
      <c r="VTH743" s="31"/>
      <c r="VTI743" s="31"/>
      <c r="VTJ743" s="31"/>
      <c r="VTK743" s="31"/>
      <c r="VTL743" s="31"/>
      <c r="VTM743" s="31"/>
      <c r="VTN743" s="31"/>
      <c r="VTO743" s="31"/>
      <c r="VTP743" s="31"/>
      <c r="VTQ743" s="31"/>
      <c r="VTR743" s="31"/>
      <c r="VTS743" s="31"/>
      <c r="VTT743" s="31"/>
      <c r="VTU743" s="31"/>
      <c r="VTV743" s="31"/>
      <c r="VTW743" s="31"/>
      <c r="VTX743" s="31"/>
      <c r="VTY743" s="31"/>
      <c r="VTZ743" s="31"/>
      <c r="VUA743" s="31"/>
      <c r="VUB743" s="31"/>
      <c r="VUC743" s="31"/>
      <c r="VUD743" s="31"/>
      <c r="VUE743" s="31"/>
      <c r="VUF743" s="31"/>
      <c r="VUG743" s="31"/>
      <c r="VUH743" s="31"/>
      <c r="VUI743" s="31"/>
      <c r="VUJ743" s="31"/>
      <c r="VUK743" s="31"/>
      <c r="VUL743" s="31"/>
      <c r="VUM743" s="31"/>
      <c r="VUN743" s="31"/>
      <c r="VUO743" s="31"/>
      <c r="VUP743" s="31"/>
      <c r="VUQ743" s="31"/>
      <c r="VUR743" s="31"/>
      <c r="VUS743" s="31"/>
      <c r="VUT743" s="31"/>
      <c r="VUU743" s="31"/>
      <c r="VUV743" s="31"/>
      <c r="VUW743" s="31"/>
      <c r="VUX743" s="31"/>
      <c r="VUY743" s="31"/>
      <c r="VUZ743" s="31"/>
      <c r="VVA743" s="31"/>
      <c r="VVB743" s="31"/>
      <c r="VVC743" s="31"/>
      <c r="VVD743" s="31"/>
      <c r="VVE743" s="31"/>
      <c r="VVF743" s="31"/>
      <c r="VVG743" s="31"/>
      <c r="VVH743" s="31"/>
      <c r="VVI743" s="31"/>
      <c r="VVJ743" s="31"/>
      <c r="VVK743" s="31"/>
      <c r="VVL743" s="31"/>
      <c r="VVM743" s="31"/>
      <c r="VVN743" s="31"/>
      <c r="VVO743" s="31"/>
      <c r="VVP743" s="31"/>
      <c r="VVQ743" s="31"/>
      <c r="VVR743" s="31"/>
      <c r="VVS743" s="31"/>
      <c r="VVT743" s="31"/>
      <c r="VVU743" s="31"/>
      <c r="VVV743" s="31"/>
      <c r="VVW743" s="31"/>
      <c r="VVX743" s="31"/>
      <c r="VVY743" s="31"/>
      <c r="VVZ743" s="31"/>
      <c r="VWA743" s="31"/>
      <c r="VWB743" s="31"/>
      <c r="VWC743" s="31"/>
      <c r="VWD743" s="31"/>
      <c r="VWE743" s="31"/>
      <c r="VWF743" s="31"/>
      <c r="VWG743" s="31"/>
      <c r="VWH743" s="31"/>
      <c r="VWI743" s="31"/>
      <c r="VWJ743" s="31"/>
      <c r="VWK743" s="31"/>
      <c r="VWL743" s="31"/>
      <c r="VWM743" s="31"/>
      <c r="VWN743" s="31"/>
      <c r="VWO743" s="31"/>
      <c r="VWP743" s="31"/>
      <c r="VWQ743" s="31"/>
      <c r="VWR743" s="31"/>
      <c r="VWS743" s="31"/>
      <c r="VWT743" s="31"/>
      <c r="VWU743" s="31"/>
      <c r="VWV743" s="31"/>
      <c r="VWW743" s="31"/>
      <c r="VWX743" s="31"/>
      <c r="VWY743" s="31"/>
      <c r="VWZ743" s="31"/>
      <c r="VXA743" s="31"/>
      <c r="VXB743" s="31"/>
      <c r="VXC743" s="31"/>
      <c r="VXD743" s="31"/>
      <c r="VXE743" s="31"/>
      <c r="VXF743" s="31"/>
      <c r="VXG743" s="31"/>
      <c r="VXH743" s="31"/>
      <c r="VXI743" s="31"/>
      <c r="VXJ743" s="31"/>
      <c r="VXK743" s="31"/>
      <c r="VXL743" s="31"/>
      <c r="VXM743" s="31"/>
      <c r="VXN743" s="31"/>
      <c r="VXO743" s="31"/>
      <c r="VXP743" s="31"/>
      <c r="VXQ743" s="31"/>
      <c r="VXR743" s="31"/>
      <c r="VXS743" s="31"/>
      <c r="VXT743" s="31"/>
      <c r="VXU743" s="31"/>
      <c r="VXV743" s="31"/>
      <c r="VXW743" s="31"/>
      <c r="VXX743" s="31"/>
      <c r="VXY743" s="31"/>
      <c r="VXZ743" s="31"/>
      <c r="VYA743" s="31"/>
      <c r="VYB743" s="31"/>
      <c r="VYC743" s="31"/>
      <c r="VYD743" s="31"/>
      <c r="VYE743" s="31"/>
      <c r="VYF743" s="31"/>
      <c r="VYG743" s="31"/>
      <c r="VYH743" s="31"/>
      <c r="VYI743" s="31"/>
      <c r="VYJ743" s="31"/>
      <c r="VYK743" s="31"/>
      <c r="VYL743" s="31"/>
      <c r="VYM743" s="31"/>
      <c r="VYN743" s="31"/>
      <c r="VYO743" s="31"/>
      <c r="VYP743" s="31"/>
      <c r="VYQ743" s="31"/>
      <c r="VYR743" s="31"/>
      <c r="VYS743" s="31"/>
      <c r="VYT743" s="31"/>
      <c r="VYU743" s="31"/>
      <c r="VYV743" s="31"/>
      <c r="VYW743" s="31"/>
      <c r="VYX743" s="31"/>
      <c r="VYY743" s="31"/>
      <c r="VYZ743" s="31"/>
      <c r="VZA743" s="31"/>
      <c r="VZB743" s="31"/>
      <c r="VZC743" s="31"/>
      <c r="VZD743" s="31"/>
      <c r="VZE743" s="31"/>
      <c r="VZF743" s="31"/>
      <c r="VZG743" s="31"/>
      <c r="VZH743" s="31"/>
      <c r="VZI743" s="31"/>
      <c r="VZJ743" s="31"/>
      <c r="VZK743" s="31"/>
      <c r="VZL743" s="31"/>
      <c r="VZM743" s="31"/>
      <c r="VZN743" s="31"/>
      <c r="VZO743" s="31"/>
      <c r="VZP743" s="31"/>
      <c r="VZQ743" s="31"/>
      <c r="VZR743" s="31"/>
      <c r="VZS743" s="31"/>
      <c r="VZT743" s="31"/>
      <c r="VZU743" s="31"/>
      <c r="VZV743" s="31"/>
      <c r="VZW743" s="31"/>
      <c r="VZX743" s="31"/>
      <c r="VZY743" s="31"/>
      <c r="VZZ743" s="31"/>
      <c r="WAA743" s="31"/>
      <c r="WAB743" s="31"/>
      <c r="WAC743" s="31"/>
      <c r="WAD743" s="31"/>
      <c r="WAE743" s="31"/>
      <c r="WAF743" s="31"/>
      <c r="WAG743" s="31"/>
      <c r="WAH743" s="31"/>
      <c r="WAI743" s="31"/>
      <c r="WAJ743" s="31"/>
      <c r="WAK743" s="31"/>
      <c r="WAL743" s="31"/>
      <c r="WAM743" s="31"/>
      <c r="WAN743" s="31"/>
      <c r="WAO743" s="31"/>
      <c r="WAP743" s="31"/>
      <c r="WAQ743" s="31"/>
      <c r="WAR743" s="31"/>
      <c r="WAS743" s="31"/>
      <c r="WAT743" s="31"/>
      <c r="WAU743" s="31"/>
      <c r="WAV743" s="31"/>
      <c r="WAW743" s="31"/>
      <c r="WAX743" s="31"/>
      <c r="WAY743" s="31"/>
      <c r="WAZ743" s="31"/>
      <c r="WBA743" s="31"/>
      <c r="WBB743" s="31"/>
      <c r="WBC743" s="31"/>
      <c r="WBD743" s="31"/>
      <c r="WBE743" s="31"/>
      <c r="WBF743" s="31"/>
      <c r="WBG743" s="31"/>
      <c r="WBH743" s="31"/>
      <c r="WBI743" s="31"/>
      <c r="WBJ743" s="31"/>
      <c r="WBK743" s="31"/>
      <c r="WBL743" s="31"/>
      <c r="WBM743" s="31"/>
      <c r="WBN743" s="31"/>
      <c r="WBO743" s="31"/>
      <c r="WBP743" s="31"/>
      <c r="WBQ743" s="31"/>
      <c r="WBR743" s="31"/>
      <c r="WBS743" s="31"/>
      <c r="WBT743" s="31"/>
      <c r="WBU743" s="31"/>
      <c r="WBV743" s="31"/>
      <c r="WBW743" s="31"/>
      <c r="WBX743" s="31"/>
      <c r="WBY743" s="31"/>
      <c r="WBZ743" s="31"/>
      <c r="WCA743" s="31"/>
      <c r="WCB743" s="31"/>
      <c r="WCC743" s="31"/>
      <c r="WCD743" s="31"/>
      <c r="WCE743" s="31"/>
      <c r="WCF743" s="31"/>
      <c r="WCG743" s="31"/>
      <c r="WCH743" s="31"/>
      <c r="WCI743" s="31"/>
      <c r="WCJ743" s="31"/>
      <c r="WCK743" s="31"/>
      <c r="WCL743" s="31"/>
      <c r="WCM743" s="31"/>
      <c r="WCN743" s="31"/>
      <c r="WCO743" s="31"/>
      <c r="WCP743" s="31"/>
      <c r="WCQ743" s="31"/>
      <c r="WCR743" s="31"/>
      <c r="WCS743" s="31"/>
      <c r="WCT743" s="31"/>
      <c r="WCU743" s="31"/>
      <c r="WCV743" s="31"/>
      <c r="WCW743" s="31"/>
      <c r="WCX743" s="31"/>
      <c r="WCY743" s="31"/>
      <c r="WCZ743" s="31"/>
      <c r="WDA743" s="31"/>
      <c r="WDB743" s="31"/>
      <c r="WDC743" s="31"/>
      <c r="WDD743" s="31"/>
      <c r="WDE743" s="31"/>
      <c r="WDF743" s="31"/>
      <c r="WDG743" s="31"/>
      <c r="WDH743" s="31"/>
      <c r="WDI743" s="31"/>
      <c r="WDJ743" s="31"/>
      <c r="WDK743" s="31"/>
      <c r="WDL743" s="31"/>
      <c r="WDM743" s="31"/>
      <c r="WDN743" s="31"/>
      <c r="WDO743" s="31"/>
      <c r="WDP743" s="31"/>
      <c r="WDQ743" s="31"/>
      <c r="WDR743" s="31"/>
      <c r="WDS743" s="31"/>
      <c r="WDT743" s="31"/>
      <c r="WDU743" s="31"/>
      <c r="WDV743" s="31"/>
      <c r="WDW743" s="31"/>
      <c r="WDX743" s="31"/>
      <c r="WDY743" s="31"/>
      <c r="WDZ743" s="31"/>
      <c r="WEA743" s="31"/>
      <c r="WEB743" s="31"/>
      <c r="WEC743" s="31"/>
      <c r="WED743" s="31"/>
      <c r="WEE743" s="31"/>
      <c r="WEF743" s="31"/>
      <c r="WEG743" s="31"/>
      <c r="WEH743" s="31"/>
      <c r="WEI743" s="31"/>
      <c r="WEJ743" s="31"/>
      <c r="WEK743" s="31"/>
      <c r="WEL743" s="31"/>
      <c r="WEM743" s="31"/>
      <c r="WEN743" s="31"/>
      <c r="WEO743" s="31"/>
      <c r="WEP743" s="31"/>
      <c r="WEQ743" s="31"/>
      <c r="WER743" s="31"/>
      <c r="WES743" s="31"/>
      <c r="WET743" s="31"/>
      <c r="WEU743" s="31"/>
      <c r="WEV743" s="31"/>
      <c r="WEW743" s="31"/>
      <c r="WEX743" s="31"/>
      <c r="WEY743" s="31"/>
      <c r="WEZ743" s="31"/>
      <c r="WFA743" s="31"/>
      <c r="WFB743" s="31"/>
      <c r="WFC743" s="31"/>
      <c r="WFD743" s="31"/>
      <c r="WFE743" s="31"/>
      <c r="WFF743" s="31"/>
      <c r="WFG743" s="31"/>
      <c r="WFH743" s="31"/>
      <c r="WFI743" s="31"/>
      <c r="WFJ743" s="31"/>
      <c r="WFK743" s="31"/>
      <c r="WFL743" s="31"/>
      <c r="WFM743" s="31"/>
      <c r="WFN743" s="31"/>
      <c r="WFO743" s="31"/>
      <c r="WFP743" s="31"/>
      <c r="WFQ743" s="31"/>
      <c r="WFR743" s="31"/>
      <c r="WFS743" s="31"/>
      <c r="WFT743" s="31"/>
      <c r="WFU743" s="31"/>
      <c r="WFV743" s="31"/>
      <c r="WFW743" s="31"/>
      <c r="WFX743" s="31"/>
      <c r="WFY743" s="31"/>
      <c r="WFZ743" s="31"/>
      <c r="WGA743" s="31"/>
      <c r="WGB743" s="31"/>
      <c r="WGC743" s="31"/>
      <c r="WGD743" s="31"/>
      <c r="WGE743" s="31"/>
      <c r="WGF743" s="31"/>
      <c r="WGG743" s="31"/>
      <c r="WGH743" s="31"/>
      <c r="WGI743" s="31"/>
      <c r="WGJ743" s="31"/>
      <c r="WGK743" s="31"/>
      <c r="WGL743" s="31"/>
      <c r="WGM743" s="31"/>
      <c r="WGN743" s="31"/>
      <c r="WGO743" s="31"/>
      <c r="WGP743" s="31"/>
      <c r="WGQ743" s="31"/>
      <c r="WGR743" s="31"/>
      <c r="WGS743" s="31"/>
      <c r="WGT743" s="31"/>
      <c r="WGU743" s="31"/>
      <c r="WGV743" s="31"/>
      <c r="WGW743" s="31"/>
      <c r="WGX743" s="31"/>
      <c r="WGY743" s="31"/>
      <c r="WGZ743" s="31"/>
      <c r="WHA743" s="31"/>
      <c r="WHB743" s="31"/>
      <c r="WHC743" s="31"/>
      <c r="WHD743" s="31"/>
      <c r="WHE743" s="31"/>
      <c r="WHF743" s="31"/>
      <c r="WHG743" s="31"/>
      <c r="WHH743" s="31"/>
      <c r="WHI743" s="31"/>
      <c r="WHJ743" s="31"/>
      <c r="WHK743" s="31"/>
      <c r="WHL743" s="31"/>
      <c r="WHM743" s="31"/>
      <c r="WHN743" s="31"/>
      <c r="WHO743" s="31"/>
      <c r="WHP743" s="31"/>
      <c r="WHQ743" s="31"/>
      <c r="WHR743" s="31"/>
      <c r="WHS743" s="31"/>
      <c r="WHT743" s="31"/>
      <c r="WHU743" s="31"/>
      <c r="WHV743" s="31"/>
      <c r="WHW743" s="31"/>
      <c r="WHX743" s="31"/>
      <c r="WHY743" s="31"/>
      <c r="WHZ743" s="31"/>
      <c r="WIA743" s="31"/>
      <c r="WIB743" s="31"/>
      <c r="WIC743" s="31"/>
      <c r="WID743" s="31"/>
      <c r="WIE743" s="31"/>
      <c r="WIF743" s="31"/>
      <c r="WIG743" s="31"/>
      <c r="WIH743" s="31"/>
      <c r="WII743" s="31"/>
      <c r="WIJ743" s="31"/>
      <c r="WIK743" s="31"/>
      <c r="WIL743" s="31"/>
      <c r="WIM743" s="31"/>
      <c r="WIN743" s="31"/>
      <c r="WIO743" s="31"/>
      <c r="WIP743" s="31"/>
      <c r="WIQ743" s="31"/>
      <c r="WIR743" s="31"/>
      <c r="WIS743" s="31"/>
      <c r="WIT743" s="31"/>
      <c r="WIU743" s="31"/>
      <c r="WIV743" s="31"/>
      <c r="WIW743" s="31"/>
      <c r="WIX743" s="31"/>
      <c r="WIY743" s="31"/>
      <c r="WIZ743" s="31"/>
      <c r="WJA743" s="31"/>
      <c r="WJB743" s="31"/>
      <c r="WJC743" s="31"/>
      <c r="WJD743" s="31"/>
      <c r="WJE743" s="31"/>
      <c r="WJF743" s="31"/>
      <c r="WJG743" s="31"/>
      <c r="WJH743" s="31"/>
      <c r="WJI743" s="31"/>
      <c r="WJJ743" s="31"/>
      <c r="WJK743" s="31"/>
      <c r="WJL743" s="31"/>
      <c r="WJM743" s="31"/>
      <c r="WJN743" s="31"/>
      <c r="WJO743" s="31"/>
      <c r="WJP743" s="31"/>
      <c r="WJQ743" s="31"/>
      <c r="WJR743" s="31"/>
      <c r="WJS743" s="31"/>
      <c r="WJT743" s="31"/>
      <c r="WJU743" s="31"/>
      <c r="WJV743" s="31"/>
      <c r="WJW743" s="31"/>
      <c r="WJX743" s="31"/>
      <c r="WJY743" s="31"/>
      <c r="WJZ743" s="31"/>
      <c r="WKA743" s="31"/>
      <c r="WKB743" s="31"/>
      <c r="WKC743" s="31"/>
      <c r="WKD743" s="31"/>
      <c r="WKE743" s="31"/>
      <c r="WKF743" s="31"/>
      <c r="WKG743" s="31"/>
      <c r="WKH743" s="31"/>
      <c r="WKI743" s="31"/>
      <c r="WKJ743" s="31"/>
      <c r="WKK743" s="31"/>
      <c r="WKL743" s="31"/>
      <c r="WKM743" s="31"/>
      <c r="WKN743" s="31"/>
      <c r="WKO743" s="31"/>
      <c r="WKP743" s="31"/>
      <c r="WKQ743" s="31"/>
      <c r="WKR743" s="31"/>
      <c r="WKS743" s="31"/>
      <c r="WKT743" s="31"/>
      <c r="WKU743" s="31"/>
      <c r="WKV743" s="31"/>
      <c r="WKW743" s="31"/>
      <c r="WKX743" s="31"/>
      <c r="WKY743" s="31"/>
      <c r="WKZ743" s="31"/>
      <c r="WLA743" s="31"/>
      <c r="WLB743" s="31"/>
      <c r="WLC743" s="31"/>
      <c r="WLD743" s="31"/>
      <c r="WLE743" s="31"/>
      <c r="WLF743" s="31"/>
      <c r="WLG743" s="31"/>
      <c r="WLH743" s="31"/>
      <c r="WLI743" s="31"/>
      <c r="WLJ743" s="31"/>
      <c r="WLK743" s="31"/>
      <c r="WLL743" s="31"/>
      <c r="WLM743" s="31"/>
      <c r="WLN743" s="31"/>
      <c r="WLO743" s="31"/>
      <c r="WLP743" s="31"/>
      <c r="WLQ743" s="31"/>
      <c r="WLR743" s="31"/>
      <c r="WLS743" s="31"/>
      <c r="WLT743" s="31"/>
      <c r="WLU743" s="31"/>
      <c r="WLV743" s="31"/>
      <c r="WLW743" s="31"/>
      <c r="WLX743" s="31"/>
      <c r="WLY743" s="31"/>
      <c r="WLZ743" s="31"/>
      <c r="WMA743" s="31"/>
      <c r="WMB743" s="31"/>
      <c r="WMC743" s="31"/>
      <c r="WMD743" s="31"/>
      <c r="WME743" s="31"/>
      <c r="WMF743" s="31"/>
      <c r="WMG743" s="31"/>
      <c r="WMH743" s="31"/>
      <c r="WMI743" s="31"/>
      <c r="WMJ743" s="31"/>
      <c r="WMK743" s="31"/>
      <c r="WML743" s="31"/>
      <c r="WMM743" s="31"/>
      <c r="WMN743" s="31"/>
      <c r="WMO743" s="31"/>
      <c r="WMP743" s="31"/>
      <c r="WMQ743" s="31"/>
      <c r="WMR743" s="31"/>
      <c r="WMS743" s="31"/>
      <c r="WMT743" s="31"/>
      <c r="WMU743" s="31"/>
      <c r="WMV743" s="31"/>
      <c r="WMW743" s="31"/>
      <c r="WMX743" s="31"/>
      <c r="WMY743" s="31"/>
      <c r="WMZ743" s="31"/>
      <c r="WNA743" s="31"/>
      <c r="WNB743" s="31"/>
      <c r="WNC743" s="31"/>
      <c r="WND743" s="31"/>
      <c r="WNE743" s="31"/>
      <c r="WNF743" s="31"/>
      <c r="WNG743" s="31"/>
      <c r="WNH743" s="31"/>
      <c r="WNI743" s="31"/>
      <c r="WNJ743" s="31"/>
      <c r="WNK743" s="31"/>
      <c r="WNL743" s="31"/>
      <c r="WNM743" s="31"/>
      <c r="WNN743" s="31"/>
      <c r="WNO743" s="31"/>
      <c r="WNP743" s="31"/>
      <c r="WNQ743" s="31"/>
      <c r="WNR743" s="31"/>
      <c r="WNS743" s="31"/>
      <c r="WNT743" s="31"/>
      <c r="WNU743" s="31"/>
      <c r="WNV743" s="31"/>
      <c r="WNW743" s="31"/>
      <c r="WNX743" s="31"/>
      <c r="WNY743" s="31"/>
      <c r="WNZ743" s="31"/>
      <c r="WOA743" s="31"/>
      <c r="WOB743" s="31"/>
      <c r="WOC743" s="31"/>
      <c r="WOD743" s="31"/>
      <c r="WOE743" s="31"/>
      <c r="WOF743" s="31"/>
      <c r="WOG743" s="31"/>
      <c r="WOH743" s="31"/>
      <c r="WOI743" s="31"/>
      <c r="WOJ743" s="31"/>
      <c r="WOK743" s="31"/>
      <c r="WOL743" s="31"/>
      <c r="WOM743" s="31"/>
      <c r="WON743" s="31"/>
      <c r="WOO743" s="31"/>
      <c r="WOP743" s="31"/>
      <c r="WOQ743" s="31"/>
      <c r="WOR743" s="31"/>
      <c r="WOS743" s="31"/>
      <c r="WOT743" s="31"/>
      <c r="WOU743" s="31"/>
      <c r="WOV743" s="31"/>
      <c r="WOW743" s="31"/>
      <c r="WOX743" s="31"/>
      <c r="WOY743" s="31"/>
      <c r="WOZ743" s="31"/>
      <c r="WPA743" s="31"/>
      <c r="WPB743" s="31"/>
      <c r="WPC743" s="31"/>
      <c r="WPD743" s="31"/>
      <c r="WPE743" s="31"/>
      <c r="WPF743" s="31"/>
      <c r="WPG743" s="31"/>
      <c r="WPH743" s="31"/>
      <c r="WPI743" s="31"/>
      <c r="WPJ743" s="31"/>
      <c r="WPK743" s="31"/>
      <c r="WPL743" s="31"/>
      <c r="WPM743" s="31"/>
      <c r="WPN743" s="31"/>
      <c r="WPO743" s="31"/>
      <c r="WPP743" s="31"/>
      <c r="WPQ743" s="31"/>
      <c r="WPR743" s="31"/>
      <c r="WPS743" s="31"/>
      <c r="WPT743" s="31"/>
      <c r="WPU743" s="31"/>
      <c r="WPV743" s="31"/>
      <c r="WPW743" s="31"/>
      <c r="WPX743" s="31"/>
      <c r="WPY743" s="31"/>
      <c r="WPZ743" s="31"/>
      <c r="WQA743" s="31"/>
      <c r="WQB743" s="31"/>
      <c r="WQC743" s="31"/>
      <c r="WQD743" s="31"/>
      <c r="WQE743" s="31"/>
      <c r="WQF743" s="31"/>
      <c r="WQG743" s="31"/>
      <c r="WQH743" s="31"/>
      <c r="WQI743" s="31"/>
      <c r="WQJ743" s="31"/>
      <c r="WQK743" s="31"/>
      <c r="WQL743" s="31"/>
      <c r="WQM743" s="31"/>
      <c r="WQN743" s="31"/>
      <c r="WQO743" s="31"/>
      <c r="WQP743" s="31"/>
      <c r="WQQ743" s="31"/>
      <c r="WQR743" s="31"/>
      <c r="WQS743" s="31"/>
      <c r="WQT743" s="31"/>
      <c r="WQU743" s="31"/>
      <c r="WQV743" s="31"/>
      <c r="WQW743" s="31"/>
      <c r="WQX743" s="31"/>
      <c r="WQY743" s="31"/>
      <c r="WQZ743" s="31"/>
      <c r="WRA743" s="31"/>
      <c r="WRB743" s="31"/>
      <c r="WRC743" s="31"/>
      <c r="WRD743" s="31"/>
      <c r="WRE743" s="31"/>
      <c r="WRF743" s="31"/>
      <c r="WRG743" s="31"/>
      <c r="WRH743" s="31"/>
      <c r="WRI743" s="31"/>
      <c r="WRJ743" s="31"/>
      <c r="WRK743" s="31"/>
      <c r="WRL743" s="31"/>
      <c r="WRM743" s="31"/>
      <c r="WRN743" s="31"/>
      <c r="WRO743" s="31"/>
      <c r="WRP743" s="31"/>
      <c r="WRQ743" s="31"/>
      <c r="WRR743" s="31"/>
      <c r="WRS743" s="31"/>
      <c r="WRT743" s="31"/>
      <c r="WRU743" s="31"/>
      <c r="WRV743" s="31"/>
      <c r="WRW743" s="31"/>
      <c r="WRX743" s="31"/>
      <c r="WRY743" s="31"/>
      <c r="WRZ743" s="31"/>
      <c r="WSA743" s="31"/>
      <c r="WSB743" s="31"/>
      <c r="WSC743" s="31"/>
      <c r="WSD743" s="31"/>
      <c r="WSE743" s="31"/>
      <c r="WSF743" s="31"/>
      <c r="WSG743" s="31"/>
      <c r="WSH743" s="31"/>
      <c r="WSI743" s="31"/>
      <c r="WSJ743" s="31"/>
      <c r="WSK743" s="31"/>
      <c r="WSL743" s="31"/>
      <c r="WSM743" s="31"/>
      <c r="WSN743" s="31"/>
      <c r="WSO743" s="31"/>
      <c r="WSP743" s="31"/>
      <c r="WSQ743" s="31"/>
      <c r="WSR743" s="31"/>
      <c r="WSS743" s="31"/>
      <c r="WST743" s="31"/>
      <c r="WSU743" s="31"/>
      <c r="WSV743" s="31"/>
      <c r="WSW743" s="31"/>
      <c r="WSX743" s="31"/>
      <c r="WSY743" s="31"/>
      <c r="WSZ743" s="31"/>
      <c r="WTA743" s="31"/>
      <c r="WTB743" s="31"/>
      <c r="WTC743" s="31"/>
      <c r="WTD743" s="31"/>
      <c r="WTE743" s="31"/>
      <c r="WTF743" s="31"/>
      <c r="WTG743" s="31"/>
      <c r="WTH743" s="31"/>
      <c r="WTI743" s="31"/>
      <c r="WTJ743" s="31"/>
      <c r="WTK743" s="31"/>
      <c r="WTL743" s="31"/>
      <c r="WTM743" s="31"/>
      <c r="WTN743" s="31"/>
      <c r="WTO743" s="31"/>
      <c r="WTP743" s="31"/>
      <c r="WTQ743" s="31"/>
      <c r="WTR743" s="31"/>
      <c r="WTS743" s="31"/>
      <c r="WTT743" s="31"/>
      <c r="WTU743" s="31"/>
      <c r="WTV743" s="31"/>
      <c r="WTW743" s="31"/>
      <c r="WTX743" s="31"/>
      <c r="WTY743" s="31"/>
      <c r="WTZ743" s="31"/>
      <c r="WUA743" s="31"/>
      <c r="WUB743" s="31"/>
      <c r="WUC743" s="31"/>
      <c r="WUD743" s="31"/>
      <c r="WUE743" s="31"/>
      <c r="WUF743" s="31"/>
      <c r="WUG743" s="31"/>
      <c r="WUH743" s="31"/>
      <c r="WUI743" s="31"/>
      <c r="WUJ743" s="31"/>
      <c r="WUK743" s="31"/>
      <c r="WUL743" s="31"/>
      <c r="WUM743" s="31"/>
      <c r="WUN743" s="31"/>
      <c r="WUO743" s="31"/>
      <c r="WUP743" s="31"/>
      <c r="WUQ743" s="31"/>
      <c r="WUR743" s="31"/>
      <c r="WUS743" s="31"/>
      <c r="WUT743" s="31"/>
      <c r="WUU743" s="31"/>
      <c r="WUV743" s="31"/>
      <c r="WUW743" s="31"/>
      <c r="WUX743" s="31"/>
      <c r="WUY743" s="31"/>
      <c r="WUZ743" s="31"/>
      <c r="WVA743" s="31"/>
      <c r="WVB743" s="31"/>
      <c r="WVC743" s="31"/>
      <c r="WVD743" s="31"/>
      <c r="WVE743" s="31"/>
      <c r="WVF743" s="31"/>
      <c r="WVG743" s="31"/>
      <c r="WVH743" s="31"/>
      <c r="WVI743" s="31"/>
      <c r="WVJ743" s="31"/>
      <c r="WVK743" s="31"/>
      <c r="WVL743" s="31"/>
      <c r="WVM743" s="31"/>
      <c r="WVN743" s="31"/>
      <c r="WVO743" s="31"/>
      <c r="WVP743" s="31"/>
      <c r="WVQ743" s="31"/>
      <c r="WVR743" s="31"/>
      <c r="WVS743" s="31"/>
    </row>
    <row r="744" spans="1:16139" s="70" customFormat="1" hidden="1">
      <c r="A744" s="168"/>
      <c r="B744" s="169"/>
      <c r="C744" s="170"/>
      <c r="D744" s="174">
        <f t="shared" ref="D744:I744" si="250">D713+D709+D701+D697+D693+D689+D685+D681+D677+D673+D669+D665+D661+D657+D653+D649+D633+D625+D621+D617+D609+D605+D589+D549+D545+D541+D537+D533+D521+D517+D513+D509+D505+D501+D497+D493+D489+D485+D481+D469+D465+D461+D457+D453+D449+D441+D437+D433++D425+D372+D368+D364+D360+D352+D344+D340+D336+D332+D328+D320+D316+D312+D308+D304+D300+D296+D288+D284+D280+D276+D263+D259+D247+D243+D239+D231+D227+D223+D219+D215+D211+D207+D203+D195+D191+D187+D183+D175+D171+D167+D163+D155+D151+D147+D139+D135+D131+D127+D123+D107+D103+D99+D91+D87+D83+D75+D71+D63+D59+D51+D47+D39+D35+D31</f>
        <v>48950.727474199986</v>
      </c>
      <c r="E744" s="174">
        <f t="shared" si="250"/>
        <v>2537.8913980000002</v>
      </c>
      <c r="F744" s="174">
        <f t="shared" si="250"/>
        <v>98.132967999999977</v>
      </c>
      <c r="G744" s="174">
        <f t="shared" si="250"/>
        <v>3513.0320879999999</v>
      </c>
      <c r="H744" s="174">
        <f t="shared" si="250"/>
        <v>42776.411599999999</v>
      </c>
      <c r="I744" s="174">
        <f t="shared" si="250"/>
        <v>25.259420200000001</v>
      </c>
      <c r="J744" s="175"/>
      <c r="K744" s="162">
        <f>I744+H744+G744+F744+E744</f>
        <v>48950.727474199994</v>
      </c>
      <c r="L744" s="40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H744" s="3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31"/>
      <c r="AV744" s="3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31"/>
      <c r="BH744" s="31"/>
      <c r="BI744" s="31"/>
      <c r="BJ744" s="31"/>
      <c r="BK744" s="31"/>
      <c r="BL744" s="31"/>
      <c r="BM744" s="31"/>
      <c r="BN744" s="31"/>
      <c r="BO744" s="31"/>
      <c r="BP744" s="31"/>
      <c r="BQ744" s="31"/>
      <c r="BR744" s="31"/>
      <c r="BS744" s="31"/>
      <c r="BT744" s="31"/>
      <c r="BU744" s="31"/>
      <c r="BV744" s="31"/>
      <c r="BW744" s="31"/>
      <c r="BX744" s="31"/>
      <c r="BY744" s="31"/>
      <c r="BZ744" s="31"/>
      <c r="CA744" s="31"/>
      <c r="CB744" s="31"/>
      <c r="CC744" s="31"/>
      <c r="CD744" s="31"/>
      <c r="CE744" s="31"/>
      <c r="CF744" s="31"/>
      <c r="CG744" s="31"/>
      <c r="CH744" s="31"/>
      <c r="CI744" s="31"/>
      <c r="CJ744" s="31"/>
      <c r="CK744" s="31"/>
      <c r="CL744" s="31"/>
      <c r="CM744" s="31"/>
      <c r="CN744" s="31"/>
      <c r="CO744" s="31"/>
      <c r="CP744" s="31"/>
      <c r="CQ744" s="31"/>
      <c r="CR744" s="31"/>
      <c r="CS744" s="31"/>
      <c r="CT744" s="31"/>
      <c r="CU744" s="31"/>
      <c r="CV744" s="31"/>
      <c r="CW744" s="31"/>
      <c r="CX744" s="31"/>
      <c r="CY744" s="31"/>
      <c r="CZ744" s="31"/>
      <c r="DA744" s="31"/>
      <c r="DB744" s="31"/>
      <c r="DC744" s="31"/>
      <c r="DD744" s="31"/>
      <c r="DE744" s="31"/>
      <c r="DF744" s="31"/>
      <c r="DG744" s="31"/>
      <c r="DH744" s="31"/>
      <c r="DI744" s="31"/>
      <c r="DJ744" s="31"/>
      <c r="DK744" s="31"/>
      <c r="DL744" s="31"/>
      <c r="DM744" s="31"/>
      <c r="DN744" s="31"/>
      <c r="DO744" s="31"/>
      <c r="DP744" s="31"/>
      <c r="DQ744" s="31"/>
      <c r="DR744" s="31"/>
      <c r="DS744" s="31"/>
      <c r="DT744" s="31"/>
      <c r="DU744" s="31"/>
      <c r="DV744" s="31"/>
      <c r="DW744" s="31"/>
      <c r="DX744" s="31"/>
      <c r="DY744" s="31"/>
      <c r="DZ744" s="31"/>
      <c r="EA744" s="31"/>
      <c r="EB744" s="31"/>
      <c r="EC744" s="31"/>
      <c r="ED744" s="31"/>
      <c r="EE744" s="31"/>
      <c r="EF744" s="31"/>
      <c r="EG744" s="31"/>
      <c r="EH744" s="31"/>
      <c r="EI744" s="31"/>
      <c r="EJ744" s="31"/>
      <c r="EK744" s="31"/>
      <c r="EL744" s="31"/>
      <c r="EM744" s="31"/>
      <c r="EN744" s="31"/>
      <c r="EO744" s="31"/>
      <c r="EP744" s="31"/>
      <c r="EQ744" s="31"/>
      <c r="ER744" s="31"/>
      <c r="ES744" s="31"/>
      <c r="ET744" s="31"/>
      <c r="EU744" s="31"/>
      <c r="EV744" s="31"/>
      <c r="EW744" s="31"/>
      <c r="EX744" s="31"/>
      <c r="EY744" s="31"/>
      <c r="EZ744" s="31"/>
      <c r="FA744" s="31"/>
      <c r="FB744" s="31"/>
      <c r="FC744" s="31"/>
      <c r="FD744" s="31"/>
      <c r="FE744" s="31"/>
      <c r="FF744" s="31"/>
      <c r="FG744" s="31"/>
      <c r="FH744" s="31"/>
      <c r="FI744" s="31"/>
      <c r="FJ744" s="31"/>
      <c r="FK744" s="31"/>
      <c r="FL744" s="31"/>
      <c r="FM744" s="31"/>
      <c r="FN744" s="31"/>
      <c r="FO744" s="31"/>
      <c r="FP744" s="31"/>
      <c r="FQ744" s="31"/>
      <c r="FR744" s="31"/>
      <c r="FS744" s="31"/>
      <c r="FT744" s="31"/>
      <c r="FU744" s="31"/>
      <c r="FV744" s="31"/>
      <c r="FW744" s="31"/>
      <c r="FX744" s="31"/>
      <c r="FY744" s="31"/>
      <c r="FZ744" s="31"/>
      <c r="GA744" s="31"/>
      <c r="GB744" s="31"/>
      <c r="GC744" s="31"/>
      <c r="GD744" s="31"/>
      <c r="GE744" s="31"/>
      <c r="GF744" s="31"/>
      <c r="GG744" s="31"/>
      <c r="GH744" s="31"/>
      <c r="GI744" s="31"/>
      <c r="GJ744" s="31"/>
      <c r="GK744" s="31"/>
      <c r="GL744" s="31"/>
      <c r="GM744" s="31"/>
      <c r="GN744" s="31"/>
      <c r="GO744" s="31"/>
      <c r="GP744" s="31"/>
      <c r="GQ744" s="31"/>
      <c r="GR744" s="31"/>
      <c r="GS744" s="31"/>
      <c r="GT744" s="31"/>
      <c r="GU744" s="31"/>
      <c r="GV744" s="31"/>
      <c r="GW744" s="31"/>
      <c r="GX744" s="31"/>
      <c r="GY744" s="31"/>
      <c r="GZ744" s="31"/>
      <c r="HA744" s="31"/>
      <c r="HB744" s="31"/>
      <c r="HC744" s="31"/>
      <c r="HD744" s="31"/>
      <c r="HE744" s="31"/>
      <c r="HF744" s="31"/>
      <c r="HG744" s="31"/>
      <c r="HH744" s="31"/>
      <c r="HI744" s="31"/>
      <c r="HJ744" s="31"/>
      <c r="HK744" s="31"/>
      <c r="HL744" s="31"/>
      <c r="HM744" s="31"/>
      <c r="HN744" s="31"/>
      <c r="HO744" s="31"/>
      <c r="HP744" s="31"/>
      <c r="HQ744" s="31"/>
      <c r="HR744" s="31"/>
      <c r="HS744" s="31"/>
      <c r="HT744" s="31"/>
      <c r="HU744" s="31"/>
      <c r="HV744" s="31"/>
      <c r="HW744" s="31"/>
      <c r="HX744" s="31"/>
      <c r="HY744" s="31"/>
      <c r="HZ744" s="31"/>
      <c r="IA744" s="31"/>
      <c r="IB744" s="31"/>
      <c r="IC744" s="31"/>
      <c r="ID744" s="31"/>
      <c r="IE744" s="31"/>
      <c r="IF744" s="31"/>
      <c r="IG744" s="31"/>
      <c r="IH744" s="31"/>
      <c r="II744" s="31"/>
      <c r="IJ744" s="31"/>
      <c r="IK744" s="31"/>
      <c r="IL744" s="31"/>
      <c r="IM744" s="31"/>
      <c r="IN744" s="31"/>
      <c r="IO744" s="31"/>
      <c r="IP744" s="31"/>
      <c r="IQ744" s="31"/>
      <c r="IR744" s="31"/>
      <c r="IS744" s="31"/>
      <c r="IT744" s="31"/>
      <c r="IU744" s="31"/>
      <c r="IV744" s="31"/>
      <c r="IW744" s="31"/>
      <c r="IX744" s="31"/>
      <c r="IY744" s="31"/>
      <c r="IZ744" s="31"/>
      <c r="JA744" s="31"/>
      <c r="JB744" s="31"/>
      <c r="JC744" s="31"/>
      <c r="JD744" s="31"/>
      <c r="JE744" s="31"/>
      <c r="JF744" s="31"/>
      <c r="JG744" s="31"/>
      <c r="JH744" s="31"/>
      <c r="JI744" s="31"/>
      <c r="JJ744" s="31"/>
      <c r="JK744" s="31"/>
      <c r="JL744" s="31"/>
      <c r="JM744" s="31"/>
      <c r="JN744" s="31"/>
      <c r="JO744" s="31"/>
      <c r="JP744" s="31"/>
      <c r="JQ744" s="31"/>
      <c r="JR744" s="31"/>
      <c r="JS744" s="31"/>
      <c r="JT744" s="31"/>
      <c r="JU744" s="31"/>
      <c r="JV744" s="31"/>
      <c r="JW744" s="31"/>
      <c r="JX744" s="31"/>
      <c r="JY744" s="31"/>
      <c r="JZ744" s="31"/>
      <c r="KA744" s="31"/>
      <c r="KB744" s="31"/>
      <c r="KC744" s="31"/>
      <c r="KD744" s="31"/>
      <c r="KE744" s="31"/>
      <c r="KF744" s="31"/>
      <c r="KG744" s="31"/>
      <c r="KH744" s="31"/>
      <c r="KI744" s="31"/>
      <c r="KJ744" s="31"/>
      <c r="KK744" s="31"/>
      <c r="KL744" s="31"/>
      <c r="KM744" s="31"/>
      <c r="KN744" s="31"/>
      <c r="KO744" s="31"/>
      <c r="KP744" s="31"/>
      <c r="KQ744" s="31"/>
      <c r="KR744" s="31"/>
      <c r="KS744" s="31"/>
      <c r="KT744" s="31"/>
      <c r="KU744" s="31"/>
      <c r="KV744" s="31"/>
      <c r="KW744" s="31"/>
      <c r="KX744" s="31"/>
      <c r="KY744" s="31"/>
      <c r="KZ744" s="31"/>
      <c r="LA744" s="31"/>
      <c r="LB744" s="31"/>
      <c r="LC744" s="31"/>
      <c r="LD744" s="31"/>
      <c r="LE744" s="31"/>
      <c r="LF744" s="31"/>
      <c r="LG744" s="31"/>
      <c r="LH744" s="31"/>
      <c r="LI744" s="31"/>
      <c r="LJ744" s="31"/>
      <c r="LK744" s="31"/>
      <c r="LL744" s="31"/>
      <c r="LM744" s="31"/>
      <c r="LN744" s="31"/>
      <c r="LO744" s="31"/>
      <c r="LP744" s="31"/>
      <c r="LQ744" s="31"/>
      <c r="LR744" s="31"/>
      <c r="LS744" s="31"/>
      <c r="LT744" s="31"/>
      <c r="LU744" s="31"/>
      <c r="LV744" s="31"/>
      <c r="LW744" s="31"/>
      <c r="LX744" s="31"/>
      <c r="LY744" s="31"/>
      <c r="LZ744" s="31"/>
      <c r="MA744" s="31"/>
      <c r="MB744" s="31"/>
      <c r="MC744" s="31"/>
      <c r="MD744" s="31"/>
      <c r="ME744" s="31"/>
      <c r="MF744" s="31"/>
      <c r="MG744" s="31"/>
      <c r="MH744" s="31"/>
      <c r="MI744" s="31"/>
      <c r="MJ744" s="31"/>
      <c r="MK744" s="31"/>
      <c r="ML744" s="31"/>
      <c r="MM744" s="31"/>
      <c r="MN744" s="31"/>
      <c r="MO744" s="31"/>
      <c r="MP744" s="31"/>
      <c r="MQ744" s="31"/>
      <c r="MR744" s="31"/>
      <c r="MS744" s="31"/>
      <c r="MT744" s="31"/>
      <c r="MU744" s="31"/>
      <c r="MV744" s="31"/>
      <c r="MW744" s="31"/>
      <c r="MX744" s="31"/>
      <c r="MY744" s="31"/>
      <c r="MZ744" s="31"/>
      <c r="NA744" s="31"/>
      <c r="NB744" s="31"/>
      <c r="NC744" s="31"/>
      <c r="ND744" s="31"/>
      <c r="NE744" s="31"/>
      <c r="NF744" s="31"/>
      <c r="NG744" s="31"/>
      <c r="NH744" s="31"/>
      <c r="NI744" s="31"/>
      <c r="NJ744" s="31"/>
      <c r="NK744" s="31"/>
      <c r="NL744" s="31"/>
      <c r="NM744" s="31"/>
      <c r="NN744" s="31"/>
      <c r="NO744" s="31"/>
      <c r="NP744" s="31"/>
      <c r="NQ744" s="31"/>
      <c r="NR744" s="31"/>
      <c r="NS744" s="31"/>
      <c r="NT744" s="31"/>
      <c r="NU744" s="31"/>
      <c r="NV744" s="31"/>
      <c r="NW744" s="31"/>
      <c r="NX744" s="31"/>
      <c r="NY744" s="31"/>
      <c r="NZ744" s="31"/>
      <c r="OA744" s="31"/>
      <c r="OB744" s="31"/>
      <c r="OC744" s="31"/>
      <c r="OD744" s="31"/>
      <c r="OE744" s="31"/>
      <c r="OF744" s="31"/>
      <c r="OG744" s="31"/>
      <c r="OH744" s="31"/>
      <c r="OI744" s="31"/>
      <c r="OJ744" s="31"/>
      <c r="OK744" s="31"/>
      <c r="OL744" s="31"/>
      <c r="OM744" s="31"/>
      <c r="ON744" s="31"/>
      <c r="OO744" s="31"/>
      <c r="OP744" s="31"/>
      <c r="OQ744" s="31"/>
      <c r="OR744" s="31"/>
      <c r="OS744" s="31"/>
      <c r="OT744" s="31"/>
      <c r="OU744" s="31"/>
      <c r="OV744" s="31"/>
      <c r="OW744" s="31"/>
      <c r="OX744" s="31"/>
      <c r="OY744" s="31"/>
      <c r="OZ744" s="31"/>
      <c r="PA744" s="31"/>
      <c r="PB744" s="31"/>
      <c r="PC744" s="31"/>
      <c r="PD744" s="31"/>
      <c r="PE744" s="31"/>
      <c r="PF744" s="31"/>
      <c r="PG744" s="31"/>
      <c r="PH744" s="31"/>
      <c r="PI744" s="31"/>
      <c r="PJ744" s="31"/>
      <c r="PK744" s="31"/>
      <c r="PL744" s="31"/>
      <c r="PM744" s="31"/>
      <c r="PN744" s="31"/>
      <c r="PO744" s="31"/>
      <c r="PP744" s="31"/>
      <c r="PQ744" s="31"/>
      <c r="PR744" s="31"/>
      <c r="PS744" s="31"/>
      <c r="PT744" s="31"/>
      <c r="PU744" s="31"/>
      <c r="PV744" s="31"/>
      <c r="PW744" s="31"/>
      <c r="PX744" s="31"/>
      <c r="PY744" s="31"/>
      <c r="PZ744" s="31"/>
      <c r="QA744" s="31"/>
      <c r="QB744" s="31"/>
      <c r="QC744" s="31"/>
      <c r="QD744" s="31"/>
      <c r="QE744" s="31"/>
      <c r="QF744" s="31"/>
      <c r="QG744" s="31"/>
      <c r="QH744" s="31"/>
      <c r="QI744" s="31"/>
      <c r="QJ744" s="31"/>
      <c r="QK744" s="31"/>
      <c r="QL744" s="31"/>
      <c r="QM744" s="31"/>
      <c r="QN744" s="31"/>
      <c r="QO744" s="31"/>
      <c r="QP744" s="31"/>
      <c r="QQ744" s="31"/>
      <c r="QR744" s="31"/>
      <c r="QS744" s="31"/>
      <c r="QT744" s="31"/>
      <c r="QU744" s="31"/>
      <c r="QV744" s="31"/>
      <c r="QW744" s="31"/>
      <c r="QX744" s="31"/>
      <c r="QY744" s="31"/>
      <c r="QZ744" s="31"/>
      <c r="RA744" s="31"/>
      <c r="RB744" s="31"/>
      <c r="RC744" s="31"/>
      <c r="RD744" s="31"/>
      <c r="RE744" s="31"/>
      <c r="RF744" s="31"/>
      <c r="RG744" s="31"/>
      <c r="RH744" s="31"/>
      <c r="RI744" s="31"/>
      <c r="RJ744" s="31"/>
      <c r="RK744" s="31"/>
      <c r="RL744" s="31"/>
      <c r="RM744" s="31"/>
      <c r="RN744" s="31"/>
      <c r="RO744" s="31"/>
      <c r="RP744" s="31"/>
      <c r="RQ744" s="31"/>
      <c r="RR744" s="31"/>
      <c r="RS744" s="31"/>
      <c r="RT744" s="31"/>
      <c r="RU744" s="31"/>
      <c r="RV744" s="31"/>
      <c r="RW744" s="31"/>
      <c r="RX744" s="31"/>
      <c r="RY744" s="31"/>
      <c r="RZ744" s="31"/>
      <c r="SA744" s="31"/>
      <c r="SB744" s="31"/>
      <c r="SC744" s="31"/>
      <c r="SD744" s="31"/>
      <c r="SE744" s="31"/>
      <c r="SF744" s="31"/>
      <c r="SG744" s="31"/>
      <c r="SH744" s="31"/>
      <c r="SI744" s="31"/>
      <c r="SJ744" s="31"/>
      <c r="SK744" s="31"/>
      <c r="SL744" s="31"/>
      <c r="SM744" s="31"/>
      <c r="SN744" s="31"/>
      <c r="SO744" s="31"/>
      <c r="SP744" s="31"/>
      <c r="SQ744" s="31"/>
      <c r="SR744" s="31"/>
      <c r="SS744" s="31"/>
      <c r="ST744" s="31"/>
      <c r="SU744" s="31"/>
      <c r="SV744" s="31"/>
      <c r="SW744" s="31"/>
      <c r="SX744" s="31"/>
      <c r="SY744" s="31"/>
      <c r="SZ744" s="31"/>
      <c r="TA744" s="31"/>
      <c r="TB744" s="31"/>
      <c r="TC744" s="31"/>
      <c r="TD744" s="31"/>
      <c r="TE744" s="31"/>
      <c r="TF744" s="31"/>
      <c r="TG744" s="31"/>
      <c r="TH744" s="31"/>
      <c r="TI744" s="31"/>
      <c r="TJ744" s="31"/>
      <c r="TK744" s="31"/>
      <c r="TL744" s="31"/>
      <c r="TM744" s="31"/>
      <c r="TN744" s="31"/>
      <c r="TO744" s="31"/>
      <c r="TP744" s="31"/>
      <c r="TQ744" s="31"/>
      <c r="TR744" s="31"/>
      <c r="TS744" s="31"/>
      <c r="TT744" s="31"/>
      <c r="TU744" s="31"/>
      <c r="TV744" s="31"/>
      <c r="TW744" s="31"/>
      <c r="TX744" s="31"/>
      <c r="TY744" s="31"/>
      <c r="TZ744" s="31"/>
      <c r="UA744" s="31"/>
      <c r="UB744" s="31"/>
      <c r="UC744" s="31"/>
      <c r="UD744" s="31"/>
      <c r="UE744" s="31"/>
      <c r="UF744" s="31"/>
      <c r="UG744" s="31"/>
      <c r="UH744" s="31"/>
      <c r="UI744" s="31"/>
      <c r="UJ744" s="31"/>
      <c r="UK744" s="31"/>
      <c r="UL744" s="31"/>
      <c r="UM744" s="31"/>
      <c r="UN744" s="31"/>
      <c r="UO744" s="31"/>
      <c r="UP744" s="31"/>
      <c r="UQ744" s="31"/>
      <c r="UR744" s="31"/>
      <c r="US744" s="31"/>
      <c r="UT744" s="31"/>
      <c r="UU744" s="31"/>
      <c r="UV744" s="31"/>
      <c r="UW744" s="31"/>
      <c r="UX744" s="31"/>
      <c r="UY744" s="31"/>
      <c r="UZ744" s="31"/>
      <c r="VA744" s="31"/>
      <c r="VB744" s="31"/>
      <c r="VC744" s="31"/>
      <c r="VD744" s="31"/>
      <c r="VE744" s="31"/>
      <c r="VF744" s="31"/>
      <c r="VG744" s="31"/>
      <c r="VH744" s="31"/>
      <c r="VI744" s="31"/>
      <c r="VJ744" s="31"/>
      <c r="VK744" s="31"/>
      <c r="VL744" s="31"/>
      <c r="VM744" s="31"/>
      <c r="VN744" s="31"/>
      <c r="VO744" s="31"/>
      <c r="VP744" s="31"/>
      <c r="VQ744" s="31"/>
      <c r="VR744" s="31"/>
      <c r="VS744" s="31"/>
      <c r="VT744" s="31"/>
      <c r="VU744" s="31"/>
      <c r="VV744" s="31"/>
      <c r="VW744" s="31"/>
      <c r="VX744" s="31"/>
      <c r="VY744" s="31"/>
      <c r="VZ744" s="31"/>
      <c r="WA744" s="31"/>
      <c r="WB744" s="31"/>
      <c r="WC744" s="31"/>
      <c r="WD744" s="31"/>
      <c r="WE744" s="31"/>
      <c r="WF744" s="31"/>
      <c r="WG744" s="31"/>
      <c r="WH744" s="31"/>
      <c r="WI744" s="31"/>
      <c r="WJ744" s="31"/>
      <c r="WK744" s="31"/>
      <c r="WL744" s="31"/>
      <c r="WM744" s="31"/>
      <c r="WN744" s="31"/>
      <c r="WO744" s="31"/>
      <c r="WP744" s="31"/>
      <c r="WQ744" s="31"/>
      <c r="WR744" s="31"/>
      <c r="WS744" s="31"/>
      <c r="WT744" s="31"/>
      <c r="WU744" s="31"/>
      <c r="WV744" s="31"/>
      <c r="WW744" s="31"/>
      <c r="WX744" s="31"/>
      <c r="WY744" s="31"/>
      <c r="WZ744" s="31"/>
      <c r="XA744" s="31"/>
      <c r="XB744" s="31"/>
      <c r="XC744" s="31"/>
      <c r="XD744" s="31"/>
      <c r="XE744" s="31"/>
      <c r="XF744" s="31"/>
      <c r="XG744" s="31"/>
      <c r="XH744" s="31"/>
      <c r="XI744" s="31"/>
      <c r="XJ744" s="31"/>
      <c r="XK744" s="31"/>
      <c r="XL744" s="31"/>
      <c r="XM744" s="31"/>
      <c r="XN744" s="31"/>
      <c r="XO744" s="31"/>
      <c r="XP744" s="31"/>
      <c r="XQ744" s="31"/>
      <c r="XR744" s="31"/>
      <c r="XS744" s="31"/>
      <c r="XT744" s="31"/>
      <c r="XU744" s="31"/>
      <c r="XV744" s="31"/>
      <c r="XW744" s="31"/>
      <c r="XX744" s="31"/>
      <c r="XY744" s="31"/>
      <c r="XZ744" s="31"/>
      <c r="YA744" s="31"/>
      <c r="YB744" s="31"/>
      <c r="YC744" s="31"/>
      <c r="YD744" s="31"/>
      <c r="YE744" s="31"/>
      <c r="YF744" s="31"/>
      <c r="YG744" s="31"/>
      <c r="YH744" s="31"/>
      <c r="YI744" s="31"/>
      <c r="YJ744" s="31"/>
      <c r="YK744" s="31"/>
      <c r="YL744" s="31"/>
      <c r="YM744" s="31"/>
      <c r="YN744" s="31"/>
      <c r="YO744" s="31"/>
      <c r="YP744" s="31"/>
      <c r="YQ744" s="31"/>
      <c r="YR744" s="31"/>
      <c r="YS744" s="31"/>
      <c r="YT744" s="31"/>
      <c r="YU744" s="31"/>
      <c r="YV744" s="31"/>
      <c r="YW744" s="31"/>
      <c r="YX744" s="31"/>
      <c r="YY744" s="31"/>
      <c r="YZ744" s="31"/>
      <c r="ZA744" s="31"/>
      <c r="ZB744" s="31"/>
      <c r="ZC744" s="31"/>
      <c r="ZD744" s="31"/>
      <c r="ZE744" s="31"/>
      <c r="ZF744" s="31"/>
      <c r="ZG744" s="31"/>
      <c r="ZH744" s="31"/>
      <c r="ZI744" s="31"/>
      <c r="ZJ744" s="31"/>
      <c r="ZK744" s="31"/>
      <c r="ZL744" s="31"/>
      <c r="ZM744" s="31"/>
      <c r="ZN744" s="31"/>
      <c r="ZO744" s="31"/>
      <c r="ZP744" s="31"/>
      <c r="ZQ744" s="31"/>
      <c r="ZR744" s="31"/>
      <c r="ZS744" s="31"/>
      <c r="ZT744" s="31"/>
      <c r="ZU744" s="31"/>
      <c r="ZV744" s="31"/>
      <c r="ZW744" s="31"/>
      <c r="ZX744" s="31"/>
      <c r="ZY744" s="31"/>
      <c r="ZZ744" s="31"/>
      <c r="AAA744" s="31"/>
      <c r="AAB744" s="31"/>
      <c r="AAC744" s="31"/>
      <c r="AAD744" s="31"/>
      <c r="AAE744" s="31"/>
      <c r="AAF744" s="31"/>
      <c r="AAG744" s="31"/>
      <c r="AAH744" s="31"/>
      <c r="AAI744" s="31"/>
      <c r="AAJ744" s="31"/>
      <c r="AAK744" s="31"/>
      <c r="AAL744" s="31"/>
      <c r="AAM744" s="31"/>
      <c r="AAN744" s="31"/>
      <c r="AAO744" s="31"/>
      <c r="AAP744" s="31"/>
      <c r="AAQ744" s="31"/>
      <c r="AAR744" s="31"/>
      <c r="AAS744" s="31"/>
      <c r="AAT744" s="31"/>
      <c r="AAU744" s="31"/>
      <c r="AAV744" s="31"/>
      <c r="AAW744" s="31"/>
      <c r="AAX744" s="31"/>
      <c r="AAY744" s="31"/>
      <c r="AAZ744" s="31"/>
      <c r="ABA744" s="31"/>
      <c r="ABB744" s="31"/>
      <c r="ABC744" s="31"/>
      <c r="ABD744" s="31"/>
      <c r="ABE744" s="31"/>
      <c r="ABF744" s="31"/>
      <c r="ABG744" s="31"/>
      <c r="ABH744" s="31"/>
      <c r="ABI744" s="31"/>
      <c r="ABJ744" s="31"/>
      <c r="ABK744" s="31"/>
      <c r="ABL744" s="31"/>
      <c r="ABM744" s="31"/>
      <c r="ABN744" s="31"/>
      <c r="ABO744" s="31"/>
      <c r="ABP744" s="31"/>
      <c r="ABQ744" s="31"/>
      <c r="ABR744" s="31"/>
      <c r="ABS744" s="31"/>
      <c r="ABT744" s="31"/>
      <c r="ABU744" s="31"/>
      <c r="ABV744" s="31"/>
      <c r="ABW744" s="31"/>
      <c r="ABX744" s="31"/>
      <c r="ABY744" s="31"/>
      <c r="ABZ744" s="31"/>
      <c r="ACA744" s="31"/>
      <c r="ACB744" s="31"/>
      <c r="ACC744" s="31"/>
      <c r="ACD744" s="31"/>
      <c r="ACE744" s="31"/>
      <c r="ACF744" s="31"/>
      <c r="ACG744" s="31"/>
      <c r="ACH744" s="31"/>
      <c r="ACI744" s="31"/>
      <c r="ACJ744" s="31"/>
      <c r="ACK744" s="31"/>
      <c r="ACL744" s="31"/>
      <c r="ACM744" s="31"/>
      <c r="ACN744" s="31"/>
      <c r="ACO744" s="31"/>
      <c r="ACP744" s="31"/>
      <c r="ACQ744" s="31"/>
      <c r="ACR744" s="31"/>
      <c r="ACS744" s="31"/>
      <c r="ACT744" s="31"/>
      <c r="ACU744" s="31"/>
      <c r="ACV744" s="31"/>
      <c r="ACW744" s="31"/>
      <c r="ACX744" s="31"/>
      <c r="ACY744" s="31"/>
      <c r="ACZ744" s="31"/>
      <c r="ADA744" s="31"/>
      <c r="ADB744" s="31"/>
      <c r="ADC744" s="31"/>
      <c r="ADD744" s="31"/>
      <c r="ADE744" s="31"/>
      <c r="ADF744" s="31"/>
      <c r="ADG744" s="31"/>
      <c r="ADH744" s="31"/>
      <c r="ADI744" s="31"/>
      <c r="ADJ744" s="31"/>
      <c r="ADK744" s="31"/>
      <c r="ADL744" s="31"/>
      <c r="ADM744" s="31"/>
      <c r="ADN744" s="31"/>
      <c r="ADO744" s="31"/>
      <c r="ADP744" s="31"/>
      <c r="ADQ744" s="31"/>
      <c r="ADR744" s="31"/>
      <c r="ADS744" s="31"/>
      <c r="ADT744" s="31"/>
      <c r="ADU744" s="31"/>
      <c r="ADV744" s="31"/>
      <c r="ADW744" s="31"/>
      <c r="ADX744" s="31"/>
      <c r="ADY744" s="31"/>
      <c r="ADZ744" s="31"/>
      <c r="AEA744" s="31"/>
      <c r="AEB744" s="31"/>
      <c r="AEC744" s="31"/>
      <c r="AED744" s="31"/>
      <c r="AEE744" s="31"/>
      <c r="AEF744" s="31"/>
      <c r="AEG744" s="31"/>
      <c r="AEH744" s="31"/>
      <c r="AEI744" s="31"/>
      <c r="AEJ744" s="31"/>
      <c r="AEK744" s="31"/>
      <c r="AEL744" s="31"/>
      <c r="AEM744" s="31"/>
      <c r="AEN744" s="31"/>
      <c r="AEO744" s="31"/>
      <c r="AEP744" s="31"/>
      <c r="AEQ744" s="31"/>
      <c r="AER744" s="31"/>
      <c r="AES744" s="31"/>
      <c r="AET744" s="31"/>
      <c r="AEU744" s="31"/>
      <c r="AEV744" s="31"/>
      <c r="AEW744" s="31"/>
      <c r="AEX744" s="31"/>
      <c r="AEY744" s="31"/>
      <c r="AEZ744" s="31"/>
      <c r="AFA744" s="31"/>
      <c r="AFB744" s="31"/>
      <c r="AFC744" s="31"/>
      <c r="AFD744" s="31"/>
      <c r="AFE744" s="31"/>
      <c r="AFF744" s="31"/>
      <c r="AFG744" s="31"/>
      <c r="AFH744" s="31"/>
      <c r="AFI744" s="31"/>
      <c r="AFJ744" s="31"/>
      <c r="AFK744" s="31"/>
      <c r="AFL744" s="31"/>
      <c r="AFM744" s="31"/>
      <c r="AFN744" s="31"/>
      <c r="AFO744" s="31"/>
      <c r="AFP744" s="31"/>
      <c r="AFQ744" s="31"/>
      <c r="AFR744" s="31"/>
      <c r="AFS744" s="31"/>
      <c r="AFT744" s="31"/>
      <c r="AFU744" s="31"/>
      <c r="AFV744" s="31"/>
      <c r="AFW744" s="31"/>
      <c r="AFX744" s="31"/>
      <c r="AFY744" s="31"/>
      <c r="AFZ744" s="31"/>
      <c r="AGA744" s="31"/>
      <c r="AGB744" s="31"/>
      <c r="AGC744" s="31"/>
      <c r="AGD744" s="31"/>
      <c r="AGE744" s="31"/>
      <c r="AGF744" s="31"/>
      <c r="AGG744" s="31"/>
      <c r="AGH744" s="31"/>
      <c r="AGI744" s="31"/>
      <c r="AGJ744" s="31"/>
      <c r="AGK744" s="31"/>
      <c r="AGL744" s="31"/>
      <c r="AGM744" s="31"/>
      <c r="AGN744" s="31"/>
      <c r="AGO744" s="31"/>
      <c r="AGP744" s="31"/>
      <c r="AGQ744" s="31"/>
      <c r="AGR744" s="31"/>
      <c r="AGS744" s="31"/>
      <c r="AGT744" s="31"/>
      <c r="AGU744" s="31"/>
      <c r="AGV744" s="31"/>
      <c r="AGW744" s="31"/>
      <c r="AGX744" s="31"/>
      <c r="AGY744" s="31"/>
      <c r="AGZ744" s="31"/>
      <c r="AHA744" s="31"/>
      <c r="AHB744" s="31"/>
      <c r="AHC744" s="31"/>
      <c r="AHD744" s="31"/>
      <c r="AHE744" s="31"/>
      <c r="AHF744" s="31"/>
      <c r="AHG744" s="31"/>
      <c r="AHH744" s="31"/>
      <c r="AHI744" s="31"/>
      <c r="AHJ744" s="31"/>
      <c r="AHK744" s="31"/>
      <c r="AHL744" s="31"/>
      <c r="AHM744" s="31"/>
      <c r="AHN744" s="31"/>
      <c r="AHO744" s="31"/>
      <c r="AHP744" s="31"/>
      <c r="AHQ744" s="31"/>
      <c r="AHR744" s="31"/>
      <c r="AHS744" s="31"/>
      <c r="AHT744" s="31"/>
      <c r="AHU744" s="31"/>
      <c r="AHV744" s="31"/>
      <c r="AHW744" s="31"/>
      <c r="AHX744" s="31"/>
      <c r="AHY744" s="31"/>
      <c r="AHZ744" s="31"/>
      <c r="AIA744" s="31"/>
      <c r="AIB744" s="31"/>
      <c r="AIC744" s="31"/>
      <c r="AID744" s="31"/>
      <c r="AIE744" s="31"/>
      <c r="AIF744" s="31"/>
      <c r="AIG744" s="31"/>
      <c r="AIH744" s="31"/>
      <c r="AII744" s="31"/>
      <c r="AIJ744" s="31"/>
      <c r="AIK744" s="31"/>
      <c r="AIL744" s="31"/>
      <c r="AIM744" s="31"/>
      <c r="AIN744" s="31"/>
      <c r="AIO744" s="31"/>
      <c r="AIP744" s="31"/>
      <c r="AIQ744" s="31"/>
      <c r="AIR744" s="31"/>
      <c r="AIS744" s="31"/>
      <c r="AIT744" s="31"/>
      <c r="AIU744" s="31"/>
      <c r="AIV744" s="31"/>
      <c r="AIW744" s="31"/>
      <c r="AIX744" s="31"/>
      <c r="AIY744" s="31"/>
      <c r="AIZ744" s="31"/>
      <c r="AJA744" s="31"/>
      <c r="AJB744" s="31"/>
      <c r="AJC744" s="31"/>
      <c r="AJD744" s="31"/>
      <c r="AJE744" s="31"/>
      <c r="AJF744" s="31"/>
      <c r="AJG744" s="31"/>
      <c r="AJH744" s="31"/>
      <c r="AJI744" s="31"/>
      <c r="AJJ744" s="31"/>
      <c r="AJK744" s="31"/>
      <c r="AJL744" s="31"/>
      <c r="AJM744" s="31"/>
      <c r="AJN744" s="31"/>
      <c r="AJO744" s="31"/>
      <c r="AJP744" s="31"/>
      <c r="AJQ744" s="31"/>
      <c r="AJR744" s="31"/>
      <c r="AJS744" s="31"/>
      <c r="AJT744" s="31"/>
      <c r="AJU744" s="31"/>
      <c r="AJV744" s="31"/>
      <c r="AJW744" s="31"/>
      <c r="AJX744" s="31"/>
      <c r="AJY744" s="31"/>
      <c r="AJZ744" s="31"/>
      <c r="AKA744" s="31"/>
      <c r="AKB744" s="31"/>
      <c r="AKC744" s="31"/>
      <c r="AKD744" s="31"/>
      <c r="AKE744" s="31"/>
      <c r="AKF744" s="31"/>
      <c r="AKG744" s="31"/>
      <c r="AKH744" s="31"/>
      <c r="AKI744" s="31"/>
      <c r="AKJ744" s="31"/>
      <c r="AKK744" s="31"/>
      <c r="AKL744" s="31"/>
      <c r="AKM744" s="31"/>
      <c r="AKN744" s="31"/>
      <c r="AKO744" s="31"/>
      <c r="AKP744" s="31"/>
      <c r="AKQ744" s="31"/>
      <c r="AKR744" s="31"/>
      <c r="AKS744" s="31"/>
      <c r="AKT744" s="31"/>
      <c r="AKU744" s="31"/>
      <c r="AKV744" s="31"/>
      <c r="AKW744" s="31"/>
      <c r="AKX744" s="31"/>
      <c r="AKY744" s="31"/>
      <c r="AKZ744" s="31"/>
      <c r="ALA744" s="31"/>
      <c r="ALB744" s="31"/>
      <c r="ALC744" s="31"/>
      <c r="ALD744" s="31"/>
      <c r="ALE744" s="31"/>
      <c r="ALF744" s="31"/>
      <c r="ALG744" s="31"/>
      <c r="ALH744" s="31"/>
      <c r="ALI744" s="31"/>
      <c r="ALJ744" s="31"/>
      <c r="ALK744" s="31"/>
      <c r="ALL744" s="31"/>
      <c r="ALM744" s="31"/>
      <c r="ALN744" s="31"/>
      <c r="ALO744" s="31"/>
      <c r="ALP744" s="31"/>
      <c r="ALQ744" s="31"/>
      <c r="ALR744" s="31"/>
      <c r="ALS744" s="31"/>
      <c r="ALT744" s="31"/>
      <c r="ALU744" s="31"/>
      <c r="ALV744" s="31"/>
      <c r="ALW744" s="31"/>
      <c r="ALX744" s="31"/>
      <c r="ALY744" s="31"/>
      <c r="ALZ744" s="31"/>
      <c r="AMA744" s="31"/>
      <c r="AMB744" s="31"/>
      <c r="AMC744" s="31"/>
      <c r="AMD744" s="31"/>
      <c r="AME744" s="31"/>
      <c r="AMF744" s="31"/>
      <c r="AMG744" s="31"/>
      <c r="AMH744" s="31"/>
      <c r="AMI744" s="31"/>
      <c r="AMJ744" s="31"/>
      <c r="AMK744" s="31"/>
      <c r="AML744" s="31"/>
      <c r="AMM744" s="31"/>
      <c r="AMN744" s="31"/>
      <c r="AMO744" s="31"/>
      <c r="AMP744" s="31"/>
      <c r="AMQ744" s="31"/>
      <c r="AMR744" s="31"/>
      <c r="AMS744" s="31"/>
      <c r="AMT744" s="31"/>
      <c r="AMU744" s="31"/>
      <c r="AMV744" s="31"/>
      <c r="AMW744" s="31"/>
      <c r="AMX744" s="31"/>
      <c r="AMY744" s="31"/>
      <c r="AMZ744" s="31"/>
      <c r="ANA744" s="31"/>
      <c r="ANB744" s="31"/>
      <c r="ANC744" s="31"/>
      <c r="AND744" s="31"/>
      <c r="ANE744" s="31"/>
      <c r="ANF744" s="31"/>
      <c r="ANG744" s="31"/>
      <c r="ANH744" s="31"/>
      <c r="ANI744" s="31"/>
      <c r="ANJ744" s="31"/>
      <c r="ANK744" s="31"/>
      <c r="ANL744" s="31"/>
      <c r="ANM744" s="31"/>
      <c r="ANN744" s="31"/>
      <c r="ANO744" s="31"/>
      <c r="ANP744" s="31"/>
      <c r="ANQ744" s="31"/>
      <c r="ANR744" s="31"/>
      <c r="ANS744" s="31"/>
      <c r="ANT744" s="31"/>
      <c r="ANU744" s="31"/>
      <c r="ANV744" s="31"/>
      <c r="ANW744" s="31"/>
      <c r="ANX744" s="31"/>
      <c r="ANY744" s="31"/>
      <c r="ANZ744" s="31"/>
      <c r="AOA744" s="31"/>
      <c r="AOB744" s="31"/>
      <c r="AOC744" s="31"/>
      <c r="AOD744" s="31"/>
      <c r="AOE744" s="31"/>
      <c r="AOF744" s="31"/>
      <c r="AOG744" s="31"/>
      <c r="AOH744" s="31"/>
      <c r="AOI744" s="31"/>
      <c r="AOJ744" s="31"/>
      <c r="AOK744" s="31"/>
      <c r="AOL744" s="31"/>
      <c r="AOM744" s="31"/>
      <c r="AON744" s="31"/>
      <c r="AOO744" s="31"/>
      <c r="AOP744" s="31"/>
      <c r="AOQ744" s="31"/>
      <c r="AOR744" s="31"/>
      <c r="AOS744" s="31"/>
      <c r="AOT744" s="31"/>
      <c r="AOU744" s="31"/>
      <c r="AOV744" s="31"/>
      <c r="AOW744" s="31"/>
      <c r="AOX744" s="31"/>
      <c r="AOY744" s="31"/>
      <c r="AOZ744" s="31"/>
      <c r="APA744" s="31"/>
      <c r="APB744" s="31"/>
      <c r="APC744" s="31"/>
      <c r="APD744" s="31"/>
      <c r="APE744" s="31"/>
      <c r="APF744" s="31"/>
      <c r="APG744" s="31"/>
      <c r="APH744" s="31"/>
      <c r="API744" s="31"/>
      <c r="APJ744" s="31"/>
      <c r="APK744" s="31"/>
      <c r="APL744" s="31"/>
      <c r="APM744" s="31"/>
      <c r="APN744" s="31"/>
      <c r="APO744" s="31"/>
      <c r="APP744" s="31"/>
      <c r="APQ744" s="31"/>
      <c r="APR744" s="31"/>
      <c r="APS744" s="31"/>
      <c r="APT744" s="31"/>
      <c r="APU744" s="31"/>
      <c r="APV744" s="31"/>
      <c r="APW744" s="31"/>
      <c r="APX744" s="31"/>
      <c r="APY744" s="31"/>
      <c r="APZ744" s="31"/>
      <c r="AQA744" s="31"/>
      <c r="AQB744" s="31"/>
      <c r="AQC744" s="31"/>
      <c r="AQD744" s="31"/>
      <c r="AQE744" s="31"/>
      <c r="AQF744" s="31"/>
      <c r="AQG744" s="31"/>
      <c r="AQH744" s="31"/>
      <c r="AQI744" s="31"/>
      <c r="AQJ744" s="31"/>
      <c r="AQK744" s="31"/>
      <c r="AQL744" s="31"/>
      <c r="AQM744" s="31"/>
      <c r="AQN744" s="31"/>
      <c r="AQO744" s="31"/>
      <c r="AQP744" s="31"/>
      <c r="AQQ744" s="31"/>
      <c r="AQR744" s="31"/>
      <c r="AQS744" s="31"/>
      <c r="AQT744" s="31"/>
      <c r="AQU744" s="31"/>
      <c r="AQV744" s="31"/>
      <c r="AQW744" s="31"/>
      <c r="AQX744" s="31"/>
      <c r="AQY744" s="31"/>
      <c r="AQZ744" s="31"/>
      <c r="ARA744" s="31"/>
      <c r="ARB744" s="31"/>
      <c r="ARC744" s="31"/>
      <c r="ARD744" s="31"/>
      <c r="ARE744" s="31"/>
      <c r="ARF744" s="31"/>
      <c r="ARG744" s="31"/>
      <c r="ARH744" s="31"/>
      <c r="ARI744" s="31"/>
      <c r="ARJ744" s="31"/>
      <c r="ARK744" s="31"/>
      <c r="ARL744" s="31"/>
      <c r="ARM744" s="31"/>
      <c r="ARN744" s="31"/>
      <c r="ARO744" s="31"/>
      <c r="ARP744" s="31"/>
      <c r="ARQ744" s="31"/>
      <c r="ARR744" s="31"/>
      <c r="ARS744" s="31"/>
      <c r="ART744" s="31"/>
      <c r="ARU744" s="31"/>
      <c r="ARV744" s="31"/>
      <c r="ARW744" s="31"/>
      <c r="ARX744" s="31"/>
      <c r="ARY744" s="31"/>
      <c r="ARZ744" s="31"/>
      <c r="ASA744" s="31"/>
      <c r="ASB744" s="31"/>
      <c r="ASC744" s="31"/>
      <c r="ASD744" s="31"/>
      <c r="ASE744" s="31"/>
      <c r="ASF744" s="31"/>
      <c r="ASG744" s="31"/>
      <c r="ASH744" s="31"/>
      <c r="ASI744" s="31"/>
      <c r="ASJ744" s="31"/>
      <c r="ASK744" s="31"/>
      <c r="ASL744" s="31"/>
      <c r="ASM744" s="31"/>
      <c r="ASN744" s="31"/>
      <c r="ASO744" s="31"/>
      <c r="ASP744" s="31"/>
      <c r="ASQ744" s="31"/>
      <c r="ASR744" s="31"/>
      <c r="ASS744" s="31"/>
      <c r="AST744" s="31"/>
      <c r="ASU744" s="31"/>
      <c r="ASV744" s="31"/>
      <c r="ASW744" s="31"/>
      <c r="ASX744" s="31"/>
      <c r="ASY744" s="31"/>
      <c r="ASZ744" s="31"/>
      <c r="ATA744" s="31"/>
      <c r="ATB744" s="31"/>
      <c r="ATC744" s="31"/>
      <c r="ATD744" s="31"/>
      <c r="ATE744" s="31"/>
      <c r="ATF744" s="31"/>
      <c r="ATG744" s="31"/>
      <c r="ATH744" s="31"/>
      <c r="ATI744" s="31"/>
      <c r="ATJ744" s="31"/>
      <c r="ATK744" s="31"/>
      <c r="ATL744" s="31"/>
      <c r="ATM744" s="31"/>
      <c r="ATN744" s="31"/>
      <c r="ATO744" s="31"/>
      <c r="ATP744" s="31"/>
      <c r="ATQ744" s="31"/>
      <c r="ATR744" s="31"/>
      <c r="ATS744" s="31"/>
      <c r="ATT744" s="31"/>
      <c r="ATU744" s="31"/>
      <c r="ATV744" s="31"/>
      <c r="ATW744" s="31"/>
      <c r="ATX744" s="31"/>
      <c r="ATY744" s="31"/>
      <c r="ATZ744" s="31"/>
      <c r="AUA744" s="31"/>
      <c r="AUB744" s="31"/>
      <c r="AUC744" s="31"/>
      <c r="AUD744" s="31"/>
      <c r="AUE744" s="31"/>
      <c r="AUF744" s="31"/>
      <c r="AUG744" s="31"/>
      <c r="AUH744" s="31"/>
      <c r="AUI744" s="31"/>
      <c r="AUJ744" s="31"/>
      <c r="AUK744" s="31"/>
      <c r="AUL744" s="31"/>
      <c r="AUM744" s="31"/>
      <c r="AUN744" s="31"/>
      <c r="AUO744" s="31"/>
      <c r="AUP744" s="31"/>
      <c r="AUQ744" s="31"/>
      <c r="AUR744" s="31"/>
      <c r="AUS744" s="31"/>
      <c r="AUT744" s="31"/>
      <c r="AUU744" s="31"/>
      <c r="AUV744" s="31"/>
      <c r="AUW744" s="31"/>
      <c r="AUX744" s="31"/>
      <c r="AUY744" s="31"/>
      <c r="AUZ744" s="31"/>
      <c r="AVA744" s="31"/>
      <c r="AVB744" s="31"/>
      <c r="AVC744" s="31"/>
      <c r="AVD744" s="31"/>
      <c r="AVE744" s="31"/>
      <c r="AVF744" s="31"/>
      <c r="AVG744" s="31"/>
      <c r="AVH744" s="31"/>
      <c r="AVI744" s="31"/>
      <c r="AVJ744" s="31"/>
      <c r="AVK744" s="31"/>
      <c r="AVL744" s="31"/>
      <c r="AVM744" s="31"/>
      <c r="AVN744" s="31"/>
      <c r="AVO744" s="31"/>
      <c r="AVP744" s="31"/>
      <c r="AVQ744" s="31"/>
      <c r="AVR744" s="31"/>
      <c r="AVS744" s="31"/>
      <c r="AVT744" s="31"/>
      <c r="AVU744" s="31"/>
      <c r="AVV744" s="31"/>
      <c r="AVW744" s="31"/>
      <c r="AVX744" s="31"/>
      <c r="AVY744" s="31"/>
      <c r="AVZ744" s="31"/>
      <c r="AWA744" s="31"/>
      <c r="AWB744" s="31"/>
      <c r="AWC744" s="31"/>
      <c r="AWD744" s="31"/>
      <c r="AWE744" s="31"/>
      <c r="AWF744" s="31"/>
      <c r="AWG744" s="31"/>
      <c r="AWH744" s="31"/>
      <c r="AWI744" s="31"/>
      <c r="AWJ744" s="31"/>
      <c r="AWK744" s="31"/>
      <c r="AWL744" s="31"/>
      <c r="AWM744" s="31"/>
      <c r="AWN744" s="31"/>
      <c r="AWO744" s="31"/>
      <c r="AWP744" s="31"/>
      <c r="AWQ744" s="31"/>
      <c r="AWR744" s="31"/>
      <c r="AWS744" s="31"/>
      <c r="AWT744" s="31"/>
      <c r="AWU744" s="31"/>
      <c r="AWV744" s="31"/>
      <c r="AWW744" s="31"/>
      <c r="AWX744" s="31"/>
      <c r="AWY744" s="31"/>
      <c r="AWZ744" s="31"/>
      <c r="AXA744" s="31"/>
      <c r="AXB744" s="31"/>
      <c r="AXC744" s="31"/>
      <c r="AXD744" s="31"/>
      <c r="AXE744" s="31"/>
      <c r="AXF744" s="31"/>
      <c r="AXG744" s="31"/>
      <c r="AXH744" s="31"/>
      <c r="AXI744" s="31"/>
      <c r="AXJ744" s="31"/>
      <c r="AXK744" s="31"/>
      <c r="AXL744" s="31"/>
      <c r="AXM744" s="31"/>
      <c r="AXN744" s="31"/>
      <c r="AXO744" s="31"/>
      <c r="AXP744" s="31"/>
      <c r="AXQ744" s="31"/>
      <c r="AXR744" s="31"/>
      <c r="AXS744" s="31"/>
      <c r="AXT744" s="31"/>
      <c r="AXU744" s="31"/>
      <c r="AXV744" s="31"/>
      <c r="AXW744" s="31"/>
      <c r="AXX744" s="31"/>
      <c r="AXY744" s="31"/>
      <c r="AXZ744" s="31"/>
      <c r="AYA744" s="31"/>
      <c r="AYB744" s="31"/>
      <c r="AYC744" s="31"/>
      <c r="AYD744" s="31"/>
      <c r="AYE744" s="31"/>
      <c r="AYF744" s="31"/>
      <c r="AYG744" s="31"/>
      <c r="AYH744" s="31"/>
      <c r="AYI744" s="31"/>
      <c r="AYJ744" s="31"/>
      <c r="AYK744" s="31"/>
      <c r="AYL744" s="31"/>
      <c r="AYM744" s="31"/>
      <c r="AYN744" s="31"/>
      <c r="AYO744" s="31"/>
      <c r="AYP744" s="31"/>
      <c r="AYQ744" s="31"/>
      <c r="AYR744" s="31"/>
      <c r="AYS744" s="31"/>
      <c r="AYT744" s="31"/>
      <c r="AYU744" s="31"/>
      <c r="AYV744" s="31"/>
      <c r="AYW744" s="31"/>
      <c r="AYX744" s="31"/>
      <c r="AYY744" s="31"/>
      <c r="AYZ744" s="31"/>
      <c r="AZA744" s="31"/>
      <c r="AZB744" s="31"/>
      <c r="AZC744" s="31"/>
      <c r="AZD744" s="31"/>
      <c r="AZE744" s="31"/>
      <c r="AZF744" s="31"/>
      <c r="AZG744" s="31"/>
      <c r="AZH744" s="31"/>
      <c r="AZI744" s="31"/>
      <c r="AZJ744" s="31"/>
      <c r="AZK744" s="31"/>
      <c r="AZL744" s="31"/>
      <c r="AZM744" s="31"/>
      <c r="AZN744" s="31"/>
      <c r="AZO744" s="31"/>
      <c r="AZP744" s="31"/>
      <c r="AZQ744" s="31"/>
      <c r="AZR744" s="31"/>
      <c r="AZS744" s="31"/>
      <c r="AZT744" s="31"/>
      <c r="AZU744" s="31"/>
      <c r="AZV744" s="31"/>
      <c r="AZW744" s="31"/>
      <c r="AZX744" s="31"/>
      <c r="AZY744" s="31"/>
      <c r="AZZ744" s="31"/>
      <c r="BAA744" s="31"/>
      <c r="BAB744" s="31"/>
      <c r="BAC744" s="31"/>
      <c r="BAD744" s="31"/>
      <c r="BAE744" s="31"/>
      <c r="BAF744" s="31"/>
      <c r="BAG744" s="31"/>
      <c r="BAH744" s="31"/>
      <c r="BAI744" s="31"/>
      <c r="BAJ744" s="31"/>
      <c r="BAK744" s="31"/>
      <c r="BAL744" s="31"/>
      <c r="BAM744" s="31"/>
      <c r="BAN744" s="31"/>
      <c r="BAO744" s="31"/>
      <c r="BAP744" s="31"/>
      <c r="BAQ744" s="31"/>
      <c r="BAR744" s="31"/>
      <c r="BAS744" s="31"/>
      <c r="BAT744" s="31"/>
      <c r="BAU744" s="31"/>
      <c r="BAV744" s="31"/>
      <c r="BAW744" s="31"/>
      <c r="BAX744" s="31"/>
      <c r="BAY744" s="31"/>
      <c r="BAZ744" s="31"/>
      <c r="BBA744" s="31"/>
      <c r="BBB744" s="31"/>
      <c r="BBC744" s="31"/>
      <c r="BBD744" s="31"/>
      <c r="BBE744" s="31"/>
      <c r="BBF744" s="31"/>
      <c r="BBG744" s="31"/>
      <c r="BBH744" s="31"/>
      <c r="BBI744" s="31"/>
      <c r="BBJ744" s="31"/>
      <c r="BBK744" s="31"/>
      <c r="BBL744" s="31"/>
      <c r="BBM744" s="31"/>
      <c r="BBN744" s="31"/>
      <c r="BBO744" s="31"/>
      <c r="BBP744" s="31"/>
      <c r="BBQ744" s="31"/>
      <c r="BBR744" s="31"/>
      <c r="BBS744" s="31"/>
      <c r="BBT744" s="31"/>
      <c r="BBU744" s="31"/>
      <c r="BBV744" s="31"/>
      <c r="BBW744" s="31"/>
      <c r="BBX744" s="31"/>
      <c r="BBY744" s="31"/>
      <c r="BBZ744" s="31"/>
      <c r="BCA744" s="31"/>
      <c r="BCB744" s="31"/>
      <c r="BCC744" s="31"/>
      <c r="BCD744" s="31"/>
      <c r="BCE744" s="31"/>
      <c r="BCF744" s="31"/>
      <c r="BCG744" s="31"/>
      <c r="BCH744" s="31"/>
      <c r="BCI744" s="31"/>
      <c r="BCJ744" s="31"/>
      <c r="BCK744" s="31"/>
      <c r="BCL744" s="31"/>
      <c r="BCM744" s="31"/>
      <c r="BCN744" s="31"/>
      <c r="BCO744" s="31"/>
      <c r="BCP744" s="31"/>
      <c r="BCQ744" s="31"/>
      <c r="BCR744" s="31"/>
      <c r="BCS744" s="31"/>
      <c r="BCT744" s="31"/>
      <c r="BCU744" s="31"/>
      <c r="BCV744" s="31"/>
      <c r="BCW744" s="31"/>
      <c r="BCX744" s="31"/>
      <c r="BCY744" s="31"/>
      <c r="BCZ744" s="31"/>
      <c r="BDA744" s="31"/>
      <c r="BDB744" s="31"/>
      <c r="BDC744" s="31"/>
      <c r="BDD744" s="31"/>
      <c r="BDE744" s="31"/>
      <c r="BDF744" s="31"/>
      <c r="BDG744" s="31"/>
      <c r="BDH744" s="31"/>
      <c r="BDI744" s="31"/>
      <c r="BDJ744" s="31"/>
      <c r="BDK744" s="31"/>
      <c r="BDL744" s="31"/>
      <c r="BDM744" s="31"/>
      <c r="BDN744" s="31"/>
      <c r="BDO744" s="31"/>
      <c r="BDP744" s="31"/>
      <c r="BDQ744" s="31"/>
      <c r="BDR744" s="31"/>
      <c r="BDS744" s="31"/>
      <c r="BDT744" s="31"/>
      <c r="BDU744" s="31"/>
      <c r="BDV744" s="31"/>
      <c r="BDW744" s="31"/>
      <c r="BDX744" s="31"/>
      <c r="BDY744" s="31"/>
      <c r="BDZ744" s="31"/>
      <c r="BEA744" s="31"/>
      <c r="BEB744" s="31"/>
      <c r="BEC744" s="31"/>
      <c r="BED744" s="31"/>
      <c r="BEE744" s="31"/>
      <c r="BEF744" s="31"/>
      <c r="BEG744" s="31"/>
      <c r="BEH744" s="31"/>
      <c r="BEI744" s="31"/>
      <c r="BEJ744" s="31"/>
      <c r="BEK744" s="31"/>
      <c r="BEL744" s="31"/>
      <c r="BEM744" s="31"/>
      <c r="BEN744" s="31"/>
      <c r="BEO744" s="31"/>
      <c r="BEP744" s="31"/>
      <c r="BEQ744" s="31"/>
      <c r="BER744" s="31"/>
      <c r="BES744" s="31"/>
      <c r="BET744" s="31"/>
      <c r="BEU744" s="31"/>
      <c r="BEV744" s="31"/>
      <c r="BEW744" s="31"/>
      <c r="BEX744" s="31"/>
      <c r="BEY744" s="31"/>
      <c r="BEZ744" s="31"/>
      <c r="BFA744" s="31"/>
      <c r="BFB744" s="31"/>
      <c r="BFC744" s="31"/>
      <c r="BFD744" s="31"/>
      <c r="BFE744" s="31"/>
      <c r="BFF744" s="31"/>
      <c r="BFG744" s="31"/>
      <c r="BFH744" s="31"/>
      <c r="BFI744" s="31"/>
      <c r="BFJ744" s="31"/>
      <c r="BFK744" s="31"/>
      <c r="BFL744" s="31"/>
      <c r="BFM744" s="31"/>
      <c r="BFN744" s="31"/>
      <c r="BFO744" s="31"/>
      <c r="BFP744" s="31"/>
      <c r="BFQ744" s="31"/>
      <c r="BFR744" s="31"/>
      <c r="BFS744" s="31"/>
      <c r="BFT744" s="31"/>
      <c r="BFU744" s="31"/>
      <c r="BFV744" s="31"/>
      <c r="BFW744" s="31"/>
      <c r="BFX744" s="31"/>
      <c r="BFY744" s="31"/>
      <c r="BFZ744" s="31"/>
      <c r="BGA744" s="31"/>
      <c r="BGB744" s="31"/>
      <c r="BGC744" s="31"/>
      <c r="BGD744" s="31"/>
      <c r="BGE744" s="31"/>
      <c r="BGF744" s="31"/>
      <c r="BGG744" s="31"/>
      <c r="BGH744" s="31"/>
      <c r="BGI744" s="31"/>
      <c r="BGJ744" s="31"/>
      <c r="BGK744" s="31"/>
      <c r="BGL744" s="31"/>
      <c r="BGM744" s="31"/>
      <c r="BGN744" s="31"/>
      <c r="BGO744" s="31"/>
      <c r="BGP744" s="31"/>
      <c r="BGQ744" s="31"/>
      <c r="BGR744" s="31"/>
      <c r="BGS744" s="31"/>
      <c r="BGT744" s="31"/>
      <c r="BGU744" s="31"/>
      <c r="BGV744" s="31"/>
      <c r="BGW744" s="31"/>
      <c r="BGX744" s="31"/>
      <c r="BGY744" s="31"/>
      <c r="BGZ744" s="31"/>
      <c r="BHA744" s="31"/>
      <c r="BHB744" s="31"/>
      <c r="BHC744" s="31"/>
      <c r="BHD744" s="31"/>
      <c r="BHE744" s="31"/>
      <c r="BHF744" s="31"/>
      <c r="BHG744" s="31"/>
      <c r="BHH744" s="31"/>
      <c r="BHI744" s="31"/>
      <c r="BHJ744" s="31"/>
      <c r="BHK744" s="31"/>
      <c r="BHL744" s="31"/>
      <c r="BHM744" s="31"/>
      <c r="BHN744" s="31"/>
      <c r="BHO744" s="31"/>
      <c r="BHP744" s="31"/>
      <c r="BHQ744" s="31"/>
      <c r="BHR744" s="31"/>
      <c r="BHS744" s="31"/>
      <c r="BHT744" s="31"/>
      <c r="BHU744" s="31"/>
      <c r="BHV744" s="31"/>
      <c r="BHW744" s="31"/>
      <c r="BHX744" s="31"/>
      <c r="BHY744" s="31"/>
      <c r="BHZ744" s="31"/>
      <c r="BIA744" s="31"/>
      <c r="BIB744" s="31"/>
      <c r="BIC744" s="31"/>
      <c r="BID744" s="31"/>
      <c r="BIE744" s="31"/>
      <c r="BIF744" s="31"/>
      <c r="BIG744" s="31"/>
      <c r="BIH744" s="31"/>
      <c r="BII744" s="31"/>
      <c r="BIJ744" s="31"/>
      <c r="BIK744" s="31"/>
      <c r="BIL744" s="31"/>
      <c r="BIM744" s="31"/>
      <c r="BIN744" s="31"/>
      <c r="BIO744" s="31"/>
      <c r="BIP744" s="31"/>
      <c r="BIQ744" s="31"/>
      <c r="BIR744" s="31"/>
      <c r="BIS744" s="31"/>
      <c r="BIT744" s="31"/>
      <c r="BIU744" s="31"/>
      <c r="BIV744" s="31"/>
      <c r="BIW744" s="31"/>
      <c r="BIX744" s="31"/>
      <c r="BIY744" s="31"/>
      <c r="BIZ744" s="31"/>
      <c r="BJA744" s="31"/>
      <c r="BJB744" s="31"/>
      <c r="BJC744" s="31"/>
      <c r="BJD744" s="31"/>
      <c r="BJE744" s="31"/>
      <c r="BJF744" s="31"/>
      <c r="BJG744" s="31"/>
      <c r="BJH744" s="31"/>
      <c r="BJI744" s="31"/>
      <c r="BJJ744" s="31"/>
      <c r="BJK744" s="31"/>
      <c r="BJL744" s="31"/>
      <c r="BJM744" s="31"/>
      <c r="BJN744" s="31"/>
      <c r="BJO744" s="31"/>
      <c r="BJP744" s="31"/>
      <c r="BJQ744" s="31"/>
      <c r="BJR744" s="31"/>
      <c r="BJS744" s="31"/>
      <c r="BJT744" s="31"/>
      <c r="BJU744" s="31"/>
      <c r="BJV744" s="31"/>
      <c r="BJW744" s="31"/>
      <c r="BJX744" s="31"/>
      <c r="BJY744" s="31"/>
      <c r="BJZ744" s="31"/>
      <c r="BKA744" s="31"/>
      <c r="BKB744" s="31"/>
      <c r="BKC744" s="31"/>
      <c r="BKD744" s="31"/>
      <c r="BKE744" s="31"/>
      <c r="BKF744" s="31"/>
      <c r="BKG744" s="31"/>
      <c r="BKH744" s="31"/>
      <c r="BKI744" s="31"/>
      <c r="BKJ744" s="31"/>
      <c r="BKK744" s="31"/>
      <c r="BKL744" s="31"/>
      <c r="BKM744" s="31"/>
      <c r="BKN744" s="31"/>
      <c r="BKO744" s="31"/>
      <c r="BKP744" s="31"/>
      <c r="BKQ744" s="31"/>
      <c r="BKR744" s="31"/>
      <c r="BKS744" s="31"/>
      <c r="BKT744" s="31"/>
      <c r="BKU744" s="31"/>
      <c r="BKV744" s="31"/>
      <c r="BKW744" s="31"/>
      <c r="BKX744" s="31"/>
      <c r="BKY744" s="31"/>
      <c r="BKZ744" s="31"/>
      <c r="BLA744" s="31"/>
      <c r="BLB744" s="31"/>
      <c r="BLC744" s="31"/>
      <c r="BLD744" s="31"/>
      <c r="BLE744" s="31"/>
      <c r="BLF744" s="31"/>
      <c r="BLG744" s="31"/>
      <c r="BLH744" s="31"/>
      <c r="BLI744" s="31"/>
      <c r="BLJ744" s="31"/>
      <c r="BLK744" s="31"/>
      <c r="BLL744" s="31"/>
      <c r="BLM744" s="31"/>
      <c r="BLN744" s="31"/>
      <c r="BLO744" s="31"/>
      <c r="BLP744" s="31"/>
      <c r="BLQ744" s="31"/>
      <c r="BLR744" s="31"/>
      <c r="BLS744" s="31"/>
      <c r="BLT744" s="31"/>
      <c r="BLU744" s="31"/>
      <c r="BLV744" s="31"/>
      <c r="BLW744" s="31"/>
      <c r="BLX744" s="31"/>
      <c r="BLY744" s="31"/>
      <c r="BLZ744" s="31"/>
      <c r="BMA744" s="31"/>
      <c r="BMB744" s="31"/>
      <c r="BMC744" s="31"/>
      <c r="BMD744" s="31"/>
      <c r="BME744" s="31"/>
      <c r="BMF744" s="31"/>
      <c r="BMG744" s="31"/>
      <c r="BMH744" s="31"/>
      <c r="BMI744" s="31"/>
      <c r="BMJ744" s="31"/>
      <c r="BMK744" s="31"/>
      <c r="BML744" s="31"/>
      <c r="BMM744" s="31"/>
      <c r="BMN744" s="31"/>
      <c r="BMO744" s="31"/>
      <c r="BMP744" s="31"/>
      <c r="BMQ744" s="31"/>
      <c r="BMR744" s="31"/>
      <c r="BMS744" s="31"/>
      <c r="BMT744" s="31"/>
      <c r="BMU744" s="31"/>
      <c r="BMV744" s="31"/>
      <c r="BMW744" s="31"/>
      <c r="BMX744" s="31"/>
      <c r="BMY744" s="31"/>
      <c r="BMZ744" s="31"/>
      <c r="BNA744" s="31"/>
      <c r="BNB744" s="31"/>
      <c r="BNC744" s="31"/>
      <c r="BND744" s="31"/>
      <c r="BNE744" s="31"/>
      <c r="BNF744" s="31"/>
      <c r="BNG744" s="31"/>
      <c r="BNH744" s="31"/>
      <c r="BNI744" s="31"/>
      <c r="BNJ744" s="31"/>
      <c r="BNK744" s="31"/>
      <c r="BNL744" s="31"/>
      <c r="BNM744" s="31"/>
      <c r="BNN744" s="31"/>
      <c r="BNO744" s="31"/>
      <c r="BNP744" s="31"/>
      <c r="BNQ744" s="31"/>
      <c r="BNR744" s="31"/>
      <c r="BNS744" s="31"/>
      <c r="BNT744" s="31"/>
      <c r="BNU744" s="31"/>
      <c r="BNV744" s="31"/>
      <c r="BNW744" s="31"/>
      <c r="BNX744" s="31"/>
      <c r="BNY744" s="31"/>
      <c r="BNZ744" s="31"/>
      <c r="BOA744" s="31"/>
      <c r="BOB744" s="31"/>
      <c r="BOC744" s="31"/>
      <c r="BOD744" s="31"/>
      <c r="BOE744" s="31"/>
      <c r="BOF744" s="31"/>
      <c r="BOG744" s="31"/>
      <c r="BOH744" s="31"/>
      <c r="BOI744" s="31"/>
      <c r="BOJ744" s="31"/>
      <c r="BOK744" s="31"/>
      <c r="BOL744" s="31"/>
      <c r="BOM744" s="31"/>
      <c r="BON744" s="31"/>
      <c r="BOO744" s="31"/>
      <c r="BOP744" s="31"/>
      <c r="BOQ744" s="31"/>
      <c r="BOR744" s="31"/>
      <c r="BOS744" s="31"/>
      <c r="BOT744" s="31"/>
      <c r="BOU744" s="31"/>
      <c r="BOV744" s="31"/>
      <c r="BOW744" s="31"/>
      <c r="BOX744" s="31"/>
      <c r="BOY744" s="31"/>
      <c r="BOZ744" s="31"/>
      <c r="BPA744" s="31"/>
      <c r="BPB744" s="31"/>
      <c r="BPC744" s="31"/>
      <c r="BPD744" s="31"/>
      <c r="BPE744" s="31"/>
      <c r="BPF744" s="31"/>
      <c r="BPG744" s="31"/>
      <c r="BPH744" s="31"/>
      <c r="BPI744" s="31"/>
      <c r="BPJ744" s="31"/>
      <c r="BPK744" s="31"/>
      <c r="BPL744" s="31"/>
      <c r="BPM744" s="31"/>
      <c r="BPN744" s="31"/>
      <c r="BPO744" s="31"/>
      <c r="BPP744" s="31"/>
      <c r="BPQ744" s="31"/>
      <c r="BPR744" s="31"/>
      <c r="BPS744" s="31"/>
      <c r="BPT744" s="31"/>
      <c r="BPU744" s="31"/>
      <c r="BPV744" s="31"/>
      <c r="BPW744" s="31"/>
      <c r="BPX744" s="31"/>
      <c r="BPY744" s="31"/>
      <c r="BPZ744" s="31"/>
      <c r="BQA744" s="31"/>
      <c r="BQB744" s="31"/>
      <c r="BQC744" s="31"/>
      <c r="BQD744" s="31"/>
      <c r="BQE744" s="31"/>
      <c r="BQF744" s="31"/>
      <c r="BQG744" s="31"/>
      <c r="BQH744" s="31"/>
      <c r="BQI744" s="31"/>
      <c r="BQJ744" s="31"/>
      <c r="BQK744" s="31"/>
      <c r="BQL744" s="31"/>
      <c r="BQM744" s="31"/>
      <c r="BQN744" s="31"/>
      <c r="BQO744" s="31"/>
      <c r="BQP744" s="31"/>
      <c r="BQQ744" s="31"/>
      <c r="BQR744" s="31"/>
      <c r="BQS744" s="31"/>
      <c r="BQT744" s="31"/>
      <c r="BQU744" s="31"/>
      <c r="BQV744" s="31"/>
      <c r="BQW744" s="31"/>
      <c r="BQX744" s="31"/>
      <c r="BQY744" s="31"/>
      <c r="BQZ744" s="31"/>
      <c r="BRA744" s="31"/>
      <c r="BRB744" s="31"/>
      <c r="BRC744" s="31"/>
      <c r="BRD744" s="31"/>
      <c r="BRE744" s="31"/>
      <c r="BRF744" s="31"/>
      <c r="BRG744" s="31"/>
      <c r="BRH744" s="31"/>
      <c r="BRI744" s="31"/>
      <c r="BRJ744" s="31"/>
      <c r="BRK744" s="31"/>
      <c r="BRL744" s="31"/>
      <c r="BRM744" s="31"/>
      <c r="BRN744" s="31"/>
      <c r="BRO744" s="31"/>
      <c r="BRP744" s="31"/>
      <c r="BRQ744" s="31"/>
      <c r="BRR744" s="31"/>
      <c r="BRS744" s="31"/>
      <c r="BRT744" s="31"/>
      <c r="BRU744" s="31"/>
      <c r="BRV744" s="31"/>
      <c r="BRW744" s="31"/>
      <c r="BRX744" s="31"/>
      <c r="BRY744" s="31"/>
      <c r="BRZ744" s="31"/>
      <c r="BSA744" s="31"/>
      <c r="BSB744" s="31"/>
      <c r="BSC744" s="31"/>
      <c r="BSD744" s="31"/>
      <c r="BSE744" s="31"/>
      <c r="BSF744" s="31"/>
      <c r="BSG744" s="31"/>
      <c r="BSH744" s="31"/>
      <c r="BSI744" s="31"/>
      <c r="BSJ744" s="31"/>
      <c r="BSK744" s="31"/>
      <c r="BSL744" s="31"/>
      <c r="BSM744" s="31"/>
      <c r="BSN744" s="31"/>
      <c r="BSO744" s="31"/>
      <c r="BSP744" s="31"/>
      <c r="BSQ744" s="31"/>
      <c r="BSR744" s="31"/>
      <c r="BSS744" s="31"/>
      <c r="BST744" s="31"/>
      <c r="BSU744" s="31"/>
      <c r="BSV744" s="31"/>
      <c r="BSW744" s="31"/>
      <c r="BSX744" s="31"/>
      <c r="BSY744" s="31"/>
      <c r="BSZ744" s="31"/>
      <c r="BTA744" s="31"/>
      <c r="BTB744" s="31"/>
      <c r="BTC744" s="31"/>
      <c r="BTD744" s="31"/>
      <c r="BTE744" s="31"/>
      <c r="BTF744" s="31"/>
      <c r="BTG744" s="31"/>
      <c r="BTH744" s="31"/>
      <c r="BTI744" s="31"/>
      <c r="BTJ744" s="31"/>
      <c r="BTK744" s="31"/>
      <c r="BTL744" s="31"/>
      <c r="BTM744" s="31"/>
      <c r="BTN744" s="31"/>
      <c r="BTO744" s="31"/>
      <c r="BTP744" s="31"/>
      <c r="BTQ744" s="31"/>
      <c r="BTR744" s="31"/>
      <c r="BTS744" s="31"/>
      <c r="BTT744" s="31"/>
      <c r="BTU744" s="31"/>
      <c r="BTV744" s="31"/>
      <c r="BTW744" s="31"/>
      <c r="BTX744" s="31"/>
      <c r="BTY744" s="31"/>
      <c r="BTZ744" s="31"/>
      <c r="BUA744" s="31"/>
      <c r="BUB744" s="31"/>
      <c r="BUC744" s="31"/>
      <c r="BUD744" s="31"/>
      <c r="BUE744" s="31"/>
      <c r="BUF744" s="31"/>
      <c r="BUG744" s="31"/>
      <c r="BUH744" s="31"/>
      <c r="BUI744" s="31"/>
      <c r="BUJ744" s="31"/>
      <c r="BUK744" s="31"/>
      <c r="BUL744" s="31"/>
      <c r="BUM744" s="31"/>
      <c r="BUN744" s="31"/>
      <c r="BUO744" s="31"/>
      <c r="BUP744" s="31"/>
      <c r="BUQ744" s="31"/>
      <c r="BUR744" s="31"/>
      <c r="BUS744" s="31"/>
      <c r="BUT744" s="31"/>
      <c r="BUU744" s="31"/>
      <c r="BUV744" s="31"/>
      <c r="BUW744" s="31"/>
      <c r="BUX744" s="31"/>
      <c r="BUY744" s="31"/>
      <c r="BUZ744" s="31"/>
      <c r="BVA744" s="31"/>
      <c r="BVB744" s="31"/>
      <c r="BVC744" s="31"/>
      <c r="BVD744" s="31"/>
      <c r="BVE744" s="31"/>
      <c r="BVF744" s="31"/>
      <c r="BVG744" s="31"/>
      <c r="BVH744" s="31"/>
      <c r="BVI744" s="31"/>
      <c r="BVJ744" s="31"/>
      <c r="BVK744" s="31"/>
      <c r="BVL744" s="31"/>
      <c r="BVM744" s="31"/>
      <c r="BVN744" s="31"/>
      <c r="BVO744" s="31"/>
      <c r="BVP744" s="31"/>
      <c r="BVQ744" s="31"/>
      <c r="BVR744" s="31"/>
      <c r="BVS744" s="31"/>
      <c r="BVT744" s="31"/>
      <c r="BVU744" s="31"/>
      <c r="BVV744" s="31"/>
      <c r="BVW744" s="31"/>
      <c r="BVX744" s="31"/>
      <c r="BVY744" s="31"/>
      <c r="BVZ744" s="31"/>
      <c r="BWA744" s="31"/>
      <c r="BWB744" s="31"/>
      <c r="BWC744" s="31"/>
      <c r="BWD744" s="31"/>
      <c r="BWE744" s="31"/>
      <c r="BWF744" s="31"/>
      <c r="BWG744" s="31"/>
      <c r="BWH744" s="31"/>
      <c r="BWI744" s="31"/>
      <c r="BWJ744" s="31"/>
      <c r="BWK744" s="31"/>
      <c r="BWL744" s="31"/>
      <c r="BWM744" s="31"/>
      <c r="BWN744" s="31"/>
      <c r="BWO744" s="31"/>
      <c r="BWP744" s="31"/>
      <c r="BWQ744" s="31"/>
      <c r="BWR744" s="31"/>
      <c r="BWS744" s="31"/>
      <c r="BWT744" s="31"/>
      <c r="BWU744" s="31"/>
      <c r="BWV744" s="31"/>
      <c r="BWW744" s="31"/>
      <c r="BWX744" s="31"/>
      <c r="BWY744" s="31"/>
      <c r="BWZ744" s="31"/>
      <c r="BXA744" s="31"/>
      <c r="BXB744" s="31"/>
      <c r="BXC744" s="31"/>
      <c r="BXD744" s="31"/>
      <c r="BXE744" s="31"/>
      <c r="BXF744" s="31"/>
      <c r="BXG744" s="31"/>
      <c r="BXH744" s="31"/>
      <c r="BXI744" s="31"/>
      <c r="BXJ744" s="31"/>
      <c r="BXK744" s="31"/>
      <c r="BXL744" s="31"/>
      <c r="BXM744" s="31"/>
      <c r="BXN744" s="31"/>
      <c r="BXO744" s="31"/>
      <c r="BXP744" s="31"/>
      <c r="BXQ744" s="31"/>
      <c r="BXR744" s="31"/>
      <c r="BXS744" s="31"/>
      <c r="BXT744" s="31"/>
      <c r="BXU744" s="31"/>
      <c r="BXV744" s="31"/>
      <c r="BXW744" s="31"/>
      <c r="BXX744" s="31"/>
      <c r="BXY744" s="31"/>
      <c r="BXZ744" s="31"/>
      <c r="BYA744" s="31"/>
      <c r="BYB744" s="31"/>
      <c r="BYC744" s="31"/>
      <c r="BYD744" s="31"/>
      <c r="BYE744" s="31"/>
      <c r="BYF744" s="31"/>
      <c r="BYG744" s="31"/>
      <c r="BYH744" s="31"/>
      <c r="BYI744" s="31"/>
      <c r="BYJ744" s="31"/>
      <c r="BYK744" s="31"/>
      <c r="BYL744" s="31"/>
      <c r="BYM744" s="31"/>
      <c r="BYN744" s="31"/>
      <c r="BYO744" s="31"/>
      <c r="BYP744" s="31"/>
      <c r="BYQ744" s="31"/>
      <c r="BYR744" s="31"/>
      <c r="BYS744" s="31"/>
      <c r="BYT744" s="31"/>
      <c r="BYU744" s="31"/>
      <c r="BYV744" s="31"/>
      <c r="BYW744" s="31"/>
      <c r="BYX744" s="31"/>
      <c r="BYY744" s="31"/>
      <c r="BYZ744" s="31"/>
      <c r="BZA744" s="31"/>
      <c r="BZB744" s="31"/>
      <c r="BZC744" s="31"/>
      <c r="BZD744" s="31"/>
      <c r="BZE744" s="31"/>
      <c r="BZF744" s="31"/>
      <c r="BZG744" s="31"/>
      <c r="BZH744" s="31"/>
      <c r="BZI744" s="31"/>
      <c r="BZJ744" s="31"/>
      <c r="BZK744" s="31"/>
      <c r="BZL744" s="31"/>
      <c r="BZM744" s="31"/>
      <c r="BZN744" s="31"/>
      <c r="BZO744" s="31"/>
      <c r="BZP744" s="31"/>
      <c r="BZQ744" s="31"/>
      <c r="BZR744" s="31"/>
      <c r="BZS744" s="31"/>
      <c r="BZT744" s="31"/>
      <c r="BZU744" s="31"/>
      <c r="BZV744" s="31"/>
      <c r="BZW744" s="31"/>
      <c r="BZX744" s="31"/>
      <c r="BZY744" s="31"/>
      <c r="BZZ744" s="31"/>
      <c r="CAA744" s="31"/>
      <c r="CAB744" s="31"/>
      <c r="CAC744" s="31"/>
      <c r="CAD744" s="31"/>
      <c r="CAE744" s="31"/>
      <c r="CAF744" s="31"/>
      <c r="CAG744" s="31"/>
      <c r="CAH744" s="31"/>
      <c r="CAI744" s="31"/>
      <c r="CAJ744" s="31"/>
      <c r="CAK744" s="31"/>
      <c r="CAL744" s="31"/>
      <c r="CAM744" s="31"/>
      <c r="CAN744" s="31"/>
      <c r="CAO744" s="31"/>
      <c r="CAP744" s="31"/>
      <c r="CAQ744" s="31"/>
      <c r="CAR744" s="31"/>
      <c r="CAS744" s="31"/>
      <c r="CAT744" s="31"/>
      <c r="CAU744" s="31"/>
      <c r="CAV744" s="31"/>
      <c r="CAW744" s="31"/>
      <c r="CAX744" s="31"/>
      <c r="CAY744" s="31"/>
      <c r="CAZ744" s="31"/>
      <c r="CBA744" s="31"/>
      <c r="CBB744" s="31"/>
      <c r="CBC744" s="31"/>
      <c r="CBD744" s="31"/>
      <c r="CBE744" s="31"/>
      <c r="CBF744" s="31"/>
      <c r="CBG744" s="31"/>
      <c r="CBH744" s="31"/>
      <c r="CBI744" s="31"/>
      <c r="CBJ744" s="31"/>
      <c r="CBK744" s="31"/>
      <c r="CBL744" s="31"/>
      <c r="CBM744" s="31"/>
      <c r="CBN744" s="31"/>
      <c r="CBO744" s="31"/>
      <c r="CBP744" s="31"/>
      <c r="CBQ744" s="31"/>
      <c r="CBR744" s="31"/>
      <c r="CBS744" s="31"/>
      <c r="CBT744" s="31"/>
      <c r="CBU744" s="31"/>
      <c r="CBV744" s="31"/>
      <c r="CBW744" s="31"/>
      <c r="CBX744" s="31"/>
      <c r="CBY744" s="31"/>
      <c r="CBZ744" s="31"/>
      <c r="CCA744" s="31"/>
      <c r="CCB744" s="31"/>
      <c r="CCC744" s="31"/>
      <c r="CCD744" s="31"/>
      <c r="CCE744" s="31"/>
      <c r="CCF744" s="31"/>
      <c r="CCG744" s="31"/>
      <c r="CCH744" s="31"/>
      <c r="CCI744" s="31"/>
      <c r="CCJ744" s="31"/>
      <c r="CCK744" s="31"/>
      <c r="CCL744" s="31"/>
      <c r="CCM744" s="31"/>
      <c r="CCN744" s="31"/>
      <c r="CCO744" s="31"/>
      <c r="CCP744" s="31"/>
      <c r="CCQ744" s="31"/>
      <c r="CCR744" s="31"/>
      <c r="CCS744" s="31"/>
      <c r="CCT744" s="31"/>
      <c r="CCU744" s="31"/>
      <c r="CCV744" s="31"/>
      <c r="CCW744" s="31"/>
      <c r="CCX744" s="31"/>
      <c r="CCY744" s="31"/>
      <c r="CCZ744" s="31"/>
      <c r="CDA744" s="31"/>
      <c r="CDB744" s="31"/>
      <c r="CDC744" s="31"/>
      <c r="CDD744" s="31"/>
      <c r="CDE744" s="31"/>
      <c r="CDF744" s="31"/>
      <c r="CDG744" s="31"/>
      <c r="CDH744" s="31"/>
      <c r="CDI744" s="31"/>
      <c r="CDJ744" s="31"/>
      <c r="CDK744" s="31"/>
      <c r="CDL744" s="31"/>
      <c r="CDM744" s="31"/>
      <c r="CDN744" s="31"/>
      <c r="CDO744" s="31"/>
      <c r="CDP744" s="31"/>
      <c r="CDQ744" s="31"/>
      <c r="CDR744" s="31"/>
      <c r="CDS744" s="31"/>
      <c r="CDT744" s="31"/>
      <c r="CDU744" s="31"/>
      <c r="CDV744" s="31"/>
      <c r="CDW744" s="31"/>
      <c r="CDX744" s="31"/>
      <c r="CDY744" s="31"/>
      <c r="CDZ744" s="31"/>
      <c r="CEA744" s="31"/>
      <c r="CEB744" s="31"/>
      <c r="CEC744" s="31"/>
      <c r="CED744" s="31"/>
      <c r="CEE744" s="31"/>
      <c r="CEF744" s="31"/>
      <c r="CEG744" s="31"/>
      <c r="CEH744" s="31"/>
      <c r="CEI744" s="31"/>
      <c r="CEJ744" s="31"/>
      <c r="CEK744" s="31"/>
      <c r="CEL744" s="31"/>
      <c r="CEM744" s="31"/>
      <c r="CEN744" s="31"/>
      <c r="CEO744" s="31"/>
      <c r="CEP744" s="31"/>
      <c r="CEQ744" s="31"/>
      <c r="CER744" s="31"/>
      <c r="CES744" s="31"/>
      <c r="CET744" s="31"/>
      <c r="CEU744" s="31"/>
      <c r="CEV744" s="31"/>
      <c r="CEW744" s="31"/>
      <c r="CEX744" s="31"/>
      <c r="CEY744" s="31"/>
      <c r="CEZ744" s="31"/>
      <c r="CFA744" s="31"/>
      <c r="CFB744" s="31"/>
      <c r="CFC744" s="31"/>
      <c r="CFD744" s="31"/>
      <c r="CFE744" s="31"/>
      <c r="CFF744" s="31"/>
      <c r="CFG744" s="31"/>
      <c r="CFH744" s="31"/>
      <c r="CFI744" s="31"/>
      <c r="CFJ744" s="31"/>
      <c r="CFK744" s="31"/>
      <c r="CFL744" s="31"/>
      <c r="CFM744" s="31"/>
      <c r="CFN744" s="31"/>
      <c r="CFO744" s="31"/>
      <c r="CFP744" s="31"/>
      <c r="CFQ744" s="31"/>
      <c r="CFR744" s="31"/>
      <c r="CFS744" s="31"/>
      <c r="CFT744" s="31"/>
      <c r="CFU744" s="31"/>
      <c r="CFV744" s="31"/>
      <c r="CFW744" s="31"/>
      <c r="CFX744" s="31"/>
      <c r="CFY744" s="31"/>
      <c r="CFZ744" s="31"/>
      <c r="CGA744" s="31"/>
      <c r="CGB744" s="31"/>
      <c r="CGC744" s="31"/>
      <c r="CGD744" s="31"/>
      <c r="CGE744" s="31"/>
      <c r="CGF744" s="31"/>
      <c r="CGG744" s="31"/>
      <c r="CGH744" s="31"/>
      <c r="CGI744" s="31"/>
      <c r="CGJ744" s="31"/>
      <c r="CGK744" s="31"/>
      <c r="CGL744" s="31"/>
      <c r="CGM744" s="31"/>
      <c r="CGN744" s="31"/>
      <c r="CGO744" s="31"/>
      <c r="CGP744" s="31"/>
      <c r="CGQ744" s="31"/>
      <c r="CGR744" s="31"/>
      <c r="CGS744" s="31"/>
      <c r="CGT744" s="31"/>
      <c r="CGU744" s="31"/>
      <c r="CGV744" s="31"/>
      <c r="CGW744" s="31"/>
      <c r="CGX744" s="31"/>
      <c r="CGY744" s="31"/>
      <c r="CGZ744" s="31"/>
      <c r="CHA744" s="31"/>
      <c r="CHB744" s="31"/>
      <c r="CHC744" s="31"/>
      <c r="CHD744" s="31"/>
      <c r="CHE744" s="31"/>
      <c r="CHF744" s="31"/>
      <c r="CHG744" s="31"/>
      <c r="CHH744" s="31"/>
      <c r="CHI744" s="31"/>
      <c r="CHJ744" s="31"/>
      <c r="CHK744" s="31"/>
      <c r="CHL744" s="31"/>
      <c r="CHM744" s="31"/>
      <c r="CHN744" s="31"/>
      <c r="CHO744" s="31"/>
      <c r="CHP744" s="31"/>
      <c r="CHQ744" s="31"/>
      <c r="CHR744" s="31"/>
      <c r="CHS744" s="31"/>
      <c r="CHT744" s="31"/>
      <c r="CHU744" s="31"/>
      <c r="CHV744" s="31"/>
      <c r="CHW744" s="31"/>
      <c r="CHX744" s="31"/>
      <c r="CHY744" s="31"/>
      <c r="CHZ744" s="31"/>
      <c r="CIA744" s="31"/>
      <c r="CIB744" s="31"/>
      <c r="CIC744" s="31"/>
      <c r="CID744" s="31"/>
      <c r="CIE744" s="31"/>
      <c r="CIF744" s="31"/>
      <c r="CIG744" s="31"/>
      <c r="CIH744" s="31"/>
      <c r="CII744" s="31"/>
      <c r="CIJ744" s="31"/>
      <c r="CIK744" s="31"/>
      <c r="CIL744" s="31"/>
      <c r="CIM744" s="31"/>
      <c r="CIN744" s="31"/>
      <c r="CIO744" s="31"/>
      <c r="CIP744" s="31"/>
      <c r="CIQ744" s="31"/>
      <c r="CIR744" s="31"/>
      <c r="CIS744" s="31"/>
      <c r="CIT744" s="31"/>
      <c r="CIU744" s="31"/>
      <c r="CIV744" s="31"/>
      <c r="CIW744" s="31"/>
      <c r="CIX744" s="31"/>
      <c r="CIY744" s="31"/>
      <c r="CIZ744" s="31"/>
      <c r="CJA744" s="31"/>
      <c r="CJB744" s="31"/>
      <c r="CJC744" s="31"/>
      <c r="CJD744" s="31"/>
      <c r="CJE744" s="31"/>
      <c r="CJF744" s="31"/>
      <c r="CJG744" s="31"/>
      <c r="CJH744" s="31"/>
      <c r="CJI744" s="31"/>
      <c r="CJJ744" s="31"/>
      <c r="CJK744" s="31"/>
      <c r="CJL744" s="31"/>
      <c r="CJM744" s="31"/>
      <c r="CJN744" s="31"/>
      <c r="CJO744" s="31"/>
      <c r="CJP744" s="31"/>
      <c r="CJQ744" s="31"/>
      <c r="CJR744" s="31"/>
      <c r="CJS744" s="31"/>
      <c r="CJT744" s="31"/>
      <c r="CJU744" s="31"/>
      <c r="CJV744" s="31"/>
      <c r="CJW744" s="31"/>
      <c r="CJX744" s="31"/>
      <c r="CJY744" s="31"/>
      <c r="CJZ744" s="31"/>
      <c r="CKA744" s="31"/>
      <c r="CKB744" s="31"/>
      <c r="CKC744" s="31"/>
      <c r="CKD744" s="31"/>
      <c r="CKE744" s="31"/>
      <c r="CKF744" s="31"/>
      <c r="CKG744" s="31"/>
      <c r="CKH744" s="31"/>
      <c r="CKI744" s="31"/>
      <c r="CKJ744" s="31"/>
      <c r="CKK744" s="31"/>
      <c r="CKL744" s="31"/>
      <c r="CKM744" s="31"/>
      <c r="CKN744" s="31"/>
      <c r="CKO744" s="31"/>
      <c r="CKP744" s="31"/>
      <c r="CKQ744" s="31"/>
      <c r="CKR744" s="31"/>
      <c r="CKS744" s="31"/>
      <c r="CKT744" s="31"/>
      <c r="CKU744" s="31"/>
      <c r="CKV744" s="31"/>
      <c r="CKW744" s="31"/>
      <c r="CKX744" s="31"/>
      <c r="CKY744" s="31"/>
      <c r="CKZ744" s="31"/>
      <c r="CLA744" s="31"/>
      <c r="CLB744" s="31"/>
      <c r="CLC744" s="31"/>
      <c r="CLD744" s="31"/>
      <c r="CLE744" s="31"/>
      <c r="CLF744" s="31"/>
      <c r="CLG744" s="31"/>
      <c r="CLH744" s="31"/>
      <c r="CLI744" s="31"/>
      <c r="CLJ744" s="31"/>
      <c r="CLK744" s="31"/>
      <c r="CLL744" s="31"/>
      <c r="CLM744" s="31"/>
      <c r="CLN744" s="31"/>
      <c r="CLO744" s="31"/>
      <c r="CLP744" s="31"/>
      <c r="CLQ744" s="31"/>
      <c r="CLR744" s="31"/>
      <c r="CLS744" s="31"/>
      <c r="CLT744" s="31"/>
      <c r="CLU744" s="31"/>
      <c r="CLV744" s="31"/>
      <c r="CLW744" s="31"/>
      <c r="CLX744" s="31"/>
      <c r="CLY744" s="31"/>
      <c r="CLZ744" s="31"/>
      <c r="CMA744" s="31"/>
      <c r="CMB744" s="31"/>
      <c r="CMC744" s="31"/>
      <c r="CMD744" s="31"/>
      <c r="CME744" s="31"/>
      <c r="CMF744" s="31"/>
      <c r="CMG744" s="31"/>
      <c r="CMH744" s="31"/>
      <c r="CMI744" s="31"/>
      <c r="CMJ744" s="31"/>
      <c r="CMK744" s="31"/>
      <c r="CML744" s="31"/>
      <c r="CMM744" s="31"/>
      <c r="CMN744" s="31"/>
      <c r="CMO744" s="31"/>
      <c r="CMP744" s="31"/>
      <c r="CMQ744" s="31"/>
      <c r="CMR744" s="31"/>
      <c r="CMS744" s="31"/>
      <c r="CMT744" s="31"/>
      <c r="CMU744" s="31"/>
      <c r="CMV744" s="31"/>
      <c r="CMW744" s="31"/>
      <c r="CMX744" s="31"/>
      <c r="CMY744" s="31"/>
      <c r="CMZ744" s="31"/>
      <c r="CNA744" s="31"/>
      <c r="CNB744" s="31"/>
      <c r="CNC744" s="31"/>
      <c r="CND744" s="31"/>
      <c r="CNE744" s="31"/>
      <c r="CNF744" s="31"/>
      <c r="CNG744" s="31"/>
      <c r="CNH744" s="31"/>
      <c r="CNI744" s="31"/>
      <c r="CNJ744" s="31"/>
      <c r="CNK744" s="31"/>
      <c r="CNL744" s="31"/>
      <c r="CNM744" s="31"/>
      <c r="CNN744" s="31"/>
      <c r="CNO744" s="31"/>
      <c r="CNP744" s="31"/>
      <c r="CNQ744" s="31"/>
      <c r="CNR744" s="31"/>
      <c r="CNS744" s="31"/>
      <c r="CNT744" s="31"/>
      <c r="CNU744" s="31"/>
      <c r="CNV744" s="31"/>
      <c r="CNW744" s="31"/>
      <c r="CNX744" s="31"/>
      <c r="CNY744" s="31"/>
      <c r="CNZ744" s="31"/>
      <c r="COA744" s="31"/>
      <c r="COB744" s="31"/>
      <c r="COC744" s="31"/>
      <c r="COD744" s="31"/>
      <c r="COE744" s="31"/>
      <c r="COF744" s="31"/>
      <c r="COG744" s="31"/>
      <c r="COH744" s="31"/>
      <c r="COI744" s="31"/>
      <c r="COJ744" s="31"/>
      <c r="COK744" s="31"/>
      <c r="COL744" s="31"/>
      <c r="COM744" s="31"/>
      <c r="CON744" s="31"/>
      <c r="COO744" s="31"/>
      <c r="COP744" s="31"/>
      <c r="COQ744" s="31"/>
      <c r="COR744" s="31"/>
      <c r="COS744" s="31"/>
      <c r="COT744" s="31"/>
      <c r="COU744" s="31"/>
      <c r="COV744" s="31"/>
      <c r="COW744" s="31"/>
      <c r="COX744" s="31"/>
      <c r="COY744" s="31"/>
      <c r="COZ744" s="31"/>
      <c r="CPA744" s="31"/>
      <c r="CPB744" s="31"/>
      <c r="CPC744" s="31"/>
      <c r="CPD744" s="31"/>
      <c r="CPE744" s="31"/>
      <c r="CPF744" s="31"/>
      <c r="CPG744" s="31"/>
      <c r="CPH744" s="31"/>
      <c r="CPI744" s="31"/>
      <c r="CPJ744" s="31"/>
      <c r="CPK744" s="31"/>
      <c r="CPL744" s="31"/>
      <c r="CPM744" s="31"/>
      <c r="CPN744" s="31"/>
      <c r="CPO744" s="31"/>
      <c r="CPP744" s="31"/>
      <c r="CPQ744" s="31"/>
      <c r="CPR744" s="31"/>
      <c r="CPS744" s="31"/>
      <c r="CPT744" s="31"/>
      <c r="CPU744" s="31"/>
      <c r="CPV744" s="31"/>
      <c r="CPW744" s="31"/>
      <c r="CPX744" s="31"/>
      <c r="CPY744" s="31"/>
      <c r="CPZ744" s="31"/>
      <c r="CQA744" s="31"/>
      <c r="CQB744" s="31"/>
      <c r="CQC744" s="31"/>
      <c r="CQD744" s="31"/>
      <c r="CQE744" s="31"/>
      <c r="CQF744" s="31"/>
      <c r="CQG744" s="31"/>
      <c r="CQH744" s="31"/>
      <c r="CQI744" s="31"/>
      <c r="CQJ744" s="31"/>
      <c r="CQK744" s="31"/>
      <c r="CQL744" s="31"/>
      <c r="CQM744" s="31"/>
      <c r="CQN744" s="31"/>
      <c r="CQO744" s="31"/>
      <c r="CQP744" s="31"/>
      <c r="CQQ744" s="31"/>
      <c r="CQR744" s="31"/>
      <c r="CQS744" s="31"/>
      <c r="CQT744" s="31"/>
      <c r="CQU744" s="31"/>
      <c r="CQV744" s="31"/>
      <c r="CQW744" s="31"/>
      <c r="CQX744" s="31"/>
      <c r="CQY744" s="31"/>
      <c r="CQZ744" s="31"/>
      <c r="CRA744" s="31"/>
      <c r="CRB744" s="31"/>
      <c r="CRC744" s="31"/>
      <c r="CRD744" s="31"/>
      <c r="CRE744" s="31"/>
      <c r="CRF744" s="31"/>
      <c r="CRG744" s="31"/>
      <c r="CRH744" s="31"/>
      <c r="CRI744" s="31"/>
      <c r="CRJ744" s="31"/>
      <c r="CRK744" s="31"/>
      <c r="CRL744" s="31"/>
      <c r="CRM744" s="31"/>
      <c r="CRN744" s="31"/>
      <c r="CRO744" s="31"/>
      <c r="CRP744" s="31"/>
      <c r="CRQ744" s="31"/>
      <c r="CRR744" s="31"/>
      <c r="CRS744" s="31"/>
      <c r="CRT744" s="31"/>
      <c r="CRU744" s="31"/>
      <c r="CRV744" s="31"/>
      <c r="CRW744" s="31"/>
      <c r="CRX744" s="31"/>
      <c r="CRY744" s="31"/>
      <c r="CRZ744" s="31"/>
      <c r="CSA744" s="31"/>
      <c r="CSB744" s="31"/>
      <c r="CSC744" s="31"/>
      <c r="CSD744" s="31"/>
      <c r="CSE744" s="31"/>
      <c r="CSF744" s="31"/>
      <c r="CSG744" s="31"/>
      <c r="CSH744" s="31"/>
      <c r="CSI744" s="31"/>
      <c r="CSJ744" s="31"/>
      <c r="CSK744" s="31"/>
      <c r="CSL744" s="31"/>
      <c r="CSM744" s="31"/>
      <c r="CSN744" s="31"/>
      <c r="CSO744" s="31"/>
      <c r="CSP744" s="31"/>
      <c r="CSQ744" s="31"/>
      <c r="CSR744" s="31"/>
      <c r="CSS744" s="31"/>
      <c r="CST744" s="31"/>
      <c r="CSU744" s="31"/>
      <c r="CSV744" s="31"/>
      <c r="CSW744" s="31"/>
      <c r="CSX744" s="31"/>
      <c r="CSY744" s="31"/>
      <c r="CSZ744" s="31"/>
      <c r="CTA744" s="31"/>
      <c r="CTB744" s="31"/>
      <c r="CTC744" s="31"/>
      <c r="CTD744" s="31"/>
      <c r="CTE744" s="31"/>
      <c r="CTF744" s="31"/>
      <c r="CTG744" s="31"/>
      <c r="CTH744" s="31"/>
      <c r="CTI744" s="31"/>
      <c r="CTJ744" s="31"/>
      <c r="CTK744" s="31"/>
      <c r="CTL744" s="31"/>
      <c r="CTM744" s="31"/>
      <c r="CTN744" s="31"/>
      <c r="CTO744" s="31"/>
      <c r="CTP744" s="31"/>
      <c r="CTQ744" s="31"/>
      <c r="CTR744" s="31"/>
      <c r="CTS744" s="31"/>
      <c r="CTT744" s="31"/>
      <c r="CTU744" s="31"/>
      <c r="CTV744" s="31"/>
      <c r="CTW744" s="31"/>
      <c r="CTX744" s="31"/>
      <c r="CTY744" s="31"/>
      <c r="CTZ744" s="31"/>
      <c r="CUA744" s="31"/>
      <c r="CUB744" s="31"/>
      <c r="CUC744" s="31"/>
      <c r="CUD744" s="31"/>
      <c r="CUE744" s="31"/>
      <c r="CUF744" s="31"/>
      <c r="CUG744" s="31"/>
      <c r="CUH744" s="31"/>
      <c r="CUI744" s="31"/>
      <c r="CUJ744" s="31"/>
      <c r="CUK744" s="31"/>
      <c r="CUL744" s="31"/>
      <c r="CUM744" s="31"/>
      <c r="CUN744" s="31"/>
      <c r="CUO744" s="31"/>
      <c r="CUP744" s="31"/>
      <c r="CUQ744" s="31"/>
      <c r="CUR744" s="31"/>
      <c r="CUS744" s="31"/>
      <c r="CUT744" s="31"/>
      <c r="CUU744" s="31"/>
      <c r="CUV744" s="31"/>
      <c r="CUW744" s="31"/>
      <c r="CUX744" s="31"/>
      <c r="CUY744" s="31"/>
      <c r="CUZ744" s="31"/>
      <c r="CVA744" s="31"/>
      <c r="CVB744" s="31"/>
      <c r="CVC744" s="31"/>
      <c r="CVD744" s="31"/>
      <c r="CVE744" s="31"/>
      <c r="CVF744" s="31"/>
      <c r="CVG744" s="31"/>
      <c r="CVH744" s="31"/>
      <c r="CVI744" s="31"/>
      <c r="CVJ744" s="31"/>
      <c r="CVK744" s="31"/>
      <c r="CVL744" s="31"/>
      <c r="CVM744" s="31"/>
      <c r="CVN744" s="31"/>
      <c r="CVO744" s="31"/>
      <c r="CVP744" s="31"/>
      <c r="CVQ744" s="31"/>
      <c r="CVR744" s="31"/>
      <c r="CVS744" s="31"/>
      <c r="CVT744" s="31"/>
      <c r="CVU744" s="31"/>
      <c r="CVV744" s="31"/>
      <c r="CVW744" s="31"/>
      <c r="CVX744" s="31"/>
      <c r="CVY744" s="31"/>
      <c r="CVZ744" s="31"/>
      <c r="CWA744" s="31"/>
      <c r="CWB744" s="31"/>
      <c r="CWC744" s="31"/>
      <c r="CWD744" s="31"/>
      <c r="CWE744" s="31"/>
      <c r="CWF744" s="31"/>
      <c r="CWG744" s="31"/>
      <c r="CWH744" s="31"/>
      <c r="CWI744" s="31"/>
      <c r="CWJ744" s="31"/>
      <c r="CWK744" s="31"/>
      <c r="CWL744" s="31"/>
      <c r="CWM744" s="31"/>
      <c r="CWN744" s="31"/>
      <c r="CWO744" s="31"/>
      <c r="CWP744" s="31"/>
      <c r="CWQ744" s="31"/>
      <c r="CWR744" s="31"/>
      <c r="CWS744" s="31"/>
      <c r="CWT744" s="31"/>
      <c r="CWU744" s="31"/>
      <c r="CWV744" s="31"/>
      <c r="CWW744" s="31"/>
      <c r="CWX744" s="31"/>
      <c r="CWY744" s="31"/>
      <c r="CWZ744" s="31"/>
      <c r="CXA744" s="31"/>
      <c r="CXB744" s="31"/>
      <c r="CXC744" s="31"/>
      <c r="CXD744" s="31"/>
      <c r="CXE744" s="31"/>
      <c r="CXF744" s="31"/>
      <c r="CXG744" s="31"/>
      <c r="CXH744" s="31"/>
      <c r="CXI744" s="31"/>
      <c r="CXJ744" s="31"/>
      <c r="CXK744" s="31"/>
      <c r="CXL744" s="31"/>
      <c r="CXM744" s="31"/>
      <c r="CXN744" s="31"/>
      <c r="CXO744" s="31"/>
      <c r="CXP744" s="31"/>
      <c r="CXQ744" s="31"/>
      <c r="CXR744" s="31"/>
      <c r="CXS744" s="31"/>
      <c r="CXT744" s="31"/>
      <c r="CXU744" s="31"/>
      <c r="CXV744" s="31"/>
      <c r="CXW744" s="31"/>
      <c r="CXX744" s="31"/>
      <c r="CXY744" s="31"/>
      <c r="CXZ744" s="31"/>
      <c r="CYA744" s="31"/>
      <c r="CYB744" s="31"/>
      <c r="CYC744" s="31"/>
      <c r="CYD744" s="31"/>
      <c r="CYE744" s="31"/>
      <c r="CYF744" s="31"/>
      <c r="CYG744" s="31"/>
      <c r="CYH744" s="31"/>
      <c r="CYI744" s="31"/>
      <c r="CYJ744" s="31"/>
      <c r="CYK744" s="31"/>
      <c r="CYL744" s="31"/>
      <c r="CYM744" s="31"/>
      <c r="CYN744" s="31"/>
      <c r="CYO744" s="31"/>
      <c r="CYP744" s="31"/>
      <c r="CYQ744" s="31"/>
      <c r="CYR744" s="31"/>
      <c r="CYS744" s="31"/>
      <c r="CYT744" s="31"/>
      <c r="CYU744" s="31"/>
      <c r="CYV744" s="31"/>
      <c r="CYW744" s="31"/>
      <c r="CYX744" s="31"/>
      <c r="CYY744" s="31"/>
      <c r="CYZ744" s="31"/>
      <c r="CZA744" s="31"/>
      <c r="CZB744" s="31"/>
      <c r="CZC744" s="31"/>
      <c r="CZD744" s="31"/>
      <c r="CZE744" s="31"/>
      <c r="CZF744" s="31"/>
      <c r="CZG744" s="31"/>
      <c r="CZH744" s="31"/>
      <c r="CZI744" s="31"/>
      <c r="CZJ744" s="31"/>
      <c r="CZK744" s="31"/>
      <c r="CZL744" s="31"/>
      <c r="CZM744" s="31"/>
      <c r="CZN744" s="31"/>
      <c r="CZO744" s="31"/>
      <c r="CZP744" s="31"/>
      <c r="CZQ744" s="31"/>
      <c r="CZR744" s="31"/>
      <c r="CZS744" s="31"/>
      <c r="CZT744" s="31"/>
      <c r="CZU744" s="31"/>
      <c r="CZV744" s="31"/>
      <c r="CZW744" s="31"/>
      <c r="CZX744" s="31"/>
      <c r="CZY744" s="31"/>
      <c r="CZZ744" s="31"/>
      <c r="DAA744" s="31"/>
      <c r="DAB744" s="31"/>
      <c r="DAC744" s="31"/>
      <c r="DAD744" s="31"/>
      <c r="DAE744" s="31"/>
      <c r="DAF744" s="31"/>
      <c r="DAG744" s="31"/>
      <c r="DAH744" s="31"/>
      <c r="DAI744" s="31"/>
      <c r="DAJ744" s="31"/>
      <c r="DAK744" s="31"/>
      <c r="DAL744" s="31"/>
      <c r="DAM744" s="31"/>
      <c r="DAN744" s="31"/>
      <c r="DAO744" s="31"/>
      <c r="DAP744" s="31"/>
      <c r="DAQ744" s="31"/>
      <c r="DAR744" s="31"/>
      <c r="DAS744" s="31"/>
      <c r="DAT744" s="31"/>
      <c r="DAU744" s="31"/>
      <c r="DAV744" s="31"/>
      <c r="DAW744" s="31"/>
      <c r="DAX744" s="31"/>
      <c r="DAY744" s="31"/>
      <c r="DAZ744" s="31"/>
      <c r="DBA744" s="31"/>
      <c r="DBB744" s="31"/>
      <c r="DBC744" s="31"/>
      <c r="DBD744" s="31"/>
      <c r="DBE744" s="31"/>
      <c r="DBF744" s="31"/>
      <c r="DBG744" s="31"/>
      <c r="DBH744" s="31"/>
      <c r="DBI744" s="31"/>
      <c r="DBJ744" s="31"/>
      <c r="DBK744" s="31"/>
      <c r="DBL744" s="31"/>
      <c r="DBM744" s="31"/>
      <c r="DBN744" s="31"/>
      <c r="DBO744" s="31"/>
      <c r="DBP744" s="31"/>
      <c r="DBQ744" s="31"/>
      <c r="DBR744" s="31"/>
      <c r="DBS744" s="31"/>
      <c r="DBT744" s="31"/>
      <c r="DBU744" s="31"/>
      <c r="DBV744" s="31"/>
      <c r="DBW744" s="31"/>
      <c r="DBX744" s="31"/>
      <c r="DBY744" s="31"/>
      <c r="DBZ744" s="31"/>
      <c r="DCA744" s="31"/>
      <c r="DCB744" s="31"/>
      <c r="DCC744" s="31"/>
      <c r="DCD744" s="31"/>
      <c r="DCE744" s="31"/>
      <c r="DCF744" s="31"/>
      <c r="DCG744" s="31"/>
      <c r="DCH744" s="31"/>
      <c r="DCI744" s="31"/>
      <c r="DCJ744" s="31"/>
      <c r="DCK744" s="31"/>
      <c r="DCL744" s="31"/>
      <c r="DCM744" s="31"/>
      <c r="DCN744" s="31"/>
      <c r="DCO744" s="31"/>
      <c r="DCP744" s="31"/>
      <c r="DCQ744" s="31"/>
      <c r="DCR744" s="31"/>
      <c r="DCS744" s="31"/>
      <c r="DCT744" s="31"/>
      <c r="DCU744" s="31"/>
      <c r="DCV744" s="31"/>
      <c r="DCW744" s="31"/>
      <c r="DCX744" s="31"/>
      <c r="DCY744" s="31"/>
      <c r="DCZ744" s="31"/>
      <c r="DDA744" s="31"/>
      <c r="DDB744" s="31"/>
      <c r="DDC744" s="31"/>
      <c r="DDD744" s="31"/>
      <c r="DDE744" s="31"/>
      <c r="DDF744" s="31"/>
      <c r="DDG744" s="31"/>
      <c r="DDH744" s="31"/>
      <c r="DDI744" s="31"/>
      <c r="DDJ744" s="31"/>
      <c r="DDK744" s="31"/>
      <c r="DDL744" s="31"/>
      <c r="DDM744" s="31"/>
      <c r="DDN744" s="31"/>
      <c r="DDO744" s="31"/>
      <c r="DDP744" s="31"/>
      <c r="DDQ744" s="31"/>
      <c r="DDR744" s="31"/>
      <c r="DDS744" s="31"/>
      <c r="DDT744" s="31"/>
      <c r="DDU744" s="31"/>
      <c r="DDV744" s="31"/>
      <c r="DDW744" s="31"/>
      <c r="DDX744" s="31"/>
      <c r="DDY744" s="31"/>
      <c r="DDZ744" s="31"/>
      <c r="DEA744" s="31"/>
      <c r="DEB744" s="31"/>
      <c r="DEC744" s="31"/>
      <c r="DED744" s="31"/>
      <c r="DEE744" s="31"/>
      <c r="DEF744" s="31"/>
      <c r="DEG744" s="31"/>
      <c r="DEH744" s="31"/>
      <c r="DEI744" s="31"/>
      <c r="DEJ744" s="31"/>
      <c r="DEK744" s="31"/>
      <c r="DEL744" s="31"/>
      <c r="DEM744" s="31"/>
      <c r="DEN744" s="31"/>
      <c r="DEO744" s="31"/>
      <c r="DEP744" s="31"/>
      <c r="DEQ744" s="31"/>
      <c r="DER744" s="31"/>
      <c r="DES744" s="31"/>
      <c r="DET744" s="31"/>
      <c r="DEU744" s="31"/>
      <c r="DEV744" s="31"/>
      <c r="DEW744" s="31"/>
      <c r="DEX744" s="31"/>
      <c r="DEY744" s="31"/>
      <c r="DEZ744" s="31"/>
      <c r="DFA744" s="31"/>
      <c r="DFB744" s="31"/>
      <c r="DFC744" s="31"/>
      <c r="DFD744" s="31"/>
      <c r="DFE744" s="31"/>
      <c r="DFF744" s="31"/>
      <c r="DFG744" s="31"/>
      <c r="DFH744" s="31"/>
      <c r="DFI744" s="31"/>
      <c r="DFJ744" s="31"/>
      <c r="DFK744" s="31"/>
      <c r="DFL744" s="31"/>
      <c r="DFM744" s="31"/>
      <c r="DFN744" s="31"/>
      <c r="DFO744" s="31"/>
      <c r="DFP744" s="31"/>
      <c r="DFQ744" s="31"/>
      <c r="DFR744" s="31"/>
      <c r="DFS744" s="31"/>
      <c r="DFT744" s="31"/>
      <c r="DFU744" s="31"/>
      <c r="DFV744" s="31"/>
      <c r="DFW744" s="31"/>
      <c r="DFX744" s="31"/>
      <c r="DFY744" s="31"/>
      <c r="DFZ744" s="31"/>
      <c r="DGA744" s="31"/>
      <c r="DGB744" s="31"/>
      <c r="DGC744" s="31"/>
      <c r="DGD744" s="31"/>
      <c r="DGE744" s="31"/>
      <c r="DGF744" s="31"/>
      <c r="DGG744" s="31"/>
      <c r="DGH744" s="31"/>
      <c r="DGI744" s="31"/>
      <c r="DGJ744" s="31"/>
      <c r="DGK744" s="31"/>
      <c r="DGL744" s="31"/>
      <c r="DGM744" s="31"/>
      <c r="DGN744" s="31"/>
      <c r="DGO744" s="31"/>
      <c r="DGP744" s="31"/>
      <c r="DGQ744" s="31"/>
      <c r="DGR744" s="31"/>
      <c r="DGS744" s="31"/>
      <c r="DGT744" s="31"/>
      <c r="DGU744" s="31"/>
      <c r="DGV744" s="31"/>
      <c r="DGW744" s="31"/>
      <c r="DGX744" s="31"/>
      <c r="DGY744" s="31"/>
      <c r="DGZ744" s="31"/>
      <c r="DHA744" s="31"/>
      <c r="DHB744" s="31"/>
      <c r="DHC744" s="31"/>
      <c r="DHD744" s="31"/>
      <c r="DHE744" s="31"/>
      <c r="DHF744" s="31"/>
      <c r="DHG744" s="31"/>
      <c r="DHH744" s="31"/>
      <c r="DHI744" s="31"/>
      <c r="DHJ744" s="31"/>
      <c r="DHK744" s="31"/>
      <c r="DHL744" s="31"/>
      <c r="DHM744" s="31"/>
      <c r="DHN744" s="31"/>
      <c r="DHO744" s="31"/>
      <c r="DHP744" s="31"/>
      <c r="DHQ744" s="31"/>
      <c r="DHR744" s="31"/>
      <c r="DHS744" s="31"/>
      <c r="DHT744" s="31"/>
      <c r="DHU744" s="31"/>
      <c r="DHV744" s="31"/>
      <c r="DHW744" s="31"/>
      <c r="DHX744" s="31"/>
      <c r="DHY744" s="31"/>
      <c r="DHZ744" s="31"/>
      <c r="DIA744" s="31"/>
      <c r="DIB744" s="31"/>
      <c r="DIC744" s="31"/>
      <c r="DID744" s="31"/>
      <c r="DIE744" s="31"/>
      <c r="DIF744" s="31"/>
      <c r="DIG744" s="31"/>
      <c r="DIH744" s="31"/>
      <c r="DII744" s="31"/>
      <c r="DIJ744" s="31"/>
      <c r="DIK744" s="31"/>
      <c r="DIL744" s="31"/>
      <c r="DIM744" s="31"/>
      <c r="DIN744" s="31"/>
      <c r="DIO744" s="31"/>
      <c r="DIP744" s="31"/>
      <c r="DIQ744" s="31"/>
      <c r="DIR744" s="31"/>
      <c r="DIS744" s="31"/>
      <c r="DIT744" s="31"/>
      <c r="DIU744" s="31"/>
      <c r="DIV744" s="31"/>
      <c r="DIW744" s="31"/>
      <c r="DIX744" s="31"/>
      <c r="DIY744" s="31"/>
      <c r="DIZ744" s="31"/>
      <c r="DJA744" s="31"/>
      <c r="DJB744" s="31"/>
      <c r="DJC744" s="31"/>
      <c r="DJD744" s="31"/>
      <c r="DJE744" s="31"/>
      <c r="DJF744" s="31"/>
      <c r="DJG744" s="31"/>
      <c r="DJH744" s="31"/>
      <c r="DJI744" s="31"/>
      <c r="DJJ744" s="31"/>
      <c r="DJK744" s="31"/>
      <c r="DJL744" s="31"/>
      <c r="DJM744" s="31"/>
      <c r="DJN744" s="31"/>
      <c r="DJO744" s="31"/>
      <c r="DJP744" s="31"/>
      <c r="DJQ744" s="31"/>
      <c r="DJR744" s="31"/>
      <c r="DJS744" s="31"/>
      <c r="DJT744" s="31"/>
      <c r="DJU744" s="31"/>
      <c r="DJV744" s="31"/>
      <c r="DJW744" s="31"/>
      <c r="DJX744" s="31"/>
      <c r="DJY744" s="31"/>
      <c r="DJZ744" s="31"/>
      <c r="DKA744" s="31"/>
      <c r="DKB744" s="31"/>
      <c r="DKC744" s="31"/>
      <c r="DKD744" s="31"/>
      <c r="DKE744" s="31"/>
      <c r="DKF744" s="31"/>
      <c r="DKG744" s="31"/>
      <c r="DKH744" s="31"/>
      <c r="DKI744" s="31"/>
      <c r="DKJ744" s="31"/>
      <c r="DKK744" s="31"/>
      <c r="DKL744" s="31"/>
      <c r="DKM744" s="31"/>
      <c r="DKN744" s="31"/>
      <c r="DKO744" s="31"/>
      <c r="DKP744" s="31"/>
      <c r="DKQ744" s="31"/>
      <c r="DKR744" s="31"/>
      <c r="DKS744" s="31"/>
      <c r="DKT744" s="31"/>
      <c r="DKU744" s="31"/>
      <c r="DKV744" s="31"/>
      <c r="DKW744" s="31"/>
      <c r="DKX744" s="31"/>
      <c r="DKY744" s="31"/>
      <c r="DKZ744" s="31"/>
      <c r="DLA744" s="31"/>
      <c r="DLB744" s="31"/>
      <c r="DLC744" s="31"/>
      <c r="DLD744" s="31"/>
      <c r="DLE744" s="31"/>
      <c r="DLF744" s="31"/>
      <c r="DLG744" s="31"/>
      <c r="DLH744" s="31"/>
      <c r="DLI744" s="31"/>
      <c r="DLJ744" s="31"/>
      <c r="DLK744" s="31"/>
      <c r="DLL744" s="31"/>
      <c r="DLM744" s="31"/>
      <c r="DLN744" s="31"/>
      <c r="DLO744" s="31"/>
      <c r="DLP744" s="31"/>
      <c r="DLQ744" s="31"/>
      <c r="DLR744" s="31"/>
      <c r="DLS744" s="31"/>
      <c r="DLT744" s="31"/>
      <c r="DLU744" s="31"/>
      <c r="DLV744" s="31"/>
      <c r="DLW744" s="31"/>
      <c r="DLX744" s="31"/>
      <c r="DLY744" s="31"/>
      <c r="DLZ744" s="31"/>
      <c r="DMA744" s="31"/>
      <c r="DMB744" s="31"/>
      <c r="DMC744" s="31"/>
      <c r="DMD744" s="31"/>
      <c r="DME744" s="31"/>
      <c r="DMF744" s="31"/>
      <c r="DMG744" s="31"/>
      <c r="DMH744" s="31"/>
      <c r="DMI744" s="31"/>
      <c r="DMJ744" s="31"/>
      <c r="DMK744" s="31"/>
      <c r="DML744" s="31"/>
      <c r="DMM744" s="31"/>
      <c r="DMN744" s="31"/>
      <c r="DMO744" s="31"/>
      <c r="DMP744" s="31"/>
      <c r="DMQ744" s="31"/>
      <c r="DMR744" s="31"/>
      <c r="DMS744" s="31"/>
      <c r="DMT744" s="31"/>
      <c r="DMU744" s="31"/>
      <c r="DMV744" s="31"/>
      <c r="DMW744" s="31"/>
      <c r="DMX744" s="31"/>
      <c r="DMY744" s="31"/>
      <c r="DMZ744" s="31"/>
      <c r="DNA744" s="31"/>
      <c r="DNB744" s="31"/>
      <c r="DNC744" s="31"/>
      <c r="DND744" s="31"/>
      <c r="DNE744" s="31"/>
      <c r="DNF744" s="31"/>
      <c r="DNG744" s="31"/>
      <c r="DNH744" s="31"/>
      <c r="DNI744" s="31"/>
      <c r="DNJ744" s="31"/>
      <c r="DNK744" s="31"/>
      <c r="DNL744" s="31"/>
      <c r="DNM744" s="31"/>
      <c r="DNN744" s="31"/>
      <c r="DNO744" s="31"/>
      <c r="DNP744" s="31"/>
      <c r="DNQ744" s="31"/>
      <c r="DNR744" s="31"/>
      <c r="DNS744" s="31"/>
      <c r="DNT744" s="31"/>
      <c r="DNU744" s="31"/>
      <c r="DNV744" s="31"/>
      <c r="DNW744" s="31"/>
      <c r="DNX744" s="31"/>
      <c r="DNY744" s="31"/>
      <c r="DNZ744" s="31"/>
      <c r="DOA744" s="31"/>
      <c r="DOB744" s="31"/>
      <c r="DOC744" s="31"/>
      <c r="DOD744" s="31"/>
      <c r="DOE744" s="31"/>
      <c r="DOF744" s="31"/>
      <c r="DOG744" s="31"/>
      <c r="DOH744" s="31"/>
      <c r="DOI744" s="31"/>
      <c r="DOJ744" s="31"/>
      <c r="DOK744" s="31"/>
      <c r="DOL744" s="31"/>
      <c r="DOM744" s="31"/>
      <c r="DON744" s="31"/>
      <c r="DOO744" s="31"/>
      <c r="DOP744" s="31"/>
      <c r="DOQ744" s="31"/>
      <c r="DOR744" s="31"/>
      <c r="DOS744" s="31"/>
      <c r="DOT744" s="31"/>
      <c r="DOU744" s="31"/>
      <c r="DOV744" s="31"/>
      <c r="DOW744" s="31"/>
      <c r="DOX744" s="31"/>
      <c r="DOY744" s="31"/>
      <c r="DOZ744" s="31"/>
      <c r="DPA744" s="31"/>
      <c r="DPB744" s="31"/>
      <c r="DPC744" s="31"/>
      <c r="DPD744" s="31"/>
      <c r="DPE744" s="31"/>
      <c r="DPF744" s="31"/>
      <c r="DPG744" s="31"/>
      <c r="DPH744" s="31"/>
      <c r="DPI744" s="31"/>
      <c r="DPJ744" s="31"/>
      <c r="DPK744" s="31"/>
      <c r="DPL744" s="31"/>
      <c r="DPM744" s="31"/>
      <c r="DPN744" s="31"/>
      <c r="DPO744" s="31"/>
      <c r="DPP744" s="31"/>
      <c r="DPQ744" s="31"/>
      <c r="DPR744" s="31"/>
      <c r="DPS744" s="31"/>
      <c r="DPT744" s="31"/>
      <c r="DPU744" s="31"/>
      <c r="DPV744" s="31"/>
      <c r="DPW744" s="31"/>
      <c r="DPX744" s="31"/>
      <c r="DPY744" s="31"/>
      <c r="DPZ744" s="31"/>
      <c r="DQA744" s="31"/>
      <c r="DQB744" s="31"/>
      <c r="DQC744" s="31"/>
      <c r="DQD744" s="31"/>
      <c r="DQE744" s="31"/>
      <c r="DQF744" s="31"/>
      <c r="DQG744" s="31"/>
      <c r="DQH744" s="31"/>
      <c r="DQI744" s="31"/>
      <c r="DQJ744" s="31"/>
      <c r="DQK744" s="31"/>
      <c r="DQL744" s="31"/>
      <c r="DQM744" s="31"/>
      <c r="DQN744" s="31"/>
      <c r="DQO744" s="31"/>
      <c r="DQP744" s="31"/>
      <c r="DQQ744" s="31"/>
      <c r="DQR744" s="31"/>
      <c r="DQS744" s="31"/>
      <c r="DQT744" s="31"/>
      <c r="DQU744" s="31"/>
      <c r="DQV744" s="31"/>
      <c r="DQW744" s="31"/>
      <c r="DQX744" s="31"/>
      <c r="DQY744" s="31"/>
      <c r="DQZ744" s="31"/>
      <c r="DRA744" s="31"/>
      <c r="DRB744" s="31"/>
      <c r="DRC744" s="31"/>
      <c r="DRD744" s="31"/>
      <c r="DRE744" s="31"/>
      <c r="DRF744" s="31"/>
      <c r="DRG744" s="31"/>
      <c r="DRH744" s="31"/>
      <c r="DRI744" s="31"/>
      <c r="DRJ744" s="31"/>
      <c r="DRK744" s="31"/>
      <c r="DRL744" s="31"/>
      <c r="DRM744" s="31"/>
      <c r="DRN744" s="31"/>
      <c r="DRO744" s="31"/>
      <c r="DRP744" s="31"/>
      <c r="DRQ744" s="31"/>
      <c r="DRR744" s="31"/>
      <c r="DRS744" s="31"/>
      <c r="DRT744" s="31"/>
      <c r="DRU744" s="31"/>
      <c r="DRV744" s="31"/>
      <c r="DRW744" s="31"/>
      <c r="DRX744" s="31"/>
      <c r="DRY744" s="31"/>
      <c r="DRZ744" s="31"/>
      <c r="DSA744" s="31"/>
      <c r="DSB744" s="31"/>
      <c r="DSC744" s="31"/>
      <c r="DSD744" s="31"/>
      <c r="DSE744" s="31"/>
      <c r="DSF744" s="31"/>
      <c r="DSG744" s="31"/>
      <c r="DSH744" s="31"/>
      <c r="DSI744" s="31"/>
      <c r="DSJ744" s="31"/>
      <c r="DSK744" s="31"/>
      <c r="DSL744" s="31"/>
      <c r="DSM744" s="31"/>
      <c r="DSN744" s="31"/>
      <c r="DSO744" s="31"/>
      <c r="DSP744" s="31"/>
      <c r="DSQ744" s="31"/>
      <c r="DSR744" s="31"/>
      <c r="DSS744" s="31"/>
      <c r="DST744" s="31"/>
      <c r="DSU744" s="31"/>
      <c r="DSV744" s="31"/>
      <c r="DSW744" s="31"/>
      <c r="DSX744" s="31"/>
      <c r="DSY744" s="31"/>
      <c r="DSZ744" s="31"/>
      <c r="DTA744" s="31"/>
      <c r="DTB744" s="31"/>
      <c r="DTC744" s="31"/>
      <c r="DTD744" s="31"/>
      <c r="DTE744" s="31"/>
      <c r="DTF744" s="31"/>
      <c r="DTG744" s="31"/>
      <c r="DTH744" s="31"/>
      <c r="DTI744" s="31"/>
      <c r="DTJ744" s="31"/>
      <c r="DTK744" s="31"/>
      <c r="DTL744" s="31"/>
      <c r="DTM744" s="31"/>
      <c r="DTN744" s="31"/>
      <c r="DTO744" s="31"/>
      <c r="DTP744" s="31"/>
      <c r="DTQ744" s="31"/>
      <c r="DTR744" s="31"/>
      <c r="DTS744" s="31"/>
      <c r="DTT744" s="31"/>
      <c r="DTU744" s="31"/>
      <c r="DTV744" s="31"/>
      <c r="DTW744" s="31"/>
      <c r="DTX744" s="31"/>
      <c r="DTY744" s="31"/>
      <c r="DTZ744" s="31"/>
      <c r="DUA744" s="31"/>
      <c r="DUB744" s="31"/>
      <c r="DUC744" s="31"/>
      <c r="DUD744" s="31"/>
      <c r="DUE744" s="31"/>
      <c r="DUF744" s="31"/>
      <c r="DUG744" s="31"/>
      <c r="DUH744" s="31"/>
      <c r="DUI744" s="31"/>
      <c r="DUJ744" s="31"/>
      <c r="DUK744" s="31"/>
      <c r="DUL744" s="31"/>
      <c r="DUM744" s="31"/>
      <c r="DUN744" s="31"/>
      <c r="DUO744" s="31"/>
      <c r="DUP744" s="31"/>
      <c r="DUQ744" s="31"/>
      <c r="DUR744" s="31"/>
      <c r="DUS744" s="31"/>
      <c r="DUT744" s="31"/>
      <c r="DUU744" s="31"/>
      <c r="DUV744" s="31"/>
      <c r="DUW744" s="31"/>
      <c r="DUX744" s="31"/>
      <c r="DUY744" s="31"/>
      <c r="DUZ744" s="31"/>
      <c r="DVA744" s="31"/>
      <c r="DVB744" s="31"/>
      <c r="DVC744" s="31"/>
      <c r="DVD744" s="31"/>
      <c r="DVE744" s="31"/>
      <c r="DVF744" s="31"/>
      <c r="DVG744" s="31"/>
      <c r="DVH744" s="31"/>
      <c r="DVI744" s="31"/>
      <c r="DVJ744" s="31"/>
      <c r="DVK744" s="31"/>
      <c r="DVL744" s="31"/>
      <c r="DVM744" s="31"/>
      <c r="DVN744" s="31"/>
      <c r="DVO744" s="31"/>
      <c r="DVP744" s="31"/>
      <c r="DVQ744" s="31"/>
      <c r="DVR744" s="31"/>
      <c r="DVS744" s="31"/>
      <c r="DVT744" s="31"/>
      <c r="DVU744" s="31"/>
      <c r="DVV744" s="31"/>
      <c r="DVW744" s="31"/>
      <c r="DVX744" s="31"/>
      <c r="DVY744" s="31"/>
      <c r="DVZ744" s="31"/>
      <c r="DWA744" s="31"/>
      <c r="DWB744" s="31"/>
      <c r="DWC744" s="31"/>
      <c r="DWD744" s="31"/>
      <c r="DWE744" s="31"/>
      <c r="DWF744" s="31"/>
      <c r="DWG744" s="31"/>
      <c r="DWH744" s="31"/>
      <c r="DWI744" s="31"/>
      <c r="DWJ744" s="31"/>
      <c r="DWK744" s="31"/>
      <c r="DWL744" s="31"/>
      <c r="DWM744" s="31"/>
      <c r="DWN744" s="31"/>
      <c r="DWO744" s="31"/>
      <c r="DWP744" s="31"/>
      <c r="DWQ744" s="31"/>
      <c r="DWR744" s="31"/>
      <c r="DWS744" s="31"/>
      <c r="DWT744" s="31"/>
      <c r="DWU744" s="31"/>
      <c r="DWV744" s="31"/>
      <c r="DWW744" s="31"/>
      <c r="DWX744" s="31"/>
      <c r="DWY744" s="31"/>
      <c r="DWZ744" s="31"/>
      <c r="DXA744" s="31"/>
      <c r="DXB744" s="31"/>
      <c r="DXC744" s="31"/>
      <c r="DXD744" s="31"/>
      <c r="DXE744" s="31"/>
      <c r="DXF744" s="31"/>
      <c r="DXG744" s="31"/>
      <c r="DXH744" s="31"/>
      <c r="DXI744" s="31"/>
      <c r="DXJ744" s="31"/>
      <c r="DXK744" s="31"/>
      <c r="DXL744" s="31"/>
      <c r="DXM744" s="31"/>
      <c r="DXN744" s="31"/>
      <c r="DXO744" s="31"/>
      <c r="DXP744" s="31"/>
      <c r="DXQ744" s="31"/>
      <c r="DXR744" s="31"/>
      <c r="DXS744" s="31"/>
      <c r="DXT744" s="31"/>
      <c r="DXU744" s="31"/>
      <c r="DXV744" s="31"/>
      <c r="DXW744" s="31"/>
      <c r="DXX744" s="31"/>
      <c r="DXY744" s="31"/>
      <c r="DXZ744" s="31"/>
      <c r="DYA744" s="31"/>
      <c r="DYB744" s="31"/>
      <c r="DYC744" s="31"/>
      <c r="DYD744" s="31"/>
      <c r="DYE744" s="31"/>
      <c r="DYF744" s="31"/>
      <c r="DYG744" s="31"/>
      <c r="DYH744" s="31"/>
      <c r="DYI744" s="31"/>
      <c r="DYJ744" s="31"/>
      <c r="DYK744" s="31"/>
      <c r="DYL744" s="31"/>
      <c r="DYM744" s="31"/>
      <c r="DYN744" s="31"/>
      <c r="DYO744" s="31"/>
      <c r="DYP744" s="31"/>
      <c r="DYQ744" s="31"/>
      <c r="DYR744" s="31"/>
      <c r="DYS744" s="31"/>
      <c r="DYT744" s="31"/>
      <c r="DYU744" s="31"/>
      <c r="DYV744" s="31"/>
      <c r="DYW744" s="31"/>
      <c r="DYX744" s="31"/>
      <c r="DYY744" s="31"/>
      <c r="DYZ744" s="31"/>
      <c r="DZA744" s="31"/>
      <c r="DZB744" s="31"/>
      <c r="DZC744" s="31"/>
      <c r="DZD744" s="31"/>
      <c r="DZE744" s="31"/>
      <c r="DZF744" s="31"/>
      <c r="DZG744" s="31"/>
      <c r="DZH744" s="31"/>
      <c r="DZI744" s="31"/>
      <c r="DZJ744" s="31"/>
      <c r="DZK744" s="31"/>
      <c r="DZL744" s="31"/>
      <c r="DZM744" s="31"/>
      <c r="DZN744" s="31"/>
      <c r="DZO744" s="31"/>
      <c r="DZP744" s="31"/>
      <c r="DZQ744" s="31"/>
      <c r="DZR744" s="31"/>
      <c r="DZS744" s="31"/>
      <c r="DZT744" s="31"/>
      <c r="DZU744" s="31"/>
      <c r="DZV744" s="31"/>
      <c r="DZW744" s="31"/>
      <c r="DZX744" s="31"/>
      <c r="DZY744" s="31"/>
      <c r="DZZ744" s="31"/>
      <c r="EAA744" s="31"/>
      <c r="EAB744" s="31"/>
      <c r="EAC744" s="31"/>
      <c r="EAD744" s="31"/>
      <c r="EAE744" s="31"/>
      <c r="EAF744" s="31"/>
      <c r="EAG744" s="31"/>
      <c r="EAH744" s="31"/>
      <c r="EAI744" s="31"/>
      <c r="EAJ744" s="31"/>
      <c r="EAK744" s="31"/>
      <c r="EAL744" s="31"/>
      <c r="EAM744" s="31"/>
      <c r="EAN744" s="31"/>
      <c r="EAO744" s="31"/>
      <c r="EAP744" s="31"/>
      <c r="EAQ744" s="31"/>
      <c r="EAR744" s="31"/>
      <c r="EAS744" s="31"/>
      <c r="EAT744" s="31"/>
      <c r="EAU744" s="31"/>
      <c r="EAV744" s="31"/>
      <c r="EAW744" s="31"/>
      <c r="EAX744" s="31"/>
      <c r="EAY744" s="31"/>
      <c r="EAZ744" s="31"/>
      <c r="EBA744" s="31"/>
      <c r="EBB744" s="31"/>
      <c r="EBC744" s="31"/>
      <c r="EBD744" s="31"/>
      <c r="EBE744" s="31"/>
      <c r="EBF744" s="31"/>
      <c r="EBG744" s="31"/>
      <c r="EBH744" s="31"/>
      <c r="EBI744" s="31"/>
      <c r="EBJ744" s="31"/>
      <c r="EBK744" s="31"/>
      <c r="EBL744" s="31"/>
      <c r="EBM744" s="31"/>
      <c r="EBN744" s="31"/>
      <c r="EBO744" s="31"/>
      <c r="EBP744" s="31"/>
      <c r="EBQ744" s="31"/>
      <c r="EBR744" s="31"/>
      <c r="EBS744" s="31"/>
      <c r="EBT744" s="31"/>
      <c r="EBU744" s="31"/>
      <c r="EBV744" s="31"/>
      <c r="EBW744" s="31"/>
      <c r="EBX744" s="31"/>
      <c r="EBY744" s="31"/>
      <c r="EBZ744" s="31"/>
      <c r="ECA744" s="31"/>
      <c r="ECB744" s="31"/>
      <c r="ECC744" s="31"/>
      <c r="ECD744" s="31"/>
      <c r="ECE744" s="31"/>
      <c r="ECF744" s="31"/>
      <c r="ECG744" s="31"/>
      <c r="ECH744" s="31"/>
      <c r="ECI744" s="31"/>
      <c r="ECJ744" s="31"/>
      <c r="ECK744" s="31"/>
      <c r="ECL744" s="31"/>
      <c r="ECM744" s="31"/>
      <c r="ECN744" s="31"/>
      <c r="ECO744" s="31"/>
      <c r="ECP744" s="31"/>
      <c r="ECQ744" s="31"/>
      <c r="ECR744" s="31"/>
      <c r="ECS744" s="31"/>
      <c r="ECT744" s="31"/>
      <c r="ECU744" s="31"/>
      <c r="ECV744" s="31"/>
      <c r="ECW744" s="31"/>
      <c r="ECX744" s="31"/>
      <c r="ECY744" s="31"/>
      <c r="ECZ744" s="31"/>
      <c r="EDA744" s="31"/>
      <c r="EDB744" s="31"/>
      <c r="EDC744" s="31"/>
      <c r="EDD744" s="31"/>
      <c r="EDE744" s="31"/>
      <c r="EDF744" s="31"/>
      <c r="EDG744" s="31"/>
      <c r="EDH744" s="31"/>
      <c r="EDI744" s="31"/>
      <c r="EDJ744" s="31"/>
      <c r="EDK744" s="31"/>
      <c r="EDL744" s="31"/>
      <c r="EDM744" s="31"/>
      <c r="EDN744" s="31"/>
      <c r="EDO744" s="31"/>
      <c r="EDP744" s="31"/>
      <c r="EDQ744" s="31"/>
      <c r="EDR744" s="31"/>
      <c r="EDS744" s="31"/>
      <c r="EDT744" s="31"/>
      <c r="EDU744" s="31"/>
      <c r="EDV744" s="31"/>
      <c r="EDW744" s="31"/>
      <c r="EDX744" s="31"/>
      <c r="EDY744" s="31"/>
      <c r="EDZ744" s="31"/>
      <c r="EEA744" s="31"/>
      <c r="EEB744" s="31"/>
      <c r="EEC744" s="31"/>
      <c r="EED744" s="31"/>
      <c r="EEE744" s="31"/>
      <c r="EEF744" s="31"/>
      <c r="EEG744" s="31"/>
      <c r="EEH744" s="31"/>
      <c r="EEI744" s="31"/>
      <c r="EEJ744" s="31"/>
      <c r="EEK744" s="31"/>
      <c r="EEL744" s="31"/>
      <c r="EEM744" s="31"/>
      <c r="EEN744" s="31"/>
      <c r="EEO744" s="31"/>
      <c r="EEP744" s="31"/>
      <c r="EEQ744" s="31"/>
      <c r="EER744" s="31"/>
      <c r="EES744" s="31"/>
      <c r="EET744" s="31"/>
      <c r="EEU744" s="31"/>
      <c r="EEV744" s="31"/>
      <c r="EEW744" s="31"/>
      <c r="EEX744" s="31"/>
      <c r="EEY744" s="31"/>
      <c r="EEZ744" s="31"/>
      <c r="EFA744" s="31"/>
      <c r="EFB744" s="31"/>
      <c r="EFC744" s="31"/>
      <c r="EFD744" s="31"/>
      <c r="EFE744" s="31"/>
      <c r="EFF744" s="31"/>
      <c r="EFG744" s="31"/>
      <c r="EFH744" s="31"/>
      <c r="EFI744" s="31"/>
      <c r="EFJ744" s="31"/>
      <c r="EFK744" s="31"/>
      <c r="EFL744" s="31"/>
      <c r="EFM744" s="31"/>
      <c r="EFN744" s="31"/>
      <c r="EFO744" s="31"/>
      <c r="EFP744" s="31"/>
      <c r="EFQ744" s="31"/>
      <c r="EFR744" s="31"/>
      <c r="EFS744" s="31"/>
      <c r="EFT744" s="31"/>
      <c r="EFU744" s="31"/>
      <c r="EFV744" s="31"/>
      <c r="EFW744" s="31"/>
      <c r="EFX744" s="31"/>
      <c r="EFY744" s="31"/>
      <c r="EFZ744" s="31"/>
      <c r="EGA744" s="31"/>
      <c r="EGB744" s="31"/>
      <c r="EGC744" s="31"/>
      <c r="EGD744" s="31"/>
      <c r="EGE744" s="31"/>
      <c r="EGF744" s="31"/>
      <c r="EGG744" s="31"/>
      <c r="EGH744" s="31"/>
      <c r="EGI744" s="31"/>
      <c r="EGJ744" s="31"/>
      <c r="EGK744" s="31"/>
      <c r="EGL744" s="31"/>
      <c r="EGM744" s="31"/>
      <c r="EGN744" s="31"/>
      <c r="EGO744" s="31"/>
      <c r="EGP744" s="31"/>
      <c r="EGQ744" s="31"/>
      <c r="EGR744" s="31"/>
      <c r="EGS744" s="31"/>
      <c r="EGT744" s="31"/>
      <c r="EGU744" s="31"/>
      <c r="EGV744" s="31"/>
      <c r="EGW744" s="31"/>
      <c r="EGX744" s="31"/>
      <c r="EGY744" s="31"/>
      <c r="EGZ744" s="31"/>
      <c r="EHA744" s="31"/>
      <c r="EHB744" s="31"/>
      <c r="EHC744" s="31"/>
      <c r="EHD744" s="31"/>
      <c r="EHE744" s="31"/>
      <c r="EHF744" s="31"/>
      <c r="EHG744" s="31"/>
      <c r="EHH744" s="31"/>
      <c r="EHI744" s="31"/>
      <c r="EHJ744" s="31"/>
      <c r="EHK744" s="31"/>
      <c r="EHL744" s="31"/>
      <c r="EHM744" s="31"/>
      <c r="EHN744" s="31"/>
      <c r="EHO744" s="31"/>
      <c r="EHP744" s="31"/>
      <c r="EHQ744" s="31"/>
      <c r="EHR744" s="31"/>
      <c r="EHS744" s="31"/>
      <c r="EHT744" s="31"/>
      <c r="EHU744" s="31"/>
      <c r="EHV744" s="31"/>
      <c r="EHW744" s="31"/>
      <c r="EHX744" s="31"/>
      <c r="EHY744" s="31"/>
      <c r="EHZ744" s="31"/>
      <c r="EIA744" s="31"/>
      <c r="EIB744" s="31"/>
      <c r="EIC744" s="31"/>
      <c r="EID744" s="31"/>
      <c r="EIE744" s="31"/>
      <c r="EIF744" s="31"/>
      <c r="EIG744" s="31"/>
      <c r="EIH744" s="31"/>
      <c r="EII744" s="31"/>
      <c r="EIJ744" s="31"/>
      <c r="EIK744" s="31"/>
      <c r="EIL744" s="31"/>
      <c r="EIM744" s="31"/>
      <c r="EIN744" s="31"/>
      <c r="EIO744" s="31"/>
      <c r="EIP744" s="31"/>
      <c r="EIQ744" s="31"/>
      <c r="EIR744" s="31"/>
      <c r="EIS744" s="31"/>
      <c r="EIT744" s="31"/>
      <c r="EIU744" s="31"/>
      <c r="EIV744" s="31"/>
      <c r="EIW744" s="31"/>
      <c r="EIX744" s="31"/>
      <c r="EIY744" s="31"/>
      <c r="EIZ744" s="31"/>
      <c r="EJA744" s="31"/>
      <c r="EJB744" s="31"/>
      <c r="EJC744" s="31"/>
      <c r="EJD744" s="31"/>
      <c r="EJE744" s="31"/>
      <c r="EJF744" s="31"/>
      <c r="EJG744" s="31"/>
      <c r="EJH744" s="31"/>
      <c r="EJI744" s="31"/>
      <c r="EJJ744" s="31"/>
      <c r="EJK744" s="31"/>
      <c r="EJL744" s="31"/>
      <c r="EJM744" s="31"/>
      <c r="EJN744" s="31"/>
      <c r="EJO744" s="31"/>
      <c r="EJP744" s="31"/>
      <c r="EJQ744" s="31"/>
      <c r="EJR744" s="31"/>
      <c r="EJS744" s="31"/>
      <c r="EJT744" s="31"/>
      <c r="EJU744" s="31"/>
      <c r="EJV744" s="31"/>
      <c r="EJW744" s="31"/>
      <c r="EJX744" s="31"/>
      <c r="EJY744" s="31"/>
      <c r="EJZ744" s="31"/>
      <c r="EKA744" s="31"/>
      <c r="EKB744" s="31"/>
      <c r="EKC744" s="31"/>
      <c r="EKD744" s="31"/>
      <c r="EKE744" s="31"/>
      <c r="EKF744" s="31"/>
      <c r="EKG744" s="31"/>
      <c r="EKH744" s="31"/>
      <c r="EKI744" s="31"/>
      <c r="EKJ744" s="31"/>
      <c r="EKK744" s="31"/>
      <c r="EKL744" s="31"/>
      <c r="EKM744" s="31"/>
      <c r="EKN744" s="31"/>
      <c r="EKO744" s="31"/>
      <c r="EKP744" s="31"/>
      <c r="EKQ744" s="31"/>
      <c r="EKR744" s="31"/>
      <c r="EKS744" s="31"/>
      <c r="EKT744" s="31"/>
      <c r="EKU744" s="31"/>
      <c r="EKV744" s="31"/>
      <c r="EKW744" s="31"/>
      <c r="EKX744" s="31"/>
      <c r="EKY744" s="31"/>
      <c r="EKZ744" s="31"/>
      <c r="ELA744" s="31"/>
      <c r="ELB744" s="31"/>
      <c r="ELC744" s="31"/>
      <c r="ELD744" s="31"/>
      <c r="ELE744" s="31"/>
      <c r="ELF744" s="31"/>
      <c r="ELG744" s="31"/>
      <c r="ELH744" s="31"/>
      <c r="ELI744" s="31"/>
      <c r="ELJ744" s="31"/>
      <c r="ELK744" s="31"/>
      <c r="ELL744" s="31"/>
      <c r="ELM744" s="31"/>
      <c r="ELN744" s="31"/>
      <c r="ELO744" s="31"/>
      <c r="ELP744" s="31"/>
      <c r="ELQ744" s="31"/>
      <c r="ELR744" s="31"/>
      <c r="ELS744" s="31"/>
      <c r="ELT744" s="31"/>
      <c r="ELU744" s="31"/>
      <c r="ELV744" s="31"/>
      <c r="ELW744" s="31"/>
      <c r="ELX744" s="31"/>
      <c r="ELY744" s="31"/>
      <c r="ELZ744" s="31"/>
      <c r="EMA744" s="31"/>
      <c r="EMB744" s="31"/>
      <c r="EMC744" s="31"/>
      <c r="EMD744" s="31"/>
      <c r="EME744" s="31"/>
      <c r="EMF744" s="31"/>
      <c r="EMG744" s="31"/>
      <c r="EMH744" s="31"/>
      <c r="EMI744" s="31"/>
      <c r="EMJ744" s="31"/>
      <c r="EMK744" s="31"/>
      <c r="EML744" s="31"/>
      <c r="EMM744" s="31"/>
      <c r="EMN744" s="31"/>
      <c r="EMO744" s="31"/>
      <c r="EMP744" s="31"/>
      <c r="EMQ744" s="31"/>
      <c r="EMR744" s="31"/>
      <c r="EMS744" s="31"/>
      <c r="EMT744" s="31"/>
      <c r="EMU744" s="31"/>
      <c r="EMV744" s="31"/>
      <c r="EMW744" s="31"/>
      <c r="EMX744" s="31"/>
      <c r="EMY744" s="31"/>
      <c r="EMZ744" s="31"/>
      <c r="ENA744" s="31"/>
      <c r="ENB744" s="31"/>
      <c r="ENC744" s="31"/>
      <c r="END744" s="31"/>
      <c r="ENE744" s="31"/>
      <c r="ENF744" s="31"/>
      <c r="ENG744" s="31"/>
      <c r="ENH744" s="31"/>
      <c r="ENI744" s="31"/>
      <c r="ENJ744" s="31"/>
      <c r="ENK744" s="31"/>
      <c r="ENL744" s="31"/>
      <c r="ENM744" s="31"/>
      <c r="ENN744" s="31"/>
      <c r="ENO744" s="31"/>
      <c r="ENP744" s="31"/>
      <c r="ENQ744" s="31"/>
      <c r="ENR744" s="31"/>
      <c r="ENS744" s="31"/>
      <c r="ENT744" s="31"/>
      <c r="ENU744" s="31"/>
      <c r="ENV744" s="31"/>
      <c r="ENW744" s="31"/>
      <c r="ENX744" s="31"/>
      <c r="ENY744" s="31"/>
      <c r="ENZ744" s="31"/>
      <c r="EOA744" s="31"/>
      <c r="EOB744" s="31"/>
      <c r="EOC744" s="31"/>
      <c r="EOD744" s="31"/>
      <c r="EOE744" s="31"/>
      <c r="EOF744" s="31"/>
      <c r="EOG744" s="31"/>
      <c r="EOH744" s="31"/>
      <c r="EOI744" s="31"/>
      <c r="EOJ744" s="31"/>
      <c r="EOK744" s="31"/>
      <c r="EOL744" s="31"/>
      <c r="EOM744" s="31"/>
      <c r="EON744" s="31"/>
      <c r="EOO744" s="31"/>
      <c r="EOP744" s="31"/>
      <c r="EOQ744" s="31"/>
      <c r="EOR744" s="31"/>
      <c r="EOS744" s="31"/>
      <c r="EOT744" s="31"/>
      <c r="EOU744" s="31"/>
      <c r="EOV744" s="31"/>
      <c r="EOW744" s="31"/>
      <c r="EOX744" s="31"/>
      <c r="EOY744" s="31"/>
      <c r="EOZ744" s="31"/>
      <c r="EPA744" s="31"/>
      <c r="EPB744" s="31"/>
      <c r="EPC744" s="31"/>
      <c r="EPD744" s="31"/>
      <c r="EPE744" s="31"/>
      <c r="EPF744" s="31"/>
      <c r="EPG744" s="31"/>
      <c r="EPH744" s="31"/>
      <c r="EPI744" s="31"/>
      <c r="EPJ744" s="31"/>
      <c r="EPK744" s="31"/>
      <c r="EPL744" s="31"/>
      <c r="EPM744" s="31"/>
      <c r="EPN744" s="31"/>
      <c r="EPO744" s="31"/>
      <c r="EPP744" s="31"/>
      <c r="EPQ744" s="31"/>
      <c r="EPR744" s="31"/>
      <c r="EPS744" s="31"/>
      <c r="EPT744" s="31"/>
      <c r="EPU744" s="31"/>
      <c r="EPV744" s="31"/>
      <c r="EPW744" s="31"/>
      <c r="EPX744" s="31"/>
      <c r="EPY744" s="31"/>
      <c r="EPZ744" s="31"/>
      <c r="EQA744" s="31"/>
      <c r="EQB744" s="31"/>
      <c r="EQC744" s="31"/>
      <c r="EQD744" s="31"/>
      <c r="EQE744" s="31"/>
      <c r="EQF744" s="31"/>
      <c r="EQG744" s="31"/>
      <c r="EQH744" s="31"/>
      <c r="EQI744" s="31"/>
      <c r="EQJ744" s="31"/>
      <c r="EQK744" s="31"/>
      <c r="EQL744" s="31"/>
      <c r="EQM744" s="31"/>
      <c r="EQN744" s="31"/>
      <c r="EQO744" s="31"/>
      <c r="EQP744" s="31"/>
      <c r="EQQ744" s="31"/>
      <c r="EQR744" s="31"/>
      <c r="EQS744" s="31"/>
      <c r="EQT744" s="31"/>
      <c r="EQU744" s="31"/>
      <c r="EQV744" s="31"/>
      <c r="EQW744" s="31"/>
      <c r="EQX744" s="31"/>
      <c r="EQY744" s="31"/>
      <c r="EQZ744" s="31"/>
      <c r="ERA744" s="31"/>
      <c r="ERB744" s="31"/>
      <c r="ERC744" s="31"/>
      <c r="ERD744" s="31"/>
      <c r="ERE744" s="31"/>
      <c r="ERF744" s="31"/>
      <c r="ERG744" s="31"/>
      <c r="ERH744" s="31"/>
      <c r="ERI744" s="31"/>
      <c r="ERJ744" s="31"/>
      <c r="ERK744" s="31"/>
      <c r="ERL744" s="31"/>
      <c r="ERM744" s="31"/>
      <c r="ERN744" s="31"/>
      <c r="ERO744" s="31"/>
      <c r="ERP744" s="31"/>
      <c r="ERQ744" s="31"/>
      <c r="ERR744" s="31"/>
      <c r="ERS744" s="31"/>
      <c r="ERT744" s="31"/>
      <c r="ERU744" s="31"/>
      <c r="ERV744" s="31"/>
      <c r="ERW744" s="31"/>
      <c r="ERX744" s="31"/>
      <c r="ERY744" s="31"/>
      <c r="ERZ744" s="31"/>
      <c r="ESA744" s="31"/>
      <c r="ESB744" s="31"/>
      <c r="ESC744" s="31"/>
      <c r="ESD744" s="31"/>
      <c r="ESE744" s="31"/>
      <c r="ESF744" s="31"/>
      <c r="ESG744" s="31"/>
      <c r="ESH744" s="31"/>
      <c r="ESI744" s="31"/>
      <c r="ESJ744" s="31"/>
      <c r="ESK744" s="31"/>
      <c r="ESL744" s="31"/>
      <c r="ESM744" s="31"/>
      <c r="ESN744" s="31"/>
      <c r="ESO744" s="31"/>
      <c r="ESP744" s="31"/>
      <c r="ESQ744" s="31"/>
      <c r="ESR744" s="31"/>
      <c r="ESS744" s="31"/>
      <c r="EST744" s="31"/>
      <c r="ESU744" s="31"/>
      <c r="ESV744" s="31"/>
      <c r="ESW744" s="31"/>
      <c r="ESX744" s="31"/>
      <c r="ESY744" s="31"/>
      <c r="ESZ744" s="31"/>
      <c r="ETA744" s="31"/>
      <c r="ETB744" s="31"/>
      <c r="ETC744" s="31"/>
      <c r="ETD744" s="31"/>
      <c r="ETE744" s="31"/>
      <c r="ETF744" s="31"/>
      <c r="ETG744" s="31"/>
      <c r="ETH744" s="31"/>
      <c r="ETI744" s="31"/>
      <c r="ETJ744" s="31"/>
      <c r="ETK744" s="31"/>
      <c r="ETL744" s="31"/>
      <c r="ETM744" s="31"/>
      <c r="ETN744" s="31"/>
      <c r="ETO744" s="31"/>
      <c r="ETP744" s="31"/>
      <c r="ETQ744" s="31"/>
      <c r="ETR744" s="31"/>
      <c r="ETS744" s="31"/>
      <c r="ETT744" s="31"/>
      <c r="ETU744" s="31"/>
      <c r="ETV744" s="31"/>
      <c r="ETW744" s="31"/>
      <c r="ETX744" s="31"/>
      <c r="ETY744" s="31"/>
      <c r="ETZ744" s="31"/>
      <c r="EUA744" s="31"/>
      <c r="EUB744" s="31"/>
      <c r="EUC744" s="31"/>
      <c r="EUD744" s="31"/>
      <c r="EUE744" s="31"/>
      <c r="EUF744" s="31"/>
      <c r="EUG744" s="31"/>
      <c r="EUH744" s="31"/>
      <c r="EUI744" s="31"/>
      <c r="EUJ744" s="31"/>
      <c r="EUK744" s="31"/>
      <c r="EUL744" s="31"/>
      <c r="EUM744" s="31"/>
      <c r="EUN744" s="31"/>
      <c r="EUO744" s="31"/>
      <c r="EUP744" s="31"/>
      <c r="EUQ744" s="31"/>
      <c r="EUR744" s="31"/>
      <c r="EUS744" s="31"/>
      <c r="EUT744" s="31"/>
      <c r="EUU744" s="31"/>
      <c r="EUV744" s="31"/>
      <c r="EUW744" s="31"/>
      <c r="EUX744" s="31"/>
      <c r="EUY744" s="31"/>
      <c r="EUZ744" s="31"/>
      <c r="EVA744" s="31"/>
      <c r="EVB744" s="31"/>
      <c r="EVC744" s="31"/>
      <c r="EVD744" s="31"/>
      <c r="EVE744" s="31"/>
      <c r="EVF744" s="31"/>
      <c r="EVG744" s="31"/>
      <c r="EVH744" s="31"/>
      <c r="EVI744" s="31"/>
      <c r="EVJ744" s="31"/>
      <c r="EVK744" s="31"/>
      <c r="EVL744" s="31"/>
      <c r="EVM744" s="31"/>
      <c r="EVN744" s="31"/>
      <c r="EVO744" s="31"/>
      <c r="EVP744" s="31"/>
      <c r="EVQ744" s="31"/>
      <c r="EVR744" s="31"/>
      <c r="EVS744" s="31"/>
      <c r="EVT744" s="31"/>
      <c r="EVU744" s="31"/>
      <c r="EVV744" s="31"/>
      <c r="EVW744" s="31"/>
      <c r="EVX744" s="31"/>
      <c r="EVY744" s="31"/>
      <c r="EVZ744" s="31"/>
      <c r="EWA744" s="31"/>
      <c r="EWB744" s="31"/>
      <c r="EWC744" s="31"/>
      <c r="EWD744" s="31"/>
      <c r="EWE744" s="31"/>
      <c r="EWF744" s="31"/>
      <c r="EWG744" s="31"/>
      <c r="EWH744" s="31"/>
      <c r="EWI744" s="31"/>
      <c r="EWJ744" s="31"/>
      <c r="EWK744" s="31"/>
      <c r="EWL744" s="31"/>
      <c r="EWM744" s="31"/>
      <c r="EWN744" s="31"/>
      <c r="EWO744" s="31"/>
      <c r="EWP744" s="31"/>
      <c r="EWQ744" s="31"/>
      <c r="EWR744" s="31"/>
      <c r="EWS744" s="31"/>
      <c r="EWT744" s="31"/>
      <c r="EWU744" s="31"/>
      <c r="EWV744" s="31"/>
      <c r="EWW744" s="31"/>
      <c r="EWX744" s="31"/>
      <c r="EWY744" s="31"/>
      <c r="EWZ744" s="31"/>
      <c r="EXA744" s="31"/>
      <c r="EXB744" s="31"/>
      <c r="EXC744" s="31"/>
      <c r="EXD744" s="31"/>
      <c r="EXE744" s="31"/>
      <c r="EXF744" s="31"/>
      <c r="EXG744" s="31"/>
      <c r="EXH744" s="31"/>
      <c r="EXI744" s="31"/>
      <c r="EXJ744" s="31"/>
      <c r="EXK744" s="31"/>
      <c r="EXL744" s="31"/>
      <c r="EXM744" s="31"/>
      <c r="EXN744" s="31"/>
      <c r="EXO744" s="31"/>
      <c r="EXP744" s="31"/>
      <c r="EXQ744" s="31"/>
      <c r="EXR744" s="31"/>
      <c r="EXS744" s="31"/>
      <c r="EXT744" s="31"/>
      <c r="EXU744" s="31"/>
      <c r="EXV744" s="31"/>
      <c r="EXW744" s="31"/>
      <c r="EXX744" s="31"/>
      <c r="EXY744" s="31"/>
      <c r="EXZ744" s="31"/>
      <c r="EYA744" s="31"/>
      <c r="EYB744" s="31"/>
      <c r="EYC744" s="31"/>
      <c r="EYD744" s="31"/>
      <c r="EYE744" s="31"/>
      <c r="EYF744" s="31"/>
      <c r="EYG744" s="31"/>
      <c r="EYH744" s="31"/>
      <c r="EYI744" s="31"/>
      <c r="EYJ744" s="31"/>
      <c r="EYK744" s="31"/>
      <c r="EYL744" s="31"/>
      <c r="EYM744" s="31"/>
      <c r="EYN744" s="31"/>
      <c r="EYO744" s="31"/>
      <c r="EYP744" s="31"/>
      <c r="EYQ744" s="31"/>
      <c r="EYR744" s="31"/>
      <c r="EYS744" s="31"/>
      <c r="EYT744" s="31"/>
      <c r="EYU744" s="31"/>
      <c r="EYV744" s="31"/>
      <c r="EYW744" s="31"/>
      <c r="EYX744" s="31"/>
      <c r="EYY744" s="31"/>
      <c r="EYZ744" s="31"/>
      <c r="EZA744" s="31"/>
      <c r="EZB744" s="31"/>
      <c r="EZC744" s="31"/>
      <c r="EZD744" s="31"/>
      <c r="EZE744" s="31"/>
      <c r="EZF744" s="31"/>
      <c r="EZG744" s="31"/>
      <c r="EZH744" s="31"/>
      <c r="EZI744" s="31"/>
      <c r="EZJ744" s="31"/>
      <c r="EZK744" s="31"/>
      <c r="EZL744" s="31"/>
      <c r="EZM744" s="31"/>
      <c r="EZN744" s="31"/>
      <c r="EZO744" s="31"/>
      <c r="EZP744" s="31"/>
      <c r="EZQ744" s="31"/>
      <c r="EZR744" s="31"/>
      <c r="EZS744" s="31"/>
      <c r="EZT744" s="31"/>
      <c r="EZU744" s="31"/>
      <c r="EZV744" s="31"/>
      <c r="EZW744" s="31"/>
      <c r="EZX744" s="31"/>
      <c r="EZY744" s="31"/>
      <c r="EZZ744" s="31"/>
      <c r="FAA744" s="31"/>
      <c r="FAB744" s="31"/>
      <c r="FAC744" s="31"/>
      <c r="FAD744" s="31"/>
      <c r="FAE744" s="31"/>
      <c r="FAF744" s="31"/>
      <c r="FAG744" s="31"/>
      <c r="FAH744" s="31"/>
      <c r="FAI744" s="31"/>
      <c r="FAJ744" s="31"/>
      <c r="FAK744" s="31"/>
      <c r="FAL744" s="31"/>
      <c r="FAM744" s="31"/>
      <c r="FAN744" s="31"/>
      <c r="FAO744" s="31"/>
      <c r="FAP744" s="31"/>
      <c r="FAQ744" s="31"/>
      <c r="FAR744" s="31"/>
      <c r="FAS744" s="31"/>
      <c r="FAT744" s="31"/>
      <c r="FAU744" s="31"/>
      <c r="FAV744" s="31"/>
      <c r="FAW744" s="31"/>
      <c r="FAX744" s="31"/>
      <c r="FAY744" s="31"/>
      <c r="FAZ744" s="31"/>
      <c r="FBA744" s="31"/>
      <c r="FBB744" s="31"/>
      <c r="FBC744" s="31"/>
      <c r="FBD744" s="31"/>
      <c r="FBE744" s="31"/>
      <c r="FBF744" s="31"/>
      <c r="FBG744" s="31"/>
      <c r="FBH744" s="31"/>
      <c r="FBI744" s="31"/>
      <c r="FBJ744" s="31"/>
      <c r="FBK744" s="31"/>
      <c r="FBL744" s="31"/>
      <c r="FBM744" s="31"/>
      <c r="FBN744" s="31"/>
      <c r="FBO744" s="31"/>
      <c r="FBP744" s="31"/>
      <c r="FBQ744" s="31"/>
      <c r="FBR744" s="31"/>
      <c r="FBS744" s="31"/>
      <c r="FBT744" s="31"/>
      <c r="FBU744" s="31"/>
      <c r="FBV744" s="31"/>
      <c r="FBW744" s="31"/>
      <c r="FBX744" s="31"/>
      <c r="FBY744" s="31"/>
      <c r="FBZ744" s="31"/>
      <c r="FCA744" s="31"/>
      <c r="FCB744" s="31"/>
      <c r="FCC744" s="31"/>
      <c r="FCD744" s="31"/>
      <c r="FCE744" s="31"/>
      <c r="FCF744" s="31"/>
      <c r="FCG744" s="31"/>
      <c r="FCH744" s="31"/>
      <c r="FCI744" s="31"/>
      <c r="FCJ744" s="31"/>
      <c r="FCK744" s="31"/>
      <c r="FCL744" s="31"/>
      <c r="FCM744" s="31"/>
      <c r="FCN744" s="31"/>
      <c r="FCO744" s="31"/>
      <c r="FCP744" s="31"/>
      <c r="FCQ744" s="31"/>
      <c r="FCR744" s="31"/>
      <c r="FCS744" s="31"/>
      <c r="FCT744" s="31"/>
      <c r="FCU744" s="31"/>
      <c r="FCV744" s="31"/>
      <c r="FCW744" s="31"/>
      <c r="FCX744" s="31"/>
      <c r="FCY744" s="31"/>
      <c r="FCZ744" s="31"/>
      <c r="FDA744" s="31"/>
      <c r="FDB744" s="31"/>
      <c r="FDC744" s="31"/>
      <c r="FDD744" s="31"/>
      <c r="FDE744" s="31"/>
      <c r="FDF744" s="31"/>
      <c r="FDG744" s="31"/>
      <c r="FDH744" s="31"/>
      <c r="FDI744" s="31"/>
      <c r="FDJ744" s="31"/>
      <c r="FDK744" s="31"/>
      <c r="FDL744" s="31"/>
      <c r="FDM744" s="31"/>
      <c r="FDN744" s="31"/>
      <c r="FDO744" s="31"/>
      <c r="FDP744" s="31"/>
      <c r="FDQ744" s="31"/>
      <c r="FDR744" s="31"/>
      <c r="FDS744" s="31"/>
      <c r="FDT744" s="31"/>
      <c r="FDU744" s="31"/>
      <c r="FDV744" s="31"/>
      <c r="FDW744" s="31"/>
      <c r="FDX744" s="31"/>
      <c r="FDY744" s="31"/>
      <c r="FDZ744" s="31"/>
      <c r="FEA744" s="31"/>
      <c r="FEB744" s="31"/>
      <c r="FEC744" s="31"/>
      <c r="FED744" s="31"/>
      <c r="FEE744" s="31"/>
      <c r="FEF744" s="31"/>
      <c r="FEG744" s="31"/>
      <c r="FEH744" s="31"/>
      <c r="FEI744" s="31"/>
      <c r="FEJ744" s="31"/>
      <c r="FEK744" s="31"/>
      <c r="FEL744" s="31"/>
      <c r="FEM744" s="31"/>
      <c r="FEN744" s="31"/>
      <c r="FEO744" s="31"/>
      <c r="FEP744" s="31"/>
      <c r="FEQ744" s="31"/>
      <c r="FER744" s="31"/>
      <c r="FES744" s="31"/>
      <c r="FET744" s="31"/>
      <c r="FEU744" s="31"/>
      <c r="FEV744" s="31"/>
      <c r="FEW744" s="31"/>
      <c r="FEX744" s="31"/>
      <c r="FEY744" s="31"/>
      <c r="FEZ744" s="31"/>
      <c r="FFA744" s="31"/>
      <c r="FFB744" s="31"/>
      <c r="FFC744" s="31"/>
      <c r="FFD744" s="31"/>
      <c r="FFE744" s="31"/>
      <c r="FFF744" s="31"/>
      <c r="FFG744" s="31"/>
      <c r="FFH744" s="31"/>
      <c r="FFI744" s="31"/>
      <c r="FFJ744" s="31"/>
      <c r="FFK744" s="31"/>
      <c r="FFL744" s="31"/>
      <c r="FFM744" s="31"/>
      <c r="FFN744" s="31"/>
      <c r="FFO744" s="31"/>
      <c r="FFP744" s="31"/>
      <c r="FFQ744" s="31"/>
      <c r="FFR744" s="31"/>
      <c r="FFS744" s="31"/>
      <c r="FFT744" s="31"/>
      <c r="FFU744" s="31"/>
      <c r="FFV744" s="31"/>
      <c r="FFW744" s="31"/>
      <c r="FFX744" s="31"/>
      <c r="FFY744" s="31"/>
      <c r="FFZ744" s="31"/>
      <c r="FGA744" s="31"/>
      <c r="FGB744" s="31"/>
      <c r="FGC744" s="31"/>
      <c r="FGD744" s="31"/>
      <c r="FGE744" s="31"/>
      <c r="FGF744" s="31"/>
      <c r="FGG744" s="31"/>
      <c r="FGH744" s="31"/>
      <c r="FGI744" s="31"/>
      <c r="FGJ744" s="31"/>
      <c r="FGK744" s="31"/>
      <c r="FGL744" s="31"/>
      <c r="FGM744" s="31"/>
      <c r="FGN744" s="31"/>
      <c r="FGO744" s="31"/>
      <c r="FGP744" s="31"/>
      <c r="FGQ744" s="31"/>
      <c r="FGR744" s="31"/>
      <c r="FGS744" s="31"/>
      <c r="FGT744" s="31"/>
      <c r="FGU744" s="31"/>
      <c r="FGV744" s="31"/>
      <c r="FGW744" s="31"/>
      <c r="FGX744" s="31"/>
      <c r="FGY744" s="31"/>
      <c r="FGZ744" s="31"/>
      <c r="FHA744" s="31"/>
      <c r="FHB744" s="31"/>
      <c r="FHC744" s="31"/>
      <c r="FHD744" s="31"/>
      <c r="FHE744" s="31"/>
      <c r="FHF744" s="31"/>
      <c r="FHG744" s="31"/>
      <c r="FHH744" s="31"/>
      <c r="FHI744" s="31"/>
      <c r="FHJ744" s="31"/>
      <c r="FHK744" s="31"/>
      <c r="FHL744" s="31"/>
      <c r="FHM744" s="31"/>
      <c r="FHN744" s="31"/>
      <c r="FHO744" s="31"/>
      <c r="FHP744" s="31"/>
      <c r="FHQ744" s="31"/>
      <c r="FHR744" s="31"/>
      <c r="FHS744" s="31"/>
      <c r="FHT744" s="31"/>
      <c r="FHU744" s="31"/>
      <c r="FHV744" s="31"/>
      <c r="FHW744" s="31"/>
      <c r="FHX744" s="31"/>
      <c r="FHY744" s="31"/>
      <c r="FHZ744" s="31"/>
      <c r="FIA744" s="31"/>
      <c r="FIB744" s="31"/>
      <c r="FIC744" s="31"/>
      <c r="FID744" s="31"/>
      <c r="FIE744" s="31"/>
      <c r="FIF744" s="31"/>
      <c r="FIG744" s="31"/>
      <c r="FIH744" s="31"/>
      <c r="FII744" s="31"/>
      <c r="FIJ744" s="31"/>
      <c r="FIK744" s="31"/>
      <c r="FIL744" s="31"/>
      <c r="FIM744" s="31"/>
      <c r="FIN744" s="31"/>
      <c r="FIO744" s="31"/>
      <c r="FIP744" s="31"/>
      <c r="FIQ744" s="31"/>
      <c r="FIR744" s="31"/>
      <c r="FIS744" s="31"/>
      <c r="FIT744" s="31"/>
      <c r="FIU744" s="31"/>
      <c r="FIV744" s="31"/>
      <c r="FIW744" s="31"/>
      <c r="FIX744" s="31"/>
      <c r="FIY744" s="31"/>
      <c r="FIZ744" s="31"/>
      <c r="FJA744" s="31"/>
      <c r="FJB744" s="31"/>
      <c r="FJC744" s="31"/>
      <c r="FJD744" s="31"/>
      <c r="FJE744" s="31"/>
      <c r="FJF744" s="31"/>
      <c r="FJG744" s="31"/>
      <c r="FJH744" s="31"/>
      <c r="FJI744" s="31"/>
      <c r="FJJ744" s="31"/>
      <c r="FJK744" s="31"/>
      <c r="FJL744" s="31"/>
      <c r="FJM744" s="31"/>
      <c r="FJN744" s="31"/>
      <c r="FJO744" s="31"/>
      <c r="FJP744" s="31"/>
      <c r="FJQ744" s="31"/>
      <c r="FJR744" s="31"/>
      <c r="FJS744" s="31"/>
      <c r="FJT744" s="31"/>
      <c r="FJU744" s="31"/>
      <c r="FJV744" s="31"/>
      <c r="FJW744" s="31"/>
      <c r="FJX744" s="31"/>
      <c r="FJY744" s="31"/>
      <c r="FJZ744" s="31"/>
      <c r="FKA744" s="31"/>
      <c r="FKB744" s="31"/>
      <c r="FKC744" s="31"/>
      <c r="FKD744" s="31"/>
      <c r="FKE744" s="31"/>
      <c r="FKF744" s="31"/>
      <c r="FKG744" s="31"/>
      <c r="FKH744" s="31"/>
      <c r="FKI744" s="31"/>
      <c r="FKJ744" s="31"/>
      <c r="FKK744" s="31"/>
      <c r="FKL744" s="31"/>
      <c r="FKM744" s="31"/>
      <c r="FKN744" s="31"/>
      <c r="FKO744" s="31"/>
      <c r="FKP744" s="31"/>
      <c r="FKQ744" s="31"/>
      <c r="FKR744" s="31"/>
      <c r="FKS744" s="31"/>
      <c r="FKT744" s="31"/>
      <c r="FKU744" s="31"/>
      <c r="FKV744" s="31"/>
      <c r="FKW744" s="31"/>
      <c r="FKX744" s="31"/>
      <c r="FKY744" s="31"/>
      <c r="FKZ744" s="31"/>
      <c r="FLA744" s="31"/>
      <c r="FLB744" s="31"/>
      <c r="FLC744" s="31"/>
      <c r="FLD744" s="31"/>
      <c r="FLE744" s="31"/>
      <c r="FLF744" s="31"/>
      <c r="FLG744" s="31"/>
      <c r="FLH744" s="31"/>
      <c r="FLI744" s="31"/>
      <c r="FLJ744" s="31"/>
      <c r="FLK744" s="31"/>
      <c r="FLL744" s="31"/>
      <c r="FLM744" s="31"/>
      <c r="FLN744" s="31"/>
      <c r="FLO744" s="31"/>
      <c r="FLP744" s="31"/>
      <c r="FLQ744" s="31"/>
      <c r="FLR744" s="31"/>
      <c r="FLS744" s="31"/>
      <c r="FLT744" s="31"/>
      <c r="FLU744" s="31"/>
      <c r="FLV744" s="31"/>
      <c r="FLW744" s="31"/>
      <c r="FLX744" s="31"/>
      <c r="FLY744" s="31"/>
      <c r="FLZ744" s="31"/>
      <c r="FMA744" s="31"/>
      <c r="FMB744" s="31"/>
      <c r="FMC744" s="31"/>
      <c r="FMD744" s="31"/>
      <c r="FME744" s="31"/>
      <c r="FMF744" s="31"/>
      <c r="FMG744" s="31"/>
      <c r="FMH744" s="31"/>
      <c r="FMI744" s="31"/>
      <c r="FMJ744" s="31"/>
      <c r="FMK744" s="31"/>
      <c r="FML744" s="31"/>
      <c r="FMM744" s="31"/>
      <c r="FMN744" s="31"/>
      <c r="FMO744" s="31"/>
      <c r="FMP744" s="31"/>
      <c r="FMQ744" s="31"/>
      <c r="FMR744" s="31"/>
      <c r="FMS744" s="31"/>
      <c r="FMT744" s="31"/>
      <c r="FMU744" s="31"/>
      <c r="FMV744" s="31"/>
      <c r="FMW744" s="31"/>
      <c r="FMX744" s="31"/>
      <c r="FMY744" s="31"/>
      <c r="FMZ744" s="31"/>
      <c r="FNA744" s="31"/>
      <c r="FNB744" s="31"/>
      <c r="FNC744" s="31"/>
      <c r="FND744" s="31"/>
      <c r="FNE744" s="31"/>
      <c r="FNF744" s="31"/>
      <c r="FNG744" s="31"/>
      <c r="FNH744" s="31"/>
      <c r="FNI744" s="31"/>
      <c r="FNJ744" s="31"/>
      <c r="FNK744" s="31"/>
      <c r="FNL744" s="31"/>
      <c r="FNM744" s="31"/>
      <c r="FNN744" s="31"/>
      <c r="FNO744" s="31"/>
      <c r="FNP744" s="31"/>
      <c r="FNQ744" s="31"/>
      <c r="FNR744" s="31"/>
      <c r="FNS744" s="31"/>
      <c r="FNT744" s="31"/>
      <c r="FNU744" s="31"/>
      <c r="FNV744" s="31"/>
      <c r="FNW744" s="31"/>
      <c r="FNX744" s="31"/>
      <c r="FNY744" s="31"/>
      <c r="FNZ744" s="31"/>
      <c r="FOA744" s="31"/>
      <c r="FOB744" s="31"/>
      <c r="FOC744" s="31"/>
      <c r="FOD744" s="31"/>
      <c r="FOE744" s="31"/>
      <c r="FOF744" s="31"/>
      <c r="FOG744" s="31"/>
      <c r="FOH744" s="31"/>
      <c r="FOI744" s="31"/>
      <c r="FOJ744" s="31"/>
      <c r="FOK744" s="31"/>
      <c r="FOL744" s="31"/>
      <c r="FOM744" s="31"/>
      <c r="FON744" s="31"/>
      <c r="FOO744" s="31"/>
      <c r="FOP744" s="31"/>
      <c r="FOQ744" s="31"/>
      <c r="FOR744" s="31"/>
      <c r="FOS744" s="31"/>
      <c r="FOT744" s="31"/>
      <c r="FOU744" s="31"/>
      <c r="FOV744" s="31"/>
      <c r="FOW744" s="31"/>
      <c r="FOX744" s="31"/>
      <c r="FOY744" s="31"/>
      <c r="FOZ744" s="31"/>
      <c r="FPA744" s="31"/>
      <c r="FPB744" s="31"/>
      <c r="FPC744" s="31"/>
      <c r="FPD744" s="31"/>
      <c r="FPE744" s="31"/>
      <c r="FPF744" s="31"/>
      <c r="FPG744" s="31"/>
      <c r="FPH744" s="31"/>
      <c r="FPI744" s="31"/>
      <c r="FPJ744" s="31"/>
      <c r="FPK744" s="31"/>
      <c r="FPL744" s="31"/>
      <c r="FPM744" s="31"/>
      <c r="FPN744" s="31"/>
      <c r="FPO744" s="31"/>
      <c r="FPP744" s="31"/>
      <c r="FPQ744" s="31"/>
      <c r="FPR744" s="31"/>
      <c r="FPS744" s="31"/>
      <c r="FPT744" s="31"/>
      <c r="FPU744" s="31"/>
      <c r="FPV744" s="31"/>
      <c r="FPW744" s="31"/>
      <c r="FPX744" s="31"/>
      <c r="FPY744" s="31"/>
      <c r="FPZ744" s="31"/>
      <c r="FQA744" s="31"/>
      <c r="FQB744" s="31"/>
      <c r="FQC744" s="31"/>
      <c r="FQD744" s="31"/>
      <c r="FQE744" s="31"/>
      <c r="FQF744" s="31"/>
      <c r="FQG744" s="31"/>
      <c r="FQH744" s="31"/>
      <c r="FQI744" s="31"/>
      <c r="FQJ744" s="31"/>
      <c r="FQK744" s="31"/>
      <c r="FQL744" s="31"/>
      <c r="FQM744" s="31"/>
      <c r="FQN744" s="31"/>
      <c r="FQO744" s="31"/>
      <c r="FQP744" s="31"/>
      <c r="FQQ744" s="31"/>
      <c r="FQR744" s="31"/>
      <c r="FQS744" s="31"/>
      <c r="FQT744" s="31"/>
      <c r="FQU744" s="31"/>
      <c r="FQV744" s="31"/>
      <c r="FQW744" s="31"/>
      <c r="FQX744" s="31"/>
      <c r="FQY744" s="31"/>
      <c r="FQZ744" s="31"/>
      <c r="FRA744" s="31"/>
      <c r="FRB744" s="31"/>
      <c r="FRC744" s="31"/>
      <c r="FRD744" s="31"/>
      <c r="FRE744" s="31"/>
      <c r="FRF744" s="31"/>
      <c r="FRG744" s="31"/>
      <c r="FRH744" s="31"/>
      <c r="FRI744" s="31"/>
      <c r="FRJ744" s="31"/>
      <c r="FRK744" s="31"/>
      <c r="FRL744" s="31"/>
      <c r="FRM744" s="31"/>
      <c r="FRN744" s="31"/>
      <c r="FRO744" s="31"/>
      <c r="FRP744" s="31"/>
      <c r="FRQ744" s="31"/>
      <c r="FRR744" s="31"/>
      <c r="FRS744" s="31"/>
      <c r="FRT744" s="31"/>
      <c r="FRU744" s="31"/>
      <c r="FRV744" s="31"/>
      <c r="FRW744" s="31"/>
      <c r="FRX744" s="31"/>
      <c r="FRY744" s="31"/>
      <c r="FRZ744" s="31"/>
      <c r="FSA744" s="31"/>
      <c r="FSB744" s="31"/>
      <c r="FSC744" s="31"/>
      <c r="FSD744" s="31"/>
      <c r="FSE744" s="31"/>
      <c r="FSF744" s="31"/>
      <c r="FSG744" s="31"/>
      <c r="FSH744" s="31"/>
      <c r="FSI744" s="31"/>
      <c r="FSJ744" s="31"/>
      <c r="FSK744" s="31"/>
      <c r="FSL744" s="31"/>
      <c r="FSM744" s="31"/>
      <c r="FSN744" s="31"/>
      <c r="FSO744" s="31"/>
      <c r="FSP744" s="31"/>
      <c r="FSQ744" s="31"/>
      <c r="FSR744" s="31"/>
      <c r="FSS744" s="31"/>
      <c r="FST744" s="31"/>
      <c r="FSU744" s="31"/>
      <c r="FSV744" s="31"/>
      <c r="FSW744" s="31"/>
      <c r="FSX744" s="31"/>
      <c r="FSY744" s="31"/>
      <c r="FSZ744" s="31"/>
      <c r="FTA744" s="31"/>
      <c r="FTB744" s="31"/>
      <c r="FTC744" s="31"/>
      <c r="FTD744" s="31"/>
      <c r="FTE744" s="31"/>
      <c r="FTF744" s="31"/>
      <c r="FTG744" s="31"/>
      <c r="FTH744" s="31"/>
      <c r="FTI744" s="31"/>
      <c r="FTJ744" s="31"/>
      <c r="FTK744" s="31"/>
      <c r="FTL744" s="31"/>
      <c r="FTM744" s="31"/>
      <c r="FTN744" s="31"/>
      <c r="FTO744" s="31"/>
      <c r="FTP744" s="31"/>
      <c r="FTQ744" s="31"/>
      <c r="FTR744" s="31"/>
      <c r="FTS744" s="31"/>
      <c r="FTT744" s="31"/>
      <c r="FTU744" s="31"/>
      <c r="FTV744" s="31"/>
      <c r="FTW744" s="31"/>
      <c r="FTX744" s="31"/>
      <c r="FTY744" s="31"/>
      <c r="FTZ744" s="31"/>
      <c r="FUA744" s="31"/>
      <c r="FUB744" s="31"/>
      <c r="FUC744" s="31"/>
      <c r="FUD744" s="31"/>
      <c r="FUE744" s="31"/>
      <c r="FUF744" s="31"/>
      <c r="FUG744" s="31"/>
      <c r="FUH744" s="31"/>
      <c r="FUI744" s="31"/>
      <c r="FUJ744" s="31"/>
      <c r="FUK744" s="31"/>
      <c r="FUL744" s="31"/>
      <c r="FUM744" s="31"/>
      <c r="FUN744" s="31"/>
      <c r="FUO744" s="31"/>
      <c r="FUP744" s="31"/>
      <c r="FUQ744" s="31"/>
      <c r="FUR744" s="31"/>
      <c r="FUS744" s="31"/>
      <c r="FUT744" s="31"/>
      <c r="FUU744" s="31"/>
      <c r="FUV744" s="31"/>
      <c r="FUW744" s="31"/>
      <c r="FUX744" s="31"/>
      <c r="FUY744" s="31"/>
      <c r="FUZ744" s="31"/>
      <c r="FVA744" s="31"/>
      <c r="FVB744" s="31"/>
      <c r="FVC744" s="31"/>
      <c r="FVD744" s="31"/>
      <c r="FVE744" s="31"/>
      <c r="FVF744" s="31"/>
      <c r="FVG744" s="31"/>
      <c r="FVH744" s="31"/>
      <c r="FVI744" s="31"/>
      <c r="FVJ744" s="31"/>
      <c r="FVK744" s="31"/>
      <c r="FVL744" s="31"/>
      <c r="FVM744" s="31"/>
      <c r="FVN744" s="31"/>
      <c r="FVO744" s="31"/>
      <c r="FVP744" s="31"/>
      <c r="FVQ744" s="31"/>
      <c r="FVR744" s="31"/>
      <c r="FVS744" s="31"/>
      <c r="FVT744" s="31"/>
      <c r="FVU744" s="31"/>
      <c r="FVV744" s="31"/>
      <c r="FVW744" s="31"/>
      <c r="FVX744" s="31"/>
      <c r="FVY744" s="31"/>
      <c r="FVZ744" s="31"/>
      <c r="FWA744" s="31"/>
      <c r="FWB744" s="31"/>
      <c r="FWC744" s="31"/>
      <c r="FWD744" s="31"/>
      <c r="FWE744" s="31"/>
      <c r="FWF744" s="31"/>
      <c r="FWG744" s="31"/>
      <c r="FWH744" s="31"/>
      <c r="FWI744" s="31"/>
      <c r="FWJ744" s="31"/>
      <c r="FWK744" s="31"/>
      <c r="FWL744" s="31"/>
      <c r="FWM744" s="31"/>
      <c r="FWN744" s="31"/>
      <c r="FWO744" s="31"/>
      <c r="FWP744" s="31"/>
      <c r="FWQ744" s="31"/>
      <c r="FWR744" s="31"/>
      <c r="FWS744" s="31"/>
      <c r="FWT744" s="31"/>
      <c r="FWU744" s="31"/>
      <c r="FWV744" s="31"/>
      <c r="FWW744" s="31"/>
      <c r="FWX744" s="31"/>
      <c r="FWY744" s="31"/>
      <c r="FWZ744" s="31"/>
      <c r="FXA744" s="31"/>
      <c r="FXB744" s="31"/>
      <c r="FXC744" s="31"/>
      <c r="FXD744" s="31"/>
      <c r="FXE744" s="31"/>
      <c r="FXF744" s="31"/>
      <c r="FXG744" s="31"/>
      <c r="FXH744" s="31"/>
      <c r="FXI744" s="31"/>
      <c r="FXJ744" s="31"/>
      <c r="FXK744" s="31"/>
      <c r="FXL744" s="31"/>
      <c r="FXM744" s="31"/>
      <c r="FXN744" s="31"/>
      <c r="FXO744" s="31"/>
      <c r="FXP744" s="31"/>
      <c r="FXQ744" s="31"/>
      <c r="FXR744" s="31"/>
      <c r="FXS744" s="31"/>
      <c r="FXT744" s="31"/>
      <c r="FXU744" s="31"/>
      <c r="FXV744" s="31"/>
      <c r="FXW744" s="31"/>
      <c r="FXX744" s="31"/>
      <c r="FXY744" s="31"/>
      <c r="FXZ744" s="31"/>
      <c r="FYA744" s="31"/>
      <c r="FYB744" s="31"/>
      <c r="FYC744" s="31"/>
      <c r="FYD744" s="31"/>
      <c r="FYE744" s="31"/>
      <c r="FYF744" s="31"/>
      <c r="FYG744" s="31"/>
      <c r="FYH744" s="31"/>
      <c r="FYI744" s="31"/>
      <c r="FYJ744" s="31"/>
      <c r="FYK744" s="31"/>
      <c r="FYL744" s="31"/>
      <c r="FYM744" s="31"/>
      <c r="FYN744" s="31"/>
      <c r="FYO744" s="31"/>
      <c r="FYP744" s="31"/>
      <c r="FYQ744" s="31"/>
      <c r="FYR744" s="31"/>
      <c r="FYS744" s="31"/>
      <c r="FYT744" s="31"/>
      <c r="FYU744" s="31"/>
      <c r="FYV744" s="31"/>
      <c r="FYW744" s="31"/>
      <c r="FYX744" s="31"/>
      <c r="FYY744" s="31"/>
      <c r="FYZ744" s="31"/>
      <c r="FZA744" s="31"/>
      <c r="FZB744" s="31"/>
      <c r="FZC744" s="31"/>
      <c r="FZD744" s="31"/>
      <c r="FZE744" s="31"/>
      <c r="FZF744" s="31"/>
      <c r="FZG744" s="31"/>
      <c r="FZH744" s="31"/>
      <c r="FZI744" s="31"/>
      <c r="FZJ744" s="31"/>
      <c r="FZK744" s="31"/>
      <c r="FZL744" s="31"/>
      <c r="FZM744" s="31"/>
      <c r="FZN744" s="31"/>
      <c r="FZO744" s="31"/>
      <c r="FZP744" s="31"/>
      <c r="FZQ744" s="31"/>
      <c r="FZR744" s="31"/>
      <c r="FZS744" s="31"/>
      <c r="FZT744" s="31"/>
      <c r="FZU744" s="31"/>
      <c r="FZV744" s="31"/>
      <c r="FZW744" s="31"/>
      <c r="FZX744" s="31"/>
      <c r="FZY744" s="31"/>
      <c r="FZZ744" s="31"/>
      <c r="GAA744" s="31"/>
      <c r="GAB744" s="31"/>
      <c r="GAC744" s="31"/>
      <c r="GAD744" s="31"/>
      <c r="GAE744" s="31"/>
      <c r="GAF744" s="31"/>
      <c r="GAG744" s="31"/>
      <c r="GAH744" s="31"/>
      <c r="GAI744" s="31"/>
      <c r="GAJ744" s="31"/>
      <c r="GAK744" s="31"/>
      <c r="GAL744" s="31"/>
      <c r="GAM744" s="31"/>
      <c r="GAN744" s="31"/>
      <c r="GAO744" s="31"/>
      <c r="GAP744" s="31"/>
      <c r="GAQ744" s="31"/>
      <c r="GAR744" s="31"/>
      <c r="GAS744" s="31"/>
      <c r="GAT744" s="31"/>
      <c r="GAU744" s="31"/>
      <c r="GAV744" s="31"/>
      <c r="GAW744" s="31"/>
      <c r="GAX744" s="31"/>
      <c r="GAY744" s="31"/>
      <c r="GAZ744" s="31"/>
      <c r="GBA744" s="31"/>
      <c r="GBB744" s="31"/>
      <c r="GBC744" s="31"/>
      <c r="GBD744" s="31"/>
      <c r="GBE744" s="31"/>
      <c r="GBF744" s="31"/>
      <c r="GBG744" s="31"/>
      <c r="GBH744" s="31"/>
      <c r="GBI744" s="31"/>
      <c r="GBJ744" s="31"/>
      <c r="GBK744" s="31"/>
      <c r="GBL744" s="31"/>
      <c r="GBM744" s="31"/>
      <c r="GBN744" s="31"/>
      <c r="GBO744" s="31"/>
      <c r="GBP744" s="31"/>
      <c r="GBQ744" s="31"/>
      <c r="GBR744" s="31"/>
      <c r="GBS744" s="31"/>
      <c r="GBT744" s="31"/>
      <c r="GBU744" s="31"/>
      <c r="GBV744" s="31"/>
      <c r="GBW744" s="31"/>
      <c r="GBX744" s="31"/>
      <c r="GBY744" s="31"/>
      <c r="GBZ744" s="31"/>
      <c r="GCA744" s="31"/>
      <c r="GCB744" s="31"/>
      <c r="GCC744" s="31"/>
      <c r="GCD744" s="31"/>
      <c r="GCE744" s="31"/>
      <c r="GCF744" s="31"/>
      <c r="GCG744" s="31"/>
      <c r="GCH744" s="31"/>
      <c r="GCI744" s="31"/>
      <c r="GCJ744" s="31"/>
      <c r="GCK744" s="31"/>
      <c r="GCL744" s="31"/>
      <c r="GCM744" s="31"/>
      <c r="GCN744" s="31"/>
      <c r="GCO744" s="31"/>
      <c r="GCP744" s="31"/>
      <c r="GCQ744" s="31"/>
      <c r="GCR744" s="31"/>
      <c r="GCS744" s="31"/>
      <c r="GCT744" s="31"/>
      <c r="GCU744" s="31"/>
      <c r="GCV744" s="31"/>
      <c r="GCW744" s="31"/>
      <c r="GCX744" s="31"/>
      <c r="GCY744" s="31"/>
      <c r="GCZ744" s="31"/>
      <c r="GDA744" s="31"/>
      <c r="GDB744" s="31"/>
      <c r="GDC744" s="31"/>
      <c r="GDD744" s="31"/>
      <c r="GDE744" s="31"/>
      <c r="GDF744" s="31"/>
      <c r="GDG744" s="31"/>
      <c r="GDH744" s="31"/>
      <c r="GDI744" s="31"/>
      <c r="GDJ744" s="31"/>
      <c r="GDK744" s="31"/>
      <c r="GDL744" s="31"/>
      <c r="GDM744" s="31"/>
      <c r="GDN744" s="31"/>
      <c r="GDO744" s="31"/>
      <c r="GDP744" s="31"/>
      <c r="GDQ744" s="31"/>
      <c r="GDR744" s="31"/>
      <c r="GDS744" s="31"/>
      <c r="GDT744" s="31"/>
      <c r="GDU744" s="31"/>
      <c r="GDV744" s="31"/>
      <c r="GDW744" s="31"/>
      <c r="GDX744" s="31"/>
      <c r="GDY744" s="31"/>
      <c r="GDZ744" s="31"/>
      <c r="GEA744" s="31"/>
      <c r="GEB744" s="31"/>
      <c r="GEC744" s="31"/>
      <c r="GED744" s="31"/>
      <c r="GEE744" s="31"/>
      <c r="GEF744" s="31"/>
      <c r="GEG744" s="31"/>
      <c r="GEH744" s="31"/>
      <c r="GEI744" s="31"/>
      <c r="GEJ744" s="31"/>
      <c r="GEK744" s="31"/>
      <c r="GEL744" s="31"/>
      <c r="GEM744" s="31"/>
      <c r="GEN744" s="31"/>
      <c r="GEO744" s="31"/>
      <c r="GEP744" s="31"/>
      <c r="GEQ744" s="31"/>
      <c r="GER744" s="31"/>
      <c r="GES744" s="31"/>
      <c r="GET744" s="31"/>
      <c r="GEU744" s="31"/>
      <c r="GEV744" s="31"/>
      <c r="GEW744" s="31"/>
      <c r="GEX744" s="31"/>
      <c r="GEY744" s="31"/>
      <c r="GEZ744" s="31"/>
      <c r="GFA744" s="31"/>
      <c r="GFB744" s="31"/>
      <c r="GFC744" s="31"/>
      <c r="GFD744" s="31"/>
      <c r="GFE744" s="31"/>
      <c r="GFF744" s="31"/>
      <c r="GFG744" s="31"/>
      <c r="GFH744" s="31"/>
      <c r="GFI744" s="31"/>
      <c r="GFJ744" s="31"/>
      <c r="GFK744" s="31"/>
      <c r="GFL744" s="31"/>
      <c r="GFM744" s="31"/>
      <c r="GFN744" s="31"/>
      <c r="GFO744" s="31"/>
      <c r="GFP744" s="31"/>
      <c r="GFQ744" s="31"/>
      <c r="GFR744" s="31"/>
      <c r="GFS744" s="31"/>
      <c r="GFT744" s="31"/>
      <c r="GFU744" s="31"/>
      <c r="GFV744" s="31"/>
      <c r="GFW744" s="31"/>
      <c r="GFX744" s="31"/>
      <c r="GFY744" s="31"/>
      <c r="GFZ744" s="31"/>
      <c r="GGA744" s="31"/>
      <c r="GGB744" s="31"/>
      <c r="GGC744" s="31"/>
      <c r="GGD744" s="31"/>
      <c r="GGE744" s="31"/>
      <c r="GGF744" s="31"/>
      <c r="GGG744" s="31"/>
      <c r="GGH744" s="31"/>
      <c r="GGI744" s="31"/>
      <c r="GGJ744" s="31"/>
      <c r="GGK744" s="31"/>
      <c r="GGL744" s="31"/>
      <c r="GGM744" s="31"/>
      <c r="GGN744" s="31"/>
      <c r="GGO744" s="31"/>
      <c r="GGP744" s="31"/>
      <c r="GGQ744" s="31"/>
      <c r="GGR744" s="31"/>
      <c r="GGS744" s="31"/>
      <c r="GGT744" s="31"/>
      <c r="GGU744" s="31"/>
      <c r="GGV744" s="31"/>
      <c r="GGW744" s="31"/>
      <c r="GGX744" s="31"/>
      <c r="GGY744" s="31"/>
      <c r="GGZ744" s="31"/>
      <c r="GHA744" s="31"/>
      <c r="GHB744" s="31"/>
      <c r="GHC744" s="31"/>
      <c r="GHD744" s="31"/>
      <c r="GHE744" s="31"/>
      <c r="GHF744" s="31"/>
      <c r="GHG744" s="31"/>
      <c r="GHH744" s="31"/>
      <c r="GHI744" s="31"/>
      <c r="GHJ744" s="31"/>
      <c r="GHK744" s="31"/>
      <c r="GHL744" s="31"/>
      <c r="GHM744" s="31"/>
      <c r="GHN744" s="31"/>
      <c r="GHO744" s="31"/>
      <c r="GHP744" s="31"/>
      <c r="GHQ744" s="31"/>
      <c r="GHR744" s="31"/>
      <c r="GHS744" s="31"/>
      <c r="GHT744" s="31"/>
      <c r="GHU744" s="31"/>
      <c r="GHV744" s="31"/>
      <c r="GHW744" s="31"/>
      <c r="GHX744" s="31"/>
      <c r="GHY744" s="31"/>
      <c r="GHZ744" s="31"/>
      <c r="GIA744" s="31"/>
      <c r="GIB744" s="31"/>
      <c r="GIC744" s="31"/>
      <c r="GID744" s="31"/>
      <c r="GIE744" s="31"/>
      <c r="GIF744" s="31"/>
      <c r="GIG744" s="31"/>
      <c r="GIH744" s="31"/>
      <c r="GII744" s="31"/>
      <c r="GIJ744" s="31"/>
      <c r="GIK744" s="31"/>
      <c r="GIL744" s="31"/>
      <c r="GIM744" s="31"/>
      <c r="GIN744" s="31"/>
      <c r="GIO744" s="31"/>
      <c r="GIP744" s="31"/>
      <c r="GIQ744" s="31"/>
      <c r="GIR744" s="31"/>
      <c r="GIS744" s="31"/>
      <c r="GIT744" s="31"/>
      <c r="GIU744" s="31"/>
      <c r="GIV744" s="31"/>
      <c r="GIW744" s="31"/>
      <c r="GIX744" s="31"/>
      <c r="GIY744" s="31"/>
      <c r="GIZ744" s="31"/>
      <c r="GJA744" s="31"/>
      <c r="GJB744" s="31"/>
      <c r="GJC744" s="31"/>
      <c r="GJD744" s="31"/>
      <c r="GJE744" s="31"/>
      <c r="GJF744" s="31"/>
      <c r="GJG744" s="31"/>
      <c r="GJH744" s="31"/>
      <c r="GJI744" s="31"/>
      <c r="GJJ744" s="31"/>
      <c r="GJK744" s="31"/>
      <c r="GJL744" s="31"/>
      <c r="GJM744" s="31"/>
      <c r="GJN744" s="31"/>
      <c r="GJO744" s="31"/>
      <c r="GJP744" s="31"/>
      <c r="GJQ744" s="31"/>
      <c r="GJR744" s="31"/>
      <c r="GJS744" s="31"/>
      <c r="GJT744" s="31"/>
      <c r="GJU744" s="31"/>
      <c r="GJV744" s="31"/>
      <c r="GJW744" s="31"/>
      <c r="GJX744" s="31"/>
      <c r="GJY744" s="31"/>
      <c r="GJZ744" s="31"/>
      <c r="GKA744" s="31"/>
      <c r="GKB744" s="31"/>
      <c r="GKC744" s="31"/>
      <c r="GKD744" s="31"/>
      <c r="GKE744" s="31"/>
      <c r="GKF744" s="31"/>
      <c r="GKG744" s="31"/>
      <c r="GKH744" s="31"/>
      <c r="GKI744" s="31"/>
      <c r="GKJ744" s="31"/>
      <c r="GKK744" s="31"/>
      <c r="GKL744" s="31"/>
      <c r="GKM744" s="31"/>
      <c r="GKN744" s="31"/>
      <c r="GKO744" s="31"/>
      <c r="GKP744" s="31"/>
      <c r="GKQ744" s="31"/>
      <c r="GKR744" s="31"/>
      <c r="GKS744" s="31"/>
      <c r="GKT744" s="31"/>
      <c r="GKU744" s="31"/>
      <c r="GKV744" s="31"/>
      <c r="GKW744" s="31"/>
      <c r="GKX744" s="31"/>
      <c r="GKY744" s="31"/>
      <c r="GKZ744" s="31"/>
      <c r="GLA744" s="31"/>
      <c r="GLB744" s="31"/>
      <c r="GLC744" s="31"/>
      <c r="GLD744" s="31"/>
      <c r="GLE744" s="31"/>
      <c r="GLF744" s="31"/>
      <c r="GLG744" s="31"/>
      <c r="GLH744" s="31"/>
      <c r="GLI744" s="31"/>
      <c r="GLJ744" s="31"/>
      <c r="GLK744" s="31"/>
      <c r="GLL744" s="31"/>
      <c r="GLM744" s="31"/>
      <c r="GLN744" s="31"/>
      <c r="GLO744" s="31"/>
      <c r="GLP744" s="31"/>
      <c r="GLQ744" s="31"/>
      <c r="GLR744" s="31"/>
      <c r="GLS744" s="31"/>
      <c r="GLT744" s="31"/>
      <c r="GLU744" s="31"/>
      <c r="GLV744" s="31"/>
      <c r="GLW744" s="31"/>
      <c r="GLX744" s="31"/>
      <c r="GLY744" s="31"/>
      <c r="GLZ744" s="31"/>
      <c r="GMA744" s="31"/>
      <c r="GMB744" s="31"/>
      <c r="GMC744" s="31"/>
      <c r="GMD744" s="31"/>
      <c r="GME744" s="31"/>
      <c r="GMF744" s="31"/>
      <c r="GMG744" s="31"/>
      <c r="GMH744" s="31"/>
      <c r="GMI744" s="31"/>
      <c r="GMJ744" s="31"/>
      <c r="GMK744" s="31"/>
      <c r="GML744" s="31"/>
      <c r="GMM744" s="31"/>
      <c r="GMN744" s="31"/>
      <c r="GMO744" s="31"/>
      <c r="GMP744" s="31"/>
      <c r="GMQ744" s="31"/>
      <c r="GMR744" s="31"/>
      <c r="GMS744" s="31"/>
      <c r="GMT744" s="31"/>
      <c r="GMU744" s="31"/>
      <c r="GMV744" s="31"/>
      <c r="GMW744" s="31"/>
      <c r="GMX744" s="31"/>
      <c r="GMY744" s="31"/>
      <c r="GMZ744" s="31"/>
      <c r="GNA744" s="31"/>
      <c r="GNB744" s="31"/>
      <c r="GNC744" s="31"/>
      <c r="GND744" s="31"/>
      <c r="GNE744" s="31"/>
      <c r="GNF744" s="31"/>
      <c r="GNG744" s="31"/>
      <c r="GNH744" s="31"/>
      <c r="GNI744" s="31"/>
      <c r="GNJ744" s="31"/>
      <c r="GNK744" s="31"/>
      <c r="GNL744" s="31"/>
      <c r="GNM744" s="31"/>
      <c r="GNN744" s="31"/>
      <c r="GNO744" s="31"/>
      <c r="GNP744" s="31"/>
      <c r="GNQ744" s="31"/>
      <c r="GNR744" s="31"/>
      <c r="GNS744" s="31"/>
      <c r="GNT744" s="31"/>
      <c r="GNU744" s="31"/>
      <c r="GNV744" s="31"/>
      <c r="GNW744" s="31"/>
      <c r="GNX744" s="31"/>
      <c r="GNY744" s="31"/>
      <c r="GNZ744" s="31"/>
      <c r="GOA744" s="31"/>
      <c r="GOB744" s="31"/>
      <c r="GOC744" s="31"/>
      <c r="GOD744" s="31"/>
      <c r="GOE744" s="31"/>
      <c r="GOF744" s="31"/>
      <c r="GOG744" s="31"/>
      <c r="GOH744" s="31"/>
      <c r="GOI744" s="31"/>
      <c r="GOJ744" s="31"/>
      <c r="GOK744" s="31"/>
      <c r="GOL744" s="31"/>
      <c r="GOM744" s="31"/>
      <c r="GON744" s="31"/>
      <c r="GOO744" s="31"/>
      <c r="GOP744" s="31"/>
      <c r="GOQ744" s="31"/>
      <c r="GOR744" s="31"/>
      <c r="GOS744" s="31"/>
      <c r="GOT744" s="31"/>
      <c r="GOU744" s="31"/>
      <c r="GOV744" s="31"/>
      <c r="GOW744" s="31"/>
      <c r="GOX744" s="31"/>
      <c r="GOY744" s="31"/>
      <c r="GOZ744" s="31"/>
      <c r="GPA744" s="31"/>
      <c r="GPB744" s="31"/>
      <c r="GPC744" s="31"/>
      <c r="GPD744" s="31"/>
      <c r="GPE744" s="31"/>
      <c r="GPF744" s="31"/>
      <c r="GPG744" s="31"/>
      <c r="GPH744" s="31"/>
      <c r="GPI744" s="31"/>
      <c r="GPJ744" s="31"/>
      <c r="GPK744" s="31"/>
      <c r="GPL744" s="31"/>
      <c r="GPM744" s="31"/>
      <c r="GPN744" s="31"/>
      <c r="GPO744" s="31"/>
      <c r="GPP744" s="31"/>
      <c r="GPQ744" s="31"/>
      <c r="GPR744" s="31"/>
      <c r="GPS744" s="31"/>
      <c r="GPT744" s="31"/>
      <c r="GPU744" s="31"/>
      <c r="GPV744" s="31"/>
      <c r="GPW744" s="31"/>
      <c r="GPX744" s="31"/>
      <c r="GPY744" s="31"/>
      <c r="GPZ744" s="31"/>
      <c r="GQA744" s="31"/>
      <c r="GQB744" s="31"/>
      <c r="GQC744" s="31"/>
      <c r="GQD744" s="31"/>
      <c r="GQE744" s="31"/>
      <c r="GQF744" s="31"/>
      <c r="GQG744" s="31"/>
      <c r="GQH744" s="31"/>
      <c r="GQI744" s="31"/>
      <c r="GQJ744" s="31"/>
      <c r="GQK744" s="31"/>
      <c r="GQL744" s="31"/>
      <c r="GQM744" s="31"/>
      <c r="GQN744" s="31"/>
      <c r="GQO744" s="31"/>
      <c r="GQP744" s="31"/>
      <c r="GQQ744" s="31"/>
      <c r="GQR744" s="31"/>
      <c r="GQS744" s="31"/>
      <c r="GQT744" s="31"/>
      <c r="GQU744" s="31"/>
      <c r="GQV744" s="31"/>
      <c r="GQW744" s="31"/>
      <c r="GQX744" s="31"/>
      <c r="GQY744" s="31"/>
      <c r="GQZ744" s="31"/>
      <c r="GRA744" s="31"/>
      <c r="GRB744" s="31"/>
      <c r="GRC744" s="31"/>
      <c r="GRD744" s="31"/>
      <c r="GRE744" s="31"/>
      <c r="GRF744" s="31"/>
      <c r="GRG744" s="31"/>
      <c r="GRH744" s="31"/>
      <c r="GRI744" s="31"/>
      <c r="GRJ744" s="31"/>
      <c r="GRK744" s="31"/>
      <c r="GRL744" s="31"/>
      <c r="GRM744" s="31"/>
      <c r="GRN744" s="31"/>
      <c r="GRO744" s="31"/>
      <c r="GRP744" s="31"/>
      <c r="GRQ744" s="31"/>
      <c r="GRR744" s="31"/>
      <c r="GRS744" s="31"/>
      <c r="GRT744" s="31"/>
      <c r="GRU744" s="31"/>
      <c r="GRV744" s="31"/>
      <c r="GRW744" s="31"/>
      <c r="GRX744" s="31"/>
      <c r="GRY744" s="31"/>
      <c r="GRZ744" s="31"/>
      <c r="GSA744" s="31"/>
      <c r="GSB744" s="31"/>
      <c r="GSC744" s="31"/>
      <c r="GSD744" s="31"/>
      <c r="GSE744" s="31"/>
      <c r="GSF744" s="31"/>
      <c r="GSG744" s="31"/>
      <c r="GSH744" s="31"/>
      <c r="GSI744" s="31"/>
      <c r="GSJ744" s="31"/>
      <c r="GSK744" s="31"/>
      <c r="GSL744" s="31"/>
      <c r="GSM744" s="31"/>
      <c r="GSN744" s="31"/>
      <c r="GSO744" s="31"/>
      <c r="GSP744" s="31"/>
      <c r="GSQ744" s="31"/>
      <c r="GSR744" s="31"/>
      <c r="GSS744" s="31"/>
      <c r="GST744" s="31"/>
      <c r="GSU744" s="31"/>
      <c r="GSV744" s="31"/>
      <c r="GSW744" s="31"/>
      <c r="GSX744" s="31"/>
      <c r="GSY744" s="31"/>
      <c r="GSZ744" s="31"/>
      <c r="GTA744" s="31"/>
      <c r="GTB744" s="31"/>
      <c r="GTC744" s="31"/>
      <c r="GTD744" s="31"/>
      <c r="GTE744" s="31"/>
      <c r="GTF744" s="31"/>
      <c r="GTG744" s="31"/>
      <c r="GTH744" s="31"/>
      <c r="GTI744" s="31"/>
      <c r="GTJ744" s="31"/>
      <c r="GTK744" s="31"/>
      <c r="GTL744" s="31"/>
      <c r="GTM744" s="31"/>
      <c r="GTN744" s="31"/>
      <c r="GTO744" s="31"/>
      <c r="GTP744" s="31"/>
      <c r="GTQ744" s="31"/>
      <c r="GTR744" s="31"/>
      <c r="GTS744" s="31"/>
      <c r="GTT744" s="31"/>
      <c r="GTU744" s="31"/>
      <c r="GTV744" s="31"/>
      <c r="GTW744" s="31"/>
      <c r="GTX744" s="31"/>
      <c r="GTY744" s="31"/>
      <c r="GTZ744" s="31"/>
      <c r="GUA744" s="31"/>
      <c r="GUB744" s="31"/>
      <c r="GUC744" s="31"/>
      <c r="GUD744" s="31"/>
      <c r="GUE744" s="31"/>
      <c r="GUF744" s="31"/>
      <c r="GUG744" s="31"/>
      <c r="GUH744" s="31"/>
      <c r="GUI744" s="31"/>
      <c r="GUJ744" s="31"/>
      <c r="GUK744" s="31"/>
      <c r="GUL744" s="31"/>
      <c r="GUM744" s="31"/>
      <c r="GUN744" s="31"/>
      <c r="GUO744" s="31"/>
      <c r="GUP744" s="31"/>
      <c r="GUQ744" s="31"/>
      <c r="GUR744" s="31"/>
      <c r="GUS744" s="31"/>
      <c r="GUT744" s="31"/>
      <c r="GUU744" s="31"/>
      <c r="GUV744" s="31"/>
      <c r="GUW744" s="31"/>
      <c r="GUX744" s="31"/>
      <c r="GUY744" s="31"/>
      <c r="GUZ744" s="31"/>
      <c r="GVA744" s="31"/>
      <c r="GVB744" s="31"/>
      <c r="GVC744" s="31"/>
      <c r="GVD744" s="31"/>
      <c r="GVE744" s="31"/>
      <c r="GVF744" s="31"/>
      <c r="GVG744" s="31"/>
      <c r="GVH744" s="31"/>
      <c r="GVI744" s="31"/>
      <c r="GVJ744" s="31"/>
      <c r="GVK744" s="31"/>
      <c r="GVL744" s="31"/>
      <c r="GVM744" s="31"/>
      <c r="GVN744" s="31"/>
      <c r="GVO744" s="31"/>
      <c r="GVP744" s="31"/>
      <c r="GVQ744" s="31"/>
      <c r="GVR744" s="31"/>
      <c r="GVS744" s="31"/>
      <c r="GVT744" s="31"/>
      <c r="GVU744" s="31"/>
      <c r="GVV744" s="31"/>
      <c r="GVW744" s="31"/>
      <c r="GVX744" s="31"/>
      <c r="GVY744" s="31"/>
      <c r="GVZ744" s="31"/>
      <c r="GWA744" s="31"/>
      <c r="GWB744" s="31"/>
      <c r="GWC744" s="31"/>
      <c r="GWD744" s="31"/>
      <c r="GWE744" s="31"/>
      <c r="GWF744" s="31"/>
      <c r="GWG744" s="31"/>
      <c r="GWH744" s="31"/>
      <c r="GWI744" s="31"/>
      <c r="GWJ744" s="31"/>
      <c r="GWK744" s="31"/>
      <c r="GWL744" s="31"/>
      <c r="GWM744" s="31"/>
      <c r="GWN744" s="31"/>
      <c r="GWO744" s="31"/>
      <c r="GWP744" s="31"/>
      <c r="GWQ744" s="31"/>
      <c r="GWR744" s="31"/>
      <c r="GWS744" s="31"/>
      <c r="GWT744" s="31"/>
      <c r="GWU744" s="31"/>
      <c r="GWV744" s="31"/>
      <c r="GWW744" s="31"/>
      <c r="GWX744" s="31"/>
      <c r="GWY744" s="31"/>
      <c r="GWZ744" s="31"/>
      <c r="GXA744" s="31"/>
      <c r="GXB744" s="31"/>
      <c r="GXC744" s="31"/>
      <c r="GXD744" s="31"/>
      <c r="GXE744" s="31"/>
      <c r="GXF744" s="31"/>
      <c r="GXG744" s="31"/>
      <c r="GXH744" s="31"/>
      <c r="GXI744" s="31"/>
      <c r="GXJ744" s="31"/>
      <c r="GXK744" s="31"/>
      <c r="GXL744" s="31"/>
      <c r="GXM744" s="31"/>
      <c r="GXN744" s="31"/>
      <c r="GXO744" s="31"/>
      <c r="GXP744" s="31"/>
      <c r="GXQ744" s="31"/>
      <c r="GXR744" s="31"/>
      <c r="GXS744" s="31"/>
      <c r="GXT744" s="31"/>
      <c r="GXU744" s="31"/>
      <c r="GXV744" s="31"/>
      <c r="GXW744" s="31"/>
      <c r="GXX744" s="31"/>
      <c r="GXY744" s="31"/>
      <c r="GXZ744" s="31"/>
      <c r="GYA744" s="31"/>
      <c r="GYB744" s="31"/>
      <c r="GYC744" s="31"/>
      <c r="GYD744" s="31"/>
      <c r="GYE744" s="31"/>
      <c r="GYF744" s="31"/>
      <c r="GYG744" s="31"/>
      <c r="GYH744" s="31"/>
      <c r="GYI744" s="31"/>
      <c r="GYJ744" s="31"/>
      <c r="GYK744" s="31"/>
      <c r="GYL744" s="31"/>
      <c r="GYM744" s="31"/>
      <c r="GYN744" s="31"/>
      <c r="GYO744" s="31"/>
      <c r="GYP744" s="31"/>
      <c r="GYQ744" s="31"/>
      <c r="GYR744" s="31"/>
      <c r="GYS744" s="31"/>
      <c r="GYT744" s="31"/>
      <c r="GYU744" s="31"/>
      <c r="GYV744" s="31"/>
      <c r="GYW744" s="31"/>
      <c r="GYX744" s="31"/>
      <c r="GYY744" s="31"/>
      <c r="GYZ744" s="31"/>
      <c r="GZA744" s="31"/>
      <c r="GZB744" s="31"/>
      <c r="GZC744" s="31"/>
      <c r="GZD744" s="31"/>
      <c r="GZE744" s="31"/>
      <c r="GZF744" s="31"/>
      <c r="GZG744" s="31"/>
      <c r="GZH744" s="31"/>
      <c r="GZI744" s="31"/>
      <c r="GZJ744" s="31"/>
      <c r="GZK744" s="31"/>
      <c r="GZL744" s="31"/>
      <c r="GZM744" s="31"/>
      <c r="GZN744" s="31"/>
      <c r="GZO744" s="31"/>
      <c r="GZP744" s="31"/>
      <c r="GZQ744" s="31"/>
      <c r="GZR744" s="31"/>
      <c r="GZS744" s="31"/>
      <c r="GZT744" s="31"/>
      <c r="GZU744" s="31"/>
      <c r="GZV744" s="31"/>
      <c r="GZW744" s="31"/>
      <c r="GZX744" s="31"/>
      <c r="GZY744" s="31"/>
      <c r="GZZ744" s="31"/>
      <c r="HAA744" s="31"/>
      <c r="HAB744" s="31"/>
      <c r="HAC744" s="31"/>
      <c r="HAD744" s="31"/>
      <c r="HAE744" s="31"/>
      <c r="HAF744" s="31"/>
      <c r="HAG744" s="31"/>
      <c r="HAH744" s="31"/>
      <c r="HAI744" s="31"/>
      <c r="HAJ744" s="31"/>
      <c r="HAK744" s="31"/>
      <c r="HAL744" s="31"/>
      <c r="HAM744" s="31"/>
      <c r="HAN744" s="31"/>
      <c r="HAO744" s="31"/>
      <c r="HAP744" s="31"/>
      <c r="HAQ744" s="31"/>
      <c r="HAR744" s="31"/>
      <c r="HAS744" s="31"/>
      <c r="HAT744" s="31"/>
      <c r="HAU744" s="31"/>
      <c r="HAV744" s="31"/>
      <c r="HAW744" s="31"/>
      <c r="HAX744" s="31"/>
      <c r="HAY744" s="31"/>
      <c r="HAZ744" s="31"/>
      <c r="HBA744" s="31"/>
      <c r="HBB744" s="31"/>
      <c r="HBC744" s="31"/>
      <c r="HBD744" s="31"/>
      <c r="HBE744" s="31"/>
      <c r="HBF744" s="31"/>
      <c r="HBG744" s="31"/>
      <c r="HBH744" s="31"/>
      <c r="HBI744" s="31"/>
      <c r="HBJ744" s="31"/>
      <c r="HBK744" s="31"/>
      <c r="HBL744" s="31"/>
      <c r="HBM744" s="31"/>
      <c r="HBN744" s="31"/>
      <c r="HBO744" s="31"/>
      <c r="HBP744" s="31"/>
      <c r="HBQ744" s="31"/>
      <c r="HBR744" s="31"/>
      <c r="HBS744" s="31"/>
      <c r="HBT744" s="31"/>
      <c r="HBU744" s="31"/>
      <c r="HBV744" s="31"/>
      <c r="HBW744" s="31"/>
      <c r="HBX744" s="31"/>
      <c r="HBY744" s="31"/>
      <c r="HBZ744" s="31"/>
      <c r="HCA744" s="31"/>
      <c r="HCB744" s="31"/>
      <c r="HCC744" s="31"/>
      <c r="HCD744" s="31"/>
      <c r="HCE744" s="31"/>
      <c r="HCF744" s="31"/>
      <c r="HCG744" s="31"/>
      <c r="HCH744" s="31"/>
      <c r="HCI744" s="31"/>
      <c r="HCJ744" s="31"/>
      <c r="HCK744" s="31"/>
      <c r="HCL744" s="31"/>
      <c r="HCM744" s="31"/>
      <c r="HCN744" s="31"/>
      <c r="HCO744" s="31"/>
      <c r="HCP744" s="31"/>
      <c r="HCQ744" s="31"/>
      <c r="HCR744" s="31"/>
      <c r="HCS744" s="31"/>
      <c r="HCT744" s="31"/>
      <c r="HCU744" s="31"/>
      <c r="HCV744" s="31"/>
      <c r="HCW744" s="31"/>
      <c r="HCX744" s="31"/>
      <c r="HCY744" s="31"/>
      <c r="HCZ744" s="31"/>
      <c r="HDA744" s="31"/>
      <c r="HDB744" s="31"/>
      <c r="HDC744" s="31"/>
      <c r="HDD744" s="31"/>
      <c r="HDE744" s="31"/>
      <c r="HDF744" s="31"/>
      <c r="HDG744" s="31"/>
      <c r="HDH744" s="31"/>
      <c r="HDI744" s="31"/>
      <c r="HDJ744" s="31"/>
      <c r="HDK744" s="31"/>
      <c r="HDL744" s="31"/>
      <c r="HDM744" s="31"/>
      <c r="HDN744" s="31"/>
      <c r="HDO744" s="31"/>
      <c r="HDP744" s="31"/>
      <c r="HDQ744" s="31"/>
      <c r="HDR744" s="31"/>
      <c r="HDS744" s="31"/>
      <c r="HDT744" s="31"/>
      <c r="HDU744" s="31"/>
      <c r="HDV744" s="31"/>
      <c r="HDW744" s="31"/>
      <c r="HDX744" s="31"/>
      <c r="HDY744" s="31"/>
      <c r="HDZ744" s="31"/>
      <c r="HEA744" s="31"/>
      <c r="HEB744" s="31"/>
      <c r="HEC744" s="31"/>
      <c r="HED744" s="31"/>
      <c r="HEE744" s="31"/>
      <c r="HEF744" s="31"/>
      <c r="HEG744" s="31"/>
      <c r="HEH744" s="31"/>
      <c r="HEI744" s="31"/>
      <c r="HEJ744" s="31"/>
      <c r="HEK744" s="31"/>
      <c r="HEL744" s="31"/>
      <c r="HEM744" s="31"/>
      <c r="HEN744" s="31"/>
      <c r="HEO744" s="31"/>
      <c r="HEP744" s="31"/>
      <c r="HEQ744" s="31"/>
      <c r="HER744" s="31"/>
      <c r="HES744" s="31"/>
      <c r="HET744" s="31"/>
      <c r="HEU744" s="31"/>
      <c r="HEV744" s="31"/>
      <c r="HEW744" s="31"/>
      <c r="HEX744" s="31"/>
      <c r="HEY744" s="31"/>
      <c r="HEZ744" s="31"/>
      <c r="HFA744" s="31"/>
      <c r="HFB744" s="31"/>
      <c r="HFC744" s="31"/>
      <c r="HFD744" s="31"/>
      <c r="HFE744" s="31"/>
      <c r="HFF744" s="31"/>
      <c r="HFG744" s="31"/>
      <c r="HFH744" s="31"/>
      <c r="HFI744" s="31"/>
      <c r="HFJ744" s="31"/>
      <c r="HFK744" s="31"/>
      <c r="HFL744" s="31"/>
      <c r="HFM744" s="31"/>
      <c r="HFN744" s="31"/>
      <c r="HFO744" s="31"/>
      <c r="HFP744" s="31"/>
      <c r="HFQ744" s="31"/>
      <c r="HFR744" s="31"/>
      <c r="HFS744" s="31"/>
      <c r="HFT744" s="31"/>
      <c r="HFU744" s="31"/>
      <c r="HFV744" s="31"/>
      <c r="HFW744" s="31"/>
      <c r="HFX744" s="31"/>
      <c r="HFY744" s="31"/>
      <c r="HFZ744" s="31"/>
      <c r="HGA744" s="31"/>
      <c r="HGB744" s="31"/>
      <c r="HGC744" s="31"/>
      <c r="HGD744" s="31"/>
      <c r="HGE744" s="31"/>
      <c r="HGF744" s="31"/>
      <c r="HGG744" s="31"/>
      <c r="HGH744" s="31"/>
      <c r="HGI744" s="31"/>
      <c r="HGJ744" s="31"/>
      <c r="HGK744" s="31"/>
      <c r="HGL744" s="31"/>
      <c r="HGM744" s="31"/>
      <c r="HGN744" s="31"/>
      <c r="HGO744" s="31"/>
      <c r="HGP744" s="31"/>
      <c r="HGQ744" s="31"/>
      <c r="HGR744" s="31"/>
      <c r="HGS744" s="31"/>
      <c r="HGT744" s="31"/>
      <c r="HGU744" s="31"/>
      <c r="HGV744" s="31"/>
      <c r="HGW744" s="31"/>
      <c r="HGX744" s="31"/>
      <c r="HGY744" s="31"/>
      <c r="HGZ744" s="31"/>
      <c r="HHA744" s="31"/>
      <c r="HHB744" s="31"/>
      <c r="HHC744" s="31"/>
      <c r="HHD744" s="31"/>
      <c r="HHE744" s="31"/>
      <c r="HHF744" s="31"/>
      <c r="HHG744" s="31"/>
      <c r="HHH744" s="31"/>
      <c r="HHI744" s="31"/>
      <c r="HHJ744" s="31"/>
      <c r="HHK744" s="31"/>
      <c r="HHL744" s="31"/>
      <c r="HHM744" s="31"/>
      <c r="HHN744" s="31"/>
      <c r="HHO744" s="31"/>
      <c r="HHP744" s="31"/>
      <c r="HHQ744" s="31"/>
      <c r="HHR744" s="31"/>
      <c r="HHS744" s="31"/>
      <c r="HHT744" s="31"/>
      <c r="HHU744" s="31"/>
      <c r="HHV744" s="31"/>
      <c r="HHW744" s="31"/>
      <c r="HHX744" s="31"/>
      <c r="HHY744" s="31"/>
      <c r="HHZ744" s="31"/>
      <c r="HIA744" s="31"/>
      <c r="HIB744" s="31"/>
      <c r="HIC744" s="31"/>
      <c r="HID744" s="31"/>
      <c r="HIE744" s="31"/>
      <c r="HIF744" s="31"/>
      <c r="HIG744" s="31"/>
      <c r="HIH744" s="31"/>
      <c r="HII744" s="31"/>
      <c r="HIJ744" s="31"/>
      <c r="HIK744" s="31"/>
      <c r="HIL744" s="31"/>
      <c r="HIM744" s="31"/>
      <c r="HIN744" s="31"/>
      <c r="HIO744" s="31"/>
      <c r="HIP744" s="31"/>
      <c r="HIQ744" s="31"/>
      <c r="HIR744" s="31"/>
      <c r="HIS744" s="31"/>
      <c r="HIT744" s="31"/>
      <c r="HIU744" s="31"/>
      <c r="HIV744" s="31"/>
      <c r="HIW744" s="31"/>
      <c r="HIX744" s="31"/>
      <c r="HIY744" s="31"/>
      <c r="HIZ744" s="31"/>
      <c r="HJA744" s="31"/>
      <c r="HJB744" s="31"/>
      <c r="HJC744" s="31"/>
      <c r="HJD744" s="31"/>
      <c r="HJE744" s="31"/>
      <c r="HJF744" s="31"/>
      <c r="HJG744" s="31"/>
      <c r="HJH744" s="31"/>
      <c r="HJI744" s="31"/>
      <c r="HJJ744" s="31"/>
      <c r="HJK744" s="31"/>
      <c r="HJL744" s="31"/>
      <c r="HJM744" s="31"/>
      <c r="HJN744" s="31"/>
      <c r="HJO744" s="31"/>
      <c r="HJP744" s="31"/>
      <c r="HJQ744" s="31"/>
      <c r="HJR744" s="31"/>
      <c r="HJS744" s="31"/>
      <c r="HJT744" s="31"/>
      <c r="HJU744" s="31"/>
      <c r="HJV744" s="31"/>
      <c r="HJW744" s="31"/>
      <c r="HJX744" s="31"/>
      <c r="HJY744" s="31"/>
      <c r="HJZ744" s="31"/>
      <c r="HKA744" s="31"/>
      <c r="HKB744" s="31"/>
      <c r="HKC744" s="31"/>
      <c r="HKD744" s="31"/>
      <c r="HKE744" s="31"/>
      <c r="HKF744" s="31"/>
      <c r="HKG744" s="31"/>
      <c r="HKH744" s="31"/>
      <c r="HKI744" s="31"/>
      <c r="HKJ744" s="31"/>
      <c r="HKK744" s="31"/>
      <c r="HKL744" s="31"/>
      <c r="HKM744" s="31"/>
      <c r="HKN744" s="31"/>
      <c r="HKO744" s="31"/>
      <c r="HKP744" s="31"/>
      <c r="HKQ744" s="31"/>
      <c r="HKR744" s="31"/>
      <c r="HKS744" s="31"/>
      <c r="HKT744" s="31"/>
      <c r="HKU744" s="31"/>
      <c r="HKV744" s="31"/>
      <c r="HKW744" s="31"/>
      <c r="HKX744" s="31"/>
      <c r="HKY744" s="31"/>
      <c r="HKZ744" s="31"/>
      <c r="HLA744" s="31"/>
      <c r="HLB744" s="31"/>
      <c r="HLC744" s="31"/>
      <c r="HLD744" s="31"/>
      <c r="HLE744" s="31"/>
      <c r="HLF744" s="31"/>
      <c r="HLG744" s="31"/>
      <c r="HLH744" s="31"/>
      <c r="HLI744" s="31"/>
      <c r="HLJ744" s="31"/>
      <c r="HLK744" s="31"/>
      <c r="HLL744" s="31"/>
      <c r="HLM744" s="31"/>
      <c r="HLN744" s="31"/>
      <c r="HLO744" s="31"/>
      <c r="HLP744" s="31"/>
      <c r="HLQ744" s="31"/>
      <c r="HLR744" s="31"/>
      <c r="HLS744" s="31"/>
      <c r="HLT744" s="31"/>
      <c r="HLU744" s="31"/>
      <c r="HLV744" s="31"/>
      <c r="HLW744" s="31"/>
      <c r="HLX744" s="31"/>
      <c r="HLY744" s="31"/>
      <c r="HLZ744" s="31"/>
      <c r="HMA744" s="31"/>
      <c r="HMB744" s="31"/>
      <c r="HMC744" s="31"/>
      <c r="HMD744" s="31"/>
      <c r="HME744" s="31"/>
      <c r="HMF744" s="31"/>
      <c r="HMG744" s="31"/>
      <c r="HMH744" s="31"/>
      <c r="HMI744" s="31"/>
      <c r="HMJ744" s="31"/>
      <c r="HMK744" s="31"/>
      <c r="HML744" s="31"/>
      <c r="HMM744" s="31"/>
      <c r="HMN744" s="31"/>
      <c r="HMO744" s="31"/>
      <c r="HMP744" s="31"/>
      <c r="HMQ744" s="31"/>
      <c r="HMR744" s="31"/>
      <c r="HMS744" s="31"/>
      <c r="HMT744" s="31"/>
      <c r="HMU744" s="31"/>
      <c r="HMV744" s="31"/>
      <c r="HMW744" s="31"/>
      <c r="HMX744" s="31"/>
      <c r="HMY744" s="31"/>
      <c r="HMZ744" s="31"/>
      <c r="HNA744" s="31"/>
      <c r="HNB744" s="31"/>
      <c r="HNC744" s="31"/>
      <c r="HND744" s="31"/>
      <c r="HNE744" s="31"/>
      <c r="HNF744" s="31"/>
      <c r="HNG744" s="31"/>
      <c r="HNH744" s="31"/>
      <c r="HNI744" s="31"/>
      <c r="HNJ744" s="31"/>
      <c r="HNK744" s="31"/>
      <c r="HNL744" s="31"/>
      <c r="HNM744" s="31"/>
      <c r="HNN744" s="31"/>
      <c r="HNO744" s="31"/>
      <c r="HNP744" s="31"/>
      <c r="HNQ744" s="31"/>
      <c r="HNR744" s="31"/>
      <c r="HNS744" s="31"/>
      <c r="HNT744" s="31"/>
      <c r="HNU744" s="31"/>
      <c r="HNV744" s="31"/>
      <c r="HNW744" s="31"/>
      <c r="HNX744" s="31"/>
      <c r="HNY744" s="31"/>
      <c r="HNZ744" s="31"/>
      <c r="HOA744" s="31"/>
      <c r="HOB744" s="31"/>
      <c r="HOC744" s="31"/>
      <c r="HOD744" s="31"/>
      <c r="HOE744" s="31"/>
      <c r="HOF744" s="31"/>
      <c r="HOG744" s="31"/>
      <c r="HOH744" s="31"/>
      <c r="HOI744" s="31"/>
      <c r="HOJ744" s="31"/>
      <c r="HOK744" s="31"/>
      <c r="HOL744" s="31"/>
      <c r="HOM744" s="31"/>
      <c r="HON744" s="31"/>
      <c r="HOO744" s="31"/>
      <c r="HOP744" s="31"/>
      <c r="HOQ744" s="31"/>
      <c r="HOR744" s="31"/>
      <c r="HOS744" s="31"/>
      <c r="HOT744" s="31"/>
      <c r="HOU744" s="31"/>
      <c r="HOV744" s="31"/>
      <c r="HOW744" s="31"/>
      <c r="HOX744" s="31"/>
      <c r="HOY744" s="31"/>
      <c r="HOZ744" s="31"/>
      <c r="HPA744" s="31"/>
      <c r="HPB744" s="31"/>
      <c r="HPC744" s="31"/>
      <c r="HPD744" s="31"/>
      <c r="HPE744" s="31"/>
      <c r="HPF744" s="31"/>
      <c r="HPG744" s="31"/>
      <c r="HPH744" s="31"/>
      <c r="HPI744" s="31"/>
      <c r="HPJ744" s="31"/>
      <c r="HPK744" s="31"/>
      <c r="HPL744" s="31"/>
      <c r="HPM744" s="31"/>
      <c r="HPN744" s="31"/>
      <c r="HPO744" s="31"/>
      <c r="HPP744" s="31"/>
      <c r="HPQ744" s="31"/>
      <c r="HPR744" s="31"/>
      <c r="HPS744" s="31"/>
      <c r="HPT744" s="31"/>
      <c r="HPU744" s="31"/>
      <c r="HPV744" s="31"/>
      <c r="HPW744" s="31"/>
      <c r="HPX744" s="31"/>
      <c r="HPY744" s="31"/>
      <c r="HPZ744" s="31"/>
      <c r="HQA744" s="31"/>
      <c r="HQB744" s="31"/>
      <c r="HQC744" s="31"/>
      <c r="HQD744" s="31"/>
      <c r="HQE744" s="31"/>
      <c r="HQF744" s="31"/>
      <c r="HQG744" s="31"/>
      <c r="HQH744" s="31"/>
      <c r="HQI744" s="31"/>
      <c r="HQJ744" s="31"/>
      <c r="HQK744" s="31"/>
      <c r="HQL744" s="31"/>
      <c r="HQM744" s="31"/>
      <c r="HQN744" s="31"/>
      <c r="HQO744" s="31"/>
      <c r="HQP744" s="31"/>
      <c r="HQQ744" s="31"/>
      <c r="HQR744" s="31"/>
      <c r="HQS744" s="31"/>
      <c r="HQT744" s="31"/>
      <c r="HQU744" s="31"/>
      <c r="HQV744" s="31"/>
      <c r="HQW744" s="31"/>
      <c r="HQX744" s="31"/>
      <c r="HQY744" s="31"/>
      <c r="HQZ744" s="31"/>
      <c r="HRA744" s="31"/>
      <c r="HRB744" s="31"/>
      <c r="HRC744" s="31"/>
      <c r="HRD744" s="31"/>
      <c r="HRE744" s="31"/>
      <c r="HRF744" s="31"/>
      <c r="HRG744" s="31"/>
      <c r="HRH744" s="31"/>
      <c r="HRI744" s="31"/>
      <c r="HRJ744" s="31"/>
      <c r="HRK744" s="31"/>
      <c r="HRL744" s="31"/>
      <c r="HRM744" s="31"/>
      <c r="HRN744" s="31"/>
      <c r="HRO744" s="31"/>
      <c r="HRP744" s="31"/>
      <c r="HRQ744" s="31"/>
      <c r="HRR744" s="31"/>
      <c r="HRS744" s="31"/>
      <c r="HRT744" s="31"/>
      <c r="HRU744" s="31"/>
      <c r="HRV744" s="31"/>
      <c r="HRW744" s="31"/>
      <c r="HRX744" s="31"/>
      <c r="HRY744" s="31"/>
      <c r="HRZ744" s="31"/>
      <c r="HSA744" s="31"/>
      <c r="HSB744" s="31"/>
      <c r="HSC744" s="31"/>
      <c r="HSD744" s="31"/>
      <c r="HSE744" s="31"/>
      <c r="HSF744" s="31"/>
      <c r="HSG744" s="31"/>
      <c r="HSH744" s="31"/>
      <c r="HSI744" s="31"/>
      <c r="HSJ744" s="31"/>
      <c r="HSK744" s="31"/>
      <c r="HSL744" s="31"/>
      <c r="HSM744" s="31"/>
      <c r="HSN744" s="31"/>
      <c r="HSO744" s="31"/>
      <c r="HSP744" s="31"/>
      <c r="HSQ744" s="31"/>
      <c r="HSR744" s="31"/>
      <c r="HSS744" s="31"/>
      <c r="HST744" s="31"/>
      <c r="HSU744" s="31"/>
      <c r="HSV744" s="31"/>
      <c r="HSW744" s="31"/>
      <c r="HSX744" s="31"/>
      <c r="HSY744" s="31"/>
      <c r="HSZ744" s="31"/>
      <c r="HTA744" s="31"/>
      <c r="HTB744" s="31"/>
      <c r="HTC744" s="31"/>
      <c r="HTD744" s="31"/>
      <c r="HTE744" s="31"/>
      <c r="HTF744" s="31"/>
      <c r="HTG744" s="31"/>
      <c r="HTH744" s="31"/>
      <c r="HTI744" s="31"/>
      <c r="HTJ744" s="31"/>
      <c r="HTK744" s="31"/>
      <c r="HTL744" s="31"/>
      <c r="HTM744" s="31"/>
      <c r="HTN744" s="31"/>
      <c r="HTO744" s="31"/>
      <c r="HTP744" s="31"/>
      <c r="HTQ744" s="31"/>
      <c r="HTR744" s="31"/>
      <c r="HTS744" s="31"/>
      <c r="HTT744" s="31"/>
      <c r="HTU744" s="31"/>
      <c r="HTV744" s="31"/>
      <c r="HTW744" s="31"/>
      <c r="HTX744" s="31"/>
      <c r="HTY744" s="31"/>
      <c r="HTZ744" s="31"/>
      <c r="HUA744" s="31"/>
      <c r="HUB744" s="31"/>
      <c r="HUC744" s="31"/>
      <c r="HUD744" s="31"/>
      <c r="HUE744" s="31"/>
      <c r="HUF744" s="31"/>
      <c r="HUG744" s="31"/>
      <c r="HUH744" s="31"/>
      <c r="HUI744" s="31"/>
      <c r="HUJ744" s="31"/>
      <c r="HUK744" s="31"/>
      <c r="HUL744" s="31"/>
      <c r="HUM744" s="31"/>
      <c r="HUN744" s="31"/>
      <c r="HUO744" s="31"/>
      <c r="HUP744" s="31"/>
      <c r="HUQ744" s="31"/>
      <c r="HUR744" s="31"/>
      <c r="HUS744" s="31"/>
      <c r="HUT744" s="31"/>
      <c r="HUU744" s="31"/>
      <c r="HUV744" s="31"/>
      <c r="HUW744" s="31"/>
      <c r="HUX744" s="31"/>
      <c r="HUY744" s="31"/>
      <c r="HUZ744" s="31"/>
      <c r="HVA744" s="31"/>
      <c r="HVB744" s="31"/>
      <c r="HVC744" s="31"/>
      <c r="HVD744" s="31"/>
      <c r="HVE744" s="31"/>
      <c r="HVF744" s="31"/>
      <c r="HVG744" s="31"/>
      <c r="HVH744" s="31"/>
      <c r="HVI744" s="31"/>
      <c r="HVJ744" s="31"/>
      <c r="HVK744" s="31"/>
      <c r="HVL744" s="31"/>
      <c r="HVM744" s="31"/>
      <c r="HVN744" s="31"/>
      <c r="HVO744" s="31"/>
      <c r="HVP744" s="31"/>
      <c r="HVQ744" s="31"/>
      <c r="HVR744" s="31"/>
      <c r="HVS744" s="31"/>
      <c r="HVT744" s="31"/>
      <c r="HVU744" s="31"/>
      <c r="HVV744" s="31"/>
      <c r="HVW744" s="31"/>
      <c r="HVX744" s="31"/>
      <c r="HVY744" s="31"/>
      <c r="HVZ744" s="31"/>
      <c r="HWA744" s="31"/>
      <c r="HWB744" s="31"/>
      <c r="HWC744" s="31"/>
      <c r="HWD744" s="31"/>
      <c r="HWE744" s="31"/>
      <c r="HWF744" s="31"/>
      <c r="HWG744" s="31"/>
      <c r="HWH744" s="31"/>
      <c r="HWI744" s="31"/>
      <c r="HWJ744" s="31"/>
      <c r="HWK744" s="31"/>
      <c r="HWL744" s="31"/>
      <c r="HWM744" s="31"/>
      <c r="HWN744" s="31"/>
      <c r="HWO744" s="31"/>
      <c r="HWP744" s="31"/>
      <c r="HWQ744" s="31"/>
      <c r="HWR744" s="31"/>
      <c r="HWS744" s="31"/>
      <c r="HWT744" s="31"/>
      <c r="HWU744" s="31"/>
      <c r="HWV744" s="31"/>
      <c r="HWW744" s="31"/>
      <c r="HWX744" s="31"/>
      <c r="HWY744" s="31"/>
      <c r="HWZ744" s="31"/>
      <c r="HXA744" s="31"/>
      <c r="HXB744" s="31"/>
      <c r="HXC744" s="31"/>
      <c r="HXD744" s="31"/>
      <c r="HXE744" s="31"/>
      <c r="HXF744" s="31"/>
      <c r="HXG744" s="31"/>
      <c r="HXH744" s="31"/>
      <c r="HXI744" s="31"/>
      <c r="HXJ744" s="31"/>
      <c r="HXK744" s="31"/>
      <c r="HXL744" s="31"/>
      <c r="HXM744" s="31"/>
      <c r="HXN744" s="31"/>
      <c r="HXO744" s="31"/>
      <c r="HXP744" s="31"/>
      <c r="HXQ744" s="31"/>
      <c r="HXR744" s="31"/>
      <c r="HXS744" s="31"/>
      <c r="HXT744" s="31"/>
      <c r="HXU744" s="31"/>
      <c r="HXV744" s="31"/>
      <c r="HXW744" s="31"/>
      <c r="HXX744" s="31"/>
      <c r="HXY744" s="31"/>
      <c r="HXZ744" s="31"/>
      <c r="HYA744" s="31"/>
      <c r="HYB744" s="31"/>
      <c r="HYC744" s="31"/>
      <c r="HYD744" s="31"/>
      <c r="HYE744" s="31"/>
      <c r="HYF744" s="31"/>
      <c r="HYG744" s="31"/>
      <c r="HYH744" s="31"/>
      <c r="HYI744" s="31"/>
      <c r="HYJ744" s="31"/>
      <c r="HYK744" s="31"/>
      <c r="HYL744" s="31"/>
      <c r="HYM744" s="31"/>
      <c r="HYN744" s="31"/>
      <c r="HYO744" s="31"/>
      <c r="HYP744" s="31"/>
      <c r="HYQ744" s="31"/>
      <c r="HYR744" s="31"/>
      <c r="HYS744" s="31"/>
      <c r="HYT744" s="31"/>
      <c r="HYU744" s="31"/>
      <c r="HYV744" s="31"/>
      <c r="HYW744" s="31"/>
      <c r="HYX744" s="31"/>
      <c r="HYY744" s="31"/>
      <c r="HYZ744" s="31"/>
      <c r="HZA744" s="31"/>
      <c r="HZB744" s="31"/>
      <c r="HZC744" s="31"/>
      <c r="HZD744" s="31"/>
      <c r="HZE744" s="31"/>
      <c r="HZF744" s="31"/>
      <c r="HZG744" s="31"/>
      <c r="HZH744" s="31"/>
      <c r="HZI744" s="31"/>
      <c r="HZJ744" s="31"/>
      <c r="HZK744" s="31"/>
      <c r="HZL744" s="31"/>
      <c r="HZM744" s="31"/>
      <c r="HZN744" s="31"/>
      <c r="HZO744" s="31"/>
      <c r="HZP744" s="31"/>
      <c r="HZQ744" s="31"/>
      <c r="HZR744" s="31"/>
      <c r="HZS744" s="31"/>
      <c r="HZT744" s="31"/>
      <c r="HZU744" s="31"/>
      <c r="HZV744" s="31"/>
      <c r="HZW744" s="31"/>
      <c r="HZX744" s="31"/>
      <c r="HZY744" s="31"/>
      <c r="HZZ744" s="31"/>
      <c r="IAA744" s="31"/>
      <c r="IAB744" s="31"/>
      <c r="IAC744" s="31"/>
      <c r="IAD744" s="31"/>
      <c r="IAE744" s="31"/>
      <c r="IAF744" s="31"/>
      <c r="IAG744" s="31"/>
      <c r="IAH744" s="31"/>
      <c r="IAI744" s="31"/>
      <c r="IAJ744" s="31"/>
      <c r="IAK744" s="31"/>
      <c r="IAL744" s="31"/>
      <c r="IAM744" s="31"/>
      <c r="IAN744" s="31"/>
      <c r="IAO744" s="31"/>
      <c r="IAP744" s="31"/>
      <c r="IAQ744" s="31"/>
      <c r="IAR744" s="31"/>
      <c r="IAS744" s="31"/>
      <c r="IAT744" s="31"/>
      <c r="IAU744" s="31"/>
      <c r="IAV744" s="31"/>
      <c r="IAW744" s="31"/>
      <c r="IAX744" s="31"/>
      <c r="IAY744" s="31"/>
      <c r="IAZ744" s="31"/>
      <c r="IBA744" s="31"/>
      <c r="IBB744" s="31"/>
      <c r="IBC744" s="31"/>
      <c r="IBD744" s="31"/>
      <c r="IBE744" s="31"/>
      <c r="IBF744" s="31"/>
      <c r="IBG744" s="31"/>
      <c r="IBH744" s="31"/>
      <c r="IBI744" s="31"/>
      <c r="IBJ744" s="31"/>
      <c r="IBK744" s="31"/>
      <c r="IBL744" s="31"/>
      <c r="IBM744" s="31"/>
      <c r="IBN744" s="31"/>
      <c r="IBO744" s="31"/>
      <c r="IBP744" s="31"/>
      <c r="IBQ744" s="31"/>
      <c r="IBR744" s="31"/>
      <c r="IBS744" s="31"/>
      <c r="IBT744" s="31"/>
      <c r="IBU744" s="31"/>
      <c r="IBV744" s="31"/>
      <c r="IBW744" s="31"/>
      <c r="IBX744" s="31"/>
      <c r="IBY744" s="31"/>
      <c r="IBZ744" s="31"/>
      <c r="ICA744" s="31"/>
      <c r="ICB744" s="31"/>
      <c r="ICC744" s="31"/>
      <c r="ICD744" s="31"/>
      <c r="ICE744" s="31"/>
      <c r="ICF744" s="31"/>
      <c r="ICG744" s="31"/>
      <c r="ICH744" s="31"/>
      <c r="ICI744" s="31"/>
      <c r="ICJ744" s="31"/>
      <c r="ICK744" s="31"/>
      <c r="ICL744" s="31"/>
      <c r="ICM744" s="31"/>
      <c r="ICN744" s="31"/>
      <c r="ICO744" s="31"/>
      <c r="ICP744" s="31"/>
      <c r="ICQ744" s="31"/>
      <c r="ICR744" s="31"/>
      <c r="ICS744" s="31"/>
      <c r="ICT744" s="31"/>
      <c r="ICU744" s="31"/>
      <c r="ICV744" s="31"/>
      <c r="ICW744" s="31"/>
      <c r="ICX744" s="31"/>
      <c r="ICY744" s="31"/>
      <c r="ICZ744" s="31"/>
      <c r="IDA744" s="31"/>
      <c r="IDB744" s="31"/>
      <c r="IDC744" s="31"/>
      <c r="IDD744" s="31"/>
      <c r="IDE744" s="31"/>
      <c r="IDF744" s="31"/>
      <c r="IDG744" s="31"/>
      <c r="IDH744" s="31"/>
      <c r="IDI744" s="31"/>
      <c r="IDJ744" s="31"/>
      <c r="IDK744" s="31"/>
      <c r="IDL744" s="31"/>
      <c r="IDM744" s="31"/>
      <c r="IDN744" s="31"/>
      <c r="IDO744" s="31"/>
      <c r="IDP744" s="31"/>
      <c r="IDQ744" s="31"/>
      <c r="IDR744" s="31"/>
      <c r="IDS744" s="31"/>
      <c r="IDT744" s="31"/>
      <c r="IDU744" s="31"/>
      <c r="IDV744" s="31"/>
      <c r="IDW744" s="31"/>
      <c r="IDX744" s="31"/>
      <c r="IDY744" s="31"/>
      <c r="IDZ744" s="31"/>
      <c r="IEA744" s="31"/>
      <c r="IEB744" s="31"/>
      <c r="IEC744" s="31"/>
      <c r="IED744" s="31"/>
      <c r="IEE744" s="31"/>
      <c r="IEF744" s="31"/>
      <c r="IEG744" s="31"/>
      <c r="IEH744" s="31"/>
      <c r="IEI744" s="31"/>
      <c r="IEJ744" s="31"/>
      <c r="IEK744" s="31"/>
      <c r="IEL744" s="31"/>
      <c r="IEM744" s="31"/>
      <c r="IEN744" s="31"/>
      <c r="IEO744" s="31"/>
      <c r="IEP744" s="31"/>
      <c r="IEQ744" s="31"/>
      <c r="IER744" s="31"/>
      <c r="IES744" s="31"/>
      <c r="IET744" s="31"/>
      <c r="IEU744" s="31"/>
      <c r="IEV744" s="31"/>
      <c r="IEW744" s="31"/>
      <c r="IEX744" s="31"/>
      <c r="IEY744" s="31"/>
      <c r="IEZ744" s="31"/>
      <c r="IFA744" s="31"/>
      <c r="IFB744" s="31"/>
      <c r="IFC744" s="31"/>
      <c r="IFD744" s="31"/>
      <c r="IFE744" s="31"/>
      <c r="IFF744" s="31"/>
      <c r="IFG744" s="31"/>
      <c r="IFH744" s="31"/>
      <c r="IFI744" s="31"/>
      <c r="IFJ744" s="31"/>
      <c r="IFK744" s="31"/>
      <c r="IFL744" s="31"/>
      <c r="IFM744" s="31"/>
      <c r="IFN744" s="31"/>
      <c r="IFO744" s="31"/>
      <c r="IFP744" s="31"/>
      <c r="IFQ744" s="31"/>
      <c r="IFR744" s="31"/>
      <c r="IFS744" s="31"/>
      <c r="IFT744" s="31"/>
      <c r="IFU744" s="31"/>
      <c r="IFV744" s="31"/>
      <c r="IFW744" s="31"/>
      <c r="IFX744" s="31"/>
      <c r="IFY744" s="31"/>
      <c r="IFZ744" s="31"/>
      <c r="IGA744" s="31"/>
      <c r="IGB744" s="31"/>
      <c r="IGC744" s="31"/>
      <c r="IGD744" s="31"/>
      <c r="IGE744" s="31"/>
      <c r="IGF744" s="31"/>
      <c r="IGG744" s="31"/>
      <c r="IGH744" s="31"/>
      <c r="IGI744" s="31"/>
      <c r="IGJ744" s="31"/>
      <c r="IGK744" s="31"/>
      <c r="IGL744" s="31"/>
      <c r="IGM744" s="31"/>
      <c r="IGN744" s="31"/>
      <c r="IGO744" s="31"/>
      <c r="IGP744" s="31"/>
      <c r="IGQ744" s="31"/>
      <c r="IGR744" s="31"/>
      <c r="IGS744" s="31"/>
      <c r="IGT744" s="31"/>
      <c r="IGU744" s="31"/>
      <c r="IGV744" s="31"/>
      <c r="IGW744" s="31"/>
      <c r="IGX744" s="31"/>
      <c r="IGY744" s="31"/>
      <c r="IGZ744" s="31"/>
      <c r="IHA744" s="31"/>
      <c r="IHB744" s="31"/>
      <c r="IHC744" s="31"/>
      <c r="IHD744" s="31"/>
      <c r="IHE744" s="31"/>
      <c r="IHF744" s="31"/>
      <c r="IHG744" s="31"/>
      <c r="IHH744" s="31"/>
      <c r="IHI744" s="31"/>
      <c r="IHJ744" s="31"/>
      <c r="IHK744" s="31"/>
      <c r="IHL744" s="31"/>
      <c r="IHM744" s="31"/>
      <c r="IHN744" s="31"/>
      <c r="IHO744" s="31"/>
      <c r="IHP744" s="31"/>
      <c r="IHQ744" s="31"/>
      <c r="IHR744" s="31"/>
      <c r="IHS744" s="31"/>
      <c r="IHT744" s="31"/>
      <c r="IHU744" s="31"/>
      <c r="IHV744" s="31"/>
      <c r="IHW744" s="31"/>
      <c r="IHX744" s="31"/>
      <c r="IHY744" s="31"/>
      <c r="IHZ744" s="31"/>
      <c r="IIA744" s="31"/>
      <c r="IIB744" s="31"/>
      <c r="IIC744" s="31"/>
      <c r="IID744" s="31"/>
      <c r="IIE744" s="31"/>
      <c r="IIF744" s="31"/>
      <c r="IIG744" s="31"/>
      <c r="IIH744" s="31"/>
      <c r="III744" s="31"/>
      <c r="IIJ744" s="31"/>
      <c r="IIK744" s="31"/>
      <c r="IIL744" s="31"/>
      <c r="IIM744" s="31"/>
      <c r="IIN744" s="31"/>
      <c r="IIO744" s="31"/>
      <c r="IIP744" s="31"/>
      <c r="IIQ744" s="31"/>
      <c r="IIR744" s="31"/>
      <c r="IIS744" s="31"/>
      <c r="IIT744" s="31"/>
      <c r="IIU744" s="31"/>
      <c r="IIV744" s="31"/>
      <c r="IIW744" s="31"/>
      <c r="IIX744" s="31"/>
      <c r="IIY744" s="31"/>
      <c r="IIZ744" s="31"/>
      <c r="IJA744" s="31"/>
      <c r="IJB744" s="31"/>
      <c r="IJC744" s="31"/>
      <c r="IJD744" s="31"/>
      <c r="IJE744" s="31"/>
      <c r="IJF744" s="31"/>
      <c r="IJG744" s="31"/>
      <c r="IJH744" s="31"/>
      <c r="IJI744" s="31"/>
      <c r="IJJ744" s="31"/>
      <c r="IJK744" s="31"/>
      <c r="IJL744" s="31"/>
      <c r="IJM744" s="31"/>
      <c r="IJN744" s="31"/>
      <c r="IJO744" s="31"/>
      <c r="IJP744" s="31"/>
      <c r="IJQ744" s="31"/>
      <c r="IJR744" s="31"/>
      <c r="IJS744" s="31"/>
      <c r="IJT744" s="31"/>
      <c r="IJU744" s="31"/>
      <c r="IJV744" s="31"/>
      <c r="IJW744" s="31"/>
      <c r="IJX744" s="31"/>
      <c r="IJY744" s="31"/>
      <c r="IJZ744" s="31"/>
      <c r="IKA744" s="31"/>
      <c r="IKB744" s="31"/>
      <c r="IKC744" s="31"/>
      <c r="IKD744" s="31"/>
      <c r="IKE744" s="31"/>
      <c r="IKF744" s="31"/>
      <c r="IKG744" s="31"/>
      <c r="IKH744" s="31"/>
      <c r="IKI744" s="31"/>
      <c r="IKJ744" s="31"/>
      <c r="IKK744" s="31"/>
      <c r="IKL744" s="31"/>
      <c r="IKM744" s="31"/>
      <c r="IKN744" s="31"/>
      <c r="IKO744" s="31"/>
      <c r="IKP744" s="31"/>
      <c r="IKQ744" s="31"/>
      <c r="IKR744" s="31"/>
      <c r="IKS744" s="31"/>
      <c r="IKT744" s="31"/>
      <c r="IKU744" s="31"/>
      <c r="IKV744" s="31"/>
      <c r="IKW744" s="31"/>
      <c r="IKX744" s="31"/>
      <c r="IKY744" s="31"/>
      <c r="IKZ744" s="31"/>
      <c r="ILA744" s="31"/>
      <c r="ILB744" s="31"/>
      <c r="ILC744" s="31"/>
      <c r="ILD744" s="31"/>
      <c r="ILE744" s="31"/>
      <c r="ILF744" s="31"/>
      <c r="ILG744" s="31"/>
      <c r="ILH744" s="31"/>
      <c r="ILI744" s="31"/>
      <c r="ILJ744" s="31"/>
      <c r="ILK744" s="31"/>
      <c r="ILL744" s="31"/>
      <c r="ILM744" s="31"/>
      <c r="ILN744" s="31"/>
      <c r="ILO744" s="31"/>
      <c r="ILP744" s="31"/>
      <c r="ILQ744" s="31"/>
      <c r="ILR744" s="31"/>
      <c r="ILS744" s="31"/>
      <c r="ILT744" s="31"/>
      <c r="ILU744" s="31"/>
      <c r="ILV744" s="31"/>
      <c r="ILW744" s="31"/>
      <c r="ILX744" s="31"/>
      <c r="ILY744" s="31"/>
      <c r="ILZ744" s="31"/>
      <c r="IMA744" s="31"/>
      <c r="IMB744" s="31"/>
      <c r="IMC744" s="31"/>
      <c r="IMD744" s="31"/>
      <c r="IME744" s="31"/>
      <c r="IMF744" s="31"/>
      <c r="IMG744" s="31"/>
      <c r="IMH744" s="31"/>
      <c r="IMI744" s="31"/>
      <c r="IMJ744" s="31"/>
      <c r="IMK744" s="31"/>
      <c r="IML744" s="31"/>
      <c r="IMM744" s="31"/>
      <c r="IMN744" s="31"/>
      <c r="IMO744" s="31"/>
      <c r="IMP744" s="31"/>
      <c r="IMQ744" s="31"/>
      <c r="IMR744" s="31"/>
      <c r="IMS744" s="31"/>
      <c r="IMT744" s="31"/>
      <c r="IMU744" s="31"/>
      <c r="IMV744" s="31"/>
      <c r="IMW744" s="31"/>
      <c r="IMX744" s="31"/>
      <c r="IMY744" s="31"/>
      <c r="IMZ744" s="31"/>
      <c r="INA744" s="31"/>
      <c r="INB744" s="31"/>
      <c r="INC744" s="31"/>
      <c r="IND744" s="31"/>
      <c r="INE744" s="31"/>
      <c r="INF744" s="31"/>
      <c r="ING744" s="31"/>
      <c r="INH744" s="31"/>
      <c r="INI744" s="31"/>
      <c r="INJ744" s="31"/>
      <c r="INK744" s="31"/>
      <c r="INL744" s="31"/>
      <c r="INM744" s="31"/>
      <c r="INN744" s="31"/>
      <c r="INO744" s="31"/>
      <c r="INP744" s="31"/>
      <c r="INQ744" s="31"/>
      <c r="INR744" s="31"/>
      <c r="INS744" s="31"/>
      <c r="INT744" s="31"/>
      <c r="INU744" s="31"/>
      <c r="INV744" s="31"/>
      <c r="INW744" s="31"/>
      <c r="INX744" s="31"/>
      <c r="INY744" s="31"/>
      <c r="INZ744" s="31"/>
      <c r="IOA744" s="31"/>
      <c r="IOB744" s="31"/>
      <c r="IOC744" s="31"/>
      <c r="IOD744" s="31"/>
      <c r="IOE744" s="31"/>
      <c r="IOF744" s="31"/>
      <c r="IOG744" s="31"/>
      <c r="IOH744" s="31"/>
      <c r="IOI744" s="31"/>
      <c r="IOJ744" s="31"/>
      <c r="IOK744" s="31"/>
      <c r="IOL744" s="31"/>
      <c r="IOM744" s="31"/>
      <c r="ION744" s="31"/>
      <c r="IOO744" s="31"/>
      <c r="IOP744" s="31"/>
      <c r="IOQ744" s="31"/>
      <c r="IOR744" s="31"/>
      <c r="IOS744" s="31"/>
      <c r="IOT744" s="31"/>
      <c r="IOU744" s="31"/>
      <c r="IOV744" s="31"/>
      <c r="IOW744" s="31"/>
      <c r="IOX744" s="31"/>
      <c r="IOY744" s="31"/>
      <c r="IOZ744" s="31"/>
      <c r="IPA744" s="31"/>
      <c r="IPB744" s="31"/>
      <c r="IPC744" s="31"/>
      <c r="IPD744" s="31"/>
      <c r="IPE744" s="31"/>
      <c r="IPF744" s="31"/>
      <c r="IPG744" s="31"/>
      <c r="IPH744" s="31"/>
      <c r="IPI744" s="31"/>
      <c r="IPJ744" s="31"/>
      <c r="IPK744" s="31"/>
      <c r="IPL744" s="31"/>
      <c r="IPM744" s="31"/>
      <c r="IPN744" s="31"/>
      <c r="IPO744" s="31"/>
      <c r="IPP744" s="31"/>
      <c r="IPQ744" s="31"/>
      <c r="IPR744" s="31"/>
      <c r="IPS744" s="31"/>
      <c r="IPT744" s="31"/>
      <c r="IPU744" s="31"/>
      <c r="IPV744" s="31"/>
      <c r="IPW744" s="31"/>
      <c r="IPX744" s="31"/>
      <c r="IPY744" s="31"/>
      <c r="IPZ744" s="31"/>
      <c r="IQA744" s="31"/>
      <c r="IQB744" s="31"/>
      <c r="IQC744" s="31"/>
      <c r="IQD744" s="31"/>
      <c r="IQE744" s="31"/>
      <c r="IQF744" s="31"/>
      <c r="IQG744" s="31"/>
      <c r="IQH744" s="31"/>
      <c r="IQI744" s="31"/>
      <c r="IQJ744" s="31"/>
      <c r="IQK744" s="31"/>
      <c r="IQL744" s="31"/>
      <c r="IQM744" s="31"/>
      <c r="IQN744" s="31"/>
      <c r="IQO744" s="31"/>
      <c r="IQP744" s="31"/>
      <c r="IQQ744" s="31"/>
      <c r="IQR744" s="31"/>
      <c r="IQS744" s="31"/>
      <c r="IQT744" s="31"/>
      <c r="IQU744" s="31"/>
      <c r="IQV744" s="31"/>
      <c r="IQW744" s="31"/>
      <c r="IQX744" s="31"/>
      <c r="IQY744" s="31"/>
      <c r="IQZ744" s="31"/>
      <c r="IRA744" s="31"/>
      <c r="IRB744" s="31"/>
      <c r="IRC744" s="31"/>
      <c r="IRD744" s="31"/>
      <c r="IRE744" s="31"/>
      <c r="IRF744" s="31"/>
      <c r="IRG744" s="31"/>
      <c r="IRH744" s="31"/>
      <c r="IRI744" s="31"/>
      <c r="IRJ744" s="31"/>
      <c r="IRK744" s="31"/>
      <c r="IRL744" s="31"/>
      <c r="IRM744" s="31"/>
      <c r="IRN744" s="31"/>
      <c r="IRO744" s="31"/>
      <c r="IRP744" s="31"/>
      <c r="IRQ744" s="31"/>
      <c r="IRR744" s="31"/>
      <c r="IRS744" s="31"/>
      <c r="IRT744" s="31"/>
      <c r="IRU744" s="31"/>
      <c r="IRV744" s="31"/>
      <c r="IRW744" s="31"/>
      <c r="IRX744" s="31"/>
      <c r="IRY744" s="31"/>
      <c r="IRZ744" s="31"/>
      <c r="ISA744" s="31"/>
      <c r="ISB744" s="31"/>
      <c r="ISC744" s="31"/>
      <c r="ISD744" s="31"/>
      <c r="ISE744" s="31"/>
      <c r="ISF744" s="31"/>
      <c r="ISG744" s="31"/>
      <c r="ISH744" s="31"/>
      <c r="ISI744" s="31"/>
      <c r="ISJ744" s="31"/>
      <c r="ISK744" s="31"/>
      <c r="ISL744" s="31"/>
      <c r="ISM744" s="31"/>
      <c r="ISN744" s="31"/>
      <c r="ISO744" s="31"/>
      <c r="ISP744" s="31"/>
      <c r="ISQ744" s="31"/>
      <c r="ISR744" s="31"/>
      <c r="ISS744" s="31"/>
      <c r="IST744" s="31"/>
      <c r="ISU744" s="31"/>
      <c r="ISV744" s="31"/>
      <c r="ISW744" s="31"/>
      <c r="ISX744" s="31"/>
      <c r="ISY744" s="31"/>
      <c r="ISZ744" s="31"/>
      <c r="ITA744" s="31"/>
      <c r="ITB744" s="31"/>
      <c r="ITC744" s="31"/>
      <c r="ITD744" s="31"/>
      <c r="ITE744" s="31"/>
      <c r="ITF744" s="31"/>
      <c r="ITG744" s="31"/>
      <c r="ITH744" s="31"/>
      <c r="ITI744" s="31"/>
      <c r="ITJ744" s="31"/>
      <c r="ITK744" s="31"/>
      <c r="ITL744" s="31"/>
      <c r="ITM744" s="31"/>
      <c r="ITN744" s="31"/>
      <c r="ITO744" s="31"/>
      <c r="ITP744" s="31"/>
      <c r="ITQ744" s="31"/>
      <c r="ITR744" s="31"/>
      <c r="ITS744" s="31"/>
      <c r="ITT744" s="31"/>
      <c r="ITU744" s="31"/>
      <c r="ITV744" s="31"/>
      <c r="ITW744" s="31"/>
      <c r="ITX744" s="31"/>
      <c r="ITY744" s="31"/>
      <c r="ITZ744" s="31"/>
      <c r="IUA744" s="31"/>
      <c r="IUB744" s="31"/>
      <c r="IUC744" s="31"/>
      <c r="IUD744" s="31"/>
      <c r="IUE744" s="31"/>
      <c r="IUF744" s="31"/>
      <c r="IUG744" s="31"/>
      <c r="IUH744" s="31"/>
      <c r="IUI744" s="31"/>
      <c r="IUJ744" s="31"/>
      <c r="IUK744" s="31"/>
      <c r="IUL744" s="31"/>
      <c r="IUM744" s="31"/>
      <c r="IUN744" s="31"/>
      <c r="IUO744" s="31"/>
      <c r="IUP744" s="31"/>
      <c r="IUQ744" s="31"/>
      <c r="IUR744" s="31"/>
      <c r="IUS744" s="31"/>
      <c r="IUT744" s="31"/>
      <c r="IUU744" s="31"/>
      <c r="IUV744" s="31"/>
      <c r="IUW744" s="31"/>
      <c r="IUX744" s="31"/>
      <c r="IUY744" s="31"/>
      <c r="IUZ744" s="31"/>
      <c r="IVA744" s="31"/>
      <c r="IVB744" s="31"/>
      <c r="IVC744" s="31"/>
      <c r="IVD744" s="31"/>
      <c r="IVE744" s="31"/>
      <c r="IVF744" s="31"/>
      <c r="IVG744" s="31"/>
      <c r="IVH744" s="31"/>
      <c r="IVI744" s="31"/>
      <c r="IVJ744" s="31"/>
      <c r="IVK744" s="31"/>
      <c r="IVL744" s="31"/>
      <c r="IVM744" s="31"/>
      <c r="IVN744" s="31"/>
      <c r="IVO744" s="31"/>
      <c r="IVP744" s="31"/>
      <c r="IVQ744" s="31"/>
      <c r="IVR744" s="31"/>
      <c r="IVS744" s="31"/>
      <c r="IVT744" s="31"/>
      <c r="IVU744" s="31"/>
      <c r="IVV744" s="31"/>
      <c r="IVW744" s="31"/>
      <c r="IVX744" s="31"/>
      <c r="IVY744" s="31"/>
      <c r="IVZ744" s="31"/>
      <c r="IWA744" s="31"/>
      <c r="IWB744" s="31"/>
      <c r="IWC744" s="31"/>
      <c r="IWD744" s="31"/>
      <c r="IWE744" s="31"/>
      <c r="IWF744" s="31"/>
      <c r="IWG744" s="31"/>
      <c r="IWH744" s="31"/>
      <c r="IWI744" s="31"/>
      <c r="IWJ744" s="31"/>
      <c r="IWK744" s="31"/>
      <c r="IWL744" s="31"/>
      <c r="IWM744" s="31"/>
      <c r="IWN744" s="31"/>
      <c r="IWO744" s="31"/>
      <c r="IWP744" s="31"/>
      <c r="IWQ744" s="31"/>
      <c r="IWR744" s="31"/>
      <c r="IWS744" s="31"/>
      <c r="IWT744" s="31"/>
      <c r="IWU744" s="31"/>
      <c r="IWV744" s="31"/>
      <c r="IWW744" s="31"/>
      <c r="IWX744" s="31"/>
      <c r="IWY744" s="31"/>
      <c r="IWZ744" s="31"/>
      <c r="IXA744" s="31"/>
      <c r="IXB744" s="31"/>
      <c r="IXC744" s="31"/>
      <c r="IXD744" s="31"/>
      <c r="IXE744" s="31"/>
      <c r="IXF744" s="31"/>
      <c r="IXG744" s="31"/>
      <c r="IXH744" s="31"/>
      <c r="IXI744" s="31"/>
      <c r="IXJ744" s="31"/>
      <c r="IXK744" s="31"/>
      <c r="IXL744" s="31"/>
      <c r="IXM744" s="31"/>
      <c r="IXN744" s="31"/>
      <c r="IXO744" s="31"/>
      <c r="IXP744" s="31"/>
      <c r="IXQ744" s="31"/>
      <c r="IXR744" s="31"/>
      <c r="IXS744" s="31"/>
      <c r="IXT744" s="31"/>
      <c r="IXU744" s="31"/>
      <c r="IXV744" s="31"/>
      <c r="IXW744" s="31"/>
      <c r="IXX744" s="31"/>
      <c r="IXY744" s="31"/>
      <c r="IXZ744" s="31"/>
      <c r="IYA744" s="31"/>
      <c r="IYB744" s="31"/>
      <c r="IYC744" s="31"/>
      <c r="IYD744" s="31"/>
      <c r="IYE744" s="31"/>
      <c r="IYF744" s="31"/>
      <c r="IYG744" s="31"/>
      <c r="IYH744" s="31"/>
      <c r="IYI744" s="31"/>
      <c r="IYJ744" s="31"/>
      <c r="IYK744" s="31"/>
      <c r="IYL744" s="31"/>
      <c r="IYM744" s="31"/>
      <c r="IYN744" s="31"/>
      <c r="IYO744" s="31"/>
      <c r="IYP744" s="31"/>
      <c r="IYQ744" s="31"/>
      <c r="IYR744" s="31"/>
      <c r="IYS744" s="31"/>
      <c r="IYT744" s="31"/>
      <c r="IYU744" s="31"/>
      <c r="IYV744" s="31"/>
      <c r="IYW744" s="31"/>
      <c r="IYX744" s="31"/>
      <c r="IYY744" s="31"/>
      <c r="IYZ744" s="31"/>
      <c r="IZA744" s="31"/>
      <c r="IZB744" s="31"/>
      <c r="IZC744" s="31"/>
      <c r="IZD744" s="31"/>
      <c r="IZE744" s="31"/>
      <c r="IZF744" s="31"/>
      <c r="IZG744" s="31"/>
      <c r="IZH744" s="31"/>
      <c r="IZI744" s="31"/>
      <c r="IZJ744" s="31"/>
      <c r="IZK744" s="31"/>
      <c r="IZL744" s="31"/>
      <c r="IZM744" s="31"/>
      <c r="IZN744" s="31"/>
      <c r="IZO744" s="31"/>
      <c r="IZP744" s="31"/>
      <c r="IZQ744" s="31"/>
      <c r="IZR744" s="31"/>
      <c r="IZS744" s="31"/>
      <c r="IZT744" s="31"/>
      <c r="IZU744" s="31"/>
      <c r="IZV744" s="31"/>
      <c r="IZW744" s="31"/>
      <c r="IZX744" s="31"/>
      <c r="IZY744" s="31"/>
      <c r="IZZ744" s="31"/>
      <c r="JAA744" s="31"/>
      <c r="JAB744" s="31"/>
      <c r="JAC744" s="31"/>
      <c r="JAD744" s="31"/>
      <c r="JAE744" s="31"/>
      <c r="JAF744" s="31"/>
      <c r="JAG744" s="31"/>
      <c r="JAH744" s="31"/>
      <c r="JAI744" s="31"/>
      <c r="JAJ744" s="31"/>
      <c r="JAK744" s="31"/>
      <c r="JAL744" s="31"/>
      <c r="JAM744" s="31"/>
      <c r="JAN744" s="31"/>
      <c r="JAO744" s="31"/>
      <c r="JAP744" s="31"/>
      <c r="JAQ744" s="31"/>
      <c r="JAR744" s="31"/>
      <c r="JAS744" s="31"/>
      <c r="JAT744" s="31"/>
      <c r="JAU744" s="31"/>
      <c r="JAV744" s="31"/>
      <c r="JAW744" s="31"/>
      <c r="JAX744" s="31"/>
      <c r="JAY744" s="31"/>
      <c r="JAZ744" s="31"/>
      <c r="JBA744" s="31"/>
      <c r="JBB744" s="31"/>
      <c r="JBC744" s="31"/>
      <c r="JBD744" s="31"/>
      <c r="JBE744" s="31"/>
      <c r="JBF744" s="31"/>
      <c r="JBG744" s="31"/>
      <c r="JBH744" s="31"/>
      <c r="JBI744" s="31"/>
      <c r="JBJ744" s="31"/>
      <c r="JBK744" s="31"/>
      <c r="JBL744" s="31"/>
      <c r="JBM744" s="31"/>
      <c r="JBN744" s="31"/>
      <c r="JBO744" s="31"/>
      <c r="JBP744" s="31"/>
      <c r="JBQ744" s="31"/>
      <c r="JBR744" s="31"/>
      <c r="JBS744" s="31"/>
      <c r="JBT744" s="31"/>
      <c r="JBU744" s="31"/>
      <c r="JBV744" s="31"/>
      <c r="JBW744" s="31"/>
      <c r="JBX744" s="31"/>
      <c r="JBY744" s="31"/>
      <c r="JBZ744" s="31"/>
      <c r="JCA744" s="31"/>
      <c r="JCB744" s="31"/>
      <c r="JCC744" s="31"/>
      <c r="JCD744" s="31"/>
      <c r="JCE744" s="31"/>
      <c r="JCF744" s="31"/>
      <c r="JCG744" s="31"/>
      <c r="JCH744" s="31"/>
      <c r="JCI744" s="31"/>
      <c r="JCJ744" s="31"/>
      <c r="JCK744" s="31"/>
      <c r="JCL744" s="31"/>
      <c r="JCM744" s="31"/>
      <c r="JCN744" s="31"/>
      <c r="JCO744" s="31"/>
      <c r="JCP744" s="31"/>
      <c r="JCQ744" s="31"/>
      <c r="JCR744" s="31"/>
      <c r="JCS744" s="31"/>
      <c r="JCT744" s="31"/>
      <c r="JCU744" s="31"/>
      <c r="JCV744" s="31"/>
      <c r="JCW744" s="31"/>
      <c r="JCX744" s="31"/>
      <c r="JCY744" s="31"/>
      <c r="JCZ744" s="31"/>
      <c r="JDA744" s="31"/>
      <c r="JDB744" s="31"/>
      <c r="JDC744" s="31"/>
      <c r="JDD744" s="31"/>
      <c r="JDE744" s="31"/>
      <c r="JDF744" s="31"/>
      <c r="JDG744" s="31"/>
      <c r="JDH744" s="31"/>
      <c r="JDI744" s="31"/>
      <c r="JDJ744" s="31"/>
      <c r="JDK744" s="31"/>
      <c r="JDL744" s="31"/>
      <c r="JDM744" s="31"/>
      <c r="JDN744" s="31"/>
      <c r="JDO744" s="31"/>
      <c r="JDP744" s="31"/>
      <c r="JDQ744" s="31"/>
      <c r="JDR744" s="31"/>
      <c r="JDS744" s="31"/>
      <c r="JDT744" s="31"/>
      <c r="JDU744" s="31"/>
      <c r="JDV744" s="31"/>
      <c r="JDW744" s="31"/>
      <c r="JDX744" s="31"/>
      <c r="JDY744" s="31"/>
      <c r="JDZ744" s="31"/>
      <c r="JEA744" s="31"/>
      <c r="JEB744" s="31"/>
      <c r="JEC744" s="31"/>
      <c r="JED744" s="31"/>
      <c r="JEE744" s="31"/>
      <c r="JEF744" s="31"/>
      <c r="JEG744" s="31"/>
      <c r="JEH744" s="31"/>
      <c r="JEI744" s="31"/>
      <c r="JEJ744" s="31"/>
      <c r="JEK744" s="31"/>
      <c r="JEL744" s="31"/>
      <c r="JEM744" s="31"/>
      <c r="JEN744" s="31"/>
      <c r="JEO744" s="31"/>
      <c r="JEP744" s="31"/>
      <c r="JEQ744" s="31"/>
      <c r="JER744" s="31"/>
      <c r="JES744" s="31"/>
      <c r="JET744" s="31"/>
      <c r="JEU744" s="31"/>
      <c r="JEV744" s="31"/>
      <c r="JEW744" s="31"/>
      <c r="JEX744" s="31"/>
      <c r="JEY744" s="31"/>
      <c r="JEZ744" s="31"/>
      <c r="JFA744" s="31"/>
      <c r="JFB744" s="31"/>
      <c r="JFC744" s="31"/>
      <c r="JFD744" s="31"/>
      <c r="JFE744" s="31"/>
      <c r="JFF744" s="31"/>
      <c r="JFG744" s="31"/>
      <c r="JFH744" s="31"/>
      <c r="JFI744" s="31"/>
      <c r="JFJ744" s="31"/>
      <c r="JFK744" s="31"/>
      <c r="JFL744" s="31"/>
      <c r="JFM744" s="31"/>
      <c r="JFN744" s="31"/>
      <c r="JFO744" s="31"/>
      <c r="JFP744" s="31"/>
      <c r="JFQ744" s="31"/>
      <c r="JFR744" s="31"/>
      <c r="JFS744" s="31"/>
      <c r="JFT744" s="31"/>
      <c r="JFU744" s="31"/>
      <c r="JFV744" s="31"/>
      <c r="JFW744" s="31"/>
      <c r="JFX744" s="31"/>
      <c r="JFY744" s="31"/>
      <c r="JFZ744" s="31"/>
      <c r="JGA744" s="31"/>
      <c r="JGB744" s="31"/>
      <c r="JGC744" s="31"/>
      <c r="JGD744" s="31"/>
      <c r="JGE744" s="31"/>
      <c r="JGF744" s="31"/>
      <c r="JGG744" s="31"/>
      <c r="JGH744" s="31"/>
      <c r="JGI744" s="31"/>
      <c r="JGJ744" s="31"/>
      <c r="JGK744" s="31"/>
      <c r="JGL744" s="31"/>
      <c r="JGM744" s="31"/>
      <c r="JGN744" s="31"/>
      <c r="JGO744" s="31"/>
      <c r="JGP744" s="31"/>
      <c r="JGQ744" s="31"/>
      <c r="JGR744" s="31"/>
      <c r="JGS744" s="31"/>
      <c r="JGT744" s="31"/>
      <c r="JGU744" s="31"/>
      <c r="JGV744" s="31"/>
      <c r="JGW744" s="31"/>
      <c r="JGX744" s="31"/>
      <c r="JGY744" s="31"/>
      <c r="JGZ744" s="31"/>
      <c r="JHA744" s="31"/>
      <c r="JHB744" s="31"/>
      <c r="JHC744" s="31"/>
      <c r="JHD744" s="31"/>
      <c r="JHE744" s="31"/>
      <c r="JHF744" s="31"/>
      <c r="JHG744" s="31"/>
      <c r="JHH744" s="31"/>
      <c r="JHI744" s="31"/>
      <c r="JHJ744" s="31"/>
      <c r="JHK744" s="31"/>
      <c r="JHL744" s="31"/>
      <c r="JHM744" s="31"/>
      <c r="JHN744" s="31"/>
      <c r="JHO744" s="31"/>
      <c r="JHP744" s="31"/>
      <c r="JHQ744" s="31"/>
      <c r="JHR744" s="31"/>
      <c r="JHS744" s="31"/>
      <c r="JHT744" s="31"/>
      <c r="JHU744" s="31"/>
      <c r="JHV744" s="31"/>
      <c r="JHW744" s="31"/>
      <c r="JHX744" s="31"/>
      <c r="JHY744" s="31"/>
      <c r="JHZ744" s="31"/>
      <c r="JIA744" s="31"/>
      <c r="JIB744" s="31"/>
      <c r="JIC744" s="31"/>
      <c r="JID744" s="31"/>
      <c r="JIE744" s="31"/>
      <c r="JIF744" s="31"/>
      <c r="JIG744" s="31"/>
      <c r="JIH744" s="31"/>
      <c r="JII744" s="31"/>
      <c r="JIJ744" s="31"/>
      <c r="JIK744" s="31"/>
      <c r="JIL744" s="31"/>
      <c r="JIM744" s="31"/>
      <c r="JIN744" s="31"/>
      <c r="JIO744" s="31"/>
      <c r="JIP744" s="31"/>
      <c r="JIQ744" s="31"/>
      <c r="JIR744" s="31"/>
      <c r="JIS744" s="31"/>
      <c r="JIT744" s="31"/>
      <c r="JIU744" s="31"/>
      <c r="JIV744" s="31"/>
      <c r="JIW744" s="31"/>
      <c r="JIX744" s="31"/>
      <c r="JIY744" s="31"/>
      <c r="JIZ744" s="31"/>
      <c r="JJA744" s="31"/>
      <c r="JJB744" s="31"/>
      <c r="JJC744" s="31"/>
      <c r="JJD744" s="31"/>
      <c r="JJE744" s="31"/>
      <c r="JJF744" s="31"/>
      <c r="JJG744" s="31"/>
      <c r="JJH744" s="31"/>
      <c r="JJI744" s="31"/>
      <c r="JJJ744" s="31"/>
      <c r="JJK744" s="31"/>
      <c r="JJL744" s="31"/>
      <c r="JJM744" s="31"/>
      <c r="JJN744" s="31"/>
      <c r="JJO744" s="31"/>
      <c r="JJP744" s="31"/>
      <c r="JJQ744" s="31"/>
      <c r="JJR744" s="31"/>
      <c r="JJS744" s="31"/>
      <c r="JJT744" s="31"/>
      <c r="JJU744" s="31"/>
      <c r="JJV744" s="31"/>
      <c r="JJW744" s="31"/>
      <c r="JJX744" s="31"/>
      <c r="JJY744" s="31"/>
      <c r="JJZ744" s="31"/>
      <c r="JKA744" s="31"/>
      <c r="JKB744" s="31"/>
      <c r="JKC744" s="31"/>
      <c r="JKD744" s="31"/>
      <c r="JKE744" s="31"/>
      <c r="JKF744" s="31"/>
      <c r="JKG744" s="31"/>
      <c r="JKH744" s="31"/>
      <c r="JKI744" s="31"/>
      <c r="JKJ744" s="31"/>
      <c r="JKK744" s="31"/>
      <c r="JKL744" s="31"/>
      <c r="JKM744" s="31"/>
      <c r="JKN744" s="31"/>
      <c r="JKO744" s="31"/>
      <c r="JKP744" s="31"/>
      <c r="JKQ744" s="31"/>
      <c r="JKR744" s="31"/>
      <c r="JKS744" s="31"/>
      <c r="JKT744" s="31"/>
      <c r="JKU744" s="31"/>
      <c r="JKV744" s="31"/>
      <c r="JKW744" s="31"/>
      <c r="JKX744" s="31"/>
      <c r="JKY744" s="31"/>
      <c r="JKZ744" s="31"/>
      <c r="JLA744" s="31"/>
      <c r="JLB744" s="31"/>
      <c r="JLC744" s="31"/>
      <c r="JLD744" s="31"/>
      <c r="JLE744" s="31"/>
      <c r="JLF744" s="31"/>
      <c r="JLG744" s="31"/>
      <c r="JLH744" s="31"/>
      <c r="JLI744" s="31"/>
      <c r="JLJ744" s="31"/>
      <c r="JLK744" s="31"/>
      <c r="JLL744" s="31"/>
      <c r="JLM744" s="31"/>
      <c r="JLN744" s="31"/>
      <c r="JLO744" s="31"/>
      <c r="JLP744" s="31"/>
      <c r="JLQ744" s="31"/>
      <c r="JLR744" s="31"/>
      <c r="JLS744" s="31"/>
      <c r="JLT744" s="31"/>
      <c r="JLU744" s="31"/>
      <c r="JLV744" s="31"/>
      <c r="JLW744" s="31"/>
      <c r="JLX744" s="31"/>
      <c r="JLY744" s="31"/>
      <c r="JLZ744" s="31"/>
      <c r="JMA744" s="31"/>
      <c r="JMB744" s="31"/>
      <c r="JMC744" s="31"/>
      <c r="JMD744" s="31"/>
      <c r="JME744" s="31"/>
      <c r="JMF744" s="31"/>
      <c r="JMG744" s="31"/>
      <c r="JMH744" s="31"/>
      <c r="JMI744" s="31"/>
      <c r="JMJ744" s="31"/>
      <c r="JMK744" s="31"/>
      <c r="JML744" s="31"/>
      <c r="JMM744" s="31"/>
      <c r="JMN744" s="31"/>
      <c r="JMO744" s="31"/>
      <c r="JMP744" s="31"/>
      <c r="JMQ744" s="31"/>
      <c r="JMR744" s="31"/>
      <c r="JMS744" s="31"/>
      <c r="JMT744" s="31"/>
      <c r="JMU744" s="31"/>
      <c r="JMV744" s="31"/>
      <c r="JMW744" s="31"/>
      <c r="JMX744" s="31"/>
      <c r="JMY744" s="31"/>
      <c r="JMZ744" s="31"/>
      <c r="JNA744" s="31"/>
      <c r="JNB744" s="31"/>
      <c r="JNC744" s="31"/>
      <c r="JND744" s="31"/>
      <c r="JNE744" s="31"/>
      <c r="JNF744" s="31"/>
      <c r="JNG744" s="31"/>
      <c r="JNH744" s="31"/>
      <c r="JNI744" s="31"/>
      <c r="JNJ744" s="31"/>
      <c r="JNK744" s="31"/>
      <c r="JNL744" s="31"/>
      <c r="JNM744" s="31"/>
      <c r="JNN744" s="31"/>
      <c r="JNO744" s="31"/>
      <c r="JNP744" s="31"/>
      <c r="JNQ744" s="31"/>
      <c r="JNR744" s="31"/>
      <c r="JNS744" s="31"/>
      <c r="JNT744" s="31"/>
      <c r="JNU744" s="31"/>
      <c r="JNV744" s="31"/>
      <c r="JNW744" s="31"/>
      <c r="JNX744" s="31"/>
      <c r="JNY744" s="31"/>
      <c r="JNZ744" s="31"/>
      <c r="JOA744" s="31"/>
      <c r="JOB744" s="31"/>
      <c r="JOC744" s="31"/>
      <c r="JOD744" s="31"/>
      <c r="JOE744" s="31"/>
      <c r="JOF744" s="31"/>
      <c r="JOG744" s="31"/>
      <c r="JOH744" s="31"/>
      <c r="JOI744" s="31"/>
      <c r="JOJ744" s="31"/>
      <c r="JOK744" s="31"/>
      <c r="JOL744" s="31"/>
      <c r="JOM744" s="31"/>
      <c r="JON744" s="31"/>
      <c r="JOO744" s="31"/>
      <c r="JOP744" s="31"/>
      <c r="JOQ744" s="31"/>
      <c r="JOR744" s="31"/>
      <c r="JOS744" s="31"/>
      <c r="JOT744" s="31"/>
      <c r="JOU744" s="31"/>
      <c r="JOV744" s="31"/>
      <c r="JOW744" s="31"/>
      <c r="JOX744" s="31"/>
      <c r="JOY744" s="31"/>
      <c r="JOZ744" s="31"/>
      <c r="JPA744" s="31"/>
      <c r="JPB744" s="31"/>
      <c r="JPC744" s="31"/>
      <c r="JPD744" s="31"/>
      <c r="JPE744" s="31"/>
      <c r="JPF744" s="31"/>
      <c r="JPG744" s="31"/>
      <c r="JPH744" s="31"/>
      <c r="JPI744" s="31"/>
      <c r="JPJ744" s="31"/>
      <c r="JPK744" s="31"/>
      <c r="JPL744" s="31"/>
      <c r="JPM744" s="31"/>
      <c r="JPN744" s="31"/>
      <c r="JPO744" s="31"/>
      <c r="JPP744" s="31"/>
      <c r="JPQ744" s="31"/>
      <c r="JPR744" s="31"/>
      <c r="JPS744" s="31"/>
      <c r="JPT744" s="31"/>
      <c r="JPU744" s="31"/>
      <c r="JPV744" s="31"/>
      <c r="JPW744" s="31"/>
      <c r="JPX744" s="31"/>
      <c r="JPY744" s="31"/>
      <c r="JPZ744" s="31"/>
      <c r="JQA744" s="31"/>
      <c r="JQB744" s="31"/>
      <c r="JQC744" s="31"/>
      <c r="JQD744" s="31"/>
      <c r="JQE744" s="31"/>
      <c r="JQF744" s="31"/>
      <c r="JQG744" s="31"/>
      <c r="JQH744" s="31"/>
      <c r="JQI744" s="31"/>
      <c r="JQJ744" s="31"/>
      <c r="JQK744" s="31"/>
      <c r="JQL744" s="31"/>
      <c r="JQM744" s="31"/>
      <c r="JQN744" s="31"/>
      <c r="JQO744" s="31"/>
      <c r="JQP744" s="31"/>
      <c r="JQQ744" s="31"/>
      <c r="JQR744" s="31"/>
      <c r="JQS744" s="31"/>
      <c r="JQT744" s="31"/>
      <c r="JQU744" s="31"/>
      <c r="JQV744" s="31"/>
      <c r="JQW744" s="31"/>
      <c r="JQX744" s="31"/>
      <c r="JQY744" s="31"/>
      <c r="JQZ744" s="31"/>
      <c r="JRA744" s="31"/>
      <c r="JRB744" s="31"/>
      <c r="JRC744" s="31"/>
      <c r="JRD744" s="31"/>
      <c r="JRE744" s="31"/>
      <c r="JRF744" s="31"/>
      <c r="JRG744" s="31"/>
      <c r="JRH744" s="31"/>
      <c r="JRI744" s="31"/>
      <c r="JRJ744" s="31"/>
      <c r="JRK744" s="31"/>
      <c r="JRL744" s="31"/>
      <c r="JRM744" s="31"/>
      <c r="JRN744" s="31"/>
      <c r="JRO744" s="31"/>
      <c r="JRP744" s="31"/>
      <c r="JRQ744" s="31"/>
      <c r="JRR744" s="31"/>
      <c r="JRS744" s="31"/>
      <c r="JRT744" s="31"/>
      <c r="JRU744" s="31"/>
      <c r="JRV744" s="31"/>
      <c r="JRW744" s="31"/>
      <c r="JRX744" s="31"/>
      <c r="JRY744" s="31"/>
      <c r="JRZ744" s="31"/>
      <c r="JSA744" s="31"/>
      <c r="JSB744" s="31"/>
      <c r="JSC744" s="31"/>
      <c r="JSD744" s="31"/>
      <c r="JSE744" s="31"/>
      <c r="JSF744" s="31"/>
      <c r="JSG744" s="31"/>
      <c r="JSH744" s="31"/>
      <c r="JSI744" s="31"/>
      <c r="JSJ744" s="31"/>
      <c r="JSK744" s="31"/>
      <c r="JSL744" s="31"/>
      <c r="JSM744" s="31"/>
      <c r="JSN744" s="31"/>
      <c r="JSO744" s="31"/>
      <c r="JSP744" s="31"/>
      <c r="JSQ744" s="31"/>
      <c r="JSR744" s="31"/>
      <c r="JSS744" s="31"/>
      <c r="JST744" s="31"/>
      <c r="JSU744" s="31"/>
      <c r="JSV744" s="31"/>
      <c r="JSW744" s="31"/>
      <c r="JSX744" s="31"/>
      <c r="JSY744" s="31"/>
      <c r="JSZ744" s="31"/>
      <c r="JTA744" s="31"/>
      <c r="JTB744" s="31"/>
      <c r="JTC744" s="31"/>
      <c r="JTD744" s="31"/>
      <c r="JTE744" s="31"/>
      <c r="JTF744" s="31"/>
      <c r="JTG744" s="31"/>
      <c r="JTH744" s="31"/>
      <c r="JTI744" s="31"/>
      <c r="JTJ744" s="31"/>
      <c r="JTK744" s="31"/>
      <c r="JTL744" s="31"/>
      <c r="JTM744" s="31"/>
      <c r="JTN744" s="31"/>
      <c r="JTO744" s="31"/>
      <c r="JTP744" s="31"/>
      <c r="JTQ744" s="31"/>
      <c r="JTR744" s="31"/>
      <c r="JTS744" s="31"/>
      <c r="JTT744" s="31"/>
      <c r="JTU744" s="31"/>
      <c r="JTV744" s="31"/>
      <c r="JTW744" s="31"/>
      <c r="JTX744" s="31"/>
      <c r="JTY744" s="31"/>
      <c r="JTZ744" s="31"/>
      <c r="JUA744" s="31"/>
      <c r="JUB744" s="31"/>
      <c r="JUC744" s="31"/>
      <c r="JUD744" s="31"/>
      <c r="JUE744" s="31"/>
      <c r="JUF744" s="31"/>
      <c r="JUG744" s="31"/>
      <c r="JUH744" s="31"/>
      <c r="JUI744" s="31"/>
      <c r="JUJ744" s="31"/>
      <c r="JUK744" s="31"/>
      <c r="JUL744" s="31"/>
      <c r="JUM744" s="31"/>
      <c r="JUN744" s="31"/>
      <c r="JUO744" s="31"/>
      <c r="JUP744" s="31"/>
      <c r="JUQ744" s="31"/>
      <c r="JUR744" s="31"/>
      <c r="JUS744" s="31"/>
      <c r="JUT744" s="31"/>
      <c r="JUU744" s="31"/>
      <c r="JUV744" s="31"/>
      <c r="JUW744" s="31"/>
      <c r="JUX744" s="31"/>
      <c r="JUY744" s="31"/>
      <c r="JUZ744" s="31"/>
      <c r="JVA744" s="31"/>
      <c r="JVB744" s="31"/>
      <c r="JVC744" s="31"/>
      <c r="JVD744" s="31"/>
      <c r="JVE744" s="31"/>
      <c r="JVF744" s="31"/>
      <c r="JVG744" s="31"/>
      <c r="JVH744" s="31"/>
      <c r="JVI744" s="31"/>
      <c r="JVJ744" s="31"/>
      <c r="JVK744" s="31"/>
      <c r="JVL744" s="31"/>
      <c r="JVM744" s="31"/>
      <c r="JVN744" s="31"/>
      <c r="JVO744" s="31"/>
      <c r="JVP744" s="31"/>
      <c r="JVQ744" s="31"/>
      <c r="JVR744" s="31"/>
      <c r="JVS744" s="31"/>
      <c r="JVT744" s="31"/>
      <c r="JVU744" s="31"/>
      <c r="JVV744" s="31"/>
      <c r="JVW744" s="31"/>
      <c r="JVX744" s="31"/>
      <c r="JVY744" s="31"/>
      <c r="JVZ744" s="31"/>
      <c r="JWA744" s="31"/>
      <c r="JWB744" s="31"/>
      <c r="JWC744" s="31"/>
      <c r="JWD744" s="31"/>
      <c r="JWE744" s="31"/>
      <c r="JWF744" s="31"/>
      <c r="JWG744" s="31"/>
      <c r="JWH744" s="31"/>
      <c r="JWI744" s="31"/>
      <c r="JWJ744" s="31"/>
      <c r="JWK744" s="31"/>
      <c r="JWL744" s="31"/>
      <c r="JWM744" s="31"/>
      <c r="JWN744" s="31"/>
      <c r="JWO744" s="31"/>
      <c r="JWP744" s="31"/>
      <c r="JWQ744" s="31"/>
      <c r="JWR744" s="31"/>
      <c r="JWS744" s="31"/>
      <c r="JWT744" s="31"/>
      <c r="JWU744" s="31"/>
      <c r="JWV744" s="31"/>
      <c r="JWW744" s="31"/>
      <c r="JWX744" s="31"/>
      <c r="JWY744" s="31"/>
      <c r="JWZ744" s="31"/>
      <c r="JXA744" s="31"/>
      <c r="JXB744" s="31"/>
      <c r="JXC744" s="31"/>
      <c r="JXD744" s="31"/>
      <c r="JXE744" s="31"/>
      <c r="JXF744" s="31"/>
      <c r="JXG744" s="31"/>
      <c r="JXH744" s="31"/>
      <c r="JXI744" s="31"/>
      <c r="JXJ744" s="31"/>
      <c r="JXK744" s="31"/>
      <c r="JXL744" s="31"/>
      <c r="JXM744" s="31"/>
      <c r="JXN744" s="31"/>
      <c r="JXO744" s="31"/>
      <c r="JXP744" s="31"/>
      <c r="JXQ744" s="31"/>
      <c r="JXR744" s="31"/>
      <c r="JXS744" s="31"/>
      <c r="JXT744" s="31"/>
      <c r="JXU744" s="31"/>
      <c r="JXV744" s="31"/>
      <c r="JXW744" s="31"/>
      <c r="JXX744" s="31"/>
      <c r="JXY744" s="31"/>
      <c r="JXZ744" s="31"/>
      <c r="JYA744" s="31"/>
      <c r="JYB744" s="31"/>
      <c r="JYC744" s="31"/>
      <c r="JYD744" s="31"/>
      <c r="JYE744" s="31"/>
      <c r="JYF744" s="31"/>
      <c r="JYG744" s="31"/>
      <c r="JYH744" s="31"/>
      <c r="JYI744" s="31"/>
      <c r="JYJ744" s="31"/>
      <c r="JYK744" s="31"/>
      <c r="JYL744" s="31"/>
      <c r="JYM744" s="31"/>
      <c r="JYN744" s="31"/>
      <c r="JYO744" s="31"/>
      <c r="JYP744" s="31"/>
      <c r="JYQ744" s="31"/>
      <c r="JYR744" s="31"/>
      <c r="JYS744" s="31"/>
      <c r="JYT744" s="31"/>
      <c r="JYU744" s="31"/>
      <c r="JYV744" s="31"/>
      <c r="JYW744" s="31"/>
      <c r="JYX744" s="31"/>
      <c r="JYY744" s="31"/>
      <c r="JYZ744" s="31"/>
      <c r="JZA744" s="31"/>
      <c r="JZB744" s="31"/>
      <c r="JZC744" s="31"/>
      <c r="JZD744" s="31"/>
      <c r="JZE744" s="31"/>
      <c r="JZF744" s="31"/>
      <c r="JZG744" s="31"/>
      <c r="JZH744" s="31"/>
      <c r="JZI744" s="31"/>
      <c r="JZJ744" s="31"/>
      <c r="JZK744" s="31"/>
      <c r="JZL744" s="31"/>
      <c r="JZM744" s="31"/>
      <c r="JZN744" s="31"/>
      <c r="JZO744" s="31"/>
      <c r="JZP744" s="31"/>
      <c r="JZQ744" s="31"/>
      <c r="JZR744" s="31"/>
      <c r="JZS744" s="31"/>
      <c r="JZT744" s="31"/>
      <c r="JZU744" s="31"/>
      <c r="JZV744" s="31"/>
      <c r="JZW744" s="31"/>
      <c r="JZX744" s="31"/>
      <c r="JZY744" s="31"/>
      <c r="JZZ744" s="31"/>
      <c r="KAA744" s="31"/>
      <c r="KAB744" s="31"/>
      <c r="KAC744" s="31"/>
      <c r="KAD744" s="31"/>
      <c r="KAE744" s="31"/>
      <c r="KAF744" s="31"/>
      <c r="KAG744" s="31"/>
      <c r="KAH744" s="31"/>
      <c r="KAI744" s="31"/>
      <c r="KAJ744" s="31"/>
      <c r="KAK744" s="31"/>
      <c r="KAL744" s="31"/>
      <c r="KAM744" s="31"/>
      <c r="KAN744" s="31"/>
      <c r="KAO744" s="31"/>
      <c r="KAP744" s="31"/>
      <c r="KAQ744" s="31"/>
      <c r="KAR744" s="31"/>
      <c r="KAS744" s="31"/>
      <c r="KAT744" s="31"/>
      <c r="KAU744" s="31"/>
      <c r="KAV744" s="31"/>
      <c r="KAW744" s="31"/>
      <c r="KAX744" s="31"/>
      <c r="KAY744" s="31"/>
      <c r="KAZ744" s="31"/>
      <c r="KBA744" s="31"/>
      <c r="KBB744" s="31"/>
      <c r="KBC744" s="31"/>
      <c r="KBD744" s="31"/>
      <c r="KBE744" s="31"/>
      <c r="KBF744" s="31"/>
      <c r="KBG744" s="31"/>
      <c r="KBH744" s="31"/>
      <c r="KBI744" s="31"/>
      <c r="KBJ744" s="31"/>
      <c r="KBK744" s="31"/>
      <c r="KBL744" s="31"/>
      <c r="KBM744" s="31"/>
      <c r="KBN744" s="31"/>
      <c r="KBO744" s="31"/>
      <c r="KBP744" s="31"/>
      <c r="KBQ744" s="31"/>
      <c r="KBR744" s="31"/>
      <c r="KBS744" s="31"/>
      <c r="KBT744" s="31"/>
      <c r="KBU744" s="31"/>
      <c r="KBV744" s="31"/>
      <c r="KBW744" s="31"/>
      <c r="KBX744" s="31"/>
      <c r="KBY744" s="31"/>
      <c r="KBZ744" s="31"/>
      <c r="KCA744" s="31"/>
      <c r="KCB744" s="31"/>
      <c r="KCC744" s="31"/>
      <c r="KCD744" s="31"/>
      <c r="KCE744" s="31"/>
      <c r="KCF744" s="31"/>
      <c r="KCG744" s="31"/>
      <c r="KCH744" s="31"/>
      <c r="KCI744" s="31"/>
      <c r="KCJ744" s="31"/>
      <c r="KCK744" s="31"/>
      <c r="KCL744" s="31"/>
      <c r="KCM744" s="31"/>
      <c r="KCN744" s="31"/>
      <c r="KCO744" s="31"/>
      <c r="KCP744" s="31"/>
      <c r="KCQ744" s="31"/>
      <c r="KCR744" s="31"/>
      <c r="KCS744" s="31"/>
      <c r="KCT744" s="31"/>
      <c r="KCU744" s="31"/>
      <c r="KCV744" s="31"/>
      <c r="KCW744" s="31"/>
      <c r="KCX744" s="31"/>
      <c r="KCY744" s="31"/>
      <c r="KCZ744" s="31"/>
      <c r="KDA744" s="31"/>
      <c r="KDB744" s="31"/>
      <c r="KDC744" s="31"/>
      <c r="KDD744" s="31"/>
      <c r="KDE744" s="31"/>
      <c r="KDF744" s="31"/>
      <c r="KDG744" s="31"/>
      <c r="KDH744" s="31"/>
      <c r="KDI744" s="31"/>
      <c r="KDJ744" s="31"/>
      <c r="KDK744" s="31"/>
      <c r="KDL744" s="31"/>
      <c r="KDM744" s="31"/>
      <c r="KDN744" s="31"/>
      <c r="KDO744" s="31"/>
      <c r="KDP744" s="31"/>
      <c r="KDQ744" s="31"/>
      <c r="KDR744" s="31"/>
      <c r="KDS744" s="31"/>
      <c r="KDT744" s="31"/>
      <c r="KDU744" s="31"/>
      <c r="KDV744" s="31"/>
      <c r="KDW744" s="31"/>
      <c r="KDX744" s="31"/>
      <c r="KDY744" s="31"/>
      <c r="KDZ744" s="31"/>
      <c r="KEA744" s="31"/>
      <c r="KEB744" s="31"/>
      <c r="KEC744" s="31"/>
      <c r="KED744" s="31"/>
      <c r="KEE744" s="31"/>
      <c r="KEF744" s="31"/>
      <c r="KEG744" s="31"/>
      <c r="KEH744" s="31"/>
      <c r="KEI744" s="31"/>
      <c r="KEJ744" s="31"/>
      <c r="KEK744" s="31"/>
      <c r="KEL744" s="31"/>
      <c r="KEM744" s="31"/>
      <c r="KEN744" s="31"/>
      <c r="KEO744" s="31"/>
      <c r="KEP744" s="31"/>
      <c r="KEQ744" s="31"/>
      <c r="KER744" s="31"/>
      <c r="KES744" s="31"/>
      <c r="KET744" s="31"/>
      <c r="KEU744" s="31"/>
      <c r="KEV744" s="31"/>
      <c r="KEW744" s="31"/>
      <c r="KEX744" s="31"/>
      <c r="KEY744" s="31"/>
      <c r="KEZ744" s="31"/>
      <c r="KFA744" s="31"/>
      <c r="KFB744" s="31"/>
      <c r="KFC744" s="31"/>
      <c r="KFD744" s="31"/>
      <c r="KFE744" s="31"/>
      <c r="KFF744" s="31"/>
      <c r="KFG744" s="31"/>
      <c r="KFH744" s="31"/>
      <c r="KFI744" s="31"/>
      <c r="KFJ744" s="31"/>
      <c r="KFK744" s="31"/>
      <c r="KFL744" s="31"/>
      <c r="KFM744" s="31"/>
      <c r="KFN744" s="31"/>
      <c r="KFO744" s="31"/>
      <c r="KFP744" s="31"/>
      <c r="KFQ744" s="31"/>
      <c r="KFR744" s="31"/>
      <c r="KFS744" s="31"/>
      <c r="KFT744" s="31"/>
      <c r="KFU744" s="31"/>
      <c r="KFV744" s="31"/>
      <c r="KFW744" s="31"/>
      <c r="KFX744" s="31"/>
      <c r="KFY744" s="31"/>
      <c r="KFZ744" s="31"/>
      <c r="KGA744" s="31"/>
      <c r="KGB744" s="31"/>
      <c r="KGC744" s="31"/>
      <c r="KGD744" s="31"/>
      <c r="KGE744" s="31"/>
      <c r="KGF744" s="31"/>
      <c r="KGG744" s="31"/>
      <c r="KGH744" s="31"/>
      <c r="KGI744" s="31"/>
      <c r="KGJ744" s="31"/>
      <c r="KGK744" s="31"/>
      <c r="KGL744" s="31"/>
      <c r="KGM744" s="31"/>
      <c r="KGN744" s="31"/>
      <c r="KGO744" s="31"/>
      <c r="KGP744" s="31"/>
      <c r="KGQ744" s="31"/>
      <c r="KGR744" s="31"/>
      <c r="KGS744" s="31"/>
      <c r="KGT744" s="31"/>
      <c r="KGU744" s="31"/>
      <c r="KGV744" s="31"/>
      <c r="KGW744" s="31"/>
      <c r="KGX744" s="31"/>
      <c r="KGY744" s="31"/>
      <c r="KGZ744" s="31"/>
      <c r="KHA744" s="31"/>
      <c r="KHB744" s="31"/>
      <c r="KHC744" s="31"/>
      <c r="KHD744" s="31"/>
      <c r="KHE744" s="31"/>
      <c r="KHF744" s="31"/>
      <c r="KHG744" s="31"/>
      <c r="KHH744" s="31"/>
      <c r="KHI744" s="31"/>
      <c r="KHJ744" s="31"/>
      <c r="KHK744" s="31"/>
      <c r="KHL744" s="31"/>
      <c r="KHM744" s="31"/>
      <c r="KHN744" s="31"/>
      <c r="KHO744" s="31"/>
      <c r="KHP744" s="31"/>
      <c r="KHQ744" s="31"/>
      <c r="KHR744" s="31"/>
      <c r="KHS744" s="31"/>
      <c r="KHT744" s="31"/>
      <c r="KHU744" s="31"/>
      <c r="KHV744" s="31"/>
      <c r="KHW744" s="31"/>
      <c r="KHX744" s="31"/>
      <c r="KHY744" s="31"/>
      <c r="KHZ744" s="31"/>
      <c r="KIA744" s="31"/>
      <c r="KIB744" s="31"/>
      <c r="KIC744" s="31"/>
      <c r="KID744" s="31"/>
      <c r="KIE744" s="31"/>
      <c r="KIF744" s="31"/>
      <c r="KIG744" s="31"/>
      <c r="KIH744" s="31"/>
      <c r="KII744" s="31"/>
      <c r="KIJ744" s="31"/>
      <c r="KIK744" s="31"/>
      <c r="KIL744" s="31"/>
      <c r="KIM744" s="31"/>
      <c r="KIN744" s="31"/>
      <c r="KIO744" s="31"/>
      <c r="KIP744" s="31"/>
      <c r="KIQ744" s="31"/>
      <c r="KIR744" s="31"/>
      <c r="KIS744" s="31"/>
      <c r="KIT744" s="31"/>
      <c r="KIU744" s="31"/>
      <c r="KIV744" s="31"/>
      <c r="KIW744" s="31"/>
      <c r="KIX744" s="31"/>
      <c r="KIY744" s="31"/>
      <c r="KIZ744" s="31"/>
      <c r="KJA744" s="31"/>
      <c r="KJB744" s="31"/>
      <c r="KJC744" s="31"/>
      <c r="KJD744" s="31"/>
      <c r="KJE744" s="31"/>
      <c r="KJF744" s="31"/>
      <c r="KJG744" s="31"/>
      <c r="KJH744" s="31"/>
      <c r="KJI744" s="31"/>
      <c r="KJJ744" s="31"/>
      <c r="KJK744" s="31"/>
      <c r="KJL744" s="31"/>
      <c r="KJM744" s="31"/>
      <c r="KJN744" s="31"/>
      <c r="KJO744" s="31"/>
      <c r="KJP744" s="31"/>
      <c r="KJQ744" s="31"/>
      <c r="KJR744" s="31"/>
      <c r="KJS744" s="31"/>
      <c r="KJT744" s="31"/>
      <c r="KJU744" s="31"/>
      <c r="KJV744" s="31"/>
      <c r="KJW744" s="31"/>
      <c r="KJX744" s="31"/>
      <c r="KJY744" s="31"/>
      <c r="KJZ744" s="31"/>
      <c r="KKA744" s="31"/>
      <c r="KKB744" s="31"/>
      <c r="KKC744" s="31"/>
      <c r="KKD744" s="31"/>
      <c r="KKE744" s="31"/>
      <c r="KKF744" s="31"/>
      <c r="KKG744" s="31"/>
      <c r="KKH744" s="31"/>
      <c r="KKI744" s="31"/>
      <c r="KKJ744" s="31"/>
      <c r="KKK744" s="31"/>
      <c r="KKL744" s="31"/>
      <c r="KKM744" s="31"/>
      <c r="KKN744" s="31"/>
      <c r="KKO744" s="31"/>
      <c r="KKP744" s="31"/>
      <c r="KKQ744" s="31"/>
      <c r="KKR744" s="31"/>
      <c r="KKS744" s="31"/>
      <c r="KKT744" s="31"/>
      <c r="KKU744" s="31"/>
      <c r="KKV744" s="31"/>
      <c r="KKW744" s="31"/>
      <c r="KKX744" s="31"/>
      <c r="KKY744" s="31"/>
      <c r="KKZ744" s="31"/>
      <c r="KLA744" s="31"/>
      <c r="KLB744" s="31"/>
      <c r="KLC744" s="31"/>
      <c r="KLD744" s="31"/>
      <c r="KLE744" s="31"/>
      <c r="KLF744" s="31"/>
      <c r="KLG744" s="31"/>
      <c r="KLH744" s="31"/>
      <c r="KLI744" s="31"/>
      <c r="KLJ744" s="31"/>
      <c r="KLK744" s="31"/>
      <c r="KLL744" s="31"/>
      <c r="KLM744" s="31"/>
      <c r="KLN744" s="31"/>
      <c r="KLO744" s="31"/>
      <c r="KLP744" s="31"/>
      <c r="KLQ744" s="31"/>
      <c r="KLR744" s="31"/>
      <c r="KLS744" s="31"/>
      <c r="KLT744" s="31"/>
      <c r="KLU744" s="31"/>
      <c r="KLV744" s="31"/>
      <c r="KLW744" s="31"/>
      <c r="KLX744" s="31"/>
      <c r="KLY744" s="31"/>
      <c r="KLZ744" s="31"/>
      <c r="KMA744" s="31"/>
      <c r="KMB744" s="31"/>
      <c r="KMC744" s="31"/>
      <c r="KMD744" s="31"/>
      <c r="KME744" s="31"/>
      <c r="KMF744" s="31"/>
      <c r="KMG744" s="31"/>
      <c r="KMH744" s="31"/>
      <c r="KMI744" s="31"/>
      <c r="KMJ744" s="31"/>
      <c r="KMK744" s="31"/>
      <c r="KML744" s="31"/>
      <c r="KMM744" s="31"/>
      <c r="KMN744" s="31"/>
      <c r="KMO744" s="31"/>
      <c r="KMP744" s="31"/>
      <c r="KMQ744" s="31"/>
      <c r="KMR744" s="31"/>
      <c r="KMS744" s="31"/>
      <c r="KMT744" s="31"/>
      <c r="KMU744" s="31"/>
      <c r="KMV744" s="31"/>
      <c r="KMW744" s="31"/>
      <c r="KMX744" s="31"/>
      <c r="KMY744" s="31"/>
      <c r="KMZ744" s="31"/>
      <c r="KNA744" s="31"/>
      <c r="KNB744" s="31"/>
      <c r="KNC744" s="31"/>
      <c r="KND744" s="31"/>
      <c r="KNE744" s="31"/>
      <c r="KNF744" s="31"/>
      <c r="KNG744" s="31"/>
      <c r="KNH744" s="31"/>
      <c r="KNI744" s="31"/>
      <c r="KNJ744" s="31"/>
      <c r="KNK744" s="31"/>
      <c r="KNL744" s="31"/>
      <c r="KNM744" s="31"/>
      <c r="KNN744" s="31"/>
      <c r="KNO744" s="31"/>
      <c r="KNP744" s="31"/>
      <c r="KNQ744" s="31"/>
      <c r="KNR744" s="31"/>
      <c r="KNS744" s="31"/>
      <c r="KNT744" s="31"/>
      <c r="KNU744" s="31"/>
      <c r="KNV744" s="31"/>
      <c r="KNW744" s="31"/>
      <c r="KNX744" s="31"/>
      <c r="KNY744" s="31"/>
      <c r="KNZ744" s="31"/>
      <c r="KOA744" s="31"/>
      <c r="KOB744" s="31"/>
      <c r="KOC744" s="31"/>
      <c r="KOD744" s="31"/>
      <c r="KOE744" s="31"/>
      <c r="KOF744" s="31"/>
      <c r="KOG744" s="31"/>
      <c r="KOH744" s="31"/>
      <c r="KOI744" s="31"/>
      <c r="KOJ744" s="31"/>
      <c r="KOK744" s="31"/>
      <c r="KOL744" s="31"/>
      <c r="KOM744" s="31"/>
      <c r="KON744" s="31"/>
      <c r="KOO744" s="31"/>
      <c r="KOP744" s="31"/>
      <c r="KOQ744" s="31"/>
      <c r="KOR744" s="31"/>
      <c r="KOS744" s="31"/>
      <c r="KOT744" s="31"/>
      <c r="KOU744" s="31"/>
      <c r="KOV744" s="31"/>
      <c r="KOW744" s="31"/>
      <c r="KOX744" s="31"/>
      <c r="KOY744" s="31"/>
      <c r="KOZ744" s="31"/>
      <c r="KPA744" s="31"/>
      <c r="KPB744" s="31"/>
      <c r="KPC744" s="31"/>
      <c r="KPD744" s="31"/>
      <c r="KPE744" s="31"/>
      <c r="KPF744" s="31"/>
      <c r="KPG744" s="31"/>
      <c r="KPH744" s="31"/>
      <c r="KPI744" s="31"/>
      <c r="KPJ744" s="31"/>
      <c r="KPK744" s="31"/>
      <c r="KPL744" s="31"/>
      <c r="KPM744" s="31"/>
      <c r="KPN744" s="31"/>
      <c r="KPO744" s="31"/>
      <c r="KPP744" s="31"/>
      <c r="KPQ744" s="31"/>
      <c r="KPR744" s="31"/>
      <c r="KPS744" s="31"/>
      <c r="KPT744" s="31"/>
      <c r="KPU744" s="31"/>
      <c r="KPV744" s="31"/>
      <c r="KPW744" s="31"/>
      <c r="KPX744" s="31"/>
      <c r="KPY744" s="31"/>
      <c r="KPZ744" s="31"/>
      <c r="KQA744" s="31"/>
      <c r="KQB744" s="31"/>
      <c r="KQC744" s="31"/>
      <c r="KQD744" s="31"/>
      <c r="KQE744" s="31"/>
      <c r="KQF744" s="31"/>
      <c r="KQG744" s="31"/>
      <c r="KQH744" s="31"/>
      <c r="KQI744" s="31"/>
      <c r="KQJ744" s="31"/>
      <c r="KQK744" s="31"/>
      <c r="KQL744" s="31"/>
      <c r="KQM744" s="31"/>
      <c r="KQN744" s="31"/>
      <c r="KQO744" s="31"/>
      <c r="KQP744" s="31"/>
      <c r="KQQ744" s="31"/>
      <c r="KQR744" s="31"/>
      <c r="KQS744" s="31"/>
      <c r="KQT744" s="31"/>
      <c r="KQU744" s="31"/>
      <c r="KQV744" s="31"/>
      <c r="KQW744" s="31"/>
      <c r="KQX744" s="31"/>
      <c r="KQY744" s="31"/>
      <c r="KQZ744" s="31"/>
      <c r="KRA744" s="31"/>
      <c r="KRB744" s="31"/>
      <c r="KRC744" s="31"/>
      <c r="KRD744" s="31"/>
      <c r="KRE744" s="31"/>
      <c r="KRF744" s="31"/>
      <c r="KRG744" s="31"/>
      <c r="KRH744" s="31"/>
      <c r="KRI744" s="31"/>
      <c r="KRJ744" s="31"/>
      <c r="KRK744" s="31"/>
      <c r="KRL744" s="31"/>
      <c r="KRM744" s="31"/>
      <c r="KRN744" s="31"/>
      <c r="KRO744" s="31"/>
      <c r="KRP744" s="31"/>
      <c r="KRQ744" s="31"/>
      <c r="KRR744" s="31"/>
      <c r="KRS744" s="31"/>
      <c r="KRT744" s="31"/>
      <c r="KRU744" s="31"/>
      <c r="KRV744" s="31"/>
      <c r="KRW744" s="31"/>
      <c r="KRX744" s="31"/>
      <c r="KRY744" s="31"/>
      <c r="KRZ744" s="31"/>
      <c r="KSA744" s="31"/>
      <c r="KSB744" s="31"/>
      <c r="KSC744" s="31"/>
      <c r="KSD744" s="31"/>
      <c r="KSE744" s="31"/>
      <c r="KSF744" s="31"/>
      <c r="KSG744" s="31"/>
      <c r="KSH744" s="31"/>
      <c r="KSI744" s="31"/>
      <c r="KSJ744" s="31"/>
      <c r="KSK744" s="31"/>
      <c r="KSL744" s="31"/>
      <c r="KSM744" s="31"/>
      <c r="KSN744" s="31"/>
      <c r="KSO744" s="31"/>
      <c r="KSP744" s="31"/>
      <c r="KSQ744" s="31"/>
      <c r="KSR744" s="31"/>
      <c r="KSS744" s="31"/>
      <c r="KST744" s="31"/>
      <c r="KSU744" s="31"/>
      <c r="KSV744" s="31"/>
      <c r="KSW744" s="31"/>
      <c r="KSX744" s="31"/>
      <c r="KSY744" s="31"/>
      <c r="KSZ744" s="31"/>
      <c r="KTA744" s="31"/>
      <c r="KTB744" s="31"/>
      <c r="KTC744" s="31"/>
      <c r="KTD744" s="31"/>
      <c r="KTE744" s="31"/>
      <c r="KTF744" s="31"/>
      <c r="KTG744" s="31"/>
      <c r="KTH744" s="31"/>
      <c r="KTI744" s="31"/>
      <c r="KTJ744" s="31"/>
      <c r="KTK744" s="31"/>
      <c r="KTL744" s="31"/>
      <c r="KTM744" s="31"/>
      <c r="KTN744" s="31"/>
      <c r="KTO744" s="31"/>
      <c r="KTP744" s="31"/>
      <c r="KTQ744" s="31"/>
      <c r="KTR744" s="31"/>
      <c r="KTS744" s="31"/>
      <c r="KTT744" s="31"/>
      <c r="KTU744" s="31"/>
      <c r="KTV744" s="31"/>
      <c r="KTW744" s="31"/>
      <c r="KTX744" s="31"/>
      <c r="KTY744" s="31"/>
      <c r="KTZ744" s="31"/>
      <c r="KUA744" s="31"/>
      <c r="KUB744" s="31"/>
      <c r="KUC744" s="31"/>
      <c r="KUD744" s="31"/>
      <c r="KUE744" s="31"/>
      <c r="KUF744" s="31"/>
      <c r="KUG744" s="31"/>
      <c r="KUH744" s="31"/>
      <c r="KUI744" s="31"/>
      <c r="KUJ744" s="31"/>
      <c r="KUK744" s="31"/>
      <c r="KUL744" s="31"/>
      <c r="KUM744" s="31"/>
      <c r="KUN744" s="31"/>
      <c r="KUO744" s="31"/>
      <c r="KUP744" s="31"/>
      <c r="KUQ744" s="31"/>
      <c r="KUR744" s="31"/>
      <c r="KUS744" s="31"/>
      <c r="KUT744" s="31"/>
      <c r="KUU744" s="31"/>
      <c r="KUV744" s="31"/>
      <c r="KUW744" s="31"/>
      <c r="KUX744" s="31"/>
      <c r="KUY744" s="31"/>
      <c r="KUZ744" s="31"/>
      <c r="KVA744" s="31"/>
      <c r="KVB744" s="31"/>
      <c r="KVC744" s="31"/>
      <c r="KVD744" s="31"/>
      <c r="KVE744" s="31"/>
      <c r="KVF744" s="31"/>
      <c r="KVG744" s="31"/>
      <c r="KVH744" s="31"/>
      <c r="KVI744" s="31"/>
      <c r="KVJ744" s="31"/>
      <c r="KVK744" s="31"/>
      <c r="KVL744" s="31"/>
      <c r="KVM744" s="31"/>
      <c r="KVN744" s="31"/>
      <c r="KVO744" s="31"/>
      <c r="KVP744" s="31"/>
      <c r="KVQ744" s="31"/>
      <c r="KVR744" s="31"/>
      <c r="KVS744" s="31"/>
      <c r="KVT744" s="31"/>
      <c r="KVU744" s="31"/>
      <c r="KVV744" s="31"/>
      <c r="KVW744" s="31"/>
      <c r="KVX744" s="31"/>
      <c r="KVY744" s="31"/>
      <c r="KVZ744" s="31"/>
      <c r="KWA744" s="31"/>
      <c r="KWB744" s="31"/>
      <c r="KWC744" s="31"/>
      <c r="KWD744" s="31"/>
      <c r="KWE744" s="31"/>
      <c r="KWF744" s="31"/>
      <c r="KWG744" s="31"/>
      <c r="KWH744" s="31"/>
      <c r="KWI744" s="31"/>
      <c r="KWJ744" s="31"/>
      <c r="KWK744" s="31"/>
      <c r="KWL744" s="31"/>
      <c r="KWM744" s="31"/>
      <c r="KWN744" s="31"/>
      <c r="KWO744" s="31"/>
      <c r="KWP744" s="31"/>
      <c r="KWQ744" s="31"/>
      <c r="KWR744" s="31"/>
      <c r="KWS744" s="31"/>
      <c r="KWT744" s="31"/>
      <c r="KWU744" s="31"/>
      <c r="KWV744" s="31"/>
      <c r="KWW744" s="31"/>
      <c r="KWX744" s="31"/>
      <c r="KWY744" s="31"/>
      <c r="KWZ744" s="31"/>
      <c r="KXA744" s="31"/>
      <c r="KXB744" s="31"/>
      <c r="KXC744" s="31"/>
      <c r="KXD744" s="31"/>
      <c r="KXE744" s="31"/>
      <c r="KXF744" s="31"/>
      <c r="KXG744" s="31"/>
      <c r="KXH744" s="31"/>
      <c r="KXI744" s="31"/>
      <c r="KXJ744" s="31"/>
      <c r="KXK744" s="31"/>
      <c r="KXL744" s="31"/>
      <c r="KXM744" s="31"/>
      <c r="KXN744" s="31"/>
      <c r="KXO744" s="31"/>
      <c r="KXP744" s="31"/>
      <c r="KXQ744" s="31"/>
      <c r="KXR744" s="31"/>
      <c r="KXS744" s="31"/>
      <c r="KXT744" s="31"/>
      <c r="KXU744" s="31"/>
      <c r="KXV744" s="31"/>
      <c r="KXW744" s="31"/>
      <c r="KXX744" s="31"/>
      <c r="KXY744" s="31"/>
      <c r="KXZ744" s="31"/>
      <c r="KYA744" s="31"/>
      <c r="KYB744" s="31"/>
      <c r="KYC744" s="31"/>
      <c r="KYD744" s="31"/>
      <c r="KYE744" s="31"/>
      <c r="KYF744" s="31"/>
      <c r="KYG744" s="31"/>
      <c r="KYH744" s="31"/>
      <c r="KYI744" s="31"/>
      <c r="KYJ744" s="31"/>
      <c r="KYK744" s="31"/>
      <c r="KYL744" s="31"/>
      <c r="KYM744" s="31"/>
      <c r="KYN744" s="31"/>
      <c r="KYO744" s="31"/>
      <c r="KYP744" s="31"/>
      <c r="KYQ744" s="31"/>
      <c r="KYR744" s="31"/>
      <c r="KYS744" s="31"/>
      <c r="KYT744" s="31"/>
      <c r="KYU744" s="31"/>
      <c r="KYV744" s="31"/>
      <c r="KYW744" s="31"/>
      <c r="KYX744" s="31"/>
      <c r="KYY744" s="31"/>
      <c r="KYZ744" s="31"/>
      <c r="KZA744" s="31"/>
      <c r="KZB744" s="31"/>
      <c r="KZC744" s="31"/>
      <c r="KZD744" s="31"/>
      <c r="KZE744" s="31"/>
      <c r="KZF744" s="31"/>
      <c r="KZG744" s="31"/>
      <c r="KZH744" s="31"/>
      <c r="KZI744" s="31"/>
      <c r="KZJ744" s="31"/>
      <c r="KZK744" s="31"/>
      <c r="KZL744" s="31"/>
      <c r="KZM744" s="31"/>
      <c r="KZN744" s="31"/>
      <c r="KZO744" s="31"/>
      <c r="KZP744" s="31"/>
      <c r="KZQ744" s="31"/>
      <c r="KZR744" s="31"/>
      <c r="KZS744" s="31"/>
      <c r="KZT744" s="31"/>
      <c r="KZU744" s="31"/>
      <c r="KZV744" s="31"/>
      <c r="KZW744" s="31"/>
      <c r="KZX744" s="31"/>
      <c r="KZY744" s="31"/>
      <c r="KZZ744" s="31"/>
      <c r="LAA744" s="31"/>
      <c r="LAB744" s="31"/>
      <c r="LAC744" s="31"/>
      <c r="LAD744" s="31"/>
      <c r="LAE744" s="31"/>
      <c r="LAF744" s="31"/>
      <c r="LAG744" s="31"/>
      <c r="LAH744" s="31"/>
      <c r="LAI744" s="31"/>
      <c r="LAJ744" s="31"/>
      <c r="LAK744" s="31"/>
      <c r="LAL744" s="31"/>
      <c r="LAM744" s="31"/>
      <c r="LAN744" s="31"/>
      <c r="LAO744" s="31"/>
      <c r="LAP744" s="31"/>
      <c r="LAQ744" s="31"/>
      <c r="LAR744" s="31"/>
      <c r="LAS744" s="31"/>
      <c r="LAT744" s="31"/>
      <c r="LAU744" s="31"/>
      <c r="LAV744" s="31"/>
      <c r="LAW744" s="31"/>
      <c r="LAX744" s="31"/>
      <c r="LAY744" s="31"/>
      <c r="LAZ744" s="31"/>
      <c r="LBA744" s="31"/>
      <c r="LBB744" s="31"/>
      <c r="LBC744" s="31"/>
      <c r="LBD744" s="31"/>
      <c r="LBE744" s="31"/>
      <c r="LBF744" s="31"/>
      <c r="LBG744" s="31"/>
      <c r="LBH744" s="31"/>
      <c r="LBI744" s="31"/>
      <c r="LBJ744" s="31"/>
      <c r="LBK744" s="31"/>
      <c r="LBL744" s="31"/>
      <c r="LBM744" s="31"/>
      <c r="LBN744" s="31"/>
      <c r="LBO744" s="31"/>
      <c r="LBP744" s="31"/>
      <c r="LBQ744" s="31"/>
      <c r="LBR744" s="31"/>
      <c r="LBS744" s="31"/>
      <c r="LBT744" s="31"/>
      <c r="LBU744" s="31"/>
      <c r="LBV744" s="31"/>
      <c r="LBW744" s="31"/>
      <c r="LBX744" s="31"/>
      <c r="LBY744" s="31"/>
      <c r="LBZ744" s="31"/>
      <c r="LCA744" s="31"/>
      <c r="LCB744" s="31"/>
      <c r="LCC744" s="31"/>
      <c r="LCD744" s="31"/>
      <c r="LCE744" s="31"/>
      <c r="LCF744" s="31"/>
      <c r="LCG744" s="31"/>
      <c r="LCH744" s="31"/>
      <c r="LCI744" s="31"/>
      <c r="LCJ744" s="31"/>
      <c r="LCK744" s="31"/>
      <c r="LCL744" s="31"/>
      <c r="LCM744" s="31"/>
      <c r="LCN744" s="31"/>
      <c r="LCO744" s="31"/>
      <c r="LCP744" s="31"/>
      <c r="LCQ744" s="31"/>
      <c r="LCR744" s="31"/>
      <c r="LCS744" s="31"/>
      <c r="LCT744" s="31"/>
      <c r="LCU744" s="31"/>
      <c r="LCV744" s="31"/>
      <c r="LCW744" s="31"/>
      <c r="LCX744" s="31"/>
      <c r="LCY744" s="31"/>
      <c r="LCZ744" s="31"/>
      <c r="LDA744" s="31"/>
      <c r="LDB744" s="31"/>
      <c r="LDC744" s="31"/>
      <c r="LDD744" s="31"/>
      <c r="LDE744" s="31"/>
      <c r="LDF744" s="31"/>
      <c r="LDG744" s="31"/>
      <c r="LDH744" s="31"/>
      <c r="LDI744" s="31"/>
      <c r="LDJ744" s="31"/>
      <c r="LDK744" s="31"/>
      <c r="LDL744" s="31"/>
      <c r="LDM744" s="31"/>
      <c r="LDN744" s="31"/>
      <c r="LDO744" s="31"/>
      <c r="LDP744" s="31"/>
      <c r="LDQ744" s="31"/>
      <c r="LDR744" s="31"/>
      <c r="LDS744" s="31"/>
      <c r="LDT744" s="31"/>
      <c r="LDU744" s="31"/>
      <c r="LDV744" s="31"/>
      <c r="LDW744" s="31"/>
      <c r="LDX744" s="31"/>
      <c r="LDY744" s="31"/>
      <c r="LDZ744" s="31"/>
      <c r="LEA744" s="31"/>
      <c r="LEB744" s="31"/>
      <c r="LEC744" s="31"/>
      <c r="LED744" s="31"/>
      <c r="LEE744" s="31"/>
      <c r="LEF744" s="31"/>
      <c r="LEG744" s="31"/>
      <c r="LEH744" s="31"/>
      <c r="LEI744" s="31"/>
      <c r="LEJ744" s="31"/>
      <c r="LEK744" s="31"/>
      <c r="LEL744" s="31"/>
      <c r="LEM744" s="31"/>
      <c r="LEN744" s="31"/>
      <c r="LEO744" s="31"/>
      <c r="LEP744" s="31"/>
      <c r="LEQ744" s="31"/>
      <c r="LER744" s="31"/>
      <c r="LES744" s="31"/>
      <c r="LET744" s="31"/>
      <c r="LEU744" s="31"/>
      <c r="LEV744" s="31"/>
      <c r="LEW744" s="31"/>
      <c r="LEX744" s="31"/>
      <c r="LEY744" s="31"/>
      <c r="LEZ744" s="31"/>
      <c r="LFA744" s="31"/>
      <c r="LFB744" s="31"/>
      <c r="LFC744" s="31"/>
      <c r="LFD744" s="31"/>
      <c r="LFE744" s="31"/>
      <c r="LFF744" s="31"/>
      <c r="LFG744" s="31"/>
      <c r="LFH744" s="31"/>
      <c r="LFI744" s="31"/>
      <c r="LFJ744" s="31"/>
      <c r="LFK744" s="31"/>
      <c r="LFL744" s="31"/>
      <c r="LFM744" s="31"/>
      <c r="LFN744" s="31"/>
      <c r="LFO744" s="31"/>
      <c r="LFP744" s="31"/>
      <c r="LFQ744" s="31"/>
      <c r="LFR744" s="31"/>
      <c r="LFS744" s="31"/>
      <c r="LFT744" s="31"/>
      <c r="LFU744" s="31"/>
      <c r="LFV744" s="31"/>
      <c r="LFW744" s="31"/>
      <c r="LFX744" s="31"/>
      <c r="LFY744" s="31"/>
      <c r="LFZ744" s="31"/>
      <c r="LGA744" s="31"/>
      <c r="LGB744" s="31"/>
      <c r="LGC744" s="31"/>
      <c r="LGD744" s="31"/>
      <c r="LGE744" s="31"/>
      <c r="LGF744" s="31"/>
      <c r="LGG744" s="31"/>
      <c r="LGH744" s="31"/>
      <c r="LGI744" s="31"/>
      <c r="LGJ744" s="31"/>
      <c r="LGK744" s="31"/>
      <c r="LGL744" s="31"/>
      <c r="LGM744" s="31"/>
      <c r="LGN744" s="31"/>
      <c r="LGO744" s="31"/>
      <c r="LGP744" s="31"/>
      <c r="LGQ744" s="31"/>
      <c r="LGR744" s="31"/>
      <c r="LGS744" s="31"/>
      <c r="LGT744" s="31"/>
      <c r="LGU744" s="31"/>
      <c r="LGV744" s="31"/>
      <c r="LGW744" s="31"/>
      <c r="LGX744" s="31"/>
      <c r="LGY744" s="31"/>
      <c r="LGZ744" s="31"/>
      <c r="LHA744" s="31"/>
      <c r="LHB744" s="31"/>
      <c r="LHC744" s="31"/>
      <c r="LHD744" s="31"/>
      <c r="LHE744" s="31"/>
      <c r="LHF744" s="31"/>
      <c r="LHG744" s="31"/>
      <c r="LHH744" s="31"/>
      <c r="LHI744" s="31"/>
      <c r="LHJ744" s="31"/>
      <c r="LHK744" s="31"/>
      <c r="LHL744" s="31"/>
      <c r="LHM744" s="31"/>
      <c r="LHN744" s="31"/>
      <c r="LHO744" s="31"/>
      <c r="LHP744" s="31"/>
      <c r="LHQ744" s="31"/>
      <c r="LHR744" s="31"/>
      <c r="LHS744" s="31"/>
      <c r="LHT744" s="31"/>
      <c r="LHU744" s="31"/>
      <c r="LHV744" s="31"/>
      <c r="LHW744" s="31"/>
      <c r="LHX744" s="31"/>
      <c r="LHY744" s="31"/>
      <c r="LHZ744" s="31"/>
      <c r="LIA744" s="31"/>
      <c r="LIB744" s="31"/>
      <c r="LIC744" s="31"/>
      <c r="LID744" s="31"/>
      <c r="LIE744" s="31"/>
      <c r="LIF744" s="31"/>
      <c r="LIG744" s="31"/>
      <c r="LIH744" s="31"/>
      <c r="LII744" s="31"/>
      <c r="LIJ744" s="31"/>
      <c r="LIK744" s="31"/>
      <c r="LIL744" s="31"/>
      <c r="LIM744" s="31"/>
      <c r="LIN744" s="31"/>
      <c r="LIO744" s="31"/>
      <c r="LIP744" s="31"/>
      <c r="LIQ744" s="31"/>
      <c r="LIR744" s="31"/>
      <c r="LIS744" s="31"/>
      <c r="LIT744" s="31"/>
      <c r="LIU744" s="31"/>
      <c r="LIV744" s="31"/>
      <c r="LIW744" s="31"/>
      <c r="LIX744" s="31"/>
      <c r="LIY744" s="31"/>
      <c r="LIZ744" s="31"/>
      <c r="LJA744" s="31"/>
      <c r="LJB744" s="31"/>
      <c r="LJC744" s="31"/>
      <c r="LJD744" s="31"/>
      <c r="LJE744" s="31"/>
      <c r="LJF744" s="31"/>
      <c r="LJG744" s="31"/>
      <c r="LJH744" s="31"/>
      <c r="LJI744" s="31"/>
      <c r="LJJ744" s="31"/>
      <c r="LJK744" s="31"/>
      <c r="LJL744" s="31"/>
      <c r="LJM744" s="31"/>
      <c r="LJN744" s="31"/>
      <c r="LJO744" s="31"/>
      <c r="LJP744" s="31"/>
      <c r="LJQ744" s="31"/>
      <c r="LJR744" s="31"/>
      <c r="LJS744" s="31"/>
      <c r="LJT744" s="31"/>
      <c r="LJU744" s="31"/>
      <c r="LJV744" s="31"/>
      <c r="LJW744" s="31"/>
      <c r="LJX744" s="31"/>
      <c r="LJY744" s="31"/>
      <c r="LJZ744" s="31"/>
      <c r="LKA744" s="31"/>
      <c r="LKB744" s="31"/>
      <c r="LKC744" s="31"/>
      <c r="LKD744" s="31"/>
      <c r="LKE744" s="31"/>
      <c r="LKF744" s="31"/>
      <c r="LKG744" s="31"/>
      <c r="LKH744" s="31"/>
      <c r="LKI744" s="31"/>
      <c r="LKJ744" s="31"/>
      <c r="LKK744" s="31"/>
      <c r="LKL744" s="31"/>
      <c r="LKM744" s="31"/>
      <c r="LKN744" s="31"/>
      <c r="LKO744" s="31"/>
      <c r="LKP744" s="31"/>
      <c r="LKQ744" s="31"/>
      <c r="LKR744" s="31"/>
      <c r="LKS744" s="31"/>
      <c r="LKT744" s="31"/>
      <c r="LKU744" s="31"/>
      <c r="LKV744" s="31"/>
      <c r="LKW744" s="31"/>
      <c r="LKX744" s="31"/>
      <c r="LKY744" s="31"/>
      <c r="LKZ744" s="31"/>
      <c r="LLA744" s="31"/>
      <c r="LLB744" s="31"/>
      <c r="LLC744" s="31"/>
      <c r="LLD744" s="31"/>
      <c r="LLE744" s="31"/>
      <c r="LLF744" s="31"/>
      <c r="LLG744" s="31"/>
      <c r="LLH744" s="31"/>
      <c r="LLI744" s="31"/>
      <c r="LLJ744" s="31"/>
      <c r="LLK744" s="31"/>
      <c r="LLL744" s="31"/>
      <c r="LLM744" s="31"/>
      <c r="LLN744" s="31"/>
      <c r="LLO744" s="31"/>
      <c r="LLP744" s="31"/>
      <c r="LLQ744" s="31"/>
      <c r="LLR744" s="31"/>
      <c r="LLS744" s="31"/>
      <c r="LLT744" s="31"/>
      <c r="LLU744" s="31"/>
      <c r="LLV744" s="31"/>
      <c r="LLW744" s="31"/>
      <c r="LLX744" s="31"/>
      <c r="LLY744" s="31"/>
      <c r="LLZ744" s="31"/>
      <c r="LMA744" s="31"/>
      <c r="LMB744" s="31"/>
      <c r="LMC744" s="31"/>
      <c r="LMD744" s="31"/>
      <c r="LME744" s="31"/>
      <c r="LMF744" s="31"/>
      <c r="LMG744" s="31"/>
      <c r="LMH744" s="31"/>
      <c r="LMI744" s="31"/>
      <c r="LMJ744" s="31"/>
      <c r="LMK744" s="31"/>
      <c r="LML744" s="31"/>
      <c r="LMM744" s="31"/>
      <c r="LMN744" s="31"/>
      <c r="LMO744" s="31"/>
      <c r="LMP744" s="31"/>
      <c r="LMQ744" s="31"/>
      <c r="LMR744" s="31"/>
      <c r="LMS744" s="31"/>
      <c r="LMT744" s="31"/>
      <c r="LMU744" s="31"/>
      <c r="LMV744" s="31"/>
      <c r="LMW744" s="31"/>
      <c r="LMX744" s="31"/>
      <c r="LMY744" s="31"/>
      <c r="LMZ744" s="31"/>
      <c r="LNA744" s="31"/>
      <c r="LNB744" s="31"/>
      <c r="LNC744" s="31"/>
      <c r="LND744" s="31"/>
      <c r="LNE744" s="31"/>
      <c r="LNF744" s="31"/>
      <c r="LNG744" s="31"/>
      <c r="LNH744" s="31"/>
      <c r="LNI744" s="31"/>
      <c r="LNJ744" s="31"/>
      <c r="LNK744" s="31"/>
      <c r="LNL744" s="31"/>
      <c r="LNM744" s="31"/>
      <c r="LNN744" s="31"/>
      <c r="LNO744" s="31"/>
      <c r="LNP744" s="31"/>
      <c r="LNQ744" s="31"/>
      <c r="LNR744" s="31"/>
      <c r="LNS744" s="31"/>
      <c r="LNT744" s="31"/>
      <c r="LNU744" s="31"/>
      <c r="LNV744" s="31"/>
      <c r="LNW744" s="31"/>
      <c r="LNX744" s="31"/>
      <c r="LNY744" s="31"/>
      <c r="LNZ744" s="31"/>
      <c r="LOA744" s="31"/>
      <c r="LOB744" s="31"/>
      <c r="LOC744" s="31"/>
      <c r="LOD744" s="31"/>
      <c r="LOE744" s="31"/>
      <c r="LOF744" s="31"/>
      <c r="LOG744" s="31"/>
      <c r="LOH744" s="31"/>
      <c r="LOI744" s="31"/>
      <c r="LOJ744" s="31"/>
      <c r="LOK744" s="31"/>
      <c r="LOL744" s="31"/>
      <c r="LOM744" s="31"/>
      <c r="LON744" s="31"/>
      <c r="LOO744" s="31"/>
      <c r="LOP744" s="31"/>
      <c r="LOQ744" s="31"/>
      <c r="LOR744" s="31"/>
      <c r="LOS744" s="31"/>
      <c r="LOT744" s="31"/>
      <c r="LOU744" s="31"/>
      <c r="LOV744" s="31"/>
      <c r="LOW744" s="31"/>
      <c r="LOX744" s="31"/>
      <c r="LOY744" s="31"/>
      <c r="LOZ744" s="31"/>
      <c r="LPA744" s="31"/>
      <c r="LPB744" s="31"/>
      <c r="LPC744" s="31"/>
      <c r="LPD744" s="31"/>
      <c r="LPE744" s="31"/>
      <c r="LPF744" s="31"/>
      <c r="LPG744" s="31"/>
      <c r="LPH744" s="31"/>
      <c r="LPI744" s="31"/>
      <c r="LPJ744" s="31"/>
      <c r="LPK744" s="31"/>
      <c r="LPL744" s="31"/>
      <c r="LPM744" s="31"/>
      <c r="LPN744" s="31"/>
      <c r="LPO744" s="31"/>
      <c r="LPP744" s="31"/>
      <c r="LPQ744" s="31"/>
      <c r="LPR744" s="31"/>
      <c r="LPS744" s="31"/>
      <c r="LPT744" s="31"/>
      <c r="LPU744" s="31"/>
      <c r="LPV744" s="31"/>
      <c r="LPW744" s="31"/>
      <c r="LPX744" s="31"/>
      <c r="LPY744" s="31"/>
      <c r="LPZ744" s="31"/>
      <c r="LQA744" s="31"/>
      <c r="LQB744" s="31"/>
      <c r="LQC744" s="31"/>
      <c r="LQD744" s="31"/>
      <c r="LQE744" s="31"/>
      <c r="LQF744" s="31"/>
      <c r="LQG744" s="31"/>
      <c r="LQH744" s="31"/>
      <c r="LQI744" s="31"/>
      <c r="LQJ744" s="31"/>
      <c r="LQK744" s="31"/>
      <c r="LQL744" s="31"/>
      <c r="LQM744" s="31"/>
      <c r="LQN744" s="31"/>
      <c r="LQO744" s="31"/>
      <c r="LQP744" s="31"/>
      <c r="LQQ744" s="31"/>
      <c r="LQR744" s="31"/>
      <c r="LQS744" s="31"/>
      <c r="LQT744" s="31"/>
      <c r="LQU744" s="31"/>
      <c r="LQV744" s="31"/>
      <c r="LQW744" s="31"/>
      <c r="LQX744" s="31"/>
      <c r="LQY744" s="31"/>
      <c r="LQZ744" s="31"/>
      <c r="LRA744" s="31"/>
      <c r="LRB744" s="31"/>
      <c r="LRC744" s="31"/>
      <c r="LRD744" s="31"/>
      <c r="LRE744" s="31"/>
      <c r="LRF744" s="31"/>
      <c r="LRG744" s="31"/>
      <c r="LRH744" s="31"/>
      <c r="LRI744" s="31"/>
      <c r="LRJ744" s="31"/>
      <c r="LRK744" s="31"/>
      <c r="LRL744" s="31"/>
      <c r="LRM744" s="31"/>
      <c r="LRN744" s="31"/>
      <c r="LRO744" s="31"/>
      <c r="LRP744" s="31"/>
      <c r="LRQ744" s="31"/>
      <c r="LRR744" s="31"/>
      <c r="LRS744" s="31"/>
      <c r="LRT744" s="31"/>
      <c r="LRU744" s="31"/>
      <c r="LRV744" s="31"/>
      <c r="LRW744" s="31"/>
      <c r="LRX744" s="31"/>
      <c r="LRY744" s="31"/>
      <c r="LRZ744" s="31"/>
      <c r="LSA744" s="31"/>
      <c r="LSB744" s="31"/>
      <c r="LSC744" s="31"/>
      <c r="LSD744" s="31"/>
      <c r="LSE744" s="31"/>
      <c r="LSF744" s="31"/>
      <c r="LSG744" s="31"/>
      <c r="LSH744" s="31"/>
      <c r="LSI744" s="31"/>
      <c r="LSJ744" s="31"/>
      <c r="LSK744" s="31"/>
      <c r="LSL744" s="31"/>
      <c r="LSM744" s="31"/>
      <c r="LSN744" s="31"/>
      <c r="LSO744" s="31"/>
      <c r="LSP744" s="31"/>
      <c r="LSQ744" s="31"/>
      <c r="LSR744" s="31"/>
      <c r="LSS744" s="31"/>
      <c r="LST744" s="31"/>
      <c r="LSU744" s="31"/>
      <c r="LSV744" s="31"/>
      <c r="LSW744" s="31"/>
      <c r="LSX744" s="31"/>
      <c r="LSY744" s="31"/>
      <c r="LSZ744" s="31"/>
      <c r="LTA744" s="31"/>
      <c r="LTB744" s="31"/>
      <c r="LTC744" s="31"/>
      <c r="LTD744" s="31"/>
      <c r="LTE744" s="31"/>
      <c r="LTF744" s="31"/>
      <c r="LTG744" s="31"/>
      <c r="LTH744" s="31"/>
      <c r="LTI744" s="31"/>
      <c r="LTJ744" s="31"/>
      <c r="LTK744" s="31"/>
      <c r="LTL744" s="31"/>
      <c r="LTM744" s="31"/>
      <c r="LTN744" s="31"/>
      <c r="LTO744" s="31"/>
      <c r="LTP744" s="31"/>
      <c r="LTQ744" s="31"/>
      <c r="LTR744" s="31"/>
      <c r="LTS744" s="31"/>
      <c r="LTT744" s="31"/>
      <c r="LTU744" s="31"/>
      <c r="LTV744" s="31"/>
      <c r="LTW744" s="31"/>
      <c r="LTX744" s="31"/>
      <c r="LTY744" s="31"/>
      <c r="LTZ744" s="31"/>
      <c r="LUA744" s="31"/>
      <c r="LUB744" s="31"/>
      <c r="LUC744" s="31"/>
      <c r="LUD744" s="31"/>
      <c r="LUE744" s="31"/>
      <c r="LUF744" s="31"/>
      <c r="LUG744" s="31"/>
      <c r="LUH744" s="31"/>
      <c r="LUI744" s="31"/>
      <c r="LUJ744" s="31"/>
      <c r="LUK744" s="31"/>
      <c r="LUL744" s="31"/>
      <c r="LUM744" s="31"/>
      <c r="LUN744" s="31"/>
      <c r="LUO744" s="31"/>
      <c r="LUP744" s="31"/>
      <c r="LUQ744" s="31"/>
      <c r="LUR744" s="31"/>
      <c r="LUS744" s="31"/>
      <c r="LUT744" s="31"/>
      <c r="LUU744" s="31"/>
      <c r="LUV744" s="31"/>
      <c r="LUW744" s="31"/>
      <c r="LUX744" s="31"/>
      <c r="LUY744" s="31"/>
      <c r="LUZ744" s="31"/>
      <c r="LVA744" s="31"/>
      <c r="LVB744" s="31"/>
      <c r="LVC744" s="31"/>
      <c r="LVD744" s="31"/>
      <c r="LVE744" s="31"/>
      <c r="LVF744" s="31"/>
      <c r="LVG744" s="31"/>
      <c r="LVH744" s="31"/>
      <c r="LVI744" s="31"/>
      <c r="LVJ744" s="31"/>
      <c r="LVK744" s="31"/>
      <c r="LVL744" s="31"/>
      <c r="LVM744" s="31"/>
      <c r="LVN744" s="31"/>
      <c r="LVO744" s="31"/>
      <c r="LVP744" s="31"/>
      <c r="LVQ744" s="31"/>
      <c r="LVR744" s="31"/>
      <c r="LVS744" s="31"/>
      <c r="LVT744" s="31"/>
      <c r="LVU744" s="31"/>
      <c r="LVV744" s="31"/>
      <c r="LVW744" s="31"/>
      <c r="LVX744" s="31"/>
      <c r="LVY744" s="31"/>
      <c r="LVZ744" s="31"/>
      <c r="LWA744" s="31"/>
      <c r="LWB744" s="31"/>
      <c r="LWC744" s="31"/>
      <c r="LWD744" s="31"/>
      <c r="LWE744" s="31"/>
      <c r="LWF744" s="31"/>
      <c r="LWG744" s="31"/>
      <c r="LWH744" s="31"/>
      <c r="LWI744" s="31"/>
      <c r="LWJ744" s="31"/>
      <c r="LWK744" s="31"/>
      <c r="LWL744" s="31"/>
      <c r="LWM744" s="31"/>
      <c r="LWN744" s="31"/>
      <c r="LWO744" s="31"/>
      <c r="LWP744" s="31"/>
      <c r="LWQ744" s="31"/>
      <c r="LWR744" s="31"/>
      <c r="LWS744" s="31"/>
      <c r="LWT744" s="31"/>
      <c r="LWU744" s="31"/>
      <c r="LWV744" s="31"/>
      <c r="LWW744" s="31"/>
      <c r="LWX744" s="31"/>
      <c r="LWY744" s="31"/>
      <c r="LWZ744" s="31"/>
      <c r="LXA744" s="31"/>
      <c r="LXB744" s="31"/>
      <c r="LXC744" s="31"/>
      <c r="LXD744" s="31"/>
      <c r="LXE744" s="31"/>
      <c r="LXF744" s="31"/>
      <c r="LXG744" s="31"/>
      <c r="LXH744" s="31"/>
      <c r="LXI744" s="31"/>
      <c r="LXJ744" s="31"/>
      <c r="LXK744" s="31"/>
      <c r="LXL744" s="31"/>
      <c r="LXM744" s="31"/>
      <c r="LXN744" s="31"/>
      <c r="LXO744" s="31"/>
      <c r="LXP744" s="31"/>
      <c r="LXQ744" s="31"/>
      <c r="LXR744" s="31"/>
      <c r="LXS744" s="31"/>
      <c r="LXT744" s="31"/>
      <c r="LXU744" s="31"/>
      <c r="LXV744" s="31"/>
      <c r="LXW744" s="31"/>
      <c r="LXX744" s="31"/>
      <c r="LXY744" s="31"/>
      <c r="LXZ744" s="31"/>
      <c r="LYA744" s="31"/>
      <c r="LYB744" s="31"/>
      <c r="LYC744" s="31"/>
      <c r="LYD744" s="31"/>
      <c r="LYE744" s="31"/>
      <c r="LYF744" s="31"/>
      <c r="LYG744" s="31"/>
      <c r="LYH744" s="31"/>
      <c r="LYI744" s="31"/>
      <c r="LYJ744" s="31"/>
      <c r="LYK744" s="31"/>
      <c r="LYL744" s="31"/>
      <c r="LYM744" s="31"/>
      <c r="LYN744" s="31"/>
      <c r="LYO744" s="31"/>
      <c r="LYP744" s="31"/>
      <c r="LYQ744" s="31"/>
      <c r="LYR744" s="31"/>
      <c r="LYS744" s="31"/>
      <c r="LYT744" s="31"/>
      <c r="LYU744" s="31"/>
      <c r="LYV744" s="31"/>
      <c r="LYW744" s="31"/>
      <c r="LYX744" s="31"/>
      <c r="LYY744" s="31"/>
      <c r="LYZ744" s="31"/>
      <c r="LZA744" s="31"/>
      <c r="LZB744" s="31"/>
      <c r="LZC744" s="31"/>
      <c r="LZD744" s="31"/>
      <c r="LZE744" s="31"/>
      <c r="LZF744" s="31"/>
      <c r="LZG744" s="31"/>
      <c r="LZH744" s="31"/>
      <c r="LZI744" s="31"/>
      <c r="LZJ744" s="31"/>
      <c r="LZK744" s="31"/>
      <c r="LZL744" s="31"/>
      <c r="LZM744" s="31"/>
      <c r="LZN744" s="31"/>
      <c r="LZO744" s="31"/>
      <c r="LZP744" s="31"/>
      <c r="LZQ744" s="31"/>
      <c r="LZR744" s="31"/>
      <c r="LZS744" s="31"/>
      <c r="LZT744" s="31"/>
      <c r="LZU744" s="31"/>
      <c r="LZV744" s="31"/>
      <c r="LZW744" s="31"/>
      <c r="LZX744" s="31"/>
      <c r="LZY744" s="31"/>
      <c r="LZZ744" s="31"/>
      <c r="MAA744" s="31"/>
      <c r="MAB744" s="31"/>
      <c r="MAC744" s="31"/>
      <c r="MAD744" s="31"/>
      <c r="MAE744" s="31"/>
      <c r="MAF744" s="31"/>
      <c r="MAG744" s="31"/>
      <c r="MAH744" s="31"/>
      <c r="MAI744" s="31"/>
      <c r="MAJ744" s="31"/>
      <c r="MAK744" s="31"/>
      <c r="MAL744" s="31"/>
      <c r="MAM744" s="31"/>
      <c r="MAN744" s="31"/>
      <c r="MAO744" s="31"/>
      <c r="MAP744" s="31"/>
      <c r="MAQ744" s="31"/>
      <c r="MAR744" s="31"/>
      <c r="MAS744" s="31"/>
      <c r="MAT744" s="31"/>
      <c r="MAU744" s="31"/>
      <c r="MAV744" s="31"/>
      <c r="MAW744" s="31"/>
      <c r="MAX744" s="31"/>
      <c r="MAY744" s="31"/>
      <c r="MAZ744" s="31"/>
      <c r="MBA744" s="31"/>
      <c r="MBB744" s="31"/>
      <c r="MBC744" s="31"/>
      <c r="MBD744" s="31"/>
      <c r="MBE744" s="31"/>
      <c r="MBF744" s="31"/>
      <c r="MBG744" s="31"/>
      <c r="MBH744" s="31"/>
      <c r="MBI744" s="31"/>
      <c r="MBJ744" s="31"/>
      <c r="MBK744" s="31"/>
      <c r="MBL744" s="31"/>
      <c r="MBM744" s="31"/>
      <c r="MBN744" s="31"/>
      <c r="MBO744" s="31"/>
      <c r="MBP744" s="31"/>
      <c r="MBQ744" s="31"/>
      <c r="MBR744" s="31"/>
      <c r="MBS744" s="31"/>
      <c r="MBT744" s="31"/>
      <c r="MBU744" s="31"/>
      <c r="MBV744" s="31"/>
      <c r="MBW744" s="31"/>
      <c r="MBX744" s="31"/>
      <c r="MBY744" s="31"/>
      <c r="MBZ744" s="31"/>
      <c r="MCA744" s="31"/>
      <c r="MCB744" s="31"/>
      <c r="MCC744" s="31"/>
      <c r="MCD744" s="31"/>
      <c r="MCE744" s="31"/>
      <c r="MCF744" s="31"/>
      <c r="MCG744" s="31"/>
      <c r="MCH744" s="31"/>
      <c r="MCI744" s="31"/>
      <c r="MCJ744" s="31"/>
      <c r="MCK744" s="31"/>
      <c r="MCL744" s="31"/>
      <c r="MCM744" s="31"/>
      <c r="MCN744" s="31"/>
      <c r="MCO744" s="31"/>
      <c r="MCP744" s="31"/>
      <c r="MCQ744" s="31"/>
      <c r="MCR744" s="31"/>
      <c r="MCS744" s="31"/>
      <c r="MCT744" s="31"/>
      <c r="MCU744" s="31"/>
      <c r="MCV744" s="31"/>
      <c r="MCW744" s="31"/>
      <c r="MCX744" s="31"/>
      <c r="MCY744" s="31"/>
      <c r="MCZ744" s="31"/>
      <c r="MDA744" s="31"/>
      <c r="MDB744" s="31"/>
      <c r="MDC744" s="31"/>
      <c r="MDD744" s="31"/>
      <c r="MDE744" s="31"/>
      <c r="MDF744" s="31"/>
      <c r="MDG744" s="31"/>
      <c r="MDH744" s="31"/>
      <c r="MDI744" s="31"/>
      <c r="MDJ744" s="31"/>
      <c r="MDK744" s="31"/>
      <c r="MDL744" s="31"/>
      <c r="MDM744" s="31"/>
      <c r="MDN744" s="31"/>
      <c r="MDO744" s="31"/>
      <c r="MDP744" s="31"/>
      <c r="MDQ744" s="31"/>
      <c r="MDR744" s="31"/>
      <c r="MDS744" s="31"/>
      <c r="MDT744" s="31"/>
      <c r="MDU744" s="31"/>
      <c r="MDV744" s="31"/>
      <c r="MDW744" s="31"/>
      <c r="MDX744" s="31"/>
      <c r="MDY744" s="31"/>
      <c r="MDZ744" s="31"/>
      <c r="MEA744" s="31"/>
      <c r="MEB744" s="31"/>
      <c r="MEC744" s="31"/>
      <c r="MED744" s="31"/>
      <c r="MEE744" s="31"/>
      <c r="MEF744" s="31"/>
      <c r="MEG744" s="31"/>
      <c r="MEH744" s="31"/>
      <c r="MEI744" s="31"/>
      <c r="MEJ744" s="31"/>
      <c r="MEK744" s="31"/>
      <c r="MEL744" s="31"/>
      <c r="MEM744" s="31"/>
      <c r="MEN744" s="31"/>
      <c r="MEO744" s="31"/>
      <c r="MEP744" s="31"/>
      <c r="MEQ744" s="31"/>
      <c r="MER744" s="31"/>
      <c r="MES744" s="31"/>
      <c r="MET744" s="31"/>
      <c r="MEU744" s="31"/>
      <c r="MEV744" s="31"/>
      <c r="MEW744" s="31"/>
      <c r="MEX744" s="31"/>
      <c r="MEY744" s="31"/>
      <c r="MEZ744" s="31"/>
      <c r="MFA744" s="31"/>
      <c r="MFB744" s="31"/>
      <c r="MFC744" s="31"/>
      <c r="MFD744" s="31"/>
      <c r="MFE744" s="31"/>
      <c r="MFF744" s="31"/>
      <c r="MFG744" s="31"/>
      <c r="MFH744" s="31"/>
      <c r="MFI744" s="31"/>
      <c r="MFJ744" s="31"/>
      <c r="MFK744" s="31"/>
      <c r="MFL744" s="31"/>
      <c r="MFM744" s="31"/>
      <c r="MFN744" s="31"/>
      <c r="MFO744" s="31"/>
      <c r="MFP744" s="31"/>
      <c r="MFQ744" s="31"/>
      <c r="MFR744" s="31"/>
      <c r="MFS744" s="31"/>
      <c r="MFT744" s="31"/>
      <c r="MFU744" s="31"/>
      <c r="MFV744" s="31"/>
      <c r="MFW744" s="31"/>
      <c r="MFX744" s="31"/>
      <c r="MFY744" s="31"/>
      <c r="MFZ744" s="31"/>
      <c r="MGA744" s="31"/>
      <c r="MGB744" s="31"/>
      <c r="MGC744" s="31"/>
      <c r="MGD744" s="31"/>
      <c r="MGE744" s="31"/>
      <c r="MGF744" s="31"/>
      <c r="MGG744" s="31"/>
      <c r="MGH744" s="31"/>
      <c r="MGI744" s="31"/>
      <c r="MGJ744" s="31"/>
      <c r="MGK744" s="31"/>
      <c r="MGL744" s="31"/>
      <c r="MGM744" s="31"/>
      <c r="MGN744" s="31"/>
      <c r="MGO744" s="31"/>
      <c r="MGP744" s="31"/>
      <c r="MGQ744" s="31"/>
      <c r="MGR744" s="31"/>
      <c r="MGS744" s="31"/>
      <c r="MGT744" s="31"/>
      <c r="MGU744" s="31"/>
      <c r="MGV744" s="31"/>
      <c r="MGW744" s="31"/>
      <c r="MGX744" s="31"/>
      <c r="MGY744" s="31"/>
      <c r="MGZ744" s="31"/>
      <c r="MHA744" s="31"/>
      <c r="MHB744" s="31"/>
      <c r="MHC744" s="31"/>
      <c r="MHD744" s="31"/>
      <c r="MHE744" s="31"/>
      <c r="MHF744" s="31"/>
      <c r="MHG744" s="31"/>
      <c r="MHH744" s="31"/>
      <c r="MHI744" s="31"/>
      <c r="MHJ744" s="31"/>
      <c r="MHK744" s="31"/>
      <c r="MHL744" s="31"/>
      <c r="MHM744" s="31"/>
      <c r="MHN744" s="31"/>
      <c r="MHO744" s="31"/>
      <c r="MHP744" s="31"/>
      <c r="MHQ744" s="31"/>
      <c r="MHR744" s="31"/>
      <c r="MHS744" s="31"/>
      <c r="MHT744" s="31"/>
      <c r="MHU744" s="31"/>
      <c r="MHV744" s="31"/>
      <c r="MHW744" s="31"/>
      <c r="MHX744" s="31"/>
      <c r="MHY744" s="31"/>
      <c r="MHZ744" s="31"/>
      <c r="MIA744" s="31"/>
      <c r="MIB744" s="31"/>
      <c r="MIC744" s="31"/>
      <c r="MID744" s="31"/>
      <c r="MIE744" s="31"/>
      <c r="MIF744" s="31"/>
      <c r="MIG744" s="31"/>
      <c r="MIH744" s="31"/>
      <c r="MII744" s="31"/>
      <c r="MIJ744" s="31"/>
      <c r="MIK744" s="31"/>
      <c r="MIL744" s="31"/>
      <c r="MIM744" s="31"/>
      <c r="MIN744" s="31"/>
      <c r="MIO744" s="31"/>
      <c r="MIP744" s="31"/>
      <c r="MIQ744" s="31"/>
      <c r="MIR744" s="31"/>
      <c r="MIS744" s="31"/>
      <c r="MIT744" s="31"/>
      <c r="MIU744" s="31"/>
      <c r="MIV744" s="31"/>
      <c r="MIW744" s="31"/>
      <c r="MIX744" s="31"/>
      <c r="MIY744" s="31"/>
      <c r="MIZ744" s="31"/>
      <c r="MJA744" s="31"/>
      <c r="MJB744" s="31"/>
      <c r="MJC744" s="31"/>
      <c r="MJD744" s="31"/>
      <c r="MJE744" s="31"/>
      <c r="MJF744" s="31"/>
      <c r="MJG744" s="31"/>
      <c r="MJH744" s="31"/>
      <c r="MJI744" s="31"/>
      <c r="MJJ744" s="31"/>
      <c r="MJK744" s="31"/>
      <c r="MJL744" s="31"/>
      <c r="MJM744" s="31"/>
      <c r="MJN744" s="31"/>
      <c r="MJO744" s="31"/>
      <c r="MJP744" s="31"/>
      <c r="MJQ744" s="31"/>
      <c r="MJR744" s="31"/>
      <c r="MJS744" s="31"/>
      <c r="MJT744" s="31"/>
      <c r="MJU744" s="31"/>
      <c r="MJV744" s="31"/>
      <c r="MJW744" s="31"/>
      <c r="MJX744" s="31"/>
      <c r="MJY744" s="31"/>
      <c r="MJZ744" s="31"/>
      <c r="MKA744" s="31"/>
      <c r="MKB744" s="31"/>
      <c r="MKC744" s="31"/>
      <c r="MKD744" s="31"/>
      <c r="MKE744" s="31"/>
      <c r="MKF744" s="31"/>
      <c r="MKG744" s="31"/>
      <c r="MKH744" s="31"/>
      <c r="MKI744" s="31"/>
      <c r="MKJ744" s="31"/>
      <c r="MKK744" s="31"/>
      <c r="MKL744" s="31"/>
      <c r="MKM744" s="31"/>
      <c r="MKN744" s="31"/>
      <c r="MKO744" s="31"/>
      <c r="MKP744" s="31"/>
      <c r="MKQ744" s="31"/>
      <c r="MKR744" s="31"/>
      <c r="MKS744" s="31"/>
      <c r="MKT744" s="31"/>
      <c r="MKU744" s="31"/>
      <c r="MKV744" s="31"/>
      <c r="MKW744" s="31"/>
      <c r="MKX744" s="31"/>
      <c r="MKY744" s="31"/>
      <c r="MKZ744" s="31"/>
      <c r="MLA744" s="31"/>
      <c r="MLB744" s="31"/>
      <c r="MLC744" s="31"/>
      <c r="MLD744" s="31"/>
      <c r="MLE744" s="31"/>
      <c r="MLF744" s="31"/>
      <c r="MLG744" s="31"/>
      <c r="MLH744" s="31"/>
      <c r="MLI744" s="31"/>
      <c r="MLJ744" s="31"/>
      <c r="MLK744" s="31"/>
      <c r="MLL744" s="31"/>
      <c r="MLM744" s="31"/>
      <c r="MLN744" s="31"/>
      <c r="MLO744" s="31"/>
      <c r="MLP744" s="31"/>
      <c r="MLQ744" s="31"/>
      <c r="MLR744" s="31"/>
      <c r="MLS744" s="31"/>
      <c r="MLT744" s="31"/>
      <c r="MLU744" s="31"/>
      <c r="MLV744" s="31"/>
      <c r="MLW744" s="31"/>
      <c r="MLX744" s="31"/>
      <c r="MLY744" s="31"/>
      <c r="MLZ744" s="31"/>
      <c r="MMA744" s="31"/>
      <c r="MMB744" s="31"/>
      <c r="MMC744" s="31"/>
      <c r="MMD744" s="31"/>
      <c r="MME744" s="31"/>
      <c r="MMF744" s="31"/>
      <c r="MMG744" s="31"/>
      <c r="MMH744" s="31"/>
      <c r="MMI744" s="31"/>
      <c r="MMJ744" s="31"/>
      <c r="MMK744" s="31"/>
      <c r="MML744" s="31"/>
      <c r="MMM744" s="31"/>
      <c r="MMN744" s="31"/>
      <c r="MMO744" s="31"/>
      <c r="MMP744" s="31"/>
      <c r="MMQ744" s="31"/>
      <c r="MMR744" s="31"/>
      <c r="MMS744" s="31"/>
      <c r="MMT744" s="31"/>
      <c r="MMU744" s="31"/>
      <c r="MMV744" s="31"/>
      <c r="MMW744" s="31"/>
      <c r="MMX744" s="31"/>
      <c r="MMY744" s="31"/>
      <c r="MMZ744" s="31"/>
      <c r="MNA744" s="31"/>
      <c r="MNB744" s="31"/>
      <c r="MNC744" s="31"/>
      <c r="MND744" s="31"/>
      <c r="MNE744" s="31"/>
      <c r="MNF744" s="31"/>
      <c r="MNG744" s="31"/>
      <c r="MNH744" s="31"/>
      <c r="MNI744" s="31"/>
      <c r="MNJ744" s="31"/>
      <c r="MNK744" s="31"/>
      <c r="MNL744" s="31"/>
      <c r="MNM744" s="31"/>
      <c r="MNN744" s="31"/>
      <c r="MNO744" s="31"/>
      <c r="MNP744" s="31"/>
      <c r="MNQ744" s="31"/>
      <c r="MNR744" s="31"/>
      <c r="MNS744" s="31"/>
      <c r="MNT744" s="31"/>
      <c r="MNU744" s="31"/>
      <c r="MNV744" s="31"/>
      <c r="MNW744" s="31"/>
      <c r="MNX744" s="31"/>
      <c r="MNY744" s="31"/>
      <c r="MNZ744" s="31"/>
      <c r="MOA744" s="31"/>
      <c r="MOB744" s="31"/>
      <c r="MOC744" s="31"/>
      <c r="MOD744" s="31"/>
      <c r="MOE744" s="31"/>
      <c r="MOF744" s="31"/>
      <c r="MOG744" s="31"/>
      <c r="MOH744" s="31"/>
      <c r="MOI744" s="31"/>
      <c r="MOJ744" s="31"/>
      <c r="MOK744" s="31"/>
      <c r="MOL744" s="31"/>
      <c r="MOM744" s="31"/>
      <c r="MON744" s="31"/>
      <c r="MOO744" s="31"/>
      <c r="MOP744" s="31"/>
      <c r="MOQ744" s="31"/>
      <c r="MOR744" s="31"/>
      <c r="MOS744" s="31"/>
      <c r="MOT744" s="31"/>
      <c r="MOU744" s="31"/>
      <c r="MOV744" s="31"/>
      <c r="MOW744" s="31"/>
      <c r="MOX744" s="31"/>
      <c r="MOY744" s="31"/>
      <c r="MOZ744" s="31"/>
      <c r="MPA744" s="31"/>
      <c r="MPB744" s="31"/>
      <c r="MPC744" s="31"/>
      <c r="MPD744" s="31"/>
      <c r="MPE744" s="31"/>
      <c r="MPF744" s="31"/>
      <c r="MPG744" s="31"/>
      <c r="MPH744" s="31"/>
      <c r="MPI744" s="31"/>
      <c r="MPJ744" s="31"/>
      <c r="MPK744" s="31"/>
      <c r="MPL744" s="31"/>
      <c r="MPM744" s="31"/>
      <c r="MPN744" s="31"/>
      <c r="MPO744" s="31"/>
      <c r="MPP744" s="31"/>
      <c r="MPQ744" s="31"/>
      <c r="MPR744" s="31"/>
      <c r="MPS744" s="31"/>
      <c r="MPT744" s="31"/>
      <c r="MPU744" s="31"/>
      <c r="MPV744" s="31"/>
      <c r="MPW744" s="31"/>
      <c r="MPX744" s="31"/>
      <c r="MPY744" s="31"/>
      <c r="MPZ744" s="31"/>
      <c r="MQA744" s="31"/>
      <c r="MQB744" s="31"/>
      <c r="MQC744" s="31"/>
      <c r="MQD744" s="31"/>
      <c r="MQE744" s="31"/>
      <c r="MQF744" s="31"/>
      <c r="MQG744" s="31"/>
      <c r="MQH744" s="31"/>
      <c r="MQI744" s="31"/>
      <c r="MQJ744" s="31"/>
      <c r="MQK744" s="31"/>
      <c r="MQL744" s="31"/>
      <c r="MQM744" s="31"/>
      <c r="MQN744" s="31"/>
      <c r="MQO744" s="31"/>
      <c r="MQP744" s="31"/>
      <c r="MQQ744" s="31"/>
      <c r="MQR744" s="31"/>
      <c r="MQS744" s="31"/>
      <c r="MQT744" s="31"/>
      <c r="MQU744" s="31"/>
      <c r="MQV744" s="31"/>
      <c r="MQW744" s="31"/>
      <c r="MQX744" s="31"/>
      <c r="MQY744" s="31"/>
      <c r="MQZ744" s="31"/>
      <c r="MRA744" s="31"/>
      <c r="MRB744" s="31"/>
      <c r="MRC744" s="31"/>
      <c r="MRD744" s="31"/>
      <c r="MRE744" s="31"/>
      <c r="MRF744" s="31"/>
      <c r="MRG744" s="31"/>
      <c r="MRH744" s="31"/>
      <c r="MRI744" s="31"/>
      <c r="MRJ744" s="31"/>
      <c r="MRK744" s="31"/>
      <c r="MRL744" s="31"/>
      <c r="MRM744" s="31"/>
      <c r="MRN744" s="31"/>
      <c r="MRO744" s="31"/>
      <c r="MRP744" s="31"/>
      <c r="MRQ744" s="31"/>
      <c r="MRR744" s="31"/>
      <c r="MRS744" s="31"/>
      <c r="MRT744" s="31"/>
      <c r="MRU744" s="31"/>
      <c r="MRV744" s="31"/>
      <c r="MRW744" s="31"/>
      <c r="MRX744" s="31"/>
      <c r="MRY744" s="31"/>
      <c r="MRZ744" s="31"/>
      <c r="MSA744" s="31"/>
      <c r="MSB744" s="31"/>
      <c r="MSC744" s="31"/>
      <c r="MSD744" s="31"/>
      <c r="MSE744" s="31"/>
      <c r="MSF744" s="31"/>
      <c r="MSG744" s="31"/>
      <c r="MSH744" s="31"/>
      <c r="MSI744" s="31"/>
      <c r="MSJ744" s="31"/>
      <c r="MSK744" s="31"/>
      <c r="MSL744" s="31"/>
      <c r="MSM744" s="31"/>
      <c r="MSN744" s="31"/>
      <c r="MSO744" s="31"/>
      <c r="MSP744" s="31"/>
      <c r="MSQ744" s="31"/>
      <c r="MSR744" s="31"/>
      <c r="MSS744" s="31"/>
      <c r="MST744" s="31"/>
      <c r="MSU744" s="31"/>
      <c r="MSV744" s="31"/>
      <c r="MSW744" s="31"/>
      <c r="MSX744" s="31"/>
      <c r="MSY744" s="31"/>
      <c r="MSZ744" s="31"/>
      <c r="MTA744" s="31"/>
      <c r="MTB744" s="31"/>
      <c r="MTC744" s="31"/>
      <c r="MTD744" s="31"/>
      <c r="MTE744" s="31"/>
      <c r="MTF744" s="31"/>
      <c r="MTG744" s="31"/>
      <c r="MTH744" s="31"/>
      <c r="MTI744" s="31"/>
      <c r="MTJ744" s="31"/>
      <c r="MTK744" s="31"/>
      <c r="MTL744" s="31"/>
      <c r="MTM744" s="31"/>
      <c r="MTN744" s="31"/>
      <c r="MTO744" s="31"/>
      <c r="MTP744" s="31"/>
      <c r="MTQ744" s="31"/>
      <c r="MTR744" s="31"/>
      <c r="MTS744" s="31"/>
      <c r="MTT744" s="31"/>
      <c r="MTU744" s="31"/>
      <c r="MTV744" s="31"/>
      <c r="MTW744" s="31"/>
      <c r="MTX744" s="31"/>
      <c r="MTY744" s="31"/>
      <c r="MTZ744" s="31"/>
      <c r="MUA744" s="31"/>
      <c r="MUB744" s="31"/>
      <c r="MUC744" s="31"/>
      <c r="MUD744" s="31"/>
      <c r="MUE744" s="31"/>
      <c r="MUF744" s="31"/>
      <c r="MUG744" s="31"/>
      <c r="MUH744" s="31"/>
      <c r="MUI744" s="31"/>
      <c r="MUJ744" s="31"/>
      <c r="MUK744" s="31"/>
      <c r="MUL744" s="31"/>
      <c r="MUM744" s="31"/>
      <c r="MUN744" s="31"/>
      <c r="MUO744" s="31"/>
      <c r="MUP744" s="31"/>
      <c r="MUQ744" s="31"/>
      <c r="MUR744" s="31"/>
      <c r="MUS744" s="31"/>
      <c r="MUT744" s="31"/>
      <c r="MUU744" s="31"/>
      <c r="MUV744" s="31"/>
      <c r="MUW744" s="31"/>
      <c r="MUX744" s="31"/>
      <c r="MUY744" s="31"/>
      <c r="MUZ744" s="31"/>
      <c r="MVA744" s="31"/>
      <c r="MVB744" s="31"/>
      <c r="MVC744" s="31"/>
      <c r="MVD744" s="31"/>
      <c r="MVE744" s="31"/>
      <c r="MVF744" s="31"/>
      <c r="MVG744" s="31"/>
      <c r="MVH744" s="31"/>
      <c r="MVI744" s="31"/>
      <c r="MVJ744" s="31"/>
      <c r="MVK744" s="31"/>
      <c r="MVL744" s="31"/>
      <c r="MVM744" s="31"/>
      <c r="MVN744" s="31"/>
      <c r="MVO744" s="31"/>
      <c r="MVP744" s="31"/>
      <c r="MVQ744" s="31"/>
      <c r="MVR744" s="31"/>
      <c r="MVS744" s="31"/>
      <c r="MVT744" s="31"/>
      <c r="MVU744" s="31"/>
      <c r="MVV744" s="31"/>
      <c r="MVW744" s="31"/>
      <c r="MVX744" s="31"/>
      <c r="MVY744" s="31"/>
      <c r="MVZ744" s="31"/>
      <c r="MWA744" s="31"/>
      <c r="MWB744" s="31"/>
      <c r="MWC744" s="31"/>
      <c r="MWD744" s="31"/>
      <c r="MWE744" s="31"/>
      <c r="MWF744" s="31"/>
      <c r="MWG744" s="31"/>
      <c r="MWH744" s="31"/>
      <c r="MWI744" s="31"/>
      <c r="MWJ744" s="31"/>
      <c r="MWK744" s="31"/>
      <c r="MWL744" s="31"/>
      <c r="MWM744" s="31"/>
      <c r="MWN744" s="31"/>
      <c r="MWO744" s="31"/>
      <c r="MWP744" s="31"/>
      <c r="MWQ744" s="31"/>
      <c r="MWR744" s="31"/>
      <c r="MWS744" s="31"/>
      <c r="MWT744" s="31"/>
      <c r="MWU744" s="31"/>
      <c r="MWV744" s="31"/>
      <c r="MWW744" s="31"/>
      <c r="MWX744" s="31"/>
      <c r="MWY744" s="31"/>
      <c r="MWZ744" s="31"/>
      <c r="MXA744" s="31"/>
      <c r="MXB744" s="31"/>
      <c r="MXC744" s="31"/>
      <c r="MXD744" s="31"/>
      <c r="MXE744" s="31"/>
      <c r="MXF744" s="31"/>
      <c r="MXG744" s="31"/>
      <c r="MXH744" s="31"/>
      <c r="MXI744" s="31"/>
      <c r="MXJ744" s="31"/>
      <c r="MXK744" s="31"/>
      <c r="MXL744" s="31"/>
      <c r="MXM744" s="31"/>
      <c r="MXN744" s="31"/>
      <c r="MXO744" s="31"/>
      <c r="MXP744" s="31"/>
      <c r="MXQ744" s="31"/>
      <c r="MXR744" s="31"/>
      <c r="MXS744" s="31"/>
      <c r="MXT744" s="31"/>
      <c r="MXU744" s="31"/>
      <c r="MXV744" s="31"/>
      <c r="MXW744" s="31"/>
      <c r="MXX744" s="31"/>
      <c r="MXY744" s="31"/>
      <c r="MXZ744" s="31"/>
      <c r="MYA744" s="31"/>
      <c r="MYB744" s="31"/>
      <c r="MYC744" s="31"/>
      <c r="MYD744" s="31"/>
      <c r="MYE744" s="31"/>
      <c r="MYF744" s="31"/>
      <c r="MYG744" s="31"/>
      <c r="MYH744" s="31"/>
      <c r="MYI744" s="31"/>
      <c r="MYJ744" s="31"/>
      <c r="MYK744" s="31"/>
      <c r="MYL744" s="31"/>
      <c r="MYM744" s="31"/>
      <c r="MYN744" s="31"/>
      <c r="MYO744" s="31"/>
      <c r="MYP744" s="31"/>
      <c r="MYQ744" s="31"/>
      <c r="MYR744" s="31"/>
      <c r="MYS744" s="31"/>
      <c r="MYT744" s="31"/>
      <c r="MYU744" s="31"/>
      <c r="MYV744" s="31"/>
      <c r="MYW744" s="31"/>
      <c r="MYX744" s="31"/>
      <c r="MYY744" s="31"/>
      <c r="MYZ744" s="31"/>
      <c r="MZA744" s="31"/>
      <c r="MZB744" s="31"/>
      <c r="MZC744" s="31"/>
      <c r="MZD744" s="31"/>
      <c r="MZE744" s="31"/>
      <c r="MZF744" s="31"/>
      <c r="MZG744" s="31"/>
      <c r="MZH744" s="31"/>
      <c r="MZI744" s="31"/>
      <c r="MZJ744" s="31"/>
      <c r="MZK744" s="31"/>
      <c r="MZL744" s="31"/>
      <c r="MZM744" s="31"/>
      <c r="MZN744" s="31"/>
      <c r="MZO744" s="31"/>
      <c r="MZP744" s="31"/>
      <c r="MZQ744" s="31"/>
      <c r="MZR744" s="31"/>
      <c r="MZS744" s="31"/>
      <c r="MZT744" s="31"/>
      <c r="MZU744" s="31"/>
      <c r="MZV744" s="31"/>
      <c r="MZW744" s="31"/>
      <c r="MZX744" s="31"/>
      <c r="MZY744" s="31"/>
      <c r="MZZ744" s="31"/>
      <c r="NAA744" s="31"/>
      <c r="NAB744" s="31"/>
      <c r="NAC744" s="31"/>
      <c r="NAD744" s="31"/>
      <c r="NAE744" s="31"/>
      <c r="NAF744" s="31"/>
      <c r="NAG744" s="31"/>
      <c r="NAH744" s="31"/>
      <c r="NAI744" s="31"/>
      <c r="NAJ744" s="31"/>
      <c r="NAK744" s="31"/>
      <c r="NAL744" s="31"/>
      <c r="NAM744" s="31"/>
      <c r="NAN744" s="31"/>
      <c r="NAO744" s="31"/>
      <c r="NAP744" s="31"/>
      <c r="NAQ744" s="31"/>
      <c r="NAR744" s="31"/>
      <c r="NAS744" s="31"/>
      <c r="NAT744" s="31"/>
      <c r="NAU744" s="31"/>
      <c r="NAV744" s="31"/>
      <c r="NAW744" s="31"/>
      <c r="NAX744" s="31"/>
      <c r="NAY744" s="31"/>
      <c r="NAZ744" s="31"/>
      <c r="NBA744" s="31"/>
      <c r="NBB744" s="31"/>
      <c r="NBC744" s="31"/>
      <c r="NBD744" s="31"/>
      <c r="NBE744" s="31"/>
      <c r="NBF744" s="31"/>
      <c r="NBG744" s="31"/>
      <c r="NBH744" s="31"/>
      <c r="NBI744" s="31"/>
      <c r="NBJ744" s="31"/>
      <c r="NBK744" s="31"/>
      <c r="NBL744" s="31"/>
      <c r="NBM744" s="31"/>
      <c r="NBN744" s="31"/>
      <c r="NBO744" s="31"/>
      <c r="NBP744" s="31"/>
      <c r="NBQ744" s="31"/>
      <c r="NBR744" s="31"/>
      <c r="NBS744" s="31"/>
      <c r="NBT744" s="31"/>
      <c r="NBU744" s="31"/>
      <c r="NBV744" s="31"/>
      <c r="NBW744" s="31"/>
      <c r="NBX744" s="31"/>
      <c r="NBY744" s="31"/>
      <c r="NBZ744" s="31"/>
      <c r="NCA744" s="31"/>
      <c r="NCB744" s="31"/>
      <c r="NCC744" s="31"/>
      <c r="NCD744" s="31"/>
      <c r="NCE744" s="31"/>
      <c r="NCF744" s="31"/>
      <c r="NCG744" s="31"/>
      <c r="NCH744" s="31"/>
      <c r="NCI744" s="31"/>
      <c r="NCJ744" s="31"/>
      <c r="NCK744" s="31"/>
      <c r="NCL744" s="31"/>
      <c r="NCM744" s="31"/>
      <c r="NCN744" s="31"/>
      <c r="NCO744" s="31"/>
      <c r="NCP744" s="31"/>
      <c r="NCQ744" s="31"/>
      <c r="NCR744" s="31"/>
      <c r="NCS744" s="31"/>
      <c r="NCT744" s="31"/>
      <c r="NCU744" s="31"/>
      <c r="NCV744" s="31"/>
      <c r="NCW744" s="31"/>
      <c r="NCX744" s="31"/>
      <c r="NCY744" s="31"/>
      <c r="NCZ744" s="31"/>
      <c r="NDA744" s="31"/>
      <c r="NDB744" s="31"/>
      <c r="NDC744" s="31"/>
      <c r="NDD744" s="31"/>
      <c r="NDE744" s="31"/>
      <c r="NDF744" s="31"/>
      <c r="NDG744" s="31"/>
      <c r="NDH744" s="31"/>
      <c r="NDI744" s="31"/>
      <c r="NDJ744" s="31"/>
      <c r="NDK744" s="31"/>
      <c r="NDL744" s="31"/>
      <c r="NDM744" s="31"/>
      <c r="NDN744" s="31"/>
      <c r="NDO744" s="31"/>
      <c r="NDP744" s="31"/>
      <c r="NDQ744" s="31"/>
      <c r="NDR744" s="31"/>
      <c r="NDS744" s="31"/>
      <c r="NDT744" s="31"/>
      <c r="NDU744" s="31"/>
      <c r="NDV744" s="31"/>
      <c r="NDW744" s="31"/>
      <c r="NDX744" s="31"/>
      <c r="NDY744" s="31"/>
      <c r="NDZ744" s="31"/>
      <c r="NEA744" s="31"/>
      <c r="NEB744" s="31"/>
      <c r="NEC744" s="31"/>
      <c r="NED744" s="31"/>
      <c r="NEE744" s="31"/>
      <c r="NEF744" s="31"/>
      <c r="NEG744" s="31"/>
      <c r="NEH744" s="31"/>
      <c r="NEI744" s="31"/>
      <c r="NEJ744" s="31"/>
      <c r="NEK744" s="31"/>
      <c r="NEL744" s="31"/>
      <c r="NEM744" s="31"/>
      <c r="NEN744" s="31"/>
      <c r="NEO744" s="31"/>
      <c r="NEP744" s="31"/>
      <c r="NEQ744" s="31"/>
      <c r="NER744" s="31"/>
      <c r="NES744" s="31"/>
      <c r="NET744" s="31"/>
      <c r="NEU744" s="31"/>
      <c r="NEV744" s="31"/>
      <c r="NEW744" s="31"/>
      <c r="NEX744" s="31"/>
      <c r="NEY744" s="31"/>
      <c r="NEZ744" s="31"/>
      <c r="NFA744" s="31"/>
      <c r="NFB744" s="31"/>
      <c r="NFC744" s="31"/>
      <c r="NFD744" s="31"/>
      <c r="NFE744" s="31"/>
      <c r="NFF744" s="31"/>
      <c r="NFG744" s="31"/>
      <c r="NFH744" s="31"/>
      <c r="NFI744" s="31"/>
      <c r="NFJ744" s="31"/>
      <c r="NFK744" s="31"/>
      <c r="NFL744" s="31"/>
      <c r="NFM744" s="31"/>
      <c r="NFN744" s="31"/>
      <c r="NFO744" s="31"/>
      <c r="NFP744" s="31"/>
      <c r="NFQ744" s="31"/>
      <c r="NFR744" s="31"/>
      <c r="NFS744" s="31"/>
      <c r="NFT744" s="31"/>
      <c r="NFU744" s="31"/>
      <c r="NFV744" s="31"/>
      <c r="NFW744" s="31"/>
      <c r="NFX744" s="31"/>
      <c r="NFY744" s="31"/>
      <c r="NFZ744" s="31"/>
      <c r="NGA744" s="31"/>
      <c r="NGB744" s="31"/>
      <c r="NGC744" s="31"/>
      <c r="NGD744" s="31"/>
      <c r="NGE744" s="31"/>
      <c r="NGF744" s="31"/>
      <c r="NGG744" s="31"/>
      <c r="NGH744" s="31"/>
      <c r="NGI744" s="31"/>
      <c r="NGJ744" s="31"/>
      <c r="NGK744" s="31"/>
      <c r="NGL744" s="31"/>
      <c r="NGM744" s="31"/>
      <c r="NGN744" s="31"/>
      <c r="NGO744" s="31"/>
      <c r="NGP744" s="31"/>
      <c r="NGQ744" s="31"/>
      <c r="NGR744" s="31"/>
      <c r="NGS744" s="31"/>
      <c r="NGT744" s="31"/>
      <c r="NGU744" s="31"/>
      <c r="NGV744" s="31"/>
      <c r="NGW744" s="31"/>
      <c r="NGX744" s="31"/>
      <c r="NGY744" s="31"/>
      <c r="NGZ744" s="31"/>
      <c r="NHA744" s="31"/>
      <c r="NHB744" s="31"/>
      <c r="NHC744" s="31"/>
      <c r="NHD744" s="31"/>
      <c r="NHE744" s="31"/>
      <c r="NHF744" s="31"/>
      <c r="NHG744" s="31"/>
      <c r="NHH744" s="31"/>
      <c r="NHI744" s="31"/>
      <c r="NHJ744" s="31"/>
      <c r="NHK744" s="31"/>
      <c r="NHL744" s="31"/>
      <c r="NHM744" s="31"/>
      <c r="NHN744" s="31"/>
      <c r="NHO744" s="31"/>
      <c r="NHP744" s="31"/>
      <c r="NHQ744" s="31"/>
      <c r="NHR744" s="31"/>
      <c r="NHS744" s="31"/>
      <c r="NHT744" s="31"/>
      <c r="NHU744" s="31"/>
      <c r="NHV744" s="31"/>
      <c r="NHW744" s="31"/>
      <c r="NHX744" s="31"/>
      <c r="NHY744" s="31"/>
      <c r="NHZ744" s="31"/>
      <c r="NIA744" s="31"/>
      <c r="NIB744" s="31"/>
      <c r="NIC744" s="31"/>
      <c r="NID744" s="31"/>
      <c r="NIE744" s="31"/>
      <c r="NIF744" s="31"/>
      <c r="NIG744" s="31"/>
      <c r="NIH744" s="31"/>
      <c r="NII744" s="31"/>
      <c r="NIJ744" s="31"/>
      <c r="NIK744" s="31"/>
      <c r="NIL744" s="31"/>
      <c r="NIM744" s="31"/>
      <c r="NIN744" s="31"/>
      <c r="NIO744" s="31"/>
      <c r="NIP744" s="31"/>
      <c r="NIQ744" s="31"/>
      <c r="NIR744" s="31"/>
      <c r="NIS744" s="31"/>
      <c r="NIT744" s="31"/>
      <c r="NIU744" s="31"/>
      <c r="NIV744" s="31"/>
      <c r="NIW744" s="31"/>
      <c r="NIX744" s="31"/>
      <c r="NIY744" s="31"/>
      <c r="NIZ744" s="31"/>
      <c r="NJA744" s="31"/>
      <c r="NJB744" s="31"/>
      <c r="NJC744" s="31"/>
      <c r="NJD744" s="31"/>
      <c r="NJE744" s="31"/>
      <c r="NJF744" s="31"/>
      <c r="NJG744" s="31"/>
      <c r="NJH744" s="31"/>
      <c r="NJI744" s="31"/>
      <c r="NJJ744" s="31"/>
      <c r="NJK744" s="31"/>
      <c r="NJL744" s="31"/>
      <c r="NJM744" s="31"/>
      <c r="NJN744" s="31"/>
      <c r="NJO744" s="31"/>
      <c r="NJP744" s="31"/>
      <c r="NJQ744" s="31"/>
      <c r="NJR744" s="31"/>
      <c r="NJS744" s="31"/>
      <c r="NJT744" s="31"/>
      <c r="NJU744" s="31"/>
      <c r="NJV744" s="31"/>
      <c r="NJW744" s="31"/>
      <c r="NJX744" s="31"/>
      <c r="NJY744" s="31"/>
      <c r="NJZ744" s="31"/>
      <c r="NKA744" s="31"/>
      <c r="NKB744" s="31"/>
      <c r="NKC744" s="31"/>
      <c r="NKD744" s="31"/>
      <c r="NKE744" s="31"/>
      <c r="NKF744" s="31"/>
      <c r="NKG744" s="31"/>
      <c r="NKH744" s="31"/>
      <c r="NKI744" s="31"/>
      <c r="NKJ744" s="31"/>
      <c r="NKK744" s="31"/>
      <c r="NKL744" s="31"/>
      <c r="NKM744" s="31"/>
      <c r="NKN744" s="31"/>
      <c r="NKO744" s="31"/>
      <c r="NKP744" s="31"/>
      <c r="NKQ744" s="31"/>
      <c r="NKR744" s="31"/>
      <c r="NKS744" s="31"/>
      <c r="NKT744" s="31"/>
      <c r="NKU744" s="31"/>
      <c r="NKV744" s="31"/>
      <c r="NKW744" s="31"/>
      <c r="NKX744" s="31"/>
      <c r="NKY744" s="31"/>
      <c r="NKZ744" s="31"/>
      <c r="NLA744" s="31"/>
      <c r="NLB744" s="31"/>
      <c r="NLC744" s="31"/>
      <c r="NLD744" s="31"/>
      <c r="NLE744" s="31"/>
      <c r="NLF744" s="31"/>
      <c r="NLG744" s="31"/>
      <c r="NLH744" s="31"/>
      <c r="NLI744" s="31"/>
      <c r="NLJ744" s="31"/>
      <c r="NLK744" s="31"/>
      <c r="NLL744" s="31"/>
      <c r="NLM744" s="31"/>
      <c r="NLN744" s="31"/>
      <c r="NLO744" s="31"/>
      <c r="NLP744" s="31"/>
      <c r="NLQ744" s="31"/>
      <c r="NLR744" s="31"/>
      <c r="NLS744" s="31"/>
      <c r="NLT744" s="31"/>
      <c r="NLU744" s="31"/>
      <c r="NLV744" s="31"/>
      <c r="NLW744" s="31"/>
      <c r="NLX744" s="31"/>
      <c r="NLY744" s="31"/>
      <c r="NLZ744" s="31"/>
      <c r="NMA744" s="31"/>
      <c r="NMB744" s="31"/>
      <c r="NMC744" s="31"/>
      <c r="NMD744" s="31"/>
      <c r="NME744" s="31"/>
      <c r="NMF744" s="31"/>
      <c r="NMG744" s="31"/>
      <c r="NMH744" s="31"/>
      <c r="NMI744" s="31"/>
      <c r="NMJ744" s="31"/>
      <c r="NMK744" s="31"/>
      <c r="NML744" s="31"/>
      <c r="NMM744" s="31"/>
      <c r="NMN744" s="31"/>
      <c r="NMO744" s="31"/>
      <c r="NMP744" s="31"/>
      <c r="NMQ744" s="31"/>
      <c r="NMR744" s="31"/>
      <c r="NMS744" s="31"/>
      <c r="NMT744" s="31"/>
      <c r="NMU744" s="31"/>
      <c r="NMV744" s="31"/>
      <c r="NMW744" s="31"/>
      <c r="NMX744" s="31"/>
      <c r="NMY744" s="31"/>
      <c r="NMZ744" s="31"/>
      <c r="NNA744" s="31"/>
      <c r="NNB744" s="31"/>
      <c r="NNC744" s="31"/>
      <c r="NND744" s="31"/>
      <c r="NNE744" s="31"/>
      <c r="NNF744" s="31"/>
      <c r="NNG744" s="31"/>
      <c r="NNH744" s="31"/>
      <c r="NNI744" s="31"/>
      <c r="NNJ744" s="31"/>
      <c r="NNK744" s="31"/>
      <c r="NNL744" s="31"/>
      <c r="NNM744" s="31"/>
      <c r="NNN744" s="31"/>
      <c r="NNO744" s="31"/>
      <c r="NNP744" s="31"/>
      <c r="NNQ744" s="31"/>
      <c r="NNR744" s="31"/>
      <c r="NNS744" s="31"/>
      <c r="NNT744" s="31"/>
      <c r="NNU744" s="31"/>
      <c r="NNV744" s="31"/>
      <c r="NNW744" s="31"/>
      <c r="NNX744" s="31"/>
      <c r="NNY744" s="31"/>
      <c r="NNZ744" s="31"/>
      <c r="NOA744" s="31"/>
      <c r="NOB744" s="31"/>
      <c r="NOC744" s="31"/>
      <c r="NOD744" s="31"/>
      <c r="NOE744" s="31"/>
      <c r="NOF744" s="31"/>
      <c r="NOG744" s="31"/>
      <c r="NOH744" s="31"/>
      <c r="NOI744" s="31"/>
      <c r="NOJ744" s="31"/>
      <c r="NOK744" s="31"/>
      <c r="NOL744" s="31"/>
      <c r="NOM744" s="31"/>
      <c r="NON744" s="31"/>
      <c r="NOO744" s="31"/>
      <c r="NOP744" s="31"/>
      <c r="NOQ744" s="31"/>
      <c r="NOR744" s="31"/>
      <c r="NOS744" s="31"/>
      <c r="NOT744" s="31"/>
      <c r="NOU744" s="31"/>
      <c r="NOV744" s="31"/>
      <c r="NOW744" s="31"/>
      <c r="NOX744" s="31"/>
      <c r="NOY744" s="31"/>
      <c r="NOZ744" s="31"/>
      <c r="NPA744" s="31"/>
      <c r="NPB744" s="31"/>
      <c r="NPC744" s="31"/>
      <c r="NPD744" s="31"/>
      <c r="NPE744" s="31"/>
      <c r="NPF744" s="31"/>
      <c r="NPG744" s="31"/>
      <c r="NPH744" s="31"/>
      <c r="NPI744" s="31"/>
      <c r="NPJ744" s="31"/>
      <c r="NPK744" s="31"/>
      <c r="NPL744" s="31"/>
      <c r="NPM744" s="31"/>
      <c r="NPN744" s="31"/>
      <c r="NPO744" s="31"/>
      <c r="NPP744" s="31"/>
      <c r="NPQ744" s="31"/>
      <c r="NPR744" s="31"/>
      <c r="NPS744" s="31"/>
      <c r="NPT744" s="31"/>
      <c r="NPU744" s="31"/>
      <c r="NPV744" s="31"/>
      <c r="NPW744" s="31"/>
      <c r="NPX744" s="31"/>
      <c r="NPY744" s="31"/>
      <c r="NPZ744" s="31"/>
      <c r="NQA744" s="31"/>
      <c r="NQB744" s="31"/>
      <c r="NQC744" s="31"/>
      <c r="NQD744" s="31"/>
      <c r="NQE744" s="31"/>
      <c r="NQF744" s="31"/>
      <c r="NQG744" s="31"/>
      <c r="NQH744" s="31"/>
      <c r="NQI744" s="31"/>
      <c r="NQJ744" s="31"/>
      <c r="NQK744" s="31"/>
      <c r="NQL744" s="31"/>
      <c r="NQM744" s="31"/>
      <c r="NQN744" s="31"/>
      <c r="NQO744" s="31"/>
      <c r="NQP744" s="31"/>
      <c r="NQQ744" s="31"/>
      <c r="NQR744" s="31"/>
      <c r="NQS744" s="31"/>
      <c r="NQT744" s="31"/>
      <c r="NQU744" s="31"/>
      <c r="NQV744" s="31"/>
      <c r="NQW744" s="31"/>
      <c r="NQX744" s="31"/>
      <c r="NQY744" s="31"/>
      <c r="NQZ744" s="31"/>
      <c r="NRA744" s="31"/>
      <c r="NRB744" s="31"/>
      <c r="NRC744" s="31"/>
      <c r="NRD744" s="31"/>
      <c r="NRE744" s="31"/>
      <c r="NRF744" s="31"/>
      <c r="NRG744" s="31"/>
      <c r="NRH744" s="31"/>
      <c r="NRI744" s="31"/>
      <c r="NRJ744" s="31"/>
      <c r="NRK744" s="31"/>
      <c r="NRL744" s="31"/>
      <c r="NRM744" s="31"/>
      <c r="NRN744" s="31"/>
      <c r="NRO744" s="31"/>
      <c r="NRP744" s="31"/>
      <c r="NRQ744" s="31"/>
      <c r="NRR744" s="31"/>
      <c r="NRS744" s="31"/>
      <c r="NRT744" s="31"/>
      <c r="NRU744" s="31"/>
      <c r="NRV744" s="31"/>
      <c r="NRW744" s="31"/>
      <c r="NRX744" s="31"/>
      <c r="NRY744" s="31"/>
      <c r="NRZ744" s="31"/>
      <c r="NSA744" s="31"/>
      <c r="NSB744" s="31"/>
      <c r="NSC744" s="31"/>
      <c r="NSD744" s="31"/>
      <c r="NSE744" s="31"/>
      <c r="NSF744" s="31"/>
      <c r="NSG744" s="31"/>
      <c r="NSH744" s="31"/>
      <c r="NSI744" s="31"/>
      <c r="NSJ744" s="31"/>
      <c r="NSK744" s="31"/>
      <c r="NSL744" s="31"/>
      <c r="NSM744" s="31"/>
      <c r="NSN744" s="31"/>
      <c r="NSO744" s="31"/>
      <c r="NSP744" s="31"/>
      <c r="NSQ744" s="31"/>
      <c r="NSR744" s="31"/>
      <c r="NSS744" s="31"/>
      <c r="NST744" s="31"/>
      <c r="NSU744" s="31"/>
      <c r="NSV744" s="31"/>
      <c r="NSW744" s="31"/>
      <c r="NSX744" s="31"/>
      <c r="NSY744" s="31"/>
      <c r="NSZ744" s="31"/>
      <c r="NTA744" s="31"/>
      <c r="NTB744" s="31"/>
      <c r="NTC744" s="31"/>
      <c r="NTD744" s="31"/>
      <c r="NTE744" s="31"/>
      <c r="NTF744" s="31"/>
      <c r="NTG744" s="31"/>
      <c r="NTH744" s="31"/>
      <c r="NTI744" s="31"/>
      <c r="NTJ744" s="31"/>
      <c r="NTK744" s="31"/>
      <c r="NTL744" s="31"/>
      <c r="NTM744" s="31"/>
      <c r="NTN744" s="31"/>
      <c r="NTO744" s="31"/>
      <c r="NTP744" s="31"/>
      <c r="NTQ744" s="31"/>
      <c r="NTR744" s="31"/>
      <c r="NTS744" s="31"/>
      <c r="NTT744" s="31"/>
      <c r="NTU744" s="31"/>
      <c r="NTV744" s="31"/>
      <c r="NTW744" s="31"/>
      <c r="NTX744" s="31"/>
      <c r="NTY744" s="31"/>
      <c r="NTZ744" s="31"/>
      <c r="NUA744" s="31"/>
      <c r="NUB744" s="31"/>
      <c r="NUC744" s="31"/>
      <c r="NUD744" s="31"/>
      <c r="NUE744" s="31"/>
      <c r="NUF744" s="31"/>
      <c r="NUG744" s="31"/>
      <c r="NUH744" s="31"/>
      <c r="NUI744" s="31"/>
      <c r="NUJ744" s="31"/>
      <c r="NUK744" s="31"/>
      <c r="NUL744" s="31"/>
      <c r="NUM744" s="31"/>
      <c r="NUN744" s="31"/>
      <c r="NUO744" s="31"/>
      <c r="NUP744" s="31"/>
      <c r="NUQ744" s="31"/>
      <c r="NUR744" s="31"/>
      <c r="NUS744" s="31"/>
      <c r="NUT744" s="31"/>
      <c r="NUU744" s="31"/>
      <c r="NUV744" s="31"/>
      <c r="NUW744" s="31"/>
      <c r="NUX744" s="31"/>
      <c r="NUY744" s="31"/>
      <c r="NUZ744" s="31"/>
      <c r="NVA744" s="31"/>
      <c r="NVB744" s="31"/>
      <c r="NVC744" s="31"/>
      <c r="NVD744" s="31"/>
      <c r="NVE744" s="31"/>
      <c r="NVF744" s="31"/>
      <c r="NVG744" s="31"/>
      <c r="NVH744" s="31"/>
      <c r="NVI744" s="31"/>
      <c r="NVJ744" s="31"/>
      <c r="NVK744" s="31"/>
      <c r="NVL744" s="31"/>
      <c r="NVM744" s="31"/>
      <c r="NVN744" s="31"/>
      <c r="NVO744" s="31"/>
      <c r="NVP744" s="31"/>
      <c r="NVQ744" s="31"/>
      <c r="NVR744" s="31"/>
      <c r="NVS744" s="31"/>
      <c r="NVT744" s="31"/>
      <c r="NVU744" s="31"/>
      <c r="NVV744" s="31"/>
      <c r="NVW744" s="31"/>
      <c r="NVX744" s="31"/>
      <c r="NVY744" s="31"/>
      <c r="NVZ744" s="31"/>
      <c r="NWA744" s="31"/>
      <c r="NWB744" s="31"/>
      <c r="NWC744" s="31"/>
      <c r="NWD744" s="31"/>
      <c r="NWE744" s="31"/>
      <c r="NWF744" s="31"/>
      <c r="NWG744" s="31"/>
      <c r="NWH744" s="31"/>
      <c r="NWI744" s="31"/>
      <c r="NWJ744" s="31"/>
      <c r="NWK744" s="31"/>
      <c r="NWL744" s="31"/>
      <c r="NWM744" s="31"/>
      <c r="NWN744" s="31"/>
      <c r="NWO744" s="31"/>
      <c r="NWP744" s="31"/>
      <c r="NWQ744" s="31"/>
      <c r="NWR744" s="31"/>
      <c r="NWS744" s="31"/>
      <c r="NWT744" s="31"/>
      <c r="NWU744" s="31"/>
      <c r="NWV744" s="31"/>
      <c r="NWW744" s="31"/>
      <c r="NWX744" s="31"/>
      <c r="NWY744" s="31"/>
      <c r="NWZ744" s="31"/>
      <c r="NXA744" s="31"/>
      <c r="NXB744" s="31"/>
      <c r="NXC744" s="31"/>
      <c r="NXD744" s="31"/>
      <c r="NXE744" s="31"/>
      <c r="NXF744" s="31"/>
      <c r="NXG744" s="31"/>
      <c r="NXH744" s="31"/>
      <c r="NXI744" s="31"/>
      <c r="NXJ744" s="31"/>
      <c r="NXK744" s="31"/>
      <c r="NXL744" s="31"/>
      <c r="NXM744" s="31"/>
      <c r="NXN744" s="31"/>
      <c r="NXO744" s="31"/>
      <c r="NXP744" s="31"/>
      <c r="NXQ744" s="31"/>
      <c r="NXR744" s="31"/>
      <c r="NXS744" s="31"/>
      <c r="NXT744" s="31"/>
      <c r="NXU744" s="31"/>
      <c r="NXV744" s="31"/>
      <c r="NXW744" s="31"/>
      <c r="NXX744" s="31"/>
      <c r="NXY744" s="31"/>
      <c r="NXZ744" s="31"/>
      <c r="NYA744" s="31"/>
      <c r="NYB744" s="31"/>
      <c r="NYC744" s="31"/>
      <c r="NYD744" s="31"/>
      <c r="NYE744" s="31"/>
      <c r="NYF744" s="31"/>
      <c r="NYG744" s="31"/>
      <c r="NYH744" s="31"/>
      <c r="NYI744" s="31"/>
      <c r="NYJ744" s="31"/>
      <c r="NYK744" s="31"/>
      <c r="NYL744" s="31"/>
      <c r="NYM744" s="31"/>
      <c r="NYN744" s="31"/>
      <c r="NYO744" s="31"/>
      <c r="NYP744" s="31"/>
      <c r="NYQ744" s="31"/>
      <c r="NYR744" s="31"/>
      <c r="NYS744" s="31"/>
      <c r="NYT744" s="31"/>
      <c r="NYU744" s="31"/>
      <c r="NYV744" s="31"/>
      <c r="NYW744" s="31"/>
      <c r="NYX744" s="31"/>
      <c r="NYY744" s="31"/>
      <c r="NYZ744" s="31"/>
      <c r="NZA744" s="31"/>
      <c r="NZB744" s="31"/>
      <c r="NZC744" s="31"/>
      <c r="NZD744" s="31"/>
      <c r="NZE744" s="31"/>
      <c r="NZF744" s="31"/>
      <c r="NZG744" s="31"/>
      <c r="NZH744" s="31"/>
      <c r="NZI744" s="31"/>
      <c r="NZJ744" s="31"/>
      <c r="NZK744" s="31"/>
      <c r="NZL744" s="31"/>
      <c r="NZM744" s="31"/>
      <c r="NZN744" s="31"/>
      <c r="NZO744" s="31"/>
      <c r="NZP744" s="31"/>
      <c r="NZQ744" s="31"/>
      <c r="NZR744" s="31"/>
      <c r="NZS744" s="31"/>
      <c r="NZT744" s="31"/>
      <c r="NZU744" s="31"/>
      <c r="NZV744" s="31"/>
      <c r="NZW744" s="31"/>
      <c r="NZX744" s="31"/>
      <c r="NZY744" s="31"/>
      <c r="NZZ744" s="31"/>
      <c r="OAA744" s="31"/>
      <c r="OAB744" s="31"/>
      <c r="OAC744" s="31"/>
      <c r="OAD744" s="31"/>
      <c r="OAE744" s="31"/>
      <c r="OAF744" s="31"/>
      <c r="OAG744" s="31"/>
      <c r="OAH744" s="31"/>
      <c r="OAI744" s="31"/>
      <c r="OAJ744" s="31"/>
      <c r="OAK744" s="31"/>
      <c r="OAL744" s="31"/>
      <c r="OAM744" s="31"/>
      <c r="OAN744" s="31"/>
      <c r="OAO744" s="31"/>
      <c r="OAP744" s="31"/>
      <c r="OAQ744" s="31"/>
      <c r="OAR744" s="31"/>
      <c r="OAS744" s="31"/>
      <c r="OAT744" s="31"/>
      <c r="OAU744" s="31"/>
      <c r="OAV744" s="31"/>
      <c r="OAW744" s="31"/>
      <c r="OAX744" s="31"/>
      <c r="OAY744" s="31"/>
      <c r="OAZ744" s="31"/>
      <c r="OBA744" s="31"/>
      <c r="OBB744" s="31"/>
      <c r="OBC744" s="31"/>
      <c r="OBD744" s="31"/>
      <c r="OBE744" s="31"/>
      <c r="OBF744" s="31"/>
      <c r="OBG744" s="31"/>
      <c r="OBH744" s="31"/>
      <c r="OBI744" s="31"/>
      <c r="OBJ744" s="31"/>
      <c r="OBK744" s="31"/>
      <c r="OBL744" s="31"/>
      <c r="OBM744" s="31"/>
      <c r="OBN744" s="31"/>
      <c r="OBO744" s="31"/>
      <c r="OBP744" s="31"/>
      <c r="OBQ744" s="31"/>
      <c r="OBR744" s="31"/>
      <c r="OBS744" s="31"/>
      <c r="OBT744" s="31"/>
      <c r="OBU744" s="31"/>
      <c r="OBV744" s="31"/>
      <c r="OBW744" s="31"/>
      <c r="OBX744" s="31"/>
      <c r="OBY744" s="31"/>
      <c r="OBZ744" s="31"/>
      <c r="OCA744" s="31"/>
      <c r="OCB744" s="31"/>
      <c r="OCC744" s="31"/>
      <c r="OCD744" s="31"/>
      <c r="OCE744" s="31"/>
      <c r="OCF744" s="31"/>
      <c r="OCG744" s="31"/>
      <c r="OCH744" s="31"/>
      <c r="OCI744" s="31"/>
      <c r="OCJ744" s="31"/>
      <c r="OCK744" s="31"/>
      <c r="OCL744" s="31"/>
      <c r="OCM744" s="31"/>
      <c r="OCN744" s="31"/>
      <c r="OCO744" s="31"/>
      <c r="OCP744" s="31"/>
      <c r="OCQ744" s="31"/>
      <c r="OCR744" s="31"/>
      <c r="OCS744" s="31"/>
      <c r="OCT744" s="31"/>
      <c r="OCU744" s="31"/>
      <c r="OCV744" s="31"/>
      <c r="OCW744" s="31"/>
      <c r="OCX744" s="31"/>
      <c r="OCY744" s="31"/>
      <c r="OCZ744" s="31"/>
      <c r="ODA744" s="31"/>
      <c r="ODB744" s="31"/>
      <c r="ODC744" s="31"/>
      <c r="ODD744" s="31"/>
      <c r="ODE744" s="31"/>
      <c r="ODF744" s="31"/>
      <c r="ODG744" s="31"/>
      <c r="ODH744" s="31"/>
      <c r="ODI744" s="31"/>
      <c r="ODJ744" s="31"/>
      <c r="ODK744" s="31"/>
      <c r="ODL744" s="31"/>
      <c r="ODM744" s="31"/>
      <c r="ODN744" s="31"/>
      <c r="ODO744" s="31"/>
      <c r="ODP744" s="31"/>
      <c r="ODQ744" s="31"/>
      <c r="ODR744" s="31"/>
      <c r="ODS744" s="31"/>
      <c r="ODT744" s="31"/>
      <c r="ODU744" s="31"/>
      <c r="ODV744" s="31"/>
      <c r="ODW744" s="31"/>
      <c r="ODX744" s="31"/>
      <c r="ODY744" s="31"/>
      <c r="ODZ744" s="31"/>
      <c r="OEA744" s="31"/>
      <c r="OEB744" s="31"/>
      <c r="OEC744" s="31"/>
      <c r="OED744" s="31"/>
      <c r="OEE744" s="31"/>
      <c r="OEF744" s="31"/>
      <c r="OEG744" s="31"/>
      <c r="OEH744" s="31"/>
      <c r="OEI744" s="31"/>
      <c r="OEJ744" s="31"/>
      <c r="OEK744" s="31"/>
      <c r="OEL744" s="31"/>
      <c r="OEM744" s="31"/>
      <c r="OEN744" s="31"/>
      <c r="OEO744" s="31"/>
      <c r="OEP744" s="31"/>
      <c r="OEQ744" s="31"/>
      <c r="OER744" s="31"/>
      <c r="OES744" s="31"/>
      <c r="OET744" s="31"/>
      <c r="OEU744" s="31"/>
      <c r="OEV744" s="31"/>
      <c r="OEW744" s="31"/>
      <c r="OEX744" s="31"/>
      <c r="OEY744" s="31"/>
      <c r="OEZ744" s="31"/>
      <c r="OFA744" s="31"/>
      <c r="OFB744" s="31"/>
      <c r="OFC744" s="31"/>
      <c r="OFD744" s="31"/>
      <c r="OFE744" s="31"/>
      <c r="OFF744" s="31"/>
      <c r="OFG744" s="31"/>
      <c r="OFH744" s="31"/>
      <c r="OFI744" s="31"/>
      <c r="OFJ744" s="31"/>
      <c r="OFK744" s="31"/>
      <c r="OFL744" s="31"/>
      <c r="OFM744" s="31"/>
      <c r="OFN744" s="31"/>
      <c r="OFO744" s="31"/>
      <c r="OFP744" s="31"/>
      <c r="OFQ744" s="31"/>
      <c r="OFR744" s="31"/>
      <c r="OFS744" s="31"/>
      <c r="OFT744" s="31"/>
      <c r="OFU744" s="31"/>
      <c r="OFV744" s="31"/>
      <c r="OFW744" s="31"/>
      <c r="OFX744" s="31"/>
      <c r="OFY744" s="31"/>
      <c r="OFZ744" s="31"/>
      <c r="OGA744" s="31"/>
      <c r="OGB744" s="31"/>
      <c r="OGC744" s="31"/>
      <c r="OGD744" s="31"/>
      <c r="OGE744" s="31"/>
      <c r="OGF744" s="31"/>
      <c r="OGG744" s="31"/>
      <c r="OGH744" s="31"/>
      <c r="OGI744" s="31"/>
      <c r="OGJ744" s="31"/>
      <c r="OGK744" s="31"/>
      <c r="OGL744" s="31"/>
      <c r="OGM744" s="31"/>
      <c r="OGN744" s="31"/>
      <c r="OGO744" s="31"/>
      <c r="OGP744" s="31"/>
      <c r="OGQ744" s="31"/>
      <c r="OGR744" s="31"/>
      <c r="OGS744" s="31"/>
      <c r="OGT744" s="31"/>
      <c r="OGU744" s="31"/>
      <c r="OGV744" s="31"/>
      <c r="OGW744" s="31"/>
      <c r="OGX744" s="31"/>
      <c r="OGY744" s="31"/>
      <c r="OGZ744" s="31"/>
      <c r="OHA744" s="31"/>
      <c r="OHB744" s="31"/>
      <c r="OHC744" s="31"/>
      <c r="OHD744" s="31"/>
      <c r="OHE744" s="31"/>
      <c r="OHF744" s="31"/>
      <c r="OHG744" s="31"/>
      <c r="OHH744" s="31"/>
      <c r="OHI744" s="31"/>
      <c r="OHJ744" s="31"/>
      <c r="OHK744" s="31"/>
      <c r="OHL744" s="31"/>
      <c r="OHM744" s="31"/>
      <c r="OHN744" s="31"/>
      <c r="OHO744" s="31"/>
      <c r="OHP744" s="31"/>
      <c r="OHQ744" s="31"/>
      <c r="OHR744" s="31"/>
      <c r="OHS744" s="31"/>
      <c r="OHT744" s="31"/>
      <c r="OHU744" s="31"/>
      <c r="OHV744" s="31"/>
      <c r="OHW744" s="31"/>
      <c r="OHX744" s="31"/>
      <c r="OHY744" s="31"/>
      <c r="OHZ744" s="31"/>
      <c r="OIA744" s="31"/>
      <c r="OIB744" s="31"/>
      <c r="OIC744" s="31"/>
      <c r="OID744" s="31"/>
      <c r="OIE744" s="31"/>
      <c r="OIF744" s="31"/>
      <c r="OIG744" s="31"/>
      <c r="OIH744" s="31"/>
      <c r="OII744" s="31"/>
      <c r="OIJ744" s="31"/>
      <c r="OIK744" s="31"/>
      <c r="OIL744" s="31"/>
      <c r="OIM744" s="31"/>
      <c r="OIN744" s="31"/>
      <c r="OIO744" s="31"/>
      <c r="OIP744" s="31"/>
      <c r="OIQ744" s="31"/>
      <c r="OIR744" s="31"/>
      <c r="OIS744" s="31"/>
      <c r="OIT744" s="31"/>
      <c r="OIU744" s="31"/>
      <c r="OIV744" s="31"/>
      <c r="OIW744" s="31"/>
      <c r="OIX744" s="31"/>
      <c r="OIY744" s="31"/>
      <c r="OIZ744" s="31"/>
      <c r="OJA744" s="31"/>
      <c r="OJB744" s="31"/>
      <c r="OJC744" s="31"/>
      <c r="OJD744" s="31"/>
      <c r="OJE744" s="31"/>
      <c r="OJF744" s="31"/>
      <c r="OJG744" s="31"/>
      <c r="OJH744" s="31"/>
      <c r="OJI744" s="31"/>
      <c r="OJJ744" s="31"/>
      <c r="OJK744" s="31"/>
      <c r="OJL744" s="31"/>
      <c r="OJM744" s="31"/>
      <c r="OJN744" s="31"/>
      <c r="OJO744" s="31"/>
      <c r="OJP744" s="31"/>
      <c r="OJQ744" s="31"/>
      <c r="OJR744" s="31"/>
      <c r="OJS744" s="31"/>
      <c r="OJT744" s="31"/>
      <c r="OJU744" s="31"/>
      <c r="OJV744" s="31"/>
      <c r="OJW744" s="31"/>
      <c r="OJX744" s="31"/>
      <c r="OJY744" s="31"/>
      <c r="OJZ744" s="31"/>
      <c r="OKA744" s="31"/>
      <c r="OKB744" s="31"/>
      <c r="OKC744" s="31"/>
      <c r="OKD744" s="31"/>
      <c r="OKE744" s="31"/>
      <c r="OKF744" s="31"/>
      <c r="OKG744" s="31"/>
      <c r="OKH744" s="31"/>
      <c r="OKI744" s="31"/>
      <c r="OKJ744" s="31"/>
      <c r="OKK744" s="31"/>
      <c r="OKL744" s="31"/>
      <c r="OKM744" s="31"/>
      <c r="OKN744" s="31"/>
      <c r="OKO744" s="31"/>
      <c r="OKP744" s="31"/>
      <c r="OKQ744" s="31"/>
      <c r="OKR744" s="31"/>
      <c r="OKS744" s="31"/>
      <c r="OKT744" s="31"/>
      <c r="OKU744" s="31"/>
      <c r="OKV744" s="31"/>
      <c r="OKW744" s="31"/>
      <c r="OKX744" s="31"/>
      <c r="OKY744" s="31"/>
      <c r="OKZ744" s="31"/>
      <c r="OLA744" s="31"/>
      <c r="OLB744" s="31"/>
      <c r="OLC744" s="31"/>
      <c r="OLD744" s="31"/>
      <c r="OLE744" s="31"/>
      <c r="OLF744" s="31"/>
      <c r="OLG744" s="31"/>
      <c r="OLH744" s="31"/>
      <c r="OLI744" s="31"/>
      <c r="OLJ744" s="31"/>
      <c r="OLK744" s="31"/>
      <c r="OLL744" s="31"/>
      <c r="OLM744" s="31"/>
      <c r="OLN744" s="31"/>
      <c r="OLO744" s="31"/>
      <c r="OLP744" s="31"/>
      <c r="OLQ744" s="31"/>
      <c r="OLR744" s="31"/>
      <c r="OLS744" s="31"/>
      <c r="OLT744" s="31"/>
      <c r="OLU744" s="31"/>
      <c r="OLV744" s="31"/>
      <c r="OLW744" s="31"/>
      <c r="OLX744" s="31"/>
      <c r="OLY744" s="31"/>
      <c r="OLZ744" s="31"/>
      <c r="OMA744" s="31"/>
      <c r="OMB744" s="31"/>
      <c r="OMC744" s="31"/>
      <c r="OMD744" s="31"/>
      <c r="OME744" s="31"/>
      <c r="OMF744" s="31"/>
      <c r="OMG744" s="31"/>
      <c r="OMH744" s="31"/>
      <c r="OMI744" s="31"/>
      <c r="OMJ744" s="31"/>
      <c r="OMK744" s="31"/>
      <c r="OML744" s="31"/>
      <c r="OMM744" s="31"/>
      <c r="OMN744" s="31"/>
      <c r="OMO744" s="31"/>
      <c r="OMP744" s="31"/>
      <c r="OMQ744" s="31"/>
      <c r="OMR744" s="31"/>
      <c r="OMS744" s="31"/>
      <c r="OMT744" s="31"/>
      <c r="OMU744" s="31"/>
      <c r="OMV744" s="31"/>
      <c r="OMW744" s="31"/>
      <c r="OMX744" s="31"/>
      <c r="OMY744" s="31"/>
      <c r="OMZ744" s="31"/>
      <c r="ONA744" s="31"/>
      <c r="ONB744" s="31"/>
      <c r="ONC744" s="31"/>
      <c r="OND744" s="31"/>
      <c r="ONE744" s="31"/>
      <c r="ONF744" s="31"/>
      <c r="ONG744" s="31"/>
      <c r="ONH744" s="31"/>
      <c r="ONI744" s="31"/>
      <c r="ONJ744" s="31"/>
      <c r="ONK744" s="31"/>
      <c r="ONL744" s="31"/>
      <c r="ONM744" s="31"/>
      <c r="ONN744" s="31"/>
      <c r="ONO744" s="31"/>
      <c r="ONP744" s="31"/>
      <c r="ONQ744" s="31"/>
      <c r="ONR744" s="31"/>
      <c r="ONS744" s="31"/>
      <c r="ONT744" s="31"/>
      <c r="ONU744" s="31"/>
      <c r="ONV744" s="31"/>
      <c r="ONW744" s="31"/>
      <c r="ONX744" s="31"/>
      <c r="ONY744" s="31"/>
      <c r="ONZ744" s="31"/>
      <c r="OOA744" s="31"/>
      <c r="OOB744" s="31"/>
      <c r="OOC744" s="31"/>
      <c r="OOD744" s="31"/>
      <c r="OOE744" s="31"/>
      <c r="OOF744" s="31"/>
      <c r="OOG744" s="31"/>
      <c r="OOH744" s="31"/>
      <c r="OOI744" s="31"/>
      <c r="OOJ744" s="31"/>
      <c r="OOK744" s="31"/>
      <c r="OOL744" s="31"/>
      <c r="OOM744" s="31"/>
      <c r="OON744" s="31"/>
      <c r="OOO744" s="31"/>
      <c r="OOP744" s="31"/>
      <c r="OOQ744" s="31"/>
      <c r="OOR744" s="31"/>
      <c r="OOS744" s="31"/>
      <c r="OOT744" s="31"/>
      <c r="OOU744" s="31"/>
      <c r="OOV744" s="31"/>
      <c r="OOW744" s="31"/>
      <c r="OOX744" s="31"/>
      <c r="OOY744" s="31"/>
      <c r="OOZ744" s="31"/>
      <c r="OPA744" s="31"/>
      <c r="OPB744" s="31"/>
      <c r="OPC744" s="31"/>
      <c r="OPD744" s="31"/>
      <c r="OPE744" s="31"/>
      <c r="OPF744" s="31"/>
      <c r="OPG744" s="31"/>
      <c r="OPH744" s="31"/>
      <c r="OPI744" s="31"/>
      <c r="OPJ744" s="31"/>
      <c r="OPK744" s="31"/>
      <c r="OPL744" s="31"/>
      <c r="OPM744" s="31"/>
      <c r="OPN744" s="31"/>
      <c r="OPO744" s="31"/>
      <c r="OPP744" s="31"/>
      <c r="OPQ744" s="31"/>
      <c r="OPR744" s="31"/>
      <c r="OPS744" s="31"/>
      <c r="OPT744" s="31"/>
      <c r="OPU744" s="31"/>
      <c r="OPV744" s="31"/>
      <c r="OPW744" s="31"/>
      <c r="OPX744" s="31"/>
      <c r="OPY744" s="31"/>
      <c r="OPZ744" s="31"/>
      <c r="OQA744" s="31"/>
      <c r="OQB744" s="31"/>
      <c r="OQC744" s="31"/>
      <c r="OQD744" s="31"/>
      <c r="OQE744" s="31"/>
      <c r="OQF744" s="31"/>
      <c r="OQG744" s="31"/>
      <c r="OQH744" s="31"/>
      <c r="OQI744" s="31"/>
      <c r="OQJ744" s="31"/>
      <c r="OQK744" s="31"/>
      <c r="OQL744" s="31"/>
      <c r="OQM744" s="31"/>
      <c r="OQN744" s="31"/>
      <c r="OQO744" s="31"/>
      <c r="OQP744" s="31"/>
      <c r="OQQ744" s="31"/>
      <c r="OQR744" s="31"/>
      <c r="OQS744" s="31"/>
      <c r="OQT744" s="31"/>
      <c r="OQU744" s="31"/>
      <c r="OQV744" s="31"/>
      <c r="OQW744" s="31"/>
      <c r="OQX744" s="31"/>
      <c r="OQY744" s="31"/>
      <c r="OQZ744" s="31"/>
      <c r="ORA744" s="31"/>
      <c r="ORB744" s="31"/>
      <c r="ORC744" s="31"/>
      <c r="ORD744" s="31"/>
      <c r="ORE744" s="31"/>
      <c r="ORF744" s="31"/>
      <c r="ORG744" s="31"/>
      <c r="ORH744" s="31"/>
      <c r="ORI744" s="31"/>
      <c r="ORJ744" s="31"/>
      <c r="ORK744" s="31"/>
      <c r="ORL744" s="31"/>
      <c r="ORM744" s="31"/>
      <c r="ORN744" s="31"/>
      <c r="ORO744" s="31"/>
      <c r="ORP744" s="31"/>
      <c r="ORQ744" s="31"/>
      <c r="ORR744" s="31"/>
      <c r="ORS744" s="31"/>
      <c r="ORT744" s="31"/>
      <c r="ORU744" s="31"/>
      <c r="ORV744" s="31"/>
      <c r="ORW744" s="31"/>
      <c r="ORX744" s="31"/>
      <c r="ORY744" s="31"/>
      <c r="ORZ744" s="31"/>
      <c r="OSA744" s="31"/>
      <c r="OSB744" s="31"/>
      <c r="OSC744" s="31"/>
      <c r="OSD744" s="31"/>
      <c r="OSE744" s="31"/>
      <c r="OSF744" s="31"/>
      <c r="OSG744" s="31"/>
      <c r="OSH744" s="31"/>
      <c r="OSI744" s="31"/>
      <c r="OSJ744" s="31"/>
      <c r="OSK744" s="31"/>
      <c r="OSL744" s="31"/>
      <c r="OSM744" s="31"/>
      <c r="OSN744" s="31"/>
      <c r="OSO744" s="31"/>
      <c r="OSP744" s="31"/>
      <c r="OSQ744" s="31"/>
      <c r="OSR744" s="31"/>
      <c r="OSS744" s="31"/>
      <c r="OST744" s="31"/>
      <c r="OSU744" s="31"/>
      <c r="OSV744" s="31"/>
      <c r="OSW744" s="31"/>
      <c r="OSX744" s="31"/>
      <c r="OSY744" s="31"/>
      <c r="OSZ744" s="31"/>
      <c r="OTA744" s="31"/>
      <c r="OTB744" s="31"/>
      <c r="OTC744" s="31"/>
      <c r="OTD744" s="31"/>
      <c r="OTE744" s="31"/>
      <c r="OTF744" s="31"/>
      <c r="OTG744" s="31"/>
      <c r="OTH744" s="31"/>
      <c r="OTI744" s="31"/>
      <c r="OTJ744" s="31"/>
      <c r="OTK744" s="31"/>
      <c r="OTL744" s="31"/>
      <c r="OTM744" s="31"/>
      <c r="OTN744" s="31"/>
      <c r="OTO744" s="31"/>
      <c r="OTP744" s="31"/>
      <c r="OTQ744" s="31"/>
      <c r="OTR744" s="31"/>
      <c r="OTS744" s="31"/>
      <c r="OTT744" s="31"/>
      <c r="OTU744" s="31"/>
      <c r="OTV744" s="31"/>
      <c r="OTW744" s="31"/>
      <c r="OTX744" s="31"/>
      <c r="OTY744" s="31"/>
      <c r="OTZ744" s="31"/>
      <c r="OUA744" s="31"/>
      <c r="OUB744" s="31"/>
      <c r="OUC744" s="31"/>
      <c r="OUD744" s="31"/>
      <c r="OUE744" s="31"/>
      <c r="OUF744" s="31"/>
      <c r="OUG744" s="31"/>
      <c r="OUH744" s="31"/>
      <c r="OUI744" s="31"/>
      <c r="OUJ744" s="31"/>
      <c r="OUK744" s="31"/>
      <c r="OUL744" s="31"/>
      <c r="OUM744" s="31"/>
      <c r="OUN744" s="31"/>
      <c r="OUO744" s="31"/>
      <c r="OUP744" s="31"/>
      <c r="OUQ744" s="31"/>
      <c r="OUR744" s="31"/>
      <c r="OUS744" s="31"/>
      <c r="OUT744" s="31"/>
      <c r="OUU744" s="31"/>
      <c r="OUV744" s="31"/>
      <c r="OUW744" s="31"/>
      <c r="OUX744" s="31"/>
      <c r="OUY744" s="31"/>
      <c r="OUZ744" s="31"/>
      <c r="OVA744" s="31"/>
      <c r="OVB744" s="31"/>
      <c r="OVC744" s="31"/>
      <c r="OVD744" s="31"/>
      <c r="OVE744" s="31"/>
      <c r="OVF744" s="31"/>
      <c r="OVG744" s="31"/>
      <c r="OVH744" s="31"/>
      <c r="OVI744" s="31"/>
      <c r="OVJ744" s="31"/>
      <c r="OVK744" s="31"/>
      <c r="OVL744" s="31"/>
      <c r="OVM744" s="31"/>
      <c r="OVN744" s="31"/>
      <c r="OVO744" s="31"/>
      <c r="OVP744" s="31"/>
      <c r="OVQ744" s="31"/>
      <c r="OVR744" s="31"/>
      <c r="OVS744" s="31"/>
      <c r="OVT744" s="31"/>
      <c r="OVU744" s="31"/>
      <c r="OVV744" s="31"/>
      <c r="OVW744" s="31"/>
      <c r="OVX744" s="31"/>
      <c r="OVY744" s="31"/>
      <c r="OVZ744" s="31"/>
      <c r="OWA744" s="31"/>
      <c r="OWB744" s="31"/>
      <c r="OWC744" s="31"/>
      <c r="OWD744" s="31"/>
      <c r="OWE744" s="31"/>
      <c r="OWF744" s="31"/>
      <c r="OWG744" s="31"/>
      <c r="OWH744" s="31"/>
      <c r="OWI744" s="31"/>
      <c r="OWJ744" s="31"/>
      <c r="OWK744" s="31"/>
      <c r="OWL744" s="31"/>
      <c r="OWM744" s="31"/>
      <c r="OWN744" s="31"/>
      <c r="OWO744" s="31"/>
      <c r="OWP744" s="31"/>
      <c r="OWQ744" s="31"/>
      <c r="OWR744" s="31"/>
      <c r="OWS744" s="31"/>
      <c r="OWT744" s="31"/>
      <c r="OWU744" s="31"/>
      <c r="OWV744" s="31"/>
      <c r="OWW744" s="31"/>
      <c r="OWX744" s="31"/>
      <c r="OWY744" s="31"/>
      <c r="OWZ744" s="31"/>
      <c r="OXA744" s="31"/>
      <c r="OXB744" s="31"/>
      <c r="OXC744" s="31"/>
      <c r="OXD744" s="31"/>
      <c r="OXE744" s="31"/>
      <c r="OXF744" s="31"/>
      <c r="OXG744" s="31"/>
      <c r="OXH744" s="31"/>
      <c r="OXI744" s="31"/>
      <c r="OXJ744" s="31"/>
      <c r="OXK744" s="31"/>
      <c r="OXL744" s="31"/>
      <c r="OXM744" s="31"/>
      <c r="OXN744" s="31"/>
      <c r="OXO744" s="31"/>
      <c r="OXP744" s="31"/>
      <c r="OXQ744" s="31"/>
      <c r="OXR744" s="31"/>
      <c r="OXS744" s="31"/>
      <c r="OXT744" s="31"/>
      <c r="OXU744" s="31"/>
      <c r="OXV744" s="31"/>
      <c r="OXW744" s="31"/>
      <c r="OXX744" s="31"/>
      <c r="OXY744" s="31"/>
      <c r="OXZ744" s="31"/>
      <c r="OYA744" s="31"/>
      <c r="OYB744" s="31"/>
      <c r="OYC744" s="31"/>
      <c r="OYD744" s="31"/>
      <c r="OYE744" s="31"/>
      <c r="OYF744" s="31"/>
      <c r="OYG744" s="31"/>
      <c r="OYH744" s="31"/>
      <c r="OYI744" s="31"/>
      <c r="OYJ744" s="31"/>
      <c r="OYK744" s="31"/>
      <c r="OYL744" s="31"/>
      <c r="OYM744" s="31"/>
      <c r="OYN744" s="31"/>
      <c r="OYO744" s="31"/>
      <c r="OYP744" s="31"/>
      <c r="OYQ744" s="31"/>
      <c r="OYR744" s="31"/>
      <c r="OYS744" s="31"/>
      <c r="OYT744" s="31"/>
      <c r="OYU744" s="31"/>
      <c r="OYV744" s="31"/>
      <c r="OYW744" s="31"/>
      <c r="OYX744" s="31"/>
      <c r="OYY744" s="31"/>
      <c r="OYZ744" s="31"/>
      <c r="OZA744" s="31"/>
      <c r="OZB744" s="31"/>
      <c r="OZC744" s="31"/>
      <c r="OZD744" s="31"/>
      <c r="OZE744" s="31"/>
      <c r="OZF744" s="31"/>
      <c r="OZG744" s="31"/>
      <c r="OZH744" s="31"/>
      <c r="OZI744" s="31"/>
      <c r="OZJ744" s="31"/>
      <c r="OZK744" s="31"/>
      <c r="OZL744" s="31"/>
      <c r="OZM744" s="31"/>
      <c r="OZN744" s="31"/>
      <c r="OZO744" s="31"/>
      <c r="OZP744" s="31"/>
      <c r="OZQ744" s="31"/>
      <c r="OZR744" s="31"/>
      <c r="OZS744" s="31"/>
      <c r="OZT744" s="31"/>
      <c r="OZU744" s="31"/>
      <c r="OZV744" s="31"/>
      <c r="OZW744" s="31"/>
      <c r="OZX744" s="31"/>
      <c r="OZY744" s="31"/>
      <c r="OZZ744" s="31"/>
      <c r="PAA744" s="31"/>
      <c r="PAB744" s="31"/>
      <c r="PAC744" s="31"/>
      <c r="PAD744" s="31"/>
      <c r="PAE744" s="31"/>
      <c r="PAF744" s="31"/>
      <c r="PAG744" s="31"/>
      <c r="PAH744" s="31"/>
      <c r="PAI744" s="31"/>
      <c r="PAJ744" s="31"/>
      <c r="PAK744" s="31"/>
      <c r="PAL744" s="31"/>
      <c r="PAM744" s="31"/>
      <c r="PAN744" s="31"/>
      <c r="PAO744" s="31"/>
      <c r="PAP744" s="31"/>
      <c r="PAQ744" s="31"/>
      <c r="PAR744" s="31"/>
      <c r="PAS744" s="31"/>
      <c r="PAT744" s="31"/>
      <c r="PAU744" s="31"/>
      <c r="PAV744" s="31"/>
      <c r="PAW744" s="31"/>
      <c r="PAX744" s="31"/>
      <c r="PAY744" s="31"/>
      <c r="PAZ744" s="31"/>
      <c r="PBA744" s="31"/>
      <c r="PBB744" s="31"/>
      <c r="PBC744" s="31"/>
      <c r="PBD744" s="31"/>
      <c r="PBE744" s="31"/>
      <c r="PBF744" s="31"/>
      <c r="PBG744" s="31"/>
      <c r="PBH744" s="31"/>
      <c r="PBI744" s="31"/>
      <c r="PBJ744" s="31"/>
      <c r="PBK744" s="31"/>
      <c r="PBL744" s="31"/>
      <c r="PBM744" s="31"/>
      <c r="PBN744" s="31"/>
      <c r="PBO744" s="31"/>
      <c r="PBP744" s="31"/>
      <c r="PBQ744" s="31"/>
      <c r="PBR744" s="31"/>
      <c r="PBS744" s="31"/>
      <c r="PBT744" s="31"/>
      <c r="PBU744" s="31"/>
      <c r="PBV744" s="31"/>
      <c r="PBW744" s="31"/>
      <c r="PBX744" s="31"/>
      <c r="PBY744" s="31"/>
      <c r="PBZ744" s="31"/>
      <c r="PCA744" s="31"/>
      <c r="PCB744" s="31"/>
      <c r="PCC744" s="31"/>
      <c r="PCD744" s="31"/>
      <c r="PCE744" s="31"/>
      <c r="PCF744" s="31"/>
      <c r="PCG744" s="31"/>
      <c r="PCH744" s="31"/>
      <c r="PCI744" s="31"/>
      <c r="PCJ744" s="31"/>
      <c r="PCK744" s="31"/>
      <c r="PCL744" s="31"/>
      <c r="PCM744" s="31"/>
      <c r="PCN744" s="31"/>
      <c r="PCO744" s="31"/>
      <c r="PCP744" s="31"/>
      <c r="PCQ744" s="31"/>
      <c r="PCR744" s="31"/>
      <c r="PCS744" s="31"/>
      <c r="PCT744" s="31"/>
      <c r="PCU744" s="31"/>
      <c r="PCV744" s="31"/>
      <c r="PCW744" s="31"/>
      <c r="PCX744" s="31"/>
      <c r="PCY744" s="31"/>
      <c r="PCZ744" s="31"/>
      <c r="PDA744" s="31"/>
      <c r="PDB744" s="31"/>
      <c r="PDC744" s="31"/>
      <c r="PDD744" s="31"/>
      <c r="PDE744" s="31"/>
      <c r="PDF744" s="31"/>
      <c r="PDG744" s="31"/>
      <c r="PDH744" s="31"/>
      <c r="PDI744" s="31"/>
      <c r="PDJ744" s="31"/>
      <c r="PDK744" s="31"/>
      <c r="PDL744" s="31"/>
      <c r="PDM744" s="31"/>
      <c r="PDN744" s="31"/>
      <c r="PDO744" s="31"/>
      <c r="PDP744" s="31"/>
      <c r="PDQ744" s="31"/>
      <c r="PDR744" s="31"/>
      <c r="PDS744" s="31"/>
      <c r="PDT744" s="31"/>
      <c r="PDU744" s="31"/>
      <c r="PDV744" s="31"/>
      <c r="PDW744" s="31"/>
      <c r="PDX744" s="31"/>
      <c r="PDY744" s="31"/>
      <c r="PDZ744" s="31"/>
      <c r="PEA744" s="31"/>
      <c r="PEB744" s="31"/>
      <c r="PEC744" s="31"/>
      <c r="PED744" s="31"/>
      <c r="PEE744" s="31"/>
      <c r="PEF744" s="31"/>
      <c r="PEG744" s="31"/>
      <c r="PEH744" s="31"/>
      <c r="PEI744" s="31"/>
      <c r="PEJ744" s="31"/>
      <c r="PEK744" s="31"/>
      <c r="PEL744" s="31"/>
      <c r="PEM744" s="31"/>
      <c r="PEN744" s="31"/>
      <c r="PEO744" s="31"/>
      <c r="PEP744" s="31"/>
      <c r="PEQ744" s="31"/>
      <c r="PER744" s="31"/>
      <c r="PES744" s="31"/>
      <c r="PET744" s="31"/>
      <c r="PEU744" s="31"/>
      <c r="PEV744" s="31"/>
      <c r="PEW744" s="31"/>
      <c r="PEX744" s="31"/>
      <c r="PEY744" s="31"/>
      <c r="PEZ744" s="31"/>
      <c r="PFA744" s="31"/>
      <c r="PFB744" s="31"/>
      <c r="PFC744" s="31"/>
      <c r="PFD744" s="31"/>
      <c r="PFE744" s="31"/>
      <c r="PFF744" s="31"/>
      <c r="PFG744" s="31"/>
      <c r="PFH744" s="31"/>
      <c r="PFI744" s="31"/>
      <c r="PFJ744" s="31"/>
      <c r="PFK744" s="31"/>
      <c r="PFL744" s="31"/>
      <c r="PFM744" s="31"/>
      <c r="PFN744" s="31"/>
      <c r="PFO744" s="31"/>
      <c r="PFP744" s="31"/>
      <c r="PFQ744" s="31"/>
      <c r="PFR744" s="31"/>
      <c r="PFS744" s="31"/>
      <c r="PFT744" s="31"/>
      <c r="PFU744" s="31"/>
      <c r="PFV744" s="31"/>
      <c r="PFW744" s="31"/>
      <c r="PFX744" s="31"/>
      <c r="PFY744" s="31"/>
      <c r="PFZ744" s="31"/>
      <c r="PGA744" s="31"/>
      <c r="PGB744" s="31"/>
      <c r="PGC744" s="31"/>
      <c r="PGD744" s="31"/>
      <c r="PGE744" s="31"/>
      <c r="PGF744" s="31"/>
      <c r="PGG744" s="31"/>
      <c r="PGH744" s="31"/>
      <c r="PGI744" s="31"/>
      <c r="PGJ744" s="31"/>
      <c r="PGK744" s="31"/>
      <c r="PGL744" s="31"/>
      <c r="PGM744" s="31"/>
      <c r="PGN744" s="31"/>
      <c r="PGO744" s="31"/>
      <c r="PGP744" s="31"/>
      <c r="PGQ744" s="31"/>
      <c r="PGR744" s="31"/>
      <c r="PGS744" s="31"/>
      <c r="PGT744" s="31"/>
      <c r="PGU744" s="31"/>
      <c r="PGV744" s="31"/>
      <c r="PGW744" s="31"/>
      <c r="PGX744" s="31"/>
      <c r="PGY744" s="31"/>
      <c r="PGZ744" s="31"/>
      <c r="PHA744" s="31"/>
      <c r="PHB744" s="31"/>
      <c r="PHC744" s="31"/>
      <c r="PHD744" s="31"/>
      <c r="PHE744" s="31"/>
      <c r="PHF744" s="31"/>
      <c r="PHG744" s="31"/>
      <c r="PHH744" s="31"/>
      <c r="PHI744" s="31"/>
      <c r="PHJ744" s="31"/>
      <c r="PHK744" s="31"/>
      <c r="PHL744" s="31"/>
      <c r="PHM744" s="31"/>
      <c r="PHN744" s="31"/>
      <c r="PHO744" s="31"/>
      <c r="PHP744" s="31"/>
      <c r="PHQ744" s="31"/>
      <c r="PHR744" s="31"/>
      <c r="PHS744" s="31"/>
      <c r="PHT744" s="31"/>
      <c r="PHU744" s="31"/>
      <c r="PHV744" s="31"/>
      <c r="PHW744" s="31"/>
      <c r="PHX744" s="31"/>
      <c r="PHY744" s="31"/>
      <c r="PHZ744" s="31"/>
      <c r="PIA744" s="31"/>
      <c r="PIB744" s="31"/>
      <c r="PIC744" s="31"/>
      <c r="PID744" s="31"/>
      <c r="PIE744" s="31"/>
      <c r="PIF744" s="31"/>
      <c r="PIG744" s="31"/>
      <c r="PIH744" s="31"/>
      <c r="PII744" s="31"/>
      <c r="PIJ744" s="31"/>
      <c r="PIK744" s="31"/>
      <c r="PIL744" s="31"/>
      <c r="PIM744" s="31"/>
      <c r="PIN744" s="31"/>
      <c r="PIO744" s="31"/>
      <c r="PIP744" s="31"/>
      <c r="PIQ744" s="31"/>
      <c r="PIR744" s="31"/>
      <c r="PIS744" s="31"/>
      <c r="PIT744" s="31"/>
      <c r="PIU744" s="31"/>
      <c r="PIV744" s="31"/>
      <c r="PIW744" s="31"/>
      <c r="PIX744" s="31"/>
      <c r="PIY744" s="31"/>
      <c r="PIZ744" s="31"/>
      <c r="PJA744" s="31"/>
      <c r="PJB744" s="31"/>
      <c r="PJC744" s="31"/>
      <c r="PJD744" s="31"/>
      <c r="PJE744" s="31"/>
      <c r="PJF744" s="31"/>
      <c r="PJG744" s="31"/>
      <c r="PJH744" s="31"/>
      <c r="PJI744" s="31"/>
      <c r="PJJ744" s="31"/>
      <c r="PJK744" s="31"/>
      <c r="PJL744" s="31"/>
      <c r="PJM744" s="31"/>
      <c r="PJN744" s="31"/>
      <c r="PJO744" s="31"/>
      <c r="PJP744" s="31"/>
      <c r="PJQ744" s="31"/>
      <c r="PJR744" s="31"/>
      <c r="PJS744" s="31"/>
      <c r="PJT744" s="31"/>
      <c r="PJU744" s="31"/>
      <c r="PJV744" s="31"/>
      <c r="PJW744" s="31"/>
      <c r="PJX744" s="31"/>
      <c r="PJY744" s="31"/>
      <c r="PJZ744" s="31"/>
      <c r="PKA744" s="31"/>
      <c r="PKB744" s="31"/>
      <c r="PKC744" s="31"/>
      <c r="PKD744" s="31"/>
      <c r="PKE744" s="31"/>
      <c r="PKF744" s="31"/>
      <c r="PKG744" s="31"/>
      <c r="PKH744" s="31"/>
      <c r="PKI744" s="31"/>
      <c r="PKJ744" s="31"/>
      <c r="PKK744" s="31"/>
      <c r="PKL744" s="31"/>
      <c r="PKM744" s="31"/>
      <c r="PKN744" s="31"/>
      <c r="PKO744" s="31"/>
      <c r="PKP744" s="31"/>
      <c r="PKQ744" s="31"/>
      <c r="PKR744" s="31"/>
      <c r="PKS744" s="31"/>
      <c r="PKT744" s="31"/>
      <c r="PKU744" s="31"/>
      <c r="PKV744" s="31"/>
      <c r="PKW744" s="31"/>
      <c r="PKX744" s="31"/>
      <c r="PKY744" s="31"/>
      <c r="PKZ744" s="31"/>
      <c r="PLA744" s="31"/>
      <c r="PLB744" s="31"/>
      <c r="PLC744" s="31"/>
      <c r="PLD744" s="31"/>
      <c r="PLE744" s="31"/>
      <c r="PLF744" s="31"/>
      <c r="PLG744" s="31"/>
      <c r="PLH744" s="31"/>
      <c r="PLI744" s="31"/>
      <c r="PLJ744" s="31"/>
      <c r="PLK744" s="31"/>
      <c r="PLL744" s="31"/>
      <c r="PLM744" s="31"/>
      <c r="PLN744" s="31"/>
      <c r="PLO744" s="31"/>
      <c r="PLP744" s="31"/>
      <c r="PLQ744" s="31"/>
      <c r="PLR744" s="31"/>
      <c r="PLS744" s="31"/>
      <c r="PLT744" s="31"/>
      <c r="PLU744" s="31"/>
      <c r="PLV744" s="31"/>
      <c r="PLW744" s="31"/>
      <c r="PLX744" s="31"/>
      <c r="PLY744" s="31"/>
      <c r="PLZ744" s="31"/>
      <c r="PMA744" s="31"/>
      <c r="PMB744" s="31"/>
      <c r="PMC744" s="31"/>
      <c r="PMD744" s="31"/>
      <c r="PME744" s="31"/>
      <c r="PMF744" s="31"/>
      <c r="PMG744" s="31"/>
      <c r="PMH744" s="31"/>
      <c r="PMI744" s="31"/>
      <c r="PMJ744" s="31"/>
      <c r="PMK744" s="31"/>
      <c r="PML744" s="31"/>
      <c r="PMM744" s="31"/>
      <c r="PMN744" s="31"/>
      <c r="PMO744" s="31"/>
      <c r="PMP744" s="31"/>
      <c r="PMQ744" s="31"/>
      <c r="PMR744" s="31"/>
      <c r="PMS744" s="31"/>
      <c r="PMT744" s="31"/>
      <c r="PMU744" s="31"/>
      <c r="PMV744" s="31"/>
      <c r="PMW744" s="31"/>
      <c r="PMX744" s="31"/>
      <c r="PMY744" s="31"/>
      <c r="PMZ744" s="31"/>
      <c r="PNA744" s="31"/>
      <c r="PNB744" s="31"/>
      <c r="PNC744" s="31"/>
      <c r="PND744" s="31"/>
      <c r="PNE744" s="31"/>
      <c r="PNF744" s="31"/>
      <c r="PNG744" s="31"/>
      <c r="PNH744" s="31"/>
      <c r="PNI744" s="31"/>
      <c r="PNJ744" s="31"/>
      <c r="PNK744" s="31"/>
      <c r="PNL744" s="31"/>
      <c r="PNM744" s="31"/>
      <c r="PNN744" s="31"/>
      <c r="PNO744" s="31"/>
      <c r="PNP744" s="31"/>
      <c r="PNQ744" s="31"/>
      <c r="PNR744" s="31"/>
      <c r="PNS744" s="31"/>
      <c r="PNT744" s="31"/>
      <c r="PNU744" s="31"/>
      <c r="PNV744" s="31"/>
      <c r="PNW744" s="31"/>
      <c r="PNX744" s="31"/>
      <c r="PNY744" s="31"/>
      <c r="PNZ744" s="31"/>
      <c r="POA744" s="31"/>
      <c r="POB744" s="31"/>
      <c r="POC744" s="31"/>
      <c r="POD744" s="31"/>
      <c r="POE744" s="31"/>
      <c r="POF744" s="31"/>
      <c r="POG744" s="31"/>
      <c r="POH744" s="31"/>
      <c r="POI744" s="31"/>
      <c r="POJ744" s="31"/>
      <c r="POK744" s="31"/>
      <c r="POL744" s="31"/>
      <c r="POM744" s="31"/>
      <c r="PON744" s="31"/>
      <c r="POO744" s="31"/>
      <c r="POP744" s="31"/>
      <c r="POQ744" s="31"/>
      <c r="POR744" s="31"/>
      <c r="POS744" s="31"/>
      <c r="POT744" s="31"/>
      <c r="POU744" s="31"/>
      <c r="POV744" s="31"/>
      <c r="POW744" s="31"/>
      <c r="POX744" s="31"/>
      <c r="POY744" s="31"/>
      <c r="POZ744" s="31"/>
      <c r="PPA744" s="31"/>
      <c r="PPB744" s="31"/>
      <c r="PPC744" s="31"/>
      <c r="PPD744" s="31"/>
      <c r="PPE744" s="31"/>
      <c r="PPF744" s="31"/>
      <c r="PPG744" s="31"/>
      <c r="PPH744" s="31"/>
      <c r="PPI744" s="31"/>
      <c r="PPJ744" s="31"/>
      <c r="PPK744" s="31"/>
      <c r="PPL744" s="31"/>
      <c r="PPM744" s="31"/>
      <c r="PPN744" s="31"/>
      <c r="PPO744" s="31"/>
      <c r="PPP744" s="31"/>
      <c r="PPQ744" s="31"/>
      <c r="PPR744" s="31"/>
      <c r="PPS744" s="31"/>
      <c r="PPT744" s="31"/>
      <c r="PPU744" s="31"/>
      <c r="PPV744" s="31"/>
      <c r="PPW744" s="31"/>
      <c r="PPX744" s="31"/>
      <c r="PPY744" s="31"/>
      <c r="PPZ744" s="31"/>
      <c r="PQA744" s="31"/>
      <c r="PQB744" s="31"/>
      <c r="PQC744" s="31"/>
      <c r="PQD744" s="31"/>
      <c r="PQE744" s="31"/>
      <c r="PQF744" s="31"/>
      <c r="PQG744" s="31"/>
      <c r="PQH744" s="31"/>
      <c r="PQI744" s="31"/>
      <c r="PQJ744" s="31"/>
      <c r="PQK744" s="31"/>
      <c r="PQL744" s="31"/>
      <c r="PQM744" s="31"/>
      <c r="PQN744" s="31"/>
      <c r="PQO744" s="31"/>
      <c r="PQP744" s="31"/>
      <c r="PQQ744" s="31"/>
      <c r="PQR744" s="31"/>
      <c r="PQS744" s="31"/>
      <c r="PQT744" s="31"/>
      <c r="PQU744" s="31"/>
      <c r="PQV744" s="31"/>
      <c r="PQW744" s="31"/>
      <c r="PQX744" s="31"/>
      <c r="PQY744" s="31"/>
      <c r="PQZ744" s="31"/>
      <c r="PRA744" s="31"/>
      <c r="PRB744" s="31"/>
      <c r="PRC744" s="31"/>
      <c r="PRD744" s="31"/>
      <c r="PRE744" s="31"/>
      <c r="PRF744" s="31"/>
      <c r="PRG744" s="31"/>
      <c r="PRH744" s="31"/>
      <c r="PRI744" s="31"/>
      <c r="PRJ744" s="31"/>
      <c r="PRK744" s="31"/>
      <c r="PRL744" s="31"/>
      <c r="PRM744" s="31"/>
      <c r="PRN744" s="31"/>
      <c r="PRO744" s="31"/>
      <c r="PRP744" s="31"/>
      <c r="PRQ744" s="31"/>
      <c r="PRR744" s="31"/>
      <c r="PRS744" s="31"/>
      <c r="PRT744" s="31"/>
      <c r="PRU744" s="31"/>
      <c r="PRV744" s="31"/>
      <c r="PRW744" s="31"/>
      <c r="PRX744" s="31"/>
      <c r="PRY744" s="31"/>
      <c r="PRZ744" s="31"/>
      <c r="PSA744" s="31"/>
      <c r="PSB744" s="31"/>
      <c r="PSC744" s="31"/>
      <c r="PSD744" s="31"/>
      <c r="PSE744" s="31"/>
      <c r="PSF744" s="31"/>
      <c r="PSG744" s="31"/>
      <c r="PSH744" s="31"/>
      <c r="PSI744" s="31"/>
      <c r="PSJ744" s="31"/>
      <c r="PSK744" s="31"/>
      <c r="PSL744" s="31"/>
      <c r="PSM744" s="31"/>
      <c r="PSN744" s="31"/>
      <c r="PSO744" s="31"/>
      <c r="PSP744" s="31"/>
      <c r="PSQ744" s="31"/>
      <c r="PSR744" s="31"/>
      <c r="PSS744" s="31"/>
      <c r="PST744" s="31"/>
      <c r="PSU744" s="31"/>
      <c r="PSV744" s="31"/>
      <c r="PSW744" s="31"/>
      <c r="PSX744" s="31"/>
      <c r="PSY744" s="31"/>
      <c r="PSZ744" s="31"/>
      <c r="PTA744" s="31"/>
      <c r="PTB744" s="31"/>
      <c r="PTC744" s="31"/>
      <c r="PTD744" s="31"/>
      <c r="PTE744" s="31"/>
      <c r="PTF744" s="31"/>
      <c r="PTG744" s="31"/>
      <c r="PTH744" s="31"/>
      <c r="PTI744" s="31"/>
      <c r="PTJ744" s="31"/>
      <c r="PTK744" s="31"/>
      <c r="PTL744" s="31"/>
      <c r="PTM744" s="31"/>
      <c r="PTN744" s="31"/>
      <c r="PTO744" s="31"/>
      <c r="PTP744" s="31"/>
      <c r="PTQ744" s="31"/>
      <c r="PTR744" s="31"/>
      <c r="PTS744" s="31"/>
      <c r="PTT744" s="31"/>
      <c r="PTU744" s="31"/>
      <c r="PTV744" s="31"/>
      <c r="PTW744" s="31"/>
      <c r="PTX744" s="31"/>
      <c r="PTY744" s="31"/>
      <c r="PTZ744" s="31"/>
      <c r="PUA744" s="31"/>
      <c r="PUB744" s="31"/>
      <c r="PUC744" s="31"/>
      <c r="PUD744" s="31"/>
      <c r="PUE744" s="31"/>
      <c r="PUF744" s="31"/>
      <c r="PUG744" s="31"/>
      <c r="PUH744" s="31"/>
      <c r="PUI744" s="31"/>
      <c r="PUJ744" s="31"/>
      <c r="PUK744" s="31"/>
      <c r="PUL744" s="31"/>
      <c r="PUM744" s="31"/>
      <c r="PUN744" s="31"/>
      <c r="PUO744" s="31"/>
      <c r="PUP744" s="31"/>
      <c r="PUQ744" s="31"/>
      <c r="PUR744" s="31"/>
      <c r="PUS744" s="31"/>
      <c r="PUT744" s="31"/>
      <c r="PUU744" s="31"/>
      <c r="PUV744" s="31"/>
      <c r="PUW744" s="31"/>
      <c r="PUX744" s="31"/>
      <c r="PUY744" s="31"/>
      <c r="PUZ744" s="31"/>
      <c r="PVA744" s="31"/>
      <c r="PVB744" s="31"/>
      <c r="PVC744" s="31"/>
      <c r="PVD744" s="31"/>
      <c r="PVE744" s="31"/>
      <c r="PVF744" s="31"/>
      <c r="PVG744" s="31"/>
      <c r="PVH744" s="31"/>
      <c r="PVI744" s="31"/>
      <c r="PVJ744" s="31"/>
      <c r="PVK744" s="31"/>
      <c r="PVL744" s="31"/>
      <c r="PVM744" s="31"/>
      <c r="PVN744" s="31"/>
      <c r="PVO744" s="31"/>
      <c r="PVP744" s="31"/>
      <c r="PVQ744" s="31"/>
      <c r="PVR744" s="31"/>
      <c r="PVS744" s="31"/>
      <c r="PVT744" s="31"/>
      <c r="PVU744" s="31"/>
      <c r="PVV744" s="31"/>
      <c r="PVW744" s="31"/>
      <c r="PVX744" s="31"/>
      <c r="PVY744" s="31"/>
      <c r="PVZ744" s="31"/>
      <c r="PWA744" s="31"/>
      <c r="PWB744" s="31"/>
      <c r="PWC744" s="31"/>
      <c r="PWD744" s="31"/>
      <c r="PWE744" s="31"/>
      <c r="PWF744" s="31"/>
      <c r="PWG744" s="31"/>
      <c r="PWH744" s="31"/>
      <c r="PWI744" s="31"/>
      <c r="PWJ744" s="31"/>
      <c r="PWK744" s="31"/>
      <c r="PWL744" s="31"/>
      <c r="PWM744" s="31"/>
      <c r="PWN744" s="31"/>
      <c r="PWO744" s="31"/>
      <c r="PWP744" s="31"/>
      <c r="PWQ744" s="31"/>
      <c r="PWR744" s="31"/>
      <c r="PWS744" s="31"/>
      <c r="PWT744" s="31"/>
      <c r="PWU744" s="31"/>
      <c r="PWV744" s="31"/>
      <c r="PWW744" s="31"/>
      <c r="PWX744" s="31"/>
      <c r="PWY744" s="31"/>
      <c r="PWZ744" s="31"/>
      <c r="PXA744" s="31"/>
      <c r="PXB744" s="31"/>
      <c r="PXC744" s="31"/>
      <c r="PXD744" s="31"/>
      <c r="PXE744" s="31"/>
      <c r="PXF744" s="31"/>
      <c r="PXG744" s="31"/>
      <c r="PXH744" s="31"/>
      <c r="PXI744" s="31"/>
      <c r="PXJ744" s="31"/>
      <c r="PXK744" s="31"/>
      <c r="PXL744" s="31"/>
      <c r="PXM744" s="31"/>
      <c r="PXN744" s="31"/>
      <c r="PXO744" s="31"/>
      <c r="PXP744" s="31"/>
      <c r="PXQ744" s="31"/>
      <c r="PXR744" s="31"/>
      <c r="PXS744" s="31"/>
      <c r="PXT744" s="31"/>
      <c r="PXU744" s="31"/>
      <c r="PXV744" s="31"/>
      <c r="PXW744" s="31"/>
      <c r="PXX744" s="31"/>
      <c r="PXY744" s="31"/>
      <c r="PXZ744" s="31"/>
      <c r="PYA744" s="31"/>
      <c r="PYB744" s="31"/>
      <c r="PYC744" s="31"/>
      <c r="PYD744" s="31"/>
      <c r="PYE744" s="31"/>
      <c r="PYF744" s="31"/>
      <c r="PYG744" s="31"/>
      <c r="PYH744" s="31"/>
      <c r="PYI744" s="31"/>
      <c r="PYJ744" s="31"/>
      <c r="PYK744" s="31"/>
      <c r="PYL744" s="31"/>
      <c r="PYM744" s="31"/>
      <c r="PYN744" s="31"/>
      <c r="PYO744" s="31"/>
      <c r="PYP744" s="31"/>
      <c r="PYQ744" s="31"/>
      <c r="PYR744" s="31"/>
      <c r="PYS744" s="31"/>
      <c r="PYT744" s="31"/>
      <c r="PYU744" s="31"/>
      <c r="PYV744" s="31"/>
      <c r="PYW744" s="31"/>
      <c r="PYX744" s="31"/>
      <c r="PYY744" s="31"/>
      <c r="PYZ744" s="31"/>
      <c r="PZA744" s="31"/>
      <c r="PZB744" s="31"/>
      <c r="PZC744" s="31"/>
      <c r="PZD744" s="31"/>
      <c r="PZE744" s="31"/>
      <c r="PZF744" s="31"/>
      <c r="PZG744" s="31"/>
      <c r="PZH744" s="31"/>
      <c r="PZI744" s="31"/>
      <c r="PZJ744" s="31"/>
      <c r="PZK744" s="31"/>
      <c r="PZL744" s="31"/>
      <c r="PZM744" s="31"/>
      <c r="PZN744" s="31"/>
      <c r="PZO744" s="31"/>
      <c r="PZP744" s="31"/>
      <c r="PZQ744" s="31"/>
      <c r="PZR744" s="31"/>
      <c r="PZS744" s="31"/>
      <c r="PZT744" s="31"/>
      <c r="PZU744" s="31"/>
      <c r="PZV744" s="31"/>
      <c r="PZW744" s="31"/>
      <c r="PZX744" s="31"/>
      <c r="PZY744" s="31"/>
      <c r="PZZ744" s="31"/>
      <c r="QAA744" s="31"/>
      <c r="QAB744" s="31"/>
      <c r="QAC744" s="31"/>
      <c r="QAD744" s="31"/>
      <c r="QAE744" s="31"/>
      <c r="QAF744" s="31"/>
      <c r="QAG744" s="31"/>
      <c r="QAH744" s="31"/>
      <c r="QAI744" s="31"/>
      <c r="QAJ744" s="31"/>
      <c r="QAK744" s="31"/>
      <c r="QAL744" s="31"/>
      <c r="QAM744" s="31"/>
      <c r="QAN744" s="31"/>
      <c r="QAO744" s="31"/>
      <c r="QAP744" s="31"/>
      <c r="QAQ744" s="31"/>
      <c r="QAR744" s="31"/>
      <c r="QAS744" s="31"/>
      <c r="QAT744" s="31"/>
      <c r="QAU744" s="31"/>
      <c r="QAV744" s="31"/>
      <c r="QAW744" s="31"/>
      <c r="QAX744" s="31"/>
      <c r="QAY744" s="31"/>
      <c r="QAZ744" s="31"/>
      <c r="QBA744" s="31"/>
      <c r="QBB744" s="31"/>
      <c r="QBC744" s="31"/>
      <c r="QBD744" s="31"/>
      <c r="QBE744" s="31"/>
      <c r="QBF744" s="31"/>
      <c r="QBG744" s="31"/>
      <c r="QBH744" s="31"/>
      <c r="QBI744" s="31"/>
      <c r="QBJ744" s="31"/>
      <c r="QBK744" s="31"/>
      <c r="QBL744" s="31"/>
      <c r="QBM744" s="31"/>
      <c r="QBN744" s="31"/>
      <c r="QBO744" s="31"/>
      <c r="QBP744" s="31"/>
      <c r="QBQ744" s="31"/>
      <c r="QBR744" s="31"/>
      <c r="QBS744" s="31"/>
      <c r="QBT744" s="31"/>
      <c r="QBU744" s="31"/>
      <c r="QBV744" s="31"/>
      <c r="QBW744" s="31"/>
      <c r="QBX744" s="31"/>
      <c r="QBY744" s="31"/>
      <c r="QBZ744" s="31"/>
      <c r="QCA744" s="31"/>
      <c r="QCB744" s="31"/>
      <c r="QCC744" s="31"/>
      <c r="QCD744" s="31"/>
      <c r="QCE744" s="31"/>
      <c r="QCF744" s="31"/>
      <c r="QCG744" s="31"/>
      <c r="QCH744" s="31"/>
      <c r="QCI744" s="31"/>
      <c r="QCJ744" s="31"/>
      <c r="QCK744" s="31"/>
      <c r="QCL744" s="31"/>
      <c r="QCM744" s="31"/>
      <c r="QCN744" s="31"/>
      <c r="QCO744" s="31"/>
      <c r="QCP744" s="31"/>
      <c r="QCQ744" s="31"/>
      <c r="QCR744" s="31"/>
      <c r="QCS744" s="31"/>
      <c r="QCT744" s="31"/>
      <c r="QCU744" s="31"/>
      <c r="QCV744" s="31"/>
      <c r="QCW744" s="31"/>
      <c r="QCX744" s="31"/>
      <c r="QCY744" s="31"/>
      <c r="QCZ744" s="31"/>
      <c r="QDA744" s="31"/>
      <c r="QDB744" s="31"/>
      <c r="QDC744" s="31"/>
      <c r="QDD744" s="31"/>
      <c r="QDE744" s="31"/>
      <c r="QDF744" s="31"/>
      <c r="QDG744" s="31"/>
      <c r="QDH744" s="31"/>
      <c r="QDI744" s="31"/>
      <c r="QDJ744" s="31"/>
      <c r="QDK744" s="31"/>
      <c r="QDL744" s="31"/>
      <c r="QDM744" s="31"/>
      <c r="QDN744" s="31"/>
      <c r="QDO744" s="31"/>
      <c r="QDP744" s="31"/>
      <c r="QDQ744" s="31"/>
      <c r="QDR744" s="31"/>
      <c r="QDS744" s="31"/>
      <c r="QDT744" s="31"/>
      <c r="QDU744" s="31"/>
      <c r="QDV744" s="31"/>
      <c r="QDW744" s="31"/>
      <c r="QDX744" s="31"/>
      <c r="QDY744" s="31"/>
      <c r="QDZ744" s="31"/>
      <c r="QEA744" s="31"/>
      <c r="QEB744" s="31"/>
      <c r="QEC744" s="31"/>
      <c r="QED744" s="31"/>
      <c r="QEE744" s="31"/>
      <c r="QEF744" s="31"/>
      <c r="QEG744" s="31"/>
      <c r="QEH744" s="31"/>
      <c r="QEI744" s="31"/>
      <c r="QEJ744" s="31"/>
      <c r="QEK744" s="31"/>
      <c r="QEL744" s="31"/>
      <c r="QEM744" s="31"/>
      <c r="QEN744" s="31"/>
      <c r="QEO744" s="31"/>
      <c r="QEP744" s="31"/>
      <c r="QEQ744" s="31"/>
      <c r="QER744" s="31"/>
      <c r="QES744" s="31"/>
      <c r="QET744" s="31"/>
      <c r="QEU744" s="31"/>
      <c r="QEV744" s="31"/>
      <c r="QEW744" s="31"/>
      <c r="QEX744" s="31"/>
      <c r="QEY744" s="31"/>
      <c r="QEZ744" s="31"/>
      <c r="QFA744" s="31"/>
      <c r="QFB744" s="31"/>
      <c r="QFC744" s="31"/>
      <c r="QFD744" s="31"/>
      <c r="QFE744" s="31"/>
      <c r="QFF744" s="31"/>
      <c r="QFG744" s="31"/>
      <c r="QFH744" s="31"/>
      <c r="QFI744" s="31"/>
      <c r="QFJ744" s="31"/>
      <c r="QFK744" s="31"/>
      <c r="QFL744" s="31"/>
      <c r="QFM744" s="31"/>
      <c r="QFN744" s="31"/>
      <c r="QFO744" s="31"/>
      <c r="QFP744" s="31"/>
      <c r="QFQ744" s="31"/>
      <c r="QFR744" s="31"/>
      <c r="QFS744" s="31"/>
      <c r="QFT744" s="31"/>
      <c r="QFU744" s="31"/>
      <c r="QFV744" s="31"/>
      <c r="QFW744" s="31"/>
      <c r="QFX744" s="31"/>
      <c r="QFY744" s="31"/>
      <c r="QFZ744" s="31"/>
      <c r="QGA744" s="31"/>
      <c r="QGB744" s="31"/>
      <c r="QGC744" s="31"/>
      <c r="QGD744" s="31"/>
      <c r="QGE744" s="31"/>
      <c r="QGF744" s="31"/>
      <c r="QGG744" s="31"/>
      <c r="QGH744" s="31"/>
      <c r="QGI744" s="31"/>
      <c r="QGJ744" s="31"/>
      <c r="QGK744" s="31"/>
      <c r="QGL744" s="31"/>
      <c r="QGM744" s="31"/>
      <c r="QGN744" s="31"/>
      <c r="QGO744" s="31"/>
      <c r="QGP744" s="31"/>
      <c r="QGQ744" s="31"/>
      <c r="QGR744" s="31"/>
      <c r="QGS744" s="31"/>
      <c r="QGT744" s="31"/>
      <c r="QGU744" s="31"/>
      <c r="QGV744" s="31"/>
      <c r="QGW744" s="31"/>
      <c r="QGX744" s="31"/>
      <c r="QGY744" s="31"/>
      <c r="QGZ744" s="31"/>
      <c r="QHA744" s="31"/>
      <c r="QHB744" s="31"/>
      <c r="QHC744" s="31"/>
      <c r="QHD744" s="31"/>
      <c r="QHE744" s="31"/>
      <c r="QHF744" s="31"/>
      <c r="QHG744" s="31"/>
      <c r="QHH744" s="31"/>
      <c r="QHI744" s="31"/>
      <c r="QHJ744" s="31"/>
      <c r="QHK744" s="31"/>
      <c r="QHL744" s="31"/>
      <c r="QHM744" s="31"/>
      <c r="QHN744" s="31"/>
      <c r="QHO744" s="31"/>
      <c r="QHP744" s="31"/>
      <c r="QHQ744" s="31"/>
      <c r="QHR744" s="31"/>
      <c r="QHS744" s="31"/>
      <c r="QHT744" s="31"/>
      <c r="QHU744" s="31"/>
      <c r="QHV744" s="31"/>
      <c r="QHW744" s="31"/>
      <c r="QHX744" s="31"/>
      <c r="QHY744" s="31"/>
      <c r="QHZ744" s="31"/>
      <c r="QIA744" s="31"/>
      <c r="QIB744" s="31"/>
      <c r="QIC744" s="31"/>
      <c r="QID744" s="31"/>
      <c r="QIE744" s="31"/>
      <c r="QIF744" s="31"/>
      <c r="QIG744" s="31"/>
      <c r="QIH744" s="31"/>
      <c r="QII744" s="31"/>
      <c r="QIJ744" s="31"/>
      <c r="QIK744" s="31"/>
      <c r="QIL744" s="31"/>
      <c r="QIM744" s="31"/>
      <c r="QIN744" s="31"/>
      <c r="QIO744" s="31"/>
      <c r="QIP744" s="31"/>
      <c r="QIQ744" s="31"/>
      <c r="QIR744" s="31"/>
      <c r="QIS744" s="31"/>
      <c r="QIT744" s="31"/>
      <c r="QIU744" s="31"/>
      <c r="QIV744" s="31"/>
      <c r="QIW744" s="31"/>
      <c r="QIX744" s="31"/>
      <c r="QIY744" s="31"/>
      <c r="QIZ744" s="31"/>
      <c r="QJA744" s="31"/>
      <c r="QJB744" s="31"/>
      <c r="QJC744" s="31"/>
      <c r="QJD744" s="31"/>
      <c r="QJE744" s="31"/>
      <c r="QJF744" s="31"/>
      <c r="QJG744" s="31"/>
      <c r="QJH744" s="31"/>
      <c r="QJI744" s="31"/>
      <c r="QJJ744" s="31"/>
      <c r="QJK744" s="31"/>
      <c r="QJL744" s="31"/>
      <c r="QJM744" s="31"/>
      <c r="QJN744" s="31"/>
      <c r="QJO744" s="31"/>
      <c r="QJP744" s="31"/>
      <c r="QJQ744" s="31"/>
      <c r="QJR744" s="31"/>
      <c r="QJS744" s="31"/>
      <c r="QJT744" s="31"/>
      <c r="QJU744" s="31"/>
      <c r="QJV744" s="31"/>
      <c r="QJW744" s="31"/>
      <c r="QJX744" s="31"/>
      <c r="QJY744" s="31"/>
      <c r="QJZ744" s="31"/>
      <c r="QKA744" s="31"/>
      <c r="QKB744" s="31"/>
      <c r="QKC744" s="31"/>
      <c r="QKD744" s="31"/>
      <c r="QKE744" s="31"/>
      <c r="QKF744" s="31"/>
      <c r="QKG744" s="31"/>
      <c r="QKH744" s="31"/>
      <c r="QKI744" s="31"/>
      <c r="QKJ744" s="31"/>
      <c r="QKK744" s="31"/>
      <c r="QKL744" s="31"/>
      <c r="QKM744" s="31"/>
      <c r="QKN744" s="31"/>
      <c r="QKO744" s="31"/>
      <c r="QKP744" s="31"/>
      <c r="QKQ744" s="31"/>
      <c r="QKR744" s="31"/>
      <c r="QKS744" s="31"/>
      <c r="QKT744" s="31"/>
      <c r="QKU744" s="31"/>
      <c r="QKV744" s="31"/>
      <c r="QKW744" s="31"/>
      <c r="QKX744" s="31"/>
      <c r="QKY744" s="31"/>
      <c r="QKZ744" s="31"/>
      <c r="QLA744" s="31"/>
      <c r="QLB744" s="31"/>
      <c r="QLC744" s="31"/>
      <c r="QLD744" s="31"/>
      <c r="QLE744" s="31"/>
      <c r="QLF744" s="31"/>
      <c r="QLG744" s="31"/>
      <c r="QLH744" s="31"/>
      <c r="QLI744" s="31"/>
      <c r="QLJ744" s="31"/>
      <c r="QLK744" s="31"/>
      <c r="QLL744" s="31"/>
      <c r="QLM744" s="31"/>
      <c r="QLN744" s="31"/>
      <c r="QLO744" s="31"/>
      <c r="QLP744" s="31"/>
      <c r="QLQ744" s="31"/>
      <c r="QLR744" s="31"/>
      <c r="QLS744" s="31"/>
      <c r="QLT744" s="31"/>
      <c r="QLU744" s="31"/>
      <c r="QLV744" s="31"/>
      <c r="QLW744" s="31"/>
      <c r="QLX744" s="31"/>
      <c r="QLY744" s="31"/>
      <c r="QLZ744" s="31"/>
      <c r="QMA744" s="31"/>
      <c r="QMB744" s="31"/>
      <c r="QMC744" s="31"/>
      <c r="QMD744" s="31"/>
      <c r="QME744" s="31"/>
      <c r="QMF744" s="31"/>
      <c r="QMG744" s="31"/>
      <c r="QMH744" s="31"/>
      <c r="QMI744" s="31"/>
      <c r="QMJ744" s="31"/>
      <c r="QMK744" s="31"/>
      <c r="QML744" s="31"/>
      <c r="QMM744" s="31"/>
      <c r="QMN744" s="31"/>
      <c r="QMO744" s="31"/>
      <c r="QMP744" s="31"/>
      <c r="QMQ744" s="31"/>
      <c r="QMR744" s="31"/>
      <c r="QMS744" s="31"/>
      <c r="QMT744" s="31"/>
      <c r="QMU744" s="31"/>
      <c r="QMV744" s="31"/>
      <c r="QMW744" s="31"/>
      <c r="QMX744" s="31"/>
      <c r="QMY744" s="31"/>
      <c r="QMZ744" s="31"/>
      <c r="QNA744" s="31"/>
      <c r="QNB744" s="31"/>
      <c r="QNC744" s="31"/>
      <c r="QND744" s="31"/>
      <c r="QNE744" s="31"/>
      <c r="QNF744" s="31"/>
      <c r="QNG744" s="31"/>
      <c r="QNH744" s="31"/>
      <c r="QNI744" s="31"/>
      <c r="QNJ744" s="31"/>
      <c r="QNK744" s="31"/>
      <c r="QNL744" s="31"/>
      <c r="QNM744" s="31"/>
      <c r="QNN744" s="31"/>
      <c r="QNO744" s="31"/>
      <c r="QNP744" s="31"/>
      <c r="QNQ744" s="31"/>
      <c r="QNR744" s="31"/>
      <c r="QNS744" s="31"/>
      <c r="QNT744" s="31"/>
      <c r="QNU744" s="31"/>
      <c r="QNV744" s="31"/>
      <c r="QNW744" s="31"/>
      <c r="QNX744" s="31"/>
      <c r="QNY744" s="31"/>
      <c r="QNZ744" s="31"/>
      <c r="QOA744" s="31"/>
      <c r="QOB744" s="31"/>
      <c r="QOC744" s="31"/>
      <c r="QOD744" s="31"/>
      <c r="QOE744" s="31"/>
      <c r="QOF744" s="31"/>
      <c r="QOG744" s="31"/>
      <c r="QOH744" s="31"/>
      <c r="QOI744" s="31"/>
      <c r="QOJ744" s="31"/>
      <c r="QOK744" s="31"/>
      <c r="QOL744" s="31"/>
      <c r="QOM744" s="31"/>
      <c r="QON744" s="31"/>
      <c r="QOO744" s="31"/>
      <c r="QOP744" s="31"/>
      <c r="QOQ744" s="31"/>
      <c r="QOR744" s="31"/>
      <c r="QOS744" s="31"/>
      <c r="QOT744" s="31"/>
      <c r="QOU744" s="31"/>
      <c r="QOV744" s="31"/>
      <c r="QOW744" s="31"/>
      <c r="QOX744" s="31"/>
      <c r="QOY744" s="31"/>
      <c r="QOZ744" s="31"/>
      <c r="QPA744" s="31"/>
      <c r="QPB744" s="31"/>
      <c r="QPC744" s="31"/>
      <c r="QPD744" s="31"/>
      <c r="QPE744" s="31"/>
      <c r="QPF744" s="31"/>
      <c r="QPG744" s="31"/>
      <c r="QPH744" s="31"/>
      <c r="QPI744" s="31"/>
      <c r="QPJ744" s="31"/>
      <c r="QPK744" s="31"/>
      <c r="QPL744" s="31"/>
      <c r="QPM744" s="31"/>
      <c r="QPN744" s="31"/>
      <c r="QPO744" s="31"/>
      <c r="QPP744" s="31"/>
      <c r="QPQ744" s="31"/>
      <c r="QPR744" s="31"/>
      <c r="QPS744" s="31"/>
      <c r="QPT744" s="31"/>
      <c r="QPU744" s="31"/>
      <c r="QPV744" s="31"/>
      <c r="QPW744" s="31"/>
      <c r="QPX744" s="31"/>
      <c r="QPY744" s="31"/>
      <c r="QPZ744" s="31"/>
      <c r="QQA744" s="31"/>
      <c r="QQB744" s="31"/>
      <c r="QQC744" s="31"/>
      <c r="QQD744" s="31"/>
      <c r="QQE744" s="31"/>
      <c r="QQF744" s="31"/>
      <c r="QQG744" s="31"/>
      <c r="QQH744" s="31"/>
      <c r="QQI744" s="31"/>
      <c r="QQJ744" s="31"/>
      <c r="QQK744" s="31"/>
      <c r="QQL744" s="31"/>
      <c r="QQM744" s="31"/>
      <c r="QQN744" s="31"/>
      <c r="QQO744" s="31"/>
      <c r="QQP744" s="31"/>
      <c r="QQQ744" s="31"/>
      <c r="QQR744" s="31"/>
      <c r="QQS744" s="31"/>
      <c r="QQT744" s="31"/>
      <c r="QQU744" s="31"/>
      <c r="QQV744" s="31"/>
      <c r="QQW744" s="31"/>
      <c r="QQX744" s="31"/>
      <c r="QQY744" s="31"/>
      <c r="QQZ744" s="31"/>
      <c r="QRA744" s="31"/>
      <c r="QRB744" s="31"/>
      <c r="QRC744" s="31"/>
      <c r="QRD744" s="31"/>
      <c r="QRE744" s="31"/>
      <c r="QRF744" s="31"/>
      <c r="QRG744" s="31"/>
      <c r="QRH744" s="31"/>
      <c r="QRI744" s="31"/>
      <c r="QRJ744" s="31"/>
      <c r="QRK744" s="31"/>
      <c r="QRL744" s="31"/>
      <c r="QRM744" s="31"/>
      <c r="QRN744" s="31"/>
      <c r="QRO744" s="31"/>
      <c r="QRP744" s="31"/>
      <c r="QRQ744" s="31"/>
      <c r="QRR744" s="31"/>
      <c r="QRS744" s="31"/>
      <c r="QRT744" s="31"/>
      <c r="QRU744" s="31"/>
      <c r="QRV744" s="31"/>
      <c r="QRW744" s="31"/>
      <c r="QRX744" s="31"/>
      <c r="QRY744" s="31"/>
      <c r="QRZ744" s="31"/>
      <c r="QSA744" s="31"/>
      <c r="QSB744" s="31"/>
      <c r="QSC744" s="31"/>
      <c r="QSD744" s="31"/>
      <c r="QSE744" s="31"/>
      <c r="QSF744" s="31"/>
      <c r="QSG744" s="31"/>
      <c r="QSH744" s="31"/>
      <c r="QSI744" s="31"/>
      <c r="QSJ744" s="31"/>
      <c r="QSK744" s="31"/>
      <c r="QSL744" s="31"/>
      <c r="QSM744" s="31"/>
      <c r="QSN744" s="31"/>
      <c r="QSO744" s="31"/>
      <c r="QSP744" s="31"/>
      <c r="QSQ744" s="31"/>
      <c r="QSR744" s="31"/>
      <c r="QSS744" s="31"/>
      <c r="QST744" s="31"/>
      <c r="QSU744" s="31"/>
      <c r="QSV744" s="31"/>
      <c r="QSW744" s="31"/>
      <c r="QSX744" s="31"/>
      <c r="QSY744" s="31"/>
      <c r="QSZ744" s="31"/>
      <c r="QTA744" s="31"/>
      <c r="QTB744" s="31"/>
      <c r="QTC744" s="31"/>
      <c r="QTD744" s="31"/>
      <c r="QTE744" s="31"/>
      <c r="QTF744" s="31"/>
      <c r="QTG744" s="31"/>
      <c r="QTH744" s="31"/>
      <c r="QTI744" s="31"/>
      <c r="QTJ744" s="31"/>
      <c r="QTK744" s="31"/>
      <c r="QTL744" s="31"/>
      <c r="QTM744" s="31"/>
      <c r="QTN744" s="31"/>
      <c r="QTO744" s="31"/>
      <c r="QTP744" s="31"/>
      <c r="QTQ744" s="31"/>
      <c r="QTR744" s="31"/>
      <c r="QTS744" s="31"/>
      <c r="QTT744" s="31"/>
      <c r="QTU744" s="31"/>
      <c r="QTV744" s="31"/>
      <c r="QTW744" s="31"/>
      <c r="QTX744" s="31"/>
      <c r="QTY744" s="31"/>
      <c r="QTZ744" s="31"/>
      <c r="QUA744" s="31"/>
      <c r="QUB744" s="31"/>
      <c r="QUC744" s="31"/>
      <c r="QUD744" s="31"/>
      <c r="QUE744" s="31"/>
      <c r="QUF744" s="31"/>
      <c r="QUG744" s="31"/>
      <c r="QUH744" s="31"/>
      <c r="QUI744" s="31"/>
      <c r="QUJ744" s="31"/>
      <c r="QUK744" s="31"/>
      <c r="QUL744" s="31"/>
      <c r="QUM744" s="31"/>
      <c r="QUN744" s="31"/>
      <c r="QUO744" s="31"/>
      <c r="QUP744" s="31"/>
      <c r="QUQ744" s="31"/>
      <c r="QUR744" s="31"/>
      <c r="QUS744" s="31"/>
      <c r="QUT744" s="31"/>
      <c r="QUU744" s="31"/>
      <c r="QUV744" s="31"/>
      <c r="QUW744" s="31"/>
      <c r="QUX744" s="31"/>
      <c r="QUY744" s="31"/>
      <c r="QUZ744" s="31"/>
      <c r="QVA744" s="31"/>
      <c r="QVB744" s="31"/>
      <c r="QVC744" s="31"/>
      <c r="QVD744" s="31"/>
      <c r="QVE744" s="31"/>
      <c r="QVF744" s="31"/>
      <c r="QVG744" s="31"/>
      <c r="QVH744" s="31"/>
      <c r="QVI744" s="31"/>
      <c r="QVJ744" s="31"/>
      <c r="QVK744" s="31"/>
      <c r="QVL744" s="31"/>
      <c r="QVM744" s="31"/>
      <c r="QVN744" s="31"/>
      <c r="QVO744" s="31"/>
      <c r="QVP744" s="31"/>
      <c r="QVQ744" s="31"/>
      <c r="QVR744" s="31"/>
      <c r="QVS744" s="31"/>
      <c r="QVT744" s="31"/>
      <c r="QVU744" s="31"/>
      <c r="QVV744" s="31"/>
      <c r="QVW744" s="31"/>
      <c r="QVX744" s="31"/>
      <c r="QVY744" s="31"/>
      <c r="QVZ744" s="31"/>
      <c r="QWA744" s="31"/>
      <c r="QWB744" s="31"/>
      <c r="QWC744" s="31"/>
      <c r="QWD744" s="31"/>
      <c r="QWE744" s="31"/>
      <c r="QWF744" s="31"/>
      <c r="QWG744" s="31"/>
      <c r="QWH744" s="31"/>
      <c r="QWI744" s="31"/>
      <c r="QWJ744" s="31"/>
      <c r="QWK744" s="31"/>
      <c r="QWL744" s="31"/>
      <c r="QWM744" s="31"/>
      <c r="QWN744" s="31"/>
      <c r="QWO744" s="31"/>
      <c r="QWP744" s="31"/>
      <c r="QWQ744" s="31"/>
      <c r="QWR744" s="31"/>
      <c r="QWS744" s="31"/>
      <c r="QWT744" s="31"/>
      <c r="QWU744" s="31"/>
      <c r="QWV744" s="31"/>
      <c r="QWW744" s="31"/>
      <c r="QWX744" s="31"/>
      <c r="QWY744" s="31"/>
      <c r="QWZ744" s="31"/>
      <c r="QXA744" s="31"/>
      <c r="QXB744" s="31"/>
      <c r="QXC744" s="31"/>
      <c r="QXD744" s="31"/>
      <c r="QXE744" s="31"/>
      <c r="QXF744" s="31"/>
      <c r="QXG744" s="31"/>
      <c r="QXH744" s="31"/>
      <c r="QXI744" s="31"/>
      <c r="QXJ744" s="31"/>
      <c r="QXK744" s="31"/>
      <c r="QXL744" s="31"/>
      <c r="QXM744" s="31"/>
      <c r="QXN744" s="31"/>
      <c r="QXO744" s="31"/>
      <c r="QXP744" s="31"/>
      <c r="QXQ744" s="31"/>
      <c r="QXR744" s="31"/>
      <c r="QXS744" s="31"/>
      <c r="QXT744" s="31"/>
      <c r="QXU744" s="31"/>
      <c r="QXV744" s="31"/>
      <c r="QXW744" s="31"/>
      <c r="QXX744" s="31"/>
      <c r="QXY744" s="31"/>
      <c r="QXZ744" s="31"/>
      <c r="QYA744" s="31"/>
      <c r="QYB744" s="31"/>
      <c r="QYC744" s="31"/>
      <c r="QYD744" s="31"/>
      <c r="QYE744" s="31"/>
      <c r="QYF744" s="31"/>
      <c r="QYG744" s="31"/>
      <c r="QYH744" s="31"/>
      <c r="QYI744" s="31"/>
      <c r="QYJ744" s="31"/>
      <c r="QYK744" s="31"/>
      <c r="QYL744" s="31"/>
      <c r="QYM744" s="31"/>
      <c r="QYN744" s="31"/>
      <c r="QYO744" s="31"/>
      <c r="QYP744" s="31"/>
      <c r="QYQ744" s="31"/>
      <c r="QYR744" s="31"/>
      <c r="QYS744" s="31"/>
      <c r="QYT744" s="31"/>
      <c r="QYU744" s="31"/>
      <c r="QYV744" s="31"/>
      <c r="QYW744" s="31"/>
      <c r="QYX744" s="31"/>
      <c r="QYY744" s="31"/>
      <c r="QYZ744" s="31"/>
      <c r="QZA744" s="31"/>
      <c r="QZB744" s="31"/>
      <c r="QZC744" s="31"/>
      <c r="QZD744" s="31"/>
      <c r="QZE744" s="31"/>
      <c r="QZF744" s="31"/>
      <c r="QZG744" s="31"/>
      <c r="QZH744" s="31"/>
      <c r="QZI744" s="31"/>
      <c r="QZJ744" s="31"/>
      <c r="QZK744" s="31"/>
      <c r="QZL744" s="31"/>
      <c r="QZM744" s="31"/>
      <c r="QZN744" s="31"/>
      <c r="QZO744" s="31"/>
      <c r="QZP744" s="31"/>
      <c r="QZQ744" s="31"/>
      <c r="QZR744" s="31"/>
      <c r="QZS744" s="31"/>
      <c r="QZT744" s="31"/>
      <c r="QZU744" s="31"/>
      <c r="QZV744" s="31"/>
      <c r="QZW744" s="31"/>
      <c r="QZX744" s="31"/>
      <c r="QZY744" s="31"/>
      <c r="QZZ744" s="31"/>
      <c r="RAA744" s="31"/>
      <c r="RAB744" s="31"/>
      <c r="RAC744" s="31"/>
      <c r="RAD744" s="31"/>
      <c r="RAE744" s="31"/>
      <c r="RAF744" s="31"/>
      <c r="RAG744" s="31"/>
      <c r="RAH744" s="31"/>
      <c r="RAI744" s="31"/>
      <c r="RAJ744" s="31"/>
      <c r="RAK744" s="31"/>
      <c r="RAL744" s="31"/>
      <c r="RAM744" s="31"/>
      <c r="RAN744" s="31"/>
      <c r="RAO744" s="31"/>
      <c r="RAP744" s="31"/>
      <c r="RAQ744" s="31"/>
      <c r="RAR744" s="31"/>
      <c r="RAS744" s="31"/>
      <c r="RAT744" s="31"/>
      <c r="RAU744" s="31"/>
      <c r="RAV744" s="31"/>
      <c r="RAW744" s="31"/>
      <c r="RAX744" s="31"/>
      <c r="RAY744" s="31"/>
      <c r="RAZ744" s="31"/>
      <c r="RBA744" s="31"/>
      <c r="RBB744" s="31"/>
      <c r="RBC744" s="31"/>
      <c r="RBD744" s="31"/>
      <c r="RBE744" s="31"/>
      <c r="RBF744" s="31"/>
      <c r="RBG744" s="31"/>
      <c r="RBH744" s="31"/>
      <c r="RBI744" s="31"/>
      <c r="RBJ744" s="31"/>
      <c r="RBK744" s="31"/>
      <c r="RBL744" s="31"/>
      <c r="RBM744" s="31"/>
      <c r="RBN744" s="31"/>
      <c r="RBO744" s="31"/>
      <c r="RBP744" s="31"/>
      <c r="RBQ744" s="31"/>
      <c r="RBR744" s="31"/>
      <c r="RBS744" s="31"/>
      <c r="RBT744" s="31"/>
      <c r="RBU744" s="31"/>
      <c r="RBV744" s="31"/>
      <c r="RBW744" s="31"/>
      <c r="RBX744" s="31"/>
      <c r="RBY744" s="31"/>
      <c r="RBZ744" s="31"/>
      <c r="RCA744" s="31"/>
      <c r="RCB744" s="31"/>
      <c r="RCC744" s="31"/>
      <c r="RCD744" s="31"/>
      <c r="RCE744" s="31"/>
      <c r="RCF744" s="31"/>
      <c r="RCG744" s="31"/>
      <c r="RCH744" s="31"/>
      <c r="RCI744" s="31"/>
      <c r="RCJ744" s="31"/>
      <c r="RCK744" s="31"/>
      <c r="RCL744" s="31"/>
      <c r="RCM744" s="31"/>
      <c r="RCN744" s="31"/>
      <c r="RCO744" s="31"/>
      <c r="RCP744" s="31"/>
      <c r="RCQ744" s="31"/>
      <c r="RCR744" s="31"/>
      <c r="RCS744" s="31"/>
      <c r="RCT744" s="31"/>
      <c r="RCU744" s="31"/>
      <c r="RCV744" s="31"/>
      <c r="RCW744" s="31"/>
      <c r="RCX744" s="31"/>
      <c r="RCY744" s="31"/>
      <c r="RCZ744" s="31"/>
      <c r="RDA744" s="31"/>
      <c r="RDB744" s="31"/>
      <c r="RDC744" s="31"/>
      <c r="RDD744" s="31"/>
      <c r="RDE744" s="31"/>
      <c r="RDF744" s="31"/>
      <c r="RDG744" s="31"/>
      <c r="RDH744" s="31"/>
      <c r="RDI744" s="31"/>
      <c r="RDJ744" s="31"/>
      <c r="RDK744" s="31"/>
      <c r="RDL744" s="31"/>
      <c r="RDM744" s="31"/>
      <c r="RDN744" s="31"/>
      <c r="RDO744" s="31"/>
      <c r="RDP744" s="31"/>
      <c r="RDQ744" s="31"/>
      <c r="RDR744" s="31"/>
      <c r="RDS744" s="31"/>
      <c r="RDT744" s="31"/>
      <c r="RDU744" s="31"/>
      <c r="RDV744" s="31"/>
      <c r="RDW744" s="31"/>
      <c r="RDX744" s="31"/>
      <c r="RDY744" s="31"/>
      <c r="RDZ744" s="31"/>
      <c r="REA744" s="31"/>
      <c r="REB744" s="31"/>
      <c r="REC744" s="31"/>
      <c r="RED744" s="31"/>
      <c r="REE744" s="31"/>
      <c r="REF744" s="31"/>
      <c r="REG744" s="31"/>
      <c r="REH744" s="31"/>
      <c r="REI744" s="31"/>
      <c r="REJ744" s="31"/>
      <c r="REK744" s="31"/>
      <c r="REL744" s="31"/>
      <c r="REM744" s="31"/>
      <c r="REN744" s="31"/>
      <c r="REO744" s="31"/>
      <c r="REP744" s="31"/>
      <c r="REQ744" s="31"/>
      <c r="RER744" s="31"/>
      <c r="RES744" s="31"/>
      <c r="RET744" s="31"/>
      <c r="REU744" s="31"/>
      <c r="REV744" s="31"/>
      <c r="REW744" s="31"/>
      <c r="REX744" s="31"/>
      <c r="REY744" s="31"/>
      <c r="REZ744" s="31"/>
      <c r="RFA744" s="31"/>
      <c r="RFB744" s="31"/>
      <c r="RFC744" s="31"/>
      <c r="RFD744" s="31"/>
      <c r="RFE744" s="31"/>
      <c r="RFF744" s="31"/>
      <c r="RFG744" s="31"/>
      <c r="RFH744" s="31"/>
      <c r="RFI744" s="31"/>
      <c r="RFJ744" s="31"/>
      <c r="RFK744" s="31"/>
      <c r="RFL744" s="31"/>
      <c r="RFM744" s="31"/>
      <c r="RFN744" s="31"/>
      <c r="RFO744" s="31"/>
      <c r="RFP744" s="31"/>
      <c r="RFQ744" s="31"/>
      <c r="RFR744" s="31"/>
      <c r="RFS744" s="31"/>
      <c r="RFT744" s="31"/>
      <c r="RFU744" s="31"/>
      <c r="RFV744" s="31"/>
      <c r="RFW744" s="31"/>
      <c r="RFX744" s="31"/>
      <c r="RFY744" s="31"/>
      <c r="RFZ744" s="31"/>
      <c r="RGA744" s="31"/>
      <c r="RGB744" s="31"/>
      <c r="RGC744" s="31"/>
      <c r="RGD744" s="31"/>
      <c r="RGE744" s="31"/>
      <c r="RGF744" s="31"/>
      <c r="RGG744" s="31"/>
      <c r="RGH744" s="31"/>
      <c r="RGI744" s="31"/>
      <c r="RGJ744" s="31"/>
      <c r="RGK744" s="31"/>
      <c r="RGL744" s="31"/>
      <c r="RGM744" s="31"/>
      <c r="RGN744" s="31"/>
      <c r="RGO744" s="31"/>
      <c r="RGP744" s="31"/>
      <c r="RGQ744" s="31"/>
      <c r="RGR744" s="31"/>
      <c r="RGS744" s="31"/>
      <c r="RGT744" s="31"/>
      <c r="RGU744" s="31"/>
      <c r="RGV744" s="31"/>
      <c r="RGW744" s="31"/>
      <c r="RGX744" s="31"/>
      <c r="RGY744" s="31"/>
      <c r="RGZ744" s="31"/>
      <c r="RHA744" s="31"/>
      <c r="RHB744" s="31"/>
      <c r="RHC744" s="31"/>
      <c r="RHD744" s="31"/>
      <c r="RHE744" s="31"/>
      <c r="RHF744" s="31"/>
      <c r="RHG744" s="31"/>
      <c r="RHH744" s="31"/>
      <c r="RHI744" s="31"/>
      <c r="RHJ744" s="31"/>
      <c r="RHK744" s="31"/>
      <c r="RHL744" s="31"/>
      <c r="RHM744" s="31"/>
      <c r="RHN744" s="31"/>
      <c r="RHO744" s="31"/>
      <c r="RHP744" s="31"/>
      <c r="RHQ744" s="31"/>
      <c r="RHR744" s="31"/>
      <c r="RHS744" s="31"/>
      <c r="RHT744" s="31"/>
      <c r="RHU744" s="31"/>
      <c r="RHV744" s="31"/>
      <c r="RHW744" s="31"/>
      <c r="RHX744" s="31"/>
      <c r="RHY744" s="31"/>
      <c r="RHZ744" s="31"/>
      <c r="RIA744" s="31"/>
      <c r="RIB744" s="31"/>
      <c r="RIC744" s="31"/>
      <c r="RID744" s="31"/>
      <c r="RIE744" s="31"/>
      <c r="RIF744" s="31"/>
      <c r="RIG744" s="31"/>
      <c r="RIH744" s="31"/>
      <c r="RII744" s="31"/>
      <c r="RIJ744" s="31"/>
      <c r="RIK744" s="31"/>
      <c r="RIL744" s="31"/>
      <c r="RIM744" s="31"/>
      <c r="RIN744" s="31"/>
      <c r="RIO744" s="31"/>
      <c r="RIP744" s="31"/>
      <c r="RIQ744" s="31"/>
      <c r="RIR744" s="31"/>
      <c r="RIS744" s="31"/>
      <c r="RIT744" s="31"/>
      <c r="RIU744" s="31"/>
      <c r="RIV744" s="31"/>
      <c r="RIW744" s="31"/>
      <c r="RIX744" s="31"/>
      <c r="RIY744" s="31"/>
      <c r="RIZ744" s="31"/>
      <c r="RJA744" s="31"/>
      <c r="RJB744" s="31"/>
      <c r="RJC744" s="31"/>
      <c r="RJD744" s="31"/>
      <c r="RJE744" s="31"/>
      <c r="RJF744" s="31"/>
      <c r="RJG744" s="31"/>
      <c r="RJH744" s="31"/>
      <c r="RJI744" s="31"/>
      <c r="RJJ744" s="31"/>
      <c r="RJK744" s="31"/>
      <c r="RJL744" s="31"/>
      <c r="RJM744" s="31"/>
      <c r="RJN744" s="31"/>
      <c r="RJO744" s="31"/>
      <c r="RJP744" s="31"/>
      <c r="RJQ744" s="31"/>
      <c r="RJR744" s="31"/>
      <c r="RJS744" s="31"/>
      <c r="RJT744" s="31"/>
      <c r="RJU744" s="31"/>
      <c r="RJV744" s="31"/>
      <c r="RJW744" s="31"/>
      <c r="RJX744" s="31"/>
      <c r="RJY744" s="31"/>
      <c r="RJZ744" s="31"/>
      <c r="RKA744" s="31"/>
      <c r="RKB744" s="31"/>
      <c r="RKC744" s="31"/>
      <c r="RKD744" s="31"/>
      <c r="RKE744" s="31"/>
      <c r="RKF744" s="31"/>
      <c r="RKG744" s="31"/>
      <c r="RKH744" s="31"/>
      <c r="RKI744" s="31"/>
      <c r="RKJ744" s="31"/>
      <c r="RKK744" s="31"/>
      <c r="RKL744" s="31"/>
      <c r="RKM744" s="31"/>
      <c r="RKN744" s="31"/>
      <c r="RKO744" s="31"/>
      <c r="RKP744" s="31"/>
      <c r="RKQ744" s="31"/>
      <c r="RKR744" s="31"/>
      <c r="RKS744" s="31"/>
      <c r="RKT744" s="31"/>
      <c r="RKU744" s="31"/>
      <c r="RKV744" s="31"/>
      <c r="RKW744" s="31"/>
      <c r="RKX744" s="31"/>
      <c r="RKY744" s="31"/>
      <c r="RKZ744" s="31"/>
      <c r="RLA744" s="31"/>
      <c r="RLB744" s="31"/>
      <c r="RLC744" s="31"/>
      <c r="RLD744" s="31"/>
      <c r="RLE744" s="31"/>
      <c r="RLF744" s="31"/>
      <c r="RLG744" s="31"/>
      <c r="RLH744" s="31"/>
      <c r="RLI744" s="31"/>
      <c r="RLJ744" s="31"/>
      <c r="RLK744" s="31"/>
      <c r="RLL744" s="31"/>
      <c r="RLM744" s="31"/>
      <c r="RLN744" s="31"/>
      <c r="RLO744" s="31"/>
      <c r="RLP744" s="31"/>
      <c r="RLQ744" s="31"/>
      <c r="RLR744" s="31"/>
      <c r="RLS744" s="31"/>
      <c r="RLT744" s="31"/>
      <c r="RLU744" s="31"/>
      <c r="RLV744" s="31"/>
      <c r="RLW744" s="31"/>
      <c r="RLX744" s="31"/>
      <c r="RLY744" s="31"/>
      <c r="RLZ744" s="31"/>
      <c r="RMA744" s="31"/>
      <c r="RMB744" s="31"/>
      <c r="RMC744" s="31"/>
      <c r="RMD744" s="31"/>
      <c r="RME744" s="31"/>
      <c r="RMF744" s="31"/>
      <c r="RMG744" s="31"/>
      <c r="RMH744" s="31"/>
      <c r="RMI744" s="31"/>
      <c r="RMJ744" s="31"/>
      <c r="RMK744" s="31"/>
      <c r="RML744" s="31"/>
      <c r="RMM744" s="31"/>
      <c r="RMN744" s="31"/>
      <c r="RMO744" s="31"/>
      <c r="RMP744" s="31"/>
      <c r="RMQ744" s="31"/>
      <c r="RMR744" s="31"/>
      <c r="RMS744" s="31"/>
      <c r="RMT744" s="31"/>
      <c r="RMU744" s="31"/>
      <c r="RMV744" s="31"/>
      <c r="RMW744" s="31"/>
      <c r="RMX744" s="31"/>
      <c r="RMY744" s="31"/>
      <c r="RMZ744" s="31"/>
      <c r="RNA744" s="31"/>
      <c r="RNB744" s="31"/>
      <c r="RNC744" s="31"/>
      <c r="RND744" s="31"/>
      <c r="RNE744" s="31"/>
      <c r="RNF744" s="31"/>
      <c r="RNG744" s="31"/>
      <c r="RNH744" s="31"/>
      <c r="RNI744" s="31"/>
      <c r="RNJ744" s="31"/>
      <c r="RNK744" s="31"/>
      <c r="RNL744" s="31"/>
      <c r="RNM744" s="31"/>
      <c r="RNN744" s="31"/>
      <c r="RNO744" s="31"/>
      <c r="RNP744" s="31"/>
      <c r="RNQ744" s="31"/>
      <c r="RNR744" s="31"/>
      <c r="RNS744" s="31"/>
      <c r="RNT744" s="31"/>
      <c r="RNU744" s="31"/>
      <c r="RNV744" s="31"/>
      <c r="RNW744" s="31"/>
      <c r="RNX744" s="31"/>
      <c r="RNY744" s="31"/>
      <c r="RNZ744" s="31"/>
      <c r="ROA744" s="31"/>
      <c r="ROB744" s="31"/>
      <c r="ROC744" s="31"/>
      <c r="ROD744" s="31"/>
      <c r="ROE744" s="31"/>
      <c r="ROF744" s="31"/>
      <c r="ROG744" s="31"/>
      <c r="ROH744" s="31"/>
      <c r="ROI744" s="31"/>
      <c r="ROJ744" s="31"/>
      <c r="ROK744" s="31"/>
      <c r="ROL744" s="31"/>
      <c r="ROM744" s="31"/>
      <c r="RON744" s="31"/>
      <c r="ROO744" s="31"/>
      <c r="ROP744" s="31"/>
      <c r="ROQ744" s="31"/>
      <c r="ROR744" s="31"/>
      <c r="ROS744" s="31"/>
      <c r="ROT744" s="31"/>
      <c r="ROU744" s="31"/>
      <c r="ROV744" s="31"/>
      <c r="ROW744" s="31"/>
      <c r="ROX744" s="31"/>
      <c r="ROY744" s="31"/>
      <c r="ROZ744" s="31"/>
      <c r="RPA744" s="31"/>
      <c r="RPB744" s="31"/>
      <c r="RPC744" s="31"/>
      <c r="RPD744" s="31"/>
      <c r="RPE744" s="31"/>
      <c r="RPF744" s="31"/>
      <c r="RPG744" s="31"/>
      <c r="RPH744" s="31"/>
      <c r="RPI744" s="31"/>
      <c r="RPJ744" s="31"/>
      <c r="RPK744" s="31"/>
      <c r="RPL744" s="31"/>
      <c r="RPM744" s="31"/>
      <c r="RPN744" s="31"/>
      <c r="RPO744" s="31"/>
      <c r="RPP744" s="31"/>
      <c r="RPQ744" s="31"/>
      <c r="RPR744" s="31"/>
      <c r="RPS744" s="31"/>
      <c r="RPT744" s="31"/>
      <c r="RPU744" s="31"/>
      <c r="RPV744" s="31"/>
      <c r="RPW744" s="31"/>
      <c r="RPX744" s="31"/>
      <c r="RPY744" s="31"/>
      <c r="RPZ744" s="31"/>
      <c r="RQA744" s="31"/>
      <c r="RQB744" s="31"/>
      <c r="RQC744" s="31"/>
      <c r="RQD744" s="31"/>
      <c r="RQE744" s="31"/>
      <c r="RQF744" s="31"/>
      <c r="RQG744" s="31"/>
      <c r="RQH744" s="31"/>
      <c r="RQI744" s="31"/>
      <c r="RQJ744" s="31"/>
      <c r="RQK744" s="31"/>
      <c r="RQL744" s="31"/>
      <c r="RQM744" s="31"/>
      <c r="RQN744" s="31"/>
      <c r="RQO744" s="31"/>
      <c r="RQP744" s="31"/>
      <c r="RQQ744" s="31"/>
      <c r="RQR744" s="31"/>
      <c r="RQS744" s="31"/>
      <c r="RQT744" s="31"/>
      <c r="RQU744" s="31"/>
      <c r="RQV744" s="31"/>
      <c r="RQW744" s="31"/>
      <c r="RQX744" s="31"/>
      <c r="RQY744" s="31"/>
      <c r="RQZ744" s="31"/>
      <c r="RRA744" s="31"/>
      <c r="RRB744" s="31"/>
      <c r="RRC744" s="31"/>
      <c r="RRD744" s="31"/>
      <c r="RRE744" s="31"/>
      <c r="RRF744" s="31"/>
      <c r="RRG744" s="31"/>
      <c r="RRH744" s="31"/>
      <c r="RRI744" s="31"/>
      <c r="RRJ744" s="31"/>
      <c r="RRK744" s="31"/>
      <c r="RRL744" s="31"/>
      <c r="RRM744" s="31"/>
      <c r="RRN744" s="31"/>
      <c r="RRO744" s="31"/>
      <c r="RRP744" s="31"/>
      <c r="RRQ744" s="31"/>
      <c r="RRR744" s="31"/>
      <c r="RRS744" s="31"/>
      <c r="RRT744" s="31"/>
      <c r="RRU744" s="31"/>
      <c r="RRV744" s="31"/>
      <c r="RRW744" s="31"/>
      <c r="RRX744" s="31"/>
      <c r="RRY744" s="31"/>
      <c r="RRZ744" s="31"/>
      <c r="RSA744" s="31"/>
      <c r="RSB744" s="31"/>
      <c r="RSC744" s="31"/>
      <c r="RSD744" s="31"/>
      <c r="RSE744" s="31"/>
      <c r="RSF744" s="31"/>
      <c r="RSG744" s="31"/>
      <c r="RSH744" s="31"/>
      <c r="RSI744" s="31"/>
      <c r="RSJ744" s="31"/>
      <c r="RSK744" s="31"/>
      <c r="RSL744" s="31"/>
      <c r="RSM744" s="31"/>
      <c r="RSN744" s="31"/>
      <c r="RSO744" s="31"/>
      <c r="RSP744" s="31"/>
      <c r="RSQ744" s="31"/>
      <c r="RSR744" s="31"/>
      <c r="RSS744" s="31"/>
      <c r="RST744" s="31"/>
      <c r="RSU744" s="31"/>
      <c r="RSV744" s="31"/>
      <c r="RSW744" s="31"/>
      <c r="RSX744" s="31"/>
      <c r="RSY744" s="31"/>
      <c r="RSZ744" s="31"/>
      <c r="RTA744" s="31"/>
      <c r="RTB744" s="31"/>
      <c r="RTC744" s="31"/>
      <c r="RTD744" s="31"/>
      <c r="RTE744" s="31"/>
      <c r="RTF744" s="31"/>
      <c r="RTG744" s="31"/>
      <c r="RTH744" s="31"/>
      <c r="RTI744" s="31"/>
      <c r="RTJ744" s="31"/>
      <c r="RTK744" s="31"/>
      <c r="RTL744" s="31"/>
      <c r="RTM744" s="31"/>
      <c r="RTN744" s="31"/>
      <c r="RTO744" s="31"/>
      <c r="RTP744" s="31"/>
      <c r="RTQ744" s="31"/>
      <c r="RTR744" s="31"/>
      <c r="RTS744" s="31"/>
      <c r="RTT744" s="31"/>
      <c r="RTU744" s="31"/>
      <c r="RTV744" s="31"/>
      <c r="RTW744" s="31"/>
      <c r="RTX744" s="31"/>
      <c r="RTY744" s="31"/>
      <c r="RTZ744" s="31"/>
      <c r="RUA744" s="31"/>
      <c r="RUB744" s="31"/>
      <c r="RUC744" s="31"/>
      <c r="RUD744" s="31"/>
      <c r="RUE744" s="31"/>
      <c r="RUF744" s="31"/>
      <c r="RUG744" s="31"/>
      <c r="RUH744" s="31"/>
      <c r="RUI744" s="31"/>
      <c r="RUJ744" s="31"/>
      <c r="RUK744" s="31"/>
      <c r="RUL744" s="31"/>
      <c r="RUM744" s="31"/>
      <c r="RUN744" s="31"/>
      <c r="RUO744" s="31"/>
      <c r="RUP744" s="31"/>
      <c r="RUQ744" s="31"/>
      <c r="RUR744" s="31"/>
      <c r="RUS744" s="31"/>
      <c r="RUT744" s="31"/>
      <c r="RUU744" s="31"/>
      <c r="RUV744" s="31"/>
      <c r="RUW744" s="31"/>
      <c r="RUX744" s="31"/>
      <c r="RUY744" s="31"/>
      <c r="RUZ744" s="31"/>
      <c r="RVA744" s="31"/>
      <c r="RVB744" s="31"/>
      <c r="RVC744" s="31"/>
      <c r="RVD744" s="31"/>
      <c r="RVE744" s="31"/>
      <c r="RVF744" s="31"/>
      <c r="RVG744" s="31"/>
      <c r="RVH744" s="31"/>
      <c r="RVI744" s="31"/>
      <c r="RVJ744" s="31"/>
      <c r="RVK744" s="31"/>
      <c r="RVL744" s="31"/>
      <c r="RVM744" s="31"/>
      <c r="RVN744" s="31"/>
      <c r="RVO744" s="31"/>
      <c r="RVP744" s="31"/>
      <c r="RVQ744" s="31"/>
      <c r="RVR744" s="31"/>
      <c r="RVS744" s="31"/>
      <c r="RVT744" s="31"/>
      <c r="RVU744" s="31"/>
      <c r="RVV744" s="31"/>
      <c r="RVW744" s="31"/>
      <c r="RVX744" s="31"/>
      <c r="RVY744" s="31"/>
      <c r="RVZ744" s="31"/>
      <c r="RWA744" s="31"/>
      <c r="RWB744" s="31"/>
      <c r="RWC744" s="31"/>
      <c r="RWD744" s="31"/>
      <c r="RWE744" s="31"/>
      <c r="RWF744" s="31"/>
      <c r="RWG744" s="31"/>
      <c r="RWH744" s="31"/>
      <c r="RWI744" s="31"/>
      <c r="RWJ744" s="31"/>
      <c r="RWK744" s="31"/>
      <c r="RWL744" s="31"/>
      <c r="RWM744" s="31"/>
      <c r="RWN744" s="31"/>
      <c r="RWO744" s="31"/>
      <c r="RWP744" s="31"/>
      <c r="RWQ744" s="31"/>
      <c r="RWR744" s="31"/>
      <c r="RWS744" s="31"/>
      <c r="RWT744" s="31"/>
      <c r="RWU744" s="31"/>
      <c r="RWV744" s="31"/>
      <c r="RWW744" s="31"/>
      <c r="RWX744" s="31"/>
      <c r="RWY744" s="31"/>
      <c r="RWZ744" s="31"/>
      <c r="RXA744" s="31"/>
      <c r="RXB744" s="31"/>
      <c r="RXC744" s="31"/>
      <c r="RXD744" s="31"/>
      <c r="RXE744" s="31"/>
      <c r="RXF744" s="31"/>
      <c r="RXG744" s="31"/>
      <c r="RXH744" s="31"/>
      <c r="RXI744" s="31"/>
      <c r="RXJ744" s="31"/>
      <c r="RXK744" s="31"/>
      <c r="RXL744" s="31"/>
      <c r="RXM744" s="31"/>
      <c r="RXN744" s="31"/>
      <c r="RXO744" s="31"/>
      <c r="RXP744" s="31"/>
      <c r="RXQ744" s="31"/>
      <c r="RXR744" s="31"/>
      <c r="RXS744" s="31"/>
      <c r="RXT744" s="31"/>
      <c r="RXU744" s="31"/>
      <c r="RXV744" s="31"/>
      <c r="RXW744" s="31"/>
      <c r="RXX744" s="31"/>
      <c r="RXY744" s="31"/>
      <c r="RXZ744" s="31"/>
      <c r="RYA744" s="31"/>
      <c r="RYB744" s="31"/>
      <c r="RYC744" s="31"/>
      <c r="RYD744" s="31"/>
      <c r="RYE744" s="31"/>
      <c r="RYF744" s="31"/>
      <c r="RYG744" s="31"/>
      <c r="RYH744" s="31"/>
      <c r="RYI744" s="31"/>
      <c r="RYJ744" s="31"/>
      <c r="RYK744" s="31"/>
      <c r="RYL744" s="31"/>
      <c r="RYM744" s="31"/>
      <c r="RYN744" s="31"/>
      <c r="RYO744" s="31"/>
      <c r="RYP744" s="31"/>
      <c r="RYQ744" s="31"/>
      <c r="RYR744" s="31"/>
      <c r="RYS744" s="31"/>
      <c r="RYT744" s="31"/>
      <c r="RYU744" s="31"/>
      <c r="RYV744" s="31"/>
      <c r="RYW744" s="31"/>
      <c r="RYX744" s="31"/>
      <c r="RYY744" s="31"/>
      <c r="RYZ744" s="31"/>
      <c r="RZA744" s="31"/>
      <c r="RZB744" s="31"/>
      <c r="RZC744" s="31"/>
      <c r="RZD744" s="31"/>
      <c r="RZE744" s="31"/>
      <c r="RZF744" s="31"/>
      <c r="RZG744" s="31"/>
      <c r="RZH744" s="31"/>
      <c r="RZI744" s="31"/>
      <c r="RZJ744" s="31"/>
      <c r="RZK744" s="31"/>
      <c r="RZL744" s="31"/>
      <c r="RZM744" s="31"/>
      <c r="RZN744" s="31"/>
      <c r="RZO744" s="31"/>
      <c r="RZP744" s="31"/>
      <c r="RZQ744" s="31"/>
      <c r="RZR744" s="31"/>
      <c r="RZS744" s="31"/>
      <c r="RZT744" s="31"/>
      <c r="RZU744" s="31"/>
      <c r="RZV744" s="31"/>
      <c r="RZW744" s="31"/>
      <c r="RZX744" s="31"/>
      <c r="RZY744" s="31"/>
      <c r="RZZ744" s="31"/>
      <c r="SAA744" s="31"/>
      <c r="SAB744" s="31"/>
      <c r="SAC744" s="31"/>
      <c r="SAD744" s="31"/>
      <c r="SAE744" s="31"/>
      <c r="SAF744" s="31"/>
      <c r="SAG744" s="31"/>
      <c r="SAH744" s="31"/>
      <c r="SAI744" s="31"/>
      <c r="SAJ744" s="31"/>
      <c r="SAK744" s="31"/>
      <c r="SAL744" s="31"/>
      <c r="SAM744" s="31"/>
      <c r="SAN744" s="31"/>
      <c r="SAO744" s="31"/>
      <c r="SAP744" s="31"/>
      <c r="SAQ744" s="31"/>
      <c r="SAR744" s="31"/>
      <c r="SAS744" s="31"/>
      <c r="SAT744" s="31"/>
      <c r="SAU744" s="31"/>
      <c r="SAV744" s="31"/>
      <c r="SAW744" s="31"/>
      <c r="SAX744" s="31"/>
      <c r="SAY744" s="31"/>
      <c r="SAZ744" s="31"/>
      <c r="SBA744" s="31"/>
      <c r="SBB744" s="31"/>
      <c r="SBC744" s="31"/>
      <c r="SBD744" s="31"/>
      <c r="SBE744" s="31"/>
      <c r="SBF744" s="31"/>
      <c r="SBG744" s="31"/>
      <c r="SBH744" s="31"/>
      <c r="SBI744" s="31"/>
      <c r="SBJ744" s="31"/>
      <c r="SBK744" s="31"/>
      <c r="SBL744" s="31"/>
      <c r="SBM744" s="31"/>
      <c r="SBN744" s="31"/>
      <c r="SBO744" s="31"/>
      <c r="SBP744" s="31"/>
      <c r="SBQ744" s="31"/>
      <c r="SBR744" s="31"/>
      <c r="SBS744" s="31"/>
      <c r="SBT744" s="31"/>
      <c r="SBU744" s="31"/>
      <c r="SBV744" s="31"/>
      <c r="SBW744" s="31"/>
      <c r="SBX744" s="31"/>
      <c r="SBY744" s="31"/>
      <c r="SBZ744" s="31"/>
      <c r="SCA744" s="31"/>
      <c r="SCB744" s="31"/>
      <c r="SCC744" s="31"/>
      <c r="SCD744" s="31"/>
      <c r="SCE744" s="31"/>
      <c r="SCF744" s="31"/>
      <c r="SCG744" s="31"/>
      <c r="SCH744" s="31"/>
      <c r="SCI744" s="31"/>
      <c r="SCJ744" s="31"/>
      <c r="SCK744" s="31"/>
      <c r="SCL744" s="31"/>
      <c r="SCM744" s="31"/>
      <c r="SCN744" s="31"/>
      <c r="SCO744" s="31"/>
      <c r="SCP744" s="31"/>
      <c r="SCQ744" s="31"/>
      <c r="SCR744" s="31"/>
      <c r="SCS744" s="31"/>
      <c r="SCT744" s="31"/>
      <c r="SCU744" s="31"/>
      <c r="SCV744" s="31"/>
      <c r="SCW744" s="31"/>
      <c r="SCX744" s="31"/>
      <c r="SCY744" s="31"/>
      <c r="SCZ744" s="31"/>
      <c r="SDA744" s="31"/>
      <c r="SDB744" s="31"/>
      <c r="SDC744" s="31"/>
      <c r="SDD744" s="31"/>
      <c r="SDE744" s="31"/>
      <c r="SDF744" s="31"/>
      <c r="SDG744" s="31"/>
      <c r="SDH744" s="31"/>
      <c r="SDI744" s="31"/>
      <c r="SDJ744" s="31"/>
      <c r="SDK744" s="31"/>
      <c r="SDL744" s="31"/>
      <c r="SDM744" s="31"/>
      <c r="SDN744" s="31"/>
      <c r="SDO744" s="31"/>
      <c r="SDP744" s="31"/>
      <c r="SDQ744" s="31"/>
      <c r="SDR744" s="31"/>
      <c r="SDS744" s="31"/>
      <c r="SDT744" s="31"/>
      <c r="SDU744" s="31"/>
      <c r="SDV744" s="31"/>
      <c r="SDW744" s="31"/>
      <c r="SDX744" s="31"/>
      <c r="SDY744" s="31"/>
      <c r="SDZ744" s="31"/>
      <c r="SEA744" s="31"/>
      <c r="SEB744" s="31"/>
      <c r="SEC744" s="31"/>
      <c r="SED744" s="31"/>
      <c r="SEE744" s="31"/>
      <c r="SEF744" s="31"/>
      <c r="SEG744" s="31"/>
      <c r="SEH744" s="31"/>
      <c r="SEI744" s="31"/>
      <c r="SEJ744" s="31"/>
      <c r="SEK744" s="31"/>
      <c r="SEL744" s="31"/>
      <c r="SEM744" s="31"/>
      <c r="SEN744" s="31"/>
      <c r="SEO744" s="31"/>
      <c r="SEP744" s="31"/>
      <c r="SEQ744" s="31"/>
      <c r="SER744" s="31"/>
      <c r="SES744" s="31"/>
      <c r="SET744" s="31"/>
      <c r="SEU744" s="31"/>
      <c r="SEV744" s="31"/>
      <c r="SEW744" s="31"/>
      <c r="SEX744" s="31"/>
      <c r="SEY744" s="31"/>
      <c r="SEZ744" s="31"/>
      <c r="SFA744" s="31"/>
      <c r="SFB744" s="31"/>
      <c r="SFC744" s="31"/>
      <c r="SFD744" s="31"/>
      <c r="SFE744" s="31"/>
      <c r="SFF744" s="31"/>
      <c r="SFG744" s="31"/>
      <c r="SFH744" s="31"/>
      <c r="SFI744" s="31"/>
      <c r="SFJ744" s="31"/>
      <c r="SFK744" s="31"/>
      <c r="SFL744" s="31"/>
      <c r="SFM744" s="31"/>
      <c r="SFN744" s="31"/>
      <c r="SFO744" s="31"/>
      <c r="SFP744" s="31"/>
      <c r="SFQ744" s="31"/>
      <c r="SFR744" s="31"/>
      <c r="SFS744" s="31"/>
      <c r="SFT744" s="31"/>
      <c r="SFU744" s="31"/>
      <c r="SFV744" s="31"/>
      <c r="SFW744" s="31"/>
      <c r="SFX744" s="31"/>
      <c r="SFY744" s="31"/>
      <c r="SFZ744" s="31"/>
      <c r="SGA744" s="31"/>
      <c r="SGB744" s="31"/>
      <c r="SGC744" s="31"/>
      <c r="SGD744" s="31"/>
      <c r="SGE744" s="31"/>
      <c r="SGF744" s="31"/>
      <c r="SGG744" s="31"/>
      <c r="SGH744" s="31"/>
      <c r="SGI744" s="31"/>
      <c r="SGJ744" s="31"/>
      <c r="SGK744" s="31"/>
      <c r="SGL744" s="31"/>
      <c r="SGM744" s="31"/>
      <c r="SGN744" s="31"/>
      <c r="SGO744" s="31"/>
      <c r="SGP744" s="31"/>
      <c r="SGQ744" s="31"/>
      <c r="SGR744" s="31"/>
      <c r="SGS744" s="31"/>
      <c r="SGT744" s="31"/>
      <c r="SGU744" s="31"/>
      <c r="SGV744" s="31"/>
      <c r="SGW744" s="31"/>
      <c r="SGX744" s="31"/>
      <c r="SGY744" s="31"/>
      <c r="SGZ744" s="31"/>
      <c r="SHA744" s="31"/>
      <c r="SHB744" s="31"/>
      <c r="SHC744" s="31"/>
      <c r="SHD744" s="31"/>
      <c r="SHE744" s="31"/>
      <c r="SHF744" s="31"/>
      <c r="SHG744" s="31"/>
      <c r="SHH744" s="31"/>
      <c r="SHI744" s="31"/>
      <c r="SHJ744" s="31"/>
      <c r="SHK744" s="31"/>
      <c r="SHL744" s="31"/>
      <c r="SHM744" s="31"/>
      <c r="SHN744" s="31"/>
      <c r="SHO744" s="31"/>
      <c r="SHP744" s="31"/>
      <c r="SHQ744" s="31"/>
      <c r="SHR744" s="31"/>
      <c r="SHS744" s="31"/>
      <c r="SHT744" s="31"/>
      <c r="SHU744" s="31"/>
      <c r="SHV744" s="31"/>
      <c r="SHW744" s="31"/>
      <c r="SHX744" s="31"/>
      <c r="SHY744" s="31"/>
      <c r="SHZ744" s="31"/>
      <c r="SIA744" s="31"/>
      <c r="SIB744" s="31"/>
      <c r="SIC744" s="31"/>
      <c r="SID744" s="31"/>
      <c r="SIE744" s="31"/>
      <c r="SIF744" s="31"/>
      <c r="SIG744" s="31"/>
      <c r="SIH744" s="31"/>
      <c r="SII744" s="31"/>
      <c r="SIJ744" s="31"/>
      <c r="SIK744" s="31"/>
      <c r="SIL744" s="31"/>
      <c r="SIM744" s="31"/>
      <c r="SIN744" s="31"/>
      <c r="SIO744" s="31"/>
      <c r="SIP744" s="31"/>
      <c r="SIQ744" s="31"/>
      <c r="SIR744" s="31"/>
      <c r="SIS744" s="31"/>
      <c r="SIT744" s="31"/>
      <c r="SIU744" s="31"/>
      <c r="SIV744" s="31"/>
      <c r="SIW744" s="31"/>
      <c r="SIX744" s="31"/>
      <c r="SIY744" s="31"/>
      <c r="SIZ744" s="31"/>
      <c r="SJA744" s="31"/>
      <c r="SJB744" s="31"/>
      <c r="SJC744" s="31"/>
      <c r="SJD744" s="31"/>
      <c r="SJE744" s="31"/>
      <c r="SJF744" s="31"/>
      <c r="SJG744" s="31"/>
      <c r="SJH744" s="31"/>
      <c r="SJI744" s="31"/>
      <c r="SJJ744" s="31"/>
      <c r="SJK744" s="31"/>
      <c r="SJL744" s="31"/>
      <c r="SJM744" s="31"/>
      <c r="SJN744" s="31"/>
      <c r="SJO744" s="31"/>
      <c r="SJP744" s="31"/>
      <c r="SJQ744" s="31"/>
      <c r="SJR744" s="31"/>
      <c r="SJS744" s="31"/>
      <c r="SJT744" s="31"/>
      <c r="SJU744" s="31"/>
      <c r="SJV744" s="31"/>
      <c r="SJW744" s="31"/>
      <c r="SJX744" s="31"/>
      <c r="SJY744" s="31"/>
      <c r="SJZ744" s="31"/>
      <c r="SKA744" s="31"/>
      <c r="SKB744" s="31"/>
      <c r="SKC744" s="31"/>
      <c r="SKD744" s="31"/>
      <c r="SKE744" s="31"/>
      <c r="SKF744" s="31"/>
      <c r="SKG744" s="31"/>
      <c r="SKH744" s="31"/>
      <c r="SKI744" s="31"/>
      <c r="SKJ744" s="31"/>
      <c r="SKK744" s="31"/>
      <c r="SKL744" s="31"/>
      <c r="SKM744" s="31"/>
      <c r="SKN744" s="31"/>
      <c r="SKO744" s="31"/>
      <c r="SKP744" s="31"/>
      <c r="SKQ744" s="31"/>
      <c r="SKR744" s="31"/>
      <c r="SKS744" s="31"/>
      <c r="SKT744" s="31"/>
      <c r="SKU744" s="31"/>
      <c r="SKV744" s="31"/>
      <c r="SKW744" s="31"/>
      <c r="SKX744" s="31"/>
      <c r="SKY744" s="31"/>
      <c r="SKZ744" s="31"/>
      <c r="SLA744" s="31"/>
      <c r="SLB744" s="31"/>
      <c r="SLC744" s="31"/>
      <c r="SLD744" s="31"/>
      <c r="SLE744" s="31"/>
      <c r="SLF744" s="31"/>
      <c r="SLG744" s="31"/>
      <c r="SLH744" s="31"/>
      <c r="SLI744" s="31"/>
      <c r="SLJ744" s="31"/>
      <c r="SLK744" s="31"/>
      <c r="SLL744" s="31"/>
      <c r="SLM744" s="31"/>
      <c r="SLN744" s="31"/>
      <c r="SLO744" s="31"/>
      <c r="SLP744" s="31"/>
      <c r="SLQ744" s="31"/>
      <c r="SLR744" s="31"/>
      <c r="SLS744" s="31"/>
      <c r="SLT744" s="31"/>
      <c r="SLU744" s="31"/>
      <c r="SLV744" s="31"/>
      <c r="SLW744" s="31"/>
      <c r="SLX744" s="31"/>
      <c r="SLY744" s="31"/>
      <c r="SLZ744" s="31"/>
      <c r="SMA744" s="31"/>
      <c r="SMB744" s="31"/>
      <c r="SMC744" s="31"/>
      <c r="SMD744" s="31"/>
      <c r="SME744" s="31"/>
      <c r="SMF744" s="31"/>
      <c r="SMG744" s="31"/>
      <c r="SMH744" s="31"/>
      <c r="SMI744" s="31"/>
      <c r="SMJ744" s="31"/>
      <c r="SMK744" s="31"/>
      <c r="SML744" s="31"/>
      <c r="SMM744" s="31"/>
      <c r="SMN744" s="31"/>
      <c r="SMO744" s="31"/>
      <c r="SMP744" s="31"/>
      <c r="SMQ744" s="31"/>
      <c r="SMR744" s="31"/>
      <c r="SMS744" s="31"/>
      <c r="SMT744" s="31"/>
      <c r="SMU744" s="31"/>
      <c r="SMV744" s="31"/>
      <c r="SMW744" s="31"/>
      <c r="SMX744" s="31"/>
      <c r="SMY744" s="31"/>
      <c r="SMZ744" s="31"/>
      <c r="SNA744" s="31"/>
      <c r="SNB744" s="31"/>
      <c r="SNC744" s="31"/>
      <c r="SND744" s="31"/>
      <c r="SNE744" s="31"/>
      <c r="SNF744" s="31"/>
      <c r="SNG744" s="31"/>
      <c r="SNH744" s="31"/>
      <c r="SNI744" s="31"/>
      <c r="SNJ744" s="31"/>
      <c r="SNK744" s="31"/>
      <c r="SNL744" s="31"/>
      <c r="SNM744" s="31"/>
      <c r="SNN744" s="31"/>
      <c r="SNO744" s="31"/>
      <c r="SNP744" s="31"/>
      <c r="SNQ744" s="31"/>
      <c r="SNR744" s="31"/>
      <c r="SNS744" s="31"/>
      <c r="SNT744" s="31"/>
      <c r="SNU744" s="31"/>
      <c r="SNV744" s="31"/>
      <c r="SNW744" s="31"/>
      <c r="SNX744" s="31"/>
      <c r="SNY744" s="31"/>
      <c r="SNZ744" s="31"/>
      <c r="SOA744" s="31"/>
      <c r="SOB744" s="31"/>
      <c r="SOC744" s="31"/>
      <c r="SOD744" s="31"/>
      <c r="SOE744" s="31"/>
      <c r="SOF744" s="31"/>
      <c r="SOG744" s="31"/>
      <c r="SOH744" s="31"/>
      <c r="SOI744" s="31"/>
      <c r="SOJ744" s="31"/>
      <c r="SOK744" s="31"/>
      <c r="SOL744" s="31"/>
      <c r="SOM744" s="31"/>
      <c r="SON744" s="31"/>
      <c r="SOO744" s="31"/>
      <c r="SOP744" s="31"/>
      <c r="SOQ744" s="31"/>
      <c r="SOR744" s="31"/>
      <c r="SOS744" s="31"/>
      <c r="SOT744" s="31"/>
      <c r="SOU744" s="31"/>
      <c r="SOV744" s="31"/>
      <c r="SOW744" s="31"/>
      <c r="SOX744" s="31"/>
      <c r="SOY744" s="31"/>
      <c r="SOZ744" s="31"/>
      <c r="SPA744" s="31"/>
      <c r="SPB744" s="31"/>
      <c r="SPC744" s="31"/>
      <c r="SPD744" s="31"/>
      <c r="SPE744" s="31"/>
      <c r="SPF744" s="31"/>
      <c r="SPG744" s="31"/>
      <c r="SPH744" s="31"/>
      <c r="SPI744" s="31"/>
      <c r="SPJ744" s="31"/>
      <c r="SPK744" s="31"/>
      <c r="SPL744" s="31"/>
      <c r="SPM744" s="31"/>
      <c r="SPN744" s="31"/>
      <c r="SPO744" s="31"/>
      <c r="SPP744" s="31"/>
      <c r="SPQ744" s="31"/>
      <c r="SPR744" s="31"/>
      <c r="SPS744" s="31"/>
      <c r="SPT744" s="31"/>
      <c r="SPU744" s="31"/>
      <c r="SPV744" s="31"/>
      <c r="SPW744" s="31"/>
      <c r="SPX744" s="31"/>
      <c r="SPY744" s="31"/>
      <c r="SPZ744" s="31"/>
      <c r="SQA744" s="31"/>
      <c r="SQB744" s="31"/>
      <c r="SQC744" s="31"/>
      <c r="SQD744" s="31"/>
      <c r="SQE744" s="31"/>
      <c r="SQF744" s="31"/>
      <c r="SQG744" s="31"/>
      <c r="SQH744" s="31"/>
      <c r="SQI744" s="31"/>
      <c r="SQJ744" s="31"/>
      <c r="SQK744" s="31"/>
      <c r="SQL744" s="31"/>
      <c r="SQM744" s="31"/>
      <c r="SQN744" s="31"/>
      <c r="SQO744" s="31"/>
      <c r="SQP744" s="31"/>
      <c r="SQQ744" s="31"/>
      <c r="SQR744" s="31"/>
      <c r="SQS744" s="31"/>
      <c r="SQT744" s="31"/>
      <c r="SQU744" s="31"/>
      <c r="SQV744" s="31"/>
      <c r="SQW744" s="31"/>
      <c r="SQX744" s="31"/>
      <c r="SQY744" s="31"/>
      <c r="SQZ744" s="31"/>
      <c r="SRA744" s="31"/>
      <c r="SRB744" s="31"/>
      <c r="SRC744" s="31"/>
      <c r="SRD744" s="31"/>
      <c r="SRE744" s="31"/>
      <c r="SRF744" s="31"/>
      <c r="SRG744" s="31"/>
      <c r="SRH744" s="31"/>
      <c r="SRI744" s="31"/>
      <c r="SRJ744" s="31"/>
      <c r="SRK744" s="31"/>
      <c r="SRL744" s="31"/>
      <c r="SRM744" s="31"/>
      <c r="SRN744" s="31"/>
      <c r="SRO744" s="31"/>
      <c r="SRP744" s="31"/>
      <c r="SRQ744" s="31"/>
      <c r="SRR744" s="31"/>
      <c r="SRS744" s="31"/>
      <c r="SRT744" s="31"/>
      <c r="SRU744" s="31"/>
      <c r="SRV744" s="31"/>
      <c r="SRW744" s="31"/>
      <c r="SRX744" s="31"/>
      <c r="SRY744" s="31"/>
      <c r="SRZ744" s="31"/>
      <c r="SSA744" s="31"/>
      <c r="SSB744" s="31"/>
      <c r="SSC744" s="31"/>
      <c r="SSD744" s="31"/>
      <c r="SSE744" s="31"/>
      <c r="SSF744" s="31"/>
      <c r="SSG744" s="31"/>
      <c r="SSH744" s="31"/>
      <c r="SSI744" s="31"/>
      <c r="SSJ744" s="31"/>
      <c r="SSK744" s="31"/>
      <c r="SSL744" s="31"/>
      <c r="SSM744" s="31"/>
      <c r="SSN744" s="31"/>
      <c r="SSO744" s="31"/>
      <c r="SSP744" s="31"/>
      <c r="SSQ744" s="31"/>
      <c r="SSR744" s="31"/>
      <c r="SSS744" s="31"/>
      <c r="SST744" s="31"/>
      <c r="SSU744" s="31"/>
      <c r="SSV744" s="31"/>
      <c r="SSW744" s="31"/>
      <c r="SSX744" s="31"/>
      <c r="SSY744" s="31"/>
      <c r="SSZ744" s="31"/>
      <c r="STA744" s="31"/>
      <c r="STB744" s="31"/>
      <c r="STC744" s="31"/>
      <c r="STD744" s="31"/>
      <c r="STE744" s="31"/>
      <c r="STF744" s="31"/>
      <c r="STG744" s="31"/>
      <c r="STH744" s="31"/>
      <c r="STI744" s="31"/>
      <c r="STJ744" s="31"/>
      <c r="STK744" s="31"/>
      <c r="STL744" s="31"/>
      <c r="STM744" s="31"/>
      <c r="STN744" s="31"/>
      <c r="STO744" s="31"/>
      <c r="STP744" s="31"/>
      <c r="STQ744" s="31"/>
      <c r="STR744" s="31"/>
      <c r="STS744" s="31"/>
      <c r="STT744" s="31"/>
      <c r="STU744" s="31"/>
      <c r="STV744" s="31"/>
      <c r="STW744" s="31"/>
      <c r="STX744" s="31"/>
      <c r="STY744" s="31"/>
      <c r="STZ744" s="31"/>
      <c r="SUA744" s="31"/>
      <c r="SUB744" s="31"/>
      <c r="SUC744" s="31"/>
      <c r="SUD744" s="31"/>
      <c r="SUE744" s="31"/>
      <c r="SUF744" s="31"/>
      <c r="SUG744" s="31"/>
      <c r="SUH744" s="31"/>
      <c r="SUI744" s="31"/>
      <c r="SUJ744" s="31"/>
      <c r="SUK744" s="31"/>
      <c r="SUL744" s="31"/>
      <c r="SUM744" s="31"/>
      <c r="SUN744" s="31"/>
      <c r="SUO744" s="31"/>
      <c r="SUP744" s="31"/>
      <c r="SUQ744" s="31"/>
      <c r="SUR744" s="31"/>
      <c r="SUS744" s="31"/>
      <c r="SUT744" s="31"/>
      <c r="SUU744" s="31"/>
      <c r="SUV744" s="31"/>
      <c r="SUW744" s="31"/>
      <c r="SUX744" s="31"/>
      <c r="SUY744" s="31"/>
      <c r="SUZ744" s="31"/>
      <c r="SVA744" s="31"/>
      <c r="SVB744" s="31"/>
      <c r="SVC744" s="31"/>
      <c r="SVD744" s="31"/>
      <c r="SVE744" s="31"/>
      <c r="SVF744" s="31"/>
      <c r="SVG744" s="31"/>
      <c r="SVH744" s="31"/>
      <c r="SVI744" s="31"/>
      <c r="SVJ744" s="31"/>
      <c r="SVK744" s="31"/>
      <c r="SVL744" s="31"/>
      <c r="SVM744" s="31"/>
      <c r="SVN744" s="31"/>
      <c r="SVO744" s="31"/>
      <c r="SVP744" s="31"/>
      <c r="SVQ744" s="31"/>
      <c r="SVR744" s="31"/>
      <c r="SVS744" s="31"/>
      <c r="SVT744" s="31"/>
      <c r="SVU744" s="31"/>
      <c r="SVV744" s="31"/>
      <c r="SVW744" s="31"/>
      <c r="SVX744" s="31"/>
      <c r="SVY744" s="31"/>
      <c r="SVZ744" s="31"/>
      <c r="SWA744" s="31"/>
      <c r="SWB744" s="31"/>
      <c r="SWC744" s="31"/>
      <c r="SWD744" s="31"/>
      <c r="SWE744" s="31"/>
      <c r="SWF744" s="31"/>
      <c r="SWG744" s="31"/>
      <c r="SWH744" s="31"/>
      <c r="SWI744" s="31"/>
      <c r="SWJ744" s="31"/>
      <c r="SWK744" s="31"/>
      <c r="SWL744" s="31"/>
      <c r="SWM744" s="31"/>
      <c r="SWN744" s="31"/>
      <c r="SWO744" s="31"/>
      <c r="SWP744" s="31"/>
      <c r="SWQ744" s="31"/>
      <c r="SWR744" s="31"/>
      <c r="SWS744" s="31"/>
      <c r="SWT744" s="31"/>
      <c r="SWU744" s="31"/>
      <c r="SWV744" s="31"/>
      <c r="SWW744" s="31"/>
      <c r="SWX744" s="31"/>
      <c r="SWY744" s="31"/>
      <c r="SWZ744" s="31"/>
      <c r="SXA744" s="31"/>
      <c r="SXB744" s="31"/>
      <c r="SXC744" s="31"/>
      <c r="SXD744" s="31"/>
      <c r="SXE744" s="31"/>
      <c r="SXF744" s="31"/>
      <c r="SXG744" s="31"/>
      <c r="SXH744" s="31"/>
      <c r="SXI744" s="31"/>
      <c r="SXJ744" s="31"/>
      <c r="SXK744" s="31"/>
      <c r="SXL744" s="31"/>
      <c r="SXM744" s="31"/>
      <c r="SXN744" s="31"/>
      <c r="SXO744" s="31"/>
      <c r="SXP744" s="31"/>
      <c r="SXQ744" s="31"/>
      <c r="SXR744" s="31"/>
      <c r="SXS744" s="31"/>
      <c r="SXT744" s="31"/>
      <c r="SXU744" s="31"/>
      <c r="SXV744" s="31"/>
      <c r="SXW744" s="31"/>
      <c r="SXX744" s="31"/>
      <c r="SXY744" s="31"/>
      <c r="SXZ744" s="31"/>
      <c r="SYA744" s="31"/>
      <c r="SYB744" s="31"/>
      <c r="SYC744" s="31"/>
      <c r="SYD744" s="31"/>
      <c r="SYE744" s="31"/>
      <c r="SYF744" s="31"/>
      <c r="SYG744" s="31"/>
      <c r="SYH744" s="31"/>
      <c r="SYI744" s="31"/>
      <c r="SYJ744" s="31"/>
      <c r="SYK744" s="31"/>
      <c r="SYL744" s="31"/>
      <c r="SYM744" s="31"/>
      <c r="SYN744" s="31"/>
      <c r="SYO744" s="31"/>
      <c r="SYP744" s="31"/>
      <c r="SYQ744" s="31"/>
      <c r="SYR744" s="31"/>
      <c r="SYS744" s="31"/>
      <c r="SYT744" s="31"/>
      <c r="SYU744" s="31"/>
      <c r="SYV744" s="31"/>
      <c r="SYW744" s="31"/>
      <c r="SYX744" s="31"/>
      <c r="SYY744" s="31"/>
      <c r="SYZ744" s="31"/>
      <c r="SZA744" s="31"/>
      <c r="SZB744" s="31"/>
      <c r="SZC744" s="31"/>
      <c r="SZD744" s="31"/>
      <c r="SZE744" s="31"/>
      <c r="SZF744" s="31"/>
      <c r="SZG744" s="31"/>
      <c r="SZH744" s="31"/>
      <c r="SZI744" s="31"/>
      <c r="SZJ744" s="31"/>
      <c r="SZK744" s="31"/>
      <c r="SZL744" s="31"/>
      <c r="SZM744" s="31"/>
      <c r="SZN744" s="31"/>
      <c r="SZO744" s="31"/>
      <c r="SZP744" s="31"/>
      <c r="SZQ744" s="31"/>
      <c r="SZR744" s="31"/>
      <c r="SZS744" s="31"/>
      <c r="SZT744" s="31"/>
      <c r="SZU744" s="31"/>
      <c r="SZV744" s="31"/>
      <c r="SZW744" s="31"/>
      <c r="SZX744" s="31"/>
      <c r="SZY744" s="31"/>
      <c r="SZZ744" s="31"/>
      <c r="TAA744" s="31"/>
      <c r="TAB744" s="31"/>
      <c r="TAC744" s="31"/>
      <c r="TAD744" s="31"/>
      <c r="TAE744" s="31"/>
      <c r="TAF744" s="31"/>
      <c r="TAG744" s="31"/>
      <c r="TAH744" s="31"/>
      <c r="TAI744" s="31"/>
      <c r="TAJ744" s="31"/>
      <c r="TAK744" s="31"/>
      <c r="TAL744" s="31"/>
      <c r="TAM744" s="31"/>
      <c r="TAN744" s="31"/>
      <c r="TAO744" s="31"/>
      <c r="TAP744" s="31"/>
      <c r="TAQ744" s="31"/>
      <c r="TAR744" s="31"/>
      <c r="TAS744" s="31"/>
      <c r="TAT744" s="31"/>
      <c r="TAU744" s="31"/>
      <c r="TAV744" s="31"/>
      <c r="TAW744" s="31"/>
      <c r="TAX744" s="31"/>
      <c r="TAY744" s="31"/>
      <c r="TAZ744" s="31"/>
      <c r="TBA744" s="31"/>
      <c r="TBB744" s="31"/>
      <c r="TBC744" s="31"/>
      <c r="TBD744" s="31"/>
      <c r="TBE744" s="31"/>
      <c r="TBF744" s="31"/>
      <c r="TBG744" s="31"/>
      <c r="TBH744" s="31"/>
      <c r="TBI744" s="31"/>
      <c r="TBJ744" s="31"/>
      <c r="TBK744" s="31"/>
      <c r="TBL744" s="31"/>
      <c r="TBM744" s="31"/>
      <c r="TBN744" s="31"/>
      <c r="TBO744" s="31"/>
      <c r="TBP744" s="31"/>
      <c r="TBQ744" s="31"/>
      <c r="TBR744" s="31"/>
      <c r="TBS744" s="31"/>
      <c r="TBT744" s="31"/>
      <c r="TBU744" s="31"/>
      <c r="TBV744" s="31"/>
      <c r="TBW744" s="31"/>
      <c r="TBX744" s="31"/>
      <c r="TBY744" s="31"/>
      <c r="TBZ744" s="31"/>
      <c r="TCA744" s="31"/>
      <c r="TCB744" s="31"/>
      <c r="TCC744" s="31"/>
      <c r="TCD744" s="31"/>
      <c r="TCE744" s="31"/>
      <c r="TCF744" s="31"/>
      <c r="TCG744" s="31"/>
      <c r="TCH744" s="31"/>
      <c r="TCI744" s="31"/>
      <c r="TCJ744" s="31"/>
      <c r="TCK744" s="31"/>
      <c r="TCL744" s="31"/>
      <c r="TCM744" s="31"/>
      <c r="TCN744" s="31"/>
      <c r="TCO744" s="31"/>
      <c r="TCP744" s="31"/>
      <c r="TCQ744" s="31"/>
      <c r="TCR744" s="31"/>
      <c r="TCS744" s="31"/>
      <c r="TCT744" s="31"/>
      <c r="TCU744" s="31"/>
      <c r="TCV744" s="31"/>
      <c r="TCW744" s="31"/>
      <c r="TCX744" s="31"/>
      <c r="TCY744" s="31"/>
      <c r="TCZ744" s="31"/>
      <c r="TDA744" s="31"/>
      <c r="TDB744" s="31"/>
      <c r="TDC744" s="31"/>
      <c r="TDD744" s="31"/>
      <c r="TDE744" s="31"/>
      <c r="TDF744" s="31"/>
      <c r="TDG744" s="31"/>
      <c r="TDH744" s="31"/>
      <c r="TDI744" s="31"/>
      <c r="TDJ744" s="31"/>
      <c r="TDK744" s="31"/>
      <c r="TDL744" s="31"/>
      <c r="TDM744" s="31"/>
      <c r="TDN744" s="31"/>
      <c r="TDO744" s="31"/>
      <c r="TDP744" s="31"/>
      <c r="TDQ744" s="31"/>
      <c r="TDR744" s="31"/>
      <c r="TDS744" s="31"/>
      <c r="TDT744" s="31"/>
      <c r="TDU744" s="31"/>
      <c r="TDV744" s="31"/>
      <c r="TDW744" s="31"/>
      <c r="TDX744" s="31"/>
      <c r="TDY744" s="31"/>
      <c r="TDZ744" s="31"/>
      <c r="TEA744" s="31"/>
      <c r="TEB744" s="31"/>
      <c r="TEC744" s="31"/>
      <c r="TED744" s="31"/>
      <c r="TEE744" s="31"/>
      <c r="TEF744" s="31"/>
      <c r="TEG744" s="31"/>
      <c r="TEH744" s="31"/>
      <c r="TEI744" s="31"/>
      <c r="TEJ744" s="31"/>
      <c r="TEK744" s="31"/>
      <c r="TEL744" s="31"/>
      <c r="TEM744" s="31"/>
      <c r="TEN744" s="31"/>
      <c r="TEO744" s="31"/>
      <c r="TEP744" s="31"/>
      <c r="TEQ744" s="31"/>
      <c r="TER744" s="31"/>
      <c r="TES744" s="31"/>
      <c r="TET744" s="31"/>
      <c r="TEU744" s="31"/>
      <c r="TEV744" s="31"/>
      <c r="TEW744" s="31"/>
      <c r="TEX744" s="31"/>
      <c r="TEY744" s="31"/>
      <c r="TEZ744" s="31"/>
      <c r="TFA744" s="31"/>
      <c r="TFB744" s="31"/>
      <c r="TFC744" s="31"/>
      <c r="TFD744" s="31"/>
      <c r="TFE744" s="31"/>
      <c r="TFF744" s="31"/>
      <c r="TFG744" s="31"/>
      <c r="TFH744" s="31"/>
      <c r="TFI744" s="31"/>
      <c r="TFJ744" s="31"/>
      <c r="TFK744" s="31"/>
      <c r="TFL744" s="31"/>
      <c r="TFM744" s="31"/>
      <c r="TFN744" s="31"/>
      <c r="TFO744" s="31"/>
      <c r="TFP744" s="31"/>
      <c r="TFQ744" s="31"/>
      <c r="TFR744" s="31"/>
      <c r="TFS744" s="31"/>
      <c r="TFT744" s="31"/>
      <c r="TFU744" s="31"/>
      <c r="TFV744" s="31"/>
      <c r="TFW744" s="31"/>
      <c r="TFX744" s="31"/>
      <c r="TFY744" s="31"/>
      <c r="TFZ744" s="31"/>
      <c r="TGA744" s="31"/>
      <c r="TGB744" s="31"/>
      <c r="TGC744" s="31"/>
      <c r="TGD744" s="31"/>
      <c r="TGE744" s="31"/>
      <c r="TGF744" s="31"/>
      <c r="TGG744" s="31"/>
      <c r="TGH744" s="31"/>
      <c r="TGI744" s="31"/>
      <c r="TGJ744" s="31"/>
      <c r="TGK744" s="31"/>
      <c r="TGL744" s="31"/>
      <c r="TGM744" s="31"/>
      <c r="TGN744" s="31"/>
      <c r="TGO744" s="31"/>
      <c r="TGP744" s="31"/>
      <c r="TGQ744" s="31"/>
      <c r="TGR744" s="31"/>
      <c r="TGS744" s="31"/>
      <c r="TGT744" s="31"/>
      <c r="TGU744" s="31"/>
      <c r="TGV744" s="31"/>
      <c r="TGW744" s="31"/>
      <c r="TGX744" s="31"/>
      <c r="TGY744" s="31"/>
      <c r="TGZ744" s="31"/>
      <c r="THA744" s="31"/>
      <c r="THB744" s="31"/>
      <c r="THC744" s="31"/>
      <c r="THD744" s="31"/>
      <c r="THE744" s="31"/>
      <c r="THF744" s="31"/>
      <c r="THG744" s="31"/>
      <c r="THH744" s="31"/>
      <c r="THI744" s="31"/>
      <c r="THJ744" s="31"/>
      <c r="THK744" s="31"/>
      <c r="THL744" s="31"/>
      <c r="THM744" s="31"/>
      <c r="THN744" s="31"/>
      <c r="THO744" s="31"/>
      <c r="THP744" s="31"/>
      <c r="THQ744" s="31"/>
      <c r="THR744" s="31"/>
      <c r="THS744" s="31"/>
      <c r="THT744" s="31"/>
      <c r="THU744" s="31"/>
      <c r="THV744" s="31"/>
      <c r="THW744" s="31"/>
      <c r="THX744" s="31"/>
      <c r="THY744" s="31"/>
      <c r="THZ744" s="31"/>
      <c r="TIA744" s="31"/>
      <c r="TIB744" s="31"/>
      <c r="TIC744" s="31"/>
      <c r="TID744" s="31"/>
      <c r="TIE744" s="31"/>
      <c r="TIF744" s="31"/>
      <c r="TIG744" s="31"/>
      <c r="TIH744" s="31"/>
      <c r="TII744" s="31"/>
      <c r="TIJ744" s="31"/>
      <c r="TIK744" s="31"/>
      <c r="TIL744" s="31"/>
      <c r="TIM744" s="31"/>
      <c r="TIN744" s="31"/>
      <c r="TIO744" s="31"/>
      <c r="TIP744" s="31"/>
      <c r="TIQ744" s="31"/>
      <c r="TIR744" s="31"/>
      <c r="TIS744" s="31"/>
      <c r="TIT744" s="31"/>
      <c r="TIU744" s="31"/>
      <c r="TIV744" s="31"/>
      <c r="TIW744" s="31"/>
      <c r="TIX744" s="31"/>
      <c r="TIY744" s="31"/>
      <c r="TIZ744" s="31"/>
      <c r="TJA744" s="31"/>
      <c r="TJB744" s="31"/>
      <c r="TJC744" s="31"/>
      <c r="TJD744" s="31"/>
      <c r="TJE744" s="31"/>
      <c r="TJF744" s="31"/>
      <c r="TJG744" s="31"/>
      <c r="TJH744" s="31"/>
      <c r="TJI744" s="31"/>
      <c r="TJJ744" s="31"/>
      <c r="TJK744" s="31"/>
      <c r="TJL744" s="31"/>
      <c r="TJM744" s="31"/>
      <c r="TJN744" s="31"/>
      <c r="TJO744" s="31"/>
      <c r="TJP744" s="31"/>
      <c r="TJQ744" s="31"/>
      <c r="TJR744" s="31"/>
      <c r="TJS744" s="31"/>
      <c r="TJT744" s="31"/>
      <c r="TJU744" s="31"/>
      <c r="TJV744" s="31"/>
      <c r="TJW744" s="31"/>
      <c r="TJX744" s="31"/>
      <c r="TJY744" s="31"/>
      <c r="TJZ744" s="31"/>
      <c r="TKA744" s="31"/>
      <c r="TKB744" s="31"/>
      <c r="TKC744" s="31"/>
      <c r="TKD744" s="31"/>
      <c r="TKE744" s="31"/>
      <c r="TKF744" s="31"/>
      <c r="TKG744" s="31"/>
      <c r="TKH744" s="31"/>
      <c r="TKI744" s="31"/>
      <c r="TKJ744" s="31"/>
      <c r="TKK744" s="31"/>
      <c r="TKL744" s="31"/>
      <c r="TKM744" s="31"/>
      <c r="TKN744" s="31"/>
      <c r="TKO744" s="31"/>
      <c r="TKP744" s="31"/>
      <c r="TKQ744" s="31"/>
      <c r="TKR744" s="31"/>
      <c r="TKS744" s="31"/>
      <c r="TKT744" s="31"/>
      <c r="TKU744" s="31"/>
      <c r="TKV744" s="31"/>
      <c r="TKW744" s="31"/>
      <c r="TKX744" s="31"/>
      <c r="TKY744" s="31"/>
      <c r="TKZ744" s="31"/>
      <c r="TLA744" s="31"/>
      <c r="TLB744" s="31"/>
      <c r="TLC744" s="31"/>
      <c r="TLD744" s="31"/>
      <c r="TLE744" s="31"/>
      <c r="TLF744" s="31"/>
      <c r="TLG744" s="31"/>
      <c r="TLH744" s="31"/>
      <c r="TLI744" s="31"/>
      <c r="TLJ744" s="31"/>
      <c r="TLK744" s="31"/>
      <c r="TLL744" s="31"/>
      <c r="TLM744" s="31"/>
      <c r="TLN744" s="31"/>
      <c r="TLO744" s="31"/>
      <c r="TLP744" s="31"/>
      <c r="TLQ744" s="31"/>
      <c r="TLR744" s="31"/>
      <c r="TLS744" s="31"/>
      <c r="TLT744" s="31"/>
      <c r="TLU744" s="31"/>
      <c r="TLV744" s="31"/>
      <c r="TLW744" s="31"/>
      <c r="TLX744" s="31"/>
      <c r="TLY744" s="31"/>
      <c r="TLZ744" s="31"/>
      <c r="TMA744" s="31"/>
      <c r="TMB744" s="31"/>
      <c r="TMC744" s="31"/>
      <c r="TMD744" s="31"/>
      <c r="TME744" s="31"/>
      <c r="TMF744" s="31"/>
      <c r="TMG744" s="31"/>
      <c r="TMH744" s="31"/>
      <c r="TMI744" s="31"/>
      <c r="TMJ744" s="31"/>
      <c r="TMK744" s="31"/>
      <c r="TML744" s="31"/>
      <c r="TMM744" s="31"/>
      <c r="TMN744" s="31"/>
      <c r="TMO744" s="31"/>
      <c r="TMP744" s="31"/>
      <c r="TMQ744" s="31"/>
      <c r="TMR744" s="31"/>
      <c r="TMS744" s="31"/>
      <c r="TMT744" s="31"/>
      <c r="TMU744" s="31"/>
      <c r="TMV744" s="31"/>
      <c r="TMW744" s="31"/>
      <c r="TMX744" s="31"/>
      <c r="TMY744" s="31"/>
      <c r="TMZ744" s="31"/>
      <c r="TNA744" s="31"/>
      <c r="TNB744" s="31"/>
      <c r="TNC744" s="31"/>
      <c r="TND744" s="31"/>
      <c r="TNE744" s="31"/>
      <c r="TNF744" s="31"/>
      <c r="TNG744" s="31"/>
      <c r="TNH744" s="31"/>
      <c r="TNI744" s="31"/>
      <c r="TNJ744" s="31"/>
      <c r="TNK744" s="31"/>
      <c r="TNL744" s="31"/>
      <c r="TNM744" s="31"/>
      <c r="TNN744" s="31"/>
      <c r="TNO744" s="31"/>
      <c r="TNP744" s="31"/>
      <c r="TNQ744" s="31"/>
      <c r="TNR744" s="31"/>
      <c r="TNS744" s="31"/>
      <c r="TNT744" s="31"/>
      <c r="TNU744" s="31"/>
      <c r="TNV744" s="31"/>
      <c r="TNW744" s="31"/>
      <c r="TNX744" s="31"/>
      <c r="TNY744" s="31"/>
      <c r="TNZ744" s="31"/>
      <c r="TOA744" s="31"/>
      <c r="TOB744" s="31"/>
      <c r="TOC744" s="31"/>
      <c r="TOD744" s="31"/>
      <c r="TOE744" s="31"/>
      <c r="TOF744" s="31"/>
      <c r="TOG744" s="31"/>
      <c r="TOH744" s="31"/>
      <c r="TOI744" s="31"/>
      <c r="TOJ744" s="31"/>
      <c r="TOK744" s="31"/>
      <c r="TOL744" s="31"/>
      <c r="TOM744" s="31"/>
      <c r="TON744" s="31"/>
      <c r="TOO744" s="31"/>
      <c r="TOP744" s="31"/>
      <c r="TOQ744" s="31"/>
      <c r="TOR744" s="31"/>
      <c r="TOS744" s="31"/>
      <c r="TOT744" s="31"/>
      <c r="TOU744" s="31"/>
      <c r="TOV744" s="31"/>
      <c r="TOW744" s="31"/>
      <c r="TOX744" s="31"/>
      <c r="TOY744" s="31"/>
      <c r="TOZ744" s="31"/>
      <c r="TPA744" s="31"/>
      <c r="TPB744" s="31"/>
      <c r="TPC744" s="31"/>
      <c r="TPD744" s="31"/>
      <c r="TPE744" s="31"/>
      <c r="TPF744" s="31"/>
      <c r="TPG744" s="31"/>
      <c r="TPH744" s="31"/>
      <c r="TPI744" s="31"/>
      <c r="TPJ744" s="31"/>
      <c r="TPK744" s="31"/>
      <c r="TPL744" s="31"/>
      <c r="TPM744" s="31"/>
      <c r="TPN744" s="31"/>
      <c r="TPO744" s="31"/>
      <c r="TPP744" s="31"/>
      <c r="TPQ744" s="31"/>
      <c r="TPR744" s="31"/>
      <c r="TPS744" s="31"/>
      <c r="TPT744" s="31"/>
      <c r="TPU744" s="31"/>
      <c r="TPV744" s="31"/>
      <c r="TPW744" s="31"/>
      <c r="TPX744" s="31"/>
      <c r="TPY744" s="31"/>
      <c r="TPZ744" s="31"/>
      <c r="TQA744" s="31"/>
      <c r="TQB744" s="31"/>
      <c r="TQC744" s="31"/>
      <c r="TQD744" s="31"/>
      <c r="TQE744" s="31"/>
      <c r="TQF744" s="31"/>
      <c r="TQG744" s="31"/>
      <c r="TQH744" s="31"/>
      <c r="TQI744" s="31"/>
      <c r="TQJ744" s="31"/>
      <c r="TQK744" s="31"/>
      <c r="TQL744" s="31"/>
      <c r="TQM744" s="31"/>
      <c r="TQN744" s="31"/>
      <c r="TQO744" s="31"/>
      <c r="TQP744" s="31"/>
      <c r="TQQ744" s="31"/>
      <c r="TQR744" s="31"/>
      <c r="TQS744" s="31"/>
      <c r="TQT744" s="31"/>
      <c r="TQU744" s="31"/>
      <c r="TQV744" s="31"/>
      <c r="TQW744" s="31"/>
      <c r="TQX744" s="31"/>
      <c r="TQY744" s="31"/>
      <c r="TQZ744" s="31"/>
      <c r="TRA744" s="31"/>
      <c r="TRB744" s="31"/>
      <c r="TRC744" s="31"/>
      <c r="TRD744" s="31"/>
      <c r="TRE744" s="31"/>
      <c r="TRF744" s="31"/>
      <c r="TRG744" s="31"/>
      <c r="TRH744" s="31"/>
      <c r="TRI744" s="31"/>
      <c r="TRJ744" s="31"/>
      <c r="TRK744" s="31"/>
      <c r="TRL744" s="31"/>
      <c r="TRM744" s="31"/>
      <c r="TRN744" s="31"/>
      <c r="TRO744" s="31"/>
      <c r="TRP744" s="31"/>
      <c r="TRQ744" s="31"/>
      <c r="TRR744" s="31"/>
      <c r="TRS744" s="31"/>
      <c r="TRT744" s="31"/>
      <c r="TRU744" s="31"/>
      <c r="TRV744" s="31"/>
      <c r="TRW744" s="31"/>
      <c r="TRX744" s="31"/>
      <c r="TRY744" s="31"/>
      <c r="TRZ744" s="31"/>
      <c r="TSA744" s="31"/>
      <c r="TSB744" s="31"/>
      <c r="TSC744" s="31"/>
      <c r="TSD744" s="31"/>
      <c r="TSE744" s="31"/>
      <c r="TSF744" s="31"/>
      <c r="TSG744" s="31"/>
      <c r="TSH744" s="31"/>
      <c r="TSI744" s="31"/>
      <c r="TSJ744" s="31"/>
      <c r="TSK744" s="31"/>
      <c r="TSL744" s="31"/>
      <c r="TSM744" s="31"/>
      <c r="TSN744" s="31"/>
      <c r="TSO744" s="31"/>
      <c r="TSP744" s="31"/>
      <c r="TSQ744" s="31"/>
      <c r="TSR744" s="31"/>
      <c r="TSS744" s="31"/>
      <c r="TST744" s="31"/>
      <c r="TSU744" s="31"/>
      <c r="TSV744" s="31"/>
      <c r="TSW744" s="31"/>
      <c r="TSX744" s="31"/>
      <c r="TSY744" s="31"/>
      <c r="TSZ744" s="31"/>
      <c r="TTA744" s="31"/>
      <c r="TTB744" s="31"/>
      <c r="TTC744" s="31"/>
      <c r="TTD744" s="31"/>
      <c r="TTE744" s="31"/>
      <c r="TTF744" s="31"/>
      <c r="TTG744" s="31"/>
      <c r="TTH744" s="31"/>
      <c r="TTI744" s="31"/>
      <c r="TTJ744" s="31"/>
      <c r="TTK744" s="31"/>
      <c r="TTL744" s="31"/>
      <c r="TTM744" s="31"/>
      <c r="TTN744" s="31"/>
      <c r="TTO744" s="31"/>
      <c r="TTP744" s="31"/>
      <c r="TTQ744" s="31"/>
      <c r="TTR744" s="31"/>
      <c r="TTS744" s="31"/>
      <c r="TTT744" s="31"/>
      <c r="TTU744" s="31"/>
      <c r="TTV744" s="31"/>
      <c r="TTW744" s="31"/>
      <c r="TTX744" s="31"/>
      <c r="TTY744" s="31"/>
      <c r="TTZ744" s="31"/>
      <c r="TUA744" s="31"/>
      <c r="TUB744" s="31"/>
      <c r="TUC744" s="31"/>
      <c r="TUD744" s="31"/>
      <c r="TUE744" s="31"/>
      <c r="TUF744" s="31"/>
      <c r="TUG744" s="31"/>
      <c r="TUH744" s="31"/>
      <c r="TUI744" s="31"/>
      <c r="TUJ744" s="31"/>
      <c r="TUK744" s="31"/>
      <c r="TUL744" s="31"/>
      <c r="TUM744" s="31"/>
      <c r="TUN744" s="31"/>
      <c r="TUO744" s="31"/>
      <c r="TUP744" s="31"/>
      <c r="TUQ744" s="31"/>
      <c r="TUR744" s="31"/>
      <c r="TUS744" s="31"/>
      <c r="TUT744" s="31"/>
      <c r="TUU744" s="31"/>
      <c r="TUV744" s="31"/>
      <c r="TUW744" s="31"/>
      <c r="TUX744" s="31"/>
      <c r="TUY744" s="31"/>
      <c r="TUZ744" s="31"/>
      <c r="TVA744" s="31"/>
      <c r="TVB744" s="31"/>
      <c r="TVC744" s="31"/>
      <c r="TVD744" s="31"/>
      <c r="TVE744" s="31"/>
      <c r="TVF744" s="31"/>
      <c r="TVG744" s="31"/>
      <c r="TVH744" s="31"/>
      <c r="TVI744" s="31"/>
      <c r="TVJ744" s="31"/>
      <c r="TVK744" s="31"/>
      <c r="TVL744" s="31"/>
      <c r="TVM744" s="31"/>
      <c r="TVN744" s="31"/>
      <c r="TVO744" s="31"/>
      <c r="TVP744" s="31"/>
      <c r="TVQ744" s="31"/>
      <c r="TVR744" s="31"/>
      <c r="TVS744" s="31"/>
      <c r="TVT744" s="31"/>
      <c r="TVU744" s="31"/>
      <c r="TVV744" s="31"/>
      <c r="TVW744" s="31"/>
      <c r="TVX744" s="31"/>
      <c r="TVY744" s="31"/>
      <c r="TVZ744" s="31"/>
      <c r="TWA744" s="31"/>
      <c r="TWB744" s="31"/>
      <c r="TWC744" s="31"/>
      <c r="TWD744" s="31"/>
      <c r="TWE744" s="31"/>
      <c r="TWF744" s="31"/>
      <c r="TWG744" s="31"/>
      <c r="TWH744" s="31"/>
      <c r="TWI744" s="31"/>
      <c r="TWJ744" s="31"/>
      <c r="TWK744" s="31"/>
      <c r="TWL744" s="31"/>
      <c r="TWM744" s="31"/>
      <c r="TWN744" s="31"/>
      <c r="TWO744" s="31"/>
      <c r="TWP744" s="31"/>
      <c r="TWQ744" s="31"/>
      <c r="TWR744" s="31"/>
      <c r="TWS744" s="31"/>
      <c r="TWT744" s="31"/>
      <c r="TWU744" s="31"/>
      <c r="TWV744" s="31"/>
      <c r="TWW744" s="31"/>
      <c r="TWX744" s="31"/>
      <c r="TWY744" s="31"/>
      <c r="TWZ744" s="31"/>
      <c r="TXA744" s="31"/>
      <c r="TXB744" s="31"/>
      <c r="TXC744" s="31"/>
      <c r="TXD744" s="31"/>
      <c r="TXE744" s="31"/>
      <c r="TXF744" s="31"/>
      <c r="TXG744" s="31"/>
      <c r="TXH744" s="31"/>
      <c r="TXI744" s="31"/>
      <c r="TXJ744" s="31"/>
      <c r="TXK744" s="31"/>
      <c r="TXL744" s="31"/>
      <c r="TXM744" s="31"/>
      <c r="TXN744" s="31"/>
      <c r="TXO744" s="31"/>
      <c r="TXP744" s="31"/>
      <c r="TXQ744" s="31"/>
      <c r="TXR744" s="31"/>
      <c r="TXS744" s="31"/>
      <c r="TXT744" s="31"/>
      <c r="TXU744" s="31"/>
      <c r="TXV744" s="31"/>
      <c r="TXW744" s="31"/>
      <c r="TXX744" s="31"/>
      <c r="TXY744" s="31"/>
      <c r="TXZ744" s="31"/>
      <c r="TYA744" s="31"/>
      <c r="TYB744" s="31"/>
      <c r="TYC744" s="31"/>
      <c r="TYD744" s="31"/>
      <c r="TYE744" s="31"/>
      <c r="TYF744" s="31"/>
      <c r="TYG744" s="31"/>
      <c r="TYH744" s="31"/>
      <c r="TYI744" s="31"/>
      <c r="TYJ744" s="31"/>
      <c r="TYK744" s="31"/>
      <c r="TYL744" s="31"/>
      <c r="TYM744" s="31"/>
      <c r="TYN744" s="31"/>
      <c r="TYO744" s="31"/>
      <c r="TYP744" s="31"/>
      <c r="TYQ744" s="31"/>
      <c r="TYR744" s="31"/>
      <c r="TYS744" s="31"/>
      <c r="TYT744" s="31"/>
      <c r="TYU744" s="31"/>
      <c r="TYV744" s="31"/>
      <c r="TYW744" s="31"/>
      <c r="TYX744" s="31"/>
      <c r="TYY744" s="31"/>
      <c r="TYZ744" s="31"/>
      <c r="TZA744" s="31"/>
      <c r="TZB744" s="31"/>
      <c r="TZC744" s="31"/>
      <c r="TZD744" s="31"/>
      <c r="TZE744" s="31"/>
      <c r="TZF744" s="31"/>
      <c r="TZG744" s="31"/>
      <c r="TZH744" s="31"/>
      <c r="TZI744" s="31"/>
      <c r="TZJ744" s="31"/>
      <c r="TZK744" s="31"/>
      <c r="TZL744" s="31"/>
      <c r="TZM744" s="31"/>
      <c r="TZN744" s="31"/>
      <c r="TZO744" s="31"/>
      <c r="TZP744" s="31"/>
      <c r="TZQ744" s="31"/>
      <c r="TZR744" s="31"/>
      <c r="TZS744" s="31"/>
      <c r="TZT744" s="31"/>
      <c r="TZU744" s="31"/>
      <c r="TZV744" s="31"/>
      <c r="TZW744" s="31"/>
      <c r="TZX744" s="31"/>
      <c r="TZY744" s="31"/>
      <c r="TZZ744" s="31"/>
      <c r="UAA744" s="31"/>
      <c r="UAB744" s="31"/>
      <c r="UAC744" s="31"/>
      <c r="UAD744" s="31"/>
      <c r="UAE744" s="31"/>
      <c r="UAF744" s="31"/>
      <c r="UAG744" s="31"/>
      <c r="UAH744" s="31"/>
      <c r="UAI744" s="31"/>
      <c r="UAJ744" s="31"/>
      <c r="UAK744" s="31"/>
      <c r="UAL744" s="31"/>
      <c r="UAM744" s="31"/>
      <c r="UAN744" s="31"/>
      <c r="UAO744" s="31"/>
      <c r="UAP744" s="31"/>
      <c r="UAQ744" s="31"/>
      <c r="UAR744" s="31"/>
      <c r="UAS744" s="31"/>
      <c r="UAT744" s="31"/>
      <c r="UAU744" s="31"/>
      <c r="UAV744" s="31"/>
      <c r="UAW744" s="31"/>
      <c r="UAX744" s="31"/>
      <c r="UAY744" s="31"/>
      <c r="UAZ744" s="31"/>
      <c r="UBA744" s="31"/>
      <c r="UBB744" s="31"/>
      <c r="UBC744" s="31"/>
      <c r="UBD744" s="31"/>
      <c r="UBE744" s="31"/>
      <c r="UBF744" s="31"/>
      <c r="UBG744" s="31"/>
      <c r="UBH744" s="31"/>
      <c r="UBI744" s="31"/>
      <c r="UBJ744" s="31"/>
      <c r="UBK744" s="31"/>
      <c r="UBL744" s="31"/>
      <c r="UBM744" s="31"/>
      <c r="UBN744" s="31"/>
      <c r="UBO744" s="31"/>
      <c r="UBP744" s="31"/>
      <c r="UBQ744" s="31"/>
      <c r="UBR744" s="31"/>
      <c r="UBS744" s="31"/>
      <c r="UBT744" s="31"/>
      <c r="UBU744" s="31"/>
      <c r="UBV744" s="31"/>
      <c r="UBW744" s="31"/>
      <c r="UBX744" s="31"/>
      <c r="UBY744" s="31"/>
      <c r="UBZ744" s="31"/>
      <c r="UCA744" s="31"/>
      <c r="UCB744" s="31"/>
      <c r="UCC744" s="31"/>
      <c r="UCD744" s="31"/>
      <c r="UCE744" s="31"/>
      <c r="UCF744" s="31"/>
      <c r="UCG744" s="31"/>
      <c r="UCH744" s="31"/>
      <c r="UCI744" s="31"/>
      <c r="UCJ744" s="31"/>
      <c r="UCK744" s="31"/>
      <c r="UCL744" s="31"/>
      <c r="UCM744" s="31"/>
      <c r="UCN744" s="31"/>
      <c r="UCO744" s="31"/>
      <c r="UCP744" s="31"/>
      <c r="UCQ744" s="31"/>
      <c r="UCR744" s="31"/>
      <c r="UCS744" s="31"/>
      <c r="UCT744" s="31"/>
      <c r="UCU744" s="31"/>
      <c r="UCV744" s="31"/>
      <c r="UCW744" s="31"/>
      <c r="UCX744" s="31"/>
      <c r="UCY744" s="31"/>
      <c r="UCZ744" s="31"/>
      <c r="UDA744" s="31"/>
      <c r="UDB744" s="31"/>
      <c r="UDC744" s="31"/>
      <c r="UDD744" s="31"/>
      <c r="UDE744" s="31"/>
      <c r="UDF744" s="31"/>
      <c r="UDG744" s="31"/>
      <c r="UDH744" s="31"/>
      <c r="UDI744" s="31"/>
      <c r="UDJ744" s="31"/>
      <c r="UDK744" s="31"/>
      <c r="UDL744" s="31"/>
      <c r="UDM744" s="31"/>
      <c r="UDN744" s="31"/>
      <c r="UDO744" s="31"/>
      <c r="UDP744" s="31"/>
      <c r="UDQ744" s="31"/>
      <c r="UDR744" s="31"/>
      <c r="UDS744" s="31"/>
      <c r="UDT744" s="31"/>
      <c r="UDU744" s="31"/>
      <c r="UDV744" s="31"/>
      <c r="UDW744" s="31"/>
      <c r="UDX744" s="31"/>
      <c r="UDY744" s="31"/>
      <c r="UDZ744" s="31"/>
      <c r="UEA744" s="31"/>
      <c r="UEB744" s="31"/>
      <c r="UEC744" s="31"/>
      <c r="UED744" s="31"/>
      <c r="UEE744" s="31"/>
      <c r="UEF744" s="31"/>
      <c r="UEG744" s="31"/>
      <c r="UEH744" s="31"/>
      <c r="UEI744" s="31"/>
      <c r="UEJ744" s="31"/>
      <c r="UEK744" s="31"/>
      <c r="UEL744" s="31"/>
      <c r="UEM744" s="31"/>
      <c r="UEN744" s="31"/>
      <c r="UEO744" s="31"/>
      <c r="UEP744" s="31"/>
      <c r="UEQ744" s="31"/>
      <c r="UER744" s="31"/>
      <c r="UES744" s="31"/>
      <c r="UET744" s="31"/>
      <c r="UEU744" s="31"/>
      <c r="UEV744" s="31"/>
      <c r="UEW744" s="31"/>
      <c r="UEX744" s="31"/>
      <c r="UEY744" s="31"/>
      <c r="UEZ744" s="31"/>
      <c r="UFA744" s="31"/>
      <c r="UFB744" s="31"/>
      <c r="UFC744" s="31"/>
      <c r="UFD744" s="31"/>
      <c r="UFE744" s="31"/>
      <c r="UFF744" s="31"/>
      <c r="UFG744" s="31"/>
      <c r="UFH744" s="31"/>
      <c r="UFI744" s="31"/>
      <c r="UFJ744" s="31"/>
      <c r="UFK744" s="31"/>
      <c r="UFL744" s="31"/>
      <c r="UFM744" s="31"/>
      <c r="UFN744" s="31"/>
      <c r="UFO744" s="31"/>
      <c r="UFP744" s="31"/>
      <c r="UFQ744" s="31"/>
      <c r="UFR744" s="31"/>
      <c r="UFS744" s="31"/>
      <c r="UFT744" s="31"/>
      <c r="UFU744" s="31"/>
      <c r="UFV744" s="31"/>
      <c r="UFW744" s="31"/>
      <c r="UFX744" s="31"/>
      <c r="UFY744" s="31"/>
      <c r="UFZ744" s="31"/>
      <c r="UGA744" s="31"/>
      <c r="UGB744" s="31"/>
      <c r="UGC744" s="31"/>
      <c r="UGD744" s="31"/>
      <c r="UGE744" s="31"/>
      <c r="UGF744" s="31"/>
      <c r="UGG744" s="31"/>
      <c r="UGH744" s="31"/>
      <c r="UGI744" s="31"/>
      <c r="UGJ744" s="31"/>
      <c r="UGK744" s="31"/>
      <c r="UGL744" s="31"/>
      <c r="UGM744" s="31"/>
      <c r="UGN744" s="31"/>
      <c r="UGO744" s="31"/>
      <c r="UGP744" s="31"/>
      <c r="UGQ744" s="31"/>
      <c r="UGR744" s="31"/>
      <c r="UGS744" s="31"/>
      <c r="UGT744" s="31"/>
      <c r="UGU744" s="31"/>
      <c r="UGV744" s="31"/>
      <c r="UGW744" s="31"/>
      <c r="UGX744" s="31"/>
      <c r="UGY744" s="31"/>
      <c r="UGZ744" s="31"/>
      <c r="UHA744" s="31"/>
      <c r="UHB744" s="31"/>
      <c r="UHC744" s="31"/>
      <c r="UHD744" s="31"/>
      <c r="UHE744" s="31"/>
      <c r="UHF744" s="31"/>
      <c r="UHG744" s="31"/>
      <c r="UHH744" s="31"/>
      <c r="UHI744" s="31"/>
      <c r="UHJ744" s="31"/>
      <c r="UHK744" s="31"/>
      <c r="UHL744" s="31"/>
      <c r="UHM744" s="31"/>
      <c r="UHN744" s="31"/>
      <c r="UHO744" s="31"/>
      <c r="UHP744" s="31"/>
      <c r="UHQ744" s="31"/>
      <c r="UHR744" s="31"/>
      <c r="UHS744" s="31"/>
      <c r="UHT744" s="31"/>
      <c r="UHU744" s="31"/>
      <c r="UHV744" s="31"/>
      <c r="UHW744" s="31"/>
      <c r="UHX744" s="31"/>
      <c r="UHY744" s="31"/>
      <c r="UHZ744" s="31"/>
      <c r="UIA744" s="31"/>
      <c r="UIB744" s="31"/>
      <c r="UIC744" s="31"/>
      <c r="UID744" s="31"/>
      <c r="UIE744" s="31"/>
      <c r="UIF744" s="31"/>
      <c r="UIG744" s="31"/>
      <c r="UIH744" s="31"/>
      <c r="UII744" s="31"/>
      <c r="UIJ744" s="31"/>
      <c r="UIK744" s="31"/>
      <c r="UIL744" s="31"/>
      <c r="UIM744" s="31"/>
      <c r="UIN744" s="31"/>
      <c r="UIO744" s="31"/>
      <c r="UIP744" s="31"/>
      <c r="UIQ744" s="31"/>
      <c r="UIR744" s="31"/>
      <c r="UIS744" s="31"/>
      <c r="UIT744" s="31"/>
      <c r="UIU744" s="31"/>
      <c r="UIV744" s="31"/>
      <c r="UIW744" s="31"/>
      <c r="UIX744" s="31"/>
      <c r="UIY744" s="31"/>
      <c r="UIZ744" s="31"/>
      <c r="UJA744" s="31"/>
      <c r="UJB744" s="31"/>
      <c r="UJC744" s="31"/>
      <c r="UJD744" s="31"/>
      <c r="UJE744" s="31"/>
      <c r="UJF744" s="31"/>
      <c r="UJG744" s="31"/>
      <c r="UJH744" s="31"/>
      <c r="UJI744" s="31"/>
      <c r="UJJ744" s="31"/>
      <c r="UJK744" s="31"/>
      <c r="UJL744" s="31"/>
      <c r="UJM744" s="31"/>
      <c r="UJN744" s="31"/>
      <c r="UJO744" s="31"/>
      <c r="UJP744" s="31"/>
      <c r="UJQ744" s="31"/>
      <c r="UJR744" s="31"/>
      <c r="UJS744" s="31"/>
      <c r="UJT744" s="31"/>
      <c r="UJU744" s="31"/>
      <c r="UJV744" s="31"/>
      <c r="UJW744" s="31"/>
      <c r="UJX744" s="31"/>
      <c r="UJY744" s="31"/>
      <c r="UJZ744" s="31"/>
      <c r="UKA744" s="31"/>
      <c r="UKB744" s="31"/>
      <c r="UKC744" s="31"/>
      <c r="UKD744" s="31"/>
      <c r="UKE744" s="31"/>
      <c r="UKF744" s="31"/>
      <c r="UKG744" s="31"/>
      <c r="UKH744" s="31"/>
      <c r="UKI744" s="31"/>
      <c r="UKJ744" s="31"/>
      <c r="UKK744" s="31"/>
      <c r="UKL744" s="31"/>
      <c r="UKM744" s="31"/>
      <c r="UKN744" s="31"/>
      <c r="UKO744" s="31"/>
      <c r="UKP744" s="31"/>
      <c r="UKQ744" s="31"/>
      <c r="UKR744" s="31"/>
      <c r="UKS744" s="31"/>
      <c r="UKT744" s="31"/>
      <c r="UKU744" s="31"/>
      <c r="UKV744" s="31"/>
      <c r="UKW744" s="31"/>
      <c r="UKX744" s="31"/>
      <c r="UKY744" s="31"/>
      <c r="UKZ744" s="31"/>
      <c r="ULA744" s="31"/>
      <c r="ULB744" s="31"/>
      <c r="ULC744" s="31"/>
      <c r="ULD744" s="31"/>
      <c r="ULE744" s="31"/>
      <c r="ULF744" s="31"/>
      <c r="ULG744" s="31"/>
      <c r="ULH744" s="31"/>
      <c r="ULI744" s="31"/>
      <c r="ULJ744" s="31"/>
      <c r="ULK744" s="31"/>
      <c r="ULL744" s="31"/>
      <c r="ULM744" s="31"/>
      <c r="ULN744" s="31"/>
      <c r="ULO744" s="31"/>
      <c r="ULP744" s="31"/>
      <c r="ULQ744" s="31"/>
      <c r="ULR744" s="31"/>
      <c r="ULS744" s="31"/>
      <c r="ULT744" s="31"/>
      <c r="ULU744" s="31"/>
      <c r="ULV744" s="31"/>
      <c r="ULW744" s="31"/>
      <c r="ULX744" s="31"/>
      <c r="ULY744" s="31"/>
      <c r="ULZ744" s="31"/>
      <c r="UMA744" s="31"/>
      <c r="UMB744" s="31"/>
      <c r="UMC744" s="31"/>
      <c r="UMD744" s="31"/>
      <c r="UME744" s="31"/>
      <c r="UMF744" s="31"/>
      <c r="UMG744" s="31"/>
      <c r="UMH744" s="31"/>
      <c r="UMI744" s="31"/>
      <c r="UMJ744" s="31"/>
      <c r="UMK744" s="31"/>
      <c r="UML744" s="31"/>
      <c r="UMM744" s="31"/>
      <c r="UMN744" s="31"/>
      <c r="UMO744" s="31"/>
      <c r="UMP744" s="31"/>
      <c r="UMQ744" s="31"/>
      <c r="UMR744" s="31"/>
      <c r="UMS744" s="31"/>
      <c r="UMT744" s="31"/>
      <c r="UMU744" s="31"/>
      <c r="UMV744" s="31"/>
      <c r="UMW744" s="31"/>
      <c r="UMX744" s="31"/>
      <c r="UMY744" s="31"/>
      <c r="UMZ744" s="31"/>
      <c r="UNA744" s="31"/>
      <c r="UNB744" s="31"/>
      <c r="UNC744" s="31"/>
      <c r="UND744" s="31"/>
      <c r="UNE744" s="31"/>
      <c r="UNF744" s="31"/>
      <c r="UNG744" s="31"/>
      <c r="UNH744" s="31"/>
      <c r="UNI744" s="31"/>
      <c r="UNJ744" s="31"/>
      <c r="UNK744" s="31"/>
      <c r="UNL744" s="31"/>
      <c r="UNM744" s="31"/>
      <c r="UNN744" s="31"/>
      <c r="UNO744" s="31"/>
      <c r="UNP744" s="31"/>
      <c r="UNQ744" s="31"/>
      <c r="UNR744" s="31"/>
      <c r="UNS744" s="31"/>
      <c r="UNT744" s="31"/>
      <c r="UNU744" s="31"/>
      <c r="UNV744" s="31"/>
      <c r="UNW744" s="31"/>
      <c r="UNX744" s="31"/>
      <c r="UNY744" s="31"/>
      <c r="UNZ744" s="31"/>
      <c r="UOA744" s="31"/>
      <c r="UOB744" s="31"/>
      <c r="UOC744" s="31"/>
      <c r="UOD744" s="31"/>
      <c r="UOE744" s="31"/>
      <c r="UOF744" s="31"/>
      <c r="UOG744" s="31"/>
      <c r="UOH744" s="31"/>
      <c r="UOI744" s="31"/>
      <c r="UOJ744" s="31"/>
      <c r="UOK744" s="31"/>
      <c r="UOL744" s="31"/>
      <c r="UOM744" s="31"/>
      <c r="UON744" s="31"/>
      <c r="UOO744" s="31"/>
      <c r="UOP744" s="31"/>
      <c r="UOQ744" s="31"/>
      <c r="UOR744" s="31"/>
      <c r="UOS744" s="31"/>
      <c r="UOT744" s="31"/>
      <c r="UOU744" s="31"/>
      <c r="UOV744" s="31"/>
      <c r="UOW744" s="31"/>
      <c r="UOX744" s="31"/>
      <c r="UOY744" s="31"/>
      <c r="UOZ744" s="31"/>
      <c r="UPA744" s="31"/>
      <c r="UPB744" s="31"/>
      <c r="UPC744" s="31"/>
      <c r="UPD744" s="31"/>
      <c r="UPE744" s="31"/>
      <c r="UPF744" s="31"/>
      <c r="UPG744" s="31"/>
      <c r="UPH744" s="31"/>
      <c r="UPI744" s="31"/>
      <c r="UPJ744" s="31"/>
      <c r="UPK744" s="31"/>
      <c r="UPL744" s="31"/>
      <c r="UPM744" s="31"/>
      <c r="UPN744" s="31"/>
      <c r="UPO744" s="31"/>
      <c r="UPP744" s="31"/>
      <c r="UPQ744" s="31"/>
      <c r="UPR744" s="31"/>
      <c r="UPS744" s="31"/>
      <c r="UPT744" s="31"/>
      <c r="UPU744" s="31"/>
      <c r="UPV744" s="31"/>
      <c r="UPW744" s="31"/>
      <c r="UPX744" s="31"/>
      <c r="UPY744" s="31"/>
      <c r="UPZ744" s="31"/>
      <c r="UQA744" s="31"/>
      <c r="UQB744" s="31"/>
      <c r="UQC744" s="31"/>
      <c r="UQD744" s="31"/>
      <c r="UQE744" s="31"/>
      <c r="UQF744" s="31"/>
      <c r="UQG744" s="31"/>
      <c r="UQH744" s="31"/>
      <c r="UQI744" s="31"/>
      <c r="UQJ744" s="31"/>
      <c r="UQK744" s="31"/>
      <c r="UQL744" s="31"/>
      <c r="UQM744" s="31"/>
      <c r="UQN744" s="31"/>
      <c r="UQO744" s="31"/>
      <c r="UQP744" s="31"/>
      <c r="UQQ744" s="31"/>
      <c r="UQR744" s="31"/>
      <c r="UQS744" s="31"/>
      <c r="UQT744" s="31"/>
      <c r="UQU744" s="31"/>
      <c r="UQV744" s="31"/>
      <c r="UQW744" s="31"/>
      <c r="UQX744" s="31"/>
      <c r="UQY744" s="31"/>
      <c r="UQZ744" s="31"/>
      <c r="URA744" s="31"/>
      <c r="URB744" s="31"/>
      <c r="URC744" s="31"/>
      <c r="URD744" s="31"/>
      <c r="URE744" s="31"/>
      <c r="URF744" s="31"/>
      <c r="URG744" s="31"/>
      <c r="URH744" s="31"/>
      <c r="URI744" s="31"/>
      <c r="URJ744" s="31"/>
      <c r="URK744" s="31"/>
      <c r="URL744" s="31"/>
      <c r="URM744" s="31"/>
      <c r="URN744" s="31"/>
      <c r="URO744" s="31"/>
      <c r="URP744" s="31"/>
      <c r="URQ744" s="31"/>
      <c r="URR744" s="31"/>
      <c r="URS744" s="31"/>
      <c r="URT744" s="31"/>
      <c r="URU744" s="31"/>
      <c r="URV744" s="31"/>
      <c r="URW744" s="31"/>
      <c r="URX744" s="31"/>
      <c r="URY744" s="31"/>
      <c r="URZ744" s="31"/>
      <c r="USA744" s="31"/>
      <c r="USB744" s="31"/>
      <c r="USC744" s="31"/>
      <c r="USD744" s="31"/>
      <c r="USE744" s="31"/>
      <c r="USF744" s="31"/>
      <c r="USG744" s="31"/>
      <c r="USH744" s="31"/>
      <c r="USI744" s="31"/>
      <c r="USJ744" s="31"/>
      <c r="USK744" s="31"/>
      <c r="USL744" s="31"/>
      <c r="USM744" s="31"/>
      <c r="USN744" s="31"/>
      <c r="USO744" s="31"/>
      <c r="USP744" s="31"/>
      <c r="USQ744" s="31"/>
      <c r="USR744" s="31"/>
      <c r="USS744" s="31"/>
      <c r="UST744" s="31"/>
      <c r="USU744" s="31"/>
      <c r="USV744" s="31"/>
      <c r="USW744" s="31"/>
      <c r="USX744" s="31"/>
      <c r="USY744" s="31"/>
      <c r="USZ744" s="31"/>
      <c r="UTA744" s="31"/>
      <c r="UTB744" s="31"/>
      <c r="UTC744" s="31"/>
      <c r="UTD744" s="31"/>
      <c r="UTE744" s="31"/>
      <c r="UTF744" s="31"/>
      <c r="UTG744" s="31"/>
      <c r="UTH744" s="31"/>
      <c r="UTI744" s="31"/>
      <c r="UTJ744" s="31"/>
      <c r="UTK744" s="31"/>
      <c r="UTL744" s="31"/>
      <c r="UTM744" s="31"/>
      <c r="UTN744" s="31"/>
      <c r="UTO744" s="31"/>
      <c r="UTP744" s="31"/>
      <c r="UTQ744" s="31"/>
      <c r="UTR744" s="31"/>
      <c r="UTS744" s="31"/>
      <c r="UTT744" s="31"/>
      <c r="UTU744" s="31"/>
      <c r="UTV744" s="31"/>
      <c r="UTW744" s="31"/>
      <c r="UTX744" s="31"/>
      <c r="UTY744" s="31"/>
      <c r="UTZ744" s="31"/>
      <c r="UUA744" s="31"/>
      <c r="UUB744" s="31"/>
      <c r="UUC744" s="31"/>
      <c r="UUD744" s="31"/>
      <c r="UUE744" s="31"/>
      <c r="UUF744" s="31"/>
      <c r="UUG744" s="31"/>
      <c r="UUH744" s="31"/>
      <c r="UUI744" s="31"/>
      <c r="UUJ744" s="31"/>
      <c r="UUK744" s="31"/>
      <c r="UUL744" s="31"/>
      <c r="UUM744" s="31"/>
      <c r="UUN744" s="31"/>
      <c r="UUO744" s="31"/>
      <c r="UUP744" s="31"/>
      <c r="UUQ744" s="31"/>
      <c r="UUR744" s="31"/>
      <c r="UUS744" s="31"/>
      <c r="UUT744" s="31"/>
      <c r="UUU744" s="31"/>
      <c r="UUV744" s="31"/>
      <c r="UUW744" s="31"/>
      <c r="UUX744" s="31"/>
      <c r="UUY744" s="31"/>
      <c r="UUZ744" s="31"/>
      <c r="UVA744" s="31"/>
      <c r="UVB744" s="31"/>
      <c r="UVC744" s="31"/>
      <c r="UVD744" s="31"/>
      <c r="UVE744" s="31"/>
      <c r="UVF744" s="31"/>
      <c r="UVG744" s="31"/>
      <c r="UVH744" s="31"/>
      <c r="UVI744" s="31"/>
      <c r="UVJ744" s="31"/>
      <c r="UVK744" s="31"/>
      <c r="UVL744" s="31"/>
      <c r="UVM744" s="31"/>
      <c r="UVN744" s="31"/>
      <c r="UVO744" s="31"/>
      <c r="UVP744" s="31"/>
      <c r="UVQ744" s="31"/>
      <c r="UVR744" s="31"/>
      <c r="UVS744" s="31"/>
      <c r="UVT744" s="31"/>
      <c r="UVU744" s="31"/>
      <c r="UVV744" s="31"/>
      <c r="UVW744" s="31"/>
      <c r="UVX744" s="31"/>
      <c r="UVY744" s="31"/>
      <c r="UVZ744" s="31"/>
      <c r="UWA744" s="31"/>
      <c r="UWB744" s="31"/>
      <c r="UWC744" s="31"/>
      <c r="UWD744" s="31"/>
      <c r="UWE744" s="31"/>
      <c r="UWF744" s="31"/>
      <c r="UWG744" s="31"/>
      <c r="UWH744" s="31"/>
      <c r="UWI744" s="31"/>
      <c r="UWJ744" s="31"/>
      <c r="UWK744" s="31"/>
      <c r="UWL744" s="31"/>
      <c r="UWM744" s="31"/>
      <c r="UWN744" s="31"/>
      <c r="UWO744" s="31"/>
      <c r="UWP744" s="31"/>
      <c r="UWQ744" s="31"/>
      <c r="UWR744" s="31"/>
      <c r="UWS744" s="31"/>
      <c r="UWT744" s="31"/>
      <c r="UWU744" s="31"/>
      <c r="UWV744" s="31"/>
      <c r="UWW744" s="31"/>
      <c r="UWX744" s="31"/>
      <c r="UWY744" s="31"/>
      <c r="UWZ744" s="31"/>
      <c r="UXA744" s="31"/>
      <c r="UXB744" s="31"/>
      <c r="UXC744" s="31"/>
      <c r="UXD744" s="31"/>
      <c r="UXE744" s="31"/>
      <c r="UXF744" s="31"/>
      <c r="UXG744" s="31"/>
      <c r="UXH744" s="31"/>
      <c r="UXI744" s="31"/>
      <c r="UXJ744" s="31"/>
      <c r="UXK744" s="31"/>
      <c r="UXL744" s="31"/>
      <c r="UXM744" s="31"/>
      <c r="UXN744" s="31"/>
      <c r="UXO744" s="31"/>
      <c r="UXP744" s="31"/>
      <c r="UXQ744" s="31"/>
      <c r="UXR744" s="31"/>
      <c r="UXS744" s="31"/>
      <c r="UXT744" s="31"/>
      <c r="UXU744" s="31"/>
      <c r="UXV744" s="31"/>
      <c r="UXW744" s="31"/>
      <c r="UXX744" s="31"/>
      <c r="UXY744" s="31"/>
      <c r="UXZ744" s="31"/>
      <c r="UYA744" s="31"/>
      <c r="UYB744" s="31"/>
      <c r="UYC744" s="31"/>
      <c r="UYD744" s="31"/>
      <c r="UYE744" s="31"/>
      <c r="UYF744" s="31"/>
      <c r="UYG744" s="31"/>
      <c r="UYH744" s="31"/>
      <c r="UYI744" s="31"/>
      <c r="UYJ744" s="31"/>
      <c r="UYK744" s="31"/>
      <c r="UYL744" s="31"/>
      <c r="UYM744" s="31"/>
      <c r="UYN744" s="31"/>
      <c r="UYO744" s="31"/>
      <c r="UYP744" s="31"/>
      <c r="UYQ744" s="31"/>
      <c r="UYR744" s="31"/>
      <c r="UYS744" s="31"/>
      <c r="UYT744" s="31"/>
      <c r="UYU744" s="31"/>
      <c r="UYV744" s="31"/>
      <c r="UYW744" s="31"/>
      <c r="UYX744" s="31"/>
      <c r="UYY744" s="31"/>
      <c r="UYZ744" s="31"/>
      <c r="UZA744" s="31"/>
      <c r="UZB744" s="31"/>
      <c r="UZC744" s="31"/>
      <c r="UZD744" s="31"/>
      <c r="UZE744" s="31"/>
      <c r="UZF744" s="31"/>
      <c r="UZG744" s="31"/>
      <c r="UZH744" s="31"/>
      <c r="UZI744" s="31"/>
      <c r="UZJ744" s="31"/>
      <c r="UZK744" s="31"/>
      <c r="UZL744" s="31"/>
      <c r="UZM744" s="31"/>
      <c r="UZN744" s="31"/>
      <c r="UZO744" s="31"/>
      <c r="UZP744" s="31"/>
      <c r="UZQ744" s="31"/>
      <c r="UZR744" s="31"/>
      <c r="UZS744" s="31"/>
      <c r="UZT744" s="31"/>
      <c r="UZU744" s="31"/>
      <c r="UZV744" s="31"/>
      <c r="UZW744" s="31"/>
      <c r="UZX744" s="31"/>
      <c r="UZY744" s="31"/>
      <c r="UZZ744" s="31"/>
      <c r="VAA744" s="31"/>
      <c r="VAB744" s="31"/>
      <c r="VAC744" s="31"/>
      <c r="VAD744" s="31"/>
      <c r="VAE744" s="31"/>
      <c r="VAF744" s="31"/>
      <c r="VAG744" s="31"/>
      <c r="VAH744" s="31"/>
      <c r="VAI744" s="31"/>
      <c r="VAJ744" s="31"/>
      <c r="VAK744" s="31"/>
      <c r="VAL744" s="31"/>
      <c r="VAM744" s="31"/>
      <c r="VAN744" s="31"/>
      <c r="VAO744" s="31"/>
      <c r="VAP744" s="31"/>
      <c r="VAQ744" s="31"/>
      <c r="VAR744" s="31"/>
      <c r="VAS744" s="31"/>
      <c r="VAT744" s="31"/>
      <c r="VAU744" s="31"/>
      <c r="VAV744" s="31"/>
      <c r="VAW744" s="31"/>
      <c r="VAX744" s="31"/>
      <c r="VAY744" s="31"/>
      <c r="VAZ744" s="31"/>
      <c r="VBA744" s="31"/>
      <c r="VBB744" s="31"/>
      <c r="VBC744" s="31"/>
      <c r="VBD744" s="31"/>
      <c r="VBE744" s="31"/>
      <c r="VBF744" s="31"/>
      <c r="VBG744" s="31"/>
      <c r="VBH744" s="31"/>
      <c r="VBI744" s="31"/>
      <c r="VBJ744" s="31"/>
      <c r="VBK744" s="31"/>
      <c r="VBL744" s="31"/>
      <c r="VBM744" s="31"/>
      <c r="VBN744" s="31"/>
      <c r="VBO744" s="31"/>
      <c r="VBP744" s="31"/>
      <c r="VBQ744" s="31"/>
      <c r="VBR744" s="31"/>
      <c r="VBS744" s="31"/>
      <c r="VBT744" s="31"/>
      <c r="VBU744" s="31"/>
      <c r="VBV744" s="31"/>
      <c r="VBW744" s="31"/>
      <c r="VBX744" s="31"/>
      <c r="VBY744" s="31"/>
      <c r="VBZ744" s="31"/>
      <c r="VCA744" s="31"/>
      <c r="VCB744" s="31"/>
      <c r="VCC744" s="31"/>
      <c r="VCD744" s="31"/>
      <c r="VCE744" s="31"/>
      <c r="VCF744" s="31"/>
      <c r="VCG744" s="31"/>
      <c r="VCH744" s="31"/>
      <c r="VCI744" s="31"/>
      <c r="VCJ744" s="31"/>
      <c r="VCK744" s="31"/>
      <c r="VCL744" s="31"/>
      <c r="VCM744" s="31"/>
      <c r="VCN744" s="31"/>
      <c r="VCO744" s="31"/>
      <c r="VCP744" s="31"/>
      <c r="VCQ744" s="31"/>
      <c r="VCR744" s="31"/>
      <c r="VCS744" s="31"/>
      <c r="VCT744" s="31"/>
      <c r="VCU744" s="31"/>
      <c r="VCV744" s="31"/>
      <c r="VCW744" s="31"/>
      <c r="VCX744" s="31"/>
      <c r="VCY744" s="31"/>
      <c r="VCZ744" s="31"/>
      <c r="VDA744" s="31"/>
      <c r="VDB744" s="31"/>
      <c r="VDC744" s="31"/>
      <c r="VDD744" s="31"/>
      <c r="VDE744" s="31"/>
      <c r="VDF744" s="31"/>
      <c r="VDG744" s="31"/>
      <c r="VDH744" s="31"/>
      <c r="VDI744" s="31"/>
      <c r="VDJ744" s="31"/>
      <c r="VDK744" s="31"/>
      <c r="VDL744" s="31"/>
      <c r="VDM744" s="31"/>
      <c r="VDN744" s="31"/>
      <c r="VDO744" s="31"/>
      <c r="VDP744" s="31"/>
      <c r="VDQ744" s="31"/>
      <c r="VDR744" s="31"/>
      <c r="VDS744" s="31"/>
      <c r="VDT744" s="31"/>
      <c r="VDU744" s="31"/>
      <c r="VDV744" s="31"/>
      <c r="VDW744" s="31"/>
      <c r="VDX744" s="31"/>
      <c r="VDY744" s="31"/>
      <c r="VDZ744" s="31"/>
      <c r="VEA744" s="31"/>
      <c r="VEB744" s="31"/>
      <c r="VEC744" s="31"/>
      <c r="VED744" s="31"/>
      <c r="VEE744" s="31"/>
      <c r="VEF744" s="31"/>
      <c r="VEG744" s="31"/>
      <c r="VEH744" s="31"/>
      <c r="VEI744" s="31"/>
      <c r="VEJ744" s="31"/>
      <c r="VEK744" s="31"/>
      <c r="VEL744" s="31"/>
      <c r="VEM744" s="31"/>
      <c r="VEN744" s="31"/>
      <c r="VEO744" s="31"/>
      <c r="VEP744" s="31"/>
      <c r="VEQ744" s="31"/>
      <c r="VER744" s="31"/>
      <c r="VES744" s="31"/>
      <c r="VET744" s="31"/>
      <c r="VEU744" s="31"/>
      <c r="VEV744" s="31"/>
      <c r="VEW744" s="31"/>
      <c r="VEX744" s="31"/>
      <c r="VEY744" s="31"/>
      <c r="VEZ744" s="31"/>
      <c r="VFA744" s="31"/>
      <c r="VFB744" s="31"/>
      <c r="VFC744" s="31"/>
      <c r="VFD744" s="31"/>
      <c r="VFE744" s="31"/>
      <c r="VFF744" s="31"/>
      <c r="VFG744" s="31"/>
      <c r="VFH744" s="31"/>
      <c r="VFI744" s="31"/>
      <c r="VFJ744" s="31"/>
      <c r="VFK744" s="31"/>
      <c r="VFL744" s="31"/>
      <c r="VFM744" s="31"/>
      <c r="VFN744" s="31"/>
      <c r="VFO744" s="31"/>
      <c r="VFP744" s="31"/>
      <c r="VFQ744" s="31"/>
      <c r="VFR744" s="31"/>
      <c r="VFS744" s="31"/>
      <c r="VFT744" s="31"/>
      <c r="VFU744" s="31"/>
      <c r="VFV744" s="31"/>
      <c r="VFW744" s="31"/>
      <c r="VFX744" s="31"/>
      <c r="VFY744" s="31"/>
      <c r="VFZ744" s="31"/>
      <c r="VGA744" s="31"/>
      <c r="VGB744" s="31"/>
      <c r="VGC744" s="31"/>
      <c r="VGD744" s="31"/>
      <c r="VGE744" s="31"/>
      <c r="VGF744" s="31"/>
      <c r="VGG744" s="31"/>
      <c r="VGH744" s="31"/>
      <c r="VGI744" s="31"/>
      <c r="VGJ744" s="31"/>
      <c r="VGK744" s="31"/>
      <c r="VGL744" s="31"/>
      <c r="VGM744" s="31"/>
      <c r="VGN744" s="31"/>
      <c r="VGO744" s="31"/>
      <c r="VGP744" s="31"/>
      <c r="VGQ744" s="31"/>
      <c r="VGR744" s="31"/>
      <c r="VGS744" s="31"/>
      <c r="VGT744" s="31"/>
      <c r="VGU744" s="31"/>
      <c r="VGV744" s="31"/>
      <c r="VGW744" s="31"/>
      <c r="VGX744" s="31"/>
      <c r="VGY744" s="31"/>
      <c r="VGZ744" s="31"/>
      <c r="VHA744" s="31"/>
      <c r="VHB744" s="31"/>
      <c r="VHC744" s="31"/>
      <c r="VHD744" s="31"/>
      <c r="VHE744" s="31"/>
      <c r="VHF744" s="31"/>
      <c r="VHG744" s="31"/>
      <c r="VHH744" s="31"/>
      <c r="VHI744" s="31"/>
      <c r="VHJ744" s="31"/>
      <c r="VHK744" s="31"/>
      <c r="VHL744" s="31"/>
      <c r="VHM744" s="31"/>
      <c r="VHN744" s="31"/>
      <c r="VHO744" s="31"/>
      <c r="VHP744" s="31"/>
      <c r="VHQ744" s="31"/>
      <c r="VHR744" s="31"/>
      <c r="VHS744" s="31"/>
      <c r="VHT744" s="31"/>
      <c r="VHU744" s="31"/>
      <c r="VHV744" s="31"/>
      <c r="VHW744" s="31"/>
      <c r="VHX744" s="31"/>
      <c r="VHY744" s="31"/>
      <c r="VHZ744" s="31"/>
      <c r="VIA744" s="31"/>
      <c r="VIB744" s="31"/>
      <c r="VIC744" s="31"/>
      <c r="VID744" s="31"/>
      <c r="VIE744" s="31"/>
      <c r="VIF744" s="31"/>
      <c r="VIG744" s="31"/>
      <c r="VIH744" s="31"/>
      <c r="VII744" s="31"/>
      <c r="VIJ744" s="31"/>
      <c r="VIK744" s="31"/>
      <c r="VIL744" s="31"/>
      <c r="VIM744" s="31"/>
      <c r="VIN744" s="31"/>
      <c r="VIO744" s="31"/>
      <c r="VIP744" s="31"/>
      <c r="VIQ744" s="31"/>
      <c r="VIR744" s="31"/>
      <c r="VIS744" s="31"/>
      <c r="VIT744" s="31"/>
      <c r="VIU744" s="31"/>
      <c r="VIV744" s="31"/>
      <c r="VIW744" s="31"/>
      <c r="VIX744" s="31"/>
      <c r="VIY744" s="31"/>
      <c r="VIZ744" s="31"/>
      <c r="VJA744" s="31"/>
      <c r="VJB744" s="31"/>
      <c r="VJC744" s="31"/>
      <c r="VJD744" s="31"/>
      <c r="VJE744" s="31"/>
      <c r="VJF744" s="31"/>
      <c r="VJG744" s="31"/>
      <c r="VJH744" s="31"/>
      <c r="VJI744" s="31"/>
      <c r="VJJ744" s="31"/>
      <c r="VJK744" s="31"/>
      <c r="VJL744" s="31"/>
      <c r="VJM744" s="31"/>
      <c r="VJN744" s="31"/>
      <c r="VJO744" s="31"/>
      <c r="VJP744" s="31"/>
      <c r="VJQ744" s="31"/>
      <c r="VJR744" s="31"/>
      <c r="VJS744" s="31"/>
      <c r="VJT744" s="31"/>
      <c r="VJU744" s="31"/>
      <c r="VJV744" s="31"/>
      <c r="VJW744" s="31"/>
      <c r="VJX744" s="31"/>
      <c r="VJY744" s="31"/>
      <c r="VJZ744" s="31"/>
      <c r="VKA744" s="31"/>
      <c r="VKB744" s="31"/>
      <c r="VKC744" s="31"/>
      <c r="VKD744" s="31"/>
      <c r="VKE744" s="31"/>
      <c r="VKF744" s="31"/>
      <c r="VKG744" s="31"/>
      <c r="VKH744" s="31"/>
      <c r="VKI744" s="31"/>
      <c r="VKJ744" s="31"/>
      <c r="VKK744" s="31"/>
      <c r="VKL744" s="31"/>
      <c r="VKM744" s="31"/>
      <c r="VKN744" s="31"/>
      <c r="VKO744" s="31"/>
      <c r="VKP744" s="31"/>
      <c r="VKQ744" s="31"/>
      <c r="VKR744" s="31"/>
      <c r="VKS744" s="31"/>
      <c r="VKT744" s="31"/>
      <c r="VKU744" s="31"/>
      <c r="VKV744" s="31"/>
      <c r="VKW744" s="31"/>
      <c r="VKX744" s="31"/>
      <c r="VKY744" s="31"/>
      <c r="VKZ744" s="31"/>
      <c r="VLA744" s="31"/>
      <c r="VLB744" s="31"/>
      <c r="VLC744" s="31"/>
      <c r="VLD744" s="31"/>
      <c r="VLE744" s="31"/>
      <c r="VLF744" s="31"/>
      <c r="VLG744" s="31"/>
      <c r="VLH744" s="31"/>
      <c r="VLI744" s="31"/>
      <c r="VLJ744" s="31"/>
      <c r="VLK744" s="31"/>
      <c r="VLL744" s="31"/>
      <c r="VLM744" s="31"/>
      <c r="VLN744" s="31"/>
      <c r="VLO744" s="31"/>
      <c r="VLP744" s="31"/>
      <c r="VLQ744" s="31"/>
      <c r="VLR744" s="31"/>
      <c r="VLS744" s="31"/>
      <c r="VLT744" s="31"/>
      <c r="VLU744" s="31"/>
      <c r="VLV744" s="31"/>
      <c r="VLW744" s="31"/>
      <c r="VLX744" s="31"/>
      <c r="VLY744" s="31"/>
      <c r="VLZ744" s="31"/>
      <c r="VMA744" s="31"/>
      <c r="VMB744" s="31"/>
      <c r="VMC744" s="31"/>
      <c r="VMD744" s="31"/>
      <c r="VME744" s="31"/>
      <c r="VMF744" s="31"/>
      <c r="VMG744" s="31"/>
      <c r="VMH744" s="31"/>
      <c r="VMI744" s="31"/>
      <c r="VMJ744" s="31"/>
      <c r="VMK744" s="31"/>
      <c r="VML744" s="31"/>
      <c r="VMM744" s="31"/>
      <c r="VMN744" s="31"/>
      <c r="VMO744" s="31"/>
      <c r="VMP744" s="31"/>
      <c r="VMQ744" s="31"/>
      <c r="VMR744" s="31"/>
      <c r="VMS744" s="31"/>
      <c r="VMT744" s="31"/>
      <c r="VMU744" s="31"/>
      <c r="VMV744" s="31"/>
      <c r="VMW744" s="31"/>
      <c r="VMX744" s="31"/>
      <c r="VMY744" s="31"/>
      <c r="VMZ744" s="31"/>
      <c r="VNA744" s="31"/>
      <c r="VNB744" s="31"/>
      <c r="VNC744" s="31"/>
      <c r="VND744" s="31"/>
      <c r="VNE744" s="31"/>
      <c r="VNF744" s="31"/>
      <c r="VNG744" s="31"/>
      <c r="VNH744" s="31"/>
      <c r="VNI744" s="31"/>
      <c r="VNJ744" s="31"/>
      <c r="VNK744" s="31"/>
      <c r="VNL744" s="31"/>
      <c r="VNM744" s="31"/>
      <c r="VNN744" s="31"/>
      <c r="VNO744" s="31"/>
      <c r="VNP744" s="31"/>
      <c r="VNQ744" s="31"/>
      <c r="VNR744" s="31"/>
      <c r="VNS744" s="31"/>
      <c r="VNT744" s="31"/>
      <c r="VNU744" s="31"/>
      <c r="VNV744" s="31"/>
      <c r="VNW744" s="31"/>
      <c r="VNX744" s="31"/>
      <c r="VNY744" s="31"/>
      <c r="VNZ744" s="31"/>
      <c r="VOA744" s="31"/>
      <c r="VOB744" s="31"/>
      <c r="VOC744" s="31"/>
      <c r="VOD744" s="31"/>
      <c r="VOE744" s="31"/>
      <c r="VOF744" s="31"/>
      <c r="VOG744" s="31"/>
      <c r="VOH744" s="31"/>
      <c r="VOI744" s="31"/>
      <c r="VOJ744" s="31"/>
      <c r="VOK744" s="31"/>
      <c r="VOL744" s="31"/>
      <c r="VOM744" s="31"/>
      <c r="VON744" s="31"/>
      <c r="VOO744" s="31"/>
      <c r="VOP744" s="31"/>
      <c r="VOQ744" s="31"/>
      <c r="VOR744" s="31"/>
      <c r="VOS744" s="31"/>
      <c r="VOT744" s="31"/>
      <c r="VOU744" s="31"/>
      <c r="VOV744" s="31"/>
      <c r="VOW744" s="31"/>
      <c r="VOX744" s="31"/>
      <c r="VOY744" s="31"/>
      <c r="VOZ744" s="31"/>
      <c r="VPA744" s="31"/>
      <c r="VPB744" s="31"/>
      <c r="VPC744" s="31"/>
      <c r="VPD744" s="31"/>
      <c r="VPE744" s="31"/>
      <c r="VPF744" s="31"/>
      <c r="VPG744" s="31"/>
      <c r="VPH744" s="31"/>
      <c r="VPI744" s="31"/>
      <c r="VPJ744" s="31"/>
      <c r="VPK744" s="31"/>
      <c r="VPL744" s="31"/>
      <c r="VPM744" s="31"/>
      <c r="VPN744" s="31"/>
      <c r="VPO744" s="31"/>
      <c r="VPP744" s="31"/>
      <c r="VPQ744" s="31"/>
      <c r="VPR744" s="31"/>
      <c r="VPS744" s="31"/>
      <c r="VPT744" s="31"/>
      <c r="VPU744" s="31"/>
      <c r="VPV744" s="31"/>
      <c r="VPW744" s="31"/>
      <c r="VPX744" s="31"/>
      <c r="VPY744" s="31"/>
      <c r="VPZ744" s="31"/>
      <c r="VQA744" s="31"/>
      <c r="VQB744" s="31"/>
      <c r="VQC744" s="31"/>
      <c r="VQD744" s="31"/>
      <c r="VQE744" s="31"/>
      <c r="VQF744" s="31"/>
      <c r="VQG744" s="31"/>
      <c r="VQH744" s="31"/>
      <c r="VQI744" s="31"/>
      <c r="VQJ744" s="31"/>
      <c r="VQK744" s="31"/>
      <c r="VQL744" s="31"/>
      <c r="VQM744" s="31"/>
      <c r="VQN744" s="31"/>
      <c r="VQO744" s="31"/>
      <c r="VQP744" s="31"/>
      <c r="VQQ744" s="31"/>
      <c r="VQR744" s="31"/>
      <c r="VQS744" s="31"/>
      <c r="VQT744" s="31"/>
      <c r="VQU744" s="31"/>
      <c r="VQV744" s="31"/>
      <c r="VQW744" s="31"/>
      <c r="VQX744" s="31"/>
      <c r="VQY744" s="31"/>
      <c r="VQZ744" s="31"/>
      <c r="VRA744" s="31"/>
      <c r="VRB744" s="31"/>
      <c r="VRC744" s="31"/>
      <c r="VRD744" s="31"/>
      <c r="VRE744" s="31"/>
      <c r="VRF744" s="31"/>
      <c r="VRG744" s="31"/>
      <c r="VRH744" s="31"/>
      <c r="VRI744" s="31"/>
      <c r="VRJ744" s="31"/>
      <c r="VRK744" s="31"/>
      <c r="VRL744" s="31"/>
      <c r="VRM744" s="31"/>
      <c r="VRN744" s="31"/>
      <c r="VRO744" s="31"/>
      <c r="VRP744" s="31"/>
      <c r="VRQ744" s="31"/>
      <c r="VRR744" s="31"/>
      <c r="VRS744" s="31"/>
      <c r="VRT744" s="31"/>
      <c r="VRU744" s="31"/>
      <c r="VRV744" s="31"/>
      <c r="VRW744" s="31"/>
      <c r="VRX744" s="31"/>
      <c r="VRY744" s="31"/>
      <c r="VRZ744" s="31"/>
      <c r="VSA744" s="31"/>
      <c r="VSB744" s="31"/>
      <c r="VSC744" s="31"/>
      <c r="VSD744" s="31"/>
      <c r="VSE744" s="31"/>
      <c r="VSF744" s="31"/>
      <c r="VSG744" s="31"/>
      <c r="VSH744" s="31"/>
      <c r="VSI744" s="31"/>
      <c r="VSJ744" s="31"/>
      <c r="VSK744" s="31"/>
      <c r="VSL744" s="31"/>
      <c r="VSM744" s="31"/>
      <c r="VSN744" s="31"/>
      <c r="VSO744" s="31"/>
      <c r="VSP744" s="31"/>
      <c r="VSQ744" s="31"/>
      <c r="VSR744" s="31"/>
      <c r="VSS744" s="31"/>
      <c r="VST744" s="31"/>
      <c r="VSU744" s="31"/>
      <c r="VSV744" s="31"/>
      <c r="VSW744" s="31"/>
      <c r="VSX744" s="31"/>
      <c r="VSY744" s="31"/>
      <c r="VSZ744" s="31"/>
      <c r="VTA744" s="31"/>
      <c r="VTB744" s="31"/>
      <c r="VTC744" s="31"/>
      <c r="VTD744" s="31"/>
      <c r="VTE744" s="31"/>
      <c r="VTF744" s="31"/>
      <c r="VTG744" s="31"/>
      <c r="VTH744" s="31"/>
      <c r="VTI744" s="31"/>
      <c r="VTJ744" s="31"/>
      <c r="VTK744" s="31"/>
      <c r="VTL744" s="31"/>
      <c r="VTM744" s="31"/>
      <c r="VTN744" s="31"/>
      <c r="VTO744" s="31"/>
      <c r="VTP744" s="31"/>
      <c r="VTQ744" s="31"/>
      <c r="VTR744" s="31"/>
      <c r="VTS744" s="31"/>
      <c r="VTT744" s="31"/>
      <c r="VTU744" s="31"/>
      <c r="VTV744" s="31"/>
      <c r="VTW744" s="31"/>
      <c r="VTX744" s="31"/>
      <c r="VTY744" s="31"/>
      <c r="VTZ744" s="31"/>
      <c r="VUA744" s="31"/>
      <c r="VUB744" s="31"/>
      <c r="VUC744" s="31"/>
      <c r="VUD744" s="31"/>
      <c r="VUE744" s="31"/>
      <c r="VUF744" s="31"/>
      <c r="VUG744" s="31"/>
      <c r="VUH744" s="31"/>
      <c r="VUI744" s="31"/>
      <c r="VUJ744" s="31"/>
      <c r="VUK744" s="31"/>
      <c r="VUL744" s="31"/>
      <c r="VUM744" s="31"/>
      <c r="VUN744" s="31"/>
      <c r="VUO744" s="31"/>
      <c r="VUP744" s="31"/>
      <c r="VUQ744" s="31"/>
      <c r="VUR744" s="31"/>
      <c r="VUS744" s="31"/>
      <c r="VUT744" s="31"/>
      <c r="VUU744" s="31"/>
      <c r="VUV744" s="31"/>
      <c r="VUW744" s="31"/>
      <c r="VUX744" s="31"/>
      <c r="VUY744" s="31"/>
      <c r="VUZ744" s="31"/>
      <c r="VVA744" s="31"/>
      <c r="VVB744" s="31"/>
      <c r="VVC744" s="31"/>
      <c r="VVD744" s="31"/>
      <c r="VVE744" s="31"/>
      <c r="VVF744" s="31"/>
      <c r="VVG744" s="31"/>
      <c r="VVH744" s="31"/>
      <c r="VVI744" s="31"/>
      <c r="VVJ744" s="31"/>
      <c r="VVK744" s="31"/>
      <c r="VVL744" s="31"/>
      <c r="VVM744" s="31"/>
      <c r="VVN744" s="31"/>
      <c r="VVO744" s="31"/>
      <c r="VVP744" s="31"/>
      <c r="VVQ744" s="31"/>
      <c r="VVR744" s="31"/>
      <c r="VVS744" s="31"/>
      <c r="VVT744" s="31"/>
      <c r="VVU744" s="31"/>
      <c r="VVV744" s="31"/>
      <c r="VVW744" s="31"/>
      <c r="VVX744" s="31"/>
      <c r="VVY744" s="31"/>
      <c r="VVZ744" s="31"/>
      <c r="VWA744" s="31"/>
      <c r="VWB744" s="31"/>
      <c r="VWC744" s="31"/>
      <c r="VWD744" s="31"/>
      <c r="VWE744" s="31"/>
      <c r="VWF744" s="31"/>
      <c r="VWG744" s="31"/>
      <c r="VWH744" s="31"/>
      <c r="VWI744" s="31"/>
      <c r="VWJ744" s="31"/>
      <c r="VWK744" s="31"/>
      <c r="VWL744" s="31"/>
      <c r="VWM744" s="31"/>
      <c r="VWN744" s="31"/>
      <c r="VWO744" s="31"/>
      <c r="VWP744" s="31"/>
      <c r="VWQ744" s="31"/>
      <c r="VWR744" s="31"/>
      <c r="VWS744" s="31"/>
      <c r="VWT744" s="31"/>
      <c r="VWU744" s="31"/>
      <c r="VWV744" s="31"/>
      <c r="VWW744" s="31"/>
      <c r="VWX744" s="31"/>
      <c r="VWY744" s="31"/>
      <c r="VWZ744" s="31"/>
      <c r="VXA744" s="31"/>
      <c r="VXB744" s="31"/>
      <c r="VXC744" s="31"/>
      <c r="VXD744" s="31"/>
      <c r="VXE744" s="31"/>
      <c r="VXF744" s="31"/>
      <c r="VXG744" s="31"/>
      <c r="VXH744" s="31"/>
      <c r="VXI744" s="31"/>
      <c r="VXJ744" s="31"/>
      <c r="VXK744" s="31"/>
      <c r="VXL744" s="31"/>
      <c r="VXM744" s="31"/>
      <c r="VXN744" s="31"/>
      <c r="VXO744" s="31"/>
      <c r="VXP744" s="31"/>
      <c r="VXQ744" s="31"/>
      <c r="VXR744" s="31"/>
      <c r="VXS744" s="31"/>
      <c r="VXT744" s="31"/>
      <c r="VXU744" s="31"/>
      <c r="VXV744" s="31"/>
      <c r="VXW744" s="31"/>
      <c r="VXX744" s="31"/>
      <c r="VXY744" s="31"/>
      <c r="VXZ744" s="31"/>
      <c r="VYA744" s="31"/>
      <c r="VYB744" s="31"/>
      <c r="VYC744" s="31"/>
      <c r="VYD744" s="31"/>
      <c r="VYE744" s="31"/>
      <c r="VYF744" s="31"/>
      <c r="VYG744" s="31"/>
      <c r="VYH744" s="31"/>
      <c r="VYI744" s="31"/>
      <c r="VYJ744" s="31"/>
      <c r="VYK744" s="31"/>
      <c r="VYL744" s="31"/>
      <c r="VYM744" s="31"/>
      <c r="VYN744" s="31"/>
      <c r="VYO744" s="31"/>
      <c r="VYP744" s="31"/>
      <c r="VYQ744" s="31"/>
      <c r="VYR744" s="31"/>
      <c r="VYS744" s="31"/>
      <c r="VYT744" s="31"/>
      <c r="VYU744" s="31"/>
      <c r="VYV744" s="31"/>
      <c r="VYW744" s="31"/>
      <c r="VYX744" s="31"/>
      <c r="VYY744" s="31"/>
      <c r="VYZ744" s="31"/>
      <c r="VZA744" s="31"/>
      <c r="VZB744" s="31"/>
      <c r="VZC744" s="31"/>
      <c r="VZD744" s="31"/>
      <c r="VZE744" s="31"/>
      <c r="VZF744" s="31"/>
      <c r="VZG744" s="31"/>
      <c r="VZH744" s="31"/>
      <c r="VZI744" s="31"/>
      <c r="VZJ744" s="31"/>
      <c r="VZK744" s="31"/>
      <c r="VZL744" s="31"/>
      <c r="VZM744" s="31"/>
      <c r="VZN744" s="31"/>
      <c r="VZO744" s="31"/>
      <c r="VZP744" s="31"/>
      <c r="VZQ744" s="31"/>
      <c r="VZR744" s="31"/>
      <c r="VZS744" s="31"/>
      <c r="VZT744" s="31"/>
      <c r="VZU744" s="31"/>
      <c r="VZV744" s="31"/>
      <c r="VZW744" s="31"/>
      <c r="VZX744" s="31"/>
      <c r="VZY744" s="31"/>
      <c r="VZZ744" s="31"/>
      <c r="WAA744" s="31"/>
      <c r="WAB744" s="31"/>
      <c r="WAC744" s="31"/>
      <c r="WAD744" s="31"/>
      <c r="WAE744" s="31"/>
      <c r="WAF744" s="31"/>
      <c r="WAG744" s="31"/>
      <c r="WAH744" s="31"/>
      <c r="WAI744" s="31"/>
      <c r="WAJ744" s="31"/>
      <c r="WAK744" s="31"/>
      <c r="WAL744" s="31"/>
      <c r="WAM744" s="31"/>
      <c r="WAN744" s="31"/>
      <c r="WAO744" s="31"/>
      <c r="WAP744" s="31"/>
      <c r="WAQ744" s="31"/>
      <c r="WAR744" s="31"/>
      <c r="WAS744" s="31"/>
      <c r="WAT744" s="31"/>
      <c r="WAU744" s="31"/>
      <c r="WAV744" s="31"/>
      <c r="WAW744" s="31"/>
      <c r="WAX744" s="31"/>
      <c r="WAY744" s="31"/>
      <c r="WAZ744" s="31"/>
      <c r="WBA744" s="31"/>
      <c r="WBB744" s="31"/>
      <c r="WBC744" s="31"/>
      <c r="WBD744" s="31"/>
      <c r="WBE744" s="31"/>
      <c r="WBF744" s="31"/>
      <c r="WBG744" s="31"/>
      <c r="WBH744" s="31"/>
      <c r="WBI744" s="31"/>
      <c r="WBJ744" s="31"/>
      <c r="WBK744" s="31"/>
      <c r="WBL744" s="31"/>
      <c r="WBM744" s="31"/>
      <c r="WBN744" s="31"/>
      <c r="WBO744" s="31"/>
      <c r="WBP744" s="31"/>
      <c r="WBQ744" s="31"/>
      <c r="WBR744" s="31"/>
      <c r="WBS744" s="31"/>
      <c r="WBT744" s="31"/>
      <c r="WBU744" s="31"/>
      <c r="WBV744" s="31"/>
      <c r="WBW744" s="31"/>
      <c r="WBX744" s="31"/>
      <c r="WBY744" s="31"/>
      <c r="WBZ744" s="31"/>
      <c r="WCA744" s="31"/>
      <c r="WCB744" s="31"/>
      <c r="WCC744" s="31"/>
      <c r="WCD744" s="31"/>
      <c r="WCE744" s="31"/>
      <c r="WCF744" s="31"/>
      <c r="WCG744" s="31"/>
      <c r="WCH744" s="31"/>
      <c r="WCI744" s="31"/>
      <c r="WCJ744" s="31"/>
      <c r="WCK744" s="31"/>
      <c r="WCL744" s="31"/>
      <c r="WCM744" s="31"/>
      <c r="WCN744" s="31"/>
      <c r="WCO744" s="31"/>
      <c r="WCP744" s="31"/>
      <c r="WCQ744" s="31"/>
      <c r="WCR744" s="31"/>
      <c r="WCS744" s="31"/>
      <c r="WCT744" s="31"/>
      <c r="WCU744" s="31"/>
      <c r="WCV744" s="31"/>
      <c r="WCW744" s="31"/>
      <c r="WCX744" s="31"/>
      <c r="WCY744" s="31"/>
      <c r="WCZ744" s="31"/>
      <c r="WDA744" s="31"/>
      <c r="WDB744" s="31"/>
      <c r="WDC744" s="31"/>
      <c r="WDD744" s="31"/>
      <c r="WDE744" s="31"/>
      <c r="WDF744" s="31"/>
      <c r="WDG744" s="31"/>
      <c r="WDH744" s="31"/>
      <c r="WDI744" s="31"/>
      <c r="WDJ744" s="31"/>
      <c r="WDK744" s="31"/>
      <c r="WDL744" s="31"/>
      <c r="WDM744" s="31"/>
      <c r="WDN744" s="31"/>
      <c r="WDO744" s="31"/>
      <c r="WDP744" s="31"/>
      <c r="WDQ744" s="31"/>
      <c r="WDR744" s="31"/>
      <c r="WDS744" s="31"/>
      <c r="WDT744" s="31"/>
      <c r="WDU744" s="31"/>
      <c r="WDV744" s="31"/>
      <c r="WDW744" s="31"/>
      <c r="WDX744" s="31"/>
      <c r="WDY744" s="31"/>
      <c r="WDZ744" s="31"/>
      <c r="WEA744" s="31"/>
      <c r="WEB744" s="31"/>
      <c r="WEC744" s="31"/>
      <c r="WED744" s="31"/>
      <c r="WEE744" s="31"/>
      <c r="WEF744" s="31"/>
      <c r="WEG744" s="31"/>
      <c r="WEH744" s="31"/>
      <c r="WEI744" s="31"/>
      <c r="WEJ744" s="31"/>
      <c r="WEK744" s="31"/>
      <c r="WEL744" s="31"/>
      <c r="WEM744" s="31"/>
      <c r="WEN744" s="31"/>
      <c r="WEO744" s="31"/>
      <c r="WEP744" s="31"/>
      <c r="WEQ744" s="31"/>
      <c r="WER744" s="31"/>
      <c r="WES744" s="31"/>
      <c r="WET744" s="31"/>
      <c r="WEU744" s="31"/>
      <c r="WEV744" s="31"/>
      <c r="WEW744" s="31"/>
      <c r="WEX744" s="31"/>
      <c r="WEY744" s="31"/>
      <c r="WEZ744" s="31"/>
      <c r="WFA744" s="31"/>
      <c r="WFB744" s="31"/>
      <c r="WFC744" s="31"/>
      <c r="WFD744" s="31"/>
      <c r="WFE744" s="31"/>
      <c r="WFF744" s="31"/>
      <c r="WFG744" s="31"/>
      <c r="WFH744" s="31"/>
      <c r="WFI744" s="31"/>
      <c r="WFJ744" s="31"/>
      <c r="WFK744" s="31"/>
      <c r="WFL744" s="31"/>
      <c r="WFM744" s="31"/>
      <c r="WFN744" s="31"/>
      <c r="WFO744" s="31"/>
      <c r="WFP744" s="31"/>
      <c r="WFQ744" s="31"/>
      <c r="WFR744" s="31"/>
      <c r="WFS744" s="31"/>
      <c r="WFT744" s="31"/>
      <c r="WFU744" s="31"/>
      <c r="WFV744" s="31"/>
      <c r="WFW744" s="31"/>
      <c r="WFX744" s="31"/>
      <c r="WFY744" s="31"/>
      <c r="WFZ744" s="31"/>
      <c r="WGA744" s="31"/>
      <c r="WGB744" s="31"/>
      <c r="WGC744" s="31"/>
      <c r="WGD744" s="31"/>
      <c r="WGE744" s="31"/>
      <c r="WGF744" s="31"/>
      <c r="WGG744" s="31"/>
      <c r="WGH744" s="31"/>
      <c r="WGI744" s="31"/>
      <c r="WGJ744" s="31"/>
      <c r="WGK744" s="31"/>
      <c r="WGL744" s="31"/>
      <c r="WGM744" s="31"/>
      <c r="WGN744" s="31"/>
      <c r="WGO744" s="31"/>
      <c r="WGP744" s="31"/>
      <c r="WGQ744" s="31"/>
      <c r="WGR744" s="31"/>
      <c r="WGS744" s="31"/>
      <c r="WGT744" s="31"/>
      <c r="WGU744" s="31"/>
      <c r="WGV744" s="31"/>
      <c r="WGW744" s="31"/>
      <c r="WGX744" s="31"/>
      <c r="WGY744" s="31"/>
      <c r="WGZ744" s="31"/>
      <c r="WHA744" s="31"/>
      <c r="WHB744" s="31"/>
      <c r="WHC744" s="31"/>
      <c r="WHD744" s="31"/>
      <c r="WHE744" s="31"/>
      <c r="WHF744" s="31"/>
      <c r="WHG744" s="31"/>
      <c r="WHH744" s="31"/>
      <c r="WHI744" s="31"/>
      <c r="WHJ744" s="31"/>
      <c r="WHK744" s="31"/>
      <c r="WHL744" s="31"/>
      <c r="WHM744" s="31"/>
      <c r="WHN744" s="31"/>
      <c r="WHO744" s="31"/>
      <c r="WHP744" s="31"/>
      <c r="WHQ744" s="31"/>
      <c r="WHR744" s="31"/>
      <c r="WHS744" s="31"/>
      <c r="WHT744" s="31"/>
      <c r="WHU744" s="31"/>
      <c r="WHV744" s="31"/>
      <c r="WHW744" s="31"/>
      <c r="WHX744" s="31"/>
      <c r="WHY744" s="31"/>
      <c r="WHZ744" s="31"/>
      <c r="WIA744" s="31"/>
      <c r="WIB744" s="31"/>
      <c r="WIC744" s="31"/>
      <c r="WID744" s="31"/>
      <c r="WIE744" s="31"/>
      <c r="WIF744" s="31"/>
      <c r="WIG744" s="31"/>
      <c r="WIH744" s="31"/>
      <c r="WII744" s="31"/>
      <c r="WIJ744" s="31"/>
      <c r="WIK744" s="31"/>
      <c r="WIL744" s="31"/>
      <c r="WIM744" s="31"/>
      <c r="WIN744" s="31"/>
      <c r="WIO744" s="31"/>
      <c r="WIP744" s="31"/>
      <c r="WIQ744" s="31"/>
      <c r="WIR744" s="31"/>
      <c r="WIS744" s="31"/>
      <c r="WIT744" s="31"/>
      <c r="WIU744" s="31"/>
      <c r="WIV744" s="31"/>
      <c r="WIW744" s="31"/>
      <c r="WIX744" s="31"/>
      <c r="WIY744" s="31"/>
      <c r="WIZ744" s="31"/>
      <c r="WJA744" s="31"/>
      <c r="WJB744" s="31"/>
      <c r="WJC744" s="31"/>
      <c r="WJD744" s="31"/>
      <c r="WJE744" s="31"/>
      <c r="WJF744" s="31"/>
      <c r="WJG744" s="31"/>
      <c r="WJH744" s="31"/>
      <c r="WJI744" s="31"/>
      <c r="WJJ744" s="31"/>
      <c r="WJK744" s="31"/>
      <c r="WJL744" s="31"/>
      <c r="WJM744" s="31"/>
      <c r="WJN744" s="31"/>
      <c r="WJO744" s="31"/>
      <c r="WJP744" s="31"/>
      <c r="WJQ744" s="31"/>
      <c r="WJR744" s="31"/>
      <c r="WJS744" s="31"/>
      <c r="WJT744" s="31"/>
      <c r="WJU744" s="31"/>
      <c r="WJV744" s="31"/>
      <c r="WJW744" s="31"/>
      <c r="WJX744" s="31"/>
      <c r="WJY744" s="31"/>
      <c r="WJZ744" s="31"/>
      <c r="WKA744" s="31"/>
      <c r="WKB744" s="31"/>
      <c r="WKC744" s="31"/>
      <c r="WKD744" s="31"/>
      <c r="WKE744" s="31"/>
      <c r="WKF744" s="31"/>
      <c r="WKG744" s="31"/>
      <c r="WKH744" s="31"/>
      <c r="WKI744" s="31"/>
      <c r="WKJ744" s="31"/>
      <c r="WKK744" s="31"/>
      <c r="WKL744" s="31"/>
      <c r="WKM744" s="31"/>
      <c r="WKN744" s="31"/>
      <c r="WKO744" s="31"/>
      <c r="WKP744" s="31"/>
      <c r="WKQ744" s="31"/>
      <c r="WKR744" s="31"/>
      <c r="WKS744" s="31"/>
      <c r="WKT744" s="31"/>
      <c r="WKU744" s="31"/>
      <c r="WKV744" s="31"/>
      <c r="WKW744" s="31"/>
      <c r="WKX744" s="31"/>
      <c r="WKY744" s="31"/>
      <c r="WKZ744" s="31"/>
      <c r="WLA744" s="31"/>
      <c r="WLB744" s="31"/>
      <c r="WLC744" s="31"/>
      <c r="WLD744" s="31"/>
      <c r="WLE744" s="31"/>
      <c r="WLF744" s="31"/>
      <c r="WLG744" s="31"/>
      <c r="WLH744" s="31"/>
      <c r="WLI744" s="31"/>
      <c r="WLJ744" s="31"/>
      <c r="WLK744" s="31"/>
      <c r="WLL744" s="31"/>
      <c r="WLM744" s="31"/>
      <c r="WLN744" s="31"/>
      <c r="WLO744" s="31"/>
      <c r="WLP744" s="31"/>
      <c r="WLQ744" s="31"/>
      <c r="WLR744" s="31"/>
      <c r="WLS744" s="31"/>
      <c r="WLT744" s="31"/>
      <c r="WLU744" s="31"/>
      <c r="WLV744" s="31"/>
      <c r="WLW744" s="31"/>
      <c r="WLX744" s="31"/>
      <c r="WLY744" s="31"/>
      <c r="WLZ744" s="31"/>
      <c r="WMA744" s="31"/>
      <c r="WMB744" s="31"/>
      <c r="WMC744" s="31"/>
      <c r="WMD744" s="31"/>
      <c r="WME744" s="31"/>
      <c r="WMF744" s="31"/>
      <c r="WMG744" s="31"/>
      <c r="WMH744" s="31"/>
      <c r="WMI744" s="31"/>
      <c r="WMJ744" s="31"/>
      <c r="WMK744" s="31"/>
      <c r="WML744" s="31"/>
      <c r="WMM744" s="31"/>
      <c r="WMN744" s="31"/>
      <c r="WMO744" s="31"/>
      <c r="WMP744" s="31"/>
      <c r="WMQ744" s="31"/>
      <c r="WMR744" s="31"/>
      <c r="WMS744" s="31"/>
      <c r="WMT744" s="31"/>
      <c r="WMU744" s="31"/>
      <c r="WMV744" s="31"/>
      <c r="WMW744" s="31"/>
      <c r="WMX744" s="31"/>
      <c r="WMY744" s="31"/>
      <c r="WMZ744" s="31"/>
      <c r="WNA744" s="31"/>
      <c r="WNB744" s="31"/>
      <c r="WNC744" s="31"/>
      <c r="WND744" s="31"/>
      <c r="WNE744" s="31"/>
      <c r="WNF744" s="31"/>
      <c r="WNG744" s="31"/>
      <c r="WNH744" s="31"/>
      <c r="WNI744" s="31"/>
      <c r="WNJ744" s="31"/>
      <c r="WNK744" s="31"/>
      <c r="WNL744" s="31"/>
      <c r="WNM744" s="31"/>
      <c r="WNN744" s="31"/>
      <c r="WNO744" s="31"/>
      <c r="WNP744" s="31"/>
      <c r="WNQ744" s="31"/>
      <c r="WNR744" s="31"/>
      <c r="WNS744" s="31"/>
      <c r="WNT744" s="31"/>
      <c r="WNU744" s="31"/>
      <c r="WNV744" s="31"/>
      <c r="WNW744" s="31"/>
      <c r="WNX744" s="31"/>
      <c r="WNY744" s="31"/>
      <c r="WNZ744" s="31"/>
      <c r="WOA744" s="31"/>
      <c r="WOB744" s="31"/>
      <c r="WOC744" s="31"/>
      <c r="WOD744" s="31"/>
      <c r="WOE744" s="31"/>
      <c r="WOF744" s="31"/>
      <c r="WOG744" s="31"/>
      <c r="WOH744" s="31"/>
      <c r="WOI744" s="31"/>
      <c r="WOJ744" s="31"/>
      <c r="WOK744" s="31"/>
      <c r="WOL744" s="31"/>
      <c r="WOM744" s="31"/>
      <c r="WON744" s="31"/>
      <c r="WOO744" s="31"/>
      <c r="WOP744" s="31"/>
      <c r="WOQ744" s="31"/>
      <c r="WOR744" s="31"/>
      <c r="WOS744" s="31"/>
      <c r="WOT744" s="31"/>
      <c r="WOU744" s="31"/>
      <c r="WOV744" s="31"/>
      <c r="WOW744" s="31"/>
      <c r="WOX744" s="31"/>
      <c r="WOY744" s="31"/>
      <c r="WOZ744" s="31"/>
      <c r="WPA744" s="31"/>
      <c r="WPB744" s="31"/>
      <c r="WPC744" s="31"/>
      <c r="WPD744" s="31"/>
      <c r="WPE744" s="31"/>
      <c r="WPF744" s="31"/>
      <c r="WPG744" s="31"/>
      <c r="WPH744" s="31"/>
      <c r="WPI744" s="31"/>
      <c r="WPJ744" s="31"/>
      <c r="WPK744" s="31"/>
      <c r="WPL744" s="31"/>
      <c r="WPM744" s="31"/>
      <c r="WPN744" s="31"/>
      <c r="WPO744" s="31"/>
      <c r="WPP744" s="31"/>
      <c r="WPQ744" s="31"/>
      <c r="WPR744" s="31"/>
      <c r="WPS744" s="31"/>
      <c r="WPT744" s="31"/>
      <c r="WPU744" s="31"/>
      <c r="WPV744" s="31"/>
      <c r="WPW744" s="31"/>
      <c r="WPX744" s="31"/>
      <c r="WPY744" s="31"/>
      <c r="WPZ744" s="31"/>
      <c r="WQA744" s="31"/>
      <c r="WQB744" s="31"/>
      <c r="WQC744" s="31"/>
      <c r="WQD744" s="31"/>
      <c r="WQE744" s="31"/>
      <c r="WQF744" s="31"/>
      <c r="WQG744" s="31"/>
      <c r="WQH744" s="31"/>
      <c r="WQI744" s="31"/>
      <c r="WQJ744" s="31"/>
      <c r="WQK744" s="31"/>
      <c r="WQL744" s="31"/>
      <c r="WQM744" s="31"/>
      <c r="WQN744" s="31"/>
      <c r="WQO744" s="31"/>
      <c r="WQP744" s="31"/>
      <c r="WQQ744" s="31"/>
      <c r="WQR744" s="31"/>
      <c r="WQS744" s="31"/>
      <c r="WQT744" s="31"/>
      <c r="WQU744" s="31"/>
      <c r="WQV744" s="31"/>
      <c r="WQW744" s="31"/>
      <c r="WQX744" s="31"/>
      <c r="WQY744" s="31"/>
      <c r="WQZ744" s="31"/>
      <c r="WRA744" s="31"/>
      <c r="WRB744" s="31"/>
      <c r="WRC744" s="31"/>
      <c r="WRD744" s="31"/>
      <c r="WRE744" s="31"/>
      <c r="WRF744" s="31"/>
      <c r="WRG744" s="31"/>
      <c r="WRH744" s="31"/>
      <c r="WRI744" s="31"/>
      <c r="WRJ744" s="31"/>
      <c r="WRK744" s="31"/>
      <c r="WRL744" s="31"/>
      <c r="WRM744" s="31"/>
      <c r="WRN744" s="31"/>
      <c r="WRO744" s="31"/>
      <c r="WRP744" s="31"/>
      <c r="WRQ744" s="31"/>
      <c r="WRR744" s="31"/>
      <c r="WRS744" s="31"/>
      <c r="WRT744" s="31"/>
      <c r="WRU744" s="31"/>
      <c r="WRV744" s="31"/>
      <c r="WRW744" s="31"/>
      <c r="WRX744" s="31"/>
      <c r="WRY744" s="31"/>
      <c r="WRZ744" s="31"/>
      <c r="WSA744" s="31"/>
      <c r="WSB744" s="31"/>
      <c r="WSC744" s="31"/>
      <c r="WSD744" s="31"/>
      <c r="WSE744" s="31"/>
      <c r="WSF744" s="31"/>
      <c r="WSG744" s="31"/>
      <c r="WSH744" s="31"/>
      <c r="WSI744" s="31"/>
      <c r="WSJ744" s="31"/>
      <c r="WSK744" s="31"/>
      <c r="WSL744" s="31"/>
      <c r="WSM744" s="31"/>
      <c r="WSN744" s="31"/>
      <c r="WSO744" s="31"/>
      <c r="WSP744" s="31"/>
      <c r="WSQ744" s="31"/>
      <c r="WSR744" s="31"/>
      <c r="WSS744" s="31"/>
      <c r="WST744" s="31"/>
      <c r="WSU744" s="31"/>
      <c r="WSV744" s="31"/>
      <c r="WSW744" s="31"/>
      <c r="WSX744" s="31"/>
      <c r="WSY744" s="31"/>
      <c r="WSZ744" s="31"/>
      <c r="WTA744" s="31"/>
      <c r="WTB744" s="31"/>
      <c r="WTC744" s="31"/>
      <c r="WTD744" s="31"/>
      <c r="WTE744" s="31"/>
      <c r="WTF744" s="31"/>
      <c r="WTG744" s="31"/>
      <c r="WTH744" s="31"/>
      <c r="WTI744" s="31"/>
      <c r="WTJ744" s="31"/>
      <c r="WTK744" s="31"/>
      <c r="WTL744" s="31"/>
      <c r="WTM744" s="31"/>
      <c r="WTN744" s="31"/>
      <c r="WTO744" s="31"/>
      <c r="WTP744" s="31"/>
      <c r="WTQ744" s="31"/>
      <c r="WTR744" s="31"/>
      <c r="WTS744" s="31"/>
      <c r="WTT744" s="31"/>
      <c r="WTU744" s="31"/>
      <c r="WTV744" s="31"/>
      <c r="WTW744" s="31"/>
      <c r="WTX744" s="31"/>
      <c r="WTY744" s="31"/>
      <c r="WTZ744" s="31"/>
      <c r="WUA744" s="31"/>
      <c r="WUB744" s="31"/>
      <c r="WUC744" s="31"/>
      <c r="WUD744" s="31"/>
      <c r="WUE744" s="31"/>
      <c r="WUF744" s="31"/>
      <c r="WUG744" s="31"/>
      <c r="WUH744" s="31"/>
      <c r="WUI744" s="31"/>
      <c r="WUJ744" s="31"/>
      <c r="WUK744" s="31"/>
      <c r="WUL744" s="31"/>
      <c r="WUM744" s="31"/>
      <c r="WUN744" s="31"/>
      <c r="WUO744" s="31"/>
      <c r="WUP744" s="31"/>
      <c r="WUQ744" s="31"/>
      <c r="WUR744" s="31"/>
      <c r="WUS744" s="31"/>
      <c r="WUT744" s="31"/>
      <c r="WUU744" s="31"/>
      <c r="WUV744" s="31"/>
      <c r="WUW744" s="31"/>
      <c r="WUX744" s="31"/>
      <c r="WUY744" s="31"/>
      <c r="WUZ744" s="31"/>
      <c r="WVA744" s="31"/>
      <c r="WVB744" s="31"/>
      <c r="WVC744" s="31"/>
      <c r="WVD744" s="31"/>
      <c r="WVE744" s="31"/>
      <c r="WVF744" s="31"/>
      <c r="WVG744" s="31"/>
      <c r="WVH744" s="31"/>
      <c r="WVI744" s="31"/>
      <c r="WVJ744" s="31"/>
      <c r="WVK744" s="31"/>
      <c r="WVL744" s="31"/>
      <c r="WVM744" s="31"/>
      <c r="WVN744" s="31"/>
      <c r="WVO744" s="31"/>
      <c r="WVP744" s="31"/>
      <c r="WVQ744" s="31"/>
      <c r="WVR744" s="31"/>
      <c r="WVS744" s="31"/>
    </row>
    <row r="745" spans="1:16139" s="70" customFormat="1" hidden="1">
      <c r="A745" s="168"/>
      <c r="B745" s="169"/>
      <c r="C745" s="170"/>
      <c r="D745" s="173">
        <f>D741+D742+D743</f>
        <v>26411.876085100012</v>
      </c>
      <c r="E745" s="173">
        <f>E741+E742+E743</f>
        <v>1385.3343589999999</v>
      </c>
      <c r="F745" s="173">
        <f t="shared" ref="F745:J745" si="251">F741+F742+F743</f>
        <v>35.414467999999999</v>
      </c>
      <c r="G745" s="173">
        <f t="shared" si="251"/>
        <v>3242.8916880000002</v>
      </c>
      <c r="H745" s="173">
        <f t="shared" si="251"/>
        <v>21739.319459999999</v>
      </c>
      <c r="I745" s="173">
        <f t="shared" si="251"/>
        <v>8.9211100999999999</v>
      </c>
      <c r="J745" s="173">
        <f t="shared" si="251"/>
        <v>0</v>
      </c>
      <c r="K745" s="173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H745" s="3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31"/>
      <c r="AV745" s="3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31"/>
      <c r="BH745" s="31"/>
      <c r="BI745" s="31"/>
      <c r="BJ745" s="31"/>
      <c r="BK745" s="31"/>
      <c r="BL745" s="31"/>
      <c r="BM745" s="31"/>
      <c r="BN745" s="31"/>
      <c r="BO745" s="31"/>
      <c r="BP745" s="31"/>
      <c r="BQ745" s="31"/>
      <c r="BR745" s="31"/>
      <c r="BS745" s="31"/>
      <c r="BT745" s="31"/>
      <c r="BU745" s="31"/>
      <c r="BV745" s="31"/>
      <c r="BW745" s="31"/>
      <c r="BX745" s="31"/>
      <c r="BY745" s="31"/>
      <c r="BZ745" s="31"/>
      <c r="CA745" s="31"/>
      <c r="CB745" s="31"/>
      <c r="CC745" s="31"/>
      <c r="CD745" s="31"/>
      <c r="CE745" s="31"/>
      <c r="CF745" s="31"/>
      <c r="CG745" s="31"/>
      <c r="CH745" s="31"/>
      <c r="CI745" s="31"/>
      <c r="CJ745" s="31"/>
      <c r="CK745" s="31"/>
      <c r="CL745" s="31"/>
      <c r="CM745" s="31"/>
      <c r="CN745" s="31"/>
      <c r="CO745" s="31"/>
      <c r="CP745" s="31"/>
      <c r="CQ745" s="31"/>
      <c r="CR745" s="31"/>
      <c r="CS745" s="31"/>
      <c r="CT745" s="31"/>
      <c r="CU745" s="31"/>
      <c r="CV745" s="31"/>
      <c r="CW745" s="31"/>
      <c r="CX745" s="31"/>
      <c r="CY745" s="31"/>
      <c r="CZ745" s="31"/>
      <c r="DA745" s="31"/>
      <c r="DB745" s="31"/>
      <c r="DC745" s="31"/>
      <c r="DD745" s="31"/>
      <c r="DE745" s="31"/>
      <c r="DF745" s="31"/>
      <c r="DG745" s="31"/>
      <c r="DH745" s="31"/>
      <c r="DI745" s="31"/>
      <c r="DJ745" s="31"/>
      <c r="DK745" s="31"/>
      <c r="DL745" s="31"/>
      <c r="DM745" s="31"/>
      <c r="DN745" s="31"/>
      <c r="DO745" s="31"/>
      <c r="DP745" s="31"/>
      <c r="DQ745" s="31"/>
      <c r="DR745" s="31"/>
      <c r="DS745" s="31"/>
      <c r="DT745" s="31"/>
      <c r="DU745" s="31"/>
      <c r="DV745" s="31"/>
      <c r="DW745" s="31"/>
      <c r="DX745" s="31"/>
      <c r="DY745" s="31"/>
      <c r="DZ745" s="31"/>
      <c r="EA745" s="31"/>
      <c r="EB745" s="31"/>
      <c r="EC745" s="31"/>
      <c r="ED745" s="31"/>
      <c r="EE745" s="31"/>
      <c r="EF745" s="31"/>
      <c r="EG745" s="31"/>
      <c r="EH745" s="31"/>
      <c r="EI745" s="31"/>
      <c r="EJ745" s="31"/>
      <c r="EK745" s="31"/>
      <c r="EL745" s="31"/>
      <c r="EM745" s="31"/>
      <c r="EN745" s="31"/>
      <c r="EO745" s="31"/>
      <c r="EP745" s="31"/>
      <c r="EQ745" s="31"/>
      <c r="ER745" s="31"/>
      <c r="ES745" s="31"/>
      <c r="ET745" s="31"/>
      <c r="EU745" s="31"/>
      <c r="EV745" s="31"/>
      <c r="EW745" s="31"/>
      <c r="EX745" s="31"/>
      <c r="EY745" s="31"/>
      <c r="EZ745" s="31"/>
      <c r="FA745" s="31"/>
      <c r="FB745" s="31"/>
      <c r="FC745" s="31"/>
      <c r="FD745" s="31"/>
      <c r="FE745" s="31"/>
      <c r="FF745" s="31"/>
      <c r="FG745" s="31"/>
      <c r="FH745" s="31"/>
      <c r="FI745" s="31"/>
      <c r="FJ745" s="31"/>
      <c r="FK745" s="31"/>
      <c r="FL745" s="31"/>
      <c r="FM745" s="31"/>
      <c r="FN745" s="31"/>
      <c r="FO745" s="31"/>
      <c r="FP745" s="31"/>
      <c r="FQ745" s="31"/>
      <c r="FR745" s="31"/>
      <c r="FS745" s="31"/>
      <c r="FT745" s="31"/>
      <c r="FU745" s="31"/>
      <c r="FV745" s="31"/>
      <c r="FW745" s="31"/>
      <c r="FX745" s="31"/>
      <c r="FY745" s="31"/>
      <c r="FZ745" s="31"/>
      <c r="GA745" s="31"/>
      <c r="GB745" s="31"/>
      <c r="GC745" s="31"/>
      <c r="GD745" s="31"/>
      <c r="GE745" s="31"/>
      <c r="GF745" s="31"/>
      <c r="GG745" s="31"/>
      <c r="GH745" s="31"/>
      <c r="GI745" s="31"/>
      <c r="GJ745" s="31"/>
      <c r="GK745" s="31"/>
      <c r="GL745" s="31"/>
      <c r="GM745" s="31"/>
      <c r="GN745" s="31"/>
      <c r="GO745" s="31"/>
      <c r="GP745" s="31"/>
      <c r="GQ745" s="31"/>
      <c r="GR745" s="31"/>
      <c r="GS745" s="31"/>
      <c r="GT745" s="31"/>
      <c r="GU745" s="31"/>
      <c r="GV745" s="31"/>
      <c r="GW745" s="31"/>
      <c r="GX745" s="31"/>
      <c r="GY745" s="31"/>
      <c r="GZ745" s="31"/>
      <c r="HA745" s="31"/>
      <c r="HB745" s="31"/>
      <c r="HC745" s="31"/>
      <c r="HD745" s="31"/>
      <c r="HE745" s="31"/>
      <c r="HF745" s="31"/>
      <c r="HG745" s="31"/>
      <c r="HH745" s="31"/>
      <c r="HI745" s="31"/>
      <c r="HJ745" s="31"/>
      <c r="HK745" s="31"/>
      <c r="HL745" s="31"/>
      <c r="HM745" s="31"/>
      <c r="HN745" s="31"/>
      <c r="HO745" s="31"/>
      <c r="HP745" s="31"/>
      <c r="HQ745" s="31"/>
      <c r="HR745" s="31"/>
      <c r="HS745" s="31"/>
      <c r="HT745" s="31"/>
      <c r="HU745" s="31"/>
      <c r="HV745" s="31"/>
      <c r="HW745" s="31"/>
      <c r="HX745" s="31"/>
      <c r="HY745" s="31"/>
      <c r="HZ745" s="31"/>
      <c r="IA745" s="31"/>
      <c r="IB745" s="31"/>
      <c r="IC745" s="31"/>
      <c r="ID745" s="31"/>
      <c r="IE745" s="31"/>
      <c r="IF745" s="31"/>
      <c r="IG745" s="31"/>
      <c r="IH745" s="31"/>
      <c r="II745" s="31"/>
      <c r="IJ745" s="31"/>
      <c r="IK745" s="31"/>
      <c r="IL745" s="31"/>
      <c r="IM745" s="31"/>
      <c r="IN745" s="31"/>
      <c r="IO745" s="31"/>
      <c r="IP745" s="31"/>
      <c r="IQ745" s="31"/>
      <c r="IR745" s="31"/>
      <c r="IS745" s="31"/>
      <c r="IT745" s="31"/>
      <c r="IU745" s="31"/>
      <c r="IV745" s="31"/>
      <c r="IW745" s="31"/>
      <c r="IX745" s="31"/>
      <c r="IY745" s="31"/>
      <c r="IZ745" s="31"/>
      <c r="JA745" s="31"/>
      <c r="JB745" s="31"/>
      <c r="JC745" s="31"/>
      <c r="JD745" s="31"/>
      <c r="JE745" s="31"/>
      <c r="JF745" s="31"/>
      <c r="JG745" s="31"/>
      <c r="JH745" s="31"/>
      <c r="JI745" s="31"/>
      <c r="JJ745" s="31"/>
      <c r="JK745" s="31"/>
      <c r="JL745" s="31"/>
      <c r="JM745" s="31"/>
      <c r="JN745" s="31"/>
      <c r="JO745" s="31"/>
      <c r="JP745" s="31"/>
      <c r="JQ745" s="31"/>
      <c r="JR745" s="31"/>
      <c r="JS745" s="31"/>
      <c r="JT745" s="31"/>
      <c r="JU745" s="31"/>
      <c r="JV745" s="31"/>
      <c r="JW745" s="31"/>
      <c r="JX745" s="31"/>
      <c r="JY745" s="31"/>
      <c r="JZ745" s="31"/>
      <c r="KA745" s="31"/>
      <c r="KB745" s="31"/>
      <c r="KC745" s="31"/>
      <c r="KD745" s="31"/>
      <c r="KE745" s="31"/>
      <c r="KF745" s="31"/>
      <c r="KG745" s="31"/>
      <c r="KH745" s="31"/>
      <c r="KI745" s="31"/>
      <c r="KJ745" s="31"/>
      <c r="KK745" s="31"/>
      <c r="KL745" s="31"/>
      <c r="KM745" s="31"/>
      <c r="KN745" s="31"/>
      <c r="KO745" s="31"/>
      <c r="KP745" s="31"/>
      <c r="KQ745" s="31"/>
      <c r="KR745" s="31"/>
      <c r="KS745" s="31"/>
      <c r="KT745" s="31"/>
      <c r="KU745" s="31"/>
      <c r="KV745" s="31"/>
      <c r="KW745" s="31"/>
      <c r="KX745" s="31"/>
      <c r="KY745" s="31"/>
      <c r="KZ745" s="31"/>
      <c r="LA745" s="31"/>
      <c r="LB745" s="31"/>
      <c r="LC745" s="31"/>
      <c r="LD745" s="31"/>
      <c r="LE745" s="31"/>
      <c r="LF745" s="31"/>
      <c r="LG745" s="31"/>
      <c r="LH745" s="31"/>
      <c r="LI745" s="31"/>
      <c r="LJ745" s="31"/>
      <c r="LK745" s="31"/>
      <c r="LL745" s="31"/>
      <c r="LM745" s="31"/>
      <c r="LN745" s="31"/>
      <c r="LO745" s="31"/>
      <c r="LP745" s="31"/>
      <c r="LQ745" s="31"/>
      <c r="LR745" s="31"/>
      <c r="LS745" s="31"/>
      <c r="LT745" s="31"/>
      <c r="LU745" s="31"/>
      <c r="LV745" s="31"/>
      <c r="LW745" s="31"/>
      <c r="LX745" s="31"/>
      <c r="LY745" s="31"/>
      <c r="LZ745" s="31"/>
      <c r="MA745" s="31"/>
      <c r="MB745" s="31"/>
      <c r="MC745" s="31"/>
      <c r="MD745" s="31"/>
      <c r="ME745" s="31"/>
      <c r="MF745" s="31"/>
      <c r="MG745" s="31"/>
      <c r="MH745" s="31"/>
      <c r="MI745" s="31"/>
      <c r="MJ745" s="31"/>
      <c r="MK745" s="31"/>
      <c r="ML745" s="31"/>
      <c r="MM745" s="31"/>
      <c r="MN745" s="31"/>
      <c r="MO745" s="31"/>
      <c r="MP745" s="31"/>
      <c r="MQ745" s="31"/>
      <c r="MR745" s="31"/>
      <c r="MS745" s="31"/>
      <c r="MT745" s="31"/>
      <c r="MU745" s="31"/>
      <c r="MV745" s="31"/>
      <c r="MW745" s="31"/>
      <c r="MX745" s="31"/>
      <c r="MY745" s="31"/>
      <c r="MZ745" s="31"/>
      <c r="NA745" s="31"/>
      <c r="NB745" s="31"/>
      <c r="NC745" s="31"/>
      <c r="ND745" s="31"/>
      <c r="NE745" s="31"/>
      <c r="NF745" s="31"/>
      <c r="NG745" s="31"/>
      <c r="NH745" s="31"/>
      <c r="NI745" s="31"/>
      <c r="NJ745" s="31"/>
      <c r="NK745" s="31"/>
      <c r="NL745" s="31"/>
      <c r="NM745" s="31"/>
      <c r="NN745" s="31"/>
      <c r="NO745" s="31"/>
      <c r="NP745" s="31"/>
      <c r="NQ745" s="31"/>
      <c r="NR745" s="31"/>
      <c r="NS745" s="31"/>
      <c r="NT745" s="31"/>
      <c r="NU745" s="31"/>
      <c r="NV745" s="31"/>
      <c r="NW745" s="31"/>
      <c r="NX745" s="31"/>
      <c r="NY745" s="31"/>
      <c r="NZ745" s="31"/>
      <c r="OA745" s="31"/>
      <c r="OB745" s="31"/>
      <c r="OC745" s="31"/>
      <c r="OD745" s="31"/>
      <c r="OE745" s="31"/>
      <c r="OF745" s="31"/>
      <c r="OG745" s="31"/>
      <c r="OH745" s="31"/>
      <c r="OI745" s="31"/>
      <c r="OJ745" s="31"/>
      <c r="OK745" s="31"/>
      <c r="OL745" s="31"/>
      <c r="OM745" s="31"/>
      <c r="ON745" s="31"/>
      <c r="OO745" s="31"/>
      <c r="OP745" s="31"/>
      <c r="OQ745" s="31"/>
      <c r="OR745" s="31"/>
      <c r="OS745" s="31"/>
      <c r="OT745" s="31"/>
      <c r="OU745" s="31"/>
      <c r="OV745" s="31"/>
      <c r="OW745" s="31"/>
      <c r="OX745" s="31"/>
      <c r="OY745" s="31"/>
      <c r="OZ745" s="31"/>
      <c r="PA745" s="31"/>
      <c r="PB745" s="31"/>
      <c r="PC745" s="31"/>
      <c r="PD745" s="31"/>
      <c r="PE745" s="31"/>
      <c r="PF745" s="31"/>
      <c r="PG745" s="31"/>
      <c r="PH745" s="31"/>
      <c r="PI745" s="31"/>
      <c r="PJ745" s="31"/>
      <c r="PK745" s="31"/>
      <c r="PL745" s="31"/>
      <c r="PM745" s="31"/>
      <c r="PN745" s="31"/>
      <c r="PO745" s="31"/>
      <c r="PP745" s="31"/>
      <c r="PQ745" s="31"/>
      <c r="PR745" s="31"/>
      <c r="PS745" s="31"/>
      <c r="PT745" s="31"/>
      <c r="PU745" s="31"/>
      <c r="PV745" s="31"/>
      <c r="PW745" s="31"/>
      <c r="PX745" s="31"/>
      <c r="PY745" s="31"/>
      <c r="PZ745" s="31"/>
      <c r="QA745" s="31"/>
      <c r="QB745" s="31"/>
      <c r="QC745" s="31"/>
      <c r="QD745" s="31"/>
      <c r="QE745" s="31"/>
      <c r="QF745" s="31"/>
      <c r="QG745" s="31"/>
      <c r="QH745" s="31"/>
      <c r="QI745" s="31"/>
      <c r="QJ745" s="31"/>
      <c r="QK745" s="31"/>
      <c r="QL745" s="31"/>
      <c r="QM745" s="31"/>
      <c r="QN745" s="31"/>
      <c r="QO745" s="31"/>
      <c r="QP745" s="31"/>
      <c r="QQ745" s="31"/>
      <c r="QR745" s="31"/>
      <c r="QS745" s="31"/>
      <c r="QT745" s="31"/>
      <c r="QU745" s="31"/>
      <c r="QV745" s="31"/>
      <c r="QW745" s="31"/>
      <c r="QX745" s="31"/>
      <c r="QY745" s="31"/>
      <c r="QZ745" s="31"/>
      <c r="RA745" s="31"/>
      <c r="RB745" s="31"/>
      <c r="RC745" s="31"/>
      <c r="RD745" s="31"/>
      <c r="RE745" s="31"/>
      <c r="RF745" s="31"/>
      <c r="RG745" s="31"/>
      <c r="RH745" s="31"/>
      <c r="RI745" s="31"/>
      <c r="RJ745" s="31"/>
      <c r="RK745" s="31"/>
      <c r="RL745" s="31"/>
      <c r="RM745" s="31"/>
      <c r="RN745" s="31"/>
      <c r="RO745" s="31"/>
      <c r="RP745" s="31"/>
      <c r="RQ745" s="31"/>
      <c r="RR745" s="31"/>
      <c r="RS745" s="31"/>
      <c r="RT745" s="31"/>
      <c r="RU745" s="31"/>
      <c r="RV745" s="31"/>
      <c r="RW745" s="31"/>
      <c r="RX745" s="31"/>
      <c r="RY745" s="31"/>
      <c r="RZ745" s="31"/>
      <c r="SA745" s="31"/>
      <c r="SB745" s="31"/>
      <c r="SC745" s="31"/>
      <c r="SD745" s="31"/>
      <c r="SE745" s="31"/>
      <c r="SF745" s="31"/>
      <c r="SG745" s="31"/>
      <c r="SH745" s="31"/>
      <c r="SI745" s="31"/>
      <c r="SJ745" s="31"/>
      <c r="SK745" s="31"/>
      <c r="SL745" s="31"/>
      <c r="SM745" s="31"/>
      <c r="SN745" s="31"/>
      <c r="SO745" s="31"/>
      <c r="SP745" s="31"/>
      <c r="SQ745" s="31"/>
      <c r="SR745" s="31"/>
      <c r="SS745" s="31"/>
      <c r="ST745" s="31"/>
      <c r="SU745" s="31"/>
      <c r="SV745" s="31"/>
      <c r="SW745" s="31"/>
      <c r="SX745" s="31"/>
      <c r="SY745" s="31"/>
      <c r="SZ745" s="31"/>
      <c r="TA745" s="31"/>
      <c r="TB745" s="31"/>
      <c r="TC745" s="31"/>
      <c r="TD745" s="31"/>
      <c r="TE745" s="31"/>
      <c r="TF745" s="31"/>
      <c r="TG745" s="31"/>
      <c r="TH745" s="31"/>
      <c r="TI745" s="31"/>
      <c r="TJ745" s="31"/>
      <c r="TK745" s="31"/>
      <c r="TL745" s="31"/>
      <c r="TM745" s="31"/>
      <c r="TN745" s="31"/>
      <c r="TO745" s="31"/>
      <c r="TP745" s="31"/>
      <c r="TQ745" s="31"/>
      <c r="TR745" s="31"/>
      <c r="TS745" s="31"/>
      <c r="TT745" s="31"/>
      <c r="TU745" s="31"/>
      <c r="TV745" s="31"/>
      <c r="TW745" s="31"/>
      <c r="TX745" s="31"/>
      <c r="TY745" s="31"/>
      <c r="TZ745" s="31"/>
      <c r="UA745" s="31"/>
      <c r="UB745" s="31"/>
      <c r="UC745" s="31"/>
      <c r="UD745" s="31"/>
      <c r="UE745" s="31"/>
      <c r="UF745" s="31"/>
      <c r="UG745" s="31"/>
      <c r="UH745" s="31"/>
      <c r="UI745" s="31"/>
      <c r="UJ745" s="31"/>
      <c r="UK745" s="31"/>
      <c r="UL745" s="31"/>
      <c r="UM745" s="31"/>
      <c r="UN745" s="31"/>
      <c r="UO745" s="31"/>
      <c r="UP745" s="31"/>
      <c r="UQ745" s="31"/>
      <c r="UR745" s="31"/>
      <c r="US745" s="31"/>
      <c r="UT745" s="31"/>
      <c r="UU745" s="31"/>
      <c r="UV745" s="31"/>
      <c r="UW745" s="31"/>
      <c r="UX745" s="31"/>
      <c r="UY745" s="31"/>
      <c r="UZ745" s="31"/>
      <c r="VA745" s="31"/>
      <c r="VB745" s="31"/>
      <c r="VC745" s="31"/>
      <c r="VD745" s="31"/>
      <c r="VE745" s="31"/>
      <c r="VF745" s="31"/>
      <c r="VG745" s="31"/>
      <c r="VH745" s="31"/>
      <c r="VI745" s="31"/>
      <c r="VJ745" s="31"/>
      <c r="VK745" s="31"/>
      <c r="VL745" s="31"/>
      <c r="VM745" s="31"/>
      <c r="VN745" s="31"/>
      <c r="VO745" s="31"/>
      <c r="VP745" s="31"/>
      <c r="VQ745" s="31"/>
      <c r="VR745" s="31"/>
      <c r="VS745" s="31"/>
      <c r="VT745" s="31"/>
      <c r="VU745" s="31"/>
      <c r="VV745" s="31"/>
      <c r="VW745" s="31"/>
      <c r="VX745" s="31"/>
      <c r="VY745" s="31"/>
      <c r="VZ745" s="31"/>
      <c r="WA745" s="31"/>
      <c r="WB745" s="31"/>
      <c r="WC745" s="31"/>
      <c r="WD745" s="31"/>
      <c r="WE745" s="31"/>
      <c r="WF745" s="31"/>
      <c r="WG745" s="31"/>
      <c r="WH745" s="31"/>
      <c r="WI745" s="31"/>
      <c r="WJ745" s="31"/>
      <c r="WK745" s="31"/>
      <c r="WL745" s="31"/>
      <c r="WM745" s="31"/>
      <c r="WN745" s="31"/>
      <c r="WO745" s="31"/>
      <c r="WP745" s="31"/>
      <c r="WQ745" s="31"/>
      <c r="WR745" s="31"/>
      <c r="WS745" s="31"/>
      <c r="WT745" s="31"/>
      <c r="WU745" s="31"/>
      <c r="WV745" s="31"/>
      <c r="WW745" s="31"/>
      <c r="WX745" s="31"/>
      <c r="WY745" s="31"/>
      <c r="WZ745" s="31"/>
      <c r="XA745" s="31"/>
      <c r="XB745" s="31"/>
      <c r="XC745" s="31"/>
      <c r="XD745" s="31"/>
      <c r="XE745" s="31"/>
      <c r="XF745" s="31"/>
      <c r="XG745" s="31"/>
      <c r="XH745" s="31"/>
      <c r="XI745" s="31"/>
      <c r="XJ745" s="31"/>
      <c r="XK745" s="31"/>
      <c r="XL745" s="31"/>
      <c r="XM745" s="31"/>
      <c r="XN745" s="31"/>
      <c r="XO745" s="31"/>
      <c r="XP745" s="31"/>
      <c r="XQ745" s="31"/>
      <c r="XR745" s="31"/>
      <c r="XS745" s="31"/>
      <c r="XT745" s="31"/>
      <c r="XU745" s="31"/>
      <c r="XV745" s="31"/>
      <c r="XW745" s="31"/>
      <c r="XX745" s="31"/>
      <c r="XY745" s="31"/>
      <c r="XZ745" s="31"/>
      <c r="YA745" s="31"/>
      <c r="YB745" s="31"/>
      <c r="YC745" s="31"/>
      <c r="YD745" s="31"/>
      <c r="YE745" s="31"/>
      <c r="YF745" s="31"/>
      <c r="YG745" s="31"/>
      <c r="YH745" s="31"/>
      <c r="YI745" s="31"/>
      <c r="YJ745" s="31"/>
      <c r="YK745" s="31"/>
      <c r="YL745" s="31"/>
      <c r="YM745" s="31"/>
      <c r="YN745" s="31"/>
      <c r="YO745" s="31"/>
      <c r="YP745" s="31"/>
      <c r="YQ745" s="31"/>
      <c r="YR745" s="31"/>
      <c r="YS745" s="31"/>
      <c r="YT745" s="31"/>
      <c r="YU745" s="31"/>
      <c r="YV745" s="31"/>
      <c r="YW745" s="31"/>
      <c r="YX745" s="31"/>
      <c r="YY745" s="31"/>
      <c r="YZ745" s="31"/>
      <c r="ZA745" s="31"/>
      <c r="ZB745" s="31"/>
      <c r="ZC745" s="31"/>
      <c r="ZD745" s="31"/>
      <c r="ZE745" s="31"/>
      <c r="ZF745" s="31"/>
      <c r="ZG745" s="31"/>
      <c r="ZH745" s="31"/>
      <c r="ZI745" s="31"/>
      <c r="ZJ745" s="31"/>
      <c r="ZK745" s="31"/>
      <c r="ZL745" s="31"/>
      <c r="ZM745" s="31"/>
      <c r="ZN745" s="31"/>
      <c r="ZO745" s="31"/>
      <c r="ZP745" s="31"/>
      <c r="ZQ745" s="31"/>
      <c r="ZR745" s="31"/>
      <c r="ZS745" s="31"/>
      <c r="ZT745" s="31"/>
      <c r="ZU745" s="31"/>
      <c r="ZV745" s="31"/>
      <c r="ZW745" s="31"/>
      <c r="ZX745" s="31"/>
      <c r="ZY745" s="31"/>
      <c r="ZZ745" s="31"/>
      <c r="AAA745" s="31"/>
      <c r="AAB745" s="31"/>
      <c r="AAC745" s="31"/>
      <c r="AAD745" s="31"/>
      <c r="AAE745" s="31"/>
      <c r="AAF745" s="31"/>
      <c r="AAG745" s="31"/>
      <c r="AAH745" s="31"/>
      <c r="AAI745" s="31"/>
      <c r="AAJ745" s="31"/>
      <c r="AAK745" s="31"/>
      <c r="AAL745" s="31"/>
      <c r="AAM745" s="31"/>
      <c r="AAN745" s="31"/>
      <c r="AAO745" s="31"/>
      <c r="AAP745" s="31"/>
      <c r="AAQ745" s="31"/>
      <c r="AAR745" s="31"/>
      <c r="AAS745" s="31"/>
      <c r="AAT745" s="31"/>
      <c r="AAU745" s="31"/>
      <c r="AAV745" s="31"/>
      <c r="AAW745" s="31"/>
      <c r="AAX745" s="31"/>
      <c r="AAY745" s="31"/>
      <c r="AAZ745" s="31"/>
      <c r="ABA745" s="31"/>
      <c r="ABB745" s="31"/>
      <c r="ABC745" s="31"/>
      <c r="ABD745" s="31"/>
      <c r="ABE745" s="31"/>
      <c r="ABF745" s="31"/>
      <c r="ABG745" s="31"/>
      <c r="ABH745" s="31"/>
      <c r="ABI745" s="31"/>
      <c r="ABJ745" s="31"/>
      <c r="ABK745" s="31"/>
      <c r="ABL745" s="31"/>
      <c r="ABM745" s="31"/>
      <c r="ABN745" s="31"/>
      <c r="ABO745" s="31"/>
      <c r="ABP745" s="31"/>
      <c r="ABQ745" s="31"/>
      <c r="ABR745" s="31"/>
      <c r="ABS745" s="31"/>
      <c r="ABT745" s="31"/>
      <c r="ABU745" s="31"/>
      <c r="ABV745" s="31"/>
      <c r="ABW745" s="31"/>
      <c r="ABX745" s="31"/>
      <c r="ABY745" s="31"/>
      <c r="ABZ745" s="31"/>
      <c r="ACA745" s="31"/>
      <c r="ACB745" s="31"/>
      <c r="ACC745" s="31"/>
      <c r="ACD745" s="31"/>
      <c r="ACE745" s="31"/>
      <c r="ACF745" s="31"/>
      <c r="ACG745" s="31"/>
      <c r="ACH745" s="31"/>
      <c r="ACI745" s="31"/>
      <c r="ACJ745" s="31"/>
      <c r="ACK745" s="31"/>
      <c r="ACL745" s="31"/>
      <c r="ACM745" s="31"/>
      <c r="ACN745" s="31"/>
      <c r="ACO745" s="31"/>
      <c r="ACP745" s="31"/>
      <c r="ACQ745" s="31"/>
      <c r="ACR745" s="31"/>
      <c r="ACS745" s="31"/>
      <c r="ACT745" s="31"/>
      <c r="ACU745" s="31"/>
      <c r="ACV745" s="31"/>
      <c r="ACW745" s="31"/>
      <c r="ACX745" s="31"/>
      <c r="ACY745" s="31"/>
      <c r="ACZ745" s="31"/>
      <c r="ADA745" s="31"/>
      <c r="ADB745" s="31"/>
      <c r="ADC745" s="31"/>
      <c r="ADD745" s="31"/>
      <c r="ADE745" s="31"/>
      <c r="ADF745" s="31"/>
      <c r="ADG745" s="31"/>
      <c r="ADH745" s="31"/>
      <c r="ADI745" s="31"/>
      <c r="ADJ745" s="31"/>
      <c r="ADK745" s="31"/>
      <c r="ADL745" s="31"/>
      <c r="ADM745" s="31"/>
      <c r="ADN745" s="31"/>
      <c r="ADO745" s="31"/>
      <c r="ADP745" s="31"/>
      <c r="ADQ745" s="31"/>
      <c r="ADR745" s="31"/>
      <c r="ADS745" s="31"/>
      <c r="ADT745" s="31"/>
      <c r="ADU745" s="31"/>
      <c r="ADV745" s="31"/>
      <c r="ADW745" s="31"/>
      <c r="ADX745" s="31"/>
      <c r="ADY745" s="31"/>
      <c r="ADZ745" s="31"/>
      <c r="AEA745" s="31"/>
      <c r="AEB745" s="31"/>
      <c r="AEC745" s="31"/>
      <c r="AED745" s="31"/>
      <c r="AEE745" s="31"/>
      <c r="AEF745" s="31"/>
      <c r="AEG745" s="31"/>
      <c r="AEH745" s="31"/>
      <c r="AEI745" s="31"/>
      <c r="AEJ745" s="31"/>
      <c r="AEK745" s="31"/>
      <c r="AEL745" s="31"/>
      <c r="AEM745" s="31"/>
      <c r="AEN745" s="31"/>
      <c r="AEO745" s="31"/>
      <c r="AEP745" s="31"/>
      <c r="AEQ745" s="31"/>
      <c r="AER745" s="31"/>
      <c r="AES745" s="31"/>
      <c r="AET745" s="31"/>
      <c r="AEU745" s="31"/>
      <c r="AEV745" s="31"/>
      <c r="AEW745" s="31"/>
      <c r="AEX745" s="31"/>
      <c r="AEY745" s="31"/>
      <c r="AEZ745" s="31"/>
      <c r="AFA745" s="31"/>
      <c r="AFB745" s="31"/>
      <c r="AFC745" s="31"/>
      <c r="AFD745" s="31"/>
      <c r="AFE745" s="31"/>
      <c r="AFF745" s="31"/>
      <c r="AFG745" s="31"/>
      <c r="AFH745" s="31"/>
      <c r="AFI745" s="31"/>
      <c r="AFJ745" s="31"/>
      <c r="AFK745" s="31"/>
      <c r="AFL745" s="31"/>
      <c r="AFM745" s="31"/>
      <c r="AFN745" s="31"/>
      <c r="AFO745" s="31"/>
      <c r="AFP745" s="31"/>
      <c r="AFQ745" s="31"/>
      <c r="AFR745" s="31"/>
      <c r="AFS745" s="31"/>
      <c r="AFT745" s="31"/>
      <c r="AFU745" s="31"/>
      <c r="AFV745" s="31"/>
      <c r="AFW745" s="31"/>
      <c r="AFX745" s="31"/>
      <c r="AFY745" s="31"/>
      <c r="AFZ745" s="31"/>
      <c r="AGA745" s="31"/>
      <c r="AGB745" s="31"/>
      <c r="AGC745" s="31"/>
      <c r="AGD745" s="31"/>
      <c r="AGE745" s="31"/>
      <c r="AGF745" s="31"/>
      <c r="AGG745" s="31"/>
      <c r="AGH745" s="31"/>
      <c r="AGI745" s="31"/>
      <c r="AGJ745" s="31"/>
      <c r="AGK745" s="31"/>
      <c r="AGL745" s="31"/>
      <c r="AGM745" s="31"/>
      <c r="AGN745" s="31"/>
      <c r="AGO745" s="31"/>
      <c r="AGP745" s="31"/>
      <c r="AGQ745" s="31"/>
      <c r="AGR745" s="31"/>
      <c r="AGS745" s="31"/>
      <c r="AGT745" s="31"/>
      <c r="AGU745" s="31"/>
      <c r="AGV745" s="31"/>
      <c r="AGW745" s="31"/>
      <c r="AGX745" s="31"/>
      <c r="AGY745" s="31"/>
      <c r="AGZ745" s="31"/>
      <c r="AHA745" s="31"/>
      <c r="AHB745" s="31"/>
      <c r="AHC745" s="31"/>
      <c r="AHD745" s="31"/>
      <c r="AHE745" s="31"/>
      <c r="AHF745" s="31"/>
      <c r="AHG745" s="31"/>
      <c r="AHH745" s="31"/>
      <c r="AHI745" s="31"/>
      <c r="AHJ745" s="31"/>
      <c r="AHK745" s="31"/>
      <c r="AHL745" s="31"/>
      <c r="AHM745" s="31"/>
      <c r="AHN745" s="31"/>
      <c r="AHO745" s="31"/>
      <c r="AHP745" s="31"/>
      <c r="AHQ745" s="31"/>
      <c r="AHR745" s="31"/>
      <c r="AHS745" s="31"/>
      <c r="AHT745" s="31"/>
      <c r="AHU745" s="31"/>
      <c r="AHV745" s="31"/>
      <c r="AHW745" s="31"/>
      <c r="AHX745" s="31"/>
      <c r="AHY745" s="31"/>
      <c r="AHZ745" s="31"/>
      <c r="AIA745" s="31"/>
      <c r="AIB745" s="31"/>
      <c r="AIC745" s="31"/>
      <c r="AID745" s="31"/>
      <c r="AIE745" s="31"/>
      <c r="AIF745" s="31"/>
      <c r="AIG745" s="31"/>
      <c r="AIH745" s="31"/>
      <c r="AII745" s="31"/>
      <c r="AIJ745" s="31"/>
      <c r="AIK745" s="31"/>
      <c r="AIL745" s="31"/>
      <c r="AIM745" s="31"/>
      <c r="AIN745" s="31"/>
      <c r="AIO745" s="31"/>
      <c r="AIP745" s="31"/>
      <c r="AIQ745" s="31"/>
      <c r="AIR745" s="31"/>
      <c r="AIS745" s="31"/>
      <c r="AIT745" s="31"/>
      <c r="AIU745" s="31"/>
      <c r="AIV745" s="31"/>
      <c r="AIW745" s="31"/>
      <c r="AIX745" s="31"/>
      <c r="AIY745" s="31"/>
      <c r="AIZ745" s="31"/>
      <c r="AJA745" s="31"/>
      <c r="AJB745" s="31"/>
      <c r="AJC745" s="31"/>
      <c r="AJD745" s="31"/>
      <c r="AJE745" s="31"/>
      <c r="AJF745" s="31"/>
      <c r="AJG745" s="31"/>
      <c r="AJH745" s="31"/>
      <c r="AJI745" s="31"/>
      <c r="AJJ745" s="31"/>
      <c r="AJK745" s="31"/>
      <c r="AJL745" s="31"/>
      <c r="AJM745" s="31"/>
      <c r="AJN745" s="31"/>
      <c r="AJO745" s="31"/>
      <c r="AJP745" s="31"/>
      <c r="AJQ745" s="31"/>
      <c r="AJR745" s="31"/>
      <c r="AJS745" s="31"/>
      <c r="AJT745" s="31"/>
      <c r="AJU745" s="31"/>
      <c r="AJV745" s="31"/>
      <c r="AJW745" s="31"/>
      <c r="AJX745" s="31"/>
      <c r="AJY745" s="31"/>
      <c r="AJZ745" s="31"/>
      <c r="AKA745" s="31"/>
      <c r="AKB745" s="31"/>
      <c r="AKC745" s="31"/>
      <c r="AKD745" s="31"/>
      <c r="AKE745" s="31"/>
      <c r="AKF745" s="31"/>
      <c r="AKG745" s="31"/>
      <c r="AKH745" s="31"/>
      <c r="AKI745" s="31"/>
      <c r="AKJ745" s="31"/>
      <c r="AKK745" s="31"/>
      <c r="AKL745" s="31"/>
      <c r="AKM745" s="31"/>
      <c r="AKN745" s="31"/>
      <c r="AKO745" s="31"/>
      <c r="AKP745" s="31"/>
      <c r="AKQ745" s="31"/>
      <c r="AKR745" s="31"/>
      <c r="AKS745" s="31"/>
      <c r="AKT745" s="31"/>
      <c r="AKU745" s="31"/>
      <c r="AKV745" s="31"/>
      <c r="AKW745" s="31"/>
      <c r="AKX745" s="31"/>
      <c r="AKY745" s="31"/>
      <c r="AKZ745" s="31"/>
      <c r="ALA745" s="31"/>
      <c r="ALB745" s="31"/>
      <c r="ALC745" s="31"/>
      <c r="ALD745" s="31"/>
      <c r="ALE745" s="31"/>
      <c r="ALF745" s="31"/>
      <c r="ALG745" s="31"/>
      <c r="ALH745" s="31"/>
      <c r="ALI745" s="31"/>
      <c r="ALJ745" s="31"/>
      <c r="ALK745" s="31"/>
      <c r="ALL745" s="31"/>
      <c r="ALM745" s="31"/>
      <c r="ALN745" s="31"/>
      <c r="ALO745" s="31"/>
      <c r="ALP745" s="31"/>
      <c r="ALQ745" s="31"/>
      <c r="ALR745" s="31"/>
      <c r="ALS745" s="31"/>
      <c r="ALT745" s="31"/>
      <c r="ALU745" s="31"/>
      <c r="ALV745" s="31"/>
      <c r="ALW745" s="31"/>
      <c r="ALX745" s="31"/>
      <c r="ALY745" s="31"/>
      <c r="ALZ745" s="31"/>
      <c r="AMA745" s="31"/>
      <c r="AMB745" s="31"/>
      <c r="AMC745" s="31"/>
      <c r="AMD745" s="31"/>
      <c r="AME745" s="31"/>
      <c r="AMF745" s="31"/>
      <c r="AMG745" s="31"/>
      <c r="AMH745" s="31"/>
      <c r="AMI745" s="31"/>
      <c r="AMJ745" s="31"/>
      <c r="AMK745" s="31"/>
      <c r="AML745" s="31"/>
      <c r="AMM745" s="31"/>
      <c r="AMN745" s="31"/>
      <c r="AMO745" s="31"/>
      <c r="AMP745" s="31"/>
      <c r="AMQ745" s="31"/>
      <c r="AMR745" s="31"/>
      <c r="AMS745" s="31"/>
      <c r="AMT745" s="31"/>
      <c r="AMU745" s="31"/>
      <c r="AMV745" s="31"/>
      <c r="AMW745" s="31"/>
      <c r="AMX745" s="31"/>
      <c r="AMY745" s="31"/>
      <c r="AMZ745" s="31"/>
      <c r="ANA745" s="31"/>
      <c r="ANB745" s="31"/>
      <c r="ANC745" s="31"/>
      <c r="AND745" s="31"/>
      <c r="ANE745" s="31"/>
      <c r="ANF745" s="31"/>
      <c r="ANG745" s="31"/>
      <c r="ANH745" s="31"/>
      <c r="ANI745" s="31"/>
      <c r="ANJ745" s="31"/>
      <c r="ANK745" s="31"/>
      <c r="ANL745" s="31"/>
      <c r="ANM745" s="31"/>
      <c r="ANN745" s="31"/>
      <c r="ANO745" s="31"/>
      <c r="ANP745" s="31"/>
      <c r="ANQ745" s="31"/>
      <c r="ANR745" s="31"/>
      <c r="ANS745" s="31"/>
      <c r="ANT745" s="31"/>
      <c r="ANU745" s="31"/>
      <c r="ANV745" s="31"/>
      <c r="ANW745" s="31"/>
      <c r="ANX745" s="31"/>
      <c r="ANY745" s="31"/>
      <c r="ANZ745" s="31"/>
      <c r="AOA745" s="31"/>
      <c r="AOB745" s="31"/>
      <c r="AOC745" s="31"/>
      <c r="AOD745" s="31"/>
      <c r="AOE745" s="31"/>
      <c r="AOF745" s="31"/>
      <c r="AOG745" s="31"/>
      <c r="AOH745" s="31"/>
      <c r="AOI745" s="31"/>
      <c r="AOJ745" s="31"/>
      <c r="AOK745" s="31"/>
      <c r="AOL745" s="31"/>
      <c r="AOM745" s="31"/>
      <c r="AON745" s="31"/>
      <c r="AOO745" s="31"/>
      <c r="AOP745" s="31"/>
      <c r="AOQ745" s="31"/>
      <c r="AOR745" s="31"/>
      <c r="AOS745" s="31"/>
      <c r="AOT745" s="31"/>
      <c r="AOU745" s="31"/>
      <c r="AOV745" s="31"/>
      <c r="AOW745" s="31"/>
      <c r="AOX745" s="31"/>
      <c r="AOY745" s="31"/>
      <c r="AOZ745" s="31"/>
      <c r="APA745" s="31"/>
      <c r="APB745" s="31"/>
      <c r="APC745" s="31"/>
      <c r="APD745" s="31"/>
      <c r="APE745" s="31"/>
      <c r="APF745" s="31"/>
      <c r="APG745" s="31"/>
      <c r="APH745" s="31"/>
      <c r="API745" s="31"/>
      <c r="APJ745" s="31"/>
      <c r="APK745" s="31"/>
      <c r="APL745" s="31"/>
      <c r="APM745" s="31"/>
      <c r="APN745" s="31"/>
      <c r="APO745" s="31"/>
      <c r="APP745" s="31"/>
      <c r="APQ745" s="31"/>
      <c r="APR745" s="31"/>
      <c r="APS745" s="31"/>
      <c r="APT745" s="31"/>
      <c r="APU745" s="31"/>
      <c r="APV745" s="31"/>
      <c r="APW745" s="31"/>
      <c r="APX745" s="31"/>
      <c r="APY745" s="31"/>
      <c r="APZ745" s="31"/>
      <c r="AQA745" s="31"/>
      <c r="AQB745" s="31"/>
      <c r="AQC745" s="31"/>
      <c r="AQD745" s="31"/>
      <c r="AQE745" s="31"/>
      <c r="AQF745" s="31"/>
      <c r="AQG745" s="31"/>
      <c r="AQH745" s="31"/>
      <c r="AQI745" s="31"/>
      <c r="AQJ745" s="31"/>
      <c r="AQK745" s="31"/>
      <c r="AQL745" s="31"/>
      <c r="AQM745" s="31"/>
      <c r="AQN745" s="31"/>
      <c r="AQO745" s="31"/>
      <c r="AQP745" s="31"/>
      <c r="AQQ745" s="31"/>
      <c r="AQR745" s="31"/>
      <c r="AQS745" s="31"/>
      <c r="AQT745" s="31"/>
      <c r="AQU745" s="31"/>
      <c r="AQV745" s="31"/>
      <c r="AQW745" s="31"/>
      <c r="AQX745" s="31"/>
      <c r="AQY745" s="31"/>
      <c r="AQZ745" s="31"/>
      <c r="ARA745" s="31"/>
      <c r="ARB745" s="31"/>
      <c r="ARC745" s="31"/>
      <c r="ARD745" s="31"/>
      <c r="ARE745" s="31"/>
      <c r="ARF745" s="31"/>
      <c r="ARG745" s="31"/>
      <c r="ARH745" s="31"/>
      <c r="ARI745" s="31"/>
      <c r="ARJ745" s="31"/>
      <c r="ARK745" s="31"/>
      <c r="ARL745" s="31"/>
      <c r="ARM745" s="31"/>
      <c r="ARN745" s="31"/>
      <c r="ARO745" s="31"/>
      <c r="ARP745" s="31"/>
      <c r="ARQ745" s="31"/>
      <c r="ARR745" s="31"/>
      <c r="ARS745" s="31"/>
      <c r="ART745" s="31"/>
      <c r="ARU745" s="31"/>
      <c r="ARV745" s="31"/>
      <c r="ARW745" s="31"/>
      <c r="ARX745" s="31"/>
      <c r="ARY745" s="31"/>
      <c r="ARZ745" s="31"/>
      <c r="ASA745" s="31"/>
      <c r="ASB745" s="31"/>
      <c r="ASC745" s="31"/>
      <c r="ASD745" s="31"/>
      <c r="ASE745" s="31"/>
      <c r="ASF745" s="31"/>
      <c r="ASG745" s="31"/>
      <c r="ASH745" s="31"/>
      <c r="ASI745" s="31"/>
      <c r="ASJ745" s="31"/>
      <c r="ASK745" s="31"/>
      <c r="ASL745" s="31"/>
      <c r="ASM745" s="31"/>
      <c r="ASN745" s="31"/>
      <c r="ASO745" s="31"/>
      <c r="ASP745" s="31"/>
      <c r="ASQ745" s="31"/>
      <c r="ASR745" s="31"/>
      <c r="ASS745" s="31"/>
      <c r="AST745" s="31"/>
      <c r="ASU745" s="31"/>
      <c r="ASV745" s="31"/>
      <c r="ASW745" s="31"/>
      <c r="ASX745" s="31"/>
      <c r="ASY745" s="31"/>
      <c r="ASZ745" s="31"/>
      <c r="ATA745" s="31"/>
      <c r="ATB745" s="31"/>
      <c r="ATC745" s="31"/>
      <c r="ATD745" s="31"/>
      <c r="ATE745" s="31"/>
      <c r="ATF745" s="31"/>
      <c r="ATG745" s="31"/>
      <c r="ATH745" s="31"/>
      <c r="ATI745" s="31"/>
      <c r="ATJ745" s="31"/>
      <c r="ATK745" s="31"/>
      <c r="ATL745" s="31"/>
      <c r="ATM745" s="31"/>
      <c r="ATN745" s="31"/>
      <c r="ATO745" s="31"/>
      <c r="ATP745" s="31"/>
      <c r="ATQ745" s="31"/>
      <c r="ATR745" s="31"/>
      <c r="ATS745" s="31"/>
      <c r="ATT745" s="31"/>
      <c r="ATU745" s="31"/>
      <c r="ATV745" s="31"/>
      <c r="ATW745" s="31"/>
      <c r="ATX745" s="31"/>
      <c r="ATY745" s="31"/>
      <c r="ATZ745" s="31"/>
      <c r="AUA745" s="31"/>
      <c r="AUB745" s="31"/>
      <c r="AUC745" s="31"/>
      <c r="AUD745" s="31"/>
      <c r="AUE745" s="31"/>
      <c r="AUF745" s="31"/>
      <c r="AUG745" s="31"/>
      <c r="AUH745" s="31"/>
      <c r="AUI745" s="31"/>
      <c r="AUJ745" s="31"/>
      <c r="AUK745" s="31"/>
      <c r="AUL745" s="31"/>
      <c r="AUM745" s="31"/>
      <c r="AUN745" s="31"/>
      <c r="AUO745" s="31"/>
      <c r="AUP745" s="31"/>
      <c r="AUQ745" s="31"/>
      <c r="AUR745" s="31"/>
      <c r="AUS745" s="31"/>
      <c r="AUT745" s="31"/>
      <c r="AUU745" s="31"/>
      <c r="AUV745" s="31"/>
      <c r="AUW745" s="31"/>
      <c r="AUX745" s="31"/>
      <c r="AUY745" s="31"/>
      <c r="AUZ745" s="31"/>
      <c r="AVA745" s="31"/>
      <c r="AVB745" s="31"/>
      <c r="AVC745" s="31"/>
      <c r="AVD745" s="31"/>
      <c r="AVE745" s="31"/>
      <c r="AVF745" s="31"/>
      <c r="AVG745" s="31"/>
      <c r="AVH745" s="31"/>
      <c r="AVI745" s="31"/>
      <c r="AVJ745" s="31"/>
      <c r="AVK745" s="31"/>
      <c r="AVL745" s="31"/>
      <c r="AVM745" s="31"/>
      <c r="AVN745" s="31"/>
      <c r="AVO745" s="31"/>
      <c r="AVP745" s="31"/>
      <c r="AVQ745" s="31"/>
      <c r="AVR745" s="31"/>
      <c r="AVS745" s="31"/>
      <c r="AVT745" s="31"/>
      <c r="AVU745" s="31"/>
      <c r="AVV745" s="31"/>
      <c r="AVW745" s="31"/>
      <c r="AVX745" s="31"/>
      <c r="AVY745" s="31"/>
      <c r="AVZ745" s="31"/>
      <c r="AWA745" s="31"/>
      <c r="AWB745" s="31"/>
      <c r="AWC745" s="31"/>
      <c r="AWD745" s="31"/>
      <c r="AWE745" s="31"/>
      <c r="AWF745" s="31"/>
      <c r="AWG745" s="31"/>
      <c r="AWH745" s="31"/>
      <c r="AWI745" s="31"/>
      <c r="AWJ745" s="31"/>
      <c r="AWK745" s="31"/>
      <c r="AWL745" s="31"/>
      <c r="AWM745" s="31"/>
      <c r="AWN745" s="31"/>
      <c r="AWO745" s="31"/>
      <c r="AWP745" s="31"/>
      <c r="AWQ745" s="31"/>
      <c r="AWR745" s="31"/>
      <c r="AWS745" s="31"/>
      <c r="AWT745" s="31"/>
      <c r="AWU745" s="31"/>
      <c r="AWV745" s="31"/>
      <c r="AWW745" s="31"/>
      <c r="AWX745" s="31"/>
      <c r="AWY745" s="31"/>
      <c r="AWZ745" s="31"/>
      <c r="AXA745" s="31"/>
      <c r="AXB745" s="31"/>
      <c r="AXC745" s="31"/>
      <c r="AXD745" s="31"/>
      <c r="AXE745" s="31"/>
      <c r="AXF745" s="31"/>
      <c r="AXG745" s="31"/>
      <c r="AXH745" s="31"/>
      <c r="AXI745" s="31"/>
      <c r="AXJ745" s="31"/>
      <c r="AXK745" s="31"/>
      <c r="AXL745" s="31"/>
      <c r="AXM745" s="31"/>
      <c r="AXN745" s="31"/>
      <c r="AXO745" s="31"/>
      <c r="AXP745" s="31"/>
      <c r="AXQ745" s="31"/>
      <c r="AXR745" s="31"/>
      <c r="AXS745" s="31"/>
      <c r="AXT745" s="31"/>
      <c r="AXU745" s="31"/>
      <c r="AXV745" s="31"/>
      <c r="AXW745" s="31"/>
      <c r="AXX745" s="31"/>
      <c r="AXY745" s="31"/>
      <c r="AXZ745" s="31"/>
      <c r="AYA745" s="31"/>
      <c r="AYB745" s="31"/>
      <c r="AYC745" s="31"/>
      <c r="AYD745" s="31"/>
      <c r="AYE745" s="31"/>
      <c r="AYF745" s="31"/>
      <c r="AYG745" s="31"/>
      <c r="AYH745" s="31"/>
      <c r="AYI745" s="31"/>
      <c r="AYJ745" s="31"/>
      <c r="AYK745" s="31"/>
      <c r="AYL745" s="31"/>
      <c r="AYM745" s="31"/>
      <c r="AYN745" s="31"/>
      <c r="AYO745" s="31"/>
      <c r="AYP745" s="31"/>
      <c r="AYQ745" s="31"/>
      <c r="AYR745" s="31"/>
      <c r="AYS745" s="31"/>
      <c r="AYT745" s="31"/>
      <c r="AYU745" s="31"/>
      <c r="AYV745" s="31"/>
      <c r="AYW745" s="31"/>
      <c r="AYX745" s="31"/>
      <c r="AYY745" s="31"/>
      <c r="AYZ745" s="31"/>
      <c r="AZA745" s="31"/>
      <c r="AZB745" s="31"/>
      <c r="AZC745" s="31"/>
      <c r="AZD745" s="31"/>
      <c r="AZE745" s="31"/>
      <c r="AZF745" s="31"/>
      <c r="AZG745" s="31"/>
      <c r="AZH745" s="31"/>
      <c r="AZI745" s="31"/>
      <c r="AZJ745" s="31"/>
      <c r="AZK745" s="31"/>
      <c r="AZL745" s="31"/>
      <c r="AZM745" s="31"/>
      <c r="AZN745" s="31"/>
      <c r="AZO745" s="31"/>
      <c r="AZP745" s="31"/>
      <c r="AZQ745" s="31"/>
      <c r="AZR745" s="31"/>
      <c r="AZS745" s="31"/>
      <c r="AZT745" s="31"/>
      <c r="AZU745" s="31"/>
      <c r="AZV745" s="31"/>
      <c r="AZW745" s="31"/>
      <c r="AZX745" s="31"/>
      <c r="AZY745" s="31"/>
      <c r="AZZ745" s="31"/>
      <c r="BAA745" s="31"/>
      <c r="BAB745" s="31"/>
      <c r="BAC745" s="31"/>
      <c r="BAD745" s="31"/>
      <c r="BAE745" s="31"/>
      <c r="BAF745" s="31"/>
      <c r="BAG745" s="31"/>
      <c r="BAH745" s="31"/>
      <c r="BAI745" s="31"/>
      <c r="BAJ745" s="31"/>
      <c r="BAK745" s="31"/>
      <c r="BAL745" s="31"/>
      <c r="BAM745" s="31"/>
      <c r="BAN745" s="31"/>
      <c r="BAO745" s="31"/>
      <c r="BAP745" s="31"/>
      <c r="BAQ745" s="31"/>
      <c r="BAR745" s="31"/>
      <c r="BAS745" s="31"/>
      <c r="BAT745" s="31"/>
      <c r="BAU745" s="31"/>
      <c r="BAV745" s="31"/>
      <c r="BAW745" s="31"/>
      <c r="BAX745" s="31"/>
      <c r="BAY745" s="31"/>
      <c r="BAZ745" s="31"/>
      <c r="BBA745" s="31"/>
      <c r="BBB745" s="31"/>
      <c r="BBC745" s="31"/>
      <c r="BBD745" s="31"/>
      <c r="BBE745" s="31"/>
      <c r="BBF745" s="31"/>
      <c r="BBG745" s="31"/>
      <c r="BBH745" s="31"/>
      <c r="BBI745" s="31"/>
      <c r="BBJ745" s="31"/>
      <c r="BBK745" s="31"/>
      <c r="BBL745" s="31"/>
      <c r="BBM745" s="31"/>
      <c r="BBN745" s="31"/>
      <c r="BBO745" s="31"/>
      <c r="BBP745" s="31"/>
      <c r="BBQ745" s="31"/>
      <c r="BBR745" s="31"/>
      <c r="BBS745" s="31"/>
      <c r="BBT745" s="31"/>
      <c r="BBU745" s="31"/>
      <c r="BBV745" s="31"/>
      <c r="BBW745" s="31"/>
      <c r="BBX745" s="31"/>
      <c r="BBY745" s="31"/>
      <c r="BBZ745" s="31"/>
      <c r="BCA745" s="31"/>
      <c r="BCB745" s="31"/>
      <c r="BCC745" s="31"/>
      <c r="BCD745" s="31"/>
      <c r="BCE745" s="31"/>
      <c r="BCF745" s="31"/>
      <c r="BCG745" s="31"/>
      <c r="BCH745" s="31"/>
      <c r="BCI745" s="31"/>
      <c r="BCJ745" s="31"/>
      <c r="BCK745" s="31"/>
      <c r="BCL745" s="31"/>
      <c r="BCM745" s="31"/>
      <c r="BCN745" s="31"/>
      <c r="BCO745" s="31"/>
      <c r="BCP745" s="31"/>
      <c r="BCQ745" s="31"/>
      <c r="BCR745" s="31"/>
      <c r="BCS745" s="31"/>
      <c r="BCT745" s="31"/>
      <c r="BCU745" s="31"/>
      <c r="BCV745" s="31"/>
      <c r="BCW745" s="31"/>
      <c r="BCX745" s="31"/>
      <c r="BCY745" s="31"/>
      <c r="BCZ745" s="31"/>
      <c r="BDA745" s="31"/>
      <c r="BDB745" s="31"/>
      <c r="BDC745" s="31"/>
      <c r="BDD745" s="31"/>
      <c r="BDE745" s="31"/>
      <c r="BDF745" s="31"/>
      <c r="BDG745" s="31"/>
      <c r="BDH745" s="31"/>
      <c r="BDI745" s="31"/>
      <c r="BDJ745" s="31"/>
      <c r="BDK745" s="31"/>
      <c r="BDL745" s="31"/>
      <c r="BDM745" s="31"/>
      <c r="BDN745" s="31"/>
      <c r="BDO745" s="31"/>
      <c r="BDP745" s="31"/>
      <c r="BDQ745" s="31"/>
      <c r="BDR745" s="31"/>
      <c r="BDS745" s="31"/>
      <c r="BDT745" s="31"/>
      <c r="BDU745" s="31"/>
      <c r="BDV745" s="31"/>
      <c r="BDW745" s="31"/>
      <c r="BDX745" s="31"/>
      <c r="BDY745" s="31"/>
      <c r="BDZ745" s="31"/>
      <c r="BEA745" s="31"/>
      <c r="BEB745" s="31"/>
      <c r="BEC745" s="31"/>
      <c r="BED745" s="31"/>
      <c r="BEE745" s="31"/>
      <c r="BEF745" s="31"/>
      <c r="BEG745" s="31"/>
      <c r="BEH745" s="31"/>
      <c r="BEI745" s="31"/>
      <c r="BEJ745" s="31"/>
      <c r="BEK745" s="31"/>
      <c r="BEL745" s="31"/>
      <c r="BEM745" s="31"/>
      <c r="BEN745" s="31"/>
      <c r="BEO745" s="31"/>
      <c r="BEP745" s="31"/>
      <c r="BEQ745" s="31"/>
      <c r="BER745" s="31"/>
      <c r="BES745" s="31"/>
      <c r="BET745" s="31"/>
      <c r="BEU745" s="31"/>
      <c r="BEV745" s="31"/>
      <c r="BEW745" s="31"/>
      <c r="BEX745" s="31"/>
      <c r="BEY745" s="31"/>
      <c r="BEZ745" s="31"/>
      <c r="BFA745" s="31"/>
      <c r="BFB745" s="31"/>
      <c r="BFC745" s="31"/>
      <c r="BFD745" s="31"/>
      <c r="BFE745" s="31"/>
      <c r="BFF745" s="31"/>
      <c r="BFG745" s="31"/>
      <c r="BFH745" s="31"/>
      <c r="BFI745" s="31"/>
      <c r="BFJ745" s="31"/>
      <c r="BFK745" s="31"/>
      <c r="BFL745" s="31"/>
      <c r="BFM745" s="31"/>
      <c r="BFN745" s="31"/>
      <c r="BFO745" s="31"/>
      <c r="BFP745" s="31"/>
      <c r="BFQ745" s="31"/>
      <c r="BFR745" s="31"/>
      <c r="BFS745" s="31"/>
      <c r="BFT745" s="31"/>
      <c r="BFU745" s="31"/>
      <c r="BFV745" s="31"/>
      <c r="BFW745" s="31"/>
      <c r="BFX745" s="31"/>
      <c r="BFY745" s="31"/>
      <c r="BFZ745" s="31"/>
      <c r="BGA745" s="31"/>
      <c r="BGB745" s="31"/>
      <c r="BGC745" s="31"/>
      <c r="BGD745" s="31"/>
      <c r="BGE745" s="31"/>
      <c r="BGF745" s="31"/>
      <c r="BGG745" s="31"/>
      <c r="BGH745" s="31"/>
      <c r="BGI745" s="31"/>
      <c r="BGJ745" s="31"/>
      <c r="BGK745" s="31"/>
      <c r="BGL745" s="31"/>
      <c r="BGM745" s="31"/>
      <c r="BGN745" s="31"/>
      <c r="BGO745" s="31"/>
      <c r="BGP745" s="31"/>
      <c r="BGQ745" s="31"/>
      <c r="BGR745" s="31"/>
      <c r="BGS745" s="31"/>
      <c r="BGT745" s="31"/>
      <c r="BGU745" s="31"/>
      <c r="BGV745" s="31"/>
      <c r="BGW745" s="31"/>
      <c r="BGX745" s="31"/>
      <c r="BGY745" s="31"/>
      <c r="BGZ745" s="31"/>
      <c r="BHA745" s="31"/>
      <c r="BHB745" s="31"/>
      <c r="BHC745" s="31"/>
      <c r="BHD745" s="31"/>
      <c r="BHE745" s="31"/>
      <c r="BHF745" s="31"/>
      <c r="BHG745" s="31"/>
      <c r="BHH745" s="31"/>
      <c r="BHI745" s="31"/>
      <c r="BHJ745" s="31"/>
      <c r="BHK745" s="31"/>
      <c r="BHL745" s="31"/>
      <c r="BHM745" s="31"/>
      <c r="BHN745" s="31"/>
      <c r="BHO745" s="31"/>
      <c r="BHP745" s="31"/>
      <c r="BHQ745" s="31"/>
      <c r="BHR745" s="31"/>
      <c r="BHS745" s="31"/>
      <c r="BHT745" s="31"/>
      <c r="BHU745" s="31"/>
      <c r="BHV745" s="31"/>
      <c r="BHW745" s="31"/>
      <c r="BHX745" s="31"/>
      <c r="BHY745" s="31"/>
      <c r="BHZ745" s="31"/>
      <c r="BIA745" s="31"/>
      <c r="BIB745" s="31"/>
      <c r="BIC745" s="31"/>
      <c r="BID745" s="31"/>
      <c r="BIE745" s="31"/>
      <c r="BIF745" s="31"/>
      <c r="BIG745" s="31"/>
      <c r="BIH745" s="31"/>
      <c r="BII745" s="31"/>
      <c r="BIJ745" s="31"/>
      <c r="BIK745" s="31"/>
      <c r="BIL745" s="31"/>
      <c r="BIM745" s="31"/>
      <c r="BIN745" s="31"/>
      <c r="BIO745" s="31"/>
      <c r="BIP745" s="31"/>
      <c r="BIQ745" s="31"/>
      <c r="BIR745" s="31"/>
      <c r="BIS745" s="31"/>
      <c r="BIT745" s="31"/>
      <c r="BIU745" s="31"/>
      <c r="BIV745" s="31"/>
      <c r="BIW745" s="31"/>
      <c r="BIX745" s="31"/>
      <c r="BIY745" s="31"/>
      <c r="BIZ745" s="31"/>
      <c r="BJA745" s="31"/>
      <c r="BJB745" s="31"/>
      <c r="BJC745" s="31"/>
      <c r="BJD745" s="31"/>
      <c r="BJE745" s="31"/>
      <c r="BJF745" s="31"/>
      <c r="BJG745" s="31"/>
      <c r="BJH745" s="31"/>
      <c r="BJI745" s="31"/>
      <c r="BJJ745" s="31"/>
      <c r="BJK745" s="31"/>
      <c r="BJL745" s="31"/>
      <c r="BJM745" s="31"/>
      <c r="BJN745" s="31"/>
      <c r="BJO745" s="31"/>
      <c r="BJP745" s="31"/>
      <c r="BJQ745" s="31"/>
      <c r="BJR745" s="31"/>
      <c r="BJS745" s="31"/>
      <c r="BJT745" s="31"/>
      <c r="BJU745" s="31"/>
      <c r="BJV745" s="31"/>
      <c r="BJW745" s="31"/>
      <c r="BJX745" s="31"/>
      <c r="BJY745" s="31"/>
      <c r="BJZ745" s="31"/>
      <c r="BKA745" s="31"/>
      <c r="BKB745" s="31"/>
      <c r="BKC745" s="31"/>
      <c r="BKD745" s="31"/>
      <c r="BKE745" s="31"/>
      <c r="BKF745" s="31"/>
      <c r="BKG745" s="31"/>
      <c r="BKH745" s="31"/>
      <c r="BKI745" s="31"/>
      <c r="BKJ745" s="31"/>
      <c r="BKK745" s="31"/>
      <c r="BKL745" s="31"/>
      <c r="BKM745" s="31"/>
      <c r="BKN745" s="31"/>
      <c r="BKO745" s="31"/>
      <c r="BKP745" s="31"/>
      <c r="BKQ745" s="31"/>
      <c r="BKR745" s="31"/>
      <c r="BKS745" s="31"/>
      <c r="BKT745" s="31"/>
      <c r="BKU745" s="31"/>
      <c r="BKV745" s="31"/>
      <c r="BKW745" s="31"/>
      <c r="BKX745" s="31"/>
      <c r="BKY745" s="31"/>
      <c r="BKZ745" s="31"/>
      <c r="BLA745" s="31"/>
      <c r="BLB745" s="31"/>
      <c r="BLC745" s="31"/>
      <c r="BLD745" s="31"/>
      <c r="BLE745" s="31"/>
      <c r="BLF745" s="31"/>
      <c r="BLG745" s="31"/>
      <c r="BLH745" s="31"/>
      <c r="BLI745" s="31"/>
      <c r="BLJ745" s="31"/>
      <c r="BLK745" s="31"/>
      <c r="BLL745" s="31"/>
      <c r="BLM745" s="31"/>
      <c r="BLN745" s="31"/>
      <c r="BLO745" s="31"/>
      <c r="BLP745" s="31"/>
      <c r="BLQ745" s="31"/>
      <c r="BLR745" s="31"/>
      <c r="BLS745" s="31"/>
      <c r="BLT745" s="31"/>
      <c r="BLU745" s="31"/>
      <c r="BLV745" s="31"/>
      <c r="BLW745" s="31"/>
      <c r="BLX745" s="31"/>
      <c r="BLY745" s="31"/>
      <c r="BLZ745" s="31"/>
      <c r="BMA745" s="31"/>
      <c r="BMB745" s="31"/>
      <c r="BMC745" s="31"/>
      <c r="BMD745" s="31"/>
      <c r="BME745" s="31"/>
      <c r="BMF745" s="31"/>
      <c r="BMG745" s="31"/>
      <c r="BMH745" s="31"/>
      <c r="BMI745" s="31"/>
      <c r="BMJ745" s="31"/>
      <c r="BMK745" s="31"/>
      <c r="BML745" s="31"/>
      <c r="BMM745" s="31"/>
      <c r="BMN745" s="31"/>
      <c r="BMO745" s="31"/>
      <c r="BMP745" s="31"/>
      <c r="BMQ745" s="31"/>
      <c r="BMR745" s="31"/>
      <c r="BMS745" s="31"/>
      <c r="BMT745" s="31"/>
      <c r="BMU745" s="31"/>
      <c r="BMV745" s="31"/>
      <c r="BMW745" s="31"/>
      <c r="BMX745" s="31"/>
      <c r="BMY745" s="31"/>
      <c r="BMZ745" s="31"/>
      <c r="BNA745" s="31"/>
      <c r="BNB745" s="31"/>
      <c r="BNC745" s="31"/>
      <c r="BND745" s="31"/>
      <c r="BNE745" s="31"/>
      <c r="BNF745" s="31"/>
      <c r="BNG745" s="31"/>
      <c r="BNH745" s="31"/>
      <c r="BNI745" s="31"/>
      <c r="BNJ745" s="31"/>
      <c r="BNK745" s="31"/>
      <c r="BNL745" s="31"/>
      <c r="BNM745" s="31"/>
      <c r="BNN745" s="31"/>
      <c r="BNO745" s="31"/>
      <c r="BNP745" s="31"/>
      <c r="BNQ745" s="31"/>
      <c r="BNR745" s="31"/>
      <c r="BNS745" s="31"/>
      <c r="BNT745" s="31"/>
      <c r="BNU745" s="31"/>
      <c r="BNV745" s="31"/>
      <c r="BNW745" s="31"/>
      <c r="BNX745" s="31"/>
      <c r="BNY745" s="31"/>
      <c r="BNZ745" s="31"/>
      <c r="BOA745" s="31"/>
      <c r="BOB745" s="31"/>
      <c r="BOC745" s="31"/>
      <c r="BOD745" s="31"/>
      <c r="BOE745" s="31"/>
      <c r="BOF745" s="31"/>
      <c r="BOG745" s="31"/>
      <c r="BOH745" s="31"/>
      <c r="BOI745" s="31"/>
      <c r="BOJ745" s="31"/>
      <c r="BOK745" s="31"/>
      <c r="BOL745" s="31"/>
      <c r="BOM745" s="31"/>
      <c r="BON745" s="31"/>
      <c r="BOO745" s="31"/>
      <c r="BOP745" s="31"/>
      <c r="BOQ745" s="31"/>
      <c r="BOR745" s="31"/>
      <c r="BOS745" s="31"/>
      <c r="BOT745" s="31"/>
      <c r="BOU745" s="31"/>
      <c r="BOV745" s="31"/>
      <c r="BOW745" s="31"/>
      <c r="BOX745" s="31"/>
      <c r="BOY745" s="31"/>
      <c r="BOZ745" s="31"/>
      <c r="BPA745" s="31"/>
      <c r="BPB745" s="31"/>
      <c r="BPC745" s="31"/>
      <c r="BPD745" s="31"/>
      <c r="BPE745" s="31"/>
      <c r="BPF745" s="31"/>
      <c r="BPG745" s="31"/>
      <c r="BPH745" s="31"/>
      <c r="BPI745" s="31"/>
      <c r="BPJ745" s="31"/>
      <c r="BPK745" s="31"/>
      <c r="BPL745" s="31"/>
      <c r="BPM745" s="31"/>
      <c r="BPN745" s="31"/>
      <c r="BPO745" s="31"/>
      <c r="BPP745" s="31"/>
      <c r="BPQ745" s="31"/>
      <c r="BPR745" s="31"/>
      <c r="BPS745" s="31"/>
      <c r="BPT745" s="31"/>
      <c r="BPU745" s="31"/>
      <c r="BPV745" s="31"/>
      <c r="BPW745" s="31"/>
      <c r="BPX745" s="31"/>
      <c r="BPY745" s="31"/>
      <c r="BPZ745" s="31"/>
      <c r="BQA745" s="31"/>
      <c r="BQB745" s="31"/>
      <c r="BQC745" s="31"/>
      <c r="BQD745" s="31"/>
      <c r="BQE745" s="31"/>
      <c r="BQF745" s="31"/>
      <c r="BQG745" s="31"/>
      <c r="BQH745" s="31"/>
      <c r="BQI745" s="31"/>
      <c r="BQJ745" s="31"/>
      <c r="BQK745" s="31"/>
      <c r="BQL745" s="31"/>
      <c r="BQM745" s="31"/>
      <c r="BQN745" s="31"/>
      <c r="BQO745" s="31"/>
      <c r="BQP745" s="31"/>
      <c r="BQQ745" s="31"/>
      <c r="BQR745" s="31"/>
      <c r="BQS745" s="31"/>
      <c r="BQT745" s="31"/>
      <c r="BQU745" s="31"/>
      <c r="BQV745" s="31"/>
      <c r="BQW745" s="31"/>
      <c r="BQX745" s="31"/>
      <c r="BQY745" s="31"/>
      <c r="BQZ745" s="31"/>
      <c r="BRA745" s="31"/>
      <c r="BRB745" s="31"/>
      <c r="BRC745" s="31"/>
      <c r="BRD745" s="31"/>
      <c r="BRE745" s="31"/>
      <c r="BRF745" s="31"/>
      <c r="BRG745" s="31"/>
      <c r="BRH745" s="31"/>
      <c r="BRI745" s="31"/>
      <c r="BRJ745" s="31"/>
      <c r="BRK745" s="31"/>
      <c r="BRL745" s="31"/>
      <c r="BRM745" s="31"/>
      <c r="BRN745" s="31"/>
      <c r="BRO745" s="31"/>
      <c r="BRP745" s="31"/>
      <c r="BRQ745" s="31"/>
      <c r="BRR745" s="31"/>
      <c r="BRS745" s="31"/>
      <c r="BRT745" s="31"/>
      <c r="BRU745" s="31"/>
      <c r="BRV745" s="31"/>
      <c r="BRW745" s="31"/>
      <c r="BRX745" s="31"/>
      <c r="BRY745" s="31"/>
      <c r="BRZ745" s="31"/>
      <c r="BSA745" s="31"/>
      <c r="BSB745" s="31"/>
      <c r="BSC745" s="31"/>
      <c r="BSD745" s="31"/>
      <c r="BSE745" s="31"/>
      <c r="BSF745" s="31"/>
      <c r="BSG745" s="31"/>
      <c r="BSH745" s="31"/>
      <c r="BSI745" s="31"/>
      <c r="BSJ745" s="31"/>
      <c r="BSK745" s="31"/>
      <c r="BSL745" s="31"/>
      <c r="BSM745" s="31"/>
      <c r="BSN745" s="31"/>
      <c r="BSO745" s="31"/>
      <c r="BSP745" s="31"/>
      <c r="BSQ745" s="31"/>
      <c r="BSR745" s="31"/>
      <c r="BSS745" s="31"/>
      <c r="BST745" s="31"/>
      <c r="BSU745" s="31"/>
      <c r="BSV745" s="31"/>
      <c r="BSW745" s="31"/>
      <c r="BSX745" s="31"/>
      <c r="BSY745" s="31"/>
      <c r="BSZ745" s="31"/>
      <c r="BTA745" s="31"/>
      <c r="BTB745" s="31"/>
      <c r="BTC745" s="31"/>
      <c r="BTD745" s="31"/>
      <c r="BTE745" s="31"/>
      <c r="BTF745" s="31"/>
      <c r="BTG745" s="31"/>
      <c r="BTH745" s="31"/>
      <c r="BTI745" s="31"/>
      <c r="BTJ745" s="31"/>
      <c r="BTK745" s="31"/>
      <c r="BTL745" s="31"/>
      <c r="BTM745" s="31"/>
      <c r="BTN745" s="31"/>
      <c r="BTO745" s="31"/>
      <c r="BTP745" s="31"/>
      <c r="BTQ745" s="31"/>
      <c r="BTR745" s="31"/>
      <c r="BTS745" s="31"/>
      <c r="BTT745" s="31"/>
      <c r="BTU745" s="31"/>
      <c r="BTV745" s="31"/>
      <c r="BTW745" s="31"/>
      <c r="BTX745" s="31"/>
      <c r="BTY745" s="31"/>
      <c r="BTZ745" s="31"/>
      <c r="BUA745" s="31"/>
      <c r="BUB745" s="31"/>
      <c r="BUC745" s="31"/>
      <c r="BUD745" s="31"/>
      <c r="BUE745" s="31"/>
      <c r="BUF745" s="31"/>
      <c r="BUG745" s="31"/>
      <c r="BUH745" s="31"/>
      <c r="BUI745" s="31"/>
      <c r="BUJ745" s="31"/>
      <c r="BUK745" s="31"/>
      <c r="BUL745" s="31"/>
      <c r="BUM745" s="31"/>
      <c r="BUN745" s="31"/>
      <c r="BUO745" s="31"/>
      <c r="BUP745" s="31"/>
      <c r="BUQ745" s="31"/>
      <c r="BUR745" s="31"/>
      <c r="BUS745" s="31"/>
      <c r="BUT745" s="31"/>
      <c r="BUU745" s="31"/>
      <c r="BUV745" s="31"/>
      <c r="BUW745" s="31"/>
      <c r="BUX745" s="31"/>
      <c r="BUY745" s="31"/>
      <c r="BUZ745" s="31"/>
      <c r="BVA745" s="31"/>
      <c r="BVB745" s="31"/>
      <c r="BVC745" s="31"/>
      <c r="BVD745" s="31"/>
      <c r="BVE745" s="31"/>
      <c r="BVF745" s="31"/>
      <c r="BVG745" s="31"/>
      <c r="BVH745" s="31"/>
      <c r="BVI745" s="31"/>
      <c r="BVJ745" s="31"/>
      <c r="BVK745" s="31"/>
      <c r="BVL745" s="31"/>
      <c r="BVM745" s="31"/>
      <c r="BVN745" s="31"/>
      <c r="BVO745" s="31"/>
      <c r="BVP745" s="31"/>
      <c r="BVQ745" s="31"/>
      <c r="BVR745" s="31"/>
      <c r="BVS745" s="31"/>
      <c r="BVT745" s="31"/>
      <c r="BVU745" s="31"/>
      <c r="BVV745" s="31"/>
      <c r="BVW745" s="31"/>
      <c r="BVX745" s="31"/>
      <c r="BVY745" s="31"/>
      <c r="BVZ745" s="31"/>
      <c r="BWA745" s="31"/>
      <c r="BWB745" s="31"/>
      <c r="BWC745" s="31"/>
      <c r="BWD745" s="31"/>
      <c r="BWE745" s="31"/>
      <c r="BWF745" s="31"/>
      <c r="BWG745" s="31"/>
      <c r="BWH745" s="31"/>
      <c r="BWI745" s="31"/>
      <c r="BWJ745" s="31"/>
      <c r="BWK745" s="31"/>
      <c r="BWL745" s="31"/>
      <c r="BWM745" s="31"/>
      <c r="BWN745" s="31"/>
      <c r="BWO745" s="31"/>
      <c r="BWP745" s="31"/>
      <c r="BWQ745" s="31"/>
      <c r="BWR745" s="31"/>
      <c r="BWS745" s="31"/>
      <c r="BWT745" s="31"/>
      <c r="BWU745" s="31"/>
      <c r="BWV745" s="31"/>
      <c r="BWW745" s="31"/>
      <c r="BWX745" s="31"/>
      <c r="BWY745" s="31"/>
      <c r="BWZ745" s="31"/>
      <c r="BXA745" s="31"/>
      <c r="BXB745" s="31"/>
      <c r="BXC745" s="31"/>
      <c r="BXD745" s="31"/>
      <c r="BXE745" s="31"/>
      <c r="BXF745" s="31"/>
      <c r="BXG745" s="31"/>
      <c r="BXH745" s="31"/>
      <c r="BXI745" s="31"/>
      <c r="BXJ745" s="31"/>
      <c r="BXK745" s="31"/>
      <c r="BXL745" s="31"/>
      <c r="BXM745" s="31"/>
      <c r="BXN745" s="31"/>
      <c r="BXO745" s="31"/>
      <c r="BXP745" s="31"/>
      <c r="BXQ745" s="31"/>
      <c r="BXR745" s="31"/>
      <c r="BXS745" s="31"/>
      <c r="BXT745" s="31"/>
      <c r="BXU745" s="31"/>
      <c r="BXV745" s="31"/>
      <c r="BXW745" s="31"/>
      <c r="BXX745" s="31"/>
      <c r="BXY745" s="31"/>
      <c r="BXZ745" s="31"/>
      <c r="BYA745" s="31"/>
      <c r="BYB745" s="31"/>
      <c r="BYC745" s="31"/>
      <c r="BYD745" s="31"/>
      <c r="BYE745" s="31"/>
      <c r="BYF745" s="31"/>
      <c r="BYG745" s="31"/>
      <c r="BYH745" s="31"/>
      <c r="BYI745" s="31"/>
      <c r="BYJ745" s="31"/>
      <c r="BYK745" s="31"/>
      <c r="BYL745" s="31"/>
      <c r="BYM745" s="31"/>
      <c r="BYN745" s="31"/>
      <c r="BYO745" s="31"/>
      <c r="BYP745" s="31"/>
      <c r="BYQ745" s="31"/>
      <c r="BYR745" s="31"/>
      <c r="BYS745" s="31"/>
      <c r="BYT745" s="31"/>
      <c r="BYU745" s="31"/>
      <c r="BYV745" s="31"/>
      <c r="BYW745" s="31"/>
      <c r="BYX745" s="31"/>
      <c r="BYY745" s="31"/>
      <c r="BYZ745" s="31"/>
      <c r="BZA745" s="31"/>
      <c r="BZB745" s="31"/>
      <c r="BZC745" s="31"/>
      <c r="BZD745" s="31"/>
      <c r="BZE745" s="31"/>
      <c r="BZF745" s="31"/>
      <c r="BZG745" s="31"/>
      <c r="BZH745" s="31"/>
      <c r="BZI745" s="31"/>
      <c r="BZJ745" s="31"/>
      <c r="BZK745" s="31"/>
      <c r="BZL745" s="31"/>
      <c r="BZM745" s="31"/>
      <c r="BZN745" s="31"/>
      <c r="BZO745" s="31"/>
      <c r="BZP745" s="31"/>
      <c r="BZQ745" s="31"/>
      <c r="BZR745" s="31"/>
      <c r="BZS745" s="31"/>
      <c r="BZT745" s="31"/>
      <c r="BZU745" s="31"/>
      <c r="BZV745" s="31"/>
      <c r="BZW745" s="31"/>
      <c r="BZX745" s="31"/>
      <c r="BZY745" s="31"/>
      <c r="BZZ745" s="31"/>
      <c r="CAA745" s="31"/>
      <c r="CAB745" s="31"/>
      <c r="CAC745" s="31"/>
      <c r="CAD745" s="31"/>
      <c r="CAE745" s="31"/>
      <c r="CAF745" s="31"/>
      <c r="CAG745" s="31"/>
      <c r="CAH745" s="31"/>
      <c r="CAI745" s="31"/>
      <c r="CAJ745" s="31"/>
      <c r="CAK745" s="31"/>
      <c r="CAL745" s="31"/>
      <c r="CAM745" s="31"/>
      <c r="CAN745" s="31"/>
      <c r="CAO745" s="31"/>
      <c r="CAP745" s="31"/>
      <c r="CAQ745" s="31"/>
      <c r="CAR745" s="31"/>
      <c r="CAS745" s="31"/>
      <c r="CAT745" s="31"/>
      <c r="CAU745" s="31"/>
      <c r="CAV745" s="31"/>
      <c r="CAW745" s="31"/>
      <c r="CAX745" s="31"/>
      <c r="CAY745" s="31"/>
      <c r="CAZ745" s="31"/>
      <c r="CBA745" s="31"/>
      <c r="CBB745" s="31"/>
      <c r="CBC745" s="31"/>
      <c r="CBD745" s="31"/>
      <c r="CBE745" s="31"/>
      <c r="CBF745" s="31"/>
      <c r="CBG745" s="31"/>
      <c r="CBH745" s="31"/>
      <c r="CBI745" s="31"/>
      <c r="CBJ745" s="31"/>
      <c r="CBK745" s="31"/>
      <c r="CBL745" s="31"/>
      <c r="CBM745" s="31"/>
      <c r="CBN745" s="31"/>
      <c r="CBO745" s="31"/>
      <c r="CBP745" s="31"/>
      <c r="CBQ745" s="31"/>
      <c r="CBR745" s="31"/>
      <c r="CBS745" s="31"/>
      <c r="CBT745" s="31"/>
      <c r="CBU745" s="31"/>
      <c r="CBV745" s="31"/>
      <c r="CBW745" s="31"/>
      <c r="CBX745" s="31"/>
      <c r="CBY745" s="31"/>
      <c r="CBZ745" s="31"/>
      <c r="CCA745" s="31"/>
      <c r="CCB745" s="31"/>
      <c r="CCC745" s="31"/>
      <c r="CCD745" s="31"/>
      <c r="CCE745" s="31"/>
      <c r="CCF745" s="31"/>
      <c r="CCG745" s="31"/>
      <c r="CCH745" s="31"/>
      <c r="CCI745" s="31"/>
      <c r="CCJ745" s="31"/>
      <c r="CCK745" s="31"/>
      <c r="CCL745" s="31"/>
      <c r="CCM745" s="31"/>
      <c r="CCN745" s="31"/>
      <c r="CCO745" s="31"/>
      <c r="CCP745" s="31"/>
      <c r="CCQ745" s="31"/>
      <c r="CCR745" s="31"/>
      <c r="CCS745" s="31"/>
      <c r="CCT745" s="31"/>
      <c r="CCU745" s="31"/>
      <c r="CCV745" s="31"/>
      <c r="CCW745" s="31"/>
      <c r="CCX745" s="31"/>
      <c r="CCY745" s="31"/>
      <c r="CCZ745" s="31"/>
      <c r="CDA745" s="31"/>
      <c r="CDB745" s="31"/>
      <c r="CDC745" s="31"/>
      <c r="CDD745" s="31"/>
      <c r="CDE745" s="31"/>
      <c r="CDF745" s="31"/>
      <c r="CDG745" s="31"/>
      <c r="CDH745" s="31"/>
      <c r="CDI745" s="31"/>
      <c r="CDJ745" s="31"/>
      <c r="CDK745" s="31"/>
      <c r="CDL745" s="31"/>
      <c r="CDM745" s="31"/>
      <c r="CDN745" s="31"/>
      <c r="CDO745" s="31"/>
      <c r="CDP745" s="31"/>
      <c r="CDQ745" s="31"/>
      <c r="CDR745" s="31"/>
      <c r="CDS745" s="31"/>
      <c r="CDT745" s="31"/>
      <c r="CDU745" s="31"/>
      <c r="CDV745" s="31"/>
      <c r="CDW745" s="31"/>
      <c r="CDX745" s="31"/>
      <c r="CDY745" s="31"/>
      <c r="CDZ745" s="31"/>
      <c r="CEA745" s="31"/>
      <c r="CEB745" s="31"/>
      <c r="CEC745" s="31"/>
      <c r="CED745" s="31"/>
      <c r="CEE745" s="31"/>
      <c r="CEF745" s="31"/>
      <c r="CEG745" s="31"/>
      <c r="CEH745" s="31"/>
      <c r="CEI745" s="31"/>
      <c r="CEJ745" s="31"/>
      <c r="CEK745" s="31"/>
      <c r="CEL745" s="31"/>
      <c r="CEM745" s="31"/>
      <c r="CEN745" s="31"/>
      <c r="CEO745" s="31"/>
      <c r="CEP745" s="31"/>
      <c r="CEQ745" s="31"/>
      <c r="CER745" s="31"/>
      <c r="CES745" s="31"/>
      <c r="CET745" s="31"/>
      <c r="CEU745" s="31"/>
      <c r="CEV745" s="31"/>
      <c r="CEW745" s="31"/>
      <c r="CEX745" s="31"/>
      <c r="CEY745" s="31"/>
      <c r="CEZ745" s="31"/>
      <c r="CFA745" s="31"/>
      <c r="CFB745" s="31"/>
      <c r="CFC745" s="31"/>
      <c r="CFD745" s="31"/>
      <c r="CFE745" s="31"/>
      <c r="CFF745" s="31"/>
      <c r="CFG745" s="31"/>
      <c r="CFH745" s="31"/>
      <c r="CFI745" s="31"/>
      <c r="CFJ745" s="31"/>
      <c r="CFK745" s="31"/>
      <c r="CFL745" s="31"/>
      <c r="CFM745" s="31"/>
      <c r="CFN745" s="31"/>
      <c r="CFO745" s="31"/>
      <c r="CFP745" s="31"/>
      <c r="CFQ745" s="31"/>
      <c r="CFR745" s="31"/>
      <c r="CFS745" s="31"/>
      <c r="CFT745" s="31"/>
      <c r="CFU745" s="31"/>
      <c r="CFV745" s="31"/>
      <c r="CFW745" s="31"/>
      <c r="CFX745" s="31"/>
      <c r="CFY745" s="31"/>
      <c r="CFZ745" s="31"/>
      <c r="CGA745" s="31"/>
      <c r="CGB745" s="31"/>
      <c r="CGC745" s="31"/>
      <c r="CGD745" s="31"/>
      <c r="CGE745" s="31"/>
      <c r="CGF745" s="31"/>
      <c r="CGG745" s="31"/>
      <c r="CGH745" s="31"/>
      <c r="CGI745" s="31"/>
      <c r="CGJ745" s="31"/>
      <c r="CGK745" s="31"/>
      <c r="CGL745" s="31"/>
      <c r="CGM745" s="31"/>
      <c r="CGN745" s="31"/>
      <c r="CGO745" s="31"/>
      <c r="CGP745" s="31"/>
      <c r="CGQ745" s="31"/>
      <c r="CGR745" s="31"/>
      <c r="CGS745" s="31"/>
      <c r="CGT745" s="31"/>
      <c r="CGU745" s="31"/>
      <c r="CGV745" s="31"/>
      <c r="CGW745" s="31"/>
      <c r="CGX745" s="31"/>
      <c r="CGY745" s="31"/>
      <c r="CGZ745" s="31"/>
      <c r="CHA745" s="31"/>
      <c r="CHB745" s="31"/>
      <c r="CHC745" s="31"/>
      <c r="CHD745" s="31"/>
      <c r="CHE745" s="31"/>
      <c r="CHF745" s="31"/>
      <c r="CHG745" s="31"/>
      <c r="CHH745" s="31"/>
      <c r="CHI745" s="31"/>
      <c r="CHJ745" s="31"/>
      <c r="CHK745" s="31"/>
      <c r="CHL745" s="31"/>
      <c r="CHM745" s="31"/>
      <c r="CHN745" s="31"/>
      <c r="CHO745" s="31"/>
      <c r="CHP745" s="31"/>
      <c r="CHQ745" s="31"/>
      <c r="CHR745" s="31"/>
      <c r="CHS745" s="31"/>
      <c r="CHT745" s="31"/>
      <c r="CHU745" s="31"/>
      <c r="CHV745" s="31"/>
      <c r="CHW745" s="31"/>
      <c r="CHX745" s="31"/>
      <c r="CHY745" s="31"/>
      <c r="CHZ745" s="31"/>
      <c r="CIA745" s="31"/>
      <c r="CIB745" s="31"/>
      <c r="CIC745" s="31"/>
      <c r="CID745" s="31"/>
      <c r="CIE745" s="31"/>
      <c r="CIF745" s="31"/>
      <c r="CIG745" s="31"/>
      <c r="CIH745" s="31"/>
      <c r="CII745" s="31"/>
      <c r="CIJ745" s="31"/>
      <c r="CIK745" s="31"/>
      <c r="CIL745" s="31"/>
      <c r="CIM745" s="31"/>
      <c r="CIN745" s="31"/>
      <c r="CIO745" s="31"/>
      <c r="CIP745" s="31"/>
      <c r="CIQ745" s="31"/>
      <c r="CIR745" s="31"/>
      <c r="CIS745" s="31"/>
      <c r="CIT745" s="31"/>
      <c r="CIU745" s="31"/>
      <c r="CIV745" s="31"/>
      <c r="CIW745" s="31"/>
      <c r="CIX745" s="31"/>
      <c r="CIY745" s="31"/>
      <c r="CIZ745" s="31"/>
      <c r="CJA745" s="31"/>
      <c r="CJB745" s="31"/>
      <c r="CJC745" s="31"/>
      <c r="CJD745" s="31"/>
      <c r="CJE745" s="31"/>
      <c r="CJF745" s="31"/>
      <c r="CJG745" s="31"/>
      <c r="CJH745" s="31"/>
      <c r="CJI745" s="31"/>
      <c r="CJJ745" s="31"/>
      <c r="CJK745" s="31"/>
      <c r="CJL745" s="31"/>
      <c r="CJM745" s="31"/>
      <c r="CJN745" s="31"/>
      <c r="CJO745" s="31"/>
      <c r="CJP745" s="31"/>
      <c r="CJQ745" s="31"/>
      <c r="CJR745" s="31"/>
      <c r="CJS745" s="31"/>
      <c r="CJT745" s="31"/>
      <c r="CJU745" s="31"/>
      <c r="CJV745" s="31"/>
      <c r="CJW745" s="31"/>
      <c r="CJX745" s="31"/>
      <c r="CJY745" s="31"/>
      <c r="CJZ745" s="31"/>
      <c r="CKA745" s="31"/>
      <c r="CKB745" s="31"/>
      <c r="CKC745" s="31"/>
      <c r="CKD745" s="31"/>
      <c r="CKE745" s="31"/>
      <c r="CKF745" s="31"/>
      <c r="CKG745" s="31"/>
      <c r="CKH745" s="31"/>
      <c r="CKI745" s="31"/>
      <c r="CKJ745" s="31"/>
      <c r="CKK745" s="31"/>
      <c r="CKL745" s="31"/>
      <c r="CKM745" s="31"/>
      <c r="CKN745" s="31"/>
      <c r="CKO745" s="31"/>
      <c r="CKP745" s="31"/>
      <c r="CKQ745" s="31"/>
      <c r="CKR745" s="31"/>
      <c r="CKS745" s="31"/>
      <c r="CKT745" s="31"/>
      <c r="CKU745" s="31"/>
      <c r="CKV745" s="31"/>
      <c r="CKW745" s="31"/>
      <c r="CKX745" s="31"/>
      <c r="CKY745" s="31"/>
      <c r="CKZ745" s="31"/>
      <c r="CLA745" s="31"/>
      <c r="CLB745" s="31"/>
      <c r="CLC745" s="31"/>
      <c r="CLD745" s="31"/>
      <c r="CLE745" s="31"/>
      <c r="CLF745" s="31"/>
      <c r="CLG745" s="31"/>
      <c r="CLH745" s="31"/>
      <c r="CLI745" s="31"/>
      <c r="CLJ745" s="31"/>
      <c r="CLK745" s="31"/>
      <c r="CLL745" s="31"/>
      <c r="CLM745" s="31"/>
      <c r="CLN745" s="31"/>
      <c r="CLO745" s="31"/>
      <c r="CLP745" s="31"/>
      <c r="CLQ745" s="31"/>
      <c r="CLR745" s="31"/>
      <c r="CLS745" s="31"/>
      <c r="CLT745" s="31"/>
      <c r="CLU745" s="31"/>
      <c r="CLV745" s="31"/>
      <c r="CLW745" s="31"/>
      <c r="CLX745" s="31"/>
      <c r="CLY745" s="31"/>
      <c r="CLZ745" s="31"/>
      <c r="CMA745" s="31"/>
      <c r="CMB745" s="31"/>
      <c r="CMC745" s="31"/>
      <c r="CMD745" s="31"/>
      <c r="CME745" s="31"/>
      <c r="CMF745" s="31"/>
      <c r="CMG745" s="31"/>
      <c r="CMH745" s="31"/>
      <c r="CMI745" s="31"/>
      <c r="CMJ745" s="31"/>
      <c r="CMK745" s="31"/>
      <c r="CML745" s="31"/>
      <c r="CMM745" s="31"/>
      <c r="CMN745" s="31"/>
      <c r="CMO745" s="31"/>
      <c r="CMP745" s="31"/>
      <c r="CMQ745" s="31"/>
      <c r="CMR745" s="31"/>
      <c r="CMS745" s="31"/>
      <c r="CMT745" s="31"/>
      <c r="CMU745" s="31"/>
      <c r="CMV745" s="31"/>
      <c r="CMW745" s="31"/>
      <c r="CMX745" s="31"/>
      <c r="CMY745" s="31"/>
      <c r="CMZ745" s="31"/>
      <c r="CNA745" s="31"/>
      <c r="CNB745" s="31"/>
      <c r="CNC745" s="31"/>
      <c r="CND745" s="31"/>
      <c r="CNE745" s="31"/>
      <c r="CNF745" s="31"/>
      <c r="CNG745" s="31"/>
      <c r="CNH745" s="31"/>
      <c r="CNI745" s="31"/>
      <c r="CNJ745" s="31"/>
      <c r="CNK745" s="31"/>
      <c r="CNL745" s="31"/>
      <c r="CNM745" s="31"/>
      <c r="CNN745" s="31"/>
      <c r="CNO745" s="31"/>
      <c r="CNP745" s="31"/>
      <c r="CNQ745" s="31"/>
      <c r="CNR745" s="31"/>
      <c r="CNS745" s="31"/>
      <c r="CNT745" s="31"/>
      <c r="CNU745" s="31"/>
      <c r="CNV745" s="31"/>
      <c r="CNW745" s="31"/>
      <c r="CNX745" s="31"/>
      <c r="CNY745" s="31"/>
      <c r="CNZ745" s="31"/>
      <c r="COA745" s="31"/>
      <c r="COB745" s="31"/>
      <c r="COC745" s="31"/>
      <c r="COD745" s="31"/>
      <c r="COE745" s="31"/>
      <c r="COF745" s="31"/>
      <c r="COG745" s="31"/>
      <c r="COH745" s="31"/>
      <c r="COI745" s="31"/>
      <c r="COJ745" s="31"/>
      <c r="COK745" s="31"/>
      <c r="COL745" s="31"/>
      <c r="COM745" s="31"/>
      <c r="CON745" s="31"/>
      <c r="COO745" s="31"/>
      <c r="COP745" s="31"/>
      <c r="COQ745" s="31"/>
      <c r="COR745" s="31"/>
      <c r="COS745" s="31"/>
      <c r="COT745" s="31"/>
      <c r="COU745" s="31"/>
      <c r="COV745" s="31"/>
      <c r="COW745" s="31"/>
      <c r="COX745" s="31"/>
      <c r="COY745" s="31"/>
      <c r="COZ745" s="31"/>
      <c r="CPA745" s="31"/>
      <c r="CPB745" s="31"/>
      <c r="CPC745" s="31"/>
      <c r="CPD745" s="31"/>
      <c r="CPE745" s="31"/>
      <c r="CPF745" s="31"/>
      <c r="CPG745" s="31"/>
      <c r="CPH745" s="31"/>
      <c r="CPI745" s="31"/>
      <c r="CPJ745" s="31"/>
      <c r="CPK745" s="31"/>
      <c r="CPL745" s="31"/>
      <c r="CPM745" s="31"/>
      <c r="CPN745" s="31"/>
      <c r="CPO745" s="31"/>
      <c r="CPP745" s="31"/>
      <c r="CPQ745" s="31"/>
      <c r="CPR745" s="31"/>
      <c r="CPS745" s="31"/>
      <c r="CPT745" s="31"/>
      <c r="CPU745" s="31"/>
      <c r="CPV745" s="31"/>
      <c r="CPW745" s="31"/>
      <c r="CPX745" s="31"/>
      <c r="CPY745" s="31"/>
      <c r="CPZ745" s="31"/>
      <c r="CQA745" s="31"/>
      <c r="CQB745" s="31"/>
      <c r="CQC745" s="31"/>
      <c r="CQD745" s="31"/>
      <c r="CQE745" s="31"/>
      <c r="CQF745" s="31"/>
      <c r="CQG745" s="31"/>
      <c r="CQH745" s="31"/>
      <c r="CQI745" s="31"/>
      <c r="CQJ745" s="31"/>
      <c r="CQK745" s="31"/>
      <c r="CQL745" s="31"/>
      <c r="CQM745" s="31"/>
      <c r="CQN745" s="31"/>
      <c r="CQO745" s="31"/>
      <c r="CQP745" s="31"/>
      <c r="CQQ745" s="31"/>
      <c r="CQR745" s="31"/>
      <c r="CQS745" s="31"/>
      <c r="CQT745" s="31"/>
      <c r="CQU745" s="31"/>
      <c r="CQV745" s="31"/>
      <c r="CQW745" s="31"/>
      <c r="CQX745" s="31"/>
      <c r="CQY745" s="31"/>
      <c r="CQZ745" s="31"/>
      <c r="CRA745" s="31"/>
      <c r="CRB745" s="31"/>
      <c r="CRC745" s="31"/>
      <c r="CRD745" s="31"/>
      <c r="CRE745" s="31"/>
      <c r="CRF745" s="31"/>
      <c r="CRG745" s="31"/>
      <c r="CRH745" s="31"/>
      <c r="CRI745" s="31"/>
      <c r="CRJ745" s="31"/>
      <c r="CRK745" s="31"/>
      <c r="CRL745" s="31"/>
      <c r="CRM745" s="31"/>
      <c r="CRN745" s="31"/>
      <c r="CRO745" s="31"/>
      <c r="CRP745" s="31"/>
      <c r="CRQ745" s="31"/>
      <c r="CRR745" s="31"/>
      <c r="CRS745" s="31"/>
      <c r="CRT745" s="31"/>
      <c r="CRU745" s="31"/>
      <c r="CRV745" s="31"/>
      <c r="CRW745" s="31"/>
      <c r="CRX745" s="31"/>
      <c r="CRY745" s="31"/>
      <c r="CRZ745" s="31"/>
      <c r="CSA745" s="31"/>
      <c r="CSB745" s="31"/>
      <c r="CSC745" s="31"/>
      <c r="CSD745" s="31"/>
      <c r="CSE745" s="31"/>
      <c r="CSF745" s="31"/>
      <c r="CSG745" s="31"/>
      <c r="CSH745" s="31"/>
      <c r="CSI745" s="31"/>
      <c r="CSJ745" s="31"/>
      <c r="CSK745" s="31"/>
      <c r="CSL745" s="31"/>
      <c r="CSM745" s="31"/>
      <c r="CSN745" s="31"/>
      <c r="CSO745" s="31"/>
      <c r="CSP745" s="31"/>
      <c r="CSQ745" s="31"/>
      <c r="CSR745" s="31"/>
      <c r="CSS745" s="31"/>
      <c r="CST745" s="31"/>
      <c r="CSU745" s="31"/>
      <c r="CSV745" s="31"/>
      <c r="CSW745" s="31"/>
      <c r="CSX745" s="31"/>
      <c r="CSY745" s="31"/>
      <c r="CSZ745" s="31"/>
      <c r="CTA745" s="31"/>
      <c r="CTB745" s="31"/>
      <c r="CTC745" s="31"/>
      <c r="CTD745" s="31"/>
      <c r="CTE745" s="31"/>
      <c r="CTF745" s="31"/>
      <c r="CTG745" s="31"/>
      <c r="CTH745" s="31"/>
      <c r="CTI745" s="31"/>
      <c r="CTJ745" s="31"/>
      <c r="CTK745" s="31"/>
      <c r="CTL745" s="31"/>
      <c r="CTM745" s="31"/>
      <c r="CTN745" s="31"/>
      <c r="CTO745" s="31"/>
      <c r="CTP745" s="31"/>
      <c r="CTQ745" s="31"/>
      <c r="CTR745" s="31"/>
      <c r="CTS745" s="31"/>
      <c r="CTT745" s="31"/>
      <c r="CTU745" s="31"/>
      <c r="CTV745" s="31"/>
      <c r="CTW745" s="31"/>
      <c r="CTX745" s="31"/>
      <c r="CTY745" s="31"/>
      <c r="CTZ745" s="31"/>
      <c r="CUA745" s="31"/>
      <c r="CUB745" s="31"/>
      <c r="CUC745" s="31"/>
      <c r="CUD745" s="31"/>
      <c r="CUE745" s="31"/>
      <c r="CUF745" s="31"/>
      <c r="CUG745" s="31"/>
      <c r="CUH745" s="31"/>
      <c r="CUI745" s="31"/>
      <c r="CUJ745" s="31"/>
      <c r="CUK745" s="31"/>
      <c r="CUL745" s="31"/>
      <c r="CUM745" s="31"/>
      <c r="CUN745" s="31"/>
      <c r="CUO745" s="31"/>
      <c r="CUP745" s="31"/>
      <c r="CUQ745" s="31"/>
      <c r="CUR745" s="31"/>
      <c r="CUS745" s="31"/>
      <c r="CUT745" s="31"/>
      <c r="CUU745" s="31"/>
      <c r="CUV745" s="31"/>
      <c r="CUW745" s="31"/>
      <c r="CUX745" s="31"/>
      <c r="CUY745" s="31"/>
      <c r="CUZ745" s="31"/>
      <c r="CVA745" s="31"/>
      <c r="CVB745" s="31"/>
      <c r="CVC745" s="31"/>
      <c r="CVD745" s="31"/>
      <c r="CVE745" s="31"/>
      <c r="CVF745" s="31"/>
      <c r="CVG745" s="31"/>
      <c r="CVH745" s="31"/>
      <c r="CVI745" s="31"/>
      <c r="CVJ745" s="31"/>
      <c r="CVK745" s="31"/>
      <c r="CVL745" s="31"/>
      <c r="CVM745" s="31"/>
      <c r="CVN745" s="31"/>
      <c r="CVO745" s="31"/>
      <c r="CVP745" s="31"/>
      <c r="CVQ745" s="31"/>
      <c r="CVR745" s="31"/>
      <c r="CVS745" s="31"/>
      <c r="CVT745" s="31"/>
      <c r="CVU745" s="31"/>
      <c r="CVV745" s="31"/>
      <c r="CVW745" s="31"/>
      <c r="CVX745" s="31"/>
      <c r="CVY745" s="31"/>
      <c r="CVZ745" s="31"/>
      <c r="CWA745" s="31"/>
      <c r="CWB745" s="31"/>
      <c r="CWC745" s="31"/>
      <c r="CWD745" s="31"/>
      <c r="CWE745" s="31"/>
      <c r="CWF745" s="31"/>
      <c r="CWG745" s="31"/>
      <c r="CWH745" s="31"/>
      <c r="CWI745" s="31"/>
      <c r="CWJ745" s="31"/>
      <c r="CWK745" s="31"/>
      <c r="CWL745" s="31"/>
      <c r="CWM745" s="31"/>
      <c r="CWN745" s="31"/>
      <c r="CWO745" s="31"/>
      <c r="CWP745" s="31"/>
      <c r="CWQ745" s="31"/>
      <c r="CWR745" s="31"/>
      <c r="CWS745" s="31"/>
      <c r="CWT745" s="31"/>
      <c r="CWU745" s="31"/>
      <c r="CWV745" s="31"/>
      <c r="CWW745" s="31"/>
      <c r="CWX745" s="31"/>
      <c r="CWY745" s="31"/>
      <c r="CWZ745" s="31"/>
      <c r="CXA745" s="31"/>
      <c r="CXB745" s="31"/>
      <c r="CXC745" s="31"/>
      <c r="CXD745" s="31"/>
      <c r="CXE745" s="31"/>
      <c r="CXF745" s="31"/>
      <c r="CXG745" s="31"/>
      <c r="CXH745" s="31"/>
      <c r="CXI745" s="31"/>
      <c r="CXJ745" s="31"/>
      <c r="CXK745" s="31"/>
      <c r="CXL745" s="31"/>
      <c r="CXM745" s="31"/>
      <c r="CXN745" s="31"/>
      <c r="CXO745" s="31"/>
      <c r="CXP745" s="31"/>
      <c r="CXQ745" s="31"/>
      <c r="CXR745" s="31"/>
      <c r="CXS745" s="31"/>
      <c r="CXT745" s="31"/>
      <c r="CXU745" s="31"/>
      <c r="CXV745" s="31"/>
      <c r="CXW745" s="31"/>
      <c r="CXX745" s="31"/>
      <c r="CXY745" s="31"/>
      <c r="CXZ745" s="31"/>
      <c r="CYA745" s="31"/>
      <c r="CYB745" s="31"/>
      <c r="CYC745" s="31"/>
      <c r="CYD745" s="31"/>
      <c r="CYE745" s="31"/>
      <c r="CYF745" s="31"/>
      <c r="CYG745" s="31"/>
      <c r="CYH745" s="31"/>
      <c r="CYI745" s="31"/>
      <c r="CYJ745" s="31"/>
      <c r="CYK745" s="31"/>
      <c r="CYL745" s="31"/>
      <c r="CYM745" s="31"/>
      <c r="CYN745" s="31"/>
      <c r="CYO745" s="31"/>
      <c r="CYP745" s="31"/>
      <c r="CYQ745" s="31"/>
      <c r="CYR745" s="31"/>
      <c r="CYS745" s="31"/>
      <c r="CYT745" s="31"/>
      <c r="CYU745" s="31"/>
      <c r="CYV745" s="31"/>
      <c r="CYW745" s="31"/>
      <c r="CYX745" s="31"/>
      <c r="CYY745" s="31"/>
      <c r="CYZ745" s="31"/>
      <c r="CZA745" s="31"/>
      <c r="CZB745" s="31"/>
      <c r="CZC745" s="31"/>
      <c r="CZD745" s="31"/>
      <c r="CZE745" s="31"/>
      <c r="CZF745" s="31"/>
      <c r="CZG745" s="31"/>
      <c r="CZH745" s="31"/>
      <c r="CZI745" s="31"/>
      <c r="CZJ745" s="31"/>
      <c r="CZK745" s="31"/>
      <c r="CZL745" s="31"/>
      <c r="CZM745" s="31"/>
      <c r="CZN745" s="31"/>
      <c r="CZO745" s="31"/>
      <c r="CZP745" s="31"/>
      <c r="CZQ745" s="31"/>
      <c r="CZR745" s="31"/>
      <c r="CZS745" s="31"/>
      <c r="CZT745" s="31"/>
      <c r="CZU745" s="31"/>
      <c r="CZV745" s="31"/>
      <c r="CZW745" s="31"/>
      <c r="CZX745" s="31"/>
      <c r="CZY745" s="31"/>
      <c r="CZZ745" s="31"/>
      <c r="DAA745" s="31"/>
      <c r="DAB745" s="31"/>
      <c r="DAC745" s="31"/>
      <c r="DAD745" s="31"/>
      <c r="DAE745" s="31"/>
      <c r="DAF745" s="31"/>
      <c r="DAG745" s="31"/>
      <c r="DAH745" s="31"/>
      <c r="DAI745" s="31"/>
      <c r="DAJ745" s="31"/>
      <c r="DAK745" s="31"/>
      <c r="DAL745" s="31"/>
      <c r="DAM745" s="31"/>
      <c r="DAN745" s="31"/>
      <c r="DAO745" s="31"/>
      <c r="DAP745" s="31"/>
      <c r="DAQ745" s="31"/>
      <c r="DAR745" s="31"/>
      <c r="DAS745" s="31"/>
      <c r="DAT745" s="31"/>
      <c r="DAU745" s="31"/>
      <c r="DAV745" s="31"/>
      <c r="DAW745" s="31"/>
      <c r="DAX745" s="31"/>
      <c r="DAY745" s="31"/>
      <c r="DAZ745" s="31"/>
      <c r="DBA745" s="31"/>
      <c r="DBB745" s="31"/>
      <c r="DBC745" s="31"/>
      <c r="DBD745" s="31"/>
      <c r="DBE745" s="31"/>
      <c r="DBF745" s="31"/>
      <c r="DBG745" s="31"/>
      <c r="DBH745" s="31"/>
      <c r="DBI745" s="31"/>
      <c r="DBJ745" s="31"/>
      <c r="DBK745" s="31"/>
      <c r="DBL745" s="31"/>
      <c r="DBM745" s="31"/>
      <c r="DBN745" s="31"/>
      <c r="DBO745" s="31"/>
      <c r="DBP745" s="31"/>
      <c r="DBQ745" s="31"/>
      <c r="DBR745" s="31"/>
      <c r="DBS745" s="31"/>
      <c r="DBT745" s="31"/>
      <c r="DBU745" s="31"/>
      <c r="DBV745" s="31"/>
      <c r="DBW745" s="31"/>
      <c r="DBX745" s="31"/>
      <c r="DBY745" s="31"/>
      <c r="DBZ745" s="31"/>
      <c r="DCA745" s="31"/>
      <c r="DCB745" s="31"/>
      <c r="DCC745" s="31"/>
      <c r="DCD745" s="31"/>
      <c r="DCE745" s="31"/>
      <c r="DCF745" s="31"/>
      <c r="DCG745" s="31"/>
      <c r="DCH745" s="31"/>
      <c r="DCI745" s="31"/>
      <c r="DCJ745" s="31"/>
      <c r="DCK745" s="31"/>
      <c r="DCL745" s="31"/>
      <c r="DCM745" s="31"/>
      <c r="DCN745" s="31"/>
      <c r="DCO745" s="31"/>
      <c r="DCP745" s="31"/>
      <c r="DCQ745" s="31"/>
      <c r="DCR745" s="31"/>
      <c r="DCS745" s="31"/>
      <c r="DCT745" s="31"/>
      <c r="DCU745" s="31"/>
      <c r="DCV745" s="31"/>
      <c r="DCW745" s="31"/>
      <c r="DCX745" s="31"/>
      <c r="DCY745" s="31"/>
      <c r="DCZ745" s="31"/>
      <c r="DDA745" s="31"/>
      <c r="DDB745" s="31"/>
      <c r="DDC745" s="31"/>
      <c r="DDD745" s="31"/>
      <c r="DDE745" s="31"/>
      <c r="DDF745" s="31"/>
      <c r="DDG745" s="31"/>
      <c r="DDH745" s="31"/>
      <c r="DDI745" s="31"/>
      <c r="DDJ745" s="31"/>
      <c r="DDK745" s="31"/>
      <c r="DDL745" s="31"/>
      <c r="DDM745" s="31"/>
      <c r="DDN745" s="31"/>
      <c r="DDO745" s="31"/>
      <c r="DDP745" s="31"/>
      <c r="DDQ745" s="31"/>
      <c r="DDR745" s="31"/>
      <c r="DDS745" s="31"/>
      <c r="DDT745" s="31"/>
      <c r="DDU745" s="31"/>
      <c r="DDV745" s="31"/>
      <c r="DDW745" s="31"/>
      <c r="DDX745" s="31"/>
      <c r="DDY745" s="31"/>
      <c r="DDZ745" s="31"/>
      <c r="DEA745" s="31"/>
      <c r="DEB745" s="31"/>
      <c r="DEC745" s="31"/>
      <c r="DED745" s="31"/>
      <c r="DEE745" s="31"/>
      <c r="DEF745" s="31"/>
      <c r="DEG745" s="31"/>
      <c r="DEH745" s="31"/>
      <c r="DEI745" s="31"/>
      <c r="DEJ745" s="31"/>
      <c r="DEK745" s="31"/>
      <c r="DEL745" s="31"/>
      <c r="DEM745" s="31"/>
      <c r="DEN745" s="31"/>
      <c r="DEO745" s="31"/>
      <c r="DEP745" s="31"/>
      <c r="DEQ745" s="31"/>
      <c r="DER745" s="31"/>
      <c r="DES745" s="31"/>
      <c r="DET745" s="31"/>
      <c r="DEU745" s="31"/>
      <c r="DEV745" s="31"/>
      <c r="DEW745" s="31"/>
      <c r="DEX745" s="31"/>
      <c r="DEY745" s="31"/>
      <c r="DEZ745" s="31"/>
      <c r="DFA745" s="31"/>
      <c r="DFB745" s="31"/>
      <c r="DFC745" s="31"/>
      <c r="DFD745" s="31"/>
      <c r="DFE745" s="31"/>
      <c r="DFF745" s="31"/>
      <c r="DFG745" s="31"/>
      <c r="DFH745" s="31"/>
      <c r="DFI745" s="31"/>
      <c r="DFJ745" s="31"/>
      <c r="DFK745" s="31"/>
      <c r="DFL745" s="31"/>
      <c r="DFM745" s="31"/>
      <c r="DFN745" s="31"/>
      <c r="DFO745" s="31"/>
      <c r="DFP745" s="31"/>
      <c r="DFQ745" s="31"/>
      <c r="DFR745" s="31"/>
      <c r="DFS745" s="31"/>
      <c r="DFT745" s="31"/>
      <c r="DFU745" s="31"/>
      <c r="DFV745" s="31"/>
      <c r="DFW745" s="31"/>
      <c r="DFX745" s="31"/>
      <c r="DFY745" s="31"/>
      <c r="DFZ745" s="31"/>
      <c r="DGA745" s="31"/>
      <c r="DGB745" s="31"/>
      <c r="DGC745" s="31"/>
      <c r="DGD745" s="31"/>
      <c r="DGE745" s="31"/>
      <c r="DGF745" s="31"/>
      <c r="DGG745" s="31"/>
      <c r="DGH745" s="31"/>
      <c r="DGI745" s="31"/>
      <c r="DGJ745" s="31"/>
      <c r="DGK745" s="31"/>
      <c r="DGL745" s="31"/>
      <c r="DGM745" s="31"/>
      <c r="DGN745" s="31"/>
      <c r="DGO745" s="31"/>
      <c r="DGP745" s="31"/>
      <c r="DGQ745" s="31"/>
      <c r="DGR745" s="31"/>
      <c r="DGS745" s="31"/>
      <c r="DGT745" s="31"/>
      <c r="DGU745" s="31"/>
      <c r="DGV745" s="31"/>
      <c r="DGW745" s="31"/>
      <c r="DGX745" s="31"/>
      <c r="DGY745" s="31"/>
      <c r="DGZ745" s="31"/>
      <c r="DHA745" s="31"/>
      <c r="DHB745" s="31"/>
      <c r="DHC745" s="31"/>
      <c r="DHD745" s="31"/>
      <c r="DHE745" s="31"/>
      <c r="DHF745" s="31"/>
      <c r="DHG745" s="31"/>
      <c r="DHH745" s="31"/>
      <c r="DHI745" s="31"/>
      <c r="DHJ745" s="31"/>
      <c r="DHK745" s="31"/>
      <c r="DHL745" s="31"/>
      <c r="DHM745" s="31"/>
      <c r="DHN745" s="31"/>
      <c r="DHO745" s="31"/>
      <c r="DHP745" s="31"/>
      <c r="DHQ745" s="31"/>
      <c r="DHR745" s="31"/>
      <c r="DHS745" s="31"/>
      <c r="DHT745" s="31"/>
      <c r="DHU745" s="31"/>
      <c r="DHV745" s="31"/>
      <c r="DHW745" s="31"/>
      <c r="DHX745" s="31"/>
      <c r="DHY745" s="31"/>
      <c r="DHZ745" s="31"/>
      <c r="DIA745" s="31"/>
      <c r="DIB745" s="31"/>
      <c r="DIC745" s="31"/>
      <c r="DID745" s="31"/>
      <c r="DIE745" s="31"/>
      <c r="DIF745" s="31"/>
      <c r="DIG745" s="31"/>
      <c r="DIH745" s="31"/>
      <c r="DII745" s="31"/>
      <c r="DIJ745" s="31"/>
      <c r="DIK745" s="31"/>
      <c r="DIL745" s="31"/>
      <c r="DIM745" s="31"/>
      <c r="DIN745" s="31"/>
      <c r="DIO745" s="31"/>
      <c r="DIP745" s="31"/>
      <c r="DIQ745" s="31"/>
      <c r="DIR745" s="31"/>
      <c r="DIS745" s="31"/>
      <c r="DIT745" s="31"/>
      <c r="DIU745" s="31"/>
      <c r="DIV745" s="31"/>
      <c r="DIW745" s="31"/>
      <c r="DIX745" s="31"/>
      <c r="DIY745" s="31"/>
      <c r="DIZ745" s="31"/>
      <c r="DJA745" s="31"/>
      <c r="DJB745" s="31"/>
      <c r="DJC745" s="31"/>
      <c r="DJD745" s="31"/>
      <c r="DJE745" s="31"/>
      <c r="DJF745" s="31"/>
      <c r="DJG745" s="31"/>
      <c r="DJH745" s="31"/>
      <c r="DJI745" s="31"/>
      <c r="DJJ745" s="31"/>
      <c r="DJK745" s="31"/>
      <c r="DJL745" s="31"/>
      <c r="DJM745" s="31"/>
      <c r="DJN745" s="31"/>
      <c r="DJO745" s="31"/>
      <c r="DJP745" s="31"/>
      <c r="DJQ745" s="31"/>
      <c r="DJR745" s="31"/>
      <c r="DJS745" s="31"/>
      <c r="DJT745" s="31"/>
      <c r="DJU745" s="31"/>
      <c r="DJV745" s="31"/>
      <c r="DJW745" s="31"/>
      <c r="DJX745" s="31"/>
      <c r="DJY745" s="31"/>
      <c r="DJZ745" s="31"/>
      <c r="DKA745" s="31"/>
      <c r="DKB745" s="31"/>
      <c r="DKC745" s="31"/>
      <c r="DKD745" s="31"/>
      <c r="DKE745" s="31"/>
      <c r="DKF745" s="31"/>
      <c r="DKG745" s="31"/>
      <c r="DKH745" s="31"/>
      <c r="DKI745" s="31"/>
      <c r="DKJ745" s="31"/>
      <c r="DKK745" s="31"/>
      <c r="DKL745" s="31"/>
      <c r="DKM745" s="31"/>
      <c r="DKN745" s="31"/>
      <c r="DKO745" s="31"/>
      <c r="DKP745" s="31"/>
      <c r="DKQ745" s="31"/>
      <c r="DKR745" s="31"/>
      <c r="DKS745" s="31"/>
      <c r="DKT745" s="31"/>
      <c r="DKU745" s="31"/>
      <c r="DKV745" s="31"/>
      <c r="DKW745" s="31"/>
      <c r="DKX745" s="31"/>
      <c r="DKY745" s="31"/>
      <c r="DKZ745" s="31"/>
      <c r="DLA745" s="31"/>
      <c r="DLB745" s="31"/>
      <c r="DLC745" s="31"/>
      <c r="DLD745" s="31"/>
      <c r="DLE745" s="31"/>
      <c r="DLF745" s="31"/>
      <c r="DLG745" s="31"/>
      <c r="DLH745" s="31"/>
      <c r="DLI745" s="31"/>
      <c r="DLJ745" s="31"/>
      <c r="DLK745" s="31"/>
      <c r="DLL745" s="31"/>
      <c r="DLM745" s="31"/>
      <c r="DLN745" s="31"/>
      <c r="DLO745" s="31"/>
      <c r="DLP745" s="31"/>
      <c r="DLQ745" s="31"/>
      <c r="DLR745" s="31"/>
      <c r="DLS745" s="31"/>
      <c r="DLT745" s="31"/>
      <c r="DLU745" s="31"/>
      <c r="DLV745" s="31"/>
      <c r="DLW745" s="31"/>
      <c r="DLX745" s="31"/>
      <c r="DLY745" s="31"/>
      <c r="DLZ745" s="31"/>
      <c r="DMA745" s="31"/>
      <c r="DMB745" s="31"/>
      <c r="DMC745" s="31"/>
      <c r="DMD745" s="31"/>
      <c r="DME745" s="31"/>
      <c r="DMF745" s="31"/>
      <c r="DMG745" s="31"/>
      <c r="DMH745" s="31"/>
      <c r="DMI745" s="31"/>
      <c r="DMJ745" s="31"/>
      <c r="DMK745" s="31"/>
      <c r="DML745" s="31"/>
      <c r="DMM745" s="31"/>
      <c r="DMN745" s="31"/>
      <c r="DMO745" s="31"/>
      <c r="DMP745" s="31"/>
      <c r="DMQ745" s="31"/>
      <c r="DMR745" s="31"/>
      <c r="DMS745" s="31"/>
      <c r="DMT745" s="31"/>
      <c r="DMU745" s="31"/>
      <c r="DMV745" s="31"/>
      <c r="DMW745" s="31"/>
      <c r="DMX745" s="31"/>
      <c r="DMY745" s="31"/>
      <c r="DMZ745" s="31"/>
      <c r="DNA745" s="31"/>
      <c r="DNB745" s="31"/>
      <c r="DNC745" s="31"/>
      <c r="DND745" s="31"/>
      <c r="DNE745" s="31"/>
      <c r="DNF745" s="31"/>
      <c r="DNG745" s="31"/>
      <c r="DNH745" s="31"/>
      <c r="DNI745" s="31"/>
      <c r="DNJ745" s="31"/>
      <c r="DNK745" s="31"/>
      <c r="DNL745" s="31"/>
      <c r="DNM745" s="31"/>
      <c r="DNN745" s="31"/>
      <c r="DNO745" s="31"/>
      <c r="DNP745" s="31"/>
      <c r="DNQ745" s="31"/>
      <c r="DNR745" s="31"/>
      <c r="DNS745" s="31"/>
      <c r="DNT745" s="31"/>
      <c r="DNU745" s="31"/>
      <c r="DNV745" s="31"/>
      <c r="DNW745" s="31"/>
      <c r="DNX745" s="31"/>
      <c r="DNY745" s="31"/>
      <c r="DNZ745" s="31"/>
      <c r="DOA745" s="31"/>
      <c r="DOB745" s="31"/>
      <c r="DOC745" s="31"/>
      <c r="DOD745" s="31"/>
      <c r="DOE745" s="31"/>
      <c r="DOF745" s="31"/>
      <c r="DOG745" s="31"/>
      <c r="DOH745" s="31"/>
      <c r="DOI745" s="31"/>
      <c r="DOJ745" s="31"/>
      <c r="DOK745" s="31"/>
      <c r="DOL745" s="31"/>
      <c r="DOM745" s="31"/>
      <c r="DON745" s="31"/>
      <c r="DOO745" s="31"/>
      <c r="DOP745" s="31"/>
      <c r="DOQ745" s="31"/>
      <c r="DOR745" s="31"/>
      <c r="DOS745" s="31"/>
      <c r="DOT745" s="31"/>
      <c r="DOU745" s="31"/>
      <c r="DOV745" s="31"/>
      <c r="DOW745" s="31"/>
      <c r="DOX745" s="31"/>
      <c r="DOY745" s="31"/>
      <c r="DOZ745" s="31"/>
      <c r="DPA745" s="31"/>
      <c r="DPB745" s="31"/>
      <c r="DPC745" s="31"/>
      <c r="DPD745" s="31"/>
      <c r="DPE745" s="31"/>
      <c r="DPF745" s="31"/>
      <c r="DPG745" s="31"/>
      <c r="DPH745" s="31"/>
      <c r="DPI745" s="31"/>
      <c r="DPJ745" s="31"/>
      <c r="DPK745" s="31"/>
      <c r="DPL745" s="31"/>
      <c r="DPM745" s="31"/>
      <c r="DPN745" s="31"/>
      <c r="DPO745" s="31"/>
      <c r="DPP745" s="31"/>
      <c r="DPQ745" s="31"/>
      <c r="DPR745" s="31"/>
      <c r="DPS745" s="31"/>
      <c r="DPT745" s="31"/>
      <c r="DPU745" s="31"/>
      <c r="DPV745" s="31"/>
      <c r="DPW745" s="31"/>
      <c r="DPX745" s="31"/>
      <c r="DPY745" s="31"/>
      <c r="DPZ745" s="31"/>
      <c r="DQA745" s="31"/>
      <c r="DQB745" s="31"/>
      <c r="DQC745" s="31"/>
      <c r="DQD745" s="31"/>
      <c r="DQE745" s="31"/>
      <c r="DQF745" s="31"/>
      <c r="DQG745" s="31"/>
      <c r="DQH745" s="31"/>
      <c r="DQI745" s="31"/>
      <c r="DQJ745" s="31"/>
      <c r="DQK745" s="31"/>
      <c r="DQL745" s="31"/>
      <c r="DQM745" s="31"/>
      <c r="DQN745" s="31"/>
      <c r="DQO745" s="31"/>
      <c r="DQP745" s="31"/>
      <c r="DQQ745" s="31"/>
      <c r="DQR745" s="31"/>
      <c r="DQS745" s="31"/>
      <c r="DQT745" s="31"/>
      <c r="DQU745" s="31"/>
      <c r="DQV745" s="31"/>
      <c r="DQW745" s="31"/>
      <c r="DQX745" s="31"/>
      <c r="DQY745" s="31"/>
      <c r="DQZ745" s="31"/>
      <c r="DRA745" s="31"/>
      <c r="DRB745" s="31"/>
      <c r="DRC745" s="31"/>
      <c r="DRD745" s="31"/>
      <c r="DRE745" s="31"/>
      <c r="DRF745" s="31"/>
      <c r="DRG745" s="31"/>
      <c r="DRH745" s="31"/>
      <c r="DRI745" s="31"/>
      <c r="DRJ745" s="31"/>
      <c r="DRK745" s="31"/>
      <c r="DRL745" s="31"/>
      <c r="DRM745" s="31"/>
      <c r="DRN745" s="31"/>
      <c r="DRO745" s="31"/>
      <c r="DRP745" s="31"/>
      <c r="DRQ745" s="31"/>
      <c r="DRR745" s="31"/>
      <c r="DRS745" s="31"/>
      <c r="DRT745" s="31"/>
      <c r="DRU745" s="31"/>
      <c r="DRV745" s="31"/>
      <c r="DRW745" s="31"/>
      <c r="DRX745" s="31"/>
      <c r="DRY745" s="31"/>
      <c r="DRZ745" s="31"/>
      <c r="DSA745" s="31"/>
      <c r="DSB745" s="31"/>
      <c r="DSC745" s="31"/>
      <c r="DSD745" s="31"/>
      <c r="DSE745" s="31"/>
      <c r="DSF745" s="31"/>
      <c r="DSG745" s="31"/>
      <c r="DSH745" s="31"/>
      <c r="DSI745" s="31"/>
      <c r="DSJ745" s="31"/>
      <c r="DSK745" s="31"/>
      <c r="DSL745" s="31"/>
      <c r="DSM745" s="31"/>
      <c r="DSN745" s="31"/>
      <c r="DSO745" s="31"/>
      <c r="DSP745" s="31"/>
      <c r="DSQ745" s="31"/>
      <c r="DSR745" s="31"/>
      <c r="DSS745" s="31"/>
      <c r="DST745" s="31"/>
      <c r="DSU745" s="31"/>
      <c r="DSV745" s="31"/>
      <c r="DSW745" s="31"/>
      <c r="DSX745" s="31"/>
      <c r="DSY745" s="31"/>
      <c r="DSZ745" s="31"/>
      <c r="DTA745" s="31"/>
      <c r="DTB745" s="31"/>
      <c r="DTC745" s="31"/>
      <c r="DTD745" s="31"/>
      <c r="DTE745" s="31"/>
      <c r="DTF745" s="31"/>
      <c r="DTG745" s="31"/>
      <c r="DTH745" s="31"/>
      <c r="DTI745" s="31"/>
      <c r="DTJ745" s="31"/>
      <c r="DTK745" s="31"/>
      <c r="DTL745" s="31"/>
      <c r="DTM745" s="31"/>
      <c r="DTN745" s="31"/>
      <c r="DTO745" s="31"/>
      <c r="DTP745" s="31"/>
      <c r="DTQ745" s="31"/>
      <c r="DTR745" s="31"/>
      <c r="DTS745" s="31"/>
      <c r="DTT745" s="31"/>
      <c r="DTU745" s="31"/>
      <c r="DTV745" s="31"/>
      <c r="DTW745" s="31"/>
      <c r="DTX745" s="31"/>
      <c r="DTY745" s="31"/>
      <c r="DTZ745" s="31"/>
      <c r="DUA745" s="31"/>
      <c r="DUB745" s="31"/>
      <c r="DUC745" s="31"/>
      <c r="DUD745" s="31"/>
      <c r="DUE745" s="31"/>
      <c r="DUF745" s="31"/>
      <c r="DUG745" s="31"/>
      <c r="DUH745" s="31"/>
      <c r="DUI745" s="31"/>
      <c r="DUJ745" s="31"/>
      <c r="DUK745" s="31"/>
      <c r="DUL745" s="31"/>
      <c r="DUM745" s="31"/>
      <c r="DUN745" s="31"/>
      <c r="DUO745" s="31"/>
      <c r="DUP745" s="31"/>
      <c r="DUQ745" s="31"/>
      <c r="DUR745" s="31"/>
      <c r="DUS745" s="31"/>
      <c r="DUT745" s="31"/>
      <c r="DUU745" s="31"/>
      <c r="DUV745" s="31"/>
      <c r="DUW745" s="31"/>
      <c r="DUX745" s="31"/>
      <c r="DUY745" s="31"/>
      <c r="DUZ745" s="31"/>
      <c r="DVA745" s="31"/>
      <c r="DVB745" s="31"/>
      <c r="DVC745" s="31"/>
      <c r="DVD745" s="31"/>
      <c r="DVE745" s="31"/>
      <c r="DVF745" s="31"/>
      <c r="DVG745" s="31"/>
      <c r="DVH745" s="31"/>
      <c r="DVI745" s="31"/>
      <c r="DVJ745" s="31"/>
      <c r="DVK745" s="31"/>
      <c r="DVL745" s="31"/>
      <c r="DVM745" s="31"/>
      <c r="DVN745" s="31"/>
      <c r="DVO745" s="31"/>
      <c r="DVP745" s="31"/>
      <c r="DVQ745" s="31"/>
      <c r="DVR745" s="31"/>
      <c r="DVS745" s="31"/>
      <c r="DVT745" s="31"/>
      <c r="DVU745" s="31"/>
      <c r="DVV745" s="31"/>
      <c r="DVW745" s="31"/>
      <c r="DVX745" s="31"/>
      <c r="DVY745" s="31"/>
      <c r="DVZ745" s="31"/>
      <c r="DWA745" s="31"/>
      <c r="DWB745" s="31"/>
      <c r="DWC745" s="31"/>
      <c r="DWD745" s="31"/>
      <c r="DWE745" s="31"/>
      <c r="DWF745" s="31"/>
      <c r="DWG745" s="31"/>
      <c r="DWH745" s="31"/>
      <c r="DWI745" s="31"/>
      <c r="DWJ745" s="31"/>
      <c r="DWK745" s="31"/>
      <c r="DWL745" s="31"/>
      <c r="DWM745" s="31"/>
      <c r="DWN745" s="31"/>
      <c r="DWO745" s="31"/>
      <c r="DWP745" s="31"/>
      <c r="DWQ745" s="31"/>
      <c r="DWR745" s="31"/>
      <c r="DWS745" s="31"/>
      <c r="DWT745" s="31"/>
      <c r="DWU745" s="31"/>
      <c r="DWV745" s="31"/>
      <c r="DWW745" s="31"/>
      <c r="DWX745" s="31"/>
      <c r="DWY745" s="31"/>
      <c r="DWZ745" s="31"/>
      <c r="DXA745" s="31"/>
      <c r="DXB745" s="31"/>
      <c r="DXC745" s="31"/>
      <c r="DXD745" s="31"/>
      <c r="DXE745" s="31"/>
      <c r="DXF745" s="31"/>
      <c r="DXG745" s="31"/>
      <c r="DXH745" s="31"/>
      <c r="DXI745" s="31"/>
      <c r="DXJ745" s="31"/>
      <c r="DXK745" s="31"/>
      <c r="DXL745" s="31"/>
      <c r="DXM745" s="31"/>
      <c r="DXN745" s="31"/>
      <c r="DXO745" s="31"/>
      <c r="DXP745" s="31"/>
      <c r="DXQ745" s="31"/>
      <c r="DXR745" s="31"/>
      <c r="DXS745" s="31"/>
      <c r="DXT745" s="31"/>
      <c r="DXU745" s="31"/>
      <c r="DXV745" s="31"/>
      <c r="DXW745" s="31"/>
      <c r="DXX745" s="31"/>
      <c r="DXY745" s="31"/>
      <c r="DXZ745" s="31"/>
      <c r="DYA745" s="31"/>
      <c r="DYB745" s="31"/>
      <c r="DYC745" s="31"/>
      <c r="DYD745" s="31"/>
      <c r="DYE745" s="31"/>
      <c r="DYF745" s="31"/>
      <c r="DYG745" s="31"/>
      <c r="DYH745" s="31"/>
      <c r="DYI745" s="31"/>
      <c r="DYJ745" s="31"/>
      <c r="DYK745" s="31"/>
      <c r="DYL745" s="31"/>
      <c r="DYM745" s="31"/>
      <c r="DYN745" s="31"/>
      <c r="DYO745" s="31"/>
      <c r="DYP745" s="31"/>
      <c r="DYQ745" s="31"/>
      <c r="DYR745" s="31"/>
      <c r="DYS745" s="31"/>
      <c r="DYT745" s="31"/>
      <c r="DYU745" s="31"/>
      <c r="DYV745" s="31"/>
      <c r="DYW745" s="31"/>
      <c r="DYX745" s="31"/>
      <c r="DYY745" s="31"/>
      <c r="DYZ745" s="31"/>
      <c r="DZA745" s="31"/>
      <c r="DZB745" s="31"/>
      <c r="DZC745" s="31"/>
      <c r="DZD745" s="31"/>
      <c r="DZE745" s="31"/>
      <c r="DZF745" s="31"/>
      <c r="DZG745" s="31"/>
      <c r="DZH745" s="31"/>
      <c r="DZI745" s="31"/>
      <c r="DZJ745" s="31"/>
      <c r="DZK745" s="31"/>
      <c r="DZL745" s="31"/>
      <c r="DZM745" s="31"/>
      <c r="DZN745" s="31"/>
      <c r="DZO745" s="31"/>
      <c r="DZP745" s="31"/>
      <c r="DZQ745" s="31"/>
      <c r="DZR745" s="31"/>
      <c r="DZS745" s="31"/>
      <c r="DZT745" s="31"/>
      <c r="DZU745" s="31"/>
      <c r="DZV745" s="31"/>
      <c r="DZW745" s="31"/>
      <c r="DZX745" s="31"/>
      <c r="DZY745" s="31"/>
      <c r="DZZ745" s="31"/>
      <c r="EAA745" s="31"/>
      <c r="EAB745" s="31"/>
      <c r="EAC745" s="31"/>
      <c r="EAD745" s="31"/>
      <c r="EAE745" s="31"/>
      <c r="EAF745" s="31"/>
      <c r="EAG745" s="31"/>
      <c r="EAH745" s="31"/>
      <c r="EAI745" s="31"/>
      <c r="EAJ745" s="31"/>
      <c r="EAK745" s="31"/>
      <c r="EAL745" s="31"/>
      <c r="EAM745" s="31"/>
      <c r="EAN745" s="31"/>
      <c r="EAO745" s="31"/>
      <c r="EAP745" s="31"/>
      <c r="EAQ745" s="31"/>
      <c r="EAR745" s="31"/>
      <c r="EAS745" s="31"/>
      <c r="EAT745" s="31"/>
      <c r="EAU745" s="31"/>
      <c r="EAV745" s="31"/>
      <c r="EAW745" s="31"/>
      <c r="EAX745" s="31"/>
      <c r="EAY745" s="31"/>
      <c r="EAZ745" s="31"/>
      <c r="EBA745" s="31"/>
      <c r="EBB745" s="31"/>
      <c r="EBC745" s="31"/>
      <c r="EBD745" s="31"/>
      <c r="EBE745" s="31"/>
      <c r="EBF745" s="31"/>
      <c r="EBG745" s="31"/>
      <c r="EBH745" s="31"/>
      <c r="EBI745" s="31"/>
      <c r="EBJ745" s="31"/>
      <c r="EBK745" s="31"/>
      <c r="EBL745" s="31"/>
      <c r="EBM745" s="31"/>
      <c r="EBN745" s="31"/>
      <c r="EBO745" s="31"/>
      <c r="EBP745" s="31"/>
      <c r="EBQ745" s="31"/>
      <c r="EBR745" s="31"/>
      <c r="EBS745" s="31"/>
      <c r="EBT745" s="31"/>
      <c r="EBU745" s="31"/>
      <c r="EBV745" s="31"/>
      <c r="EBW745" s="31"/>
      <c r="EBX745" s="31"/>
      <c r="EBY745" s="31"/>
      <c r="EBZ745" s="31"/>
      <c r="ECA745" s="31"/>
      <c r="ECB745" s="31"/>
      <c r="ECC745" s="31"/>
      <c r="ECD745" s="31"/>
      <c r="ECE745" s="31"/>
      <c r="ECF745" s="31"/>
      <c r="ECG745" s="31"/>
      <c r="ECH745" s="31"/>
      <c r="ECI745" s="31"/>
      <c r="ECJ745" s="31"/>
      <c r="ECK745" s="31"/>
      <c r="ECL745" s="31"/>
      <c r="ECM745" s="31"/>
      <c r="ECN745" s="31"/>
      <c r="ECO745" s="31"/>
      <c r="ECP745" s="31"/>
      <c r="ECQ745" s="31"/>
      <c r="ECR745" s="31"/>
      <c r="ECS745" s="31"/>
      <c r="ECT745" s="31"/>
      <c r="ECU745" s="31"/>
      <c r="ECV745" s="31"/>
      <c r="ECW745" s="31"/>
      <c r="ECX745" s="31"/>
      <c r="ECY745" s="31"/>
      <c r="ECZ745" s="31"/>
      <c r="EDA745" s="31"/>
      <c r="EDB745" s="31"/>
      <c r="EDC745" s="31"/>
      <c r="EDD745" s="31"/>
      <c r="EDE745" s="31"/>
      <c r="EDF745" s="31"/>
      <c r="EDG745" s="31"/>
      <c r="EDH745" s="31"/>
      <c r="EDI745" s="31"/>
      <c r="EDJ745" s="31"/>
      <c r="EDK745" s="31"/>
      <c r="EDL745" s="31"/>
      <c r="EDM745" s="31"/>
      <c r="EDN745" s="31"/>
      <c r="EDO745" s="31"/>
      <c r="EDP745" s="31"/>
      <c r="EDQ745" s="31"/>
      <c r="EDR745" s="31"/>
      <c r="EDS745" s="31"/>
      <c r="EDT745" s="31"/>
      <c r="EDU745" s="31"/>
      <c r="EDV745" s="31"/>
      <c r="EDW745" s="31"/>
      <c r="EDX745" s="31"/>
      <c r="EDY745" s="31"/>
      <c r="EDZ745" s="31"/>
      <c r="EEA745" s="31"/>
      <c r="EEB745" s="31"/>
      <c r="EEC745" s="31"/>
      <c r="EED745" s="31"/>
      <c r="EEE745" s="31"/>
      <c r="EEF745" s="31"/>
      <c r="EEG745" s="31"/>
      <c r="EEH745" s="31"/>
      <c r="EEI745" s="31"/>
      <c r="EEJ745" s="31"/>
      <c r="EEK745" s="31"/>
      <c r="EEL745" s="31"/>
      <c r="EEM745" s="31"/>
      <c r="EEN745" s="31"/>
      <c r="EEO745" s="31"/>
      <c r="EEP745" s="31"/>
      <c r="EEQ745" s="31"/>
      <c r="EER745" s="31"/>
      <c r="EES745" s="31"/>
      <c r="EET745" s="31"/>
      <c r="EEU745" s="31"/>
      <c r="EEV745" s="31"/>
      <c r="EEW745" s="31"/>
      <c r="EEX745" s="31"/>
      <c r="EEY745" s="31"/>
      <c r="EEZ745" s="31"/>
      <c r="EFA745" s="31"/>
      <c r="EFB745" s="31"/>
      <c r="EFC745" s="31"/>
      <c r="EFD745" s="31"/>
      <c r="EFE745" s="31"/>
      <c r="EFF745" s="31"/>
      <c r="EFG745" s="31"/>
      <c r="EFH745" s="31"/>
      <c r="EFI745" s="31"/>
      <c r="EFJ745" s="31"/>
      <c r="EFK745" s="31"/>
      <c r="EFL745" s="31"/>
      <c r="EFM745" s="31"/>
      <c r="EFN745" s="31"/>
      <c r="EFO745" s="31"/>
      <c r="EFP745" s="31"/>
      <c r="EFQ745" s="31"/>
      <c r="EFR745" s="31"/>
      <c r="EFS745" s="31"/>
      <c r="EFT745" s="31"/>
      <c r="EFU745" s="31"/>
      <c r="EFV745" s="31"/>
      <c r="EFW745" s="31"/>
      <c r="EFX745" s="31"/>
      <c r="EFY745" s="31"/>
      <c r="EFZ745" s="31"/>
      <c r="EGA745" s="31"/>
      <c r="EGB745" s="31"/>
      <c r="EGC745" s="31"/>
      <c r="EGD745" s="31"/>
      <c r="EGE745" s="31"/>
      <c r="EGF745" s="31"/>
      <c r="EGG745" s="31"/>
      <c r="EGH745" s="31"/>
      <c r="EGI745" s="31"/>
      <c r="EGJ745" s="31"/>
      <c r="EGK745" s="31"/>
      <c r="EGL745" s="31"/>
      <c r="EGM745" s="31"/>
      <c r="EGN745" s="31"/>
      <c r="EGO745" s="31"/>
      <c r="EGP745" s="31"/>
      <c r="EGQ745" s="31"/>
      <c r="EGR745" s="31"/>
      <c r="EGS745" s="31"/>
      <c r="EGT745" s="31"/>
      <c r="EGU745" s="31"/>
      <c r="EGV745" s="31"/>
      <c r="EGW745" s="31"/>
      <c r="EGX745" s="31"/>
      <c r="EGY745" s="31"/>
      <c r="EGZ745" s="31"/>
      <c r="EHA745" s="31"/>
      <c r="EHB745" s="31"/>
      <c r="EHC745" s="31"/>
      <c r="EHD745" s="31"/>
      <c r="EHE745" s="31"/>
      <c r="EHF745" s="31"/>
      <c r="EHG745" s="31"/>
      <c r="EHH745" s="31"/>
      <c r="EHI745" s="31"/>
      <c r="EHJ745" s="31"/>
      <c r="EHK745" s="31"/>
      <c r="EHL745" s="31"/>
      <c r="EHM745" s="31"/>
      <c r="EHN745" s="31"/>
      <c r="EHO745" s="31"/>
      <c r="EHP745" s="31"/>
      <c r="EHQ745" s="31"/>
      <c r="EHR745" s="31"/>
      <c r="EHS745" s="31"/>
      <c r="EHT745" s="31"/>
      <c r="EHU745" s="31"/>
      <c r="EHV745" s="31"/>
      <c r="EHW745" s="31"/>
      <c r="EHX745" s="31"/>
      <c r="EHY745" s="31"/>
      <c r="EHZ745" s="31"/>
      <c r="EIA745" s="31"/>
      <c r="EIB745" s="31"/>
      <c r="EIC745" s="31"/>
      <c r="EID745" s="31"/>
      <c r="EIE745" s="31"/>
      <c r="EIF745" s="31"/>
      <c r="EIG745" s="31"/>
      <c r="EIH745" s="31"/>
      <c r="EII745" s="31"/>
      <c r="EIJ745" s="31"/>
      <c r="EIK745" s="31"/>
      <c r="EIL745" s="31"/>
      <c r="EIM745" s="31"/>
      <c r="EIN745" s="31"/>
      <c r="EIO745" s="31"/>
      <c r="EIP745" s="31"/>
      <c r="EIQ745" s="31"/>
      <c r="EIR745" s="31"/>
      <c r="EIS745" s="31"/>
      <c r="EIT745" s="31"/>
      <c r="EIU745" s="31"/>
      <c r="EIV745" s="31"/>
      <c r="EIW745" s="31"/>
      <c r="EIX745" s="31"/>
      <c r="EIY745" s="31"/>
      <c r="EIZ745" s="31"/>
      <c r="EJA745" s="31"/>
      <c r="EJB745" s="31"/>
      <c r="EJC745" s="31"/>
      <c r="EJD745" s="31"/>
      <c r="EJE745" s="31"/>
      <c r="EJF745" s="31"/>
      <c r="EJG745" s="31"/>
      <c r="EJH745" s="31"/>
      <c r="EJI745" s="31"/>
      <c r="EJJ745" s="31"/>
      <c r="EJK745" s="31"/>
      <c r="EJL745" s="31"/>
      <c r="EJM745" s="31"/>
      <c r="EJN745" s="31"/>
      <c r="EJO745" s="31"/>
      <c r="EJP745" s="31"/>
      <c r="EJQ745" s="31"/>
      <c r="EJR745" s="31"/>
      <c r="EJS745" s="31"/>
      <c r="EJT745" s="31"/>
      <c r="EJU745" s="31"/>
      <c r="EJV745" s="31"/>
      <c r="EJW745" s="31"/>
      <c r="EJX745" s="31"/>
      <c r="EJY745" s="31"/>
      <c r="EJZ745" s="31"/>
      <c r="EKA745" s="31"/>
      <c r="EKB745" s="31"/>
      <c r="EKC745" s="31"/>
      <c r="EKD745" s="31"/>
      <c r="EKE745" s="31"/>
      <c r="EKF745" s="31"/>
      <c r="EKG745" s="31"/>
      <c r="EKH745" s="31"/>
      <c r="EKI745" s="31"/>
      <c r="EKJ745" s="31"/>
      <c r="EKK745" s="31"/>
      <c r="EKL745" s="31"/>
      <c r="EKM745" s="31"/>
      <c r="EKN745" s="31"/>
      <c r="EKO745" s="31"/>
      <c r="EKP745" s="31"/>
      <c r="EKQ745" s="31"/>
      <c r="EKR745" s="31"/>
      <c r="EKS745" s="31"/>
      <c r="EKT745" s="31"/>
      <c r="EKU745" s="31"/>
      <c r="EKV745" s="31"/>
      <c r="EKW745" s="31"/>
      <c r="EKX745" s="31"/>
      <c r="EKY745" s="31"/>
      <c r="EKZ745" s="31"/>
      <c r="ELA745" s="31"/>
      <c r="ELB745" s="31"/>
      <c r="ELC745" s="31"/>
      <c r="ELD745" s="31"/>
      <c r="ELE745" s="31"/>
      <c r="ELF745" s="31"/>
      <c r="ELG745" s="31"/>
      <c r="ELH745" s="31"/>
      <c r="ELI745" s="31"/>
      <c r="ELJ745" s="31"/>
      <c r="ELK745" s="31"/>
      <c r="ELL745" s="31"/>
      <c r="ELM745" s="31"/>
      <c r="ELN745" s="31"/>
      <c r="ELO745" s="31"/>
      <c r="ELP745" s="31"/>
      <c r="ELQ745" s="31"/>
      <c r="ELR745" s="31"/>
      <c r="ELS745" s="31"/>
      <c r="ELT745" s="31"/>
      <c r="ELU745" s="31"/>
      <c r="ELV745" s="31"/>
      <c r="ELW745" s="31"/>
      <c r="ELX745" s="31"/>
      <c r="ELY745" s="31"/>
      <c r="ELZ745" s="31"/>
      <c r="EMA745" s="31"/>
      <c r="EMB745" s="31"/>
      <c r="EMC745" s="31"/>
      <c r="EMD745" s="31"/>
      <c r="EME745" s="31"/>
      <c r="EMF745" s="31"/>
      <c r="EMG745" s="31"/>
      <c r="EMH745" s="31"/>
      <c r="EMI745" s="31"/>
      <c r="EMJ745" s="31"/>
      <c r="EMK745" s="31"/>
      <c r="EML745" s="31"/>
      <c r="EMM745" s="31"/>
      <c r="EMN745" s="31"/>
      <c r="EMO745" s="31"/>
      <c r="EMP745" s="31"/>
      <c r="EMQ745" s="31"/>
      <c r="EMR745" s="31"/>
      <c r="EMS745" s="31"/>
      <c r="EMT745" s="31"/>
      <c r="EMU745" s="31"/>
      <c r="EMV745" s="31"/>
      <c r="EMW745" s="31"/>
      <c r="EMX745" s="31"/>
      <c r="EMY745" s="31"/>
      <c r="EMZ745" s="31"/>
      <c r="ENA745" s="31"/>
      <c r="ENB745" s="31"/>
      <c r="ENC745" s="31"/>
      <c r="END745" s="31"/>
      <c r="ENE745" s="31"/>
      <c r="ENF745" s="31"/>
      <c r="ENG745" s="31"/>
      <c r="ENH745" s="31"/>
      <c r="ENI745" s="31"/>
      <c r="ENJ745" s="31"/>
      <c r="ENK745" s="31"/>
      <c r="ENL745" s="31"/>
      <c r="ENM745" s="31"/>
      <c r="ENN745" s="31"/>
      <c r="ENO745" s="31"/>
      <c r="ENP745" s="31"/>
      <c r="ENQ745" s="31"/>
      <c r="ENR745" s="31"/>
      <c r="ENS745" s="31"/>
      <c r="ENT745" s="31"/>
      <c r="ENU745" s="31"/>
      <c r="ENV745" s="31"/>
      <c r="ENW745" s="31"/>
      <c r="ENX745" s="31"/>
      <c r="ENY745" s="31"/>
      <c r="ENZ745" s="31"/>
      <c r="EOA745" s="31"/>
      <c r="EOB745" s="31"/>
      <c r="EOC745" s="31"/>
      <c r="EOD745" s="31"/>
      <c r="EOE745" s="31"/>
      <c r="EOF745" s="31"/>
      <c r="EOG745" s="31"/>
      <c r="EOH745" s="31"/>
      <c r="EOI745" s="31"/>
      <c r="EOJ745" s="31"/>
      <c r="EOK745" s="31"/>
      <c r="EOL745" s="31"/>
      <c r="EOM745" s="31"/>
      <c r="EON745" s="31"/>
      <c r="EOO745" s="31"/>
      <c r="EOP745" s="31"/>
      <c r="EOQ745" s="31"/>
      <c r="EOR745" s="31"/>
      <c r="EOS745" s="31"/>
      <c r="EOT745" s="31"/>
      <c r="EOU745" s="31"/>
      <c r="EOV745" s="31"/>
      <c r="EOW745" s="31"/>
      <c r="EOX745" s="31"/>
      <c r="EOY745" s="31"/>
      <c r="EOZ745" s="31"/>
      <c r="EPA745" s="31"/>
      <c r="EPB745" s="31"/>
      <c r="EPC745" s="31"/>
      <c r="EPD745" s="31"/>
      <c r="EPE745" s="31"/>
      <c r="EPF745" s="31"/>
      <c r="EPG745" s="31"/>
      <c r="EPH745" s="31"/>
      <c r="EPI745" s="31"/>
      <c r="EPJ745" s="31"/>
      <c r="EPK745" s="31"/>
      <c r="EPL745" s="31"/>
      <c r="EPM745" s="31"/>
      <c r="EPN745" s="31"/>
      <c r="EPO745" s="31"/>
      <c r="EPP745" s="31"/>
      <c r="EPQ745" s="31"/>
      <c r="EPR745" s="31"/>
      <c r="EPS745" s="31"/>
      <c r="EPT745" s="31"/>
      <c r="EPU745" s="31"/>
      <c r="EPV745" s="31"/>
      <c r="EPW745" s="31"/>
      <c r="EPX745" s="31"/>
      <c r="EPY745" s="31"/>
      <c r="EPZ745" s="31"/>
      <c r="EQA745" s="31"/>
      <c r="EQB745" s="31"/>
      <c r="EQC745" s="31"/>
      <c r="EQD745" s="31"/>
      <c r="EQE745" s="31"/>
      <c r="EQF745" s="31"/>
      <c r="EQG745" s="31"/>
      <c r="EQH745" s="31"/>
      <c r="EQI745" s="31"/>
      <c r="EQJ745" s="31"/>
      <c r="EQK745" s="31"/>
      <c r="EQL745" s="31"/>
      <c r="EQM745" s="31"/>
      <c r="EQN745" s="31"/>
      <c r="EQO745" s="31"/>
      <c r="EQP745" s="31"/>
      <c r="EQQ745" s="31"/>
      <c r="EQR745" s="31"/>
      <c r="EQS745" s="31"/>
      <c r="EQT745" s="31"/>
      <c r="EQU745" s="31"/>
      <c r="EQV745" s="31"/>
      <c r="EQW745" s="31"/>
      <c r="EQX745" s="31"/>
      <c r="EQY745" s="31"/>
      <c r="EQZ745" s="31"/>
      <c r="ERA745" s="31"/>
      <c r="ERB745" s="31"/>
      <c r="ERC745" s="31"/>
      <c r="ERD745" s="31"/>
      <c r="ERE745" s="31"/>
      <c r="ERF745" s="31"/>
      <c r="ERG745" s="31"/>
      <c r="ERH745" s="31"/>
      <c r="ERI745" s="31"/>
      <c r="ERJ745" s="31"/>
      <c r="ERK745" s="31"/>
      <c r="ERL745" s="31"/>
      <c r="ERM745" s="31"/>
      <c r="ERN745" s="31"/>
      <c r="ERO745" s="31"/>
      <c r="ERP745" s="31"/>
      <c r="ERQ745" s="31"/>
      <c r="ERR745" s="31"/>
      <c r="ERS745" s="31"/>
      <c r="ERT745" s="31"/>
      <c r="ERU745" s="31"/>
      <c r="ERV745" s="31"/>
      <c r="ERW745" s="31"/>
      <c r="ERX745" s="31"/>
      <c r="ERY745" s="31"/>
      <c r="ERZ745" s="31"/>
      <c r="ESA745" s="31"/>
      <c r="ESB745" s="31"/>
      <c r="ESC745" s="31"/>
      <c r="ESD745" s="31"/>
      <c r="ESE745" s="31"/>
      <c r="ESF745" s="31"/>
      <c r="ESG745" s="31"/>
      <c r="ESH745" s="31"/>
      <c r="ESI745" s="31"/>
      <c r="ESJ745" s="31"/>
      <c r="ESK745" s="31"/>
      <c r="ESL745" s="31"/>
      <c r="ESM745" s="31"/>
      <c r="ESN745" s="31"/>
      <c r="ESO745" s="31"/>
      <c r="ESP745" s="31"/>
      <c r="ESQ745" s="31"/>
      <c r="ESR745" s="31"/>
      <c r="ESS745" s="31"/>
      <c r="EST745" s="31"/>
      <c r="ESU745" s="31"/>
      <c r="ESV745" s="31"/>
      <c r="ESW745" s="31"/>
      <c r="ESX745" s="31"/>
      <c r="ESY745" s="31"/>
      <c r="ESZ745" s="31"/>
      <c r="ETA745" s="31"/>
      <c r="ETB745" s="31"/>
      <c r="ETC745" s="31"/>
      <c r="ETD745" s="31"/>
      <c r="ETE745" s="31"/>
      <c r="ETF745" s="31"/>
      <c r="ETG745" s="31"/>
      <c r="ETH745" s="31"/>
      <c r="ETI745" s="31"/>
      <c r="ETJ745" s="31"/>
      <c r="ETK745" s="31"/>
      <c r="ETL745" s="31"/>
      <c r="ETM745" s="31"/>
      <c r="ETN745" s="31"/>
      <c r="ETO745" s="31"/>
      <c r="ETP745" s="31"/>
      <c r="ETQ745" s="31"/>
      <c r="ETR745" s="31"/>
      <c r="ETS745" s="31"/>
      <c r="ETT745" s="31"/>
      <c r="ETU745" s="31"/>
      <c r="ETV745" s="31"/>
      <c r="ETW745" s="31"/>
      <c r="ETX745" s="31"/>
      <c r="ETY745" s="31"/>
      <c r="ETZ745" s="31"/>
      <c r="EUA745" s="31"/>
      <c r="EUB745" s="31"/>
      <c r="EUC745" s="31"/>
      <c r="EUD745" s="31"/>
      <c r="EUE745" s="31"/>
      <c r="EUF745" s="31"/>
      <c r="EUG745" s="31"/>
      <c r="EUH745" s="31"/>
      <c r="EUI745" s="31"/>
      <c r="EUJ745" s="31"/>
      <c r="EUK745" s="31"/>
      <c r="EUL745" s="31"/>
      <c r="EUM745" s="31"/>
      <c r="EUN745" s="31"/>
      <c r="EUO745" s="31"/>
      <c r="EUP745" s="31"/>
      <c r="EUQ745" s="31"/>
      <c r="EUR745" s="31"/>
      <c r="EUS745" s="31"/>
      <c r="EUT745" s="31"/>
      <c r="EUU745" s="31"/>
      <c r="EUV745" s="31"/>
      <c r="EUW745" s="31"/>
      <c r="EUX745" s="31"/>
      <c r="EUY745" s="31"/>
      <c r="EUZ745" s="31"/>
      <c r="EVA745" s="31"/>
      <c r="EVB745" s="31"/>
      <c r="EVC745" s="31"/>
      <c r="EVD745" s="31"/>
      <c r="EVE745" s="31"/>
      <c r="EVF745" s="31"/>
      <c r="EVG745" s="31"/>
      <c r="EVH745" s="31"/>
      <c r="EVI745" s="31"/>
      <c r="EVJ745" s="31"/>
      <c r="EVK745" s="31"/>
      <c r="EVL745" s="31"/>
      <c r="EVM745" s="31"/>
      <c r="EVN745" s="31"/>
      <c r="EVO745" s="31"/>
      <c r="EVP745" s="31"/>
      <c r="EVQ745" s="31"/>
      <c r="EVR745" s="31"/>
      <c r="EVS745" s="31"/>
      <c r="EVT745" s="31"/>
      <c r="EVU745" s="31"/>
      <c r="EVV745" s="31"/>
      <c r="EVW745" s="31"/>
      <c r="EVX745" s="31"/>
      <c r="EVY745" s="31"/>
      <c r="EVZ745" s="31"/>
      <c r="EWA745" s="31"/>
      <c r="EWB745" s="31"/>
      <c r="EWC745" s="31"/>
      <c r="EWD745" s="31"/>
      <c r="EWE745" s="31"/>
      <c r="EWF745" s="31"/>
      <c r="EWG745" s="31"/>
      <c r="EWH745" s="31"/>
      <c r="EWI745" s="31"/>
      <c r="EWJ745" s="31"/>
      <c r="EWK745" s="31"/>
      <c r="EWL745" s="31"/>
      <c r="EWM745" s="31"/>
      <c r="EWN745" s="31"/>
      <c r="EWO745" s="31"/>
      <c r="EWP745" s="31"/>
      <c r="EWQ745" s="31"/>
      <c r="EWR745" s="31"/>
      <c r="EWS745" s="31"/>
      <c r="EWT745" s="31"/>
      <c r="EWU745" s="31"/>
      <c r="EWV745" s="31"/>
      <c r="EWW745" s="31"/>
      <c r="EWX745" s="31"/>
      <c r="EWY745" s="31"/>
      <c r="EWZ745" s="31"/>
      <c r="EXA745" s="31"/>
      <c r="EXB745" s="31"/>
      <c r="EXC745" s="31"/>
      <c r="EXD745" s="31"/>
      <c r="EXE745" s="31"/>
      <c r="EXF745" s="31"/>
      <c r="EXG745" s="31"/>
      <c r="EXH745" s="31"/>
      <c r="EXI745" s="31"/>
      <c r="EXJ745" s="31"/>
      <c r="EXK745" s="31"/>
      <c r="EXL745" s="31"/>
      <c r="EXM745" s="31"/>
      <c r="EXN745" s="31"/>
      <c r="EXO745" s="31"/>
      <c r="EXP745" s="31"/>
      <c r="EXQ745" s="31"/>
      <c r="EXR745" s="31"/>
      <c r="EXS745" s="31"/>
      <c r="EXT745" s="31"/>
      <c r="EXU745" s="31"/>
      <c r="EXV745" s="31"/>
      <c r="EXW745" s="31"/>
      <c r="EXX745" s="31"/>
      <c r="EXY745" s="31"/>
      <c r="EXZ745" s="31"/>
      <c r="EYA745" s="31"/>
      <c r="EYB745" s="31"/>
      <c r="EYC745" s="31"/>
      <c r="EYD745" s="31"/>
      <c r="EYE745" s="31"/>
      <c r="EYF745" s="31"/>
      <c r="EYG745" s="31"/>
      <c r="EYH745" s="31"/>
      <c r="EYI745" s="31"/>
      <c r="EYJ745" s="31"/>
      <c r="EYK745" s="31"/>
      <c r="EYL745" s="31"/>
      <c r="EYM745" s="31"/>
      <c r="EYN745" s="31"/>
      <c r="EYO745" s="31"/>
      <c r="EYP745" s="31"/>
      <c r="EYQ745" s="31"/>
      <c r="EYR745" s="31"/>
      <c r="EYS745" s="31"/>
      <c r="EYT745" s="31"/>
      <c r="EYU745" s="31"/>
      <c r="EYV745" s="31"/>
      <c r="EYW745" s="31"/>
      <c r="EYX745" s="31"/>
      <c r="EYY745" s="31"/>
      <c r="EYZ745" s="31"/>
      <c r="EZA745" s="31"/>
      <c r="EZB745" s="31"/>
      <c r="EZC745" s="31"/>
      <c r="EZD745" s="31"/>
      <c r="EZE745" s="31"/>
      <c r="EZF745" s="31"/>
      <c r="EZG745" s="31"/>
      <c r="EZH745" s="31"/>
      <c r="EZI745" s="31"/>
      <c r="EZJ745" s="31"/>
      <c r="EZK745" s="31"/>
      <c r="EZL745" s="31"/>
      <c r="EZM745" s="31"/>
      <c r="EZN745" s="31"/>
      <c r="EZO745" s="31"/>
      <c r="EZP745" s="31"/>
      <c r="EZQ745" s="31"/>
      <c r="EZR745" s="31"/>
      <c r="EZS745" s="31"/>
      <c r="EZT745" s="31"/>
      <c r="EZU745" s="31"/>
      <c r="EZV745" s="31"/>
      <c r="EZW745" s="31"/>
      <c r="EZX745" s="31"/>
      <c r="EZY745" s="31"/>
      <c r="EZZ745" s="31"/>
      <c r="FAA745" s="31"/>
      <c r="FAB745" s="31"/>
      <c r="FAC745" s="31"/>
      <c r="FAD745" s="31"/>
      <c r="FAE745" s="31"/>
      <c r="FAF745" s="31"/>
      <c r="FAG745" s="31"/>
      <c r="FAH745" s="31"/>
      <c r="FAI745" s="31"/>
      <c r="FAJ745" s="31"/>
      <c r="FAK745" s="31"/>
      <c r="FAL745" s="31"/>
      <c r="FAM745" s="31"/>
      <c r="FAN745" s="31"/>
      <c r="FAO745" s="31"/>
      <c r="FAP745" s="31"/>
      <c r="FAQ745" s="31"/>
      <c r="FAR745" s="31"/>
      <c r="FAS745" s="31"/>
      <c r="FAT745" s="31"/>
      <c r="FAU745" s="31"/>
      <c r="FAV745" s="31"/>
      <c r="FAW745" s="31"/>
      <c r="FAX745" s="31"/>
      <c r="FAY745" s="31"/>
      <c r="FAZ745" s="31"/>
      <c r="FBA745" s="31"/>
      <c r="FBB745" s="31"/>
      <c r="FBC745" s="31"/>
      <c r="FBD745" s="31"/>
      <c r="FBE745" s="31"/>
      <c r="FBF745" s="31"/>
      <c r="FBG745" s="31"/>
      <c r="FBH745" s="31"/>
      <c r="FBI745" s="31"/>
      <c r="FBJ745" s="31"/>
      <c r="FBK745" s="31"/>
      <c r="FBL745" s="31"/>
      <c r="FBM745" s="31"/>
      <c r="FBN745" s="31"/>
      <c r="FBO745" s="31"/>
      <c r="FBP745" s="31"/>
      <c r="FBQ745" s="31"/>
      <c r="FBR745" s="31"/>
      <c r="FBS745" s="31"/>
      <c r="FBT745" s="31"/>
      <c r="FBU745" s="31"/>
      <c r="FBV745" s="31"/>
      <c r="FBW745" s="31"/>
      <c r="FBX745" s="31"/>
      <c r="FBY745" s="31"/>
      <c r="FBZ745" s="31"/>
      <c r="FCA745" s="31"/>
      <c r="FCB745" s="31"/>
      <c r="FCC745" s="31"/>
      <c r="FCD745" s="31"/>
      <c r="FCE745" s="31"/>
      <c r="FCF745" s="31"/>
      <c r="FCG745" s="31"/>
      <c r="FCH745" s="31"/>
      <c r="FCI745" s="31"/>
      <c r="FCJ745" s="31"/>
      <c r="FCK745" s="31"/>
      <c r="FCL745" s="31"/>
      <c r="FCM745" s="31"/>
      <c r="FCN745" s="31"/>
      <c r="FCO745" s="31"/>
      <c r="FCP745" s="31"/>
      <c r="FCQ745" s="31"/>
      <c r="FCR745" s="31"/>
      <c r="FCS745" s="31"/>
      <c r="FCT745" s="31"/>
      <c r="FCU745" s="31"/>
      <c r="FCV745" s="31"/>
      <c r="FCW745" s="31"/>
      <c r="FCX745" s="31"/>
      <c r="FCY745" s="31"/>
      <c r="FCZ745" s="31"/>
      <c r="FDA745" s="31"/>
      <c r="FDB745" s="31"/>
      <c r="FDC745" s="31"/>
      <c r="FDD745" s="31"/>
      <c r="FDE745" s="31"/>
      <c r="FDF745" s="31"/>
      <c r="FDG745" s="31"/>
      <c r="FDH745" s="31"/>
      <c r="FDI745" s="31"/>
      <c r="FDJ745" s="31"/>
      <c r="FDK745" s="31"/>
      <c r="FDL745" s="31"/>
      <c r="FDM745" s="31"/>
      <c r="FDN745" s="31"/>
      <c r="FDO745" s="31"/>
      <c r="FDP745" s="31"/>
      <c r="FDQ745" s="31"/>
      <c r="FDR745" s="31"/>
      <c r="FDS745" s="31"/>
      <c r="FDT745" s="31"/>
      <c r="FDU745" s="31"/>
      <c r="FDV745" s="31"/>
      <c r="FDW745" s="31"/>
      <c r="FDX745" s="31"/>
      <c r="FDY745" s="31"/>
      <c r="FDZ745" s="31"/>
      <c r="FEA745" s="31"/>
      <c r="FEB745" s="31"/>
      <c r="FEC745" s="31"/>
      <c r="FED745" s="31"/>
      <c r="FEE745" s="31"/>
      <c r="FEF745" s="31"/>
      <c r="FEG745" s="31"/>
      <c r="FEH745" s="31"/>
      <c r="FEI745" s="31"/>
      <c r="FEJ745" s="31"/>
      <c r="FEK745" s="31"/>
      <c r="FEL745" s="31"/>
      <c r="FEM745" s="31"/>
      <c r="FEN745" s="31"/>
      <c r="FEO745" s="31"/>
      <c r="FEP745" s="31"/>
      <c r="FEQ745" s="31"/>
      <c r="FER745" s="31"/>
      <c r="FES745" s="31"/>
      <c r="FET745" s="31"/>
      <c r="FEU745" s="31"/>
      <c r="FEV745" s="31"/>
      <c r="FEW745" s="31"/>
      <c r="FEX745" s="31"/>
      <c r="FEY745" s="31"/>
      <c r="FEZ745" s="31"/>
      <c r="FFA745" s="31"/>
      <c r="FFB745" s="31"/>
      <c r="FFC745" s="31"/>
      <c r="FFD745" s="31"/>
      <c r="FFE745" s="31"/>
      <c r="FFF745" s="31"/>
      <c r="FFG745" s="31"/>
      <c r="FFH745" s="31"/>
      <c r="FFI745" s="31"/>
      <c r="FFJ745" s="31"/>
      <c r="FFK745" s="31"/>
      <c r="FFL745" s="31"/>
      <c r="FFM745" s="31"/>
      <c r="FFN745" s="31"/>
      <c r="FFO745" s="31"/>
      <c r="FFP745" s="31"/>
      <c r="FFQ745" s="31"/>
      <c r="FFR745" s="31"/>
      <c r="FFS745" s="31"/>
      <c r="FFT745" s="31"/>
      <c r="FFU745" s="31"/>
      <c r="FFV745" s="31"/>
      <c r="FFW745" s="31"/>
      <c r="FFX745" s="31"/>
      <c r="FFY745" s="31"/>
      <c r="FFZ745" s="31"/>
      <c r="FGA745" s="31"/>
      <c r="FGB745" s="31"/>
      <c r="FGC745" s="31"/>
      <c r="FGD745" s="31"/>
      <c r="FGE745" s="31"/>
      <c r="FGF745" s="31"/>
      <c r="FGG745" s="31"/>
      <c r="FGH745" s="31"/>
      <c r="FGI745" s="31"/>
      <c r="FGJ745" s="31"/>
      <c r="FGK745" s="31"/>
      <c r="FGL745" s="31"/>
      <c r="FGM745" s="31"/>
      <c r="FGN745" s="31"/>
      <c r="FGO745" s="31"/>
      <c r="FGP745" s="31"/>
      <c r="FGQ745" s="31"/>
      <c r="FGR745" s="31"/>
      <c r="FGS745" s="31"/>
      <c r="FGT745" s="31"/>
      <c r="FGU745" s="31"/>
      <c r="FGV745" s="31"/>
      <c r="FGW745" s="31"/>
      <c r="FGX745" s="31"/>
      <c r="FGY745" s="31"/>
      <c r="FGZ745" s="31"/>
      <c r="FHA745" s="31"/>
      <c r="FHB745" s="31"/>
      <c r="FHC745" s="31"/>
      <c r="FHD745" s="31"/>
      <c r="FHE745" s="31"/>
      <c r="FHF745" s="31"/>
      <c r="FHG745" s="31"/>
      <c r="FHH745" s="31"/>
      <c r="FHI745" s="31"/>
      <c r="FHJ745" s="31"/>
      <c r="FHK745" s="31"/>
      <c r="FHL745" s="31"/>
      <c r="FHM745" s="31"/>
      <c r="FHN745" s="31"/>
      <c r="FHO745" s="31"/>
      <c r="FHP745" s="31"/>
      <c r="FHQ745" s="31"/>
      <c r="FHR745" s="31"/>
      <c r="FHS745" s="31"/>
      <c r="FHT745" s="31"/>
      <c r="FHU745" s="31"/>
      <c r="FHV745" s="31"/>
      <c r="FHW745" s="31"/>
      <c r="FHX745" s="31"/>
      <c r="FHY745" s="31"/>
      <c r="FHZ745" s="31"/>
      <c r="FIA745" s="31"/>
      <c r="FIB745" s="31"/>
      <c r="FIC745" s="31"/>
      <c r="FID745" s="31"/>
      <c r="FIE745" s="31"/>
      <c r="FIF745" s="31"/>
      <c r="FIG745" s="31"/>
      <c r="FIH745" s="31"/>
      <c r="FII745" s="31"/>
      <c r="FIJ745" s="31"/>
      <c r="FIK745" s="31"/>
      <c r="FIL745" s="31"/>
      <c r="FIM745" s="31"/>
      <c r="FIN745" s="31"/>
      <c r="FIO745" s="31"/>
      <c r="FIP745" s="31"/>
      <c r="FIQ745" s="31"/>
      <c r="FIR745" s="31"/>
      <c r="FIS745" s="31"/>
      <c r="FIT745" s="31"/>
      <c r="FIU745" s="31"/>
      <c r="FIV745" s="31"/>
      <c r="FIW745" s="31"/>
      <c r="FIX745" s="31"/>
      <c r="FIY745" s="31"/>
      <c r="FIZ745" s="31"/>
      <c r="FJA745" s="31"/>
      <c r="FJB745" s="31"/>
      <c r="FJC745" s="31"/>
      <c r="FJD745" s="31"/>
      <c r="FJE745" s="31"/>
      <c r="FJF745" s="31"/>
      <c r="FJG745" s="31"/>
      <c r="FJH745" s="31"/>
      <c r="FJI745" s="31"/>
      <c r="FJJ745" s="31"/>
      <c r="FJK745" s="31"/>
      <c r="FJL745" s="31"/>
      <c r="FJM745" s="31"/>
      <c r="FJN745" s="31"/>
      <c r="FJO745" s="31"/>
      <c r="FJP745" s="31"/>
      <c r="FJQ745" s="31"/>
      <c r="FJR745" s="31"/>
      <c r="FJS745" s="31"/>
      <c r="FJT745" s="31"/>
      <c r="FJU745" s="31"/>
      <c r="FJV745" s="31"/>
      <c r="FJW745" s="31"/>
      <c r="FJX745" s="31"/>
      <c r="FJY745" s="31"/>
      <c r="FJZ745" s="31"/>
      <c r="FKA745" s="31"/>
      <c r="FKB745" s="31"/>
      <c r="FKC745" s="31"/>
      <c r="FKD745" s="31"/>
      <c r="FKE745" s="31"/>
      <c r="FKF745" s="31"/>
      <c r="FKG745" s="31"/>
      <c r="FKH745" s="31"/>
      <c r="FKI745" s="31"/>
      <c r="FKJ745" s="31"/>
      <c r="FKK745" s="31"/>
      <c r="FKL745" s="31"/>
      <c r="FKM745" s="31"/>
      <c r="FKN745" s="31"/>
      <c r="FKO745" s="31"/>
      <c r="FKP745" s="31"/>
      <c r="FKQ745" s="31"/>
      <c r="FKR745" s="31"/>
      <c r="FKS745" s="31"/>
      <c r="FKT745" s="31"/>
      <c r="FKU745" s="31"/>
      <c r="FKV745" s="31"/>
      <c r="FKW745" s="31"/>
      <c r="FKX745" s="31"/>
      <c r="FKY745" s="31"/>
      <c r="FKZ745" s="31"/>
      <c r="FLA745" s="31"/>
      <c r="FLB745" s="31"/>
      <c r="FLC745" s="31"/>
      <c r="FLD745" s="31"/>
      <c r="FLE745" s="31"/>
      <c r="FLF745" s="31"/>
      <c r="FLG745" s="31"/>
      <c r="FLH745" s="31"/>
      <c r="FLI745" s="31"/>
      <c r="FLJ745" s="31"/>
      <c r="FLK745" s="31"/>
      <c r="FLL745" s="31"/>
      <c r="FLM745" s="31"/>
      <c r="FLN745" s="31"/>
      <c r="FLO745" s="31"/>
      <c r="FLP745" s="31"/>
      <c r="FLQ745" s="31"/>
      <c r="FLR745" s="31"/>
      <c r="FLS745" s="31"/>
      <c r="FLT745" s="31"/>
      <c r="FLU745" s="31"/>
      <c r="FLV745" s="31"/>
      <c r="FLW745" s="31"/>
      <c r="FLX745" s="31"/>
      <c r="FLY745" s="31"/>
      <c r="FLZ745" s="31"/>
      <c r="FMA745" s="31"/>
      <c r="FMB745" s="31"/>
      <c r="FMC745" s="31"/>
      <c r="FMD745" s="31"/>
      <c r="FME745" s="31"/>
      <c r="FMF745" s="31"/>
      <c r="FMG745" s="31"/>
      <c r="FMH745" s="31"/>
      <c r="FMI745" s="31"/>
      <c r="FMJ745" s="31"/>
      <c r="FMK745" s="31"/>
      <c r="FML745" s="31"/>
      <c r="FMM745" s="31"/>
      <c r="FMN745" s="31"/>
      <c r="FMO745" s="31"/>
      <c r="FMP745" s="31"/>
      <c r="FMQ745" s="31"/>
      <c r="FMR745" s="31"/>
      <c r="FMS745" s="31"/>
      <c r="FMT745" s="31"/>
      <c r="FMU745" s="31"/>
      <c r="FMV745" s="31"/>
      <c r="FMW745" s="31"/>
      <c r="FMX745" s="31"/>
      <c r="FMY745" s="31"/>
      <c r="FMZ745" s="31"/>
      <c r="FNA745" s="31"/>
      <c r="FNB745" s="31"/>
      <c r="FNC745" s="31"/>
      <c r="FND745" s="31"/>
      <c r="FNE745" s="31"/>
      <c r="FNF745" s="31"/>
      <c r="FNG745" s="31"/>
      <c r="FNH745" s="31"/>
      <c r="FNI745" s="31"/>
      <c r="FNJ745" s="31"/>
      <c r="FNK745" s="31"/>
      <c r="FNL745" s="31"/>
      <c r="FNM745" s="31"/>
      <c r="FNN745" s="31"/>
      <c r="FNO745" s="31"/>
      <c r="FNP745" s="31"/>
      <c r="FNQ745" s="31"/>
      <c r="FNR745" s="31"/>
      <c r="FNS745" s="31"/>
      <c r="FNT745" s="31"/>
      <c r="FNU745" s="31"/>
      <c r="FNV745" s="31"/>
      <c r="FNW745" s="31"/>
      <c r="FNX745" s="31"/>
      <c r="FNY745" s="31"/>
      <c r="FNZ745" s="31"/>
      <c r="FOA745" s="31"/>
      <c r="FOB745" s="31"/>
      <c r="FOC745" s="31"/>
      <c r="FOD745" s="31"/>
      <c r="FOE745" s="31"/>
      <c r="FOF745" s="31"/>
      <c r="FOG745" s="31"/>
      <c r="FOH745" s="31"/>
      <c r="FOI745" s="31"/>
      <c r="FOJ745" s="31"/>
      <c r="FOK745" s="31"/>
      <c r="FOL745" s="31"/>
      <c r="FOM745" s="31"/>
      <c r="FON745" s="31"/>
      <c r="FOO745" s="31"/>
      <c r="FOP745" s="31"/>
      <c r="FOQ745" s="31"/>
      <c r="FOR745" s="31"/>
      <c r="FOS745" s="31"/>
      <c r="FOT745" s="31"/>
      <c r="FOU745" s="31"/>
      <c r="FOV745" s="31"/>
      <c r="FOW745" s="31"/>
      <c r="FOX745" s="31"/>
      <c r="FOY745" s="31"/>
      <c r="FOZ745" s="31"/>
      <c r="FPA745" s="31"/>
      <c r="FPB745" s="31"/>
      <c r="FPC745" s="31"/>
      <c r="FPD745" s="31"/>
      <c r="FPE745" s="31"/>
      <c r="FPF745" s="31"/>
      <c r="FPG745" s="31"/>
      <c r="FPH745" s="31"/>
      <c r="FPI745" s="31"/>
      <c r="FPJ745" s="31"/>
      <c r="FPK745" s="31"/>
      <c r="FPL745" s="31"/>
      <c r="FPM745" s="31"/>
      <c r="FPN745" s="31"/>
      <c r="FPO745" s="31"/>
      <c r="FPP745" s="31"/>
      <c r="FPQ745" s="31"/>
      <c r="FPR745" s="31"/>
      <c r="FPS745" s="31"/>
      <c r="FPT745" s="31"/>
      <c r="FPU745" s="31"/>
      <c r="FPV745" s="31"/>
      <c r="FPW745" s="31"/>
      <c r="FPX745" s="31"/>
      <c r="FPY745" s="31"/>
      <c r="FPZ745" s="31"/>
      <c r="FQA745" s="31"/>
      <c r="FQB745" s="31"/>
      <c r="FQC745" s="31"/>
      <c r="FQD745" s="31"/>
      <c r="FQE745" s="31"/>
      <c r="FQF745" s="31"/>
      <c r="FQG745" s="31"/>
      <c r="FQH745" s="31"/>
      <c r="FQI745" s="31"/>
      <c r="FQJ745" s="31"/>
      <c r="FQK745" s="31"/>
      <c r="FQL745" s="31"/>
      <c r="FQM745" s="31"/>
      <c r="FQN745" s="31"/>
      <c r="FQO745" s="31"/>
      <c r="FQP745" s="31"/>
      <c r="FQQ745" s="31"/>
      <c r="FQR745" s="31"/>
      <c r="FQS745" s="31"/>
      <c r="FQT745" s="31"/>
      <c r="FQU745" s="31"/>
      <c r="FQV745" s="31"/>
      <c r="FQW745" s="31"/>
      <c r="FQX745" s="31"/>
      <c r="FQY745" s="31"/>
      <c r="FQZ745" s="31"/>
      <c r="FRA745" s="31"/>
      <c r="FRB745" s="31"/>
      <c r="FRC745" s="31"/>
      <c r="FRD745" s="31"/>
      <c r="FRE745" s="31"/>
      <c r="FRF745" s="31"/>
      <c r="FRG745" s="31"/>
      <c r="FRH745" s="31"/>
      <c r="FRI745" s="31"/>
      <c r="FRJ745" s="31"/>
      <c r="FRK745" s="31"/>
      <c r="FRL745" s="31"/>
      <c r="FRM745" s="31"/>
      <c r="FRN745" s="31"/>
      <c r="FRO745" s="31"/>
      <c r="FRP745" s="31"/>
      <c r="FRQ745" s="31"/>
      <c r="FRR745" s="31"/>
      <c r="FRS745" s="31"/>
      <c r="FRT745" s="31"/>
      <c r="FRU745" s="31"/>
      <c r="FRV745" s="31"/>
      <c r="FRW745" s="31"/>
      <c r="FRX745" s="31"/>
      <c r="FRY745" s="31"/>
      <c r="FRZ745" s="31"/>
      <c r="FSA745" s="31"/>
      <c r="FSB745" s="31"/>
      <c r="FSC745" s="31"/>
      <c r="FSD745" s="31"/>
      <c r="FSE745" s="31"/>
      <c r="FSF745" s="31"/>
      <c r="FSG745" s="31"/>
      <c r="FSH745" s="31"/>
      <c r="FSI745" s="31"/>
      <c r="FSJ745" s="31"/>
      <c r="FSK745" s="31"/>
      <c r="FSL745" s="31"/>
      <c r="FSM745" s="31"/>
      <c r="FSN745" s="31"/>
      <c r="FSO745" s="31"/>
      <c r="FSP745" s="31"/>
      <c r="FSQ745" s="31"/>
      <c r="FSR745" s="31"/>
      <c r="FSS745" s="31"/>
      <c r="FST745" s="31"/>
      <c r="FSU745" s="31"/>
      <c r="FSV745" s="31"/>
      <c r="FSW745" s="31"/>
      <c r="FSX745" s="31"/>
      <c r="FSY745" s="31"/>
      <c r="FSZ745" s="31"/>
      <c r="FTA745" s="31"/>
      <c r="FTB745" s="31"/>
      <c r="FTC745" s="31"/>
      <c r="FTD745" s="31"/>
      <c r="FTE745" s="31"/>
      <c r="FTF745" s="31"/>
      <c r="FTG745" s="31"/>
      <c r="FTH745" s="31"/>
      <c r="FTI745" s="31"/>
      <c r="FTJ745" s="31"/>
      <c r="FTK745" s="31"/>
      <c r="FTL745" s="31"/>
      <c r="FTM745" s="31"/>
      <c r="FTN745" s="31"/>
      <c r="FTO745" s="31"/>
      <c r="FTP745" s="31"/>
      <c r="FTQ745" s="31"/>
      <c r="FTR745" s="31"/>
      <c r="FTS745" s="31"/>
      <c r="FTT745" s="31"/>
      <c r="FTU745" s="31"/>
      <c r="FTV745" s="31"/>
      <c r="FTW745" s="31"/>
      <c r="FTX745" s="31"/>
      <c r="FTY745" s="31"/>
      <c r="FTZ745" s="31"/>
      <c r="FUA745" s="31"/>
      <c r="FUB745" s="31"/>
      <c r="FUC745" s="31"/>
      <c r="FUD745" s="31"/>
      <c r="FUE745" s="31"/>
      <c r="FUF745" s="31"/>
      <c r="FUG745" s="31"/>
      <c r="FUH745" s="31"/>
      <c r="FUI745" s="31"/>
      <c r="FUJ745" s="31"/>
      <c r="FUK745" s="31"/>
      <c r="FUL745" s="31"/>
      <c r="FUM745" s="31"/>
      <c r="FUN745" s="31"/>
      <c r="FUO745" s="31"/>
      <c r="FUP745" s="31"/>
      <c r="FUQ745" s="31"/>
      <c r="FUR745" s="31"/>
      <c r="FUS745" s="31"/>
      <c r="FUT745" s="31"/>
      <c r="FUU745" s="31"/>
      <c r="FUV745" s="31"/>
      <c r="FUW745" s="31"/>
      <c r="FUX745" s="31"/>
      <c r="FUY745" s="31"/>
      <c r="FUZ745" s="31"/>
      <c r="FVA745" s="31"/>
      <c r="FVB745" s="31"/>
      <c r="FVC745" s="31"/>
      <c r="FVD745" s="31"/>
      <c r="FVE745" s="31"/>
      <c r="FVF745" s="31"/>
      <c r="FVG745" s="31"/>
      <c r="FVH745" s="31"/>
      <c r="FVI745" s="31"/>
      <c r="FVJ745" s="31"/>
      <c r="FVK745" s="31"/>
      <c r="FVL745" s="31"/>
      <c r="FVM745" s="31"/>
      <c r="FVN745" s="31"/>
      <c r="FVO745" s="31"/>
      <c r="FVP745" s="31"/>
      <c r="FVQ745" s="31"/>
      <c r="FVR745" s="31"/>
      <c r="FVS745" s="31"/>
      <c r="FVT745" s="31"/>
      <c r="FVU745" s="31"/>
      <c r="FVV745" s="31"/>
      <c r="FVW745" s="31"/>
      <c r="FVX745" s="31"/>
      <c r="FVY745" s="31"/>
      <c r="FVZ745" s="31"/>
      <c r="FWA745" s="31"/>
      <c r="FWB745" s="31"/>
      <c r="FWC745" s="31"/>
      <c r="FWD745" s="31"/>
      <c r="FWE745" s="31"/>
      <c r="FWF745" s="31"/>
      <c r="FWG745" s="31"/>
      <c r="FWH745" s="31"/>
      <c r="FWI745" s="31"/>
      <c r="FWJ745" s="31"/>
      <c r="FWK745" s="31"/>
      <c r="FWL745" s="31"/>
      <c r="FWM745" s="31"/>
      <c r="FWN745" s="31"/>
      <c r="FWO745" s="31"/>
      <c r="FWP745" s="31"/>
      <c r="FWQ745" s="31"/>
      <c r="FWR745" s="31"/>
      <c r="FWS745" s="31"/>
      <c r="FWT745" s="31"/>
      <c r="FWU745" s="31"/>
      <c r="FWV745" s="31"/>
      <c r="FWW745" s="31"/>
      <c r="FWX745" s="31"/>
      <c r="FWY745" s="31"/>
      <c r="FWZ745" s="31"/>
      <c r="FXA745" s="31"/>
      <c r="FXB745" s="31"/>
      <c r="FXC745" s="31"/>
      <c r="FXD745" s="31"/>
      <c r="FXE745" s="31"/>
      <c r="FXF745" s="31"/>
      <c r="FXG745" s="31"/>
      <c r="FXH745" s="31"/>
      <c r="FXI745" s="31"/>
      <c r="FXJ745" s="31"/>
      <c r="FXK745" s="31"/>
      <c r="FXL745" s="31"/>
      <c r="FXM745" s="31"/>
      <c r="FXN745" s="31"/>
      <c r="FXO745" s="31"/>
      <c r="FXP745" s="31"/>
      <c r="FXQ745" s="31"/>
      <c r="FXR745" s="31"/>
      <c r="FXS745" s="31"/>
      <c r="FXT745" s="31"/>
      <c r="FXU745" s="31"/>
      <c r="FXV745" s="31"/>
      <c r="FXW745" s="31"/>
      <c r="FXX745" s="31"/>
      <c r="FXY745" s="31"/>
      <c r="FXZ745" s="31"/>
      <c r="FYA745" s="31"/>
      <c r="FYB745" s="31"/>
      <c r="FYC745" s="31"/>
      <c r="FYD745" s="31"/>
      <c r="FYE745" s="31"/>
      <c r="FYF745" s="31"/>
      <c r="FYG745" s="31"/>
      <c r="FYH745" s="31"/>
      <c r="FYI745" s="31"/>
      <c r="FYJ745" s="31"/>
      <c r="FYK745" s="31"/>
      <c r="FYL745" s="31"/>
      <c r="FYM745" s="31"/>
      <c r="FYN745" s="31"/>
      <c r="FYO745" s="31"/>
      <c r="FYP745" s="31"/>
      <c r="FYQ745" s="31"/>
      <c r="FYR745" s="31"/>
      <c r="FYS745" s="31"/>
      <c r="FYT745" s="31"/>
      <c r="FYU745" s="31"/>
      <c r="FYV745" s="31"/>
      <c r="FYW745" s="31"/>
      <c r="FYX745" s="31"/>
      <c r="FYY745" s="31"/>
      <c r="FYZ745" s="31"/>
      <c r="FZA745" s="31"/>
      <c r="FZB745" s="31"/>
      <c r="FZC745" s="31"/>
      <c r="FZD745" s="31"/>
      <c r="FZE745" s="31"/>
      <c r="FZF745" s="31"/>
      <c r="FZG745" s="31"/>
      <c r="FZH745" s="31"/>
      <c r="FZI745" s="31"/>
      <c r="FZJ745" s="31"/>
      <c r="FZK745" s="31"/>
      <c r="FZL745" s="31"/>
      <c r="FZM745" s="31"/>
      <c r="FZN745" s="31"/>
      <c r="FZO745" s="31"/>
      <c r="FZP745" s="31"/>
      <c r="FZQ745" s="31"/>
      <c r="FZR745" s="31"/>
      <c r="FZS745" s="31"/>
      <c r="FZT745" s="31"/>
      <c r="FZU745" s="31"/>
      <c r="FZV745" s="31"/>
      <c r="FZW745" s="31"/>
      <c r="FZX745" s="31"/>
      <c r="FZY745" s="31"/>
      <c r="FZZ745" s="31"/>
      <c r="GAA745" s="31"/>
      <c r="GAB745" s="31"/>
      <c r="GAC745" s="31"/>
      <c r="GAD745" s="31"/>
      <c r="GAE745" s="31"/>
      <c r="GAF745" s="31"/>
      <c r="GAG745" s="31"/>
      <c r="GAH745" s="31"/>
      <c r="GAI745" s="31"/>
      <c r="GAJ745" s="31"/>
      <c r="GAK745" s="31"/>
      <c r="GAL745" s="31"/>
      <c r="GAM745" s="31"/>
      <c r="GAN745" s="31"/>
      <c r="GAO745" s="31"/>
      <c r="GAP745" s="31"/>
      <c r="GAQ745" s="31"/>
      <c r="GAR745" s="31"/>
      <c r="GAS745" s="31"/>
      <c r="GAT745" s="31"/>
      <c r="GAU745" s="31"/>
      <c r="GAV745" s="31"/>
      <c r="GAW745" s="31"/>
      <c r="GAX745" s="31"/>
      <c r="GAY745" s="31"/>
      <c r="GAZ745" s="31"/>
      <c r="GBA745" s="31"/>
      <c r="GBB745" s="31"/>
      <c r="GBC745" s="31"/>
      <c r="GBD745" s="31"/>
      <c r="GBE745" s="31"/>
      <c r="GBF745" s="31"/>
      <c r="GBG745" s="31"/>
      <c r="GBH745" s="31"/>
      <c r="GBI745" s="31"/>
      <c r="GBJ745" s="31"/>
      <c r="GBK745" s="31"/>
      <c r="GBL745" s="31"/>
      <c r="GBM745" s="31"/>
      <c r="GBN745" s="31"/>
      <c r="GBO745" s="31"/>
      <c r="GBP745" s="31"/>
      <c r="GBQ745" s="31"/>
      <c r="GBR745" s="31"/>
      <c r="GBS745" s="31"/>
      <c r="GBT745" s="31"/>
      <c r="GBU745" s="31"/>
      <c r="GBV745" s="31"/>
      <c r="GBW745" s="31"/>
      <c r="GBX745" s="31"/>
      <c r="GBY745" s="31"/>
      <c r="GBZ745" s="31"/>
      <c r="GCA745" s="31"/>
      <c r="GCB745" s="31"/>
      <c r="GCC745" s="31"/>
      <c r="GCD745" s="31"/>
      <c r="GCE745" s="31"/>
      <c r="GCF745" s="31"/>
      <c r="GCG745" s="31"/>
      <c r="GCH745" s="31"/>
      <c r="GCI745" s="31"/>
      <c r="GCJ745" s="31"/>
      <c r="GCK745" s="31"/>
      <c r="GCL745" s="31"/>
      <c r="GCM745" s="31"/>
      <c r="GCN745" s="31"/>
      <c r="GCO745" s="31"/>
      <c r="GCP745" s="31"/>
      <c r="GCQ745" s="31"/>
      <c r="GCR745" s="31"/>
      <c r="GCS745" s="31"/>
      <c r="GCT745" s="31"/>
      <c r="GCU745" s="31"/>
      <c r="GCV745" s="31"/>
      <c r="GCW745" s="31"/>
      <c r="GCX745" s="31"/>
      <c r="GCY745" s="31"/>
      <c r="GCZ745" s="31"/>
      <c r="GDA745" s="31"/>
      <c r="GDB745" s="31"/>
      <c r="GDC745" s="31"/>
      <c r="GDD745" s="31"/>
      <c r="GDE745" s="31"/>
      <c r="GDF745" s="31"/>
      <c r="GDG745" s="31"/>
      <c r="GDH745" s="31"/>
      <c r="GDI745" s="31"/>
      <c r="GDJ745" s="31"/>
      <c r="GDK745" s="31"/>
      <c r="GDL745" s="31"/>
      <c r="GDM745" s="31"/>
      <c r="GDN745" s="31"/>
      <c r="GDO745" s="31"/>
      <c r="GDP745" s="31"/>
      <c r="GDQ745" s="31"/>
      <c r="GDR745" s="31"/>
      <c r="GDS745" s="31"/>
      <c r="GDT745" s="31"/>
      <c r="GDU745" s="31"/>
      <c r="GDV745" s="31"/>
      <c r="GDW745" s="31"/>
      <c r="GDX745" s="31"/>
      <c r="GDY745" s="31"/>
      <c r="GDZ745" s="31"/>
      <c r="GEA745" s="31"/>
      <c r="GEB745" s="31"/>
      <c r="GEC745" s="31"/>
      <c r="GED745" s="31"/>
      <c r="GEE745" s="31"/>
      <c r="GEF745" s="31"/>
      <c r="GEG745" s="31"/>
      <c r="GEH745" s="31"/>
      <c r="GEI745" s="31"/>
      <c r="GEJ745" s="31"/>
      <c r="GEK745" s="31"/>
      <c r="GEL745" s="31"/>
      <c r="GEM745" s="31"/>
      <c r="GEN745" s="31"/>
      <c r="GEO745" s="31"/>
      <c r="GEP745" s="31"/>
      <c r="GEQ745" s="31"/>
      <c r="GER745" s="31"/>
      <c r="GES745" s="31"/>
      <c r="GET745" s="31"/>
      <c r="GEU745" s="31"/>
      <c r="GEV745" s="31"/>
      <c r="GEW745" s="31"/>
      <c r="GEX745" s="31"/>
      <c r="GEY745" s="31"/>
      <c r="GEZ745" s="31"/>
      <c r="GFA745" s="31"/>
      <c r="GFB745" s="31"/>
      <c r="GFC745" s="31"/>
      <c r="GFD745" s="31"/>
      <c r="GFE745" s="31"/>
      <c r="GFF745" s="31"/>
      <c r="GFG745" s="31"/>
      <c r="GFH745" s="31"/>
      <c r="GFI745" s="31"/>
      <c r="GFJ745" s="31"/>
      <c r="GFK745" s="31"/>
      <c r="GFL745" s="31"/>
      <c r="GFM745" s="31"/>
      <c r="GFN745" s="31"/>
      <c r="GFO745" s="31"/>
      <c r="GFP745" s="31"/>
      <c r="GFQ745" s="31"/>
      <c r="GFR745" s="31"/>
      <c r="GFS745" s="31"/>
      <c r="GFT745" s="31"/>
      <c r="GFU745" s="31"/>
      <c r="GFV745" s="31"/>
      <c r="GFW745" s="31"/>
      <c r="GFX745" s="31"/>
      <c r="GFY745" s="31"/>
      <c r="GFZ745" s="31"/>
      <c r="GGA745" s="31"/>
      <c r="GGB745" s="31"/>
      <c r="GGC745" s="31"/>
      <c r="GGD745" s="31"/>
      <c r="GGE745" s="31"/>
      <c r="GGF745" s="31"/>
      <c r="GGG745" s="31"/>
      <c r="GGH745" s="31"/>
      <c r="GGI745" s="31"/>
      <c r="GGJ745" s="31"/>
      <c r="GGK745" s="31"/>
      <c r="GGL745" s="31"/>
      <c r="GGM745" s="31"/>
      <c r="GGN745" s="31"/>
      <c r="GGO745" s="31"/>
      <c r="GGP745" s="31"/>
      <c r="GGQ745" s="31"/>
      <c r="GGR745" s="31"/>
      <c r="GGS745" s="31"/>
      <c r="GGT745" s="31"/>
      <c r="GGU745" s="31"/>
      <c r="GGV745" s="31"/>
      <c r="GGW745" s="31"/>
      <c r="GGX745" s="31"/>
      <c r="GGY745" s="31"/>
      <c r="GGZ745" s="31"/>
      <c r="GHA745" s="31"/>
      <c r="GHB745" s="31"/>
      <c r="GHC745" s="31"/>
      <c r="GHD745" s="31"/>
      <c r="GHE745" s="31"/>
      <c r="GHF745" s="31"/>
      <c r="GHG745" s="31"/>
      <c r="GHH745" s="31"/>
      <c r="GHI745" s="31"/>
      <c r="GHJ745" s="31"/>
      <c r="GHK745" s="31"/>
      <c r="GHL745" s="31"/>
      <c r="GHM745" s="31"/>
      <c r="GHN745" s="31"/>
      <c r="GHO745" s="31"/>
      <c r="GHP745" s="31"/>
      <c r="GHQ745" s="31"/>
      <c r="GHR745" s="31"/>
      <c r="GHS745" s="31"/>
      <c r="GHT745" s="31"/>
      <c r="GHU745" s="31"/>
      <c r="GHV745" s="31"/>
      <c r="GHW745" s="31"/>
      <c r="GHX745" s="31"/>
      <c r="GHY745" s="31"/>
      <c r="GHZ745" s="31"/>
      <c r="GIA745" s="31"/>
      <c r="GIB745" s="31"/>
      <c r="GIC745" s="31"/>
      <c r="GID745" s="31"/>
      <c r="GIE745" s="31"/>
      <c r="GIF745" s="31"/>
      <c r="GIG745" s="31"/>
      <c r="GIH745" s="31"/>
      <c r="GII745" s="31"/>
      <c r="GIJ745" s="31"/>
      <c r="GIK745" s="31"/>
      <c r="GIL745" s="31"/>
      <c r="GIM745" s="31"/>
      <c r="GIN745" s="31"/>
      <c r="GIO745" s="31"/>
      <c r="GIP745" s="31"/>
      <c r="GIQ745" s="31"/>
      <c r="GIR745" s="31"/>
      <c r="GIS745" s="31"/>
      <c r="GIT745" s="31"/>
      <c r="GIU745" s="31"/>
      <c r="GIV745" s="31"/>
      <c r="GIW745" s="31"/>
      <c r="GIX745" s="31"/>
      <c r="GIY745" s="31"/>
      <c r="GIZ745" s="31"/>
      <c r="GJA745" s="31"/>
      <c r="GJB745" s="31"/>
      <c r="GJC745" s="31"/>
      <c r="GJD745" s="31"/>
      <c r="GJE745" s="31"/>
      <c r="GJF745" s="31"/>
      <c r="GJG745" s="31"/>
      <c r="GJH745" s="31"/>
      <c r="GJI745" s="31"/>
      <c r="GJJ745" s="31"/>
      <c r="GJK745" s="31"/>
      <c r="GJL745" s="31"/>
      <c r="GJM745" s="31"/>
      <c r="GJN745" s="31"/>
      <c r="GJO745" s="31"/>
      <c r="GJP745" s="31"/>
      <c r="GJQ745" s="31"/>
      <c r="GJR745" s="31"/>
      <c r="GJS745" s="31"/>
      <c r="GJT745" s="31"/>
      <c r="GJU745" s="31"/>
      <c r="GJV745" s="31"/>
      <c r="GJW745" s="31"/>
      <c r="GJX745" s="31"/>
      <c r="GJY745" s="31"/>
      <c r="GJZ745" s="31"/>
      <c r="GKA745" s="31"/>
      <c r="GKB745" s="31"/>
      <c r="GKC745" s="31"/>
      <c r="GKD745" s="31"/>
      <c r="GKE745" s="31"/>
      <c r="GKF745" s="31"/>
      <c r="GKG745" s="31"/>
      <c r="GKH745" s="31"/>
      <c r="GKI745" s="31"/>
      <c r="GKJ745" s="31"/>
      <c r="GKK745" s="31"/>
      <c r="GKL745" s="31"/>
      <c r="GKM745" s="31"/>
      <c r="GKN745" s="31"/>
      <c r="GKO745" s="31"/>
      <c r="GKP745" s="31"/>
      <c r="GKQ745" s="31"/>
      <c r="GKR745" s="31"/>
      <c r="GKS745" s="31"/>
      <c r="GKT745" s="31"/>
      <c r="GKU745" s="31"/>
      <c r="GKV745" s="31"/>
      <c r="GKW745" s="31"/>
      <c r="GKX745" s="31"/>
      <c r="GKY745" s="31"/>
      <c r="GKZ745" s="31"/>
      <c r="GLA745" s="31"/>
      <c r="GLB745" s="31"/>
      <c r="GLC745" s="31"/>
      <c r="GLD745" s="31"/>
      <c r="GLE745" s="31"/>
      <c r="GLF745" s="31"/>
      <c r="GLG745" s="31"/>
      <c r="GLH745" s="31"/>
      <c r="GLI745" s="31"/>
      <c r="GLJ745" s="31"/>
      <c r="GLK745" s="31"/>
      <c r="GLL745" s="31"/>
      <c r="GLM745" s="31"/>
      <c r="GLN745" s="31"/>
      <c r="GLO745" s="31"/>
      <c r="GLP745" s="31"/>
      <c r="GLQ745" s="31"/>
      <c r="GLR745" s="31"/>
      <c r="GLS745" s="31"/>
      <c r="GLT745" s="31"/>
      <c r="GLU745" s="31"/>
      <c r="GLV745" s="31"/>
      <c r="GLW745" s="31"/>
      <c r="GLX745" s="31"/>
      <c r="GLY745" s="31"/>
      <c r="GLZ745" s="31"/>
      <c r="GMA745" s="31"/>
      <c r="GMB745" s="31"/>
      <c r="GMC745" s="31"/>
      <c r="GMD745" s="31"/>
      <c r="GME745" s="31"/>
      <c r="GMF745" s="31"/>
      <c r="GMG745" s="31"/>
      <c r="GMH745" s="31"/>
      <c r="GMI745" s="31"/>
      <c r="GMJ745" s="31"/>
      <c r="GMK745" s="31"/>
      <c r="GML745" s="31"/>
      <c r="GMM745" s="31"/>
      <c r="GMN745" s="31"/>
      <c r="GMO745" s="31"/>
      <c r="GMP745" s="31"/>
      <c r="GMQ745" s="31"/>
      <c r="GMR745" s="31"/>
      <c r="GMS745" s="31"/>
      <c r="GMT745" s="31"/>
      <c r="GMU745" s="31"/>
      <c r="GMV745" s="31"/>
      <c r="GMW745" s="31"/>
      <c r="GMX745" s="31"/>
      <c r="GMY745" s="31"/>
      <c r="GMZ745" s="31"/>
      <c r="GNA745" s="31"/>
      <c r="GNB745" s="31"/>
      <c r="GNC745" s="31"/>
      <c r="GND745" s="31"/>
      <c r="GNE745" s="31"/>
      <c r="GNF745" s="31"/>
      <c r="GNG745" s="31"/>
      <c r="GNH745" s="31"/>
      <c r="GNI745" s="31"/>
      <c r="GNJ745" s="31"/>
      <c r="GNK745" s="31"/>
      <c r="GNL745" s="31"/>
      <c r="GNM745" s="31"/>
      <c r="GNN745" s="31"/>
      <c r="GNO745" s="31"/>
      <c r="GNP745" s="31"/>
      <c r="GNQ745" s="31"/>
      <c r="GNR745" s="31"/>
      <c r="GNS745" s="31"/>
      <c r="GNT745" s="31"/>
      <c r="GNU745" s="31"/>
      <c r="GNV745" s="31"/>
      <c r="GNW745" s="31"/>
      <c r="GNX745" s="31"/>
      <c r="GNY745" s="31"/>
      <c r="GNZ745" s="31"/>
      <c r="GOA745" s="31"/>
      <c r="GOB745" s="31"/>
      <c r="GOC745" s="31"/>
      <c r="GOD745" s="31"/>
      <c r="GOE745" s="31"/>
      <c r="GOF745" s="31"/>
      <c r="GOG745" s="31"/>
      <c r="GOH745" s="31"/>
      <c r="GOI745" s="31"/>
      <c r="GOJ745" s="31"/>
      <c r="GOK745" s="31"/>
      <c r="GOL745" s="31"/>
      <c r="GOM745" s="31"/>
      <c r="GON745" s="31"/>
      <c r="GOO745" s="31"/>
      <c r="GOP745" s="31"/>
      <c r="GOQ745" s="31"/>
      <c r="GOR745" s="31"/>
      <c r="GOS745" s="31"/>
      <c r="GOT745" s="31"/>
      <c r="GOU745" s="31"/>
      <c r="GOV745" s="31"/>
      <c r="GOW745" s="31"/>
      <c r="GOX745" s="31"/>
      <c r="GOY745" s="31"/>
      <c r="GOZ745" s="31"/>
      <c r="GPA745" s="31"/>
      <c r="GPB745" s="31"/>
      <c r="GPC745" s="31"/>
      <c r="GPD745" s="31"/>
      <c r="GPE745" s="31"/>
      <c r="GPF745" s="31"/>
      <c r="GPG745" s="31"/>
      <c r="GPH745" s="31"/>
      <c r="GPI745" s="31"/>
      <c r="GPJ745" s="31"/>
      <c r="GPK745" s="31"/>
      <c r="GPL745" s="31"/>
      <c r="GPM745" s="31"/>
      <c r="GPN745" s="31"/>
      <c r="GPO745" s="31"/>
      <c r="GPP745" s="31"/>
      <c r="GPQ745" s="31"/>
      <c r="GPR745" s="31"/>
      <c r="GPS745" s="31"/>
      <c r="GPT745" s="31"/>
      <c r="GPU745" s="31"/>
      <c r="GPV745" s="31"/>
      <c r="GPW745" s="31"/>
      <c r="GPX745" s="31"/>
      <c r="GPY745" s="31"/>
      <c r="GPZ745" s="31"/>
      <c r="GQA745" s="31"/>
      <c r="GQB745" s="31"/>
      <c r="GQC745" s="31"/>
      <c r="GQD745" s="31"/>
      <c r="GQE745" s="31"/>
      <c r="GQF745" s="31"/>
      <c r="GQG745" s="31"/>
      <c r="GQH745" s="31"/>
      <c r="GQI745" s="31"/>
      <c r="GQJ745" s="31"/>
      <c r="GQK745" s="31"/>
      <c r="GQL745" s="31"/>
      <c r="GQM745" s="31"/>
      <c r="GQN745" s="31"/>
      <c r="GQO745" s="31"/>
      <c r="GQP745" s="31"/>
      <c r="GQQ745" s="31"/>
      <c r="GQR745" s="31"/>
      <c r="GQS745" s="31"/>
      <c r="GQT745" s="31"/>
      <c r="GQU745" s="31"/>
      <c r="GQV745" s="31"/>
      <c r="GQW745" s="31"/>
      <c r="GQX745" s="31"/>
      <c r="GQY745" s="31"/>
      <c r="GQZ745" s="31"/>
      <c r="GRA745" s="31"/>
      <c r="GRB745" s="31"/>
      <c r="GRC745" s="31"/>
      <c r="GRD745" s="31"/>
      <c r="GRE745" s="31"/>
      <c r="GRF745" s="31"/>
      <c r="GRG745" s="31"/>
      <c r="GRH745" s="31"/>
      <c r="GRI745" s="31"/>
      <c r="GRJ745" s="31"/>
      <c r="GRK745" s="31"/>
      <c r="GRL745" s="31"/>
      <c r="GRM745" s="31"/>
      <c r="GRN745" s="31"/>
      <c r="GRO745" s="31"/>
      <c r="GRP745" s="31"/>
      <c r="GRQ745" s="31"/>
      <c r="GRR745" s="31"/>
      <c r="GRS745" s="31"/>
      <c r="GRT745" s="31"/>
      <c r="GRU745" s="31"/>
      <c r="GRV745" s="31"/>
      <c r="GRW745" s="31"/>
      <c r="GRX745" s="31"/>
      <c r="GRY745" s="31"/>
      <c r="GRZ745" s="31"/>
      <c r="GSA745" s="31"/>
      <c r="GSB745" s="31"/>
      <c r="GSC745" s="31"/>
      <c r="GSD745" s="31"/>
      <c r="GSE745" s="31"/>
      <c r="GSF745" s="31"/>
      <c r="GSG745" s="31"/>
      <c r="GSH745" s="31"/>
      <c r="GSI745" s="31"/>
      <c r="GSJ745" s="31"/>
      <c r="GSK745" s="31"/>
      <c r="GSL745" s="31"/>
      <c r="GSM745" s="31"/>
      <c r="GSN745" s="31"/>
      <c r="GSO745" s="31"/>
      <c r="GSP745" s="31"/>
      <c r="GSQ745" s="31"/>
      <c r="GSR745" s="31"/>
      <c r="GSS745" s="31"/>
      <c r="GST745" s="31"/>
      <c r="GSU745" s="31"/>
      <c r="GSV745" s="31"/>
      <c r="GSW745" s="31"/>
      <c r="GSX745" s="31"/>
      <c r="GSY745" s="31"/>
      <c r="GSZ745" s="31"/>
      <c r="GTA745" s="31"/>
      <c r="GTB745" s="31"/>
      <c r="GTC745" s="31"/>
      <c r="GTD745" s="31"/>
      <c r="GTE745" s="31"/>
      <c r="GTF745" s="31"/>
      <c r="GTG745" s="31"/>
      <c r="GTH745" s="31"/>
      <c r="GTI745" s="31"/>
      <c r="GTJ745" s="31"/>
      <c r="GTK745" s="31"/>
      <c r="GTL745" s="31"/>
      <c r="GTM745" s="31"/>
      <c r="GTN745" s="31"/>
      <c r="GTO745" s="31"/>
      <c r="GTP745" s="31"/>
      <c r="GTQ745" s="31"/>
      <c r="GTR745" s="31"/>
      <c r="GTS745" s="31"/>
      <c r="GTT745" s="31"/>
      <c r="GTU745" s="31"/>
      <c r="GTV745" s="31"/>
      <c r="GTW745" s="31"/>
      <c r="GTX745" s="31"/>
      <c r="GTY745" s="31"/>
      <c r="GTZ745" s="31"/>
      <c r="GUA745" s="31"/>
      <c r="GUB745" s="31"/>
      <c r="GUC745" s="31"/>
      <c r="GUD745" s="31"/>
      <c r="GUE745" s="31"/>
      <c r="GUF745" s="31"/>
      <c r="GUG745" s="31"/>
      <c r="GUH745" s="31"/>
      <c r="GUI745" s="31"/>
      <c r="GUJ745" s="31"/>
      <c r="GUK745" s="31"/>
      <c r="GUL745" s="31"/>
      <c r="GUM745" s="31"/>
      <c r="GUN745" s="31"/>
      <c r="GUO745" s="31"/>
      <c r="GUP745" s="31"/>
      <c r="GUQ745" s="31"/>
      <c r="GUR745" s="31"/>
      <c r="GUS745" s="31"/>
      <c r="GUT745" s="31"/>
      <c r="GUU745" s="31"/>
      <c r="GUV745" s="31"/>
      <c r="GUW745" s="31"/>
      <c r="GUX745" s="31"/>
      <c r="GUY745" s="31"/>
      <c r="GUZ745" s="31"/>
      <c r="GVA745" s="31"/>
      <c r="GVB745" s="31"/>
      <c r="GVC745" s="31"/>
      <c r="GVD745" s="31"/>
      <c r="GVE745" s="31"/>
      <c r="GVF745" s="31"/>
      <c r="GVG745" s="31"/>
      <c r="GVH745" s="31"/>
      <c r="GVI745" s="31"/>
      <c r="GVJ745" s="31"/>
      <c r="GVK745" s="31"/>
      <c r="GVL745" s="31"/>
      <c r="GVM745" s="31"/>
      <c r="GVN745" s="31"/>
      <c r="GVO745" s="31"/>
      <c r="GVP745" s="31"/>
      <c r="GVQ745" s="31"/>
      <c r="GVR745" s="31"/>
      <c r="GVS745" s="31"/>
      <c r="GVT745" s="31"/>
      <c r="GVU745" s="31"/>
      <c r="GVV745" s="31"/>
      <c r="GVW745" s="31"/>
      <c r="GVX745" s="31"/>
      <c r="GVY745" s="31"/>
      <c r="GVZ745" s="31"/>
      <c r="GWA745" s="31"/>
      <c r="GWB745" s="31"/>
      <c r="GWC745" s="31"/>
      <c r="GWD745" s="31"/>
      <c r="GWE745" s="31"/>
      <c r="GWF745" s="31"/>
      <c r="GWG745" s="31"/>
      <c r="GWH745" s="31"/>
      <c r="GWI745" s="31"/>
      <c r="GWJ745" s="31"/>
      <c r="GWK745" s="31"/>
      <c r="GWL745" s="31"/>
      <c r="GWM745" s="31"/>
      <c r="GWN745" s="31"/>
      <c r="GWO745" s="31"/>
      <c r="GWP745" s="31"/>
      <c r="GWQ745" s="31"/>
      <c r="GWR745" s="31"/>
      <c r="GWS745" s="31"/>
      <c r="GWT745" s="31"/>
      <c r="GWU745" s="31"/>
      <c r="GWV745" s="31"/>
      <c r="GWW745" s="31"/>
      <c r="GWX745" s="31"/>
      <c r="GWY745" s="31"/>
      <c r="GWZ745" s="31"/>
      <c r="GXA745" s="31"/>
      <c r="GXB745" s="31"/>
      <c r="GXC745" s="31"/>
      <c r="GXD745" s="31"/>
      <c r="GXE745" s="31"/>
      <c r="GXF745" s="31"/>
      <c r="GXG745" s="31"/>
      <c r="GXH745" s="31"/>
      <c r="GXI745" s="31"/>
      <c r="GXJ745" s="31"/>
      <c r="GXK745" s="31"/>
      <c r="GXL745" s="31"/>
      <c r="GXM745" s="31"/>
      <c r="GXN745" s="31"/>
      <c r="GXO745" s="31"/>
      <c r="GXP745" s="31"/>
      <c r="GXQ745" s="31"/>
      <c r="GXR745" s="31"/>
      <c r="GXS745" s="31"/>
      <c r="GXT745" s="31"/>
      <c r="GXU745" s="31"/>
      <c r="GXV745" s="31"/>
      <c r="GXW745" s="31"/>
      <c r="GXX745" s="31"/>
      <c r="GXY745" s="31"/>
      <c r="GXZ745" s="31"/>
      <c r="GYA745" s="31"/>
      <c r="GYB745" s="31"/>
      <c r="GYC745" s="31"/>
      <c r="GYD745" s="31"/>
      <c r="GYE745" s="31"/>
      <c r="GYF745" s="31"/>
      <c r="GYG745" s="31"/>
      <c r="GYH745" s="31"/>
      <c r="GYI745" s="31"/>
      <c r="GYJ745" s="31"/>
      <c r="GYK745" s="31"/>
      <c r="GYL745" s="31"/>
      <c r="GYM745" s="31"/>
      <c r="GYN745" s="31"/>
      <c r="GYO745" s="31"/>
      <c r="GYP745" s="31"/>
      <c r="GYQ745" s="31"/>
      <c r="GYR745" s="31"/>
      <c r="GYS745" s="31"/>
      <c r="GYT745" s="31"/>
      <c r="GYU745" s="31"/>
      <c r="GYV745" s="31"/>
      <c r="GYW745" s="31"/>
      <c r="GYX745" s="31"/>
      <c r="GYY745" s="31"/>
      <c r="GYZ745" s="31"/>
      <c r="GZA745" s="31"/>
      <c r="GZB745" s="31"/>
      <c r="GZC745" s="31"/>
      <c r="GZD745" s="31"/>
      <c r="GZE745" s="31"/>
      <c r="GZF745" s="31"/>
      <c r="GZG745" s="31"/>
      <c r="GZH745" s="31"/>
      <c r="GZI745" s="31"/>
      <c r="GZJ745" s="31"/>
      <c r="GZK745" s="31"/>
      <c r="GZL745" s="31"/>
      <c r="GZM745" s="31"/>
      <c r="GZN745" s="31"/>
      <c r="GZO745" s="31"/>
      <c r="GZP745" s="31"/>
      <c r="GZQ745" s="31"/>
      <c r="GZR745" s="31"/>
      <c r="GZS745" s="31"/>
      <c r="GZT745" s="31"/>
      <c r="GZU745" s="31"/>
      <c r="GZV745" s="31"/>
      <c r="GZW745" s="31"/>
      <c r="GZX745" s="31"/>
      <c r="GZY745" s="31"/>
      <c r="GZZ745" s="31"/>
      <c r="HAA745" s="31"/>
      <c r="HAB745" s="31"/>
      <c r="HAC745" s="31"/>
      <c r="HAD745" s="31"/>
      <c r="HAE745" s="31"/>
      <c r="HAF745" s="31"/>
      <c r="HAG745" s="31"/>
      <c r="HAH745" s="31"/>
      <c r="HAI745" s="31"/>
      <c r="HAJ745" s="31"/>
      <c r="HAK745" s="31"/>
      <c r="HAL745" s="31"/>
      <c r="HAM745" s="31"/>
      <c r="HAN745" s="31"/>
      <c r="HAO745" s="31"/>
      <c r="HAP745" s="31"/>
      <c r="HAQ745" s="31"/>
      <c r="HAR745" s="31"/>
      <c r="HAS745" s="31"/>
      <c r="HAT745" s="31"/>
      <c r="HAU745" s="31"/>
      <c r="HAV745" s="31"/>
      <c r="HAW745" s="31"/>
      <c r="HAX745" s="31"/>
      <c r="HAY745" s="31"/>
      <c r="HAZ745" s="31"/>
      <c r="HBA745" s="31"/>
      <c r="HBB745" s="31"/>
      <c r="HBC745" s="31"/>
      <c r="HBD745" s="31"/>
      <c r="HBE745" s="31"/>
      <c r="HBF745" s="31"/>
      <c r="HBG745" s="31"/>
      <c r="HBH745" s="31"/>
      <c r="HBI745" s="31"/>
      <c r="HBJ745" s="31"/>
      <c r="HBK745" s="31"/>
      <c r="HBL745" s="31"/>
      <c r="HBM745" s="31"/>
      <c r="HBN745" s="31"/>
      <c r="HBO745" s="31"/>
      <c r="HBP745" s="31"/>
      <c r="HBQ745" s="31"/>
      <c r="HBR745" s="31"/>
      <c r="HBS745" s="31"/>
      <c r="HBT745" s="31"/>
      <c r="HBU745" s="31"/>
      <c r="HBV745" s="31"/>
      <c r="HBW745" s="31"/>
      <c r="HBX745" s="31"/>
      <c r="HBY745" s="31"/>
      <c r="HBZ745" s="31"/>
      <c r="HCA745" s="31"/>
      <c r="HCB745" s="31"/>
      <c r="HCC745" s="31"/>
      <c r="HCD745" s="31"/>
      <c r="HCE745" s="31"/>
      <c r="HCF745" s="31"/>
      <c r="HCG745" s="31"/>
      <c r="HCH745" s="31"/>
      <c r="HCI745" s="31"/>
      <c r="HCJ745" s="31"/>
      <c r="HCK745" s="31"/>
      <c r="HCL745" s="31"/>
      <c r="HCM745" s="31"/>
      <c r="HCN745" s="31"/>
      <c r="HCO745" s="31"/>
      <c r="HCP745" s="31"/>
      <c r="HCQ745" s="31"/>
      <c r="HCR745" s="31"/>
      <c r="HCS745" s="31"/>
      <c r="HCT745" s="31"/>
      <c r="HCU745" s="31"/>
      <c r="HCV745" s="31"/>
      <c r="HCW745" s="31"/>
      <c r="HCX745" s="31"/>
      <c r="HCY745" s="31"/>
      <c r="HCZ745" s="31"/>
      <c r="HDA745" s="31"/>
      <c r="HDB745" s="31"/>
      <c r="HDC745" s="31"/>
      <c r="HDD745" s="31"/>
      <c r="HDE745" s="31"/>
      <c r="HDF745" s="31"/>
      <c r="HDG745" s="31"/>
      <c r="HDH745" s="31"/>
      <c r="HDI745" s="31"/>
      <c r="HDJ745" s="31"/>
      <c r="HDK745" s="31"/>
      <c r="HDL745" s="31"/>
      <c r="HDM745" s="31"/>
      <c r="HDN745" s="31"/>
      <c r="HDO745" s="31"/>
      <c r="HDP745" s="31"/>
      <c r="HDQ745" s="31"/>
      <c r="HDR745" s="31"/>
      <c r="HDS745" s="31"/>
      <c r="HDT745" s="31"/>
      <c r="HDU745" s="31"/>
      <c r="HDV745" s="31"/>
      <c r="HDW745" s="31"/>
      <c r="HDX745" s="31"/>
      <c r="HDY745" s="31"/>
      <c r="HDZ745" s="31"/>
      <c r="HEA745" s="31"/>
      <c r="HEB745" s="31"/>
      <c r="HEC745" s="31"/>
      <c r="HED745" s="31"/>
      <c r="HEE745" s="31"/>
      <c r="HEF745" s="31"/>
      <c r="HEG745" s="31"/>
      <c r="HEH745" s="31"/>
      <c r="HEI745" s="31"/>
      <c r="HEJ745" s="31"/>
      <c r="HEK745" s="31"/>
      <c r="HEL745" s="31"/>
      <c r="HEM745" s="31"/>
      <c r="HEN745" s="31"/>
      <c r="HEO745" s="31"/>
      <c r="HEP745" s="31"/>
      <c r="HEQ745" s="31"/>
      <c r="HER745" s="31"/>
      <c r="HES745" s="31"/>
      <c r="HET745" s="31"/>
      <c r="HEU745" s="31"/>
      <c r="HEV745" s="31"/>
      <c r="HEW745" s="31"/>
      <c r="HEX745" s="31"/>
      <c r="HEY745" s="31"/>
      <c r="HEZ745" s="31"/>
      <c r="HFA745" s="31"/>
      <c r="HFB745" s="31"/>
      <c r="HFC745" s="31"/>
      <c r="HFD745" s="31"/>
      <c r="HFE745" s="31"/>
      <c r="HFF745" s="31"/>
      <c r="HFG745" s="31"/>
      <c r="HFH745" s="31"/>
      <c r="HFI745" s="31"/>
      <c r="HFJ745" s="31"/>
      <c r="HFK745" s="31"/>
      <c r="HFL745" s="31"/>
      <c r="HFM745" s="31"/>
      <c r="HFN745" s="31"/>
      <c r="HFO745" s="31"/>
      <c r="HFP745" s="31"/>
      <c r="HFQ745" s="31"/>
      <c r="HFR745" s="31"/>
      <c r="HFS745" s="31"/>
      <c r="HFT745" s="31"/>
      <c r="HFU745" s="31"/>
      <c r="HFV745" s="31"/>
      <c r="HFW745" s="31"/>
      <c r="HFX745" s="31"/>
      <c r="HFY745" s="31"/>
      <c r="HFZ745" s="31"/>
      <c r="HGA745" s="31"/>
      <c r="HGB745" s="31"/>
      <c r="HGC745" s="31"/>
      <c r="HGD745" s="31"/>
      <c r="HGE745" s="31"/>
      <c r="HGF745" s="31"/>
      <c r="HGG745" s="31"/>
      <c r="HGH745" s="31"/>
      <c r="HGI745" s="31"/>
      <c r="HGJ745" s="31"/>
      <c r="HGK745" s="31"/>
      <c r="HGL745" s="31"/>
      <c r="HGM745" s="31"/>
      <c r="HGN745" s="31"/>
      <c r="HGO745" s="31"/>
      <c r="HGP745" s="31"/>
      <c r="HGQ745" s="31"/>
      <c r="HGR745" s="31"/>
      <c r="HGS745" s="31"/>
      <c r="HGT745" s="31"/>
      <c r="HGU745" s="31"/>
      <c r="HGV745" s="31"/>
      <c r="HGW745" s="31"/>
      <c r="HGX745" s="31"/>
      <c r="HGY745" s="31"/>
      <c r="HGZ745" s="31"/>
      <c r="HHA745" s="31"/>
      <c r="HHB745" s="31"/>
      <c r="HHC745" s="31"/>
      <c r="HHD745" s="31"/>
      <c r="HHE745" s="31"/>
      <c r="HHF745" s="31"/>
      <c r="HHG745" s="31"/>
      <c r="HHH745" s="31"/>
      <c r="HHI745" s="31"/>
      <c r="HHJ745" s="31"/>
      <c r="HHK745" s="31"/>
      <c r="HHL745" s="31"/>
      <c r="HHM745" s="31"/>
      <c r="HHN745" s="31"/>
      <c r="HHO745" s="31"/>
      <c r="HHP745" s="31"/>
      <c r="HHQ745" s="31"/>
      <c r="HHR745" s="31"/>
      <c r="HHS745" s="31"/>
      <c r="HHT745" s="31"/>
      <c r="HHU745" s="31"/>
      <c r="HHV745" s="31"/>
      <c r="HHW745" s="31"/>
      <c r="HHX745" s="31"/>
      <c r="HHY745" s="31"/>
      <c r="HHZ745" s="31"/>
      <c r="HIA745" s="31"/>
      <c r="HIB745" s="31"/>
      <c r="HIC745" s="31"/>
      <c r="HID745" s="31"/>
      <c r="HIE745" s="31"/>
      <c r="HIF745" s="31"/>
      <c r="HIG745" s="31"/>
      <c r="HIH745" s="31"/>
      <c r="HII745" s="31"/>
      <c r="HIJ745" s="31"/>
      <c r="HIK745" s="31"/>
      <c r="HIL745" s="31"/>
      <c r="HIM745" s="31"/>
      <c r="HIN745" s="31"/>
      <c r="HIO745" s="31"/>
      <c r="HIP745" s="31"/>
      <c r="HIQ745" s="31"/>
      <c r="HIR745" s="31"/>
      <c r="HIS745" s="31"/>
      <c r="HIT745" s="31"/>
      <c r="HIU745" s="31"/>
      <c r="HIV745" s="31"/>
      <c r="HIW745" s="31"/>
      <c r="HIX745" s="31"/>
      <c r="HIY745" s="31"/>
      <c r="HIZ745" s="31"/>
      <c r="HJA745" s="31"/>
      <c r="HJB745" s="31"/>
      <c r="HJC745" s="31"/>
      <c r="HJD745" s="31"/>
      <c r="HJE745" s="31"/>
      <c r="HJF745" s="31"/>
      <c r="HJG745" s="31"/>
      <c r="HJH745" s="31"/>
      <c r="HJI745" s="31"/>
      <c r="HJJ745" s="31"/>
      <c r="HJK745" s="31"/>
      <c r="HJL745" s="31"/>
      <c r="HJM745" s="31"/>
      <c r="HJN745" s="31"/>
      <c r="HJO745" s="31"/>
      <c r="HJP745" s="31"/>
      <c r="HJQ745" s="31"/>
      <c r="HJR745" s="31"/>
      <c r="HJS745" s="31"/>
      <c r="HJT745" s="31"/>
      <c r="HJU745" s="31"/>
      <c r="HJV745" s="31"/>
      <c r="HJW745" s="31"/>
      <c r="HJX745" s="31"/>
      <c r="HJY745" s="31"/>
      <c r="HJZ745" s="31"/>
      <c r="HKA745" s="31"/>
      <c r="HKB745" s="31"/>
      <c r="HKC745" s="31"/>
      <c r="HKD745" s="31"/>
      <c r="HKE745" s="31"/>
      <c r="HKF745" s="31"/>
      <c r="HKG745" s="31"/>
      <c r="HKH745" s="31"/>
      <c r="HKI745" s="31"/>
      <c r="HKJ745" s="31"/>
      <c r="HKK745" s="31"/>
      <c r="HKL745" s="31"/>
      <c r="HKM745" s="31"/>
      <c r="HKN745" s="31"/>
      <c r="HKO745" s="31"/>
      <c r="HKP745" s="31"/>
      <c r="HKQ745" s="31"/>
      <c r="HKR745" s="31"/>
      <c r="HKS745" s="31"/>
      <c r="HKT745" s="31"/>
      <c r="HKU745" s="31"/>
      <c r="HKV745" s="31"/>
      <c r="HKW745" s="31"/>
      <c r="HKX745" s="31"/>
      <c r="HKY745" s="31"/>
      <c r="HKZ745" s="31"/>
      <c r="HLA745" s="31"/>
      <c r="HLB745" s="31"/>
      <c r="HLC745" s="31"/>
      <c r="HLD745" s="31"/>
      <c r="HLE745" s="31"/>
      <c r="HLF745" s="31"/>
      <c r="HLG745" s="31"/>
      <c r="HLH745" s="31"/>
      <c r="HLI745" s="31"/>
      <c r="HLJ745" s="31"/>
      <c r="HLK745" s="31"/>
      <c r="HLL745" s="31"/>
      <c r="HLM745" s="31"/>
      <c r="HLN745" s="31"/>
      <c r="HLO745" s="31"/>
      <c r="HLP745" s="31"/>
      <c r="HLQ745" s="31"/>
      <c r="HLR745" s="31"/>
      <c r="HLS745" s="31"/>
      <c r="HLT745" s="31"/>
      <c r="HLU745" s="31"/>
      <c r="HLV745" s="31"/>
      <c r="HLW745" s="31"/>
      <c r="HLX745" s="31"/>
      <c r="HLY745" s="31"/>
      <c r="HLZ745" s="31"/>
      <c r="HMA745" s="31"/>
      <c r="HMB745" s="31"/>
      <c r="HMC745" s="31"/>
      <c r="HMD745" s="31"/>
      <c r="HME745" s="31"/>
      <c r="HMF745" s="31"/>
      <c r="HMG745" s="31"/>
      <c r="HMH745" s="31"/>
      <c r="HMI745" s="31"/>
      <c r="HMJ745" s="31"/>
      <c r="HMK745" s="31"/>
      <c r="HML745" s="31"/>
      <c r="HMM745" s="31"/>
      <c r="HMN745" s="31"/>
      <c r="HMO745" s="31"/>
      <c r="HMP745" s="31"/>
      <c r="HMQ745" s="31"/>
      <c r="HMR745" s="31"/>
      <c r="HMS745" s="31"/>
      <c r="HMT745" s="31"/>
      <c r="HMU745" s="31"/>
      <c r="HMV745" s="31"/>
      <c r="HMW745" s="31"/>
      <c r="HMX745" s="31"/>
      <c r="HMY745" s="31"/>
      <c r="HMZ745" s="31"/>
      <c r="HNA745" s="31"/>
      <c r="HNB745" s="31"/>
      <c r="HNC745" s="31"/>
      <c r="HND745" s="31"/>
      <c r="HNE745" s="31"/>
      <c r="HNF745" s="31"/>
      <c r="HNG745" s="31"/>
      <c r="HNH745" s="31"/>
      <c r="HNI745" s="31"/>
      <c r="HNJ745" s="31"/>
      <c r="HNK745" s="31"/>
      <c r="HNL745" s="31"/>
      <c r="HNM745" s="31"/>
      <c r="HNN745" s="31"/>
      <c r="HNO745" s="31"/>
      <c r="HNP745" s="31"/>
      <c r="HNQ745" s="31"/>
      <c r="HNR745" s="31"/>
      <c r="HNS745" s="31"/>
      <c r="HNT745" s="31"/>
      <c r="HNU745" s="31"/>
      <c r="HNV745" s="31"/>
      <c r="HNW745" s="31"/>
      <c r="HNX745" s="31"/>
      <c r="HNY745" s="31"/>
      <c r="HNZ745" s="31"/>
      <c r="HOA745" s="31"/>
      <c r="HOB745" s="31"/>
      <c r="HOC745" s="31"/>
      <c r="HOD745" s="31"/>
      <c r="HOE745" s="31"/>
      <c r="HOF745" s="31"/>
      <c r="HOG745" s="31"/>
      <c r="HOH745" s="31"/>
      <c r="HOI745" s="31"/>
      <c r="HOJ745" s="31"/>
      <c r="HOK745" s="31"/>
      <c r="HOL745" s="31"/>
      <c r="HOM745" s="31"/>
      <c r="HON745" s="31"/>
      <c r="HOO745" s="31"/>
      <c r="HOP745" s="31"/>
      <c r="HOQ745" s="31"/>
      <c r="HOR745" s="31"/>
      <c r="HOS745" s="31"/>
      <c r="HOT745" s="31"/>
      <c r="HOU745" s="31"/>
      <c r="HOV745" s="31"/>
      <c r="HOW745" s="31"/>
      <c r="HOX745" s="31"/>
      <c r="HOY745" s="31"/>
      <c r="HOZ745" s="31"/>
      <c r="HPA745" s="31"/>
      <c r="HPB745" s="31"/>
      <c r="HPC745" s="31"/>
      <c r="HPD745" s="31"/>
      <c r="HPE745" s="31"/>
      <c r="HPF745" s="31"/>
      <c r="HPG745" s="31"/>
      <c r="HPH745" s="31"/>
      <c r="HPI745" s="31"/>
      <c r="HPJ745" s="31"/>
      <c r="HPK745" s="31"/>
      <c r="HPL745" s="31"/>
      <c r="HPM745" s="31"/>
      <c r="HPN745" s="31"/>
      <c r="HPO745" s="31"/>
      <c r="HPP745" s="31"/>
      <c r="HPQ745" s="31"/>
      <c r="HPR745" s="31"/>
      <c r="HPS745" s="31"/>
      <c r="HPT745" s="31"/>
      <c r="HPU745" s="31"/>
      <c r="HPV745" s="31"/>
      <c r="HPW745" s="31"/>
      <c r="HPX745" s="31"/>
      <c r="HPY745" s="31"/>
      <c r="HPZ745" s="31"/>
      <c r="HQA745" s="31"/>
      <c r="HQB745" s="31"/>
      <c r="HQC745" s="31"/>
      <c r="HQD745" s="31"/>
      <c r="HQE745" s="31"/>
      <c r="HQF745" s="31"/>
      <c r="HQG745" s="31"/>
      <c r="HQH745" s="31"/>
      <c r="HQI745" s="31"/>
      <c r="HQJ745" s="31"/>
      <c r="HQK745" s="31"/>
      <c r="HQL745" s="31"/>
      <c r="HQM745" s="31"/>
      <c r="HQN745" s="31"/>
      <c r="HQO745" s="31"/>
      <c r="HQP745" s="31"/>
      <c r="HQQ745" s="31"/>
      <c r="HQR745" s="31"/>
      <c r="HQS745" s="31"/>
      <c r="HQT745" s="31"/>
      <c r="HQU745" s="31"/>
      <c r="HQV745" s="31"/>
      <c r="HQW745" s="31"/>
      <c r="HQX745" s="31"/>
      <c r="HQY745" s="31"/>
      <c r="HQZ745" s="31"/>
      <c r="HRA745" s="31"/>
      <c r="HRB745" s="31"/>
      <c r="HRC745" s="31"/>
      <c r="HRD745" s="31"/>
      <c r="HRE745" s="31"/>
      <c r="HRF745" s="31"/>
      <c r="HRG745" s="31"/>
      <c r="HRH745" s="31"/>
      <c r="HRI745" s="31"/>
      <c r="HRJ745" s="31"/>
      <c r="HRK745" s="31"/>
      <c r="HRL745" s="31"/>
      <c r="HRM745" s="31"/>
      <c r="HRN745" s="31"/>
      <c r="HRO745" s="31"/>
      <c r="HRP745" s="31"/>
      <c r="HRQ745" s="31"/>
      <c r="HRR745" s="31"/>
      <c r="HRS745" s="31"/>
      <c r="HRT745" s="31"/>
      <c r="HRU745" s="31"/>
      <c r="HRV745" s="31"/>
      <c r="HRW745" s="31"/>
      <c r="HRX745" s="31"/>
      <c r="HRY745" s="31"/>
      <c r="HRZ745" s="31"/>
      <c r="HSA745" s="31"/>
      <c r="HSB745" s="31"/>
      <c r="HSC745" s="31"/>
      <c r="HSD745" s="31"/>
      <c r="HSE745" s="31"/>
      <c r="HSF745" s="31"/>
      <c r="HSG745" s="31"/>
      <c r="HSH745" s="31"/>
      <c r="HSI745" s="31"/>
      <c r="HSJ745" s="31"/>
      <c r="HSK745" s="31"/>
      <c r="HSL745" s="31"/>
      <c r="HSM745" s="31"/>
      <c r="HSN745" s="31"/>
      <c r="HSO745" s="31"/>
      <c r="HSP745" s="31"/>
      <c r="HSQ745" s="31"/>
      <c r="HSR745" s="31"/>
      <c r="HSS745" s="31"/>
      <c r="HST745" s="31"/>
      <c r="HSU745" s="31"/>
      <c r="HSV745" s="31"/>
      <c r="HSW745" s="31"/>
      <c r="HSX745" s="31"/>
      <c r="HSY745" s="31"/>
      <c r="HSZ745" s="31"/>
      <c r="HTA745" s="31"/>
      <c r="HTB745" s="31"/>
      <c r="HTC745" s="31"/>
      <c r="HTD745" s="31"/>
      <c r="HTE745" s="31"/>
      <c r="HTF745" s="31"/>
      <c r="HTG745" s="31"/>
      <c r="HTH745" s="31"/>
      <c r="HTI745" s="31"/>
      <c r="HTJ745" s="31"/>
      <c r="HTK745" s="31"/>
      <c r="HTL745" s="31"/>
      <c r="HTM745" s="31"/>
      <c r="HTN745" s="31"/>
      <c r="HTO745" s="31"/>
      <c r="HTP745" s="31"/>
      <c r="HTQ745" s="31"/>
      <c r="HTR745" s="31"/>
      <c r="HTS745" s="31"/>
      <c r="HTT745" s="31"/>
      <c r="HTU745" s="31"/>
      <c r="HTV745" s="31"/>
      <c r="HTW745" s="31"/>
      <c r="HTX745" s="31"/>
      <c r="HTY745" s="31"/>
      <c r="HTZ745" s="31"/>
      <c r="HUA745" s="31"/>
      <c r="HUB745" s="31"/>
      <c r="HUC745" s="31"/>
      <c r="HUD745" s="31"/>
      <c r="HUE745" s="31"/>
      <c r="HUF745" s="31"/>
      <c r="HUG745" s="31"/>
      <c r="HUH745" s="31"/>
      <c r="HUI745" s="31"/>
      <c r="HUJ745" s="31"/>
      <c r="HUK745" s="31"/>
      <c r="HUL745" s="31"/>
      <c r="HUM745" s="31"/>
      <c r="HUN745" s="31"/>
      <c r="HUO745" s="31"/>
      <c r="HUP745" s="31"/>
      <c r="HUQ745" s="31"/>
      <c r="HUR745" s="31"/>
      <c r="HUS745" s="31"/>
      <c r="HUT745" s="31"/>
      <c r="HUU745" s="31"/>
      <c r="HUV745" s="31"/>
      <c r="HUW745" s="31"/>
      <c r="HUX745" s="31"/>
      <c r="HUY745" s="31"/>
      <c r="HUZ745" s="31"/>
      <c r="HVA745" s="31"/>
      <c r="HVB745" s="31"/>
      <c r="HVC745" s="31"/>
      <c r="HVD745" s="31"/>
      <c r="HVE745" s="31"/>
      <c r="HVF745" s="31"/>
      <c r="HVG745" s="31"/>
      <c r="HVH745" s="31"/>
      <c r="HVI745" s="31"/>
      <c r="HVJ745" s="31"/>
      <c r="HVK745" s="31"/>
      <c r="HVL745" s="31"/>
      <c r="HVM745" s="31"/>
      <c r="HVN745" s="31"/>
      <c r="HVO745" s="31"/>
      <c r="HVP745" s="31"/>
      <c r="HVQ745" s="31"/>
      <c r="HVR745" s="31"/>
      <c r="HVS745" s="31"/>
      <c r="HVT745" s="31"/>
      <c r="HVU745" s="31"/>
      <c r="HVV745" s="31"/>
      <c r="HVW745" s="31"/>
      <c r="HVX745" s="31"/>
      <c r="HVY745" s="31"/>
      <c r="HVZ745" s="31"/>
      <c r="HWA745" s="31"/>
      <c r="HWB745" s="31"/>
      <c r="HWC745" s="31"/>
      <c r="HWD745" s="31"/>
      <c r="HWE745" s="31"/>
      <c r="HWF745" s="31"/>
      <c r="HWG745" s="31"/>
      <c r="HWH745" s="31"/>
      <c r="HWI745" s="31"/>
      <c r="HWJ745" s="31"/>
      <c r="HWK745" s="31"/>
      <c r="HWL745" s="31"/>
      <c r="HWM745" s="31"/>
      <c r="HWN745" s="31"/>
      <c r="HWO745" s="31"/>
      <c r="HWP745" s="31"/>
      <c r="HWQ745" s="31"/>
      <c r="HWR745" s="31"/>
      <c r="HWS745" s="31"/>
      <c r="HWT745" s="31"/>
      <c r="HWU745" s="31"/>
      <c r="HWV745" s="31"/>
      <c r="HWW745" s="31"/>
      <c r="HWX745" s="31"/>
      <c r="HWY745" s="31"/>
      <c r="HWZ745" s="31"/>
      <c r="HXA745" s="31"/>
      <c r="HXB745" s="31"/>
      <c r="HXC745" s="31"/>
      <c r="HXD745" s="31"/>
      <c r="HXE745" s="31"/>
      <c r="HXF745" s="31"/>
      <c r="HXG745" s="31"/>
      <c r="HXH745" s="31"/>
      <c r="HXI745" s="31"/>
      <c r="HXJ745" s="31"/>
      <c r="HXK745" s="31"/>
      <c r="HXL745" s="31"/>
      <c r="HXM745" s="31"/>
      <c r="HXN745" s="31"/>
      <c r="HXO745" s="31"/>
      <c r="HXP745" s="31"/>
      <c r="HXQ745" s="31"/>
      <c r="HXR745" s="31"/>
      <c r="HXS745" s="31"/>
      <c r="HXT745" s="31"/>
      <c r="HXU745" s="31"/>
      <c r="HXV745" s="31"/>
      <c r="HXW745" s="31"/>
      <c r="HXX745" s="31"/>
      <c r="HXY745" s="31"/>
      <c r="HXZ745" s="31"/>
      <c r="HYA745" s="31"/>
      <c r="HYB745" s="31"/>
      <c r="HYC745" s="31"/>
      <c r="HYD745" s="31"/>
      <c r="HYE745" s="31"/>
      <c r="HYF745" s="31"/>
      <c r="HYG745" s="31"/>
      <c r="HYH745" s="31"/>
      <c r="HYI745" s="31"/>
      <c r="HYJ745" s="31"/>
      <c r="HYK745" s="31"/>
      <c r="HYL745" s="31"/>
      <c r="HYM745" s="31"/>
      <c r="HYN745" s="31"/>
      <c r="HYO745" s="31"/>
      <c r="HYP745" s="31"/>
      <c r="HYQ745" s="31"/>
      <c r="HYR745" s="31"/>
      <c r="HYS745" s="31"/>
      <c r="HYT745" s="31"/>
      <c r="HYU745" s="31"/>
      <c r="HYV745" s="31"/>
      <c r="HYW745" s="31"/>
      <c r="HYX745" s="31"/>
      <c r="HYY745" s="31"/>
      <c r="HYZ745" s="31"/>
      <c r="HZA745" s="31"/>
      <c r="HZB745" s="31"/>
      <c r="HZC745" s="31"/>
      <c r="HZD745" s="31"/>
      <c r="HZE745" s="31"/>
      <c r="HZF745" s="31"/>
      <c r="HZG745" s="31"/>
      <c r="HZH745" s="31"/>
      <c r="HZI745" s="31"/>
      <c r="HZJ745" s="31"/>
      <c r="HZK745" s="31"/>
      <c r="HZL745" s="31"/>
      <c r="HZM745" s="31"/>
      <c r="HZN745" s="31"/>
      <c r="HZO745" s="31"/>
      <c r="HZP745" s="31"/>
      <c r="HZQ745" s="31"/>
      <c r="HZR745" s="31"/>
      <c r="HZS745" s="31"/>
      <c r="HZT745" s="31"/>
      <c r="HZU745" s="31"/>
      <c r="HZV745" s="31"/>
      <c r="HZW745" s="31"/>
      <c r="HZX745" s="31"/>
      <c r="HZY745" s="31"/>
      <c r="HZZ745" s="31"/>
      <c r="IAA745" s="31"/>
      <c r="IAB745" s="31"/>
      <c r="IAC745" s="31"/>
      <c r="IAD745" s="31"/>
      <c r="IAE745" s="31"/>
      <c r="IAF745" s="31"/>
      <c r="IAG745" s="31"/>
      <c r="IAH745" s="31"/>
      <c r="IAI745" s="31"/>
      <c r="IAJ745" s="31"/>
      <c r="IAK745" s="31"/>
      <c r="IAL745" s="31"/>
      <c r="IAM745" s="31"/>
      <c r="IAN745" s="31"/>
      <c r="IAO745" s="31"/>
      <c r="IAP745" s="31"/>
      <c r="IAQ745" s="31"/>
      <c r="IAR745" s="31"/>
      <c r="IAS745" s="31"/>
      <c r="IAT745" s="31"/>
      <c r="IAU745" s="31"/>
      <c r="IAV745" s="31"/>
      <c r="IAW745" s="31"/>
      <c r="IAX745" s="31"/>
      <c r="IAY745" s="31"/>
      <c r="IAZ745" s="31"/>
      <c r="IBA745" s="31"/>
      <c r="IBB745" s="31"/>
      <c r="IBC745" s="31"/>
      <c r="IBD745" s="31"/>
      <c r="IBE745" s="31"/>
      <c r="IBF745" s="31"/>
      <c r="IBG745" s="31"/>
      <c r="IBH745" s="31"/>
      <c r="IBI745" s="31"/>
      <c r="IBJ745" s="31"/>
      <c r="IBK745" s="31"/>
      <c r="IBL745" s="31"/>
      <c r="IBM745" s="31"/>
      <c r="IBN745" s="31"/>
      <c r="IBO745" s="31"/>
      <c r="IBP745" s="31"/>
      <c r="IBQ745" s="31"/>
      <c r="IBR745" s="31"/>
      <c r="IBS745" s="31"/>
      <c r="IBT745" s="31"/>
      <c r="IBU745" s="31"/>
      <c r="IBV745" s="31"/>
      <c r="IBW745" s="31"/>
      <c r="IBX745" s="31"/>
      <c r="IBY745" s="31"/>
      <c r="IBZ745" s="31"/>
      <c r="ICA745" s="31"/>
      <c r="ICB745" s="31"/>
      <c r="ICC745" s="31"/>
      <c r="ICD745" s="31"/>
      <c r="ICE745" s="31"/>
      <c r="ICF745" s="31"/>
      <c r="ICG745" s="31"/>
      <c r="ICH745" s="31"/>
      <c r="ICI745" s="31"/>
      <c r="ICJ745" s="31"/>
      <c r="ICK745" s="31"/>
      <c r="ICL745" s="31"/>
      <c r="ICM745" s="31"/>
      <c r="ICN745" s="31"/>
      <c r="ICO745" s="31"/>
      <c r="ICP745" s="31"/>
      <c r="ICQ745" s="31"/>
      <c r="ICR745" s="31"/>
      <c r="ICS745" s="31"/>
      <c r="ICT745" s="31"/>
      <c r="ICU745" s="31"/>
      <c r="ICV745" s="31"/>
      <c r="ICW745" s="31"/>
      <c r="ICX745" s="31"/>
      <c r="ICY745" s="31"/>
      <c r="ICZ745" s="31"/>
      <c r="IDA745" s="31"/>
      <c r="IDB745" s="31"/>
      <c r="IDC745" s="31"/>
      <c r="IDD745" s="31"/>
      <c r="IDE745" s="31"/>
      <c r="IDF745" s="31"/>
      <c r="IDG745" s="31"/>
      <c r="IDH745" s="31"/>
      <c r="IDI745" s="31"/>
      <c r="IDJ745" s="31"/>
      <c r="IDK745" s="31"/>
      <c r="IDL745" s="31"/>
      <c r="IDM745" s="31"/>
      <c r="IDN745" s="31"/>
      <c r="IDO745" s="31"/>
      <c r="IDP745" s="31"/>
      <c r="IDQ745" s="31"/>
      <c r="IDR745" s="31"/>
      <c r="IDS745" s="31"/>
      <c r="IDT745" s="31"/>
      <c r="IDU745" s="31"/>
      <c r="IDV745" s="31"/>
      <c r="IDW745" s="31"/>
      <c r="IDX745" s="31"/>
      <c r="IDY745" s="31"/>
      <c r="IDZ745" s="31"/>
      <c r="IEA745" s="31"/>
      <c r="IEB745" s="31"/>
      <c r="IEC745" s="31"/>
      <c r="IED745" s="31"/>
      <c r="IEE745" s="31"/>
      <c r="IEF745" s="31"/>
      <c r="IEG745" s="31"/>
      <c r="IEH745" s="31"/>
      <c r="IEI745" s="31"/>
      <c r="IEJ745" s="31"/>
      <c r="IEK745" s="31"/>
      <c r="IEL745" s="31"/>
      <c r="IEM745" s="31"/>
      <c r="IEN745" s="31"/>
      <c r="IEO745" s="31"/>
      <c r="IEP745" s="31"/>
      <c r="IEQ745" s="31"/>
      <c r="IER745" s="31"/>
      <c r="IES745" s="31"/>
      <c r="IET745" s="31"/>
      <c r="IEU745" s="31"/>
      <c r="IEV745" s="31"/>
      <c r="IEW745" s="31"/>
      <c r="IEX745" s="31"/>
      <c r="IEY745" s="31"/>
      <c r="IEZ745" s="31"/>
      <c r="IFA745" s="31"/>
      <c r="IFB745" s="31"/>
      <c r="IFC745" s="31"/>
      <c r="IFD745" s="31"/>
      <c r="IFE745" s="31"/>
      <c r="IFF745" s="31"/>
      <c r="IFG745" s="31"/>
      <c r="IFH745" s="31"/>
      <c r="IFI745" s="31"/>
      <c r="IFJ745" s="31"/>
      <c r="IFK745" s="31"/>
      <c r="IFL745" s="31"/>
      <c r="IFM745" s="31"/>
      <c r="IFN745" s="31"/>
      <c r="IFO745" s="31"/>
      <c r="IFP745" s="31"/>
      <c r="IFQ745" s="31"/>
      <c r="IFR745" s="31"/>
      <c r="IFS745" s="31"/>
      <c r="IFT745" s="31"/>
      <c r="IFU745" s="31"/>
      <c r="IFV745" s="31"/>
      <c r="IFW745" s="31"/>
      <c r="IFX745" s="31"/>
      <c r="IFY745" s="31"/>
      <c r="IFZ745" s="31"/>
      <c r="IGA745" s="31"/>
      <c r="IGB745" s="31"/>
      <c r="IGC745" s="31"/>
      <c r="IGD745" s="31"/>
      <c r="IGE745" s="31"/>
      <c r="IGF745" s="31"/>
      <c r="IGG745" s="31"/>
      <c r="IGH745" s="31"/>
      <c r="IGI745" s="31"/>
      <c r="IGJ745" s="31"/>
      <c r="IGK745" s="31"/>
      <c r="IGL745" s="31"/>
      <c r="IGM745" s="31"/>
      <c r="IGN745" s="31"/>
      <c r="IGO745" s="31"/>
      <c r="IGP745" s="31"/>
      <c r="IGQ745" s="31"/>
      <c r="IGR745" s="31"/>
      <c r="IGS745" s="31"/>
      <c r="IGT745" s="31"/>
      <c r="IGU745" s="31"/>
      <c r="IGV745" s="31"/>
      <c r="IGW745" s="31"/>
      <c r="IGX745" s="31"/>
      <c r="IGY745" s="31"/>
      <c r="IGZ745" s="31"/>
      <c r="IHA745" s="31"/>
      <c r="IHB745" s="31"/>
      <c r="IHC745" s="31"/>
      <c r="IHD745" s="31"/>
      <c r="IHE745" s="31"/>
      <c r="IHF745" s="31"/>
      <c r="IHG745" s="31"/>
      <c r="IHH745" s="31"/>
      <c r="IHI745" s="31"/>
      <c r="IHJ745" s="31"/>
      <c r="IHK745" s="31"/>
      <c r="IHL745" s="31"/>
      <c r="IHM745" s="31"/>
      <c r="IHN745" s="31"/>
      <c r="IHO745" s="31"/>
      <c r="IHP745" s="31"/>
      <c r="IHQ745" s="31"/>
      <c r="IHR745" s="31"/>
      <c r="IHS745" s="31"/>
      <c r="IHT745" s="31"/>
      <c r="IHU745" s="31"/>
      <c r="IHV745" s="31"/>
      <c r="IHW745" s="31"/>
      <c r="IHX745" s="31"/>
      <c r="IHY745" s="31"/>
      <c r="IHZ745" s="31"/>
      <c r="IIA745" s="31"/>
      <c r="IIB745" s="31"/>
      <c r="IIC745" s="31"/>
      <c r="IID745" s="31"/>
      <c r="IIE745" s="31"/>
      <c r="IIF745" s="31"/>
      <c r="IIG745" s="31"/>
      <c r="IIH745" s="31"/>
      <c r="III745" s="31"/>
      <c r="IIJ745" s="31"/>
      <c r="IIK745" s="31"/>
      <c r="IIL745" s="31"/>
      <c r="IIM745" s="31"/>
      <c r="IIN745" s="31"/>
      <c r="IIO745" s="31"/>
      <c r="IIP745" s="31"/>
      <c r="IIQ745" s="31"/>
      <c r="IIR745" s="31"/>
      <c r="IIS745" s="31"/>
      <c r="IIT745" s="31"/>
      <c r="IIU745" s="31"/>
      <c r="IIV745" s="31"/>
      <c r="IIW745" s="31"/>
      <c r="IIX745" s="31"/>
      <c r="IIY745" s="31"/>
      <c r="IIZ745" s="31"/>
      <c r="IJA745" s="31"/>
      <c r="IJB745" s="31"/>
      <c r="IJC745" s="31"/>
      <c r="IJD745" s="31"/>
      <c r="IJE745" s="31"/>
      <c r="IJF745" s="31"/>
      <c r="IJG745" s="31"/>
      <c r="IJH745" s="31"/>
      <c r="IJI745" s="31"/>
      <c r="IJJ745" s="31"/>
      <c r="IJK745" s="31"/>
      <c r="IJL745" s="31"/>
      <c r="IJM745" s="31"/>
      <c r="IJN745" s="31"/>
      <c r="IJO745" s="31"/>
      <c r="IJP745" s="31"/>
      <c r="IJQ745" s="31"/>
      <c r="IJR745" s="31"/>
      <c r="IJS745" s="31"/>
      <c r="IJT745" s="31"/>
      <c r="IJU745" s="31"/>
      <c r="IJV745" s="31"/>
      <c r="IJW745" s="31"/>
      <c r="IJX745" s="31"/>
      <c r="IJY745" s="31"/>
      <c r="IJZ745" s="31"/>
      <c r="IKA745" s="31"/>
      <c r="IKB745" s="31"/>
      <c r="IKC745" s="31"/>
      <c r="IKD745" s="31"/>
      <c r="IKE745" s="31"/>
      <c r="IKF745" s="31"/>
      <c r="IKG745" s="31"/>
      <c r="IKH745" s="31"/>
      <c r="IKI745" s="31"/>
      <c r="IKJ745" s="31"/>
      <c r="IKK745" s="31"/>
      <c r="IKL745" s="31"/>
      <c r="IKM745" s="31"/>
      <c r="IKN745" s="31"/>
      <c r="IKO745" s="31"/>
      <c r="IKP745" s="31"/>
      <c r="IKQ745" s="31"/>
      <c r="IKR745" s="31"/>
      <c r="IKS745" s="31"/>
      <c r="IKT745" s="31"/>
      <c r="IKU745" s="31"/>
      <c r="IKV745" s="31"/>
      <c r="IKW745" s="31"/>
      <c r="IKX745" s="31"/>
      <c r="IKY745" s="31"/>
      <c r="IKZ745" s="31"/>
      <c r="ILA745" s="31"/>
      <c r="ILB745" s="31"/>
      <c r="ILC745" s="31"/>
      <c r="ILD745" s="31"/>
      <c r="ILE745" s="31"/>
      <c r="ILF745" s="31"/>
      <c r="ILG745" s="31"/>
      <c r="ILH745" s="31"/>
      <c r="ILI745" s="31"/>
      <c r="ILJ745" s="31"/>
      <c r="ILK745" s="31"/>
      <c r="ILL745" s="31"/>
      <c r="ILM745" s="31"/>
      <c r="ILN745" s="31"/>
      <c r="ILO745" s="31"/>
      <c r="ILP745" s="31"/>
      <c r="ILQ745" s="31"/>
      <c r="ILR745" s="31"/>
      <c r="ILS745" s="31"/>
      <c r="ILT745" s="31"/>
      <c r="ILU745" s="31"/>
      <c r="ILV745" s="31"/>
      <c r="ILW745" s="31"/>
      <c r="ILX745" s="31"/>
      <c r="ILY745" s="31"/>
      <c r="ILZ745" s="31"/>
      <c r="IMA745" s="31"/>
      <c r="IMB745" s="31"/>
      <c r="IMC745" s="31"/>
      <c r="IMD745" s="31"/>
      <c r="IME745" s="31"/>
      <c r="IMF745" s="31"/>
      <c r="IMG745" s="31"/>
      <c r="IMH745" s="31"/>
      <c r="IMI745" s="31"/>
      <c r="IMJ745" s="31"/>
      <c r="IMK745" s="31"/>
      <c r="IML745" s="31"/>
      <c r="IMM745" s="31"/>
      <c r="IMN745" s="31"/>
      <c r="IMO745" s="31"/>
      <c r="IMP745" s="31"/>
      <c r="IMQ745" s="31"/>
      <c r="IMR745" s="31"/>
      <c r="IMS745" s="31"/>
      <c r="IMT745" s="31"/>
      <c r="IMU745" s="31"/>
      <c r="IMV745" s="31"/>
      <c r="IMW745" s="31"/>
      <c r="IMX745" s="31"/>
      <c r="IMY745" s="31"/>
      <c r="IMZ745" s="31"/>
      <c r="INA745" s="31"/>
      <c r="INB745" s="31"/>
      <c r="INC745" s="31"/>
      <c r="IND745" s="31"/>
      <c r="INE745" s="31"/>
      <c r="INF745" s="31"/>
      <c r="ING745" s="31"/>
      <c r="INH745" s="31"/>
      <c r="INI745" s="31"/>
      <c r="INJ745" s="31"/>
      <c r="INK745" s="31"/>
      <c r="INL745" s="31"/>
      <c r="INM745" s="31"/>
      <c r="INN745" s="31"/>
      <c r="INO745" s="31"/>
      <c r="INP745" s="31"/>
      <c r="INQ745" s="31"/>
      <c r="INR745" s="31"/>
      <c r="INS745" s="31"/>
      <c r="INT745" s="31"/>
      <c r="INU745" s="31"/>
      <c r="INV745" s="31"/>
      <c r="INW745" s="31"/>
      <c r="INX745" s="31"/>
      <c r="INY745" s="31"/>
      <c r="INZ745" s="31"/>
      <c r="IOA745" s="31"/>
      <c r="IOB745" s="31"/>
      <c r="IOC745" s="31"/>
      <c r="IOD745" s="31"/>
      <c r="IOE745" s="31"/>
      <c r="IOF745" s="31"/>
      <c r="IOG745" s="31"/>
      <c r="IOH745" s="31"/>
      <c r="IOI745" s="31"/>
      <c r="IOJ745" s="31"/>
      <c r="IOK745" s="31"/>
      <c r="IOL745" s="31"/>
      <c r="IOM745" s="31"/>
      <c r="ION745" s="31"/>
      <c r="IOO745" s="31"/>
      <c r="IOP745" s="31"/>
      <c r="IOQ745" s="31"/>
      <c r="IOR745" s="31"/>
      <c r="IOS745" s="31"/>
      <c r="IOT745" s="31"/>
      <c r="IOU745" s="31"/>
      <c r="IOV745" s="31"/>
      <c r="IOW745" s="31"/>
      <c r="IOX745" s="31"/>
      <c r="IOY745" s="31"/>
      <c r="IOZ745" s="31"/>
      <c r="IPA745" s="31"/>
      <c r="IPB745" s="31"/>
      <c r="IPC745" s="31"/>
      <c r="IPD745" s="31"/>
      <c r="IPE745" s="31"/>
      <c r="IPF745" s="31"/>
      <c r="IPG745" s="31"/>
      <c r="IPH745" s="31"/>
      <c r="IPI745" s="31"/>
      <c r="IPJ745" s="31"/>
      <c r="IPK745" s="31"/>
      <c r="IPL745" s="31"/>
      <c r="IPM745" s="31"/>
      <c r="IPN745" s="31"/>
      <c r="IPO745" s="31"/>
      <c r="IPP745" s="31"/>
      <c r="IPQ745" s="31"/>
      <c r="IPR745" s="31"/>
      <c r="IPS745" s="31"/>
      <c r="IPT745" s="31"/>
      <c r="IPU745" s="31"/>
      <c r="IPV745" s="31"/>
      <c r="IPW745" s="31"/>
      <c r="IPX745" s="31"/>
      <c r="IPY745" s="31"/>
      <c r="IPZ745" s="31"/>
      <c r="IQA745" s="31"/>
      <c r="IQB745" s="31"/>
      <c r="IQC745" s="31"/>
      <c r="IQD745" s="31"/>
      <c r="IQE745" s="31"/>
      <c r="IQF745" s="31"/>
      <c r="IQG745" s="31"/>
      <c r="IQH745" s="31"/>
      <c r="IQI745" s="31"/>
      <c r="IQJ745" s="31"/>
      <c r="IQK745" s="31"/>
      <c r="IQL745" s="31"/>
      <c r="IQM745" s="31"/>
      <c r="IQN745" s="31"/>
      <c r="IQO745" s="31"/>
      <c r="IQP745" s="31"/>
      <c r="IQQ745" s="31"/>
      <c r="IQR745" s="31"/>
      <c r="IQS745" s="31"/>
      <c r="IQT745" s="31"/>
      <c r="IQU745" s="31"/>
      <c r="IQV745" s="31"/>
      <c r="IQW745" s="31"/>
      <c r="IQX745" s="31"/>
      <c r="IQY745" s="31"/>
      <c r="IQZ745" s="31"/>
      <c r="IRA745" s="31"/>
      <c r="IRB745" s="31"/>
      <c r="IRC745" s="31"/>
      <c r="IRD745" s="31"/>
      <c r="IRE745" s="31"/>
      <c r="IRF745" s="31"/>
      <c r="IRG745" s="31"/>
      <c r="IRH745" s="31"/>
      <c r="IRI745" s="31"/>
      <c r="IRJ745" s="31"/>
      <c r="IRK745" s="31"/>
      <c r="IRL745" s="31"/>
      <c r="IRM745" s="31"/>
      <c r="IRN745" s="31"/>
      <c r="IRO745" s="31"/>
      <c r="IRP745" s="31"/>
      <c r="IRQ745" s="31"/>
      <c r="IRR745" s="31"/>
      <c r="IRS745" s="31"/>
      <c r="IRT745" s="31"/>
      <c r="IRU745" s="31"/>
      <c r="IRV745" s="31"/>
      <c r="IRW745" s="31"/>
      <c r="IRX745" s="31"/>
      <c r="IRY745" s="31"/>
      <c r="IRZ745" s="31"/>
      <c r="ISA745" s="31"/>
      <c r="ISB745" s="31"/>
      <c r="ISC745" s="31"/>
      <c r="ISD745" s="31"/>
      <c r="ISE745" s="31"/>
      <c r="ISF745" s="31"/>
      <c r="ISG745" s="31"/>
      <c r="ISH745" s="31"/>
      <c r="ISI745" s="31"/>
      <c r="ISJ745" s="31"/>
      <c r="ISK745" s="31"/>
      <c r="ISL745" s="31"/>
      <c r="ISM745" s="31"/>
      <c r="ISN745" s="31"/>
      <c r="ISO745" s="31"/>
      <c r="ISP745" s="31"/>
      <c r="ISQ745" s="31"/>
      <c r="ISR745" s="31"/>
      <c r="ISS745" s="31"/>
      <c r="IST745" s="31"/>
      <c r="ISU745" s="31"/>
      <c r="ISV745" s="31"/>
      <c r="ISW745" s="31"/>
      <c r="ISX745" s="31"/>
      <c r="ISY745" s="31"/>
      <c r="ISZ745" s="31"/>
      <c r="ITA745" s="31"/>
      <c r="ITB745" s="31"/>
      <c r="ITC745" s="31"/>
      <c r="ITD745" s="31"/>
      <c r="ITE745" s="31"/>
      <c r="ITF745" s="31"/>
      <c r="ITG745" s="31"/>
      <c r="ITH745" s="31"/>
      <c r="ITI745" s="31"/>
      <c r="ITJ745" s="31"/>
      <c r="ITK745" s="31"/>
      <c r="ITL745" s="31"/>
      <c r="ITM745" s="31"/>
      <c r="ITN745" s="31"/>
      <c r="ITO745" s="31"/>
      <c r="ITP745" s="31"/>
      <c r="ITQ745" s="31"/>
      <c r="ITR745" s="31"/>
      <c r="ITS745" s="31"/>
      <c r="ITT745" s="31"/>
      <c r="ITU745" s="31"/>
      <c r="ITV745" s="31"/>
      <c r="ITW745" s="31"/>
      <c r="ITX745" s="31"/>
      <c r="ITY745" s="31"/>
      <c r="ITZ745" s="31"/>
      <c r="IUA745" s="31"/>
      <c r="IUB745" s="31"/>
      <c r="IUC745" s="31"/>
      <c r="IUD745" s="31"/>
      <c r="IUE745" s="31"/>
      <c r="IUF745" s="31"/>
      <c r="IUG745" s="31"/>
      <c r="IUH745" s="31"/>
      <c r="IUI745" s="31"/>
      <c r="IUJ745" s="31"/>
      <c r="IUK745" s="31"/>
      <c r="IUL745" s="31"/>
      <c r="IUM745" s="31"/>
      <c r="IUN745" s="31"/>
      <c r="IUO745" s="31"/>
      <c r="IUP745" s="31"/>
      <c r="IUQ745" s="31"/>
      <c r="IUR745" s="31"/>
      <c r="IUS745" s="31"/>
      <c r="IUT745" s="31"/>
      <c r="IUU745" s="31"/>
      <c r="IUV745" s="31"/>
      <c r="IUW745" s="31"/>
      <c r="IUX745" s="31"/>
      <c r="IUY745" s="31"/>
      <c r="IUZ745" s="31"/>
      <c r="IVA745" s="31"/>
      <c r="IVB745" s="31"/>
      <c r="IVC745" s="31"/>
      <c r="IVD745" s="31"/>
      <c r="IVE745" s="31"/>
      <c r="IVF745" s="31"/>
      <c r="IVG745" s="31"/>
      <c r="IVH745" s="31"/>
      <c r="IVI745" s="31"/>
      <c r="IVJ745" s="31"/>
      <c r="IVK745" s="31"/>
      <c r="IVL745" s="31"/>
      <c r="IVM745" s="31"/>
      <c r="IVN745" s="31"/>
      <c r="IVO745" s="31"/>
      <c r="IVP745" s="31"/>
      <c r="IVQ745" s="31"/>
      <c r="IVR745" s="31"/>
      <c r="IVS745" s="31"/>
      <c r="IVT745" s="31"/>
      <c r="IVU745" s="31"/>
      <c r="IVV745" s="31"/>
      <c r="IVW745" s="31"/>
      <c r="IVX745" s="31"/>
      <c r="IVY745" s="31"/>
      <c r="IVZ745" s="31"/>
      <c r="IWA745" s="31"/>
      <c r="IWB745" s="31"/>
      <c r="IWC745" s="31"/>
      <c r="IWD745" s="31"/>
      <c r="IWE745" s="31"/>
      <c r="IWF745" s="31"/>
      <c r="IWG745" s="31"/>
      <c r="IWH745" s="31"/>
      <c r="IWI745" s="31"/>
      <c r="IWJ745" s="31"/>
      <c r="IWK745" s="31"/>
      <c r="IWL745" s="31"/>
      <c r="IWM745" s="31"/>
      <c r="IWN745" s="31"/>
      <c r="IWO745" s="31"/>
      <c r="IWP745" s="31"/>
      <c r="IWQ745" s="31"/>
      <c r="IWR745" s="31"/>
      <c r="IWS745" s="31"/>
      <c r="IWT745" s="31"/>
      <c r="IWU745" s="31"/>
      <c r="IWV745" s="31"/>
      <c r="IWW745" s="31"/>
      <c r="IWX745" s="31"/>
      <c r="IWY745" s="31"/>
      <c r="IWZ745" s="31"/>
      <c r="IXA745" s="31"/>
      <c r="IXB745" s="31"/>
      <c r="IXC745" s="31"/>
      <c r="IXD745" s="31"/>
      <c r="IXE745" s="31"/>
      <c r="IXF745" s="31"/>
      <c r="IXG745" s="31"/>
      <c r="IXH745" s="31"/>
      <c r="IXI745" s="31"/>
      <c r="IXJ745" s="31"/>
      <c r="IXK745" s="31"/>
      <c r="IXL745" s="31"/>
      <c r="IXM745" s="31"/>
      <c r="IXN745" s="31"/>
      <c r="IXO745" s="31"/>
      <c r="IXP745" s="31"/>
      <c r="IXQ745" s="31"/>
      <c r="IXR745" s="31"/>
      <c r="IXS745" s="31"/>
      <c r="IXT745" s="31"/>
      <c r="IXU745" s="31"/>
      <c r="IXV745" s="31"/>
      <c r="IXW745" s="31"/>
      <c r="IXX745" s="31"/>
      <c r="IXY745" s="31"/>
      <c r="IXZ745" s="31"/>
      <c r="IYA745" s="31"/>
      <c r="IYB745" s="31"/>
      <c r="IYC745" s="31"/>
      <c r="IYD745" s="31"/>
      <c r="IYE745" s="31"/>
      <c r="IYF745" s="31"/>
      <c r="IYG745" s="31"/>
      <c r="IYH745" s="31"/>
      <c r="IYI745" s="31"/>
      <c r="IYJ745" s="31"/>
      <c r="IYK745" s="31"/>
      <c r="IYL745" s="31"/>
      <c r="IYM745" s="31"/>
      <c r="IYN745" s="31"/>
      <c r="IYO745" s="31"/>
      <c r="IYP745" s="31"/>
      <c r="IYQ745" s="31"/>
      <c r="IYR745" s="31"/>
      <c r="IYS745" s="31"/>
      <c r="IYT745" s="31"/>
      <c r="IYU745" s="31"/>
      <c r="IYV745" s="31"/>
      <c r="IYW745" s="31"/>
      <c r="IYX745" s="31"/>
      <c r="IYY745" s="31"/>
      <c r="IYZ745" s="31"/>
      <c r="IZA745" s="31"/>
      <c r="IZB745" s="31"/>
      <c r="IZC745" s="31"/>
      <c r="IZD745" s="31"/>
      <c r="IZE745" s="31"/>
      <c r="IZF745" s="31"/>
      <c r="IZG745" s="31"/>
      <c r="IZH745" s="31"/>
      <c r="IZI745" s="31"/>
      <c r="IZJ745" s="31"/>
      <c r="IZK745" s="31"/>
      <c r="IZL745" s="31"/>
      <c r="IZM745" s="31"/>
      <c r="IZN745" s="31"/>
      <c r="IZO745" s="31"/>
      <c r="IZP745" s="31"/>
      <c r="IZQ745" s="31"/>
      <c r="IZR745" s="31"/>
      <c r="IZS745" s="31"/>
      <c r="IZT745" s="31"/>
      <c r="IZU745" s="31"/>
      <c r="IZV745" s="31"/>
      <c r="IZW745" s="31"/>
      <c r="IZX745" s="31"/>
      <c r="IZY745" s="31"/>
      <c r="IZZ745" s="31"/>
      <c r="JAA745" s="31"/>
      <c r="JAB745" s="31"/>
      <c r="JAC745" s="31"/>
      <c r="JAD745" s="31"/>
      <c r="JAE745" s="31"/>
      <c r="JAF745" s="31"/>
      <c r="JAG745" s="31"/>
      <c r="JAH745" s="31"/>
      <c r="JAI745" s="31"/>
      <c r="JAJ745" s="31"/>
      <c r="JAK745" s="31"/>
      <c r="JAL745" s="31"/>
      <c r="JAM745" s="31"/>
      <c r="JAN745" s="31"/>
      <c r="JAO745" s="31"/>
      <c r="JAP745" s="31"/>
      <c r="JAQ745" s="31"/>
      <c r="JAR745" s="31"/>
      <c r="JAS745" s="31"/>
      <c r="JAT745" s="31"/>
      <c r="JAU745" s="31"/>
      <c r="JAV745" s="31"/>
      <c r="JAW745" s="31"/>
      <c r="JAX745" s="31"/>
      <c r="JAY745" s="31"/>
      <c r="JAZ745" s="31"/>
      <c r="JBA745" s="31"/>
      <c r="JBB745" s="31"/>
      <c r="JBC745" s="31"/>
      <c r="JBD745" s="31"/>
      <c r="JBE745" s="31"/>
      <c r="JBF745" s="31"/>
      <c r="JBG745" s="31"/>
      <c r="JBH745" s="31"/>
      <c r="JBI745" s="31"/>
      <c r="JBJ745" s="31"/>
      <c r="JBK745" s="31"/>
      <c r="JBL745" s="31"/>
      <c r="JBM745" s="31"/>
      <c r="JBN745" s="31"/>
      <c r="JBO745" s="31"/>
      <c r="JBP745" s="31"/>
      <c r="JBQ745" s="31"/>
      <c r="JBR745" s="31"/>
      <c r="JBS745" s="31"/>
      <c r="JBT745" s="31"/>
      <c r="JBU745" s="31"/>
      <c r="JBV745" s="31"/>
      <c r="JBW745" s="31"/>
      <c r="JBX745" s="31"/>
      <c r="JBY745" s="31"/>
      <c r="JBZ745" s="31"/>
      <c r="JCA745" s="31"/>
      <c r="JCB745" s="31"/>
      <c r="JCC745" s="31"/>
      <c r="JCD745" s="31"/>
      <c r="JCE745" s="31"/>
      <c r="JCF745" s="31"/>
      <c r="JCG745" s="31"/>
      <c r="JCH745" s="31"/>
      <c r="JCI745" s="31"/>
      <c r="JCJ745" s="31"/>
      <c r="JCK745" s="31"/>
      <c r="JCL745" s="31"/>
      <c r="JCM745" s="31"/>
      <c r="JCN745" s="31"/>
      <c r="JCO745" s="31"/>
      <c r="JCP745" s="31"/>
      <c r="JCQ745" s="31"/>
      <c r="JCR745" s="31"/>
      <c r="JCS745" s="31"/>
      <c r="JCT745" s="31"/>
      <c r="JCU745" s="31"/>
      <c r="JCV745" s="31"/>
      <c r="JCW745" s="31"/>
      <c r="JCX745" s="31"/>
      <c r="JCY745" s="31"/>
      <c r="JCZ745" s="31"/>
      <c r="JDA745" s="31"/>
      <c r="JDB745" s="31"/>
      <c r="JDC745" s="31"/>
      <c r="JDD745" s="31"/>
      <c r="JDE745" s="31"/>
      <c r="JDF745" s="31"/>
      <c r="JDG745" s="31"/>
      <c r="JDH745" s="31"/>
      <c r="JDI745" s="31"/>
      <c r="JDJ745" s="31"/>
      <c r="JDK745" s="31"/>
      <c r="JDL745" s="31"/>
      <c r="JDM745" s="31"/>
      <c r="JDN745" s="31"/>
      <c r="JDO745" s="31"/>
      <c r="JDP745" s="31"/>
      <c r="JDQ745" s="31"/>
      <c r="JDR745" s="31"/>
      <c r="JDS745" s="31"/>
      <c r="JDT745" s="31"/>
      <c r="JDU745" s="31"/>
      <c r="JDV745" s="31"/>
      <c r="JDW745" s="31"/>
      <c r="JDX745" s="31"/>
      <c r="JDY745" s="31"/>
      <c r="JDZ745" s="31"/>
      <c r="JEA745" s="31"/>
      <c r="JEB745" s="31"/>
      <c r="JEC745" s="31"/>
      <c r="JED745" s="31"/>
      <c r="JEE745" s="31"/>
      <c r="JEF745" s="31"/>
      <c r="JEG745" s="31"/>
      <c r="JEH745" s="31"/>
      <c r="JEI745" s="31"/>
      <c r="JEJ745" s="31"/>
      <c r="JEK745" s="31"/>
      <c r="JEL745" s="31"/>
      <c r="JEM745" s="31"/>
      <c r="JEN745" s="31"/>
      <c r="JEO745" s="31"/>
      <c r="JEP745" s="31"/>
      <c r="JEQ745" s="31"/>
      <c r="JER745" s="31"/>
      <c r="JES745" s="31"/>
      <c r="JET745" s="31"/>
      <c r="JEU745" s="31"/>
      <c r="JEV745" s="31"/>
      <c r="JEW745" s="31"/>
      <c r="JEX745" s="31"/>
      <c r="JEY745" s="31"/>
      <c r="JEZ745" s="31"/>
      <c r="JFA745" s="31"/>
      <c r="JFB745" s="31"/>
      <c r="JFC745" s="31"/>
      <c r="JFD745" s="31"/>
      <c r="JFE745" s="31"/>
      <c r="JFF745" s="31"/>
      <c r="JFG745" s="31"/>
      <c r="JFH745" s="31"/>
      <c r="JFI745" s="31"/>
      <c r="JFJ745" s="31"/>
      <c r="JFK745" s="31"/>
      <c r="JFL745" s="31"/>
      <c r="JFM745" s="31"/>
      <c r="JFN745" s="31"/>
      <c r="JFO745" s="31"/>
      <c r="JFP745" s="31"/>
      <c r="JFQ745" s="31"/>
      <c r="JFR745" s="31"/>
      <c r="JFS745" s="31"/>
      <c r="JFT745" s="31"/>
      <c r="JFU745" s="31"/>
      <c r="JFV745" s="31"/>
      <c r="JFW745" s="31"/>
      <c r="JFX745" s="31"/>
      <c r="JFY745" s="31"/>
      <c r="JFZ745" s="31"/>
      <c r="JGA745" s="31"/>
      <c r="JGB745" s="31"/>
      <c r="JGC745" s="31"/>
      <c r="JGD745" s="31"/>
      <c r="JGE745" s="31"/>
      <c r="JGF745" s="31"/>
      <c r="JGG745" s="31"/>
      <c r="JGH745" s="31"/>
      <c r="JGI745" s="31"/>
      <c r="JGJ745" s="31"/>
      <c r="JGK745" s="31"/>
      <c r="JGL745" s="31"/>
      <c r="JGM745" s="31"/>
      <c r="JGN745" s="31"/>
      <c r="JGO745" s="31"/>
      <c r="JGP745" s="31"/>
      <c r="JGQ745" s="31"/>
      <c r="JGR745" s="31"/>
      <c r="JGS745" s="31"/>
      <c r="JGT745" s="31"/>
      <c r="JGU745" s="31"/>
      <c r="JGV745" s="31"/>
      <c r="JGW745" s="31"/>
      <c r="JGX745" s="31"/>
      <c r="JGY745" s="31"/>
      <c r="JGZ745" s="31"/>
      <c r="JHA745" s="31"/>
      <c r="JHB745" s="31"/>
      <c r="JHC745" s="31"/>
      <c r="JHD745" s="31"/>
      <c r="JHE745" s="31"/>
      <c r="JHF745" s="31"/>
      <c r="JHG745" s="31"/>
      <c r="JHH745" s="31"/>
      <c r="JHI745" s="31"/>
      <c r="JHJ745" s="31"/>
      <c r="JHK745" s="31"/>
      <c r="JHL745" s="31"/>
      <c r="JHM745" s="31"/>
      <c r="JHN745" s="31"/>
      <c r="JHO745" s="31"/>
      <c r="JHP745" s="31"/>
      <c r="JHQ745" s="31"/>
      <c r="JHR745" s="31"/>
      <c r="JHS745" s="31"/>
      <c r="JHT745" s="31"/>
      <c r="JHU745" s="31"/>
      <c r="JHV745" s="31"/>
      <c r="JHW745" s="31"/>
      <c r="JHX745" s="31"/>
      <c r="JHY745" s="31"/>
      <c r="JHZ745" s="31"/>
      <c r="JIA745" s="31"/>
      <c r="JIB745" s="31"/>
      <c r="JIC745" s="31"/>
      <c r="JID745" s="31"/>
      <c r="JIE745" s="31"/>
      <c r="JIF745" s="31"/>
      <c r="JIG745" s="31"/>
      <c r="JIH745" s="31"/>
      <c r="JII745" s="31"/>
      <c r="JIJ745" s="31"/>
      <c r="JIK745" s="31"/>
      <c r="JIL745" s="31"/>
      <c r="JIM745" s="31"/>
      <c r="JIN745" s="31"/>
      <c r="JIO745" s="31"/>
      <c r="JIP745" s="31"/>
      <c r="JIQ745" s="31"/>
      <c r="JIR745" s="31"/>
      <c r="JIS745" s="31"/>
      <c r="JIT745" s="31"/>
      <c r="JIU745" s="31"/>
      <c r="JIV745" s="31"/>
      <c r="JIW745" s="31"/>
      <c r="JIX745" s="31"/>
      <c r="JIY745" s="31"/>
      <c r="JIZ745" s="31"/>
      <c r="JJA745" s="31"/>
      <c r="JJB745" s="31"/>
      <c r="JJC745" s="31"/>
      <c r="JJD745" s="31"/>
      <c r="JJE745" s="31"/>
      <c r="JJF745" s="31"/>
      <c r="JJG745" s="31"/>
      <c r="JJH745" s="31"/>
      <c r="JJI745" s="31"/>
      <c r="JJJ745" s="31"/>
      <c r="JJK745" s="31"/>
      <c r="JJL745" s="31"/>
      <c r="JJM745" s="31"/>
      <c r="JJN745" s="31"/>
      <c r="JJO745" s="31"/>
      <c r="JJP745" s="31"/>
      <c r="JJQ745" s="31"/>
      <c r="JJR745" s="31"/>
      <c r="JJS745" s="31"/>
      <c r="JJT745" s="31"/>
      <c r="JJU745" s="31"/>
      <c r="JJV745" s="31"/>
      <c r="JJW745" s="31"/>
      <c r="JJX745" s="31"/>
      <c r="JJY745" s="31"/>
      <c r="JJZ745" s="31"/>
      <c r="JKA745" s="31"/>
      <c r="JKB745" s="31"/>
      <c r="JKC745" s="31"/>
      <c r="JKD745" s="31"/>
      <c r="JKE745" s="31"/>
      <c r="JKF745" s="31"/>
      <c r="JKG745" s="31"/>
      <c r="JKH745" s="31"/>
      <c r="JKI745" s="31"/>
      <c r="JKJ745" s="31"/>
      <c r="JKK745" s="31"/>
      <c r="JKL745" s="31"/>
      <c r="JKM745" s="31"/>
      <c r="JKN745" s="31"/>
      <c r="JKO745" s="31"/>
      <c r="JKP745" s="31"/>
      <c r="JKQ745" s="31"/>
      <c r="JKR745" s="31"/>
      <c r="JKS745" s="31"/>
      <c r="JKT745" s="31"/>
      <c r="JKU745" s="31"/>
      <c r="JKV745" s="31"/>
      <c r="JKW745" s="31"/>
      <c r="JKX745" s="31"/>
      <c r="JKY745" s="31"/>
      <c r="JKZ745" s="31"/>
      <c r="JLA745" s="31"/>
      <c r="JLB745" s="31"/>
      <c r="JLC745" s="31"/>
      <c r="JLD745" s="31"/>
      <c r="JLE745" s="31"/>
      <c r="JLF745" s="31"/>
      <c r="JLG745" s="31"/>
      <c r="JLH745" s="31"/>
      <c r="JLI745" s="31"/>
      <c r="JLJ745" s="31"/>
      <c r="JLK745" s="31"/>
      <c r="JLL745" s="31"/>
      <c r="JLM745" s="31"/>
      <c r="JLN745" s="31"/>
      <c r="JLO745" s="31"/>
      <c r="JLP745" s="31"/>
      <c r="JLQ745" s="31"/>
      <c r="JLR745" s="31"/>
      <c r="JLS745" s="31"/>
      <c r="JLT745" s="31"/>
      <c r="JLU745" s="31"/>
      <c r="JLV745" s="31"/>
      <c r="JLW745" s="31"/>
      <c r="JLX745" s="31"/>
      <c r="JLY745" s="31"/>
      <c r="JLZ745" s="31"/>
      <c r="JMA745" s="31"/>
      <c r="JMB745" s="31"/>
      <c r="JMC745" s="31"/>
      <c r="JMD745" s="31"/>
      <c r="JME745" s="31"/>
      <c r="JMF745" s="31"/>
      <c r="JMG745" s="31"/>
      <c r="JMH745" s="31"/>
      <c r="JMI745" s="31"/>
      <c r="JMJ745" s="31"/>
      <c r="JMK745" s="31"/>
      <c r="JML745" s="31"/>
      <c r="JMM745" s="31"/>
      <c r="JMN745" s="31"/>
      <c r="JMO745" s="31"/>
      <c r="JMP745" s="31"/>
      <c r="JMQ745" s="31"/>
      <c r="JMR745" s="31"/>
      <c r="JMS745" s="31"/>
      <c r="JMT745" s="31"/>
      <c r="JMU745" s="31"/>
      <c r="JMV745" s="31"/>
      <c r="JMW745" s="31"/>
      <c r="JMX745" s="31"/>
      <c r="JMY745" s="31"/>
      <c r="JMZ745" s="31"/>
      <c r="JNA745" s="31"/>
      <c r="JNB745" s="31"/>
      <c r="JNC745" s="31"/>
      <c r="JND745" s="31"/>
      <c r="JNE745" s="31"/>
      <c r="JNF745" s="31"/>
      <c r="JNG745" s="31"/>
      <c r="JNH745" s="31"/>
      <c r="JNI745" s="31"/>
      <c r="JNJ745" s="31"/>
      <c r="JNK745" s="31"/>
      <c r="JNL745" s="31"/>
      <c r="JNM745" s="31"/>
      <c r="JNN745" s="31"/>
      <c r="JNO745" s="31"/>
      <c r="JNP745" s="31"/>
      <c r="JNQ745" s="31"/>
      <c r="JNR745" s="31"/>
      <c r="JNS745" s="31"/>
      <c r="JNT745" s="31"/>
      <c r="JNU745" s="31"/>
      <c r="JNV745" s="31"/>
      <c r="JNW745" s="31"/>
      <c r="JNX745" s="31"/>
      <c r="JNY745" s="31"/>
      <c r="JNZ745" s="31"/>
      <c r="JOA745" s="31"/>
      <c r="JOB745" s="31"/>
      <c r="JOC745" s="31"/>
      <c r="JOD745" s="31"/>
      <c r="JOE745" s="31"/>
      <c r="JOF745" s="31"/>
      <c r="JOG745" s="31"/>
      <c r="JOH745" s="31"/>
      <c r="JOI745" s="31"/>
      <c r="JOJ745" s="31"/>
      <c r="JOK745" s="31"/>
      <c r="JOL745" s="31"/>
      <c r="JOM745" s="31"/>
      <c r="JON745" s="31"/>
      <c r="JOO745" s="31"/>
      <c r="JOP745" s="31"/>
      <c r="JOQ745" s="31"/>
      <c r="JOR745" s="31"/>
      <c r="JOS745" s="31"/>
      <c r="JOT745" s="31"/>
      <c r="JOU745" s="31"/>
      <c r="JOV745" s="31"/>
      <c r="JOW745" s="31"/>
      <c r="JOX745" s="31"/>
      <c r="JOY745" s="31"/>
      <c r="JOZ745" s="31"/>
      <c r="JPA745" s="31"/>
      <c r="JPB745" s="31"/>
      <c r="JPC745" s="31"/>
      <c r="JPD745" s="31"/>
      <c r="JPE745" s="31"/>
      <c r="JPF745" s="31"/>
      <c r="JPG745" s="31"/>
      <c r="JPH745" s="31"/>
      <c r="JPI745" s="31"/>
      <c r="JPJ745" s="31"/>
      <c r="JPK745" s="31"/>
      <c r="JPL745" s="31"/>
      <c r="JPM745" s="31"/>
      <c r="JPN745" s="31"/>
      <c r="JPO745" s="31"/>
      <c r="JPP745" s="31"/>
      <c r="JPQ745" s="31"/>
      <c r="JPR745" s="31"/>
      <c r="JPS745" s="31"/>
      <c r="JPT745" s="31"/>
      <c r="JPU745" s="31"/>
      <c r="JPV745" s="31"/>
      <c r="JPW745" s="31"/>
      <c r="JPX745" s="31"/>
      <c r="JPY745" s="31"/>
      <c r="JPZ745" s="31"/>
      <c r="JQA745" s="31"/>
      <c r="JQB745" s="31"/>
      <c r="JQC745" s="31"/>
      <c r="JQD745" s="31"/>
      <c r="JQE745" s="31"/>
      <c r="JQF745" s="31"/>
      <c r="JQG745" s="31"/>
      <c r="JQH745" s="31"/>
      <c r="JQI745" s="31"/>
      <c r="JQJ745" s="31"/>
      <c r="JQK745" s="31"/>
      <c r="JQL745" s="31"/>
      <c r="JQM745" s="31"/>
      <c r="JQN745" s="31"/>
      <c r="JQO745" s="31"/>
      <c r="JQP745" s="31"/>
      <c r="JQQ745" s="31"/>
      <c r="JQR745" s="31"/>
      <c r="JQS745" s="31"/>
      <c r="JQT745" s="31"/>
      <c r="JQU745" s="31"/>
      <c r="JQV745" s="31"/>
      <c r="JQW745" s="31"/>
      <c r="JQX745" s="31"/>
      <c r="JQY745" s="31"/>
      <c r="JQZ745" s="31"/>
      <c r="JRA745" s="31"/>
      <c r="JRB745" s="31"/>
      <c r="JRC745" s="31"/>
      <c r="JRD745" s="31"/>
      <c r="JRE745" s="31"/>
      <c r="JRF745" s="31"/>
      <c r="JRG745" s="31"/>
      <c r="JRH745" s="31"/>
      <c r="JRI745" s="31"/>
      <c r="JRJ745" s="31"/>
      <c r="JRK745" s="31"/>
      <c r="JRL745" s="31"/>
      <c r="JRM745" s="31"/>
      <c r="JRN745" s="31"/>
      <c r="JRO745" s="31"/>
      <c r="JRP745" s="31"/>
      <c r="JRQ745" s="31"/>
      <c r="JRR745" s="31"/>
      <c r="JRS745" s="31"/>
      <c r="JRT745" s="31"/>
      <c r="JRU745" s="31"/>
      <c r="JRV745" s="31"/>
      <c r="JRW745" s="31"/>
      <c r="JRX745" s="31"/>
      <c r="JRY745" s="31"/>
      <c r="JRZ745" s="31"/>
      <c r="JSA745" s="31"/>
      <c r="JSB745" s="31"/>
      <c r="JSC745" s="31"/>
      <c r="JSD745" s="31"/>
      <c r="JSE745" s="31"/>
      <c r="JSF745" s="31"/>
      <c r="JSG745" s="31"/>
      <c r="JSH745" s="31"/>
      <c r="JSI745" s="31"/>
      <c r="JSJ745" s="31"/>
      <c r="JSK745" s="31"/>
      <c r="JSL745" s="31"/>
      <c r="JSM745" s="31"/>
      <c r="JSN745" s="31"/>
      <c r="JSO745" s="31"/>
      <c r="JSP745" s="31"/>
      <c r="JSQ745" s="31"/>
      <c r="JSR745" s="31"/>
      <c r="JSS745" s="31"/>
      <c r="JST745" s="31"/>
      <c r="JSU745" s="31"/>
      <c r="JSV745" s="31"/>
      <c r="JSW745" s="31"/>
      <c r="JSX745" s="31"/>
      <c r="JSY745" s="31"/>
      <c r="JSZ745" s="31"/>
      <c r="JTA745" s="31"/>
      <c r="JTB745" s="31"/>
      <c r="JTC745" s="31"/>
      <c r="JTD745" s="31"/>
      <c r="JTE745" s="31"/>
      <c r="JTF745" s="31"/>
      <c r="JTG745" s="31"/>
      <c r="JTH745" s="31"/>
      <c r="JTI745" s="31"/>
      <c r="JTJ745" s="31"/>
      <c r="JTK745" s="31"/>
      <c r="JTL745" s="31"/>
      <c r="JTM745" s="31"/>
      <c r="JTN745" s="31"/>
      <c r="JTO745" s="31"/>
      <c r="JTP745" s="31"/>
      <c r="JTQ745" s="31"/>
      <c r="JTR745" s="31"/>
      <c r="JTS745" s="31"/>
      <c r="JTT745" s="31"/>
      <c r="JTU745" s="31"/>
      <c r="JTV745" s="31"/>
      <c r="JTW745" s="31"/>
      <c r="JTX745" s="31"/>
      <c r="JTY745" s="31"/>
      <c r="JTZ745" s="31"/>
      <c r="JUA745" s="31"/>
      <c r="JUB745" s="31"/>
      <c r="JUC745" s="31"/>
      <c r="JUD745" s="31"/>
      <c r="JUE745" s="31"/>
      <c r="JUF745" s="31"/>
      <c r="JUG745" s="31"/>
      <c r="JUH745" s="31"/>
      <c r="JUI745" s="31"/>
      <c r="JUJ745" s="31"/>
      <c r="JUK745" s="31"/>
      <c r="JUL745" s="31"/>
      <c r="JUM745" s="31"/>
      <c r="JUN745" s="31"/>
      <c r="JUO745" s="31"/>
      <c r="JUP745" s="31"/>
      <c r="JUQ745" s="31"/>
      <c r="JUR745" s="31"/>
      <c r="JUS745" s="31"/>
      <c r="JUT745" s="31"/>
      <c r="JUU745" s="31"/>
      <c r="JUV745" s="31"/>
      <c r="JUW745" s="31"/>
      <c r="JUX745" s="31"/>
      <c r="JUY745" s="31"/>
      <c r="JUZ745" s="31"/>
      <c r="JVA745" s="31"/>
      <c r="JVB745" s="31"/>
      <c r="JVC745" s="31"/>
      <c r="JVD745" s="31"/>
      <c r="JVE745" s="31"/>
      <c r="JVF745" s="31"/>
      <c r="JVG745" s="31"/>
      <c r="JVH745" s="31"/>
      <c r="JVI745" s="31"/>
      <c r="JVJ745" s="31"/>
      <c r="JVK745" s="31"/>
      <c r="JVL745" s="31"/>
      <c r="JVM745" s="31"/>
      <c r="JVN745" s="31"/>
      <c r="JVO745" s="31"/>
      <c r="JVP745" s="31"/>
      <c r="JVQ745" s="31"/>
      <c r="JVR745" s="31"/>
      <c r="JVS745" s="31"/>
      <c r="JVT745" s="31"/>
      <c r="JVU745" s="31"/>
      <c r="JVV745" s="31"/>
      <c r="JVW745" s="31"/>
      <c r="JVX745" s="31"/>
      <c r="JVY745" s="31"/>
      <c r="JVZ745" s="31"/>
      <c r="JWA745" s="31"/>
      <c r="JWB745" s="31"/>
      <c r="JWC745" s="31"/>
      <c r="JWD745" s="31"/>
      <c r="JWE745" s="31"/>
      <c r="JWF745" s="31"/>
      <c r="JWG745" s="31"/>
      <c r="JWH745" s="31"/>
      <c r="JWI745" s="31"/>
      <c r="JWJ745" s="31"/>
      <c r="JWK745" s="31"/>
      <c r="JWL745" s="31"/>
      <c r="JWM745" s="31"/>
      <c r="JWN745" s="31"/>
      <c r="JWO745" s="31"/>
      <c r="JWP745" s="31"/>
      <c r="JWQ745" s="31"/>
      <c r="JWR745" s="31"/>
      <c r="JWS745" s="31"/>
      <c r="JWT745" s="31"/>
      <c r="JWU745" s="31"/>
      <c r="JWV745" s="31"/>
      <c r="JWW745" s="31"/>
      <c r="JWX745" s="31"/>
      <c r="JWY745" s="31"/>
      <c r="JWZ745" s="31"/>
      <c r="JXA745" s="31"/>
      <c r="JXB745" s="31"/>
      <c r="JXC745" s="31"/>
      <c r="JXD745" s="31"/>
      <c r="JXE745" s="31"/>
      <c r="JXF745" s="31"/>
      <c r="JXG745" s="31"/>
      <c r="JXH745" s="31"/>
      <c r="JXI745" s="31"/>
      <c r="JXJ745" s="31"/>
      <c r="JXK745" s="31"/>
      <c r="JXL745" s="31"/>
      <c r="JXM745" s="31"/>
      <c r="JXN745" s="31"/>
      <c r="JXO745" s="31"/>
      <c r="JXP745" s="31"/>
      <c r="JXQ745" s="31"/>
      <c r="JXR745" s="31"/>
      <c r="JXS745" s="31"/>
      <c r="JXT745" s="31"/>
      <c r="JXU745" s="31"/>
      <c r="JXV745" s="31"/>
      <c r="JXW745" s="31"/>
      <c r="JXX745" s="31"/>
      <c r="JXY745" s="31"/>
      <c r="JXZ745" s="31"/>
      <c r="JYA745" s="31"/>
      <c r="JYB745" s="31"/>
      <c r="JYC745" s="31"/>
      <c r="JYD745" s="31"/>
      <c r="JYE745" s="31"/>
      <c r="JYF745" s="31"/>
      <c r="JYG745" s="31"/>
      <c r="JYH745" s="31"/>
      <c r="JYI745" s="31"/>
      <c r="JYJ745" s="31"/>
      <c r="JYK745" s="31"/>
      <c r="JYL745" s="31"/>
      <c r="JYM745" s="31"/>
      <c r="JYN745" s="31"/>
      <c r="JYO745" s="31"/>
      <c r="JYP745" s="31"/>
      <c r="JYQ745" s="31"/>
      <c r="JYR745" s="31"/>
      <c r="JYS745" s="31"/>
      <c r="JYT745" s="31"/>
      <c r="JYU745" s="31"/>
      <c r="JYV745" s="31"/>
      <c r="JYW745" s="31"/>
      <c r="JYX745" s="31"/>
      <c r="JYY745" s="31"/>
      <c r="JYZ745" s="31"/>
      <c r="JZA745" s="31"/>
      <c r="JZB745" s="31"/>
      <c r="JZC745" s="31"/>
      <c r="JZD745" s="31"/>
      <c r="JZE745" s="31"/>
      <c r="JZF745" s="31"/>
      <c r="JZG745" s="31"/>
      <c r="JZH745" s="31"/>
      <c r="JZI745" s="31"/>
      <c r="JZJ745" s="31"/>
      <c r="JZK745" s="31"/>
      <c r="JZL745" s="31"/>
      <c r="JZM745" s="31"/>
      <c r="JZN745" s="31"/>
      <c r="JZO745" s="31"/>
      <c r="JZP745" s="31"/>
      <c r="JZQ745" s="31"/>
      <c r="JZR745" s="31"/>
      <c r="JZS745" s="31"/>
      <c r="JZT745" s="31"/>
      <c r="JZU745" s="31"/>
      <c r="JZV745" s="31"/>
      <c r="JZW745" s="31"/>
      <c r="JZX745" s="31"/>
      <c r="JZY745" s="31"/>
      <c r="JZZ745" s="31"/>
      <c r="KAA745" s="31"/>
      <c r="KAB745" s="31"/>
      <c r="KAC745" s="31"/>
      <c r="KAD745" s="31"/>
      <c r="KAE745" s="31"/>
      <c r="KAF745" s="31"/>
      <c r="KAG745" s="31"/>
      <c r="KAH745" s="31"/>
      <c r="KAI745" s="31"/>
      <c r="KAJ745" s="31"/>
      <c r="KAK745" s="31"/>
      <c r="KAL745" s="31"/>
      <c r="KAM745" s="31"/>
      <c r="KAN745" s="31"/>
      <c r="KAO745" s="31"/>
      <c r="KAP745" s="31"/>
      <c r="KAQ745" s="31"/>
      <c r="KAR745" s="31"/>
      <c r="KAS745" s="31"/>
      <c r="KAT745" s="31"/>
      <c r="KAU745" s="31"/>
      <c r="KAV745" s="31"/>
      <c r="KAW745" s="31"/>
      <c r="KAX745" s="31"/>
      <c r="KAY745" s="31"/>
      <c r="KAZ745" s="31"/>
      <c r="KBA745" s="31"/>
      <c r="KBB745" s="31"/>
      <c r="KBC745" s="31"/>
      <c r="KBD745" s="31"/>
      <c r="KBE745" s="31"/>
      <c r="KBF745" s="31"/>
      <c r="KBG745" s="31"/>
      <c r="KBH745" s="31"/>
      <c r="KBI745" s="31"/>
      <c r="KBJ745" s="31"/>
      <c r="KBK745" s="31"/>
      <c r="KBL745" s="31"/>
      <c r="KBM745" s="31"/>
      <c r="KBN745" s="31"/>
      <c r="KBO745" s="31"/>
      <c r="KBP745" s="31"/>
      <c r="KBQ745" s="31"/>
      <c r="KBR745" s="31"/>
      <c r="KBS745" s="31"/>
      <c r="KBT745" s="31"/>
      <c r="KBU745" s="31"/>
      <c r="KBV745" s="31"/>
      <c r="KBW745" s="31"/>
      <c r="KBX745" s="31"/>
      <c r="KBY745" s="31"/>
      <c r="KBZ745" s="31"/>
      <c r="KCA745" s="31"/>
      <c r="KCB745" s="31"/>
      <c r="KCC745" s="31"/>
      <c r="KCD745" s="31"/>
      <c r="KCE745" s="31"/>
      <c r="KCF745" s="31"/>
      <c r="KCG745" s="31"/>
      <c r="KCH745" s="31"/>
      <c r="KCI745" s="31"/>
      <c r="KCJ745" s="31"/>
      <c r="KCK745" s="31"/>
      <c r="KCL745" s="31"/>
      <c r="KCM745" s="31"/>
      <c r="KCN745" s="31"/>
      <c r="KCO745" s="31"/>
      <c r="KCP745" s="31"/>
      <c r="KCQ745" s="31"/>
      <c r="KCR745" s="31"/>
      <c r="KCS745" s="31"/>
      <c r="KCT745" s="31"/>
      <c r="KCU745" s="31"/>
      <c r="KCV745" s="31"/>
      <c r="KCW745" s="31"/>
      <c r="KCX745" s="31"/>
      <c r="KCY745" s="31"/>
      <c r="KCZ745" s="31"/>
      <c r="KDA745" s="31"/>
      <c r="KDB745" s="31"/>
      <c r="KDC745" s="31"/>
      <c r="KDD745" s="31"/>
      <c r="KDE745" s="31"/>
      <c r="KDF745" s="31"/>
      <c r="KDG745" s="31"/>
      <c r="KDH745" s="31"/>
      <c r="KDI745" s="31"/>
      <c r="KDJ745" s="31"/>
      <c r="KDK745" s="31"/>
      <c r="KDL745" s="31"/>
      <c r="KDM745" s="31"/>
      <c r="KDN745" s="31"/>
      <c r="KDO745" s="31"/>
      <c r="KDP745" s="31"/>
      <c r="KDQ745" s="31"/>
      <c r="KDR745" s="31"/>
      <c r="KDS745" s="31"/>
      <c r="KDT745" s="31"/>
      <c r="KDU745" s="31"/>
      <c r="KDV745" s="31"/>
      <c r="KDW745" s="31"/>
      <c r="KDX745" s="31"/>
      <c r="KDY745" s="31"/>
      <c r="KDZ745" s="31"/>
      <c r="KEA745" s="31"/>
      <c r="KEB745" s="31"/>
      <c r="KEC745" s="31"/>
      <c r="KED745" s="31"/>
      <c r="KEE745" s="31"/>
      <c r="KEF745" s="31"/>
      <c r="KEG745" s="31"/>
      <c r="KEH745" s="31"/>
      <c r="KEI745" s="31"/>
      <c r="KEJ745" s="31"/>
      <c r="KEK745" s="31"/>
      <c r="KEL745" s="31"/>
      <c r="KEM745" s="31"/>
      <c r="KEN745" s="31"/>
      <c r="KEO745" s="31"/>
      <c r="KEP745" s="31"/>
      <c r="KEQ745" s="31"/>
      <c r="KER745" s="31"/>
      <c r="KES745" s="31"/>
      <c r="KET745" s="31"/>
      <c r="KEU745" s="31"/>
      <c r="KEV745" s="31"/>
      <c r="KEW745" s="31"/>
      <c r="KEX745" s="31"/>
      <c r="KEY745" s="31"/>
      <c r="KEZ745" s="31"/>
      <c r="KFA745" s="31"/>
      <c r="KFB745" s="31"/>
      <c r="KFC745" s="31"/>
      <c r="KFD745" s="31"/>
      <c r="KFE745" s="31"/>
      <c r="KFF745" s="31"/>
      <c r="KFG745" s="31"/>
      <c r="KFH745" s="31"/>
      <c r="KFI745" s="31"/>
      <c r="KFJ745" s="31"/>
      <c r="KFK745" s="31"/>
      <c r="KFL745" s="31"/>
      <c r="KFM745" s="31"/>
      <c r="KFN745" s="31"/>
      <c r="KFO745" s="31"/>
      <c r="KFP745" s="31"/>
      <c r="KFQ745" s="31"/>
      <c r="KFR745" s="31"/>
      <c r="KFS745" s="31"/>
      <c r="KFT745" s="31"/>
      <c r="KFU745" s="31"/>
      <c r="KFV745" s="31"/>
      <c r="KFW745" s="31"/>
      <c r="KFX745" s="31"/>
      <c r="KFY745" s="31"/>
      <c r="KFZ745" s="31"/>
      <c r="KGA745" s="31"/>
      <c r="KGB745" s="31"/>
      <c r="KGC745" s="31"/>
      <c r="KGD745" s="31"/>
      <c r="KGE745" s="31"/>
      <c r="KGF745" s="31"/>
      <c r="KGG745" s="31"/>
      <c r="KGH745" s="31"/>
      <c r="KGI745" s="31"/>
      <c r="KGJ745" s="31"/>
      <c r="KGK745" s="31"/>
      <c r="KGL745" s="31"/>
      <c r="KGM745" s="31"/>
      <c r="KGN745" s="31"/>
      <c r="KGO745" s="31"/>
      <c r="KGP745" s="31"/>
      <c r="KGQ745" s="31"/>
      <c r="KGR745" s="31"/>
      <c r="KGS745" s="31"/>
      <c r="KGT745" s="31"/>
      <c r="KGU745" s="31"/>
      <c r="KGV745" s="31"/>
      <c r="KGW745" s="31"/>
      <c r="KGX745" s="31"/>
      <c r="KGY745" s="31"/>
      <c r="KGZ745" s="31"/>
      <c r="KHA745" s="31"/>
      <c r="KHB745" s="31"/>
      <c r="KHC745" s="31"/>
      <c r="KHD745" s="31"/>
      <c r="KHE745" s="31"/>
      <c r="KHF745" s="31"/>
      <c r="KHG745" s="31"/>
      <c r="KHH745" s="31"/>
      <c r="KHI745" s="31"/>
      <c r="KHJ745" s="31"/>
      <c r="KHK745" s="31"/>
      <c r="KHL745" s="31"/>
      <c r="KHM745" s="31"/>
      <c r="KHN745" s="31"/>
      <c r="KHO745" s="31"/>
      <c r="KHP745" s="31"/>
      <c r="KHQ745" s="31"/>
      <c r="KHR745" s="31"/>
      <c r="KHS745" s="31"/>
      <c r="KHT745" s="31"/>
      <c r="KHU745" s="31"/>
      <c r="KHV745" s="31"/>
      <c r="KHW745" s="31"/>
      <c r="KHX745" s="31"/>
      <c r="KHY745" s="31"/>
      <c r="KHZ745" s="31"/>
      <c r="KIA745" s="31"/>
      <c r="KIB745" s="31"/>
      <c r="KIC745" s="31"/>
      <c r="KID745" s="31"/>
      <c r="KIE745" s="31"/>
      <c r="KIF745" s="31"/>
      <c r="KIG745" s="31"/>
      <c r="KIH745" s="31"/>
      <c r="KII745" s="31"/>
      <c r="KIJ745" s="31"/>
      <c r="KIK745" s="31"/>
      <c r="KIL745" s="31"/>
      <c r="KIM745" s="31"/>
      <c r="KIN745" s="31"/>
      <c r="KIO745" s="31"/>
      <c r="KIP745" s="31"/>
      <c r="KIQ745" s="31"/>
      <c r="KIR745" s="31"/>
      <c r="KIS745" s="31"/>
      <c r="KIT745" s="31"/>
      <c r="KIU745" s="31"/>
      <c r="KIV745" s="31"/>
      <c r="KIW745" s="31"/>
      <c r="KIX745" s="31"/>
      <c r="KIY745" s="31"/>
      <c r="KIZ745" s="31"/>
      <c r="KJA745" s="31"/>
      <c r="KJB745" s="31"/>
      <c r="KJC745" s="31"/>
      <c r="KJD745" s="31"/>
      <c r="KJE745" s="31"/>
      <c r="KJF745" s="31"/>
      <c r="KJG745" s="31"/>
      <c r="KJH745" s="31"/>
      <c r="KJI745" s="31"/>
      <c r="KJJ745" s="31"/>
      <c r="KJK745" s="31"/>
      <c r="KJL745" s="31"/>
      <c r="KJM745" s="31"/>
      <c r="KJN745" s="31"/>
      <c r="KJO745" s="31"/>
      <c r="KJP745" s="31"/>
      <c r="KJQ745" s="31"/>
      <c r="KJR745" s="31"/>
      <c r="KJS745" s="31"/>
      <c r="KJT745" s="31"/>
      <c r="KJU745" s="31"/>
      <c r="KJV745" s="31"/>
      <c r="KJW745" s="31"/>
      <c r="KJX745" s="31"/>
      <c r="KJY745" s="31"/>
      <c r="KJZ745" s="31"/>
      <c r="KKA745" s="31"/>
      <c r="KKB745" s="31"/>
      <c r="KKC745" s="31"/>
      <c r="KKD745" s="31"/>
      <c r="KKE745" s="31"/>
      <c r="KKF745" s="31"/>
      <c r="KKG745" s="31"/>
      <c r="KKH745" s="31"/>
      <c r="KKI745" s="31"/>
      <c r="KKJ745" s="31"/>
      <c r="KKK745" s="31"/>
      <c r="KKL745" s="31"/>
      <c r="KKM745" s="31"/>
      <c r="KKN745" s="31"/>
      <c r="KKO745" s="31"/>
      <c r="KKP745" s="31"/>
      <c r="KKQ745" s="31"/>
      <c r="KKR745" s="31"/>
      <c r="KKS745" s="31"/>
      <c r="KKT745" s="31"/>
      <c r="KKU745" s="31"/>
      <c r="KKV745" s="31"/>
      <c r="KKW745" s="31"/>
      <c r="KKX745" s="31"/>
      <c r="KKY745" s="31"/>
      <c r="KKZ745" s="31"/>
      <c r="KLA745" s="31"/>
      <c r="KLB745" s="31"/>
      <c r="KLC745" s="31"/>
      <c r="KLD745" s="31"/>
      <c r="KLE745" s="31"/>
      <c r="KLF745" s="31"/>
      <c r="KLG745" s="31"/>
      <c r="KLH745" s="31"/>
      <c r="KLI745" s="31"/>
      <c r="KLJ745" s="31"/>
      <c r="KLK745" s="31"/>
      <c r="KLL745" s="31"/>
      <c r="KLM745" s="31"/>
      <c r="KLN745" s="31"/>
      <c r="KLO745" s="31"/>
      <c r="KLP745" s="31"/>
      <c r="KLQ745" s="31"/>
      <c r="KLR745" s="31"/>
      <c r="KLS745" s="31"/>
      <c r="KLT745" s="31"/>
      <c r="KLU745" s="31"/>
      <c r="KLV745" s="31"/>
      <c r="KLW745" s="31"/>
      <c r="KLX745" s="31"/>
      <c r="KLY745" s="31"/>
      <c r="KLZ745" s="31"/>
      <c r="KMA745" s="31"/>
      <c r="KMB745" s="31"/>
      <c r="KMC745" s="31"/>
      <c r="KMD745" s="31"/>
      <c r="KME745" s="31"/>
      <c r="KMF745" s="31"/>
      <c r="KMG745" s="31"/>
      <c r="KMH745" s="31"/>
      <c r="KMI745" s="31"/>
      <c r="KMJ745" s="31"/>
      <c r="KMK745" s="31"/>
      <c r="KML745" s="31"/>
      <c r="KMM745" s="31"/>
      <c r="KMN745" s="31"/>
      <c r="KMO745" s="31"/>
      <c r="KMP745" s="31"/>
      <c r="KMQ745" s="31"/>
      <c r="KMR745" s="31"/>
      <c r="KMS745" s="31"/>
      <c r="KMT745" s="31"/>
      <c r="KMU745" s="31"/>
      <c r="KMV745" s="31"/>
      <c r="KMW745" s="31"/>
      <c r="KMX745" s="31"/>
      <c r="KMY745" s="31"/>
      <c r="KMZ745" s="31"/>
      <c r="KNA745" s="31"/>
      <c r="KNB745" s="31"/>
      <c r="KNC745" s="31"/>
      <c r="KND745" s="31"/>
      <c r="KNE745" s="31"/>
      <c r="KNF745" s="31"/>
      <c r="KNG745" s="31"/>
      <c r="KNH745" s="31"/>
      <c r="KNI745" s="31"/>
      <c r="KNJ745" s="31"/>
      <c r="KNK745" s="31"/>
      <c r="KNL745" s="31"/>
      <c r="KNM745" s="31"/>
      <c r="KNN745" s="31"/>
      <c r="KNO745" s="31"/>
      <c r="KNP745" s="31"/>
      <c r="KNQ745" s="31"/>
      <c r="KNR745" s="31"/>
      <c r="KNS745" s="31"/>
      <c r="KNT745" s="31"/>
      <c r="KNU745" s="31"/>
      <c r="KNV745" s="31"/>
      <c r="KNW745" s="31"/>
      <c r="KNX745" s="31"/>
      <c r="KNY745" s="31"/>
      <c r="KNZ745" s="31"/>
      <c r="KOA745" s="31"/>
      <c r="KOB745" s="31"/>
      <c r="KOC745" s="31"/>
      <c r="KOD745" s="31"/>
      <c r="KOE745" s="31"/>
      <c r="KOF745" s="31"/>
      <c r="KOG745" s="31"/>
      <c r="KOH745" s="31"/>
      <c r="KOI745" s="31"/>
      <c r="KOJ745" s="31"/>
      <c r="KOK745" s="31"/>
      <c r="KOL745" s="31"/>
      <c r="KOM745" s="31"/>
      <c r="KON745" s="31"/>
      <c r="KOO745" s="31"/>
      <c r="KOP745" s="31"/>
      <c r="KOQ745" s="31"/>
      <c r="KOR745" s="31"/>
      <c r="KOS745" s="31"/>
      <c r="KOT745" s="31"/>
      <c r="KOU745" s="31"/>
      <c r="KOV745" s="31"/>
      <c r="KOW745" s="31"/>
      <c r="KOX745" s="31"/>
      <c r="KOY745" s="31"/>
      <c r="KOZ745" s="31"/>
      <c r="KPA745" s="31"/>
      <c r="KPB745" s="31"/>
      <c r="KPC745" s="31"/>
      <c r="KPD745" s="31"/>
      <c r="KPE745" s="31"/>
      <c r="KPF745" s="31"/>
      <c r="KPG745" s="31"/>
      <c r="KPH745" s="31"/>
      <c r="KPI745" s="31"/>
      <c r="KPJ745" s="31"/>
      <c r="KPK745" s="31"/>
      <c r="KPL745" s="31"/>
      <c r="KPM745" s="31"/>
      <c r="KPN745" s="31"/>
      <c r="KPO745" s="31"/>
      <c r="KPP745" s="31"/>
      <c r="KPQ745" s="31"/>
      <c r="KPR745" s="31"/>
      <c r="KPS745" s="31"/>
      <c r="KPT745" s="31"/>
      <c r="KPU745" s="31"/>
      <c r="KPV745" s="31"/>
      <c r="KPW745" s="31"/>
      <c r="KPX745" s="31"/>
      <c r="KPY745" s="31"/>
      <c r="KPZ745" s="31"/>
      <c r="KQA745" s="31"/>
      <c r="KQB745" s="31"/>
      <c r="KQC745" s="31"/>
      <c r="KQD745" s="31"/>
      <c r="KQE745" s="31"/>
      <c r="KQF745" s="31"/>
      <c r="KQG745" s="31"/>
      <c r="KQH745" s="31"/>
      <c r="KQI745" s="31"/>
      <c r="KQJ745" s="31"/>
      <c r="KQK745" s="31"/>
      <c r="KQL745" s="31"/>
      <c r="KQM745" s="31"/>
      <c r="KQN745" s="31"/>
      <c r="KQO745" s="31"/>
      <c r="KQP745" s="31"/>
      <c r="KQQ745" s="31"/>
      <c r="KQR745" s="31"/>
      <c r="KQS745" s="31"/>
      <c r="KQT745" s="31"/>
      <c r="KQU745" s="31"/>
      <c r="KQV745" s="31"/>
      <c r="KQW745" s="31"/>
      <c r="KQX745" s="31"/>
      <c r="KQY745" s="31"/>
      <c r="KQZ745" s="31"/>
      <c r="KRA745" s="31"/>
      <c r="KRB745" s="31"/>
      <c r="KRC745" s="31"/>
      <c r="KRD745" s="31"/>
      <c r="KRE745" s="31"/>
      <c r="KRF745" s="31"/>
      <c r="KRG745" s="31"/>
      <c r="KRH745" s="31"/>
      <c r="KRI745" s="31"/>
      <c r="KRJ745" s="31"/>
      <c r="KRK745" s="31"/>
      <c r="KRL745" s="31"/>
      <c r="KRM745" s="31"/>
      <c r="KRN745" s="31"/>
      <c r="KRO745" s="31"/>
      <c r="KRP745" s="31"/>
      <c r="KRQ745" s="31"/>
      <c r="KRR745" s="31"/>
      <c r="KRS745" s="31"/>
      <c r="KRT745" s="31"/>
      <c r="KRU745" s="31"/>
      <c r="KRV745" s="31"/>
      <c r="KRW745" s="31"/>
      <c r="KRX745" s="31"/>
      <c r="KRY745" s="31"/>
      <c r="KRZ745" s="31"/>
      <c r="KSA745" s="31"/>
      <c r="KSB745" s="31"/>
      <c r="KSC745" s="31"/>
      <c r="KSD745" s="31"/>
      <c r="KSE745" s="31"/>
      <c r="KSF745" s="31"/>
      <c r="KSG745" s="31"/>
      <c r="KSH745" s="31"/>
      <c r="KSI745" s="31"/>
      <c r="KSJ745" s="31"/>
      <c r="KSK745" s="31"/>
      <c r="KSL745" s="31"/>
      <c r="KSM745" s="31"/>
      <c r="KSN745" s="31"/>
      <c r="KSO745" s="31"/>
      <c r="KSP745" s="31"/>
      <c r="KSQ745" s="31"/>
      <c r="KSR745" s="31"/>
      <c r="KSS745" s="31"/>
      <c r="KST745" s="31"/>
      <c r="KSU745" s="31"/>
      <c r="KSV745" s="31"/>
      <c r="KSW745" s="31"/>
      <c r="KSX745" s="31"/>
      <c r="KSY745" s="31"/>
      <c r="KSZ745" s="31"/>
      <c r="KTA745" s="31"/>
      <c r="KTB745" s="31"/>
      <c r="KTC745" s="31"/>
      <c r="KTD745" s="31"/>
      <c r="KTE745" s="31"/>
      <c r="KTF745" s="31"/>
      <c r="KTG745" s="31"/>
      <c r="KTH745" s="31"/>
      <c r="KTI745" s="31"/>
      <c r="KTJ745" s="31"/>
      <c r="KTK745" s="31"/>
      <c r="KTL745" s="31"/>
      <c r="KTM745" s="31"/>
      <c r="KTN745" s="31"/>
      <c r="KTO745" s="31"/>
      <c r="KTP745" s="31"/>
      <c r="KTQ745" s="31"/>
      <c r="KTR745" s="31"/>
      <c r="KTS745" s="31"/>
      <c r="KTT745" s="31"/>
      <c r="KTU745" s="31"/>
      <c r="KTV745" s="31"/>
      <c r="KTW745" s="31"/>
      <c r="KTX745" s="31"/>
      <c r="KTY745" s="31"/>
      <c r="KTZ745" s="31"/>
      <c r="KUA745" s="31"/>
      <c r="KUB745" s="31"/>
      <c r="KUC745" s="31"/>
      <c r="KUD745" s="31"/>
      <c r="KUE745" s="31"/>
      <c r="KUF745" s="31"/>
      <c r="KUG745" s="31"/>
      <c r="KUH745" s="31"/>
      <c r="KUI745" s="31"/>
      <c r="KUJ745" s="31"/>
      <c r="KUK745" s="31"/>
      <c r="KUL745" s="31"/>
      <c r="KUM745" s="31"/>
      <c r="KUN745" s="31"/>
      <c r="KUO745" s="31"/>
      <c r="KUP745" s="31"/>
      <c r="KUQ745" s="31"/>
      <c r="KUR745" s="31"/>
      <c r="KUS745" s="31"/>
      <c r="KUT745" s="31"/>
      <c r="KUU745" s="31"/>
      <c r="KUV745" s="31"/>
      <c r="KUW745" s="31"/>
      <c r="KUX745" s="31"/>
      <c r="KUY745" s="31"/>
      <c r="KUZ745" s="31"/>
      <c r="KVA745" s="31"/>
      <c r="KVB745" s="31"/>
      <c r="KVC745" s="31"/>
      <c r="KVD745" s="31"/>
      <c r="KVE745" s="31"/>
      <c r="KVF745" s="31"/>
      <c r="KVG745" s="31"/>
      <c r="KVH745" s="31"/>
      <c r="KVI745" s="31"/>
      <c r="KVJ745" s="31"/>
      <c r="KVK745" s="31"/>
      <c r="KVL745" s="31"/>
      <c r="KVM745" s="31"/>
      <c r="KVN745" s="31"/>
      <c r="KVO745" s="31"/>
      <c r="KVP745" s="31"/>
      <c r="KVQ745" s="31"/>
      <c r="KVR745" s="31"/>
      <c r="KVS745" s="31"/>
      <c r="KVT745" s="31"/>
      <c r="KVU745" s="31"/>
      <c r="KVV745" s="31"/>
      <c r="KVW745" s="31"/>
      <c r="KVX745" s="31"/>
      <c r="KVY745" s="31"/>
      <c r="KVZ745" s="31"/>
      <c r="KWA745" s="31"/>
      <c r="KWB745" s="31"/>
      <c r="KWC745" s="31"/>
      <c r="KWD745" s="31"/>
      <c r="KWE745" s="31"/>
      <c r="KWF745" s="31"/>
      <c r="KWG745" s="31"/>
      <c r="KWH745" s="31"/>
      <c r="KWI745" s="31"/>
      <c r="KWJ745" s="31"/>
      <c r="KWK745" s="31"/>
      <c r="KWL745" s="31"/>
      <c r="KWM745" s="31"/>
      <c r="KWN745" s="31"/>
      <c r="KWO745" s="31"/>
      <c r="KWP745" s="31"/>
      <c r="KWQ745" s="31"/>
      <c r="KWR745" s="31"/>
      <c r="KWS745" s="31"/>
      <c r="KWT745" s="31"/>
      <c r="KWU745" s="31"/>
      <c r="KWV745" s="31"/>
      <c r="KWW745" s="31"/>
      <c r="KWX745" s="31"/>
      <c r="KWY745" s="31"/>
      <c r="KWZ745" s="31"/>
      <c r="KXA745" s="31"/>
      <c r="KXB745" s="31"/>
      <c r="KXC745" s="31"/>
      <c r="KXD745" s="31"/>
      <c r="KXE745" s="31"/>
      <c r="KXF745" s="31"/>
      <c r="KXG745" s="31"/>
      <c r="KXH745" s="31"/>
      <c r="KXI745" s="31"/>
      <c r="KXJ745" s="31"/>
      <c r="KXK745" s="31"/>
      <c r="KXL745" s="31"/>
      <c r="KXM745" s="31"/>
      <c r="KXN745" s="31"/>
      <c r="KXO745" s="31"/>
      <c r="KXP745" s="31"/>
      <c r="KXQ745" s="31"/>
      <c r="KXR745" s="31"/>
      <c r="KXS745" s="31"/>
      <c r="KXT745" s="31"/>
      <c r="KXU745" s="31"/>
      <c r="KXV745" s="31"/>
      <c r="KXW745" s="31"/>
      <c r="KXX745" s="31"/>
      <c r="KXY745" s="31"/>
      <c r="KXZ745" s="31"/>
      <c r="KYA745" s="31"/>
      <c r="KYB745" s="31"/>
      <c r="KYC745" s="31"/>
      <c r="KYD745" s="31"/>
      <c r="KYE745" s="31"/>
      <c r="KYF745" s="31"/>
      <c r="KYG745" s="31"/>
      <c r="KYH745" s="31"/>
      <c r="KYI745" s="31"/>
      <c r="KYJ745" s="31"/>
      <c r="KYK745" s="31"/>
      <c r="KYL745" s="31"/>
      <c r="KYM745" s="31"/>
      <c r="KYN745" s="31"/>
      <c r="KYO745" s="31"/>
      <c r="KYP745" s="31"/>
      <c r="KYQ745" s="31"/>
      <c r="KYR745" s="31"/>
      <c r="KYS745" s="31"/>
      <c r="KYT745" s="31"/>
      <c r="KYU745" s="31"/>
      <c r="KYV745" s="31"/>
      <c r="KYW745" s="31"/>
      <c r="KYX745" s="31"/>
      <c r="KYY745" s="31"/>
      <c r="KYZ745" s="31"/>
      <c r="KZA745" s="31"/>
      <c r="KZB745" s="31"/>
      <c r="KZC745" s="31"/>
      <c r="KZD745" s="31"/>
      <c r="KZE745" s="31"/>
      <c r="KZF745" s="31"/>
      <c r="KZG745" s="31"/>
      <c r="KZH745" s="31"/>
      <c r="KZI745" s="31"/>
      <c r="KZJ745" s="31"/>
      <c r="KZK745" s="31"/>
      <c r="KZL745" s="31"/>
      <c r="KZM745" s="31"/>
      <c r="KZN745" s="31"/>
      <c r="KZO745" s="31"/>
      <c r="KZP745" s="31"/>
      <c r="KZQ745" s="31"/>
      <c r="KZR745" s="31"/>
      <c r="KZS745" s="31"/>
      <c r="KZT745" s="31"/>
      <c r="KZU745" s="31"/>
      <c r="KZV745" s="31"/>
      <c r="KZW745" s="31"/>
      <c r="KZX745" s="31"/>
      <c r="KZY745" s="31"/>
      <c r="KZZ745" s="31"/>
      <c r="LAA745" s="31"/>
      <c r="LAB745" s="31"/>
      <c r="LAC745" s="31"/>
      <c r="LAD745" s="31"/>
      <c r="LAE745" s="31"/>
      <c r="LAF745" s="31"/>
      <c r="LAG745" s="31"/>
      <c r="LAH745" s="31"/>
      <c r="LAI745" s="31"/>
      <c r="LAJ745" s="31"/>
      <c r="LAK745" s="31"/>
      <c r="LAL745" s="31"/>
      <c r="LAM745" s="31"/>
      <c r="LAN745" s="31"/>
      <c r="LAO745" s="31"/>
      <c r="LAP745" s="31"/>
      <c r="LAQ745" s="31"/>
      <c r="LAR745" s="31"/>
      <c r="LAS745" s="31"/>
      <c r="LAT745" s="31"/>
      <c r="LAU745" s="31"/>
      <c r="LAV745" s="31"/>
      <c r="LAW745" s="31"/>
      <c r="LAX745" s="31"/>
      <c r="LAY745" s="31"/>
      <c r="LAZ745" s="31"/>
      <c r="LBA745" s="31"/>
      <c r="LBB745" s="31"/>
      <c r="LBC745" s="31"/>
      <c r="LBD745" s="31"/>
      <c r="LBE745" s="31"/>
      <c r="LBF745" s="31"/>
      <c r="LBG745" s="31"/>
      <c r="LBH745" s="31"/>
      <c r="LBI745" s="31"/>
      <c r="LBJ745" s="31"/>
      <c r="LBK745" s="31"/>
      <c r="LBL745" s="31"/>
      <c r="LBM745" s="31"/>
      <c r="LBN745" s="31"/>
      <c r="LBO745" s="31"/>
      <c r="LBP745" s="31"/>
      <c r="LBQ745" s="31"/>
      <c r="LBR745" s="31"/>
      <c r="LBS745" s="31"/>
      <c r="LBT745" s="31"/>
      <c r="LBU745" s="31"/>
      <c r="LBV745" s="31"/>
      <c r="LBW745" s="31"/>
      <c r="LBX745" s="31"/>
      <c r="LBY745" s="31"/>
      <c r="LBZ745" s="31"/>
      <c r="LCA745" s="31"/>
      <c r="LCB745" s="31"/>
      <c r="LCC745" s="31"/>
      <c r="LCD745" s="31"/>
      <c r="LCE745" s="31"/>
      <c r="LCF745" s="31"/>
      <c r="LCG745" s="31"/>
      <c r="LCH745" s="31"/>
      <c r="LCI745" s="31"/>
      <c r="LCJ745" s="31"/>
      <c r="LCK745" s="31"/>
      <c r="LCL745" s="31"/>
      <c r="LCM745" s="31"/>
      <c r="LCN745" s="31"/>
      <c r="LCO745" s="31"/>
      <c r="LCP745" s="31"/>
      <c r="LCQ745" s="31"/>
      <c r="LCR745" s="31"/>
      <c r="LCS745" s="31"/>
      <c r="LCT745" s="31"/>
      <c r="LCU745" s="31"/>
      <c r="LCV745" s="31"/>
      <c r="LCW745" s="31"/>
      <c r="LCX745" s="31"/>
      <c r="LCY745" s="31"/>
      <c r="LCZ745" s="31"/>
      <c r="LDA745" s="31"/>
      <c r="LDB745" s="31"/>
      <c r="LDC745" s="31"/>
      <c r="LDD745" s="31"/>
      <c r="LDE745" s="31"/>
      <c r="LDF745" s="31"/>
      <c r="LDG745" s="31"/>
      <c r="LDH745" s="31"/>
      <c r="LDI745" s="31"/>
      <c r="LDJ745" s="31"/>
      <c r="LDK745" s="31"/>
      <c r="LDL745" s="31"/>
      <c r="LDM745" s="31"/>
      <c r="LDN745" s="31"/>
      <c r="LDO745" s="31"/>
      <c r="LDP745" s="31"/>
      <c r="LDQ745" s="31"/>
      <c r="LDR745" s="31"/>
      <c r="LDS745" s="31"/>
      <c r="LDT745" s="31"/>
      <c r="LDU745" s="31"/>
      <c r="LDV745" s="31"/>
      <c r="LDW745" s="31"/>
      <c r="LDX745" s="31"/>
      <c r="LDY745" s="31"/>
      <c r="LDZ745" s="31"/>
      <c r="LEA745" s="31"/>
      <c r="LEB745" s="31"/>
      <c r="LEC745" s="31"/>
      <c r="LED745" s="31"/>
      <c r="LEE745" s="31"/>
      <c r="LEF745" s="31"/>
      <c r="LEG745" s="31"/>
      <c r="LEH745" s="31"/>
      <c r="LEI745" s="31"/>
      <c r="LEJ745" s="31"/>
      <c r="LEK745" s="31"/>
      <c r="LEL745" s="31"/>
      <c r="LEM745" s="31"/>
      <c r="LEN745" s="31"/>
      <c r="LEO745" s="31"/>
      <c r="LEP745" s="31"/>
      <c r="LEQ745" s="31"/>
      <c r="LER745" s="31"/>
      <c r="LES745" s="31"/>
      <c r="LET745" s="31"/>
      <c r="LEU745" s="31"/>
      <c r="LEV745" s="31"/>
      <c r="LEW745" s="31"/>
      <c r="LEX745" s="31"/>
      <c r="LEY745" s="31"/>
      <c r="LEZ745" s="31"/>
      <c r="LFA745" s="31"/>
      <c r="LFB745" s="31"/>
      <c r="LFC745" s="31"/>
      <c r="LFD745" s="31"/>
      <c r="LFE745" s="31"/>
      <c r="LFF745" s="31"/>
      <c r="LFG745" s="31"/>
      <c r="LFH745" s="31"/>
      <c r="LFI745" s="31"/>
      <c r="LFJ745" s="31"/>
      <c r="LFK745" s="31"/>
      <c r="LFL745" s="31"/>
      <c r="LFM745" s="31"/>
      <c r="LFN745" s="31"/>
      <c r="LFO745" s="31"/>
      <c r="LFP745" s="31"/>
      <c r="LFQ745" s="31"/>
      <c r="LFR745" s="31"/>
      <c r="LFS745" s="31"/>
      <c r="LFT745" s="31"/>
      <c r="LFU745" s="31"/>
      <c r="LFV745" s="31"/>
      <c r="LFW745" s="31"/>
      <c r="LFX745" s="31"/>
      <c r="LFY745" s="31"/>
      <c r="LFZ745" s="31"/>
      <c r="LGA745" s="31"/>
      <c r="LGB745" s="31"/>
      <c r="LGC745" s="31"/>
      <c r="LGD745" s="31"/>
      <c r="LGE745" s="31"/>
      <c r="LGF745" s="31"/>
      <c r="LGG745" s="31"/>
      <c r="LGH745" s="31"/>
      <c r="LGI745" s="31"/>
      <c r="LGJ745" s="31"/>
      <c r="LGK745" s="31"/>
      <c r="LGL745" s="31"/>
      <c r="LGM745" s="31"/>
      <c r="LGN745" s="31"/>
      <c r="LGO745" s="31"/>
      <c r="LGP745" s="31"/>
      <c r="LGQ745" s="31"/>
      <c r="LGR745" s="31"/>
      <c r="LGS745" s="31"/>
      <c r="LGT745" s="31"/>
      <c r="LGU745" s="31"/>
      <c r="LGV745" s="31"/>
      <c r="LGW745" s="31"/>
      <c r="LGX745" s="31"/>
      <c r="LGY745" s="31"/>
      <c r="LGZ745" s="31"/>
      <c r="LHA745" s="31"/>
      <c r="LHB745" s="31"/>
      <c r="LHC745" s="31"/>
      <c r="LHD745" s="31"/>
      <c r="LHE745" s="31"/>
      <c r="LHF745" s="31"/>
      <c r="LHG745" s="31"/>
      <c r="LHH745" s="31"/>
      <c r="LHI745" s="31"/>
      <c r="LHJ745" s="31"/>
      <c r="LHK745" s="31"/>
      <c r="LHL745" s="31"/>
      <c r="LHM745" s="31"/>
      <c r="LHN745" s="31"/>
      <c r="LHO745" s="31"/>
      <c r="LHP745" s="31"/>
      <c r="LHQ745" s="31"/>
      <c r="LHR745" s="31"/>
      <c r="LHS745" s="31"/>
      <c r="LHT745" s="31"/>
      <c r="LHU745" s="31"/>
      <c r="LHV745" s="31"/>
      <c r="LHW745" s="31"/>
      <c r="LHX745" s="31"/>
      <c r="LHY745" s="31"/>
      <c r="LHZ745" s="31"/>
      <c r="LIA745" s="31"/>
      <c r="LIB745" s="31"/>
      <c r="LIC745" s="31"/>
      <c r="LID745" s="31"/>
      <c r="LIE745" s="31"/>
      <c r="LIF745" s="31"/>
      <c r="LIG745" s="31"/>
      <c r="LIH745" s="31"/>
      <c r="LII745" s="31"/>
      <c r="LIJ745" s="31"/>
      <c r="LIK745" s="31"/>
      <c r="LIL745" s="31"/>
      <c r="LIM745" s="31"/>
      <c r="LIN745" s="31"/>
      <c r="LIO745" s="31"/>
      <c r="LIP745" s="31"/>
      <c r="LIQ745" s="31"/>
      <c r="LIR745" s="31"/>
      <c r="LIS745" s="31"/>
      <c r="LIT745" s="31"/>
      <c r="LIU745" s="31"/>
      <c r="LIV745" s="31"/>
      <c r="LIW745" s="31"/>
      <c r="LIX745" s="31"/>
      <c r="LIY745" s="31"/>
      <c r="LIZ745" s="31"/>
      <c r="LJA745" s="31"/>
      <c r="LJB745" s="31"/>
      <c r="LJC745" s="31"/>
      <c r="LJD745" s="31"/>
      <c r="LJE745" s="31"/>
      <c r="LJF745" s="31"/>
      <c r="LJG745" s="31"/>
      <c r="LJH745" s="31"/>
      <c r="LJI745" s="31"/>
      <c r="LJJ745" s="31"/>
      <c r="LJK745" s="31"/>
      <c r="LJL745" s="31"/>
      <c r="LJM745" s="31"/>
      <c r="LJN745" s="31"/>
      <c r="LJO745" s="31"/>
      <c r="LJP745" s="31"/>
      <c r="LJQ745" s="31"/>
      <c r="LJR745" s="31"/>
      <c r="LJS745" s="31"/>
      <c r="LJT745" s="31"/>
      <c r="LJU745" s="31"/>
      <c r="LJV745" s="31"/>
      <c r="LJW745" s="31"/>
      <c r="LJX745" s="31"/>
      <c r="LJY745" s="31"/>
      <c r="LJZ745" s="31"/>
      <c r="LKA745" s="31"/>
      <c r="LKB745" s="31"/>
      <c r="LKC745" s="31"/>
      <c r="LKD745" s="31"/>
      <c r="LKE745" s="31"/>
      <c r="LKF745" s="31"/>
      <c r="LKG745" s="31"/>
      <c r="LKH745" s="31"/>
      <c r="LKI745" s="31"/>
      <c r="LKJ745" s="31"/>
      <c r="LKK745" s="31"/>
      <c r="LKL745" s="31"/>
      <c r="LKM745" s="31"/>
      <c r="LKN745" s="31"/>
      <c r="LKO745" s="31"/>
      <c r="LKP745" s="31"/>
      <c r="LKQ745" s="31"/>
      <c r="LKR745" s="31"/>
      <c r="LKS745" s="31"/>
      <c r="LKT745" s="31"/>
      <c r="LKU745" s="31"/>
      <c r="LKV745" s="31"/>
      <c r="LKW745" s="31"/>
      <c r="LKX745" s="31"/>
      <c r="LKY745" s="31"/>
      <c r="LKZ745" s="31"/>
      <c r="LLA745" s="31"/>
      <c r="LLB745" s="31"/>
      <c r="LLC745" s="31"/>
      <c r="LLD745" s="31"/>
      <c r="LLE745" s="31"/>
      <c r="LLF745" s="31"/>
      <c r="LLG745" s="31"/>
      <c r="LLH745" s="31"/>
      <c r="LLI745" s="31"/>
      <c r="LLJ745" s="31"/>
      <c r="LLK745" s="31"/>
      <c r="LLL745" s="31"/>
      <c r="LLM745" s="31"/>
      <c r="LLN745" s="31"/>
      <c r="LLO745" s="31"/>
      <c r="LLP745" s="31"/>
      <c r="LLQ745" s="31"/>
      <c r="LLR745" s="31"/>
      <c r="LLS745" s="31"/>
      <c r="LLT745" s="31"/>
      <c r="LLU745" s="31"/>
      <c r="LLV745" s="31"/>
      <c r="LLW745" s="31"/>
      <c r="LLX745" s="31"/>
      <c r="LLY745" s="31"/>
      <c r="LLZ745" s="31"/>
      <c r="LMA745" s="31"/>
      <c r="LMB745" s="31"/>
      <c r="LMC745" s="31"/>
      <c r="LMD745" s="31"/>
      <c r="LME745" s="31"/>
      <c r="LMF745" s="31"/>
      <c r="LMG745" s="31"/>
      <c r="LMH745" s="31"/>
      <c r="LMI745" s="31"/>
      <c r="LMJ745" s="31"/>
      <c r="LMK745" s="31"/>
      <c r="LML745" s="31"/>
      <c r="LMM745" s="31"/>
      <c r="LMN745" s="31"/>
      <c r="LMO745" s="31"/>
      <c r="LMP745" s="31"/>
      <c r="LMQ745" s="31"/>
      <c r="LMR745" s="31"/>
      <c r="LMS745" s="31"/>
      <c r="LMT745" s="31"/>
      <c r="LMU745" s="31"/>
      <c r="LMV745" s="31"/>
      <c r="LMW745" s="31"/>
      <c r="LMX745" s="31"/>
      <c r="LMY745" s="31"/>
      <c r="LMZ745" s="31"/>
      <c r="LNA745" s="31"/>
      <c r="LNB745" s="31"/>
      <c r="LNC745" s="31"/>
      <c r="LND745" s="31"/>
      <c r="LNE745" s="31"/>
      <c r="LNF745" s="31"/>
      <c r="LNG745" s="31"/>
      <c r="LNH745" s="31"/>
      <c r="LNI745" s="31"/>
      <c r="LNJ745" s="31"/>
      <c r="LNK745" s="31"/>
      <c r="LNL745" s="31"/>
      <c r="LNM745" s="31"/>
      <c r="LNN745" s="31"/>
      <c r="LNO745" s="31"/>
      <c r="LNP745" s="31"/>
      <c r="LNQ745" s="31"/>
      <c r="LNR745" s="31"/>
      <c r="LNS745" s="31"/>
      <c r="LNT745" s="31"/>
      <c r="LNU745" s="31"/>
      <c r="LNV745" s="31"/>
      <c r="LNW745" s="31"/>
      <c r="LNX745" s="31"/>
      <c r="LNY745" s="31"/>
      <c r="LNZ745" s="31"/>
      <c r="LOA745" s="31"/>
      <c r="LOB745" s="31"/>
      <c r="LOC745" s="31"/>
      <c r="LOD745" s="31"/>
      <c r="LOE745" s="31"/>
      <c r="LOF745" s="31"/>
      <c r="LOG745" s="31"/>
      <c r="LOH745" s="31"/>
      <c r="LOI745" s="31"/>
      <c r="LOJ745" s="31"/>
      <c r="LOK745" s="31"/>
      <c r="LOL745" s="31"/>
      <c r="LOM745" s="31"/>
      <c r="LON745" s="31"/>
      <c r="LOO745" s="31"/>
      <c r="LOP745" s="31"/>
      <c r="LOQ745" s="31"/>
      <c r="LOR745" s="31"/>
      <c r="LOS745" s="31"/>
      <c r="LOT745" s="31"/>
      <c r="LOU745" s="31"/>
      <c r="LOV745" s="31"/>
      <c r="LOW745" s="31"/>
      <c r="LOX745" s="31"/>
      <c r="LOY745" s="31"/>
      <c r="LOZ745" s="31"/>
      <c r="LPA745" s="31"/>
      <c r="LPB745" s="31"/>
      <c r="LPC745" s="31"/>
      <c r="LPD745" s="31"/>
      <c r="LPE745" s="31"/>
      <c r="LPF745" s="31"/>
      <c r="LPG745" s="31"/>
      <c r="LPH745" s="31"/>
      <c r="LPI745" s="31"/>
      <c r="LPJ745" s="31"/>
      <c r="LPK745" s="31"/>
      <c r="LPL745" s="31"/>
      <c r="LPM745" s="31"/>
      <c r="LPN745" s="31"/>
      <c r="LPO745" s="31"/>
      <c r="LPP745" s="31"/>
      <c r="LPQ745" s="31"/>
      <c r="LPR745" s="31"/>
      <c r="LPS745" s="31"/>
      <c r="LPT745" s="31"/>
      <c r="LPU745" s="31"/>
      <c r="LPV745" s="31"/>
      <c r="LPW745" s="31"/>
      <c r="LPX745" s="31"/>
      <c r="LPY745" s="31"/>
      <c r="LPZ745" s="31"/>
      <c r="LQA745" s="31"/>
      <c r="LQB745" s="31"/>
      <c r="LQC745" s="31"/>
      <c r="LQD745" s="31"/>
      <c r="LQE745" s="31"/>
      <c r="LQF745" s="31"/>
      <c r="LQG745" s="31"/>
      <c r="LQH745" s="31"/>
      <c r="LQI745" s="31"/>
      <c r="LQJ745" s="31"/>
      <c r="LQK745" s="31"/>
      <c r="LQL745" s="31"/>
      <c r="LQM745" s="31"/>
      <c r="LQN745" s="31"/>
      <c r="LQO745" s="31"/>
      <c r="LQP745" s="31"/>
      <c r="LQQ745" s="31"/>
      <c r="LQR745" s="31"/>
      <c r="LQS745" s="31"/>
      <c r="LQT745" s="31"/>
      <c r="LQU745" s="31"/>
      <c r="LQV745" s="31"/>
      <c r="LQW745" s="31"/>
      <c r="LQX745" s="31"/>
      <c r="LQY745" s="31"/>
      <c r="LQZ745" s="31"/>
      <c r="LRA745" s="31"/>
      <c r="LRB745" s="31"/>
      <c r="LRC745" s="31"/>
      <c r="LRD745" s="31"/>
      <c r="LRE745" s="31"/>
      <c r="LRF745" s="31"/>
      <c r="LRG745" s="31"/>
      <c r="LRH745" s="31"/>
      <c r="LRI745" s="31"/>
      <c r="LRJ745" s="31"/>
      <c r="LRK745" s="31"/>
      <c r="LRL745" s="31"/>
      <c r="LRM745" s="31"/>
      <c r="LRN745" s="31"/>
      <c r="LRO745" s="31"/>
      <c r="LRP745" s="31"/>
      <c r="LRQ745" s="31"/>
      <c r="LRR745" s="31"/>
      <c r="LRS745" s="31"/>
      <c r="LRT745" s="31"/>
      <c r="LRU745" s="31"/>
      <c r="LRV745" s="31"/>
      <c r="LRW745" s="31"/>
      <c r="LRX745" s="31"/>
      <c r="LRY745" s="31"/>
      <c r="LRZ745" s="31"/>
      <c r="LSA745" s="31"/>
      <c r="LSB745" s="31"/>
      <c r="LSC745" s="31"/>
      <c r="LSD745" s="31"/>
      <c r="LSE745" s="31"/>
      <c r="LSF745" s="31"/>
      <c r="LSG745" s="31"/>
      <c r="LSH745" s="31"/>
      <c r="LSI745" s="31"/>
      <c r="LSJ745" s="31"/>
      <c r="LSK745" s="31"/>
      <c r="LSL745" s="31"/>
      <c r="LSM745" s="31"/>
      <c r="LSN745" s="31"/>
      <c r="LSO745" s="31"/>
      <c r="LSP745" s="31"/>
      <c r="LSQ745" s="31"/>
      <c r="LSR745" s="31"/>
      <c r="LSS745" s="31"/>
      <c r="LST745" s="31"/>
      <c r="LSU745" s="31"/>
      <c r="LSV745" s="31"/>
      <c r="LSW745" s="31"/>
      <c r="LSX745" s="31"/>
      <c r="LSY745" s="31"/>
      <c r="LSZ745" s="31"/>
      <c r="LTA745" s="31"/>
      <c r="LTB745" s="31"/>
      <c r="LTC745" s="31"/>
      <c r="LTD745" s="31"/>
      <c r="LTE745" s="31"/>
      <c r="LTF745" s="31"/>
      <c r="LTG745" s="31"/>
      <c r="LTH745" s="31"/>
      <c r="LTI745" s="31"/>
      <c r="LTJ745" s="31"/>
      <c r="LTK745" s="31"/>
      <c r="LTL745" s="31"/>
      <c r="LTM745" s="31"/>
      <c r="LTN745" s="31"/>
      <c r="LTO745" s="31"/>
      <c r="LTP745" s="31"/>
      <c r="LTQ745" s="31"/>
      <c r="LTR745" s="31"/>
      <c r="LTS745" s="31"/>
      <c r="LTT745" s="31"/>
      <c r="LTU745" s="31"/>
      <c r="LTV745" s="31"/>
      <c r="LTW745" s="31"/>
      <c r="LTX745" s="31"/>
      <c r="LTY745" s="31"/>
      <c r="LTZ745" s="31"/>
      <c r="LUA745" s="31"/>
      <c r="LUB745" s="31"/>
      <c r="LUC745" s="31"/>
      <c r="LUD745" s="31"/>
      <c r="LUE745" s="31"/>
      <c r="LUF745" s="31"/>
      <c r="LUG745" s="31"/>
      <c r="LUH745" s="31"/>
      <c r="LUI745" s="31"/>
      <c r="LUJ745" s="31"/>
      <c r="LUK745" s="31"/>
      <c r="LUL745" s="31"/>
      <c r="LUM745" s="31"/>
      <c r="LUN745" s="31"/>
      <c r="LUO745" s="31"/>
      <c r="LUP745" s="31"/>
      <c r="LUQ745" s="31"/>
      <c r="LUR745" s="31"/>
      <c r="LUS745" s="31"/>
      <c r="LUT745" s="31"/>
      <c r="LUU745" s="31"/>
      <c r="LUV745" s="31"/>
      <c r="LUW745" s="31"/>
      <c r="LUX745" s="31"/>
      <c r="LUY745" s="31"/>
      <c r="LUZ745" s="31"/>
      <c r="LVA745" s="31"/>
      <c r="LVB745" s="31"/>
      <c r="LVC745" s="31"/>
      <c r="LVD745" s="31"/>
      <c r="LVE745" s="31"/>
      <c r="LVF745" s="31"/>
      <c r="LVG745" s="31"/>
      <c r="LVH745" s="31"/>
      <c r="LVI745" s="31"/>
      <c r="LVJ745" s="31"/>
      <c r="LVK745" s="31"/>
      <c r="LVL745" s="31"/>
      <c r="LVM745" s="31"/>
      <c r="LVN745" s="31"/>
      <c r="LVO745" s="31"/>
      <c r="LVP745" s="31"/>
      <c r="LVQ745" s="31"/>
      <c r="LVR745" s="31"/>
      <c r="LVS745" s="31"/>
      <c r="LVT745" s="31"/>
      <c r="LVU745" s="31"/>
      <c r="LVV745" s="31"/>
      <c r="LVW745" s="31"/>
      <c r="LVX745" s="31"/>
      <c r="LVY745" s="31"/>
      <c r="LVZ745" s="31"/>
      <c r="LWA745" s="31"/>
      <c r="LWB745" s="31"/>
      <c r="LWC745" s="31"/>
      <c r="LWD745" s="31"/>
      <c r="LWE745" s="31"/>
      <c r="LWF745" s="31"/>
      <c r="LWG745" s="31"/>
      <c r="LWH745" s="31"/>
      <c r="LWI745" s="31"/>
      <c r="LWJ745" s="31"/>
      <c r="LWK745" s="31"/>
      <c r="LWL745" s="31"/>
      <c r="LWM745" s="31"/>
      <c r="LWN745" s="31"/>
      <c r="LWO745" s="31"/>
      <c r="LWP745" s="31"/>
      <c r="LWQ745" s="31"/>
      <c r="LWR745" s="31"/>
      <c r="LWS745" s="31"/>
      <c r="LWT745" s="31"/>
      <c r="LWU745" s="31"/>
      <c r="LWV745" s="31"/>
      <c r="LWW745" s="31"/>
      <c r="LWX745" s="31"/>
      <c r="LWY745" s="31"/>
      <c r="LWZ745" s="31"/>
      <c r="LXA745" s="31"/>
      <c r="LXB745" s="31"/>
      <c r="LXC745" s="31"/>
      <c r="LXD745" s="31"/>
      <c r="LXE745" s="31"/>
      <c r="LXF745" s="31"/>
      <c r="LXG745" s="31"/>
      <c r="LXH745" s="31"/>
      <c r="LXI745" s="31"/>
      <c r="LXJ745" s="31"/>
      <c r="LXK745" s="31"/>
      <c r="LXL745" s="31"/>
      <c r="LXM745" s="31"/>
      <c r="LXN745" s="31"/>
      <c r="LXO745" s="31"/>
      <c r="LXP745" s="31"/>
      <c r="LXQ745" s="31"/>
      <c r="LXR745" s="31"/>
      <c r="LXS745" s="31"/>
      <c r="LXT745" s="31"/>
      <c r="LXU745" s="31"/>
      <c r="LXV745" s="31"/>
      <c r="LXW745" s="31"/>
      <c r="LXX745" s="31"/>
      <c r="LXY745" s="31"/>
      <c r="LXZ745" s="31"/>
      <c r="LYA745" s="31"/>
      <c r="LYB745" s="31"/>
      <c r="LYC745" s="31"/>
      <c r="LYD745" s="31"/>
      <c r="LYE745" s="31"/>
      <c r="LYF745" s="31"/>
      <c r="LYG745" s="31"/>
      <c r="LYH745" s="31"/>
      <c r="LYI745" s="31"/>
      <c r="LYJ745" s="31"/>
      <c r="LYK745" s="31"/>
      <c r="LYL745" s="31"/>
      <c r="LYM745" s="31"/>
      <c r="LYN745" s="31"/>
      <c r="LYO745" s="31"/>
      <c r="LYP745" s="31"/>
      <c r="LYQ745" s="31"/>
      <c r="LYR745" s="31"/>
      <c r="LYS745" s="31"/>
      <c r="LYT745" s="31"/>
      <c r="LYU745" s="31"/>
      <c r="LYV745" s="31"/>
      <c r="LYW745" s="31"/>
      <c r="LYX745" s="31"/>
      <c r="LYY745" s="31"/>
      <c r="LYZ745" s="31"/>
      <c r="LZA745" s="31"/>
      <c r="LZB745" s="31"/>
      <c r="LZC745" s="31"/>
      <c r="LZD745" s="31"/>
      <c r="LZE745" s="31"/>
      <c r="LZF745" s="31"/>
      <c r="LZG745" s="31"/>
      <c r="LZH745" s="31"/>
      <c r="LZI745" s="31"/>
      <c r="LZJ745" s="31"/>
      <c r="LZK745" s="31"/>
      <c r="LZL745" s="31"/>
      <c r="LZM745" s="31"/>
      <c r="LZN745" s="31"/>
      <c r="LZO745" s="31"/>
      <c r="LZP745" s="31"/>
      <c r="LZQ745" s="31"/>
      <c r="LZR745" s="31"/>
      <c r="LZS745" s="31"/>
      <c r="LZT745" s="31"/>
      <c r="LZU745" s="31"/>
      <c r="LZV745" s="31"/>
      <c r="LZW745" s="31"/>
      <c r="LZX745" s="31"/>
      <c r="LZY745" s="31"/>
      <c r="LZZ745" s="31"/>
      <c r="MAA745" s="31"/>
      <c r="MAB745" s="31"/>
      <c r="MAC745" s="31"/>
      <c r="MAD745" s="31"/>
      <c r="MAE745" s="31"/>
      <c r="MAF745" s="31"/>
      <c r="MAG745" s="31"/>
      <c r="MAH745" s="31"/>
      <c r="MAI745" s="31"/>
      <c r="MAJ745" s="31"/>
      <c r="MAK745" s="31"/>
      <c r="MAL745" s="31"/>
      <c r="MAM745" s="31"/>
      <c r="MAN745" s="31"/>
      <c r="MAO745" s="31"/>
      <c r="MAP745" s="31"/>
      <c r="MAQ745" s="31"/>
      <c r="MAR745" s="31"/>
      <c r="MAS745" s="31"/>
      <c r="MAT745" s="31"/>
      <c r="MAU745" s="31"/>
      <c r="MAV745" s="31"/>
      <c r="MAW745" s="31"/>
      <c r="MAX745" s="31"/>
      <c r="MAY745" s="31"/>
      <c r="MAZ745" s="31"/>
      <c r="MBA745" s="31"/>
      <c r="MBB745" s="31"/>
      <c r="MBC745" s="31"/>
      <c r="MBD745" s="31"/>
      <c r="MBE745" s="31"/>
      <c r="MBF745" s="31"/>
      <c r="MBG745" s="31"/>
      <c r="MBH745" s="31"/>
      <c r="MBI745" s="31"/>
      <c r="MBJ745" s="31"/>
      <c r="MBK745" s="31"/>
      <c r="MBL745" s="31"/>
      <c r="MBM745" s="31"/>
      <c r="MBN745" s="31"/>
      <c r="MBO745" s="31"/>
      <c r="MBP745" s="31"/>
      <c r="MBQ745" s="31"/>
      <c r="MBR745" s="31"/>
      <c r="MBS745" s="31"/>
      <c r="MBT745" s="31"/>
      <c r="MBU745" s="31"/>
      <c r="MBV745" s="31"/>
      <c r="MBW745" s="31"/>
      <c r="MBX745" s="31"/>
      <c r="MBY745" s="31"/>
      <c r="MBZ745" s="31"/>
      <c r="MCA745" s="31"/>
      <c r="MCB745" s="31"/>
      <c r="MCC745" s="31"/>
      <c r="MCD745" s="31"/>
      <c r="MCE745" s="31"/>
      <c r="MCF745" s="31"/>
      <c r="MCG745" s="31"/>
      <c r="MCH745" s="31"/>
      <c r="MCI745" s="31"/>
      <c r="MCJ745" s="31"/>
      <c r="MCK745" s="31"/>
      <c r="MCL745" s="31"/>
      <c r="MCM745" s="31"/>
      <c r="MCN745" s="31"/>
      <c r="MCO745" s="31"/>
      <c r="MCP745" s="31"/>
      <c r="MCQ745" s="31"/>
      <c r="MCR745" s="31"/>
      <c r="MCS745" s="31"/>
      <c r="MCT745" s="31"/>
      <c r="MCU745" s="31"/>
      <c r="MCV745" s="31"/>
      <c r="MCW745" s="31"/>
      <c r="MCX745" s="31"/>
      <c r="MCY745" s="31"/>
      <c r="MCZ745" s="31"/>
      <c r="MDA745" s="31"/>
      <c r="MDB745" s="31"/>
      <c r="MDC745" s="31"/>
      <c r="MDD745" s="31"/>
      <c r="MDE745" s="31"/>
      <c r="MDF745" s="31"/>
      <c r="MDG745" s="31"/>
      <c r="MDH745" s="31"/>
      <c r="MDI745" s="31"/>
      <c r="MDJ745" s="31"/>
      <c r="MDK745" s="31"/>
      <c r="MDL745" s="31"/>
      <c r="MDM745" s="31"/>
      <c r="MDN745" s="31"/>
      <c r="MDO745" s="31"/>
      <c r="MDP745" s="31"/>
      <c r="MDQ745" s="31"/>
      <c r="MDR745" s="31"/>
      <c r="MDS745" s="31"/>
      <c r="MDT745" s="31"/>
      <c r="MDU745" s="31"/>
      <c r="MDV745" s="31"/>
      <c r="MDW745" s="31"/>
      <c r="MDX745" s="31"/>
      <c r="MDY745" s="31"/>
      <c r="MDZ745" s="31"/>
      <c r="MEA745" s="31"/>
      <c r="MEB745" s="31"/>
      <c r="MEC745" s="31"/>
      <c r="MED745" s="31"/>
      <c r="MEE745" s="31"/>
      <c r="MEF745" s="31"/>
      <c r="MEG745" s="31"/>
      <c r="MEH745" s="31"/>
      <c r="MEI745" s="31"/>
      <c r="MEJ745" s="31"/>
      <c r="MEK745" s="31"/>
      <c r="MEL745" s="31"/>
      <c r="MEM745" s="31"/>
      <c r="MEN745" s="31"/>
      <c r="MEO745" s="31"/>
      <c r="MEP745" s="31"/>
      <c r="MEQ745" s="31"/>
      <c r="MER745" s="31"/>
      <c r="MES745" s="31"/>
      <c r="MET745" s="31"/>
      <c r="MEU745" s="31"/>
      <c r="MEV745" s="31"/>
      <c r="MEW745" s="31"/>
      <c r="MEX745" s="31"/>
      <c r="MEY745" s="31"/>
      <c r="MEZ745" s="31"/>
      <c r="MFA745" s="31"/>
      <c r="MFB745" s="31"/>
      <c r="MFC745" s="31"/>
      <c r="MFD745" s="31"/>
      <c r="MFE745" s="31"/>
      <c r="MFF745" s="31"/>
      <c r="MFG745" s="31"/>
      <c r="MFH745" s="31"/>
      <c r="MFI745" s="31"/>
      <c r="MFJ745" s="31"/>
      <c r="MFK745" s="31"/>
      <c r="MFL745" s="31"/>
      <c r="MFM745" s="31"/>
      <c r="MFN745" s="31"/>
      <c r="MFO745" s="31"/>
      <c r="MFP745" s="31"/>
      <c r="MFQ745" s="31"/>
      <c r="MFR745" s="31"/>
      <c r="MFS745" s="31"/>
      <c r="MFT745" s="31"/>
      <c r="MFU745" s="31"/>
      <c r="MFV745" s="31"/>
      <c r="MFW745" s="31"/>
      <c r="MFX745" s="31"/>
      <c r="MFY745" s="31"/>
      <c r="MFZ745" s="31"/>
      <c r="MGA745" s="31"/>
      <c r="MGB745" s="31"/>
      <c r="MGC745" s="31"/>
      <c r="MGD745" s="31"/>
      <c r="MGE745" s="31"/>
      <c r="MGF745" s="31"/>
      <c r="MGG745" s="31"/>
      <c r="MGH745" s="31"/>
      <c r="MGI745" s="31"/>
      <c r="MGJ745" s="31"/>
      <c r="MGK745" s="31"/>
      <c r="MGL745" s="31"/>
      <c r="MGM745" s="31"/>
      <c r="MGN745" s="31"/>
      <c r="MGO745" s="31"/>
      <c r="MGP745" s="31"/>
      <c r="MGQ745" s="31"/>
      <c r="MGR745" s="31"/>
      <c r="MGS745" s="31"/>
      <c r="MGT745" s="31"/>
      <c r="MGU745" s="31"/>
      <c r="MGV745" s="31"/>
      <c r="MGW745" s="31"/>
      <c r="MGX745" s="31"/>
      <c r="MGY745" s="31"/>
      <c r="MGZ745" s="31"/>
      <c r="MHA745" s="31"/>
      <c r="MHB745" s="31"/>
      <c r="MHC745" s="31"/>
      <c r="MHD745" s="31"/>
      <c r="MHE745" s="31"/>
      <c r="MHF745" s="31"/>
      <c r="MHG745" s="31"/>
      <c r="MHH745" s="31"/>
      <c r="MHI745" s="31"/>
      <c r="MHJ745" s="31"/>
      <c r="MHK745" s="31"/>
      <c r="MHL745" s="31"/>
      <c r="MHM745" s="31"/>
      <c r="MHN745" s="31"/>
      <c r="MHO745" s="31"/>
      <c r="MHP745" s="31"/>
      <c r="MHQ745" s="31"/>
      <c r="MHR745" s="31"/>
      <c r="MHS745" s="31"/>
      <c r="MHT745" s="31"/>
      <c r="MHU745" s="31"/>
      <c r="MHV745" s="31"/>
      <c r="MHW745" s="31"/>
      <c r="MHX745" s="31"/>
      <c r="MHY745" s="31"/>
      <c r="MHZ745" s="31"/>
      <c r="MIA745" s="31"/>
      <c r="MIB745" s="31"/>
      <c r="MIC745" s="31"/>
      <c r="MID745" s="31"/>
      <c r="MIE745" s="31"/>
      <c r="MIF745" s="31"/>
      <c r="MIG745" s="31"/>
      <c r="MIH745" s="31"/>
      <c r="MII745" s="31"/>
      <c r="MIJ745" s="31"/>
      <c r="MIK745" s="31"/>
      <c r="MIL745" s="31"/>
      <c r="MIM745" s="31"/>
      <c r="MIN745" s="31"/>
      <c r="MIO745" s="31"/>
      <c r="MIP745" s="31"/>
      <c r="MIQ745" s="31"/>
      <c r="MIR745" s="31"/>
      <c r="MIS745" s="31"/>
      <c r="MIT745" s="31"/>
      <c r="MIU745" s="31"/>
      <c r="MIV745" s="31"/>
      <c r="MIW745" s="31"/>
      <c r="MIX745" s="31"/>
      <c r="MIY745" s="31"/>
      <c r="MIZ745" s="31"/>
      <c r="MJA745" s="31"/>
      <c r="MJB745" s="31"/>
      <c r="MJC745" s="31"/>
      <c r="MJD745" s="31"/>
      <c r="MJE745" s="31"/>
      <c r="MJF745" s="31"/>
      <c r="MJG745" s="31"/>
      <c r="MJH745" s="31"/>
      <c r="MJI745" s="31"/>
      <c r="MJJ745" s="31"/>
      <c r="MJK745" s="31"/>
      <c r="MJL745" s="31"/>
      <c r="MJM745" s="31"/>
      <c r="MJN745" s="31"/>
      <c r="MJO745" s="31"/>
      <c r="MJP745" s="31"/>
      <c r="MJQ745" s="31"/>
      <c r="MJR745" s="31"/>
      <c r="MJS745" s="31"/>
      <c r="MJT745" s="31"/>
      <c r="MJU745" s="31"/>
      <c r="MJV745" s="31"/>
      <c r="MJW745" s="31"/>
      <c r="MJX745" s="31"/>
      <c r="MJY745" s="31"/>
      <c r="MJZ745" s="31"/>
      <c r="MKA745" s="31"/>
      <c r="MKB745" s="31"/>
      <c r="MKC745" s="31"/>
      <c r="MKD745" s="31"/>
      <c r="MKE745" s="31"/>
      <c r="MKF745" s="31"/>
      <c r="MKG745" s="31"/>
      <c r="MKH745" s="31"/>
      <c r="MKI745" s="31"/>
      <c r="MKJ745" s="31"/>
      <c r="MKK745" s="31"/>
      <c r="MKL745" s="31"/>
      <c r="MKM745" s="31"/>
      <c r="MKN745" s="31"/>
      <c r="MKO745" s="31"/>
      <c r="MKP745" s="31"/>
      <c r="MKQ745" s="31"/>
      <c r="MKR745" s="31"/>
      <c r="MKS745" s="31"/>
      <c r="MKT745" s="31"/>
      <c r="MKU745" s="31"/>
      <c r="MKV745" s="31"/>
      <c r="MKW745" s="31"/>
      <c r="MKX745" s="31"/>
      <c r="MKY745" s="31"/>
      <c r="MKZ745" s="31"/>
      <c r="MLA745" s="31"/>
      <c r="MLB745" s="31"/>
      <c r="MLC745" s="31"/>
      <c r="MLD745" s="31"/>
      <c r="MLE745" s="31"/>
      <c r="MLF745" s="31"/>
      <c r="MLG745" s="31"/>
      <c r="MLH745" s="31"/>
      <c r="MLI745" s="31"/>
      <c r="MLJ745" s="31"/>
      <c r="MLK745" s="31"/>
      <c r="MLL745" s="31"/>
      <c r="MLM745" s="31"/>
      <c r="MLN745" s="31"/>
      <c r="MLO745" s="31"/>
      <c r="MLP745" s="31"/>
      <c r="MLQ745" s="31"/>
      <c r="MLR745" s="31"/>
      <c r="MLS745" s="31"/>
      <c r="MLT745" s="31"/>
      <c r="MLU745" s="31"/>
      <c r="MLV745" s="31"/>
      <c r="MLW745" s="31"/>
      <c r="MLX745" s="31"/>
      <c r="MLY745" s="31"/>
      <c r="MLZ745" s="31"/>
      <c r="MMA745" s="31"/>
      <c r="MMB745" s="31"/>
      <c r="MMC745" s="31"/>
      <c r="MMD745" s="31"/>
      <c r="MME745" s="31"/>
      <c r="MMF745" s="31"/>
      <c r="MMG745" s="31"/>
      <c r="MMH745" s="31"/>
      <c r="MMI745" s="31"/>
      <c r="MMJ745" s="31"/>
      <c r="MMK745" s="31"/>
      <c r="MML745" s="31"/>
      <c r="MMM745" s="31"/>
      <c r="MMN745" s="31"/>
      <c r="MMO745" s="31"/>
      <c r="MMP745" s="31"/>
      <c r="MMQ745" s="31"/>
      <c r="MMR745" s="31"/>
      <c r="MMS745" s="31"/>
      <c r="MMT745" s="31"/>
      <c r="MMU745" s="31"/>
      <c r="MMV745" s="31"/>
      <c r="MMW745" s="31"/>
      <c r="MMX745" s="31"/>
      <c r="MMY745" s="31"/>
      <c r="MMZ745" s="31"/>
      <c r="MNA745" s="31"/>
      <c r="MNB745" s="31"/>
      <c r="MNC745" s="31"/>
      <c r="MND745" s="31"/>
      <c r="MNE745" s="31"/>
      <c r="MNF745" s="31"/>
      <c r="MNG745" s="31"/>
      <c r="MNH745" s="31"/>
      <c r="MNI745" s="31"/>
      <c r="MNJ745" s="31"/>
      <c r="MNK745" s="31"/>
      <c r="MNL745" s="31"/>
      <c r="MNM745" s="31"/>
      <c r="MNN745" s="31"/>
      <c r="MNO745" s="31"/>
      <c r="MNP745" s="31"/>
      <c r="MNQ745" s="31"/>
      <c r="MNR745" s="31"/>
      <c r="MNS745" s="31"/>
      <c r="MNT745" s="31"/>
      <c r="MNU745" s="31"/>
      <c r="MNV745" s="31"/>
      <c r="MNW745" s="31"/>
      <c r="MNX745" s="31"/>
      <c r="MNY745" s="31"/>
      <c r="MNZ745" s="31"/>
      <c r="MOA745" s="31"/>
      <c r="MOB745" s="31"/>
      <c r="MOC745" s="31"/>
      <c r="MOD745" s="31"/>
      <c r="MOE745" s="31"/>
      <c r="MOF745" s="31"/>
      <c r="MOG745" s="31"/>
      <c r="MOH745" s="31"/>
      <c r="MOI745" s="31"/>
      <c r="MOJ745" s="31"/>
      <c r="MOK745" s="31"/>
      <c r="MOL745" s="31"/>
      <c r="MOM745" s="31"/>
      <c r="MON745" s="31"/>
      <c r="MOO745" s="31"/>
      <c r="MOP745" s="31"/>
      <c r="MOQ745" s="31"/>
      <c r="MOR745" s="31"/>
      <c r="MOS745" s="31"/>
      <c r="MOT745" s="31"/>
      <c r="MOU745" s="31"/>
      <c r="MOV745" s="31"/>
      <c r="MOW745" s="31"/>
      <c r="MOX745" s="31"/>
      <c r="MOY745" s="31"/>
      <c r="MOZ745" s="31"/>
      <c r="MPA745" s="31"/>
      <c r="MPB745" s="31"/>
      <c r="MPC745" s="31"/>
      <c r="MPD745" s="31"/>
      <c r="MPE745" s="31"/>
      <c r="MPF745" s="31"/>
      <c r="MPG745" s="31"/>
      <c r="MPH745" s="31"/>
      <c r="MPI745" s="31"/>
      <c r="MPJ745" s="31"/>
      <c r="MPK745" s="31"/>
      <c r="MPL745" s="31"/>
      <c r="MPM745" s="31"/>
      <c r="MPN745" s="31"/>
      <c r="MPO745" s="31"/>
      <c r="MPP745" s="31"/>
      <c r="MPQ745" s="31"/>
      <c r="MPR745" s="31"/>
      <c r="MPS745" s="31"/>
      <c r="MPT745" s="31"/>
      <c r="MPU745" s="31"/>
      <c r="MPV745" s="31"/>
      <c r="MPW745" s="31"/>
      <c r="MPX745" s="31"/>
      <c r="MPY745" s="31"/>
      <c r="MPZ745" s="31"/>
      <c r="MQA745" s="31"/>
      <c r="MQB745" s="31"/>
      <c r="MQC745" s="31"/>
      <c r="MQD745" s="31"/>
      <c r="MQE745" s="31"/>
      <c r="MQF745" s="31"/>
      <c r="MQG745" s="31"/>
      <c r="MQH745" s="31"/>
      <c r="MQI745" s="31"/>
      <c r="MQJ745" s="31"/>
      <c r="MQK745" s="31"/>
      <c r="MQL745" s="31"/>
      <c r="MQM745" s="31"/>
      <c r="MQN745" s="31"/>
      <c r="MQO745" s="31"/>
      <c r="MQP745" s="31"/>
      <c r="MQQ745" s="31"/>
      <c r="MQR745" s="31"/>
      <c r="MQS745" s="31"/>
      <c r="MQT745" s="31"/>
      <c r="MQU745" s="31"/>
      <c r="MQV745" s="31"/>
      <c r="MQW745" s="31"/>
      <c r="MQX745" s="31"/>
      <c r="MQY745" s="31"/>
      <c r="MQZ745" s="31"/>
      <c r="MRA745" s="31"/>
      <c r="MRB745" s="31"/>
      <c r="MRC745" s="31"/>
      <c r="MRD745" s="31"/>
      <c r="MRE745" s="31"/>
      <c r="MRF745" s="31"/>
      <c r="MRG745" s="31"/>
      <c r="MRH745" s="31"/>
      <c r="MRI745" s="31"/>
      <c r="MRJ745" s="31"/>
      <c r="MRK745" s="31"/>
      <c r="MRL745" s="31"/>
      <c r="MRM745" s="31"/>
      <c r="MRN745" s="31"/>
      <c r="MRO745" s="31"/>
      <c r="MRP745" s="31"/>
      <c r="MRQ745" s="31"/>
      <c r="MRR745" s="31"/>
      <c r="MRS745" s="31"/>
      <c r="MRT745" s="31"/>
      <c r="MRU745" s="31"/>
      <c r="MRV745" s="31"/>
      <c r="MRW745" s="31"/>
      <c r="MRX745" s="31"/>
      <c r="MRY745" s="31"/>
      <c r="MRZ745" s="31"/>
      <c r="MSA745" s="31"/>
      <c r="MSB745" s="31"/>
      <c r="MSC745" s="31"/>
      <c r="MSD745" s="31"/>
      <c r="MSE745" s="31"/>
      <c r="MSF745" s="31"/>
      <c r="MSG745" s="31"/>
      <c r="MSH745" s="31"/>
      <c r="MSI745" s="31"/>
      <c r="MSJ745" s="31"/>
      <c r="MSK745" s="31"/>
      <c r="MSL745" s="31"/>
      <c r="MSM745" s="31"/>
      <c r="MSN745" s="31"/>
      <c r="MSO745" s="31"/>
      <c r="MSP745" s="31"/>
      <c r="MSQ745" s="31"/>
      <c r="MSR745" s="31"/>
      <c r="MSS745" s="31"/>
      <c r="MST745" s="31"/>
      <c r="MSU745" s="31"/>
      <c r="MSV745" s="31"/>
      <c r="MSW745" s="31"/>
      <c r="MSX745" s="31"/>
      <c r="MSY745" s="31"/>
      <c r="MSZ745" s="31"/>
      <c r="MTA745" s="31"/>
      <c r="MTB745" s="31"/>
      <c r="MTC745" s="31"/>
      <c r="MTD745" s="31"/>
      <c r="MTE745" s="31"/>
      <c r="MTF745" s="31"/>
      <c r="MTG745" s="31"/>
      <c r="MTH745" s="31"/>
      <c r="MTI745" s="31"/>
      <c r="MTJ745" s="31"/>
      <c r="MTK745" s="31"/>
      <c r="MTL745" s="31"/>
      <c r="MTM745" s="31"/>
      <c r="MTN745" s="31"/>
      <c r="MTO745" s="31"/>
      <c r="MTP745" s="31"/>
      <c r="MTQ745" s="31"/>
      <c r="MTR745" s="31"/>
      <c r="MTS745" s="31"/>
      <c r="MTT745" s="31"/>
      <c r="MTU745" s="31"/>
      <c r="MTV745" s="31"/>
      <c r="MTW745" s="31"/>
      <c r="MTX745" s="31"/>
      <c r="MTY745" s="31"/>
      <c r="MTZ745" s="31"/>
      <c r="MUA745" s="31"/>
      <c r="MUB745" s="31"/>
      <c r="MUC745" s="31"/>
      <c r="MUD745" s="31"/>
      <c r="MUE745" s="31"/>
      <c r="MUF745" s="31"/>
      <c r="MUG745" s="31"/>
      <c r="MUH745" s="31"/>
      <c r="MUI745" s="31"/>
      <c r="MUJ745" s="31"/>
      <c r="MUK745" s="31"/>
      <c r="MUL745" s="31"/>
      <c r="MUM745" s="31"/>
      <c r="MUN745" s="31"/>
      <c r="MUO745" s="31"/>
      <c r="MUP745" s="31"/>
      <c r="MUQ745" s="31"/>
      <c r="MUR745" s="31"/>
      <c r="MUS745" s="31"/>
      <c r="MUT745" s="31"/>
      <c r="MUU745" s="31"/>
      <c r="MUV745" s="31"/>
      <c r="MUW745" s="31"/>
      <c r="MUX745" s="31"/>
      <c r="MUY745" s="31"/>
      <c r="MUZ745" s="31"/>
      <c r="MVA745" s="31"/>
      <c r="MVB745" s="31"/>
      <c r="MVC745" s="31"/>
      <c r="MVD745" s="31"/>
      <c r="MVE745" s="31"/>
      <c r="MVF745" s="31"/>
      <c r="MVG745" s="31"/>
      <c r="MVH745" s="31"/>
      <c r="MVI745" s="31"/>
      <c r="MVJ745" s="31"/>
      <c r="MVK745" s="31"/>
      <c r="MVL745" s="31"/>
      <c r="MVM745" s="31"/>
      <c r="MVN745" s="31"/>
      <c r="MVO745" s="31"/>
      <c r="MVP745" s="31"/>
      <c r="MVQ745" s="31"/>
      <c r="MVR745" s="31"/>
      <c r="MVS745" s="31"/>
      <c r="MVT745" s="31"/>
      <c r="MVU745" s="31"/>
      <c r="MVV745" s="31"/>
      <c r="MVW745" s="31"/>
      <c r="MVX745" s="31"/>
      <c r="MVY745" s="31"/>
      <c r="MVZ745" s="31"/>
      <c r="MWA745" s="31"/>
      <c r="MWB745" s="31"/>
      <c r="MWC745" s="31"/>
      <c r="MWD745" s="31"/>
      <c r="MWE745" s="31"/>
      <c r="MWF745" s="31"/>
      <c r="MWG745" s="31"/>
      <c r="MWH745" s="31"/>
      <c r="MWI745" s="31"/>
      <c r="MWJ745" s="31"/>
      <c r="MWK745" s="31"/>
      <c r="MWL745" s="31"/>
      <c r="MWM745" s="31"/>
      <c r="MWN745" s="31"/>
      <c r="MWO745" s="31"/>
      <c r="MWP745" s="31"/>
      <c r="MWQ745" s="31"/>
      <c r="MWR745" s="31"/>
      <c r="MWS745" s="31"/>
      <c r="MWT745" s="31"/>
      <c r="MWU745" s="31"/>
      <c r="MWV745" s="31"/>
      <c r="MWW745" s="31"/>
      <c r="MWX745" s="31"/>
      <c r="MWY745" s="31"/>
      <c r="MWZ745" s="31"/>
      <c r="MXA745" s="31"/>
      <c r="MXB745" s="31"/>
      <c r="MXC745" s="31"/>
      <c r="MXD745" s="31"/>
      <c r="MXE745" s="31"/>
      <c r="MXF745" s="31"/>
      <c r="MXG745" s="31"/>
      <c r="MXH745" s="31"/>
      <c r="MXI745" s="31"/>
      <c r="MXJ745" s="31"/>
      <c r="MXK745" s="31"/>
      <c r="MXL745" s="31"/>
      <c r="MXM745" s="31"/>
      <c r="MXN745" s="31"/>
      <c r="MXO745" s="31"/>
      <c r="MXP745" s="31"/>
      <c r="MXQ745" s="31"/>
      <c r="MXR745" s="31"/>
      <c r="MXS745" s="31"/>
      <c r="MXT745" s="31"/>
      <c r="MXU745" s="31"/>
      <c r="MXV745" s="31"/>
      <c r="MXW745" s="31"/>
      <c r="MXX745" s="31"/>
      <c r="MXY745" s="31"/>
      <c r="MXZ745" s="31"/>
      <c r="MYA745" s="31"/>
      <c r="MYB745" s="31"/>
      <c r="MYC745" s="31"/>
      <c r="MYD745" s="31"/>
      <c r="MYE745" s="31"/>
      <c r="MYF745" s="31"/>
      <c r="MYG745" s="31"/>
      <c r="MYH745" s="31"/>
      <c r="MYI745" s="31"/>
      <c r="MYJ745" s="31"/>
      <c r="MYK745" s="31"/>
      <c r="MYL745" s="31"/>
      <c r="MYM745" s="31"/>
      <c r="MYN745" s="31"/>
      <c r="MYO745" s="31"/>
      <c r="MYP745" s="31"/>
      <c r="MYQ745" s="31"/>
      <c r="MYR745" s="31"/>
      <c r="MYS745" s="31"/>
      <c r="MYT745" s="31"/>
      <c r="MYU745" s="31"/>
      <c r="MYV745" s="31"/>
      <c r="MYW745" s="31"/>
      <c r="MYX745" s="31"/>
      <c r="MYY745" s="31"/>
      <c r="MYZ745" s="31"/>
      <c r="MZA745" s="31"/>
      <c r="MZB745" s="31"/>
      <c r="MZC745" s="31"/>
      <c r="MZD745" s="31"/>
      <c r="MZE745" s="31"/>
      <c r="MZF745" s="31"/>
      <c r="MZG745" s="31"/>
      <c r="MZH745" s="31"/>
      <c r="MZI745" s="31"/>
      <c r="MZJ745" s="31"/>
      <c r="MZK745" s="31"/>
      <c r="MZL745" s="31"/>
      <c r="MZM745" s="31"/>
      <c r="MZN745" s="31"/>
      <c r="MZO745" s="31"/>
      <c r="MZP745" s="31"/>
      <c r="MZQ745" s="31"/>
      <c r="MZR745" s="31"/>
      <c r="MZS745" s="31"/>
      <c r="MZT745" s="31"/>
      <c r="MZU745" s="31"/>
      <c r="MZV745" s="31"/>
      <c r="MZW745" s="31"/>
      <c r="MZX745" s="31"/>
      <c r="MZY745" s="31"/>
      <c r="MZZ745" s="31"/>
      <c r="NAA745" s="31"/>
      <c r="NAB745" s="31"/>
      <c r="NAC745" s="31"/>
      <c r="NAD745" s="31"/>
      <c r="NAE745" s="31"/>
      <c r="NAF745" s="31"/>
      <c r="NAG745" s="31"/>
      <c r="NAH745" s="31"/>
      <c r="NAI745" s="31"/>
      <c r="NAJ745" s="31"/>
      <c r="NAK745" s="31"/>
      <c r="NAL745" s="31"/>
      <c r="NAM745" s="31"/>
      <c r="NAN745" s="31"/>
      <c r="NAO745" s="31"/>
      <c r="NAP745" s="31"/>
      <c r="NAQ745" s="31"/>
      <c r="NAR745" s="31"/>
      <c r="NAS745" s="31"/>
      <c r="NAT745" s="31"/>
      <c r="NAU745" s="31"/>
      <c r="NAV745" s="31"/>
      <c r="NAW745" s="31"/>
      <c r="NAX745" s="31"/>
      <c r="NAY745" s="31"/>
      <c r="NAZ745" s="31"/>
      <c r="NBA745" s="31"/>
      <c r="NBB745" s="31"/>
      <c r="NBC745" s="31"/>
      <c r="NBD745" s="31"/>
      <c r="NBE745" s="31"/>
      <c r="NBF745" s="31"/>
      <c r="NBG745" s="31"/>
      <c r="NBH745" s="31"/>
      <c r="NBI745" s="31"/>
      <c r="NBJ745" s="31"/>
      <c r="NBK745" s="31"/>
      <c r="NBL745" s="31"/>
      <c r="NBM745" s="31"/>
      <c r="NBN745" s="31"/>
      <c r="NBO745" s="31"/>
      <c r="NBP745" s="31"/>
      <c r="NBQ745" s="31"/>
      <c r="NBR745" s="31"/>
      <c r="NBS745" s="31"/>
      <c r="NBT745" s="31"/>
      <c r="NBU745" s="31"/>
      <c r="NBV745" s="31"/>
      <c r="NBW745" s="31"/>
      <c r="NBX745" s="31"/>
      <c r="NBY745" s="31"/>
      <c r="NBZ745" s="31"/>
      <c r="NCA745" s="31"/>
      <c r="NCB745" s="31"/>
      <c r="NCC745" s="31"/>
      <c r="NCD745" s="31"/>
      <c r="NCE745" s="31"/>
      <c r="NCF745" s="31"/>
      <c r="NCG745" s="31"/>
      <c r="NCH745" s="31"/>
      <c r="NCI745" s="31"/>
      <c r="NCJ745" s="31"/>
      <c r="NCK745" s="31"/>
      <c r="NCL745" s="31"/>
      <c r="NCM745" s="31"/>
      <c r="NCN745" s="31"/>
      <c r="NCO745" s="31"/>
      <c r="NCP745" s="31"/>
      <c r="NCQ745" s="31"/>
      <c r="NCR745" s="31"/>
      <c r="NCS745" s="31"/>
      <c r="NCT745" s="31"/>
      <c r="NCU745" s="31"/>
      <c r="NCV745" s="31"/>
      <c r="NCW745" s="31"/>
      <c r="NCX745" s="31"/>
      <c r="NCY745" s="31"/>
      <c r="NCZ745" s="31"/>
      <c r="NDA745" s="31"/>
      <c r="NDB745" s="31"/>
      <c r="NDC745" s="31"/>
      <c r="NDD745" s="31"/>
      <c r="NDE745" s="31"/>
      <c r="NDF745" s="31"/>
      <c r="NDG745" s="31"/>
      <c r="NDH745" s="31"/>
      <c r="NDI745" s="31"/>
      <c r="NDJ745" s="31"/>
      <c r="NDK745" s="31"/>
      <c r="NDL745" s="31"/>
      <c r="NDM745" s="31"/>
      <c r="NDN745" s="31"/>
      <c r="NDO745" s="31"/>
      <c r="NDP745" s="31"/>
      <c r="NDQ745" s="31"/>
      <c r="NDR745" s="31"/>
      <c r="NDS745" s="31"/>
      <c r="NDT745" s="31"/>
      <c r="NDU745" s="31"/>
      <c r="NDV745" s="31"/>
      <c r="NDW745" s="31"/>
      <c r="NDX745" s="31"/>
      <c r="NDY745" s="31"/>
      <c r="NDZ745" s="31"/>
      <c r="NEA745" s="31"/>
      <c r="NEB745" s="31"/>
      <c r="NEC745" s="31"/>
      <c r="NED745" s="31"/>
      <c r="NEE745" s="31"/>
      <c r="NEF745" s="31"/>
      <c r="NEG745" s="31"/>
      <c r="NEH745" s="31"/>
      <c r="NEI745" s="31"/>
      <c r="NEJ745" s="31"/>
      <c r="NEK745" s="31"/>
      <c r="NEL745" s="31"/>
      <c r="NEM745" s="31"/>
      <c r="NEN745" s="31"/>
      <c r="NEO745" s="31"/>
      <c r="NEP745" s="31"/>
      <c r="NEQ745" s="31"/>
      <c r="NER745" s="31"/>
      <c r="NES745" s="31"/>
      <c r="NET745" s="31"/>
      <c r="NEU745" s="31"/>
      <c r="NEV745" s="31"/>
      <c r="NEW745" s="31"/>
      <c r="NEX745" s="31"/>
      <c r="NEY745" s="31"/>
      <c r="NEZ745" s="31"/>
      <c r="NFA745" s="31"/>
      <c r="NFB745" s="31"/>
      <c r="NFC745" s="31"/>
      <c r="NFD745" s="31"/>
      <c r="NFE745" s="31"/>
      <c r="NFF745" s="31"/>
      <c r="NFG745" s="31"/>
      <c r="NFH745" s="31"/>
      <c r="NFI745" s="31"/>
      <c r="NFJ745" s="31"/>
      <c r="NFK745" s="31"/>
      <c r="NFL745" s="31"/>
      <c r="NFM745" s="31"/>
      <c r="NFN745" s="31"/>
      <c r="NFO745" s="31"/>
      <c r="NFP745" s="31"/>
      <c r="NFQ745" s="31"/>
      <c r="NFR745" s="31"/>
      <c r="NFS745" s="31"/>
      <c r="NFT745" s="31"/>
      <c r="NFU745" s="31"/>
      <c r="NFV745" s="31"/>
      <c r="NFW745" s="31"/>
      <c r="NFX745" s="31"/>
      <c r="NFY745" s="31"/>
      <c r="NFZ745" s="31"/>
      <c r="NGA745" s="31"/>
      <c r="NGB745" s="31"/>
      <c r="NGC745" s="31"/>
      <c r="NGD745" s="31"/>
      <c r="NGE745" s="31"/>
      <c r="NGF745" s="31"/>
      <c r="NGG745" s="31"/>
      <c r="NGH745" s="31"/>
      <c r="NGI745" s="31"/>
      <c r="NGJ745" s="31"/>
      <c r="NGK745" s="31"/>
      <c r="NGL745" s="31"/>
      <c r="NGM745" s="31"/>
      <c r="NGN745" s="31"/>
      <c r="NGO745" s="31"/>
      <c r="NGP745" s="31"/>
      <c r="NGQ745" s="31"/>
      <c r="NGR745" s="31"/>
      <c r="NGS745" s="31"/>
      <c r="NGT745" s="31"/>
      <c r="NGU745" s="31"/>
      <c r="NGV745" s="31"/>
      <c r="NGW745" s="31"/>
      <c r="NGX745" s="31"/>
      <c r="NGY745" s="31"/>
      <c r="NGZ745" s="31"/>
      <c r="NHA745" s="31"/>
      <c r="NHB745" s="31"/>
      <c r="NHC745" s="31"/>
      <c r="NHD745" s="31"/>
      <c r="NHE745" s="31"/>
      <c r="NHF745" s="31"/>
      <c r="NHG745" s="31"/>
      <c r="NHH745" s="31"/>
      <c r="NHI745" s="31"/>
      <c r="NHJ745" s="31"/>
      <c r="NHK745" s="31"/>
      <c r="NHL745" s="31"/>
      <c r="NHM745" s="31"/>
      <c r="NHN745" s="31"/>
      <c r="NHO745" s="31"/>
      <c r="NHP745" s="31"/>
      <c r="NHQ745" s="31"/>
      <c r="NHR745" s="31"/>
      <c r="NHS745" s="31"/>
      <c r="NHT745" s="31"/>
      <c r="NHU745" s="31"/>
      <c r="NHV745" s="31"/>
      <c r="NHW745" s="31"/>
      <c r="NHX745" s="31"/>
      <c r="NHY745" s="31"/>
      <c r="NHZ745" s="31"/>
      <c r="NIA745" s="31"/>
      <c r="NIB745" s="31"/>
      <c r="NIC745" s="31"/>
      <c r="NID745" s="31"/>
      <c r="NIE745" s="31"/>
      <c r="NIF745" s="31"/>
      <c r="NIG745" s="31"/>
      <c r="NIH745" s="31"/>
      <c r="NII745" s="31"/>
      <c r="NIJ745" s="31"/>
      <c r="NIK745" s="31"/>
      <c r="NIL745" s="31"/>
      <c r="NIM745" s="31"/>
      <c r="NIN745" s="31"/>
      <c r="NIO745" s="31"/>
      <c r="NIP745" s="31"/>
      <c r="NIQ745" s="31"/>
      <c r="NIR745" s="31"/>
      <c r="NIS745" s="31"/>
      <c r="NIT745" s="31"/>
      <c r="NIU745" s="31"/>
      <c r="NIV745" s="31"/>
      <c r="NIW745" s="31"/>
      <c r="NIX745" s="31"/>
      <c r="NIY745" s="31"/>
      <c r="NIZ745" s="31"/>
      <c r="NJA745" s="31"/>
      <c r="NJB745" s="31"/>
      <c r="NJC745" s="31"/>
      <c r="NJD745" s="31"/>
      <c r="NJE745" s="31"/>
      <c r="NJF745" s="31"/>
      <c r="NJG745" s="31"/>
      <c r="NJH745" s="31"/>
      <c r="NJI745" s="31"/>
      <c r="NJJ745" s="31"/>
      <c r="NJK745" s="31"/>
      <c r="NJL745" s="31"/>
      <c r="NJM745" s="31"/>
      <c r="NJN745" s="31"/>
      <c r="NJO745" s="31"/>
      <c r="NJP745" s="31"/>
      <c r="NJQ745" s="31"/>
      <c r="NJR745" s="31"/>
      <c r="NJS745" s="31"/>
      <c r="NJT745" s="31"/>
      <c r="NJU745" s="31"/>
      <c r="NJV745" s="31"/>
      <c r="NJW745" s="31"/>
      <c r="NJX745" s="31"/>
      <c r="NJY745" s="31"/>
      <c r="NJZ745" s="31"/>
      <c r="NKA745" s="31"/>
      <c r="NKB745" s="31"/>
      <c r="NKC745" s="31"/>
      <c r="NKD745" s="31"/>
      <c r="NKE745" s="31"/>
      <c r="NKF745" s="31"/>
      <c r="NKG745" s="31"/>
      <c r="NKH745" s="31"/>
      <c r="NKI745" s="31"/>
      <c r="NKJ745" s="31"/>
      <c r="NKK745" s="31"/>
      <c r="NKL745" s="31"/>
      <c r="NKM745" s="31"/>
      <c r="NKN745" s="31"/>
      <c r="NKO745" s="31"/>
      <c r="NKP745" s="31"/>
      <c r="NKQ745" s="31"/>
      <c r="NKR745" s="31"/>
      <c r="NKS745" s="31"/>
      <c r="NKT745" s="31"/>
      <c r="NKU745" s="31"/>
      <c r="NKV745" s="31"/>
      <c r="NKW745" s="31"/>
      <c r="NKX745" s="31"/>
      <c r="NKY745" s="31"/>
      <c r="NKZ745" s="31"/>
      <c r="NLA745" s="31"/>
      <c r="NLB745" s="31"/>
      <c r="NLC745" s="31"/>
      <c r="NLD745" s="31"/>
      <c r="NLE745" s="31"/>
      <c r="NLF745" s="31"/>
      <c r="NLG745" s="31"/>
      <c r="NLH745" s="31"/>
      <c r="NLI745" s="31"/>
      <c r="NLJ745" s="31"/>
      <c r="NLK745" s="31"/>
      <c r="NLL745" s="31"/>
      <c r="NLM745" s="31"/>
      <c r="NLN745" s="31"/>
      <c r="NLO745" s="31"/>
      <c r="NLP745" s="31"/>
      <c r="NLQ745" s="31"/>
      <c r="NLR745" s="31"/>
      <c r="NLS745" s="31"/>
      <c r="NLT745" s="31"/>
      <c r="NLU745" s="31"/>
      <c r="NLV745" s="31"/>
      <c r="NLW745" s="31"/>
      <c r="NLX745" s="31"/>
      <c r="NLY745" s="31"/>
      <c r="NLZ745" s="31"/>
      <c r="NMA745" s="31"/>
      <c r="NMB745" s="31"/>
      <c r="NMC745" s="31"/>
      <c r="NMD745" s="31"/>
      <c r="NME745" s="31"/>
      <c r="NMF745" s="31"/>
      <c r="NMG745" s="31"/>
      <c r="NMH745" s="31"/>
      <c r="NMI745" s="31"/>
      <c r="NMJ745" s="31"/>
      <c r="NMK745" s="31"/>
      <c r="NML745" s="31"/>
      <c r="NMM745" s="31"/>
      <c r="NMN745" s="31"/>
      <c r="NMO745" s="31"/>
      <c r="NMP745" s="31"/>
      <c r="NMQ745" s="31"/>
      <c r="NMR745" s="31"/>
      <c r="NMS745" s="31"/>
      <c r="NMT745" s="31"/>
      <c r="NMU745" s="31"/>
      <c r="NMV745" s="31"/>
      <c r="NMW745" s="31"/>
      <c r="NMX745" s="31"/>
      <c r="NMY745" s="31"/>
      <c r="NMZ745" s="31"/>
      <c r="NNA745" s="31"/>
      <c r="NNB745" s="31"/>
      <c r="NNC745" s="31"/>
      <c r="NND745" s="31"/>
      <c r="NNE745" s="31"/>
      <c r="NNF745" s="31"/>
      <c r="NNG745" s="31"/>
      <c r="NNH745" s="31"/>
      <c r="NNI745" s="31"/>
      <c r="NNJ745" s="31"/>
      <c r="NNK745" s="31"/>
      <c r="NNL745" s="31"/>
      <c r="NNM745" s="31"/>
      <c r="NNN745" s="31"/>
      <c r="NNO745" s="31"/>
      <c r="NNP745" s="31"/>
      <c r="NNQ745" s="31"/>
      <c r="NNR745" s="31"/>
      <c r="NNS745" s="31"/>
      <c r="NNT745" s="31"/>
      <c r="NNU745" s="31"/>
      <c r="NNV745" s="31"/>
      <c r="NNW745" s="31"/>
      <c r="NNX745" s="31"/>
      <c r="NNY745" s="31"/>
      <c r="NNZ745" s="31"/>
      <c r="NOA745" s="31"/>
      <c r="NOB745" s="31"/>
      <c r="NOC745" s="31"/>
      <c r="NOD745" s="31"/>
      <c r="NOE745" s="31"/>
      <c r="NOF745" s="31"/>
      <c r="NOG745" s="31"/>
      <c r="NOH745" s="31"/>
      <c r="NOI745" s="31"/>
      <c r="NOJ745" s="31"/>
      <c r="NOK745" s="31"/>
      <c r="NOL745" s="31"/>
      <c r="NOM745" s="31"/>
      <c r="NON745" s="31"/>
      <c r="NOO745" s="31"/>
      <c r="NOP745" s="31"/>
      <c r="NOQ745" s="31"/>
      <c r="NOR745" s="31"/>
      <c r="NOS745" s="31"/>
      <c r="NOT745" s="31"/>
      <c r="NOU745" s="31"/>
      <c r="NOV745" s="31"/>
      <c r="NOW745" s="31"/>
      <c r="NOX745" s="31"/>
      <c r="NOY745" s="31"/>
      <c r="NOZ745" s="31"/>
      <c r="NPA745" s="31"/>
      <c r="NPB745" s="31"/>
      <c r="NPC745" s="31"/>
      <c r="NPD745" s="31"/>
      <c r="NPE745" s="31"/>
      <c r="NPF745" s="31"/>
      <c r="NPG745" s="31"/>
      <c r="NPH745" s="31"/>
      <c r="NPI745" s="31"/>
      <c r="NPJ745" s="31"/>
      <c r="NPK745" s="31"/>
      <c r="NPL745" s="31"/>
      <c r="NPM745" s="31"/>
      <c r="NPN745" s="31"/>
      <c r="NPO745" s="31"/>
      <c r="NPP745" s="31"/>
      <c r="NPQ745" s="31"/>
      <c r="NPR745" s="31"/>
      <c r="NPS745" s="31"/>
      <c r="NPT745" s="31"/>
      <c r="NPU745" s="31"/>
      <c r="NPV745" s="31"/>
      <c r="NPW745" s="31"/>
      <c r="NPX745" s="31"/>
      <c r="NPY745" s="31"/>
      <c r="NPZ745" s="31"/>
      <c r="NQA745" s="31"/>
      <c r="NQB745" s="31"/>
      <c r="NQC745" s="31"/>
      <c r="NQD745" s="31"/>
      <c r="NQE745" s="31"/>
      <c r="NQF745" s="31"/>
      <c r="NQG745" s="31"/>
      <c r="NQH745" s="31"/>
      <c r="NQI745" s="31"/>
      <c r="NQJ745" s="31"/>
      <c r="NQK745" s="31"/>
      <c r="NQL745" s="31"/>
      <c r="NQM745" s="31"/>
      <c r="NQN745" s="31"/>
      <c r="NQO745" s="31"/>
      <c r="NQP745" s="31"/>
      <c r="NQQ745" s="31"/>
      <c r="NQR745" s="31"/>
      <c r="NQS745" s="31"/>
      <c r="NQT745" s="31"/>
      <c r="NQU745" s="31"/>
      <c r="NQV745" s="31"/>
      <c r="NQW745" s="31"/>
      <c r="NQX745" s="31"/>
      <c r="NQY745" s="31"/>
      <c r="NQZ745" s="31"/>
      <c r="NRA745" s="31"/>
      <c r="NRB745" s="31"/>
      <c r="NRC745" s="31"/>
      <c r="NRD745" s="31"/>
      <c r="NRE745" s="31"/>
      <c r="NRF745" s="31"/>
      <c r="NRG745" s="31"/>
      <c r="NRH745" s="31"/>
      <c r="NRI745" s="31"/>
      <c r="NRJ745" s="31"/>
      <c r="NRK745" s="31"/>
      <c r="NRL745" s="31"/>
      <c r="NRM745" s="31"/>
      <c r="NRN745" s="31"/>
      <c r="NRO745" s="31"/>
      <c r="NRP745" s="31"/>
      <c r="NRQ745" s="31"/>
      <c r="NRR745" s="31"/>
      <c r="NRS745" s="31"/>
      <c r="NRT745" s="31"/>
      <c r="NRU745" s="31"/>
      <c r="NRV745" s="31"/>
      <c r="NRW745" s="31"/>
      <c r="NRX745" s="31"/>
      <c r="NRY745" s="31"/>
      <c r="NRZ745" s="31"/>
      <c r="NSA745" s="31"/>
      <c r="NSB745" s="31"/>
      <c r="NSC745" s="31"/>
      <c r="NSD745" s="31"/>
      <c r="NSE745" s="31"/>
      <c r="NSF745" s="31"/>
      <c r="NSG745" s="31"/>
      <c r="NSH745" s="31"/>
      <c r="NSI745" s="31"/>
      <c r="NSJ745" s="31"/>
      <c r="NSK745" s="31"/>
      <c r="NSL745" s="31"/>
      <c r="NSM745" s="31"/>
      <c r="NSN745" s="31"/>
      <c r="NSO745" s="31"/>
      <c r="NSP745" s="31"/>
      <c r="NSQ745" s="31"/>
      <c r="NSR745" s="31"/>
      <c r="NSS745" s="31"/>
      <c r="NST745" s="31"/>
      <c r="NSU745" s="31"/>
      <c r="NSV745" s="31"/>
      <c r="NSW745" s="31"/>
      <c r="NSX745" s="31"/>
      <c r="NSY745" s="31"/>
      <c r="NSZ745" s="31"/>
      <c r="NTA745" s="31"/>
      <c r="NTB745" s="31"/>
      <c r="NTC745" s="31"/>
      <c r="NTD745" s="31"/>
      <c r="NTE745" s="31"/>
      <c r="NTF745" s="31"/>
      <c r="NTG745" s="31"/>
      <c r="NTH745" s="31"/>
      <c r="NTI745" s="31"/>
      <c r="NTJ745" s="31"/>
      <c r="NTK745" s="31"/>
      <c r="NTL745" s="31"/>
      <c r="NTM745" s="31"/>
      <c r="NTN745" s="31"/>
      <c r="NTO745" s="31"/>
      <c r="NTP745" s="31"/>
      <c r="NTQ745" s="31"/>
      <c r="NTR745" s="31"/>
      <c r="NTS745" s="31"/>
      <c r="NTT745" s="31"/>
      <c r="NTU745" s="31"/>
      <c r="NTV745" s="31"/>
      <c r="NTW745" s="31"/>
      <c r="NTX745" s="31"/>
      <c r="NTY745" s="31"/>
      <c r="NTZ745" s="31"/>
      <c r="NUA745" s="31"/>
      <c r="NUB745" s="31"/>
      <c r="NUC745" s="31"/>
      <c r="NUD745" s="31"/>
      <c r="NUE745" s="31"/>
      <c r="NUF745" s="31"/>
      <c r="NUG745" s="31"/>
      <c r="NUH745" s="31"/>
      <c r="NUI745" s="31"/>
      <c r="NUJ745" s="31"/>
      <c r="NUK745" s="31"/>
      <c r="NUL745" s="31"/>
      <c r="NUM745" s="31"/>
      <c r="NUN745" s="31"/>
      <c r="NUO745" s="31"/>
      <c r="NUP745" s="31"/>
      <c r="NUQ745" s="31"/>
      <c r="NUR745" s="31"/>
      <c r="NUS745" s="31"/>
      <c r="NUT745" s="31"/>
      <c r="NUU745" s="31"/>
      <c r="NUV745" s="31"/>
      <c r="NUW745" s="31"/>
      <c r="NUX745" s="31"/>
      <c r="NUY745" s="31"/>
      <c r="NUZ745" s="31"/>
      <c r="NVA745" s="31"/>
      <c r="NVB745" s="31"/>
      <c r="NVC745" s="31"/>
      <c r="NVD745" s="31"/>
      <c r="NVE745" s="31"/>
      <c r="NVF745" s="31"/>
      <c r="NVG745" s="31"/>
      <c r="NVH745" s="31"/>
      <c r="NVI745" s="31"/>
      <c r="NVJ745" s="31"/>
      <c r="NVK745" s="31"/>
      <c r="NVL745" s="31"/>
      <c r="NVM745" s="31"/>
      <c r="NVN745" s="31"/>
      <c r="NVO745" s="31"/>
      <c r="NVP745" s="31"/>
      <c r="NVQ745" s="31"/>
      <c r="NVR745" s="31"/>
      <c r="NVS745" s="31"/>
      <c r="NVT745" s="31"/>
      <c r="NVU745" s="31"/>
      <c r="NVV745" s="31"/>
      <c r="NVW745" s="31"/>
      <c r="NVX745" s="31"/>
      <c r="NVY745" s="31"/>
      <c r="NVZ745" s="31"/>
      <c r="NWA745" s="31"/>
      <c r="NWB745" s="31"/>
      <c r="NWC745" s="31"/>
      <c r="NWD745" s="31"/>
      <c r="NWE745" s="31"/>
      <c r="NWF745" s="31"/>
      <c r="NWG745" s="31"/>
      <c r="NWH745" s="31"/>
      <c r="NWI745" s="31"/>
      <c r="NWJ745" s="31"/>
      <c r="NWK745" s="31"/>
      <c r="NWL745" s="31"/>
      <c r="NWM745" s="31"/>
      <c r="NWN745" s="31"/>
      <c r="NWO745" s="31"/>
      <c r="NWP745" s="31"/>
      <c r="NWQ745" s="31"/>
      <c r="NWR745" s="31"/>
      <c r="NWS745" s="31"/>
      <c r="NWT745" s="31"/>
      <c r="NWU745" s="31"/>
      <c r="NWV745" s="31"/>
      <c r="NWW745" s="31"/>
      <c r="NWX745" s="31"/>
      <c r="NWY745" s="31"/>
      <c r="NWZ745" s="31"/>
      <c r="NXA745" s="31"/>
      <c r="NXB745" s="31"/>
      <c r="NXC745" s="31"/>
      <c r="NXD745" s="31"/>
      <c r="NXE745" s="31"/>
      <c r="NXF745" s="31"/>
      <c r="NXG745" s="31"/>
      <c r="NXH745" s="31"/>
      <c r="NXI745" s="31"/>
      <c r="NXJ745" s="31"/>
      <c r="NXK745" s="31"/>
      <c r="NXL745" s="31"/>
      <c r="NXM745" s="31"/>
      <c r="NXN745" s="31"/>
      <c r="NXO745" s="31"/>
      <c r="NXP745" s="31"/>
      <c r="NXQ745" s="31"/>
      <c r="NXR745" s="31"/>
      <c r="NXS745" s="31"/>
      <c r="NXT745" s="31"/>
      <c r="NXU745" s="31"/>
      <c r="NXV745" s="31"/>
      <c r="NXW745" s="31"/>
      <c r="NXX745" s="31"/>
      <c r="NXY745" s="31"/>
      <c r="NXZ745" s="31"/>
      <c r="NYA745" s="31"/>
      <c r="NYB745" s="31"/>
      <c r="NYC745" s="31"/>
      <c r="NYD745" s="31"/>
      <c r="NYE745" s="31"/>
      <c r="NYF745" s="31"/>
      <c r="NYG745" s="31"/>
      <c r="NYH745" s="31"/>
      <c r="NYI745" s="31"/>
      <c r="NYJ745" s="31"/>
      <c r="NYK745" s="31"/>
      <c r="NYL745" s="31"/>
      <c r="NYM745" s="31"/>
      <c r="NYN745" s="31"/>
      <c r="NYO745" s="31"/>
      <c r="NYP745" s="31"/>
      <c r="NYQ745" s="31"/>
      <c r="NYR745" s="31"/>
      <c r="NYS745" s="31"/>
      <c r="NYT745" s="31"/>
      <c r="NYU745" s="31"/>
      <c r="NYV745" s="31"/>
      <c r="NYW745" s="31"/>
      <c r="NYX745" s="31"/>
      <c r="NYY745" s="31"/>
      <c r="NYZ745" s="31"/>
      <c r="NZA745" s="31"/>
      <c r="NZB745" s="31"/>
      <c r="NZC745" s="31"/>
      <c r="NZD745" s="31"/>
      <c r="NZE745" s="31"/>
      <c r="NZF745" s="31"/>
      <c r="NZG745" s="31"/>
      <c r="NZH745" s="31"/>
      <c r="NZI745" s="31"/>
      <c r="NZJ745" s="31"/>
      <c r="NZK745" s="31"/>
      <c r="NZL745" s="31"/>
      <c r="NZM745" s="31"/>
      <c r="NZN745" s="31"/>
      <c r="NZO745" s="31"/>
      <c r="NZP745" s="31"/>
      <c r="NZQ745" s="31"/>
      <c r="NZR745" s="31"/>
      <c r="NZS745" s="31"/>
      <c r="NZT745" s="31"/>
      <c r="NZU745" s="31"/>
      <c r="NZV745" s="31"/>
      <c r="NZW745" s="31"/>
      <c r="NZX745" s="31"/>
      <c r="NZY745" s="31"/>
      <c r="NZZ745" s="31"/>
      <c r="OAA745" s="31"/>
      <c r="OAB745" s="31"/>
      <c r="OAC745" s="31"/>
      <c r="OAD745" s="31"/>
      <c r="OAE745" s="31"/>
      <c r="OAF745" s="31"/>
      <c r="OAG745" s="31"/>
      <c r="OAH745" s="31"/>
      <c r="OAI745" s="31"/>
      <c r="OAJ745" s="31"/>
      <c r="OAK745" s="31"/>
      <c r="OAL745" s="31"/>
      <c r="OAM745" s="31"/>
      <c r="OAN745" s="31"/>
      <c r="OAO745" s="31"/>
      <c r="OAP745" s="31"/>
      <c r="OAQ745" s="31"/>
      <c r="OAR745" s="31"/>
      <c r="OAS745" s="31"/>
      <c r="OAT745" s="31"/>
      <c r="OAU745" s="31"/>
      <c r="OAV745" s="31"/>
      <c r="OAW745" s="31"/>
      <c r="OAX745" s="31"/>
      <c r="OAY745" s="31"/>
      <c r="OAZ745" s="31"/>
      <c r="OBA745" s="31"/>
      <c r="OBB745" s="31"/>
      <c r="OBC745" s="31"/>
      <c r="OBD745" s="31"/>
      <c r="OBE745" s="31"/>
      <c r="OBF745" s="31"/>
      <c r="OBG745" s="31"/>
      <c r="OBH745" s="31"/>
      <c r="OBI745" s="31"/>
      <c r="OBJ745" s="31"/>
      <c r="OBK745" s="31"/>
      <c r="OBL745" s="31"/>
      <c r="OBM745" s="31"/>
      <c r="OBN745" s="31"/>
      <c r="OBO745" s="31"/>
      <c r="OBP745" s="31"/>
      <c r="OBQ745" s="31"/>
      <c r="OBR745" s="31"/>
      <c r="OBS745" s="31"/>
      <c r="OBT745" s="31"/>
      <c r="OBU745" s="31"/>
      <c r="OBV745" s="31"/>
      <c r="OBW745" s="31"/>
      <c r="OBX745" s="31"/>
      <c r="OBY745" s="31"/>
      <c r="OBZ745" s="31"/>
      <c r="OCA745" s="31"/>
      <c r="OCB745" s="31"/>
      <c r="OCC745" s="31"/>
      <c r="OCD745" s="31"/>
      <c r="OCE745" s="31"/>
      <c r="OCF745" s="31"/>
      <c r="OCG745" s="31"/>
      <c r="OCH745" s="31"/>
      <c r="OCI745" s="31"/>
      <c r="OCJ745" s="31"/>
      <c r="OCK745" s="31"/>
      <c r="OCL745" s="31"/>
      <c r="OCM745" s="31"/>
      <c r="OCN745" s="31"/>
      <c r="OCO745" s="31"/>
      <c r="OCP745" s="31"/>
      <c r="OCQ745" s="31"/>
      <c r="OCR745" s="31"/>
      <c r="OCS745" s="31"/>
      <c r="OCT745" s="31"/>
      <c r="OCU745" s="31"/>
      <c r="OCV745" s="31"/>
      <c r="OCW745" s="31"/>
      <c r="OCX745" s="31"/>
      <c r="OCY745" s="31"/>
      <c r="OCZ745" s="31"/>
      <c r="ODA745" s="31"/>
      <c r="ODB745" s="31"/>
      <c r="ODC745" s="31"/>
      <c r="ODD745" s="31"/>
      <c r="ODE745" s="31"/>
      <c r="ODF745" s="31"/>
      <c r="ODG745" s="31"/>
      <c r="ODH745" s="31"/>
      <c r="ODI745" s="31"/>
      <c r="ODJ745" s="31"/>
      <c r="ODK745" s="31"/>
      <c r="ODL745" s="31"/>
      <c r="ODM745" s="31"/>
      <c r="ODN745" s="31"/>
      <c r="ODO745" s="31"/>
      <c r="ODP745" s="31"/>
      <c r="ODQ745" s="31"/>
      <c r="ODR745" s="31"/>
      <c r="ODS745" s="31"/>
      <c r="ODT745" s="31"/>
      <c r="ODU745" s="31"/>
      <c r="ODV745" s="31"/>
      <c r="ODW745" s="31"/>
      <c r="ODX745" s="31"/>
      <c r="ODY745" s="31"/>
      <c r="ODZ745" s="31"/>
      <c r="OEA745" s="31"/>
      <c r="OEB745" s="31"/>
      <c r="OEC745" s="31"/>
      <c r="OED745" s="31"/>
      <c r="OEE745" s="31"/>
      <c r="OEF745" s="31"/>
      <c r="OEG745" s="31"/>
      <c r="OEH745" s="31"/>
      <c r="OEI745" s="31"/>
      <c r="OEJ745" s="31"/>
      <c r="OEK745" s="31"/>
      <c r="OEL745" s="31"/>
      <c r="OEM745" s="31"/>
      <c r="OEN745" s="31"/>
      <c r="OEO745" s="31"/>
      <c r="OEP745" s="31"/>
      <c r="OEQ745" s="31"/>
      <c r="OER745" s="31"/>
      <c r="OES745" s="31"/>
      <c r="OET745" s="31"/>
      <c r="OEU745" s="31"/>
      <c r="OEV745" s="31"/>
      <c r="OEW745" s="31"/>
      <c r="OEX745" s="31"/>
      <c r="OEY745" s="31"/>
      <c r="OEZ745" s="31"/>
      <c r="OFA745" s="31"/>
      <c r="OFB745" s="31"/>
      <c r="OFC745" s="31"/>
      <c r="OFD745" s="31"/>
      <c r="OFE745" s="31"/>
      <c r="OFF745" s="31"/>
      <c r="OFG745" s="31"/>
      <c r="OFH745" s="31"/>
      <c r="OFI745" s="31"/>
      <c r="OFJ745" s="31"/>
      <c r="OFK745" s="31"/>
      <c r="OFL745" s="31"/>
      <c r="OFM745" s="31"/>
      <c r="OFN745" s="31"/>
      <c r="OFO745" s="31"/>
      <c r="OFP745" s="31"/>
      <c r="OFQ745" s="31"/>
      <c r="OFR745" s="31"/>
      <c r="OFS745" s="31"/>
      <c r="OFT745" s="31"/>
      <c r="OFU745" s="31"/>
      <c r="OFV745" s="31"/>
      <c r="OFW745" s="31"/>
      <c r="OFX745" s="31"/>
      <c r="OFY745" s="31"/>
      <c r="OFZ745" s="31"/>
      <c r="OGA745" s="31"/>
      <c r="OGB745" s="31"/>
      <c r="OGC745" s="31"/>
      <c r="OGD745" s="31"/>
      <c r="OGE745" s="31"/>
      <c r="OGF745" s="31"/>
      <c r="OGG745" s="31"/>
      <c r="OGH745" s="31"/>
      <c r="OGI745" s="31"/>
      <c r="OGJ745" s="31"/>
      <c r="OGK745" s="31"/>
      <c r="OGL745" s="31"/>
      <c r="OGM745" s="31"/>
      <c r="OGN745" s="31"/>
      <c r="OGO745" s="31"/>
      <c r="OGP745" s="31"/>
      <c r="OGQ745" s="31"/>
      <c r="OGR745" s="31"/>
      <c r="OGS745" s="31"/>
      <c r="OGT745" s="31"/>
      <c r="OGU745" s="31"/>
      <c r="OGV745" s="31"/>
      <c r="OGW745" s="31"/>
      <c r="OGX745" s="31"/>
      <c r="OGY745" s="31"/>
      <c r="OGZ745" s="31"/>
      <c r="OHA745" s="31"/>
      <c r="OHB745" s="31"/>
      <c r="OHC745" s="31"/>
      <c r="OHD745" s="31"/>
      <c r="OHE745" s="31"/>
      <c r="OHF745" s="31"/>
      <c r="OHG745" s="31"/>
      <c r="OHH745" s="31"/>
      <c r="OHI745" s="31"/>
      <c r="OHJ745" s="31"/>
      <c r="OHK745" s="31"/>
      <c r="OHL745" s="31"/>
      <c r="OHM745" s="31"/>
      <c r="OHN745" s="31"/>
      <c r="OHO745" s="31"/>
      <c r="OHP745" s="31"/>
      <c r="OHQ745" s="31"/>
      <c r="OHR745" s="31"/>
      <c r="OHS745" s="31"/>
      <c r="OHT745" s="31"/>
      <c r="OHU745" s="31"/>
      <c r="OHV745" s="31"/>
      <c r="OHW745" s="31"/>
      <c r="OHX745" s="31"/>
      <c r="OHY745" s="31"/>
      <c r="OHZ745" s="31"/>
      <c r="OIA745" s="31"/>
      <c r="OIB745" s="31"/>
      <c r="OIC745" s="31"/>
      <c r="OID745" s="31"/>
      <c r="OIE745" s="31"/>
      <c r="OIF745" s="31"/>
      <c r="OIG745" s="31"/>
      <c r="OIH745" s="31"/>
      <c r="OII745" s="31"/>
      <c r="OIJ745" s="31"/>
      <c r="OIK745" s="31"/>
      <c r="OIL745" s="31"/>
      <c r="OIM745" s="31"/>
      <c r="OIN745" s="31"/>
      <c r="OIO745" s="31"/>
      <c r="OIP745" s="31"/>
      <c r="OIQ745" s="31"/>
      <c r="OIR745" s="31"/>
      <c r="OIS745" s="31"/>
      <c r="OIT745" s="31"/>
      <c r="OIU745" s="31"/>
      <c r="OIV745" s="31"/>
      <c r="OIW745" s="31"/>
      <c r="OIX745" s="31"/>
      <c r="OIY745" s="31"/>
      <c r="OIZ745" s="31"/>
      <c r="OJA745" s="31"/>
      <c r="OJB745" s="31"/>
      <c r="OJC745" s="31"/>
      <c r="OJD745" s="31"/>
      <c r="OJE745" s="31"/>
      <c r="OJF745" s="31"/>
      <c r="OJG745" s="31"/>
      <c r="OJH745" s="31"/>
      <c r="OJI745" s="31"/>
      <c r="OJJ745" s="31"/>
      <c r="OJK745" s="31"/>
      <c r="OJL745" s="31"/>
      <c r="OJM745" s="31"/>
      <c r="OJN745" s="31"/>
      <c r="OJO745" s="31"/>
      <c r="OJP745" s="31"/>
      <c r="OJQ745" s="31"/>
      <c r="OJR745" s="31"/>
      <c r="OJS745" s="31"/>
      <c r="OJT745" s="31"/>
      <c r="OJU745" s="31"/>
      <c r="OJV745" s="31"/>
      <c r="OJW745" s="31"/>
      <c r="OJX745" s="31"/>
      <c r="OJY745" s="31"/>
      <c r="OJZ745" s="31"/>
      <c r="OKA745" s="31"/>
      <c r="OKB745" s="31"/>
      <c r="OKC745" s="31"/>
      <c r="OKD745" s="31"/>
      <c r="OKE745" s="31"/>
      <c r="OKF745" s="31"/>
      <c r="OKG745" s="31"/>
      <c r="OKH745" s="31"/>
      <c r="OKI745" s="31"/>
      <c r="OKJ745" s="31"/>
      <c r="OKK745" s="31"/>
      <c r="OKL745" s="31"/>
      <c r="OKM745" s="31"/>
      <c r="OKN745" s="31"/>
      <c r="OKO745" s="31"/>
      <c r="OKP745" s="31"/>
      <c r="OKQ745" s="31"/>
      <c r="OKR745" s="31"/>
      <c r="OKS745" s="31"/>
      <c r="OKT745" s="31"/>
      <c r="OKU745" s="31"/>
      <c r="OKV745" s="31"/>
      <c r="OKW745" s="31"/>
      <c r="OKX745" s="31"/>
      <c r="OKY745" s="31"/>
      <c r="OKZ745" s="31"/>
      <c r="OLA745" s="31"/>
      <c r="OLB745" s="31"/>
      <c r="OLC745" s="31"/>
      <c r="OLD745" s="31"/>
      <c r="OLE745" s="31"/>
      <c r="OLF745" s="31"/>
      <c r="OLG745" s="31"/>
      <c r="OLH745" s="31"/>
      <c r="OLI745" s="31"/>
      <c r="OLJ745" s="31"/>
      <c r="OLK745" s="31"/>
      <c r="OLL745" s="31"/>
      <c r="OLM745" s="31"/>
      <c r="OLN745" s="31"/>
      <c r="OLO745" s="31"/>
      <c r="OLP745" s="31"/>
      <c r="OLQ745" s="31"/>
      <c r="OLR745" s="31"/>
      <c r="OLS745" s="31"/>
      <c r="OLT745" s="31"/>
      <c r="OLU745" s="31"/>
      <c r="OLV745" s="31"/>
      <c r="OLW745" s="31"/>
      <c r="OLX745" s="31"/>
      <c r="OLY745" s="31"/>
      <c r="OLZ745" s="31"/>
      <c r="OMA745" s="31"/>
      <c r="OMB745" s="31"/>
      <c r="OMC745" s="31"/>
      <c r="OMD745" s="31"/>
      <c r="OME745" s="31"/>
      <c r="OMF745" s="31"/>
      <c r="OMG745" s="31"/>
      <c r="OMH745" s="31"/>
      <c r="OMI745" s="31"/>
      <c r="OMJ745" s="31"/>
      <c r="OMK745" s="31"/>
      <c r="OML745" s="31"/>
      <c r="OMM745" s="31"/>
      <c r="OMN745" s="31"/>
      <c r="OMO745" s="31"/>
      <c r="OMP745" s="31"/>
      <c r="OMQ745" s="31"/>
      <c r="OMR745" s="31"/>
      <c r="OMS745" s="31"/>
      <c r="OMT745" s="31"/>
      <c r="OMU745" s="31"/>
      <c r="OMV745" s="31"/>
      <c r="OMW745" s="31"/>
      <c r="OMX745" s="31"/>
      <c r="OMY745" s="31"/>
      <c r="OMZ745" s="31"/>
      <c r="ONA745" s="31"/>
      <c r="ONB745" s="31"/>
      <c r="ONC745" s="31"/>
      <c r="OND745" s="31"/>
      <c r="ONE745" s="31"/>
      <c r="ONF745" s="31"/>
      <c r="ONG745" s="31"/>
      <c r="ONH745" s="31"/>
      <c r="ONI745" s="31"/>
      <c r="ONJ745" s="31"/>
      <c r="ONK745" s="31"/>
      <c r="ONL745" s="31"/>
      <c r="ONM745" s="31"/>
      <c r="ONN745" s="31"/>
      <c r="ONO745" s="31"/>
      <c r="ONP745" s="31"/>
      <c r="ONQ745" s="31"/>
      <c r="ONR745" s="31"/>
      <c r="ONS745" s="31"/>
      <c r="ONT745" s="31"/>
      <c r="ONU745" s="31"/>
      <c r="ONV745" s="31"/>
      <c r="ONW745" s="31"/>
      <c r="ONX745" s="31"/>
      <c r="ONY745" s="31"/>
      <c r="ONZ745" s="31"/>
      <c r="OOA745" s="31"/>
      <c r="OOB745" s="31"/>
      <c r="OOC745" s="31"/>
      <c r="OOD745" s="31"/>
      <c r="OOE745" s="31"/>
      <c r="OOF745" s="31"/>
      <c r="OOG745" s="31"/>
      <c r="OOH745" s="31"/>
      <c r="OOI745" s="31"/>
      <c r="OOJ745" s="31"/>
      <c r="OOK745" s="31"/>
      <c r="OOL745" s="31"/>
      <c r="OOM745" s="31"/>
      <c r="OON745" s="31"/>
      <c r="OOO745" s="31"/>
      <c r="OOP745" s="31"/>
      <c r="OOQ745" s="31"/>
      <c r="OOR745" s="31"/>
      <c r="OOS745" s="31"/>
      <c r="OOT745" s="31"/>
      <c r="OOU745" s="31"/>
      <c r="OOV745" s="31"/>
      <c r="OOW745" s="31"/>
      <c r="OOX745" s="31"/>
      <c r="OOY745" s="31"/>
      <c r="OOZ745" s="31"/>
      <c r="OPA745" s="31"/>
      <c r="OPB745" s="31"/>
      <c r="OPC745" s="31"/>
      <c r="OPD745" s="31"/>
      <c r="OPE745" s="31"/>
      <c r="OPF745" s="31"/>
      <c r="OPG745" s="31"/>
      <c r="OPH745" s="31"/>
      <c r="OPI745" s="31"/>
      <c r="OPJ745" s="31"/>
      <c r="OPK745" s="31"/>
      <c r="OPL745" s="31"/>
      <c r="OPM745" s="31"/>
      <c r="OPN745" s="31"/>
      <c r="OPO745" s="31"/>
      <c r="OPP745" s="31"/>
      <c r="OPQ745" s="31"/>
      <c r="OPR745" s="31"/>
      <c r="OPS745" s="31"/>
      <c r="OPT745" s="31"/>
      <c r="OPU745" s="31"/>
      <c r="OPV745" s="31"/>
      <c r="OPW745" s="31"/>
      <c r="OPX745" s="31"/>
      <c r="OPY745" s="31"/>
      <c r="OPZ745" s="31"/>
      <c r="OQA745" s="31"/>
      <c r="OQB745" s="31"/>
      <c r="OQC745" s="31"/>
      <c r="OQD745" s="31"/>
      <c r="OQE745" s="31"/>
      <c r="OQF745" s="31"/>
      <c r="OQG745" s="31"/>
      <c r="OQH745" s="31"/>
      <c r="OQI745" s="31"/>
      <c r="OQJ745" s="31"/>
      <c r="OQK745" s="31"/>
      <c r="OQL745" s="31"/>
      <c r="OQM745" s="31"/>
      <c r="OQN745" s="31"/>
      <c r="OQO745" s="31"/>
      <c r="OQP745" s="31"/>
      <c r="OQQ745" s="31"/>
      <c r="OQR745" s="31"/>
      <c r="OQS745" s="31"/>
      <c r="OQT745" s="31"/>
      <c r="OQU745" s="31"/>
      <c r="OQV745" s="31"/>
      <c r="OQW745" s="31"/>
      <c r="OQX745" s="31"/>
      <c r="OQY745" s="31"/>
      <c r="OQZ745" s="31"/>
      <c r="ORA745" s="31"/>
      <c r="ORB745" s="31"/>
      <c r="ORC745" s="31"/>
      <c r="ORD745" s="31"/>
      <c r="ORE745" s="31"/>
      <c r="ORF745" s="31"/>
      <c r="ORG745" s="31"/>
      <c r="ORH745" s="31"/>
      <c r="ORI745" s="31"/>
      <c r="ORJ745" s="31"/>
      <c r="ORK745" s="31"/>
      <c r="ORL745" s="31"/>
      <c r="ORM745" s="31"/>
      <c r="ORN745" s="31"/>
      <c r="ORO745" s="31"/>
      <c r="ORP745" s="31"/>
      <c r="ORQ745" s="31"/>
      <c r="ORR745" s="31"/>
      <c r="ORS745" s="31"/>
      <c r="ORT745" s="31"/>
      <c r="ORU745" s="31"/>
      <c r="ORV745" s="31"/>
      <c r="ORW745" s="31"/>
      <c r="ORX745" s="31"/>
      <c r="ORY745" s="31"/>
      <c r="ORZ745" s="31"/>
      <c r="OSA745" s="31"/>
      <c r="OSB745" s="31"/>
      <c r="OSC745" s="31"/>
      <c r="OSD745" s="31"/>
      <c r="OSE745" s="31"/>
      <c r="OSF745" s="31"/>
      <c r="OSG745" s="31"/>
      <c r="OSH745" s="31"/>
      <c r="OSI745" s="31"/>
      <c r="OSJ745" s="31"/>
      <c r="OSK745" s="31"/>
      <c r="OSL745" s="31"/>
      <c r="OSM745" s="31"/>
      <c r="OSN745" s="31"/>
      <c r="OSO745" s="31"/>
      <c r="OSP745" s="31"/>
      <c r="OSQ745" s="31"/>
      <c r="OSR745" s="31"/>
      <c r="OSS745" s="31"/>
      <c r="OST745" s="31"/>
      <c r="OSU745" s="31"/>
      <c r="OSV745" s="31"/>
      <c r="OSW745" s="31"/>
      <c r="OSX745" s="31"/>
      <c r="OSY745" s="31"/>
      <c r="OSZ745" s="31"/>
      <c r="OTA745" s="31"/>
      <c r="OTB745" s="31"/>
      <c r="OTC745" s="31"/>
      <c r="OTD745" s="31"/>
      <c r="OTE745" s="31"/>
      <c r="OTF745" s="31"/>
      <c r="OTG745" s="31"/>
      <c r="OTH745" s="31"/>
      <c r="OTI745" s="31"/>
      <c r="OTJ745" s="31"/>
      <c r="OTK745" s="31"/>
      <c r="OTL745" s="31"/>
      <c r="OTM745" s="31"/>
      <c r="OTN745" s="31"/>
      <c r="OTO745" s="31"/>
      <c r="OTP745" s="31"/>
      <c r="OTQ745" s="31"/>
      <c r="OTR745" s="31"/>
      <c r="OTS745" s="31"/>
      <c r="OTT745" s="31"/>
      <c r="OTU745" s="31"/>
      <c r="OTV745" s="31"/>
      <c r="OTW745" s="31"/>
      <c r="OTX745" s="31"/>
      <c r="OTY745" s="31"/>
      <c r="OTZ745" s="31"/>
      <c r="OUA745" s="31"/>
      <c r="OUB745" s="31"/>
      <c r="OUC745" s="31"/>
      <c r="OUD745" s="31"/>
      <c r="OUE745" s="31"/>
      <c r="OUF745" s="31"/>
      <c r="OUG745" s="31"/>
      <c r="OUH745" s="31"/>
      <c r="OUI745" s="31"/>
      <c r="OUJ745" s="31"/>
      <c r="OUK745" s="31"/>
      <c r="OUL745" s="31"/>
      <c r="OUM745" s="31"/>
      <c r="OUN745" s="31"/>
      <c r="OUO745" s="31"/>
      <c r="OUP745" s="31"/>
      <c r="OUQ745" s="31"/>
      <c r="OUR745" s="31"/>
      <c r="OUS745" s="31"/>
      <c r="OUT745" s="31"/>
      <c r="OUU745" s="31"/>
      <c r="OUV745" s="31"/>
      <c r="OUW745" s="31"/>
      <c r="OUX745" s="31"/>
      <c r="OUY745" s="31"/>
      <c r="OUZ745" s="31"/>
      <c r="OVA745" s="31"/>
      <c r="OVB745" s="31"/>
      <c r="OVC745" s="31"/>
      <c r="OVD745" s="31"/>
      <c r="OVE745" s="31"/>
      <c r="OVF745" s="31"/>
      <c r="OVG745" s="31"/>
      <c r="OVH745" s="31"/>
      <c r="OVI745" s="31"/>
      <c r="OVJ745" s="31"/>
      <c r="OVK745" s="31"/>
      <c r="OVL745" s="31"/>
      <c r="OVM745" s="31"/>
      <c r="OVN745" s="31"/>
      <c r="OVO745" s="31"/>
      <c r="OVP745" s="31"/>
      <c r="OVQ745" s="31"/>
      <c r="OVR745" s="31"/>
      <c r="OVS745" s="31"/>
      <c r="OVT745" s="31"/>
      <c r="OVU745" s="31"/>
      <c r="OVV745" s="31"/>
      <c r="OVW745" s="31"/>
      <c r="OVX745" s="31"/>
      <c r="OVY745" s="31"/>
      <c r="OVZ745" s="31"/>
      <c r="OWA745" s="31"/>
      <c r="OWB745" s="31"/>
      <c r="OWC745" s="31"/>
      <c r="OWD745" s="31"/>
      <c r="OWE745" s="31"/>
      <c r="OWF745" s="31"/>
      <c r="OWG745" s="31"/>
      <c r="OWH745" s="31"/>
      <c r="OWI745" s="31"/>
      <c r="OWJ745" s="31"/>
      <c r="OWK745" s="31"/>
      <c r="OWL745" s="31"/>
      <c r="OWM745" s="31"/>
      <c r="OWN745" s="31"/>
      <c r="OWO745" s="31"/>
      <c r="OWP745" s="31"/>
      <c r="OWQ745" s="31"/>
      <c r="OWR745" s="31"/>
      <c r="OWS745" s="31"/>
      <c r="OWT745" s="31"/>
      <c r="OWU745" s="31"/>
      <c r="OWV745" s="31"/>
      <c r="OWW745" s="31"/>
      <c r="OWX745" s="31"/>
      <c r="OWY745" s="31"/>
      <c r="OWZ745" s="31"/>
      <c r="OXA745" s="31"/>
      <c r="OXB745" s="31"/>
      <c r="OXC745" s="31"/>
      <c r="OXD745" s="31"/>
      <c r="OXE745" s="31"/>
      <c r="OXF745" s="31"/>
      <c r="OXG745" s="31"/>
      <c r="OXH745" s="31"/>
      <c r="OXI745" s="31"/>
      <c r="OXJ745" s="31"/>
      <c r="OXK745" s="31"/>
      <c r="OXL745" s="31"/>
      <c r="OXM745" s="31"/>
      <c r="OXN745" s="31"/>
      <c r="OXO745" s="31"/>
      <c r="OXP745" s="31"/>
      <c r="OXQ745" s="31"/>
      <c r="OXR745" s="31"/>
      <c r="OXS745" s="31"/>
      <c r="OXT745" s="31"/>
      <c r="OXU745" s="31"/>
      <c r="OXV745" s="31"/>
      <c r="OXW745" s="31"/>
      <c r="OXX745" s="31"/>
      <c r="OXY745" s="31"/>
      <c r="OXZ745" s="31"/>
      <c r="OYA745" s="31"/>
      <c r="OYB745" s="31"/>
      <c r="OYC745" s="31"/>
      <c r="OYD745" s="31"/>
      <c r="OYE745" s="31"/>
      <c r="OYF745" s="31"/>
      <c r="OYG745" s="31"/>
      <c r="OYH745" s="31"/>
      <c r="OYI745" s="31"/>
      <c r="OYJ745" s="31"/>
      <c r="OYK745" s="31"/>
      <c r="OYL745" s="31"/>
      <c r="OYM745" s="31"/>
      <c r="OYN745" s="31"/>
      <c r="OYO745" s="31"/>
      <c r="OYP745" s="31"/>
      <c r="OYQ745" s="31"/>
      <c r="OYR745" s="31"/>
      <c r="OYS745" s="31"/>
      <c r="OYT745" s="31"/>
      <c r="OYU745" s="31"/>
      <c r="OYV745" s="31"/>
      <c r="OYW745" s="31"/>
      <c r="OYX745" s="31"/>
      <c r="OYY745" s="31"/>
      <c r="OYZ745" s="31"/>
      <c r="OZA745" s="31"/>
      <c r="OZB745" s="31"/>
      <c r="OZC745" s="31"/>
      <c r="OZD745" s="31"/>
      <c r="OZE745" s="31"/>
      <c r="OZF745" s="31"/>
      <c r="OZG745" s="31"/>
      <c r="OZH745" s="31"/>
      <c r="OZI745" s="31"/>
      <c r="OZJ745" s="31"/>
      <c r="OZK745" s="31"/>
      <c r="OZL745" s="31"/>
      <c r="OZM745" s="31"/>
      <c r="OZN745" s="31"/>
      <c r="OZO745" s="31"/>
      <c r="OZP745" s="31"/>
      <c r="OZQ745" s="31"/>
      <c r="OZR745" s="31"/>
      <c r="OZS745" s="31"/>
      <c r="OZT745" s="31"/>
      <c r="OZU745" s="31"/>
      <c r="OZV745" s="31"/>
      <c r="OZW745" s="31"/>
      <c r="OZX745" s="31"/>
      <c r="OZY745" s="31"/>
      <c r="OZZ745" s="31"/>
      <c r="PAA745" s="31"/>
      <c r="PAB745" s="31"/>
      <c r="PAC745" s="31"/>
      <c r="PAD745" s="31"/>
      <c r="PAE745" s="31"/>
      <c r="PAF745" s="31"/>
      <c r="PAG745" s="31"/>
      <c r="PAH745" s="31"/>
      <c r="PAI745" s="31"/>
      <c r="PAJ745" s="31"/>
      <c r="PAK745" s="31"/>
      <c r="PAL745" s="31"/>
      <c r="PAM745" s="31"/>
      <c r="PAN745" s="31"/>
      <c r="PAO745" s="31"/>
      <c r="PAP745" s="31"/>
      <c r="PAQ745" s="31"/>
      <c r="PAR745" s="31"/>
      <c r="PAS745" s="31"/>
      <c r="PAT745" s="31"/>
      <c r="PAU745" s="31"/>
      <c r="PAV745" s="31"/>
      <c r="PAW745" s="31"/>
      <c r="PAX745" s="31"/>
      <c r="PAY745" s="31"/>
      <c r="PAZ745" s="31"/>
      <c r="PBA745" s="31"/>
      <c r="PBB745" s="31"/>
      <c r="PBC745" s="31"/>
      <c r="PBD745" s="31"/>
      <c r="PBE745" s="31"/>
      <c r="PBF745" s="31"/>
      <c r="PBG745" s="31"/>
      <c r="PBH745" s="31"/>
      <c r="PBI745" s="31"/>
      <c r="PBJ745" s="31"/>
      <c r="PBK745" s="31"/>
      <c r="PBL745" s="31"/>
      <c r="PBM745" s="31"/>
      <c r="PBN745" s="31"/>
      <c r="PBO745" s="31"/>
      <c r="PBP745" s="31"/>
      <c r="PBQ745" s="31"/>
      <c r="PBR745" s="31"/>
      <c r="PBS745" s="31"/>
      <c r="PBT745" s="31"/>
      <c r="PBU745" s="31"/>
      <c r="PBV745" s="31"/>
      <c r="PBW745" s="31"/>
      <c r="PBX745" s="31"/>
      <c r="PBY745" s="31"/>
      <c r="PBZ745" s="31"/>
      <c r="PCA745" s="31"/>
      <c r="PCB745" s="31"/>
      <c r="PCC745" s="31"/>
      <c r="PCD745" s="31"/>
      <c r="PCE745" s="31"/>
      <c r="PCF745" s="31"/>
      <c r="PCG745" s="31"/>
      <c r="PCH745" s="31"/>
      <c r="PCI745" s="31"/>
      <c r="PCJ745" s="31"/>
      <c r="PCK745" s="31"/>
      <c r="PCL745" s="31"/>
      <c r="PCM745" s="31"/>
      <c r="PCN745" s="31"/>
      <c r="PCO745" s="31"/>
      <c r="PCP745" s="31"/>
      <c r="PCQ745" s="31"/>
      <c r="PCR745" s="31"/>
      <c r="PCS745" s="31"/>
      <c r="PCT745" s="31"/>
      <c r="PCU745" s="31"/>
      <c r="PCV745" s="31"/>
      <c r="PCW745" s="31"/>
      <c r="PCX745" s="31"/>
      <c r="PCY745" s="31"/>
      <c r="PCZ745" s="31"/>
      <c r="PDA745" s="31"/>
      <c r="PDB745" s="31"/>
      <c r="PDC745" s="31"/>
      <c r="PDD745" s="31"/>
      <c r="PDE745" s="31"/>
      <c r="PDF745" s="31"/>
      <c r="PDG745" s="31"/>
      <c r="PDH745" s="31"/>
      <c r="PDI745" s="31"/>
      <c r="PDJ745" s="31"/>
      <c r="PDK745" s="31"/>
      <c r="PDL745" s="31"/>
      <c r="PDM745" s="31"/>
      <c r="PDN745" s="31"/>
      <c r="PDO745" s="31"/>
      <c r="PDP745" s="31"/>
      <c r="PDQ745" s="31"/>
      <c r="PDR745" s="31"/>
      <c r="PDS745" s="31"/>
      <c r="PDT745" s="31"/>
      <c r="PDU745" s="31"/>
      <c r="PDV745" s="31"/>
      <c r="PDW745" s="31"/>
      <c r="PDX745" s="31"/>
      <c r="PDY745" s="31"/>
      <c r="PDZ745" s="31"/>
      <c r="PEA745" s="31"/>
      <c r="PEB745" s="31"/>
      <c r="PEC745" s="31"/>
      <c r="PED745" s="31"/>
      <c r="PEE745" s="31"/>
      <c r="PEF745" s="31"/>
      <c r="PEG745" s="31"/>
      <c r="PEH745" s="31"/>
      <c r="PEI745" s="31"/>
      <c r="PEJ745" s="31"/>
      <c r="PEK745" s="31"/>
      <c r="PEL745" s="31"/>
      <c r="PEM745" s="31"/>
      <c r="PEN745" s="31"/>
      <c r="PEO745" s="31"/>
      <c r="PEP745" s="31"/>
      <c r="PEQ745" s="31"/>
      <c r="PER745" s="31"/>
      <c r="PES745" s="31"/>
      <c r="PET745" s="31"/>
      <c r="PEU745" s="31"/>
      <c r="PEV745" s="31"/>
      <c r="PEW745" s="31"/>
      <c r="PEX745" s="31"/>
      <c r="PEY745" s="31"/>
      <c r="PEZ745" s="31"/>
      <c r="PFA745" s="31"/>
      <c r="PFB745" s="31"/>
      <c r="PFC745" s="31"/>
      <c r="PFD745" s="31"/>
      <c r="PFE745" s="31"/>
      <c r="PFF745" s="31"/>
      <c r="PFG745" s="31"/>
      <c r="PFH745" s="31"/>
      <c r="PFI745" s="31"/>
      <c r="PFJ745" s="31"/>
      <c r="PFK745" s="31"/>
      <c r="PFL745" s="31"/>
      <c r="PFM745" s="31"/>
      <c r="PFN745" s="31"/>
      <c r="PFO745" s="31"/>
      <c r="PFP745" s="31"/>
      <c r="PFQ745" s="31"/>
      <c r="PFR745" s="31"/>
      <c r="PFS745" s="31"/>
      <c r="PFT745" s="31"/>
      <c r="PFU745" s="31"/>
      <c r="PFV745" s="31"/>
      <c r="PFW745" s="31"/>
      <c r="PFX745" s="31"/>
      <c r="PFY745" s="31"/>
      <c r="PFZ745" s="31"/>
      <c r="PGA745" s="31"/>
      <c r="PGB745" s="31"/>
      <c r="PGC745" s="31"/>
      <c r="PGD745" s="31"/>
      <c r="PGE745" s="31"/>
      <c r="PGF745" s="31"/>
      <c r="PGG745" s="31"/>
      <c r="PGH745" s="31"/>
      <c r="PGI745" s="31"/>
      <c r="PGJ745" s="31"/>
      <c r="PGK745" s="31"/>
      <c r="PGL745" s="31"/>
      <c r="PGM745" s="31"/>
      <c r="PGN745" s="31"/>
      <c r="PGO745" s="31"/>
      <c r="PGP745" s="31"/>
      <c r="PGQ745" s="31"/>
      <c r="PGR745" s="31"/>
      <c r="PGS745" s="31"/>
      <c r="PGT745" s="31"/>
      <c r="PGU745" s="31"/>
      <c r="PGV745" s="31"/>
      <c r="PGW745" s="31"/>
      <c r="PGX745" s="31"/>
      <c r="PGY745" s="31"/>
      <c r="PGZ745" s="31"/>
      <c r="PHA745" s="31"/>
      <c r="PHB745" s="31"/>
      <c r="PHC745" s="31"/>
      <c r="PHD745" s="31"/>
      <c r="PHE745" s="31"/>
      <c r="PHF745" s="31"/>
      <c r="PHG745" s="31"/>
      <c r="PHH745" s="31"/>
      <c r="PHI745" s="31"/>
      <c r="PHJ745" s="31"/>
      <c r="PHK745" s="31"/>
      <c r="PHL745" s="31"/>
      <c r="PHM745" s="31"/>
      <c r="PHN745" s="31"/>
      <c r="PHO745" s="31"/>
      <c r="PHP745" s="31"/>
      <c r="PHQ745" s="31"/>
      <c r="PHR745" s="31"/>
      <c r="PHS745" s="31"/>
      <c r="PHT745" s="31"/>
      <c r="PHU745" s="31"/>
      <c r="PHV745" s="31"/>
      <c r="PHW745" s="31"/>
      <c r="PHX745" s="31"/>
      <c r="PHY745" s="31"/>
      <c r="PHZ745" s="31"/>
      <c r="PIA745" s="31"/>
      <c r="PIB745" s="31"/>
      <c r="PIC745" s="31"/>
      <c r="PID745" s="31"/>
      <c r="PIE745" s="31"/>
      <c r="PIF745" s="31"/>
      <c r="PIG745" s="31"/>
      <c r="PIH745" s="31"/>
      <c r="PII745" s="31"/>
      <c r="PIJ745" s="31"/>
      <c r="PIK745" s="31"/>
      <c r="PIL745" s="31"/>
      <c r="PIM745" s="31"/>
      <c r="PIN745" s="31"/>
      <c r="PIO745" s="31"/>
      <c r="PIP745" s="31"/>
      <c r="PIQ745" s="31"/>
      <c r="PIR745" s="31"/>
      <c r="PIS745" s="31"/>
      <c r="PIT745" s="31"/>
      <c r="PIU745" s="31"/>
      <c r="PIV745" s="31"/>
      <c r="PIW745" s="31"/>
      <c r="PIX745" s="31"/>
      <c r="PIY745" s="31"/>
      <c r="PIZ745" s="31"/>
      <c r="PJA745" s="31"/>
      <c r="PJB745" s="31"/>
      <c r="PJC745" s="31"/>
      <c r="PJD745" s="31"/>
      <c r="PJE745" s="31"/>
      <c r="PJF745" s="31"/>
      <c r="PJG745" s="31"/>
      <c r="PJH745" s="31"/>
      <c r="PJI745" s="31"/>
      <c r="PJJ745" s="31"/>
      <c r="PJK745" s="31"/>
      <c r="PJL745" s="31"/>
      <c r="PJM745" s="31"/>
      <c r="PJN745" s="31"/>
      <c r="PJO745" s="31"/>
      <c r="PJP745" s="31"/>
      <c r="PJQ745" s="31"/>
      <c r="PJR745" s="31"/>
      <c r="PJS745" s="31"/>
      <c r="PJT745" s="31"/>
      <c r="PJU745" s="31"/>
      <c r="PJV745" s="31"/>
      <c r="PJW745" s="31"/>
      <c r="PJX745" s="31"/>
      <c r="PJY745" s="31"/>
      <c r="PJZ745" s="31"/>
      <c r="PKA745" s="31"/>
      <c r="PKB745" s="31"/>
      <c r="PKC745" s="31"/>
      <c r="PKD745" s="31"/>
      <c r="PKE745" s="31"/>
      <c r="PKF745" s="31"/>
      <c r="PKG745" s="31"/>
      <c r="PKH745" s="31"/>
      <c r="PKI745" s="31"/>
      <c r="PKJ745" s="31"/>
      <c r="PKK745" s="31"/>
      <c r="PKL745" s="31"/>
      <c r="PKM745" s="31"/>
      <c r="PKN745" s="31"/>
      <c r="PKO745" s="31"/>
      <c r="PKP745" s="31"/>
      <c r="PKQ745" s="31"/>
      <c r="PKR745" s="31"/>
      <c r="PKS745" s="31"/>
      <c r="PKT745" s="31"/>
      <c r="PKU745" s="31"/>
      <c r="PKV745" s="31"/>
      <c r="PKW745" s="31"/>
      <c r="PKX745" s="31"/>
      <c r="PKY745" s="31"/>
      <c r="PKZ745" s="31"/>
      <c r="PLA745" s="31"/>
      <c r="PLB745" s="31"/>
      <c r="PLC745" s="31"/>
      <c r="PLD745" s="31"/>
      <c r="PLE745" s="31"/>
      <c r="PLF745" s="31"/>
      <c r="PLG745" s="31"/>
      <c r="PLH745" s="31"/>
      <c r="PLI745" s="31"/>
      <c r="PLJ745" s="31"/>
      <c r="PLK745" s="31"/>
      <c r="PLL745" s="31"/>
      <c r="PLM745" s="31"/>
      <c r="PLN745" s="31"/>
      <c r="PLO745" s="31"/>
      <c r="PLP745" s="31"/>
      <c r="PLQ745" s="31"/>
      <c r="PLR745" s="31"/>
      <c r="PLS745" s="31"/>
      <c r="PLT745" s="31"/>
      <c r="PLU745" s="31"/>
      <c r="PLV745" s="31"/>
      <c r="PLW745" s="31"/>
      <c r="PLX745" s="31"/>
      <c r="PLY745" s="31"/>
      <c r="PLZ745" s="31"/>
      <c r="PMA745" s="31"/>
      <c r="PMB745" s="31"/>
      <c r="PMC745" s="31"/>
      <c r="PMD745" s="31"/>
      <c r="PME745" s="31"/>
      <c r="PMF745" s="31"/>
      <c r="PMG745" s="31"/>
      <c r="PMH745" s="31"/>
      <c r="PMI745" s="31"/>
      <c r="PMJ745" s="31"/>
      <c r="PMK745" s="31"/>
      <c r="PML745" s="31"/>
      <c r="PMM745" s="31"/>
      <c r="PMN745" s="31"/>
      <c r="PMO745" s="31"/>
      <c r="PMP745" s="31"/>
      <c r="PMQ745" s="31"/>
      <c r="PMR745" s="31"/>
      <c r="PMS745" s="31"/>
      <c r="PMT745" s="31"/>
      <c r="PMU745" s="31"/>
      <c r="PMV745" s="31"/>
      <c r="PMW745" s="31"/>
      <c r="PMX745" s="31"/>
      <c r="PMY745" s="31"/>
      <c r="PMZ745" s="31"/>
      <c r="PNA745" s="31"/>
      <c r="PNB745" s="31"/>
      <c r="PNC745" s="31"/>
      <c r="PND745" s="31"/>
      <c r="PNE745" s="31"/>
      <c r="PNF745" s="31"/>
      <c r="PNG745" s="31"/>
      <c r="PNH745" s="31"/>
      <c r="PNI745" s="31"/>
      <c r="PNJ745" s="31"/>
      <c r="PNK745" s="31"/>
      <c r="PNL745" s="31"/>
      <c r="PNM745" s="31"/>
      <c r="PNN745" s="31"/>
      <c r="PNO745" s="31"/>
      <c r="PNP745" s="31"/>
      <c r="PNQ745" s="31"/>
      <c r="PNR745" s="31"/>
      <c r="PNS745" s="31"/>
      <c r="PNT745" s="31"/>
      <c r="PNU745" s="31"/>
      <c r="PNV745" s="31"/>
      <c r="PNW745" s="31"/>
      <c r="PNX745" s="31"/>
      <c r="PNY745" s="31"/>
      <c r="PNZ745" s="31"/>
      <c r="POA745" s="31"/>
      <c r="POB745" s="31"/>
      <c r="POC745" s="31"/>
      <c r="POD745" s="31"/>
      <c r="POE745" s="31"/>
      <c r="POF745" s="31"/>
      <c r="POG745" s="31"/>
      <c r="POH745" s="31"/>
      <c r="POI745" s="31"/>
      <c r="POJ745" s="31"/>
      <c r="POK745" s="31"/>
      <c r="POL745" s="31"/>
      <c r="POM745" s="31"/>
      <c r="PON745" s="31"/>
      <c r="POO745" s="31"/>
      <c r="POP745" s="31"/>
      <c r="POQ745" s="31"/>
      <c r="POR745" s="31"/>
      <c r="POS745" s="31"/>
      <c r="POT745" s="31"/>
      <c r="POU745" s="31"/>
      <c r="POV745" s="31"/>
      <c r="POW745" s="31"/>
      <c r="POX745" s="31"/>
      <c r="POY745" s="31"/>
      <c r="POZ745" s="31"/>
      <c r="PPA745" s="31"/>
      <c r="PPB745" s="31"/>
      <c r="PPC745" s="31"/>
      <c r="PPD745" s="31"/>
      <c r="PPE745" s="31"/>
      <c r="PPF745" s="31"/>
      <c r="PPG745" s="31"/>
      <c r="PPH745" s="31"/>
      <c r="PPI745" s="31"/>
      <c r="PPJ745" s="31"/>
      <c r="PPK745" s="31"/>
      <c r="PPL745" s="31"/>
      <c r="PPM745" s="31"/>
      <c r="PPN745" s="31"/>
      <c r="PPO745" s="31"/>
      <c r="PPP745" s="31"/>
      <c r="PPQ745" s="31"/>
      <c r="PPR745" s="31"/>
      <c r="PPS745" s="31"/>
      <c r="PPT745" s="31"/>
      <c r="PPU745" s="31"/>
      <c r="PPV745" s="31"/>
      <c r="PPW745" s="31"/>
      <c r="PPX745" s="31"/>
      <c r="PPY745" s="31"/>
      <c r="PPZ745" s="31"/>
      <c r="PQA745" s="31"/>
      <c r="PQB745" s="31"/>
      <c r="PQC745" s="31"/>
      <c r="PQD745" s="31"/>
      <c r="PQE745" s="31"/>
      <c r="PQF745" s="31"/>
      <c r="PQG745" s="31"/>
      <c r="PQH745" s="31"/>
      <c r="PQI745" s="31"/>
      <c r="PQJ745" s="31"/>
      <c r="PQK745" s="31"/>
      <c r="PQL745" s="31"/>
      <c r="PQM745" s="31"/>
      <c r="PQN745" s="31"/>
      <c r="PQO745" s="31"/>
      <c r="PQP745" s="31"/>
      <c r="PQQ745" s="31"/>
      <c r="PQR745" s="31"/>
      <c r="PQS745" s="31"/>
      <c r="PQT745" s="31"/>
      <c r="PQU745" s="31"/>
      <c r="PQV745" s="31"/>
      <c r="PQW745" s="31"/>
      <c r="PQX745" s="31"/>
      <c r="PQY745" s="31"/>
      <c r="PQZ745" s="31"/>
      <c r="PRA745" s="31"/>
      <c r="PRB745" s="31"/>
      <c r="PRC745" s="31"/>
      <c r="PRD745" s="31"/>
      <c r="PRE745" s="31"/>
      <c r="PRF745" s="31"/>
      <c r="PRG745" s="31"/>
      <c r="PRH745" s="31"/>
      <c r="PRI745" s="31"/>
      <c r="PRJ745" s="31"/>
      <c r="PRK745" s="31"/>
      <c r="PRL745" s="31"/>
      <c r="PRM745" s="31"/>
      <c r="PRN745" s="31"/>
      <c r="PRO745" s="31"/>
      <c r="PRP745" s="31"/>
      <c r="PRQ745" s="31"/>
      <c r="PRR745" s="31"/>
      <c r="PRS745" s="31"/>
      <c r="PRT745" s="31"/>
      <c r="PRU745" s="31"/>
      <c r="PRV745" s="31"/>
      <c r="PRW745" s="31"/>
      <c r="PRX745" s="31"/>
      <c r="PRY745" s="31"/>
      <c r="PRZ745" s="31"/>
      <c r="PSA745" s="31"/>
      <c r="PSB745" s="31"/>
      <c r="PSC745" s="31"/>
      <c r="PSD745" s="31"/>
      <c r="PSE745" s="31"/>
      <c r="PSF745" s="31"/>
      <c r="PSG745" s="31"/>
      <c r="PSH745" s="31"/>
      <c r="PSI745" s="31"/>
      <c r="PSJ745" s="31"/>
      <c r="PSK745" s="31"/>
      <c r="PSL745" s="31"/>
      <c r="PSM745" s="31"/>
      <c r="PSN745" s="31"/>
      <c r="PSO745" s="31"/>
      <c r="PSP745" s="31"/>
      <c r="PSQ745" s="31"/>
      <c r="PSR745" s="31"/>
      <c r="PSS745" s="31"/>
      <c r="PST745" s="31"/>
      <c r="PSU745" s="31"/>
      <c r="PSV745" s="31"/>
      <c r="PSW745" s="31"/>
      <c r="PSX745" s="31"/>
      <c r="PSY745" s="31"/>
      <c r="PSZ745" s="31"/>
      <c r="PTA745" s="31"/>
      <c r="PTB745" s="31"/>
      <c r="PTC745" s="31"/>
      <c r="PTD745" s="31"/>
      <c r="PTE745" s="31"/>
      <c r="PTF745" s="31"/>
      <c r="PTG745" s="31"/>
      <c r="PTH745" s="31"/>
      <c r="PTI745" s="31"/>
      <c r="PTJ745" s="31"/>
      <c r="PTK745" s="31"/>
      <c r="PTL745" s="31"/>
      <c r="PTM745" s="31"/>
      <c r="PTN745" s="31"/>
      <c r="PTO745" s="31"/>
      <c r="PTP745" s="31"/>
      <c r="PTQ745" s="31"/>
      <c r="PTR745" s="31"/>
      <c r="PTS745" s="31"/>
      <c r="PTT745" s="31"/>
      <c r="PTU745" s="31"/>
      <c r="PTV745" s="31"/>
      <c r="PTW745" s="31"/>
      <c r="PTX745" s="31"/>
      <c r="PTY745" s="31"/>
      <c r="PTZ745" s="31"/>
      <c r="PUA745" s="31"/>
      <c r="PUB745" s="31"/>
      <c r="PUC745" s="31"/>
      <c r="PUD745" s="31"/>
      <c r="PUE745" s="31"/>
      <c r="PUF745" s="31"/>
      <c r="PUG745" s="31"/>
      <c r="PUH745" s="31"/>
      <c r="PUI745" s="31"/>
      <c r="PUJ745" s="31"/>
      <c r="PUK745" s="31"/>
      <c r="PUL745" s="31"/>
      <c r="PUM745" s="31"/>
      <c r="PUN745" s="31"/>
      <c r="PUO745" s="31"/>
      <c r="PUP745" s="31"/>
      <c r="PUQ745" s="31"/>
      <c r="PUR745" s="31"/>
      <c r="PUS745" s="31"/>
      <c r="PUT745" s="31"/>
      <c r="PUU745" s="31"/>
      <c r="PUV745" s="31"/>
      <c r="PUW745" s="31"/>
      <c r="PUX745" s="31"/>
      <c r="PUY745" s="31"/>
      <c r="PUZ745" s="31"/>
      <c r="PVA745" s="31"/>
      <c r="PVB745" s="31"/>
      <c r="PVC745" s="31"/>
      <c r="PVD745" s="31"/>
      <c r="PVE745" s="31"/>
      <c r="PVF745" s="31"/>
      <c r="PVG745" s="31"/>
      <c r="PVH745" s="31"/>
      <c r="PVI745" s="31"/>
      <c r="PVJ745" s="31"/>
      <c r="PVK745" s="31"/>
      <c r="PVL745" s="31"/>
      <c r="PVM745" s="31"/>
      <c r="PVN745" s="31"/>
      <c r="PVO745" s="31"/>
      <c r="PVP745" s="31"/>
      <c r="PVQ745" s="31"/>
      <c r="PVR745" s="31"/>
      <c r="PVS745" s="31"/>
      <c r="PVT745" s="31"/>
      <c r="PVU745" s="31"/>
      <c r="PVV745" s="31"/>
      <c r="PVW745" s="31"/>
      <c r="PVX745" s="31"/>
      <c r="PVY745" s="31"/>
      <c r="PVZ745" s="31"/>
      <c r="PWA745" s="31"/>
      <c r="PWB745" s="31"/>
      <c r="PWC745" s="31"/>
      <c r="PWD745" s="31"/>
      <c r="PWE745" s="31"/>
      <c r="PWF745" s="31"/>
      <c r="PWG745" s="31"/>
      <c r="PWH745" s="31"/>
      <c r="PWI745" s="31"/>
      <c r="PWJ745" s="31"/>
      <c r="PWK745" s="31"/>
      <c r="PWL745" s="31"/>
      <c r="PWM745" s="31"/>
      <c r="PWN745" s="31"/>
      <c r="PWO745" s="31"/>
      <c r="PWP745" s="31"/>
      <c r="PWQ745" s="31"/>
      <c r="PWR745" s="31"/>
      <c r="PWS745" s="31"/>
      <c r="PWT745" s="31"/>
      <c r="PWU745" s="31"/>
      <c r="PWV745" s="31"/>
      <c r="PWW745" s="31"/>
      <c r="PWX745" s="31"/>
      <c r="PWY745" s="31"/>
      <c r="PWZ745" s="31"/>
      <c r="PXA745" s="31"/>
      <c r="PXB745" s="31"/>
      <c r="PXC745" s="31"/>
      <c r="PXD745" s="31"/>
      <c r="PXE745" s="31"/>
      <c r="PXF745" s="31"/>
      <c r="PXG745" s="31"/>
      <c r="PXH745" s="31"/>
      <c r="PXI745" s="31"/>
      <c r="PXJ745" s="31"/>
      <c r="PXK745" s="31"/>
      <c r="PXL745" s="31"/>
      <c r="PXM745" s="31"/>
      <c r="PXN745" s="31"/>
      <c r="PXO745" s="31"/>
      <c r="PXP745" s="31"/>
      <c r="PXQ745" s="31"/>
      <c r="PXR745" s="31"/>
      <c r="PXS745" s="31"/>
      <c r="PXT745" s="31"/>
      <c r="PXU745" s="31"/>
      <c r="PXV745" s="31"/>
      <c r="PXW745" s="31"/>
      <c r="PXX745" s="31"/>
      <c r="PXY745" s="31"/>
      <c r="PXZ745" s="31"/>
      <c r="PYA745" s="31"/>
      <c r="PYB745" s="31"/>
      <c r="PYC745" s="31"/>
      <c r="PYD745" s="31"/>
      <c r="PYE745" s="31"/>
      <c r="PYF745" s="31"/>
      <c r="PYG745" s="31"/>
      <c r="PYH745" s="31"/>
      <c r="PYI745" s="31"/>
      <c r="PYJ745" s="31"/>
      <c r="PYK745" s="31"/>
      <c r="PYL745" s="31"/>
      <c r="PYM745" s="31"/>
      <c r="PYN745" s="31"/>
      <c r="PYO745" s="31"/>
      <c r="PYP745" s="31"/>
      <c r="PYQ745" s="31"/>
      <c r="PYR745" s="31"/>
      <c r="PYS745" s="31"/>
      <c r="PYT745" s="31"/>
      <c r="PYU745" s="31"/>
      <c r="PYV745" s="31"/>
      <c r="PYW745" s="31"/>
      <c r="PYX745" s="31"/>
      <c r="PYY745" s="31"/>
      <c r="PYZ745" s="31"/>
      <c r="PZA745" s="31"/>
      <c r="PZB745" s="31"/>
      <c r="PZC745" s="31"/>
      <c r="PZD745" s="31"/>
      <c r="PZE745" s="31"/>
      <c r="PZF745" s="31"/>
      <c r="PZG745" s="31"/>
      <c r="PZH745" s="31"/>
      <c r="PZI745" s="31"/>
      <c r="PZJ745" s="31"/>
      <c r="PZK745" s="31"/>
      <c r="PZL745" s="31"/>
      <c r="PZM745" s="31"/>
      <c r="PZN745" s="31"/>
      <c r="PZO745" s="31"/>
      <c r="PZP745" s="31"/>
      <c r="PZQ745" s="31"/>
      <c r="PZR745" s="31"/>
      <c r="PZS745" s="31"/>
      <c r="PZT745" s="31"/>
      <c r="PZU745" s="31"/>
      <c r="PZV745" s="31"/>
      <c r="PZW745" s="31"/>
      <c r="PZX745" s="31"/>
      <c r="PZY745" s="31"/>
      <c r="PZZ745" s="31"/>
      <c r="QAA745" s="31"/>
      <c r="QAB745" s="31"/>
      <c r="QAC745" s="31"/>
      <c r="QAD745" s="31"/>
      <c r="QAE745" s="31"/>
      <c r="QAF745" s="31"/>
      <c r="QAG745" s="31"/>
      <c r="QAH745" s="31"/>
      <c r="QAI745" s="31"/>
      <c r="QAJ745" s="31"/>
      <c r="QAK745" s="31"/>
      <c r="QAL745" s="31"/>
      <c r="QAM745" s="31"/>
      <c r="QAN745" s="31"/>
      <c r="QAO745" s="31"/>
      <c r="QAP745" s="31"/>
      <c r="QAQ745" s="31"/>
      <c r="QAR745" s="31"/>
      <c r="QAS745" s="31"/>
      <c r="QAT745" s="31"/>
      <c r="QAU745" s="31"/>
      <c r="QAV745" s="31"/>
      <c r="QAW745" s="31"/>
      <c r="QAX745" s="31"/>
      <c r="QAY745" s="31"/>
      <c r="QAZ745" s="31"/>
      <c r="QBA745" s="31"/>
      <c r="QBB745" s="31"/>
      <c r="QBC745" s="31"/>
      <c r="QBD745" s="31"/>
      <c r="QBE745" s="31"/>
      <c r="QBF745" s="31"/>
      <c r="QBG745" s="31"/>
      <c r="QBH745" s="31"/>
      <c r="QBI745" s="31"/>
      <c r="QBJ745" s="31"/>
      <c r="QBK745" s="31"/>
      <c r="QBL745" s="31"/>
      <c r="QBM745" s="31"/>
      <c r="QBN745" s="31"/>
      <c r="QBO745" s="31"/>
      <c r="QBP745" s="31"/>
      <c r="QBQ745" s="31"/>
      <c r="QBR745" s="31"/>
      <c r="QBS745" s="31"/>
      <c r="QBT745" s="31"/>
      <c r="QBU745" s="31"/>
      <c r="QBV745" s="31"/>
      <c r="QBW745" s="31"/>
      <c r="QBX745" s="31"/>
      <c r="QBY745" s="31"/>
      <c r="QBZ745" s="31"/>
      <c r="QCA745" s="31"/>
      <c r="QCB745" s="31"/>
      <c r="QCC745" s="31"/>
      <c r="QCD745" s="31"/>
      <c r="QCE745" s="31"/>
      <c r="QCF745" s="31"/>
      <c r="QCG745" s="31"/>
      <c r="QCH745" s="31"/>
      <c r="QCI745" s="31"/>
      <c r="QCJ745" s="31"/>
      <c r="QCK745" s="31"/>
      <c r="QCL745" s="31"/>
      <c r="QCM745" s="31"/>
      <c r="QCN745" s="31"/>
      <c r="QCO745" s="31"/>
      <c r="QCP745" s="31"/>
      <c r="QCQ745" s="31"/>
      <c r="QCR745" s="31"/>
      <c r="QCS745" s="31"/>
      <c r="QCT745" s="31"/>
      <c r="QCU745" s="31"/>
      <c r="QCV745" s="31"/>
      <c r="QCW745" s="31"/>
      <c r="QCX745" s="31"/>
      <c r="QCY745" s="31"/>
      <c r="QCZ745" s="31"/>
      <c r="QDA745" s="31"/>
      <c r="QDB745" s="31"/>
      <c r="QDC745" s="31"/>
      <c r="QDD745" s="31"/>
      <c r="QDE745" s="31"/>
      <c r="QDF745" s="31"/>
      <c r="QDG745" s="31"/>
      <c r="QDH745" s="31"/>
      <c r="QDI745" s="31"/>
      <c r="QDJ745" s="31"/>
      <c r="QDK745" s="31"/>
      <c r="QDL745" s="31"/>
      <c r="QDM745" s="31"/>
      <c r="QDN745" s="31"/>
      <c r="QDO745" s="31"/>
      <c r="QDP745" s="31"/>
      <c r="QDQ745" s="31"/>
      <c r="QDR745" s="31"/>
      <c r="QDS745" s="31"/>
      <c r="QDT745" s="31"/>
      <c r="QDU745" s="31"/>
      <c r="QDV745" s="31"/>
      <c r="QDW745" s="31"/>
      <c r="QDX745" s="31"/>
      <c r="QDY745" s="31"/>
      <c r="QDZ745" s="31"/>
      <c r="QEA745" s="31"/>
      <c r="QEB745" s="31"/>
      <c r="QEC745" s="31"/>
      <c r="QED745" s="31"/>
      <c r="QEE745" s="31"/>
      <c r="QEF745" s="31"/>
      <c r="QEG745" s="31"/>
      <c r="QEH745" s="31"/>
      <c r="QEI745" s="31"/>
      <c r="QEJ745" s="31"/>
      <c r="QEK745" s="31"/>
      <c r="QEL745" s="31"/>
      <c r="QEM745" s="31"/>
      <c r="QEN745" s="31"/>
      <c r="QEO745" s="31"/>
      <c r="QEP745" s="31"/>
      <c r="QEQ745" s="31"/>
      <c r="QER745" s="31"/>
      <c r="QES745" s="31"/>
      <c r="QET745" s="31"/>
      <c r="QEU745" s="31"/>
      <c r="QEV745" s="31"/>
      <c r="QEW745" s="31"/>
      <c r="QEX745" s="31"/>
      <c r="QEY745" s="31"/>
      <c r="QEZ745" s="31"/>
      <c r="QFA745" s="31"/>
      <c r="QFB745" s="31"/>
      <c r="QFC745" s="31"/>
      <c r="QFD745" s="31"/>
      <c r="QFE745" s="31"/>
      <c r="QFF745" s="31"/>
      <c r="QFG745" s="31"/>
      <c r="QFH745" s="31"/>
      <c r="QFI745" s="31"/>
      <c r="QFJ745" s="31"/>
      <c r="QFK745" s="31"/>
      <c r="QFL745" s="31"/>
      <c r="QFM745" s="31"/>
      <c r="QFN745" s="31"/>
      <c r="QFO745" s="31"/>
      <c r="QFP745" s="31"/>
      <c r="QFQ745" s="31"/>
      <c r="QFR745" s="31"/>
      <c r="QFS745" s="31"/>
      <c r="QFT745" s="31"/>
      <c r="QFU745" s="31"/>
      <c r="QFV745" s="31"/>
      <c r="QFW745" s="31"/>
      <c r="QFX745" s="31"/>
      <c r="QFY745" s="31"/>
      <c r="QFZ745" s="31"/>
      <c r="QGA745" s="31"/>
      <c r="QGB745" s="31"/>
      <c r="QGC745" s="31"/>
      <c r="QGD745" s="31"/>
      <c r="QGE745" s="31"/>
      <c r="QGF745" s="31"/>
      <c r="QGG745" s="31"/>
      <c r="QGH745" s="31"/>
      <c r="QGI745" s="31"/>
      <c r="QGJ745" s="31"/>
      <c r="QGK745" s="31"/>
      <c r="QGL745" s="31"/>
      <c r="QGM745" s="31"/>
      <c r="QGN745" s="31"/>
      <c r="QGO745" s="31"/>
      <c r="QGP745" s="31"/>
      <c r="QGQ745" s="31"/>
      <c r="QGR745" s="31"/>
      <c r="QGS745" s="31"/>
      <c r="QGT745" s="31"/>
      <c r="QGU745" s="31"/>
      <c r="QGV745" s="31"/>
      <c r="QGW745" s="31"/>
      <c r="QGX745" s="31"/>
      <c r="QGY745" s="31"/>
      <c r="QGZ745" s="31"/>
      <c r="QHA745" s="31"/>
      <c r="QHB745" s="31"/>
      <c r="QHC745" s="31"/>
      <c r="QHD745" s="31"/>
      <c r="QHE745" s="31"/>
      <c r="QHF745" s="31"/>
      <c r="QHG745" s="31"/>
      <c r="QHH745" s="31"/>
      <c r="QHI745" s="31"/>
      <c r="QHJ745" s="31"/>
      <c r="QHK745" s="31"/>
      <c r="QHL745" s="31"/>
      <c r="QHM745" s="31"/>
      <c r="QHN745" s="31"/>
      <c r="QHO745" s="31"/>
      <c r="QHP745" s="31"/>
      <c r="QHQ745" s="31"/>
      <c r="QHR745" s="31"/>
      <c r="QHS745" s="31"/>
      <c r="QHT745" s="31"/>
      <c r="QHU745" s="31"/>
      <c r="QHV745" s="31"/>
      <c r="QHW745" s="31"/>
      <c r="QHX745" s="31"/>
      <c r="QHY745" s="31"/>
      <c r="QHZ745" s="31"/>
      <c r="QIA745" s="31"/>
      <c r="QIB745" s="31"/>
      <c r="QIC745" s="31"/>
      <c r="QID745" s="31"/>
      <c r="QIE745" s="31"/>
      <c r="QIF745" s="31"/>
      <c r="QIG745" s="31"/>
      <c r="QIH745" s="31"/>
      <c r="QII745" s="31"/>
      <c r="QIJ745" s="31"/>
      <c r="QIK745" s="31"/>
      <c r="QIL745" s="31"/>
      <c r="QIM745" s="31"/>
      <c r="QIN745" s="31"/>
      <c r="QIO745" s="31"/>
      <c r="QIP745" s="31"/>
      <c r="QIQ745" s="31"/>
      <c r="QIR745" s="31"/>
      <c r="QIS745" s="31"/>
      <c r="QIT745" s="31"/>
      <c r="QIU745" s="31"/>
      <c r="QIV745" s="31"/>
      <c r="QIW745" s="31"/>
      <c r="QIX745" s="31"/>
      <c r="QIY745" s="31"/>
      <c r="QIZ745" s="31"/>
      <c r="QJA745" s="31"/>
      <c r="QJB745" s="31"/>
      <c r="QJC745" s="31"/>
      <c r="QJD745" s="31"/>
      <c r="QJE745" s="31"/>
      <c r="QJF745" s="31"/>
      <c r="QJG745" s="31"/>
      <c r="QJH745" s="31"/>
      <c r="QJI745" s="31"/>
      <c r="QJJ745" s="31"/>
      <c r="QJK745" s="31"/>
      <c r="QJL745" s="31"/>
      <c r="QJM745" s="31"/>
      <c r="QJN745" s="31"/>
      <c r="QJO745" s="31"/>
      <c r="QJP745" s="31"/>
      <c r="QJQ745" s="31"/>
      <c r="QJR745" s="31"/>
      <c r="QJS745" s="31"/>
      <c r="QJT745" s="31"/>
      <c r="QJU745" s="31"/>
      <c r="QJV745" s="31"/>
      <c r="QJW745" s="31"/>
      <c r="QJX745" s="31"/>
      <c r="QJY745" s="31"/>
      <c r="QJZ745" s="31"/>
      <c r="QKA745" s="31"/>
      <c r="QKB745" s="31"/>
      <c r="QKC745" s="31"/>
      <c r="QKD745" s="31"/>
      <c r="QKE745" s="31"/>
      <c r="QKF745" s="31"/>
      <c r="QKG745" s="31"/>
      <c r="QKH745" s="31"/>
      <c r="QKI745" s="31"/>
      <c r="QKJ745" s="31"/>
      <c r="QKK745" s="31"/>
      <c r="QKL745" s="31"/>
      <c r="QKM745" s="31"/>
      <c r="QKN745" s="31"/>
      <c r="QKO745" s="31"/>
      <c r="QKP745" s="31"/>
      <c r="QKQ745" s="31"/>
      <c r="QKR745" s="31"/>
      <c r="QKS745" s="31"/>
      <c r="QKT745" s="31"/>
      <c r="QKU745" s="31"/>
      <c r="QKV745" s="31"/>
      <c r="QKW745" s="31"/>
      <c r="QKX745" s="31"/>
      <c r="QKY745" s="31"/>
      <c r="QKZ745" s="31"/>
      <c r="QLA745" s="31"/>
      <c r="QLB745" s="31"/>
      <c r="QLC745" s="31"/>
      <c r="QLD745" s="31"/>
      <c r="QLE745" s="31"/>
      <c r="QLF745" s="31"/>
      <c r="QLG745" s="31"/>
      <c r="QLH745" s="31"/>
      <c r="QLI745" s="31"/>
      <c r="QLJ745" s="31"/>
      <c r="QLK745" s="31"/>
      <c r="QLL745" s="31"/>
      <c r="QLM745" s="31"/>
      <c r="QLN745" s="31"/>
      <c r="QLO745" s="31"/>
      <c r="QLP745" s="31"/>
      <c r="QLQ745" s="31"/>
      <c r="QLR745" s="31"/>
      <c r="QLS745" s="31"/>
      <c r="QLT745" s="31"/>
      <c r="QLU745" s="31"/>
      <c r="QLV745" s="31"/>
      <c r="QLW745" s="31"/>
      <c r="QLX745" s="31"/>
      <c r="QLY745" s="31"/>
      <c r="QLZ745" s="31"/>
      <c r="QMA745" s="31"/>
      <c r="QMB745" s="31"/>
      <c r="QMC745" s="31"/>
      <c r="QMD745" s="31"/>
      <c r="QME745" s="31"/>
      <c r="QMF745" s="31"/>
      <c r="QMG745" s="31"/>
      <c r="QMH745" s="31"/>
      <c r="QMI745" s="31"/>
      <c r="QMJ745" s="31"/>
      <c r="QMK745" s="31"/>
      <c r="QML745" s="31"/>
      <c r="QMM745" s="31"/>
      <c r="QMN745" s="31"/>
      <c r="QMO745" s="31"/>
      <c r="QMP745" s="31"/>
      <c r="QMQ745" s="31"/>
      <c r="QMR745" s="31"/>
      <c r="QMS745" s="31"/>
      <c r="QMT745" s="31"/>
      <c r="QMU745" s="31"/>
      <c r="QMV745" s="31"/>
      <c r="QMW745" s="31"/>
      <c r="QMX745" s="31"/>
      <c r="QMY745" s="31"/>
      <c r="QMZ745" s="31"/>
      <c r="QNA745" s="31"/>
      <c r="QNB745" s="31"/>
      <c r="QNC745" s="31"/>
      <c r="QND745" s="31"/>
      <c r="QNE745" s="31"/>
      <c r="QNF745" s="31"/>
      <c r="QNG745" s="31"/>
      <c r="QNH745" s="31"/>
      <c r="QNI745" s="31"/>
      <c r="QNJ745" s="31"/>
      <c r="QNK745" s="31"/>
      <c r="QNL745" s="31"/>
      <c r="QNM745" s="31"/>
      <c r="QNN745" s="31"/>
      <c r="QNO745" s="31"/>
      <c r="QNP745" s="31"/>
      <c r="QNQ745" s="31"/>
      <c r="QNR745" s="31"/>
      <c r="QNS745" s="31"/>
      <c r="QNT745" s="31"/>
      <c r="QNU745" s="31"/>
      <c r="QNV745" s="31"/>
      <c r="QNW745" s="31"/>
      <c r="QNX745" s="31"/>
      <c r="QNY745" s="31"/>
      <c r="QNZ745" s="31"/>
      <c r="QOA745" s="31"/>
      <c r="QOB745" s="31"/>
      <c r="QOC745" s="31"/>
      <c r="QOD745" s="31"/>
      <c r="QOE745" s="31"/>
      <c r="QOF745" s="31"/>
      <c r="QOG745" s="31"/>
      <c r="QOH745" s="31"/>
      <c r="QOI745" s="31"/>
      <c r="QOJ745" s="31"/>
      <c r="QOK745" s="31"/>
      <c r="QOL745" s="31"/>
      <c r="QOM745" s="31"/>
      <c r="QON745" s="31"/>
      <c r="QOO745" s="31"/>
      <c r="QOP745" s="31"/>
      <c r="QOQ745" s="31"/>
      <c r="QOR745" s="31"/>
      <c r="QOS745" s="31"/>
      <c r="QOT745" s="31"/>
      <c r="QOU745" s="31"/>
      <c r="QOV745" s="31"/>
      <c r="QOW745" s="31"/>
      <c r="QOX745" s="31"/>
      <c r="QOY745" s="31"/>
      <c r="QOZ745" s="31"/>
      <c r="QPA745" s="31"/>
      <c r="QPB745" s="31"/>
      <c r="QPC745" s="31"/>
      <c r="QPD745" s="31"/>
      <c r="QPE745" s="31"/>
      <c r="QPF745" s="31"/>
      <c r="QPG745" s="31"/>
      <c r="QPH745" s="31"/>
      <c r="QPI745" s="31"/>
      <c r="QPJ745" s="31"/>
      <c r="QPK745" s="31"/>
      <c r="QPL745" s="31"/>
      <c r="QPM745" s="31"/>
      <c r="QPN745" s="31"/>
      <c r="QPO745" s="31"/>
      <c r="QPP745" s="31"/>
      <c r="QPQ745" s="31"/>
      <c r="QPR745" s="31"/>
      <c r="QPS745" s="31"/>
      <c r="QPT745" s="31"/>
      <c r="QPU745" s="31"/>
      <c r="QPV745" s="31"/>
      <c r="QPW745" s="31"/>
      <c r="QPX745" s="31"/>
      <c r="QPY745" s="31"/>
      <c r="QPZ745" s="31"/>
      <c r="QQA745" s="31"/>
      <c r="QQB745" s="31"/>
      <c r="QQC745" s="31"/>
      <c r="QQD745" s="31"/>
      <c r="QQE745" s="31"/>
      <c r="QQF745" s="31"/>
      <c r="QQG745" s="31"/>
      <c r="QQH745" s="31"/>
      <c r="QQI745" s="31"/>
      <c r="QQJ745" s="31"/>
      <c r="QQK745" s="31"/>
      <c r="QQL745" s="31"/>
      <c r="QQM745" s="31"/>
      <c r="QQN745" s="31"/>
      <c r="QQO745" s="31"/>
      <c r="QQP745" s="31"/>
      <c r="QQQ745" s="31"/>
      <c r="QQR745" s="31"/>
      <c r="QQS745" s="31"/>
      <c r="QQT745" s="31"/>
      <c r="QQU745" s="31"/>
      <c r="QQV745" s="31"/>
      <c r="QQW745" s="31"/>
      <c r="QQX745" s="31"/>
      <c r="QQY745" s="31"/>
      <c r="QQZ745" s="31"/>
      <c r="QRA745" s="31"/>
      <c r="QRB745" s="31"/>
      <c r="QRC745" s="31"/>
      <c r="QRD745" s="31"/>
      <c r="QRE745" s="31"/>
      <c r="QRF745" s="31"/>
      <c r="QRG745" s="31"/>
      <c r="QRH745" s="31"/>
      <c r="QRI745" s="31"/>
      <c r="QRJ745" s="31"/>
      <c r="QRK745" s="31"/>
      <c r="QRL745" s="31"/>
      <c r="QRM745" s="31"/>
      <c r="QRN745" s="31"/>
      <c r="QRO745" s="31"/>
      <c r="QRP745" s="31"/>
      <c r="QRQ745" s="31"/>
      <c r="QRR745" s="31"/>
      <c r="QRS745" s="31"/>
      <c r="QRT745" s="31"/>
      <c r="QRU745" s="31"/>
      <c r="QRV745" s="31"/>
      <c r="QRW745" s="31"/>
      <c r="QRX745" s="31"/>
      <c r="QRY745" s="31"/>
      <c r="QRZ745" s="31"/>
      <c r="QSA745" s="31"/>
      <c r="QSB745" s="31"/>
      <c r="QSC745" s="31"/>
      <c r="QSD745" s="31"/>
      <c r="QSE745" s="31"/>
      <c r="QSF745" s="31"/>
      <c r="QSG745" s="31"/>
      <c r="QSH745" s="31"/>
      <c r="QSI745" s="31"/>
      <c r="QSJ745" s="31"/>
      <c r="QSK745" s="31"/>
      <c r="QSL745" s="31"/>
      <c r="QSM745" s="31"/>
      <c r="QSN745" s="31"/>
      <c r="QSO745" s="31"/>
      <c r="QSP745" s="31"/>
      <c r="QSQ745" s="31"/>
      <c r="QSR745" s="31"/>
      <c r="QSS745" s="31"/>
      <c r="QST745" s="31"/>
      <c r="QSU745" s="31"/>
      <c r="QSV745" s="31"/>
      <c r="QSW745" s="31"/>
      <c r="QSX745" s="31"/>
      <c r="QSY745" s="31"/>
      <c r="QSZ745" s="31"/>
      <c r="QTA745" s="31"/>
      <c r="QTB745" s="31"/>
      <c r="QTC745" s="31"/>
      <c r="QTD745" s="31"/>
      <c r="QTE745" s="31"/>
      <c r="QTF745" s="31"/>
      <c r="QTG745" s="31"/>
      <c r="QTH745" s="31"/>
      <c r="QTI745" s="31"/>
      <c r="QTJ745" s="31"/>
      <c r="QTK745" s="31"/>
      <c r="QTL745" s="31"/>
      <c r="QTM745" s="31"/>
      <c r="QTN745" s="31"/>
      <c r="QTO745" s="31"/>
      <c r="QTP745" s="31"/>
      <c r="QTQ745" s="31"/>
      <c r="QTR745" s="31"/>
      <c r="QTS745" s="31"/>
      <c r="QTT745" s="31"/>
      <c r="QTU745" s="31"/>
      <c r="QTV745" s="31"/>
      <c r="QTW745" s="31"/>
      <c r="QTX745" s="31"/>
      <c r="QTY745" s="31"/>
      <c r="QTZ745" s="31"/>
      <c r="QUA745" s="31"/>
      <c r="QUB745" s="31"/>
      <c r="QUC745" s="31"/>
      <c r="QUD745" s="31"/>
      <c r="QUE745" s="31"/>
      <c r="QUF745" s="31"/>
      <c r="QUG745" s="31"/>
      <c r="QUH745" s="31"/>
      <c r="QUI745" s="31"/>
      <c r="QUJ745" s="31"/>
      <c r="QUK745" s="31"/>
      <c r="QUL745" s="31"/>
      <c r="QUM745" s="31"/>
      <c r="QUN745" s="31"/>
      <c r="QUO745" s="31"/>
      <c r="QUP745" s="31"/>
      <c r="QUQ745" s="31"/>
      <c r="QUR745" s="31"/>
      <c r="QUS745" s="31"/>
      <c r="QUT745" s="31"/>
      <c r="QUU745" s="31"/>
      <c r="QUV745" s="31"/>
      <c r="QUW745" s="31"/>
      <c r="QUX745" s="31"/>
      <c r="QUY745" s="31"/>
      <c r="QUZ745" s="31"/>
      <c r="QVA745" s="31"/>
      <c r="QVB745" s="31"/>
      <c r="QVC745" s="31"/>
      <c r="QVD745" s="31"/>
      <c r="QVE745" s="31"/>
      <c r="QVF745" s="31"/>
      <c r="QVG745" s="31"/>
      <c r="QVH745" s="31"/>
      <c r="QVI745" s="31"/>
      <c r="QVJ745" s="31"/>
      <c r="QVK745" s="31"/>
      <c r="QVL745" s="31"/>
      <c r="QVM745" s="31"/>
      <c r="QVN745" s="31"/>
      <c r="QVO745" s="31"/>
      <c r="QVP745" s="31"/>
      <c r="QVQ745" s="31"/>
      <c r="QVR745" s="31"/>
      <c r="QVS745" s="31"/>
      <c r="QVT745" s="31"/>
      <c r="QVU745" s="31"/>
      <c r="QVV745" s="31"/>
      <c r="QVW745" s="31"/>
      <c r="QVX745" s="31"/>
      <c r="QVY745" s="31"/>
      <c r="QVZ745" s="31"/>
      <c r="QWA745" s="31"/>
      <c r="QWB745" s="31"/>
      <c r="QWC745" s="31"/>
      <c r="QWD745" s="31"/>
      <c r="QWE745" s="31"/>
      <c r="QWF745" s="31"/>
      <c r="QWG745" s="31"/>
      <c r="QWH745" s="31"/>
      <c r="QWI745" s="31"/>
      <c r="QWJ745" s="31"/>
      <c r="QWK745" s="31"/>
      <c r="QWL745" s="31"/>
      <c r="QWM745" s="31"/>
      <c r="QWN745" s="31"/>
      <c r="QWO745" s="31"/>
      <c r="QWP745" s="31"/>
      <c r="QWQ745" s="31"/>
      <c r="QWR745" s="31"/>
      <c r="QWS745" s="31"/>
      <c r="QWT745" s="31"/>
      <c r="QWU745" s="31"/>
      <c r="QWV745" s="31"/>
      <c r="QWW745" s="31"/>
      <c r="QWX745" s="31"/>
      <c r="QWY745" s="31"/>
      <c r="QWZ745" s="31"/>
      <c r="QXA745" s="31"/>
      <c r="QXB745" s="31"/>
      <c r="QXC745" s="31"/>
      <c r="QXD745" s="31"/>
      <c r="QXE745" s="31"/>
      <c r="QXF745" s="31"/>
      <c r="QXG745" s="31"/>
      <c r="QXH745" s="31"/>
      <c r="QXI745" s="31"/>
      <c r="QXJ745" s="31"/>
      <c r="QXK745" s="31"/>
      <c r="QXL745" s="31"/>
      <c r="QXM745" s="31"/>
      <c r="QXN745" s="31"/>
      <c r="QXO745" s="31"/>
      <c r="QXP745" s="31"/>
      <c r="QXQ745" s="31"/>
      <c r="QXR745" s="31"/>
      <c r="QXS745" s="31"/>
      <c r="QXT745" s="31"/>
      <c r="QXU745" s="31"/>
      <c r="QXV745" s="31"/>
      <c r="QXW745" s="31"/>
      <c r="QXX745" s="31"/>
      <c r="QXY745" s="31"/>
      <c r="QXZ745" s="31"/>
      <c r="QYA745" s="31"/>
      <c r="QYB745" s="31"/>
      <c r="QYC745" s="31"/>
      <c r="QYD745" s="31"/>
      <c r="QYE745" s="31"/>
      <c r="QYF745" s="31"/>
      <c r="QYG745" s="31"/>
      <c r="QYH745" s="31"/>
      <c r="QYI745" s="31"/>
      <c r="QYJ745" s="31"/>
      <c r="QYK745" s="31"/>
      <c r="QYL745" s="31"/>
      <c r="QYM745" s="31"/>
      <c r="QYN745" s="31"/>
      <c r="QYO745" s="31"/>
      <c r="QYP745" s="31"/>
      <c r="QYQ745" s="31"/>
      <c r="QYR745" s="31"/>
      <c r="QYS745" s="31"/>
      <c r="QYT745" s="31"/>
      <c r="QYU745" s="31"/>
      <c r="QYV745" s="31"/>
      <c r="QYW745" s="31"/>
      <c r="QYX745" s="31"/>
      <c r="QYY745" s="31"/>
      <c r="QYZ745" s="31"/>
      <c r="QZA745" s="31"/>
      <c r="QZB745" s="31"/>
      <c r="QZC745" s="31"/>
      <c r="QZD745" s="31"/>
      <c r="QZE745" s="31"/>
      <c r="QZF745" s="31"/>
      <c r="QZG745" s="31"/>
      <c r="QZH745" s="31"/>
      <c r="QZI745" s="31"/>
      <c r="QZJ745" s="31"/>
      <c r="QZK745" s="31"/>
      <c r="QZL745" s="31"/>
      <c r="QZM745" s="31"/>
      <c r="QZN745" s="31"/>
      <c r="QZO745" s="31"/>
      <c r="QZP745" s="31"/>
      <c r="QZQ745" s="31"/>
      <c r="QZR745" s="31"/>
      <c r="QZS745" s="31"/>
      <c r="QZT745" s="31"/>
      <c r="QZU745" s="31"/>
      <c r="QZV745" s="31"/>
      <c r="QZW745" s="31"/>
      <c r="QZX745" s="31"/>
      <c r="QZY745" s="31"/>
      <c r="QZZ745" s="31"/>
      <c r="RAA745" s="31"/>
      <c r="RAB745" s="31"/>
      <c r="RAC745" s="31"/>
      <c r="RAD745" s="31"/>
      <c r="RAE745" s="31"/>
      <c r="RAF745" s="31"/>
      <c r="RAG745" s="31"/>
      <c r="RAH745" s="31"/>
      <c r="RAI745" s="31"/>
      <c r="RAJ745" s="31"/>
      <c r="RAK745" s="31"/>
      <c r="RAL745" s="31"/>
      <c r="RAM745" s="31"/>
      <c r="RAN745" s="31"/>
      <c r="RAO745" s="31"/>
      <c r="RAP745" s="31"/>
      <c r="RAQ745" s="31"/>
      <c r="RAR745" s="31"/>
      <c r="RAS745" s="31"/>
      <c r="RAT745" s="31"/>
      <c r="RAU745" s="31"/>
      <c r="RAV745" s="31"/>
      <c r="RAW745" s="31"/>
      <c r="RAX745" s="31"/>
      <c r="RAY745" s="31"/>
      <c r="RAZ745" s="31"/>
      <c r="RBA745" s="31"/>
      <c r="RBB745" s="31"/>
      <c r="RBC745" s="31"/>
      <c r="RBD745" s="31"/>
      <c r="RBE745" s="31"/>
      <c r="RBF745" s="31"/>
      <c r="RBG745" s="31"/>
      <c r="RBH745" s="31"/>
      <c r="RBI745" s="31"/>
      <c r="RBJ745" s="31"/>
      <c r="RBK745" s="31"/>
      <c r="RBL745" s="31"/>
      <c r="RBM745" s="31"/>
      <c r="RBN745" s="31"/>
      <c r="RBO745" s="31"/>
      <c r="RBP745" s="31"/>
      <c r="RBQ745" s="31"/>
      <c r="RBR745" s="31"/>
      <c r="RBS745" s="31"/>
      <c r="RBT745" s="31"/>
      <c r="RBU745" s="31"/>
      <c r="RBV745" s="31"/>
      <c r="RBW745" s="31"/>
      <c r="RBX745" s="31"/>
      <c r="RBY745" s="31"/>
      <c r="RBZ745" s="31"/>
      <c r="RCA745" s="31"/>
      <c r="RCB745" s="31"/>
      <c r="RCC745" s="31"/>
      <c r="RCD745" s="31"/>
      <c r="RCE745" s="31"/>
      <c r="RCF745" s="31"/>
      <c r="RCG745" s="31"/>
      <c r="RCH745" s="31"/>
      <c r="RCI745" s="31"/>
      <c r="RCJ745" s="31"/>
      <c r="RCK745" s="31"/>
      <c r="RCL745" s="31"/>
      <c r="RCM745" s="31"/>
      <c r="RCN745" s="31"/>
      <c r="RCO745" s="31"/>
      <c r="RCP745" s="31"/>
      <c r="RCQ745" s="31"/>
      <c r="RCR745" s="31"/>
      <c r="RCS745" s="31"/>
      <c r="RCT745" s="31"/>
      <c r="RCU745" s="31"/>
      <c r="RCV745" s="31"/>
      <c r="RCW745" s="31"/>
      <c r="RCX745" s="31"/>
      <c r="RCY745" s="31"/>
      <c r="RCZ745" s="31"/>
      <c r="RDA745" s="31"/>
      <c r="RDB745" s="31"/>
      <c r="RDC745" s="31"/>
      <c r="RDD745" s="31"/>
      <c r="RDE745" s="31"/>
      <c r="RDF745" s="31"/>
      <c r="RDG745" s="31"/>
      <c r="RDH745" s="31"/>
      <c r="RDI745" s="31"/>
      <c r="RDJ745" s="31"/>
      <c r="RDK745" s="31"/>
      <c r="RDL745" s="31"/>
      <c r="RDM745" s="31"/>
      <c r="RDN745" s="31"/>
      <c r="RDO745" s="31"/>
      <c r="RDP745" s="31"/>
      <c r="RDQ745" s="31"/>
      <c r="RDR745" s="31"/>
      <c r="RDS745" s="31"/>
      <c r="RDT745" s="31"/>
      <c r="RDU745" s="31"/>
      <c r="RDV745" s="31"/>
      <c r="RDW745" s="31"/>
      <c r="RDX745" s="31"/>
      <c r="RDY745" s="31"/>
      <c r="RDZ745" s="31"/>
      <c r="REA745" s="31"/>
      <c r="REB745" s="31"/>
      <c r="REC745" s="31"/>
      <c r="RED745" s="31"/>
      <c r="REE745" s="31"/>
      <c r="REF745" s="31"/>
      <c r="REG745" s="31"/>
      <c r="REH745" s="31"/>
      <c r="REI745" s="31"/>
      <c r="REJ745" s="31"/>
      <c r="REK745" s="31"/>
      <c r="REL745" s="31"/>
      <c r="REM745" s="31"/>
      <c r="REN745" s="31"/>
      <c r="REO745" s="31"/>
      <c r="REP745" s="31"/>
      <c r="REQ745" s="31"/>
      <c r="RER745" s="31"/>
      <c r="RES745" s="31"/>
      <c r="RET745" s="31"/>
      <c r="REU745" s="31"/>
      <c r="REV745" s="31"/>
      <c r="REW745" s="31"/>
      <c r="REX745" s="31"/>
      <c r="REY745" s="31"/>
      <c r="REZ745" s="31"/>
      <c r="RFA745" s="31"/>
      <c r="RFB745" s="31"/>
      <c r="RFC745" s="31"/>
      <c r="RFD745" s="31"/>
      <c r="RFE745" s="31"/>
      <c r="RFF745" s="31"/>
      <c r="RFG745" s="31"/>
      <c r="RFH745" s="31"/>
      <c r="RFI745" s="31"/>
      <c r="RFJ745" s="31"/>
      <c r="RFK745" s="31"/>
      <c r="RFL745" s="31"/>
      <c r="RFM745" s="31"/>
      <c r="RFN745" s="31"/>
      <c r="RFO745" s="31"/>
      <c r="RFP745" s="31"/>
      <c r="RFQ745" s="31"/>
      <c r="RFR745" s="31"/>
      <c r="RFS745" s="31"/>
      <c r="RFT745" s="31"/>
      <c r="RFU745" s="31"/>
      <c r="RFV745" s="31"/>
      <c r="RFW745" s="31"/>
      <c r="RFX745" s="31"/>
      <c r="RFY745" s="31"/>
      <c r="RFZ745" s="31"/>
      <c r="RGA745" s="31"/>
      <c r="RGB745" s="31"/>
      <c r="RGC745" s="31"/>
      <c r="RGD745" s="31"/>
      <c r="RGE745" s="31"/>
      <c r="RGF745" s="31"/>
      <c r="RGG745" s="31"/>
      <c r="RGH745" s="31"/>
      <c r="RGI745" s="31"/>
      <c r="RGJ745" s="31"/>
      <c r="RGK745" s="31"/>
      <c r="RGL745" s="31"/>
      <c r="RGM745" s="31"/>
      <c r="RGN745" s="31"/>
      <c r="RGO745" s="31"/>
      <c r="RGP745" s="31"/>
      <c r="RGQ745" s="31"/>
      <c r="RGR745" s="31"/>
      <c r="RGS745" s="31"/>
      <c r="RGT745" s="31"/>
      <c r="RGU745" s="31"/>
      <c r="RGV745" s="31"/>
      <c r="RGW745" s="31"/>
      <c r="RGX745" s="31"/>
      <c r="RGY745" s="31"/>
      <c r="RGZ745" s="31"/>
      <c r="RHA745" s="31"/>
      <c r="RHB745" s="31"/>
      <c r="RHC745" s="31"/>
      <c r="RHD745" s="31"/>
      <c r="RHE745" s="31"/>
      <c r="RHF745" s="31"/>
      <c r="RHG745" s="31"/>
      <c r="RHH745" s="31"/>
      <c r="RHI745" s="31"/>
      <c r="RHJ745" s="31"/>
      <c r="RHK745" s="31"/>
      <c r="RHL745" s="31"/>
      <c r="RHM745" s="31"/>
      <c r="RHN745" s="31"/>
      <c r="RHO745" s="31"/>
      <c r="RHP745" s="31"/>
      <c r="RHQ745" s="31"/>
      <c r="RHR745" s="31"/>
      <c r="RHS745" s="31"/>
      <c r="RHT745" s="31"/>
      <c r="RHU745" s="31"/>
      <c r="RHV745" s="31"/>
      <c r="RHW745" s="31"/>
      <c r="RHX745" s="31"/>
      <c r="RHY745" s="31"/>
      <c r="RHZ745" s="31"/>
      <c r="RIA745" s="31"/>
      <c r="RIB745" s="31"/>
      <c r="RIC745" s="31"/>
      <c r="RID745" s="31"/>
      <c r="RIE745" s="31"/>
      <c r="RIF745" s="31"/>
      <c r="RIG745" s="31"/>
      <c r="RIH745" s="31"/>
      <c r="RII745" s="31"/>
      <c r="RIJ745" s="31"/>
      <c r="RIK745" s="31"/>
      <c r="RIL745" s="31"/>
      <c r="RIM745" s="31"/>
      <c r="RIN745" s="31"/>
      <c r="RIO745" s="31"/>
      <c r="RIP745" s="31"/>
      <c r="RIQ745" s="31"/>
      <c r="RIR745" s="31"/>
      <c r="RIS745" s="31"/>
      <c r="RIT745" s="31"/>
      <c r="RIU745" s="31"/>
      <c r="RIV745" s="31"/>
      <c r="RIW745" s="31"/>
      <c r="RIX745" s="31"/>
      <c r="RIY745" s="31"/>
      <c r="RIZ745" s="31"/>
      <c r="RJA745" s="31"/>
      <c r="RJB745" s="31"/>
      <c r="RJC745" s="31"/>
      <c r="RJD745" s="31"/>
      <c r="RJE745" s="31"/>
      <c r="RJF745" s="31"/>
      <c r="RJG745" s="31"/>
      <c r="RJH745" s="31"/>
      <c r="RJI745" s="31"/>
      <c r="RJJ745" s="31"/>
      <c r="RJK745" s="31"/>
      <c r="RJL745" s="31"/>
      <c r="RJM745" s="31"/>
      <c r="RJN745" s="31"/>
      <c r="RJO745" s="31"/>
      <c r="RJP745" s="31"/>
      <c r="RJQ745" s="31"/>
      <c r="RJR745" s="31"/>
      <c r="RJS745" s="31"/>
      <c r="RJT745" s="31"/>
      <c r="RJU745" s="31"/>
      <c r="RJV745" s="31"/>
      <c r="RJW745" s="31"/>
      <c r="RJX745" s="31"/>
      <c r="RJY745" s="31"/>
      <c r="RJZ745" s="31"/>
      <c r="RKA745" s="31"/>
      <c r="RKB745" s="31"/>
      <c r="RKC745" s="31"/>
      <c r="RKD745" s="31"/>
      <c r="RKE745" s="31"/>
      <c r="RKF745" s="31"/>
      <c r="RKG745" s="31"/>
      <c r="RKH745" s="31"/>
      <c r="RKI745" s="31"/>
      <c r="RKJ745" s="31"/>
      <c r="RKK745" s="31"/>
      <c r="RKL745" s="31"/>
      <c r="RKM745" s="31"/>
      <c r="RKN745" s="31"/>
      <c r="RKO745" s="31"/>
      <c r="RKP745" s="31"/>
      <c r="RKQ745" s="31"/>
      <c r="RKR745" s="31"/>
      <c r="RKS745" s="31"/>
      <c r="RKT745" s="31"/>
      <c r="RKU745" s="31"/>
      <c r="RKV745" s="31"/>
      <c r="RKW745" s="31"/>
      <c r="RKX745" s="31"/>
      <c r="RKY745" s="31"/>
      <c r="RKZ745" s="31"/>
      <c r="RLA745" s="31"/>
      <c r="RLB745" s="31"/>
      <c r="RLC745" s="31"/>
      <c r="RLD745" s="31"/>
      <c r="RLE745" s="31"/>
      <c r="RLF745" s="31"/>
      <c r="RLG745" s="31"/>
      <c r="RLH745" s="31"/>
      <c r="RLI745" s="31"/>
      <c r="RLJ745" s="31"/>
      <c r="RLK745" s="31"/>
      <c r="RLL745" s="31"/>
      <c r="RLM745" s="31"/>
      <c r="RLN745" s="31"/>
      <c r="RLO745" s="31"/>
      <c r="RLP745" s="31"/>
      <c r="RLQ745" s="31"/>
      <c r="RLR745" s="31"/>
      <c r="RLS745" s="31"/>
      <c r="RLT745" s="31"/>
      <c r="RLU745" s="31"/>
      <c r="RLV745" s="31"/>
      <c r="RLW745" s="31"/>
      <c r="RLX745" s="31"/>
      <c r="RLY745" s="31"/>
      <c r="RLZ745" s="31"/>
      <c r="RMA745" s="31"/>
      <c r="RMB745" s="31"/>
      <c r="RMC745" s="31"/>
      <c r="RMD745" s="31"/>
      <c r="RME745" s="31"/>
      <c r="RMF745" s="31"/>
      <c r="RMG745" s="31"/>
      <c r="RMH745" s="31"/>
      <c r="RMI745" s="31"/>
      <c r="RMJ745" s="31"/>
      <c r="RMK745" s="31"/>
      <c r="RML745" s="31"/>
      <c r="RMM745" s="31"/>
      <c r="RMN745" s="31"/>
      <c r="RMO745" s="31"/>
      <c r="RMP745" s="31"/>
      <c r="RMQ745" s="31"/>
      <c r="RMR745" s="31"/>
      <c r="RMS745" s="31"/>
      <c r="RMT745" s="31"/>
      <c r="RMU745" s="31"/>
      <c r="RMV745" s="31"/>
      <c r="RMW745" s="31"/>
      <c r="RMX745" s="31"/>
      <c r="RMY745" s="31"/>
      <c r="RMZ745" s="31"/>
      <c r="RNA745" s="31"/>
      <c r="RNB745" s="31"/>
      <c r="RNC745" s="31"/>
      <c r="RND745" s="31"/>
      <c r="RNE745" s="31"/>
      <c r="RNF745" s="31"/>
      <c r="RNG745" s="31"/>
      <c r="RNH745" s="31"/>
      <c r="RNI745" s="31"/>
      <c r="RNJ745" s="31"/>
      <c r="RNK745" s="31"/>
      <c r="RNL745" s="31"/>
      <c r="RNM745" s="31"/>
      <c r="RNN745" s="31"/>
      <c r="RNO745" s="31"/>
      <c r="RNP745" s="31"/>
      <c r="RNQ745" s="31"/>
      <c r="RNR745" s="31"/>
      <c r="RNS745" s="31"/>
      <c r="RNT745" s="31"/>
      <c r="RNU745" s="31"/>
      <c r="RNV745" s="31"/>
      <c r="RNW745" s="31"/>
      <c r="RNX745" s="31"/>
      <c r="RNY745" s="31"/>
      <c r="RNZ745" s="31"/>
      <c r="ROA745" s="31"/>
      <c r="ROB745" s="31"/>
      <c r="ROC745" s="31"/>
      <c r="ROD745" s="31"/>
      <c r="ROE745" s="31"/>
      <c r="ROF745" s="31"/>
      <c r="ROG745" s="31"/>
      <c r="ROH745" s="31"/>
      <c r="ROI745" s="31"/>
      <c r="ROJ745" s="31"/>
      <c r="ROK745" s="31"/>
      <c r="ROL745" s="31"/>
      <c r="ROM745" s="31"/>
      <c r="RON745" s="31"/>
      <c r="ROO745" s="31"/>
      <c r="ROP745" s="31"/>
      <c r="ROQ745" s="31"/>
      <c r="ROR745" s="31"/>
      <c r="ROS745" s="31"/>
      <c r="ROT745" s="31"/>
      <c r="ROU745" s="31"/>
      <c r="ROV745" s="31"/>
      <c r="ROW745" s="31"/>
      <c r="ROX745" s="31"/>
      <c r="ROY745" s="31"/>
      <c r="ROZ745" s="31"/>
      <c r="RPA745" s="31"/>
      <c r="RPB745" s="31"/>
      <c r="RPC745" s="31"/>
      <c r="RPD745" s="31"/>
      <c r="RPE745" s="31"/>
      <c r="RPF745" s="31"/>
      <c r="RPG745" s="31"/>
      <c r="RPH745" s="31"/>
      <c r="RPI745" s="31"/>
      <c r="RPJ745" s="31"/>
      <c r="RPK745" s="31"/>
      <c r="RPL745" s="31"/>
      <c r="RPM745" s="31"/>
      <c r="RPN745" s="31"/>
      <c r="RPO745" s="31"/>
      <c r="RPP745" s="31"/>
      <c r="RPQ745" s="31"/>
      <c r="RPR745" s="31"/>
      <c r="RPS745" s="31"/>
      <c r="RPT745" s="31"/>
      <c r="RPU745" s="31"/>
      <c r="RPV745" s="31"/>
      <c r="RPW745" s="31"/>
      <c r="RPX745" s="31"/>
      <c r="RPY745" s="31"/>
      <c r="RPZ745" s="31"/>
      <c r="RQA745" s="31"/>
      <c r="RQB745" s="31"/>
      <c r="RQC745" s="31"/>
      <c r="RQD745" s="31"/>
      <c r="RQE745" s="31"/>
      <c r="RQF745" s="31"/>
      <c r="RQG745" s="31"/>
      <c r="RQH745" s="31"/>
      <c r="RQI745" s="31"/>
      <c r="RQJ745" s="31"/>
      <c r="RQK745" s="31"/>
      <c r="RQL745" s="31"/>
      <c r="RQM745" s="31"/>
      <c r="RQN745" s="31"/>
      <c r="RQO745" s="31"/>
      <c r="RQP745" s="31"/>
      <c r="RQQ745" s="31"/>
      <c r="RQR745" s="31"/>
      <c r="RQS745" s="31"/>
      <c r="RQT745" s="31"/>
      <c r="RQU745" s="31"/>
      <c r="RQV745" s="31"/>
      <c r="RQW745" s="31"/>
      <c r="RQX745" s="31"/>
      <c r="RQY745" s="31"/>
      <c r="RQZ745" s="31"/>
      <c r="RRA745" s="31"/>
      <c r="RRB745" s="31"/>
      <c r="RRC745" s="31"/>
      <c r="RRD745" s="31"/>
      <c r="RRE745" s="31"/>
      <c r="RRF745" s="31"/>
      <c r="RRG745" s="31"/>
      <c r="RRH745" s="31"/>
      <c r="RRI745" s="31"/>
      <c r="RRJ745" s="31"/>
      <c r="RRK745" s="31"/>
      <c r="RRL745" s="31"/>
      <c r="RRM745" s="31"/>
      <c r="RRN745" s="31"/>
      <c r="RRO745" s="31"/>
      <c r="RRP745" s="31"/>
      <c r="RRQ745" s="31"/>
      <c r="RRR745" s="31"/>
      <c r="RRS745" s="31"/>
      <c r="RRT745" s="31"/>
      <c r="RRU745" s="31"/>
      <c r="RRV745" s="31"/>
      <c r="RRW745" s="31"/>
      <c r="RRX745" s="31"/>
      <c r="RRY745" s="31"/>
      <c r="RRZ745" s="31"/>
      <c r="RSA745" s="31"/>
      <c r="RSB745" s="31"/>
      <c r="RSC745" s="31"/>
      <c r="RSD745" s="31"/>
      <c r="RSE745" s="31"/>
      <c r="RSF745" s="31"/>
      <c r="RSG745" s="31"/>
      <c r="RSH745" s="31"/>
      <c r="RSI745" s="31"/>
      <c r="RSJ745" s="31"/>
      <c r="RSK745" s="31"/>
      <c r="RSL745" s="31"/>
      <c r="RSM745" s="31"/>
      <c r="RSN745" s="31"/>
      <c r="RSO745" s="31"/>
      <c r="RSP745" s="31"/>
      <c r="RSQ745" s="31"/>
      <c r="RSR745" s="31"/>
      <c r="RSS745" s="31"/>
      <c r="RST745" s="31"/>
      <c r="RSU745" s="31"/>
      <c r="RSV745" s="31"/>
      <c r="RSW745" s="31"/>
      <c r="RSX745" s="31"/>
      <c r="RSY745" s="31"/>
      <c r="RSZ745" s="31"/>
      <c r="RTA745" s="31"/>
      <c r="RTB745" s="31"/>
      <c r="RTC745" s="31"/>
      <c r="RTD745" s="31"/>
      <c r="RTE745" s="31"/>
      <c r="RTF745" s="31"/>
      <c r="RTG745" s="31"/>
      <c r="RTH745" s="31"/>
      <c r="RTI745" s="31"/>
      <c r="RTJ745" s="31"/>
      <c r="RTK745" s="31"/>
      <c r="RTL745" s="31"/>
      <c r="RTM745" s="31"/>
      <c r="RTN745" s="31"/>
      <c r="RTO745" s="31"/>
      <c r="RTP745" s="31"/>
      <c r="RTQ745" s="31"/>
      <c r="RTR745" s="31"/>
      <c r="RTS745" s="31"/>
      <c r="RTT745" s="31"/>
      <c r="RTU745" s="31"/>
      <c r="RTV745" s="31"/>
      <c r="RTW745" s="31"/>
      <c r="RTX745" s="31"/>
      <c r="RTY745" s="31"/>
      <c r="RTZ745" s="31"/>
      <c r="RUA745" s="31"/>
      <c r="RUB745" s="31"/>
      <c r="RUC745" s="31"/>
      <c r="RUD745" s="31"/>
      <c r="RUE745" s="31"/>
      <c r="RUF745" s="31"/>
      <c r="RUG745" s="31"/>
      <c r="RUH745" s="31"/>
      <c r="RUI745" s="31"/>
      <c r="RUJ745" s="31"/>
      <c r="RUK745" s="31"/>
      <c r="RUL745" s="31"/>
      <c r="RUM745" s="31"/>
      <c r="RUN745" s="31"/>
      <c r="RUO745" s="31"/>
      <c r="RUP745" s="31"/>
      <c r="RUQ745" s="31"/>
      <c r="RUR745" s="31"/>
      <c r="RUS745" s="31"/>
      <c r="RUT745" s="31"/>
      <c r="RUU745" s="31"/>
      <c r="RUV745" s="31"/>
      <c r="RUW745" s="31"/>
      <c r="RUX745" s="31"/>
      <c r="RUY745" s="31"/>
      <c r="RUZ745" s="31"/>
      <c r="RVA745" s="31"/>
      <c r="RVB745" s="31"/>
      <c r="RVC745" s="31"/>
      <c r="RVD745" s="31"/>
      <c r="RVE745" s="31"/>
      <c r="RVF745" s="31"/>
      <c r="RVG745" s="31"/>
      <c r="RVH745" s="31"/>
      <c r="RVI745" s="31"/>
      <c r="RVJ745" s="31"/>
      <c r="RVK745" s="31"/>
      <c r="RVL745" s="31"/>
      <c r="RVM745" s="31"/>
      <c r="RVN745" s="31"/>
      <c r="RVO745" s="31"/>
      <c r="RVP745" s="31"/>
      <c r="RVQ745" s="31"/>
      <c r="RVR745" s="31"/>
      <c r="RVS745" s="31"/>
      <c r="RVT745" s="31"/>
      <c r="RVU745" s="31"/>
      <c r="RVV745" s="31"/>
      <c r="RVW745" s="31"/>
      <c r="RVX745" s="31"/>
      <c r="RVY745" s="31"/>
      <c r="RVZ745" s="31"/>
      <c r="RWA745" s="31"/>
      <c r="RWB745" s="31"/>
      <c r="RWC745" s="31"/>
      <c r="RWD745" s="31"/>
      <c r="RWE745" s="31"/>
      <c r="RWF745" s="31"/>
      <c r="RWG745" s="31"/>
      <c r="RWH745" s="31"/>
      <c r="RWI745" s="31"/>
      <c r="RWJ745" s="31"/>
      <c r="RWK745" s="31"/>
      <c r="RWL745" s="31"/>
      <c r="RWM745" s="31"/>
      <c r="RWN745" s="31"/>
      <c r="RWO745" s="31"/>
      <c r="RWP745" s="31"/>
      <c r="RWQ745" s="31"/>
      <c r="RWR745" s="31"/>
      <c r="RWS745" s="31"/>
      <c r="RWT745" s="31"/>
      <c r="RWU745" s="31"/>
      <c r="RWV745" s="31"/>
      <c r="RWW745" s="31"/>
      <c r="RWX745" s="31"/>
      <c r="RWY745" s="31"/>
      <c r="RWZ745" s="31"/>
      <c r="RXA745" s="31"/>
      <c r="RXB745" s="31"/>
      <c r="RXC745" s="31"/>
      <c r="RXD745" s="31"/>
      <c r="RXE745" s="31"/>
      <c r="RXF745" s="31"/>
      <c r="RXG745" s="31"/>
      <c r="RXH745" s="31"/>
      <c r="RXI745" s="31"/>
      <c r="RXJ745" s="31"/>
      <c r="RXK745" s="31"/>
      <c r="RXL745" s="31"/>
      <c r="RXM745" s="31"/>
      <c r="RXN745" s="31"/>
      <c r="RXO745" s="31"/>
      <c r="RXP745" s="31"/>
      <c r="RXQ745" s="31"/>
      <c r="RXR745" s="31"/>
      <c r="RXS745" s="31"/>
      <c r="RXT745" s="31"/>
      <c r="RXU745" s="31"/>
      <c r="RXV745" s="31"/>
      <c r="RXW745" s="31"/>
      <c r="RXX745" s="31"/>
      <c r="RXY745" s="31"/>
      <c r="RXZ745" s="31"/>
      <c r="RYA745" s="31"/>
      <c r="RYB745" s="31"/>
      <c r="RYC745" s="31"/>
      <c r="RYD745" s="31"/>
      <c r="RYE745" s="31"/>
      <c r="RYF745" s="31"/>
      <c r="RYG745" s="31"/>
      <c r="RYH745" s="31"/>
      <c r="RYI745" s="31"/>
      <c r="RYJ745" s="31"/>
      <c r="RYK745" s="31"/>
      <c r="RYL745" s="31"/>
      <c r="RYM745" s="31"/>
      <c r="RYN745" s="31"/>
      <c r="RYO745" s="31"/>
      <c r="RYP745" s="31"/>
      <c r="RYQ745" s="31"/>
      <c r="RYR745" s="31"/>
      <c r="RYS745" s="31"/>
      <c r="RYT745" s="31"/>
      <c r="RYU745" s="31"/>
      <c r="RYV745" s="31"/>
      <c r="RYW745" s="31"/>
      <c r="RYX745" s="31"/>
      <c r="RYY745" s="31"/>
      <c r="RYZ745" s="31"/>
      <c r="RZA745" s="31"/>
      <c r="RZB745" s="31"/>
      <c r="RZC745" s="31"/>
      <c r="RZD745" s="31"/>
      <c r="RZE745" s="31"/>
      <c r="RZF745" s="31"/>
      <c r="RZG745" s="31"/>
      <c r="RZH745" s="31"/>
      <c r="RZI745" s="31"/>
      <c r="RZJ745" s="31"/>
      <c r="RZK745" s="31"/>
      <c r="RZL745" s="31"/>
      <c r="RZM745" s="31"/>
      <c r="RZN745" s="31"/>
      <c r="RZO745" s="31"/>
      <c r="RZP745" s="31"/>
      <c r="RZQ745" s="31"/>
      <c r="RZR745" s="31"/>
      <c r="RZS745" s="31"/>
      <c r="RZT745" s="31"/>
      <c r="RZU745" s="31"/>
      <c r="RZV745" s="31"/>
      <c r="RZW745" s="31"/>
      <c r="RZX745" s="31"/>
      <c r="RZY745" s="31"/>
      <c r="RZZ745" s="31"/>
      <c r="SAA745" s="31"/>
      <c r="SAB745" s="31"/>
      <c r="SAC745" s="31"/>
      <c r="SAD745" s="31"/>
      <c r="SAE745" s="31"/>
      <c r="SAF745" s="31"/>
      <c r="SAG745" s="31"/>
      <c r="SAH745" s="31"/>
      <c r="SAI745" s="31"/>
      <c r="SAJ745" s="31"/>
      <c r="SAK745" s="31"/>
      <c r="SAL745" s="31"/>
      <c r="SAM745" s="31"/>
      <c r="SAN745" s="31"/>
      <c r="SAO745" s="31"/>
      <c r="SAP745" s="31"/>
      <c r="SAQ745" s="31"/>
      <c r="SAR745" s="31"/>
      <c r="SAS745" s="31"/>
      <c r="SAT745" s="31"/>
      <c r="SAU745" s="31"/>
      <c r="SAV745" s="31"/>
      <c r="SAW745" s="31"/>
      <c r="SAX745" s="31"/>
      <c r="SAY745" s="31"/>
      <c r="SAZ745" s="31"/>
      <c r="SBA745" s="31"/>
      <c r="SBB745" s="31"/>
      <c r="SBC745" s="31"/>
      <c r="SBD745" s="31"/>
      <c r="SBE745" s="31"/>
      <c r="SBF745" s="31"/>
      <c r="SBG745" s="31"/>
      <c r="SBH745" s="31"/>
      <c r="SBI745" s="31"/>
      <c r="SBJ745" s="31"/>
      <c r="SBK745" s="31"/>
      <c r="SBL745" s="31"/>
      <c r="SBM745" s="31"/>
      <c r="SBN745" s="31"/>
      <c r="SBO745" s="31"/>
      <c r="SBP745" s="31"/>
      <c r="SBQ745" s="31"/>
      <c r="SBR745" s="31"/>
      <c r="SBS745" s="31"/>
      <c r="SBT745" s="31"/>
      <c r="SBU745" s="31"/>
      <c r="SBV745" s="31"/>
      <c r="SBW745" s="31"/>
      <c r="SBX745" s="31"/>
      <c r="SBY745" s="31"/>
      <c r="SBZ745" s="31"/>
      <c r="SCA745" s="31"/>
      <c r="SCB745" s="31"/>
      <c r="SCC745" s="31"/>
      <c r="SCD745" s="31"/>
      <c r="SCE745" s="31"/>
      <c r="SCF745" s="31"/>
      <c r="SCG745" s="31"/>
      <c r="SCH745" s="31"/>
      <c r="SCI745" s="31"/>
      <c r="SCJ745" s="31"/>
      <c r="SCK745" s="31"/>
      <c r="SCL745" s="31"/>
      <c r="SCM745" s="31"/>
      <c r="SCN745" s="31"/>
      <c r="SCO745" s="31"/>
      <c r="SCP745" s="31"/>
      <c r="SCQ745" s="31"/>
      <c r="SCR745" s="31"/>
      <c r="SCS745" s="31"/>
      <c r="SCT745" s="31"/>
      <c r="SCU745" s="31"/>
      <c r="SCV745" s="31"/>
      <c r="SCW745" s="31"/>
      <c r="SCX745" s="31"/>
      <c r="SCY745" s="31"/>
      <c r="SCZ745" s="31"/>
      <c r="SDA745" s="31"/>
      <c r="SDB745" s="31"/>
      <c r="SDC745" s="31"/>
      <c r="SDD745" s="31"/>
      <c r="SDE745" s="31"/>
      <c r="SDF745" s="31"/>
      <c r="SDG745" s="31"/>
      <c r="SDH745" s="31"/>
      <c r="SDI745" s="31"/>
      <c r="SDJ745" s="31"/>
      <c r="SDK745" s="31"/>
      <c r="SDL745" s="31"/>
      <c r="SDM745" s="31"/>
      <c r="SDN745" s="31"/>
      <c r="SDO745" s="31"/>
      <c r="SDP745" s="31"/>
      <c r="SDQ745" s="31"/>
      <c r="SDR745" s="31"/>
      <c r="SDS745" s="31"/>
      <c r="SDT745" s="31"/>
      <c r="SDU745" s="31"/>
      <c r="SDV745" s="31"/>
      <c r="SDW745" s="31"/>
      <c r="SDX745" s="31"/>
      <c r="SDY745" s="31"/>
      <c r="SDZ745" s="31"/>
      <c r="SEA745" s="31"/>
      <c r="SEB745" s="31"/>
      <c r="SEC745" s="31"/>
      <c r="SED745" s="31"/>
      <c r="SEE745" s="31"/>
      <c r="SEF745" s="31"/>
      <c r="SEG745" s="31"/>
      <c r="SEH745" s="31"/>
      <c r="SEI745" s="31"/>
      <c r="SEJ745" s="31"/>
      <c r="SEK745" s="31"/>
      <c r="SEL745" s="31"/>
      <c r="SEM745" s="31"/>
      <c r="SEN745" s="31"/>
      <c r="SEO745" s="31"/>
      <c r="SEP745" s="31"/>
      <c r="SEQ745" s="31"/>
      <c r="SER745" s="31"/>
      <c r="SES745" s="31"/>
      <c r="SET745" s="31"/>
      <c r="SEU745" s="31"/>
      <c r="SEV745" s="31"/>
      <c r="SEW745" s="31"/>
      <c r="SEX745" s="31"/>
      <c r="SEY745" s="31"/>
      <c r="SEZ745" s="31"/>
      <c r="SFA745" s="31"/>
      <c r="SFB745" s="31"/>
      <c r="SFC745" s="31"/>
      <c r="SFD745" s="31"/>
      <c r="SFE745" s="31"/>
      <c r="SFF745" s="31"/>
      <c r="SFG745" s="31"/>
      <c r="SFH745" s="31"/>
      <c r="SFI745" s="31"/>
      <c r="SFJ745" s="31"/>
      <c r="SFK745" s="31"/>
      <c r="SFL745" s="31"/>
      <c r="SFM745" s="31"/>
      <c r="SFN745" s="31"/>
      <c r="SFO745" s="31"/>
      <c r="SFP745" s="31"/>
      <c r="SFQ745" s="31"/>
      <c r="SFR745" s="31"/>
      <c r="SFS745" s="31"/>
      <c r="SFT745" s="31"/>
      <c r="SFU745" s="31"/>
      <c r="SFV745" s="31"/>
      <c r="SFW745" s="31"/>
      <c r="SFX745" s="31"/>
      <c r="SFY745" s="31"/>
      <c r="SFZ745" s="31"/>
      <c r="SGA745" s="31"/>
      <c r="SGB745" s="31"/>
      <c r="SGC745" s="31"/>
      <c r="SGD745" s="31"/>
      <c r="SGE745" s="31"/>
      <c r="SGF745" s="31"/>
      <c r="SGG745" s="31"/>
      <c r="SGH745" s="31"/>
      <c r="SGI745" s="31"/>
      <c r="SGJ745" s="31"/>
      <c r="SGK745" s="31"/>
      <c r="SGL745" s="31"/>
      <c r="SGM745" s="31"/>
      <c r="SGN745" s="31"/>
      <c r="SGO745" s="31"/>
      <c r="SGP745" s="31"/>
      <c r="SGQ745" s="31"/>
      <c r="SGR745" s="31"/>
      <c r="SGS745" s="31"/>
      <c r="SGT745" s="31"/>
      <c r="SGU745" s="31"/>
      <c r="SGV745" s="31"/>
      <c r="SGW745" s="31"/>
      <c r="SGX745" s="31"/>
      <c r="SGY745" s="31"/>
      <c r="SGZ745" s="31"/>
      <c r="SHA745" s="31"/>
      <c r="SHB745" s="31"/>
      <c r="SHC745" s="31"/>
      <c r="SHD745" s="31"/>
      <c r="SHE745" s="31"/>
      <c r="SHF745" s="31"/>
      <c r="SHG745" s="31"/>
      <c r="SHH745" s="31"/>
      <c r="SHI745" s="31"/>
      <c r="SHJ745" s="31"/>
      <c r="SHK745" s="31"/>
      <c r="SHL745" s="31"/>
      <c r="SHM745" s="31"/>
      <c r="SHN745" s="31"/>
      <c r="SHO745" s="31"/>
      <c r="SHP745" s="31"/>
      <c r="SHQ745" s="31"/>
      <c r="SHR745" s="31"/>
      <c r="SHS745" s="31"/>
      <c r="SHT745" s="31"/>
      <c r="SHU745" s="31"/>
      <c r="SHV745" s="31"/>
      <c r="SHW745" s="31"/>
      <c r="SHX745" s="31"/>
      <c r="SHY745" s="31"/>
      <c r="SHZ745" s="31"/>
      <c r="SIA745" s="31"/>
      <c r="SIB745" s="31"/>
      <c r="SIC745" s="31"/>
      <c r="SID745" s="31"/>
      <c r="SIE745" s="31"/>
      <c r="SIF745" s="31"/>
      <c r="SIG745" s="31"/>
      <c r="SIH745" s="31"/>
      <c r="SII745" s="31"/>
      <c r="SIJ745" s="31"/>
      <c r="SIK745" s="31"/>
      <c r="SIL745" s="31"/>
      <c r="SIM745" s="31"/>
      <c r="SIN745" s="31"/>
      <c r="SIO745" s="31"/>
      <c r="SIP745" s="31"/>
      <c r="SIQ745" s="31"/>
      <c r="SIR745" s="31"/>
      <c r="SIS745" s="31"/>
      <c r="SIT745" s="31"/>
      <c r="SIU745" s="31"/>
      <c r="SIV745" s="31"/>
      <c r="SIW745" s="31"/>
      <c r="SIX745" s="31"/>
      <c r="SIY745" s="31"/>
      <c r="SIZ745" s="31"/>
      <c r="SJA745" s="31"/>
      <c r="SJB745" s="31"/>
      <c r="SJC745" s="31"/>
      <c r="SJD745" s="31"/>
      <c r="SJE745" s="31"/>
      <c r="SJF745" s="31"/>
      <c r="SJG745" s="31"/>
      <c r="SJH745" s="31"/>
      <c r="SJI745" s="31"/>
      <c r="SJJ745" s="31"/>
      <c r="SJK745" s="31"/>
      <c r="SJL745" s="31"/>
      <c r="SJM745" s="31"/>
      <c r="SJN745" s="31"/>
      <c r="SJO745" s="31"/>
      <c r="SJP745" s="31"/>
      <c r="SJQ745" s="31"/>
      <c r="SJR745" s="31"/>
      <c r="SJS745" s="31"/>
      <c r="SJT745" s="31"/>
      <c r="SJU745" s="31"/>
      <c r="SJV745" s="31"/>
      <c r="SJW745" s="31"/>
      <c r="SJX745" s="31"/>
      <c r="SJY745" s="31"/>
      <c r="SJZ745" s="31"/>
      <c r="SKA745" s="31"/>
      <c r="SKB745" s="31"/>
      <c r="SKC745" s="31"/>
      <c r="SKD745" s="31"/>
      <c r="SKE745" s="31"/>
      <c r="SKF745" s="31"/>
      <c r="SKG745" s="31"/>
      <c r="SKH745" s="31"/>
      <c r="SKI745" s="31"/>
      <c r="SKJ745" s="31"/>
      <c r="SKK745" s="31"/>
      <c r="SKL745" s="31"/>
      <c r="SKM745" s="31"/>
      <c r="SKN745" s="31"/>
      <c r="SKO745" s="31"/>
      <c r="SKP745" s="31"/>
      <c r="SKQ745" s="31"/>
      <c r="SKR745" s="31"/>
      <c r="SKS745" s="31"/>
      <c r="SKT745" s="31"/>
      <c r="SKU745" s="31"/>
      <c r="SKV745" s="31"/>
      <c r="SKW745" s="31"/>
      <c r="SKX745" s="31"/>
      <c r="SKY745" s="31"/>
      <c r="SKZ745" s="31"/>
      <c r="SLA745" s="31"/>
      <c r="SLB745" s="31"/>
      <c r="SLC745" s="31"/>
      <c r="SLD745" s="31"/>
      <c r="SLE745" s="31"/>
      <c r="SLF745" s="31"/>
      <c r="SLG745" s="31"/>
      <c r="SLH745" s="31"/>
      <c r="SLI745" s="31"/>
      <c r="SLJ745" s="31"/>
      <c r="SLK745" s="31"/>
      <c r="SLL745" s="31"/>
      <c r="SLM745" s="31"/>
      <c r="SLN745" s="31"/>
      <c r="SLO745" s="31"/>
      <c r="SLP745" s="31"/>
      <c r="SLQ745" s="31"/>
      <c r="SLR745" s="31"/>
      <c r="SLS745" s="31"/>
      <c r="SLT745" s="31"/>
      <c r="SLU745" s="31"/>
      <c r="SLV745" s="31"/>
      <c r="SLW745" s="31"/>
      <c r="SLX745" s="31"/>
      <c r="SLY745" s="31"/>
      <c r="SLZ745" s="31"/>
      <c r="SMA745" s="31"/>
      <c r="SMB745" s="31"/>
      <c r="SMC745" s="31"/>
      <c r="SMD745" s="31"/>
      <c r="SME745" s="31"/>
      <c r="SMF745" s="31"/>
      <c r="SMG745" s="31"/>
      <c r="SMH745" s="31"/>
      <c r="SMI745" s="31"/>
      <c r="SMJ745" s="31"/>
      <c r="SMK745" s="31"/>
      <c r="SML745" s="31"/>
      <c r="SMM745" s="31"/>
      <c r="SMN745" s="31"/>
      <c r="SMO745" s="31"/>
      <c r="SMP745" s="31"/>
      <c r="SMQ745" s="31"/>
      <c r="SMR745" s="31"/>
      <c r="SMS745" s="31"/>
      <c r="SMT745" s="31"/>
      <c r="SMU745" s="31"/>
      <c r="SMV745" s="31"/>
      <c r="SMW745" s="31"/>
      <c r="SMX745" s="31"/>
      <c r="SMY745" s="31"/>
      <c r="SMZ745" s="31"/>
      <c r="SNA745" s="31"/>
      <c r="SNB745" s="31"/>
      <c r="SNC745" s="31"/>
      <c r="SND745" s="31"/>
      <c r="SNE745" s="31"/>
      <c r="SNF745" s="31"/>
      <c r="SNG745" s="31"/>
      <c r="SNH745" s="31"/>
      <c r="SNI745" s="31"/>
      <c r="SNJ745" s="31"/>
      <c r="SNK745" s="31"/>
      <c r="SNL745" s="31"/>
      <c r="SNM745" s="31"/>
      <c r="SNN745" s="31"/>
      <c r="SNO745" s="31"/>
      <c r="SNP745" s="31"/>
      <c r="SNQ745" s="31"/>
      <c r="SNR745" s="31"/>
      <c r="SNS745" s="31"/>
      <c r="SNT745" s="31"/>
      <c r="SNU745" s="31"/>
      <c r="SNV745" s="31"/>
      <c r="SNW745" s="31"/>
      <c r="SNX745" s="31"/>
      <c r="SNY745" s="31"/>
      <c r="SNZ745" s="31"/>
      <c r="SOA745" s="31"/>
      <c r="SOB745" s="31"/>
      <c r="SOC745" s="31"/>
      <c r="SOD745" s="31"/>
      <c r="SOE745" s="31"/>
      <c r="SOF745" s="31"/>
      <c r="SOG745" s="31"/>
      <c r="SOH745" s="31"/>
      <c r="SOI745" s="31"/>
      <c r="SOJ745" s="31"/>
      <c r="SOK745" s="31"/>
      <c r="SOL745" s="31"/>
      <c r="SOM745" s="31"/>
      <c r="SON745" s="31"/>
      <c r="SOO745" s="31"/>
      <c r="SOP745" s="31"/>
      <c r="SOQ745" s="31"/>
      <c r="SOR745" s="31"/>
      <c r="SOS745" s="31"/>
      <c r="SOT745" s="31"/>
      <c r="SOU745" s="31"/>
      <c r="SOV745" s="31"/>
      <c r="SOW745" s="31"/>
      <c r="SOX745" s="31"/>
      <c r="SOY745" s="31"/>
      <c r="SOZ745" s="31"/>
      <c r="SPA745" s="31"/>
      <c r="SPB745" s="31"/>
      <c r="SPC745" s="31"/>
      <c r="SPD745" s="31"/>
      <c r="SPE745" s="31"/>
      <c r="SPF745" s="31"/>
      <c r="SPG745" s="31"/>
      <c r="SPH745" s="31"/>
      <c r="SPI745" s="31"/>
      <c r="SPJ745" s="31"/>
      <c r="SPK745" s="31"/>
      <c r="SPL745" s="31"/>
      <c r="SPM745" s="31"/>
      <c r="SPN745" s="31"/>
      <c r="SPO745" s="31"/>
      <c r="SPP745" s="31"/>
      <c r="SPQ745" s="31"/>
      <c r="SPR745" s="31"/>
      <c r="SPS745" s="31"/>
      <c r="SPT745" s="31"/>
      <c r="SPU745" s="31"/>
      <c r="SPV745" s="31"/>
      <c r="SPW745" s="31"/>
      <c r="SPX745" s="31"/>
      <c r="SPY745" s="31"/>
      <c r="SPZ745" s="31"/>
      <c r="SQA745" s="31"/>
      <c r="SQB745" s="31"/>
      <c r="SQC745" s="31"/>
      <c r="SQD745" s="31"/>
      <c r="SQE745" s="31"/>
      <c r="SQF745" s="31"/>
      <c r="SQG745" s="31"/>
      <c r="SQH745" s="31"/>
      <c r="SQI745" s="31"/>
      <c r="SQJ745" s="31"/>
      <c r="SQK745" s="31"/>
      <c r="SQL745" s="31"/>
      <c r="SQM745" s="31"/>
      <c r="SQN745" s="31"/>
      <c r="SQO745" s="31"/>
      <c r="SQP745" s="31"/>
      <c r="SQQ745" s="31"/>
      <c r="SQR745" s="31"/>
      <c r="SQS745" s="31"/>
      <c r="SQT745" s="31"/>
      <c r="SQU745" s="31"/>
      <c r="SQV745" s="31"/>
      <c r="SQW745" s="31"/>
      <c r="SQX745" s="31"/>
      <c r="SQY745" s="31"/>
      <c r="SQZ745" s="31"/>
      <c r="SRA745" s="31"/>
      <c r="SRB745" s="31"/>
      <c r="SRC745" s="31"/>
      <c r="SRD745" s="31"/>
      <c r="SRE745" s="31"/>
      <c r="SRF745" s="31"/>
      <c r="SRG745" s="31"/>
      <c r="SRH745" s="31"/>
      <c r="SRI745" s="31"/>
      <c r="SRJ745" s="31"/>
      <c r="SRK745" s="31"/>
      <c r="SRL745" s="31"/>
      <c r="SRM745" s="31"/>
      <c r="SRN745" s="31"/>
      <c r="SRO745" s="31"/>
      <c r="SRP745" s="31"/>
      <c r="SRQ745" s="31"/>
      <c r="SRR745" s="31"/>
      <c r="SRS745" s="31"/>
      <c r="SRT745" s="31"/>
      <c r="SRU745" s="31"/>
      <c r="SRV745" s="31"/>
      <c r="SRW745" s="31"/>
      <c r="SRX745" s="31"/>
      <c r="SRY745" s="31"/>
      <c r="SRZ745" s="31"/>
      <c r="SSA745" s="31"/>
      <c r="SSB745" s="31"/>
      <c r="SSC745" s="31"/>
      <c r="SSD745" s="31"/>
      <c r="SSE745" s="31"/>
      <c r="SSF745" s="31"/>
      <c r="SSG745" s="31"/>
      <c r="SSH745" s="31"/>
      <c r="SSI745" s="31"/>
      <c r="SSJ745" s="31"/>
      <c r="SSK745" s="31"/>
      <c r="SSL745" s="31"/>
      <c r="SSM745" s="31"/>
      <c r="SSN745" s="31"/>
      <c r="SSO745" s="31"/>
      <c r="SSP745" s="31"/>
      <c r="SSQ745" s="31"/>
      <c r="SSR745" s="31"/>
      <c r="SSS745" s="31"/>
      <c r="SST745" s="31"/>
      <c r="SSU745" s="31"/>
      <c r="SSV745" s="31"/>
      <c r="SSW745" s="31"/>
      <c r="SSX745" s="31"/>
      <c r="SSY745" s="31"/>
      <c r="SSZ745" s="31"/>
      <c r="STA745" s="31"/>
      <c r="STB745" s="31"/>
      <c r="STC745" s="31"/>
      <c r="STD745" s="31"/>
      <c r="STE745" s="31"/>
      <c r="STF745" s="31"/>
      <c r="STG745" s="31"/>
      <c r="STH745" s="31"/>
      <c r="STI745" s="31"/>
      <c r="STJ745" s="31"/>
      <c r="STK745" s="31"/>
      <c r="STL745" s="31"/>
      <c r="STM745" s="31"/>
      <c r="STN745" s="31"/>
      <c r="STO745" s="31"/>
      <c r="STP745" s="31"/>
      <c r="STQ745" s="31"/>
      <c r="STR745" s="31"/>
      <c r="STS745" s="31"/>
      <c r="STT745" s="31"/>
      <c r="STU745" s="31"/>
      <c r="STV745" s="31"/>
      <c r="STW745" s="31"/>
      <c r="STX745" s="31"/>
      <c r="STY745" s="31"/>
      <c r="STZ745" s="31"/>
      <c r="SUA745" s="31"/>
      <c r="SUB745" s="31"/>
      <c r="SUC745" s="31"/>
      <c r="SUD745" s="31"/>
      <c r="SUE745" s="31"/>
      <c r="SUF745" s="31"/>
      <c r="SUG745" s="31"/>
      <c r="SUH745" s="31"/>
      <c r="SUI745" s="31"/>
      <c r="SUJ745" s="31"/>
      <c r="SUK745" s="31"/>
      <c r="SUL745" s="31"/>
      <c r="SUM745" s="31"/>
      <c r="SUN745" s="31"/>
      <c r="SUO745" s="31"/>
      <c r="SUP745" s="31"/>
      <c r="SUQ745" s="31"/>
      <c r="SUR745" s="31"/>
      <c r="SUS745" s="31"/>
      <c r="SUT745" s="31"/>
      <c r="SUU745" s="31"/>
      <c r="SUV745" s="31"/>
      <c r="SUW745" s="31"/>
      <c r="SUX745" s="31"/>
      <c r="SUY745" s="31"/>
      <c r="SUZ745" s="31"/>
      <c r="SVA745" s="31"/>
      <c r="SVB745" s="31"/>
      <c r="SVC745" s="31"/>
      <c r="SVD745" s="31"/>
      <c r="SVE745" s="31"/>
      <c r="SVF745" s="31"/>
      <c r="SVG745" s="31"/>
      <c r="SVH745" s="31"/>
      <c r="SVI745" s="31"/>
      <c r="SVJ745" s="31"/>
      <c r="SVK745" s="31"/>
      <c r="SVL745" s="31"/>
      <c r="SVM745" s="31"/>
      <c r="SVN745" s="31"/>
      <c r="SVO745" s="31"/>
      <c r="SVP745" s="31"/>
      <c r="SVQ745" s="31"/>
      <c r="SVR745" s="31"/>
      <c r="SVS745" s="31"/>
      <c r="SVT745" s="31"/>
      <c r="SVU745" s="31"/>
      <c r="SVV745" s="31"/>
      <c r="SVW745" s="31"/>
      <c r="SVX745" s="31"/>
      <c r="SVY745" s="31"/>
      <c r="SVZ745" s="31"/>
      <c r="SWA745" s="31"/>
      <c r="SWB745" s="31"/>
      <c r="SWC745" s="31"/>
      <c r="SWD745" s="31"/>
      <c r="SWE745" s="31"/>
      <c r="SWF745" s="31"/>
      <c r="SWG745" s="31"/>
      <c r="SWH745" s="31"/>
      <c r="SWI745" s="31"/>
      <c r="SWJ745" s="31"/>
      <c r="SWK745" s="31"/>
      <c r="SWL745" s="31"/>
      <c r="SWM745" s="31"/>
      <c r="SWN745" s="31"/>
      <c r="SWO745" s="31"/>
      <c r="SWP745" s="31"/>
      <c r="SWQ745" s="31"/>
      <c r="SWR745" s="31"/>
      <c r="SWS745" s="31"/>
      <c r="SWT745" s="31"/>
      <c r="SWU745" s="31"/>
      <c r="SWV745" s="31"/>
      <c r="SWW745" s="31"/>
      <c r="SWX745" s="31"/>
      <c r="SWY745" s="31"/>
      <c r="SWZ745" s="31"/>
      <c r="SXA745" s="31"/>
      <c r="SXB745" s="31"/>
      <c r="SXC745" s="31"/>
      <c r="SXD745" s="31"/>
      <c r="SXE745" s="31"/>
      <c r="SXF745" s="31"/>
      <c r="SXG745" s="31"/>
      <c r="SXH745" s="31"/>
      <c r="SXI745" s="31"/>
      <c r="SXJ745" s="31"/>
      <c r="SXK745" s="31"/>
      <c r="SXL745" s="31"/>
      <c r="SXM745" s="31"/>
      <c r="SXN745" s="31"/>
      <c r="SXO745" s="31"/>
      <c r="SXP745" s="31"/>
      <c r="SXQ745" s="31"/>
      <c r="SXR745" s="31"/>
      <c r="SXS745" s="31"/>
      <c r="SXT745" s="31"/>
      <c r="SXU745" s="31"/>
      <c r="SXV745" s="31"/>
      <c r="SXW745" s="31"/>
      <c r="SXX745" s="31"/>
      <c r="SXY745" s="31"/>
      <c r="SXZ745" s="31"/>
      <c r="SYA745" s="31"/>
      <c r="SYB745" s="31"/>
      <c r="SYC745" s="31"/>
      <c r="SYD745" s="31"/>
      <c r="SYE745" s="31"/>
      <c r="SYF745" s="31"/>
      <c r="SYG745" s="31"/>
      <c r="SYH745" s="31"/>
      <c r="SYI745" s="31"/>
      <c r="SYJ745" s="31"/>
      <c r="SYK745" s="31"/>
      <c r="SYL745" s="31"/>
      <c r="SYM745" s="31"/>
      <c r="SYN745" s="31"/>
      <c r="SYO745" s="31"/>
      <c r="SYP745" s="31"/>
      <c r="SYQ745" s="31"/>
      <c r="SYR745" s="31"/>
      <c r="SYS745" s="31"/>
      <c r="SYT745" s="31"/>
      <c r="SYU745" s="31"/>
      <c r="SYV745" s="31"/>
      <c r="SYW745" s="31"/>
      <c r="SYX745" s="31"/>
      <c r="SYY745" s="31"/>
      <c r="SYZ745" s="31"/>
      <c r="SZA745" s="31"/>
      <c r="SZB745" s="31"/>
      <c r="SZC745" s="31"/>
      <c r="SZD745" s="31"/>
      <c r="SZE745" s="31"/>
      <c r="SZF745" s="31"/>
      <c r="SZG745" s="31"/>
      <c r="SZH745" s="31"/>
      <c r="SZI745" s="31"/>
      <c r="SZJ745" s="31"/>
      <c r="SZK745" s="31"/>
      <c r="SZL745" s="31"/>
      <c r="SZM745" s="31"/>
      <c r="SZN745" s="31"/>
      <c r="SZO745" s="31"/>
      <c r="SZP745" s="31"/>
      <c r="SZQ745" s="31"/>
      <c r="SZR745" s="31"/>
      <c r="SZS745" s="31"/>
      <c r="SZT745" s="31"/>
      <c r="SZU745" s="31"/>
      <c r="SZV745" s="31"/>
      <c r="SZW745" s="31"/>
      <c r="SZX745" s="31"/>
      <c r="SZY745" s="31"/>
      <c r="SZZ745" s="31"/>
      <c r="TAA745" s="31"/>
      <c r="TAB745" s="31"/>
      <c r="TAC745" s="31"/>
      <c r="TAD745" s="31"/>
      <c r="TAE745" s="31"/>
      <c r="TAF745" s="31"/>
      <c r="TAG745" s="31"/>
      <c r="TAH745" s="31"/>
      <c r="TAI745" s="31"/>
      <c r="TAJ745" s="31"/>
      <c r="TAK745" s="31"/>
      <c r="TAL745" s="31"/>
      <c r="TAM745" s="31"/>
      <c r="TAN745" s="31"/>
      <c r="TAO745" s="31"/>
      <c r="TAP745" s="31"/>
      <c r="TAQ745" s="31"/>
      <c r="TAR745" s="31"/>
      <c r="TAS745" s="31"/>
      <c r="TAT745" s="31"/>
      <c r="TAU745" s="31"/>
      <c r="TAV745" s="31"/>
      <c r="TAW745" s="31"/>
      <c r="TAX745" s="31"/>
      <c r="TAY745" s="31"/>
      <c r="TAZ745" s="31"/>
      <c r="TBA745" s="31"/>
      <c r="TBB745" s="31"/>
      <c r="TBC745" s="31"/>
      <c r="TBD745" s="31"/>
      <c r="TBE745" s="31"/>
      <c r="TBF745" s="31"/>
      <c r="TBG745" s="31"/>
      <c r="TBH745" s="31"/>
      <c r="TBI745" s="31"/>
      <c r="TBJ745" s="31"/>
      <c r="TBK745" s="31"/>
      <c r="TBL745" s="31"/>
      <c r="TBM745" s="31"/>
      <c r="TBN745" s="31"/>
      <c r="TBO745" s="31"/>
      <c r="TBP745" s="31"/>
      <c r="TBQ745" s="31"/>
      <c r="TBR745" s="31"/>
      <c r="TBS745" s="31"/>
      <c r="TBT745" s="31"/>
      <c r="TBU745" s="31"/>
      <c r="TBV745" s="31"/>
      <c r="TBW745" s="31"/>
      <c r="TBX745" s="31"/>
      <c r="TBY745" s="31"/>
      <c r="TBZ745" s="31"/>
      <c r="TCA745" s="31"/>
      <c r="TCB745" s="31"/>
      <c r="TCC745" s="31"/>
      <c r="TCD745" s="31"/>
      <c r="TCE745" s="31"/>
      <c r="TCF745" s="31"/>
      <c r="TCG745" s="31"/>
      <c r="TCH745" s="31"/>
      <c r="TCI745" s="31"/>
      <c r="TCJ745" s="31"/>
      <c r="TCK745" s="31"/>
      <c r="TCL745" s="31"/>
      <c r="TCM745" s="31"/>
      <c r="TCN745" s="31"/>
      <c r="TCO745" s="31"/>
      <c r="TCP745" s="31"/>
      <c r="TCQ745" s="31"/>
      <c r="TCR745" s="31"/>
      <c r="TCS745" s="31"/>
      <c r="TCT745" s="31"/>
      <c r="TCU745" s="31"/>
      <c r="TCV745" s="31"/>
      <c r="TCW745" s="31"/>
      <c r="TCX745" s="31"/>
      <c r="TCY745" s="31"/>
      <c r="TCZ745" s="31"/>
      <c r="TDA745" s="31"/>
      <c r="TDB745" s="31"/>
      <c r="TDC745" s="31"/>
      <c r="TDD745" s="31"/>
      <c r="TDE745" s="31"/>
      <c r="TDF745" s="31"/>
      <c r="TDG745" s="31"/>
      <c r="TDH745" s="31"/>
      <c r="TDI745" s="31"/>
      <c r="TDJ745" s="31"/>
      <c r="TDK745" s="31"/>
      <c r="TDL745" s="31"/>
      <c r="TDM745" s="31"/>
      <c r="TDN745" s="31"/>
      <c r="TDO745" s="31"/>
      <c r="TDP745" s="31"/>
      <c r="TDQ745" s="31"/>
      <c r="TDR745" s="31"/>
      <c r="TDS745" s="31"/>
      <c r="TDT745" s="31"/>
      <c r="TDU745" s="31"/>
      <c r="TDV745" s="31"/>
      <c r="TDW745" s="31"/>
      <c r="TDX745" s="31"/>
      <c r="TDY745" s="31"/>
      <c r="TDZ745" s="31"/>
      <c r="TEA745" s="31"/>
      <c r="TEB745" s="31"/>
      <c r="TEC745" s="31"/>
      <c r="TED745" s="31"/>
      <c r="TEE745" s="31"/>
      <c r="TEF745" s="31"/>
      <c r="TEG745" s="31"/>
      <c r="TEH745" s="31"/>
      <c r="TEI745" s="31"/>
      <c r="TEJ745" s="31"/>
      <c r="TEK745" s="31"/>
      <c r="TEL745" s="31"/>
      <c r="TEM745" s="31"/>
      <c r="TEN745" s="31"/>
      <c r="TEO745" s="31"/>
      <c r="TEP745" s="31"/>
      <c r="TEQ745" s="31"/>
      <c r="TER745" s="31"/>
      <c r="TES745" s="31"/>
      <c r="TET745" s="31"/>
      <c r="TEU745" s="31"/>
      <c r="TEV745" s="31"/>
      <c r="TEW745" s="31"/>
      <c r="TEX745" s="31"/>
      <c r="TEY745" s="31"/>
      <c r="TEZ745" s="31"/>
      <c r="TFA745" s="31"/>
      <c r="TFB745" s="31"/>
      <c r="TFC745" s="31"/>
      <c r="TFD745" s="31"/>
      <c r="TFE745" s="31"/>
      <c r="TFF745" s="31"/>
      <c r="TFG745" s="31"/>
      <c r="TFH745" s="31"/>
      <c r="TFI745" s="31"/>
      <c r="TFJ745" s="31"/>
      <c r="TFK745" s="31"/>
      <c r="TFL745" s="31"/>
      <c r="TFM745" s="31"/>
      <c r="TFN745" s="31"/>
      <c r="TFO745" s="31"/>
      <c r="TFP745" s="31"/>
      <c r="TFQ745" s="31"/>
      <c r="TFR745" s="31"/>
      <c r="TFS745" s="31"/>
      <c r="TFT745" s="31"/>
      <c r="TFU745" s="31"/>
      <c r="TFV745" s="31"/>
      <c r="TFW745" s="31"/>
      <c r="TFX745" s="31"/>
      <c r="TFY745" s="31"/>
      <c r="TFZ745" s="31"/>
      <c r="TGA745" s="31"/>
      <c r="TGB745" s="31"/>
      <c r="TGC745" s="31"/>
      <c r="TGD745" s="31"/>
      <c r="TGE745" s="31"/>
      <c r="TGF745" s="31"/>
      <c r="TGG745" s="31"/>
      <c r="TGH745" s="31"/>
      <c r="TGI745" s="31"/>
      <c r="TGJ745" s="31"/>
      <c r="TGK745" s="31"/>
      <c r="TGL745" s="31"/>
      <c r="TGM745" s="31"/>
      <c r="TGN745" s="31"/>
      <c r="TGO745" s="31"/>
      <c r="TGP745" s="31"/>
      <c r="TGQ745" s="31"/>
      <c r="TGR745" s="31"/>
      <c r="TGS745" s="31"/>
      <c r="TGT745" s="31"/>
      <c r="TGU745" s="31"/>
      <c r="TGV745" s="31"/>
      <c r="TGW745" s="31"/>
      <c r="TGX745" s="31"/>
      <c r="TGY745" s="31"/>
      <c r="TGZ745" s="31"/>
      <c r="THA745" s="31"/>
      <c r="THB745" s="31"/>
      <c r="THC745" s="31"/>
      <c r="THD745" s="31"/>
      <c r="THE745" s="31"/>
      <c r="THF745" s="31"/>
      <c r="THG745" s="31"/>
      <c r="THH745" s="31"/>
      <c r="THI745" s="31"/>
      <c r="THJ745" s="31"/>
      <c r="THK745" s="31"/>
      <c r="THL745" s="31"/>
      <c r="THM745" s="31"/>
      <c r="THN745" s="31"/>
      <c r="THO745" s="31"/>
      <c r="THP745" s="31"/>
      <c r="THQ745" s="31"/>
      <c r="THR745" s="31"/>
      <c r="THS745" s="31"/>
      <c r="THT745" s="31"/>
      <c r="THU745" s="31"/>
      <c r="THV745" s="31"/>
      <c r="THW745" s="31"/>
      <c r="THX745" s="31"/>
      <c r="THY745" s="31"/>
      <c r="THZ745" s="31"/>
      <c r="TIA745" s="31"/>
      <c r="TIB745" s="31"/>
      <c r="TIC745" s="31"/>
      <c r="TID745" s="31"/>
      <c r="TIE745" s="31"/>
      <c r="TIF745" s="31"/>
      <c r="TIG745" s="31"/>
      <c r="TIH745" s="31"/>
      <c r="TII745" s="31"/>
      <c r="TIJ745" s="31"/>
      <c r="TIK745" s="31"/>
      <c r="TIL745" s="31"/>
      <c r="TIM745" s="31"/>
      <c r="TIN745" s="31"/>
      <c r="TIO745" s="31"/>
      <c r="TIP745" s="31"/>
      <c r="TIQ745" s="31"/>
      <c r="TIR745" s="31"/>
      <c r="TIS745" s="31"/>
      <c r="TIT745" s="31"/>
      <c r="TIU745" s="31"/>
      <c r="TIV745" s="31"/>
      <c r="TIW745" s="31"/>
      <c r="TIX745" s="31"/>
      <c r="TIY745" s="31"/>
      <c r="TIZ745" s="31"/>
      <c r="TJA745" s="31"/>
      <c r="TJB745" s="31"/>
      <c r="TJC745" s="31"/>
      <c r="TJD745" s="31"/>
      <c r="TJE745" s="31"/>
      <c r="TJF745" s="31"/>
      <c r="TJG745" s="31"/>
      <c r="TJH745" s="31"/>
      <c r="TJI745" s="31"/>
      <c r="TJJ745" s="31"/>
      <c r="TJK745" s="31"/>
      <c r="TJL745" s="31"/>
      <c r="TJM745" s="31"/>
      <c r="TJN745" s="31"/>
      <c r="TJO745" s="31"/>
      <c r="TJP745" s="31"/>
      <c r="TJQ745" s="31"/>
      <c r="TJR745" s="31"/>
      <c r="TJS745" s="31"/>
      <c r="TJT745" s="31"/>
      <c r="TJU745" s="31"/>
      <c r="TJV745" s="31"/>
      <c r="TJW745" s="31"/>
      <c r="TJX745" s="31"/>
      <c r="TJY745" s="31"/>
      <c r="TJZ745" s="31"/>
      <c r="TKA745" s="31"/>
      <c r="TKB745" s="31"/>
      <c r="TKC745" s="31"/>
      <c r="TKD745" s="31"/>
      <c r="TKE745" s="31"/>
      <c r="TKF745" s="31"/>
      <c r="TKG745" s="31"/>
      <c r="TKH745" s="31"/>
      <c r="TKI745" s="31"/>
      <c r="TKJ745" s="31"/>
      <c r="TKK745" s="31"/>
      <c r="TKL745" s="31"/>
      <c r="TKM745" s="31"/>
      <c r="TKN745" s="31"/>
      <c r="TKO745" s="31"/>
      <c r="TKP745" s="31"/>
      <c r="TKQ745" s="31"/>
      <c r="TKR745" s="31"/>
      <c r="TKS745" s="31"/>
      <c r="TKT745" s="31"/>
      <c r="TKU745" s="31"/>
      <c r="TKV745" s="31"/>
      <c r="TKW745" s="31"/>
      <c r="TKX745" s="31"/>
      <c r="TKY745" s="31"/>
      <c r="TKZ745" s="31"/>
      <c r="TLA745" s="31"/>
      <c r="TLB745" s="31"/>
      <c r="TLC745" s="31"/>
      <c r="TLD745" s="31"/>
      <c r="TLE745" s="31"/>
      <c r="TLF745" s="31"/>
      <c r="TLG745" s="31"/>
      <c r="TLH745" s="31"/>
      <c r="TLI745" s="31"/>
      <c r="TLJ745" s="31"/>
      <c r="TLK745" s="31"/>
      <c r="TLL745" s="31"/>
      <c r="TLM745" s="31"/>
      <c r="TLN745" s="31"/>
      <c r="TLO745" s="31"/>
      <c r="TLP745" s="31"/>
      <c r="TLQ745" s="31"/>
      <c r="TLR745" s="31"/>
      <c r="TLS745" s="31"/>
      <c r="TLT745" s="31"/>
      <c r="TLU745" s="31"/>
      <c r="TLV745" s="31"/>
      <c r="TLW745" s="31"/>
      <c r="TLX745" s="31"/>
      <c r="TLY745" s="31"/>
      <c r="TLZ745" s="31"/>
      <c r="TMA745" s="31"/>
      <c r="TMB745" s="31"/>
      <c r="TMC745" s="31"/>
      <c r="TMD745" s="31"/>
      <c r="TME745" s="31"/>
      <c r="TMF745" s="31"/>
      <c r="TMG745" s="31"/>
      <c r="TMH745" s="31"/>
      <c r="TMI745" s="31"/>
      <c r="TMJ745" s="31"/>
      <c r="TMK745" s="31"/>
      <c r="TML745" s="31"/>
      <c r="TMM745" s="31"/>
      <c r="TMN745" s="31"/>
      <c r="TMO745" s="31"/>
      <c r="TMP745" s="31"/>
      <c r="TMQ745" s="31"/>
      <c r="TMR745" s="31"/>
      <c r="TMS745" s="31"/>
      <c r="TMT745" s="31"/>
      <c r="TMU745" s="31"/>
      <c r="TMV745" s="31"/>
      <c r="TMW745" s="31"/>
      <c r="TMX745" s="31"/>
      <c r="TMY745" s="31"/>
      <c r="TMZ745" s="31"/>
      <c r="TNA745" s="31"/>
      <c r="TNB745" s="31"/>
      <c r="TNC745" s="31"/>
      <c r="TND745" s="31"/>
      <c r="TNE745" s="31"/>
      <c r="TNF745" s="31"/>
      <c r="TNG745" s="31"/>
      <c r="TNH745" s="31"/>
      <c r="TNI745" s="31"/>
      <c r="TNJ745" s="31"/>
      <c r="TNK745" s="31"/>
      <c r="TNL745" s="31"/>
      <c r="TNM745" s="31"/>
      <c r="TNN745" s="31"/>
      <c r="TNO745" s="31"/>
      <c r="TNP745" s="31"/>
      <c r="TNQ745" s="31"/>
      <c r="TNR745" s="31"/>
      <c r="TNS745" s="31"/>
      <c r="TNT745" s="31"/>
      <c r="TNU745" s="31"/>
      <c r="TNV745" s="31"/>
      <c r="TNW745" s="31"/>
      <c r="TNX745" s="31"/>
      <c r="TNY745" s="31"/>
      <c r="TNZ745" s="31"/>
      <c r="TOA745" s="31"/>
      <c r="TOB745" s="31"/>
      <c r="TOC745" s="31"/>
      <c r="TOD745" s="31"/>
      <c r="TOE745" s="31"/>
      <c r="TOF745" s="31"/>
      <c r="TOG745" s="31"/>
      <c r="TOH745" s="31"/>
      <c r="TOI745" s="31"/>
      <c r="TOJ745" s="31"/>
      <c r="TOK745" s="31"/>
      <c r="TOL745" s="31"/>
      <c r="TOM745" s="31"/>
      <c r="TON745" s="31"/>
      <c r="TOO745" s="31"/>
      <c r="TOP745" s="31"/>
      <c r="TOQ745" s="31"/>
      <c r="TOR745" s="31"/>
      <c r="TOS745" s="31"/>
      <c r="TOT745" s="31"/>
      <c r="TOU745" s="31"/>
      <c r="TOV745" s="31"/>
      <c r="TOW745" s="31"/>
      <c r="TOX745" s="31"/>
      <c r="TOY745" s="31"/>
      <c r="TOZ745" s="31"/>
      <c r="TPA745" s="31"/>
      <c r="TPB745" s="31"/>
      <c r="TPC745" s="31"/>
      <c r="TPD745" s="31"/>
      <c r="TPE745" s="31"/>
      <c r="TPF745" s="31"/>
      <c r="TPG745" s="31"/>
      <c r="TPH745" s="31"/>
      <c r="TPI745" s="31"/>
      <c r="TPJ745" s="31"/>
      <c r="TPK745" s="31"/>
      <c r="TPL745" s="31"/>
      <c r="TPM745" s="31"/>
      <c r="TPN745" s="31"/>
      <c r="TPO745" s="31"/>
      <c r="TPP745" s="31"/>
      <c r="TPQ745" s="31"/>
      <c r="TPR745" s="31"/>
      <c r="TPS745" s="31"/>
      <c r="TPT745" s="31"/>
      <c r="TPU745" s="31"/>
      <c r="TPV745" s="31"/>
      <c r="TPW745" s="31"/>
      <c r="TPX745" s="31"/>
      <c r="TPY745" s="31"/>
      <c r="TPZ745" s="31"/>
      <c r="TQA745" s="31"/>
      <c r="TQB745" s="31"/>
      <c r="TQC745" s="31"/>
      <c r="TQD745" s="31"/>
      <c r="TQE745" s="31"/>
      <c r="TQF745" s="31"/>
      <c r="TQG745" s="31"/>
      <c r="TQH745" s="31"/>
      <c r="TQI745" s="31"/>
      <c r="TQJ745" s="31"/>
      <c r="TQK745" s="31"/>
      <c r="TQL745" s="31"/>
      <c r="TQM745" s="31"/>
      <c r="TQN745" s="31"/>
      <c r="TQO745" s="31"/>
      <c r="TQP745" s="31"/>
      <c r="TQQ745" s="31"/>
      <c r="TQR745" s="31"/>
      <c r="TQS745" s="31"/>
      <c r="TQT745" s="31"/>
      <c r="TQU745" s="31"/>
      <c r="TQV745" s="31"/>
      <c r="TQW745" s="31"/>
      <c r="TQX745" s="31"/>
      <c r="TQY745" s="31"/>
      <c r="TQZ745" s="31"/>
      <c r="TRA745" s="31"/>
      <c r="TRB745" s="31"/>
      <c r="TRC745" s="31"/>
      <c r="TRD745" s="31"/>
      <c r="TRE745" s="31"/>
      <c r="TRF745" s="31"/>
      <c r="TRG745" s="31"/>
      <c r="TRH745" s="31"/>
      <c r="TRI745" s="31"/>
      <c r="TRJ745" s="31"/>
      <c r="TRK745" s="31"/>
      <c r="TRL745" s="31"/>
      <c r="TRM745" s="31"/>
      <c r="TRN745" s="31"/>
      <c r="TRO745" s="31"/>
      <c r="TRP745" s="31"/>
      <c r="TRQ745" s="31"/>
      <c r="TRR745" s="31"/>
      <c r="TRS745" s="31"/>
      <c r="TRT745" s="31"/>
      <c r="TRU745" s="31"/>
      <c r="TRV745" s="31"/>
      <c r="TRW745" s="31"/>
      <c r="TRX745" s="31"/>
      <c r="TRY745" s="31"/>
      <c r="TRZ745" s="31"/>
      <c r="TSA745" s="31"/>
      <c r="TSB745" s="31"/>
      <c r="TSC745" s="31"/>
      <c r="TSD745" s="31"/>
      <c r="TSE745" s="31"/>
      <c r="TSF745" s="31"/>
      <c r="TSG745" s="31"/>
      <c r="TSH745" s="31"/>
      <c r="TSI745" s="31"/>
      <c r="TSJ745" s="31"/>
      <c r="TSK745" s="31"/>
      <c r="TSL745" s="31"/>
      <c r="TSM745" s="31"/>
      <c r="TSN745" s="31"/>
      <c r="TSO745" s="31"/>
      <c r="TSP745" s="31"/>
      <c r="TSQ745" s="31"/>
      <c r="TSR745" s="31"/>
      <c r="TSS745" s="31"/>
      <c r="TST745" s="31"/>
      <c r="TSU745" s="31"/>
      <c r="TSV745" s="31"/>
      <c r="TSW745" s="31"/>
      <c r="TSX745" s="31"/>
      <c r="TSY745" s="31"/>
      <c r="TSZ745" s="31"/>
      <c r="TTA745" s="31"/>
      <c r="TTB745" s="31"/>
      <c r="TTC745" s="31"/>
      <c r="TTD745" s="31"/>
      <c r="TTE745" s="31"/>
      <c r="TTF745" s="31"/>
      <c r="TTG745" s="31"/>
      <c r="TTH745" s="31"/>
      <c r="TTI745" s="31"/>
      <c r="TTJ745" s="31"/>
      <c r="TTK745" s="31"/>
      <c r="TTL745" s="31"/>
      <c r="TTM745" s="31"/>
      <c r="TTN745" s="31"/>
      <c r="TTO745" s="31"/>
      <c r="TTP745" s="31"/>
      <c r="TTQ745" s="31"/>
      <c r="TTR745" s="31"/>
      <c r="TTS745" s="31"/>
      <c r="TTT745" s="31"/>
      <c r="TTU745" s="31"/>
      <c r="TTV745" s="31"/>
      <c r="TTW745" s="31"/>
      <c r="TTX745" s="31"/>
      <c r="TTY745" s="31"/>
      <c r="TTZ745" s="31"/>
      <c r="TUA745" s="31"/>
      <c r="TUB745" s="31"/>
      <c r="TUC745" s="31"/>
      <c r="TUD745" s="31"/>
      <c r="TUE745" s="31"/>
      <c r="TUF745" s="31"/>
      <c r="TUG745" s="31"/>
      <c r="TUH745" s="31"/>
      <c r="TUI745" s="31"/>
      <c r="TUJ745" s="31"/>
      <c r="TUK745" s="31"/>
      <c r="TUL745" s="31"/>
      <c r="TUM745" s="31"/>
      <c r="TUN745" s="31"/>
      <c r="TUO745" s="31"/>
      <c r="TUP745" s="31"/>
      <c r="TUQ745" s="31"/>
      <c r="TUR745" s="31"/>
      <c r="TUS745" s="31"/>
      <c r="TUT745" s="31"/>
      <c r="TUU745" s="31"/>
      <c r="TUV745" s="31"/>
      <c r="TUW745" s="31"/>
      <c r="TUX745" s="31"/>
      <c r="TUY745" s="31"/>
      <c r="TUZ745" s="31"/>
      <c r="TVA745" s="31"/>
      <c r="TVB745" s="31"/>
      <c r="TVC745" s="31"/>
      <c r="TVD745" s="31"/>
      <c r="TVE745" s="31"/>
      <c r="TVF745" s="31"/>
      <c r="TVG745" s="31"/>
      <c r="TVH745" s="31"/>
      <c r="TVI745" s="31"/>
      <c r="TVJ745" s="31"/>
      <c r="TVK745" s="31"/>
      <c r="TVL745" s="31"/>
      <c r="TVM745" s="31"/>
      <c r="TVN745" s="31"/>
      <c r="TVO745" s="31"/>
      <c r="TVP745" s="31"/>
      <c r="TVQ745" s="31"/>
      <c r="TVR745" s="31"/>
      <c r="TVS745" s="31"/>
      <c r="TVT745" s="31"/>
      <c r="TVU745" s="31"/>
      <c r="TVV745" s="31"/>
      <c r="TVW745" s="31"/>
      <c r="TVX745" s="31"/>
      <c r="TVY745" s="31"/>
      <c r="TVZ745" s="31"/>
      <c r="TWA745" s="31"/>
      <c r="TWB745" s="31"/>
      <c r="TWC745" s="31"/>
      <c r="TWD745" s="31"/>
      <c r="TWE745" s="31"/>
      <c r="TWF745" s="31"/>
      <c r="TWG745" s="31"/>
      <c r="TWH745" s="31"/>
      <c r="TWI745" s="31"/>
      <c r="TWJ745" s="31"/>
      <c r="TWK745" s="31"/>
      <c r="TWL745" s="31"/>
      <c r="TWM745" s="31"/>
      <c r="TWN745" s="31"/>
      <c r="TWO745" s="31"/>
      <c r="TWP745" s="31"/>
      <c r="TWQ745" s="31"/>
      <c r="TWR745" s="31"/>
      <c r="TWS745" s="31"/>
      <c r="TWT745" s="31"/>
      <c r="TWU745" s="31"/>
      <c r="TWV745" s="31"/>
      <c r="TWW745" s="31"/>
      <c r="TWX745" s="31"/>
      <c r="TWY745" s="31"/>
      <c r="TWZ745" s="31"/>
      <c r="TXA745" s="31"/>
      <c r="TXB745" s="31"/>
      <c r="TXC745" s="31"/>
      <c r="TXD745" s="31"/>
      <c r="TXE745" s="31"/>
      <c r="TXF745" s="31"/>
      <c r="TXG745" s="31"/>
      <c r="TXH745" s="31"/>
      <c r="TXI745" s="31"/>
      <c r="TXJ745" s="31"/>
      <c r="TXK745" s="31"/>
      <c r="TXL745" s="31"/>
      <c r="TXM745" s="31"/>
      <c r="TXN745" s="31"/>
      <c r="TXO745" s="31"/>
      <c r="TXP745" s="31"/>
      <c r="TXQ745" s="31"/>
      <c r="TXR745" s="31"/>
      <c r="TXS745" s="31"/>
      <c r="TXT745" s="31"/>
      <c r="TXU745" s="31"/>
      <c r="TXV745" s="31"/>
      <c r="TXW745" s="31"/>
      <c r="TXX745" s="31"/>
      <c r="TXY745" s="31"/>
      <c r="TXZ745" s="31"/>
      <c r="TYA745" s="31"/>
      <c r="TYB745" s="31"/>
      <c r="TYC745" s="31"/>
      <c r="TYD745" s="31"/>
      <c r="TYE745" s="31"/>
      <c r="TYF745" s="31"/>
      <c r="TYG745" s="31"/>
      <c r="TYH745" s="31"/>
      <c r="TYI745" s="31"/>
      <c r="TYJ745" s="31"/>
      <c r="TYK745" s="31"/>
      <c r="TYL745" s="31"/>
      <c r="TYM745" s="31"/>
      <c r="TYN745" s="31"/>
      <c r="TYO745" s="31"/>
      <c r="TYP745" s="31"/>
      <c r="TYQ745" s="31"/>
      <c r="TYR745" s="31"/>
      <c r="TYS745" s="31"/>
      <c r="TYT745" s="31"/>
      <c r="TYU745" s="31"/>
      <c r="TYV745" s="31"/>
      <c r="TYW745" s="31"/>
      <c r="TYX745" s="31"/>
      <c r="TYY745" s="31"/>
      <c r="TYZ745" s="31"/>
      <c r="TZA745" s="31"/>
      <c r="TZB745" s="31"/>
      <c r="TZC745" s="31"/>
      <c r="TZD745" s="31"/>
      <c r="TZE745" s="31"/>
      <c r="TZF745" s="31"/>
      <c r="TZG745" s="31"/>
      <c r="TZH745" s="31"/>
      <c r="TZI745" s="31"/>
      <c r="TZJ745" s="31"/>
      <c r="TZK745" s="31"/>
      <c r="TZL745" s="31"/>
      <c r="TZM745" s="31"/>
      <c r="TZN745" s="31"/>
      <c r="TZO745" s="31"/>
      <c r="TZP745" s="31"/>
      <c r="TZQ745" s="31"/>
      <c r="TZR745" s="31"/>
      <c r="TZS745" s="31"/>
      <c r="TZT745" s="31"/>
      <c r="TZU745" s="31"/>
      <c r="TZV745" s="31"/>
      <c r="TZW745" s="31"/>
      <c r="TZX745" s="31"/>
      <c r="TZY745" s="31"/>
      <c r="TZZ745" s="31"/>
      <c r="UAA745" s="31"/>
      <c r="UAB745" s="31"/>
      <c r="UAC745" s="31"/>
      <c r="UAD745" s="31"/>
      <c r="UAE745" s="31"/>
      <c r="UAF745" s="31"/>
      <c r="UAG745" s="31"/>
      <c r="UAH745" s="31"/>
      <c r="UAI745" s="31"/>
      <c r="UAJ745" s="31"/>
      <c r="UAK745" s="31"/>
      <c r="UAL745" s="31"/>
      <c r="UAM745" s="31"/>
      <c r="UAN745" s="31"/>
      <c r="UAO745" s="31"/>
      <c r="UAP745" s="31"/>
      <c r="UAQ745" s="31"/>
      <c r="UAR745" s="31"/>
      <c r="UAS745" s="31"/>
      <c r="UAT745" s="31"/>
      <c r="UAU745" s="31"/>
      <c r="UAV745" s="31"/>
      <c r="UAW745" s="31"/>
      <c r="UAX745" s="31"/>
      <c r="UAY745" s="31"/>
      <c r="UAZ745" s="31"/>
      <c r="UBA745" s="31"/>
      <c r="UBB745" s="31"/>
      <c r="UBC745" s="31"/>
      <c r="UBD745" s="31"/>
      <c r="UBE745" s="31"/>
      <c r="UBF745" s="31"/>
      <c r="UBG745" s="31"/>
      <c r="UBH745" s="31"/>
      <c r="UBI745" s="31"/>
      <c r="UBJ745" s="31"/>
      <c r="UBK745" s="31"/>
      <c r="UBL745" s="31"/>
      <c r="UBM745" s="31"/>
      <c r="UBN745" s="31"/>
      <c r="UBO745" s="31"/>
      <c r="UBP745" s="31"/>
      <c r="UBQ745" s="31"/>
      <c r="UBR745" s="31"/>
      <c r="UBS745" s="31"/>
      <c r="UBT745" s="31"/>
      <c r="UBU745" s="31"/>
      <c r="UBV745" s="31"/>
      <c r="UBW745" s="31"/>
      <c r="UBX745" s="31"/>
      <c r="UBY745" s="31"/>
      <c r="UBZ745" s="31"/>
      <c r="UCA745" s="31"/>
      <c r="UCB745" s="31"/>
      <c r="UCC745" s="31"/>
      <c r="UCD745" s="31"/>
      <c r="UCE745" s="31"/>
      <c r="UCF745" s="31"/>
      <c r="UCG745" s="31"/>
      <c r="UCH745" s="31"/>
      <c r="UCI745" s="31"/>
      <c r="UCJ745" s="31"/>
      <c r="UCK745" s="31"/>
      <c r="UCL745" s="31"/>
      <c r="UCM745" s="31"/>
      <c r="UCN745" s="31"/>
      <c r="UCO745" s="31"/>
      <c r="UCP745" s="31"/>
      <c r="UCQ745" s="31"/>
      <c r="UCR745" s="31"/>
      <c r="UCS745" s="31"/>
      <c r="UCT745" s="31"/>
      <c r="UCU745" s="31"/>
      <c r="UCV745" s="31"/>
      <c r="UCW745" s="31"/>
      <c r="UCX745" s="31"/>
      <c r="UCY745" s="31"/>
      <c r="UCZ745" s="31"/>
      <c r="UDA745" s="31"/>
      <c r="UDB745" s="31"/>
      <c r="UDC745" s="31"/>
      <c r="UDD745" s="31"/>
      <c r="UDE745" s="31"/>
      <c r="UDF745" s="31"/>
      <c r="UDG745" s="31"/>
      <c r="UDH745" s="31"/>
      <c r="UDI745" s="31"/>
      <c r="UDJ745" s="31"/>
      <c r="UDK745" s="31"/>
      <c r="UDL745" s="31"/>
      <c r="UDM745" s="31"/>
      <c r="UDN745" s="31"/>
      <c r="UDO745" s="31"/>
      <c r="UDP745" s="31"/>
      <c r="UDQ745" s="31"/>
      <c r="UDR745" s="31"/>
      <c r="UDS745" s="31"/>
      <c r="UDT745" s="31"/>
      <c r="UDU745" s="31"/>
      <c r="UDV745" s="31"/>
      <c r="UDW745" s="31"/>
      <c r="UDX745" s="31"/>
      <c r="UDY745" s="31"/>
      <c r="UDZ745" s="31"/>
      <c r="UEA745" s="31"/>
      <c r="UEB745" s="31"/>
      <c r="UEC745" s="31"/>
      <c r="UED745" s="31"/>
      <c r="UEE745" s="31"/>
      <c r="UEF745" s="31"/>
      <c r="UEG745" s="31"/>
      <c r="UEH745" s="31"/>
      <c r="UEI745" s="31"/>
      <c r="UEJ745" s="31"/>
      <c r="UEK745" s="31"/>
      <c r="UEL745" s="31"/>
      <c r="UEM745" s="31"/>
      <c r="UEN745" s="31"/>
      <c r="UEO745" s="31"/>
      <c r="UEP745" s="31"/>
      <c r="UEQ745" s="31"/>
      <c r="UER745" s="31"/>
      <c r="UES745" s="31"/>
      <c r="UET745" s="31"/>
      <c r="UEU745" s="31"/>
      <c r="UEV745" s="31"/>
      <c r="UEW745" s="31"/>
      <c r="UEX745" s="31"/>
      <c r="UEY745" s="31"/>
      <c r="UEZ745" s="31"/>
      <c r="UFA745" s="31"/>
      <c r="UFB745" s="31"/>
      <c r="UFC745" s="31"/>
      <c r="UFD745" s="31"/>
      <c r="UFE745" s="31"/>
      <c r="UFF745" s="31"/>
      <c r="UFG745" s="31"/>
      <c r="UFH745" s="31"/>
      <c r="UFI745" s="31"/>
      <c r="UFJ745" s="31"/>
      <c r="UFK745" s="31"/>
      <c r="UFL745" s="31"/>
      <c r="UFM745" s="31"/>
      <c r="UFN745" s="31"/>
      <c r="UFO745" s="31"/>
      <c r="UFP745" s="31"/>
      <c r="UFQ745" s="31"/>
      <c r="UFR745" s="31"/>
      <c r="UFS745" s="31"/>
      <c r="UFT745" s="31"/>
      <c r="UFU745" s="31"/>
      <c r="UFV745" s="31"/>
      <c r="UFW745" s="31"/>
      <c r="UFX745" s="31"/>
      <c r="UFY745" s="31"/>
      <c r="UFZ745" s="31"/>
      <c r="UGA745" s="31"/>
      <c r="UGB745" s="31"/>
      <c r="UGC745" s="31"/>
      <c r="UGD745" s="31"/>
      <c r="UGE745" s="31"/>
      <c r="UGF745" s="31"/>
      <c r="UGG745" s="31"/>
      <c r="UGH745" s="31"/>
      <c r="UGI745" s="31"/>
      <c r="UGJ745" s="31"/>
      <c r="UGK745" s="31"/>
      <c r="UGL745" s="31"/>
      <c r="UGM745" s="31"/>
      <c r="UGN745" s="31"/>
      <c r="UGO745" s="31"/>
      <c r="UGP745" s="31"/>
      <c r="UGQ745" s="31"/>
      <c r="UGR745" s="31"/>
      <c r="UGS745" s="31"/>
      <c r="UGT745" s="31"/>
      <c r="UGU745" s="31"/>
      <c r="UGV745" s="31"/>
      <c r="UGW745" s="31"/>
      <c r="UGX745" s="31"/>
      <c r="UGY745" s="31"/>
      <c r="UGZ745" s="31"/>
      <c r="UHA745" s="31"/>
      <c r="UHB745" s="31"/>
      <c r="UHC745" s="31"/>
      <c r="UHD745" s="31"/>
      <c r="UHE745" s="31"/>
      <c r="UHF745" s="31"/>
      <c r="UHG745" s="31"/>
      <c r="UHH745" s="31"/>
      <c r="UHI745" s="31"/>
      <c r="UHJ745" s="31"/>
      <c r="UHK745" s="31"/>
      <c r="UHL745" s="31"/>
      <c r="UHM745" s="31"/>
      <c r="UHN745" s="31"/>
      <c r="UHO745" s="31"/>
      <c r="UHP745" s="31"/>
      <c r="UHQ745" s="31"/>
      <c r="UHR745" s="31"/>
      <c r="UHS745" s="31"/>
      <c r="UHT745" s="31"/>
      <c r="UHU745" s="31"/>
      <c r="UHV745" s="31"/>
      <c r="UHW745" s="31"/>
      <c r="UHX745" s="31"/>
      <c r="UHY745" s="31"/>
      <c r="UHZ745" s="31"/>
      <c r="UIA745" s="31"/>
      <c r="UIB745" s="31"/>
      <c r="UIC745" s="31"/>
      <c r="UID745" s="31"/>
      <c r="UIE745" s="31"/>
      <c r="UIF745" s="31"/>
      <c r="UIG745" s="31"/>
      <c r="UIH745" s="31"/>
      <c r="UII745" s="31"/>
      <c r="UIJ745" s="31"/>
      <c r="UIK745" s="31"/>
      <c r="UIL745" s="31"/>
      <c r="UIM745" s="31"/>
      <c r="UIN745" s="31"/>
      <c r="UIO745" s="31"/>
      <c r="UIP745" s="31"/>
      <c r="UIQ745" s="31"/>
      <c r="UIR745" s="31"/>
      <c r="UIS745" s="31"/>
      <c r="UIT745" s="31"/>
      <c r="UIU745" s="31"/>
      <c r="UIV745" s="31"/>
      <c r="UIW745" s="31"/>
      <c r="UIX745" s="31"/>
      <c r="UIY745" s="31"/>
      <c r="UIZ745" s="31"/>
      <c r="UJA745" s="31"/>
      <c r="UJB745" s="31"/>
      <c r="UJC745" s="31"/>
      <c r="UJD745" s="31"/>
      <c r="UJE745" s="31"/>
      <c r="UJF745" s="31"/>
      <c r="UJG745" s="31"/>
      <c r="UJH745" s="31"/>
      <c r="UJI745" s="31"/>
      <c r="UJJ745" s="31"/>
      <c r="UJK745" s="31"/>
      <c r="UJL745" s="31"/>
      <c r="UJM745" s="31"/>
      <c r="UJN745" s="31"/>
      <c r="UJO745" s="31"/>
      <c r="UJP745" s="31"/>
      <c r="UJQ745" s="31"/>
      <c r="UJR745" s="31"/>
      <c r="UJS745" s="31"/>
      <c r="UJT745" s="31"/>
      <c r="UJU745" s="31"/>
      <c r="UJV745" s="31"/>
      <c r="UJW745" s="31"/>
      <c r="UJX745" s="31"/>
      <c r="UJY745" s="31"/>
      <c r="UJZ745" s="31"/>
      <c r="UKA745" s="31"/>
      <c r="UKB745" s="31"/>
      <c r="UKC745" s="31"/>
      <c r="UKD745" s="31"/>
      <c r="UKE745" s="31"/>
      <c r="UKF745" s="31"/>
      <c r="UKG745" s="31"/>
      <c r="UKH745" s="31"/>
      <c r="UKI745" s="31"/>
      <c r="UKJ745" s="31"/>
      <c r="UKK745" s="31"/>
      <c r="UKL745" s="31"/>
      <c r="UKM745" s="31"/>
      <c r="UKN745" s="31"/>
      <c r="UKO745" s="31"/>
      <c r="UKP745" s="31"/>
      <c r="UKQ745" s="31"/>
      <c r="UKR745" s="31"/>
      <c r="UKS745" s="31"/>
      <c r="UKT745" s="31"/>
      <c r="UKU745" s="31"/>
      <c r="UKV745" s="31"/>
      <c r="UKW745" s="31"/>
      <c r="UKX745" s="31"/>
      <c r="UKY745" s="31"/>
      <c r="UKZ745" s="31"/>
      <c r="ULA745" s="31"/>
      <c r="ULB745" s="31"/>
      <c r="ULC745" s="31"/>
      <c r="ULD745" s="31"/>
      <c r="ULE745" s="31"/>
      <c r="ULF745" s="31"/>
      <c r="ULG745" s="31"/>
      <c r="ULH745" s="31"/>
      <c r="ULI745" s="31"/>
      <c r="ULJ745" s="31"/>
      <c r="ULK745" s="31"/>
      <c r="ULL745" s="31"/>
      <c r="ULM745" s="31"/>
      <c r="ULN745" s="31"/>
      <c r="ULO745" s="31"/>
      <c r="ULP745" s="31"/>
      <c r="ULQ745" s="31"/>
      <c r="ULR745" s="31"/>
      <c r="ULS745" s="31"/>
      <c r="ULT745" s="31"/>
      <c r="ULU745" s="31"/>
      <c r="ULV745" s="31"/>
      <c r="ULW745" s="31"/>
      <c r="ULX745" s="31"/>
      <c r="ULY745" s="31"/>
      <c r="ULZ745" s="31"/>
      <c r="UMA745" s="31"/>
      <c r="UMB745" s="31"/>
      <c r="UMC745" s="31"/>
      <c r="UMD745" s="31"/>
      <c r="UME745" s="31"/>
      <c r="UMF745" s="31"/>
      <c r="UMG745" s="31"/>
      <c r="UMH745" s="31"/>
      <c r="UMI745" s="31"/>
      <c r="UMJ745" s="31"/>
      <c r="UMK745" s="31"/>
      <c r="UML745" s="31"/>
      <c r="UMM745" s="31"/>
      <c r="UMN745" s="31"/>
      <c r="UMO745" s="31"/>
      <c r="UMP745" s="31"/>
      <c r="UMQ745" s="31"/>
      <c r="UMR745" s="31"/>
      <c r="UMS745" s="31"/>
      <c r="UMT745" s="31"/>
      <c r="UMU745" s="31"/>
      <c r="UMV745" s="31"/>
      <c r="UMW745" s="31"/>
      <c r="UMX745" s="31"/>
      <c r="UMY745" s="31"/>
      <c r="UMZ745" s="31"/>
      <c r="UNA745" s="31"/>
      <c r="UNB745" s="31"/>
      <c r="UNC745" s="31"/>
      <c r="UND745" s="31"/>
      <c r="UNE745" s="31"/>
      <c r="UNF745" s="31"/>
      <c r="UNG745" s="31"/>
      <c r="UNH745" s="31"/>
      <c r="UNI745" s="31"/>
      <c r="UNJ745" s="31"/>
      <c r="UNK745" s="31"/>
      <c r="UNL745" s="31"/>
      <c r="UNM745" s="31"/>
      <c r="UNN745" s="31"/>
      <c r="UNO745" s="31"/>
      <c r="UNP745" s="31"/>
      <c r="UNQ745" s="31"/>
      <c r="UNR745" s="31"/>
      <c r="UNS745" s="31"/>
      <c r="UNT745" s="31"/>
      <c r="UNU745" s="31"/>
      <c r="UNV745" s="31"/>
      <c r="UNW745" s="31"/>
      <c r="UNX745" s="31"/>
      <c r="UNY745" s="31"/>
      <c r="UNZ745" s="31"/>
      <c r="UOA745" s="31"/>
      <c r="UOB745" s="31"/>
      <c r="UOC745" s="31"/>
      <c r="UOD745" s="31"/>
      <c r="UOE745" s="31"/>
      <c r="UOF745" s="31"/>
      <c r="UOG745" s="31"/>
      <c r="UOH745" s="31"/>
      <c r="UOI745" s="31"/>
      <c r="UOJ745" s="31"/>
      <c r="UOK745" s="31"/>
      <c r="UOL745" s="31"/>
      <c r="UOM745" s="31"/>
      <c r="UON745" s="31"/>
      <c r="UOO745" s="31"/>
      <c r="UOP745" s="31"/>
      <c r="UOQ745" s="31"/>
      <c r="UOR745" s="31"/>
      <c r="UOS745" s="31"/>
      <c r="UOT745" s="31"/>
      <c r="UOU745" s="31"/>
      <c r="UOV745" s="31"/>
      <c r="UOW745" s="31"/>
      <c r="UOX745" s="31"/>
      <c r="UOY745" s="31"/>
      <c r="UOZ745" s="31"/>
      <c r="UPA745" s="31"/>
      <c r="UPB745" s="31"/>
      <c r="UPC745" s="31"/>
      <c r="UPD745" s="31"/>
      <c r="UPE745" s="31"/>
      <c r="UPF745" s="31"/>
      <c r="UPG745" s="31"/>
      <c r="UPH745" s="31"/>
      <c r="UPI745" s="31"/>
      <c r="UPJ745" s="31"/>
      <c r="UPK745" s="31"/>
      <c r="UPL745" s="31"/>
      <c r="UPM745" s="31"/>
      <c r="UPN745" s="31"/>
      <c r="UPO745" s="31"/>
      <c r="UPP745" s="31"/>
      <c r="UPQ745" s="31"/>
      <c r="UPR745" s="31"/>
      <c r="UPS745" s="31"/>
      <c r="UPT745" s="31"/>
      <c r="UPU745" s="31"/>
      <c r="UPV745" s="31"/>
      <c r="UPW745" s="31"/>
      <c r="UPX745" s="31"/>
      <c r="UPY745" s="31"/>
      <c r="UPZ745" s="31"/>
      <c r="UQA745" s="31"/>
      <c r="UQB745" s="31"/>
      <c r="UQC745" s="31"/>
      <c r="UQD745" s="31"/>
      <c r="UQE745" s="31"/>
      <c r="UQF745" s="31"/>
      <c r="UQG745" s="31"/>
      <c r="UQH745" s="31"/>
      <c r="UQI745" s="31"/>
      <c r="UQJ745" s="31"/>
      <c r="UQK745" s="31"/>
      <c r="UQL745" s="31"/>
      <c r="UQM745" s="31"/>
      <c r="UQN745" s="31"/>
      <c r="UQO745" s="31"/>
      <c r="UQP745" s="31"/>
      <c r="UQQ745" s="31"/>
      <c r="UQR745" s="31"/>
      <c r="UQS745" s="31"/>
      <c r="UQT745" s="31"/>
      <c r="UQU745" s="31"/>
      <c r="UQV745" s="31"/>
      <c r="UQW745" s="31"/>
      <c r="UQX745" s="31"/>
      <c r="UQY745" s="31"/>
      <c r="UQZ745" s="31"/>
      <c r="URA745" s="31"/>
      <c r="URB745" s="31"/>
      <c r="URC745" s="31"/>
      <c r="URD745" s="31"/>
      <c r="URE745" s="31"/>
      <c r="URF745" s="31"/>
      <c r="URG745" s="31"/>
      <c r="URH745" s="31"/>
      <c r="URI745" s="31"/>
      <c r="URJ745" s="31"/>
      <c r="URK745" s="31"/>
      <c r="URL745" s="31"/>
      <c r="URM745" s="31"/>
      <c r="URN745" s="31"/>
      <c r="URO745" s="31"/>
      <c r="URP745" s="31"/>
      <c r="URQ745" s="31"/>
      <c r="URR745" s="31"/>
      <c r="URS745" s="31"/>
      <c r="URT745" s="31"/>
      <c r="URU745" s="31"/>
      <c r="URV745" s="31"/>
      <c r="URW745" s="31"/>
      <c r="URX745" s="31"/>
      <c r="URY745" s="31"/>
      <c r="URZ745" s="31"/>
      <c r="USA745" s="31"/>
      <c r="USB745" s="31"/>
      <c r="USC745" s="31"/>
      <c r="USD745" s="31"/>
      <c r="USE745" s="31"/>
      <c r="USF745" s="31"/>
      <c r="USG745" s="31"/>
      <c r="USH745" s="31"/>
      <c r="USI745" s="31"/>
      <c r="USJ745" s="31"/>
      <c r="USK745" s="31"/>
      <c r="USL745" s="31"/>
      <c r="USM745" s="31"/>
      <c r="USN745" s="31"/>
      <c r="USO745" s="31"/>
      <c r="USP745" s="31"/>
      <c r="USQ745" s="31"/>
      <c r="USR745" s="31"/>
      <c r="USS745" s="31"/>
      <c r="UST745" s="31"/>
      <c r="USU745" s="31"/>
      <c r="USV745" s="31"/>
      <c r="USW745" s="31"/>
      <c r="USX745" s="31"/>
      <c r="USY745" s="31"/>
      <c r="USZ745" s="31"/>
      <c r="UTA745" s="31"/>
      <c r="UTB745" s="31"/>
      <c r="UTC745" s="31"/>
      <c r="UTD745" s="31"/>
      <c r="UTE745" s="31"/>
      <c r="UTF745" s="31"/>
      <c r="UTG745" s="31"/>
      <c r="UTH745" s="31"/>
      <c r="UTI745" s="31"/>
      <c r="UTJ745" s="31"/>
      <c r="UTK745" s="31"/>
      <c r="UTL745" s="31"/>
      <c r="UTM745" s="31"/>
      <c r="UTN745" s="31"/>
      <c r="UTO745" s="31"/>
      <c r="UTP745" s="31"/>
      <c r="UTQ745" s="31"/>
      <c r="UTR745" s="31"/>
      <c r="UTS745" s="31"/>
      <c r="UTT745" s="31"/>
      <c r="UTU745" s="31"/>
      <c r="UTV745" s="31"/>
      <c r="UTW745" s="31"/>
      <c r="UTX745" s="31"/>
      <c r="UTY745" s="31"/>
      <c r="UTZ745" s="31"/>
      <c r="UUA745" s="31"/>
      <c r="UUB745" s="31"/>
      <c r="UUC745" s="31"/>
      <c r="UUD745" s="31"/>
      <c r="UUE745" s="31"/>
      <c r="UUF745" s="31"/>
      <c r="UUG745" s="31"/>
      <c r="UUH745" s="31"/>
      <c r="UUI745" s="31"/>
      <c r="UUJ745" s="31"/>
      <c r="UUK745" s="31"/>
      <c r="UUL745" s="31"/>
      <c r="UUM745" s="31"/>
      <c r="UUN745" s="31"/>
      <c r="UUO745" s="31"/>
      <c r="UUP745" s="31"/>
      <c r="UUQ745" s="31"/>
      <c r="UUR745" s="31"/>
      <c r="UUS745" s="31"/>
      <c r="UUT745" s="31"/>
      <c r="UUU745" s="31"/>
      <c r="UUV745" s="31"/>
      <c r="UUW745" s="31"/>
      <c r="UUX745" s="31"/>
      <c r="UUY745" s="31"/>
      <c r="UUZ745" s="31"/>
      <c r="UVA745" s="31"/>
      <c r="UVB745" s="31"/>
      <c r="UVC745" s="31"/>
      <c r="UVD745" s="31"/>
      <c r="UVE745" s="31"/>
      <c r="UVF745" s="31"/>
      <c r="UVG745" s="31"/>
      <c r="UVH745" s="31"/>
      <c r="UVI745" s="31"/>
      <c r="UVJ745" s="31"/>
      <c r="UVK745" s="31"/>
      <c r="UVL745" s="31"/>
      <c r="UVM745" s="31"/>
      <c r="UVN745" s="31"/>
      <c r="UVO745" s="31"/>
      <c r="UVP745" s="31"/>
      <c r="UVQ745" s="31"/>
      <c r="UVR745" s="31"/>
      <c r="UVS745" s="31"/>
      <c r="UVT745" s="31"/>
      <c r="UVU745" s="31"/>
      <c r="UVV745" s="31"/>
      <c r="UVW745" s="31"/>
      <c r="UVX745" s="31"/>
      <c r="UVY745" s="31"/>
      <c r="UVZ745" s="31"/>
      <c r="UWA745" s="31"/>
      <c r="UWB745" s="31"/>
      <c r="UWC745" s="31"/>
      <c r="UWD745" s="31"/>
      <c r="UWE745" s="31"/>
      <c r="UWF745" s="31"/>
      <c r="UWG745" s="31"/>
      <c r="UWH745" s="31"/>
      <c r="UWI745" s="31"/>
      <c r="UWJ745" s="31"/>
      <c r="UWK745" s="31"/>
      <c r="UWL745" s="31"/>
      <c r="UWM745" s="31"/>
      <c r="UWN745" s="31"/>
      <c r="UWO745" s="31"/>
      <c r="UWP745" s="31"/>
      <c r="UWQ745" s="31"/>
      <c r="UWR745" s="31"/>
      <c r="UWS745" s="31"/>
      <c r="UWT745" s="31"/>
      <c r="UWU745" s="31"/>
      <c r="UWV745" s="31"/>
      <c r="UWW745" s="31"/>
      <c r="UWX745" s="31"/>
      <c r="UWY745" s="31"/>
      <c r="UWZ745" s="31"/>
      <c r="UXA745" s="31"/>
      <c r="UXB745" s="31"/>
      <c r="UXC745" s="31"/>
      <c r="UXD745" s="31"/>
      <c r="UXE745" s="31"/>
      <c r="UXF745" s="31"/>
      <c r="UXG745" s="31"/>
      <c r="UXH745" s="31"/>
      <c r="UXI745" s="31"/>
      <c r="UXJ745" s="31"/>
      <c r="UXK745" s="31"/>
      <c r="UXL745" s="31"/>
      <c r="UXM745" s="31"/>
      <c r="UXN745" s="31"/>
      <c r="UXO745" s="31"/>
      <c r="UXP745" s="31"/>
      <c r="UXQ745" s="31"/>
      <c r="UXR745" s="31"/>
      <c r="UXS745" s="31"/>
      <c r="UXT745" s="31"/>
      <c r="UXU745" s="31"/>
      <c r="UXV745" s="31"/>
      <c r="UXW745" s="31"/>
      <c r="UXX745" s="31"/>
      <c r="UXY745" s="31"/>
      <c r="UXZ745" s="31"/>
      <c r="UYA745" s="31"/>
      <c r="UYB745" s="31"/>
      <c r="UYC745" s="31"/>
      <c r="UYD745" s="31"/>
      <c r="UYE745" s="31"/>
      <c r="UYF745" s="31"/>
      <c r="UYG745" s="31"/>
      <c r="UYH745" s="31"/>
      <c r="UYI745" s="31"/>
      <c r="UYJ745" s="31"/>
      <c r="UYK745" s="31"/>
      <c r="UYL745" s="31"/>
      <c r="UYM745" s="31"/>
      <c r="UYN745" s="31"/>
      <c r="UYO745" s="31"/>
      <c r="UYP745" s="31"/>
      <c r="UYQ745" s="31"/>
      <c r="UYR745" s="31"/>
      <c r="UYS745" s="31"/>
      <c r="UYT745" s="31"/>
      <c r="UYU745" s="31"/>
      <c r="UYV745" s="31"/>
      <c r="UYW745" s="31"/>
      <c r="UYX745" s="31"/>
      <c r="UYY745" s="31"/>
      <c r="UYZ745" s="31"/>
      <c r="UZA745" s="31"/>
      <c r="UZB745" s="31"/>
      <c r="UZC745" s="31"/>
      <c r="UZD745" s="31"/>
      <c r="UZE745" s="31"/>
      <c r="UZF745" s="31"/>
      <c r="UZG745" s="31"/>
      <c r="UZH745" s="31"/>
      <c r="UZI745" s="31"/>
      <c r="UZJ745" s="31"/>
      <c r="UZK745" s="31"/>
      <c r="UZL745" s="31"/>
      <c r="UZM745" s="31"/>
      <c r="UZN745" s="31"/>
      <c r="UZO745" s="31"/>
      <c r="UZP745" s="31"/>
      <c r="UZQ745" s="31"/>
      <c r="UZR745" s="31"/>
      <c r="UZS745" s="31"/>
      <c r="UZT745" s="31"/>
      <c r="UZU745" s="31"/>
      <c r="UZV745" s="31"/>
      <c r="UZW745" s="31"/>
      <c r="UZX745" s="31"/>
      <c r="UZY745" s="31"/>
      <c r="UZZ745" s="31"/>
      <c r="VAA745" s="31"/>
      <c r="VAB745" s="31"/>
      <c r="VAC745" s="31"/>
      <c r="VAD745" s="31"/>
      <c r="VAE745" s="31"/>
      <c r="VAF745" s="31"/>
      <c r="VAG745" s="31"/>
      <c r="VAH745" s="31"/>
      <c r="VAI745" s="31"/>
      <c r="VAJ745" s="31"/>
      <c r="VAK745" s="31"/>
      <c r="VAL745" s="31"/>
      <c r="VAM745" s="31"/>
      <c r="VAN745" s="31"/>
      <c r="VAO745" s="31"/>
      <c r="VAP745" s="31"/>
      <c r="VAQ745" s="31"/>
      <c r="VAR745" s="31"/>
      <c r="VAS745" s="31"/>
      <c r="VAT745" s="31"/>
      <c r="VAU745" s="31"/>
      <c r="VAV745" s="31"/>
      <c r="VAW745" s="31"/>
      <c r="VAX745" s="31"/>
      <c r="VAY745" s="31"/>
      <c r="VAZ745" s="31"/>
      <c r="VBA745" s="31"/>
      <c r="VBB745" s="31"/>
      <c r="VBC745" s="31"/>
      <c r="VBD745" s="31"/>
      <c r="VBE745" s="31"/>
      <c r="VBF745" s="31"/>
      <c r="VBG745" s="31"/>
      <c r="VBH745" s="31"/>
      <c r="VBI745" s="31"/>
      <c r="VBJ745" s="31"/>
      <c r="VBK745" s="31"/>
      <c r="VBL745" s="31"/>
      <c r="VBM745" s="31"/>
      <c r="VBN745" s="31"/>
      <c r="VBO745" s="31"/>
      <c r="VBP745" s="31"/>
      <c r="VBQ745" s="31"/>
      <c r="VBR745" s="31"/>
      <c r="VBS745" s="31"/>
      <c r="VBT745" s="31"/>
      <c r="VBU745" s="31"/>
      <c r="VBV745" s="31"/>
      <c r="VBW745" s="31"/>
      <c r="VBX745" s="31"/>
      <c r="VBY745" s="31"/>
      <c r="VBZ745" s="31"/>
      <c r="VCA745" s="31"/>
      <c r="VCB745" s="31"/>
      <c r="VCC745" s="31"/>
      <c r="VCD745" s="31"/>
      <c r="VCE745" s="31"/>
      <c r="VCF745" s="31"/>
      <c r="VCG745" s="31"/>
      <c r="VCH745" s="31"/>
      <c r="VCI745" s="31"/>
      <c r="VCJ745" s="31"/>
      <c r="VCK745" s="31"/>
      <c r="VCL745" s="31"/>
      <c r="VCM745" s="31"/>
      <c r="VCN745" s="31"/>
      <c r="VCO745" s="31"/>
      <c r="VCP745" s="31"/>
      <c r="VCQ745" s="31"/>
      <c r="VCR745" s="31"/>
      <c r="VCS745" s="31"/>
      <c r="VCT745" s="31"/>
      <c r="VCU745" s="31"/>
      <c r="VCV745" s="31"/>
      <c r="VCW745" s="31"/>
      <c r="VCX745" s="31"/>
      <c r="VCY745" s="31"/>
      <c r="VCZ745" s="31"/>
      <c r="VDA745" s="31"/>
      <c r="VDB745" s="31"/>
      <c r="VDC745" s="31"/>
      <c r="VDD745" s="31"/>
      <c r="VDE745" s="31"/>
      <c r="VDF745" s="31"/>
      <c r="VDG745" s="31"/>
      <c r="VDH745" s="31"/>
      <c r="VDI745" s="31"/>
      <c r="VDJ745" s="31"/>
      <c r="VDK745" s="31"/>
      <c r="VDL745" s="31"/>
      <c r="VDM745" s="31"/>
      <c r="VDN745" s="31"/>
      <c r="VDO745" s="31"/>
      <c r="VDP745" s="31"/>
      <c r="VDQ745" s="31"/>
      <c r="VDR745" s="31"/>
      <c r="VDS745" s="31"/>
      <c r="VDT745" s="31"/>
      <c r="VDU745" s="31"/>
      <c r="VDV745" s="31"/>
      <c r="VDW745" s="31"/>
      <c r="VDX745" s="31"/>
      <c r="VDY745" s="31"/>
      <c r="VDZ745" s="31"/>
      <c r="VEA745" s="31"/>
      <c r="VEB745" s="31"/>
      <c r="VEC745" s="31"/>
      <c r="VED745" s="31"/>
      <c r="VEE745" s="31"/>
      <c r="VEF745" s="31"/>
      <c r="VEG745" s="31"/>
      <c r="VEH745" s="31"/>
      <c r="VEI745" s="31"/>
      <c r="VEJ745" s="31"/>
      <c r="VEK745" s="31"/>
      <c r="VEL745" s="31"/>
      <c r="VEM745" s="31"/>
      <c r="VEN745" s="31"/>
      <c r="VEO745" s="31"/>
      <c r="VEP745" s="31"/>
      <c r="VEQ745" s="31"/>
      <c r="VER745" s="31"/>
      <c r="VES745" s="31"/>
      <c r="VET745" s="31"/>
      <c r="VEU745" s="31"/>
      <c r="VEV745" s="31"/>
      <c r="VEW745" s="31"/>
      <c r="VEX745" s="31"/>
      <c r="VEY745" s="31"/>
      <c r="VEZ745" s="31"/>
      <c r="VFA745" s="31"/>
      <c r="VFB745" s="31"/>
      <c r="VFC745" s="31"/>
      <c r="VFD745" s="31"/>
      <c r="VFE745" s="31"/>
      <c r="VFF745" s="31"/>
      <c r="VFG745" s="31"/>
      <c r="VFH745" s="31"/>
      <c r="VFI745" s="31"/>
      <c r="VFJ745" s="31"/>
      <c r="VFK745" s="31"/>
      <c r="VFL745" s="31"/>
      <c r="VFM745" s="31"/>
      <c r="VFN745" s="31"/>
      <c r="VFO745" s="31"/>
      <c r="VFP745" s="31"/>
      <c r="VFQ745" s="31"/>
      <c r="VFR745" s="31"/>
      <c r="VFS745" s="31"/>
      <c r="VFT745" s="31"/>
      <c r="VFU745" s="31"/>
      <c r="VFV745" s="31"/>
      <c r="VFW745" s="31"/>
      <c r="VFX745" s="31"/>
      <c r="VFY745" s="31"/>
      <c r="VFZ745" s="31"/>
      <c r="VGA745" s="31"/>
      <c r="VGB745" s="31"/>
      <c r="VGC745" s="31"/>
      <c r="VGD745" s="31"/>
      <c r="VGE745" s="31"/>
      <c r="VGF745" s="31"/>
      <c r="VGG745" s="31"/>
      <c r="VGH745" s="31"/>
      <c r="VGI745" s="31"/>
      <c r="VGJ745" s="31"/>
      <c r="VGK745" s="31"/>
      <c r="VGL745" s="31"/>
      <c r="VGM745" s="31"/>
      <c r="VGN745" s="31"/>
      <c r="VGO745" s="31"/>
      <c r="VGP745" s="31"/>
      <c r="VGQ745" s="31"/>
      <c r="VGR745" s="31"/>
      <c r="VGS745" s="31"/>
      <c r="VGT745" s="31"/>
      <c r="VGU745" s="31"/>
      <c r="VGV745" s="31"/>
      <c r="VGW745" s="31"/>
      <c r="VGX745" s="31"/>
      <c r="VGY745" s="31"/>
      <c r="VGZ745" s="31"/>
      <c r="VHA745" s="31"/>
      <c r="VHB745" s="31"/>
      <c r="VHC745" s="31"/>
      <c r="VHD745" s="31"/>
      <c r="VHE745" s="31"/>
      <c r="VHF745" s="31"/>
      <c r="VHG745" s="31"/>
      <c r="VHH745" s="31"/>
      <c r="VHI745" s="31"/>
      <c r="VHJ745" s="31"/>
      <c r="VHK745" s="31"/>
      <c r="VHL745" s="31"/>
      <c r="VHM745" s="31"/>
      <c r="VHN745" s="31"/>
      <c r="VHO745" s="31"/>
      <c r="VHP745" s="31"/>
      <c r="VHQ745" s="31"/>
      <c r="VHR745" s="31"/>
      <c r="VHS745" s="31"/>
      <c r="VHT745" s="31"/>
      <c r="VHU745" s="31"/>
      <c r="VHV745" s="31"/>
      <c r="VHW745" s="31"/>
      <c r="VHX745" s="31"/>
      <c r="VHY745" s="31"/>
      <c r="VHZ745" s="31"/>
      <c r="VIA745" s="31"/>
      <c r="VIB745" s="31"/>
      <c r="VIC745" s="31"/>
      <c r="VID745" s="31"/>
      <c r="VIE745" s="31"/>
      <c r="VIF745" s="31"/>
      <c r="VIG745" s="31"/>
      <c r="VIH745" s="31"/>
      <c r="VII745" s="31"/>
      <c r="VIJ745" s="31"/>
      <c r="VIK745" s="31"/>
      <c r="VIL745" s="31"/>
      <c r="VIM745" s="31"/>
      <c r="VIN745" s="31"/>
      <c r="VIO745" s="31"/>
      <c r="VIP745" s="31"/>
      <c r="VIQ745" s="31"/>
      <c r="VIR745" s="31"/>
      <c r="VIS745" s="31"/>
      <c r="VIT745" s="31"/>
      <c r="VIU745" s="31"/>
      <c r="VIV745" s="31"/>
      <c r="VIW745" s="31"/>
      <c r="VIX745" s="31"/>
      <c r="VIY745" s="31"/>
      <c r="VIZ745" s="31"/>
      <c r="VJA745" s="31"/>
      <c r="VJB745" s="31"/>
      <c r="VJC745" s="31"/>
      <c r="VJD745" s="31"/>
      <c r="VJE745" s="31"/>
      <c r="VJF745" s="31"/>
      <c r="VJG745" s="31"/>
      <c r="VJH745" s="31"/>
      <c r="VJI745" s="31"/>
      <c r="VJJ745" s="31"/>
      <c r="VJK745" s="31"/>
      <c r="VJL745" s="31"/>
      <c r="VJM745" s="31"/>
      <c r="VJN745" s="31"/>
      <c r="VJO745" s="31"/>
      <c r="VJP745" s="31"/>
      <c r="VJQ745" s="31"/>
      <c r="VJR745" s="31"/>
      <c r="VJS745" s="31"/>
      <c r="VJT745" s="31"/>
      <c r="VJU745" s="31"/>
      <c r="VJV745" s="31"/>
      <c r="VJW745" s="31"/>
      <c r="VJX745" s="31"/>
      <c r="VJY745" s="31"/>
      <c r="VJZ745" s="31"/>
      <c r="VKA745" s="31"/>
      <c r="VKB745" s="31"/>
      <c r="VKC745" s="31"/>
      <c r="VKD745" s="31"/>
      <c r="VKE745" s="31"/>
      <c r="VKF745" s="31"/>
      <c r="VKG745" s="31"/>
      <c r="VKH745" s="31"/>
      <c r="VKI745" s="31"/>
      <c r="VKJ745" s="31"/>
      <c r="VKK745" s="31"/>
      <c r="VKL745" s="31"/>
      <c r="VKM745" s="31"/>
      <c r="VKN745" s="31"/>
      <c r="VKO745" s="31"/>
      <c r="VKP745" s="31"/>
      <c r="VKQ745" s="31"/>
      <c r="VKR745" s="31"/>
      <c r="VKS745" s="31"/>
      <c r="VKT745" s="31"/>
      <c r="VKU745" s="31"/>
      <c r="VKV745" s="31"/>
      <c r="VKW745" s="31"/>
      <c r="VKX745" s="31"/>
      <c r="VKY745" s="31"/>
      <c r="VKZ745" s="31"/>
      <c r="VLA745" s="31"/>
      <c r="VLB745" s="31"/>
      <c r="VLC745" s="31"/>
      <c r="VLD745" s="31"/>
      <c r="VLE745" s="31"/>
      <c r="VLF745" s="31"/>
      <c r="VLG745" s="31"/>
      <c r="VLH745" s="31"/>
      <c r="VLI745" s="31"/>
      <c r="VLJ745" s="31"/>
      <c r="VLK745" s="31"/>
      <c r="VLL745" s="31"/>
      <c r="VLM745" s="31"/>
      <c r="VLN745" s="31"/>
      <c r="VLO745" s="31"/>
      <c r="VLP745" s="31"/>
      <c r="VLQ745" s="31"/>
      <c r="VLR745" s="31"/>
      <c r="VLS745" s="31"/>
      <c r="VLT745" s="31"/>
      <c r="VLU745" s="31"/>
      <c r="VLV745" s="31"/>
      <c r="VLW745" s="31"/>
      <c r="VLX745" s="31"/>
      <c r="VLY745" s="31"/>
      <c r="VLZ745" s="31"/>
      <c r="VMA745" s="31"/>
      <c r="VMB745" s="31"/>
      <c r="VMC745" s="31"/>
      <c r="VMD745" s="31"/>
      <c r="VME745" s="31"/>
      <c r="VMF745" s="31"/>
      <c r="VMG745" s="31"/>
      <c r="VMH745" s="31"/>
      <c r="VMI745" s="31"/>
      <c r="VMJ745" s="31"/>
      <c r="VMK745" s="31"/>
      <c r="VML745" s="31"/>
      <c r="VMM745" s="31"/>
      <c r="VMN745" s="31"/>
      <c r="VMO745" s="31"/>
      <c r="VMP745" s="31"/>
      <c r="VMQ745" s="31"/>
      <c r="VMR745" s="31"/>
      <c r="VMS745" s="31"/>
      <c r="VMT745" s="31"/>
      <c r="VMU745" s="31"/>
      <c r="VMV745" s="31"/>
      <c r="VMW745" s="31"/>
      <c r="VMX745" s="31"/>
      <c r="VMY745" s="31"/>
      <c r="VMZ745" s="31"/>
      <c r="VNA745" s="31"/>
      <c r="VNB745" s="31"/>
      <c r="VNC745" s="31"/>
      <c r="VND745" s="31"/>
      <c r="VNE745" s="31"/>
      <c r="VNF745" s="31"/>
      <c r="VNG745" s="31"/>
      <c r="VNH745" s="31"/>
      <c r="VNI745" s="31"/>
      <c r="VNJ745" s="31"/>
      <c r="VNK745" s="31"/>
      <c r="VNL745" s="31"/>
      <c r="VNM745" s="31"/>
      <c r="VNN745" s="31"/>
      <c r="VNO745" s="31"/>
      <c r="VNP745" s="31"/>
      <c r="VNQ745" s="31"/>
      <c r="VNR745" s="31"/>
      <c r="VNS745" s="31"/>
      <c r="VNT745" s="31"/>
      <c r="VNU745" s="31"/>
      <c r="VNV745" s="31"/>
      <c r="VNW745" s="31"/>
      <c r="VNX745" s="31"/>
      <c r="VNY745" s="31"/>
      <c r="VNZ745" s="31"/>
      <c r="VOA745" s="31"/>
      <c r="VOB745" s="31"/>
      <c r="VOC745" s="31"/>
      <c r="VOD745" s="31"/>
      <c r="VOE745" s="31"/>
      <c r="VOF745" s="31"/>
      <c r="VOG745" s="31"/>
      <c r="VOH745" s="31"/>
      <c r="VOI745" s="31"/>
      <c r="VOJ745" s="31"/>
      <c r="VOK745" s="31"/>
      <c r="VOL745" s="31"/>
      <c r="VOM745" s="31"/>
      <c r="VON745" s="31"/>
      <c r="VOO745" s="31"/>
      <c r="VOP745" s="31"/>
      <c r="VOQ745" s="31"/>
      <c r="VOR745" s="31"/>
      <c r="VOS745" s="31"/>
      <c r="VOT745" s="31"/>
      <c r="VOU745" s="31"/>
      <c r="VOV745" s="31"/>
      <c r="VOW745" s="31"/>
      <c r="VOX745" s="31"/>
      <c r="VOY745" s="31"/>
      <c r="VOZ745" s="31"/>
      <c r="VPA745" s="31"/>
      <c r="VPB745" s="31"/>
      <c r="VPC745" s="31"/>
      <c r="VPD745" s="31"/>
      <c r="VPE745" s="31"/>
      <c r="VPF745" s="31"/>
      <c r="VPG745" s="31"/>
      <c r="VPH745" s="31"/>
      <c r="VPI745" s="31"/>
      <c r="VPJ745" s="31"/>
      <c r="VPK745" s="31"/>
      <c r="VPL745" s="31"/>
      <c r="VPM745" s="31"/>
      <c r="VPN745" s="31"/>
      <c r="VPO745" s="31"/>
      <c r="VPP745" s="31"/>
      <c r="VPQ745" s="31"/>
      <c r="VPR745" s="31"/>
      <c r="VPS745" s="31"/>
      <c r="VPT745" s="31"/>
      <c r="VPU745" s="31"/>
      <c r="VPV745" s="31"/>
      <c r="VPW745" s="31"/>
      <c r="VPX745" s="31"/>
      <c r="VPY745" s="31"/>
      <c r="VPZ745" s="31"/>
      <c r="VQA745" s="31"/>
      <c r="VQB745" s="31"/>
      <c r="VQC745" s="31"/>
      <c r="VQD745" s="31"/>
      <c r="VQE745" s="31"/>
      <c r="VQF745" s="31"/>
      <c r="VQG745" s="31"/>
      <c r="VQH745" s="31"/>
      <c r="VQI745" s="31"/>
      <c r="VQJ745" s="31"/>
      <c r="VQK745" s="31"/>
      <c r="VQL745" s="31"/>
      <c r="VQM745" s="31"/>
      <c r="VQN745" s="31"/>
      <c r="VQO745" s="31"/>
      <c r="VQP745" s="31"/>
      <c r="VQQ745" s="31"/>
      <c r="VQR745" s="31"/>
      <c r="VQS745" s="31"/>
      <c r="VQT745" s="31"/>
      <c r="VQU745" s="31"/>
      <c r="VQV745" s="31"/>
      <c r="VQW745" s="31"/>
      <c r="VQX745" s="31"/>
      <c r="VQY745" s="31"/>
      <c r="VQZ745" s="31"/>
      <c r="VRA745" s="31"/>
      <c r="VRB745" s="31"/>
      <c r="VRC745" s="31"/>
      <c r="VRD745" s="31"/>
      <c r="VRE745" s="31"/>
      <c r="VRF745" s="31"/>
      <c r="VRG745" s="31"/>
      <c r="VRH745" s="31"/>
      <c r="VRI745" s="31"/>
      <c r="VRJ745" s="31"/>
      <c r="VRK745" s="31"/>
      <c r="VRL745" s="31"/>
      <c r="VRM745" s="31"/>
      <c r="VRN745" s="31"/>
      <c r="VRO745" s="31"/>
      <c r="VRP745" s="31"/>
      <c r="VRQ745" s="31"/>
      <c r="VRR745" s="31"/>
      <c r="VRS745" s="31"/>
      <c r="VRT745" s="31"/>
      <c r="VRU745" s="31"/>
      <c r="VRV745" s="31"/>
      <c r="VRW745" s="31"/>
      <c r="VRX745" s="31"/>
      <c r="VRY745" s="31"/>
      <c r="VRZ745" s="31"/>
      <c r="VSA745" s="31"/>
      <c r="VSB745" s="31"/>
      <c r="VSC745" s="31"/>
      <c r="VSD745" s="31"/>
      <c r="VSE745" s="31"/>
      <c r="VSF745" s="31"/>
      <c r="VSG745" s="31"/>
      <c r="VSH745" s="31"/>
      <c r="VSI745" s="31"/>
      <c r="VSJ745" s="31"/>
      <c r="VSK745" s="31"/>
      <c r="VSL745" s="31"/>
      <c r="VSM745" s="31"/>
      <c r="VSN745" s="31"/>
      <c r="VSO745" s="31"/>
      <c r="VSP745" s="31"/>
      <c r="VSQ745" s="31"/>
      <c r="VSR745" s="31"/>
      <c r="VSS745" s="31"/>
      <c r="VST745" s="31"/>
      <c r="VSU745" s="31"/>
      <c r="VSV745" s="31"/>
      <c r="VSW745" s="31"/>
      <c r="VSX745" s="31"/>
      <c r="VSY745" s="31"/>
      <c r="VSZ745" s="31"/>
      <c r="VTA745" s="31"/>
      <c r="VTB745" s="31"/>
      <c r="VTC745" s="31"/>
      <c r="VTD745" s="31"/>
      <c r="VTE745" s="31"/>
      <c r="VTF745" s="31"/>
      <c r="VTG745" s="31"/>
      <c r="VTH745" s="31"/>
      <c r="VTI745" s="31"/>
      <c r="VTJ745" s="31"/>
      <c r="VTK745" s="31"/>
      <c r="VTL745" s="31"/>
      <c r="VTM745" s="31"/>
      <c r="VTN745" s="31"/>
      <c r="VTO745" s="31"/>
      <c r="VTP745" s="31"/>
      <c r="VTQ745" s="31"/>
      <c r="VTR745" s="31"/>
      <c r="VTS745" s="31"/>
      <c r="VTT745" s="31"/>
      <c r="VTU745" s="31"/>
      <c r="VTV745" s="31"/>
      <c r="VTW745" s="31"/>
      <c r="VTX745" s="31"/>
      <c r="VTY745" s="31"/>
      <c r="VTZ745" s="31"/>
      <c r="VUA745" s="31"/>
      <c r="VUB745" s="31"/>
      <c r="VUC745" s="31"/>
      <c r="VUD745" s="31"/>
      <c r="VUE745" s="31"/>
      <c r="VUF745" s="31"/>
      <c r="VUG745" s="31"/>
      <c r="VUH745" s="31"/>
      <c r="VUI745" s="31"/>
      <c r="VUJ745" s="31"/>
      <c r="VUK745" s="31"/>
      <c r="VUL745" s="31"/>
      <c r="VUM745" s="31"/>
      <c r="VUN745" s="31"/>
      <c r="VUO745" s="31"/>
      <c r="VUP745" s="31"/>
      <c r="VUQ745" s="31"/>
      <c r="VUR745" s="31"/>
      <c r="VUS745" s="31"/>
      <c r="VUT745" s="31"/>
      <c r="VUU745" s="31"/>
      <c r="VUV745" s="31"/>
      <c r="VUW745" s="31"/>
      <c r="VUX745" s="31"/>
      <c r="VUY745" s="31"/>
      <c r="VUZ745" s="31"/>
      <c r="VVA745" s="31"/>
      <c r="VVB745" s="31"/>
      <c r="VVC745" s="31"/>
      <c r="VVD745" s="31"/>
      <c r="VVE745" s="31"/>
      <c r="VVF745" s="31"/>
      <c r="VVG745" s="31"/>
      <c r="VVH745" s="31"/>
      <c r="VVI745" s="31"/>
      <c r="VVJ745" s="31"/>
      <c r="VVK745" s="31"/>
      <c r="VVL745" s="31"/>
      <c r="VVM745" s="31"/>
      <c r="VVN745" s="31"/>
      <c r="VVO745" s="31"/>
      <c r="VVP745" s="31"/>
      <c r="VVQ745" s="31"/>
      <c r="VVR745" s="31"/>
      <c r="VVS745" s="31"/>
      <c r="VVT745" s="31"/>
      <c r="VVU745" s="31"/>
      <c r="VVV745" s="31"/>
      <c r="VVW745" s="31"/>
      <c r="VVX745" s="31"/>
      <c r="VVY745" s="31"/>
      <c r="VVZ745" s="31"/>
      <c r="VWA745" s="31"/>
      <c r="VWB745" s="31"/>
      <c r="VWC745" s="31"/>
      <c r="VWD745" s="31"/>
      <c r="VWE745" s="31"/>
      <c r="VWF745" s="31"/>
      <c r="VWG745" s="31"/>
      <c r="VWH745" s="31"/>
      <c r="VWI745" s="31"/>
      <c r="VWJ745" s="31"/>
      <c r="VWK745" s="31"/>
      <c r="VWL745" s="31"/>
      <c r="VWM745" s="31"/>
      <c r="VWN745" s="31"/>
      <c r="VWO745" s="31"/>
      <c r="VWP745" s="31"/>
      <c r="VWQ745" s="31"/>
      <c r="VWR745" s="31"/>
      <c r="VWS745" s="31"/>
      <c r="VWT745" s="31"/>
      <c r="VWU745" s="31"/>
      <c r="VWV745" s="31"/>
      <c r="VWW745" s="31"/>
      <c r="VWX745" s="31"/>
      <c r="VWY745" s="31"/>
      <c r="VWZ745" s="31"/>
      <c r="VXA745" s="31"/>
      <c r="VXB745" s="31"/>
      <c r="VXC745" s="31"/>
      <c r="VXD745" s="31"/>
      <c r="VXE745" s="31"/>
      <c r="VXF745" s="31"/>
      <c r="VXG745" s="31"/>
      <c r="VXH745" s="31"/>
      <c r="VXI745" s="31"/>
      <c r="VXJ745" s="31"/>
      <c r="VXK745" s="31"/>
      <c r="VXL745" s="31"/>
      <c r="VXM745" s="31"/>
      <c r="VXN745" s="31"/>
      <c r="VXO745" s="31"/>
      <c r="VXP745" s="31"/>
      <c r="VXQ745" s="31"/>
      <c r="VXR745" s="31"/>
      <c r="VXS745" s="31"/>
      <c r="VXT745" s="31"/>
      <c r="VXU745" s="31"/>
      <c r="VXV745" s="31"/>
      <c r="VXW745" s="31"/>
      <c r="VXX745" s="31"/>
      <c r="VXY745" s="31"/>
      <c r="VXZ745" s="31"/>
      <c r="VYA745" s="31"/>
      <c r="VYB745" s="31"/>
      <c r="VYC745" s="31"/>
      <c r="VYD745" s="31"/>
      <c r="VYE745" s="31"/>
      <c r="VYF745" s="31"/>
      <c r="VYG745" s="31"/>
      <c r="VYH745" s="31"/>
      <c r="VYI745" s="31"/>
      <c r="VYJ745" s="31"/>
      <c r="VYK745" s="31"/>
      <c r="VYL745" s="31"/>
      <c r="VYM745" s="31"/>
      <c r="VYN745" s="31"/>
      <c r="VYO745" s="31"/>
      <c r="VYP745" s="31"/>
      <c r="VYQ745" s="31"/>
      <c r="VYR745" s="31"/>
      <c r="VYS745" s="31"/>
      <c r="VYT745" s="31"/>
      <c r="VYU745" s="31"/>
      <c r="VYV745" s="31"/>
      <c r="VYW745" s="31"/>
      <c r="VYX745" s="31"/>
      <c r="VYY745" s="31"/>
      <c r="VYZ745" s="31"/>
      <c r="VZA745" s="31"/>
      <c r="VZB745" s="31"/>
      <c r="VZC745" s="31"/>
      <c r="VZD745" s="31"/>
      <c r="VZE745" s="31"/>
      <c r="VZF745" s="31"/>
      <c r="VZG745" s="31"/>
      <c r="VZH745" s="31"/>
      <c r="VZI745" s="31"/>
      <c r="VZJ745" s="31"/>
      <c r="VZK745" s="31"/>
      <c r="VZL745" s="31"/>
      <c r="VZM745" s="31"/>
      <c r="VZN745" s="31"/>
      <c r="VZO745" s="31"/>
      <c r="VZP745" s="31"/>
      <c r="VZQ745" s="31"/>
      <c r="VZR745" s="31"/>
      <c r="VZS745" s="31"/>
      <c r="VZT745" s="31"/>
      <c r="VZU745" s="31"/>
      <c r="VZV745" s="31"/>
      <c r="VZW745" s="31"/>
      <c r="VZX745" s="31"/>
      <c r="VZY745" s="31"/>
      <c r="VZZ745" s="31"/>
      <c r="WAA745" s="31"/>
      <c r="WAB745" s="31"/>
      <c r="WAC745" s="31"/>
      <c r="WAD745" s="31"/>
      <c r="WAE745" s="31"/>
      <c r="WAF745" s="31"/>
      <c r="WAG745" s="31"/>
      <c r="WAH745" s="31"/>
      <c r="WAI745" s="31"/>
      <c r="WAJ745" s="31"/>
      <c r="WAK745" s="31"/>
      <c r="WAL745" s="31"/>
      <c r="WAM745" s="31"/>
      <c r="WAN745" s="31"/>
      <c r="WAO745" s="31"/>
      <c r="WAP745" s="31"/>
      <c r="WAQ745" s="31"/>
      <c r="WAR745" s="31"/>
      <c r="WAS745" s="31"/>
      <c r="WAT745" s="31"/>
      <c r="WAU745" s="31"/>
      <c r="WAV745" s="31"/>
      <c r="WAW745" s="31"/>
      <c r="WAX745" s="31"/>
      <c r="WAY745" s="31"/>
      <c r="WAZ745" s="31"/>
      <c r="WBA745" s="31"/>
      <c r="WBB745" s="31"/>
      <c r="WBC745" s="31"/>
      <c r="WBD745" s="31"/>
      <c r="WBE745" s="31"/>
      <c r="WBF745" s="31"/>
      <c r="WBG745" s="31"/>
      <c r="WBH745" s="31"/>
      <c r="WBI745" s="31"/>
      <c r="WBJ745" s="31"/>
      <c r="WBK745" s="31"/>
      <c r="WBL745" s="31"/>
      <c r="WBM745" s="31"/>
      <c r="WBN745" s="31"/>
      <c r="WBO745" s="31"/>
      <c r="WBP745" s="31"/>
      <c r="WBQ745" s="31"/>
      <c r="WBR745" s="31"/>
      <c r="WBS745" s="31"/>
      <c r="WBT745" s="31"/>
      <c r="WBU745" s="31"/>
      <c r="WBV745" s="31"/>
      <c r="WBW745" s="31"/>
      <c r="WBX745" s="31"/>
      <c r="WBY745" s="31"/>
      <c r="WBZ745" s="31"/>
      <c r="WCA745" s="31"/>
      <c r="WCB745" s="31"/>
      <c r="WCC745" s="31"/>
      <c r="WCD745" s="31"/>
      <c r="WCE745" s="31"/>
      <c r="WCF745" s="31"/>
      <c r="WCG745" s="31"/>
      <c r="WCH745" s="31"/>
      <c r="WCI745" s="31"/>
      <c r="WCJ745" s="31"/>
      <c r="WCK745" s="31"/>
      <c r="WCL745" s="31"/>
      <c r="WCM745" s="31"/>
      <c r="WCN745" s="31"/>
      <c r="WCO745" s="31"/>
      <c r="WCP745" s="31"/>
      <c r="WCQ745" s="31"/>
      <c r="WCR745" s="31"/>
      <c r="WCS745" s="31"/>
      <c r="WCT745" s="31"/>
      <c r="WCU745" s="31"/>
      <c r="WCV745" s="31"/>
      <c r="WCW745" s="31"/>
      <c r="WCX745" s="31"/>
      <c r="WCY745" s="31"/>
      <c r="WCZ745" s="31"/>
      <c r="WDA745" s="31"/>
      <c r="WDB745" s="31"/>
      <c r="WDC745" s="31"/>
      <c r="WDD745" s="31"/>
      <c r="WDE745" s="31"/>
      <c r="WDF745" s="31"/>
      <c r="WDG745" s="31"/>
      <c r="WDH745" s="31"/>
      <c r="WDI745" s="31"/>
      <c r="WDJ745" s="31"/>
      <c r="WDK745" s="31"/>
      <c r="WDL745" s="31"/>
      <c r="WDM745" s="31"/>
      <c r="WDN745" s="31"/>
      <c r="WDO745" s="31"/>
      <c r="WDP745" s="31"/>
      <c r="WDQ745" s="31"/>
      <c r="WDR745" s="31"/>
      <c r="WDS745" s="31"/>
      <c r="WDT745" s="31"/>
      <c r="WDU745" s="31"/>
      <c r="WDV745" s="31"/>
      <c r="WDW745" s="31"/>
      <c r="WDX745" s="31"/>
      <c r="WDY745" s="31"/>
      <c r="WDZ745" s="31"/>
      <c r="WEA745" s="31"/>
      <c r="WEB745" s="31"/>
      <c r="WEC745" s="31"/>
      <c r="WED745" s="31"/>
      <c r="WEE745" s="31"/>
      <c r="WEF745" s="31"/>
      <c r="WEG745" s="31"/>
      <c r="WEH745" s="31"/>
      <c r="WEI745" s="31"/>
      <c r="WEJ745" s="31"/>
      <c r="WEK745" s="31"/>
      <c r="WEL745" s="31"/>
      <c r="WEM745" s="31"/>
      <c r="WEN745" s="31"/>
      <c r="WEO745" s="31"/>
      <c r="WEP745" s="31"/>
      <c r="WEQ745" s="31"/>
      <c r="WER745" s="31"/>
      <c r="WES745" s="31"/>
      <c r="WET745" s="31"/>
      <c r="WEU745" s="31"/>
      <c r="WEV745" s="31"/>
      <c r="WEW745" s="31"/>
      <c r="WEX745" s="31"/>
      <c r="WEY745" s="31"/>
      <c r="WEZ745" s="31"/>
      <c r="WFA745" s="31"/>
      <c r="WFB745" s="31"/>
      <c r="WFC745" s="31"/>
      <c r="WFD745" s="31"/>
      <c r="WFE745" s="31"/>
      <c r="WFF745" s="31"/>
      <c r="WFG745" s="31"/>
      <c r="WFH745" s="31"/>
      <c r="WFI745" s="31"/>
      <c r="WFJ745" s="31"/>
      <c r="WFK745" s="31"/>
      <c r="WFL745" s="31"/>
      <c r="WFM745" s="31"/>
      <c r="WFN745" s="31"/>
      <c r="WFO745" s="31"/>
      <c r="WFP745" s="31"/>
      <c r="WFQ745" s="31"/>
      <c r="WFR745" s="31"/>
      <c r="WFS745" s="31"/>
      <c r="WFT745" s="31"/>
      <c r="WFU745" s="31"/>
      <c r="WFV745" s="31"/>
      <c r="WFW745" s="31"/>
      <c r="WFX745" s="31"/>
      <c r="WFY745" s="31"/>
      <c r="WFZ745" s="31"/>
      <c r="WGA745" s="31"/>
      <c r="WGB745" s="31"/>
      <c r="WGC745" s="31"/>
      <c r="WGD745" s="31"/>
      <c r="WGE745" s="31"/>
      <c r="WGF745" s="31"/>
      <c r="WGG745" s="31"/>
      <c r="WGH745" s="31"/>
      <c r="WGI745" s="31"/>
      <c r="WGJ745" s="31"/>
      <c r="WGK745" s="31"/>
      <c r="WGL745" s="31"/>
      <c r="WGM745" s="31"/>
      <c r="WGN745" s="31"/>
      <c r="WGO745" s="31"/>
      <c r="WGP745" s="31"/>
      <c r="WGQ745" s="31"/>
      <c r="WGR745" s="31"/>
      <c r="WGS745" s="31"/>
      <c r="WGT745" s="31"/>
      <c r="WGU745" s="31"/>
      <c r="WGV745" s="31"/>
      <c r="WGW745" s="31"/>
      <c r="WGX745" s="31"/>
      <c r="WGY745" s="31"/>
      <c r="WGZ745" s="31"/>
      <c r="WHA745" s="31"/>
      <c r="WHB745" s="31"/>
      <c r="WHC745" s="31"/>
      <c r="WHD745" s="31"/>
      <c r="WHE745" s="31"/>
      <c r="WHF745" s="31"/>
      <c r="WHG745" s="31"/>
      <c r="WHH745" s="31"/>
      <c r="WHI745" s="31"/>
      <c r="WHJ745" s="31"/>
      <c r="WHK745" s="31"/>
      <c r="WHL745" s="31"/>
      <c r="WHM745" s="31"/>
      <c r="WHN745" s="31"/>
      <c r="WHO745" s="31"/>
      <c r="WHP745" s="31"/>
      <c r="WHQ745" s="31"/>
      <c r="WHR745" s="31"/>
      <c r="WHS745" s="31"/>
      <c r="WHT745" s="31"/>
      <c r="WHU745" s="31"/>
      <c r="WHV745" s="31"/>
      <c r="WHW745" s="31"/>
      <c r="WHX745" s="31"/>
      <c r="WHY745" s="31"/>
      <c r="WHZ745" s="31"/>
      <c r="WIA745" s="31"/>
      <c r="WIB745" s="31"/>
      <c r="WIC745" s="31"/>
      <c r="WID745" s="31"/>
      <c r="WIE745" s="31"/>
      <c r="WIF745" s="31"/>
      <c r="WIG745" s="31"/>
      <c r="WIH745" s="31"/>
      <c r="WII745" s="31"/>
      <c r="WIJ745" s="31"/>
      <c r="WIK745" s="31"/>
      <c r="WIL745" s="31"/>
      <c r="WIM745" s="31"/>
      <c r="WIN745" s="31"/>
      <c r="WIO745" s="31"/>
      <c r="WIP745" s="31"/>
      <c r="WIQ745" s="31"/>
      <c r="WIR745" s="31"/>
      <c r="WIS745" s="31"/>
      <c r="WIT745" s="31"/>
      <c r="WIU745" s="31"/>
      <c r="WIV745" s="31"/>
      <c r="WIW745" s="31"/>
      <c r="WIX745" s="31"/>
      <c r="WIY745" s="31"/>
      <c r="WIZ745" s="31"/>
      <c r="WJA745" s="31"/>
      <c r="WJB745" s="31"/>
      <c r="WJC745" s="31"/>
      <c r="WJD745" s="31"/>
      <c r="WJE745" s="31"/>
      <c r="WJF745" s="31"/>
      <c r="WJG745" s="31"/>
      <c r="WJH745" s="31"/>
      <c r="WJI745" s="31"/>
      <c r="WJJ745" s="31"/>
      <c r="WJK745" s="31"/>
      <c r="WJL745" s="31"/>
      <c r="WJM745" s="31"/>
      <c r="WJN745" s="31"/>
      <c r="WJO745" s="31"/>
      <c r="WJP745" s="31"/>
      <c r="WJQ745" s="31"/>
      <c r="WJR745" s="31"/>
      <c r="WJS745" s="31"/>
      <c r="WJT745" s="31"/>
      <c r="WJU745" s="31"/>
      <c r="WJV745" s="31"/>
      <c r="WJW745" s="31"/>
      <c r="WJX745" s="31"/>
      <c r="WJY745" s="31"/>
      <c r="WJZ745" s="31"/>
      <c r="WKA745" s="31"/>
      <c r="WKB745" s="31"/>
      <c r="WKC745" s="31"/>
      <c r="WKD745" s="31"/>
      <c r="WKE745" s="31"/>
      <c r="WKF745" s="31"/>
      <c r="WKG745" s="31"/>
      <c r="WKH745" s="31"/>
      <c r="WKI745" s="31"/>
      <c r="WKJ745" s="31"/>
      <c r="WKK745" s="31"/>
      <c r="WKL745" s="31"/>
      <c r="WKM745" s="31"/>
      <c r="WKN745" s="31"/>
      <c r="WKO745" s="31"/>
      <c r="WKP745" s="31"/>
      <c r="WKQ745" s="31"/>
      <c r="WKR745" s="31"/>
      <c r="WKS745" s="31"/>
      <c r="WKT745" s="31"/>
      <c r="WKU745" s="31"/>
      <c r="WKV745" s="31"/>
      <c r="WKW745" s="31"/>
      <c r="WKX745" s="31"/>
      <c r="WKY745" s="31"/>
      <c r="WKZ745" s="31"/>
      <c r="WLA745" s="31"/>
      <c r="WLB745" s="31"/>
      <c r="WLC745" s="31"/>
      <c r="WLD745" s="31"/>
      <c r="WLE745" s="31"/>
      <c r="WLF745" s="31"/>
      <c r="WLG745" s="31"/>
      <c r="WLH745" s="31"/>
      <c r="WLI745" s="31"/>
      <c r="WLJ745" s="31"/>
      <c r="WLK745" s="31"/>
      <c r="WLL745" s="31"/>
      <c r="WLM745" s="31"/>
      <c r="WLN745" s="31"/>
      <c r="WLO745" s="31"/>
      <c r="WLP745" s="31"/>
      <c r="WLQ745" s="31"/>
      <c r="WLR745" s="31"/>
      <c r="WLS745" s="31"/>
      <c r="WLT745" s="31"/>
      <c r="WLU745" s="31"/>
      <c r="WLV745" s="31"/>
      <c r="WLW745" s="31"/>
      <c r="WLX745" s="31"/>
      <c r="WLY745" s="31"/>
      <c r="WLZ745" s="31"/>
      <c r="WMA745" s="31"/>
      <c r="WMB745" s="31"/>
      <c r="WMC745" s="31"/>
      <c r="WMD745" s="31"/>
      <c r="WME745" s="31"/>
      <c r="WMF745" s="31"/>
      <c r="WMG745" s="31"/>
      <c r="WMH745" s="31"/>
      <c r="WMI745" s="31"/>
      <c r="WMJ745" s="31"/>
      <c r="WMK745" s="31"/>
      <c r="WML745" s="31"/>
      <c r="WMM745" s="31"/>
      <c r="WMN745" s="31"/>
      <c r="WMO745" s="31"/>
      <c r="WMP745" s="31"/>
      <c r="WMQ745" s="31"/>
      <c r="WMR745" s="31"/>
      <c r="WMS745" s="31"/>
      <c r="WMT745" s="31"/>
      <c r="WMU745" s="31"/>
      <c r="WMV745" s="31"/>
      <c r="WMW745" s="31"/>
      <c r="WMX745" s="31"/>
      <c r="WMY745" s="31"/>
      <c r="WMZ745" s="31"/>
      <c r="WNA745" s="31"/>
      <c r="WNB745" s="31"/>
      <c r="WNC745" s="31"/>
      <c r="WND745" s="31"/>
      <c r="WNE745" s="31"/>
      <c r="WNF745" s="31"/>
      <c r="WNG745" s="31"/>
      <c r="WNH745" s="31"/>
      <c r="WNI745" s="31"/>
      <c r="WNJ745" s="31"/>
      <c r="WNK745" s="31"/>
      <c r="WNL745" s="31"/>
      <c r="WNM745" s="31"/>
      <c r="WNN745" s="31"/>
      <c r="WNO745" s="31"/>
      <c r="WNP745" s="31"/>
      <c r="WNQ745" s="31"/>
      <c r="WNR745" s="31"/>
      <c r="WNS745" s="31"/>
      <c r="WNT745" s="31"/>
      <c r="WNU745" s="31"/>
      <c r="WNV745" s="31"/>
      <c r="WNW745" s="31"/>
      <c r="WNX745" s="31"/>
      <c r="WNY745" s="31"/>
      <c r="WNZ745" s="31"/>
      <c r="WOA745" s="31"/>
      <c r="WOB745" s="31"/>
      <c r="WOC745" s="31"/>
      <c r="WOD745" s="31"/>
      <c r="WOE745" s="31"/>
      <c r="WOF745" s="31"/>
      <c r="WOG745" s="31"/>
      <c r="WOH745" s="31"/>
      <c r="WOI745" s="31"/>
      <c r="WOJ745" s="31"/>
      <c r="WOK745" s="31"/>
      <c r="WOL745" s="31"/>
      <c r="WOM745" s="31"/>
      <c r="WON745" s="31"/>
      <c r="WOO745" s="31"/>
      <c r="WOP745" s="31"/>
      <c r="WOQ745" s="31"/>
      <c r="WOR745" s="31"/>
      <c r="WOS745" s="31"/>
      <c r="WOT745" s="31"/>
      <c r="WOU745" s="31"/>
      <c r="WOV745" s="31"/>
      <c r="WOW745" s="31"/>
      <c r="WOX745" s="31"/>
      <c r="WOY745" s="31"/>
      <c r="WOZ745" s="31"/>
      <c r="WPA745" s="31"/>
      <c r="WPB745" s="31"/>
      <c r="WPC745" s="31"/>
      <c r="WPD745" s="31"/>
      <c r="WPE745" s="31"/>
      <c r="WPF745" s="31"/>
      <c r="WPG745" s="31"/>
      <c r="WPH745" s="31"/>
      <c r="WPI745" s="31"/>
      <c r="WPJ745" s="31"/>
      <c r="WPK745" s="31"/>
      <c r="WPL745" s="31"/>
      <c r="WPM745" s="31"/>
      <c r="WPN745" s="31"/>
      <c r="WPO745" s="31"/>
      <c r="WPP745" s="31"/>
      <c r="WPQ745" s="31"/>
      <c r="WPR745" s="31"/>
      <c r="WPS745" s="31"/>
      <c r="WPT745" s="31"/>
      <c r="WPU745" s="31"/>
      <c r="WPV745" s="31"/>
      <c r="WPW745" s="31"/>
      <c r="WPX745" s="31"/>
      <c r="WPY745" s="31"/>
      <c r="WPZ745" s="31"/>
      <c r="WQA745" s="31"/>
      <c r="WQB745" s="31"/>
      <c r="WQC745" s="31"/>
      <c r="WQD745" s="31"/>
      <c r="WQE745" s="31"/>
      <c r="WQF745" s="31"/>
      <c r="WQG745" s="31"/>
      <c r="WQH745" s="31"/>
      <c r="WQI745" s="31"/>
      <c r="WQJ745" s="31"/>
      <c r="WQK745" s="31"/>
      <c r="WQL745" s="31"/>
      <c r="WQM745" s="31"/>
      <c r="WQN745" s="31"/>
      <c r="WQO745" s="31"/>
      <c r="WQP745" s="31"/>
      <c r="WQQ745" s="31"/>
      <c r="WQR745" s="31"/>
      <c r="WQS745" s="31"/>
      <c r="WQT745" s="31"/>
      <c r="WQU745" s="31"/>
      <c r="WQV745" s="31"/>
      <c r="WQW745" s="31"/>
      <c r="WQX745" s="31"/>
      <c r="WQY745" s="31"/>
      <c r="WQZ745" s="31"/>
      <c r="WRA745" s="31"/>
      <c r="WRB745" s="31"/>
      <c r="WRC745" s="31"/>
      <c r="WRD745" s="31"/>
      <c r="WRE745" s="31"/>
      <c r="WRF745" s="31"/>
      <c r="WRG745" s="31"/>
      <c r="WRH745" s="31"/>
      <c r="WRI745" s="31"/>
      <c r="WRJ745" s="31"/>
      <c r="WRK745" s="31"/>
      <c r="WRL745" s="31"/>
      <c r="WRM745" s="31"/>
      <c r="WRN745" s="31"/>
      <c r="WRO745" s="31"/>
      <c r="WRP745" s="31"/>
      <c r="WRQ745" s="31"/>
      <c r="WRR745" s="31"/>
      <c r="WRS745" s="31"/>
      <c r="WRT745" s="31"/>
      <c r="WRU745" s="31"/>
      <c r="WRV745" s="31"/>
      <c r="WRW745" s="31"/>
      <c r="WRX745" s="31"/>
      <c r="WRY745" s="31"/>
      <c r="WRZ745" s="31"/>
      <c r="WSA745" s="31"/>
      <c r="WSB745" s="31"/>
      <c r="WSC745" s="31"/>
      <c r="WSD745" s="31"/>
      <c r="WSE745" s="31"/>
      <c r="WSF745" s="31"/>
      <c r="WSG745" s="31"/>
      <c r="WSH745" s="31"/>
      <c r="WSI745" s="31"/>
      <c r="WSJ745" s="31"/>
      <c r="WSK745" s="31"/>
      <c r="WSL745" s="31"/>
      <c r="WSM745" s="31"/>
      <c r="WSN745" s="31"/>
      <c r="WSO745" s="31"/>
      <c r="WSP745" s="31"/>
      <c r="WSQ745" s="31"/>
      <c r="WSR745" s="31"/>
      <c r="WSS745" s="31"/>
      <c r="WST745" s="31"/>
      <c r="WSU745" s="31"/>
      <c r="WSV745" s="31"/>
      <c r="WSW745" s="31"/>
      <c r="WSX745" s="31"/>
      <c r="WSY745" s="31"/>
      <c r="WSZ745" s="31"/>
      <c r="WTA745" s="31"/>
      <c r="WTB745" s="31"/>
      <c r="WTC745" s="31"/>
      <c r="WTD745" s="31"/>
      <c r="WTE745" s="31"/>
      <c r="WTF745" s="31"/>
      <c r="WTG745" s="31"/>
      <c r="WTH745" s="31"/>
      <c r="WTI745" s="31"/>
      <c r="WTJ745" s="31"/>
      <c r="WTK745" s="31"/>
      <c r="WTL745" s="31"/>
      <c r="WTM745" s="31"/>
      <c r="WTN745" s="31"/>
      <c r="WTO745" s="31"/>
      <c r="WTP745" s="31"/>
      <c r="WTQ745" s="31"/>
      <c r="WTR745" s="31"/>
      <c r="WTS745" s="31"/>
      <c r="WTT745" s="31"/>
      <c r="WTU745" s="31"/>
      <c r="WTV745" s="31"/>
      <c r="WTW745" s="31"/>
      <c r="WTX745" s="31"/>
      <c r="WTY745" s="31"/>
      <c r="WTZ745" s="31"/>
      <c r="WUA745" s="31"/>
      <c r="WUB745" s="31"/>
      <c r="WUC745" s="31"/>
      <c r="WUD745" s="31"/>
      <c r="WUE745" s="31"/>
      <c r="WUF745" s="31"/>
      <c r="WUG745" s="31"/>
      <c r="WUH745" s="31"/>
      <c r="WUI745" s="31"/>
      <c r="WUJ745" s="31"/>
      <c r="WUK745" s="31"/>
      <c r="WUL745" s="31"/>
      <c r="WUM745" s="31"/>
      <c r="WUN745" s="31"/>
      <c r="WUO745" s="31"/>
      <c r="WUP745" s="31"/>
      <c r="WUQ745" s="31"/>
      <c r="WUR745" s="31"/>
      <c r="WUS745" s="31"/>
      <c r="WUT745" s="31"/>
      <c r="WUU745" s="31"/>
      <c r="WUV745" s="31"/>
      <c r="WUW745" s="31"/>
      <c r="WUX745" s="31"/>
      <c r="WUY745" s="31"/>
      <c r="WUZ745" s="31"/>
      <c r="WVA745" s="31"/>
      <c r="WVB745" s="31"/>
      <c r="WVC745" s="31"/>
      <c r="WVD745" s="31"/>
      <c r="WVE745" s="31"/>
      <c r="WVF745" s="31"/>
      <c r="WVG745" s="31"/>
      <c r="WVH745" s="31"/>
      <c r="WVI745" s="31"/>
      <c r="WVJ745" s="31"/>
      <c r="WVK745" s="31"/>
      <c r="WVL745" s="31"/>
      <c r="WVM745" s="31"/>
      <c r="WVN745" s="31"/>
      <c r="WVO745" s="31"/>
      <c r="WVP745" s="31"/>
      <c r="WVQ745" s="31"/>
      <c r="WVR745" s="31"/>
      <c r="WVS745" s="31"/>
    </row>
    <row r="746" spans="1:16139" s="70" customFormat="1" hidden="1">
      <c r="A746" s="168"/>
      <c r="B746" s="169"/>
      <c r="C746" s="170"/>
      <c r="D746" s="170"/>
      <c r="E746" s="170"/>
      <c r="F746" s="170"/>
      <c r="G746" s="170"/>
      <c r="H746" s="170"/>
      <c r="I746" s="170"/>
      <c r="J746" s="32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H746" s="3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31"/>
      <c r="BH746" s="31"/>
      <c r="BI746" s="31"/>
      <c r="BJ746" s="31"/>
      <c r="BK746" s="31"/>
      <c r="BL746" s="31"/>
      <c r="BM746" s="31"/>
      <c r="BN746" s="31"/>
      <c r="BO746" s="31"/>
      <c r="BP746" s="31"/>
      <c r="BQ746" s="31"/>
      <c r="BR746" s="31"/>
      <c r="BS746" s="31"/>
      <c r="BT746" s="31"/>
      <c r="BU746" s="31"/>
      <c r="BV746" s="31"/>
      <c r="BW746" s="31"/>
      <c r="BX746" s="31"/>
      <c r="BY746" s="31"/>
      <c r="BZ746" s="31"/>
      <c r="CA746" s="31"/>
      <c r="CB746" s="31"/>
      <c r="CC746" s="31"/>
      <c r="CD746" s="31"/>
      <c r="CE746" s="31"/>
      <c r="CF746" s="31"/>
      <c r="CG746" s="31"/>
      <c r="CH746" s="31"/>
      <c r="CI746" s="31"/>
      <c r="CJ746" s="31"/>
      <c r="CK746" s="31"/>
      <c r="CL746" s="31"/>
      <c r="CM746" s="31"/>
      <c r="CN746" s="31"/>
      <c r="CO746" s="31"/>
      <c r="CP746" s="31"/>
      <c r="CQ746" s="31"/>
      <c r="CR746" s="31"/>
      <c r="CS746" s="31"/>
      <c r="CT746" s="31"/>
      <c r="CU746" s="31"/>
      <c r="CV746" s="31"/>
      <c r="CW746" s="31"/>
      <c r="CX746" s="31"/>
      <c r="CY746" s="31"/>
      <c r="CZ746" s="31"/>
      <c r="DA746" s="31"/>
      <c r="DB746" s="31"/>
      <c r="DC746" s="31"/>
      <c r="DD746" s="31"/>
      <c r="DE746" s="31"/>
      <c r="DF746" s="31"/>
      <c r="DG746" s="31"/>
      <c r="DH746" s="31"/>
      <c r="DI746" s="31"/>
      <c r="DJ746" s="31"/>
      <c r="DK746" s="31"/>
      <c r="DL746" s="31"/>
      <c r="DM746" s="31"/>
      <c r="DN746" s="31"/>
      <c r="DO746" s="31"/>
      <c r="DP746" s="31"/>
      <c r="DQ746" s="31"/>
      <c r="DR746" s="31"/>
      <c r="DS746" s="31"/>
      <c r="DT746" s="31"/>
      <c r="DU746" s="31"/>
      <c r="DV746" s="31"/>
      <c r="DW746" s="31"/>
      <c r="DX746" s="31"/>
      <c r="DY746" s="31"/>
      <c r="DZ746" s="31"/>
      <c r="EA746" s="31"/>
      <c r="EB746" s="31"/>
      <c r="EC746" s="31"/>
      <c r="ED746" s="31"/>
      <c r="EE746" s="31"/>
      <c r="EF746" s="31"/>
      <c r="EG746" s="31"/>
      <c r="EH746" s="31"/>
      <c r="EI746" s="31"/>
      <c r="EJ746" s="31"/>
      <c r="EK746" s="31"/>
      <c r="EL746" s="31"/>
      <c r="EM746" s="31"/>
      <c r="EN746" s="31"/>
      <c r="EO746" s="31"/>
      <c r="EP746" s="31"/>
      <c r="EQ746" s="31"/>
      <c r="ER746" s="31"/>
      <c r="ES746" s="31"/>
      <c r="ET746" s="31"/>
      <c r="EU746" s="31"/>
      <c r="EV746" s="31"/>
      <c r="EW746" s="31"/>
      <c r="EX746" s="31"/>
      <c r="EY746" s="31"/>
      <c r="EZ746" s="31"/>
      <c r="FA746" s="31"/>
      <c r="FB746" s="31"/>
      <c r="FC746" s="31"/>
      <c r="FD746" s="31"/>
      <c r="FE746" s="31"/>
      <c r="FF746" s="31"/>
      <c r="FG746" s="31"/>
      <c r="FH746" s="31"/>
      <c r="FI746" s="31"/>
      <c r="FJ746" s="31"/>
      <c r="FK746" s="31"/>
      <c r="FL746" s="31"/>
      <c r="FM746" s="31"/>
      <c r="FN746" s="31"/>
      <c r="FO746" s="31"/>
      <c r="FP746" s="31"/>
      <c r="FQ746" s="31"/>
      <c r="FR746" s="31"/>
      <c r="FS746" s="31"/>
      <c r="FT746" s="31"/>
      <c r="FU746" s="31"/>
      <c r="FV746" s="31"/>
      <c r="FW746" s="31"/>
      <c r="FX746" s="31"/>
      <c r="FY746" s="31"/>
      <c r="FZ746" s="31"/>
      <c r="GA746" s="31"/>
      <c r="GB746" s="31"/>
      <c r="GC746" s="31"/>
      <c r="GD746" s="31"/>
      <c r="GE746" s="31"/>
      <c r="GF746" s="31"/>
      <c r="GG746" s="31"/>
      <c r="GH746" s="31"/>
      <c r="GI746" s="31"/>
      <c r="GJ746" s="31"/>
      <c r="GK746" s="31"/>
      <c r="GL746" s="31"/>
      <c r="GM746" s="31"/>
      <c r="GN746" s="31"/>
      <c r="GO746" s="31"/>
      <c r="GP746" s="31"/>
      <c r="GQ746" s="31"/>
      <c r="GR746" s="31"/>
      <c r="GS746" s="31"/>
      <c r="GT746" s="31"/>
      <c r="GU746" s="31"/>
      <c r="GV746" s="31"/>
      <c r="GW746" s="31"/>
      <c r="GX746" s="31"/>
      <c r="GY746" s="31"/>
      <c r="GZ746" s="31"/>
      <c r="HA746" s="31"/>
      <c r="HB746" s="31"/>
      <c r="HC746" s="31"/>
      <c r="HD746" s="31"/>
      <c r="HE746" s="31"/>
      <c r="HF746" s="31"/>
      <c r="HG746" s="31"/>
      <c r="HH746" s="31"/>
      <c r="HI746" s="31"/>
      <c r="HJ746" s="31"/>
      <c r="HK746" s="31"/>
      <c r="HL746" s="31"/>
      <c r="HM746" s="31"/>
      <c r="HN746" s="31"/>
      <c r="HO746" s="31"/>
      <c r="HP746" s="31"/>
      <c r="HQ746" s="31"/>
      <c r="HR746" s="31"/>
      <c r="HS746" s="31"/>
      <c r="HT746" s="31"/>
      <c r="HU746" s="31"/>
      <c r="HV746" s="31"/>
      <c r="HW746" s="31"/>
      <c r="HX746" s="31"/>
      <c r="HY746" s="31"/>
      <c r="HZ746" s="31"/>
      <c r="IA746" s="31"/>
      <c r="IB746" s="31"/>
      <c r="IC746" s="31"/>
      <c r="ID746" s="31"/>
      <c r="IE746" s="31"/>
      <c r="IF746" s="31"/>
      <c r="IG746" s="31"/>
      <c r="IH746" s="31"/>
      <c r="II746" s="31"/>
      <c r="IJ746" s="31"/>
      <c r="IK746" s="31"/>
      <c r="IL746" s="31"/>
      <c r="IM746" s="31"/>
      <c r="IN746" s="31"/>
      <c r="IO746" s="31"/>
      <c r="IP746" s="31"/>
      <c r="IQ746" s="31"/>
      <c r="IR746" s="31"/>
      <c r="IS746" s="31"/>
      <c r="IT746" s="31"/>
      <c r="IU746" s="31"/>
      <c r="IV746" s="31"/>
      <c r="IW746" s="31"/>
      <c r="IX746" s="31"/>
      <c r="IY746" s="31"/>
      <c r="IZ746" s="31"/>
      <c r="JA746" s="31"/>
      <c r="JB746" s="31"/>
      <c r="JC746" s="31"/>
      <c r="JD746" s="31"/>
      <c r="JE746" s="31"/>
      <c r="JF746" s="31"/>
      <c r="JG746" s="31"/>
      <c r="JH746" s="31"/>
      <c r="JI746" s="31"/>
      <c r="JJ746" s="31"/>
      <c r="JK746" s="31"/>
      <c r="JL746" s="31"/>
      <c r="JM746" s="31"/>
      <c r="JN746" s="31"/>
      <c r="JO746" s="31"/>
      <c r="JP746" s="31"/>
      <c r="JQ746" s="31"/>
      <c r="JR746" s="31"/>
      <c r="JS746" s="31"/>
      <c r="JT746" s="31"/>
      <c r="JU746" s="31"/>
      <c r="JV746" s="31"/>
      <c r="JW746" s="31"/>
      <c r="JX746" s="31"/>
      <c r="JY746" s="31"/>
      <c r="JZ746" s="31"/>
      <c r="KA746" s="31"/>
      <c r="KB746" s="31"/>
      <c r="KC746" s="31"/>
      <c r="KD746" s="31"/>
      <c r="KE746" s="31"/>
      <c r="KF746" s="31"/>
      <c r="KG746" s="31"/>
      <c r="KH746" s="31"/>
      <c r="KI746" s="31"/>
      <c r="KJ746" s="31"/>
      <c r="KK746" s="31"/>
      <c r="KL746" s="31"/>
      <c r="KM746" s="31"/>
      <c r="KN746" s="31"/>
      <c r="KO746" s="31"/>
      <c r="KP746" s="31"/>
      <c r="KQ746" s="31"/>
      <c r="KR746" s="31"/>
      <c r="KS746" s="31"/>
      <c r="KT746" s="31"/>
      <c r="KU746" s="31"/>
      <c r="KV746" s="31"/>
      <c r="KW746" s="31"/>
      <c r="KX746" s="31"/>
      <c r="KY746" s="31"/>
      <c r="KZ746" s="31"/>
      <c r="LA746" s="31"/>
      <c r="LB746" s="31"/>
      <c r="LC746" s="31"/>
      <c r="LD746" s="31"/>
      <c r="LE746" s="31"/>
      <c r="LF746" s="31"/>
      <c r="LG746" s="31"/>
      <c r="LH746" s="31"/>
      <c r="LI746" s="31"/>
      <c r="LJ746" s="31"/>
      <c r="LK746" s="31"/>
      <c r="LL746" s="31"/>
      <c r="LM746" s="31"/>
      <c r="LN746" s="31"/>
      <c r="LO746" s="31"/>
      <c r="LP746" s="31"/>
      <c r="LQ746" s="31"/>
      <c r="LR746" s="31"/>
      <c r="LS746" s="31"/>
      <c r="LT746" s="31"/>
      <c r="LU746" s="31"/>
      <c r="LV746" s="31"/>
      <c r="LW746" s="31"/>
      <c r="LX746" s="31"/>
      <c r="LY746" s="31"/>
      <c r="LZ746" s="31"/>
      <c r="MA746" s="31"/>
      <c r="MB746" s="31"/>
      <c r="MC746" s="31"/>
      <c r="MD746" s="31"/>
      <c r="ME746" s="31"/>
      <c r="MF746" s="31"/>
      <c r="MG746" s="31"/>
      <c r="MH746" s="31"/>
      <c r="MI746" s="31"/>
      <c r="MJ746" s="31"/>
      <c r="MK746" s="31"/>
      <c r="ML746" s="31"/>
      <c r="MM746" s="31"/>
      <c r="MN746" s="31"/>
      <c r="MO746" s="31"/>
      <c r="MP746" s="31"/>
      <c r="MQ746" s="31"/>
      <c r="MR746" s="31"/>
      <c r="MS746" s="31"/>
      <c r="MT746" s="31"/>
      <c r="MU746" s="31"/>
      <c r="MV746" s="31"/>
      <c r="MW746" s="31"/>
      <c r="MX746" s="31"/>
      <c r="MY746" s="31"/>
      <c r="MZ746" s="31"/>
      <c r="NA746" s="31"/>
      <c r="NB746" s="31"/>
      <c r="NC746" s="31"/>
      <c r="ND746" s="31"/>
      <c r="NE746" s="31"/>
      <c r="NF746" s="31"/>
      <c r="NG746" s="31"/>
      <c r="NH746" s="31"/>
      <c r="NI746" s="31"/>
      <c r="NJ746" s="31"/>
      <c r="NK746" s="31"/>
      <c r="NL746" s="31"/>
      <c r="NM746" s="31"/>
      <c r="NN746" s="31"/>
      <c r="NO746" s="31"/>
      <c r="NP746" s="31"/>
      <c r="NQ746" s="31"/>
      <c r="NR746" s="31"/>
      <c r="NS746" s="31"/>
      <c r="NT746" s="31"/>
      <c r="NU746" s="31"/>
      <c r="NV746" s="31"/>
      <c r="NW746" s="31"/>
      <c r="NX746" s="31"/>
      <c r="NY746" s="31"/>
      <c r="NZ746" s="31"/>
      <c r="OA746" s="31"/>
      <c r="OB746" s="31"/>
      <c r="OC746" s="31"/>
      <c r="OD746" s="31"/>
      <c r="OE746" s="31"/>
      <c r="OF746" s="31"/>
      <c r="OG746" s="31"/>
      <c r="OH746" s="31"/>
      <c r="OI746" s="31"/>
      <c r="OJ746" s="31"/>
      <c r="OK746" s="31"/>
      <c r="OL746" s="31"/>
      <c r="OM746" s="31"/>
      <c r="ON746" s="31"/>
      <c r="OO746" s="31"/>
      <c r="OP746" s="31"/>
      <c r="OQ746" s="31"/>
      <c r="OR746" s="31"/>
      <c r="OS746" s="31"/>
      <c r="OT746" s="31"/>
      <c r="OU746" s="31"/>
      <c r="OV746" s="31"/>
      <c r="OW746" s="31"/>
      <c r="OX746" s="31"/>
      <c r="OY746" s="31"/>
      <c r="OZ746" s="31"/>
      <c r="PA746" s="31"/>
      <c r="PB746" s="31"/>
      <c r="PC746" s="31"/>
      <c r="PD746" s="31"/>
      <c r="PE746" s="31"/>
      <c r="PF746" s="31"/>
      <c r="PG746" s="31"/>
      <c r="PH746" s="31"/>
      <c r="PI746" s="31"/>
      <c r="PJ746" s="31"/>
      <c r="PK746" s="31"/>
      <c r="PL746" s="31"/>
      <c r="PM746" s="31"/>
      <c r="PN746" s="31"/>
      <c r="PO746" s="31"/>
      <c r="PP746" s="31"/>
      <c r="PQ746" s="31"/>
      <c r="PR746" s="31"/>
      <c r="PS746" s="31"/>
      <c r="PT746" s="31"/>
      <c r="PU746" s="31"/>
      <c r="PV746" s="31"/>
      <c r="PW746" s="31"/>
      <c r="PX746" s="31"/>
      <c r="PY746" s="31"/>
      <c r="PZ746" s="31"/>
      <c r="QA746" s="31"/>
      <c r="QB746" s="31"/>
      <c r="QC746" s="31"/>
      <c r="QD746" s="31"/>
      <c r="QE746" s="31"/>
      <c r="QF746" s="31"/>
      <c r="QG746" s="31"/>
      <c r="QH746" s="31"/>
      <c r="QI746" s="31"/>
      <c r="QJ746" s="31"/>
      <c r="QK746" s="31"/>
      <c r="QL746" s="31"/>
      <c r="QM746" s="31"/>
      <c r="QN746" s="31"/>
      <c r="QO746" s="31"/>
      <c r="QP746" s="31"/>
      <c r="QQ746" s="31"/>
      <c r="QR746" s="31"/>
      <c r="QS746" s="31"/>
      <c r="QT746" s="31"/>
      <c r="QU746" s="31"/>
      <c r="QV746" s="31"/>
      <c r="QW746" s="31"/>
      <c r="QX746" s="31"/>
      <c r="QY746" s="31"/>
      <c r="QZ746" s="31"/>
      <c r="RA746" s="31"/>
      <c r="RB746" s="31"/>
      <c r="RC746" s="31"/>
      <c r="RD746" s="31"/>
      <c r="RE746" s="31"/>
      <c r="RF746" s="31"/>
      <c r="RG746" s="31"/>
      <c r="RH746" s="31"/>
      <c r="RI746" s="31"/>
      <c r="RJ746" s="31"/>
      <c r="RK746" s="31"/>
      <c r="RL746" s="31"/>
      <c r="RM746" s="31"/>
      <c r="RN746" s="31"/>
      <c r="RO746" s="31"/>
      <c r="RP746" s="31"/>
      <c r="RQ746" s="31"/>
      <c r="RR746" s="31"/>
      <c r="RS746" s="31"/>
      <c r="RT746" s="31"/>
      <c r="RU746" s="31"/>
      <c r="RV746" s="31"/>
      <c r="RW746" s="31"/>
      <c r="RX746" s="31"/>
      <c r="RY746" s="31"/>
      <c r="RZ746" s="31"/>
      <c r="SA746" s="31"/>
      <c r="SB746" s="31"/>
      <c r="SC746" s="31"/>
      <c r="SD746" s="31"/>
      <c r="SE746" s="31"/>
      <c r="SF746" s="31"/>
      <c r="SG746" s="31"/>
      <c r="SH746" s="31"/>
      <c r="SI746" s="31"/>
      <c r="SJ746" s="31"/>
      <c r="SK746" s="31"/>
      <c r="SL746" s="31"/>
      <c r="SM746" s="31"/>
      <c r="SN746" s="31"/>
      <c r="SO746" s="31"/>
      <c r="SP746" s="31"/>
      <c r="SQ746" s="31"/>
      <c r="SR746" s="31"/>
      <c r="SS746" s="31"/>
      <c r="ST746" s="31"/>
      <c r="SU746" s="31"/>
      <c r="SV746" s="31"/>
      <c r="SW746" s="31"/>
      <c r="SX746" s="31"/>
      <c r="SY746" s="31"/>
      <c r="SZ746" s="31"/>
      <c r="TA746" s="31"/>
      <c r="TB746" s="31"/>
      <c r="TC746" s="31"/>
      <c r="TD746" s="31"/>
      <c r="TE746" s="31"/>
      <c r="TF746" s="31"/>
      <c r="TG746" s="31"/>
      <c r="TH746" s="31"/>
      <c r="TI746" s="31"/>
      <c r="TJ746" s="31"/>
      <c r="TK746" s="31"/>
      <c r="TL746" s="31"/>
      <c r="TM746" s="31"/>
      <c r="TN746" s="31"/>
      <c r="TO746" s="31"/>
      <c r="TP746" s="31"/>
      <c r="TQ746" s="31"/>
      <c r="TR746" s="31"/>
      <c r="TS746" s="31"/>
      <c r="TT746" s="31"/>
      <c r="TU746" s="31"/>
      <c r="TV746" s="31"/>
      <c r="TW746" s="31"/>
      <c r="TX746" s="31"/>
      <c r="TY746" s="31"/>
      <c r="TZ746" s="31"/>
      <c r="UA746" s="31"/>
      <c r="UB746" s="31"/>
      <c r="UC746" s="31"/>
      <c r="UD746" s="31"/>
      <c r="UE746" s="31"/>
      <c r="UF746" s="31"/>
      <c r="UG746" s="31"/>
      <c r="UH746" s="31"/>
      <c r="UI746" s="31"/>
      <c r="UJ746" s="31"/>
      <c r="UK746" s="31"/>
      <c r="UL746" s="31"/>
      <c r="UM746" s="31"/>
      <c r="UN746" s="31"/>
      <c r="UO746" s="31"/>
      <c r="UP746" s="31"/>
      <c r="UQ746" s="31"/>
      <c r="UR746" s="31"/>
      <c r="US746" s="31"/>
      <c r="UT746" s="31"/>
      <c r="UU746" s="31"/>
      <c r="UV746" s="31"/>
      <c r="UW746" s="31"/>
      <c r="UX746" s="31"/>
      <c r="UY746" s="31"/>
      <c r="UZ746" s="31"/>
      <c r="VA746" s="31"/>
      <c r="VB746" s="31"/>
      <c r="VC746" s="31"/>
      <c r="VD746" s="31"/>
      <c r="VE746" s="31"/>
      <c r="VF746" s="31"/>
      <c r="VG746" s="31"/>
      <c r="VH746" s="31"/>
      <c r="VI746" s="31"/>
      <c r="VJ746" s="31"/>
      <c r="VK746" s="31"/>
      <c r="VL746" s="31"/>
      <c r="VM746" s="31"/>
      <c r="VN746" s="31"/>
      <c r="VO746" s="31"/>
      <c r="VP746" s="31"/>
      <c r="VQ746" s="31"/>
      <c r="VR746" s="31"/>
      <c r="VS746" s="31"/>
      <c r="VT746" s="31"/>
      <c r="VU746" s="31"/>
      <c r="VV746" s="31"/>
      <c r="VW746" s="31"/>
      <c r="VX746" s="31"/>
      <c r="VY746" s="31"/>
      <c r="VZ746" s="31"/>
      <c r="WA746" s="31"/>
      <c r="WB746" s="31"/>
      <c r="WC746" s="31"/>
      <c r="WD746" s="31"/>
      <c r="WE746" s="31"/>
      <c r="WF746" s="31"/>
      <c r="WG746" s="31"/>
      <c r="WH746" s="31"/>
      <c r="WI746" s="31"/>
      <c r="WJ746" s="31"/>
      <c r="WK746" s="31"/>
      <c r="WL746" s="31"/>
      <c r="WM746" s="31"/>
      <c r="WN746" s="31"/>
      <c r="WO746" s="31"/>
      <c r="WP746" s="31"/>
      <c r="WQ746" s="31"/>
      <c r="WR746" s="31"/>
      <c r="WS746" s="31"/>
      <c r="WT746" s="31"/>
      <c r="WU746" s="31"/>
      <c r="WV746" s="31"/>
      <c r="WW746" s="31"/>
      <c r="WX746" s="31"/>
      <c r="WY746" s="31"/>
      <c r="WZ746" s="31"/>
      <c r="XA746" s="31"/>
      <c r="XB746" s="31"/>
      <c r="XC746" s="31"/>
      <c r="XD746" s="31"/>
      <c r="XE746" s="31"/>
      <c r="XF746" s="31"/>
      <c r="XG746" s="31"/>
      <c r="XH746" s="31"/>
      <c r="XI746" s="31"/>
      <c r="XJ746" s="31"/>
      <c r="XK746" s="31"/>
      <c r="XL746" s="31"/>
      <c r="XM746" s="31"/>
      <c r="XN746" s="31"/>
      <c r="XO746" s="31"/>
      <c r="XP746" s="31"/>
      <c r="XQ746" s="31"/>
      <c r="XR746" s="31"/>
      <c r="XS746" s="31"/>
      <c r="XT746" s="31"/>
      <c r="XU746" s="31"/>
      <c r="XV746" s="31"/>
      <c r="XW746" s="31"/>
      <c r="XX746" s="31"/>
      <c r="XY746" s="31"/>
      <c r="XZ746" s="31"/>
      <c r="YA746" s="31"/>
      <c r="YB746" s="31"/>
      <c r="YC746" s="31"/>
      <c r="YD746" s="31"/>
      <c r="YE746" s="31"/>
      <c r="YF746" s="31"/>
      <c r="YG746" s="31"/>
      <c r="YH746" s="31"/>
      <c r="YI746" s="31"/>
      <c r="YJ746" s="31"/>
      <c r="YK746" s="31"/>
      <c r="YL746" s="31"/>
      <c r="YM746" s="31"/>
      <c r="YN746" s="31"/>
      <c r="YO746" s="31"/>
      <c r="YP746" s="31"/>
      <c r="YQ746" s="31"/>
      <c r="YR746" s="31"/>
      <c r="YS746" s="31"/>
      <c r="YT746" s="31"/>
      <c r="YU746" s="31"/>
      <c r="YV746" s="31"/>
      <c r="YW746" s="31"/>
      <c r="YX746" s="31"/>
      <c r="YY746" s="31"/>
      <c r="YZ746" s="31"/>
      <c r="ZA746" s="31"/>
      <c r="ZB746" s="31"/>
      <c r="ZC746" s="31"/>
      <c r="ZD746" s="31"/>
      <c r="ZE746" s="31"/>
      <c r="ZF746" s="31"/>
      <c r="ZG746" s="31"/>
      <c r="ZH746" s="31"/>
      <c r="ZI746" s="31"/>
      <c r="ZJ746" s="31"/>
      <c r="ZK746" s="31"/>
      <c r="ZL746" s="31"/>
      <c r="ZM746" s="31"/>
      <c r="ZN746" s="31"/>
      <c r="ZO746" s="31"/>
      <c r="ZP746" s="31"/>
      <c r="ZQ746" s="31"/>
      <c r="ZR746" s="31"/>
      <c r="ZS746" s="31"/>
      <c r="ZT746" s="31"/>
      <c r="ZU746" s="31"/>
      <c r="ZV746" s="31"/>
      <c r="ZW746" s="31"/>
      <c r="ZX746" s="31"/>
      <c r="ZY746" s="31"/>
      <c r="ZZ746" s="31"/>
      <c r="AAA746" s="31"/>
      <c r="AAB746" s="31"/>
      <c r="AAC746" s="31"/>
      <c r="AAD746" s="31"/>
      <c r="AAE746" s="31"/>
      <c r="AAF746" s="31"/>
      <c r="AAG746" s="31"/>
      <c r="AAH746" s="31"/>
      <c r="AAI746" s="31"/>
      <c r="AAJ746" s="31"/>
      <c r="AAK746" s="31"/>
      <c r="AAL746" s="31"/>
      <c r="AAM746" s="31"/>
      <c r="AAN746" s="31"/>
      <c r="AAO746" s="31"/>
      <c r="AAP746" s="31"/>
      <c r="AAQ746" s="31"/>
      <c r="AAR746" s="31"/>
      <c r="AAS746" s="31"/>
      <c r="AAT746" s="31"/>
      <c r="AAU746" s="31"/>
      <c r="AAV746" s="31"/>
      <c r="AAW746" s="31"/>
      <c r="AAX746" s="31"/>
      <c r="AAY746" s="31"/>
      <c r="AAZ746" s="31"/>
      <c r="ABA746" s="31"/>
      <c r="ABB746" s="31"/>
      <c r="ABC746" s="31"/>
      <c r="ABD746" s="31"/>
      <c r="ABE746" s="31"/>
      <c r="ABF746" s="31"/>
      <c r="ABG746" s="31"/>
      <c r="ABH746" s="31"/>
      <c r="ABI746" s="31"/>
      <c r="ABJ746" s="31"/>
      <c r="ABK746" s="31"/>
      <c r="ABL746" s="31"/>
      <c r="ABM746" s="31"/>
      <c r="ABN746" s="31"/>
      <c r="ABO746" s="31"/>
      <c r="ABP746" s="31"/>
      <c r="ABQ746" s="31"/>
      <c r="ABR746" s="31"/>
      <c r="ABS746" s="31"/>
      <c r="ABT746" s="31"/>
      <c r="ABU746" s="31"/>
      <c r="ABV746" s="31"/>
      <c r="ABW746" s="31"/>
      <c r="ABX746" s="31"/>
      <c r="ABY746" s="31"/>
      <c r="ABZ746" s="31"/>
      <c r="ACA746" s="31"/>
      <c r="ACB746" s="31"/>
      <c r="ACC746" s="31"/>
      <c r="ACD746" s="31"/>
      <c r="ACE746" s="31"/>
      <c r="ACF746" s="31"/>
      <c r="ACG746" s="31"/>
      <c r="ACH746" s="31"/>
      <c r="ACI746" s="31"/>
      <c r="ACJ746" s="31"/>
      <c r="ACK746" s="31"/>
      <c r="ACL746" s="31"/>
      <c r="ACM746" s="31"/>
      <c r="ACN746" s="31"/>
      <c r="ACO746" s="31"/>
      <c r="ACP746" s="31"/>
      <c r="ACQ746" s="31"/>
      <c r="ACR746" s="31"/>
      <c r="ACS746" s="31"/>
      <c r="ACT746" s="31"/>
      <c r="ACU746" s="31"/>
      <c r="ACV746" s="31"/>
      <c r="ACW746" s="31"/>
      <c r="ACX746" s="31"/>
      <c r="ACY746" s="31"/>
      <c r="ACZ746" s="31"/>
      <c r="ADA746" s="31"/>
      <c r="ADB746" s="31"/>
      <c r="ADC746" s="31"/>
      <c r="ADD746" s="31"/>
      <c r="ADE746" s="31"/>
      <c r="ADF746" s="31"/>
      <c r="ADG746" s="31"/>
      <c r="ADH746" s="31"/>
      <c r="ADI746" s="31"/>
      <c r="ADJ746" s="31"/>
      <c r="ADK746" s="31"/>
      <c r="ADL746" s="31"/>
      <c r="ADM746" s="31"/>
      <c r="ADN746" s="31"/>
      <c r="ADO746" s="31"/>
      <c r="ADP746" s="31"/>
      <c r="ADQ746" s="31"/>
      <c r="ADR746" s="31"/>
      <c r="ADS746" s="31"/>
      <c r="ADT746" s="31"/>
      <c r="ADU746" s="31"/>
      <c r="ADV746" s="31"/>
      <c r="ADW746" s="31"/>
      <c r="ADX746" s="31"/>
      <c r="ADY746" s="31"/>
      <c r="ADZ746" s="31"/>
      <c r="AEA746" s="31"/>
      <c r="AEB746" s="31"/>
      <c r="AEC746" s="31"/>
      <c r="AED746" s="31"/>
      <c r="AEE746" s="31"/>
      <c r="AEF746" s="31"/>
      <c r="AEG746" s="31"/>
      <c r="AEH746" s="31"/>
      <c r="AEI746" s="31"/>
      <c r="AEJ746" s="31"/>
      <c r="AEK746" s="31"/>
      <c r="AEL746" s="31"/>
      <c r="AEM746" s="31"/>
      <c r="AEN746" s="31"/>
      <c r="AEO746" s="31"/>
      <c r="AEP746" s="31"/>
      <c r="AEQ746" s="31"/>
      <c r="AER746" s="31"/>
      <c r="AES746" s="31"/>
      <c r="AET746" s="31"/>
      <c r="AEU746" s="31"/>
      <c r="AEV746" s="31"/>
      <c r="AEW746" s="31"/>
      <c r="AEX746" s="31"/>
      <c r="AEY746" s="31"/>
      <c r="AEZ746" s="31"/>
      <c r="AFA746" s="31"/>
      <c r="AFB746" s="31"/>
      <c r="AFC746" s="31"/>
      <c r="AFD746" s="31"/>
      <c r="AFE746" s="31"/>
      <c r="AFF746" s="31"/>
      <c r="AFG746" s="31"/>
      <c r="AFH746" s="31"/>
      <c r="AFI746" s="31"/>
      <c r="AFJ746" s="31"/>
      <c r="AFK746" s="31"/>
      <c r="AFL746" s="31"/>
      <c r="AFM746" s="31"/>
      <c r="AFN746" s="31"/>
      <c r="AFO746" s="31"/>
      <c r="AFP746" s="31"/>
      <c r="AFQ746" s="31"/>
      <c r="AFR746" s="31"/>
      <c r="AFS746" s="31"/>
      <c r="AFT746" s="31"/>
      <c r="AFU746" s="31"/>
      <c r="AFV746" s="31"/>
      <c r="AFW746" s="31"/>
      <c r="AFX746" s="31"/>
      <c r="AFY746" s="31"/>
      <c r="AFZ746" s="31"/>
      <c r="AGA746" s="31"/>
      <c r="AGB746" s="31"/>
      <c r="AGC746" s="31"/>
      <c r="AGD746" s="31"/>
      <c r="AGE746" s="31"/>
      <c r="AGF746" s="31"/>
      <c r="AGG746" s="31"/>
      <c r="AGH746" s="31"/>
      <c r="AGI746" s="31"/>
      <c r="AGJ746" s="31"/>
      <c r="AGK746" s="31"/>
      <c r="AGL746" s="31"/>
      <c r="AGM746" s="31"/>
      <c r="AGN746" s="31"/>
      <c r="AGO746" s="31"/>
      <c r="AGP746" s="31"/>
      <c r="AGQ746" s="31"/>
      <c r="AGR746" s="31"/>
      <c r="AGS746" s="31"/>
      <c r="AGT746" s="31"/>
      <c r="AGU746" s="31"/>
      <c r="AGV746" s="31"/>
      <c r="AGW746" s="31"/>
      <c r="AGX746" s="31"/>
      <c r="AGY746" s="31"/>
      <c r="AGZ746" s="31"/>
      <c r="AHA746" s="31"/>
      <c r="AHB746" s="31"/>
      <c r="AHC746" s="31"/>
      <c r="AHD746" s="31"/>
      <c r="AHE746" s="31"/>
      <c r="AHF746" s="31"/>
      <c r="AHG746" s="31"/>
      <c r="AHH746" s="31"/>
      <c r="AHI746" s="31"/>
      <c r="AHJ746" s="31"/>
      <c r="AHK746" s="31"/>
      <c r="AHL746" s="31"/>
      <c r="AHM746" s="31"/>
      <c r="AHN746" s="31"/>
      <c r="AHO746" s="31"/>
      <c r="AHP746" s="31"/>
      <c r="AHQ746" s="31"/>
      <c r="AHR746" s="31"/>
      <c r="AHS746" s="31"/>
      <c r="AHT746" s="31"/>
      <c r="AHU746" s="31"/>
      <c r="AHV746" s="31"/>
      <c r="AHW746" s="31"/>
      <c r="AHX746" s="31"/>
      <c r="AHY746" s="31"/>
      <c r="AHZ746" s="31"/>
      <c r="AIA746" s="31"/>
      <c r="AIB746" s="31"/>
      <c r="AIC746" s="31"/>
      <c r="AID746" s="31"/>
      <c r="AIE746" s="31"/>
      <c r="AIF746" s="31"/>
      <c r="AIG746" s="31"/>
      <c r="AIH746" s="31"/>
      <c r="AII746" s="31"/>
      <c r="AIJ746" s="31"/>
      <c r="AIK746" s="31"/>
      <c r="AIL746" s="31"/>
      <c r="AIM746" s="31"/>
      <c r="AIN746" s="31"/>
      <c r="AIO746" s="31"/>
      <c r="AIP746" s="31"/>
      <c r="AIQ746" s="31"/>
      <c r="AIR746" s="31"/>
      <c r="AIS746" s="31"/>
      <c r="AIT746" s="31"/>
      <c r="AIU746" s="31"/>
      <c r="AIV746" s="31"/>
      <c r="AIW746" s="31"/>
      <c r="AIX746" s="31"/>
      <c r="AIY746" s="31"/>
      <c r="AIZ746" s="31"/>
      <c r="AJA746" s="31"/>
      <c r="AJB746" s="31"/>
      <c r="AJC746" s="31"/>
      <c r="AJD746" s="31"/>
      <c r="AJE746" s="31"/>
      <c r="AJF746" s="31"/>
      <c r="AJG746" s="31"/>
      <c r="AJH746" s="31"/>
      <c r="AJI746" s="31"/>
      <c r="AJJ746" s="31"/>
      <c r="AJK746" s="31"/>
      <c r="AJL746" s="31"/>
      <c r="AJM746" s="31"/>
      <c r="AJN746" s="31"/>
      <c r="AJO746" s="31"/>
      <c r="AJP746" s="31"/>
      <c r="AJQ746" s="31"/>
      <c r="AJR746" s="31"/>
      <c r="AJS746" s="31"/>
      <c r="AJT746" s="31"/>
      <c r="AJU746" s="31"/>
      <c r="AJV746" s="31"/>
      <c r="AJW746" s="31"/>
      <c r="AJX746" s="31"/>
      <c r="AJY746" s="31"/>
      <c r="AJZ746" s="31"/>
      <c r="AKA746" s="31"/>
      <c r="AKB746" s="31"/>
      <c r="AKC746" s="31"/>
      <c r="AKD746" s="31"/>
      <c r="AKE746" s="31"/>
      <c r="AKF746" s="31"/>
      <c r="AKG746" s="31"/>
      <c r="AKH746" s="31"/>
      <c r="AKI746" s="31"/>
      <c r="AKJ746" s="31"/>
      <c r="AKK746" s="31"/>
      <c r="AKL746" s="31"/>
      <c r="AKM746" s="31"/>
      <c r="AKN746" s="31"/>
      <c r="AKO746" s="31"/>
      <c r="AKP746" s="31"/>
      <c r="AKQ746" s="31"/>
      <c r="AKR746" s="31"/>
      <c r="AKS746" s="31"/>
      <c r="AKT746" s="31"/>
      <c r="AKU746" s="31"/>
      <c r="AKV746" s="31"/>
      <c r="AKW746" s="31"/>
      <c r="AKX746" s="31"/>
      <c r="AKY746" s="31"/>
      <c r="AKZ746" s="31"/>
      <c r="ALA746" s="31"/>
      <c r="ALB746" s="31"/>
      <c r="ALC746" s="31"/>
      <c r="ALD746" s="31"/>
      <c r="ALE746" s="31"/>
      <c r="ALF746" s="31"/>
      <c r="ALG746" s="31"/>
      <c r="ALH746" s="31"/>
      <c r="ALI746" s="31"/>
      <c r="ALJ746" s="31"/>
      <c r="ALK746" s="31"/>
      <c r="ALL746" s="31"/>
      <c r="ALM746" s="31"/>
      <c r="ALN746" s="31"/>
      <c r="ALO746" s="31"/>
      <c r="ALP746" s="31"/>
      <c r="ALQ746" s="31"/>
      <c r="ALR746" s="31"/>
      <c r="ALS746" s="31"/>
      <c r="ALT746" s="31"/>
      <c r="ALU746" s="31"/>
      <c r="ALV746" s="31"/>
      <c r="ALW746" s="31"/>
      <c r="ALX746" s="31"/>
      <c r="ALY746" s="31"/>
      <c r="ALZ746" s="31"/>
      <c r="AMA746" s="31"/>
      <c r="AMB746" s="31"/>
      <c r="AMC746" s="31"/>
      <c r="AMD746" s="31"/>
      <c r="AME746" s="31"/>
      <c r="AMF746" s="31"/>
      <c r="AMG746" s="31"/>
      <c r="AMH746" s="31"/>
      <c r="AMI746" s="31"/>
      <c r="AMJ746" s="31"/>
      <c r="AMK746" s="31"/>
      <c r="AML746" s="31"/>
      <c r="AMM746" s="31"/>
      <c r="AMN746" s="31"/>
      <c r="AMO746" s="31"/>
      <c r="AMP746" s="31"/>
      <c r="AMQ746" s="31"/>
      <c r="AMR746" s="31"/>
      <c r="AMS746" s="31"/>
      <c r="AMT746" s="31"/>
      <c r="AMU746" s="31"/>
      <c r="AMV746" s="31"/>
      <c r="AMW746" s="31"/>
      <c r="AMX746" s="31"/>
      <c r="AMY746" s="31"/>
      <c r="AMZ746" s="31"/>
      <c r="ANA746" s="31"/>
      <c r="ANB746" s="31"/>
      <c r="ANC746" s="31"/>
      <c r="AND746" s="31"/>
      <c r="ANE746" s="31"/>
      <c r="ANF746" s="31"/>
      <c r="ANG746" s="31"/>
      <c r="ANH746" s="31"/>
      <c r="ANI746" s="31"/>
      <c r="ANJ746" s="31"/>
      <c r="ANK746" s="31"/>
      <c r="ANL746" s="31"/>
      <c r="ANM746" s="31"/>
      <c r="ANN746" s="31"/>
      <c r="ANO746" s="31"/>
      <c r="ANP746" s="31"/>
      <c r="ANQ746" s="31"/>
      <c r="ANR746" s="31"/>
      <c r="ANS746" s="31"/>
      <c r="ANT746" s="31"/>
      <c r="ANU746" s="31"/>
      <c r="ANV746" s="31"/>
      <c r="ANW746" s="31"/>
      <c r="ANX746" s="31"/>
      <c r="ANY746" s="31"/>
      <c r="ANZ746" s="31"/>
      <c r="AOA746" s="31"/>
      <c r="AOB746" s="31"/>
      <c r="AOC746" s="31"/>
      <c r="AOD746" s="31"/>
      <c r="AOE746" s="31"/>
      <c r="AOF746" s="31"/>
      <c r="AOG746" s="31"/>
      <c r="AOH746" s="31"/>
      <c r="AOI746" s="31"/>
      <c r="AOJ746" s="31"/>
      <c r="AOK746" s="31"/>
      <c r="AOL746" s="31"/>
      <c r="AOM746" s="31"/>
      <c r="AON746" s="31"/>
      <c r="AOO746" s="31"/>
      <c r="AOP746" s="31"/>
      <c r="AOQ746" s="31"/>
      <c r="AOR746" s="31"/>
      <c r="AOS746" s="31"/>
      <c r="AOT746" s="31"/>
      <c r="AOU746" s="31"/>
      <c r="AOV746" s="31"/>
      <c r="AOW746" s="31"/>
      <c r="AOX746" s="31"/>
      <c r="AOY746" s="31"/>
      <c r="AOZ746" s="31"/>
      <c r="APA746" s="31"/>
      <c r="APB746" s="31"/>
      <c r="APC746" s="31"/>
      <c r="APD746" s="31"/>
      <c r="APE746" s="31"/>
      <c r="APF746" s="31"/>
      <c r="APG746" s="31"/>
      <c r="APH746" s="31"/>
      <c r="API746" s="31"/>
      <c r="APJ746" s="31"/>
      <c r="APK746" s="31"/>
      <c r="APL746" s="31"/>
      <c r="APM746" s="31"/>
      <c r="APN746" s="31"/>
      <c r="APO746" s="31"/>
      <c r="APP746" s="31"/>
      <c r="APQ746" s="31"/>
      <c r="APR746" s="31"/>
      <c r="APS746" s="31"/>
      <c r="APT746" s="31"/>
      <c r="APU746" s="31"/>
      <c r="APV746" s="31"/>
      <c r="APW746" s="31"/>
      <c r="APX746" s="31"/>
      <c r="APY746" s="31"/>
      <c r="APZ746" s="31"/>
      <c r="AQA746" s="31"/>
      <c r="AQB746" s="31"/>
      <c r="AQC746" s="31"/>
      <c r="AQD746" s="31"/>
      <c r="AQE746" s="31"/>
      <c r="AQF746" s="31"/>
      <c r="AQG746" s="31"/>
      <c r="AQH746" s="31"/>
      <c r="AQI746" s="31"/>
      <c r="AQJ746" s="31"/>
      <c r="AQK746" s="31"/>
      <c r="AQL746" s="31"/>
      <c r="AQM746" s="31"/>
      <c r="AQN746" s="31"/>
      <c r="AQO746" s="31"/>
      <c r="AQP746" s="31"/>
      <c r="AQQ746" s="31"/>
      <c r="AQR746" s="31"/>
      <c r="AQS746" s="31"/>
      <c r="AQT746" s="31"/>
      <c r="AQU746" s="31"/>
      <c r="AQV746" s="31"/>
      <c r="AQW746" s="31"/>
      <c r="AQX746" s="31"/>
      <c r="AQY746" s="31"/>
      <c r="AQZ746" s="31"/>
      <c r="ARA746" s="31"/>
      <c r="ARB746" s="31"/>
      <c r="ARC746" s="31"/>
      <c r="ARD746" s="31"/>
      <c r="ARE746" s="31"/>
      <c r="ARF746" s="31"/>
      <c r="ARG746" s="31"/>
      <c r="ARH746" s="31"/>
      <c r="ARI746" s="31"/>
      <c r="ARJ746" s="31"/>
      <c r="ARK746" s="31"/>
      <c r="ARL746" s="31"/>
      <c r="ARM746" s="31"/>
      <c r="ARN746" s="31"/>
      <c r="ARO746" s="31"/>
      <c r="ARP746" s="31"/>
      <c r="ARQ746" s="31"/>
      <c r="ARR746" s="31"/>
      <c r="ARS746" s="31"/>
      <c r="ART746" s="31"/>
      <c r="ARU746" s="31"/>
      <c r="ARV746" s="31"/>
      <c r="ARW746" s="31"/>
      <c r="ARX746" s="31"/>
      <c r="ARY746" s="31"/>
      <c r="ARZ746" s="31"/>
      <c r="ASA746" s="31"/>
      <c r="ASB746" s="31"/>
      <c r="ASC746" s="31"/>
      <c r="ASD746" s="31"/>
      <c r="ASE746" s="31"/>
      <c r="ASF746" s="31"/>
      <c r="ASG746" s="31"/>
      <c r="ASH746" s="31"/>
      <c r="ASI746" s="31"/>
      <c r="ASJ746" s="31"/>
      <c r="ASK746" s="31"/>
      <c r="ASL746" s="31"/>
      <c r="ASM746" s="31"/>
      <c r="ASN746" s="31"/>
      <c r="ASO746" s="31"/>
      <c r="ASP746" s="31"/>
      <c r="ASQ746" s="31"/>
      <c r="ASR746" s="31"/>
      <c r="ASS746" s="31"/>
      <c r="AST746" s="31"/>
      <c r="ASU746" s="31"/>
      <c r="ASV746" s="31"/>
      <c r="ASW746" s="31"/>
      <c r="ASX746" s="31"/>
      <c r="ASY746" s="31"/>
      <c r="ASZ746" s="31"/>
      <c r="ATA746" s="31"/>
      <c r="ATB746" s="31"/>
      <c r="ATC746" s="31"/>
      <c r="ATD746" s="31"/>
      <c r="ATE746" s="31"/>
      <c r="ATF746" s="31"/>
      <c r="ATG746" s="31"/>
      <c r="ATH746" s="31"/>
      <c r="ATI746" s="31"/>
      <c r="ATJ746" s="31"/>
      <c r="ATK746" s="31"/>
      <c r="ATL746" s="31"/>
      <c r="ATM746" s="31"/>
      <c r="ATN746" s="31"/>
      <c r="ATO746" s="31"/>
      <c r="ATP746" s="31"/>
      <c r="ATQ746" s="31"/>
      <c r="ATR746" s="31"/>
      <c r="ATS746" s="31"/>
      <c r="ATT746" s="31"/>
      <c r="ATU746" s="31"/>
      <c r="ATV746" s="31"/>
      <c r="ATW746" s="31"/>
      <c r="ATX746" s="31"/>
      <c r="ATY746" s="31"/>
      <c r="ATZ746" s="31"/>
      <c r="AUA746" s="31"/>
      <c r="AUB746" s="31"/>
      <c r="AUC746" s="31"/>
      <c r="AUD746" s="31"/>
      <c r="AUE746" s="31"/>
      <c r="AUF746" s="31"/>
      <c r="AUG746" s="31"/>
      <c r="AUH746" s="31"/>
      <c r="AUI746" s="31"/>
      <c r="AUJ746" s="31"/>
      <c r="AUK746" s="31"/>
      <c r="AUL746" s="31"/>
      <c r="AUM746" s="31"/>
      <c r="AUN746" s="31"/>
      <c r="AUO746" s="31"/>
      <c r="AUP746" s="31"/>
      <c r="AUQ746" s="31"/>
      <c r="AUR746" s="31"/>
      <c r="AUS746" s="31"/>
      <c r="AUT746" s="31"/>
      <c r="AUU746" s="31"/>
      <c r="AUV746" s="31"/>
      <c r="AUW746" s="31"/>
      <c r="AUX746" s="31"/>
      <c r="AUY746" s="31"/>
      <c r="AUZ746" s="31"/>
      <c r="AVA746" s="31"/>
      <c r="AVB746" s="31"/>
      <c r="AVC746" s="31"/>
      <c r="AVD746" s="31"/>
      <c r="AVE746" s="31"/>
      <c r="AVF746" s="31"/>
      <c r="AVG746" s="31"/>
      <c r="AVH746" s="31"/>
      <c r="AVI746" s="31"/>
      <c r="AVJ746" s="31"/>
      <c r="AVK746" s="31"/>
      <c r="AVL746" s="31"/>
      <c r="AVM746" s="31"/>
      <c r="AVN746" s="31"/>
      <c r="AVO746" s="31"/>
      <c r="AVP746" s="31"/>
      <c r="AVQ746" s="31"/>
      <c r="AVR746" s="31"/>
      <c r="AVS746" s="31"/>
      <c r="AVT746" s="31"/>
      <c r="AVU746" s="31"/>
      <c r="AVV746" s="31"/>
      <c r="AVW746" s="31"/>
      <c r="AVX746" s="31"/>
      <c r="AVY746" s="31"/>
      <c r="AVZ746" s="31"/>
      <c r="AWA746" s="31"/>
      <c r="AWB746" s="31"/>
      <c r="AWC746" s="31"/>
      <c r="AWD746" s="31"/>
      <c r="AWE746" s="31"/>
      <c r="AWF746" s="31"/>
      <c r="AWG746" s="31"/>
      <c r="AWH746" s="31"/>
      <c r="AWI746" s="31"/>
      <c r="AWJ746" s="31"/>
      <c r="AWK746" s="31"/>
      <c r="AWL746" s="31"/>
      <c r="AWM746" s="31"/>
      <c r="AWN746" s="31"/>
      <c r="AWO746" s="31"/>
      <c r="AWP746" s="31"/>
      <c r="AWQ746" s="31"/>
      <c r="AWR746" s="31"/>
      <c r="AWS746" s="31"/>
      <c r="AWT746" s="31"/>
      <c r="AWU746" s="31"/>
      <c r="AWV746" s="31"/>
      <c r="AWW746" s="31"/>
      <c r="AWX746" s="31"/>
      <c r="AWY746" s="31"/>
      <c r="AWZ746" s="31"/>
      <c r="AXA746" s="31"/>
      <c r="AXB746" s="31"/>
      <c r="AXC746" s="31"/>
      <c r="AXD746" s="31"/>
      <c r="AXE746" s="31"/>
      <c r="AXF746" s="31"/>
      <c r="AXG746" s="31"/>
      <c r="AXH746" s="31"/>
      <c r="AXI746" s="31"/>
      <c r="AXJ746" s="31"/>
      <c r="AXK746" s="31"/>
      <c r="AXL746" s="31"/>
      <c r="AXM746" s="31"/>
      <c r="AXN746" s="31"/>
      <c r="AXO746" s="31"/>
      <c r="AXP746" s="31"/>
      <c r="AXQ746" s="31"/>
      <c r="AXR746" s="31"/>
      <c r="AXS746" s="31"/>
      <c r="AXT746" s="31"/>
      <c r="AXU746" s="31"/>
      <c r="AXV746" s="31"/>
      <c r="AXW746" s="31"/>
      <c r="AXX746" s="31"/>
      <c r="AXY746" s="31"/>
      <c r="AXZ746" s="31"/>
      <c r="AYA746" s="31"/>
      <c r="AYB746" s="31"/>
      <c r="AYC746" s="31"/>
      <c r="AYD746" s="31"/>
      <c r="AYE746" s="31"/>
      <c r="AYF746" s="31"/>
      <c r="AYG746" s="31"/>
      <c r="AYH746" s="31"/>
      <c r="AYI746" s="31"/>
      <c r="AYJ746" s="31"/>
      <c r="AYK746" s="31"/>
      <c r="AYL746" s="31"/>
      <c r="AYM746" s="31"/>
      <c r="AYN746" s="31"/>
      <c r="AYO746" s="31"/>
      <c r="AYP746" s="31"/>
      <c r="AYQ746" s="31"/>
      <c r="AYR746" s="31"/>
      <c r="AYS746" s="31"/>
      <c r="AYT746" s="31"/>
      <c r="AYU746" s="31"/>
      <c r="AYV746" s="31"/>
      <c r="AYW746" s="31"/>
      <c r="AYX746" s="31"/>
      <c r="AYY746" s="31"/>
      <c r="AYZ746" s="31"/>
      <c r="AZA746" s="31"/>
      <c r="AZB746" s="31"/>
      <c r="AZC746" s="31"/>
      <c r="AZD746" s="31"/>
      <c r="AZE746" s="31"/>
      <c r="AZF746" s="31"/>
      <c r="AZG746" s="31"/>
      <c r="AZH746" s="31"/>
      <c r="AZI746" s="31"/>
      <c r="AZJ746" s="31"/>
      <c r="AZK746" s="31"/>
      <c r="AZL746" s="31"/>
      <c r="AZM746" s="31"/>
      <c r="AZN746" s="31"/>
      <c r="AZO746" s="31"/>
      <c r="AZP746" s="31"/>
      <c r="AZQ746" s="31"/>
      <c r="AZR746" s="31"/>
      <c r="AZS746" s="31"/>
      <c r="AZT746" s="31"/>
      <c r="AZU746" s="31"/>
      <c r="AZV746" s="31"/>
      <c r="AZW746" s="31"/>
      <c r="AZX746" s="31"/>
      <c r="AZY746" s="31"/>
      <c r="AZZ746" s="31"/>
      <c r="BAA746" s="31"/>
      <c r="BAB746" s="31"/>
      <c r="BAC746" s="31"/>
      <c r="BAD746" s="31"/>
      <c r="BAE746" s="31"/>
      <c r="BAF746" s="31"/>
      <c r="BAG746" s="31"/>
      <c r="BAH746" s="31"/>
      <c r="BAI746" s="31"/>
      <c r="BAJ746" s="31"/>
      <c r="BAK746" s="31"/>
      <c r="BAL746" s="31"/>
      <c r="BAM746" s="31"/>
      <c r="BAN746" s="31"/>
      <c r="BAO746" s="31"/>
      <c r="BAP746" s="31"/>
      <c r="BAQ746" s="31"/>
      <c r="BAR746" s="31"/>
      <c r="BAS746" s="31"/>
      <c r="BAT746" s="31"/>
      <c r="BAU746" s="31"/>
      <c r="BAV746" s="31"/>
      <c r="BAW746" s="31"/>
      <c r="BAX746" s="31"/>
      <c r="BAY746" s="31"/>
      <c r="BAZ746" s="31"/>
      <c r="BBA746" s="31"/>
      <c r="BBB746" s="31"/>
      <c r="BBC746" s="31"/>
      <c r="BBD746" s="31"/>
      <c r="BBE746" s="31"/>
      <c r="BBF746" s="31"/>
      <c r="BBG746" s="31"/>
      <c r="BBH746" s="31"/>
      <c r="BBI746" s="31"/>
      <c r="BBJ746" s="31"/>
      <c r="BBK746" s="31"/>
      <c r="BBL746" s="31"/>
      <c r="BBM746" s="31"/>
      <c r="BBN746" s="31"/>
      <c r="BBO746" s="31"/>
      <c r="BBP746" s="31"/>
      <c r="BBQ746" s="31"/>
      <c r="BBR746" s="31"/>
      <c r="BBS746" s="31"/>
      <c r="BBT746" s="31"/>
      <c r="BBU746" s="31"/>
      <c r="BBV746" s="31"/>
      <c r="BBW746" s="31"/>
      <c r="BBX746" s="31"/>
      <c r="BBY746" s="31"/>
      <c r="BBZ746" s="31"/>
      <c r="BCA746" s="31"/>
      <c r="BCB746" s="31"/>
      <c r="BCC746" s="31"/>
      <c r="BCD746" s="31"/>
      <c r="BCE746" s="31"/>
      <c r="BCF746" s="31"/>
      <c r="BCG746" s="31"/>
      <c r="BCH746" s="31"/>
      <c r="BCI746" s="31"/>
      <c r="BCJ746" s="31"/>
      <c r="BCK746" s="31"/>
      <c r="BCL746" s="31"/>
      <c r="BCM746" s="31"/>
      <c r="BCN746" s="31"/>
      <c r="BCO746" s="31"/>
      <c r="BCP746" s="31"/>
      <c r="BCQ746" s="31"/>
      <c r="BCR746" s="31"/>
      <c r="BCS746" s="31"/>
      <c r="BCT746" s="31"/>
      <c r="BCU746" s="31"/>
      <c r="BCV746" s="31"/>
      <c r="BCW746" s="31"/>
      <c r="BCX746" s="31"/>
      <c r="BCY746" s="31"/>
      <c r="BCZ746" s="31"/>
      <c r="BDA746" s="31"/>
      <c r="BDB746" s="31"/>
      <c r="BDC746" s="31"/>
      <c r="BDD746" s="31"/>
      <c r="BDE746" s="31"/>
      <c r="BDF746" s="31"/>
      <c r="BDG746" s="31"/>
      <c r="BDH746" s="31"/>
      <c r="BDI746" s="31"/>
      <c r="BDJ746" s="31"/>
      <c r="BDK746" s="31"/>
      <c r="BDL746" s="31"/>
      <c r="BDM746" s="31"/>
      <c r="BDN746" s="31"/>
      <c r="BDO746" s="31"/>
      <c r="BDP746" s="31"/>
      <c r="BDQ746" s="31"/>
      <c r="BDR746" s="31"/>
      <c r="BDS746" s="31"/>
      <c r="BDT746" s="31"/>
      <c r="BDU746" s="31"/>
      <c r="BDV746" s="31"/>
      <c r="BDW746" s="31"/>
      <c r="BDX746" s="31"/>
      <c r="BDY746" s="31"/>
      <c r="BDZ746" s="31"/>
      <c r="BEA746" s="31"/>
      <c r="BEB746" s="31"/>
      <c r="BEC746" s="31"/>
      <c r="BED746" s="31"/>
      <c r="BEE746" s="31"/>
      <c r="BEF746" s="31"/>
      <c r="BEG746" s="31"/>
      <c r="BEH746" s="31"/>
      <c r="BEI746" s="31"/>
      <c r="BEJ746" s="31"/>
      <c r="BEK746" s="31"/>
      <c r="BEL746" s="31"/>
      <c r="BEM746" s="31"/>
      <c r="BEN746" s="31"/>
      <c r="BEO746" s="31"/>
      <c r="BEP746" s="31"/>
      <c r="BEQ746" s="31"/>
      <c r="BER746" s="31"/>
      <c r="BES746" s="31"/>
      <c r="BET746" s="31"/>
      <c r="BEU746" s="31"/>
      <c r="BEV746" s="31"/>
      <c r="BEW746" s="31"/>
      <c r="BEX746" s="31"/>
      <c r="BEY746" s="31"/>
      <c r="BEZ746" s="31"/>
      <c r="BFA746" s="31"/>
      <c r="BFB746" s="31"/>
      <c r="BFC746" s="31"/>
      <c r="BFD746" s="31"/>
      <c r="BFE746" s="31"/>
      <c r="BFF746" s="31"/>
      <c r="BFG746" s="31"/>
      <c r="BFH746" s="31"/>
      <c r="BFI746" s="31"/>
      <c r="BFJ746" s="31"/>
      <c r="BFK746" s="31"/>
      <c r="BFL746" s="31"/>
      <c r="BFM746" s="31"/>
      <c r="BFN746" s="31"/>
      <c r="BFO746" s="31"/>
      <c r="BFP746" s="31"/>
      <c r="BFQ746" s="31"/>
      <c r="BFR746" s="31"/>
      <c r="BFS746" s="31"/>
      <c r="BFT746" s="31"/>
      <c r="BFU746" s="31"/>
      <c r="BFV746" s="31"/>
      <c r="BFW746" s="31"/>
      <c r="BFX746" s="31"/>
      <c r="BFY746" s="31"/>
      <c r="BFZ746" s="31"/>
      <c r="BGA746" s="31"/>
      <c r="BGB746" s="31"/>
      <c r="BGC746" s="31"/>
      <c r="BGD746" s="31"/>
      <c r="BGE746" s="31"/>
      <c r="BGF746" s="31"/>
      <c r="BGG746" s="31"/>
      <c r="BGH746" s="31"/>
      <c r="BGI746" s="31"/>
      <c r="BGJ746" s="31"/>
      <c r="BGK746" s="31"/>
      <c r="BGL746" s="31"/>
      <c r="BGM746" s="31"/>
      <c r="BGN746" s="31"/>
      <c r="BGO746" s="31"/>
      <c r="BGP746" s="31"/>
      <c r="BGQ746" s="31"/>
      <c r="BGR746" s="31"/>
      <c r="BGS746" s="31"/>
      <c r="BGT746" s="31"/>
      <c r="BGU746" s="31"/>
      <c r="BGV746" s="31"/>
      <c r="BGW746" s="31"/>
      <c r="BGX746" s="31"/>
      <c r="BGY746" s="31"/>
      <c r="BGZ746" s="31"/>
      <c r="BHA746" s="31"/>
      <c r="BHB746" s="31"/>
      <c r="BHC746" s="31"/>
      <c r="BHD746" s="31"/>
      <c r="BHE746" s="31"/>
      <c r="BHF746" s="31"/>
      <c r="BHG746" s="31"/>
      <c r="BHH746" s="31"/>
      <c r="BHI746" s="31"/>
      <c r="BHJ746" s="31"/>
      <c r="BHK746" s="31"/>
      <c r="BHL746" s="31"/>
      <c r="BHM746" s="31"/>
      <c r="BHN746" s="31"/>
      <c r="BHO746" s="31"/>
      <c r="BHP746" s="31"/>
      <c r="BHQ746" s="31"/>
      <c r="BHR746" s="31"/>
      <c r="BHS746" s="31"/>
      <c r="BHT746" s="31"/>
      <c r="BHU746" s="31"/>
      <c r="BHV746" s="31"/>
      <c r="BHW746" s="31"/>
      <c r="BHX746" s="31"/>
      <c r="BHY746" s="31"/>
      <c r="BHZ746" s="31"/>
      <c r="BIA746" s="31"/>
      <c r="BIB746" s="31"/>
      <c r="BIC746" s="31"/>
      <c r="BID746" s="31"/>
      <c r="BIE746" s="31"/>
      <c r="BIF746" s="31"/>
      <c r="BIG746" s="31"/>
      <c r="BIH746" s="31"/>
      <c r="BII746" s="31"/>
      <c r="BIJ746" s="31"/>
      <c r="BIK746" s="31"/>
      <c r="BIL746" s="31"/>
      <c r="BIM746" s="31"/>
      <c r="BIN746" s="31"/>
      <c r="BIO746" s="31"/>
      <c r="BIP746" s="31"/>
      <c r="BIQ746" s="31"/>
      <c r="BIR746" s="31"/>
      <c r="BIS746" s="31"/>
      <c r="BIT746" s="31"/>
      <c r="BIU746" s="31"/>
      <c r="BIV746" s="31"/>
      <c r="BIW746" s="31"/>
      <c r="BIX746" s="31"/>
      <c r="BIY746" s="31"/>
      <c r="BIZ746" s="31"/>
      <c r="BJA746" s="31"/>
      <c r="BJB746" s="31"/>
      <c r="BJC746" s="31"/>
      <c r="BJD746" s="31"/>
      <c r="BJE746" s="31"/>
      <c r="BJF746" s="31"/>
      <c r="BJG746" s="31"/>
      <c r="BJH746" s="31"/>
      <c r="BJI746" s="31"/>
      <c r="BJJ746" s="31"/>
      <c r="BJK746" s="31"/>
      <c r="BJL746" s="31"/>
      <c r="BJM746" s="31"/>
      <c r="BJN746" s="31"/>
      <c r="BJO746" s="31"/>
      <c r="BJP746" s="31"/>
      <c r="BJQ746" s="31"/>
      <c r="BJR746" s="31"/>
      <c r="BJS746" s="31"/>
      <c r="BJT746" s="31"/>
      <c r="BJU746" s="31"/>
      <c r="BJV746" s="31"/>
      <c r="BJW746" s="31"/>
      <c r="BJX746" s="31"/>
      <c r="BJY746" s="31"/>
      <c r="BJZ746" s="31"/>
      <c r="BKA746" s="31"/>
      <c r="BKB746" s="31"/>
      <c r="BKC746" s="31"/>
      <c r="BKD746" s="31"/>
      <c r="BKE746" s="31"/>
      <c r="BKF746" s="31"/>
      <c r="BKG746" s="31"/>
      <c r="BKH746" s="31"/>
      <c r="BKI746" s="31"/>
      <c r="BKJ746" s="31"/>
      <c r="BKK746" s="31"/>
      <c r="BKL746" s="31"/>
      <c r="BKM746" s="31"/>
      <c r="BKN746" s="31"/>
      <c r="BKO746" s="31"/>
      <c r="BKP746" s="31"/>
      <c r="BKQ746" s="31"/>
      <c r="BKR746" s="31"/>
      <c r="BKS746" s="31"/>
      <c r="BKT746" s="31"/>
      <c r="BKU746" s="31"/>
      <c r="BKV746" s="31"/>
      <c r="BKW746" s="31"/>
      <c r="BKX746" s="31"/>
      <c r="BKY746" s="31"/>
      <c r="BKZ746" s="31"/>
      <c r="BLA746" s="31"/>
      <c r="BLB746" s="31"/>
      <c r="BLC746" s="31"/>
      <c r="BLD746" s="31"/>
      <c r="BLE746" s="31"/>
      <c r="BLF746" s="31"/>
      <c r="BLG746" s="31"/>
      <c r="BLH746" s="31"/>
      <c r="BLI746" s="31"/>
      <c r="BLJ746" s="31"/>
      <c r="BLK746" s="31"/>
      <c r="BLL746" s="31"/>
      <c r="BLM746" s="31"/>
      <c r="BLN746" s="31"/>
      <c r="BLO746" s="31"/>
      <c r="BLP746" s="31"/>
      <c r="BLQ746" s="31"/>
      <c r="BLR746" s="31"/>
      <c r="BLS746" s="31"/>
      <c r="BLT746" s="31"/>
      <c r="BLU746" s="31"/>
      <c r="BLV746" s="31"/>
      <c r="BLW746" s="31"/>
      <c r="BLX746" s="31"/>
      <c r="BLY746" s="31"/>
      <c r="BLZ746" s="31"/>
      <c r="BMA746" s="31"/>
      <c r="BMB746" s="31"/>
      <c r="BMC746" s="31"/>
      <c r="BMD746" s="31"/>
      <c r="BME746" s="31"/>
      <c r="BMF746" s="31"/>
      <c r="BMG746" s="31"/>
      <c r="BMH746" s="31"/>
      <c r="BMI746" s="31"/>
      <c r="BMJ746" s="31"/>
      <c r="BMK746" s="31"/>
      <c r="BML746" s="31"/>
      <c r="BMM746" s="31"/>
      <c r="BMN746" s="31"/>
      <c r="BMO746" s="31"/>
      <c r="BMP746" s="31"/>
      <c r="BMQ746" s="31"/>
      <c r="BMR746" s="31"/>
      <c r="BMS746" s="31"/>
      <c r="BMT746" s="31"/>
      <c r="BMU746" s="31"/>
      <c r="BMV746" s="31"/>
      <c r="BMW746" s="31"/>
      <c r="BMX746" s="31"/>
      <c r="BMY746" s="31"/>
      <c r="BMZ746" s="31"/>
      <c r="BNA746" s="31"/>
      <c r="BNB746" s="31"/>
      <c r="BNC746" s="31"/>
      <c r="BND746" s="31"/>
      <c r="BNE746" s="31"/>
      <c r="BNF746" s="31"/>
      <c r="BNG746" s="31"/>
      <c r="BNH746" s="31"/>
      <c r="BNI746" s="31"/>
      <c r="BNJ746" s="31"/>
      <c r="BNK746" s="31"/>
      <c r="BNL746" s="31"/>
      <c r="BNM746" s="31"/>
      <c r="BNN746" s="31"/>
      <c r="BNO746" s="31"/>
      <c r="BNP746" s="31"/>
      <c r="BNQ746" s="31"/>
      <c r="BNR746" s="31"/>
      <c r="BNS746" s="31"/>
      <c r="BNT746" s="31"/>
      <c r="BNU746" s="31"/>
      <c r="BNV746" s="31"/>
      <c r="BNW746" s="31"/>
      <c r="BNX746" s="31"/>
      <c r="BNY746" s="31"/>
      <c r="BNZ746" s="31"/>
      <c r="BOA746" s="31"/>
      <c r="BOB746" s="31"/>
      <c r="BOC746" s="31"/>
      <c r="BOD746" s="31"/>
      <c r="BOE746" s="31"/>
      <c r="BOF746" s="31"/>
      <c r="BOG746" s="31"/>
      <c r="BOH746" s="31"/>
      <c r="BOI746" s="31"/>
      <c r="BOJ746" s="31"/>
      <c r="BOK746" s="31"/>
      <c r="BOL746" s="31"/>
      <c r="BOM746" s="31"/>
      <c r="BON746" s="31"/>
      <c r="BOO746" s="31"/>
      <c r="BOP746" s="31"/>
      <c r="BOQ746" s="31"/>
      <c r="BOR746" s="31"/>
      <c r="BOS746" s="31"/>
      <c r="BOT746" s="31"/>
      <c r="BOU746" s="31"/>
      <c r="BOV746" s="31"/>
      <c r="BOW746" s="31"/>
      <c r="BOX746" s="31"/>
      <c r="BOY746" s="31"/>
      <c r="BOZ746" s="31"/>
      <c r="BPA746" s="31"/>
      <c r="BPB746" s="31"/>
      <c r="BPC746" s="31"/>
      <c r="BPD746" s="31"/>
      <c r="BPE746" s="31"/>
      <c r="BPF746" s="31"/>
      <c r="BPG746" s="31"/>
      <c r="BPH746" s="31"/>
      <c r="BPI746" s="31"/>
      <c r="BPJ746" s="31"/>
      <c r="BPK746" s="31"/>
      <c r="BPL746" s="31"/>
      <c r="BPM746" s="31"/>
      <c r="BPN746" s="31"/>
      <c r="BPO746" s="31"/>
      <c r="BPP746" s="31"/>
      <c r="BPQ746" s="31"/>
      <c r="BPR746" s="31"/>
      <c r="BPS746" s="31"/>
      <c r="BPT746" s="31"/>
      <c r="BPU746" s="31"/>
      <c r="BPV746" s="31"/>
      <c r="BPW746" s="31"/>
      <c r="BPX746" s="31"/>
      <c r="BPY746" s="31"/>
      <c r="BPZ746" s="31"/>
      <c r="BQA746" s="31"/>
      <c r="BQB746" s="31"/>
      <c r="BQC746" s="31"/>
      <c r="BQD746" s="31"/>
      <c r="BQE746" s="31"/>
      <c r="BQF746" s="31"/>
      <c r="BQG746" s="31"/>
      <c r="BQH746" s="31"/>
      <c r="BQI746" s="31"/>
      <c r="BQJ746" s="31"/>
      <c r="BQK746" s="31"/>
      <c r="BQL746" s="31"/>
      <c r="BQM746" s="31"/>
      <c r="BQN746" s="31"/>
      <c r="BQO746" s="31"/>
      <c r="BQP746" s="31"/>
      <c r="BQQ746" s="31"/>
      <c r="BQR746" s="31"/>
      <c r="BQS746" s="31"/>
      <c r="BQT746" s="31"/>
      <c r="BQU746" s="31"/>
      <c r="BQV746" s="31"/>
      <c r="BQW746" s="31"/>
      <c r="BQX746" s="31"/>
      <c r="BQY746" s="31"/>
      <c r="BQZ746" s="31"/>
      <c r="BRA746" s="31"/>
      <c r="BRB746" s="31"/>
      <c r="BRC746" s="31"/>
      <c r="BRD746" s="31"/>
      <c r="BRE746" s="31"/>
      <c r="BRF746" s="31"/>
      <c r="BRG746" s="31"/>
      <c r="BRH746" s="31"/>
      <c r="BRI746" s="31"/>
      <c r="BRJ746" s="31"/>
      <c r="BRK746" s="31"/>
      <c r="BRL746" s="31"/>
      <c r="BRM746" s="31"/>
      <c r="BRN746" s="31"/>
      <c r="BRO746" s="31"/>
      <c r="BRP746" s="31"/>
      <c r="BRQ746" s="31"/>
      <c r="BRR746" s="31"/>
      <c r="BRS746" s="31"/>
      <c r="BRT746" s="31"/>
      <c r="BRU746" s="31"/>
      <c r="BRV746" s="31"/>
      <c r="BRW746" s="31"/>
      <c r="BRX746" s="31"/>
      <c r="BRY746" s="31"/>
      <c r="BRZ746" s="31"/>
      <c r="BSA746" s="31"/>
      <c r="BSB746" s="31"/>
      <c r="BSC746" s="31"/>
      <c r="BSD746" s="31"/>
      <c r="BSE746" s="31"/>
      <c r="BSF746" s="31"/>
      <c r="BSG746" s="31"/>
      <c r="BSH746" s="31"/>
      <c r="BSI746" s="31"/>
      <c r="BSJ746" s="31"/>
      <c r="BSK746" s="31"/>
      <c r="BSL746" s="31"/>
      <c r="BSM746" s="31"/>
      <c r="BSN746" s="31"/>
      <c r="BSO746" s="31"/>
      <c r="BSP746" s="31"/>
      <c r="BSQ746" s="31"/>
      <c r="BSR746" s="31"/>
      <c r="BSS746" s="31"/>
      <c r="BST746" s="31"/>
      <c r="BSU746" s="31"/>
      <c r="BSV746" s="31"/>
      <c r="BSW746" s="31"/>
      <c r="BSX746" s="31"/>
      <c r="BSY746" s="31"/>
      <c r="BSZ746" s="31"/>
      <c r="BTA746" s="31"/>
      <c r="BTB746" s="31"/>
      <c r="BTC746" s="31"/>
      <c r="BTD746" s="31"/>
      <c r="BTE746" s="31"/>
      <c r="BTF746" s="31"/>
      <c r="BTG746" s="31"/>
      <c r="BTH746" s="31"/>
      <c r="BTI746" s="31"/>
      <c r="BTJ746" s="31"/>
      <c r="BTK746" s="31"/>
      <c r="BTL746" s="31"/>
      <c r="BTM746" s="31"/>
      <c r="BTN746" s="31"/>
      <c r="BTO746" s="31"/>
      <c r="BTP746" s="31"/>
      <c r="BTQ746" s="31"/>
      <c r="BTR746" s="31"/>
      <c r="BTS746" s="31"/>
      <c r="BTT746" s="31"/>
      <c r="BTU746" s="31"/>
      <c r="BTV746" s="31"/>
      <c r="BTW746" s="31"/>
      <c r="BTX746" s="31"/>
      <c r="BTY746" s="31"/>
      <c r="BTZ746" s="31"/>
      <c r="BUA746" s="31"/>
      <c r="BUB746" s="31"/>
      <c r="BUC746" s="31"/>
      <c r="BUD746" s="31"/>
      <c r="BUE746" s="31"/>
      <c r="BUF746" s="31"/>
      <c r="BUG746" s="31"/>
      <c r="BUH746" s="31"/>
      <c r="BUI746" s="31"/>
      <c r="BUJ746" s="31"/>
      <c r="BUK746" s="31"/>
      <c r="BUL746" s="31"/>
      <c r="BUM746" s="31"/>
      <c r="BUN746" s="31"/>
      <c r="BUO746" s="31"/>
      <c r="BUP746" s="31"/>
      <c r="BUQ746" s="31"/>
      <c r="BUR746" s="31"/>
      <c r="BUS746" s="31"/>
      <c r="BUT746" s="31"/>
      <c r="BUU746" s="31"/>
      <c r="BUV746" s="31"/>
      <c r="BUW746" s="31"/>
      <c r="BUX746" s="31"/>
      <c r="BUY746" s="31"/>
      <c r="BUZ746" s="31"/>
      <c r="BVA746" s="31"/>
      <c r="BVB746" s="31"/>
      <c r="BVC746" s="31"/>
      <c r="BVD746" s="31"/>
      <c r="BVE746" s="31"/>
      <c r="BVF746" s="31"/>
      <c r="BVG746" s="31"/>
      <c r="BVH746" s="31"/>
      <c r="BVI746" s="31"/>
      <c r="BVJ746" s="31"/>
      <c r="BVK746" s="31"/>
      <c r="BVL746" s="31"/>
      <c r="BVM746" s="31"/>
      <c r="BVN746" s="31"/>
      <c r="BVO746" s="31"/>
      <c r="BVP746" s="31"/>
      <c r="BVQ746" s="31"/>
      <c r="BVR746" s="31"/>
      <c r="BVS746" s="31"/>
      <c r="BVT746" s="31"/>
      <c r="BVU746" s="31"/>
      <c r="BVV746" s="31"/>
      <c r="BVW746" s="31"/>
      <c r="BVX746" s="31"/>
      <c r="BVY746" s="31"/>
      <c r="BVZ746" s="31"/>
      <c r="BWA746" s="31"/>
      <c r="BWB746" s="31"/>
      <c r="BWC746" s="31"/>
      <c r="BWD746" s="31"/>
      <c r="BWE746" s="31"/>
      <c r="BWF746" s="31"/>
      <c r="BWG746" s="31"/>
      <c r="BWH746" s="31"/>
      <c r="BWI746" s="31"/>
      <c r="BWJ746" s="31"/>
      <c r="BWK746" s="31"/>
      <c r="BWL746" s="31"/>
      <c r="BWM746" s="31"/>
      <c r="BWN746" s="31"/>
      <c r="BWO746" s="31"/>
      <c r="BWP746" s="31"/>
      <c r="BWQ746" s="31"/>
      <c r="BWR746" s="31"/>
      <c r="BWS746" s="31"/>
      <c r="BWT746" s="31"/>
      <c r="BWU746" s="31"/>
      <c r="BWV746" s="31"/>
      <c r="BWW746" s="31"/>
      <c r="BWX746" s="31"/>
      <c r="BWY746" s="31"/>
      <c r="BWZ746" s="31"/>
      <c r="BXA746" s="31"/>
      <c r="BXB746" s="31"/>
      <c r="BXC746" s="31"/>
      <c r="BXD746" s="31"/>
      <c r="BXE746" s="31"/>
      <c r="BXF746" s="31"/>
      <c r="BXG746" s="31"/>
      <c r="BXH746" s="31"/>
      <c r="BXI746" s="31"/>
      <c r="BXJ746" s="31"/>
      <c r="BXK746" s="31"/>
      <c r="BXL746" s="31"/>
      <c r="BXM746" s="31"/>
      <c r="BXN746" s="31"/>
      <c r="BXO746" s="31"/>
      <c r="BXP746" s="31"/>
      <c r="BXQ746" s="31"/>
      <c r="BXR746" s="31"/>
      <c r="BXS746" s="31"/>
      <c r="BXT746" s="31"/>
      <c r="BXU746" s="31"/>
      <c r="BXV746" s="31"/>
      <c r="BXW746" s="31"/>
      <c r="BXX746" s="31"/>
      <c r="BXY746" s="31"/>
      <c r="BXZ746" s="31"/>
      <c r="BYA746" s="31"/>
      <c r="BYB746" s="31"/>
      <c r="BYC746" s="31"/>
      <c r="BYD746" s="31"/>
      <c r="BYE746" s="31"/>
      <c r="BYF746" s="31"/>
      <c r="BYG746" s="31"/>
      <c r="BYH746" s="31"/>
      <c r="BYI746" s="31"/>
      <c r="BYJ746" s="31"/>
      <c r="BYK746" s="31"/>
      <c r="BYL746" s="31"/>
      <c r="BYM746" s="31"/>
      <c r="BYN746" s="31"/>
      <c r="BYO746" s="31"/>
      <c r="BYP746" s="31"/>
      <c r="BYQ746" s="31"/>
      <c r="BYR746" s="31"/>
      <c r="BYS746" s="31"/>
      <c r="BYT746" s="31"/>
      <c r="BYU746" s="31"/>
      <c r="BYV746" s="31"/>
      <c r="BYW746" s="31"/>
      <c r="BYX746" s="31"/>
      <c r="BYY746" s="31"/>
      <c r="BYZ746" s="31"/>
      <c r="BZA746" s="31"/>
      <c r="BZB746" s="31"/>
      <c r="BZC746" s="31"/>
      <c r="BZD746" s="31"/>
      <c r="BZE746" s="31"/>
      <c r="BZF746" s="31"/>
      <c r="BZG746" s="31"/>
      <c r="BZH746" s="31"/>
      <c r="BZI746" s="31"/>
      <c r="BZJ746" s="31"/>
      <c r="BZK746" s="31"/>
      <c r="BZL746" s="31"/>
      <c r="BZM746" s="31"/>
      <c r="BZN746" s="31"/>
      <c r="BZO746" s="31"/>
      <c r="BZP746" s="31"/>
      <c r="BZQ746" s="31"/>
      <c r="BZR746" s="31"/>
      <c r="BZS746" s="31"/>
      <c r="BZT746" s="31"/>
      <c r="BZU746" s="31"/>
      <c r="BZV746" s="31"/>
      <c r="BZW746" s="31"/>
      <c r="BZX746" s="31"/>
      <c r="BZY746" s="31"/>
      <c r="BZZ746" s="31"/>
      <c r="CAA746" s="31"/>
      <c r="CAB746" s="31"/>
      <c r="CAC746" s="31"/>
      <c r="CAD746" s="31"/>
      <c r="CAE746" s="31"/>
      <c r="CAF746" s="31"/>
      <c r="CAG746" s="31"/>
      <c r="CAH746" s="31"/>
      <c r="CAI746" s="31"/>
      <c r="CAJ746" s="31"/>
      <c r="CAK746" s="31"/>
      <c r="CAL746" s="31"/>
      <c r="CAM746" s="31"/>
      <c r="CAN746" s="31"/>
      <c r="CAO746" s="31"/>
      <c r="CAP746" s="31"/>
      <c r="CAQ746" s="31"/>
      <c r="CAR746" s="31"/>
      <c r="CAS746" s="31"/>
      <c r="CAT746" s="31"/>
      <c r="CAU746" s="31"/>
      <c r="CAV746" s="31"/>
      <c r="CAW746" s="31"/>
      <c r="CAX746" s="31"/>
      <c r="CAY746" s="31"/>
      <c r="CAZ746" s="31"/>
      <c r="CBA746" s="31"/>
      <c r="CBB746" s="31"/>
      <c r="CBC746" s="31"/>
      <c r="CBD746" s="31"/>
      <c r="CBE746" s="31"/>
      <c r="CBF746" s="31"/>
      <c r="CBG746" s="31"/>
      <c r="CBH746" s="31"/>
      <c r="CBI746" s="31"/>
      <c r="CBJ746" s="31"/>
      <c r="CBK746" s="31"/>
      <c r="CBL746" s="31"/>
      <c r="CBM746" s="31"/>
      <c r="CBN746" s="31"/>
      <c r="CBO746" s="31"/>
      <c r="CBP746" s="31"/>
      <c r="CBQ746" s="31"/>
      <c r="CBR746" s="31"/>
      <c r="CBS746" s="31"/>
      <c r="CBT746" s="31"/>
      <c r="CBU746" s="31"/>
      <c r="CBV746" s="31"/>
      <c r="CBW746" s="31"/>
      <c r="CBX746" s="31"/>
      <c r="CBY746" s="31"/>
      <c r="CBZ746" s="31"/>
      <c r="CCA746" s="31"/>
      <c r="CCB746" s="31"/>
      <c r="CCC746" s="31"/>
      <c r="CCD746" s="31"/>
      <c r="CCE746" s="31"/>
      <c r="CCF746" s="31"/>
      <c r="CCG746" s="31"/>
      <c r="CCH746" s="31"/>
      <c r="CCI746" s="31"/>
      <c r="CCJ746" s="31"/>
      <c r="CCK746" s="31"/>
      <c r="CCL746" s="31"/>
      <c r="CCM746" s="31"/>
      <c r="CCN746" s="31"/>
      <c r="CCO746" s="31"/>
      <c r="CCP746" s="31"/>
      <c r="CCQ746" s="31"/>
      <c r="CCR746" s="31"/>
      <c r="CCS746" s="31"/>
      <c r="CCT746" s="31"/>
      <c r="CCU746" s="31"/>
      <c r="CCV746" s="31"/>
      <c r="CCW746" s="31"/>
      <c r="CCX746" s="31"/>
      <c r="CCY746" s="31"/>
      <c r="CCZ746" s="31"/>
      <c r="CDA746" s="31"/>
      <c r="CDB746" s="31"/>
      <c r="CDC746" s="31"/>
      <c r="CDD746" s="31"/>
      <c r="CDE746" s="31"/>
      <c r="CDF746" s="31"/>
      <c r="CDG746" s="31"/>
      <c r="CDH746" s="31"/>
      <c r="CDI746" s="31"/>
      <c r="CDJ746" s="31"/>
      <c r="CDK746" s="31"/>
      <c r="CDL746" s="31"/>
      <c r="CDM746" s="31"/>
      <c r="CDN746" s="31"/>
      <c r="CDO746" s="31"/>
      <c r="CDP746" s="31"/>
      <c r="CDQ746" s="31"/>
      <c r="CDR746" s="31"/>
      <c r="CDS746" s="31"/>
      <c r="CDT746" s="31"/>
      <c r="CDU746" s="31"/>
      <c r="CDV746" s="31"/>
      <c r="CDW746" s="31"/>
      <c r="CDX746" s="31"/>
      <c r="CDY746" s="31"/>
      <c r="CDZ746" s="31"/>
      <c r="CEA746" s="31"/>
      <c r="CEB746" s="31"/>
      <c r="CEC746" s="31"/>
      <c r="CED746" s="31"/>
      <c r="CEE746" s="31"/>
      <c r="CEF746" s="31"/>
      <c r="CEG746" s="31"/>
      <c r="CEH746" s="31"/>
      <c r="CEI746" s="31"/>
      <c r="CEJ746" s="31"/>
      <c r="CEK746" s="31"/>
      <c r="CEL746" s="31"/>
      <c r="CEM746" s="31"/>
      <c r="CEN746" s="31"/>
      <c r="CEO746" s="31"/>
      <c r="CEP746" s="31"/>
      <c r="CEQ746" s="31"/>
      <c r="CER746" s="31"/>
      <c r="CES746" s="31"/>
      <c r="CET746" s="31"/>
      <c r="CEU746" s="31"/>
      <c r="CEV746" s="31"/>
      <c r="CEW746" s="31"/>
      <c r="CEX746" s="31"/>
      <c r="CEY746" s="31"/>
      <c r="CEZ746" s="31"/>
      <c r="CFA746" s="31"/>
      <c r="CFB746" s="31"/>
      <c r="CFC746" s="31"/>
      <c r="CFD746" s="31"/>
      <c r="CFE746" s="31"/>
      <c r="CFF746" s="31"/>
      <c r="CFG746" s="31"/>
      <c r="CFH746" s="31"/>
      <c r="CFI746" s="31"/>
      <c r="CFJ746" s="31"/>
      <c r="CFK746" s="31"/>
      <c r="CFL746" s="31"/>
      <c r="CFM746" s="31"/>
      <c r="CFN746" s="31"/>
      <c r="CFO746" s="31"/>
      <c r="CFP746" s="31"/>
      <c r="CFQ746" s="31"/>
      <c r="CFR746" s="31"/>
      <c r="CFS746" s="31"/>
      <c r="CFT746" s="31"/>
      <c r="CFU746" s="31"/>
      <c r="CFV746" s="31"/>
      <c r="CFW746" s="31"/>
      <c r="CFX746" s="31"/>
      <c r="CFY746" s="31"/>
      <c r="CFZ746" s="31"/>
      <c r="CGA746" s="31"/>
      <c r="CGB746" s="31"/>
      <c r="CGC746" s="31"/>
      <c r="CGD746" s="31"/>
      <c r="CGE746" s="31"/>
      <c r="CGF746" s="31"/>
      <c r="CGG746" s="31"/>
      <c r="CGH746" s="31"/>
      <c r="CGI746" s="31"/>
      <c r="CGJ746" s="31"/>
      <c r="CGK746" s="31"/>
      <c r="CGL746" s="31"/>
      <c r="CGM746" s="31"/>
      <c r="CGN746" s="31"/>
      <c r="CGO746" s="31"/>
      <c r="CGP746" s="31"/>
      <c r="CGQ746" s="31"/>
      <c r="CGR746" s="31"/>
      <c r="CGS746" s="31"/>
      <c r="CGT746" s="31"/>
      <c r="CGU746" s="31"/>
      <c r="CGV746" s="31"/>
      <c r="CGW746" s="31"/>
      <c r="CGX746" s="31"/>
      <c r="CGY746" s="31"/>
      <c r="CGZ746" s="31"/>
      <c r="CHA746" s="31"/>
      <c r="CHB746" s="31"/>
      <c r="CHC746" s="31"/>
      <c r="CHD746" s="31"/>
      <c r="CHE746" s="31"/>
      <c r="CHF746" s="31"/>
      <c r="CHG746" s="31"/>
      <c r="CHH746" s="31"/>
      <c r="CHI746" s="31"/>
      <c r="CHJ746" s="31"/>
      <c r="CHK746" s="31"/>
      <c r="CHL746" s="31"/>
      <c r="CHM746" s="31"/>
      <c r="CHN746" s="31"/>
      <c r="CHO746" s="31"/>
      <c r="CHP746" s="31"/>
      <c r="CHQ746" s="31"/>
      <c r="CHR746" s="31"/>
      <c r="CHS746" s="31"/>
      <c r="CHT746" s="31"/>
      <c r="CHU746" s="31"/>
      <c r="CHV746" s="31"/>
      <c r="CHW746" s="31"/>
      <c r="CHX746" s="31"/>
      <c r="CHY746" s="31"/>
      <c r="CHZ746" s="31"/>
      <c r="CIA746" s="31"/>
      <c r="CIB746" s="31"/>
      <c r="CIC746" s="31"/>
      <c r="CID746" s="31"/>
      <c r="CIE746" s="31"/>
      <c r="CIF746" s="31"/>
      <c r="CIG746" s="31"/>
      <c r="CIH746" s="31"/>
      <c r="CII746" s="31"/>
      <c r="CIJ746" s="31"/>
      <c r="CIK746" s="31"/>
      <c r="CIL746" s="31"/>
      <c r="CIM746" s="31"/>
      <c r="CIN746" s="31"/>
      <c r="CIO746" s="31"/>
      <c r="CIP746" s="31"/>
      <c r="CIQ746" s="31"/>
      <c r="CIR746" s="31"/>
      <c r="CIS746" s="31"/>
      <c r="CIT746" s="31"/>
      <c r="CIU746" s="31"/>
      <c r="CIV746" s="31"/>
      <c r="CIW746" s="31"/>
      <c r="CIX746" s="31"/>
      <c r="CIY746" s="31"/>
      <c r="CIZ746" s="31"/>
      <c r="CJA746" s="31"/>
      <c r="CJB746" s="31"/>
      <c r="CJC746" s="31"/>
      <c r="CJD746" s="31"/>
      <c r="CJE746" s="31"/>
      <c r="CJF746" s="31"/>
      <c r="CJG746" s="31"/>
      <c r="CJH746" s="31"/>
      <c r="CJI746" s="31"/>
      <c r="CJJ746" s="31"/>
      <c r="CJK746" s="31"/>
      <c r="CJL746" s="31"/>
      <c r="CJM746" s="31"/>
      <c r="CJN746" s="31"/>
      <c r="CJO746" s="31"/>
      <c r="CJP746" s="31"/>
      <c r="CJQ746" s="31"/>
      <c r="CJR746" s="31"/>
      <c r="CJS746" s="31"/>
      <c r="CJT746" s="31"/>
      <c r="CJU746" s="31"/>
      <c r="CJV746" s="31"/>
      <c r="CJW746" s="31"/>
      <c r="CJX746" s="31"/>
      <c r="CJY746" s="31"/>
      <c r="CJZ746" s="31"/>
      <c r="CKA746" s="31"/>
      <c r="CKB746" s="31"/>
      <c r="CKC746" s="31"/>
      <c r="CKD746" s="31"/>
      <c r="CKE746" s="31"/>
      <c r="CKF746" s="31"/>
      <c r="CKG746" s="31"/>
      <c r="CKH746" s="31"/>
      <c r="CKI746" s="31"/>
      <c r="CKJ746" s="31"/>
      <c r="CKK746" s="31"/>
      <c r="CKL746" s="31"/>
      <c r="CKM746" s="31"/>
      <c r="CKN746" s="31"/>
      <c r="CKO746" s="31"/>
      <c r="CKP746" s="31"/>
      <c r="CKQ746" s="31"/>
      <c r="CKR746" s="31"/>
      <c r="CKS746" s="31"/>
      <c r="CKT746" s="31"/>
      <c r="CKU746" s="31"/>
      <c r="CKV746" s="31"/>
      <c r="CKW746" s="31"/>
      <c r="CKX746" s="31"/>
      <c r="CKY746" s="31"/>
      <c r="CKZ746" s="31"/>
      <c r="CLA746" s="31"/>
      <c r="CLB746" s="31"/>
      <c r="CLC746" s="31"/>
      <c r="CLD746" s="31"/>
      <c r="CLE746" s="31"/>
      <c r="CLF746" s="31"/>
      <c r="CLG746" s="31"/>
      <c r="CLH746" s="31"/>
      <c r="CLI746" s="31"/>
      <c r="CLJ746" s="31"/>
      <c r="CLK746" s="31"/>
      <c r="CLL746" s="31"/>
      <c r="CLM746" s="31"/>
      <c r="CLN746" s="31"/>
      <c r="CLO746" s="31"/>
      <c r="CLP746" s="31"/>
      <c r="CLQ746" s="31"/>
      <c r="CLR746" s="31"/>
      <c r="CLS746" s="31"/>
      <c r="CLT746" s="31"/>
      <c r="CLU746" s="31"/>
      <c r="CLV746" s="31"/>
      <c r="CLW746" s="31"/>
      <c r="CLX746" s="31"/>
      <c r="CLY746" s="31"/>
      <c r="CLZ746" s="31"/>
      <c r="CMA746" s="31"/>
      <c r="CMB746" s="31"/>
      <c r="CMC746" s="31"/>
      <c r="CMD746" s="31"/>
      <c r="CME746" s="31"/>
      <c r="CMF746" s="31"/>
      <c r="CMG746" s="31"/>
      <c r="CMH746" s="31"/>
      <c r="CMI746" s="31"/>
      <c r="CMJ746" s="31"/>
      <c r="CMK746" s="31"/>
      <c r="CML746" s="31"/>
      <c r="CMM746" s="31"/>
      <c r="CMN746" s="31"/>
      <c r="CMO746" s="31"/>
      <c r="CMP746" s="31"/>
      <c r="CMQ746" s="31"/>
      <c r="CMR746" s="31"/>
      <c r="CMS746" s="31"/>
      <c r="CMT746" s="31"/>
      <c r="CMU746" s="31"/>
      <c r="CMV746" s="31"/>
      <c r="CMW746" s="31"/>
      <c r="CMX746" s="31"/>
      <c r="CMY746" s="31"/>
      <c r="CMZ746" s="31"/>
      <c r="CNA746" s="31"/>
      <c r="CNB746" s="31"/>
      <c r="CNC746" s="31"/>
      <c r="CND746" s="31"/>
      <c r="CNE746" s="31"/>
      <c r="CNF746" s="31"/>
      <c r="CNG746" s="31"/>
      <c r="CNH746" s="31"/>
      <c r="CNI746" s="31"/>
      <c r="CNJ746" s="31"/>
      <c r="CNK746" s="31"/>
      <c r="CNL746" s="31"/>
      <c r="CNM746" s="31"/>
      <c r="CNN746" s="31"/>
      <c r="CNO746" s="31"/>
      <c r="CNP746" s="31"/>
      <c r="CNQ746" s="31"/>
      <c r="CNR746" s="31"/>
      <c r="CNS746" s="31"/>
      <c r="CNT746" s="31"/>
      <c r="CNU746" s="31"/>
      <c r="CNV746" s="31"/>
      <c r="CNW746" s="31"/>
      <c r="CNX746" s="31"/>
      <c r="CNY746" s="31"/>
      <c r="CNZ746" s="31"/>
      <c r="COA746" s="31"/>
      <c r="COB746" s="31"/>
      <c r="COC746" s="31"/>
      <c r="COD746" s="31"/>
      <c r="COE746" s="31"/>
      <c r="COF746" s="31"/>
      <c r="COG746" s="31"/>
      <c r="COH746" s="31"/>
      <c r="COI746" s="31"/>
      <c r="COJ746" s="31"/>
      <c r="COK746" s="31"/>
      <c r="COL746" s="31"/>
      <c r="COM746" s="31"/>
      <c r="CON746" s="31"/>
      <c r="COO746" s="31"/>
      <c r="COP746" s="31"/>
      <c r="COQ746" s="31"/>
      <c r="COR746" s="31"/>
      <c r="COS746" s="31"/>
      <c r="COT746" s="31"/>
      <c r="COU746" s="31"/>
      <c r="COV746" s="31"/>
      <c r="COW746" s="31"/>
      <c r="COX746" s="31"/>
      <c r="COY746" s="31"/>
      <c r="COZ746" s="31"/>
      <c r="CPA746" s="31"/>
      <c r="CPB746" s="31"/>
      <c r="CPC746" s="31"/>
      <c r="CPD746" s="31"/>
      <c r="CPE746" s="31"/>
      <c r="CPF746" s="31"/>
      <c r="CPG746" s="31"/>
      <c r="CPH746" s="31"/>
      <c r="CPI746" s="31"/>
      <c r="CPJ746" s="31"/>
      <c r="CPK746" s="31"/>
      <c r="CPL746" s="31"/>
      <c r="CPM746" s="31"/>
      <c r="CPN746" s="31"/>
      <c r="CPO746" s="31"/>
      <c r="CPP746" s="31"/>
      <c r="CPQ746" s="31"/>
      <c r="CPR746" s="31"/>
      <c r="CPS746" s="31"/>
      <c r="CPT746" s="31"/>
      <c r="CPU746" s="31"/>
      <c r="CPV746" s="31"/>
      <c r="CPW746" s="31"/>
      <c r="CPX746" s="31"/>
      <c r="CPY746" s="31"/>
      <c r="CPZ746" s="31"/>
      <c r="CQA746" s="31"/>
      <c r="CQB746" s="31"/>
      <c r="CQC746" s="31"/>
      <c r="CQD746" s="31"/>
      <c r="CQE746" s="31"/>
      <c r="CQF746" s="31"/>
      <c r="CQG746" s="31"/>
      <c r="CQH746" s="31"/>
      <c r="CQI746" s="31"/>
      <c r="CQJ746" s="31"/>
      <c r="CQK746" s="31"/>
      <c r="CQL746" s="31"/>
      <c r="CQM746" s="31"/>
      <c r="CQN746" s="31"/>
      <c r="CQO746" s="31"/>
      <c r="CQP746" s="31"/>
      <c r="CQQ746" s="31"/>
      <c r="CQR746" s="31"/>
      <c r="CQS746" s="31"/>
      <c r="CQT746" s="31"/>
      <c r="CQU746" s="31"/>
      <c r="CQV746" s="31"/>
      <c r="CQW746" s="31"/>
      <c r="CQX746" s="31"/>
      <c r="CQY746" s="31"/>
      <c r="CQZ746" s="31"/>
      <c r="CRA746" s="31"/>
      <c r="CRB746" s="31"/>
      <c r="CRC746" s="31"/>
      <c r="CRD746" s="31"/>
      <c r="CRE746" s="31"/>
      <c r="CRF746" s="31"/>
      <c r="CRG746" s="31"/>
      <c r="CRH746" s="31"/>
      <c r="CRI746" s="31"/>
      <c r="CRJ746" s="31"/>
      <c r="CRK746" s="31"/>
      <c r="CRL746" s="31"/>
      <c r="CRM746" s="31"/>
      <c r="CRN746" s="31"/>
      <c r="CRO746" s="31"/>
      <c r="CRP746" s="31"/>
      <c r="CRQ746" s="31"/>
      <c r="CRR746" s="31"/>
      <c r="CRS746" s="31"/>
      <c r="CRT746" s="31"/>
      <c r="CRU746" s="31"/>
      <c r="CRV746" s="31"/>
      <c r="CRW746" s="31"/>
      <c r="CRX746" s="31"/>
      <c r="CRY746" s="31"/>
      <c r="CRZ746" s="31"/>
      <c r="CSA746" s="31"/>
      <c r="CSB746" s="31"/>
      <c r="CSC746" s="31"/>
      <c r="CSD746" s="31"/>
      <c r="CSE746" s="31"/>
      <c r="CSF746" s="31"/>
      <c r="CSG746" s="31"/>
      <c r="CSH746" s="31"/>
      <c r="CSI746" s="31"/>
      <c r="CSJ746" s="31"/>
      <c r="CSK746" s="31"/>
      <c r="CSL746" s="31"/>
      <c r="CSM746" s="31"/>
      <c r="CSN746" s="31"/>
      <c r="CSO746" s="31"/>
      <c r="CSP746" s="31"/>
      <c r="CSQ746" s="31"/>
      <c r="CSR746" s="31"/>
      <c r="CSS746" s="31"/>
      <c r="CST746" s="31"/>
      <c r="CSU746" s="31"/>
      <c r="CSV746" s="31"/>
      <c r="CSW746" s="31"/>
      <c r="CSX746" s="31"/>
      <c r="CSY746" s="31"/>
      <c r="CSZ746" s="31"/>
      <c r="CTA746" s="31"/>
      <c r="CTB746" s="31"/>
      <c r="CTC746" s="31"/>
      <c r="CTD746" s="31"/>
      <c r="CTE746" s="31"/>
      <c r="CTF746" s="31"/>
      <c r="CTG746" s="31"/>
      <c r="CTH746" s="31"/>
      <c r="CTI746" s="31"/>
      <c r="CTJ746" s="31"/>
      <c r="CTK746" s="31"/>
      <c r="CTL746" s="31"/>
      <c r="CTM746" s="31"/>
      <c r="CTN746" s="31"/>
      <c r="CTO746" s="31"/>
      <c r="CTP746" s="31"/>
      <c r="CTQ746" s="31"/>
      <c r="CTR746" s="31"/>
      <c r="CTS746" s="31"/>
      <c r="CTT746" s="31"/>
      <c r="CTU746" s="31"/>
      <c r="CTV746" s="31"/>
      <c r="CTW746" s="31"/>
      <c r="CTX746" s="31"/>
      <c r="CTY746" s="31"/>
      <c r="CTZ746" s="31"/>
      <c r="CUA746" s="31"/>
      <c r="CUB746" s="31"/>
      <c r="CUC746" s="31"/>
      <c r="CUD746" s="31"/>
      <c r="CUE746" s="31"/>
      <c r="CUF746" s="31"/>
      <c r="CUG746" s="31"/>
      <c r="CUH746" s="31"/>
      <c r="CUI746" s="31"/>
      <c r="CUJ746" s="31"/>
      <c r="CUK746" s="31"/>
      <c r="CUL746" s="31"/>
      <c r="CUM746" s="31"/>
      <c r="CUN746" s="31"/>
      <c r="CUO746" s="31"/>
      <c r="CUP746" s="31"/>
      <c r="CUQ746" s="31"/>
      <c r="CUR746" s="31"/>
      <c r="CUS746" s="31"/>
      <c r="CUT746" s="31"/>
      <c r="CUU746" s="31"/>
      <c r="CUV746" s="31"/>
      <c r="CUW746" s="31"/>
      <c r="CUX746" s="31"/>
      <c r="CUY746" s="31"/>
      <c r="CUZ746" s="31"/>
      <c r="CVA746" s="31"/>
      <c r="CVB746" s="31"/>
      <c r="CVC746" s="31"/>
      <c r="CVD746" s="31"/>
      <c r="CVE746" s="31"/>
      <c r="CVF746" s="31"/>
      <c r="CVG746" s="31"/>
      <c r="CVH746" s="31"/>
      <c r="CVI746" s="31"/>
      <c r="CVJ746" s="31"/>
      <c r="CVK746" s="31"/>
      <c r="CVL746" s="31"/>
      <c r="CVM746" s="31"/>
      <c r="CVN746" s="31"/>
      <c r="CVO746" s="31"/>
      <c r="CVP746" s="31"/>
      <c r="CVQ746" s="31"/>
      <c r="CVR746" s="31"/>
      <c r="CVS746" s="31"/>
      <c r="CVT746" s="31"/>
      <c r="CVU746" s="31"/>
      <c r="CVV746" s="31"/>
      <c r="CVW746" s="31"/>
      <c r="CVX746" s="31"/>
      <c r="CVY746" s="31"/>
      <c r="CVZ746" s="31"/>
      <c r="CWA746" s="31"/>
      <c r="CWB746" s="31"/>
      <c r="CWC746" s="31"/>
      <c r="CWD746" s="31"/>
      <c r="CWE746" s="31"/>
      <c r="CWF746" s="31"/>
      <c r="CWG746" s="31"/>
      <c r="CWH746" s="31"/>
      <c r="CWI746" s="31"/>
      <c r="CWJ746" s="31"/>
      <c r="CWK746" s="31"/>
      <c r="CWL746" s="31"/>
      <c r="CWM746" s="31"/>
      <c r="CWN746" s="31"/>
      <c r="CWO746" s="31"/>
      <c r="CWP746" s="31"/>
      <c r="CWQ746" s="31"/>
      <c r="CWR746" s="31"/>
      <c r="CWS746" s="31"/>
      <c r="CWT746" s="31"/>
      <c r="CWU746" s="31"/>
      <c r="CWV746" s="31"/>
      <c r="CWW746" s="31"/>
      <c r="CWX746" s="31"/>
      <c r="CWY746" s="31"/>
      <c r="CWZ746" s="31"/>
      <c r="CXA746" s="31"/>
      <c r="CXB746" s="31"/>
      <c r="CXC746" s="31"/>
      <c r="CXD746" s="31"/>
      <c r="CXE746" s="31"/>
      <c r="CXF746" s="31"/>
      <c r="CXG746" s="31"/>
      <c r="CXH746" s="31"/>
      <c r="CXI746" s="31"/>
      <c r="CXJ746" s="31"/>
      <c r="CXK746" s="31"/>
      <c r="CXL746" s="31"/>
      <c r="CXM746" s="31"/>
      <c r="CXN746" s="31"/>
      <c r="CXO746" s="31"/>
      <c r="CXP746" s="31"/>
      <c r="CXQ746" s="31"/>
      <c r="CXR746" s="31"/>
      <c r="CXS746" s="31"/>
      <c r="CXT746" s="31"/>
      <c r="CXU746" s="31"/>
      <c r="CXV746" s="31"/>
      <c r="CXW746" s="31"/>
      <c r="CXX746" s="31"/>
      <c r="CXY746" s="31"/>
      <c r="CXZ746" s="31"/>
      <c r="CYA746" s="31"/>
      <c r="CYB746" s="31"/>
      <c r="CYC746" s="31"/>
      <c r="CYD746" s="31"/>
      <c r="CYE746" s="31"/>
      <c r="CYF746" s="31"/>
      <c r="CYG746" s="31"/>
      <c r="CYH746" s="31"/>
      <c r="CYI746" s="31"/>
      <c r="CYJ746" s="31"/>
      <c r="CYK746" s="31"/>
      <c r="CYL746" s="31"/>
      <c r="CYM746" s="31"/>
      <c r="CYN746" s="31"/>
      <c r="CYO746" s="31"/>
      <c r="CYP746" s="31"/>
      <c r="CYQ746" s="31"/>
      <c r="CYR746" s="31"/>
      <c r="CYS746" s="31"/>
      <c r="CYT746" s="31"/>
      <c r="CYU746" s="31"/>
      <c r="CYV746" s="31"/>
      <c r="CYW746" s="31"/>
      <c r="CYX746" s="31"/>
      <c r="CYY746" s="31"/>
      <c r="CYZ746" s="31"/>
      <c r="CZA746" s="31"/>
      <c r="CZB746" s="31"/>
      <c r="CZC746" s="31"/>
      <c r="CZD746" s="31"/>
      <c r="CZE746" s="31"/>
      <c r="CZF746" s="31"/>
      <c r="CZG746" s="31"/>
      <c r="CZH746" s="31"/>
      <c r="CZI746" s="31"/>
      <c r="CZJ746" s="31"/>
      <c r="CZK746" s="31"/>
      <c r="CZL746" s="31"/>
      <c r="CZM746" s="31"/>
      <c r="CZN746" s="31"/>
      <c r="CZO746" s="31"/>
      <c r="CZP746" s="31"/>
      <c r="CZQ746" s="31"/>
      <c r="CZR746" s="31"/>
      <c r="CZS746" s="31"/>
      <c r="CZT746" s="31"/>
      <c r="CZU746" s="31"/>
      <c r="CZV746" s="31"/>
      <c r="CZW746" s="31"/>
      <c r="CZX746" s="31"/>
      <c r="CZY746" s="31"/>
      <c r="CZZ746" s="31"/>
      <c r="DAA746" s="31"/>
      <c r="DAB746" s="31"/>
      <c r="DAC746" s="31"/>
      <c r="DAD746" s="31"/>
      <c r="DAE746" s="31"/>
      <c r="DAF746" s="31"/>
      <c r="DAG746" s="31"/>
      <c r="DAH746" s="31"/>
      <c r="DAI746" s="31"/>
      <c r="DAJ746" s="31"/>
      <c r="DAK746" s="31"/>
      <c r="DAL746" s="31"/>
      <c r="DAM746" s="31"/>
      <c r="DAN746" s="31"/>
      <c r="DAO746" s="31"/>
      <c r="DAP746" s="31"/>
      <c r="DAQ746" s="31"/>
      <c r="DAR746" s="31"/>
      <c r="DAS746" s="31"/>
      <c r="DAT746" s="31"/>
      <c r="DAU746" s="31"/>
      <c r="DAV746" s="31"/>
      <c r="DAW746" s="31"/>
      <c r="DAX746" s="31"/>
      <c r="DAY746" s="31"/>
      <c r="DAZ746" s="31"/>
      <c r="DBA746" s="31"/>
      <c r="DBB746" s="31"/>
      <c r="DBC746" s="31"/>
      <c r="DBD746" s="31"/>
      <c r="DBE746" s="31"/>
      <c r="DBF746" s="31"/>
      <c r="DBG746" s="31"/>
      <c r="DBH746" s="31"/>
      <c r="DBI746" s="31"/>
      <c r="DBJ746" s="31"/>
      <c r="DBK746" s="31"/>
      <c r="DBL746" s="31"/>
      <c r="DBM746" s="31"/>
      <c r="DBN746" s="31"/>
      <c r="DBO746" s="31"/>
      <c r="DBP746" s="31"/>
      <c r="DBQ746" s="31"/>
      <c r="DBR746" s="31"/>
      <c r="DBS746" s="31"/>
      <c r="DBT746" s="31"/>
      <c r="DBU746" s="31"/>
      <c r="DBV746" s="31"/>
      <c r="DBW746" s="31"/>
      <c r="DBX746" s="31"/>
      <c r="DBY746" s="31"/>
      <c r="DBZ746" s="31"/>
      <c r="DCA746" s="31"/>
      <c r="DCB746" s="31"/>
      <c r="DCC746" s="31"/>
      <c r="DCD746" s="31"/>
      <c r="DCE746" s="31"/>
      <c r="DCF746" s="31"/>
      <c r="DCG746" s="31"/>
      <c r="DCH746" s="31"/>
      <c r="DCI746" s="31"/>
      <c r="DCJ746" s="31"/>
      <c r="DCK746" s="31"/>
      <c r="DCL746" s="31"/>
      <c r="DCM746" s="31"/>
      <c r="DCN746" s="31"/>
      <c r="DCO746" s="31"/>
      <c r="DCP746" s="31"/>
      <c r="DCQ746" s="31"/>
      <c r="DCR746" s="31"/>
      <c r="DCS746" s="31"/>
      <c r="DCT746" s="31"/>
      <c r="DCU746" s="31"/>
      <c r="DCV746" s="31"/>
      <c r="DCW746" s="31"/>
      <c r="DCX746" s="31"/>
      <c r="DCY746" s="31"/>
      <c r="DCZ746" s="31"/>
      <c r="DDA746" s="31"/>
      <c r="DDB746" s="31"/>
      <c r="DDC746" s="31"/>
      <c r="DDD746" s="31"/>
      <c r="DDE746" s="31"/>
      <c r="DDF746" s="31"/>
      <c r="DDG746" s="31"/>
      <c r="DDH746" s="31"/>
      <c r="DDI746" s="31"/>
      <c r="DDJ746" s="31"/>
      <c r="DDK746" s="31"/>
      <c r="DDL746" s="31"/>
      <c r="DDM746" s="31"/>
      <c r="DDN746" s="31"/>
      <c r="DDO746" s="31"/>
      <c r="DDP746" s="31"/>
      <c r="DDQ746" s="31"/>
      <c r="DDR746" s="31"/>
      <c r="DDS746" s="31"/>
      <c r="DDT746" s="31"/>
      <c r="DDU746" s="31"/>
      <c r="DDV746" s="31"/>
      <c r="DDW746" s="31"/>
      <c r="DDX746" s="31"/>
      <c r="DDY746" s="31"/>
      <c r="DDZ746" s="31"/>
      <c r="DEA746" s="31"/>
      <c r="DEB746" s="31"/>
      <c r="DEC746" s="31"/>
      <c r="DED746" s="31"/>
      <c r="DEE746" s="31"/>
      <c r="DEF746" s="31"/>
      <c r="DEG746" s="31"/>
      <c r="DEH746" s="31"/>
      <c r="DEI746" s="31"/>
      <c r="DEJ746" s="31"/>
      <c r="DEK746" s="31"/>
      <c r="DEL746" s="31"/>
      <c r="DEM746" s="31"/>
      <c r="DEN746" s="31"/>
      <c r="DEO746" s="31"/>
      <c r="DEP746" s="31"/>
      <c r="DEQ746" s="31"/>
      <c r="DER746" s="31"/>
      <c r="DES746" s="31"/>
      <c r="DET746" s="31"/>
      <c r="DEU746" s="31"/>
      <c r="DEV746" s="31"/>
      <c r="DEW746" s="31"/>
      <c r="DEX746" s="31"/>
      <c r="DEY746" s="31"/>
      <c r="DEZ746" s="31"/>
      <c r="DFA746" s="31"/>
      <c r="DFB746" s="31"/>
      <c r="DFC746" s="31"/>
      <c r="DFD746" s="31"/>
      <c r="DFE746" s="31"/>
      <c r="DFF746" s="31"/>
      <c r="DFG746" s="31"/>
      <c r="DFH746" s="31"/>
      <c r="DFI746" s="31"/>
      <c r="DFJ746" s="31"/>
      <c r="DFK746" s="31"/>
      <c r="DFL746" s="31"/>
      <c r="DFM746" s="31"/>
      <c r="DFN746" s="31"/>
      <c r="DFO746" s="31"/>
      <c r="DFP746" s="31"/>
      <c r="DFQ746" s="31"/>
      <c r="DFR746" s="31"/>
      <c r="DFS746" s="31"/>
      <c r="DFT746" s="31"/>
      <c r="DFU746" s="31"/>
      <c r="DFV746" s="31"/>
      <c r="DFW746" s="31"/>
      <c r="DFX746" s="31"/>
      <c r="DFY746" s="31"/>
      <c r="DFZ746" s="31"/>
      <c r="DGA746" s="31"/>
      <c r="DGB746" s="31"/>
      <c r="DGC746" s="31"/>
      <c r="DGD746" s="31"/>
      <c r="DGE746" s="31"/>
      <c r="DGF746" s="31"/>
      <c r="DGG746" s="31"/>
      <c r="DGH746" s="31"/>
      <c r="DGI746" s="31"/>
      <c r="DGJ746" s="31"/>
      <c r="DGK746" s="31"/>
      <c r="DGL746" s="31"/>
      <c r="DGM746" s="31"/>
      <c r="DGN746" s="31"/>
      <c r="DGO746" s="31"/>
      <c r="DGP746" s="31"/>
      <c r="DGQ746" s="31"/>
      <c r="DGR746" s="31"/>
      <c r="DGS746" s="31"/>
      <c r="DGT746" s="31"/>
      <c r="DGU746" s="31"/>
      <c r="DGV746" s="31"/>
      <c r="DGW746" s="31"/>
      <c r="DGX746" s="31"/>
      <c r="DGY746" s="31"/>
      <c r="DGZ746" s="31"/>
      <c r="DHA746" s="31"/>
      <c r="DHB746" s="31"/>
      <c r="DHC746" s="31"/>
      <c r="DHD746" s="31"/>
      <c r="DHE746" s="31"/>
      <c r="DHF746" s="31"/>
      <c r="DHG746" s="31"/>
      <c r="DHH746" s="31"/>
      <c r="DHI746" s="31"/>
      <c r="DHJ746" s="31"/>
      <c r="DHK746" s="31"/>
      <c r="DHL746" s="31"/>
      <c r="DHM746" s="31"/>
      <c r="DHN746" s="31"/>
      <c r="DHO746" s="31"/>
      <c r="DHP746" s="31"/>
      <c r="DHQ746" s="31"/>
      <c r="DHR746" s="31"/>
      <c r="DHS746" s="31"/>
      <c r="DHT746" s="31"/>
      <c r="DHU746" s="31"/>
      <c r="DHV746" s="31"/>
      <c r="DHW746" s="31"/>
      <c r="DHX746" s="31"/>
      <c r="DHY746" s="31"/>
      <c r="DHZ746" s="31"/>
      <c r="DIA746" s="31"/>
      <c r="DIB746" s="31"/>
      <c r="DIC746" s="31"/>
      <c r="DID746" s="31"/>
      <c r="DIE746" s="31"/>
      <c r="DIF746" s="31"/>
      <c r="DIG746" s="31"/>
      <c r="DIH746" s="31"/>
      <c r="DII746" s="31"/>
      <c r="DIJ746" s="31"/>
      <c r="DIK746" s="31"/>
      <c r="DIL746" s="31"/>
      <c r="DIM746" s="31"/>
      <c r="DIN746" s="31"/>
      <c r="DIO746" s="31"/>
      <c r="DIP746" s="31"/>
      <c r="DIQ746" s="31"/>
      <c r="DIR746" s="31"/>
      <c r="DIS746" s="31"/>
      <c r="DIT746" s="31"/>
      <c r="DIU746" s="31"/>
      <c r="DIV746" s="31"/>
      <c r="DIW746" s="31"/>
      <c r="DIX746" s="31"/>
      <c r="DIY746" s="31"/>
      <c r="DIZ746" s="31"/>
      <c r="DJA746" s="31"/>
      <c r="DJB746" s="31"/>
      <c r="DJC746" s="31"/>
      <c r="DJD746" s="31"/>
      <c r="DJE746" s="31"/>
      <c r="DJF746" s="31"/>
      <c r="DJG746" s="31"/>
      <c r="DJH746" s="31"/>
      <c r="DJI746" s="31"/>
      <c r="DJJ746" s="31"/>
      <c r="DJK746" s="31"/>
      <c r="DJL746" s="31"/>
      <c r="DJM746" s="31"/>
      <c r="DJN746" s="31"/>
      <c r="DJO746" s="31"/>
      <c r="DJP746" s="31"/>
      <c r="DJQ746" s="31"/>
      <c r="DJR746" s="31"/>
      <c r="DJS746" s="31"/>
      <c r="DJT746" s="31"/>
      <c r="DJU746" s="31"/>
      <c r="DJV746" s="31"/>
      <c r="DJW746" s="31"/>
      <c r="DJX746" s="31"/>
      <c r="DJY746" s="31"/>
      <c r="DJZ746" s="31"/>
      <c r="DKA746" s="31"/>
      <c r="DKB746" s="31"/>
      <c r="DKC746" s="31"/>
      <c r="DKD746" s="31"/>
      <c r="DKE746" s="31"/>
      <c r="DKF746" s="31"/>
      <c r="DKG746" s="31"/>
      <c r="DKH746" s="31"/>
      <c r="DKI746" s="31"/>
      <c r="DKJ746" s="31"/>
      <c r="DKK746" s="31"/>
      <c r="DKL746" s="31"/>
      <c r="DKM746" s="31"/>
      <c r="DKN746" s="31"/>
      <c r="DKO746" s="31"/>
      <c r="DKP746" s="31"/>
      <c r="DKQ746" s="31"/>
      <c r="DKR746" s="31"/>
      <c r="DKS746" s="31"/>
      <c r="DKT746" s="31"/>
      <c r="DKU746" s="31"/>
      <c r="DKV746" s="31"/>
      <c r="DKW746" s="31"/>
      <c r="DKX746" s="31"/>
      <c r="DKY746" s="31"/>
      <c r="DKZ746" s="31"/>
      <c r="DLA746" s="31"/>
      <c r="DLB746" s="31"/>
      <c r="DLC746" s="31"/>
      <c r="DLD746" s="31"/>
      <c r="DLE746" s="31"/>
      <c r="DLF746" s="31"/>
      <c r="DLG746" s="31"/>
      <c r="DLH746" s="31"/>
      <c r="DLI746" s="31"/>
      <c r="DLJ746" s="31"/>
      <c r="DLK746" s="31"/>
      <c r="DLL746" s="31"/>
      <c r="DLM746" s="31"/>
      <c r="DLN746" s="31"/>
      <c r="DLO746" s="31"/>
      <c r="DLP746" s="31"/>
      <c r="DLQ746" s="31"/>
      <c r="DLR746" s="31"/>
      <c r="DLS746" s="31"/>
      <c r="DLT746" s="31"/>
      <c r="DLU746" s="31"/>
      <c r="DLV746" s="31"/>
      <c r="DLW746" s="31"/>
      <c r="DLX746" s="31"/>
      <c r="DLY746" s="31"/>
      <c r="DLZ746" s="31"/>
      <c r="DMA746" s="31"/>
      <c r="DMB746" s="31"/>
      <c r="DMC746" s="31"/>
      <c r="DMD746" s="31"/>
      <c r="DME746" s="31"/>
      <c r="DMF746" s="31"/>
      <c r="DMG746" s="31"/>
      <c r="DMH746" s="31"/>
      <c r="DMI746" s="31"/>
      <c r="DMJ746" s="31"/>
      <c r="DMK746" s="31"/>
      <c r="DML746" s="31"/>
      <c r="DMM746" s="31"/>
      <c r="DMN746" s="31"/>
      <c r="DMO746" s="31"/>
      <c r="DMP746" s="31"/>
      <c r="DMQ746" s="31"/>
      <c r="DMR746" s="31"/>
      <c r="DMS746" s="31"/>
      <c r="DMT746" s="31"/>
      <c r="DMU746" s="31"/>
      <c r="DMV746" s="31"/>
      <c r="DMW746" s="31"/>
      <c r="DMX746" s="31"/>
      <c r="DMY746" s="31"/>
      <c r="DMZ746" s="31"/>
      <c r="DNA746" s="31"/>
      <c r="DNB746" s="31"/>
      <c r="DNC746" s="31"/>
      <c r="DND746" s="31"/>
      <c r="DNE746" s="31"/>
      <c r="DNF746" s="31"/>
      <c r="DNG746" s="31"/>
      <c r="DNH746" s="31"/>
      <c r="DNI746" s="31"/>
      <c r="DNJ746" s="31"/>
      <c r="DNK746" s="31"/>
      <c r="DNL746" s="31"/>
      <c r="DNM746" s="31"/>
      <c r="DNN746" s="31"/>
      <c r="DNO746" s="31"/>
      <c r="DNP746" s="31"/>
      <c r="DNQ746" s="31"/>
      <c r="DNR746" s="31"/>
      <c r="DNS746" s="31"/>
      <c r="DNT746" s="31"/>
      <c r="DNU746" s="31"/>
      <c r="DNV746" s="31"/>
      <c r="DNW746" s="31"/>
      <c r="DNX746" s="31"/>
      <c r="DNY746" s="31"/>
      <c r="DNZ746" s="31"/>
      <c r="DOA746" s="31"/>
      <c r="DOB746" s="31"/>
      <c r="DOC746" s="31"/>
      <c r="DOD746" s="31"/>
      <c r="DOE746" s="31"/>
      <c r="DOF746" s="31"/>
      <c r="DOG746" s="31"/>
      <c r="DOH746" s="31"/>
      <c r="DOI746" s="31"/>
      <c r="DOJ746" s="31"/>
      <c r="DOK746" s="31"/>
      <c r="DOL746" s="31"/>
      <c r="DOM746" s="31"/>
      <c r="DON746" s="31"/>
      <c r="DOO746" s="31"/>
      <c r="DOP746" s="31"/>
      <c r="DOQ746" s="31"/>
      <c r="DOR746" s="31"/>
      <c r="DOS746" s="31"/>
      <c r="DOT746" s="31"/>
      <c r="DOU746" s="31"/>
      <c r="DOV746" s="31"/>
      <c r="DOW746" s="31"/>
      <c r="DOX746" s="31"/>
      <c r="DOY746" s="31"/>
      <c r="DOZ746" s="31"/>
      <c r="DPA746" s="31"/>
      <c r="DPB746" s="31"/>
      <c r="DPC746" s="31"/>
      <c r="DPD746" s="31"/>
      <c r="DPE746" s="31"/>
      <c r="DPF746" s="31"/>
      <c r="DPG746" s="31"/>
      <c r="DPH746" s="31"/>
      <c r="DPI746" s="31"/>
      <c r="DPJ746" s="31"/>
      <c r="DPK746" s="31"/>
      <c r="DPL746" s="31"/>
      <c r="DPM746" s="31"/>
      <c r="DPN746" s="31"/>
      <c r="DPO746" s="31"/>
      <c r="DPP746" s="31"/>
      <c r="DPQ746" s="31"/>
      <c r="DPR746" s="31"/>
      <c r="DPS746" s="31"/>
      <c r="DPT746" s="31"/>
      <c r="DPU746" s="31"/>
      <c r="DPV746" s="31"/>
      <c r="DPW746" s="31"/>
      <c r="DPX746" s="31"/>
      <c r="DPY746" s="31"/>
      <c r="DPZ746" s="31"/>
      <c r="DQA746" s="31"/>
      <c r="DQB746" s="31"/>
      <c r="DQC746" s="31"/>
      <c r="DQD746" s="31"/>
      <c r="DQE746" s="31"/>
      <c r="DQF746" s="31"/>
      <c r="DQG746" s="31"/>
      <c r="DQH746" s="31"/>
      <c r="DQI746" s="31"/>
      <c r="DQJ746" s="31"/>
      <c r="DQK746" s="31"/>
      <c r="DQL746" s="31"/>
      <c r="DQM746" s="31"/>
      <c r="DQN746" s="31"/>
      <c r="DQO746" s="31"/>
      <c r="DQP746" s="31"/>
      <c r="DQQ746" s="31"/>
      <c r="DQR746" s="31"/>
      <c r="DQS746" s="31"/>
      <c r="DQT746" s="31"/>
      <c r="DQU746" s="31"/>
      <c r="DQV746" s="31"/>
      <c r="DQW746" s="31"/>
      <c r="DQX746" s="31"/>
      <c r="DQY746" s="31"/>
      <c r="DQZ746" s="31"/>
      <c r="DRA746" s="31"/>
      <c r="DRB746" s="31"/>
      <c r="DRC746" s="31"/>
      <c r="DRD746" s="31"/>
      <c r="DRE746" s="31"/>
      <c r="DRF746" s="31"/>
      <c r="DRG746" s="31"/>
      <c r="DRH746" s="31"/>
      <c r="DRI746" s="31"/>
      <c r="DRJ746" s="31"/>
      <c r="DRK746" s="31"/>
      <c r="DRL746" s="31"/>
      <c r="DRM746" s="31"/>
      <c r="DRN746" s="31"/>
      <c r="DRO746" s="31"/>
      <c r="DRP746" s="31"/>
      <c r="DRQ746" s="31"/>
      <c r="DRR746" s="31"/>
      <c r="DRS746" s="31"/>
      <c r="DRT746" s="31"/>
      <c r="DRU746" s="31"/>
      <c r="DRV746" s="31"/>
      <c r="DRW746" s="31"/>
      <c r="DRX746" s="31"/>
      <c r="DRY746" s="31"/>
      <c r="DRZ746" s="31"/>
      <c r="DSA746" s="31"/>
      <c r="DSB746" s="31"/>
      <c r="DSC746" s="31"/>
      <c r="DSD746" s="31"/>
      <c r="DSE746" s="31"/>
      <c r="DSF746" s="31"/>
      <c r="DSG746" s="31"/>
      <c r="DSH746" s="31"/>
      <c r="DSI746" s="31"/>
      <c r="DSJ746" s="31"/>
      <c r="DSK746" s="31"/>
      <c r="DSL746" s="31"/>
      <c r="DSM746" s="31"/>
      <c r="DSN746" s="31"/>
      <c r="DSO746" s="31"/>
      <c r="DSP746" s="31"/>
      <c r="DSQ746" s="31"/>
      <c r="DSR746" s="31"/>
      <c r="DSS746" s="31"/>
      <c r="DST746" s="31"/>
      <c r="DSU746" s="31"/>
      <c r="DSV746" s="31"/>
      <c r="DSW746" s="31"/>
      <c r="DSX746" s="31"/>
      <c r="DSY746" s="31"/>
      <c r="DSZ746" s="31"/>
      <c r="DTA746" s="31"/>
      <c r="DTB746" s="31"/>
      <c r="DTC746" s="31"/>
      <c r="DTD746" s="31"/>
      <c r="DTE746" s="31"/>
      <c r="DTF746" s="31"/>
      <c r="DTG746" s="31"/>
      <c r="DTH746" s="31"/>
      <c r="DTI746" s="31"/>
      <c r="DTJ746" s="31"/>
      <c r="DTK746" s="31"/>
      <c r="DTL746" s="31"/>
      <c r="DTM746" s="31"/>
      <c r="DTN746" s="31"/>
      <c r="DTO746" s="31"/>
      <c r="DTP746" s="31"/>
      <c r="DTQ746" s="31"/>
      <c r="DTR746" s="31"/>
      <c r="DTS746" s="31"/>
      <c r="DTT746" s="31"/>
      <c r="DTU746" s="31"/>
      <c r="DTV746" s="31"/>
      <c r="DTW746" s="31"/>
      <c r="DTX746" s="31"/>
      <c r="DTY746" s="31"/>
      <c r="DTZ746" s="31"/>
      <c r="DUA746" s="31"/>
      <c r="DUB746" s="31"/>
      <c r="DUC746" s="31"/>
      <c r="DUD746" s="31"/>
      <c r="DUE746" s="31"/>
      <c r="DUF746" s="31"/>
      <c r="DUG746" s="31"/>
      <c r="DUH746" s="31"/>
      <c r="DUI746" s="31"/>
      <c r="DUJ746" s="31"/>
      <c r="DUK746" s="31"/>
      <c r="DUL746" s="31"/>
      <c r="DUM746" s="31"/>
      <c r="DUN746" s="31"/>
      <c r="DUO746" s="31"/>
      <c r="DUP746" s="31"/>
      <c r="DUQ746" s="31"/>
      <c r="DUR746" s="31"/>
      <c r="DUS746" s="31"/>
      <c r="DUT746" s="31"/>
      <c r="DUU746" s="31"/>
      <c r="DUV746" s="31"/>
      <c r="DUW746" s="31"/>
      <c r="DUX746" s="31"/>
      <c r="DUY746" s="31"/>
      <c r="DUZ746" s="31"/>
      <c r="DVA746" s="31"/>
      <c r="DVB746" s="31"/>
      <c r="DVC746" s="31"/>
      <c r="DVD746" s="31"/>
      <c r="DVE746" s="31"/>
      <c r="DVF746" s="31"/>
      <c r="DVG746" s="31"/>
      <c r="DVH746" s="31"/>
      <c r="DVI746" s="31"/>
      <c r="DVJ746" s="31"/>
      <c r="DVK746" s="31"/>
      <c r="DVL746" s="31"/>
      <c r="DVM746" s="31"/>
      <c r="DVN746" s="31"/>
      <c r="DVO746" s="31"/>
      <c r="DVP746" s="31"/>
      <c r="DVQ746" s="31"/>
      <c r="DVR746" s="31"/>
      <c r="DVS746" s="31"/>
      <c r="DVT746" s="31"/>
      <c r="DVU746" s="31"/>
      <c r="DVV746" s="31"/>
      <c r="DVW746" s="31"/>
      <c r="DVX746" s="31"/>
      <c r="DVY746" s="31"/>
      <c r="DVZ746" s="31"/>
      <c r="DWA746" s="31"/>
      <c r="DWB746" s="31"/>
      <c r="DWC746" s="31"/>
      <c r="DWD746" s="31"/>
      <c r="DWE746" s="31"/>
      <c r="DWF746" s="31"/>
      <c r="DWG746" s="31"/>
      <c r="DWH746" s="31"/>
      <c r="DWI746" s="31"/>
      <c r="DWJ746" s="31"/>
      <c r="DWK746" s="31"/>
      <c r="DWL746" s="31"/>
      <c r="DWM746" s="31"/>
      <c r="DWN746" s="31"/>
      <c r="DWO746" s="31"/>
      <c r="DWP746" s="31"/>
      <c r="DWQ746" s="31"/>
      <c r="DWR746" s="31"/>
      <c r="DWS746" s="31"/>
      <c r="DWT746" s="31"/>
      <c r="DWU746" s="31"/>
      <c r="DWV746" s="31"/>
      <c r="DWW746" s="31"/>
      <c r="DWX746" s="31"/>
      <c r="DWY746" s="31"/>
      <c r="DWZ746" s="31"/>
      <c r="DXA746" s="31"/>
      <c r="DXB746" s="31"/>
      <c r="DXC746" s="31"/>
      <c r="DXD746" s="31"/>
      <c r="DXE746" s="31"/>
      <c r="DXF746" s="31"/>
      <c r="DXG746" s="31"/>
      <c r="DXH746" s="31"/>
      <c r="DXI746" s="31"/>
      <c r="DXJ746" s="31"/>
      <c r="DXK746" s="31"/>
      <c r="DXL746" s="31"/>
      <c r="DXM746" s="31"/>
      <c r="DXN746" s="31"/>
      <c r="DXO746" s="31"/>
      <c r="DXP746" s="31"/>
      <c r="DXQ746" s="31"/>
      <c r="DXR746" s="31"/>
      <c r="DXS746" s="31"/>
      <c r="DXT746" s="31"/>
      <c r="DXU746" s="31"/>
      <c r="DXV746" s="31"/>
      <c r="DXW746" s="31"/>
      <c r="DXX746" s="31"/>
      <c r="DXY746" s="31"/>
      <c r="DXZ746" s="31"/>
      <c r="DYA746" s="31"/>
      <c r="DYB746" s="31"/>
      <c r="DYC746" s="31"/>
      <c r="DYD746" s="31"/>
      <c r="DYE746" s="31"/>
      <c r="DYF746" s="31"/>
      <c r="DYG746" s="31"/>
      <c r="DYH746" s="31"/>
      <c r="DYI746" s="31"/>
      <c r="DYJ746" s="31"/>
      <c r="DYK746" s="31"/>
      <c r="DYL746" s="31"/>
      <c r="DYM746" s="31"/>
      <c r="DYN746" s="31"/>
      <c r="DYO746" s="31"/>
      <c r="DYP746" s="31"/>
      <c r="DYQ746" s="31"/>
      <c r="DYR746" s="31"/>
      <c r="DYS746" s="31"/>
      <c r="DYT746" s="31"/>
      <c r="DYU746" s="31"/>
      <c r="DYV746" s="31"/>
      <c r="DYW746" s="31"/>
      <c r="DYX746" s="31"/>
      <c r="DYY746" s="31"/>
      <c r="DYZ746" s="31"/>
      <c r="DZA746" s="31"/>
      <c r="DZB746" s="31"/>
      <c r="DZC746" s="31"/>
      <c r="DZD746" s="31"/>
      <c r="DZE746" s="31"/>
      <c r="DZF746" s="31"/>
      <c r="DZG746" s="31"/>
      <c r="DZH746" s="31"/>
      <c r="DZI746" s="31"/>
      <c r="DZJ746" s="31"/>
      <c r="DZK746" s="31"/>
      <c r="DZL746" s="31"/>
      <c r="DZM746" s="31"/>
      <c r="DZN746" s="31"/>
      <c r="DZO746" s="31"/>
      <c r="DZP746" s="31"/>
      <c r="DZQ746" s="31"/>
      <c r="DZR746" s="31"/>
      <c r="DZS746" s="31"/>
      <c r="DZT746" s="31"/>
      <c r="DZU746" s="31"/>
      <c r="DZV746" s="31"/>
      <c r="DZW746" s="31"/>
      <c r="DZX746" s="31"/>
      <c r="DZY746" s="31"/>
      <c r="DZZ746" s="31"/>
      <c r="EAA746" s="31"/>
      <c r="EAB746" s="31"/>
      <c r="EAC746" s="31"/>
      <c r="EAD746" s="31"/>
      <c r="EAE746" s="31"/>
      <c r="EAF746" s="31"/>
      <c r="EAG746" s="31"/>
      <c r="EAH746" s="31"/>
      <c r="EAI746" s="31"/>
      <c r="EAJ746" s="31"/>
      <c r="EAK746" s="31"/>
      <c r="EAL746" s="31"/>
      <c r="EAM746" s="31"/>
      <c r="EAN746" s="31"/>
      <c r="EAO746" s="31"/>
      <c r="EAP746" s="31"/>
      <c r="EAQ746" s="31"/>
      <c r="EAR746" s="31"/>
      <c r="EAS746" s="31"/>
      <c r="EAT746" s="31"/>
      <c r="EAU746" s="31"/>
      <c r="EAV746" s="31"/>
      <c r="EAW746" s="31"/>
      <c r="EAX746" s="31"/>
      <c r="EAY746" s="31"/>
      <c r="EAZ746" s="31"/>
      <c r="EBA746" s="31"/>
      <c r="EBB746" s="31"/>
      <c r="EBC746" s="31"/>
      <c r="EBD746" s="31"/>
      <c r="EBE746" s="31"/>
      <c r="EBF746" s="31"/>
      <c r="EBG746" s="31"/>
      <c r="EBH746" s="31"/>
      <c r="EBI746" s="31"/>
      <c r="EBJ746" s="31"/>
      <c r="EBK746" s="31"/>
      <c r="EBL746" s="31"/>
      <c r="EBM746" s="31"/>
      <c r="EBN746" s="31"/>
      <c r="EBO746" s="31"/>
      <c r="EBP746" s="31"/>
      <c r="EBQ746" s="31"/>
      <c r="EBR746" s="31"/>
      <c r="EBS746" s="31"/>
      <c r="EBT746" s="31"/>
      <c r="EBU746" s="31"/>
      <c r="EBV746" s="31"/>
      <c r="EBW746" s="31"/>
      <c r="EBX746" s="31"/>
      <c r="EBY746" s="31"/>
      <c r="EBZ746" s="31"/>
      <c r="ECA746" s="31"/>
      <c r="ECB746" s="31"/>
      <c r="ECC746" s="31"/>
      <c r="ECD746" s="31"/>
      <c r="ECE746" s="31"/>
      <c r="ECF746" s="31"/>
      <c r="ECG746" s="31"/>
      <c r="ECH746" s="31"/>
      <c r="ECI746" s="31"/>
      <c r="ECJ746" s="31"/>
      <c r="ECK746" s="31"/>
      <c r="ECL746" s="31"/>
      <c r="ECM746" s="31"/>
      <c r="ECN746" s="31"/>
      <c r="ECO746" s="31"/>
      <c r="ECP746" s="31"/>
      <c r="ECQ746" s="31"/>
      <c r="ECR746" s="31"/>
      <c r="ECS746" s="31"/>
      <c r="ECT746" s="31"/>
      <c r="ECU746" s="31"/>
      <c r="ECV746" s="31"/>
      <c r="ECW746" s="31"/>
      <c r="ECX746" s="31"/>
      <c r="ECY746" s="31"/>
      <c r="ECZ746" s="31"/>
      <c r="EDA746" s="31"/>
      <c r="EDB746" s="31"/>
      <c r="EDC746" s="31"/>
      <c r="EDD746" s="31"/>
      <c r="EDE746" s="31"/>
      <c r="EDF746" s="31"/>
      <c r="EDG746" s="31"/>
      <c r="EDH746" s="31"/>
      <c r="EDI746" s="31"/>
      <c r="EDJ746" s="31"/>
      <c r="EDK746" s="31"/>
      <c r="EDL746" s="31"/>
      <c r="EDM746" s="31"/>
      <c r="EDN746" s="31"/>
      <c r="EDO746" s="31"/>
      <c r="EDP746" s="31"/>
      <c r="EDQ746" s="31"/>
      <c r="EDR746" s="31"/>
      <c r="EDS746" s="31"/>
      <c r="EDT746" s="31"/>
      <c r="EDU746" s="31"/>
      <c r="EDV746" s="31"/>
      <c r="EDW746" s="31"/>
      <c r="EDX746" s="31"/>
      <c r="EDY746" s="31"/>
      <c r="EDZ746" s="31"/>
      <c r="EEA746" s="31"/>
      <c r="EEB746" s="31"/>
      <c r="EEC746" s="31"/>
      <c r="EED746" s="31"/>
      <c r="EEE746" s="31"/>
      <c r="EEF746" s="31"/>
      <c r="EEG746" s="31"/>
      <c r="EEH746" s="31"/>
      <c r="EEI746" s="31"/>
      <c r="EEJ746" s="31"/>
      <c r="EEK746" s="31"/>
      <c r="EEL746" s="31"/>
      <c r="EEM746" s="31"/>
      <c r="EEN746" s="31"/>
      <c r="EEO746" s="31"/>
      <c r="EEP746" s="31"/>
      <c r="EEQ746" s="31"/>
      <c r="EER746" s="31"/>
      <c r="EES746" s="31"/>
      <c r="EET746" s="31"/>
      <c r="EEU746" s="31"/>
      <c r="EEV746" s="31"/>
      <c r="EEW746" s="31"/>
      <c r="EEX746" s="31"/>
      <c r="EEY746" s="31"/>
      <c r="EEZ746" s="31"/>
      <c r="EFA746" s="31"/>
      <c r="EFB746" s="31"/>
      <c r="EFC746" s="31"/>
      <c r="EFD746" s="31"/>
      <c r="EFE746" s="31"/>
      <c r="EFF746" s="31"/>
      <c r="EFG746" s="31"/>
      <c r="EFH746" s="31"/>
      <c r="EFI746" s="31"/>
      <c r="EFJ746" s="31"/>
      <c r="EFK746" s="31"/>
      <c r="EFL746" s="31"/>
      <c r="EFM746" s="31"/>
      <c r="EFN746" s="31"/>
      <c r="EFO746" s="31"/>
      <c r="EFP746" s="31"/>
      <c r="EFQ746" s="31"/>
      <c r="EFR746" s="31"/>
      <c r="EFS746" s="31"/>
      <c r="EFT746" s="31"/>
      <c r="EFU746" s="31"/>
      <c r="EFV746" s="31"/>
      <c r="EFW746" s="31"/>
      <c r="EFX746" s="31"/>
      <c r="EFY746" s="31"/>
      <c r="EFZ746" s="31"/>
      <c r="EGA746" s="31"/>
      <c r="EGB746" s="31"/>
      <c r="EGC746" s="31"/>
      <c r="EGD746" s="31"/>
      <c r="EGE746" s="31"/>
      <c r="EGF746" s="31"/>
      <c r="EGG746" s="31"/>
      <c r="EGH746" s="31"/>
      <c r="EGI746" s="31"/>
      <c r="EGJ746" s="31"/>
      <c r="EGK746" s="31"/>
      <c r="EGL746" s="31"/>
      <c r="EGM746" s="31"/>
      <c r="EGN746" s="31"/>
      <c r="EGO746" s="31"/>
      <c r="EGP746" s="31"/>
      <c r="EGQ746" s="31"/>
      <c r="EGR746" s="31"/>
      <c r="EGS746" s="31"/>
      <c r="EGT746" s="31"/>
      <c r="EGU746" s="31"/>
      <c r="EGV746" s="31"/>
      <c r="EGW746" s="31"/>
      <c r="EGX746" s="31"/>
      <c r="EGY746" s="31"/>
      <c r="EGZ746" s="31"/>
      <c r="EHA746" s="31"/>
      <c r="EHB746" s="31"/>
      <c r="EHC746" s="31"/>
      <c r="EHD746" s="31"/>
      <c r="EHE746" s="31"/>
      <c r="EHF746" s="31"/>
      <c r="EHG746" s="31"/>
      <c r="EHH746" s="31"/>
      <c r="EHI746" s="31"/>
      <c r="EHJ746" s="31"/>
      <c r="EHK746" s="31"/>
      <c r="EHL746" s="31"/>
      <c r="EHM746" s="31"/>
      <c r="EHN746" s="31"/>
      <c r="EHO746" s="31"/>
      <c r="EHP746" s="31"/>
      <c r="EHQ746" s="31"/>
      <c r="EHR746" s="31"/>
      <c r="EHS746" s="31"/>
      <c r="EHT746" s="31"/>
      <c r="EHU746" s="31"/>
      <c r="EHV746" s="31"/>
      <c r="EHW746" s="31"/>
      <c r="EHX746" s="31"/>
      <c r="EHY746" s="31"/>
      <c r="EHZ746" s="31"/>
      <c r="EIA746" s="31"/>
      <c r="EIB746" s="31"/>
      <c r="EIC746" s="31"/>
      <c r="EID746" s="31"/>
      <c r="EIE746" s="31"/>
      <c r="EIF746" s="31"/>
      <c r="EIG746" s="31"/>
      <c r="EIH746" s="31"/>
      <c r="EII746" s="31"/>
      <c r="EIJ746" s="31"/>
      <c r="EIK746" s="31"/>
      <c r="EIL746" s="31"/>
      <c r="EIM746" s="31"/>
      <c r="EIN746" s="31"/>
      <c r="EIO746" s="31"/>
      <c r="EIP746" s="31"/>
      <c r="EIQ746" s="31"/>
      <c r="EIR746" s="31"/>
      <c r="EIS746" s="31"/>
      <c r="EIT746" s="31"/>
      <c r="EIU746" s="31"/>
      <c r="EIV746" s="31"/>
      <c r="EIW746" s="31"/>
      <c r="EIX746" s="31"/>
      <c r="EIY746" s="31"/>
      <c r="EIZ746" s="31"/>
      <c r="EJA746" s="31"/>
      <c r="EJB746" s="31"/>
      <c r="EJC746" s="31"/>
      <c r="EJD746" s="31"/>
      <c r="EJE746" s="31"/>
      <c r="EJF746" s="31"/>
      <c r="EJG746" s="31"/>
      <c r="EJH746" s="31"/>
      <c r="EJI746" s="31"/>
      <c r="EJJ746" s="31"/>
      <c r="EJK746" s="31"/>
      <c r="EJL746" s="31"/>
      <c r="EJM746" s="31"/>
      <c r="EJN746" s="31"/>
      <c r="EJO746" s="31"/>
      <c r="EJP746" s="31"/>
      <c r="EJQ746" s="31"/>
      <c r="EJR746" s="31"/>
      <c r="EJS746" s="31"/>
      <c r="EJT746" s="31"/>
      <c r="EJU746" s="31"/>
      <c r="EJV746" s="31"/>
      <c r="EJW746" s="31"/>
      <c r="EJX746" s="31"/>
      <c r="EJY746" s="31"/>
      <c r="EJZ746" s="31"/>
      <c r="EKA746" s="31"/>
      <c r="EKB746" s="31"/>
      <c r="EKC746" s="31"/>
      <c r="EKD746" s="31"/>
      <c r="EKE746" s="31"/>
      <c r="EKF746" s="31"/>
      <c r="EKG746" s="31"/>
      <c r="EKH746" s="31"/>
      <c r="EKI746" s="31"/>
      <c r="EKJ746" s="31"/>
      <c r="EKK746" s="31"/>
      <c r="EKL746" s="31"/>
      <c r="EKM746" s="31"/>
      <c r="EKN746" s="31"/>
      <c r="EKO746" s="31"/>
      <c r="EKP746" s="31"/>
      <c r="EKQ746" s="31"/>
      <c r="EKR746" s="31"/>
      <c r="EKS746" s="31"/>
      <c r="EKT746" s="31"/>
      <c r="EKU746" s="31"/>
      <c r="EKV746" s="31"/>
      <c r="EKW746" s="31"/>
      <c r="EKX746" s="31"/>
      <c r="EKY746" s="31"/>
      <c r="EKZ746" s="31"/>
      <c r="ELA746" s="31"/>
      <c r="ELB746" s="31"/>
      <c r="ELC746" s="31"/>
      <c r="ELD746" s="31"/>
      <c r="ELE746" s="31"/>
      <c r="ELF746" s="31"/>
      <c r="ELG746" s="31"/>
      <c r="ELH746" s="31"/>
      <c r="ELI746" s="31"/>
      <c r="ELJ746" s="31"/>
      <c r="ELK746" s="31"/>
      <c r="ELL746" s="31"/>
      <c r="ELM746" s="31"/>
      <c r="ELN746" s="31"/>
      <c r="ELO746" s="31"/>
      <c r="ELP746" s="31"/>
      <c r="ELQ746" s="31"/>
      <c r="ELR746" s="31"/>
      <c r="ELS746" s="31"/>
      <c r="ELT746" s="31"/>
      <c r="ELU746" s="31"/>
      <c r="ELV746" s="31"/>
      <c r="ELW746" s="31"/>
      <c r="ELX746" s="31"/>
      <c r="ELY746" s="31"/>
      <c r="ELZ746" s="31"/>
      <c r="EMA746" s="31"/>
      <c r="EMB746" s="31"/>
      <c r="EMC746" s="31"/>
      <c r="EMD746" s="31"/>
      <c r="EME746" s="31"/>
      <c r="EMF746" s="31"/>
      <c r="EMG746" s="31"/>
      <c r="EMH746" s="31"/>
      <c r="EMI746" s="31"/>
      <c r="EMJ746" s="31"/>
      <c r="EMK746" s="31"/>
      <c r="EML746" s="31"/>
      <c r="EMM746" s="31"/>
      <c r="EMN746" s="31"/>
      <c r="EMO746" s="31"/>
      <c r="EMP746" s="31"/>
      <c r="EMQ746" s="31"/>
      <c r="EMR746" s="31"/>
      <c r="EMS746" s="31"/>
      <c r="EMT746" s="31"/>
      <c r="EMU746" s="31"/>
      <c r="EMV746" s="31"/>
      <c r="EMW746" s="31"/>
      <c r="EMX746" s="31"/>
      <c r="EMY746" s="31"/>
      <c r="EMZ746" s="31"/>
      <c r="ENA746" s="31"/>
      <c r="ENB746" s="31"/>
      <c r="ENC746" s="31"/>
      <c r="END746" s="31"/>
      <c r="ENE746" s="31"/>
      <c r="ENF746" s="31"/>
      <c r="ENG746" s="31"/>
      <c r="ENH746" s="31"/>
      <c r="ENI746" s="31"/>
      <c r="ENJ746" s="31"/>
      <c r="ENK746" s="31"/>
      <c r="ENL746" s="31"/>
      <c r="ENM746" s="31"/>
      <c r="ENN746" s="31"/>
      <c r="ENO746" s="31"/>
      <c r="ENP746" s="31"/>
      <c r="ENQ746" s="31"/>
      <c r="ENR746" s="31"/>
      <c r="ENS746" s="31"/>
      <c r="ENT746" s="31"/>
      <c r="ENU746" s="31"/>
      <c r="ENV746" s="31"/>
      <c r="ENW746" s="31"/>
      <c r="ENX746" s="31"/>
      <c r="ENY746" s="31"/>
      <c r="ENZ746" s="31"/>
      <c r="EOA746" s="31"/>
      <c r="EOB746" s="31"/>
      <c r="EOC746" s="31"/>
      <c r="EOD746" s="31"/>
      <c r="EOE746" s="31"/>
      <c r="EOF746" s="31"/>
      <c r="EOG746" s="31"/>
      <c r="EOH746" s="31"/>
      <c r="EOI746" s="31"/>
      <c r="EOJ746" s="31"/>
      <c r="EOK746" s="31"/>
      <c r="EOL746" s="31"/>
      <c r="EOM746" s="31"/>
      <c r="EON746" s="31"/>
      <c r="EOO746" s="31"/>
      <c r="EOP746" s="31"/>
      <c r="EOQ746" s="31"/>
      <c r="EOR746" s="31"/>
      <c r="EOS746" s="31"/>
      <c r="EOT746" s="31"/>
      <c r="EOU746" s="31"/>
      <c r="EOV746" s="31"/>
      <c r="EOW746" s="31"/>
      <c r="EOX746" s="31"/>
      <c r="EOY746" s="31"/>
      <c r="EOZ746" s="31"/>
      <c r="EPA746" s="31"/>
      <c r="EPB746" s="31"/>
      <c r="EPC746" s="31"/>
      <c r="EPD746" s="31"/>
      <c r="EPE746" s="31"/>
      <c r="EPF746" s="31"/>
      <c r="EPG746" s="31"/>
      <c r="EPH746" s="31"/>
      <c r="EPI746" s="31"/>
      <c r="EPJ746" s="31"/>
      <c r="EPK746" s="31"/>
      <c r="EPL746" s="31"/>
      <c r="EPM746" s="31"/>
      <c r="EPN746" s="31"/>
      <c r="EPO746" s="31"/>
      <c r="EPP746" s="31"/>
      <c r="EPQ746" s="31"/>
      <c r="EPR746" s="31"/>
      <c r="EPS746" s="31"/>
      <c r="EPT746" s="31"/>
      <c r="EPU746" s="31"/>
      <c r="EPV746" s="31"/>
      <c r="EPW746" s="31"/>
      <c r="EPX746" s="31"/>
      <c r="EPY746" s="31"/>
      <c r="EPZ746" s="31"/>
      <c r="EQA746" s="31"/>
      <c r="EQB746" s="31"/>
      <c r="EQC746" s="31"/>
      <c r="EQD746" s="31"/>
      <c r="EQE746" s="31"/>
      <c r="EQF746" s="31"/>
      <c r="EQG746" s="31"/>
      <c r="EQH746" s="31"/>
      <c r="EQI746" s="31"/>
      <c r="EQJ746" s="31"/>
      <c r="EQK746" s="31"/>
      <c r="EQL746" s="31"/>
      <c r="EQM746" s="31"/>
      <c r="EQN746" s="31"/>
      <c r="EQO746" s="31"/>
      <c r="EQP746" s="31"/>
      <c r="EQQ746" s="31"/>
      <c r="EQR746" s="31"/>
      <c r="EQS746" s="31"/>
      <c r="EQT746" s="31"/>
      <c r="EQU746" s="31"/>
      <c r="EQV746" s="31"/>
      <c r="EQW746" s="31"/>
      <c r="EQX746" s="31"/>
      <c r="EQY746" s="31"/>
      <c r="EQZ746" s="31"/>
      <c r="ERA746" s="31"/>
      <c r="ERB746" s="31"/>
      <c r="ERC746" s="31"/>
      <c r="ERD746" s="31"/>
      <c r="ERE746" s="31"/>
      <c r="ERF746" s="31"/>
      <c r="ERG746" s="31"/>
      <c r="ERH746" s="31"/>
      <c r="ERI746" s="31"/>
      <c r="ERJ746" s="31"/>
      <c r="ERK746" s="31"/>
      <c r="ERL746" s="31"/>
      <c r="ERM746" s="31"/>
      <c r="ERN746" s="31"/>
      <c r="ERO746" s="31"/>
      <c r="ERP746" s="31"/>
      <c r="ERQ746" s="31"/>
      <c r="ERR746" s="31"/>
      <c r="ERS746" s="31"/>
      <c r="ERT746" s="31"/>
      <c r="ERU746" s="31"/>
      <c r="ERV746" s="31"/>
      <c r="ERW746" s="31"/>
      <c r="ERX746" s="31"/>
      <c r="ERY746" s="31"/>
      <c r="ERZ746" s="31"/>
      <c r="ESA746" s="31"/>
      <c r="ESB746" s="31"/>
      <c r="ESC746" s="31"/>
      <c r="ESD746" s="31"/>
      <c r="ESE746" s="31"/>
      <c r="ESF746" s="31"/>
      <c r="ESG746" s="31"/>
      <c r="ESH746" s="31"/>
      <c r="ESI746" s="31"/>
      <c r="ESJ746" s="31"/>
      <c r="ESK746" s="31"/>
      <c r="ESL746" s="31"/>
      <c r="ESM746" s="31"/>
      <c r="ESN746" s="31"/>
      <c r="ESO746" s="31"/>
      <c r="ESP746" s="31"/>
      <c r="ESQ746" s="31"/>
      <c r="ESR746" s="31"/>
      <c r="ESS746" s="31"/>
      <c r="EST746" s="31"/>
      <c r="ESU746" s="31"/>
      <c r="ESV746" s="31"/>
      <c r="ESW746" s="31"/>
      <c r="ESX746" s="31"/>
      <c r="ESY746" s="31"/>
      <c r="ESZ746" s="31"/>
      <c r="ETA746" s="31"/>
      <c r="ETB746" s="31"/>
      <c r="ETC746" s="31"/>
      <c r="ETD746" s="31"/>
      <c r="ETE746" s="31"/>
      <c r="ETF746" s="31"/>
      <c r="ETG746" s="31"/>
      <c r="ETH746" s="31"/>
      <c r="ETI746" s="31"/>
      <c r="ETJ746" s="31"/>
      <c r="ETK746" s="31"/>
      <c r="ETL746" s="31"/>
      <c r="ETM746" s="31"/>
      <c r="ETN746" s="31"/>
      <c r="ETO746" s="31"/>
      <c r="ETP746" s="31"/>
      <c r="ETQ746" s="31"/>
      <c r="ETR746" s="31"/>
      <c r="ETS746" s="31"/>
      <c r="ETT746" s="31"/>
      <c r="ETU746" s="31"/>
      <c r="ETV746" s="31"/>
      <c r="ETW746" s="31"/>
      <c r="ETX746" s="31"/>
      <c r="ETY746" s="31"/>
      <c r="ETZ746" s="31"/>
      <c r="EUA746" s="31"/>
      <c r="EUB746" s="31"/>
      <c r="EUC746" s="31"/>
      <c r="EUD746" s="31"/>
      <c r="EUE746" s="31"/>
      <c r="EUF746" s="31"/>
      <c r="EUG746" s="31"/>
      <c r="EUH746" s="31"/>
      <c r="EUI746" s="31"/>
      <c r="EUJ746" s="31"/>
      <c r="EUK746" s="31"/>
      <c r="EUL746" s="31"/>
      <c r="EUM746" s="31"/>
      <c r="EUN746" s="31"/>
      <c r="EUO746" s="31"/>
      <c r="EUP746" s="31"/>
      <c r="EUQ746" s="31"/>
      <c r="EUR746" s="31"/>
      <c r="EUS746" s="31"/>
      <c r="EUT746" s="31"/>
      <c r="EUU746" s="31"/>
      <c r="EUV746" s="31"/>
      <c r="EUW746" s="31"/>
      <c r="EUX746" s="31"/>
      <c r="EUY746" s="31"/>
      <c r="EUZ746" s="31"/>
      <c r="EVA746" s="31"/>
      <c r="EVB746" s="31"/>
      <c r="EVC746" s="31"/>
      <c r="EVD746" s="31"/>
      <c r="EVE746" s="31"/>
      <c r="EVF746" s="31"/>
      <c r="EVG746" s="31"/>
      <c r="EVH746" s="31"/>
      <c r="EVI746" s="31"/>
      <c r="EVJ746" s="31"/>
      <c r="EVK746" s="31"/>
      <c r="EVL746" s="31"/>
      <c r="EVM746" s="31"/>
      <c r="EVN746" s="31"/>
      <c r="EVO746" s="31"/>
      <c r="EVP746" s="31"/>
      <c r="EVQ746" s="31"/>
      <c r="EVR746" s="31"/>
      <c r="EVS746" s="31"/>
      <c r="EVT746" s="31"/>
      <c r="EVU746" s="31"/>
      <c r="EVV746" s="31"/>
      <c r="EVW746" s="31"/>
      <c r="EVX746" s="31"/>
      <c r="EVY746" s="31"/>
      <c r="EVZ746" s="31"/>
      <c r="EWA746" s="31"/>
      <c r="EWB746" s="31"/>
      <c r="EWC746" s="31"/>
      <c r="EWD746" s="31"/>
      <c r="EWE746" s="31"/>
      <c r="EWF746" s="31"/>
      <c r="EWG746" s="31"/>
      <c r="EWH746" s="31"/>
      <c r="EWI746" s="31"/>
      <c r="EWJ746" s="31"/>
      <c r="EWK746" s="31"/>
      <c r="EWL746" s="31"/>
      <c r="EWM746" s="31"/>
      <c r="EWN746" s="31"/>
      <c r="EWO746" s="31"/>
      <c r="EWP746" s="31"/>
      <c r="EWQ746" s="31"/>
      <c r="EWR746" s="31"/>
      <c r="EWS746" s="31"/>
      <c r="EWT746" s="31"/>
      <c r="EWU746" s="31"/>
      <c r="EWV746" s="31"/>
      <c r="EWW746" s="31"/>
      <c r="EWX746" s="31"/>
      <c r="EWY746" s="31"/>
      <c r="EWZ746" s="31"/>
      <c r="EXA746" s="31"/>
      <c r="EXB746" s="31"/>
      <c r="EXC746" s="31"/>
      <c r="EXD746" s="31"/>
      <c r="EXE746" s="31"/>
      <c r="EXF746" s="31"/>
      <c r="EXG746" s="31"/>
      <c r="EXH746" s="31"/>
      <c r="EXI746" s="31"/>
      <c r="EXJ746" s="31"/>
      <c r="EXK746" s="31"/>
      <c r="EXL746" s="31"/>
      <c r="EXM746" s="31"/>
      <c r="EXN746" s="31"/>
      <c r="EXO746" s="31"/>
      <c r="EXP746" s="31"/>
      <c r="EXQ746" s="31"/>
      <c r="EXR746" s="31"/>
      <c r="EXS746" s="31"/>
      <c r="EXT746" s="31"/>
      <c r="EXU746" s="31"/>
      <c r="EXV746" s="31"/>
      <c r="EXW746" s="31"/>
      <c r="EXX746" s="31"/>
      <c r="EXY746" s="31"/>
      <c r="EXZ746" s="31"/>
      <c r="EYA746" s="31"/>
      <c r="EYB746" s="31"/>
      <c r="EYC746" s="31"/>
      <c r="EYD746" s="31"/>
      <c r="EYE746" s="31"/>
      <c r="EYF746" s="31"/>
      <c r="EYG746" s="31"/>
      <c r="EYH746" s="31"/>
      <c r="EYI746" s="31"/>
      <c r="EYJ746" s="31"/>
      <c r="EYK746" s="31"/>
      <c r="EYL746" s="31"/>
      <c r="EYM746" s="31"/>
      <c r="EYN746" s="31"/>
      <c r="EYO746" s="31"/>
      <c r="EYP746" s="31"/>
      <c r="EYQ746" s="31"/>
      <c r="EYR746" s="31"/>
      <c r="EYS746" s="31"/>
      <c r="EYT746" s="31"/>
      <c r="EYU746" s="31"/>
      <c r="EYV746" s="31"/>
      <c r="EYW746" s="31"/>
      <c r="EYX746" s="31"/>
      <c r="EYY746" s="31"/>
      <c r="EYZ746" s="31"/>
      <c r="EZA746" s="31"/>
      <c r="EZB746" s="31"/>
      <c r="EZC746" s="31"/>
      <c r="EZD746" s="31"/>
      <c r="EZE746" s="31"/>
      <c r="EZF746" s="31"/>
      <c r="EZG746" s="31"/>
      <c r="EZH746" s="31"/>
      <c r="EZI746" s="31"/>
      <c r="EZJ746" s="31"/>
      <c r="EZK746" s="31"/>
      <c r="EZL746" s="31"/>
      <c r="EZM746" s="31"/>
      <c r="EZN746" s="31"/>
      <c r="EZO746" s="31"/>
      <c r="EZP746" s="31"/>
      <c r="EZQ746" s="31"/>
      <c r="EZR746" s="31"/>
      <c r="EZS746" s="31"/>
      <c r="EZT746" s="31"/>
      <c r="EZU746" s="31"/>
      <c r="EZV746" s="31"/>
      <c r="EZW746" s="31"/>
      <c r="EZX746" s="31"/>
      <c r="EZY746" s="31"/>
      <c r="EZZ746" s="31"/>
      <c r="FAA746" s="31"/>
      <c r="FAB746" s="31"/>
      <c r="FAC746" s="31"/>
      <c r="FAD746" s="31"/>
      <c r="FAE746" s="31"/>
      <c r="FAF746" s="31"/>
      <c r="FAG746" s="31"/>
      <c r="FAH746" s="31"/>
      <c r="FAI746" s="31"/>
      <c r="FAJ746" s="31"/>
      <c r="FAK746" s="31"/>
      <c r="FAL746" s="31"/>
      <c r="FAM746" s="31"/>
      <c r="FAN746" s="31"/>
      <c r="FAO746" s="31"/>
      <c r="FAP746" s="31"/>
      <c r="FAQ746" s="31"/>
      <c r="FAR746" s="31"/>
      <c r="FAS746" s="31"/>
      <c r="FAT746" s="31"/>
      <c r="FAU746" s="31"/>
      <c r="FAV746" s="31"/>
      <c r="FAW746" s="31"/>
      <c r="FAX746" s="31"/>
      <c r="FAY746" s="31"/>
      <c r="FAZ746" s="31"/>
      <c r="FBA746" s="31"/>
      <c r="FBB746" s="31"/>
      <c r="FBC746" s="31"/>
      <c r="FBD746" s="31"/>
      <c r="FBE746" s="31"/>
      <c r="FBF746" s="31"/>
      <c r="FBG746" s="31"/>
      <c r="FBH746" s="31"/>
      <c r="FBI746" s="31"/>
      <c r="FBJ746" s="31"/>
      <c r="FBK746" s="31"/>
      <c r="FBL746" s="31"/>
      <c r="FBM746" s="31"/>
      <c r="FBN746" s="31"/>
      <c r="FBO746" s="31"/>
      <c r="FBP746" s="31"/>
      <c r="FBQ746" s="31"/>
      <c r="FBR746" s="31"/>
      <c r="FBS746" s="31"/>
      <c r="FBT746" s="31"/>
      <c r="FBU746" s="31"/>
      <c r="FBV746" s="31"/>
      <c r="FBW746" s="31"/>
      <c r="FBX746" s="31"/>
      <c r="FBY746" s="31"/>
      <c r="FBZ746" s="31"/>
      <c r="FCA746" s="31"/>
      <c r="FCB746" s="31"/>
      <c r="FCC746" s="31"/>
      <c r="FCD746" s="31"/>
      <c r="FCE746" s="31"/>
      <c r="FCF746" s="31"/>
      <c r="FCG746" s="31"/>
      <c r="FCH746" s="31"/>
      <c r="FCI746" s="31"/>
      <c r="FCJ746" s="31"/>
      <c r="FCK746" s="31"/>
      <c r="FCL746" s="31"/>
      <c r="FCM746" s="31"/>
      <c r="FCN746" s="31"/>
      <c r="FCO746" s="31"/>
      <c r="FCP746" s="31"/>
      <c r="FCQ746" s="31"/>
      <c r="FCR746" s="31"/>
      <c r="FCS746" s="31"/>
      <c r="FCT746" s="31"/>
      <c r="FCU746" s="31"/>
      <c r="FCV746" s="31"/>
      <c r="FCW746" s="31"/>
      <c r="FCX746" s="31"/>
      <c r="FCY746" s="31"/>
      <c r="FCZ746" s="31"/>
      <c r="FDA746" s="31"/>
      <c r="FDB746" s="31"/>
      <c r="FDC746" s="31"/>
      <c r="FDD746" s="31"/>
      <c r="FDE746" s="31"/>
      <c r="FDF746" s="31"/>
      <c r="FDG746" s="31"/>
      <c r="FDH746" s="31"/>
      <c r="FDI746" s="31"/>
      <c r="FDJ746" s="31"/>
      <c r="FDK746" s="31"/>
      <c r="FDL746" s="31"/>
      <c r="FDM746" s="31"/>
      <c r="FDN746" s="31"/>
      <c r="FDO746" s="31"/>
      <c r="FDP746" s="31"/>
      <c r="FDQ746" s="31"/>
      <c r="FDR746" s="31"/>
      <c r="FDS746" s="31"/>
      <c r="FDT746" s="31"/>
      <c r="FDU746" s="31"/>
      <c r="FDV746" s="31"/>
      <c r="FDW746" s="31"/>
      <c r="FDX746" s="31"/>
      <c r="FDY746" s="31"/>
      <c r="FDZ746" s="31"/>
      <c r="FEA746" s="31"/>
      <c r="FEB746" s="31"/>
      <c r="FEC746" s="31"/>
      <c r="FED746" s="31"/>
      <c r="FEE746" s="31"/>
      <c r="FEF746" s="31"/>
      <c r="FEG746" s="31"/>
      <c r="FEH746" s="31"/>
      <c r="FEI746" s="31"/>
      <c r="FEJ746" s="31"/>
      <c r="FEK746" s="31"/>
      <c r="FEL746" s="31"/>
      <c r="FEM746" s="31"/>
      <c r="FEN746" s="31"/>
      <c r="FEO746" s="31"/>
      <c r="FEP746" s="31"/>
      <c r="FEQ746" s="31"/>
      <c r="FER746" s="31"/>
      <c r="FES746" s="31"/>
      <c r="FET746" s="31"/>
      <c r="FEU746" s="31"/>
      <c r="FEV746" s="31"/>
      <c r="FEW746" s="31"/>
      <c r="FEX746" s="31"/>
      <c r="FEY746" s="31"/>
      <c r="FEZ746" s="31"/>
      <c r="FFA746" s="31"/>
      <c r="FFB746" s="31"/>
      <c r="FFC746" s="31"/>
      <c r="FFD746" s="31"/>
      <c r="FFE746" s="31"/>
      <c r="FFF746" s="31"/>
      <c r="FFG746" s="31"/>
      <c r="FFH746" s="31"/>
      <c r="FFI746" s="31"/>
      <c r="FFJ746" s="31"/>
      <c r="FFK746" s="31"/>
      <c r="FFL746" s="31"/>
      <c r="FFM746" s="31"/>
      <c r="FFN746" s="31"/>
      <c r="FFO746" s="31"/>
      <c r="FFP746" s="31"/>
      <c r="FFQ746" s="31"/>
      <c r="FFR746" s="31"/>
      <c r="FFS746" s="31"/>
      <c r="FFT746" s="31"/>
      <c r="FFU746" s="31"/>
      <c r="FFV746" s="31"/>
      <c r="FFW746" s="31"/>
      <c r="FFX746" s="31"/>
      <c r="FFY746" s="31"/>
      <c r="FFZ746" s="31"/>
      <c r="FGA746" s="31"/>
      <c r="FGB746" s="31"/>
      <c r="FGC746" s="31"/>
      <c r="FGD746" s="31"/>
      <c r="FGE746" s="31"/>
      <c r="FGF746" s="31"/>
      <c r="FGG746" s="31"/>
      <c r="FGH746" s="31"/>
      <c r="FGI746" s="31"/>
      <c r="FGJ746" s="31"/>
      <c r="FGK746" s="31"/>
      <c r="FGL746" s="31"/>
      <c r="FGM746" s="31"/>
      <c r="FGN746" s="31"/>
      <c r="FGO746" s="31"/>
      <c r="FGP746" s="31"/>
      <c r="FGQ746" s="31"/>
      <c r="FGR746" s="31"/>
      <c r="FGS746" s="31"/>
      <c r="FGT746" s="31"/>
      <c r="FGU746" s="31"/>
      <c r="FGV746" s="31"/>
      <c r="FGW746" s="31"/>
      <c r="FGX746" s="31"/>
      <c r="FGY746" s="31"/>
      <c r="FGZ746" s="31"/>
      <c r="FHA746" s="31"/>
      <c r="FHB746" s="31"/>
      <c r="FHC746" s="31"/>
      <c r="FHD746" s="31"/>
      <c r="FHE746" s="31"/>
      <c r="FHF746" s="31"/>
      <c r="FHG746" s="31"/>
      <c r="FHH746" s="31"/>
      <c r="FHI746" s="31"/>
      <c r="FHJ746" s="31"/>
      <c r="FHK746" s="31"/>
      <c r="FHL746" s="31"/>
      <c r="FHM746" s="31"/>
      <c r="FHN746" s="31"/>
      <c r="FHO746" s="31"/>
      <c r="FHP746" s="31"/>
      <c r="FHQ746" s="31"/>
      <c r="FHR746" s="31"/>
      <c r="FHS746" s="31"/>
      <c r="FHT746" s="31"/>
      <c r="FHU746" s="31"/>
      <c r="FHV746" s="31"/>
      <c r="FHW746" s="31"/>
      <c r="FHX746" s="31"/>
      <c r="FHY746" s="31"/>
      <c r="FHZ746" s="31"/>
      <c r="FIA746" s="31"/>
      <c r="FIB746" s="31"/>
      <c r="FIC746" s="31"/>
      <c r="FID746" s="31"/>
      <c r="FIE746" s="31"/>
      <c r="FIF746" s="31"/>
      <c r="FIG746" s="31"/>
      <c r="FIH746" s="31"/>
      <c r="FII746" s="31"/>
      <c r="FIJ746" s="31"/>
      <c r="FIK746" s="31"/>
      <c r="FIL746" s="31"/>
      <c r="FIM746" s="31"/>
      <c r="FIN746" s="31"/>
      <c r="FIO746" s="31"/>
      <c r="FIP746" s="31"/>
      <c r="FIQ746" s="31"/>
      <c r="FIR746" s="31"/>
      <c r="FIS746" s="31"/>
      <c r="FIT746" s="31"/>
      <c r="FIU746" s="31"/>
      <c r="FIV746" s="31"/>
      <c r="FIW746" s="31"/>
      <c r="FIX746" s="31"/>
      <c r="FIY746" s="31"/>
      <c r="FIZ746" s="31"/>
      <c r="FJA746" s="31"/>
      <c r="FJB746" s="31"/>
      <c r="FJC746" s="31"/>
      <c r="FJD746" s="31"/>
      <c r="FJE746" s="31"/>
      <c r="FJF746" s="31"/>
      <c r="FJG746" s="31"/>
      <c r="FJH746" s="31"/>
      <c r="FJI746" s="31"/>
      <c r="FJJ746" s="31"/>
      <c r="FJK746" s="31"/>
      <c r="FJL746" s="31"/>
      <c r="FJM746" s="31"/>
      <c r="FJN746" s="31"/>
      <c r="FJO746" s="31"/>
      <c r="FJP746" s="31"/>
      <c r="FJQ746" s="31"/>
      <c r="FJR746" s="31"/>
      <c r="FJS746" s="31"/>
      <c r="FJT746" s="31"/>
      <c r="FJU746" s="31"/>
      <c r="FJV746" s="31"/>
      <c r="FJW746" s="31"/>
      <c r="FJX746" s="31"/>
      <c r="FJY746" s="31"/>
      <c r="FJZ746" s="31"/>
      <c r="FKA746" s="31"/>
      <c r="FKB746" s="31"/>
      <c r="FKC746" s="31"/>
      <c r="FKD746" s="31"/>
      <c r="FKE746" s="31"/>
      <c r="FKF746" s="31"/>
      <c r="FKG746" s="31"/>
      <c r="FKH746" s="31"/>
      <c r="FKI746" s="31"/>
      <c r="FKJ746" s="31"/>
      <c r="FKK746" s="31"/>
      <c r="FKL746" s="31"/>
      <c r="FKM746" s="31"/>
      <c r="FKN746" s="31"/>
      <c r="FKO746" s="31"/>
      <c r="FKP746" s="31"/>
      <c r="FKQ746" s="31"/>
      <c r="FKR746" s="31"/>
      <c r="FKS746" s="31"/>
      <c r="FKT746" s="31"/>
      <c r="FKU746" s="31"/>
      <c r="FKV746" s="31"/>
      <c r="FKW746" s="31"/>
      <c r="FKX746" s="31"/>
      <c r="FKY746" s="31"/>
      <c r="FKZ746" s="31"/>
      <c r="FLA746" s="31"/>
      <c r="FLB746" s="31"/>
      <c r="FLC746" s="31"/>
      <c r="FLD746" s="31"/>
      <c r="FLE746" s="31"/>
      <c r="FLF746" s="31"/>
      <c r="FLG746" s="31"/>
      <c r="FLH746" s="31"/>
      <c r="FLI746" s="31"/>
      <c r="FLJ746" s="31"/>
      <c r="FLK746" s="31"/>
      <c r="FLL746" s="31"/>
      <c r="FLM746" s="31"/>
      <c r="FLN746" s="31"/>
      <c r="FLO746" s="31"/>
      <c r="FLP746" s="31"/>
      <c r="FLQ746" s="31"/>
      <c r="FLR746" s="31"/>
      <c r="FLS746" s="31"/>
      <c r="FLT746" s="31"/>
      <c r="FLU746" s="31"/>
      <c r="FLV746" s="31"/>
      <c r="FLW746" s="31"/>
      <c r="FLX746" s="31"/>
      <c r="FLY746" s="31"/>
      <c r="FLZ746" s="31"/>
      <c r="FMA746" s="31"/>
      <c r="FMB746" s="31"/>
      <c r="FMC746" s="31"/>
      <c r="FMD746" s="31"/>
      <c r="FME746" s="31"/>
      <c r="FMF746" s="31"/>
      <c r="FMG746" s="31"/>
      <c r="FMH746" s="31"/>
      <c r="FMI746" s="31"/>
      <c r="FMJ746" s="31"/>
      <c r="FMK746" s="31"/>
      <c r="FML746" s="31"/>
      <c r="FMM746" s="31"/>
      <c r="FMN746" s="31"/>
      <c r="FMO746" s="31"/>
      <c r="FMP746" s="31"/>
      <c r="FMQ746" s="31"/>
      <c r="FMR746" s="31"/>
      <c r="FMS746" s="31"/>
      <c r="FMT746" s="31"/>
      <c r="FMU746" s="31"/>
      <c r="FMV746" s="31"/>
      <c r="FMW746" s="31"/>
      <c r="FMX746" s="31"/>
      <c r="FMY746" s="31"/>
      <c r="FMZ746" s="31"/>
      <c r="FNA746" s="31"/>
      <c r="FNB746" s="31"/>
      <c r="FNC746" s="31"/>
      <c r="FND746" s="31"/>
      <c r="FNE746" s="31"/>
      <c r="FNF746" s="31"/>
      <c r="FNG746" s="31"/>
      <c r="FNH746" s="31"/>
      <c r="FNI746" s="31"/>
      <c r="FNJ746" s="31"/>
      <c r="FNK746" s="31"/>
      <c r="FNL746" s="31"/>
      <c r="FNM746" s="31"/>
      <c r="FNN746" s="31"/>
      <c r="FNO746" s="31"/>
      <c r="FNP746" s="31"/>
      <c r="FNQ746" s="31"/>
      <c r="FNR746" s="31"/>
      <c r="FNS746" s="31"/>
      <c r="FNT746" s="31"/>
      <c r="FNU746" s="31"/>
      <c r="FNV746" s="31"/>
      <c r="FNW746" s="31"/>
      <c r="FNX746" s="31"/>
      <c r="FNY746" s="31"/>
      <c r="FNZ746" s="31"/>
      <c r="FOA746" s="31"/>
      <c r="FOB746" s="31"/>
      <c r="FOC746" s="31"/>
      <c r="FOD746" s="31"/>
      <c r="FOE746" s="31"/>
      <c r="FOF746" s="31"/>
      <c r="FOG746" s="31"/>
      <c r="FOH746" s="31"/>
      <c r="FOI746" s="31"/>
      <c r="FOJ746" s="31"/>
      <c r="FOK746" s="31"/>
      <c r="FOL746" s="31"/>
      <c r="FOM746" s="31"/>
      <c r="FON746" s="31"/>
      <c r="FOO746" s="31"/>
      <c r="FOP746" s="31"/>
      <c r="FOQ746" s="31"/>
      <c r="FOR746" s="31"/>
      <c r="FOS746" s="31"/>
      <c r="FOT746" s="31"/>
      <c r="FOU746" s="31"/>
      <c r="FOV746" s="31"/>
      <c r="FOW746" s="31"/>
      <c r="FOX746" s="31"/>
      <c r="FOY746" s="31"/>
      <c r="FOZ746" s="31"/>
      <c r="FPA746" s="31"/>
      <c r="FPB746" s="31"/>
      <c r="FPC746" s="31"/>
      <c r="FPD746" s="31"/>
      <c r="FPE746" s="31"/>
      <c r="FPF746" s="31"/>
      <c r="FPG746" s="31"/>
      <c r="FPH746" s="31"/>
      <c r="FPI746" s="31"/>
      <c r="FPJ746" s="31"/>
      <c r="FPK746" s="31"/>
      <c r="FPL746" s="31"/>
      <c r="FPM746" s="31"/>
      <c r="FPN746" s="31"/>
      <c r="FPO746" s="31"/>
      <c r="FPP746" s="31"/>
      <c r="FPQ746" s="31"/>
      <c r="FPR746" s="31"/>
      <c r="FPS746" s="31"/>
      <c r="FPT746" s="31"/>
      <c r="FPU746" s="31"/>
      <c r="FPV746" s="31"/>
      <c r="FPW746" s="31"/>
      <c r="FPX746" s="31"/>
      <c r="FPY746" s="31"/>
      <c r="FPZ746" s="31"/>
      <c r="FQA746" s="31"/>
      <c r="FQB746" s="31"/>
      <c r="FQC746" s="31"/>
      <c r="FQD746" s="31"/>
      <c r="FQE746" s="31"/>
      <c r="FQF746" s="31"/>
      <c r="FQG746" s="31"/>
      <c r="FQH746" s="31"/>
      <c r="FQI746" s="31"/>
      <c r="FQJ746" s="31"/>
      <c r="FQK746" s="31"/>
      <c r="FQL746" s="31"/>
      <c r="FQM746" s="31"/>
      <c r="FQN746" s="31"/>
      <c r="FQO746" s="31"/>
      <c r="FQP746" s="31"/>
      <c r="FQQ746" s="31"/>
      <c r="FQR746" s="31"/>
      <c r="FQS746" s="31"/>
      <c r="FQT746" s="31"/>
      <c r="FQU746" s="31"/>
      <c r="FQV746" s="31"/>
      <c r="FQW746" s="31"/>
      <c r="FQX746" s="31"/>
      <c r="FQY746" s="31"/>
      <c r="FQZ746" s="31"/>
      <c r="FRA746" s="31"/>
      <c r="FRB746" s="31"/>
      <c r="FRC746" s="31"/>
      <c r="FRD746" s="31"/>
      <c r="FRE746" s="31"/>
      <c r="FRF746" s="31"/>
      <c r="FRG746" s="31"/>
      <c r="FRH746" s="31"/>
      <c r="FRI746" s="31"/>
      <c r="FRJ746" s="31"/>
      <c r="FRK746" s="31"/>
      <c r="FRL746" s="31"/>
      <c r="FRM746" s="31"/>
      <c r="FRN746" s="31"/>
      <c r="FRO746" s="31"/>
      <c r="FRP746" s="31"/>
      <c r="FRQ746" s="31"/>
      <c r="FRR746" s="31"/>
      <c r="FRS746" s="31"/>
      <c r="FRT746" s="31"/>
      <c r="FRU746" s="31"/>
      <c r="FRV746" s="31"/>
      <c r="FRW746" s="31"/>
      <c r="FRX746" s="31"/>
      <c r="FRY746" s="31"/>
      <c r="FRZ746" s="31"/>
      <c r="FSA746" s="31"/>
      <c r="FSB746" s="31"/>
      <c r="FSC746" s="31"/>
      <c r="FSD746" s="31"/>
      <c r="FSE746" s="31"/>
      <c r="FSF746" s="31"/>
      <c r="FSG746" s="31"/>
      <c r="FSH746" s="31"/>
      <c r="FSI746" s="31"/>
      <c r="FSJ746" s="31"/>
      <c r="FSK746" s="31"/>
      <c r="FSL746" s="31"/>
      <c r="FSM746" s="31"/>
      <c r="FSN746" s="31"/>
      <c r="FSO746" s="31"/>
      <c r="FSP746" s="31"/>
      <c r="FSQ746" s="31"/>
      <c r="FSR746" s="31"/>
      <c r="FSS746" s="31"/>
      <c r="FST746" s="31"/>
      <c r="FSU746" s="31"/>
      <c r="FSV746" s="31"/>
      <c r="FSW746" s="31"/>
      <c r="FSX746" s="31"/>
      <c r="FSY746" s="31"/>
      <c r="FSZ746" s="31"/>
      <c r="FTA746" s="31"/>
      <c r="FTB746" s="31"/>
      <c r="FTC746" s="31"/>
      <c r="FTD746" s="31"/>
      <c r="FTE746" s="31"/>
      <c r="FTF746" s="31"/>
      <c r="FTG746" s="31"/>
      <c r="FTH746" s="31"/>
      <c r="FTI746" s="31"/>
      <c r="FTJ746" s="31"/>
      <c r="FTK746" s="31"/>
      <c r="FTL746" s="31"/>
      <c r="FTM746" s="31"/>
      <c r="FTN746" s="31"/>
      <c r="FTO746" s="31"/>
      <c r="FTP746" s="31"/>
      <c r="FTQ746" s="31"/>
      <c r="FTR746" s="31"/>
      <c r="FTS746" s="31"/>
      <c r="FTT746" s="31"/>
      <c r="FTU746" s="31"/>
      <c r="FTV746" s="31"/>
      <c r="FTW746" s="31"/>
      <c r="FTX746" s="31"/>
      <c r="FTY746" s="31"/>
      <c r="FTZ746" s="31"/>
      <c r="FUA746" s="31"/>
      <c r="FUB746" s="31"/>
      <c r="FUC746" s="31"/>
      <c r="FUD746" s="31"/>
      <c r="FUE746" s="31"/>
      <c r="FUF746" s="31"/>
      <c r="FUG746" s="31"/>
      <c r="FUH746" s="31"/>
      <c r="FUI746" s="31"/>
      <c r="FUJ746" s="31"/>
      <c r="FUK746" s="31"/>
      <c r="FUL746" s="31"/>
      <c r="FUM746" s="31"/>
      <c r="FUN746" s="31"/>
      <c r="FUO746" s="31"/>
      <c r="FUP746" s="31"/>
      <c r="FUQ746" s="31"/>
      <c r="FUR746" s="31"/>
      <c r="FUS746" s="31"/>
      <c r="FUT746" s="31"/>
      <c r="FUU746" s="31"/>
      <c r="FUV746" s="31"/>
      <c r="FUW746" s="31"/>
      <c r="FUX746" s="31"/>
      <c r="FUY746" s="31"/>
      <c r="FUZ746" s="31"/>
      <c r="FVA746" s="31"/>
      <c r="FVB746" s="31"/>
      <c r="FVC746" s="31"/>
      <c r="FVD746" s="31"/>
      <c r="FVE746" s="31"/>
      <c r="FVF746" s="31"/>
      <c r="FVG746" s="31"/>
      <c r="FVH746" s="31"/>
      <c r="FVI746" s="31"/>
      <c r="FVJ746" s="31"/>
      <c r="FVK746" s="31"/>
      <c r="FVL746" s="31"/>
      <c r="FVM746" s="31"/>
      <c r="FVN746" s="31"/>
      <c r="FVO746" s="31"/>
      <c r="FVP746" s="31"/>
      <c r="FVQ746" s="31"/>
      <c r="FVR746" s="31"/>
      <c r="FVS746" s="31"/>
      <c r="FVT746" s="31"/>
      <c r="FVU746" s="31"/>
      <c r="FVV746" s="31"/>
      <c r="FVW746" s="31"/>
      <c r="FVX746" s="31"/>
      <c r="FVY746" s="31"/>
      <c r="FVZ746" s="31"/>
      <c r="FWA746" s="31"/>
      <c r="FWB746" s="31"/>
      <c r="FWC746" s="31"/>
      <c r="FWD746" s="31"/>
      <c r="FWE746" s="31"/>
      <c r="FWF746" s="31"/>
      <c r="FWG746" s="31"/>
      <c r="FWH746" s="31"/>
      <c r="FWI746" s="31"/>
      <c r="FWJ746" s="31"/>
      <c r="FWK746" s="31"/>
      <c r="FWL746" s="31"/>
      <c r="FWM746" s="31"/>
      <c r="FWN746" s="31"/>
      <c r="FWO746" s="31"/>
      <c r="FWP746" s="31"/>
      <c r="FWQ746" s="31"/>
      <c r="FWR746" s="31"/>
      <c r="FWS746" s="31"/>
      <c r="FWT746" s="31"/>
      <c r="FWU746" s="31"/>
      <c r="FWV746" s="31"/>
      <c r="FWW746" s="31"/>
      <c r="FWX746" s="31"/>
      <c r="FWY746" s="31"/>
      <c r="FWZ746" s="31"/>
      <c r="FXA746" s="31"/>
      <c r="FXB746" s="31"/>
      <c r="FXC746" s="31"/>
      <c r="FXD746" s="31"/>
      <c r="FXE746" s="31"/>
      <c r="FXF746" s="31"/>
      <c r="FXG746" s="31"/>
      <c r="FXH746" s="31"/>
      <c r="FXI746" s="31"/>
      <c r="FXJ746" s="31"/>
      <c r="FXK746" s="31"/>
      <c r="FXL746" s="31"/>
      <c r="FXM746" s="31"/>
      <c r="FXN746" s="31"/>
      <c r="FXO746" s="31"/>
      <c r="FXP746" s="31"/>
      <c r="FXQ746" s="31"/>
      <c r="FXR746" s="31"/>
      <c r="FXS746" s="31"/>
      <c r="FXT746" s="31"/>
      <c r="FXU746" s="31"/>
      <c r="FXV746" s="31"/>
      <c r="FXW746" s="31"/>
      <c r="FXX746" s="31"/>
      <c r="FXY746" s="31"/>
      <c r="FXZ746" s="31"/>
      <c r="FYA746" s="31"/>
      <c r="FYB746" s="31"/>
      <c r="FYC746" s="31"/>
      <c r="FYD746" s="31"/>
      <c r="FYE746" s="31"/>
      <c r="FYF746" s="31"/>
      <c r="FYG746" s="31"/>
      <c r="FYH746" s="31"/>
      <c r="FYI746" s="31"/>
      <c r="FYJ746" s="31"/>
      <c r="FYK746" s="31"/>
      <c r="FYL746" s="31"/>
      <c r="FYM746" s="31"/>
      <c r="FYN746" s="31"/>
      <c r="FYO746" s="31"/>
      <c r="FYP746" s="31"/>
      <c r="FYQ746" s="31"/>
      <c r="FYR746" s="31"/>
      <c r="FYS746" s="31"/>
      <c r="FYT746" s="31"/>
      <c r="FYU746" s="31"/>
      <c r="FYV746" s="31"/>
      <c r="FYW746" s="31"/>
      <c r="FYX746" s="31"/>
      <c r="FYY746" s="31"/>
      <c r="FYZ746" s="31"/>
      <c r="FZA746" s="31"/>
      <c r="FZB746" s="31"/>
      <c r="FZC746" s="31"/>
      <c r="FZD746" s="31"/>
      <c r="FZE746" s="31"/>
      <c r="FZF746" s="31"/>
      <c r="FZG746" s="31"/>
      <c r="FZH746" s="31"/>
      <c r="FZI746" s="31"/>
      <c r="FZJ746" s="31"/>
      <c r="FZK746" s="31"/>
      <c r="FZL746" s="31"/>
      <c r="FZM746" s="31"/>
      <c r="FZN746" s="31"/>
      <c r="FZO746" s="31"/>
      <c r="FZP746" s="31"/>
      <c r="FZQ746" s="31"/>
      <c r="FZR746" s="31"/>
      <c r="FZS746" s="31"/>
      <c r="FZT746" s="31"/>
      <c r="FZU746" s="31"/>
      <c r="FZV746" s="31"/>
      <c r="FZW746" s="31"/>
      <c r="FZX746" s="31"/>
      <c r="FZY746" s="31"/>
      <c r="FZZ746" s="31"/>
      <c r="GAA746" s="31"/>
      <c r="GAB746" s="31"/>
      <c r="GAC746" s="31"/>
      <c r="GAD746" s="31"/>
      <c r="GAE746" s="31"/>
      <c r="GAF746" s="31"/>
      <c r="GAG746" s="31"/>
      <c r="GAH746" s="31"/>
      <c r="GAI746" s="31"/>
      <c r="GAJ746" s="31"/>
      <c r="GAK746" s="31"/>
      <c r="GAL746" s="31"/>
      <c r="GAM746" s="31"/>
      <c r="GAN746" s="31"/>
      <c r="GAO746" s="31"/>
      <c r="GAP746" s="31"/>
      <c r="GAQ746" s="31"/>
      <c r="GAR746" s="31"/>
      <c r="GAS746" s="31"/>
      <c r="GAT746" s="31"/>
      <c r="GAU746" s="31"/>
      <c r="GAV746" s="31"/>
      <c r="GAW746" s="31"/>
      <c r="GAX746" s="31"/>
      <c r="GAY746" s="31"/>
      <c r="GAZ746" s="31"/>
      <c r="GBA746" s="31"/>
      <c r="GBB746" s="31"/>
      <c r="GBC746" s="31"/>
      <c r="GBD746" s="31"/>
      <c r="GBE746" s="31"/>
      <c r="GBF746" s="31"/>
      <c r="GBG746" s="31"/>
      <c r="GBH746" s="31"/>
      <c r="GBI746" s="31"/>
      <c r="GBJ746" s="31"/>
      <c r="GBK746" s="31"/>
      <c r="GBL746" s="31"/>
      <c r="GBM746" s="31"/>
      <c r="GBN746" s="31"/>
      <c r="GBO746" s="31"/>
      <c r="GBP746" s="31"/>
      <c r="GBQ746" s="31"/>
      <c r="GBR746" s="31"/>
      <c r="GBS746" s="31"/>
      <c r="GBT746" s="31"/>
      <c r="GBU746" s="31"/>
      <c r="GBV746" s="31"/>
      <c r="GBW746" s="31"/>
      <c r="GBX746" s="31"/>
      <c r="GBY746" s="31"/>
      <c r="GBZ746" s="31"/>
      <c r="GCA746" s="31"/>
      <c r="GCB746" s="31"/>
      <c r="GCC746" s="31"/>
      <c r="GCD746" s="31"/>
      <c r="GCE746" s="31"/>
      <c r="GCF746" s="31"/>
      <c r="GCG746" s="31"/>
      <c r="GCH746" s="31"/>
      <c r="GCI746" s="31"/>
      <c r="GCJ746" s="31"/>
      <c r="GCK746" s="31"/>
      <c r="GCL746" s="31"/>
      <c r="GCM746" s="31"/>
      <c r="GCN746" s="31"/>
      <c r="GCO746" s="31"/>
      <c r="GCP746" s="31"/>
      <c r="GCQ746" s="31"/>
      <c r="GCR746" s="31"/>
      <c r="GCS746" s="31"/>
      <c r="GCT746" s="31"/>
      <c r="GCU746" s="31"/>
      <c r="GCV746" s="31"/>
      <c r="GCW746" s="31"/>
      <c r="GCX746" s="31"/>
      <c r="GCY746" s="31"/>
      <c r="GCZ746" s="31"/>
      <c r="GDA746" s="31"/>
      <c r="GDB746" s="31"/>
      <c r="GDC746" s="31"/>
      <c r="GDD746" s="31"/>
      <c r="GDE746" s="31"/>
      <c r="GDF746" s="31"/>
      <c r="GDG746" s="31"/>
      <c r="GDH746" s="31"/>
      <c r="GDI746" s="31"/>
      <c r="GDJ746" s="31"/>
      <c r="GDK746" s="31"/>
      <c r="GDL746" s="31"/>
      <c r="GDM746" s="31"/>
      <c r="GDN746" s="31"/>
      <c r="GDO746" s="31"/>
      <c r="GDP746" s="31"/>
      <c r="GDQ746" s="31"/>
      <c r="GDR746" s="31"/>
      <c r="GDS746" s="31"/>
      <c r="GDT746" s="31"/>
      <c r="GDU746" s="31"/>
      <c r="GDV746" s="31"/>
      <c r="GDW746" s="31"/>
      <c r="GDX746" s="31"/>
      <c r="GDY746" s="31"/>
      <c r="GDZ746" s="31"/>
      <c r="GEA746" s="31"/>
      <c r="GEB746" s="31"/>
      <c r="GEC746" s="31"/>
      <c r="GED746" s="31"/>
      <c r="GEE746" s="31"/>
      <c r="GEF746" s="31"/>
      <c r="GEG746" s="31"/>
      <c r="GEH746" s="31"/>
      <c r="GEI746" s="31"/>
      <c r="GEJ746" s="31"/>
      <c r="GEK746" s="31"/>
      <c r="GEL746" s="31"/>
      <c r="GEM746" s="31"/>
      <c r="GEN746" s="31"/>
      <c r="GEO746" s="31"/>
      <c r="GEP746" s="31"/>
      <c r="GEQ746" s="31"/>
      <c r="GER746" s="31"/>
      <c r="GES746" s="31"/>
      <c r="GET746" s="31"/>
      <c r="GEU746" s="31"/>
      <c r="GEV746" s="31"/>
      <c r="GEW746" s="31"/>
      <c r="GEX746" s="31"/>
      <c r="GEY746" s="31"/>
      <c r="GEZ746" s="31"/>
      <c r="GFA746" s="31"/>
      <c r="GFB746" s="31"/>
      <c r="GFC746" s="31"/>
      <c r="GFD746" s="31"/>
      <c r="GFE746" s="31"/>
      <c r="GFF746" s="31"/>
      <c r="GFG746" s="31"/>
      <c r="GFH746" s="31"/>
      <c r="GFI746" s="31"/>
      <c r="GFJ746" s="31"/>
      <c r="GFK746" s="31"/>
      <c r="GFL746" s="31"/>
      <c r="GFM746" s="31"/>
      <c r="GFN746" s="31"/>
      <c r="GFO746" s="31"/>
      <c r="GFP746" s="31"/>
      <c r="GFQ746" s="31"/>
      <c r="GFR746" s="31"/>
      <c r="GFS746" s="31"/>
      <c r="GFT746" s="31"/>
      <c r="GFU746" s="31"/>
      <c r="GFV746" s="31"/>
      <c r="GFW746" s="31"/>
      <c r="GFX746" s="31"/>
      <c r="GFY746" s="31"/>
      <c r="GFZ746" s="31"/>
      <c r="GGA746" s="31"/>
      <c r="GGB746" s="31"/>
      <c r="GGC746" s="31"/>
      <c r="GGD746" s="31"/>
      <c r="GGE746" s="31"/>
      <c r="GGF746" s="31"/>
      <c r="GGG746" s="31"/>
      <c r="GGH746" s="31"/>
      <c r="GGI746" s="31"/>
      <c r="GGJ746" s="31"/>
      <c r="GGK746" s="31"/>
      <c r="GGL746" s="31"/>
      <c r="GGM746" s="31"/>
      <c r="GGN746" s="31"/>
      <c r="GGO746" s="31"/>
      <c r="GGP746" s="31"/>
      <c r="GGQ746" s="31"/>
      <c r="GGR746" s="31"/>
      <c r="GGS746" s="31"/>
      <c r="GGT746" s="31"/>
      <c r="GGU746" s="31"/>
      <c r="GGV746" s="31"/>
      <c r="GGW746" s="31"/>
      <c r="GGX746" s="31"/>
      <c r="GGY746" s="31"/>
      <c r="GGZ746" s="31"/>
      <c r="GHA746" s="31"/>
      <c r="GHB746" s="31"/>
      <c r="GHC746" s="31"/>
      <c r="GHD746" s="31"/>
      <c r="GHE746" s="31"/>
      <c r="GHF746" s="31"/>
      <c r="GHG746" s="31"/>
      <c r="GHH746" s="31"/>
      <c r="GHI746" s="31"/>
      <c r="GHJ746" s="31"/>
      <c r="GHK746" s="31"/>
      <c r="GHL746" s="31"/>
      <c r="GHM746" s="31"/>
      <c r="GHN746" s="31"/>
      <c r="GHO746" s="31"/>
      <c r="GHP746" s="31"/>
      <c r="GHQ746" s="31"/>
      <c r="GHR746" s="31"/>
      <c r="GHS746" s="31"/>
      <c r="GHT746" s="31"/>
      <c r="GHU746" s="31"/>
      <c r="GHV746" s="31"/>
      <c r="GHW746" s="31"/>
      <c r="GHX746" s="31"/>
      <c r="GHY746" s="31"/>
      <c r="GHZ746" s="31"/>
      <c r="GIA746" s="31"/>
      <c r="GIB746" s="31"/>
      <c r="GIC746" s="31"/>
      <c r="GID746" s="31"/>
      <c r="GIE746" s="31"/>
      <c r="GIF746" s="31"/>
      <c r="GIG746" s="31"/>
      <c r="GIH746" s="31"/>
      <c r="GII746" s="31"/>
      <c r="GIJ746" s="31"/>
      <c r="GIK746" s="31"/>
      <c r="GIL746" s="31"/>
      <c r="GIM746" s="31"/>
      <c r="GIN746" s="31"/>
      <c r="GIO746" s="31"/>
      <c r="GIP746" s="31"/>
      <c r="GIQ746" s="31"/>
      <c r="GIR746" s="31"/>
      <c r="GIS746" s="31"/>
      <c r="GIT746" s="31"/>
      <c r="GIU746" s="31"/>
      <c r="GIV746" s="31"/>
      <c r="GIW746" s="31"/>
      <c r="GIX746" s="31"/>
      <c r="GIY746" s="31"/>
      <c r="GIZ746" s="31"/>
      <c r="GJA746" s="31"/>
      <c r="GJB746" s="31"/>
      <c r="GJC746" s="31"/>
      <c r="GJD746" s="31"/>
      <c r="GJE746" s="31"/>
      <c r="GJF746" s="31"/>
      <c r="GJG746" s="31"/>
      <c r="GJH746" s="31"/>
      <c r="GJI746" s="31"/>
      <c r="GJJ746" s="31"/>
      <c r="GJK746" s="31"/>
      <c r="GJL746" s="31"/>
      <c r="GJM746" s="31"/>
      <c r="GJN746" s="31"/>
      <c r="GJO746" s="31"/>
      <c r="GJP746" s="31"/>
      <c r="GJQ746" s="31"/>
      <c r="GJR746" s="31"/>
      <c r="GJS746" s="31"/>
      <c r="GJT746" s="31"/>
      <c r="GJU746" s="31"/>
      <c r="GJV746" s="31"/>
      <c r="GJW746" s="31"/>
      <c r="GJX746" s="31"/>
      <c r="GJY746" s="31"/>
      <c r="GJZ746" s="31"/>
      <c r="GKA746" s="31"/>
      <c r="GKB746" s="31"/>
      <c r="GKC746" s="31"/>
      <c r="GKD746" s="31"/>
      <c r="GKE746" s="31"/>
      <c r="GKF746" s="31"/>
      <c r="GKG746" s="31"/>
      <c r="GKH746" s="31"/>
      <c r="GKI746" s="31"/>
      <c r="GKJ746" s="31"/>
      <c r="GKK746" s="31"/>
      <c r="GKL746" s="31"/>
      <c r="GKM746" s="31"/>
      <c r="GKN746" s="31"/>
      <c r="GKO746" s="31"/>
      <c r="GKP746" s="31"/>
      <c r="GKQ746" s="31"/>
      <c r="GKR746" s="31"/>
      <c r="GKS746" s="31"/>
      <c r="GKT746" s="31"/>
      <c r="GKU746" s="31"/>
      <c r="GKV746" s="31"/>
      <c r="GKW746" s="31"/>
      <c r="GKX746" s="31"/>
      <c r="GKY746" s="31"/>
      <c r="GKZ746" s="31"/>
      <c r="GLA746" s="31"/>
      <c r="GLB746" s="31"/>
      <c r="GLC746" s="31"/>
      <c r="GLD746" s="31"/>
      <c r="GLE746" s="31"/>
      <c r="GLF746" s="31"/>
      <c r="GLG746" s="31"/>
      <c r="GLH746" s="31"/>
      <c r="GLI746" s="31"/>
      <c r="GLJ746" s="31"/>
      <c r="GLK746" s="31"/>
      <c r="GLL746" s="31"/>
      <c r="GLM746" s="31"/>
      <c r="GLN746" s="31"/>
      <c r="GLO746" s="31"/>
      <c r="GLP746" s="31"/>
      <c r="GLQ746" s="31"/>
      <c r="GLR746" s="31"/>
      <c r="GLS746" s="31"/>
      <c r="GLT746" s="31"/>
      <c r="GLU746" s="31"/>
      <c r="GLV746" s="31"/>
      <c r="GLW746" s="31"/>
      <c r="GLX746" s="31"/>
      <c r="GLY746" s="31"/>
      <c r="GLZ746" s="31"/>
      <c r="GMA746" s="31"/>
      <c r="GMB746" s="31"/>
      <c r="GMC746" s="31"/>
      <c r="GMD746" s="31"/>
      <c r="GME746" s="31"/>
      <c r="GMF746" s="31"/>
      <c r="GMG746" s="31"/>
      <c r="GMH746" s="31"/>
      <c r="GMI746" s="31"/>
      <c r="GMJ746" s="31"/>
      <c r="GMK746" s="31"/>
      <c r="GML746" s="31"/>
      <c r="GMM746" s="31"/>
      <c r="GMN746" s="31"/>
      <c r="GMO746" s="31"/>
      <c r="GMP746" s="31"/>
      <c r="GMQ746" s="31"/>
      <c r="GMR746" s="31"/>
      <c r="GMS746" s="31"/>
      <c r="GMT746" s="31"/>
      <c r="GMU746" s="31"/>
      <c r="GMV746" s="31"/>
      <c r="GMW746" s="31"/>
      <c r="GMX746" s="31"/>
      <c r="GMY746" s="31"/>
      <c r="GMZ746" s="31"/>
      <c r="GNA746" s="31"/>
      <c r="GNB746" s="31"/>
      <c r="GNC746" s="31"/>
      <c r="GND746" s="31"/>
      <c r="GNE746" s="31"/>
      <c r="GNF746" s="31"/>
      <c r="GNG746" s="31"/>
      <c r="GNH746" s="31"/>
      <c r="GNI746" s="31"/>
      <c r="GNJ746" s="31"/>
      <c r="GNK746" s="31"/>
      <c r="GNL746" s="31"/>
      <c r="GNM746" s="31"/>
      <c r="GNN746" s="31"/>
      <c r="GNO746" s="31"/>
      <c r="GNP746" s="31"/>
      <c r="GNQ746" s="31"/>
      <c r="GNR746" s="31"/>
      <c r="GNS746" s="31"/>
      <c r="GNT746" s="31"/>
      <c r="GNU746" s="31"/>
      <c r="GNV746" s="31"/>
      <c r="GNW746" s="31"/>
      <c r="GNX746" s="31"/>
      <c r="GNY746" s="31"/>
      <c r="GNZ746" s="31"/>
      <c r="GOA746" s="31"/>
      <c r="GOB746" s="31"/>
      <c r="GOC746" s="31"/>
      <c r="GOD746" s="31"/>
      <c r="GOE746" s="31"/>
      <c r="GOF746" s="31"/>
      <c r="GOG746" s="31"/>
      <c r="GOH746" s="31"/>
      <c r="GOI746" s="31"/>
      <c r="GOJ746" s="31"/>
      <c r="GOK746" s="31"/>
      <c r="GOL746" s="31"/>
      <c r="GOM746" s="31"/>
      <c r="GON746" s="31"/>
      <c r="GOO746" s="31"/>
      <c r="GOP746" s="31"/>
      <c r="GOQ746" s="31"/>
      <c r="GOR746" s="31"/>
      <c r="GOS746" s="31"/>
      <c r="GOT746" s="31"/>
      <c r="GOU746" s="31"/>
      <c r="GOV746" s="31"/>
      <c r="GOW746" s="31"/>
      <c r="GOX746" s="31"/>
      <c r="GOY746" s="31"/>
      <c r="GOZ746" s="31"/>
      <c r="GPA746" s="31"/>
      <c r="GPB746" s="31"/>
      <c r="GPC746" s="31"/>
      <c r="GPD746" s="31"/>
      <c r="GPE746" s="31"/>
      <c r="GPF746" s="31"/>
      <c r="GPG746" s="31"/>
      <c r="GPH746" s="31"/>
      <c r="GPI746" s="31"/>
      <c r="GPJ746" s="31"/>
      <c r="GPK746" s="31"/>
      <c r="GPL746" s="31"/>
      <c r="GPM746" s="31"/>
      <c r="GPN746" s="31"/>
      <c r="GPO746" s="31"/>
      <c r="GPP746" s="31"/>
      <c r="GPQ746" s="31"/>
      <c r="GPR746" s="31"/>
      <c r="GPS746" s="31"/>
      <c r="GPT746" s="31"/>
      <c r="GPU746" s="31"/>
      <c r="GPV746" s="31"/>
      <c r="GPW746" s="31"/>
      <c r="GPX746" s="31"/>
      <c r="GPY746" s="31"/>
      <c r="GPZ746" s="31"/>
      <c r="GQA746" s="31"/>
      <c r="GQB746" s="31"/>
      <c r="GQC746" s="31"/>
      <c r="GQD746" s="31"/>
      <c r="GQE746" s="31"/>
      <c r="GQF746" s="31"/>
      <c r="GQG746" s="31"/>
      <c r="GQH746" s="31"/>
      <c r="GQI746" s="31"/>
      <c r="GQJ746" s="31"/>
      <c r="GQK746" s="31"/>
      <c r="GQL746" s="31"/>
      <c r="GQM746" s="31"/>
      <c r="GQN746" s="31"/>
      <c r="GQO746" s="31"/>
      <c r="GQP746" s="31"/>
      <c r="GQQ746" s="31"/>
      <c r="GQR746" s="31"/>
      <c r="GQS746" s="31"/>
      <c r="GQT746" s="31"/>
      <c r="GQU746" s="31"/>
      <c r="GQV746" s="31"/>
      <c r="GQW746" s="31"/>
      <c r="GQX746" s="31"/>
      <c r="GQY746" s="31"/>
      <c r="GQZ746" s="31"/>
      <c r="GRA746" s="31"/>
      <c r="GRB746" s="31"/>
      <c r="GRC746" s="31"/>
      <c r="GRD746" s="31"/>
      <c r="GRE746" s="31"/>
      <c r="GRF746" s="31"/>
      <c r="GRG746" s="31"/>
      <c r="GRH746" s="31"/>
      <c r="GRI746" s="31"/>
      <c r="GRJ746" s="31"/>
      <c r="GRK746" s="31"/>
      <c r="GRL746" s="31"/>
      <c r="GRM746" s="31"/>
      <c r="GRN746" s="31"/>
      <c r="GRO746" s="31"/>
      <c r="GRP746" s="31"/>
      <c r="GRQ746" s="31"/>
      <c r="GRR746" s="31"/>
      <c r="GRS746" s="31"/>
      <c r="GRT746" s="31"/>
      <c r="GRU746" s="31"/>
      <c r="GRV746" s="31"/>
      <c r="GRW746" s="31"/>
      <c r="GRX746" s="31"/>
      <c r="GRY746" s="31"/>
      <c r="GRZ746" s="31"/>
      <c r="GSA746" s="31"/>
      <c r="GSB746" s="31"/>
      <c r="GSC746" s="31"/>
      <c r="GSD746" s="31"/>
      <c r="GSE746" s="31"/>
      <c r="GSF746" s="31"/>
      <c r="GSG746" s="31"/>
      <c r="GSH746" s="31"/>
      <c r="GSI746" s="31"/>
      <c r="GSJ746" s="31"/>
      <c r="GSK746" s="31"/>
      <c r="GSL746" s="31"/>
      <c r="GSM746" s="31"/>
      <c r="GSN746" s="31"/>
      <c r="GSO746" s="31"/>
      <c r="GSP746" s="31"/>
      <c r="GSQ746" s="31"/>
      <c r="GSR746" s="31"/>
      <c r="GSS746" s="31"/>
      <c r="GST746" s="31"/>
      <c r="GSU746" s="31"/>
      <c r="GSV746" s="31"/>
      <c r="GSW746" s="31"/>
      <c r="GSX746" s="31"/>
      <c r="GSY746" s="31"/>
      <c r="GSZ746" s="31"/>
      <c r="GTA746" s="31"/>
      <c r="GTB746" s="31"/>
      <c r="GTC746" s="31"/>
      <c r="GTD746" s="31"/>
      <c r="GTE746" s="31"/>
      <c r="GTF746" s="31"/>
      <c r="GTG746" s="31"/>
      <c r="GTH746" s="31"/>
      <c r="GTI746" s="31"/>
      <c r="GTJ746" s="31"/>
      <c r="GTK746" s="31"/>
      <c r="GTL746" s="31"/>
      <c r="GTM746" s="31"/>
      <c r="GTN746" s="31"/>
      <c r="GTO746" s="31"/>
      <c r="GTP746" s="31"/>
      <c r="GTQ746" s="31"/>
      <c r="GTR746" s="31"/>
      <c r="GTS746" s="31"/>
      <c r="GTT746" s="31"/>
      <c r="GTU746" s="31"/>
      <c r="GTV746" s="31"/>
      <c r="GTW746" s="31"/>
      <c r="GTX746" s="31"/>
      <c r="GTY746" s="31"/>
      <c r="GTZ746" s="31"/>
      <c r="GUA746" s="31"/>
      <c r="GUB746" s="31"/>
      <c r="GUC746" s="31"/>
      <c r="GUD746" s="31"/>
      <c r="GUE746" s="31"/>
      <c r="GUF746" s="31"/>
      <c r="GUG746" s="31"/>
      <c r="GUH746" s="31"/>
      <c r="GUI746" s="31"/>
      <c r="GUJ746" s="31"/>
      <c r="GUK746" s="31"/>
      <c r="GUL746" s="31"/>
      <c r="GUM746" s="31"/>
      <c r="GUN746" s="31"/>
      <c r="GUO746" s="31"/>
      <c r="GUP746" s="31"/>
      <c r="GUQ746" s="31"/>
      <c r="GUR746" s="31"/>
      <c r="GUS746" s="31"/>
      <c r="GUT746" s="31"/>
      <c r="GUU746" s="31"/>
      <c r="GUV746" s="31"/>
      <c r="GUW746" s="31"/>
      <c r="GUX746" s="31"/>
      <c r="GUY746" s="31"/>
      <c r="GUZ746" s="31"/>
      <c r="GVA746" s="31"/>
      <c r="GVB746" s="31"/>
      <c r="GVC746" s="31"/>
      <c r="GVD746" s="31"/>
      <c r="GVE746" s="31"/>
      <c r="GVF746" s="31"/>
      <c r="GVG746" s="31"/>
      <c r="GVH746" s="31"/>
      <c r="GVI746" s="31"/>
      <c r="GVJ746" s="31"/>
      <c r="GVK746" s="31"/>
      <c r="GVL746" s="31"/>
      <c r="GVM746" s="31"/>
      <c r="GVN746" s="31"/>
      <c r="GVO746" s="31"/>
      <c r="GVP746" s="31"/>
      <c r="GVQ746" s="31"/>
      <c r="GVR746" s="31"/>
      <c r="GVS746" s="31"/>
      <c r="GVT746" s="31"/>
      <c r="GVU746" s="31"/>
      <c r="GVV746" s="31"/>
      <c r="GVW746" s="31"/>
      <c r="GVX746" s="31"/>
      <c r="GVY746" s="31"/>
      <c r="GVZ746" s="31"/>
      <c r="GWA746" s="31"/>
      <c r="GWB746" s="31"/>
      <c r="GWC746" s="31"/>
      <c r="GWD746" s="31"/>
      <c r="GWE746" s="31"/>
      <c r="GWF746" s="31"/>
      <c r="GWG746" s="31"/>
      <c r="GWH746" s="31"/>
      <c r="GWI746" s="31"/>
      <c r="GWJ746" s="31"/>
      <c r="GWK746" s="31"/>
      <c r="GWL746" s="31"/>
      <c r="GWM746" s="31"/>
      <c r="GWN746" s="31"/>
      <c r="GWO746" s="31"/>
      <c r="GWP746" s="31"/>
      <c r="GWQ746" s="31"/>
      <c r="GWR746" s="31"/>
      <c r="GWS746" s="31"/>
      <c r="GWT746" s="31"/>
      <c r="GWU746" s="31"/>
      <c r="GWV746" s="31"/>
      <c r="GWW746" s="31"/>
      <c r="GWX746" s="31"/>
      <c r="GWY746" s="31"/>
      <c r="GWZ746" s="31"/>
      <c r="GXA746" s="31"/>
      <c r="GXB746" s="31"/>
      <c r="GXC746" s="31"/>
      <c r="GXD746" s="31"/>
      <c r="GXE746" s="31"/>
      <c r="GXF746" s="31"/>
      <c r="GXG746" s="31"/>
      <c r="GXH746" s="31"/>
      <c r="GXI746" s="31"/>
      <c r="GXJ746" s="31"/>
      <c r="GXK746" s="31"/>
      <c r="GXL746" s="31"/>
      <c r="GXM746" s="31"/>
      <c r="GXN746" s="31"/>
      <c r="GXO746" s="31"/>
      <c r="GXP746" s="31"/>
      <c r="GXQ746" s="31"/>
      <c r="GXR746" s="31"/>
      <c r="GXS746" s="31"/>
      <c r="GXT746" s="31"/>
      <c r="GXU746" s="31"/>
      <c r="GXV746" s="31"/>
      <c r="GXW746" s="31"/>
      <c r="GXX746" s="31"/>
      <c r="GXY746" s="31"/>
      <c r="GXZ746" s="31"/>
      <c r="GYA746" s="31"/>
      <c r="GYB746" s="31"/>
      <c r="GYC746" s="31"/>
      <c r="GYD746" s="31"/>
      <c r="GYE746" s="31"/>
      <c r="GYF746" s="31"/>
      <c r="GYG746" s="31"/>
      <c r="GYH746" s="31"/>
      <c r="GYI746" s="31"/>
      <c r="GYJ746" s="31"/>
      <c r="GYK746" s="31"/>
      <c r="GYL746" s="31"/>
      <c r="GYM746" s="31"/>
      <c r="GYN746" s="31"/>
      <c r="GYO746" s="31"/>
      <c r="GYP746" s="31"/>
      <c r="GYQ746" s="31"/>
      <c r="GYR746" s="31"/>
      <c r="GYS746" s="31"/>
      <c r="GYT746" s="31"/>
      <c r="GYU746" s="31"/>
      <c r="GYV746" s="31"/>
      <c r="GYW746" s="31"/>
      <c r="GYX746" s="31"/>
      <c r="GYY746" s="31"/>
      <c r="GYZ746" s="31"/>
      <c r="GZA746" s="31"/>
      <c r="GZB746" s="31"/>
      <c r="GZC746" s="31"/>
      <c r="GZD746" s="31"/>
      <c r="GZE746" s="31"/>
      <c r="GZF746" s="31"/>
      <c r="GZG746" s="31"/>
      <c r="GZH746" s="31"/>
      <c r="GZI746" s="31"/>
      <c r="GZJ746" s="31"/>
      <c r="GZK746" s="31"/>
      <c r="GZL746" s="31"/>
      <c r="GZM746" s="31"/>
      <c r="GZN746" s="31"/>
      <c r="GZO746" s="31"/>
      <c r="GZP746" s="31"/>
      <c r="GZQ746" s="31"/>
      <c r="GZR746" s="31"/>
      <c r="GZS746" s="31"/>
      <c r="GZT746" s="31"/>
      <c r="GZU746" s="31"/>
      <c r="GZV746" s="31"/>
      <c r="GZW746" s="31"/>
      <c r="GZX746" s="31"/>
      <c r="GZY746" s="31"/>
      <c r="GZZ746" s="31"/>
      <c r="HAA746" s="31"/>
      <c r="HAB746" s="31"/>
      <c r="HAC746" s="31"/>
      <c r="HAD746" s="31"/>
      <c r="HAE746" s="31"/>
      <c r="HAF746" s="31"/>
      <c r="HAG746" s="31"/>
      <c r="HAH746" s="31"/>
      <c r="HAI746" s="31"/>
      <c r="HAJ746" s="31"/>
      <c r="HAK746" s="31"/>
      <c r="HAL746" s="31"/>
      <c r="HAM746" s="31"/>
      <c r="HAN746" s="31"/>
      <c r="HAO746" s="31"/>
      <c r="HAP746" s="31"/>
      <c r="HAQ746" s="31"/>
      <c r="HAR746" s="31"/>
      <c r="HAS746" s="31"/>
      <c r="HAT746" s="31"/>
      <c r="HAU746" s="31"/>
      <c r="HAV746" s="31"/>
      <c r="HAW746" s="31"/>
      <c r="HAX746" s="31"/>
      <c r="HAY746" s="31"/>
      <c r="HAZ746" s="31"/>
      <c r="HBA746" s="31"/>
      <c r="HBB746" s="31"/>
      <c r="HBC746" s="31"/>
      <c r="HBD746" s="31"/>
      <c r="HBE746" s="31"/>
      <c r="HBF746" s="31"/>
      <c r="HBG746" s="31"/>
      <c r="HBH746" s="31"/>
      <c r="HBI746" s="31"/>
      <c r="HBJ746" s="31"/>
      <c r="HBK746" s="31"/>
      <c r="HBL746" s="31"/>
      <c r="HBM746" s="31"/>
      <c r="HBN746" s="31"/>
      <c r="HBO746" s="31"/>
      <c r="HBP746" s="31"/>
      <c r="HBQ746" s="31"/>
      <c r="HBR746" s="31"/>
      <c r="HBS746" s="31"/>
      <c r="HBT746" s="31"/>
      <c r="HBU746" s="31"/>
      <c r="HBV746" s="31"/>
      <c r="HBW746" s="31"/>
      <c r="HBX746" s="31"/>
      <c r="HBY746" s="31"/>
      <c r="HBZ746" s="31"/>
      <c r="HCA746" s="31"/>
      <c r="HCB746" s="31"/>
      <c r="HCC746" s="31"/>
      <c r="HCD746" s="31"/>
      <c r="HCE746" s="31"/>
      <c r="HCF746" s="31"/>
      <c r="HCG746" s="31"/>
      <c r="HCH746" s="31"/>
      <c r="HCI746" s="31"/>
      <c r="HCJ746" s="31"/>
      <c r="HCK746" s="31"/>
      <c r="HCL746" s="31"/>
      <c r="HCM746" s="31"/>
      <c r="HCN746" s="31"/>
      <c r="HCO746" s="31"/>
      <c r="HCP746" s="31"/>
      <c r="HCQ746" s="31"/>
      <c r="HCR746" s="31"/>
      <c r="HCS746" s="31"/>
      <c r="HCT746" s="31"/>
      <c r="HCU746" s="31"/>
      <c r="HCV746" s="31"/>
      <c r="HCW746" s="31"/>
      <c r="HCX746" s="31"/>
      <c r="HCY746" s="31"/>
      <c r="HCZ746" s="31"/>
      <c r="HDA746" s="31"/>
      <c r="HDB746" s="31"/>
      <c r="HDC746" s="31"/>
      <c r="HDD746" s="31"/>
      <c r="HDE746" s="31"/>
      <c r="HDF746" s="31"/>
      <c r="HDG746" s="31"/>
      <c r="HDH746" s="31"/>
      <c r="HDI746" s="31"/>
      <c r="HDJ746" s="31"/>
      <c r="HDK746" s="31"/>
      <c r="HDL746" s="31"/>
      <c r="HDM746" s="31"/>
      <c r="HDN746" s="31"/>
      <c r="HDO746" s="31"/>
      <c r="HDP746" s="31"/>
      <c r="HDQ746" s="31"/>
      <c r="HDR746" s="31"/>
      <c r="HDS746" s="31"/>
      <c r="HDT746" s="31"/>
      <c r="HDU746" s="31"/>
      <c r="HDV746" s="31"/>
      <c r="HDW746" s="31"/>
      <c r="HDX746" s="31"/>
      <c r="HDY746" s="31"/>
      <c r="HDZ746" s="31"/>
      <c r="HEA746" s="31"/>
      <c r="HEB746" s="31"/>
      <c r="HEC746" s="31"/>
      <c r="HED746" s="31"/>
      <c r="HEE746" s="31"/>
      <c r="HEF746" s="31"/>
      <c r="HEG746" s="31"/>
      <c r="HEH746" s="31"/>
      <c r="HEI746" s="31"/>
      <c r="HEJ746" s="31"/>
      <c r="HEK746" s="31"/>
      <c r="HEL746" s="31"/>
      <c r="HEM746" s="31"/>
      <c r="HEN746" s="31"/>
      <c r="HEO746" s="31"/>
      <c r="HEP746" s="31"/>
      <c r="HEQ746" s="31"/>
      <c r="HER746" s="31"/>
      <c r="HES746" s="31"/>
      <c r="HET746" s="31"/>
      <c r="HEU746" s="31"/>
      <c r="HEV746" s="31"/>
      <c r="HEW746" s="31"/>
      <c r="HEX746" s="31"/>
      <c r="HEY746" s="31"/>
      <c r="HEZ746" s="31"/>
      <c r="HFA746" s="31"/>
      <c r="HFB746" s="31"/>
      <c r="HFC746" s="31"/>
      <c r="HFD746" s="31"/>
      <c r="HFE746" s="31"/>
      <c r="HFF746" s="31"/>
      <c r="HFG746" s="31"/>
      <c r="HFH746" s="31"/>
      <c r="HFI746" s="31"/>
      <c r="HFJ746" s="31"/>
      <c r="HFK746" s="31"/>
      <c r="HFL746" s="31"/>
      <c r="HFM746" s="31"/>
      <c r="HFN746" s="31"/>
      <c r="HFO746" s="31"/>
      <c r="HFP746" s="31"/>
      <c r="HFQ746" s="31"/>
      <c r="HFR746" s="31"/>
      <c r="HFS746" s="31"/>
      <c r="HFT746" s="31"/>
      <c r="HFU746" s="31"/>
      <c r="HFV746" s="31"/>
      <c r="HFW746" s="31"/>
      <c r="HFX746" s="31"/>
      <c r="HFY746" s="31"/>
      <c r="HFZ746" s="31"/>
      <c r="HGA746" s="31"/>
      <c r="HGB746" s="31"/>
      <c r="HGC746" s="31"/>
      <c r="HGD746" s="31"/>
      <c r="HGE746" s="31"/>
      <c r="HGF746" s="31"/>
      <c r="HGG746" s="31"/>
      <c r="HGH746" s="31"/>
      <c r="HGI746" s="31"/>
      <c r="HGJ746" s="31"/>
      <c r="HGK746" s="31"/>
      <c r="HGL746" s="31"/>
      <c r="HGM746" s="31"/>
      <c r="HGN746" s="31"/>
      <c r="HGO746" s="31"/>
      <c r="HGP746" s="31"/>
      <c r="HGQ746" s="31"/>
      <c r="HGR746" s="31"/>
      <c r="HGS746" s="31"/>
      <c r="HGT746" s="31"/>
      <c r="HGU746" s="31"/>
      <c r="HGV746" s="31"/>
      <c r="HGW746" s="31"/>
      <c r="HGX746" s="31"/>
      <c r="HGY746" s="31"/>
      <c r="HGZ746" s="31"/>
      <c r="HHA746" s="31"/>
      <c r="HHB746" s="31"/>
      <c r="HHC746" s="31"/>
      <c r="HHD746" s="31"/>
      <c r="HHE746" s="31"/>
      <c r="HHF746" s="31"/>
      <c r="HHG746" s="31"/>
      <c r="HHH746" s="31"/>
      <c r="HHI746" s="31"/>
      <c r="HHJ746" s="31"/>
      <c r="HHK746" s="31"/>
      <c r="HHL746" s="31"/>
      <c r="HHM746" s="31"/>
      <c r="HHN746" s="31"/>
      <c r="HHO746" s="31"/>
      <c r="HHP746" s="31"/>
      <c r="HHQ746" s="31"/>
      <c r="HHR746" s="31"/>
      <c r="HHS746" s="31"/>
      <c r="HHT746" s="31"/>
      <c r="HHU746" s="31"/>
      <c r="HHV746" s="31"/>
      <c r="HHW746" s="31"/>
      <c r="HHX746" s="31"/>
      <c r="HHY746" s="31"/>
      <c r="HHZ746" s="31"/>
      <c r="HIA746" s="31"/>
      <c r="HIB746" s="31"/>
      <c r="HIC746" s="31"/>
      <c r="HID746" s="31"/>
      <c r="HIE746" s="31"/>
      <c r="HIF746" s="31"/>
      <c r="HIG746" s="31"/>
      <c r="HIH746" s="31"/>
      <c r="HII746" s="31"/>
      <c r="HIJ746" s="31"/>
      <c r="HIK746" s="31"/>
      <c r="HIL746" s="31"/>
      <c r="HIM746" s="31"/>
      <c r="HIN746" s="31"/>
      <c r="HIO746" s="31"/>
      <c r="HIP746" s="31"/>
      <c r="HIQ746" s="31"/>
      <c r="HIR746" s="31"/>
      <c r="HIS746" s="31"/>
      <c r="HIT746" s="31"/>
      <c r="HIU746" s="31"/>
      <c r="HIV746" s="31"/>
      <c r="HIW746" s="31"/>
      <c r="HIX746" s="31"/>
      <c r="HIY746" s="31"/>
      <c r="HIZ746" s="31"/>
      <c r="HJA746" s="31"/>
      <c r="HJB746" s="31"/>
      <c r="HJC746" s="31"/>
      <c r="HJD746" s="31"/>
      <c r="HJE746" s="31"/>
      <c r="HJF746" s="31"/>
      <c r="HJG746" s="31"/>
      <c r="HJH746" s="31"/>
      <c r="HJI746" s="31"/>
      <c r="HJJ746" s="31"/>
      <c r="HJK746" s="31"/>
      <c r="HJL746" s="31"/>
      <c r="HJM746" s="31"/>
      <c r="HJN746" s="31"/>
      <c r="HJO746" s="31"/>
      <c r="HJP746" s="31"/>
      <c r="HJQ746" s="31"/>
      <c r="HJR746" s="31"/>
      <c r="HJS746" s="31"/>
      <c r="HJT746" s="31"/>
      <c r="HJU746" s="31"/>
      <c r="HJV746" s="31"/>
      <c r="HJW746" s="31"/>
      <c r="HJX746" s="31"/>
      <c r="HJY746" s="31"/>
      <c r="HJZ746" s="31"/>
      <c r="HKA746" s="31"/>
      <c r="HKB746" s="31"/>
      <c r="HKC746" s="31"/>
      <c r="HKD746" s="31"/>
      <c r="HKE746" s="31"/>
      <c r="HKF746" s="31"/>
      <c r="HKG746" s="31"/>
      <c r="HKH746" s="31"/>
      <c r="HKI746" s="31"/>
      <c r="HKJ746" s="31"/>
      <c r="HKK746" s="31"/>
      <c r="HKL746" s="31"/>
      <c r="HKM746" s="31"/>
      <c r="HKN746" s="31"/>
      <c r="HKO746" s="31"/>
      <c r="HKP746" s="31"/>
      <c r="HKQ746" s="31"/>
      <c r="HKR746" s="31"/>
      <c r="HKS746" s="31"/>
      <c r="HKT746" s="31"/>
      <c r="HKU746" s="31"/>
      <c r="HKV746" s="31"/>
      <c r="HKW746" s="31"/>
      <c r="HKX746" s="31"/>
      <c r="HKY746" s="31"/>
      <c r="HKZ746" s="31"/>
      <c r="HLA746" s="31"/>
      <c r="HLB746" s="31"/>
      <c r="HLC746" s="31"/>
      <c r="HLD746" s="31"/>
      <c r="HLE746" s="31"/>
      <c r="HLF746" s="31"/>
      <c r="HLG746" s="31"/>
      <c r="HLH746" s="31"/>
      <c r="HLI746" s="31"/>
      <c r="HLJ746" s="31"/>
      <c r="HLK746" s="31"/>
      <c r="HLL746" s="31"/>
      <c r="HLM746" s="31"/>
      <c r="HLN746" s="31"/>
      <c r="HLO746" s="31"/>
      <c r="HLP746" s="31"/>
      <c r="HLQ746" s="31"/>
      <c r="HLR746" s="31"/>
      <c r="HLS746" s="31"/>
      <c r="HLT746" s="31"/>
      <c r="HLU746" s="31"/>
      <c r="HLV746" s="31"/>
      <c r="HLW746" s="31"/>
      <c r="HLX746" s="31"/>
      <c r="HLY746" s="31"/>
      <c r="HLZ746" s="31"/>
      <c r="HMA746" s="31"/>
      <c r="HMB746" s="31"/>
      <c r="HMC746" s="31"/>
      <c r="HMD746" s="31"/>
      <c r="HME746" s="31"/>
      <c r="HMF746" s="31"/>
      <c r="HMG746" s="31"/>
      <c r="HMH746" s="31"/>
      <c r="HMI746" s="31"/>
      <c r="HMJ746" s="31"/>
      <c r="HMK746" s="31"/>
      <c r="HML746" s="31"/>
      <c r="HMM746" s="31"/>
      <c r="HMN746" s="31"/>
      <c r="HMO746" s="31"/>
      <c r="HMP746" s="31"/>
      <c r="HMQ746" s="31"/>
      <c r="HMR746" s="31"/>
      <c r="HMS746" s="31"/>
      <c r="HMT746" s="31"/>
      <c r="HMU746" s="31"/>
      <c r="HMV746" s="31"/>
      <c r="HMW746" s="31"/>
      <c r="HMX746" s="31"/>
      <c r="HMY746" s="31"/>
      <c r="HMZ746" s="31"/>
      <c r="HNA746" s="31"/>
      <c r="HNB746" s="31"/>
      <c r="HNC746" s="31"/>
      <c r="HND746" s="31"/>
      <c r="HNE746" s="31"/>
      <c r="HNF746" s="31"/>
      <c r="HNG746" s="31"/>
      <c r="HNH746" s="31"/>
      <c r="HNI746" s="31"/>
      <c r="HNJ746" s="31"/>
      <c r="HNK746" s="31"/>
      <c r="HNL746" s="31"/>
      <c r="HNM746" s="31"/>
      <c r="HNN746" s="31"/>
      <c r="HNO746" s="31"/>
      <c r="HNP746" s="31"/>
      <c r="HNQ746" s="31"/>
      <c r="HNR746" s="31"/>
      <c r="HNS746" s="31"/>
      <c r="HNT746" s="31"/>
      <c r="HNU746" s="31"/>
      <c r="HNV746" s="31"/>
      <c r="HNW746" s="31"/>
      <c r="HNX746" s="31"/>
      <c r="HNY746" s="31"/>
      <c r="HNZ746" s="31"/>
      <c r="HOA746" s="31"/>
      <c r="HOB746" s="31"/>
      <c r="HOC746" s="31"/>
      <c r="HOD746" s="31"/>
      <c r="HOE746" s="31"/>
      <c r="HOF746" s="31"/>
      <c r="HOG746" s="31"/>
      <c r="HOH746" s="31"/>
      <c r="HOI746" s="31"/>
      <c r="HOJ746" s="31"/>
      <c r="HOK746" s="31"/>
      <c r="HOL746" s="31"/>
      <c r="HOM746" s="31"/>
      <c r="HON746" s="31"/>
      <c r="HOO746" s="31"/>
      <c r="HOP746" s="31"/>
      <c r="HOQ746" s="31"/>
      <c r="HOR746" s="31"/>
      <c r="HOS746" s="31"/>
      <c r="HOT746" s="31"/>
      <c r="HOU746" s="31"/>
      <c r="HOV746" s="31"/>
      <c r="HOW746" s="31"/>
      <c r="HOX746" s="31"/>
      <c r="HOY746" s="31"/>
      <c r="HOZ746" s="31"/>
      <c r="HPA746" s="31"/>
      <c r="HPB746" s="31"/>
      <c r="HPC746" s="31"/>
      <c r="HPD746" s="31"/>
      <c r="HPE746" s="31"/>
      <c r="HPF746" s="31"/>
      <c r="HPG746" s="31"/>
      <c r="HPH746" s="31"/>
      <c r="HPI746" s="31"/>
      <c r="HPJ746" s="31"/>
      <c r="HPK746" s="31"/>
      <c r="HPL746" s="31"/>
      <c r="HPM746" s="31"/>
      <c r="HPN746" s="31"/>
      <c r="HPO746" s="31"/>
      <c r="HPP746" s="31"/>
      <c r="HPQ746" s="31"/>
      <c r="HPR746" s="31"/>
      <c r="HPS746" s="31"/>
      <c r="HPT746" s="31"/>
      <c r="HPU746" s="31"/>
      <c r="HPV746" s="31"/>
      <c r="HPW746" s="31"/>
      <c r="HPX746" s="31"/>
      <c r="HPY746" s="31"/>
      <c r="HPZ746" s="31"/>
      <c r="HQA746" s="31"/>
      <c r="HQB746" s="31"/>
      <c r="HQC746" s="31"/>
      <c r="HQD746" s="31"/>
      <c r="HQE746" s="31"/>
      <c r="HQF746" s="31"/>
      <c r="HQG746" s="31"/>
      <c r="HQH746" s="31"/>
      <c r="HQI746" s="31"/>
      <c r="HQJ746" s="31"/>
      <c r="HQK746" s="31"/>
      <c r="HQL746" s="31"/>
      <c r="HQM746" s="31"/>
      <c r="HQN746" s="31"/>
      <c r="HQO746" s="31"/>
      <c r="HQP746" s="31"/>
      <c r="HQQ746" s="31"/>
      <c r="HQR746" s="31"/>
      <c r="HQS746" s="31"/>
      <c r="HQT746" s="31"/>
      <c r="HQU746" s="31"/>
      <c r="HQV746" s="31"/>
      <c r="HQW746" s="31"/>
      <c r="HQX746" s="31"/>
      <c r="HQY746" s="31"/>
      <c r="HQZ746" s="31"/>
      <c r="HRA746" s="31"/>
      <c r="HRB746" s="31"/>
      <c r="HRC746" s="31"/>
      <c r="HRD746" s="31"/>
      <c r="HRE746" s="31"/>
      <c r="HRF746" s="31"/>
      <c r="HRG746" s="31"/>
      <c r="HRH746" s="31"/>
      <c r="HRI746" s="31"/>
      <c r="HRJ746" s="31"/>
      <c r="HRK746" s="31"/>
      <c r="HRL746" s="31"/>
      <c r="HRM746" s="31"/>
      <c r="HRN746" s="31"/>
      <c r="HRO746" s="31"/>
      <c r="HRP746" s="31"/>
      <c r="HRQ746" s="31"/>
      <c r="HRR746" s="31"/>
      <c r="HRS746" s="31"/>
      <c r="HRT746" s="31"/>
      <c r="HRU746" s="31"/>
      <c r="HRV746" s="31"/>
      <c r="HRW746" s="31"/>
      <c r="HRX746" s="31"/>
      <c r="HRY746" s="31"/>
      <c r="HRZ746" s="31"/>
      <c r="HSA746" s="31"/>
      <c r="HSB746" s="31"/>
      <c r="HSC746" s="31"/>
      <c r="HSD746" s="31"/>
      <c r="HSE746" s="31"/>
      <c r="HSF746" s="31"/>
      <c r="HSG746" s="31"/>
      <c r="HSH746" s="31"/>
      <c r="HSI746" s="31"/>
      <c r="HSJ746" s="31"/>
      <c r="HSK746" s="31"/>
      <c r="HSL746" s="31"/>
      <c r="HSM746" s="31"/>
      <c r="HSN746" s="31"/>
      <c r="HSO746" s="31"/>
      <c r="HSP746" s="31"/>
      <c r="HSQ746" s="31"/>
      <c r="HSR746" s="31"/>
      <c r="HSS746" s="31"/>
      <c r="HST746" s="31"/>
      <c r="HSU746" s="31"/>
      <c r="HSV746" s="31"/>
      <c r="HSW746" s="31"/>
      <c r="HSX746" s="31"/>
      <c r="HSY746" s="31"/>
      <c r="HSZ746" s="31"/>
      <c r="HTA746" s="31"/>
      <c r="HTB746" s="31"/>
      <c r="HTC746" s="31"/>
      <c r="HTD746" s="31"/>
      <c r="HTE746" s="31"/>
      <c r="HTF746" s="31"/>
      <c r="HTG746" s="31"/>
      <c r="HTH746" s="31"/>
      <c r="HTI746" s="31"/>
      <c r="HTJ746" s="31"/>
      <c r="HTK746" s="31"/>
      <c r="HTL746" s="31"/>
      <c r="HTM746" s="31"/>
      <c r="HTN746" s="31"/>
      <c r="HTO746" s="31"/>
      <c r="HTP746" s="31"/>
      <c r="HTQ746" s="31"/>
      <c r="HTR746" s="31"/>
      <c r="HTS746" s="31"/>
      <c r="HTT746" s="31"/>
      <c r="HTU746" s="31"/>
      <c r="HTV746" s="31"/>
      <c r="HTW746" s="31"/>
      <c r="HTX746" s="31"/>
      <c r="HTY746" s="31"/>
      <c r="HTZ746" s="31"/>
      <c r="HUA746" s="31"/>
      <c r="HUB746" s="31"/>
      <c r="HUC746" s="31"/>
      <c r="HUD746" s="31"/>
      <c r="HUE746" s="31"/>
      <c r="HUF746" s="31"/>
      <c r="HUG746" s="31"/>
      <c r="HUH746" s="31"/>
      <c r="HUI746" s="31"/>
      <c r="HUJ746" s="31"/>
      <c r="HUK746" s="31"/>
      <c r="HUL746" s="31"/>
      <c r="HUM746" s="31"/>
      <c r="HUN746" s="31"/>
      <c r="HUO746" s="31"/>
      <c r="HUP746" s="31"/>
      <c r="HUQ746" s="31"/>
      <c r="HUR746" s="31"/>
      <c r="HUS746" s="31"/>
      <c r="HUT746" s="31"/>
      <c r="HUU746" s="31"/>
      <c r="HUV746" s="31"/>
      <c r="HUW746" s="31"/>
      <c r="HUX746" s="31"/>
      <c r="HUY746" s="31"/>
      <c r="HUZ746" s="31"/>
      <c r="HVA746" s="31"/>
      <c r="HVB746" s="31"/>
      <c r="HVC746" s="31"/>
      <c r="HVD746" s="31"/>
      <c r="HVE746" s="31"/>
      <c r="HVF746" s="31"/>
      <c r="HVG746" s="31"/>
      <c r="HVH746" s="31"/>
      <c r="HVI746" s="31"/>
      <c r="HVJ746" s="31"/>
      <c r="HVK746" s="31"/>
      <c r="HVL746" s="31"/>
      <c r="HVM746" s="31"/>
      <c r="HVN746" s="31"/>
      <c r="HVO746" s="31"/>
      <c r="HVP746" s="31"/>
      <c r="HVQ746" s="31"/>
      <c r="HVR746" s="31"/>
      <c r="HVS746" s="31"/>
      <c r="HVT746" s="31"/>
      <c r="HVU746" s="31"/>
      <c r="HVV746" s="31"/>
      <c r="HVW746" s="31"/>
      <c r="HVX746" s="31"/>
      <c r="HVY746" s="31"/>
      <c r="HVZ746" s="31"/>
      <c r="HWA746" s="31"/>
      <c r="HWB746" s="31"/>
      <c r="HWC746" s="31"/>
      <c r="HWD746" s="31"/>
      <c r="HWE746" s="31"/>
      <c r="HWF746" s="31"/>
      <c r="HWG746" s="31"/>
      <c r="HWH746" s="31"/>
      <c r="HWI746" s="31"/>
      <c r="HWJ746" s="31"/>
      <c r="HWK746" s="31"/>
      <c r="HWL746" s="31"/>
      <c r="HWM746" s="31"/>
      <c r="HWN746" s="31"/>
      <c r="HWO746" s="31"/>
      <c r="HWP746" s="31"/>
      <c r="HWQ746" s="31"/>
      <c r="HWR746" s="31"/>
      <c r="HWS746" s="31"/>
      <c r="HWT746" s="31"/>
      <c r="HWU746" s="31"/>
      <c r="HWV746" s="31"/>
      <c r="HWW746" s="31"/>
      <c r="HWX746" s="31"/>
      <c r="HWY746" s="31"/>
      <c r="HWZ746" s="31"/>
      <c r="HXA746" s="31"/>
      <c r="HXB746" s="31"/>
      <c r="HXC746" s="31"/>
      <c r="HXD746" s="31"/>
      <c r="HXE746" s="31"/>
      <c r="HXF746" s="31"/>
      <c r="HXG746" s="31"/>
      <c r="HXH746" s="31"/>
      <c r="HXI746" s="31"/>
      <c r="HXJ746" s="31"/>
      <c r="HXK746" s="31"/>
      <c r="HXL746" s="31"/>
      <c r="HXM746" s="31"/>
      <c r="HXN746" s="31"/>
      <c r="HXO746" s="31"/>
      <c r="HXP746" s="31"/>
      <c r="HXQ746" s="31"/>
      <c r="HXR746" s="31"/>
      <c r="HXS746" s="31"/>
      <c r="HXT746" s="31"/>
      <c r="HXU746" s="31"/>
      <c r="HXV746" s="31"/>
      <c r="HXW746" s="31"/>
      <c r="HXX746" s="31"/>
      <c r="HXY746" s="31"/>
      <c r="HXZ746" s="31"/>
      <c r="HYA746" s="31"/>
      <c r="HYB746" s="31"/>
      <c r="HYC746" s="31"/>
      <c r="HYD746" s="31"/>
      <c r="HYE746" s="31"/>
      <c r="HYF746" s="31"/>
      <c r="HYG746" s="31"/>
      <c r="HYH746" s="31"/>
      <c r="HYI746" s="31"/>
      <c r="HYJ746" s="31"/>
      <c r="HYK746" s="31"/>
      <c r="HYL746" s="31"/>
      <c r="HYM746" s="31"/>
      <c r="HYN746" s="31"/>
      <c r="HYO746" s="31"/>
      <c r="HYP746" s="31"/>
      <c r="HYQ746" s="31"/>
      <c r="HYR746" s="31"/>
      <c r="HYS746" s="31"/>
      <c r="HYT746" s="31"/>
      <c r="HYU746" s="31"/>
      <c r="HYV746" s="31"/>
      <c r="HYW746" s="31"/>
      <c r="HYX746" s="31"/>
      <c r="HYY746" s="31"/>
      <c r="HYZ746" s="31"/>
      <c r="HZA746" s="31"/>
      <c r="HZB746" s="31"/>
      <c r="HZC746" s="31"/>
      <c r="HZD746" s="31"/>
      <c r="HZE746" s="31"/>
      <c r="HZF746" s="31"/>
      <c r="HZG746" s="31"/>
      <c r="HZH746" s="31"/>
      <c r="HZI746" s="31"/>
      <c r="HZJ746" s="31"/>
      <c r="HZK746" s="31"/>
      <c r="HZL746" s="31"/>
      <c r="HZM746" s="31"/>
      <c r="HZN746" s="31"/>
      <c r="HZO746" s="31"/>
      <c r="HZP746" s="31"/>
      <c r="HZQ746" s="31"/>
      <c r="HZR746" s="31"/>
      <c r="HZS746" s="31"/>
      <c r="HZT746" s="31"/>
      <c r="HZU746" s="31"/>
      <c r="HZV746" s="31"/>
      <c r="HZW746" s="31"/>
      <c r="HZX746" s="31"/>
      <c r="HZY746" s="31"/>
      <c r="HZZ746" s="31"/>
      <c r="IAA746" s="31"/>
      <c r="IAB746" s="31"/>
      <c r="IAC746" s="31"/>
      <c r="IAD746" s="31"/>
      <c r="IAE746" s="31"/>
      <c r="IAF746" s="31"/>
      <c r="IAG746" s="31"/>
      <c r="IAH746" s="31"/>
      <c r="IAI746" s="31"/>
      <c r="IAJ746" s="31"/>
      <c r="IAK746" s="31"/>
      <c r="IAL746" s="31"/>
      <c r="IAM746" s="31"/>
      <c r="IAN746" s="31"/>
      <c r="IAO746" s="31"/>
      <c r="IAP746" s="31"/>
      <c r="IAQ746" s="31"/>
      <c r="IAR746" s="31"/>
      <c r="IAS746" s="31"/>
      <c r="IAT746" s="31"/>
      <c r="IAU746" s="31"/>
      <c r="IAV746" s="31"/>
      <c r="IAW746" s="31"/>
      <c r="IAX746" s="31"/>
      <c r="IAY746" s="31"/>
      <c r="IAZ746" s="31"/>
      <c r="IBA746" s="31"/>
      <c r="IBB746" s="31"/>
      <c r="IBC746" s="31"/>
      <c r="IBD746" s="31"/>
      <c r="IBE746" s="31"/>
      <c r="IBF746" s="31"/>
      <c r="IBG746" s="31"/>
      <c r="IBH746" s="31"/>
      <c r="IBI746" s="31"/>
      <c r="IBJ746" s="31"/>
      <c r="IBK746" s="31"/>
      <c r="IBL746" s="31"/>
      <c r="IBM746" s="31"/>
      <c r="IBN746" s="31"/>
      <c r="IBO746" s="31"/>
      <c r="IBP746" s="31"/>
      <c r="IBQ746" s="31"/>
      <c r="IBR746" s="31"/>
      <c r="IBS746" s="31"/>
      <c r="IBT746" s="31"/>
      <c r="IBU746" s="31"/>
      <c r="IBV746" s="31"/>
      <c r="IBW746" s="31"/>
      <c r="IBX746" s="31"/>
      <c r="IBY746" s="31"/>
      <c r="IBZ746" s="31"/>
      <c r="ICA746" s="31"/>
      <c r="ICB746" s="31"/>
      <c r="ICC746" s="31"/>
      <c r="ICD746" s="31"/>
      <c r="ICE746" s="31"/>
      <c r="ICF746" s="31"/>
      <c r="ICG746" s="31"/>
      <c r="ICH746" s="31"/>
      <c r="ICI746" s="31"/>
      <c r="ICJ746" s="31"/>
      <c r="ICK746" s="31"/>
      <c r="ICL746" s="31"/>
      <c r="ICM746" s="31"/>
      <c r="ICN746" s="31"/>
      <c r="ICO746" s="31"/>
      <c r="ICP746" s="31"/>
      <c r="ICQ746" s="31"/>
      <c r="ICR746" s="31"/>
      <c r="ICS746" s="31"/>
      <c r="ICT746" s="31"/>
      <c r="ICU746" s="31"/>
      <c r="ICV746" s="31"/>
      <c r="ICW746" s="31"/>
      <c r="ICX746" s="31"/>
      <c r="ICY746" s="31"/>
      <c r="ICZ746" s="31"/>
      <c r="IDA746" s="31"/>
      <c r="IDB746" s="31"/>
      <c r="IDC746" s="31"/>
      <c r="IDD746" s="31"/>
      <c r="IDE746" s="31"/>
      <c r="IDF746" s="31"/>
      <c r="IDG746" s="31"/>
      <c r="IDH746" s="31"/>
      <c r="IDI746" s="31"/>
      <c r="IDJ746" s="31"/>
      <c r="IDK746" s="31"/>
      <c r="IDL746" s="31"/>
      <c r="IDM746" s="31"/>
      <c r="IDN746" s="31"/>
      <c r="IDO746" s="31"/>
      <c r="IDP746" s="31"/>
      <c r="IDQ746" s="31"/>
      <c r="IDR746" s="31"/>
      <c r="IDS746" s="31"/>
      <c r="IDT746" s="31"/>
      <c r="IDU746" s="31"/>
      <c r="IDV746" s="31"/>
      <c r="IDW746" s="31"/>
      <c r="IDX746" s="31"/>
      <c r="IDY746" s="31"/>
      <c r="IDZ746" s="31"/>
      <c r="IEA746" s="31"/>
      <c r="IEB746" s="31"/>
      <c r="IEC746" s="31"/>
      <c r="IED746" s="31"/>
      <c r="IEE746" s="31"/>
      <c r="IEF746" s="31"/>
      <c r="IEG746" s="31"/>
      <c r="IEH746" s="31"/>
      <c r="IEI746" s="31"/>
      <c r="IEJ746" s="31"/>
      <c r="IEK746" s="31"/>
      <c r="IEL746" s="31"/>
      <c r="IEM746" s="31"/>
      <c r="IEN746" s="31"/>
      <c r="IEO746" s="31"/>
      <c r="IEP746" s="31"/>
      <c r="IEQ746" s="31"/>
      <c r="IER746" s="31"/>
      <c r="IES746" s="31"/>
      <c r="IET746" s="31"/>
      <c r="IEU746" s="31"/>
      <c r="IEV746" s="31"/>
      <c r="IEW746" s="31"/>
      <c r="IEX746" s="31"/>
      <c r="IEY746" s="31"/>
      <c r="IEZ746" s="31"/>
      <c r="IFA746" s="31"/>
      <c r="IFB746" s="31"/>
      <c r="IFC746" s="31"/>
      <c r="IFD746" s="31"/>
      <c r="IFE746" s="31"/>
      <c r="IFF746" s="31"/>
      <c r="IFG746" s="31"/>
      <c r="IFH746" s="31"/>
      <c r="IFI746" s="31"/>
      <c r="IFJ746" s="31"/>
      <c r="IFK746" s="31"/>
      <c r="IFL746" s="31"/>
      <c r="IFM746" s="31"/>
      <c r="IFN746" s="31"/>
      <c r="IFO746" s="31"/>
      <c r="IFP746" s="31"/>
      <c r="IFQ746" s="31"/>
      <c r="IFR746" s="31"/>
      <c r="IFS746" s="31"/>
      <c r="IFT746" s="31"/>
      <c r="IFU746" s="31"/>
      <c r="IFV746" s="31"/>
      <c r="IFW746" s="31"/>
      <c r="IFX746" s="31"/>
      <c r="IFY746" s="31"/>
      <c r="IFZ746" s="31"/>
      <c r="IGA746" s="31"/>
      <c r="IGB746" s="31"/>
      <c r="IGC746" s="31"/>
      <c r="IGD746" s="31"/>
      <c r="IGE746" s="31"/>
      <c r="IGF746" s="31"/>
      <c r="IGG746" s="31"/>
      <c r="IGH746" s="31"/>
      <c r="IGI746" s="31"/>
      <c r="IGJ746" s="31"/>
      <c r="IGK746" s="31"/>
      <c r="IGL746" s="31"/>
      <c r="IGM746" s="31"/>
      <c r="IGN746" s="31"/>
      <c r="IGO746" s="31"/>
      <c r="IGP746" s="31"/>
      <c r="IGQ746" s="31"/>
      <c r="IGR746" s="31"/>
      <c r="IGS746" s="31"/>
      <c r="IGT746" s="31"/>
      <c r="IGU746" s="31"/>
      <c r="IGV746" s="31"/>
      <c r="IGW746" s="31"/>
      <c r="IGX746" s="31"/>
      <c r="IGY746" s="31"/>
      <c r="IGZ746" s="31"/>
      <c r="IHA746" s="31"/>
      <c r="IHB746" s="31"/>
      <c r="IHC746" s="31"/>
      <c r="IHD746" s="31"/>
      <c r="IHE746" s="31"/>
      <c r="IHF746" s="31"/>
      <c r="IHG746" s="31"/>
      <c r="IHH746" s="31"/>
      <c r="IHI746" s="31"/>
      <c r="IHJ746" s="31"/>
      <c r="IHK746" s="31"/>
      <c r="IHL746" s="31"/>
      <c r="IHM746" s="31"/>
      <c r="IHN746" s="31"/>
      <c r="IHO746" s="31"/>
      <c r="IHP746" s="31"/>
      <c r="IHQ746" s="31"/>
      <c r="IHR746" s="31"/>
      <c r="IHS746" s="31"/>
      <c r="IHT746" s="31"/>
      <c r="IHU746" s="31"/>
      <c r="IHV746" s="31"/>
      <c r="IHW746" s="31"/>
      <c r="IHX746" s="31"/>
      <c r="IHY746" s="31"/>
      <c r="IHZ746" s="31"/>
      <c r="IIA746" s="31"/>
      <c r="IIB746" s="31"/>
      <c r="IIC746" s="31"/>
      <c r="IID746" s="31"/>
      <c r="IIE746" s="31"/>
      <c r="IIF746" s="31"/>
      <c r="IIG746" s="31"/>
      <c r="IIH746" s="31"/>
      <c r="III746" s="31"/>
      <c r="IIJ746" s="31"/>
      <c r="IIK746" s="31"/>
      <c r="IIL746" s="31"/>
      <c r="IIM746" s="31"/>
      <c r="IIN746" s="31"/>
      <c r="IIO746" s="31"/>
      <c r="IIP746" s="31"/>
      <c r="IIQ746" s="31"/>
      <c r="IIR746" s="31"/>
      <c r="IIS746" s="31"/>
      <c r="IIT746" s="31"/>
      <c r="IIU746" s="31"/>
      <c r="IIV746" s="31"/>
      <c r="IIW746" s="31"/>
      <c r="IIX746" s="31"/>
      <c r="IIY746" s="31"/>
      <c r="IIZ746" s="31"/>
      <c r="IJA746" s="31"/>
      <c r="IJB746" s="31"/>
      <c r="IJC746" s="31"/>
      <c r="IJD746" s="31"/>
      <c r="IJE746" s="31"/>
      <c r="IJF746" s="31"/>
      <c r="IJG746" s="31"/>
      <c r="IJH746" s="31"/>
      <c r="IJI746" s="31"/>
      <c r="IJJ746" s="31"/>
      <c r="IJK746" s="31"/>
      <c r="IJL746" s="31"/>
      <c r="IJM746" s="31"/>
      <c r="IJN746" s="31"/>
      <c r="IJO746" s="31"/>
      <c r="IJP746" s="31"/>
      <c r="IJQ746" s="31"/>
      <c r="IJR746" s="31"/>
      <c r="IJS746" s="31"/>
      <c r="IJT746" s="31"/>
      <c r="IJU746" s="31"/>
      <c r="IJV746" s="31"/>
      <c r="IJW746" s="31"/>
      <c r="IJX746" s="31"/>
      <c r="IJY746" s="31"/>
      <c r="IJZ746" s="31"/>
      <c r="IKA746" s="31"/>
      <c r="IKB746" s="31"/>
      <c r="IKC746" s="31"/>
      <c r="IKD746" s="31"/>
      <c r="IKE746" s="31"/>
      <c r="IKF746" s="31"/>
      <c r="IKG746" s="31"/>
      <c r="IKH746" s="31"/>
      <c r="IKI746" s="31"/>
      <c r="IKJ746" s="31"/>
      <c r="IKK746" s="31"/>
      <c r="IKL746" s="31"/>
      <c r="IKM746" s="31"/>
      <c r="IKN746" s="31"/>
      <c r="IKO746" s="31"/>
      <c r="IKP746" s="31"/>
      <c r="IKQ746" s="31"/>
      <c r="IKR746" s="31"/>
      <c r="IKS746" s="31"/>
      <c r="IKT746" s="31"/>
      <c r="IKU746" s="31"/>
      <c r="IKV746" s="31"/>
      <c r="IKW746" s="31"/>
      <c r="IKX746" s="31"/>
      <c r="IKY746" s="31"/>
      <c r="IKZ746" s="31"/>
      <c r="ILA746" s="31"/>
      <c r="ILB746" s="31"/>
      <c r="ILC746" s="31"/>
      <c r="ILD746" s="31"/>
      <c r="ILE746" s="31"/>
      <c r="ILF746" s="31"/>
      <c r="ILG746" s="31"/>
      <c r="ILH746" s="31"/>
      <c r="ILI746" s="31"/>
      <c r="ILJ746" s="31"/>
      <c r="ILK746" s="31"/>
      <c r="ILL746" s="31"/>
      <c r="ILM746" s="31"/>
      <c r="ILN746" s="31"/>
      <c r="ILO746" s="31"/>
      <c r="ILP746" s="31"/>
      <c r="ILQ746" s="31"/>
      <c r="ILR746" s="31"/>
      <c r="ILS746" s="31"/>
      <c r="ILT746" s="31"/>
      <c r="ILU746" s="31"/>
      <c r="ILV746" s="31"/>
      <c r="ILW746" s="31"/>
      <c r="ILX746" s="31"/>
      <c r="ILY746" s="31"/>
      <c r="ILZ746" s="31"/>
      <c r="IMA746" s="31"/>
      <c r="IMB746" s="31"/>
      <c r="IMC746" s="31"/>
      <c r="IMD746" s="31"/>
      <c r="IME746" s="31"/>
      <c r="IMF746" s="31"/>
      <c r="IMG746" s="31"/>
      <c r="IMH746" s="31"/>
      <c r="IMI746" s="31"/>
      <c r="IMJ746" s="31"/>
      <c r="IMK746" s="31"/>
      <c r="IML746" s="31"/>
      <c r="IMM746" s="31"/>
      <c r="IMN746" s="31"/>
      <c r="IMO746" s="31"/>
      <c r="IMP746" s="31"/>
      <c r="IMQ746" s="31"/>
      <c r="IMR746" s="31"/>
      <c r="IMS746" s="31"/>
      <c r="IMT746" s="31"/>
      <c r="IMU746" s="31"/>
      <c r="IMV746" s="31"/>
      <c r="IMW746" s="31"/>
      <c r="IMX746" s="31"/>
      <c r="IMY746" s="31"/>
      <c r="IMZ746" s="31"/>
      <c r="INA746" s="31"/>
      <c r="INB746" s="31"/>
      <c r="INC746" s="31"/>
      <c r="IND746" s="31"/>
      <c r="INE746" s="31"/>
      <c r="INF746" s="31"/>
      <c r="ING746" s="31"/>
      <c r="INH746" s="31"/>
      <c r="INI746" s="31"/>
      <c r="INJ746" s="31"/>
      <c r="INK746" s="31"/>
      <c r="INL746" s="31"/>
      <c r="INM746" s="31"/>
      <c r="INN746" s="31"/>
      <c r="INO746" s="31"/>
      <c r="INP746" s="31"/>
      <c r="INQ746" s="31"/>
      <c r="INR746" s="31"/>
      <c r="INS746" s="31"/>
      <c r="INT746" s="31"/>
      <c r="INU746" s="31"/>
      <c r="INV746" s="31"/>
      <c r="INW746" s="31"/>
      <c r="INX746" s="31"/>
      <c r="INY746" s="31"/>
      <c r="INZ746" s="31"/>
      <c r="IOA746" s="31"/>
      <c r="IOB746" s="31"/>
      <c r="IOC746" s="31"/>
      <c r="IOD746" s="31"/>
      <c r="IOE746" s="31"/>
      <c r="IOF746" s="31"/>
      <c r="IOG746" s="31"/>
      <c r="IOH746" s="31"/>
      <c r="IOI746" s="31"/>
      <c r="IOJ746" s="31"/>
      <c r="IOK746" s="31"/>
      <c r="IOL746" s="31"/>
      <c r="IOM746" s="31"/>
      <c r="ION746" s="31"/>
      <c r="IOO746" s="31"/>
      <c r="IOP746" s="31"/>
      <c r="IOQ746" s="31"/>
      <c r="IOR746" s="31"/>
      <c r="IOS746" s="31"/>
      <c r="IOT746" s="31"/>
      <c r="IOU746" s="31"/>
      <c r="IOV746" s="31"/>
      <c r="IOW746" s="31"/>
      <c r="IOX746" s="31"/>
      <c r="IOY746" s="31"/>
      <c r="IOZ746" s="31"/>
      <c r="IPA746" s="31"/>
      <c r="IPB746" s="31"/>
      <c r="IPC746" s="31"/>
      <c r="IPD746" s="31"/>
      <c r="IPE746" s="31"/>
      <c r="IPF746" s="31"/>
      <c r="IPG746" s="31"/>
      <c r="IPH746" s="31"/>
      <c r="IPI746" s="31"/>
      <c r="IPJ746" s="31"/>
      <c r="IPK746" s="31"/>
      <c r="IPL746" s="31"/>
      <c r="IPM746" s="31"/>
      <c r="IPN746" s="31"/>
      <c r="IPO746" s="31"/>
      <c r="IPP746" s="31"/>
      <c r="IPQ746" s="31"/>
      <c r="IPR746" s="31"/>
      <c r="IPS746" s="31"/>
      <c r="IPT746" s="31"/>
      <c r="IPU746" s="31"/>
      <c r="IPV746" s="31"/>
      <c r="IPW746" s="31"/>
      <c r="IPX746" s="31"/>
      <c r="IPY746" s="31"/>
      <c r="IPZ746" s="31"/>
      <c r="IQA746" s="31"/>
      <c r="IQB746" s="31"/>
      <c r="IQC746" s="31"/>
      <c r="IQD746" s="31"/>
      <c r="IQE746" s="31"/>
      <c r="IQF746" s="31"/>
      <c r="IQG746" s="31"/>
      <c r="IQH746" s="31"/>
      <c r="IQI746" s="31"/>
      <c r="IQJ746" s="31"/>
      <c r="IQK746" s="31"/>
      <c r="IQL746" s="31"/>
      <c r="IQM746" s="31"/>
      <c r="IQN746" s="31"/>
      <c r="IQO746" s="31"/>
      <c r="IQP746" s="31"/>
      <c r="IQQ746" s="31"/>
      <c r="IQR746" s="31"/>
      <c r="IQS746" s="31"/>
      <c r="IQT746" s="31"/>
      <c r="IQU746" s="31"/>
      <c r="IQV746" s="31"/>
      <c r="IQW746" s="31"/>
      <c r="IQX746" s="31"/>
      <c r="IQY746" s="31"/>
      <c r="IQZ746" s="31"/>
      <c r="IRA746" s="31"/>
      <c r="IRB746" s="31"/>
      <c r="IRC746" s="31"/>
      <c r="IRD746" s="31"/>
      <c r="IRE746" s="31"/>
      <c r="IRF746" s="31"/>
      <c r="IRG746" s="31"/>
      <c r="IRH746" s="31"/>
      <c r="IRI746" s="31"/>
      <c r="IRJ746" s="31"/>
      <c r="IRK746" s="31"/>
      <c r="IRL746" s="31"/>
      <c r="IRM746" s="31"/>
      <c r="IRN746" s="31"/>
      <c r="IRO746" s="31"/>
      <c r="IRP746" s="31"/>
      <c r="IRQ746" s="31"/>
      <c r="IRR746" s="31"/>
      <c r="IRS746" s="31"/>
      <c r="IRT746" s="31"/>
      <c r="IRU746" s="31"/>
      <c r="IRV746" s="31"/>
      <c r="IRW746" s="31"/>
      <c r="IRX746" s="31"/>
      <c r="IRY746" s="31"/>
      <c r="IRZ746" s="31"/>
      <c r="ISA746" s="31"/>
      <c r="ISB746" s="31"/>
      <c r="ISC746" s="31"/>
      <c r="ISD746" s="31"/>
      <c r="ISE746" s="31"/>
      <c r="ISF746" s="31"/>
      <c r="ISG746" s="31"/>
      <c r="ISH746" s="31"/>
      <c r="ISI746" s="31"/>
      <c r="ISJ746" s="31"/>
      <c r="ISK746" s="31"/>
      <c r="ISL746" s="31"/>
      <c r="ISM746" s="31"/>
      <c r="ISN746" s="31"/>
      <c r="ISO746" s="31"/>
      <c r="ISP746" s="31"/>
      <c r="ISQ746" s="31"/>
      <c r="ISR746" s="31"/>
      <c r="ISS746" s="31"/>
      <c r="IST746" s="31"/>
      <c r="ISU746" s="31"/>
      <c r="ISV746" s="31"/>
      <c r="ISW746" s="31"/>
      <c r="ISX746" s="31"/>
      <c r="ISY746" s="31"/>
      <c r="ISZ746" s="31"/>
      <c r="ITA746" s="31"/>
      <c r="ITB746" s="31"/>
      <c r="ITC746" s="31"/>
      <c r="ITD746" s="31"/>
      <c r="ITE746" s="31"/>
      <c r="ITF746" s="31"/>
      <c r="ITG746" s="31"/>
      <c r="ITH746" s="31"/>
      <c r="ITI746" s="31"/>
      <c r="ITJ746" s="31"/>
      <c r="ITK746" s="31"/>
      <c r="ITL746" s="31"/>
      <c r="ITM746" s="31"/>
      <c r="ITN746" s="31"/>
      <c r="ITO746" s="31"/>
      <c r="ITP746" s="31"/>
      <c r="ITQ746" s="31"/>
      <c r="ITR746" s="31"/>
      <c r="ITS746" s="31"/>
      <c r="ITT746" s="31"/>
      <c r="ITU746" s="31"/>
      <c r="ITV746" s="31"/>
      <c r="ITW746" s="31"/>
      <c r="ITX746" s="31"/>
      <c r="ITY746" s="31"/>
      <c r="ITZ746" s="31"/>
      <c r="IUA746" s="31"/>
      <c r="IUB746" s="31"/>
      <c r="IUC746" s="31"/>
      <c r="IUD746" s="31"/>
      <c r="IUE746" s="31"/>
      <c r="IUF746" s="31"/>
      <c r="IUG746" s="31"/>
      <c r="IUH746" s="31"/>
      <c r="IUI746" s="31"/>
      <c r="IUJ746" s="31"/>
      <c r="IUK746" s="31"/>
      <c r="IUL746" s="31"/>
      <c r="IUM746" s="31"/>
      <c r="IUN746" s="31"/>
      <c r="IUO746" s="31"/>
      <c r="IUP746" s="31"/>
      <c r="IUQ746" s="31"/>
      <c r="IUR746" s="31"/>
      <c r="IUS746" s="31"/>
      <c r="IUT746" s="31"/>
      <c r="IUU746" s="31"/>
      <c r="IUV746" s="31"/>
      <c r="IUW746" s="31"/>
      <c r="IUX746" s="31"/>
      <c r="IUY746" s="31"/>
      <c r="IUZ746" s="31"/>
      <c r="IVA746" s="31"/>
      <c r="IVB746" s="31"/>
      <c r="IVC746" s="31"/>
      <c r="IVD746" s="31"/>
      <c r="IVE746" s="31"/>
      <c r="IVF746" s="31"/>
      <c r="IVG746" s="31"/>
      <c r="IVH746" s="31"/>
      <c r="IVI746" s="31"/>
      <c r="IVJ746" s="31"/>
      <c r="IVK746" s="31"/>
      <c r="IVL746" s="31"/>
      <c r="IVM746" s="31"/>
      <c r="IVN746" s="31"/>
      <c r="IVO746" s="31"/>
      <c r="IVP746" s="31"/>
      <c r="IVQ746" s="31"/>
      <c r="IVR746" s="31"/>
      <c r="IVS746" s="31"/>
      <c r="IVT746" s="31"/>
      <c r="IVU746" s="31"/>
      <c r="IVV746" s="31"/>
      <c r="IVW746" s="31"/>
      <c r="IVX746" s="31"/>
      <c r="IVY746" s="31"/>
      <c r="IVZ746" s="31"/>
      <c r="IWA746" s="31"/>
      <c r="IWB746" s="31"/>
      <c r="IWC746" s="31"/>
      <c r="IWD746" s="31"/>
      <c r="IWE746" s="31"/>
      <c r="IWF746" s="31"/>
      <c r="IWG746" s="31"/>
      <c r="IWH746" s="31"/>
      <c r="IWI746" s="31"/>
      <c r="IWJ746" s="31"/>
      <c r="IWK746" s="31"/>
      <c r="IWL746" s="31"/>
      <c r="IWM746" s="31"/>
      <c r="IWN746" s="31"/>
      <c r="IWO746" s="31"/>
      <c r="IWP746" s="31"/>
      <c r="IWQ746" s="31"/>
      <c r="IWR746" s="31"/>
      <c r="IWS746" s="31"/>
      <c r="IWT746" s="31"/>
      <c r="IWU746" s="31"/>
      <c r="IWV746" s="31"/>
      <c r="IWW746" s="31"/>
      <c r="IWX746" s="31"/>
      <c r="IWY746" s="31"/>
      <c r="IWZ746" s="31"/>
      <c r="IXA746" s="31"/>
      <c r="IXB746" s="31"/>
      <c r="IXC746" s="31"/>
      <c r="IXD746" s="31"/>
      <c r="IXE746" s="31"/>
      <c r="IXF746" s="31"/>
      <c r="IXG746" s="31"/>
      <c r="IXH746" s="31"/>
      <c r="IXI746" s="31"/>
      <c r="IXJ746" s="31"/>
      <c r="IXK746" s="31"/>
      <c r="IXL746" s="31"/>
      <c r="IXM746" s="31"/>
      <c r="IXN746" s="31"/>
      <c r="IXO746" s="31"/>
      <c r="IXP746" s="31"/>
      <c r="IXQ746" s="31"/>
      <c r="IXR746" s="31"/>
      <c r="IXS746" s="31"/>
      <c r="IXT746" s="31"/>
      <c r="IXU746" s="31"/>
      <c r="IXV746" s="31"/>
      <c r="IXW746" s="31"/>
      <c r="IXX746" s="31"/>
      <c r="IXY746" s="31"/>
      <c r="IXZ746" s="31"/>
      <c r="IYA746" s="31"/>
      <c r="IYB746" s="31"/>
      <c r="IYC746" s="31"/>
      <c r="IYD746" s="31"/>
      <c r="IYE746" s="31"/>
      <c r="IYF746" s="31"/>
      <c r="IYG746" s="31"/>
      <c r="IYH746" s="31"/>
      <c r="IYI746" s="31"/>
      <c r="IYJ746" s="31"/>
      <c r="IYK746" s="31"/>
      <c r="IYL746" s="31"/>
      <c r="IYM746" s="31"/>
      <c r="IYN746" s="31"/>
      <c r="IYO746" s="31"/>
      <c r="IYP746" s="31"/>
      <c r="IYQ746" s="31"/>
      <c r="IYR746" s="31"/>
      <c r="IYS746" s="31"/>
      <c r="IYT746" s="31"/>
      <c r="IYU746" s="31"/>
      <c r="IYV746" s="31"/>
      <c r="IYW746" s="31"/>
      <c r="IYX746" s="31"/>
      <c r="IYY746" s="31"/>
      <c r="IYZ746" s="31"/>
      <c r="IZA746" s="31"/>
      <c r="IZB746" s="31"/>
      <c r="IZC746" s="31"/>
      <c r="IZD746" s="31"/>
      <c r="IZE746" s="31"/>
      <c r="IZF746" s="31"/>
      <c r="IZG746" s="31"/>
      <c r="IZH746" s="31"/>
      <c r="IZI746" s="31"/>
      <c r="IZJ746" s="31"/>
      <c r="IZK746" s="31"/>
      <c r="IZL746" s="31"/>
      <c r="IZM746" s="31"/>
      <c r="IZN746" s="31"/>
      <c r="IZO746" s="31"/>
      <c r="IZP746" s="31"/>
      <c r="IZQ746" s="31"/>
      <c r="IZR746" s="31"/>
      <c r="IZS746" s="31"/>
      <c r="IZT746" s="31"/>
      <c r="IZU746" s="31"/>
      <c r="IZV746" s="31"/>
      <c r="IZW746" s="31"/>
      <c r="IZX746" s="31"/>
      <c r="IZY746" s="31"/>
      <c r="IZZ746" s="31"/>
      <c r="JAA746" s="31"/>
      <c r="JAB746" s="31"/>
      <c r="JAC746" s="31"/>
      <c r="JAD746" s="31"/>
      <c r="JAE746" s="31"/>
      <c r="JAF746" s="31"/>
      <c r="JAG746" s="31"/>
      <c r="JAH746" s="31"/>
      <c r="JAI746" s="31"/>
      <c r="JAJ746" s="31"/>
      <c r="JAK746" s="31"/>
      <c r="JAL746" s="31"/>
      <c r="JAM746" s="31"/>
      <c r="JAN746" s="31"/>
      <c r="JAO746" s="31"/>
      <c r="JAP746" s="31"/>
      <c r="JAQ746" s="31"/>
      <c r="JAR746" s="31"/>
      <c r="JAS746" s="31"/>
      <c r="JAT746" s="31"/>
      <c r="JAU746" s="31"/>
      <c r="JAV746" s="31"/>
      <c r="JAW746" s="31"/>
      <c r="JAX746" s="31"/>
      <c r="JAY746" s="31"/>
      <c r="JAZ746" s="31"/>
      <c r="JBA746" s="31"/>
      <c r="JBB746" s="31"/>
      <c r="JBC746" s="31"/>
      <c r="JBD746" s="31"/>
      <c r="JBE746" s="31"/>
      <c r="JBF746" s="31"/>
      <c r="JBG746" s="31"/>
      <c r="JBH746" s="31"/>
      <c r="JBI746" s="31"/>
      <c r="JBJ746" s="31"/>
      <c r="JBK746" s="31"/>
      <c r="JBL746" s="31"/>
      <c r="JBM746" s="31"/>
      <c r="JBN746" s="31"/>
      <c r="JBO746" s="31"/>
      <c r="JBP746" s="31"/>
      <c r="JBQ746" s="31"/>
      <c r="JBR746" s="31"/>
      <c r="JBS746" s="31"/>
      <c r="JBT746" s="31"/>
      <c r="JBU746" s="31"/>
      <c r="JBV746" s="31"/>
      <c r="JBW746" s="31"/>
      <c r="JBX746" s="31"/>
      <c r="JBY746" s="31"/>
      <c r="JBZ746" s="31"/>
      <c r="JCA746" s="31"/>
      <c r="JCB746" s="31"/>
      <c r="JCC746" s="31"/>
      <c r="JCD746" s="31"/>
      <c r="JCE746" s="31"/>
      <c r="JCF746" s="31"/>
      <c r="JCG746" s="31"/>
      <c r="JCH746" s="31"/>
      <c r="JCI746" s="31"/>
      <c r="JCJ746" s="31"/>
      <c r="JCK746" s="31"/>
      <c r="JCL746" s="31"/>
      <c r="JCM746" s="31"/>
      <c r="JCN746" s="31"/>
      <c r="JCO746" s="31"/>
      <c r="JCP746" s="31"/>
      <c r="JCQ746" s="31"/>
      <c r="JCR746" s="31"/>
      <c r="JCS746" s="31"/>
      <c r="JCT746" s="31"/>
      <c r="JCU746" s="31"/>
      <c r="JCV746" s="31"/>
      <c r="JCW746" s="31"/>
      <c r="JCX746" s="31"/>
      <c r="JCY746" s="31"/>
      <c r="JCZ746" s="31"/>
      <c r="JDA746" s="31"/>
      <c r="JDB746" s="31"/>
      <c r="JDC746" s="31"/>
      <c r="JDD746" s="31"/>
      <c r="JDE746" s="31"/>
      <c r="JDF746" s="31"/>
      <c r="JDG746" s="31"/>
      <c r="JDH746" s="31"/>
      <c r="JDI746" s="31"/>
      <c r="JDJ746" s="31"/>
      <c r="JDK746" s="31"/>
      <c r="JDL746" s="31"/>
      <c r="JDM746" s="31"/>
      <c r="JDN746" s="31"/>
      <c r="JDO746" s="31"/>
      <c r="JDP746" s="31"/>
      <c r="JDQ746" s="31"/>
      <c r="JDR746" s="31"/>
      <c r="JDS746" s="31"/>
      <c r="JDT746" s="31"/>
      <c r="JDU746" s="31"/>
      <c r="JDV746" s="31"/>
      <c r="JDW746" s="31"/>
      <c r="JDX746" s="31"/>
      <c r="JDY746" s="31"/>
      <c r="JDZ746" s="31"/>
      <c r="JEA746" s="31"/>
      <c r="JEB746" s="31"/>
      <c r="JEC746" s="31"/>
      <c r="JED746" s="31"/>
      <c r="JEE746" s="31"/>
      <c r="JEF746" s="31"/>
      <c r="JEG746" s="31"/>
      <c r="JEH746" s="31"/>
      <c r="JEI746" s="31"/>
      <c r="JEJ746" s="31"/>
      <c r="JEK746" s="31"/>
      <c r="JEL746" s="31"/>
      <c r="JEM746" s="31"/>
      <c r="JEN746" s="31"/>
      <c r="JEO746" s="31"/>
      <c r="JEP746" s="31"/>
      <c r="JEQ746" s="31"/>
      <c r="JER746" s="31"/>
      <c r="JES746" s="31"/>
      <c r="JET746" s="31"/>
      <c r="JEU746" s="31"/>
      <c r="JEV746" s="31"/>
      <c r="JEW746" s="31"/>
      <c r="JEX746" s="31"/>
      <c r="JEY746" s="31"/>
      <c r="JEZ746" s="31"/>
      <c r="JFA746" s="31"/>
      <c r="JFB746" s="31"/>
      <c r="JFC746" s="31"/>
      <c r="JFD746" s="31"/>
      <c r="JFE746" s="31"/>
      <c r="JFF746" s="31"/>
      <c r="JFG746" s="31"/>
      <c r="JFH746" s="31"/>
      <c r="JFI746" s="31"/>
      <c r="JFJ746" s="31"/>
      <c r="JFK746" s="31"/>
      <c r="JFL746" s="31"/>
      <c r="JFM746" s="31"/>
      <c r="JFN746" s="31"/>
      <c r="JFO746" s="31"/>
      <c r="JFP746" s="31"/>
      <c r="JFQ746" s="31"/>
      <c r="JFR746" s="31"/>
      <c r="JFS746" s="31"/>
      <c r="JFT746" s="31"/>
      <c r="JFU746" s="31"/>
      <c r="JFV746" s="31"/>
      <c r="JFW746" s="31"/>
      <c r="JFX746" s="31"/>
      <c r="JFY746" s="31"/>
      <c r="JFZ746" s="31"/>
      <c r="JGA746" s="31"/>
      <c r="JGB746" s="31"/>
      <c r="JGC746" s="31"/>
      <c r="JGD746" s="31"/>
      <c r="JGE746" s="31"/>
      <c r="JGF746" s="31"/>
      <c r="JGG746" s="31"/>
      <c r="JGH746" s="31"/>
      <c r="JGI746" s="31"/>
      <c r="JGJ746" s="31"/>
      <c r="JGK746" s="31"/>
      <c r="JGL746" s="31"/>
      <c r="JGM746" s="31"/>
      <c r="JGN746" s="31"/>
      <c r="JGO746" s="31"/>
      <c r="JGP746" s="31"/>
      <c r="JGQ746" s="31"/>
      <c r="JGR746" s="31"/>
      <c r="JGS746" s="31"/>
      <c r="JGT746" s="31"/>
      <c r="JGU746" s="31"/>
      <c r="JGV746" s="31"/>
      <c r="JGW746" s="31"/>
      <c r="JGX746" s="31"/>
      <c r="JGY746" s="31"/>
      <c r="JGZ746" s="31"/>
      <c r="JHA746" s="31"/>
      <c r="JHB746" s="31"/>
      <c r="JHC746" s="31"/>
      <c r="JHD746" s="31"/>
      <c r="JHE746" s="31"/>
      <c r="JHF746" s="31"/>
      <c r="JHG746" s="31"/>
      <c r="JHH746" s="31"/>
      <c r="JHI746" s="31"/>
      <c r="JHJ746" s="31"/>
      <c r="JHK746" s="31"/>
      <c r="JHL746" s="31"/>
      <c r="JHM746" s="31"/>
      <c r="JHN746" s="31"/>
      <c r="JHO746" s="31"/>
      <c r="JHP746" s="31"/>
      <c r="JHQ746" s="31"/>
      <c r="JHR746" s="31"/>
      <c r="JHS746" s="31"/>
      <c r="JHT746" s="31"/>
      <c r="JHU746" s="31"/>
      <c r="JHV746" s="31"/>
      <c r="JHW746" s="31"/>
      <c r="JHX746" s="31"/>
      <c r="JHY746" s="31"/>
      <c r="JHZ746" s="31"/>
      <c r="JIA746" s="31"/>
      <c r="JIB746" s="31"/>
      <c r="JIC746" s="31"/>
      <c r="JID746" s="31"/>
      <c r="JIE746" s="31"/>
      <c r="JIF746" s="31"/>
      <c r="JIG746" s="31"/>
      <c r="JIH746" s="31"/>
      <c r="JII746" s="31"/>
      <c r="JIJ746" s="31"/>
      <c r="JIK746" s="31"/>
      <c r="JIL746" s="31"/>
      <c r="JIM746" s="31"/>
      <c r="JIN746" s="31"/>
      <c r="JIO746" s="31"/>
      <c r="JIP746" s="31"/>
      <c r="JIQ746" s="31"/>
      <c r="JIR746" s="31"/>
      <c r="JIS746" s="31"/>
      <c r="JIT746" s="31"/>
      <c r="JIU746" s="31"/>
      <c r="JIV746" s="31"/>
      <c r="JIW746" s="31"/>
      <c r="JIX746" s="31"/>
      <c r="JIY746" s="31"/>
      <c r="JIZ746" s="31"/>
      <c r="JJA746" s="31"/>
      <c r="JJB746" s="31"/>
      <c r="JJC746" s="31"/>
      <c r="JJD746" s="31"/>
      <c r="JJE746" s="31"/>
      <c r="JJF746" s="31"/>
      <c r="JJG746" s="31"/>
      <c r="JJH746" s="31"/>
      <c r="JJI746" s="31"/>
      <c r="JJJ746" s="31"/>
      <c r="JJK746" s="31"/>
      <c r="JJL746" s="31"/>
      <c r="JJM746" s="31"/>
      <c r="JJN746" s="31"/>
      <c r="JJO746" s="31"/>
      <c r="JJP746" s="31"/>
      <c r="JJQ746" s="31"/>
      <c r="JJR746" s="31"/>
      <c r="JJS746" s="31"/>
      <c r="JJT746" s="31"/>
      <c r="JJU746" s="31"/>
      <c r="JJV746" s="31"/>
      <c r="JJW746" s="31"/>
      <c r="JJX746" s="31"/>
      <c r="JJY746" s="31"/>
      <c r="JJZ746" s="31"/>
      <c r="JKA746" s="31"/>
      <c r="JKB746" s="31"/>
      <c r="JKC746" s="31"/>
      <c r="JKD746" s="31"/>
      <c r="JKE746" s="31"/>
      <c r="JKF746" s="31"/>
      <c r="JKG746" s="31"/>
      <c r="JKH746" s="31"/>
      <c r="JKI746" s="31"/>
      <c r="JKJ746" s="31"/>
      <c r="JKK746" s="31"/>
      <c r="JKL746" s="31"/>
      <c r="JKM746" s="31"/>
      <c r="JKN746" s="31"/>
      <c r="JKO746" s="31"/>
      <c r="JKP746" s="31"/>
      <c r="JKQ746" s="31"/>
      <c r="JKR746" s="31"/>
      <c r="JKS746" s="31"/>
      <c r="JKT746" s="31"/>
      <c r="JKU746" s="31"/>
      <c r="JKV746" s="31"/>
      <c r="JKW746" s="31"/>
      <c r="JKX746" s="31"/>
      <c r="JKY746" s="31"/>
      <c r="JKZ746" s="31"/>
      <c r="JLA746" s="31"/>
      <c r="JLB746" s="31"/>
      <c r="JLC746" s="31"/>
      <c r="JLD746" s="31"/>
      <c r="JLE746" s="31"/>
      <c r="JLF746" s="31"/>
      <c r="JLG746" s="31"/>
      <c r="JLH746" s="31"/>
      <c r="JLI746" s="31"/>
      <c r="JLJ746" s="31"/>
      <c r="JLK746" s="31"/>
      <c r="JLL746" s="31"/>
      <c r="JLM746" s="31"/>
      <c r="JLN746" s="31"/>
      <c r="JLO746" s="31"/>
      <c r="JLP746" s="31"/>
      <c r="JLQ746" s="31"/>
      <c r="JLR746" s="31"/>
      <c r="JLS746" s="31"/>
      <c r="JLT746" s="31"/>
      <c r="JLU746" s="31"/>
      <c r="JLV746" s="31"/>
      <c r="JLW746" s="31"/>
      <c r="JLX746" s="31"/>
      <c r="JLY746" s="31"/>
      <c r="JLZ746" s="31"/>
      <c r="JMA746" s="31"/>
      <c r="JMB746" s="31"/>
      <c r="JMC746" s="31"/>
      <c r="JMD746" s="31"/>
      <c r="JME746" s="31"/>
      <c r="JMF746" s="31"/>
      <c r="JMG746" s="31"/>
      <c r="JMH746" s="31"/>
      <c r="JMI746" s="31"/>
      <c r="JMJ746" s="31"/>
      <c r="JMK746" s="31"/>
      <c r="JML746" s="31"/>
      <c r="JMM746" s="31"/>
      <c r="JMN746" s="31"/>
      <c r="JMO746" s="31"/>
      <c r="JMP746" s="31"/>
      <c r="JMQ746" s="31"/>
      <c r="JMR746" s="31"/>
      <c r="JMS746" s="31"/>
      <c r="JMT746" s="31"/>
      <c r="JMU746" s="31"/>
      <c r="JMV746" s="31"/>
      <c r="JMW746" s="31"/>
      <c r="JMX746" s="31"/>
      <c r="JMY746" s="31"/>
      <c r="JMZ746" s="31"/>
      <c r="JNA746" s="31"/>
      <c r="JNB746" s="31"/>
      <c r="JNC746" s="31"/>
      <c r="JND746" s="31"/>
      <c r="JNE746" s="31"/>
      <c r="JNF746" s="31"/>
      <c r="JNG746" s="31"/>
      <c r="JNH746" s="31"/>
      <c r="JNI746" s="31"/>
      <c r="JNJ746" s="31"/>
      <c r="JNK746" s="31"/>
      <c r="JNL746" s="31"/>
      <c r="JNM746" s="31"/>
      <c r="JNN746" s="31"/>
      <c r="JNO746" s="31"/>
      <c r="JNP746" s="31"/>
      <c r="JNQ746" s="31"/>
      <c r="JNR746" s="31"/>
      <c r="JNS746" s="31"/>
      <c r="JNT746" s="31"/>
      <c r="JNU746" s="31"/>
      <c r="JNV746" s="31"/>
      <c r="JNW746" s="31"/>
      <c r="JNX746" s="31"/>
      <c r="JNY746" s="31"/>
      <c r="JNZ746" s="31"/>
      <c r="JOA746" s="31"/>
      <c r="JOB746" s="31"/>
      <c r="JOC746" s="31"/>
      <c r="JOD746" s="31"/>
      <c r="JOE746" s="31"/>
      <c r="JOF746" s="31"/>
      <c r="JOG746" s="31"/>
      <c r="JOH746" s="31"/>
      <c r="JOI746" s="31"/>
      <c r="JOJ746" s="31"/>
      <c r="JOK746" s="31"/>
      <c r="JOL746" s="31"/>
      <c r="JOM746" s="31"/>
      <c r="JON746" s="31"/>
      <c r="JOO746" s="31"/>
      <c r="JOP746" s="31"/>
      <c r="JOQ746" s="31"/>
      <c r="JOR746" s="31"/>
      <c r="JOS746" s="31"/>
      <c r="JOT746" s="31"/>
      <c r="JOU746" s="31"/>
      <c r="JOV746" s="31"/>
      <c r="JOW746" s="31"/>
      <c r="JOX746" s="31"/>
      <c r="JOY746" s="31"/>
      <c r="JOZ746" s="31"/>
      <c r="JPA746" s="31"/>
      <c r="JPB746" s="31"/>
      <c r="JPC746" s="31"/>
      <c r="JPD746" s="31"/>
      <c r="JPE746" s="31"/>
      <c r="JPF746" s="31"/>
      <c r="JPG746" s="31"/>
      <c r="JPH746" s="31"/>
      <c r="JPI746" s="31"/>
      <c r="JPJ746" s="31"/>
      <c r="JPK746" s="31"/>
      <c r="JPL746" s="31"/>
      <c r="JPM746" s="31"/>
      <c r="JPN746" s="31"/>
      <c r="JPO746" s="31"/>
      <c r="JPP746" s="31"/>
      <c r="JPQ746" s="31"/>
      <c r="JPR746" s="31"/>
      <c r="JPS746" s="31"/>
      <c r="JPT746" s="31"/>
      <c r="JPU746" s="31"/>
      <c r="JPV746" s="31"/>
      <c r="JPW746" s="31"/>
      <c r="JPX746" s="31"/>
      <c r="JPY746" s="31"/>
      <c r="JPZ746" s="31"/>
      <c r="JQA746" s="31"/>
      <c r="JQB746" s="31"/>
      <c r="JQC746" s="31"/>
      <c r="JQD746" s="31"/>
      <c r="JQE746" s="31"/>
      <c r="JQF746" s="31"/>
      <c r="JQG746" s="31"/>
      <c r="JQH746" s="31"/>
      <c r="JQI746" s="31"/>
      <c r="JQJ746" s="31"/>
      <c r="JQK746" s="31"/>
      <c r="JQL746" s="31"/>
      <c r="JQM746" s="31"/>
      <c r="JQN746" s="31"/>
      <c r="JQO746" s="31"/>
      <c r="JQP746" s="31"/>
      <c r="JQQ746" s="31"/>
      <c r="JQR746" s="31"/>
      <c r="JQS746" s="31"/>
      <c r="JQT746" s="31"/>
      <c r="JQU746" s="31"/>
      <c r="JQV746" s="31"/>
      <c r="JQW746" s="31"/>
      <c r="JQX746" s="31"/>
      <c r="JQY746" s="31"/>
      <c r="JQZ746" s="31"/>
      <c r="JRA746" s="31"/>
      <c r="JRB746" s="31"/>
      <c r="JRC746" s="31"/>
      <c r="JRD746" s="31"/>
      <c r="JRE746" s="31"/>
      <c r="JRF746" s="31"/>
      <c r="JRG746" s="31"/>
      <c r="JRH746" s="31"/>
      <c r="JRI746" s="31"/>
      <c r="JRJ746" s="31"/>
      <c r="JRK746" s="31"/>
      <c r="JRL746" s="31"/>
      <c r="JRM746" s="31"/>
      <c r="JRN746" s="31"/>
      <c r="JRO746" s="31"/>
      <c r="JRP746" s="31"/>
      <c r="JRQ746" s="31"/>
      <c r="JRR746" s="31"/>
      <c r="JRS746" s="31"/>
      <c r="JRT746" s="31"/>
      <c r="JRU746" s="31"/>
      <c r="JRV746" s="31"/>
      <c r="JRW746" s="31"/>
      <c r="JRX746" s="31"/>
      <c r="JRY746" s="31"/>
      <c r="JRZ746" s="31"/>
      <c r="JSA746" s="31"/>
      <c r="JSB746" s="31"/>
      <c r="JSC746" s="31"/>
      <c r="JSD746" s="31"/>
      <c r="JSE746" s="31"/>
      <c r="JSF746" s="31"/>
      <c r="JSG746" s="31"/>
      <c r="JSH746" s="31"/>
      <c r="JSI746" s="31"/>
      <c r="JSJ746" s="31"/>
      <c r="JSK746" s="31"/>
      <c r="JSL746" s="31"/>
      <c r="JSM746" s="31"/>
      <c r="JSN746" s="31"/>
      <c r="JSO746" s="31"/>
      <c r="JSP746" s="31"/>
      <c r="JSQ746" s="31"/>
      <c r="JSR746" s="31"/>
      <c r="JSS746" s="31"/>
      <c r="JST746" s="31"/>
      <c r="JSU746" s="31"/>
      <c r="JSV746" s="31"/>
      <c r="JSW746" s="31"/>
      <c r="JSX746" s="31"/>
      <c r="JSY746" s="31"/>
      <c r="JSZ746" s="31"/>
      <c r="JTA746" s="31"/>
      <c r="JTB746" s="31"/>
      <c r="JTC746" s="31"/>
      <c r="JTD746" s="31"/>
      <c r="JTE746" s="31"/>
      <c r="JTF746" s="31"/>
      <c r="JTG746" s="31"/>
      <c r="JTH746" s="31"/>
      <c r="JTI746" s="31"/>
      <c r="JTJ746" s="31"/>
      <c r="JTK746" s="31"/>
      <c r="JTL746" s="31"/>
      <c r="JTM746" s="31"/>
      <c r="JTN746" s="31"/>
      <c r="JTO746" s="31"/>
      <c r="JTP746" s="31"/>
      <c r="JTQ746" s="31"/>
      <c r="JTR746" s="31"/>
      <c r="JTS746" s="31"/>
      <c r="JTT746" s="31"/>
      <c r="JTU746" s="31"/>
      <c r="JTV746" s="31"/>
      <c r="JTW746" s="31"/>
      <c r="JTX746" s="31"/>
      <c r="JTY746" s="31"/>
      <c r="JTZ746" s="31"/>
      <c r="JUA746" s="31"/>
      <c r="JUB746" s="31"/>
      <c r="JUC746" s="31"/>
      <c r="JUD746" s="31"/>
      <c r="JUE746" s="31"/>
      <c r="JUF746" s="31"/>
      <c r="JUG746" s="31"/>
      <c r="JUH746" s="31"/>
      <c r="JUI746" s="31"/>
      <c r="JUJ746" s="31"/>
      <c r="JUK746" s="31"/>
      <c r="JUL746" s="31"/>
      <c r="JUM746" s="31"/>
      <c r="JUN746" s="31"/>
      <c r="JUO746" s="31"/>
      <c r="JUP746" s="31"/>
      <c r="JUQ746" s="31"/>
      <c r="JUR746" s="31"/>
      <c r="JUS746" s="31"/>
      <c r="JUT746" s="31"/>
      <c r="JUU746" s="31"/>
      <c r="JUV746" s="31"/>
      <c r="JUW746" s="31"/>
      <c r="JUX746" s="31"/>
      <c r="JUY746" s="31"/>
      <c r="JUZ746" s="31"/>
      <c r="JVA746" s="31"/>
      <c r="JVB746" s="31"/>
      <c r="JVC746" s="31"/>
      <c r="JVD746" s="31"/>
      <c r="JVE746" s="31"/>
      <c r="JVF746" s="31"/>
      <c r="JVG746" s="31"/>
      <c r="JVH746" s="31"/>
      <c r="JVI746" s="31"/>
      <c r="JVJ746" s="31"/>
      <c r="JVK746" s="31"/>
      <c r="JVL746" s="31"/>
      <c r="JVM746" s="31"/>
      <c r="JVN746" s="31"/>
      <c r="JVO746" s="31"/>
      <c r="JVP746" s="31"/>
      <c r="JVQ746" s="31"/>
      <c r="JVR746" s="31"/>
      <c r="JVS746" s="31"/>
      <c r="JVT746" s="31"/>
      <c r="JVU746" s="31"/>
      <c r="JVV746" s="31"/>
      <c r="JVW746" s="31"/>
      <c r="JVX746" s="31"/>
      <c r="JVY746" s="31"/>
      <c r="JVZ746" s="31"/>
      <c r="JWA746" s="31"/>
      <c r="JWB746" s="31"/>
      <c r="JWC746" s="31"/>
      <c r="JWD746" s="31"/>
      <c r="JWE746" s="31"/>
      <c r="JWF746" s="31"/>
      <c r="JWG746" s="31"/>
      <c r="JWH746" s="31"/>
      <c r="JWI746" s="31"/>
      <c r="JWJ746" s="31"/>
      <c r="JWK746" s="31"/>
      <c r="JWL746" s="31"/>
      <c r="JWM746" s="31"/>
      <c r="JWN746" s="31"/>
      <c r="JWO746" s="31"/>
      <c r="JWP746" s="31"/>
      <c r="JWQ746" s="31"/>
      <c r="JWR746" s="31"/>
      <c r="JWS746" s="31"/>
      <c r="JWT746" s="31"/>
      <c r="JWU746" s="31"/>
      <c r="JWV746" s="31"/>
      <c r="JWW746" s="31"/>
      <c r="JWX746" s="31"/>
      <c r="JWY746" s="31"/>
      <c r="JWZ746" s="31"/>
      <c r="JXA746" s="31"/>
      <c r="JXB746" s="31"/>
      <c r="JXC746" s="31"/>
      <c r="JXD746" s="31"/>
      <c r="JXE746" s="31"/>
      <c r="JXF746" s="31"/>
      <c r="JXG746" s="31"/>
      <c r="JXH746" s="31"/>
      <c r="JXI746" s="31"/>
      <c r="JXJ746" s="31"/>
      <c r="JXK746" s="31"/>
      <c r="JXL746" s="31"/>
      <c r="JXM746" s="31"/>
      <c r="JXN746" s="31"/>
      <c r="JXO746" s="31"/>
      <c r="JXP746" s="31"/>
      <c r="JXQ746" s="31"/>
      <c r="JXR746" s="31"/>
      <c r="JXS746" s="31"/>
      <c r="JXT746" s="31"/>
      <c r="JXU746" s="31"/>
      <c r="JXV746" s="31"/>
      <c r="JXW746" s="31"/>
      <c r="JXX746" s="31"/>
      <c r="JXY746" s="31"/>
      <c r="JXZ746" s="31"/>
      <c r="JYA746" s="31"/>
      <c r="JYB746" s="31"/>
      <c r="JYC746" s="31"/>
      <c r="JYD746" s="31"/>
      <c r="JYE746" s="31"/>
      <c r="JYF746" s="31"/>
      <c r="JYG746" s="31"/>
      <c r="JYH746" s="31"/>
      <c r="JYI746" s="31"/>
      <c r="JYJ746" s="31"/>
      <c r="JYK746" s="31"/>
      <c r="JYL746" s="31"/>
      <c r="JYM746" s="31"/>
      <c r="JYN746" s="31"/>
      <c r="JYO746" s="31"/>
      <c r="JYP746" s="31"/>
      <c r="JYQ746" s="31"/>
      <c r="JYR746" s="31"/>
      <c r="JYS746" s="31"/>
      <c r="JYT746" s="31"/>
      <c r="JYU746" s="31"/>
      <c r="JYV746" s="31"/>
      <c r="JYW746" s="31"/>
      <c r="JYX746" s="31"/>
      <c r="JYY746" s="31"/>
      <c r="JYZ746" s="31"/>
      <c r="JZA746" s="31"/>
      <c r="JZB746" s="31"/>
      <c r="JZC746" s="31"/>
      <c r="JZD746" s="31"/>
      <c r="JZE746" s="31"/>
      <c r="JZF746" s="31"/>
      <c r="JZG746" s="31"/>
      <c r="JZH746" s="31"/>
      <c r="JZI746" s="31"/>
      <c r="JZJ746" s="31"/>
      <c r="JZK746" s="31"/>
      <c r="JZL746" s="31"/>
      <c r="JZM746" s="31"/>
      <c r="JZN746" s="31"/>
      <c r="JZO746" s="31"/>
      <c r="JZP746" s="31"/>
      <c r="JZQ746" s="31"/>
      <c r="JZR746" s="31"/>
      <c r="JZS746" s="31"/>
      <c r="JZT746" s="31"/>
      <c r="JZU746" s="31"/>
      <c r="JZV746" s="31"/>
      <c r="JZW746" s="31"/>
      <c r="JZX746" s="31"/>
      <c r="JZY746" s="31"/>
      <c r="JZZ746" s="31"/>
      <c r="KAA746" s="31"/>
      <c r="KAB746" s="31"/>
      <c r="KAC746" s="31"/>
      <c r="KAD746" s="31"/>
      <c r="KAE746" s="31"/>
      <c r="KAF746" s="31"/>
      <c r="KAG746" s="31"/>
      <c r="KAH746" s="31"/>
      <c r="KAI746" s="31"/>
      <c r="KAJ746" s="31"/>
      <c r="KAK746" s="31"/>
      <c r="KAL746" s="31"/>
      <c r="KAM746" s="31"/>
      <c r="KAN746" s="31"/>
      <c r="KAO746" s="31"/>
      <c r="KAP746" s="31"/>
      <c r="KAQ746" s="31"/>
      <c r="KAR746" s="31"/>
      <c r="KAS746" s="31"/>
      <c r="KAT746" s="31"/>
      <c r="KAU746" s="31"/>
      <c r="KAV746" s="31"/>
      <c r="KAW746" s="31"/>
      <c r="KAX746" s="31"/>
      <c r="KAY746" s="31"/>
      <c r="KAZ746" s="31"/>
      <c r="KBA746" s="31"/>
      <c r="KBB746" s="31"/>
      <c r="KBC746" s="31"/>
      <c r="KBD746" s="31"/>
      <c r="KBE746" s="31"/>
      <c r="KBF746" s="31"/>
      <c r="KBG746" s="31"/>
      <c r="KBH746" s="31"/>
      <c r="KBI746" s="31"/>
      <c r="KBJ746" s="31"/>
      <c r="KBK746" s="31"/>
      <c r="KBL746" s="31"/>
      <c r="KBM746" s="31"/>
      <c r="KBN746" s="31"/>
      <c r="KBO746" s="31"/>
      <c r="KBP746" s="31"/>
      <c r="KBQ746" s="31"/>
      <c r="KBR746" s="31"/>
      <c r="KBS746" s="31"/>
      <c r="KBT746" s="31"/>
      <c r="KBU746" s="31"/>
      <c r="KBV746" s="31"/>
      <c r="KBW746" s="31"/>
      <c r="KBX746" s="31"/>
      <c r="KBY746" s="31"/>
      <c r="KBZ746" s="31"/>
      <c r="KCA746" s="31"/>
      <c r="KCB746" s="31"/>
      <c r="KCC746" s="31"/>
      <c r="KCD746" s="31"/>
      <c r="KCE746" s="31"/>
      <c r="KCF746" s="31"/>
      <c r="KCG746" s="31"/>
      <c r="KCH746" s="31"/>
      <c r="KCI746" s="31"/>
      <c r="KCJ746" s="31"/>
      <c r="KCK746" s="31"/>
      <c r="KCL746" s="31"/>
      <c r="KCM746" s="31"/>
      <c r="KCN746" s="31"/>
      <c r="KCO746" s="31"/>
      <c r="KCP746" s="31"/>
      <c r="KCQ746" s="31"/>
      <c r="KCR746" s="31"/>
      <c r="KCS746" s="31"/>
      <c r="KCT746" s="31"/>
      <c r="KCU746" s="31"/>
      <c r="KCV746" s="31"/>
      <c r="KCW746" s="31"/>
      <c r="KCX746" s="31"/>
      <c r="KCY746" s="31"/>
      <c r="KCZ746" s="31"/>
      <c r="KDA746" s="31"/>
      <c r="KDB746" s="31"/>
      <c r="KDC746" s="31"/>
      <c r="KDD746" s="31"/>
      <c r="KDE746" s="31"/>
      <c r="KDF746" s="31"/>
      <c r="KDG746" s="31"/>
      <c r="KDH746" s="31"/>
      <c r="KDI746" s="31"/>
      <c r="KDJ746" s="31"/>
      <c r="KDK746" s="31"/>
      <c r="KDL746" s="31"/>
      <c r="KDM746" s="31"/>
      <c r="KDN746" s="31"/>
      <c r="KDO746" s="31"/>
      <c r="KDP746" s="31"/>
      <c r="KDQ746" s="31"/>
      <c r="KDR746" s="31"/>
      <c r="KDS746" s="31"/>
      <c r="KDT746" s="31"/>
      <c r="KDU746" s="31"/>
      <c r="KDV746" s="31"/>
      <c r="KDW746" s="31"/>
      <c r="KDX746" s="31"/>
      <c r="KDY746" s="31"/>
      <c r="KDZ746" s="31"/>
      <c r="KEA746" s="31"/>
      <c r="KEB746" s="31"/>
      <c r="KEC746" s="31"/>
      <c r="KED746" s="31"/>
      <c r="KEE746" s="31"/>
      <c r="KEF746" s="31"/>
      <c r="KEG746" s="31"/>
      <c r="KEH746" s="31"/>
      <c r="KEI746" s="31"/>
      <c r="KEJ746" s="31"/>
      <c r="KEK746" s="31"/>
      <c r="KEL746" s="31"/>
      <c r="KEM746" s="31"/>
      <c r="KEN746" s="31"/>
      <c r="KEO746" s="31"/>
      <c r="KEP746" s="31"/>
      <c r="KEQ746" s="31"/>
      <c r="KER746" s="31"/>
      <c r="KES746" s="31"/>
      <c r="KET746" s="31"/>
      <c r="KEU746" s="31"/>
      <c r="KEV746" s="31"/>
      <c r="KEW746" s="31"/>
      <c r="KEX746" s="31"/>
      <c r="KEY746" s="31"/>
      <c r="KEZ746" s="31"/>
      <c r="KFA746" s="31"/>
      <c r="KFB746" s="31"/>
      <c r="KFC746" s="31"/>
      <c r="KFD746" s="31"/>
      <c r="KFE746" s="31"/>
      <c r="KFF746" s="31"/>
      <c r="KFG746" s="31"/>
      <c r="KFH746" s="31"/>
      <c r="KFI746" s="31"/>
      <c r="KFJ746" s="31"/>
      <c r="KFK746" s="31"/>
      <c r="KFL746" s="31"/>
      <c r="KFM746" s="31"/>
      <c r="KFN746" s="31"/>
      <c r="KFO746" s="31"/>
      <c r="KFP746" s="31"/>
      <c r="KFQ746" s="31"/>
      <c r="KFR746" s="31"/>
      <c r="KFS746" s="31"/>
      <c r="KFT746" s="31"/>
      <c r="KFU746" s="31"/>
      <c r="KFV746" s="31"/>
      <c r="KFW746" s="31"/>
      <c r="KFX746" s="31"/>
      <c r="KFY746" s="31"/>
      <c r="KFZ746" s="31"/>
      <c r="KGA746" s="31"/>
      <c r="KGB746" s="31"/>
      <c r="KGC746" s="31"/>
      <c r="KGD746" s="31"/>
      <c r="KGE746" s="31"/>
      <c r="KGF746" s="31"/>
      <c r="KGG746" s="31"/>
      <c r="KGH746" s="31"/>
      <c r="KGI746" s="31"/>
      <c r="KGJ746" s="31"/>
      <c r="KGK746" s="31"/>
      <c r="KGL746" s="31"/>
      <c r="KGM746" s="31"/>
      <c r="KGN746" s="31"/>
      <c r="KGO746" s="31"/>
      <c r="KGP746" s="31"/>
      <c r="KGQ746" s="31"/>
      <c r="KGR746" s="31"/>
      <c r="KGS746" s="31"/>
      <c r="KGT746" s="31"/>
      <c r="KGU746" s="31"/>
      <c r="KGV746" s="31"/>
      <c r="KGW746" s="31"/>
      <c r="KGX746" s="31"/>
      <c r="KGY746" s="31"/>
      <c r="KGZ746" s="31"/>
      <c r="KHA746" s="31"/>
      <c r="KHB746" s="31"/>
      <c r="KHC746" s="31"/>
      <c r="KHD746" s="31"/>
      <c r="KHE746" s="31"/>
      <c r="KHF746" s="31"/>
      <c r="KHG746" s="31"/>
      <c r="KHH746" s="31"/>
      <c r="KHI746" s="31"/>
      <c r="KHJ746" s="31"/>
      <c r="KHK746" s="31"/>
      <c r="KHL746" s="31"/>
      <c r="KHM746" s="31"/>
      <c r="KHN746" s="31"/>
      <c r="KHO746" s="31"/>
      <c r="KHP746" s="31"/>
      <c r="KHQ746" s="31"/>
      <c r="KHR746" s="31"/>
      <c r="KHS746" s="31"/>
      <c r="KHT746" s="31"/>
      <c r="KHU746" s="31"/>
      <c r="KHV746" s="31"/>
      <c r="KHW746" s="31"/>
      <c r="KHX746" s="31"/>
      <c r="KHY746" s="31"/>
      <c r="KHZ746" s="31"/>
      <c r="KIA746" s="31"/>
      <c r="KIB746" s="31"/>
      <c r="KIC746" s="31"/>
      <c r="KID746" s="31"/>
      <c r="KIE746" s="31"/>
      <c r="KIF746" s="31"/>
      <c r="KIG746" s="31"/>
      <c r="KIH746" s="31"/>
      <c r="KII746" s="31"/>
      <c r="KIJ746" s="31"/>
      <c r="KIK746" s="31"/>
      <c r="KIL746" s="31"/>
      <c r="KIM746" s="31"/>
      <c r="KIN746" s="31"/>
      <c r="KIO746" s="31"/>
      <c r="KIP746" s="31"/>
      <c r="KIQ746" s="31"/>
      <c r="KIR746" s="31"/>
      <c r="KIS746" s="31"/>
      <c r="KIT746" s="31"/>
      <c r="KIU746" s="31"/>
      <c r="KIV746" s="31"/>
      <c r="KIW746" s="31"/>
      <c r="KIX746" s="31"/>
      <c r="KIY746" s="31"/>
      <c r="KIZ746" s="31"/>
      <c r="KJA746" s="31"/>
      <c r="KJB746" s="31"/>
      <c r="KJC746" s="31"/>
      <c r="KJD746" s="31"/>
      <c r="KJE746" s="31"/>
      <c r="KJF746" s="31"/>
      <c r="KJG746" s="31"/>
      <c r="KJH746" s="31"/>
      <c r="KJI746" s="31"/>
      <c r="KJJ746" s="31"/>
      <c r="KJK746" s="31"/>
      <c r="KJL746" s="31"/>
      <c r="KJM746" s="31"/>
      <c r="KJN746" s="31"/>
      <c r="KJO746" s="31"/>
      <c r="KJP746" s="31"/>
      <c r="KJQ746" s="31"/>
      <c r="KJR746" s="31"/>
      <c r="KJS746" s="31"/>
      <c r="KJT746" s="31"/>
      <c r="KJU746" s="31"/>
      <c r="KJV746" s="31"/>
      <c r="KJW746" s="31"/>
      <c r="KJX746" s="31"/>
      <c r="KJY746" s="31"/>
      <c r="KJZ746" s="31"/>
      <c r="KKA746" s="31"/>
      <c r="KKB746" s="31"/>
      <c r="KKC746" s="31"/>
      <c r="KKD746" s="31"/>
      <c r="KKE746" s="31"/>
      <c r="KKF746" s="31"/>
      <c r="KKG746" s="31"/>
      <c r="KKH746" s="31"/>
      <c r="KKI746" s="31"/>
      <c r="KKJ746" s="31"/>
      <c r="KKK746" s="31"/>
      <c r="KKL746" s="31"/>
      <c r="KKM746" s="31"/>
      <c r="KKN746" s="31"/>
      <c r="KKO746" s="31"/>
      <c r="KKP746" s="31"/>
      <c r="KKQ746" s="31"/>
      <c r="KKR746" s="31"/>
      <c r="KKS746" s="31"/>
      <c r="KKT746" s="31"/>
      <c r="KKU746" s="31"/>
      <c r="KKV746" s="31"/>
      <c r="KKW746" s="31"/>
      <c r="KKX746" s="31"/>
      <c r="KKY746" s="31"/>
      <c r="KKZ746" s="31"/>
      <c r="KLA746" s="31"/>
      <c r="KLB746" s="31"/>
      <c r="KLC746" s="31"/>
      <c r="KLD746" s="31"/>
      <c r="KLE746" s="31"/>
      <c r="KLF746" s="31"/>
      <c r="KLG746" s="31"/>
      <c r="KLH746" s="31"/>
      <c r="KLI746" s="31"/>
      <c r="KLJ746" s="31"/>
      <c r="KLK746" s="31"/>
      <c r="KLL746" s="31"/>
      <c r="KLM746" s="31"/>
      <c r="KLN746" s="31"/>
      <c r="KLO746" s="31"/>
      <c r="KLP746" s="31"/>
      <c r="KLQ746" s="31"/>
      <c r="KLR746" s="31"/>
      <c r="KLS746" s="31"/>
      <c r="KLT746" s="31"/>
      <c r="KLU746" s="31"/>
      <c r="KLV746" s="31"/>
      <c r="KLW746" s="31"/>
      <c r="KLX746" s="31"/>
      <c r="KLY746" s="31"/>
      <c r="KLZ746" s="31"/>
      <c r="KMA746" s="31"/>
      <c r="KMB746" s="31"/>
      <c r="KMC746" s="31"/>
      <c r="KMD746" s="31"/>
      <c r="KME746" s="31"/>
      <c r="KMF746" s="31"/>
      <c r="KMG746" s="31"/>
      <c r="KMH746" s="31"/>
      <c r="KMI746" s="31"/>
      <c r="KMJ746" s="31"/>
      <c r="KMK746" s="31"/>
      <c r="KML746" s="31"/>
      <c r="KMM746" s="31"/>
      <c r="KMN746" s="31"/>
      <c r="KMO746" s="31"/>
      <c r="KMP746" s="31"/>
      <c r="KMQ746" s="31"/>
      <c r="KMR746" s="31"/>
      <c r="KMS746" s="31"/>
      <c r="KMT746" s="31"/>
      <c r="KMU746" s="31"/>
      <c r="KMV746" s="31"/>
      <c r="KMW746" s="31"/>
      <c r="KMX746" s="31"/>
      <c r="KMY746" s="31"/>
      <c r="KMZ746" s="31"/>
      <c r="KNA746" s="31"/>
      <c r="KNB746" s="31"/>
      <c r="KNC746" s="31"/>
      <c r="KND746" s="31"/>
      <c r="KNE746" s="31"/>
      <c r="KNF746" s="31"/>
      <c r="KNG746" s="31"/>
      <c r="KNH746" s="31"/>
      <c r="KNI746" s="31"/>
      <c r="KNJ746" s="31"/>
      <c r="KNK746" s="31"/>
      <c r="KNL746" s="31"/>
      <c r="KNM746" s="31"/>
      <c r="KNN746" s="31"/>
      <c r="KNO746" s="31"/>
      <c r="KNP746" s="31"/>
      <c r="KNQ746" s="31"/>
      <c r="KNR746" s="31"/>
      <c r="KNS746" s="31"/>
      <c r="KNT746" s="31"/>
      <c r="KNU746" s="31"/>
      <c r="KNV746" s="31"/>
      <c r="KNW746" s="31"/>
      <c r="KNX746" s="31"/>
      <c r="KNY746" s="31"/>
      <c r="KNZ746" s="31"/>
      <c r="KOA746" s="31"/>
      <c r="KOB746" s="31"/>
      <c r="KOC746" s="31"/>
      <c r="KOD746" s="31"/>
      <c r="KOE746" s="31"/>
      <c r="KOF746" s="31"/>
      <c r="KOG746" s="31"/>
      <c r="KOH746" s="31"/>
      <c r="KOI746" s="31"/>
      <c r="KOJ746" s="31"/>
      <c r="KOK746" s="31"/>
      <c r="KOL746" s="31"/>
      <c r="KOM746" s="31"/>
      <c r="KON746" s="31"/>
      <c r="KOO746" s="31"/>
      <c r="KOP746" s="31"/>
      <c r="KOQ746" s="31"/>
      <c r="KOR746" s="31"/>
      <c r="KOS746" s="31"/>
      <c r="KOT746" s="31"/>
      <c r="KOU746" s="31"/>
      <c r="KOV746" s="31"/>
      <c r="KOW746" s="31"/>
      <c r="KOX746" s="31"/>
      <c r="KOY746" s="31"/>
      <c r="KOZ746" s="31"/>
      <c r="KPA746" s="31"/>
      <c r="KPB746" s="31"/>
      <c r="KPC746" s="31"/>
      <c r="KPD746" s="31"/>
      <c r="KPE746" s="31"/>
      <c r="KPF746" s="31"/>
      <c r="KPG746" s="31"/>
      <c r="KPH746" s="31"/>
      <c r="KPI746" s="31"/>
      <c r="KPJ746" s="31"/>
      <c r="KPK746" s="31"/>
      <c r="KPL746" s="31"/>
      <c r="KPM746" s="31"/>
      <c r="KPN746" s="31"/>
      <c r="KPO746" s="31"/>
      <c r="KPP746" s="31"/>
      <c r="KPQ746" s="31"/>
      <c r="KPR746" s="31"/>
      <c r="KPS746" s="31"/>
      <c r="KPT746" s="31"/>
      <c r="KPU746" s="31"/>
      <c r="KPV746" s="31"/>
      <c r="KPW746" s="31"/>
      <c r="KPX746" s="31"/>
      <c r="KPY746" s="31"/>
      <c r="KPZ746" s="31"/>
      <c r="KQA746" s="31"/>
      <c r="KQB746" s="31"/>
      <c r="KQC746" s="31"/>
      <c r="KQD746" s="31"/>
      <c r="KQE746" s="31"/>
      <c r="KQF746" s="31"/>
      <c r="KQG746" s="31"/>
      <c r="KQH746" s="31"/>
      <c r="KQI746" s="31"/>
      <c r="KQJ746" s="31"/>
      <c r="KQK746" s="31"/>
      <c r="KQL746" s="31"/>
      <c r="KQM746" s="31"/>
      <c r="KQN746" s="31"/>
      <c r="KQO746" s="31"/>
      <c r="KQP746" s="31"/>
      <c r="KQQ746" s="31"/>
      <c r="KQR746" s="31"/>
      <c r="KQS746" s="31"/>
      <c r="KQT746" s="31"/>
      <c r="KQU746" s="31"/>
      <c r="KQV746" s="31"/>
      <c r="KQW746" s="31"/>
      <c r="KQX746" s="31"/>
      <c r="KQY746" s="31"/>
      <c r="KQZ746" s="31"/>
      <c r="KRA746" s="31"/>
      <c r="KRB746" s="31"/>
      <c r="KRC746" s="31"/>
      <c r="KRD746" s="31"/>
      <c r="KRE746" s="31"/>
      <c r="KRF746" s="31"/>
      <c r="KRG746" s="31"/>
      <c r="KRH746" s="31"/>
      <c r="KRI746" s="31"/>
      <c r="KRJ746" s="31"/>
      <c r="KRK746" s="31"/>
      <c r="KRL746" s="31"/>
      <c r="KRM746" s="31"/>
      <c r="KRN746" s="31"/>
      <c r="KRO746" s="31"/>
      <c r="KRP746" s="31"/>
      <c r="KRQ746" s="31"/>
      <c r="KRR746" s="31"/>
      <c r="KRS746" s="31"/>
      <c r="KRT746" s="31"/>
      <c r="KRU746" s="31"/>
      <c r="KRV746" s="31"/>
      <c r="KRW746" s="31"/>
      <c r="KRX746" s="31"/>
      <c r="KRY746" s="31"/>
      <c r="KRZ746" s="31"/>
      <c r="KSA746" s="31"/>
      <c r="KSB746" s="31"/>
      <c r="KSC746" s="31"/>
      <c r="KSD746" s="31"/>
      <c r="KSE746" s="31"/>
      <c r="KSF746" s="31"/>
      <c r="KSG746" s="31"/>
      <c r="KSH746" s="31"/>
      <c r="KSI746" s="31"/>
      <c r="KSJ746" s="31"/>
      <c r="KSK746" s="31"/>
      <c r="KSL746" s="31"/>
      <c r="KSM746" s="31"/>
      <c r="KSN746" s="31"/>
      <c r="KSO746" s="31"/>
      <c r="KSP746" s="31"/>
      <c r="KSQ746" s="31"/>
      <c r="KSR746" s="31"/>
      <c r="KSS746" s="31"/>
      <c r="KST746" s="31"/>
      <c r="KSU746" s="31"/>
      <c r="KSV746" s="31"/>
      <c r="KSW746" s="31"/>
      <c r="KSX746" s="31"/>
      <c r="KSY746" s="31"/>
      <c r="KSZ746" s="31"/>
      <c r="KTA746" s="31"/>
      <c r="KTB746" s="31"/>
      <c r="KTC746" s="31"/>
      <c r="KTD746" s="31"/>
      <c r="KTE746" s="31"/>
      <c r="KTF746" s="31"/>
      <c r="KTG746" s="31"/>
      <c r="KTH746" s="31"/>
      <c r="KTI746" s="31"/>
      <c r="KTJ746" s="31"/>
      <c r="KTK746" s="31"/>
      <c r="KTL746" s="31"/>
      <c r="KTM746" s="31"/>
      <c r="KTN746" s="31"/>
      <c r="KTO746" s="31"/>
      <c r="KTP746" s="31"/>
      <c r="KTQ746" s="31"/>
      <c r="KTR746" s="31"/>
      <c r="KTS746" s="31"/>
      <c r="KTT746" s="31"/>
      <c r="KTU746" s="31"/>
      <c r="KTV746" s="31"/>
      <c r="KTW746" s="31"/>
      <c r="KTX746" s="31"/>
      <c r="KTY746" s="31"/>
      <c r="KTZ746" s="31"/>
      <c r="KUA746" s="31"/>
      <c r="KUB746" s="31"/>
      <c r="KUC746" s="31"/>
      <c r="KUD746" s="31"/>
      <c r="KUE746" s="31"/>
      <c r="KUF746" s="31"/>
      <c r="KUG746" s="31"/>
      <c r="KUH746" s="31"/>
      <c r="KUI746" s="31"/>
      <c r="KUJ746" s="31"/>
      <c r="KUK746" s="31"/>
      <c r="KUL746" s="31"/>
      <c r="KUM746" s="31"/>
      <c r="KUN746" s="31"/>
      <c r="KUO746" s="31"/>
      <c r="KUP746" s="31"/>
      <c r="KUQ746" s="31"/>
      <c r="KUR746" s="31"/>
      <c r="KUS746" s="31"/>
      <c r="KUT746" s="31"/>
      <c r="KUU746" s="31"/>
      <c r="KUV746" s="31"/>
      <c r="KUW746" s="31"/>
      <c r="KUX746" s="31"/>
      <c r="KUY746" s="31"/>
      <c r="KUZ746" s="31"/>
      <c r="KVA746" s="31"/>
      <c r="KVB746" s="31"/>
      <c r="KVC746" s="31"/>
      <c r="KVD746" s="31"/>
      <c r="KVE746" s="31"/>
      <c r="KVF746" s="31"/>
      <c r="KVG746" s="31"/>
      <c r="KVH746" s="31"/>
      <c r="KVI746" s="31"/>
      <c r="KVJ746" s="31"/>
      <c r="KVK746" s="31"/>
      <c r="KVL746" s="31"/>
      <c r="KVM746" s="31"/>
      <c r="KVN746" s="31"/>
      <c r="KVO746" s="31"/>
      <c r="KVP746" s="31"/>
      <c r="KVQ746" s="31"/>
      <c r="KVR746" s="31"/>
      <c r="KVS746" s="31"/>
      <c r="KVT746" s="31"/>
      <c r="KVU746" s="31"/>
      <c r="KVV746" s="31"/>
      <c r="KVW746" s="31"/>
      <c r="KVX746" s="31"/>
      <c r="KVY746" s="31"/>
      <c r="KVZ746" s="31"/>
      <c r="KWA746" s="31"/>
      <c r="KWB746" s="31"/>
      <c r="KWC746" s="31"/>
      <c r="KWD746" s="31"/>
      <c r="KWE746" s="31"/>
      <c r="KWF746" s="31"/>
      <c r="KWG746" s="31"/>
      <c r="KWH746" s="31"/>
      <c r="KWI746" s="31"/>
      <c r="KWJ746" s="31"/>
      <c r="KWK746" s="31"/>
      <c r="KWL746" s="31"/>
      <c r="KWM746" s="31"/>
      <c r="KWN746" s="31"/>
      <c r="KWO746" s="31"/>
      <c r="KWP746" s="31"/>
      <c r="KWQ746" s="31"/>
      <c r="KWR746" s="31"/>
      <c r="KWS746" s="31"/>
      <c r="KWT746" s="31"/>
      <c r="KWU746" s="31"/>
      <c r="KWV746" s="31"/>
      <c r="KWW746" s="31"/>
      <c r="KWX746" s="31"/>
      <c r="KWY746" s="31"/>
      <c r="KWZ746" s="31"/>
      <c r="KXA746" s="31"/>
      <c r="KXB746" s="31"/>
      <c r="KXC746" s="31"/>
      <c r="KXD746" s="31"/>
      <c r="KXE746" s="31"/>
      <c r="KXF746" s="31"/>
      <c r="KXG746" s="31"/>
      <c r="KXH746" s="31"/>
      <c r="KXI746" s="31"/>
      <c r="KXJ746" s="31"/>
      <c r="KXK746" s="31"/>
      <c r="KXL746" s="31"/>
      <c r="KXM746" s="31"/>
      <c r="KXN746" s="31"/>
      <c r="KXO746" s="31"/>
      <c r="KXP746" s="31"/>
      <c r="KXQ746" s="31"/>
      <c r="KXR746" s="31"/>
      <c r="KXS746" s="31"/>
      <c r="KXT746" s="31"/>
      <c r="KXU746" s="31"/>
      <c r="KXV746" s="31"/>
      <c r="KXW746" s="31"/>
      <c r="KXX746" s="31"/>
      <c r="KXY746" s="31"/>
      <c r="KXZ746" s="31"/>
      <c r="KYA746" s="31"/>
      <c r="KYB746" s="31"/>
      <c r="KYC746" s="31"/>
      <c r="KYD746" s="31"/>
      <c r="KYE746" s="31"/>
      <c r="KYF746" s="31"/>
      <c r="KYG746" s="31"/>
      <c r="KYH746" s="31"/>
      <c r="KYI746" s="31"/>
      <c r="KYJ746" s="31"/>
      <c r="KYK746" s="31"/>
      <c r="KYL746" s="31"/>
      <c r="KYM746" s="31"/>
      <c r="KYN746" s="31"/>
      <c r="KYO746" s="31"/>
      <c r="KYP746" s="31"/>
      <c r="KYQ746" s="31"/>
      <c r="KYR746" s="31"/>
      <c r="KYS746" s="31"/>
      <c r="KYT746" s="31"/>
      <c r="KYU746" s="31"/>
      <c r="KYV746" s="31"/>
      <c r="KYW746" s="31"/>
      <c r="KYX746" s="31"/>
      <c r="KYY746" s="31"/>
      <c r="KYZ746" s="31"/>
      <c r="KZA746" s="31"/>
      <c r="KZB746" s="31"/>
      <c r="KZC746" s="31"/>
      <c r="KZD746" s="31"/>
      <c r="KZE746" s="31"/>
      <c r="KZF746" s="31"/>
      <c r="KZG746" s="31"/>
      <c r="KZH746" s="31"/>
      <c r="KZI746" s="31"/>
      <c r="KZJ746" s="31"/>
      <c r="KZK746" s="31"/>
      <c r="KZL746" s="31"/>
      <c r="KZM746" s="31"/>
      <c r="KZN746" s="31"/>
      <c r="KZO746" s="31"/>
      <c r="KZP746" s="31"/>
      <c r="KZQ746" s="31"/>
      <c r="KZR746" s="31"/>
      <c r="KZS746" s="31"/>
      <c r="KZT746" s="31"/>
      <c r="KZU746" s="31"/>
      <c r="KZV746" s="31"/>
      <c r="KZW746" s="31"/>
      <c r="KZX746" s="31"/>
      <c r="KZY746" s="31"/>
      <c r="KZZ746" s="31"/>
      <c r="LAA746" s="31"/>
      <c r="LAB746" s="31"/>
      <c r="LAC746" s="31"/>
      <c r="LAD746" s="31"/>
      <c r="LAE746" s="31"/>
      <c r="LAF746" s="31"/>
      <c r="LAG746" s="31"/>
      <c r="LAH746" s="31"/>
      <c r="LAI746" s="31"/>
      <c r="LAJ746" s="31"/>
      <c r="LAK746" s="31"/>
      <c r="LAL746" s="31"/>
      <c r="LAM746" s="31"/>
      <c r="LAN746" s="31"/>
      <c r="LAO746" s="31"/>
      <c r="LAP746" s="31"/>
      <c r="LAQ746" s="31"/>
      <c r="LAR746" s="31"/>
      <c r="LAS746" s="31"/>
      <c r="LAT746" s="31"/>
      <c r="LAU746" s="31"/>
      <c r="LAV746" s="31"/>
      <c r="LAW746" s="31"/>
      <c r="LAX746" s="31"/>
      <c r="LAY746" s="31"/>
      <c r="LAZ746" s="31"/>
      <c r="LBA746" s="31"/>
      <c r="LBB746" s="31"/>
      <c r="LBC746" s="31"/>
      <c r="LBD746" s="31"/>
      <c r="LBE746" s="31"/>
      <c r="LBF746" s="31"/>
      <c r="LBG746" s="31"/>
      <c r="LBH746" s="31"/>
      <c r="LBI746" s="31"/>
      <c r="LBJ746" s="31"/>
      <c r="LBK746" s="31"/>
      <c r="LBL746" s="31"/>
      <c r="LBM746" s="31"/>
      <c r="LBN746" s="31"/>
      <c r="LBO746" s="31"/>
      <c r="LBP746" s="31"/>
      <c r="LBQ746" s="31"/>
      <c r="LBR746" s="31"/>
      <c r="LBS746" s="31"/>
      <c r="LBT746" s="31"/>
      <c r="LBU746" s="31"/>
      <c r="LBV746" s="31"/>
      <c r="LBW746" s="31"/>
      <c r="LBX746" s="31"/>
      <c r="LBY746" s="31"/>
      <c r="LBZ746" s="31"/>
      <c r="LCA746" s="31"/>
      <c r="LCB746" s="31"/>
      <c r="LCC746" s="31"/>
      <c r="LCD746" s="31"/>
      <c r="LCE746" s="31"/>
      <c r="LCF746" s="31"/>
      <c r="LCG746" s="31"/>
      <c r="LCH746" s="31"/>
      <c r="LCI746" s="31"/>
      <c r="LCJ746" s="31"/>
      <c r="LCK746" s="31"/>
      <c r="LCL746" s="31"/>
      <c r="LCM746" s="31"/>
      <c r="LCN746" s="31"/>
      <c r="LCO746" s="31"/>
      <c r="LCP746" s="31"/>
      <c r="LCQ746" s="31"/>
      <c r="LCR746" s="31"/>
      <c r="LCS746" s="31"/>
      <c r="LCT746" s="31"/>
      <c r="LCU746" s="31"/>
      <c r="LCV746" s="31"/>
      <c r="LCW746" s="31"/>
      <c r="LCX746" s="31"/>
      <c r="LCY746" s="31"/>
      <c r="LCZ746" s="31"/>
      <c r="LDA746" s="31"/>
      <c r="LDB746" s="31"/>
      <c r="LDC746" s="31"/>
      <c r="LDD746" s="31"/>
      <c r="LDE746" s="31"/>
      <c r="LDF746" s="31"/>
      <c r="LDG746" s="31"/>
      <c r="LDH746" s="31"/>
      <c r="LDI746" s="31"/>
      <c r="LDJ746" s="31"/>
      <c r="LDK746" s="31"/>
      <c r="LDL746" s="31"/>
      <c r="LDM746" s="31"/>
      <c r="LDN746" s="31"/>
      <c r="LDO746" s="31"/>
      <c r="LDP746" s="31"/>
      <c r="LDQ746" s="31"/>
      <c r="LDR746" s="31"/>
      <c r="LDS746" s="31"/>
      <c r="LDT746" s="31"/>
      <c r="LDU746" s="31"/>
      <c r="LDV746" s="31"/>
      <c r="LDW746" s="31"/>
      <c r="LDX746" s="31"/>
      <c r="LDY746" s="31"/>
      <c r="LDZ746" s="31"/>
      <c r="LEA746" s="31"/>
      <c r="LEB746" s="31"/>
      <c r="LEC746" s="31"/>
      <c r="LED746" s="31"/>
      <c r="LEE746" s="31"/>
      <c r="LEF746" s="31"/>
      <c r="LEG746" s="31"/>
      <c r="LEH746" s="31"/>
      <c r="LEI746" s="31"/>
      <c r="LEJ746" s="31"/>
      <c r="LEK746" s="31"/>
      <c r="LEL746" s="31"/>
      <c r="LEM746" s="31"/>
      <c r="LEN746" s="31"/>
      <c r="LEO746" s="31"/>
      <c r="LEP746" s="31"/>
      <c r="LEQ746" s="31"/>
      <c r="LER746" s="31"/>
      <c r="LES746" s="31"/>
      <c r="LET746" s="31"/>
      <c r="LEU746" s="31"/>
      <c r="LEV746" s="31"/>
      <c r="LEW746" s="31"/>
      <c r="LEX746" s="31"/>
      <c r="LEY746" s="31"/>
      <c r="LEZ746" s="31"/>
      <c r="LFA746" s="31"/>
      <c r="LFB746" s="31"/>
      <c r="LFC746" s="31"/>
      <c r="LFD746" s="31"/>
      <c r="LFE746" s="31"/>
      <c r="LFF746" s="31"/>
      <c r="LFG746" s="31"/>
      <c r="LFH746" s="31"/>
      <c r="LFI746" s="31"/>
      <c r="LFJ746" s="31"/>
      <c r="LFK746" s="31"/>
      <c r="LFL746" s="31"/>
      <c r="LFM746" s="31"/>
      <c r="LFN746" s="31"/>
      <c r="LFO746" s="31"/>
      <c r="LFP746" s="31"/>
      <c r="LFQ746" s="31"/>
      <c r="LFR746" s="31"/>
      <c r="LFS746" s="31"/>
      <c r="LFT746" s="31"/>
      <c r="LFU746" s="31"/>
      <c r="LFV746" s="31"/>
      <c r="LFW746" s="31"/>
      <c r="LFX746" s="31"/>
      <c r="LFY746" s="31"/>
      <c r="LFZ746" s="31"/>
      <c r="LGA746" s="31"/>
      <c r="LGB746" s="31"/>
      <c r="LGC746" s="31"/>
      <c r="LGD746" s="31"/>
      <c r="LGE746" s="31"/>
      <c r="LGF746" s="31"/>
      <c r="LGG746" s="31"/>
      <c r="LGH746" s="31"/>
      <c r="LGI746" s="31"/>
      <c r="LGJ746" s="31"/>
      <c r="LGK746" s="31"/>
      <c r="LGL746" s="31"/>
      <c r="LGM746" s="31"/>
      <c r="LGN746" s="31"/>
      <c r="LGO746" s="31"/>
      <c r="LGP746" s="31"/>
      <c r="LGQ746" s="31"/>
      <c r="LGR746" s="31"/>
      <c r="LGS746" s="31"/>
      <c r="LGT746" s="31"/>
      <c r="LGU746" s="31"/>
      <c r="LGV746" s="31"/>
      <c r="LGW746" s="31"/>
      <c r="LGX746" s="31"/>
      <c r="LGY746" s="31"/>
      <c r="LGZ746" s="31"/>
      <c r="LHA746" s="31"/>
      <c r="LHB746" s="31"/>
      <c r="LHC746" s="31"/>
      <c r="LHD746" s="31"/>
      <c r="LHE746" s="31"/>
      <c r="LHF746" s="31"/>
      <c r="LHG746" s="31"/>
      <c r="LHH746" s="31"/>
      <c r="LHI746" s="31"/>
      <c r="LHJ746" s="31"/>
      <c r="LHK746" s="31"/>
      <c r="LHL746" s="31"/>
      <c r="LHM746" s="31"/>
      <c r="LHN746" s="31"/>
      <c r="LHO746" s="31"/>
      <c r="LHP746" s="31"/>
      <c r="LHQ746" s="31"/>
      <c r="LHR746" s="31"/>
      <c r="LHS746" s="31"/>
      <c r="LHT746" s="31"/>
      <c r="LHU746" s="31"/>
      <c r="LHV746" s="31"/>
      <c r="LHW746" s="31"/>
      <c r="LHX746" s="31"/>
      <c r="LHY746" s="31"/>
      <c r="LHZ746" s="31"/>
      <c r="LIA746" s="31"/>
      <c r="LIB746" s="31"/>
      <c r="LIC746" s="31"/>
      <c r="LID746" s="31"/>
      <c r="LIE746" s="31"/>
      <c r="LIF746" s="31"/>
      <c r="LIG746" s="31"/>
      <c r="LIH746" s="31"/>
      <c r="LII746" s="31"/>
      <c r="LIJ746" s="31"/>
      <c r="LIK746" s="31"/>
      <c r="LIL746" s="31"/>
      <c r="LIM746" s="31"/>
      <c r="LIN746" s="31"/>
      <c r="LIO746" s="31"/>
      <c r="LIP746" s="31"/>
      <c r="LIQ746" s="31"/>
      <c r="LIR746" s="31"/>
      <c r="LIS746" s="31"/>
      <c r="LIT746" s="31"/>
      <c r="LIU746" s="31"/>
      <c r="LIV746" s="31"/>
      <c r="LIW746" s="31"/>
      <c r="LIX746" s="31"/>
      <c r="LIY746" s="31"/>
      <c r="LIZ746" s="31"/>
      <c r="LJA746" s="31"/>
      <c r="LJB746" s="31"/>
      <c r="LJC746" s="31"/>
      <c r="LJD746" s="31"/>
      <c r="LJE746" s="31"/>
      <c r="LJF746" s="31"/>
      <c r="LJG746" s="31"/>
      <c r="LJH746" s="31"/>
      <c r="LJI746" s="31"/>
      <c r="LJJ746" s="31"/>
      <c r="LJK746" s="31"/>
      <c r="LJL746" s="31"/>
      <c r="LJM746" s="31"/>
      <c r="LJN746" s="31"/>
      <c r="LJO746" s="31"/>
      <c r="LJP746" s="31"/>
      <c r="LJQ746" s="31"/>
      <c r="LJR746" s="31"/>
      <c r="LJS746" s="31"/>
      <c r="LJT746" s="31"/>
      <c r="LJU746" s="31"/>
      <c r="LJV746" s="31"/>
      <c r="LJW746" s="31"/>
      <c r="LJX746" s="31"/>
      <c r="LJY746" s="31"/>
      <c r="LJZ746" s="31"/>
      <c r="LKA746" s="31"/>
      <c r="LKB746" s="31"/>
      <c r="LKC746" s="31"/>
      <c r="LKD746" s="31"/>
      <c r="LKE746" s="31"/>
      <c r="LKF746" s="31"/>
      <c r="LKG746" s="31"/>
      <c r="LKH746" s="31"/>
      <c r="LKI746" s="31"/>
      <c r="LKJ746" s="31"/>
      <c r="LKK746" s="31"/>
      <c r="LKL746" s="31"/>
      <c r="LKM746" s="31"/>
      <c r="LKN746" s="31"/>
      <c r="LKO746" s="31"/>
      <c r="LKP746" s="31"/>
      <c r="LKQ746" s="31"/>
      <c r="LKR746" s="31"/>
      <c r="LKS746" s="31"/>
      <c r="LKT746" s="31"/>
      <c r="LKU746" s="31"/>
      <c r="LKV746" s="31"/>
      <c r="LKW746" s="31"/>
      <c r="LKX746" s="31"/>
      <c r="LKY746" s="31"/>
      <c r="LKZ746" s="31"/>
      <c r="LLA746" s="31"/>
      <c r="LLB746" s="31"/>
      <c r="LLC746" s="31"/>
      <c r="LLD746" s="31"/>
      <c r="LLE746" s="31"/>
      <c r="LLF746" s="31"/>
      <c r="LLG746" s="31"/>
      <c r="LLH746" s="31"/>
      <c r="LLI746" s="31"/>
      <c r="LLJ746" s="31"/>
      <c r="LLK746" s="31"/>
      <c r="LLL746" s="31"/>
      <c r="LLM746" s="31"/>
      <c r="LLN746" s="31"/>
      <c r="LLO746" s="31"/>
      <c r="LLP746" s="31"/>
      <c r="LLQ746" s="31"/>
      <c r="LLR746" s="31"/>
      <c r="LLS746" s="31"/>
      <c r="LLT746" s="31"/>
      <c r="LLU746" s="31"/>
      <c r="LLV746" s="31"/>
      <c r="LLW746" s="31"/>
      <c r="LLX746" s="31"/>
      <c r="LLY746" s="31"/>
      <c r="LLZ746" s="31"/>
      <c r="LMA746" s="31"/>
      <c r="LMB746" s="31"/>
      <c r="LMC746" s="31"/>
      <c r="LMD746" s="31"/>
      <c r="LME746" s="31"/>
      <c r="LMF746" s="31"/>
      <c r="LMG746" s="31"/>
      <c r="LMH746" s="31"/>
      <c r="LMI746" s="31"/>
      <c r="LMJ746" s="31"/>
      <c r="LMK746" s="31"/>
      <c r="LML746" s="31"/>
      <c r="LMM746" s="31"/>
      <c r="LMN746" s="31"/>
      <c r="LMO746" s="31"/>
      <c r="LMP746" s="31"/>
      <c r="LMQ746" s="31"/>
      <c r="LMR746" s="31"/>
      <c r="LMS746" s="31"/>
      <c r="LMT746" s="31"/>
      <c r="LMU746" s="31"/>
      <c r="LMV746" s="31"/>
      <c r="LMW746" s="31"/>
      <c r="LMX746" s="31"/>
      <c r="LMY746" s="31"/>
      <c r="LMZ746" s="31"/>
      <c r="LNA746" s="31"/>
      <c r="LNB746" s="31"/>
      <c r="LNC746" s="31"/>
      <c r="LND746" s="31"/>
      <c r="LNE746" s="31"/>
      <c r="LNF746" s="31"/>
      <c r="LNG746" s="31"/>
      <c r="LNH746" s="31"/>
      <c r="LNI746" s="31"/>
      <c r="LNJ746" s="31"/>
      <c r="LNK746" s="31"/>
      <c r="LNL746" s="31"/>
      <c r="LNM746" s="31"/>
      <c r="LNN746" s="31"/>
      <c r="LNO746" s="31"/>
      <c r="LNP746" s="31"/>
      <c r="LNQ746" s="31"/>
      <c r="LNR746" s="31"/>
      <c r="LNS746" s="31"/>
      <c r="LNT746" s="31"/>
      <c r="LNU746" s="31"/>
      <c r="LNV746" s="31"/>
      <c r="LNW746" s="31"/>
      <c r="LNX746" s="31"/>
      <c r="LNY746" s="31"/>
      <c r="LNZ746" s="31"/>
      <c r="LOA746" s="31"/>
      <c r="LOB746" s="31"/>
      <c r="LOC746" s="31"/>
      <c r="LOD746" s="31"/>
      <c r="LOE746" s="31"/>
      <c r="LOF746" s="31"/>
      <c r="LOG746" s="31"/>
      <c r="LOH746" s="31"/>
      <c r="LOI746" s="31"/>
      <c r="LOJ746" s="31"/>
      <c r="LOK746" s="31"/>
      <c r="LOL746" s="31"/>
      <c r="LOM746" s="31"/>
      <c r="LON746" s="31"/>
      <c r="LOO746" s="31"/>
      <c r="LOP746" s="31"/>
      <c r="LOQ746" s="31"/>
      <c r="LOR746" s="31"/>
      <c r="LOS746" s="31"/>
      <c r="LOT746" s="31"/>
      <c r="LOU746" s="31"/>
      <c r="LOV746" s="31"/>
      <c r="LOW746" s="31"/>
      <c r="LOX746" s="31"/>
      <c r="LOY746" s="31"/>
      <c r="LOZ746" s="31"/>
      <c r="LPA746" s="31"/>
      <c r="LPB746" s="31"/>
      <c r="LPC746" s="31"/>
      <c r="LPD746" s="31"/>
      <c r="LPE746" s="31"/>
      <c r="LPF746" s="31"/>
      <c r="LPG746" s="31"/>
      <c r="LPH746" s="31"/>
      <c r="LPI746" s="31"/>
      <c r="LPJ746" s="31"/>
      <c r="LPK746" s="31"/>
      <c r="LPL746" s="31"/>
      <c r="LPM746" s="31"/>
      <c r="LPN746" s="31"/>
      <c r="LPO746" s="31"/>
      <c r="LPP746" s="31"/>
      <c r="LPQ746" s="31"/>
      <c r="LPR746" s="31"/>
      <c r="LPS746" s="31"/>
      <c r="LPT746" s="31"/>
      <c r="LPU746" s="31"/>
      <c r="LPV746" s="31"/>
      <c r="LPW746" s="31"/>
      <c r="LPX746" s="31"/>
      <c r="LPY746" s="31"/>
      <c r="LPZ746" s="31"/>
      <c r="LQA746" s="31"/>
      <c r="LQB746" s="31"/>
      <c r="LQC746" s="31"/>
      <c r="LQD746" s="31"/>
      <c r="LQE746" s="31"/>
      <c r="LQF746" s="31"/>
      <c r="LQG746" s="31"/>
      <c r="LQH746" s="31"/>
      <c r="LQI746" s="31"/>
      <c r="LQJ746" s="31"/>
      <c r="LQK746" s="31"/>
      <c r="LQL746" s="31"/>
      <c r="LQM746" s="31"/>
      <c r="LQN746" s="31"/>
      <c r="LQO746" s="31"/>
      <c r="LQP746" s="31"/>
      <c r="LQQ746" s="31"/>
      <c r="LQR746" s="31"/>
      <c r="LQS746" s="31"/>
      <c r="LQT746" s="31"/>
      <c r="LQU746" s="31"/>
      <c r="LQV746" s="31"/>
      <c r="LQW746" s="31"/>
      <c r="LQX746" s="31"/>
      <c r="LQY746" s="31"/>
      <c r="LQZ746" s="31"/>
      <c r="LRA746" s="31"/>
      <c r="LRB746" s="31"/>
      <c r="LRC746" s="31"/>
      <c r="LRD746" s="31"/>
      <c r="LRE746" s="31"/>
      <c r="LRF746" s="31"/>
      <c r="LRG746" s="31"/>
      <c r="LRH746" s="31"/>
      <c r="LRI746" s="31"/>
      <c r="LRJ746" s="31"/>
      <c r="LRK746" s="31"/>
      <c r="LRL746" s="31"/>
      <c r="LRM746" s="31"/>
      <c r="LRN746" s="31"/>
      <c r="LRO746" s="31"/>
      <c r="LRP746" s="31"/>
      <c r="LRQ746" s="31"/>
      <c r="LRR746" s="31"/>
      <c r="LRS746" s="31"/>
      <c r="LRT746" s="31"/>
      <c r="LRU746" s="31"/>
      <c r="LRV746" s="31"/>
      <c r="LRW746" s="31"/>
      <c r="LRX746" s="31"/>
      <c r="LRY746" s="31"/>
      <c r="LRZ746" s="31"/>
      <c r="LSA746" s="31"/>
      <c r="LSB746" s="31"/>
      <c r="LSC746" s="31"/>
      <c r="LSD746" s="31"/>
      <c r="LSE746" s="31"/>
      <c r="LSF746" s="31"/>
      <c r="LSG746" s="31"/>
      <c r="LSH746" s="31"/>
      <c r="LSI746" s="31"/>
      <c r="LSJ746" s="31"/>
      <c r="LSK746" s="31"/>
      <c r="LSL746" s="31"/>
      <c r="LSM746" s="31"/>
      <c r="LSN746" s="31"/>
      <c r="LSO746" s="31"/>
      <c r="LSP746" s="31"/>
      <c r="LSQ746" s="31"/>
      <c r="LSR746" s="31"/>
      <c r="LSS746" s="31"/>
      <c r="LST746" s="31"/>
      <c r="LSU746" s="31"/>
      <c r="LSV746" s="31"/>
      <c r="LSW746" s="31"/>
      <c r="LSX746" s="31"/>
      <c r="LSY746" s="31"/>
      <c r="LSZ746" s="31"/>
      <c r="LTA746" s="31"/>
      <c r="LTB746" s="31"/>
      <c r="LTC746" s="31"/>
      <c r="LTD746" s="31"/>
      <c r="LTE746" s="31"/>
      <c r="LTF746" s="31"/>
      <c r="LTG746" s="31"/>
      <c r="LTH746" s="31"/>
      <c r="LTI746" s="31"/>
      <c r="LTJ746" s="31"/>
      <c r="LTK746" s="31"/>
      <c r="LTL746" s="31"/>
      <c r="LTM746" s="31"/>
      <c r="LTN746" s="31"/>
      <c r="LTO746" s="31"/>
      <c r="LTP746" s="31"/>
      <c r="LTQ746" s="31"/>
      <c r="LTR746" s="31"/>
      <c r="LTS746" s="31"/>
      <c r="LTT746" s="31"/>
      <c r="LTU746" s="31"/>
      <c r="LTV746" s="31"/>
      <c r="LTW746" s="31"/>
      <c r="LTX746" s="31"/>
      <c r="LTY746" s="31"/>
      <c r="LTZ746" s="31"/>
      <c r="LUA746" s="31"/>
      <c r="LUB746" s="31"/>
      <c r="LUC746" s="31"/>
      <c r="LUD746" s="31"/>
      <c r="LUE746" s="31"/>
      <c r="LUF746" s="31"/>
      <c r="LUG746" s="31"/>
      <c r="LUH746" s="31"/>
      <c r="LUI746" s="31"/>
      <c r="LUJ746" s="31"/>
      <c r="LUK746" s="31"/>
      <c r="LUL746" s="31"/>
      <c r="LUM746" s="31"/>
      <c r="LUN746" s="31"/>
      <c r="LUO746" s="31"/>
      <c r="LUP746" s="31"/>
      <c r="LUQ746" s="31"/>
      <c r="LUR746" s="31"/>
      <c r="LUS746" s="31"/>
      <c r="LUT746" s="31"/>
      <c r="LUU746" s="31"/>
      <c r="LUV746" s="31"/>
      <c r="LUW746" s="31"/>
      <c r="LUX746" s="31"/>
      <c r="LUY746" s="31"/>
      <c r="LUZ746" s="31"/>
      <c r="LVA746" s="31"/>
      <c r="LVB746" s="31"/>
      <c r="LVC746" s="31"/>
      <c r="LVD746" s="31"/>
      <c r="LVE746" s="31"/>
      <c r="LVF746" s="31"/>
      <c r="LVG746" s="31"/>
      <c r="LVH746" s="31"/>
      <c r="LVI746" s="31"/>
      <c r="LVJ746" s="31"/>
      <c r="LVK746" s="31"/>
      <c r="LVL746" s="31"/>
      <c r="LVM746" s="31"/>
      <c r="LVN746" s="31"/>
      <c r="LVO746" s="31"/>
      <c r="LVP746" s="31"/>
      <c r="LVQ746" s="31"/>
      <c r="LVR746" s="31"/>
      <c r="LVS746" s="31"/>
      <c r="LVT746" s="31"/>
      <c r="LVU746" s="31"/>
      <c r="LVV746" s="31"/>
      <c r="LVW746" s="31"/>
      <c r="LVX746" s="31"/>
      <c r="LVY746" s="31"/>
      <c r="LVZ746" s="31"/>
      <c r="LWA746" s="31"/>
      <c r="LWB746" s="31"/>
      <c r="LWC746" s="31"/>
      <c r="LWD746" s="31"/>
      <c r="LWE746" s="31"/>
      <c r="LWF746" s="31"/>
      <c r="LWG746" s="31"/>
      <c r="LWH746" s="31"/>
      <c r="LWI746" s="31"/>
      <c r="LWJ746" s="31"/>
      <c r="LWK746" s="31"/>
      <c r="LWL746" s="31"/>
      <c r="LWM746" s="31"/>
      <c r="LWN746" s="31"/>
      <c r="LWO746" s="31"/>
      <c r="LWP746" s="31"/>
      <c r="LWQ746" s="31"/>
      <c r="LWR746" s="31"/>
      <c r="LWS746" s="31"/>
      <c r="LWT746" s="31"/>
      <c r="LWU746" s="31"/>
      <c r="LWV746" s="31"/>
      <c r="LWW746" s="31"/>
      <c r="LWX746" s="31"/>
      <c r="LWY746" s="31"/>
      <c r="LWZ746" s="31"/>
      <c r="LXA746" s="31"/>
      <c r="LXB746" s="31"/>
      <c r="LXC746" s="31"/>
      <c r="LXD746" s="31"/>
      <c r="LXE746" s="31"/>
      <c r="LXF746" s="31"/>
      <c r="LXG746" s="31"/>
      <c r="LXH746" s="31"/>
      <c r="LXI746" s="31"/>
      <c r="LXJ746" s="31"/>
      <c r="LXK746" s="31"/>
      <c r="LXL746" s="31"/>
      <c r="LXM746" s="31"/>
      <c r="LXN746" s="31"/>
      <c r="LXO746" s="31"/>
      <c r="LXP746" s="31"/>
      <c r="LXQ746" s="31"/>
      <c r="LXR746" s="31"/>
      <c r="LXS746" s="31"/>
      <c r="LXT746" s="31"/>
      <c r="LXU746" s="31"/>
      <c r="LXV746" s="31"/>
      <c r="LXW746" s="31"/>
      <c r="LXX746" s="31"/>
      <c r="LXY746" s="31"/>
      <c r="LXZ746" s="31"/>
      <c r="LYA746" s="31"/>
      <c r="LYB746" s="31"/>
      <c r="LYC746" s="31"/>
      <c r="LYD746" s="31"/>
      <c r="LYE746" s="31"/>
      <c r="LYF746" s="31"/>
      <c r="LYG746" s="31"/>
      <c r="LYH746" s="31"/>
      <c r="LYI746" s="31"/>
      <c r="LYJ746" s="31"/>
      <c r="LYK746" s="31"/>
      <c r="LYL746" s="31"/>
      <c r="LYM746" s="31"/>
      <c r="LYN746" s="31"/>
      <c r="LYO746" s="31"/>
      <c r="LYP746" s="31"/>
      <c r="LYQ746" s="31"/>
      <c r="LYR746" s="31"/>
      <c r="LYS746" s="31"/>
      <c r="LYT746" s="31"/>
      <c r="LYU746" s="31"/>
      <c r="LYV746" s="31"/>
      <c r="LYW746" s="31"/>
      <c r="LYX746" s="31"/>
      <c r="LYY746" s="31"/>
      <c r="LYZ746" s="31"/>
      <c r="LZA746" s="31"/>
      <c r="LZB746" s="31"/>
      <c r="LZC746" s="31"/>
      <c r="LZD746" s="31"/>
      <c r="LZE746" s="31"/>
      <c r="LZF746" s="31"/>
      <c r="LZG746" s="31"/>
      <c r="LZH746" s="31"/>
      <c r="LZI746" s="31"/>
      <c r="LZJ746" s="31"/>
      <c r="LZK746" s="31"/>
      <c r="LZL746" s="31"/>
      <c r="LZM746" s="31"/>
      <c r="LZN746" s="31"/>
      <c r="LZO746" s="31"/>
      <c r="LZP746" s="31"/>
      <c r="LZQ746" s="31"/>
      <c r="LZR746" s="31"/>
      <c r="LZS746" s="31"/>
      <c r="LZT746" s="31"/>
      <c r="LZU746" s="31"/>
      <c r="LZV746" s="31"/>
      <c r="LZW746" s="31"/>
      <c r="LZX746" s="31"/>
      <c r="LZY746" s="31"/>
      <c r="LZZ746" s="31"/>
      <c r="MAA746" s="31"/>
      <c r="MAB746" s="31"/>
      <c r="MAC746" s="31"/>
      <c r="MAD746" s="31"/>
      <c r="MAE746" s="31"/>
      <c r="MAF746" s="31"/>
      <c r="MAG746" s="31"/>
      <c r="MAH746" s="31"/>
      <c r="MAI746" s="31"/>
      <c r="MAJ746" s="31"/>
      <c r="MAK746" s="31"/>
      <c r="MAL746" s="31"/>
      <c r="MAM746" s="31"/>
      <c r="MAN746" s="31"/>
      <c r="MAO746" s="31"/>
      <c r="MAP746" s="31"/>
      <c r="MAQ746" s="31"/>
      <c r="MAR746" s="31"/>
      <c r="MAS746" s="31"/>
      <c r="MAT746" s="31"/>
      <c r="MAU746" s="31"/>
      <c r="MAV746" s="31"/>
      <c r="MAW746" s="31"/>
      <c r="MAX746" s="31"/>
      <c r="MAY746" s="31"/>
      <c r="MAZ746" s="31"/>
      <c r="MBA746" s="31"/>
      <c r="MBB746" s="31"/>
      <c r="MBC746" s="31"/>
      <c r="MBD746" s="31"/>
      <c r="MBE746" s="31"/>
      <c r="MBF746" s="31"/>
      <c r="MBG746" s="31"/>
      <c r="MBH746" s="31"/>
      <c r="MBI746" s="31"/>
      <c r="MBJ746" s="31"/>
      <c r="MBK746" s="31"/>
      <c r="MBL746" s="31"/>
      <c r="MBM746" s="31"/>
      <c r="MBN746" s="31"/>
      <c r="MBO746" s="31"/>
      <c r="MBP746" s="31"/>
      <c r="MBQ746" s="31"/>
      <c r="MBR746" s="31"/>
      <c r="MBS746" s="31"/>
      <c r="MBT746" s="31"/>
      <c r="MBU746" s="31"/>
      <c r="MBV746" s="31"/>
      <c r="MBW746" s="31"/>
      <c r="MBX746" s="31"/>
      <c r="MBY746" s="31"/>
      <c r="MBZ746" s="31"/>
      <c r="MCA746" s="31"/>
      <c r="MCB746" s="31"/>
      <c r="MCC746" s="31"/>
      <c r="MCD746" s="31"/>
      <c r="MCE746" s="31"/>
      <c r="MCF746" s="31"/>
      <c r="MCG746" s="31"/>
      <c r="MCH746" s="31"/>
      <c r="MCI746" s="31"/>
      <c r="MCJ746" s="31"/>
      <c r="MCK746" s="31"/>
      <c r="MCL746" s="31"/>
      <c r="MCM746" s="31"/>
      <c r="MCN746" s="31"/>
      <c r="MCO746" s="31"/>
      <c r="MCP746" s="31"/>
      <c r="MCQ746" s="31"/>
      <c r="MCR746" s="31"/>
      <c r="MCS746" s="31"/>
      <c r="MCT746" s="31"/>
      <c r="MCU746" s="31"/>
      <c r="MCV746" s="31"/>
      <c r="MCW746" s="31"/>
      <c r="MCX746" s="31"/>
      <c r="MCY746" s="31"/>
      <c r="MCZ746" s="31"/>
      <c r="MDA746" s="31"/>
      <c r="MDB746" s="31"/>
      <c r="MDC746" s="31"/>
      <c r="MDD746" s="31"/>
      <c r="MDE746" s="31"/>
      <c r="MDF746" s="31"/>
      <c r="MDG746" s="31"/>
      <c r="MDH746" s="31"/>
      <c r="MDI746" s="31"/>
      <c r="MDJ746" s="31"/>
      <c r="MDK746" s="31"/>
      <c r="MDL746" s="31"/>
      <c r="MDM746" s="31"/>
      <c r="MDN746" s="31"/>
      <c r="MDO746" s="31"/>
      <c r="MDP746" s="31"/>
      <c r="MDQ746" s="31"/>
      <c r="MDR746" s="31"/>
      <c r="MDS746" s="31"/>
      <c r="MDT746" s="31"/>
      <c r="MDU746" s="31"/>
      <c r="MDV746" s="31"/>
      <c r="MDW746" s="31"/>
      <c r="MDX746" s="31"/>
      <c r="MDY746" s="31"/>
      <c r="MDZ746" s="31"/>
      <c r="MEA746" s="31"/>
      <c r="MEB746" s="31"/>
      <c r="MEC746" s="31"/>
      <c r="MED746" s="31"/>
      <c r="MEE746" s="31"/>
      <c r="MEF746" s="31"/>
      <c r="MEG746" s="31"/>
      <c r="MEH746" s="31"/>
      <c r="MEI746" s="31"/>
      <c r="MEJ746" s="31"/>
      <c r="MEK746" s="31"/>
      <c r="MEL746" s="31"/>
      <c r="MEM746" s="31"/>
      <c r="MEN746" s="31"/>
      <c r="MEO746" s="31"/>
      <c r="MEP746" s="31"/>
      <c r="MEQ746" s="31"/>
      <c r="MER746" s="31"/>
      <c r="MES746" s="31"/>
      <c r="MET746" s="31"/>
      <c r="MEU746" s="31"/>
      <c r="MEV746" s="31"/>
      <c r="MEW746" s="31"/>
      <c r="MEX746" s="31"/>
      <c r="MEY746" s="31"/>
      <c r="MEZ746" s="31"/>
      <c r="MFA746" s="31"/>
      <c r="MFB746" s="31"/>
      <c r="MFC746" s="31"/>
      <c r="MFD746" s="31"/>
      <c r="MFE746" s="31"/>
      <c r="MFF746" s="31"/>
      <c r="MFG746" s="31"/>
      <c r="MFH746" s="31"/>
      <c r="MFI746" s="31"/>
      <c r="MFJ746" s="31"/>
      <c r="MFK746" s="31"/>
      <c r="MFL746" s="31"/>
      <c r="MFM746" s="31"/>
      <c r="MFN746" s="31"/>
      <c r="MFO746" s="31"/>
      <c r="MFP746" s="31"/>
      <c r="MFQ746" s="31"/>
      <c r="MFR746" s="31"/>
      <c r="MFS746" s="31"/>
      <c r="MFT746" s="31"/>
      <c r="MFU746" s="31"/>
      <c r="MFV746" s="31"/>
      <c r="MFW746" s="31"/>
      <c r="MFX746" s="31"/>
      <c r="MFY746" s="31"/>
      <c r="MFZ746" s="31"/>
      <c r="MGA746" s="31"/>
      <c r="MGB746" s="31"/>
      <c r="MGC746" s="31"/>
      <c r="MGD746" s="31"/>
      <c r="MGE746" s="31"/>
      <c r="MGF746" s="31"/>
      <c r="MGG746" s="31"/>
      <c r="MGH746" s="31"/>
      <c r="MGI746" s="31"/>
      <c r="MGJ746" s="31"/>
      <c r="MGK746" s="31"/>
      <c r="MGL746" s="31"/>
      <c r="MGM746" s="31"/>
      <c r="MGN746" s="31"/>
      <c r="MGO746" s="31"/>
      <c r="MGP746" s="31"/>
      <c r="MGQ746" s="31"/>
      <c r="MGR746" s="31"/>
      <c r="MGS746" s="31"/>
      <c r="MGT746" s="31"/>
      <c r="MGU746" s="31"/>
      <c r="MGV746" s="31"/>
      <c r="MGW746" s="31"/>
      <c r="MGX746" s="31"/>
      <c r="MGY746" s="31"/>
      <c r="MGZ746" s="31"/>
      <c r="MHA746" s="31"/>
      <c r="MHB746" s="31"/>
      <c r="MHC746" s="31"/>
      <c r="MHD746" s="31"/>
      <c r="MHE746" s="31"/>
      <c r="MHF746" s="31"/>
      <c r="MHG746" s="31"/>
      <c r="MHH746" s="31"/>
      <c r="MHI746" s="31"/>
      <c r="MHJ746" s="31"/>
      <c r="MHK746" s="31"/>
      <c r="MHL746" s="31"/>
      <c r="MHM746" s="31"/>
      <c r="MHN746" s="31"/>
      <c r="MHO746" s="31"/>
      <c r="MHP746" s="31"/>
      <c r="MHQ746" s="31"/>
      <c r="MHR746" s="31"/>
      <c r="MHS746" s="31"/>
      <c r="MHT746" s="31"/>
      <c r="MHU746" s="31"/>
      <c r="MHV746" s="31"/>
      <c r="MHW746" s="31"/>
      <c r="MHX746" s="31"/>
      <c r="MHY746" s="31"/>
      <c r="MHZ746" s="31"/>
      <c r="MIA746" s="31"/>
      <c r="MIB746" s="31"/>
      <c r="MIC746" s="31"/>
      <c r="MID746" s="31"/>
      <c r="MIE746" s="31"/>
      <c r="MIF746" s="31"/>
      <c r="MIG746" s="31"/>
      <c r="MIH746" s="31"/>
      <c r="MII746" s="31"/>
      <c r="MIJ746" s="31"/>
      <c r="MIK746" s="31"/>
      <c r="MIL746" s="31"/>
      <c r="MIM746" s="31"/>
      <c r="MIN746" s="31"/>
      <c r="MIO746" s="31"/>
      <c r="MIP746" s="31"/>
      <c r="MIQ746" s="31"/>
      <c r="MIR746" s="31"/>
      <c r="MIS746" s="31"/>
      <c r="MIT746" s="31"/>
      <c r="MIU746" s="31"/>
      <c r="MIV746" s="31"/>
      <c r="MIW746" s="31"/>
      <c r="MIX746" s="31"/>
      <c r="MIY746" s="31"/>
      <c r="MIZ746" s="31"/>
      <c r="MJA746" s="31"/>
      <c r="MJB746" s="31"/>
      <c r="MJC746" s="31"/>
      <c r="MJD746" s="31"/>
      <c r="MJE746" s="31"/>
      <c r="MJF746" s="31"/>
      <c r="MJG746" s="31"/>
      <c r="MJH746" s="31"/>
      <c r="MJI746" s="31"/>
      <c r="MJJ746" s="31"/>
      <c r="MJK746" s="31"/>
      <c r="MJL746" s="31"/>
      <c r="MJM746" s="31"/>
      <c r="MJN746" s="31"/>
      <c r="MJO746" s="31"/>
      <c r="MJP746" s="31"/>
      <c r="MJQ746" s="31"/>
      <c r="MJR746" s="31"/>
      <c r="MJS746" s="31"/>
      <c r="MJT746" s="31"/>
      <c r="MJU746" s="31"/>
      <c r="MJV746" s="31"/>
      <c r="MJW746" s="31"/>
      <c r="MJX746" s="31"/>
      <c r="MJY746" s="31"/>
      <c r="MJZ746" s="31"/>
      <c r="MKA746" s="31"/>
      <c r="MKB746" s="31"/>
      <c r="MKC746" s="31"/>
      <c r="MKD746" s="31"/>
      <c r="MKE746" s="31"/>
      <c r="MKF746" s="31"/>
      <c r="MKG746" s="31"/>
      <c r="MKH746" s="31"/>
      <c r="MKI746" s="31"/>
      <c r="MKJ746" s="31"/>
      <c r="MKK746" s="31"/>
      <c r="MKL746" s="31"/>
      <c r="MKM746" s="31"/>
      <c r="MKN746" s="31"/>
      <c r="MKO746" s="31"/>
      <c r="MKP746" s="31"/>
      <c r="MKQ746" s="31"/>
      <c r="MKR746" s="31"/>
      <c r="MKS746" s="31"/>
      <c r="MKT746" s="31"/>
      <c r="MKU746" s="31"/>
      <c r="MKV746" s="31"/>
      <c r="MKW746" s="31"/>
      <c r="MKX746" s="31"/>
      <c r="MKY746" s="31"/>
      <c r="MKZ746" s="31"/>
      <c r="MLA746" s="31"/>
      <c r="MLB746" s="31"/>
      <c r="MLC746" s="31"/>
      <c r="MLD746" s="31"/>
      <c r="MLE746" s="31"/>
      <c r="MLF746" s="31"/>
      <c r="MLG746" s="31"/>
      <c r="MLH746" s="31"/>
      <c r="MLI746" s="31"/>
      <c r="MLJ746" s="31"/>
      <c r="MLK746" s="31"/>
      <c r="MLL746" s="31"/>
      <c r="MLM746" s="31"/>
      <c r="MLN746" s="31"/>
      <c r="MLO746" s="31"/>
      <c r="MLP746" s="31"/>
      <c r="MLQ746" s="31"/>
      <c r="MLR746" s="31"/>
      <c r="MLS746" s="31"/>
      <c r="MLT746" s="31"/>
      <c r="MLU746" s="31"/>
      <c r="MLV746" s="31"/>
      <c r="MLW746" s="31"/>
      <c r="MLX746" s="31"/>
      <c r="MLY746" s="31"/>
      <c r="MLZ746" s="31"/>
      <c r="MMA746" s="31"/>
      <c r="MMB746" s="31"/>
      <c r="MMC746" s="31"/>
      <c r="MMD746" s="31"/>
      <c r="MME746" s="31"/>
      <c r="MMF746" s="31"/>
      <c r="MMG746" s="31"/>
      <c r="MMH746" s="31"/>
      <c r="MMI746" s="31"/>
      <c r="MMJ746" s="31"/>
      <c r="MMK746" s="31"/>
      <c r="MML746" s="31"/>
      <c r="MMM746" s="31"/>
      <c r="MMN746" s="31"/>
      <c r="MMO746" s="31"/>
      <c r="MMP746" s="31"/>
      <c r="MMQ746" s="31"/>
      <c r="MMR746" s="31"/>
      <c r="MMS746" s="31"/>
      <c r="MMT746" s="31"/>
      <c r="MMU746" s="31"/>
      <c r="MMV746" s="31"/>
      <c r="MMW746" s="31"/>
      <c r="MMX746" s="31"/>
      <c r="MMY746" s="31"/>
      <c r="MMZ746" s="31"/>
      <c r="MNA746" s="31"/>
      <c r="MNB746" s="31"/>
      <c r="MNC746" s="31"/>
      <c r="MND746" s="31"/>
      <c r="MNE746" s="31"/>
      <c r="MNF746" s="31"/>
      <c r="MNG746" s="31"/>
      <c r="MNH746" s="31"/>
      <c r="MNI746" s="31"/>
      <c r="MNJ746" s="31"/>
      <c r="MNK746" s="31"/>
      <c r="MNL746" s="31"/>
      <c r="MNM746" s="31"/>
      <c r="MNN746" s="31"/>
      <c r="MNO746" s="31"/>
      <c r="MNP746" s="31"/>
      <c r="MNQ746" s="31"/>
      <c r="MNR746" s="31"/>
      <c r="MNS746" s="31"/>
      <c r="MNT746" s="31"/>
      <c r="MNU746" s="31"/>
      <c r="MNV746" s="31"/>
      <c r="MNW746" s="31"/>
      <c r="MNX746" s="31"/>
      <c r="MNY746" s="31"/>
      <c r="MNZ746" s="31"/>
      <c r="MOA746" s="31"/>
      <c r="MOB746" s="31"/>
      <c r="MOC746" s="31"/>
      <c r="MOD746" s="31"/>
      <c r="MOE746" s="31"/>
      <c r="MOF746" s="31"/>
      <c r="MOG746" s="31"/>
      <c r="MOH746" s="31"/>
      <c r="MOI746" s="31"/>
      <c r="MOJ746" s="31"/>
      <c r="MOK746" s="31"/>
      <c r="MOL746" s="31"/>
      <c r="MOM746" s="31"/>
      <c r="MON746" s="31"/>
      <c r="MOO746" s="31"/>
      <c r="MOP746" s="31"/>
      <c r="MOQ746" s="31"/>
      <c r="MOR746" s="31"/>
      <c r="MOS746" s="31"/>
      <c r="MOT746" s="31"/>
      <c r="MOU746" s="31"/>
      <c r="MOV746" s="31"/>
      <c r="MOW746" s="31"/>
      <c r="MOX746" s="31"/>
      <c r="MOY746" s="31"/>
      <c r="MOZ746" s="31"/>
      <c r="MPA746" s="31"/>
      <c r="MPB746" s="31"/>
      <c r="MPC746" s="31"/>
      <c r="MPD746" s="31"/>
      <c r="MPE746" s="31"/>
      <c r="MPF746" s="31"/>
      <c r="MPG746" s="31"/>
      <c r="MPH746" s="31"/>
      <c r="MPI746" s="31"/>
      <c r="MPJ746" s="31"/>
      <c r="MPK746" s="31"/>
      <c r="MPL746" s="31"/>
      <c r="MPM746" s="31"/>
      <c r="MPN746" s="31"/>
      <c r="MPO746" s="31"/>
      <c r="MPP746" s="31"/>
      <c r="MPQ746" s="31"/>
      <c r="MPR746" s="31"/>
      <c r="MPS746" s="31"/>
      <c r="MPT746" s="31"/>
      <c r="MPU746" s="31"/>
      <c r="MPV746" s="31"/>
      <c r="MPW746" s="31"/>
      <c r="MPX746" s="31"/>
      <c r="MPY746" s="31"/>
      <c r="MPZ746" s="31"/>
      <c r="MQA746" s="31"/>
      <c r="MQB746" s="31"/>
      <c r="MQC746" s="31"/>
      <c r="MQD746" s="31"/>
      <c r="MQE746" s="31"/>
      <c r="MQF746" s="31"/>
      <c r="MQG746" s="31"/>
      <c r="MQH746" s="31"/>
      <c r="MQI746" s="31"/>
      <c r="MQJ746" s="31"/>
      <c r="MQK746" s="31"/>
      <c r="MQL746" s="31"/>
      <c r="MQM746" s="31"/>
      <c r="MQN746" s="31"/>
      <c r="MQO746" s="31"/>
      <c r="MQP746" s="31"/>
      <c r="MQQ746" s="31"/>
      <c r="MQR746" s="31"/>
      <c r="MQS746" s="31"/>
      <c r="MQT746" s="31"/>
      <c r="MQU746" s="31"/>
      <c r="MQV746" s="31"/>
      <c r="MQW746" s="31"/>
      <c r="MQX746" s="31"/>
      <c r="MQY746" s="31"/>
      <c r="MQZ746" s="31"/>
      <c r="MRA746" s="31"/>
      <c r="MRB746" s="31"/>
      <c r="MRC746" s="31"/>
      <c r="MRD746" s="31"/>
      <c r="MRE746" s="31"/>
      <c r="MRF746" s="31"/>
      <c r="MRG746" s="31"/>
      <c r="MRH746" s="31"/>
      <c r="MRI746" s="31"/>
      <c r="MRJ746" s="31"/>
      <c r="MRK746" s="31"/>
      <c r="MRL746" s="31"/>
      <c r="MRM746" s="31"/>
      <c r="MRN746" s="31"/>
      <c r="MRO746" s="31"/>
      <c r="MRP746" s="31"/>
      <c r="MRQ746" s="31"/>
      <c r="MRR746" s="31"/>
      <c r="MRS746" s="31"/>
      <c r="MRT746" s="31"/>
      <c r="MRU746" s="31"/>
      <c r="MRV746" s="31"/>
      <c r="MRW746" s="31"/>
      <c r="MRX746" s="31"/>
      <c r="MRY746" s="31"/>
      <c r="MRZ746" s="31"/>
      <c r="MSA746" s="31"/>
      <c r="MSB746" s="31"/>
      <c r="MSC746" s="31"/>
      <c r="MSD746" s="31"/>
      <c r="MSE746" s="31"/>
      <c r="MSF746" s="31"/>
      <c r="MSG746" s="31"/>
      <c r="MSH746" s="31"/>
      <c r="MSI746" s="31"/>
      <c r="MSJ746" s="31"/>
      <c r="MSK746" s="31"/>
      <c r="MSL746" s="31"/>
      <c r="MSM746" s="31"/>
      <c r="MSN746" s="31"/>
      <c r="MSO746" s="31"/>
      <c r="MSP746" s="31"/>
      <c r="MSQ746" s="31"/>
      <c r="MSR746" s="31"/>
      <c r="MSS746" s="31"/>
      <c r="MST746" s="31"/>
      <c r="MSU746" s="31"/>
      <c r="MSV746" s="31"/>
      <c r="MSW746" s="31"/>
      <c r="MSX746" s="31"/>
      <c r="MSY746" s="31"/>
      <c r="MSZ746" s="31"/>
      <c r="MTA746" s="31"/>
      <c r="MTB746" s="31"/>
      <c r="MTC746" s="31"/>
      <c r="MTD746" s="31"/>
      <c r="MTE746" s="31"/>
      <c r="MTF746" s="31"/>
      <c r="MTG746" s="31"/>
      <c r="MTH746" s="31"/>
      <c r="MTI746" s="31"/>
      <c r="MTJ746" s="31"/>
      <c r="MTK746" s="31"/>
      <c r="MTL746" s="31"/>
      <c r="MTM746" s="31"/>
      <c r="MTN746" s="31"/>
      <c r="MTO746" s="31"/>
      <c r="MTP746" s="31"/>
      <c r="MTQ746" s="31"/>
      <c r="MTR746" s="31"/>
      <c r="MTS746" s="31"/>
      <c r="MTT746" s="31"/>
      <c r="MTU746" s="31"/>
      <c r="MTV746" s="31"/>
      <c r="MTW746" s="31"/>
      <c r="MTX746" s="31"/>
      <c r="MTY746" s="31"/>
      <c r="MTZ746" s="31"/>
      <c r="MUA746" s="31"/>
      <c r="MUB746" s="31"/>
      <c r="MUC746" s="31"/>
      <c r="MUD746" s="31"/>
      <c r="MUE746" s="31"/>
      <c r="MUF746" s="31"/>
      <c r="MUG746" s="31"/>
      <c r="MUH746" s="31"/>
      <c r="MUI746" s="31"/>
      <c r="MUJ746" s="31"/>
      <c r="MUK746" s="31"/>
      <c r="MUL746" s="31"/>
      <c r="MUM746" s="31"/>
      <c r="MUN746" s="31"/>
      <c r="MUO746" s="31"/>
      <c r="MUP746" s="31"/>
      <c r="MUQ746" s="31"/>
      <c r="MUR746" s="31"/>
      <c r="MUS746" s="31"/>
      <c r="MUT746" s="31"/>
      <c r="MUU746" s="31"/>
      <c r="MUV746" s="31"/>
      <c r="MUW746" s="31"/>
      <c r="MUX746" s="31"/>
      <c r="MUY746" s="31"/>
      <c r="MUZ746" s="31"/>
      <c r="MVA746" s="31"/>
      <c r="MVB746" s="31"/>
      <c r="MVC746" s="31"/>
      <c r="MVD746" s="31"/>
      <c r="MVE746" s="31"/>
      <c r="MVF746" s="31"/>
      <c r="MVG746" s="31"/>
      <c r="MVH746" s="31"/>
      <c r="MVI746" s="31"/>
      <c r="MVJ746" s="31"/>
      <c r="MVK746" s="31"/>
      <c r="MVL746" s="31"/>
      <c r="MVM746" s="31"/>
      <c r="MVN746" s="31"/>
      <c r="MVO746" s="31"/>
      <c r="MVP746" s="31"/>
      <c r="MVQ746" s="31"/>
      <c r="MVR746" s="31"/>
      <c r="MVS746" s="31"/>
      <c r="MVT746" s="31"/>
      <c r="MVU746" s="31"/>
      <c r="MVV746" s="31"/>
      <c r="MVW746" s="31"/>
      <c r="MVX746" s="31"/>
      <c r="MVY746" s="31"/>
      <c r="MVZ746" s="31"/>
      <c r="MWA746" s="31"/>
      <c r="MWB746" s="31"/>
      <c r="MWC746" s="31"/>
      <c r="MWD746" s="31"/>
      <c r="MWE746" s="31"/>
      <c r="MWF746" s="31"/>
      <c r="MWG746" s="31"/>
      <c r="MWH746" s="31"/>
      <c r="MWI746" s="31"/>
      <c r="MWJ746" s="31"/>
      <c r="MWK746" s="31"/>
      <c r="MWL746" s="31"/>
      <c r="MWM746" s="31"/>
      <c r="MWN746" s="31"/>
      <c r="MWO746" s="31"/>
      <c r="MWP746" s="31"/>
      <c r="MWQ746" s="31"/>
      <c r="MWR746" s="31"/>
      <c r="MWS746" s="31"/>
      <c r="MWT746" s="31"/>
      <c r="MWU746" s="31"/>
      <c r="MWV746" s="31"/>
      <c r="MWW746" s="31"/>
      <c r="MWX746" s="31"/>
      <c r="MWY746" s="31"/>
      <c r="MWZ746" s="31"/>
      <c r="MXA746" s="31"/>
      <c r="MXB746" s="31"/>
      <c r="MXC746" s="31"/>
      <c r="MXD746" s="31"/>
      <c r="MXE746" s="31"/>
      <c r="MXF746" s="31"/>
      <c r="MXG746" s="31"/>
      <c r="MXH746" s="31"/>
      <c r="MXI746" s="31"/>
      <c r="MXJ746" s="31"/>
      <c r="MXK746" s="31"/>
      <c r="MXL746" s="31"/>
      <c r="MXM746" s="31"/>
      <c r="MXN746" s="31"/>
      <c r="MXO746" s="31"/>
      <c r="MXP746" s="31"/>
      <c r="MXQ746" s="31"/>
      <c r="MXR746" s="31"/>
      <c r="MXS746" s="31"/>
      <c r="MXT746" s="31"/>
      <c r="MXU746" s="31"/>
      <c r="MXV746" s="31"/>
      <c r="MXW746" s="31"/>
      <c r="MXX746" s="31"/>
      <c r="MXY746" s="31"/>
      <c r="MXZ746" s="31"/>
      <c r="MYA746" s="31"/>
      <c r="MYB746" s="31"/>
      <c r="MYC746" s="31"/>
      <c r="MYD746" s="31"/>
      <c r="MYE746" s="31"/>
      <c r="MYF746" s="31"/>
      <c r="MYG746" s="31"/>
      <c r="MYH746" s="31"/>
      <c r="MYI746" s="31"/>
      <c r="MYJ746" s="31"/>
      <c r="MYK746" s="31"/>
      <c r="MYL746" s="31"/>
      <c r="MYM746" s="31"/>
      <c r="MYN746" s="31"/>
      <c r="MYO746" s="31"/>
      <c r="MYP746" s="31"/>
      <c r="MYQ746" s="31"/>
      <c r="MYR746" s="31"/>
      <c r="MYS746" s="31"/>
      <c r="MYT746" s="31"/>
      <c r="MYU746" s="31"/>
      <c r="MYV746" s="31"/>
      <c r="MYW746" s="31"/>
      <c r="MYX746" s="31"/>
      <c r="MYY746" s="31"/>
      <c r="MYZ746" s="31"/>
      <c r="MZA746" s="31"/>
      <c r="MZB746" s="31"/>
      <c r="MZC746" s="31"/>
      <c r="MZD746" s="31"/>
      <c r="MZE746" s="31"/>
      <c r="MZF746" s="31"/>
      <c r="MZG746" s="31"/>
      <c r="MZH746" s="31"/>
      <c r="MZI746" s="31"/>
      <c r="MZJ746" s="31"/>
      <c r="MZK746" s="31"/>
      <c r="MZL746" s="31"/>
      <c r="MZM746" s="31"/>
      <c r="MZN746" s="31"/>
      <c r="MZO746" s="31"/>
      <c r="MZP746" s="31"/>
      <c r="MZQ746" s="31"/>
      <c r="MZR746" s="31"/>
      <c r="MZS746" s="31"/>
      <c r="MZT746" s="31"/>
      <c r="MZU746" s="31"/>
      <c r="MZV746" s="31"/>
      <c r="MZW746" s="31"/>
      <c r="MZX746" s="31"/>
      <c r="MZY746" s="31"/>
      <c r="MZZ746" s="31"/>
      <c r="NAA746" s="31"/>
      <c r="NAB746" s="31"/>
      <c r="NAC746" s="31"/>
      <c r="NAD746" s="31"/>
      <c r="NAE746" s="31"/>
      <c r="NAF746" s="31"/>
      <c r="NAG746" s="31"/>
      <c r="NAH746" s="31"/>
      <c r="NAI746" s="31"/>
      <c r="NAJ746" s="31"/>
      <c r="NAK746" s="31"/>
      <c r="NAL746" s="31"/>
      <c r="NAM746" s="31"/>
      <c r="NAN746" s="31"/>
      <c r="NAO746" s="31"/>
      <c r="NAP746" s="31"/>
      <c r="NAQ746" s="31"/>
      <c r="NAR746" s="31"/>
      <c r="NAS746" s="31"/>
      <c r="NAT746" s="31"/>
      <c r="NAU746" s="31"/>
      <c r="NAV746" s="31"/>
      <c r="NAW746" s="31"/>
      <c r="NAX746" s="31"/>
      <c r="NAY746" s="31"/>
      <c r="NAZ746" s="31"/>
      <c r="NBA746" s="31"/>
      <c r="NBB746" s="31"/>
      <c r="NBC746" s="31"/>
      <c r="NBD746" s="31"/>
      <c r="NBE746" s="31"/>
      <c r="NBF746" s="31"/>
      <c r="NBG746" s="31"/>
      <c r="NBH746" s="31"/>
      <c r="NBI746" s="31"/>
      <c r="NBJ746" s="31"/>
      <c r="NBK746" s="31"/>
      <c r="NBL746" s="31"/>
      <c r="NBM746" s="31"/>
      <c r="NBN746" s="31"/>
      <c r="NBO746" s="31"/>
      <c r="NBP746" s="31"/>
      <c r="NBQ746" s="31"/>
      <c r="NBR746" s="31"/>
      <c r="NBS746" s="31"/>
      <c r="NBT746" s="31"/>
      <c r="NBU746" s="31"/>
      <c r="NBV746" s="31"/>
      <c r="NBW746" s="31"/>
      <c r="NBX746" s="31"/>
      <c r="NBY746" s="31"/>
      <c r="NBZ746" s="31"/>
      <c r="NCA746" s="31"/>
      <c r="NCB746" s="31"/>
      <c r="NCC746" s="31"/>
      <c r="NCD746" s="31"/>
      <c r="NCE746" s="31"/>
      <c r="NCF746" s="31"/>
      <c r="NCG746" s="31"/>
      <c r="NCH746" s="31"/>
      <c r="NCI746" s="31"/>
      <c r="NCJ746" s="31"/>
      <c r="NCK746" s="31"/>
      <c r="NCL746" s="31"/>
      <c r="NCM746" s="31"/>
      <c r="NCN746" s="31"/>
      <c r="NCO746" s="31"/>
      <c r="NCP746" s="31"/>
      <c r="NCQ746" s="31"/>
      <c r="NCR746" s="31"/>
      <c r="NCS746" s="31"/>
      <c r="NCT746" s="31"/>
      <c r="NCU746" s="31"/>
      <c r="NCV746" s="31"/>
      <c r="NCW746" s="31"/>
      <c r="NCX746" s="31"/>
      <c r="NCY746" s="31"/>
      <c r="NCZ746" s="31"/>
      <c r="NDA746" s="31"/>
      <c r="NDB746" s="31"/>
      <c r="NDC746" s="31"/>
      <c r="NDD746" s="31"/>
      <c r="NDE746" s="31"/>
      <c r="NDF746" s="31"/>
      <c r="NDG746" s="31"/>
      <c r="NDH746" s="31"/>
      <c r="NDI746" s="31"/>
      <c r="NDJ746" s="31"/>
      <c r="NDK746" s="31"/>
      <c r="NDL746" s="31"/>
      <c r="NDM746" s="31"/>
      <c r="NDN746" s="31"/>
      <c r="NDO746" s="31"/>
      <c r="NDP746" s="31"/>
      <c r="NDQ746" s="31"/>
      <c r="NDR746" s="31"/>
      <c r="NDS746" s="31"/>
      <c r="NDT746" s="31"/>
      <c r="NDU746" s="31"/>
      <c r="NDV746" s="31"/>
      <c r="NDW746" s="31"/>
      <c r="NDX746" s="31"/>
      <c r="NDY746" s="31"/>
      <c r="NDZ746" s="31"/>
      <c r="NEA746" s="31"/>
      <c r="NEB746" s="31"/>
      <c r="NEC746" s="31"/>
      <c r="NED746" s="31"/>
      <c r="NEE746" s="31"/>
      <c r="NEF746" s="31"/>
      <c r="NEG746" s="31"/>
      <c r="NEH746" s="31"/>
      <c r="NEI746" s="31"/>
      <c r="NEJ746" s="31"/>
      <c r="NEK746" s="31"/>
      <c r="NEL746" s="31"/>
      <c r="NEM746" s="31"/>
      <c r="NEN746" s="31"/>
      <c r="NEO746" s="31"/>
      <c r="NEP746" s="31"/>
      <c r="NEQ746" s="31"/>
      <c r="NER746" s="31"/>
      <c r="NES746" s="31"/>
      <c r="NET746" s="31"/>
      <c r="NEU746" s="31"/>
      <c r="NEV746" s="31"/>
      <c r="NEW746" s="31"/>
      <c r="NEX746" s="31"/>
      <c r="NEY746" s="31"/>
      <c r="NEZ746" s="31"/>
      <c r="NFA746" s="31"/>
      <c r="NFB746" s="31"/>
      <c r="NFC746" s="31"/>
      <c r="NFD746" s="31"/>
      <c r="NFE746" s="31"/>
      <c r="NFF746" s="31"/>
      <c r="NFG746" s="31"/>
      <c r="NFH746" s="31"/>
      <c r="NFI746" s="31"/>
      <c r="NFJ746" s="31"/>
      <c r="NFK746" s="31"/>
      <c r="NFL746" s="31"/>
      <c r="NFM746" s="31"/>
      <c r="NFN746" s="31"/>
      <c r="NFO746" s="31"/>
      <c r="NFP746" s="31"/>
      <c r="NFQ746" s="31"/>
      <c r="NFR746" s="31"/>
      <c r="NFS746" s="31"/>
      <c r="NFT746" s="31"/>
      <c r="NFU746" s="31"/>
      <c r="NFV746" s="31"/>
      <c r="NFW746" s="31"/>
      <c r="NFX746" s="31"/>
      <c r="NFY746" s="31"/>
      <c r="NFZ746" s="31"/>
      <c r="NGA746" s="31"/>
      <c r="NGB746" s="31"/>
      <c r="NGC746" s="31"/>
      <c r="NGD746" s="31"/>
      <c r="NGE746" s="31"/>
      <c r="NGF746" s="31"/>
      <c r="NGG746" s="31"/>
      <c r="NGH746" s="31"/>
      <c r="NGI746" s="31"/>
      <c r="NGJ746" s="31"/>
      <c r="NGK746" s="31"/>
      <c r="NGL746" s="31"/>
      <c r="NGM746" s="31"/>
      <c r="NGN746" s="31"/>
      <c r="NGO746" s="31"/>
      <c r="NGP746" s="31"/>
      <c r="NGQ746" s="31"/>
      <c r="NGR746" s="31"/>
      <c r="NGS746" s="31"/>
      <c r="NGT746" s="31"/>
      <c r="NGU746" s="31"/>
      <c r="NGV746" s="31"/>
      <c r="NGW746" s="31"/>
      <c r="NGX746" s="31"/>
      <c r="NGY746" s="31"/>
      <c r="NGZ746" s="31"/>
      <c r="NHA746" s="31"/>
      <c r="NHB746" s="31"/>
      <c r="NHC746" s="31"/>
      <c r="NHD746" s="31"/>
      <c r="NHE746" s="31"/>
      <c r="NHF746" s="31"/>
      <c r="NHG746" s="31"/>
      <c r="NHH746" s="31"/>
      <c r="NHI746" s="31"/>
      <c r="NHJ746" s="31"/>
      <c r="NHK746" s="31"/>
      <c r="NHL746" s="31"/>
      <c r="NHM746" s="31"/>
      <c r="NHN746" s="31"/>
      <c r="NHO746" s="31"/>
      <c r="NHP746" s="31"/>
      <c r="NHQ746" s="31"/>
      <c r="NHR746" s="31"/>
      <c r="NHS746" s="31"/>
      <c r="NHT746" s="31"/>
      <c r="NHU746" s="31"/>
      <c r="NHV746" s="31"/>
      <c r="NHW746" s="31"/>
      <c r="NHX746" s="31"/>
      <c r="NHY746" s="31"/>
      <c r="NHZ746" s="31"/>
      <c r="NIA746" s="31"/>
      <c r="NIB746" s="31"/>
      <c r="NIC746" s="31"/>
      <c r="NID746" s="31"/>
      <c r="NIE746" s="31"/>
      <c r="NIF746" s="31"/>
      <c r="NIG746" s="31"/>
      <c r="NIH746" s="31"/>
      <c r="NII746" s="31"/>
      <c r="NIJ746" s="31"/>
      <c r="NIK746" s="31"/>
      <c r="NIL746" s="31"/>
      <c r="NIM746" s="31"/>
      <c r="NIN746" s="31"/>
      <c r="NIO746" s="31"/>
      <c r="NIP746" s="31"/>
      <c r="NIQ746" s="31"/>
      <c r="NIR746" s="31"/>
      <c r="NIS746" s="31"/>
      <c r="NIT746" s="31"/>
      <c r="NIU746" s="31"/>
      <c r="NIV746" s="31"/>
      <c r="NIW746" s="31"/>
      <c r="NIX746" s="31"/>
      <c r="NIY746" s="31"/>
      <c r="NIZ746" s="31"/>
      <c r="NJA746" s="31"/>
      <c r="NJB746" s="31"/>
      <c r="NJC746" s="31"/>
      <c r="NJD746" s="31"/>
      <c r="NJE746" s="31"/>
      <c r="NJF746" s="31"/>
      <c r="NJG746" s="31"/>
      <c r="NJH746" s="31"/>
      <c r="NJI746" s="31"/>
      <c r="NJJ746" s="31"/>
      <c r="NJK746" s="31"/>
      <c r="NJL746" s="31"/>
      <c r="NJM746" s="31"/>
      <c r="NJN746" s="31"/>
      <c r="NJO746" s="31"/>
      <c r="NJP746" s="31"/>
      <c r="NJQ746" s="31"/>
      <c r="NJR746" s="31"/>
      <c r="NJS746" s="31"/>
      <c r="NJT746" s="31"/>
      <c r="NJU746" s="31"/>
      <c r="NJV746" s="31"/>
      <c r="NJW746" s="31"/>
      <c r="NJX746" s="31"/>
      <c r="NJY746" s="31"/>
      <c r="NJZ746" s="31"/>
      <c r="NKA746" s="31"/>
      <c r="NKB746" s="31"/>
      <c r="NKC746" s="31"/>
      <c r="NKD746" s="31"/>
      <c r="NKE746" s="31"/>
      <c r="NKF746" s="31"/>
      <c r="NKG746" s="31"/>
      <c r="NKH746" s="31"/>
      <c r="NKI746" s="31"/>
      <c r="NKJ746" s="31"/>
      <c r="NKK746" s="31"/>
      <c r="NKL746" s="31"/>
      <c r="NKM746" s="31"/>
      <c r="NKN746" s="31"/>
      <c r="NKO746" s="31"/>
      <c r="NKP746" s="31"/>
      <c r="NKQ746" s="31"/>
      <c r="NKR746" s="31"/>
      <c r="NKS746" s="31"/>
      <c r="NKT746" s="31"/>
      <c r="NKU746" s="31"/>
      <c r="NKV746" s="31"/>
      <c r="NKW746" s="31"/>
      <c r="NKX746" s="31"/>
      <c r="NKY746" s="31"/>
      <c r="NKZ746" s="31"/>
      <c r="NLA746" s="31"/>
      <c r="NLB746" s="31"/>
      <c r="NLC746" s="31"/>
      <c r="NLD746" s="31"/>
      <c r="NLE746" s="31"/>
      <c r="NLF746" s="31"/>
      <c r="NLG746" s="31"/>
      <c r="NLH746" s="31"/>
      <c r="NLI746" s="31"/>
      <c r="NLJ746" s="31"/>
      <c r="NLK746" s="31"/>
      <c r="NLL746" s="31"/>
      <c r="NLM746" s="31"/>
      <c r="NLN746" s="31"/>
      <c r="NLO746" s="31"/>
      <c r="NLP746" s="31"/>
      <c r="NLQ746" s="31"/>
      <c r="NLR746" s="31"/>
      <c r="NLS746" s="31"/>
      <c r="NLT746" s="31"/>
      <c r="NLU746" s="31"/>
      <c r="NLV746" s="31"/>
      <c r="NLW746" s="31"/>
      <c r="NLX746" s="31"/>
      <c r="NLY746" s="31"/>
      <c r="NLZ746" s="31"/>
      <c r="NMA746" s="31"/>
      <c r="NMB746" s="31"/>
      <c r="NMC746" s="31"/>
      <c r="NMD746" s="31"/>
      <c r="NME746" s="31"/>
      <c r="NMF746" s="31"/>
      <c r="NMG746" s="31"/>
      <c r="NMH746" s="31"/>
      <c r="NMI746" s="31"/>
      <c r="NMJ746" s="31"/>
      <c r="NMK746" s="31"/>
      <c r="NML746" s="31"/>
      <c r="NMM746" s="31"/>
      <c r="NMN746" s="31"/>
      <c r="NMO746" s="31"/>
      <c r="NMP746" s="31"/>
      <c r="NMQ746" s="31"/>
      <c r="NMR746" s="31"/>
      <c r="NMS746" s="31"/>
      <c r="NMT746" s="31"/>
      <c r="NMU746" s="31"/>
      <c r="NMV746" s="31"/>
      <c r="NMW746" s="31"/>
      <c r="NMX746" s="31"/>
      <c r="NMY746" s="31"/>
      <c r="NMZ746" s="31"/>
      <c r="NNA746" s="31"/>
      <c r="NNB746" s="31"/>
      <c r="NNC746" s="31"/>
      <c r="NND746" s="31"/>
      <c r="NNE746" s="31"/>
      <c r="NNF746" s="31"/>
      <c r="NNG746" s="31"/>
      <c r="NNH746" s="31"/>
      <c r="NNI746" s="31"/>
      <c r="NNJ746" s="31"/>
      <c r="NNK746" s="31"/>
      <c r="NNL746" s="31"/>
      <c r="NNM746" s="31"/>
      <c r="NNN746" s="31"/>
      <c r="NNO746" s="31"/>
      <c r="NNP746" s="31"/>
      <c r="NNQ746" s="31"/>
      <c r="NNR746" s="31"/>
      <c r="NNS746" s="31"/>
      <c r="NNT746" s="31"/>
      <c r="NNU746" s="31"/>
      <c r="NNV746" s="31"/>
      <c r="NNW746" s="31"/>
      <c r="NNX746" s="31"/>
      <c r="NNY746" s="31"/>
      <c r="NNZ746" s="31"/>
      <c r="NOA746" s="31"/>
      <c r="NOB746" s="31"/>
      <c r="NOC746" s="31"/>
      <c r="NOD746" s="31"/>
      <c r="NOE746" s="31"/>
      <c r="NOF746" s="31"/>
      <c r="NOG746" s="31"/>
      <c r="NOH746" s="31"/>
      <c r="NOI746" s="31"/>
      <c r="NOJ746" s="31"/>
      <c r="NOK746" s="31"/>
      <c r="NOL746" s="31"/>
      <c r="NOM746" s="31"/>
      <c r="NON746" s="31"/>
      <c r="NOO746" s="31"/>
      <c r="NOP746" s="31"/>
      <c r="NOQ746" s="31"/>
      <c r="NOR746" s="31"/>
      <c r="NOS746" s="31"/>
      <c r="NOT746" s="31"/>
      <c r="NOU746" s="31"/>
      <c r="NOV746" s="31"/>
      <c r="NOW746" s="31"/>
      <c r="NOX746" s="31"/>
      <c r="NOY746" s="31"/>
      <c r="NOZ746" s="31"/>
      <c r="NPA746" s="31"/>
      <c r="NPB746" s="31"/>
      <c r="NPC746" s="31"/>
      <c r="NPD746" s="31"/>
      <c r="NPE746" s="31"/>
      <c r="NPF746" s="31"/>
      <c r="NPG746" s="31"/>
      <c r="NPH746" s="31"/>
      <c r="NPI746" s="31"/>
      <c r="NPJ746" s="31"/>
      <c r="NPK746" s="31"/>
      <c r="NPL746" s="31"/>
      <c r="NPM746" s="31"/>
      <c r="NPN746" s="31"/>
      <c r="NPO746" s="31"/>
      <c r="NPP746" s="31"/>
      <c r="NPQ746" s="31"/>
      <c r="NPR746" s="31"/>
      <c r="NPS746" s="31"/>
      <c r="NPT746" s="31"/>
      <c r="NPU746" s="31"/>
      <c r="NPV746" s="31"/>
      <c r="NPW746" s="31"/>
      <c r="NPX746" s="31"/>
      <c r="NPY746" s="31"/>
      <c r="NPZ746" s="31"/>
      <c r="NQA746" s="31"/>
      <c r="NQB746" s="31"/>
      <c r="NQC746" s="31"/>
      <c r="NQD746" s="31"/>
      <c r="NQE746" s="31"/>
      <c r="NQF746" s="31"/>
      <c r="NQG746" s="31"/>
      <c r="NQH746" s="31"/>
      <c r="NQI746" s="31"/>
      <c r="NQJ746" s="31"/>
      <c r="NQK746" s="31"/>
      <c r="NQL746" s="31"/>
      <c r="NQM746" s="31"/>
      <c r="NQN746" s="31"/>
      <c r="NQO746" s="31"/>
      <c r="NQP746" s="31"/>
      <c r="NQQ746" s="31"/>
      <c r="NQR746" s="31"/>
      <c r="NQS746" s="31"/>
      <c r="NQT746" s="31"/>
      <c r="NQU746" s="31"/>
      <c r="NQV746" s="31"/>
      <c r="NQW746" s="31"/>
      <c r="NQX746" s="31"/>
      <c r="NQY746" s="31"/>
      <c r="NQZ746" s="31"/>
      <c r="NRA746" s="31"/>
      <c r="NRB746" s="31"/>
      <c r="NRC746" s="31"/>
      <c r="NRD746" s="31"/>
      <c r="NRE746" s="31"/>
      <c r="NRF746" s="31"/>
      <c r="NRG746" s="31"/>
      <c r="NRH746" s="31"/>
      <c r="NRI746" s="31"/>
      <c r="NRJ746" s="31"/>
      <c r="NRK746" s="31"/>
      <c r="NRL746" s="31"/>
      <c r="NRM746" s="31"/>
      <c r="NRN746" s="31"/>
      <c r="NRO746" s="31"/>
      <c r="NRP746" s="31"/>
      <c r="NRQ746" s="31"/>
      <c r="NRR746" s="31"/>
      <c r="NRS746" s="31"/>
      <c r="NRT746" s="31"/>
      <c r="NRU746" s="31"/>
      <c r="NRV746" s="31"/>
      <c r="NRW746" s="31"/>
      <c r="NRX746" s="31"/>
      <c r="NRY746" s="31"/>
      <c r="NRZ746" s="31"/>
      <c r="NSA746" s="31"/>
      <c r="NSB746" s="31"/>
      <c r="NSC746" s="31"/>
      <c r="NSD746" s="31"/>
      <c r="NSE746" s="31"/>
      <c r="NSF746" s="31"/>
      <c r="NSG746" s="31"/>
      <c r="NSH746" s="31"/>
      <c r="NSI746" s="31"/>
      <c r="NSJ746" s="31"/>
      <c r="NSK746" s="31"/>
      <c r="NSL746" s="31"/>
      <c r="NSM746" s="31"/>
      <c r="NSN746" s="31"/>
      <c r="NSO746" s="31"/>
      <c r="NSP746" s="31"/>
      <c r="NSQ746" s="31"/>
      <c r="NSR746" s="31"/>
      <c r="NSS746" s="31"/>
      <c r="NST746" s="31"/>
      <c r="NSU746" s="31"/>
      <c r="NSV746" s="31"/>
      <c r="NSW746" s="31"/>
      <c r="NSX746" s="31"/>
      <c r="NSY746" s="31"/>
      <c r="NSZ746" s="31"/>
      <c r="NTA746" s="31"/>
      <c r="NTB746" s="31"/>
      <c r="NTC746" s="31"/>
      <c r="NTD746" s="31"/>
      <c r="NTE746" s="31"/>
      <c r="NTF746" s="31"/>
      <c r="NTG746" s="31"/>
      <c r="NTH746" s="31"/>
      <c r="NTI746" s="31"/>
      <c r="NTJ746" s="31"/>
      <c r="NTK746" s="31"/>
      <c r="NTL746" s="31"/>
      <c r="NTM746" s="31"/>
      <c r="NTN746" s="31"/>
      <c r="NTO746" s="31"/>
      <c r="NTP746" s="31"/>
      <c r="NTQ746" s="31"/>
      <c r="NTR746" s="31"/>
      <c r="NTS746" s="31"/>
      <c r="NTT746" s="31"/>
      <c r="NTU746" s="31"/>
      <c r="NTV746" s="31"/>
      <c r="NTW746" s="31"/>
      <c r="NTX746" s="31"/>
      <c r="NTY746" s="31"/>
      <c r="NTZ746" s="31"/>
      <c r="NUA746" s="31"/>
      <c r="NUB746" s="31"/>
      <c r="NUC746" s="31"/>
      <c r="NUD746" s="31"/>
      <c r="NUE746" s="31"/>
      <c r="NUF746" s="31"/>
      <c r="NUG746" s="31"/>
      <c r="NUH746" s="31"/>
      <c r="NUI746" s="31"/>
      <c r="NUJ746" s="31"/>
      <c r="NUK746" s="31"/>
      <c r="NUL746" s="31"/>
      <c r="NUM746" s="31"/>
      <c r="NUN746" s="31"/>
      <c r="NUO746" s="31"/>
      <c r="NUP746" s="31"/>
      <c r="NUQ746" s="31"/>
      <c r="NUR746" s="31"/>
      <c r="NUS746" s="31"/>
      <c r="NUT746" s="31"/>
      <c r="NUU746" s="31"/>
      <c r="NUV746" s="31"/>
      <c r="NUW746" s="31"/>
      <c r="NUX746" s="31"/>
      <c r="NUY746" s="31"/>
      <c r="NUZ746" s="31"/>
      <c r="NVA746" s="31"/>
      <c r="NVB746" s="31"/>
      <c r="NVC746" s="31"/>
      <c r="NVD746" s="31"/>
      <c r="NVE746" s="31"/>
      <c r="NVF746" s="31"/>
      <c r="NVG746" s="31"/>
      <c r="NVH746" s="31"/>
      <c r="NVI746" s="31"/>
      <c r="NVJ746" s="31"/>
      <c r="NVK746" s="31"/>
      <c r="NVL746" s="31"/>
      <c r="NVM746" s="31"/>
      <c r="NVN746" s="31"/>
      <c r="NVO746" s="31"/>
      <c r="NVP746" s="31"/>
      <c r="NVQ746" s="31"/>
      <c r="NVR746" s="31"/>
      <c r="NVS746" s="31"/>
      <c r="NVT746" s="31"/>
      <c r="NVU746" s="31"/>
      <c r="NVV746" s="31"/>
      <c r="NVW746" s="31"/>
      <c r="NVX746" s="31"/>
      <c r="NVY746" s="31"/>
      <c r="NVZ746" s="31"/>
      <c r="NWA746" s="31"/>
      <c r="NWB746" s="31"/>
      <c r="NWC746" s="31"/>
      <c r="NWD746" s="31"/>
      <c r="NWE746" s="31"/>
      <c r="NWF746" s="31"/>
      <c r="NWG746" s="31"/>
      <c r="NWH746" s="31"/>
      <c r="NWI746" s="31"/>
      <c r="NWJ746" s="31"/>
      <c r="NWK746" s="31"/>
      <c r="NWL746" s="31"/>
      <c r="NWM746" s="31"/>
      <c r="NWN746" s="31"/>
      <c r="NWO746" s="31"/>
      <c r="NWP746" s="31"/>
      <c r="NWQ746" s="31"/>
      <c r="NWR746" s="31"/>
      <c r="NWS746" s="31"/>
      <c r="NWT746" s="31"/>
      <c r="NWU746" s="31"/>
      <c r="NWV746" s="31"/>
      <c r="NWW746" s="31"/>
      <c r="NWX746" s="31"/>
      <c r="NWY746" s="31"/>
      <c r="NWZ746" s="31"/>
      <c r="NXA746" s="31"/>
      <c r="NXB746" s="31"/>
      <c r="NXC746" s="31"/>
      <c r="NXD746" s="31"/>
      <c r="NXE746" s="31"/>
      <c r="NXF746" s="31"/>
      <c r="NXG746" s="31"/>
      <c r="NXH746" s="31"/>
      <c r="NXI746" s="31"/>
      <c r="NXJ746" s="31"/>
      <c r="NXK746" s="31"/>
      <c r="NXL746" s="31"/>
      <c r="NXM746" s="31"/>
      <c r="NXN746" s="31"/>
      <c r="NXO746" s="31"/>
      <c r="NXP746" s="31"/>
      <c r="NXQ746" s="31"/>
      <c r="NXR746" s="31"/>
      <c r="NXS746" s="31"/>
      <c r="NXT746" s="31"/>
      <c r="NXU746" s="31"/>
      <c r="NXV746" s="31"/>
      <c r="NXW746" s="31"/>
      <c r="NXX746" s="31"/>
      <c r="NXY746" s="31"/>
      <c r="NXZ746" s="31"/>
      <c r="NYA746" s="31"/>
      <c r="NYB746" s="31"/>
      <c r="NYC746" s="31"/>
      <c r="NYD746" s="31"/>
      <c r="NYE746" s="31"/>
      <c r="NYF746" s="31"/>
      <c r="NYG746" s="31"/>
      <c r="NYH746" s="31"/>
      <c r="NYI746" s="31"/>
      <c r="NYJ746" s="31"/>
      <c r="NYK746" s="31"/>
      <c r="NYL746" s="31"/>
      <c r="NYM746" s="31"/>
      <c r="NYN746" s="31"/>
      <c r="NYO746" s="31"/>
      <c r="NYP746" s="31"/>
      <c r="NYQ746" s="31"/>
      <c r="NYR746" s="31"/>
      <c r="NYS746" s="31"/>
      <c r="NYT746" s="31"/>
      <c r="NYU746" s="31"/>
      <c r="NYV746" s="31"/>
      <c r="NYW746" s="31"/>
      <c r="NYX746" s="31"/>
      <c r="NYY746" s="31"/>
      <c r="NYZ746" s="31"/>
      <c r="NZA746" s="31"/>
      <c r="NZB746" s="31"/>
      <c r="NZC746" s="31"/>
      <c r="NZD746" s="31"/>
      <c r="NZE746" s="31"/>
      <c r="NZF746" s="31"/>
      <c r="NZG746" s="31"/>
      <c r="NZH746" s="31"/>
      <c r="NZI746" s="31"/>
      <c r="NZJ746" s="31"/>
      <c r="NZK746" s="31"/>
      <c r="NZL746" s="31"/>
      <c r="NZM746" s="31"/>
      <c r="NZN746" s="31"/>
      <c r="NZO746" s="31"/>
      <c r="NZP746" s="31"/>
      <c r="NZQ746" s="31"/>
      <c r="NZR746" s="31"/>
      <c r="NZS746" s="31"/>
      <c r="NZT746" s="31"/>
      <c r="NZU746" s="31"/>
      <c r="NZV746" s="31"/>
      <c r="NZW746" s="31"/>
      <c r="NZX746" s="31"/>
      <c r="NZY746" s="31"/>
      <c r="NZZ746" s="31"/>
      <c r="OAA746" s="31"/>
      <c r="OAB746" s="31"/>
      <c r="OAC746" s="31"/>
      <c r="OAD746" s="31"/>
      <c r="OAE746" s="31"/>
      <c r="OAF746" s="31"/>
      <c r="OAG746" s="31"/>
      <c r="OAH746" s="31"/>
      <c r="OAI746" s="31"/>
      <c r="OAJ746" s="31"/>
      <c r="OAK746" s="31"/>
      <c r="OAL746" s="31"/>
      <c r="OAM746" s="31"/>
      <c r="OAN746" s="31"/>
      <c r="OAO746" s="31"/>
      <c r="OAP746" s="31"/>
      <c r="OAQ746" s="31"/>
      <c r="OAR746" s="31"/>
      <c r="OAS746" s="31"/>
      <c r="OAT746" s="31"/>
      <c r="OAU746" s="31"/>
      <c r="OAV746" s="31"/>
      <c r="OAW746" s="31"/>
      <c r="OAX746" s="31"/>
      <c r="OAY746" s="31"/>
      <c r="OAZ746" s="31"/>
      <c r="OBA746" s="31"/>
      <c r="OBB746" s="31"/>
      <c r="OBC746" s="31"/>
      <c r="OBD746" s="31"/>
      <c r="OBE746" s="31"/>
      <c r="OBF746" s="31"/>
      <c r="OBG746" s="31"/>
      <c r="OBH746" s="31"/>
      <c r="OBI746" s="31"/>
      <c r="OBJ746" s="31"/>
      <c r="OBK746" s="31"/>
      <c r="OBL746" s="31"/>
      <c r="OBM746" s="31"/>
      <c r="OBN746" s="31"/>
      <c r="OBO746" s="31"/>
      <c r="OBP746" s="31"/>
      <c r="OBQ746" s="31"/>
      <c r="OBR746" s="31"/>
      <c r="OBS746" s="31"/>
      <c r="OBT746" s="31"/>
      <c r="OBU746" s="31"/>
      <c r="OBV746" s="31"/>
      <c r="OBW746" s="31"/>
      <c r="OBX746" s="31"/>
      <c r="OBY746" s="31"/>
      <c r="OBZ746" s="31"/>
      <c r="OCA746" s="31"/>
      <c r="OCB746" s="31"/>
      <c r="OCC746" s="31"/>
      <c r="OCD746" s="31"/>
      <c r="OCE746" s="31"/>
      <c r="OCF746" s="31"/>
      <c r="OCG746" s="31"/>
      <c r="OCH746" s="31"/>
      <c r="OCI746" s="31"/>
      <c r="OCJ746" s="31"/>
      <c r="OCK746" s="31"/>
      <c r="OCL746" s="31"/>
      <c r="OCM746" s="31"/>
      <c r="OCN746" s="31"/>
      <c r="OCO746" s="31"/>
      <c r="OCP746" s="31"/>
      <c r="OCQ746" s="31"/>
      <c r="OCR746" s="31"/>
      <c r="OCS746" s="31"/>
      <c r="OCT746" s="31"/>
      <c r="OCU746" s="31"/>
      <c r="OCV746" s="31"/>
      <c r="OCW746" s="31"/>
      <c r="OCX746" s="31"/>
      <c r="OCY746" s="31"/>
      <c r="OCZ746" s="31"/>
      <c r="ODA746" s="31"/>
      <c r="ODB746" s="31"/>
      <c r="ODC746" s="31"/>
      <c r="ODD746" s="31"/>
      <c r="ODE746" s="31"/>
      <c r="ODF746" s="31"/>
      <c r="ODG746" s="31"/>
      <c r="ODH746" s="31"/>
      <c r="ODI746" s="31"/>
      <c r="ODJ746" s="31"/>
      <c r="ODK746" s="31"/>
      <c r="ODL746" s="31"/>
      <c r="ODM746" s="31"/>
      <c r="ODN746" s="31"/>
      <c r="ODO746" s="31"/>
      <c r="ODP746" s="31"/>
      <c r="ODQ746" s="31"/>
      <c r="ODR746" s="31"/>
      <c r="ODS746" s="31"/>
      <c r="ODT746" s="31"/>
      <c r="ODU746" s="31"/>
      <c r="ODV746" s="31"/>
      <c r="ODW746" s="31"/>
      <c r="ODX746" s="31"/>
      <c r="ODY746" s="31"/>
      <c r="ODZ746" s="31"/>
      <c r="OEA746" s="31"/>
      <c r="OEB746" s="31"/>
      <c r="OEC746" s="31"/>
      <c r="OED746" s="31"/>
      <c r="OEE746" s="31"/>
      <c r="OEF746" s="31"/>
      <c r="OEG746" s="31"/>
      <c r="OEH746" s="31"/>
      <c r="OEI746" s="31"/>
      <c r="OEJ746" s="31"/>
      <c r="OEK746" s="31"/>
      <c r="OEL746" s="31"/>
      <c r="OEM746" s="31"/>
      <c r="OEN746" s="31"/>
      <c r="OEO746" s="31"/>
      <c r="OEP746" s="31"/>
      <c r="OEQ746" s="31"/>
      <c r="OER746" s="31"/>
      <c r="OES746" s="31"/>
      <c r="OET746" s="31"/>
      <c r="OEU746" s="31"/>
      <c r="OEV746" s="31"/>
      <c r="OEW746" s="31"/>
      <c r="OEX746" s="31"/>
      <c r="OEY746" s="31"/>
      <c r="OEZ746" s="31"/>
      <c r="OFA746" s="31"/>
      <c r="OFB746" s="31"/>
      <c r="OFC746" s="31"/>
      <c r="OFD746" s="31"/>
      <c r="OFE746" s="31"/>
      <c r="OFF746" s="31"/>
      <c r="OFG746" s="31"/>
      <c r="OFH746" s="31"/>
      <c r="OFI746" s="31"/>
      <c r="OFJ746" s="31"/>
      <c r="OFK746" s="31"/>
      <c r="OFL746" s="31"/>
      <c r="OFM746" s="31"/>
      <c r="OFN746" s="31"/>
      <c r="OFO746" s="31"/>
      <c r="OFP746" s="31"/>
      <c r="OFQ746" s="31"/>
      <c r="OFR746" s="31"/>
      <c r="OFS746" s="31"/>
      <c r="OFT746" s="31"/>
      <c r="OFU746" s="31"/>
      <c r="OFV746" s="31"/>
      <c r="OFW746" s="31"/>
      <c r="OFX746" s="31"/>
      <c r="OFY746" s="31"/>
      <c r="OFZ746" s="31"/>
      <c r="OGA746" s="31"/>
      <c r="OGB746" s="31"/>
      <c r="OGC746" s="31"/>
      <c r="OGD746" s="31"/>
      <c r="OGE746" s="31"/>
      <c r="OGF746" s="31"/>
      <c r="OGG746" s="31"/>
      <c r="OGH746" s="31"/>
      <c r="OGI746" s="31"/>
      <c r="OGJ746" s="31"/>
      <c r="OGK746" s="31"/>
      <c r="OGL746" s="31"/>
      <c r="OGM746" s="31"/>
      <c r="OGN746" s="31"/>
      <c r="OGO746" s="31"/>
      <c r="OGP746" s="31"/>
      <c r="OGQ746" s="31"/>
      <c r="OGR746" s="31"/>
      <c r="OGS746" s="31"/>
      <c r="OGT746" s="31"/>
      <c r="OGU746" s="31"/>
      <c r="OGV746" s="31"/>
      <c r="OGW746" s="31"/>
      <c r="OGX746" s="31"/>
      <c r="OGY746" s="31"/>
      <c r="OGZ746" s="31"/>
      <c r="OHA746" s="31"/>
      <c r="OHB746" s="31"/>
      <c r="OHC746" s="31"/>
      <c r="OHD746" s="31"/>
      <c r="OHE746" s="31"/>
      <c r="OHF746" s="31"/>
      <c r="OHG746" s="31"/>
      <c r="OHH746" s="31"/>
      <c r="OHI746" s="31"/>
      <c r="OHJ746" s="31"/>
      <c r="OHK746" s="31"/>
      <c r="OHL746" s="31"/>
      <c r="OHM746" s="31"/>
      <c r="OHN746" s="31"/>
      <c r="OHO746" s="31"/>
      <c r="OHP746" s="31"/>
      <c r="OHQ746" s="31"/>
      <c r="OHR746" s="31"/>
      <c r="OHS746" s="31"/>
      <c r="OHT746" s="31"/>
      <c r="OHU746" s="31"/>
      <c r="OHV746" s="31"/>
      <c r="OHW746" s="31"/>
      <c r="OHX746" s="31"/>
      <c r="OHY746" s="31"/>
      <c r="OHZ746" s="31"/>
      <c r="OIA746" s="31"/>
      <c r="OIB746" s="31"/>
      <c r="OIC746" s="31"/>
      <c r="OID746" s="31"/>
      <c r="OIE746" s="31"/>
      <c r="OIF746" s="31"/>
      <c r="OIG746" s="31"/>
      <c r="OIH746" s="31"/>
      <c r="OII746" s="31"/>
      <c r="OIJ746" s="31"/>
      <c r="OIK746" s="31"/>
      <c r="OIL746" s="31"/>
      <c r="OIM746" s="31"/>
      <c r="OIN746" s="31"/>
      <c r="OIO746" s="31"/>
      <c r="OIP746" s="31"/>
      <c r="OIQ746" s="31"/>
      <c r="OIR746" s="31"/>
      <c r="OIS746" s="31"/>
      <c r="OIT746" s="31"/>
      <c r="OIU746" s="31"/>
      <c r="OIV746" s="31"/>
      <c r="OIW746" s="31"/>
      <c r="OIX746" s="31"/>
      <c r="OIY746" s="31"/>
      <c r="OIZ746" s="31"/>
      <c r="OJA746" s="31"/>
      <c r="OJB746" s="31"/>
      <c r="OJC746" s="31"/>
      <c r="OJD746" s="31"/>
      <c r="OJE746" s="31"/>
      <c r="OJF746" s="31"/>
      <c r="OJG746" s="31"/>
      <c r="OJH746" s="31"/>
      <c r="OJI746" s="31"/>
      <c r="OJJ746" s="31"/>
      <c r="OJK746" s="31"/>
      <c r="OJL746" s="31"/>
      <c r="OJM746" s="31"/>
      <c r="OJN746" s="31"/>
      <c r="OJO746" s="31"/>
      <c r="OJP746" s="31"/>
      <c r="OJQ746" s="31"/>
      <c r="OJR746" s="31"/>
      <c r="OJS746" s="31"/>
      <c r="OJT746" s="31"/>
      <c r="OJU746" s="31"/>
      <c r="OJV746" s="31"/>
      <c r="OJW746" s="31"/>
      <c r="OJX746" s="31"/>
      <c r="OJY746" s="31"/>
      <c r="OJZ746" s="31"/>
      <c r="OKA746" s="31"/>
      <c r="OKB746" s="31"/>
      <c r="OKC746" s="31"/>
      <c r="OKD746" s="31"/>
      <c r="OKE746" s="31"/>
      <c r="OKF746" s="31"/>
      <c r="OKG746" s="31"/>
      <c r="OKH746" s="31"/>
      <c r="OKI746" s="31"/>
      <c r="OKJ746" s="31"/>
      <c r="OKK746" s="31"/>
      <c r="OKL746" s="31"/>
      <c r="OKM746" s="31"/>
      <c r="OKN746" s="31"/>
      <c r="OKO746" s="31"/>
      <c r="OKP746" s="31"/>
      <c r="OKQ746" s="31"/>
      <c r="OKR746" s="31"/>
      <c r="OKS746" s="31"/>
      <c r="OKT746" s="31"/>
      <c r="OKU746" s="31"/>
      <c r="OKV746" s="31"/>
      <c r="OKW746" s="31"/>
      <c r="OKX746" s="31"/>
      <c r="OKY746" s="31"/>
      <c r="OKZ746" s="31"/>
      <c r="OLA746" s="31"/>
      <c r="OLB746" s="31"/>
      <c r="OLC746" s="31"/>
      <c r="OLD746" s="31"/>
      <c r="OLE746" s="31"/>
      <c r="OLF746" s="31"/>
      <c r="OLG746" s="31"/>
      <c r="OLH746" s="31"/>
      <c r="OLI746" s="31"/>
      <c r="OLJ746" s="31"/>
      <c r="OLK746" s="31"/>
      <c r="OLL746" s="31"/>
      <c r="OLM746" s="31"/>
      <c r="OLN746" s="31"/>
      <c r="OLO746" s="31"/>
      <c r="OLP746" s="31"/>
      <c r="OLQ746" s="31"/>
      <c r="OLR746" s="31"/>
      <c r="OLS746" s="31"/>
      <c r="OLT746" s="31"/>
      <c r="OLU746" s="31"/>
      <c r="OLV746" s="31"/>
      <c r="OLW746" s="31"/>
      <c r="OLX746" s="31"/>
      <c r="OLY746" s="31"/>
      <c r="OLZ746" s="31"/>
      <c r="OMA746" s="31"/>
      <c r="OMB746" s="31"/>
      <c r="OMC746" s="31"/>
      <c r="OMD746" s="31"/>
      <c r="OME746" s="31"/>
      <c r="OMF746" s="31"/>
      <c r="OMG746" s="31"/>
      <c r="OMH746" s="31"/>
      <c r="OMI746" s="31"/>
      <c r="OMJ746" s="31"/>
      <c r="OMK746" s="31"/>
      <c r="OML746" s="31"/>
      <c r="OMM746" s="31"/>
      <c r="OMN746" s="31"/>
      <c r="OMO746" s="31"/>
      <c r="OMP746" s="31"/>
      <c r="OMQ746" s="31"/>
      <c r="OMR746" s="31"/>
      <c r="OMS746" s="31"/>
      <c r="OMT746" s="31"/>
      <c r="OMU746" s="31"/>
      <c r="OMV746" s="31"/>
      <c r="OMW746" s="31"/>
      <c r="OMX746" s="31"/>
      <c r="OMY746" s="31"/>
      <c r="OMZ746" s="31"/>
      <c r="ONA746" s="31"/>
      <c r="ONB746" s="31"/>
      <c r="ONC746" s="31"/>
      <c r="OND746" s="31"/>
      <c r="ONE746" s="31"/>
      <c r="ONF746" s="31"/>
      <c r="ONG746" s="31"/>
      <c r="ONH746" s="31"/>
      <c r="ONI746" s="31"/>
      <c r="ONJ746" s="31"/>
      <c r="ONK746" s="31"/>
      <c r="ONL746" s="31"/>
      <c r="ONM746" s="31"/>
      <c r="ONN746" s="31"/>
      <c r="ONO746" s="31"/>
      <c r="ONP746" s="31"/>
      <c r="ONQ746" s="31"/>
      <c r="ONR746" s="31"/>
      <c r="ONS746" s="31"/>
      <c r="ONT746" s="31"/>
      <c r="ONU746" s="31"/>
      <c r="ONV746" s="31"/>
      <c r="ONW746" s="31"/>
      <c r="ONX746" s="31"/>
      <c r="ONY746" s="31"/>
      <c r="ONZ746" s="31"/>
      <c r="OOA746" s="31"/>
      <c r="OOB746" s="31"/>
      <c r="OOC746" s="31"/>
      <c r="OOD746" s="31"/>
      <c r="OOE746" s="31"/>
      <c r="OOF746" s="31"/>
      <c r="OOG746" s="31"/>
      <c r="OOH746" s="31"/>
      <c r="OOI746" s="31"/>
      <c r="OOJ746" s="31"/>
      <c r="OOK746" s="31"/>
      <c r="OOL746" s="31"/>
      <c r="OOM746" s="31"/>
      <c r="OON746" s="31"/>
      <c r="OOO746" s="31"/>
      <c r="OOP746" s="31"/>
      <c r="OOQ746" s="31"/>
      <c r="OOR746" s="31"/>
      <c r="OOS746" s="31"/>
      <c r="OOT746" s="31"/>
      <c r="OOU746" s="31"/>
      <c r="OOV746" s="31"/>
      <c r="OOW746" s="31"/>
      <c r="OOX746" s="31"/>
      <c r="OOY746" s="31"/>
      <c r="OOZ746" s="31"/>
      <c r="OPA746" s="31"/>
      <c r="OPB746" s="31"/>
      <c r="OPC746" s="31"/>
      <c r="OPD746" s="31"/>
      <c r="OPE746" s="31"/>
      <c r="OPF746" s="31"/>
      <c r="OPG746" s="31"/>
      <c r="OPH746" s="31"/>
      <c r="OPI746" s="31"/>
      <c r="OPJ746" s="31"/>
      <c r="OPK746" s="31"/>
      <c r="OPL746" s="31"/>
      <c r="OPM746" s="31"/>
      <c r="OPN746" s="31"/>
      <c r="OPO746" s="31"/>
      <c r="OPP746" s="31"/>
      <c r="OPQ746" s="31"/>
      <c r="OPR746" s="31"/>
      <c r="OPS746" s="31"/>
      <c r="OPT746" s="31"/>
      <c r="OPU746" s="31"/>
      <c r="OPV746" s="31"/>
      <c r="OPW746" s="31"/>
      <c r="OPX746" s="31"/>
      <c r="OPY746" s="31"/>
      <c r="OPZ746" s="31"/>
      <c r="OQA746" s="31"/>
      <c r="OQB746" s="31"/>
      <c r="OQC746" s="31"/>
      <c r="OQD746" s="31"/>
      <c r="OQE746" s="31"/>
      <c r="OQF746" s="31"/>
      <c r="OQG746" s="31"/>
      <c r="OQH746" s="31"/>
      <c r="OQI746" s="31"/>
      <c r="OQJ746" s="31"/>
      <c r="OQK746" s="31"/>
      <c r="OQL746" s="31"/>
      <c r="OQM746" s="31"/>
      <c r="OQN746" s="31"/>
      <c r="OQO746" s="31"/>
      <c r="OQP746" s="31"/>
      <c r="OQQ746" s="31"/>
      <c r="OQR746" s="31"/>
      <c r="OQS746" s="31"/>
      <c r="OQT746" s="31"/>
      <c r="OQU746" s="31"/>
      <c r="OQV746" s="31"/>
      <c r="OQW746" s="31"/>
      <c r="OQX746" s="31"/>
      <c r="OQY746" s="31"/>
      <c r="OQZ746" s="31"/>
      <c r="ORA746" s="31"/>
      <c r="ORB746" s="31"/>
      <c r="ORC746" s="31"/>
      <c r="ORD746" s="31"/>
      <c r="ORE746" s="31"/>
      <c r="ORF746" s="31"/>
      <c r="ORG746" s="31"/>
      <c r="ORH746" s="31"/>
      <c r="ORI746" s="31"/>
      <c r="ORJ746" s="31"/>
      <c r="ORK746" s="31"/>
      <c r="ORL746" s="31"/>
      <c r="ORM746" s="31"/>
      <c r="ORN746" s="31"/>
      <c r="ORO746" s="31"/>
      <c r="ORP746" s="31"/>
      <c r="ORQ746" s="31"/>
      <c r="ORR746" s="31"/>
      <c r="ORS746" s="31"/>
      <c r="ORT746" s="31"/>
      <c r="ORU746" s="31"/>
      <c r="ORV746" s="31"/>
      <c r="ORW746" s="31"/>
      <c r="ORX746" s="31"/>
      <c r="ORY746" s="31"/>
      <c r="ORZ746" s="31"/>
      <c r="OSA746" s="31"/>
      <c r="OSB746" s="31"/>
      <c r="OSC746" s="31"/>
      <c r="OSD746" s="31"/>
      <c r="OSE746" s="31"/>
      <c r="OSF746" s="31"/>
      <c r="OSG746" s="31"/>
      <c r="OSH746" s="31"/>
      <c r="OSI746" s="31"/>
      <c r="OSJ746" s="31"/>
      <c r="OSK746" s="31"/>
      <c r="OSL746" s="31"/>
      <c r="OSM746" s="31"/>
      <c r="OSN746" s="31"/>
      <c r="OSO746" s="31"/>
      <c r="OSP746" s="31"/>
      <c r="OSQ746" s="31"/>
      <c r="OSR746" s="31"/>
      <c r="OSS746" s="31"/>
      <c r="OST746" s="31"/>
      <c r="OSU746" s="31"/>
      <c r="OSV746" s="31"/>
      <c r="OSW746" s="31"/>
      <c r="OSX746" s="31"/>
      <c r="OSY746" s="31"/>
      <c r="OSZ746" s="31"/>
      <c r="OTA746" s="31"/>
      <c r="OTB746" s="31"/>
      <c r="OTC746" s="31"/>
      <c r="OTD746" s="31"/>
      <c r="OTE746" s="31"/>
      <c r="OTF746" s="31"/>
      <c r="OTG746" s="31"/>
      <c r="OTH746" s="31"/>
      <c r="OTI746" s="31"/>
      <c r="OTJ746" s="31"/>
      <c r="OTK746" s="31"/>
      <c r="OTL746" s="31"/>
      <c r="OTM746" s="31"/>
      <c r="OTN746" s="31"/>
      <c r="OTO746" s="31"/>
      <c r="OTP746" s="31"/>
      <c r="OTQ746" s="31"/>
      <c r="OTR746" s="31"/>
      <c r="OTS746" s="31"/>
      <c r="OTT746" s="31"/>
      <c r="OTU746" s="31"/>
      <c r="OTV746" s="31"/>
      <c r="OTW746" s="31"/>
      <c r="OTX746" s="31"/>
      <c r="OTY746" s="31"/>
      <c r="OTZ746" s="31"/>
      <c r="OUA746" s="31"/>
      <c r="OUB746" s="31"/>
      <c r="OUC746" s="31"/>
      <c r="OUD746" s="31"/>
      <c r="OUE746" s="31"/>
      <c r="OUF746" s="31"/>
      <c r="OUG746" s="31"/>
      <c r="OUH746" s="31"/>
      <c r="OUI746" s="31"/>
      <c r="OUJ746" s="31"/>
      <c r="OUK746" s="31"/>
      <c r="OUL746" s="31"/>
      <c r="OUM746" s="31"/>
      <c r="OUN746" s="31"/>
      <c r="OUO746" s="31"/>
      <c r="OUP746" s="31"/>
      <c r="OUQ746" s="31"/>
      <c r="OUR746" s="31"/>
      <c r="OUS746" s="31"/>
      <c r="OUT746" s="31"/>
      <c r="OUU746" s="31"/>
      <c r="OUV746" s="31"/>
      <c r="OUW746" s="31"/>
      <c r="OUX746" s="31"/>
      <c r="OUY746" s="31"/>
      <c r="OUZ746" s="31"/>
      <c r="OVA746" s="31"/>
      <c r="OVB746" s="31"/>
      <c r="OVC746" s="31"/>
      <c r="OVD746" s="31"/>
      <c r="OVE746" s="31"/>
      <c r="OVF746" s="31"/>
      <c r="OVG746" s="31"/>
      <c r="OVH746" s="31"/>
      <c r="OVI746" s="31"/>
      <c r="OVJ746" s="31"/>
      <c r="OVK746" s="31"/>
      <c r="OVL746" s="31"/>
      <c r="OVM746" s="31"/>
      <c r="OVN746" s="31"/>
      <c r="OVO746" s="31"/>
      <c r="OVP746" s="31"/>
      <c r="OVQ746" s="31"/>
      <c r="OVR746" s="31"/>
      <c r="OVS746" s="31"/>
      <c r="OVT746" s="31"/>
      <c r="OVU746" s="31"/>
      <c r="OVV746" s="31"/>
      <c r="OVW746" s="31"/>
      <c r="OVX746" s="31"/>
      <c r="OVY746" s="31"/>
      <c r="OVZ746" s="31"/>
      <c r="OWA746" s="31"/>
      <c r="OWB746" s="31"/>
      <c r="OWC746" s="31"/>
      <c r="OWD746" s="31"/>
      <c r="OWE746" s="31"/>
      <c r="OWF746" s="31"/>
      <c r="OWG746" s="31"/>
      <c r="OWH746" s="31"/>
      <c r="OWI746" s="31"/>
      <c r="OWJ746" s="31"/>
      <c r="OWK746" s="31"/>
      <c r="OWL746" s="31"/>
      <c r="OWM746" s="31"/>
      <c r="OWN746" s="31"/>
      <c r="OWO746" s="31"/>
      <c r="OWP746" s="31"/>
      <c r="OWQ746" s="31"/>
      <c r="OWR746" s="31"/>
      <c r="OWS746" s="31"/>
      <c r="OWT746" s="31"/>
      <c r="OWU746" s="31"/>
      <c r="OWV746" s="31"/>
      <c r="OWW746" s="31"/>
      <c r="OWX746" s="31"/>
      <c r="OWY746" s="31"/>
      <c r="OWZ746" s="31"/>
      <c r="OXA746" s="31"/>
      <c r="OXB746" s="31"/>
      <c r="OXC746" s="31"/>
      <c r="OXD746" s="31"/>
      <c r="OXE746" s="31"/>
      <c r="OXF746" s="31"/>
      <c r="OXG746" s="31"/>
      <c r="OXH746" s="31"/>
      <c r="OXI746" s="31"/>
      <c r="OXJ746" s="31"/>
      <c r="OXK746" s="31"/>
      <c r="OXL746" s="31"/>
      <c r="OXM746" s="31"/>
      <c r="OXN746" s="31"/>
      <c r="OXO746" s="31"/>
      <c r="OXP746" s="31"/>
      <c r="OXQ746" s="31"/>
      <c r="OXR746" s="31"/>
      <c r="OXS746" s="31"/>
      <c r="OXT746" s="31"/>
      <c r="OXU746" s="31"/>
      <c r="OXV746" s="31"/>
      <c r="OXW746" s="31"/>
      <c r="OXX746" s="31"/>
      <c r="OXY746" s="31"/>
      <c r="OXZ746" s="31"/>
      <c r="OYA746" s="31"/>
      <c r="OYB746" s="31"/>
      <c r="OYC746" s="31"/>
      <c r="OYD746" s="31"/>
      <c r="OYE746" s="31"/>
      <c r="OYF746" s="31"/>
      <c r="OYG746" s="31"/>
      <c r="OYH746" s="31"/>
      <c r="OYI746" s="31"/>
      <c r="OYJ746" s="31"/>
      <c r="OYK746" s="31"/>
      <c r="OYL746" s="31"/>
      <c r="OYM746" s="31"/>
      <c r="OYN746" s="31"/>
      <c r="OYO746" s="31"/>
      <c r="OYP746" s="31"/>
      <c r="OYQ746" s="31"/>
      <c r="OYR746" s="31"/>
      <c r="OYS746" s="31"/>
      <c r="OYT746" s="31"/>
      <c r="OYU746" s="31"/>
      <c r="OYV746" s="31"/>
      <c r="OYW746" s="31"/>
      <c r="OYX746" s="31"/>
      <c r="OYY746" s="31"/>
      <c r="OYZ746" s="31"/>
      <c r="OZA746" s="31"/>
      <c r="OZB746" s="31"/>
      <c r="OZC746" s="31"/>
      <c r="OZD746" s="31"/>
      <c r="OZE746" s="31"/>
      <c r="OZF746" s="31"/>
      <c r="OZG746" s="31"/>
      <c r="OZH746" s="31"/>
      <c r="OZI746" s="31"/>
      <c r="OZJ746" s="31"/>
      <c r="OZK746" s="31"/>
      <c r="OZL746" s="31"/>
      <c r="OZM746" s="31"/>
      <c r="OZN746" s="31"/>
      <c r="OZO746" s="31"/>
      <c r="OZP746" s="31"/>
      <c r="OZQ746" s="31"/>
      <c r="OZR746" s="31"/>
      <c r="OZS746" s="31"/>
      <c r="OZT746" s="31"/>
      <c r="OZU746" s="31"/>
      <c r="OZV746" s="31"/>
      <c r="OZW746" s="31"/>
      <c r="OZX746" s="31"/>
      <c r="OZY746" s="31"/>
      <c r="OZZ746" s="31"/>
      <c r="PAA746" s="31"/>
      <c r="PAB746" s="31"/>
      <c r="PAC746" s="31"/>
      <c r="PAD746" s="31"/>
      <c r="PAE746" s="31"/>
      <c r="PAF746" s="31"/>
      <c r="PAG746" s="31"/>
      <c r="PAH746" s="31"/>
      <c r="PAI746" s="31"/>
      <c r="PAJ746" s="31"/>
      <c r="PAK746" s="31"/>
      <c r="PAL746" s="31"/>
      <c r="PAM746" s="31"/>
      <c r="PAN746" s="31"/>
      <c r="PAO746" s="31"/>
      <c r="PAP746" s="31"/>
      <c r="PAQ746" s="31"/>
      <c r="PAR746" s="31"/>
      <c r="PAS746" s="31"/>
      <c r="PAT746" s="31"/>
      <c r="PAU746" s="31"/>
      <c r="PAV746" s="31"/>
      <c r="PAW746" s="31"/>
      <c r="PAX746" s="31"/>
      <c r="PAY746" s="31"/>
      <c r="PAZ746" s="31"/>
      <c r="PBA746" s="31"/>
      <c r="PBB746" s="31"/>
      <c r="PBC746" s="31"/>
      <c r="PBD746" s="31"/>
      <c r="PBE746" s="31"/>
      <c r="PBF746" s="31"/>
      <c r="PBG746" s="31"/>
      <c r="PBH746" s="31"/>
      <c r="PBI746" s="31"/>
      <c r="PBJ746" s="31"/>
      <c r="PBK746" s="31"/>
      <c r="PBL746" s="31"/>
      <c r="PBM746" s="31"/>
      <c r="PBN746" s="31"/>
      <c r="PBO746" s="31"/>
      <c r="PBP746" s="31"/>
      <c r="PBQ746" s="31"/>
      <c r="PBR746" s="31"/>
      <c r="PBS746" s="31"/>
      <c r="PBT746" s="31"/>
      <c r="PBU746" s="31"/>
      <c r="PBV746" s="31"/>
      <c r="PBW746" s="31"/>
      <c r="PBX746" s="31"/>
      <c r="PBY746" s="31"/>
      <c r="PBZ746" s="31"/>
      <c r="PCA746" s="31"/>
      <c r="PCB746" s="31"/>
      <c r="PCC746" s="31"/>
      <c r="PCD746" s="31"/>
      <c r="PCE746" s="31"/>
      <c r="PCF746" s="31"/>
      <c r="PCG746" s="31"/>
      <c r="PCH746" s="31"/>
      <c r="PCI746" s="31"/>
      <c r="PCJ746" s="31"/>
      <c r="PCK746" s="31"/>
      <c r="PCL746" s="31"/>
      <c r="PCM746" s="31"/>
      <c r="PCN746" s="31"/>
      <c r="PCO746" s="31"/>
      <c r="PCP746" s="31"/>
      <c r="PCQ746" s="31"/>
      <c r="PCR746" s="31"/>
      <c r="PCS746" s="31"/>
      <c r="PCT746" s="31"/>
      <c r="PCU746" s="31"/>
      <c r="PCV746" s="31"/>
      <c r="PCW746" s="31"/>
      <c r="PCX746" s="31"/>
      <c r="PCY746" s="31"/>
      <c r="PCZ746" s="31"/>
      <c r="PDA746" s="31"/>
      <c r="PDB746" s="31"/>
      <c r="PDC746" s="31"/>
      <c r="PDD746" s="31"/>
      <c r="PDE746" s="31"/>
      <c r="PDF746" s="31"/>
      <c r="PDG746" s="31"/>
      <c r="PDH746" s="31"/>
      <c r="PDI746" s="31"/>
      <c r="PDJ746" s="31"/>
      <c r="PDK746" s="31"/>
      <c r="PDL746" s="31"/>
      <c r="PDM746" s="31"/>
      <c r="PDN746" s="31"/>
      <c r="PDO746" s="31"/>
      <c r="PDP746" s="31"/>
      <c r="PDQ746" s="31"/>
      <c r="PDR746" s="31"/>
      <c r="PDS746" s="31"/>
      <c r="PDT746" s="31"/>
      <c r="PDU746" s="31"/>
      <c r="PDV746" s="31"/>
      <c r="PDW746" s="31"/>
      <c r="PDX746" s="31"/>
      <c r="PDY746" s="31"/>
      <c r="PDZ746" s="31"/>
      <c r="PEA746" s="31"/>
      <c r="PEB746" s="31"/>
      <c r="PEC746" s="31"/>
      <c r="PED746" s="31"/>
      <c r="PEE746" s="31"/>
      <c r="PEF746" s="31"/>
      <c r="PEG746" s="31"/>
      <c r="PEH746" s="31"/>
      <c r="PEI746" s="31"/>
      <c r="PEJ746" s="31"/>
      <c r="PEK746" s="31"/>
      <c r="PEL746" s="31"/>
      <c r="PEM746" s="31"/>
      <c r="PEN746" s="31"/>
      <c r="PEO746" s="31"/>
      <c r="PEP746" s="31"/>
      <c r="PEQ746" s="31"/>
      <c r="PER746" s="31"/>
      <c r="PES746" s="31"/>
      <c r="PET746" s="31"/>
      <c r="PEU746" s="31"/>
      <c r="PEV746" s="31"/>
      <c r="PEW746" s="31"/>
      <c r="PEX746" s="31"/>
      <c r="PEY746" s="31"/>
      <c r="PEZ746" s="31"/>
      <c r="PFA746" s="31"/>
      <c r="PFB746" s="31"/>
      <c r="PFC746" s="31"/>
      <c r="PFD746" s="31"/>
      <c r="PFE746" s="31"/>
      <c r="PFF746" s="31"/>
      <c r="PFG746" s="31"/>
      <c r="PFH746" s="31"/>
      <c r="PFI746" s="31"/>
      <c r="PFJ746" s="31"/>
      <c r="PFK746" s="31"/>
      <c r="PFL746" s="31"/>
      <c r="PFM746" s="31"/>
      <c r="PFN746" s="31"/>
      <c r="PFO746" s="31"/>
      <c r="PFP746" s="31"/>
      <c r="PFQ746" s="31"/>
      <c r="PFR746" s="31"/>
      <c r="PFS746" s="31"/>
      <c r="PFT746" s="31"/>
      <c r="PFU746" s="31"/>
      <c r="PFV746" s="31"/>
      <c r="PFW746" s="31"/>
      <c r="PFX746" s="31"/>
      <c r="PFY746" s="31"/>
      <c r="PFZ746" s="31"/>
      <c r="PGA746" s="31"/>
      <c r="PGB746" s="31"/>
      <c r="PGC746" s="31"/>
      <c r="PGD746" s="31"/>
      <c r="PGE746" s="31"/>
      <c r="PGF746" s="31"/>
      <c r="PGG746" s="31"/>
      <c r="PGH746" s="31"/>
      <c r="PGI746" s="31"/>
      <c r="PGJ746" s="31"/>
      <c r="PGK746" s="31"/>
      <c r="PGL746" s="31"/>
      <c r="PGM746" s="31"/>
      <c r="PGN746" s="31"/>
      <c r="PGO746" s="31"/>
      <c r="PGP746" s="31"/>
      <c r="PGQ746" s="31"/>
      <c r="PGR746" s="31"/>
      <c r="PGS746" s="31"/>
      <c r="PGT746" s="31"/>
      <c r="PGU746" s="31"/>
      <c r="PGV746" s="31"/>
      <c r="PGW746" s="31"/>
      <c r="PGX746" s="31"/>
      <c r="PGY746" s="31"/>
      <c r="PGZ746" s="31"/>
      <c r="PHA746" s="31"/>
      <c r="PHB746" s="31"/>
      <c r="PHC746" s="31"/>
      <c r="PHD746" s="31"/>
      <c r="PHE746" s="31"/>
      <c r="PHF746" s="31"/>
      <c r="PHG746" s="31"/>
      <c r="PHH746" s="31"/>
      <c r="PHI746" s="31"/>
      <c r="PHJ746" s="31"/>
      <c r="PHK746" s="31"/>
      <c r="PHL746" s="31"/>
      <c r="PHM746" s="31"/>
      <c r="PHN746" s="31"/>
      <c r="PHO746" s="31"/>
      <c r="PHP746" s="31"/>
      <c r="PHQ746" s="31"/>
      <c r="PHR746" s="31"/>
      <c r="PHS746" s="31"/>
      <c r="PHT746" s="31"/>
      <c r="PHU746" s="31"/>
      <c r="PHV746" s="31"/>
      <c r="PHW746" s="31"/>
      <c r="PHX746" s="31"/>
      <c r="PHY746" s="31"/>
      <c r="PHZ746" s="31"/>
      <c r="PIA746" s="31"/>
      <c r="PIB746" s="31"/>
      <c r="PIC746" s="31"/>
      <c r="PID746" s="31"/>
      <c r="PIE746" s="31"/>
      <c r="PIF746" s="31"/>
      <c r="PIG746" s="31"/>
      <c r="PIH746" s="31"/>
      <c r="PII746" s="31"/>
      <c r="PIJ746" s="31"/>
      <c r="PIK746" s="31"/>
      <c r="PIL746" s="31"/>
      <c r="PIM746" s="31"/>
      <c r="PIN746" s="31"/>
      <c r="PIO746" s="31"/>
      <c r="PIP746" s="31"/>
      <c r="PIQ746" s="31"/>
      <c r="PIR746" s="31"/>
      <c r="PIS746" s="31"/>
      <c r="PIT746" s="31"/>
      <c r="PIU746" s="31"/>
      <c r="PIV746" s="31"/>
      <c r="PIW746" s="31"/>
      <c r="PIX746" s="31"/>
      <c r="PIY746" s="31"/>
      <c r="PIZ746" s="31"/>
      <c r="PJA746" s="31"/>
      <c r="PJB746" s="31"/>
      <c r="PJC746" s="31"/>
      <c r="PJD746" s="31"/>
      <c r="PJE746" s="31"/>
      <c r="PJF746" s="31"/>
      <c r="PJG746" s="31"/>
      <c r="PJH746" s="31"/>
      <c r="PJI746" s="31"/>
      <c r="PJJ746" s="31"/>
      <c r="PJK746" s="31"/>
      <c r="PJL746" s="31"/>
      <c r="PJM746" s="31"/>
      <c r="PJN746" s="31"/>
      <c r="PJO746" s="31"/>
      <c r="PJP746" s="31"/>
      <c r="PJQ746" s="31"/>
      <c r="PJR746" s="31"/>
      <c r="PJS746" s="31"/>
      <c r="PJT746" s="31"/>
      <c r="PJU746" s="31"/>
      <c r="PJV746" s="31"/>
      <c r="PJW746" s="31"/>
      <c r="PJX746" s="31"/>
      <c r="PJY746" s="31"/>
      <c r="PJZ746" s="31"/>
      <c r="PKA746" s="31"/>
      <c r="PKB746" s="31"/>
      <c r="PKC746" s="31"/>
      <c r="PKD746" s="31"/>
      <c r="PKE746" s="31"/>
      <c r="PKF746" s="31"/>
      <c r="PKG746" s="31"/>
      <c r="PKH746" s="31"/>
      <c r="PKI746" s="31"/>
      <c r="PKJ746" s="31"/>
      <c r="PKK746" s="31"/>
      <c r="PKL746" s="31"/>
      <c r="PKM746" s="31"/>
      <c r="PKN746" s="31"/>
      <c r="PKO746" s="31"/>
      <c r="PKP746" s="31"/>
      <c r="PKQ746" s="31"/>
      <c r="PKR746" s="31"/>
      <c r="PKS746" s="31"/>
      <c r="PKT746" s="31"/>
      <c r="PKU746" s="31"/>
      <c r="PKV746" s="31"/>
      <c r="PKW746" s="31"/>
      <c r="PKX746" s="31"/>
      <c r="PKY746" s="31"/>
      <c r="PKZ746" s="31"/>
      <c r="PLA746" s="31"/>
      <c r="PLB746" s="31"/>
      <c r="PLC746" s="31"/>
      <c r="PLD746" s="31"/>
      <c r="PLE746" s="31"/>
      <c r="PLF746" s="31"/>
      <c r="PLG746" s="31"/>
      <c r="PLH746" s="31"/>
      <c r="PLI746" s="31"/>
      <c r="PLJ746" s="31"/>
      <c r="PLK746" s="31"/>
      <c r="PLL746" s="31"/>
      <c r="PLM746" s="31"/>
      <c r="PLN746" s="31"/>
      <c r="PLO746" s="31"/>
      <c r="PLP746" s="31"/>
      <c r="PLQ746" s="31"/>
      <c r="PLR746" s="31"/>
      <c r="PLS746" s="31"/>
      <c r="PLT746" s="31"/>
      <c r="PLU746" s="31"/>
      <c r="PLV746" s="31"/>
      <c r="PLW746" s="31"/>
      <c r="PLX746" s="31"/>
      <c r="PLY746" s="31"/>
      <c r="PLZ746" s="31"/>
      <c r="PMA746" s="31"/>
      <c r="PMB746" s="31"/>
      <c r="PMC746" s="31"/>
      <c r="PMD746" s="31"/>
      <c r="PME746" s="31"/>
      <c r="PMF746" s="31"/>
      <c r="PMG746" s="31"/>
      <c r="PMH746" s="31"/>
      <c r="PMI746" s="31"/>
      <c r="PMJ746" s="31"/>
      <c r="PMK746" s="31"/>
      <c r="PML746" s="31"/>
      <c r="PMM746" s="31"/>
      <c r="PMN746" s="31"/>
      <c r="PMO746" s="31"/>
      <c r="PMP746" s="31"/>
      <c r="PMQ746" s="31"/>
      <c r="PMR746" s="31"/>
      <c r="PMS746" s="31"/>
      <c r="PMT746" s="31"/>
      <c r="PMU746" s="31"/>
      <c r="PMV746" s="31"/>
      <c r="PMW746" s="31"/>
      <c r="PMX746" s="31"/>
      <c r="PMY746" s="31"/>
      <c r="PMZ746" s="31"/>
      <c r="PNA746" s="31"/>
      <c r="PNB746" s="31"/>
      <c r="PNC746" s="31"/>
      <c r="PND746" s="31"/>
      <c r="PNE746" s="31"/>
      <c r="PNF746" s="31"/>
      <c r="PNG746" s="31"/>
      <c r="PNH746" s="31"/>
      <c r="PNI746" s="31"/>
      <c r="PNJ746" s="31"/>
      <c r="PNK746" s="31"/>
      <c r="PNL746" s="31"/>
      <c r="PNM746" s="31"/>
      <c r="PNN746" s="31"/>
      <c r="PNO746" s="31"/>
      <c r="PNP746" s="31"/>
      <c r="PNQ746" s="31"/>
      <c r="PNR746" s="31"/>
      <c r="PNS746" s="31"/>
      <c r="PNT746" s="31"/>
      <c r="PNU746" s="31"/>
      <c r="PNV746" s="31"/>
      <c r="PNW746" s="31"/>
      <c r="PNX746" s="31"/>
      <c r="PNY746" s="31"/>
      <c r="PNZ746" s="31"/>
      <c r="POA746" s="31"/>
      <c r="POB746" s="31"/>
      <c r="POC746" s="31"/>
      <c r="POD746" s="31"/>
      <c r="POE746" s="31"/>
      <c r="POF746" s="31"/>
      <c r="POG746" s="31"/>
      <c r="POH746" s="31"/>
      <c r="POI746" s="31"/>
      <c r="POJ746" s="31"/>
      <c r="POK746" s="31"/>
      <c r="POL746" s="31"/>
      <c r="POM746" s="31"/>
      <c r="PON746" s="31"/>
      <c r="POO746" s="31"/>
      <c r="POP746" s="31"/>
      <c r="POQ746" s="31"/>
      <c r="POR746" s="31"/>
      <c r="POS746" s="31"/>
      <c r="POT746" s="31"/>
      <c r="POU746" s="31"/>
      <c r="POV746" s="31"/>
      <c r="POW746" s="31"/>
      <c r="POX746" s="31"/>
      <c r="POY746" s="31"/>
      <c r="POZ746" s="31"/>
      <c r="PPA746" s="31"/>
      <c r="PPB746" s="31"/>
      <c r="PPC746" s="31"/>
      <c r="PPD746" s="31"/>
      <c r="PPE746" s="31"/>
      <c r="PPF746" s="31"/>
      <c r="PPG746" s="31"/>
      <c r="PPH746" s="31"/>
      <c r="PPI746" s="31"/>
      <c r="PPJ746" s="31"/>
      <c r="PPK746" s="31"/>
      <c r="PPL746" s="31"/>
      <c r="PPM746" s="31"/>
      <c r="PPN746" s="31"/>
      <c r="PPO746" s="31"/>
      <c r="PPP746" s="31"/>
      <c r="PPQ746" s="31"/>
      <c r="PPR746" s="31"/>
      <c r="PPS746" s="31"/>
      <c r="PPT746" s="31"/>
      <c r="PPU746" s="31"/>
      <c r="PPV746" s="31"/>
      <c r="PPW746" s="31"/>
      <c r="PPX746" s="31"/>
      <c r="PPY746" s="31"/>
      <c r="PPZ746" s="31"/>
      <c r="PQA746" s="31"/>
      <c r="PQB746" s="31"/>
      <c r="PQC746" s="31"/>
      <c r="PQD746" s="31"/>
      <c r="PQE746" s="31"/>
      <c r="PQF746" s="31"/>
      <c r="PQG746" s="31"/>
      <c r="PQH746" s="31"/>
      <c r="PQI746" s="31"/>
      <c r="PQJ746" s="31"/>
      <c r="PQK746" s="31"/>
      <c r="PQL746" s="31"/>
      <c r="PQM746" s="31"/>
      <c r="PQN746" s="31"/>
      <c r="PQO746" s="31"/>
      <c r="PQP746" s="31"/>
      <c r="PQQ746" s="31"/>
      <c r="PQR746" s="31"/>
      <c r="PQS746" s="31"/>
      <c r="PQT746" s="31"/>
      <c r="PQU746" s="31"/>
      <c r="PQV746" s="31"/>
      <c r="PQW746" s="31"/>
      <c r="PQX746" s="31"/>
      <c r="PQY746" s="31"/>
      <c r="PQZ746" s="31"/>
      <c r="PRA746" s="31"/>
      <c r="PRB746" s="31"/>
      <c r="PRC746" s="31"/>
      <c r="PRD746" s="31"/>
      <c r="PRE746" s="31"/>
      <c r="PRF746" s="31"/>
      <c r="PRG746" s="31"/>
      <c r="PRH746" s="31"/>
      <c r="PRI746" s="31"/>
      <c r="PRJ746" s="31"/>
      <c r="PRK746" s="31"/>
      <c r="PRL746" s="31"/>
      <c r="PRM746" s="31"/>
      <c r="PRN746" s="31"/>
      <c r="PRO746" s="31"/>
      <c r="PRP746" s="31"/>
      <c r="PRQ746" s="31"/>
      <c r="PRR746" s="31"/>
      <c r="PRS746" s="31"/>
      <c r="PRT746" s="31"/>
      <c r="PRU746" s="31"/>
      <c r="PRV746" s="31"/>
      <c r="PRW746" s="31"/>
      <c r="PRX746" s="31"/>
      <c r="PRY746" s="31"/>
      <c r="PRZ746" s="31"/>
      <c r="PSA746" s="31"/>
      <c r="PSB746" s="31"/>
      <c r="PSC746" s="31"/>
      <c r="PSD746" s="31"/>
      <c r="PSE746" s="31"/>
      <c r="PSF746" s="31"/>
      <c r="PSG746" s="31"/>
      <c r="PSH746" s="31"/>
      <c r="PSI746" s="31"/>
      <c r="PSJ746" s="31"/>
      <c r="PSK746" s="31"/>
      <c r="PSL746" s="31"/>
      <c r="PSM746" s="31"/>
      <c r="PSN746" s="31"/>
      <c r="PSO746" s="31"/>
      <c r="PSP746" s="31"/>
      <c r="PSQ746" s="31"/>
      <c r="PSR746" s="31"/>
      <c r="PSS746" s="31"/>
      <c r="PST746" s="31"/>
      <c r="PSU746" s="31"/>
      <c r="PSV746" s="31"/>
      <c r="PSW746" s="31"/>
      <c r="PSX746" s="31"/>
      <c r="PSY746" s="31"/>
      <c r="PSZ746" s="31"/>
      <c r="PTA746" s="31"/>
      <c r="PTB746" s="31"/>
      <c r="PTC746" s="31"/>
      <c r="PTD746" s="31"/>
      <c r="PTE746" s="31"/>
      <c r="PTF746" s="31"/>
      <c r="PTG746" s="31"/>
      <c r="PTH746" s="31"/>
      <c r="PTI746" s="31"/>
      <c r="PTJ746" s="31"/>
      <c r="PTK746" s="31"/>
      <c r="PTL746" s="31"/>
      <c r="PTM746" s="31"/>
      <c r="PTN746" s="31"/>
      <c r="PTO746" s="31"/>
      <c r="PTP746" s="31"/>
      <c r="PTQ746" s="31"/>
      <c r="PTR746" s="31"/>
      <c r="PTS746" s="31"/>
      <c r="PTT746" s="31"/>
      <c r="PTU746" s="31"/>
      <c r="PTV746" s="31"/>
      <c r="PTW746" s="31"/>
      <c r="PTX746" s="31"/>
      <c r="PTY746" s="31"/>
      <c r="PTZ746" s="31"/>
      <c r="PUA746" s="31"/>
      <c r="PUB746" s="31"/>
      <c r="PUC746" s="31"/>
      <c r="PUD746" s="31"/>
      <c r="PUE746" s="31"/>
      <c r="PUF746" s="31"/>
      <c r="PUG746" s="31"/>
      <c r="PUH746" s="31"/>
      <c r="PUI746" s="31"/>
      <c r="PUJ746" s="31"/>
      <c r="PUK746" s="31"/>
      <c r="PUL746" s="31"/>
      <c r="PUM746" s="31"/>
      <c r="PUN746" s="31"/>
      <c r="PUO746" s="31"/>
      <c r="PUP746" s="31"/>
      <c r="PUQ746" s="31"/>
      <c r="PUR746" s="31"/>
      <c r="PUS746" s="31"/>
      <c r="PUT746" s="31"/>
      <c r="PUU746" s="31"/>
      <c r="PUV746" s="31"/>
      <c r="PUW746" s="31"/>
      <c r="PUX746" s="31"/>
      <c r="PUY746" s="31"/>
      <c r="PUZ746" s="31"/>
      <c r="PVA746" s="31"/>
      <c r="PVB746" s="31"/>
      <c r="PVC746" s="31"/>
      <c r="PVD746" s="31"/>
      <c r="PVE746" s="31"/>
      <c r="PVF746" s="31"/>
      <c r="PVG746" s="31"/>
      <c r="PVH746" s="31"/>
      <c r="PVI746" s="31"/>
      <c r="PVJ746" s="31"/>
      <c r="PVK746" s="31"/>
      <c r="PVL746" s="31"/>
      <c r="PVM746" s="31"/>
      <c r="PVN746" s="31"/>
      <c r="PVO746" s="31"/>
      <c r="PVP746" s="31"/>
      <c r="PVQ746" s="31"/>
      <c r="PVR746" s="31"/>
      <c r="PVS746" s="31"/>
      <c r="PVT746" s="31"/>
      <c r="PVU746" s="31"/>
      <c r="PVV746" s="31"/>
      <c r="PVW746" s="31"/>
      <c r="PVX746" s="31"/>
      <c r="PVY746" s="31"/>
      <c r="PVZ746" s="31"/>
      <c r="PWA746" s="31"/>
      <c r="PWB746" s="31"/>
      <c r="PWC746" s="31"/>
      <c r="PWD746" s="31"/>
      <c r="PWE746" s="31"/>
      <c r="PWF746" s="31"/>
      <c r="PWG746" s="31"/>
      <c r="PWH746" s="31"/>
      <c r="PWI746" s="31"/>
      <c r="PWJ746" s="31"/>
      <c r="PWK746" s="31"/>
      <c r="PWL746" s="31"/>
      <c r="PWM746" s="31"/>
      <c r="PWN746" s="31"/>
      <c r="PWO746" s="31"/>
      <c r="PWP746" s="31"/>
      <c r="PWQ746" s="31"/>
      <c r="PWR746" s="31"/>
      <c r="PWS746" s="31"/>
      <c r="PWT746" s="31"/>
      <c r="PWU746" s="31"/>
      <c r="PWV746" s="31"/>
      <c r="PWW746" s="31"/>
      <c r="PWX746" s="31"/>
      <c r="PWY746" s="31"/>
      <c r="PWZ746" s="31"/>
      <c r="PXA746" s="31"/>
      <c r="PXB746" s="31"/>
      <c r="PXC746" s="31"/>
      <c r="PXD746" s="31"/>
      <c r="PXE746" s="31"/>
      <c r="PXF746" s="31"/>
      <c r="PXG746" s="31"/>
      <c r="PXH746" s="31"/>
      <c r="PXI746" s="31"/>
      <c r="PXJ746" s="31"/>
      <c r="PXK746" s="31"/>
      <c r="PXL746" s="31"/>
      <c r="PXM746" s="31"/>
      <c r="PXN746" s="31"/>
      <c r="PXO746" s="31"/>
      <c r="PXP746" s="31"/>
      <c r="PXQ746" s="31"/>
      <c r="PXR746" s="31"/>
      <c r="PXS746" s="31"/>
      <c r="PXT746" s="31"/>
      <c r="PXU746" s="31"/>
      <c r="PXV746" s="31"/>
      <c r="PXW746" s="31"/>
      <c r="PXX746" s="31"/>
      <c r="PXY746" s="31"/>
      <c r="PXZ746" s="31"/>
      <c r="PYA746" s="31"/>
      <c r="PYB746" s="31"/>
      <c r="PYC746" s="31"/>
      <c r="PYD746" s="31"/>
      <c r="PYE746" s="31"/>
      <c r="PYF746" s="31"/>
      <c r="PYG746" s="31"/>
      <c r="PYH746" s="31"/>
      <c r="PYI746" s="31"/>
      <c r="PYJ746" s="31"/>
      <c r="PYK746" s="31"/>
      <c r="PYL746" s="31"/>
      <c r="PYM746" s="31"/>
      <c r="PYN746" s="31"/>
      <c r="PYO746" s="31"/>
      <c r="PYP746" s="31"/>
      <c r="PYQ746" s="31"/>
      <c r="PYR746" s="31"/>
      <c r="PYS746" s="31"/>
      <c r="PYT746" s="31"/>
      <c r="PYU746" s="31"/>
      <c r="PYV746" s="31"/>
      <c r="PYW746" s="31"/>
      <c r="PYX746" s="31"/>
      <c r="PYY746" s="31"/>
      <c r="PYZ746" s="31"/>
      <c r="PZA746" s="31"/>
      <c r="PZB746" s="31"/>
      <c r="PZC746" s="31"/>
      <c r="PZD746" s="31"/>
      <c r="PZE746" s="31"/>
      <c r="PZF746" s="31"/>
      <c r="PZG746" s="31"/>
      <c r="PZH746" s="31"/>
      <c r="PZI746" s="31"/>
      <c r="PZJ746" s="31"/>
      <c r="PZK746" s="31"/>
      <c r="PZL746" s="31"/>
      <c r="PZM746" s="31"/>
      <c r="PZN746" s="31"/>
      <c r="PZO746" s="31"/>
      <c r="PZP746" s="31"/>
      <c r="PZQ746" s="31"/>
      <c r="PZR746" s="31"/>
      <c r="PZS746" s="31"/>
      <c r="PZT746" s="31"/>
      <c r="PZU746" s="31"/>
      <c r="PZV746" s="31"/>
      <c r="PZW746" s="31"/>
      <c r="PZX746" s="31"/>
      <c r="PZY746" s="31"/>
      <c r="PZZ746" s="31"/>
      <c r="QAA746" s="31"/>
      <c r="QAB746" s="31"/>
      <c r="QAC746" s="31"/>
      <c r="QAD746" s="31"/>
      <c r="QAE746" s="31"/>
      <c r="QAF746" s="31"/>
      <c r="QAG746" s="31"/>
      <c r="QAH746" s="31"/>
      <c r="QAI746" s="31"/>
      <c r="QAJ746" s="31"/>
      <c r="QAK746" s="31"/>
      <c r="QAL746" s="31"/>
      <c r="QAM746" s="31"/>
      <c r="QAN746" s="31"/>
      <c r="QAO746" s="31"/>
      <c r="QAP746" s="31"/>
      <c r="QAQ746" s="31"/>
      <c r="QAR746" s="31"/>
      <c r="QAS746" s="31"/>
      <c r="QAT746" s="31"/>
      <c r="QAU746" s="31"/>
      <c r="QAV746" s="31"/>
      <c r="QAW746" s="31"/>
      <c r="QAX746" s="31"/>
      <c r="QAY746" s="31"/>
      <c r="QAZ746" s="31"/>
      <c r="QBA746" s="31"/>
      <c r="QBB746" s="31"/>
      <c r="QBC746" s="31"/>
      <c r="QBD746" s="31"/>
      <c r="QBE746" s="31"/>
      <c r="QBF746" s="31"/>
      <c r="QBG746" s="31"/>
      <c r="QBH746" s="31"/>
      <c r="QBI746" s="31"/>
      <c r="QBJ746" s="31"/>
      <c r="QBK746" s="31"/>
      <c r="QBL746" s="31"/>
      <c r="QBM746" s="31"/>
      <c r="QBN746" s="31"/>
      <c r="QBO746" s="31"/>
      <c r="QBP746" s="31"/>
      <c r="QBQ746" s="31"/>
      <c r="QBR746" s="31"/>
      <c r="QBS746" s="31"/>
      <c r="QBT746" s="31"/>
      <c r="QBU746" s="31"/>
      <c r="QBV746" s="31"/>
      <c r="QBW746" s="31"/>
      <c r="QBX746" s="31"/>
      <c r="QBY746" s="31"/>
      <c r="QBZ746" s="31"/>
      <c r="QCA746" s="31"/>
      <c r="QCB746" s="31"/>
      <c r="QCC746" s="31"/>
      <c r="QCD746" s="31"/>
      <c r="QCE746" s="31"/>
      <c r="QCF746" s="31"/>
      <c r="QCG746" s="31"/>
      <c r="QCH746" s="31"/>
      <c r="QCI746" s="31"/>
      <c r="QCJ746" s="31"/>
      <c r="QCK746" s="31"/>
      <c r="QCL746" s="31"/>
      <c r="QCM746" s="31"/>
      <c r="QCN746" s="31"/>
      <c r="QCO746" s="31"/>
      <c r="QCP746" s="31"/>
      <c r="QCQ746" s="31"/>
      <c r="QCR746" s="31"/>
      <c r="QCS746" s="31"/>
      <c r="QCT746" s="31"/>
      <c r="QCU746" s="31"/>
      <c r="QCV746" s="31"/>
      <c r="QCW746" s="31"/>
      <c r="QCX746" s="31"/>
      <c r="QCY746" s="31"/>
      <c r="QCZ746" s="31"/>
      <c r="QDA746" s="31"/>
      <c r="QDB746" s="31"/>
      <c r="QDC746" s="31"/>
      <c r="QDD746" s="31"/>
      <c r="QDE746" s="31"/>
      <c r="QDF746" s="31"/>
      <c r="QDG746" s="31"/>
      <c r="QDH746" s="31"/>
      <c r="QDI746" s="31"/>
      <c r="QDJ746" s="31"/>
      <c r="QDK746" s="31"/>
      <c r="QDL746" s="31"/>
      <c r="QDM746" s="31"/>
      <c r="QDN746" s="31"/>
      <c r="QDO746" s="31"/>
      <c r="QDP746" s="31"/>
      <c r="QDQ746" s="31"/>
      <c r="QDR746" s="31"/>
      <c r="QDS746" s="31"/>
      <c r="QDT746" s="31"/>
      <c r="QDU746" s="31"/>
      <c r="QDV746" s="31"/>
      <c r="QDW746" s="31"/>
      <c r="QDX746" s="31"/>
      <c r="QDY746" s="31"/>
      <c r="QDZ746" s="31"/>
      <c r="QEA746" s="31"/>
      <c r="QEB746" s="31"/>
      <c r="QEC746" s="31"/>
      <c r="QED746" s="31"/>
      <c r="QEE746" s="31"/>
      <c r="QEF746" s="31"/>
      <c r="QEG746" s="31"/>
      <c r="QEH746" s="31"/>
      <c r="QEI746" s="31"/>
      <c r="QEJ746" s="31"/>
      <c r="QEK746" s="31"/>
      <c r="QEL746" s="31"/>
      <c r="QEM746" s="31"/>
      <c r="QEN746" s="31"/>
      <c r="QEO746" s="31"/>
      <c r="QEP746" s="31"/>
      <c r="QEQ746" s="31"/>
      <c r="QER746" s="31"/>
      <c r="QES746" s="31"/>
      <c r="QET746" s="31"/>
      <c r="QEU746" s="31"/>
      <c r="QEV746" s="31"/>
      <c r="QEW746" s="31"/>
      <c r="QEX746" s="31"/>
      <c r="QEY746" s="31"/>
      <c r="QEZ746" s="31"/>
      <c r="QFA746" s="31"/>
      <c r="QFB746" s="31"/>
      <c r="QFC746" s="31"/>
      <c r="QFD746" s="31"/>
      <c r="QFE746" s="31"/>
      <c r="QFF746" s="31"/>
      <c r="QFG746" s="31"/>
      <c r="QFH746" s="31"/>
      <c r="QFI746" s="31"/>
      <c r="QFJ746" s="31"/>
      <c r="QFK746" s="31"/>
      <c r="QFL746" s="31"/>
      <c r="QFM746" s="31"/>
      <c r="QFN746" s="31"/>
      <c r="QFO746" s="31"/>
      <c r="QFP746" s="31"/>
      <c r="QFQ746" s="31"/>
      <c r="QFR746" s="31"/>
      <c r="QFS746" s="31"/>
      <c r="QFT746" s="31"/>
      <c r="QFU746" s="31"/>
      <c r="QFV746" s="31"/>
      <c r="QFW746" s="31"/>
      <c r="QFX746" s="31"/>
      <c r="QFY746" s="31"/>
      <c r="QFZ746" s="31"/>
      <c r="QGA746" s="31"/>
      <c r="QGB746" s="31"/>
      <c r="QGC746" s="31"/>
      <c r="QGD746" s="31"/>
      <c r="QGE746" s="31"/>
      <c r="QGF746" s="31"/>
      <c r="QGG746" s="31"/>
      <c r="QGH746" s="31"/>
      <c r="QGI746" s="31"/>
      <c r="QGJ746" s="31"/>
      <c r="QGK746" s="31"/>
      <c r="QGL746" s="31"/>
      <c r="QGM746" s="31"/>
      <c r="QGN746" s="31"/>
      <c r="QGO746" s="31"/>
      <c r="QGP746" s="31"/>
      <c r="QGQ746" s="31"/>
      <c r="QGR746" s="31"/>
      <c r="QGS746" s="31"/>
      <c r="QGT746" s="31"/>
      <c r="QGU746" s="31"/>
      <c r="QGV746" s="31"/>
      <c r="QGW746" s="31"/>
      <c r="QGX746" s="31"/>
      <c r="QGY746" s="31"/>
      <c r="QGZ746" s="31"/>
      <c r="QHA746" s="31"/>
      <c r="QHB746" s="31"/>
      <c r="QHC746" s="31"/>
      <c r="QHD746" s="31"/>
      <c r="QHE746" s="31"/>
      <c r="QHF746" s="31"/>
      <c r="QHG746" s="31"/>
      <c r="QHH746" s="31"/>
      <c r="QHI746" s="31"/>
      <c r="QHJ746" s="31"/>
      <c r="QHK746" s="31"/>
      <c r="QHL746" s="31"/>
      <c r="QHM746" s="31"/>
      <c r="QHN746" s="31"/>
      <c r="QHO746" s="31"/>
      <c r="QHP746" s="31"/>
      <c r="QHQ746" s="31"/>
      <c r="QHR746" s="31"/>
      <c r="QHS746" s="31"/>
      <c r="QHT746" s="31"/>
      <c r="QHU746" s="31"/>
      <c r="QHV746" s="31"/>
      <c r="QHW746" s="31"/>
      <c r="QHX746" s="31"/>
      <c r="QHY746" s="31"/>
      <c r="QHZ746" s="31"/>
      <c r="QIA746" s="31"/>
      <c r="QIB746" s="31"/>
      <c r="QIC746" s="31"/>
      <c r="QID746" s="31"/>
      <c r="QIE746" s="31"/>
      <c r="QIF746" s="31"/>
      <c r="QIG746" s="31"/>
      <c r="QIH746" s="31"/>
      <c r="QII746" s="31"/>
      <c r="QIJ746" s="31"/>
      <c r="QIK746" s="31"/>
      <c r="QIL746" s="31"/>
      <c r="QIM746" s="31"/>
      <c r="QIN746" s="31"/>
      <c r="QIO746" s="31"/>
      <c r="QIP746" s="31"/>
      <c r="QIQ746" s="31"/>
      <c r="QIR746" s="31"/>
      <c r="QIS746" s="31"/>
      <c r="QIT746" s="31"/>
      <c r="QIU746" s="31"/>
      <c r="QIV746" s="31"/>
      <c r="QIW746" s="31"/>
      <c r="QIX746" s="31"/>
      <c r="QIY746" s="31"/>
      <c r="QIZ746" s="31"/>
      <c r="QJA746" s="31"/>
      <c r="QJB746" s="31"/>
      <c r="QJC746" s="31"/>
      <c r="QJD746" s="31"/>
      <c r="QJE746" s="31"/>
      <c r="QJF746" s="31"/>
      <c r="QJG746" s="31"/>
      <c r="QJH746" s="31"/>
      <c r="QJI746" s="31"/>
      <c r="QJJ746" s="31"/>
      <c r="QJK746" s="31"/>
      <c r="QJL746" s="31"/>
      <c r="QJM746" s="31"/>
      <c r="QJN746" s="31"/>
      <c r="QJO746" s="31"/>
      <c r="QJP746" s="31"/>
      <c r="QJQ746" s="31"/>
      <c r="QJR746" s="31"/>
      <c r="QJS746" s="31"/>
      <c r="QJT746" s="31"/>
      <c r="QJU746" s="31"/>
      <c r="QJV746" s="31"/>
      <c r="QJW746" s="31"/>
      <c r="QJX746" s="31"/>
      <c r="QJY746" s="31"/>
      <c r="QJZ746" s="31"/>
      <c r="QKA746" s="31"/>
      <c r="QKB746" s="31"/>
      <c r="QKC746" s="31"/>
      <c r="QKD746" s="31"/>
      <c r="QKE746" s="31"/>
      <c r="QKF746" s="31"/>
      <c r="QKG746" s="31"/>
      <c r="QKH746" s="31"/>
      <c r="QKI746" s="31"/>
      <c r="QKJ746" s="31"/>
      <c r="QKK746" s="31"/>
      <c r="QKL746" s="31"/>
      <c r="QKM746" s="31"/>
      <c r="QKN746" s="31"/>
      <c r="QKO746" s="31"/>
      <c r="QKP746" s="31"/>
      <c r="QKQ746" s="31"/>
      <c r="QKR746" s="31"/>
      <c r="QKS746" s="31"/>
      <c r="QKT746" s="31"/>
      <c r="QKU746" s="31"/>
      <c r="QKV746" s="31"/>
      <c r="QKW746" s="31"/>
      <c r="QKX746" s="31"/>
      <c r="QKY746" s="31"/>
      <c r="QKZ746" s="31"/>
      <c r="QLA746" s="31"/>
      <c r="QLB746" s="31"/>
      <c r="QLC746" s="31"/>
      <c r="QLD746" s="31"/>
      <c r="QLE746" s="31"/>
      <c r="QLF746" s="31"/>
      <c r="QLG746" s="31"/>
      <c r="QLH746" s="31"/>
      <c r="QLI746" s="31"/>
      <c r="QLJ746" s="31"/>
      <c r="QLK746" s="31"/>
      <c r="QLL746" s="31"/>
      <c r="QLM746" s="31"/>
      <c r="QLN746" s="31"/>
      <c r="QLO746" s="31"/>
      <c r="QLP746" s="31"/>
      <c r="QLQ746" s="31"/>
      <c r="QLR746" s="31"/>
      <c r="QLS746" s="31"/>
      <c r="QLT746" s="31"/>
      <c r="QLU746" s="31"/>
      <c r="QLV746" s="31"/>
      <c r="QLW746" s="31"/>
      <c r="QLX746" s="31"/>
      <c r="QLY746" s="31"/>
      <c r="QLZ746" s="31"/>
      <c r="QMA746" s="31"/>
      <c r="QMB746" s="31"/>
      <c r="QMC746" s="31"/>
      <c r="QMD746" s="31"/>
      <c r="QME746" s="31"/>
      <c r="QMF746" s="31"/>
      <c r="QMG746" s="31"/>
      <c r="QMH746" s="31"/>
      <c r="QMI746" s="31"/>
      <c r="QMJ746" s="31"/>
      <c r="QMK746" s="31"/>
      <c r="QML746" s="31"/>
      <c r="QMM746" s="31"/>
      <c r="QMN746" s="31"/>
      <c r="QMO746" s="31"/>
      <c r="QMP746" s="31"/>
      <c r="QMQ746" s="31"/>
      <c r="QMR746" s="31"/>
      <c r="QMS746" s="31"/>
      <c r="QMT746" s="31"/>
      <c r="QMU746" s="31"/>
      <c r="QMV746" s="31"/>
      <c r="QMW746" s="31"/>
      <c r="QMX746" s="31"/>
      <c r="QMY746" s="31"/>
      <c r="QMZ746" s="31"/>
      <c r="QNA746" s="31"/>
      <c r="QNB746" s="31"/>
      <c r="QNC746" s="31"/>
      <c r="QND746" s="31"/>
      <c r="QNE746" s="31"/>
      <c r="QNF746" s="31"/>
      <c r="QNG746" s="31"/>
      <c r="QNH746" s="31"/>
      <c r="QNI746" s="31"/>
      <c r="QNJ746" s="31"/>
      <c r="QNK746" s="31"/>
      <c r="QNL746" s="31"/>
      <c r="QNM746" s="31"/>
      <c r="QNN746" s="31"/>
      <c r="QNO746" s="31"/>
      <c r="QNP746" s="31"/>
      <c r="QNQ746" s="31"/>
      <c r="QNR746" s="31"/>
      <c r="QNS746" s="31"/>
      <c r="QNT746" s="31"/>
      <c r="QNU746" s="31"/>
      <c r="QNV746" s="31"/>
      <c r="QNW746" s="31"/>
      <c r="QNX746" s="31"/>
      <c r="QNY746" s="31"/>
      <c r="QNZ746" s="31"/>
      <c r="QOA746" s="31"/>
      <c r="QOB746" s="31"/>
      <c r="QOC746" s="31"/>
      <c r="QOD746" s="31"/>
      <c r="QOE746" s="31"/>
      <c r="QOF746" s="31"/>
      <c r="QOG746" s="31"/>
      <c r="QOH746" s="31"/>
      <c r="QOI746" s="31"/>
      <c r="QOJ746" s="31"/>
      <c r="QOK746" s="31"/>
      <c r="QOL746" s="31"/>
      <c r="QOM746" s="31"/>
      <c r="QON746" s="31"/>
      <c r="QOO746" s="31"/>
      <c r="QOP746" s="31"/>
      <c r="QOQ746" s="31"/>
      <c r="QOR746" s="31"/>
      <c r="QOS746" s="31"/>
      <c r="QOT746" s="31"/>
      <c r="QOU746" s="31"/>
      <c r="QOV746" s="31"/>
      <c r="QOW746" s="31"/>
      <c r="QOX746" s="31"/>
      <c r="QOY746" s="31"/>
      <c r="QOZ746" s="31"/>
      <c r="QPA746" s="31"/>
      <c r="QPB746" s="31"/>
      <c r="QPC746" s="31"/>
      <c r="QPD746" s="31"/>
      <c r="QPE746" s="31"/>
      <c r="QPF746" s="31"/>
      <c r="QPG746" s="31"/>
      <c r="QPH746" s="31"/>
      <c r="QPI746" s="31"/>
      <c r="QPJ746" s="31"/>
      <c r="QPK746" s="31"/>
      <c r="QPL746" s="31"/>
      <c r="QPM746" s="31"/>
      <c r="QPN746" s="31"/>
      <c r="QPO746" s="31"/>
      <c r="QPP746" s="31"/>
      <c r="QPQ746" s="31"/>
      <c r="QPR746" s="31"/>
      <c r="QPS746" s="31"/>
      <c r="QPT746" s="31"/>
      <c r="QPU746" s="31"/>
      <c r="QPV746" s="31"/>
      <c r="QPW746" s="31"/>
      <c r="QPX746" s="31"/>
      <c r="QPY746" s="31"/>
      <c r="QPZ746" s="31"/>
      <c r="QQA746" s="31"/>
      <c r="QQB746" s="31"/>
      <c r="QQC746" s="31"/>
      <c r="QQD746" s="31"/>
      <c r="QQE746" s="31"/>
      <c r="QQF746" s="31"/>
      <c r="QQG746" s="31"/>
      <c r="QQH746" s="31"/>
      <c r="QQI746" s="31"/>
      <c r="QQJ746" s="31"/>
      <c r="QQK746" s="31"/>
      <c r="QQL746" s="31"/>
      <c r="QQM746" s="31"/>
      <c r="QQN746" s="31"/>
      <c r="QQO746" s="31"/>
      <c r="QQP746" s="31"/>
      <c r="QQQ746" s="31"/>
      <c r="QQR746" s="31"/>
      <c r="QQS746" s="31"/>
      <c r="QQT746" s="31"/>
      <c r="QQU746" s="31"/>
      <c r="QQV746" s="31"/>
      <c r="QQW746" s="31"/>
      <c r="QQX746" s="31"/>
      <c r="QQY746" s="31"/>
      <c r="QQZ746" s="31"/>
      <c r="QRA746" s="31"/>
      <c r="QRB746" s="31"/>
      <c r="QRC746" s="31"/>
      <c r="QRD746" s="31"/>
      <c r="QRE746" s="31"/>
      <c r="QRF746" s="31"/>
      <c r="QRG746" s="31"/>
      <c r="QRH746" s="31"/>
      <c r="QRI746" s="31"/>
      <c r="QRJ746" s="31"/>
      <c r="QRK746" s="31"/>
      <c r="QRL746" s="31"/>
      <c r="QRM746" s="31"/>
      <c r="QRN746" s="31"/>
      <c r="QRO746" s="31"/>
      <c r="QRP746" s="31"/>
      <c r="QRQ746" s="31"/>
      <c r="QRR746" s="31"/>
      <c r="QRS746" s="31"/>
      <c r="QRT746" s="31"/>
      <c r="QRU746" s="31"/>
      <c r="QRV746" s="31"/>
      <c r="QRW746" s="31"/>
      <c r="QRX746" s="31"/>
      <c r="QRY746" s="31"/>
      <c r="QRZ746" s="31"/>
      <c r="QSA746" s="31"/>
      <c r="QSB746" s="31"/>
      <c r="QSC746" s="31"/>
      <c r="QSD746" s="31"/>
      <c r="QSE746" s="31"/>
      <c r="QSF746" s="31"/>
      <c r="QSG746" s="31"/>
      <c r="QSH746" s="31"/>
      <c r="QSI746" s="31"/>
      <c r="QSJ746" s="31"/>
      <c r="QSK746" s="31"/>
      <c r="QSL746" s="31"/>
      <c r="QSM746" s="31"/>
      <c r="QSN746" s="31"/>
      <c r="QSO746" s="31"/>
      <c r="QSP746" s="31"/>
      <c r="QSQ746" s="31"/>
      <c r="QSR746" s="31"/>
      <c r="QSS746" s="31"/>
      <c r="QST746" s="31"/>
      <c r="QSU746" s="31"/>
      <c r="QSV746" s="31"/>
      <c r="QSW746" s="31"/>
      <c r="QSX746" s="31"/>
      <c r="QSY746" s="31"/>
      <c r="QSZ746" s="31"/>
      <c r="QTA746" s="31"/>
      <c r="QTB746" s="31"/>
      <c r="QTC746" s="31"/>
      <c r="QTD746" s="31"/>
      <c r="QTE746" s="31"/>
      <c r="QTF746" s="31"/>
      <c r="QTG746" s="31"/>
      <c r="QTH746" s="31"/>
      <c r="QTI746" s="31"/>
      <c r="QTJ746" s="31"/>
      <c r="QTK746" s="31"/>
      <c r="QTL746" s="31"/>
      <c r="QTM746" s="31"/>
      <c r="QTN746" s="31"/>
      <c r="QTO746" s="31"/>
      <c r="QTP746" s="31"/>
      <c r="QTQ746" s="31"/>
      <c r="QTR746" s="31"/>
      <c r="QTS746" s="31"/>
      <c r="QTT746" s="31"/>
      <c r="QTU746" s="31"/>
      <c r="QTV746" s="31"/>
      <c r="QTW746" s="31"/>
      <c r="QTX746" s="31"/>
      <c r="QTY746" s="31"/>
      <c r="QTZ746" s="31"/>
      <c r="QUA746" s="31"/>
      <c r="QUB746" s="31"/>
      <c r="QUC746" s="31"/>
      <c r="QUD746" s="31"/>
      <c r="QUE746" s="31"/>
      <c r="QUF746" s="31"/>
      <c r="QUG746" s="31"/>
      <c r="QUH746" s="31"/>
      <c r="QUI746" s="31"/>
      <c r="QUJ746" s="31"/>
      <c r="QUK746" s="31"/>
      <c r="QUL746" s="31"/>
      <c r="QUM746" s="31"/>
      <c r="QUN746" s="31"/>
      <c r="QUO746" s="31"/>
      <c r="QUP746" s="31"/>
      <c r="QUQ746" s="31"/>
      <c r="QUR746" s="31"/>
      <c r="QUS746" s="31"/>
      <c r="QUT746" s="31"/>
      <c r="QUU746" s="31"/>
      <c r="QUV746" s="31"/>
      <c r="QUW746" s="31"/>
      <c r="QUX746" s="31"/>
      <c r="QUY746" s="31"/>
      <c r="QUZ746" s="31"/>
      <c r="QVA746" s="31"/>
      <c r="QVB746" s="31"/>
      <c r="QVC746" s="31"/>
      <c r="QVD746" s="31"/>
      <c r="QVE746" s="31"/>
      <c r="QVF746" s="31"/>
      <c r="QVG746" s="31"/>
      <c r="QVH746" s="31"/>
      <c r="QVI746" s="31"/>
      <c r="QVJ746" s="31"/>
      <c r="QVK746" s="31"/>
      <c r="QVL746" s="31"/>
      <c r="QVM746" s="31"/>
      <c r="QVN746" s="31"/>
      <c r="QVO746" s="31"/>
      <c r="QVP746" s="31"/>
      <c r="QVQ746" s="31"/>
      <c r="QVR746" s="31"/>
      <c r="QVS746" s="31"/>
      <c r="QVT746" s="31"/>
      <c r="QVU746" s="31"/>
      <c r="QVV746" s="31"/>
      <c r="QVW746" s="31"/>
      <c r="QVX746" s="31"/>
      <c r="QVY746" s="31"/>
      <c r="QVZ746" s="31"/>
      <c r="QWA746" s="31"/>
      <c r="QWB746" s="31"/>
      <c r="QWC746" s="31"/>
      <c r="QWD746" s="31"/>
      <c r="QWE746" s="31"/>
      <c r="QWF746" s="31"/>
      <c r="QWG746" s="31"/>
      <c r="QWH746" s="31"/>
      <c r="QWI746" s="31"/>
      <c r="QWJ746" s="31"/>
      <c r="QWK746" s="31"/>
      <c r="QWL746" s="31"/>
      <c r="QWM746" s="31"/>
      <c r="QWN746" s="31"/>
      <c r="QWO746" s="31"/>
      <c r="QWP746" s="31"/>
      <c r="QWQ746" s="31"/>
      <c r="QWR746" s="31"/>
      <c r="QWS746" s="31"/>
      <c r="QWT746" s="31"/>
      <c r="QWU746" s="31"/>
      <c r="QWV746" s="31"/>
      <c r="QWW746" s="31"/>
      <c r="QWX746" s="31"/>
      <c r="QWY746" s="31"/>
      <c r="QWZ746" s="31"/>
      <c r="QXA746" s="31"/>
      <c r="QXB746" s="31"/>
      <c r="QXC746" s="31"/>
      <c r="QXD746" s="31"/>
      <c r="QXE746" s="31"/>
      <c r="QXF746" s="31"/>
      <c r="QXG746" s="31"/>
      <c r="QXH746" s="31"/>
      <c r="QXI746" s="31"/>
      <c r="QXJ746" s="31"/>
      <c r="QXK746" s="31"/>
      <c r="QXL746" s="31"/>
      <c r="QXM746" s="31"/>
      <c r="QXN746" s="31"/>
      <c r="QXO746" s="31"/>
      <c r="QXP746" s="31"/>
      <c r="QXQ746" s="31"/>
      <c r="QXR746" s="31"/>
      <c r="QXS746" s="31"/>
      <c r="QXT746" s="31"/>
      <c r="QXU746" s="31"/>
      <c r="QXV746" s="31"/>
      <c r="QXW746" s="31"/>
      <c r="QXX746" s="31"/>
      <c r="QXY746" s="31"/>
      <c r="QXZ746" s="31"/>
      <c r="QYA746" s="31"/>
      <c r="QYB746" s="31"/>
      <c r="QYC746" s="31"/>
      <c r="QYD746" s="31"/>
      <c r="QYE746" s="31"/>
      <c r="QYF746" s="31"/>
      <c r="QYG746" s="31"/>
      <c r="QYH746" s="31"/>
      <c r="QYI746" s="31"/>
      <c r="QYJ746" s="31"/>
      <c r="QYK746" s="31"/>
      <c r="QYL746" s="31"/>
      <c r="QYM746" s="31"/>
      <c r="QYN746" s="31"/>
      <c r="QYO746" s="31"/>
      <c r="QYP746" s="31"/>
      <c r="QYQ746" s="31"/>
      <c r="QYR746" s="31"/>
      <c r="QYS746" s="31"/>
      <c r="QYT746" s="31"/>
      <c r="QYU746" s="31"/>
      <c r="QYV746" s="31"/>
      <c r="QYW746" s="31"/>
      <c r="QYX746" s="31"/>
      <c r="QYY746" s="31"/>
      <c r="QYZ746" s="31"/>
      <c r="QZA746" s="31"/>
      <c r="QZB746" s="31"/>
      <c r="QZC746" s="31"/>
      <c r="QZD746" s="31"/>
      <c r="QZE746" s="31"/>
      <c r="QZF746" s="31"/>
      <c r="QZG746" s="31"/>
      <c r="QZH746" s="31"/>
      <c r="QZI746" s="31"/>
      <c r="QZJ746" s="31"/>
      <c r="QZK746" s="31"/>
      <c r="QZL746" s="31"/>
      <c r="QZM746" s="31"/>
      <c r="QZN746" s="31"/>
      <c r="QZO746" s="31"/>
      <c r="QZP746" s="31"/>
      <c r="QZQ746" s="31"/>
      <c r="QZR746" s="31"/>
      <c r="QZS746" s="31"/>
      <c r="QZT746" s="31"/>
      <c r="QZU746" s="31"/>
      <c r="QZV746" s="31"/>
      <c r="QZW746" s="31"/>
      <c r="QZX746" s="31"/>
      <c r="QZY746" s="31"/>
      <c r="QZZ746" s="31"/>
      <c r="RAA746" s="31"/>
      <c r="RAB746" s="31"/>
      <c r="RAC746" s="31"/>
      <c r="RAD746" s="31"/>
      <c r="RAE746" s="31"/>
      <c r="RAF746" s="31"/>
      <c r="RAG746" s="31"/>
      <c r="RAH746" s="31"/>
      <c r="RAI746" s="31"/>
      <c r="RAJ746" s="31"/>
      <c r="RAK746" s="31"/>
      <c r="RAL746" s="31"/>
      <c r="RAM746" s="31"/>
      <c r="RAN746" s="31"/>
      <c r="RAO746" s="31"/>
      <c r="RAP746" s="31"/>
      <c r="RAQ746" s="31"/>
      <c r="RAR746" s="31"/>
      <c r="RAS746" s="31"/>
      <c r="RAT746" s="31"/>
      <c r="RAU746" s="31"/>
      <c r="RAV746" s="31"/>
      <c r="RAW746" s="31"/>
      <c r="RAX746" s="31"/>
      <c r="RAY746" s="31"/>
      <c r="RAZ746" s="31"/>
      <c r="RBA746" s="31"/>
      <c r="RBB746" s="31"/>
      <c r="RBC746" s="31"/>
      <c r="RBD746" s="31"/>
      <c r="RBE746" s="31"/>
      <c r="RBF746" s="31"/>
      <c r="RBG746" s="31"/>
      <c r="RBH746" s="31"/>
      <c r="RBI746" s="31"/>
      <c r="RBJ746" s="31"/>
      <c r="RBK746" s="31"/>
      <c r="RBL746" s="31"/>
      <c r="RBM746" s="31"/>
      <c r="RBN746" s="31"/>
      <c r="RBO746" s="31"/>
      <c r="RBP746" s="31"/>
      <c r="RBQ746" s="31"/>
      <c r="RBR746" s="31"/>
      <c r="RBS746" s="31"/>
      <c r="RBT746" s="31"/>
      <c r="RBU746" s="31"/>
      <c r="RBV746" s="31"/>
      <c r="RBW746" s="31"/>
      <c r="RBX746" s="31"/>
      <c r="RBY746" s="31"/>
      <c r="RBZ746" s="31"/>
      <c r="RCA746" s="31"/>
      <c r="RCB746" s="31"/>
      <c r="RCC746" s="31"/>
      <c r="RCD746" s="31"/>
      <c r="RCE746" s="31"/>
      <c r="RCF746" s="31"/>
      <c r="RCG746" s="31"/>
      <c r="RCH746" s="31"/>
      <c r="RCI746" s="31"/>
      <c r="RCJ746" s="31"/>
      <c r="RCK746" s="31"/>
      <c r="RCL746" s="31"/>
      <c r="RCM746" s="31"/>
      <c r="RCN746" s="31"/>
      <c r="RCO746" s="31"/>
      <c r="RCP746" s="31"/>
      <c r="RCQ746" s="31"/>
      <c r="RCR746" s="31"/>
      <c r="RCS746" s="31"/>
      <c r="RCT746" s="31"/>
      <c r="RCU746" s="31"/>
      <c r="RCV746" s="31"/>
      <c r="RCW746" s="31"/>
      <c r="RCX746" s="31"/>
      <c r="RCY746" s="31"/>
      <c r="RCZ746" s="31"/>
      <c r="RDA746" s="31"/>
      <c r="RDB746" s="31"/>
      <c r="RDC746" s="31"/>
      <c r="RDD746" s="31"/>
      <c r="RDE746" s="31"/>
      <c r="RDF746" s="31"/>
      <c r="RDG746" s="31"/>
      <c r="RDH746" s="31"/>
      <c r="RDI746" s="31"/>
      <c r="RDJ746" s="31"/>
      <c r="RDK746" s="31"/>
      <c r="RDL746" s="31"/>
      <c r="RDM746" s="31"/>
      <c r="RDN746" s="31"/>
      <c r="RDO746" s="31"/>
      <c r="RDP746" s="31"/>
      <c r="RDQ746" s="31"/>
      <c r="RDR746" s="31"/>
      <c r="RDS746" s="31"/>
      <c r="RDT746" s="31"/>
      <c r="RDU746" s="31"/>
      <c r="RDV746" s="31"/>
      <c r="RDW746" s="31"/>
      <c r="RDX746" s="31"/>
      <c r="RDY746" s="31"/>
      <c r="RDZ746" s="31"/>
      <c r="REA746" s="31"/>
      <c r="REB746" s="31"/>
      <c r="REC746" s="31"/>
      <c r="RED746" s="31"/>
      <c r="REE746" s="31"/>
      <c r="REF746" s="31"/>
      <c r="REG746" s="31"/>
      <c r="REH746" s="31"/>
      <c r="REI746" s="31"/>
      <c r="REJ746" s="31"/>
      <c r="REK746" s="31"/>
      <c r="REL746" s="31"/>
      <c r="REM746" s="31"/>
      <c r="REN746" s="31"/>
      <c r="REO746" s="31"/>
      <c r="REP746" s="31"/>
      <c r="REQ746" s="31"/>
      <c r="RER746" s="31"/>
      <c r="RES746" s="31"/>
      <c r="RET746" s="31"/>
      <c r="REU746" s="31"/>
      <c r="REV746" s="31"/>
      <c r="REW746" s="31"/>
      <c r="REX746" s="31"/>
      <c r="REY746" s="31"/>
      <c r="REZ746" s="31"/>
      <c r="RFA746" s="31"/>
      <c r="RFB746" s="31"/>
      <c r="RFC746" s="31"/>
      <c r="RFD746" s="31"/>
      <c r="RFE746" s="31"/>
      <c r="RFF746" s="31"/>
      <c r="RFG746" s="31"/>
      <c r="RFH746" s="31"/>
      <c r="RFI746" s="31"/>
      <c r="RFJ746" s="31"/>
      <c r="RFK746" s="31"/>
      <c r="RFL746" s="31"/>
      <c r="RFM746" s="31"/>
      <c r="RFN746" s="31"/>
      <c r="RFO746" s="31"/>
      <c r="RFP746" s="31"/>
      <c r="RFQ746" s="31"/>
      <c r="RFR746" s="31"/>
      <c r="RFS746" s="31"/>
      <c r="RFT746" s="31"/>
      <c r="RFU746" s="31"/>
      <c r="RFV746" s="31"/>
      <c r="RFW746" s="31"/>
      <c r="RFX746" s="31"/>
      <c r="RFY746" s="31"/>
      <c r="RFZ746" s="31"/>
      <c r="RGA746" s="31"/>
      <c r="RGB746" s="31"/>
      <c r="RGC746" s="31"/>
      <c r="RGD746" s="31"/>
      <c r="RGE746" s="31"/>
      <c r="RGF746" s="31"/>
      <c r="RGG746" s="31"/>
      <c r="RGH746" s="31"/>
      <c r="RGI746" s="31"/>
      <c r="RGJ746" s="31"/>
      <c r="RGK746" s="31"/>
      <c r="RGL746" s="31"/>
      <c r="RGM746" s="31"/>
      <c r="RGN746" s="31"/>
      <c r="RGO746" s="31"/>
      <c r="RGP746" s="31"/>
      <c r="RGQ746" s="31"/>
      <c r="RGR746" s="31"/>
      <c r="RGS746" s="31"/>
      <c r="RGT746" s="31"/>
      <c r="RGU746" s="31"/>
      <c r="RGV746" s="31"/>
      <c r="RGW746" s="31"/>
      <c r="RGX746" s="31"/>
      <c r="RGY746" s="31"/>
      <c r="RGZ746" s="31"/>
      <c r="RHA746" s="31"/>
      <c r="RHB746" s="31"/>
      <c r="RHC746" s="31"/>
      <c r="RHD746" s="31"/>
      <c r="RHE746" s="31"/>
      <c r="RHF746" s="31"/>
      <c r="RHG746" s="31"/>
      <c r="RHH746" s="31"/>
      <c r="RHI746" s="31"/>
      <c r="RHJ746" s="31"/>
      <c r="RHK746" s="31"/>
      <c r="RHL746" s="31"/>
      <c r="RHM746" s="31"/>
      <c r="RHN746" s="31"/>
      <c r="RHO746" s="31"/>
      <c r="RHP746" s="31"/>
      <c r="RHQ746" s="31"/>
      <c r="RHR746" s="31"/>
      <c r="RHS746" s="31"/>
      <c r="RHT746" s="31"/>
      <c r="RHU746" s="31"/>
      <c r="RHV746" s="31"/>
      <c r="RHW746" s="31"/>
      <c r="RHX746" s="31"/>
      <c r="RHY746" s="31"/>
      <c r="RHZ746" s="31"/>
      <c r="RIA746" s="31"/>
      <c r="RIB746" s="31"/>
      <c r="RIC746" s="31"/>
      <c r="RID746" s="31"/>
      <c r="RIE746" s="31"/>
      <c r="RIF746" s="31"/>
      <c r="RIG746" s="31"/>
      <c r="RIH746" s="31"/>
      <c r="RII746" s="31"/>
      <c r="RIJ746" s="31"/>
      <c r="RIK746" s="31"/>
      <c r="RIL746" s="31"/>
      <c r="RIM746" s="31"/>
      <c r="RIN746" s="31"/>
      <c r="RIO746" s="31"/>
      <c r="RIP746" s="31"/>
      <c r="RIQ746" s="31"/>
      <c r="RIR746" s="31"/>
      <c r="RIS746" s="31"/>
      <c r="RIT746" s="31"/>
      <c r="RIU746" s="31"/>
      <c r="RIV746" s="31"/>
      <c r="RIW746" s="31"/>
      <c r="RIX746" s="31"/>
      <c r="RIY746" s="31"/>
      <c r="RIZ746" s="31"/>
      <c r="RJA746" s="31"/>
      <c r="RJB746" s="31"/>
      <c r="RJC746" s="31"/>
      <c r="RJD746" s="31"/>
      <c r="RJE746" s="31"/>
      <c r="RJF746" s="31"/>
      <c r="RJG746" s="31"/>
      <c r="RJH746" s="31"/>
      <c r="RJI746" s="31"/>
      <c r="RJJ746" s="31"/>
      <c r="RJK746" s="31"/>
      <c r="RJL746" s="31"/>
      <c r="RJM746" s="31"/>
      <c r="RJN746" s="31"/>
      <c r="RJO746" s="31"/>
      <c r="RJP746" s="31"/>
      <c r="RJQ746" s="31"/>
      <c r="RJR746" s="31"/>
      <c r="RJS746" s="31"/>
      <c r="RJT746" s="31"/>
      <c r="RJU746" s="31"/>
      <c r="RJV746" s="31"/>
      <c r="RJW746" s="31"/>
      <c r="RJX746" s="31"/>
      <c r="RJY746" s="31"/>
      <c r="RJZ746" s="31"/>
      <c r="RKA746" s="31"/>
      <c r="RKB746" s="31"/>
      <c r="RKC746" s="31"/>
      <c r="RKD746" s="31"/>
      <c r="RKE746" s="31"/>
      <c r="RKF746" s="31"/>
      <c r="RKG746" s="31"/>
      <c r="RKH746" s="31"/>
      <c r="RKI746" s="31"/>
      <c r="RKJ746" s="31"/>
      <c r="RKK746" s="31"/>
      <c r="RKL746" s="31"/>
      <c r="RKM746" s="31"/>
      <c r="RKN746" s="31"/>
      <c r="RKO746" s="31"/>
      <c r="RKP746" s="31"/>
      <c r="RKQ746" s="31"/>
      <c r="RKR746" s="31"/>
      <c r="RKS746" s="31"/>
      <c r="RKT746" s="31"/>
      <c r="RKU746" s="31"/>
      <c r="RKV746" s="31"/>
      <c r="RKW746" s="31"/>
      <c r="RKX746" s="31"/>
      <c r="RKY746" s="31"/>
      <c r="RKZ746" s="31"/>
      <c r="RLA746" s="31"/>
      <c r="RLB746" s="31"/>
      <c r="RLC746" s="31"/>
      <c r="RLD746" s="31"/>
      <c r="RLE746" s="31"/>
      <c r="RLF746" s="31"/>
      <c r="RLG746" s="31"/>
      <c r="RLH746" s="31"/>
      <c r="RLI746" s="31"/>
      <c r="RLJ746" s="31"/>
      <c r="RLK746" s="31"/>
      <c r="RLL746" s="31"/>
      <c r="RLM746" s="31"/>
      <c r="RLN746" s="31"/>
      <c r="RLO746" s="31"/>
      <c r="RLP746" s="31"/>
      <c r="RLQ746" s="31"/>
      <c r="RLR746" s="31"/>
      <c r="RLS746" s="31"/>
      <c r="RLT746" s="31"/>
      <c r="RLU746" s="31"/>
      <c r="RLV746" s="31"/>
      <c r="RLW746" s="31"/>
      <c r="RLX746" s="31"/>
      <c r="RLY746" s="31"/>
      <c r="RLZ746" s="31"/>
      <c r="RMA746" s="31"/>
      <c r="RMB746" s="31"/>
      <c r="RMC746" s="31"/>
      <c r="RMD746" s="31"/>
      <c r="RME746" s="31"/>
      <c r="RMF746" s="31"/>
      <c r="RMG746" s="31"/>
      <c r="RMH746" s="31"/>
      <c r="RMI746" s="31"/>
      <c r="RMJ746" s="31"/>
      <c r="RMK746" s="31"/>
      <c r="RML746" s="31"/>
      <c r="RMM746" s="31"/>
      <c r="RMN746" s="31"/>
      <c r="RMO746" s="31"/>
      <c r="RMP746" s="31"/>
      <c r="RMQ746" s="31"/>
      <c r="RMR746" s="31"/>
      <c r="RMS746" s="31"/>
      <c r="RMT746" s="31"/>
      <c r="RMU746" s="31"/>
      <c r="RMV746" s="31"/>
      <c r="RMW746" s="31"/>
      <c r="RMX746" s="31"/>
      <c r="RMY746" s="31"/>
      <c r="RMZ746" s="31"/>
      <c r="RNA746" s="31"/>
      <c r="RNB746" s="31"/>
      <c r="RNC746" s="31"/>
      <c r="RND746" s="31"/>
      <c r="RNE746" s="31"/>
      <c r="RNF746" s="31"/>
      <c r="RNG746" s="31"/>
      <c r="RNH746" s="31"/>
      <c r="RNI746" s="31"/>
      <c r="RNJ746" s="31"/>
      <c r="RNK746" s="31"/>
      <c r="RNL746" s="31"/>
      <c r="RNM746" s="31"/>
      <c r="RNN746" s="31"/>
      <c r="RNO746" s="31"/>
      <c r="RNP746" s="31"/>
      <c r="RNQ746" s="31"/>
      <c r="RNR746" s="31"/>
      <c r="RNS746" s="31"/>
      <c r="RNT746" s="31"/>
      <c r="RNU746" s="31"/>
      <c r="RNV746" s="31"/>
      <c r="RNW746" s="31"/>
      <c r="RNX746" s="31"/>
      <c r="RNY746" s="31"/>
      <c r="RNZ746" s="31"/>
      <c r="ROA746" s="31"/>
      <c r="ROB746" s="31"/>
      <c r="ROC746" s="31"/>
      <c r="ROD746" s="31"/>
      <c r="ROE746" s="31"/>
      <c r="ROF746" s="31"/>
      <c r="ROG746" s="31"/>
      <c r="ROH746" s="31"/>
      <c r="ROI746" s="31"/>
      <c r="ROJ746" s="31"/>
      <c r="ROK746" s="31"/>
      <c r="ROL746" s="31"/>
      <c r="ROM746" s="31"/>
      <c r="RON746" s="31"/>
      <c r="ROO746" s="31"/>
      <c r="ROP746" s="31"/>
      <c r="ROQ746" s="31"/>
      <c r="ROR746" s="31"/>
      <c r="ROS746" s="31"/>
      <c r="ROT746" s="31"/>
      <c r="ROU746" s="31"/>
      <c r="ROV746" s="31"/>
      <c r="ROW746" s="31"/>
      <c r="ROX746" s="31"/>
      <c r="ROY746" s="31"/>
      <c r="ROZ746" s="31"/>
      <c r="RPA746" s="31"/>
      <c r="RPB746" s="31"/>
      <c r="RPC746" s="31"/>
      <c r="RPD746" s="31"/>
      <c r="RPE746" s="31"/>
      <c r="RPF746" s="31"/>
      <c r="RPG746" s="31"/>
      <c r="RPH746" s="31"/>
      <c r="RPI746" s="31"/>
      <c r="RPJ746" s="31"/>
      <c r="RPK746" s="31"/>
      <c r="RPL746" s="31"/>
      <c r="RPM746" s="31"/>
      <c r="RPN746" s="31"/>
      <c r="RPO746" s="31"/>
      <c r="RPP746" s="31"/>
      <c r="RPQ746" s="31"/>
      <c r="RPR746" s="31"/>
      <c r="RPS746" s="31"/>
      <c r="RPT746" s="31"/>
      <c r="RPU746" s="31"/>
      <c r="RPV746" s="31"/>
      <c r="RPW746" s="31"/>
      <c r="RPX746" s="31"/>
      <c r="RPY746" s="31"/>
      <c r="RPZ746" s="31"/>
      <c r="RQA746" s="31"/>
      <c r="RQB746" s="31"/>
      <c r="RQC746" s="31"/>
      <c r="RQD746" s="31"/>
      <c r="RQE746" s="31"/>
      <c r="RQF746" s="31"/>
      <c r="RQG746" s="31"/>
      <c r="RQH746" s="31"/>
      <c r="RQI746" s="31"/>
      <c r="RQJ746" s="31"/>
      <c r="RQK746" s="31"/>
      <c r="RQL746" s="31"/>
      <c r="RQM746" s="31"/>
      <c r="RQN746" s="31"/>
      <c r="RQO746" s="31"/>
      <c r="RQP746" s="31"/>
      <c r="RQQ746" s="31"/>
      <c r="RQR746" s="31"/>
      <c r="RQS746" s="31"/>
      <c r="RQT746" s="31"/>
      <c r="RQU746" s="31"/>
      <c r="RQV746" s="31"/>
      <c r="RQW746" s="31"/>
      <c r="RQX746" s="31"/>
      <c r="RQY746" s="31"/>
      <c r="RQZ746" s="31"/>
      <c r="RRA746" s="31"/>
      <c r="RRB746" s="31"/>
      <c r="RRC746" s="31"/>
      <c r="RRD746" s="31"/>
      <c r="RRE746" s="31"/>
      <c r="RRF746" s="31"/>
      <c r="RRG746" s="31"/>
      <c r="RRH746" s="31"/>
      <c r="RRI746" s="31"/>
      <c r="RRJ746" s="31"/>
      <c r="RRK746" s="31"/>
      <c r="RRL746" s="31"/>
      <c r="RRM746" s="31"/>
      <c r="RRN746" s="31"/>
      <c r="RRO746" s="31"/>
      <c r="RRP746" s="31"/>
      <c r="RRQ746" s="31"/>
      <c r="RRR746" s="31"/>
      <c r="RRS746" s="31"/>
      <c r="RRT746" s="31"/>
      <c r="RRU746" s="31"/>
      <c r="RRV746" s="31"/>
      <c r="RRW746" s="31"/>
      <c r="RRX746" s="31"/>
      <c r="RRY746" s="31"/>
      <c r="RRZ746" s="31"/>
      <c r="RSA746" s="31"/>
      <c r="RSB746" s="31"/>
      <c r="RSC746" s="31"/>
      <c r="RSD746" s="31"/>
      <c r="RSE746" s="31"/>
      <c r="RSF746" s="31"/>
      <c r="RSG746" s="31"/>
      <c r="RSH746" s="31"/>
      <c r="RSI746" s="31"/>
      <c r="RSJ746" s="31"/>
      <c r="RSK746" s="31"/>
      <c r="RSL746" s="31"/>
      <c r="RSM746" s="31"/>
      <c r="RSN746" s="31"/>
      <c r="RSO746" s="31"/>
      <c r="RSP746" s="31"/>
      <c r="RSQ746" s="31"/>
      <c r="RSR746" s="31"/>
      <c r="RSS746" s="31"/>
      <c r="RST746" s="31"/>
      <c r="RSU746" s="31"/>
      <c r="RSV746" s="31"/>
      <c r="RSW746" s="31"/>
      <c r="RSX746" s="31"/>
      <c r="RSY746" s="31"/>
      <c r="RSZ746" s="31"/>
      <c r="RTA746" s="31"/>
      <c r="RTB746" s="31"/>
      <c r="RTC746" s="31"/>
      <c r="RTD746" s="31"/>
      <c r="RTE746" s="31"/>
      <c r="RTF746" s="31"/>
      <c r="RTG746" s="31"/>
      <c r="RTH746" s="31"/>
      <c r="RTI746" s="31"/>
      <c r="RTJ746" s="31"/>
      <c r="RTK746" s="31"/>
      <c r="RTL746" s="31"/>
      <c r="RTM746" s="31"/>
      <c r="RTN746" s="31"/>
      <c r="RTO746" s="31"/>
      <c r="RTP746" s="31"/>
      <c r="RTQ746" s="31"/>
      <c r="RTR746" s="31"/>
      <c r="RTS746" s="31"/>
      <c r="RTT746" s="31"/>
      <c r="RTU746" s="31"/>
      <c r="RTV746" s="31"/>
      <c r="RTW746" s="31"/>
      <c r="RTX746" s="31"/>
      <c r="RTY746" s="31"/>
      <c r="RTZ746" s="31"/>
      <c r="RUA746" s="31"/>
      <c r="RUB746" s="31"/>
      <c r="RUC746" s="31"/>
      <c r="RUD746" s="31"/>
      <c r="RUE746" s="31"/>
      <c r="RUF746" s="31"/>
      <c r="RUG746" s="31"/>
      <c r="RUH746" s="31"/>
      <c r="RUI746" s="31"/>
      <c r="RUJ746" s="31"/>
      <c r="RUK746" s="31"/>
      <c r="RUL746" s="31"/>
      <c r="RUM746" s="31"/>
      <c r="RUN746" s="31"/>
      <c r="RUO746" s="31"/>
      <c r="RUP746" s="31"/>
      <c r="RUQ746" s="31"/>
      <c r="RUR746" s="31"/>
      <c r="RUS746" s="31"/>
      <c r="RUT746" s="31"/>
      <c r="RUU746" s="31"/>
      <c r="RUV746" s="31"/>
      <c r="RUW746" s="31"/>
      <c r="RUX746" s="31"/>
      <c r="RUY746" s="31"/>
      <c r="RUZ746" s="31"/>
      <c r="RVA746" s="31"/>
      <c r="RVB746" s="31"/>
      <c r="RVC746" s="31"/>
      <c r="RVD746" s="31"/>
      <c r="RVE746" s="31"/>
      <c r="RVF746" s="31"/>
      <c r="RVG746" s="31"/>
      <c r="RVH746" s="31"/>
      <c r="RVI746" s="31"/>
      <c r="RVJ746" s="31"/>
      <c r="RVK746" s="31"/>
      <c r="RVL746" s="31"/>
      <c r="RVM746" s="31"/>
      <c r="RVN746" s="31"/>
      <c r="RVO746" s="31"/>
      <c r="RVP746" s="31"/>
      <c r="RVQ746" s="31"/>
      <c r="RVR746" s="31"/>
      <c r="RVS746" s="31"/>
      <c r="RVT746" s="31"/>
      <c r="RVU746" s="31"/>
      <c r="RVV746" s="31"/>
      <c r="RVW746" s="31"/>
      <c r="RVX746" s="31"/>
      <c r="RVY746" s="31"/>
      <c r="RVZ746" s="31"/>
      <c r="RWA746" s="31"/>
      <c r="RWB746" s="31"/>
      <c r="RWC746" s="31"/>
      <c r="RWD746" s="31"/>
      <c r="RWE746" s="31"/>
      <c r="RWF746" s="31"/>
      <c r="RWG746" s="31"/>
      <c r="RWH746" s="31"/>
      <c r="RWI746" s="31"/>
      <c r="RWJ746" s="31"/>
      <c r="RWK746" s="31"/>
      <c r="RWL746" s="31"/>
      <c r="RWM746" s="31"/>
      <c r="RWN746" s="31"/>
      <c r="RWO746" s="31"/>
      <c r="RWP746" s="31"/>
      <c r="RWQ746" s="31"/>
      <c r="RWR746" s="31"/>
      <c r="RWS746" s="31"/>
      <c r="RWT746" s="31"/>
      <c r="RWU746" s="31"/>
      <c r="RWV746" s="31"/>
      <c r="RWW746" s="31"/>
      <c r="RWX746" s="31"/>
      <c r="RWY746" s="31"/>
      <c r="RWZ746" s="31"/>
      <c r="RXA746" s="31"/>
      <c r="RXB746" s="31"/>
      <c r="RXC746" s="31"/>
      <c r="RXD746" s="31"/>
      <c r="RXE746" s="31"/>
      <c r="RXF746" s="31"/>
      <c r="RXG746" s="31"/>
      <c r="RXH746" s="31"/>
      <c r="RXI746" s="31"/>
      <c r="RXJ746" s="31"/>
      <c r="RXK746" s="31"/>
      <c r="RXL746" s="31"/>
      <c r="RXM746" s="31"/>
      <c r="RXN746" s="31"/>
      <c r="RXO746" s="31"/>
      <c r="RXP746" s="31"/>
      <c r="RXQ746" s="31"/>
      <c r="RXR746" s="31"/>
      <c r="RXS746" s="31"/>
      <c r="RXT746" s="31"/>
      <c r="RXU746" s="31"/>
      <c r="RXV746" s="31"/>
      <c r="RXW746" s="31"/>
      <c r="RXX746" s="31"/>
      <c r="RXY746" s="31"/>
      <c r="RXZ746" s="31"/>
      <c r="RYA746" s="31"/>
      <c r="RYB746" s="31"/>
      <c r="RYC746" s="31"/>
      <c r="RYD746" s="31"/>
      <c r="RYE746" s="31"/>
      <c r="RYF746" s="31"/>
      <c r="RYG746" s="31"/>
      <c r="RYH746" s="31"/>
      <c r="RYI746" s="31"/>
      <c r="RYJ746" s="31"/>
      <c r="RYK746" s="31"/>
      <c r="RYL746" s="31"/>
      <c r="RYM746" s="31"/>
      <c r="RYN746" s="31"/>
      <c r="RYO746" s="31"/>
      <c r="RYP746" s="31"/>
      <c r="RYQ746" s="31"/>
      <c r="RYR746" s="31"/>
      <c r="RYS746" s="31"/>
      <c r="RYT746" s="31"/>
      <c r="RYU746" s="31"/>
      <c r="RYV746" s="31"/>
      <c r="RYW746" s="31"/>
      <c r="RYX746" s="31"/>
      <c r="RYY746" s="31"/>
      <c r="RYZ746" s="31"/>
      <c r="RZA746" s="31"/>
      <c r="RZB746" s="31"/>
      <c r="RZC746" s="31"/>
      <c r="RZD746" s="31"/>
      <c r="RZE746" s="31"/>
      <c r="RZF746" s="31"/>
      <c r="RZG746" s="31"/>
      <c r="RZH746" s="31"/>
      <c r="RZI746" s="31"/>
      <c r="RZJ746" s="31"/>
      <c r="RZK746" s="31"/>
      <c r="RZL746" s="31"/>
      <c r="RZM746" s="31"/>
      <c r="RZN746" s="31"/>
      <c r="RZO746" s="31"/>
      <c r="RZP746" s="31"/>
      <c r="RZQ746" s="31"/>
      <c r="RZR746" s="31"/>
      <c r="RZS746" s="31"/>
      <c r="RZT746" s="31"/>
      <c r="RZU746" s="31"/>
      <c r="RZV746" s="31"/>
      <c r="RZW746" s="31"/>
      <c r="RZX746" s="31"/>
      <c r="RZY746" s="31"/>
      <c r="RZZ746" s="31"/>
      <c r="SAA746" s="31"/>
      <c r="SAB746" s="31"/>
      <c r="SAC746" s="31"/>
      <c r="SAD746" s="31"/>
      <c r="SAE746" s="31"/>
      <c r="SAF746" s="31"/>
      <c r="SAG746" s="31"/>
      <c r="SAH746" s="31"/>
      <c r="SAI746" s="31"/>
      <c r="SAJ746" s="31"/>
      <c r="SAK746" s="31"/>
      <c r="SAL746" s="31"/>
      <c r="SAM746" s="31"/>
      <c r="SAN746" s="31"/>
      <c r="SAO746" s="31"/>
      <c r="SAP746" s="31"/>
      <c r="SAQ746" s="31"/>
      <c r="SAR746" s="31"/>
      <c r="SAS746" s="31"/>
      <c r="SAT746" s="31"/>
      <c r="SAU746" s="31"/>
      <c r="SAV746" s="31"/>
      <c r="SAW746" s="31"/>
      <c r="SAX746" s="31"/>
      <c r="SAY746" s="31"/>
      <c r="SAZ746" s="31"/>
      <c r="SBA746" s="31"/>
      <c r="SBB746" s="31"/>
      <c r="SBC746" s="31"/>
      <c r="SBD746" s="31"/>
      <c r="SBE746" s="31"/>
      <c r="SBF746" s="31"/>
      <c r="SBG746" s="31"/>
      <c r="SBH746" s="31"/>
      <c r="SBI746" s="31"/>
      <c r="SBJ746" s="31"/>
      <c r="SBK746" s="31"/>
      <c r="SBL746" s="31"/>
      <c r="SBM746" s="31"/>
      <c r="SBN746" s="31"/>
      <c r="SBO746" s="31"/>
      <c r="SBP746" s="31"/>
      <c r="SBQ746" s="31"/>
      <c r="SBR746" s="31"/>
      <c r="SBS746" s="31"/>
      <c r="SBT746" s="31"/>
      <c r="SBU746" s="31"/>
      <c r="SBV746" s="31"/>
      <c r="SBW746" s="31"/>
      <c r="SBX746" s="31"/>
      <c r="SBY746" s="31"/>
      <c r="SBZ746" s="31"/>
      <c r="SCA746" s="31"/>
      <c r="SCB746" s="31"/>
      <c r="SCC746" s="31"/>
      <c r="SCD746" s="31"/>
      <c r="SCE746" s="31"/>
      <c r="SCF746" s="31"/>
      <c r="SCG746" s="31"/>
      <c r="SCH746" s="31"/>
      <c r="SCI746" s="31"/>
      <c r="SCJ746" s="31"/>
      <c r="SCK746" s="31"/>
      <c r="SCL746" s="31"/>
      <c r="SCM746" s="31"/>
      <c r="SCN746" s="31"/>
      <c r="SCO746" s="31"/>
      <c r="SCP746" s="31"/>
      <c r="SCQ746" s="31"/>
      <c r="SCR746" s="31"/>
      <c r="SCS746" s="31"/>
      <c r="SCT746" s="31"/>
      <c r="SCU746" s="31"/>
      <c r="SCV746" s="31"/>
      <c r="SCW746" s="31"/>
      <c r="SCX746" s="31"/>
      <c r="SCY746" s="31"/>
      <c r="SCZ746" s="31"/>
      <c r="SDA746" s="31"/>
      <c r="SDB746" s="31"/>
      <c r="SDC746" s="31"/>
      <c r="SDD746" s="31"/>
      <c r="SDE746" s="31"/>
      <c r="SDF746" s="31"/>
      <c r="SDG746" s="31"/>
      <c r="SDH746" s="31"/>
      <c r="SDI746" s="31"/>
      <c r="SDJ746" s="31"/>
      <c r="SDK746" s="31"/>
      <c r="SDL746" s="31"/>
      <c r="SDM746" s="31"/>
      <c r="SDN746" s="31"/>
      <c r="SDO746" s="31"/>
      <c r="SDP746" s="31"/>
      <c r="SDQ746" s="31"/>
      <c r="SDR746" s="31"/>
      <c r="SDS746" s="31"/>
      <c r="SDT746" s="31"/>
      <c r="SDU746" s="31"/>
      <c r="SDV746" s="31"/>
      <c r="SDW746" s="31"/>
      <c r="SDX746" s="31"/>
      <c r="SDY746" s="31"/>
      <c r="SDZ746" s="31"/>
      <c r="SEA746" s="31"/>
      <c r="SEB746" s="31"/>
      <c r="SEC746" s="31"/>
      <c r="SED746" s="31"/>
      <c r="SEE746" s="31"/>
      <c r="SEF746" s="31"/>
      <c r="SEG746" s="31"/>
      <c r="SEH746" s="31"/>
      <c r="SEI746" s="31"/>
      <c r="SEJ746" s="31"/>
      <c r="SEK746" s="31"/>
      <c r="SEL746" s="31"/>
      <c r="SEM746" s="31"/>
      <c r="SEN746" s="31"/>
      <c r="SEO746" s="31"/>
      <c r="SEP746" s="31"/>
      <c r="SEQ746" s="31"/>
      <c r="SER746" s="31"/>
      <c r="SES746" s="31"/>
      <c r="SET746" s="31"/>
      <c r="SEU746" s="31"/>
      <c r="SEV746" s="31"/>
      <c r="SEW746" s="31"/>
      <c r="SEX746" s="31"/>
      <c r="SEY746" s="31"/>
      <c r="SEZ746" s="31"/>
      <c r="SFA746" s="31"/>
      <c r="SFB746" s="31"/>
      <c r="SFC746" s="31"/>
      <c r="SFD746" s="31"/>
      <c r="SFE746" s="31"/>
      <c r="SFF746" s="31"/>
      <c r="SFG746" s="31"/>
      <c r="SFH746" s="31"/>
      <c r="SFI746" s="31"/>
      <c r="SFJ746" s="31"/>
      <c r="SFK746" s="31"/>
      <c r="SFL746" s="31"/>
      <c r="SFM746" s="31"/>
      <c r="SFN746" s="31"/>
      <c r="SFO746" s="31"/>
      <c r="SFP746" s="31"/>
      <c r="SFQ746" s="31"/>
      <c r="SFR746" s="31"/>
      <c r="SFS746" s="31"/>
      <c r="SFT746" s="31"/>
      <c r="SFU746" s="31"/>
      <c r="SFV746" s="31"/>
      <c r="SFW746" s="31"/>
      <c r="SFX746" s="31"/>
      <c r="SFY746" s="31"/>
      <c r="SFZ746" s="31"/>
      <c r="SGA746" s="31"/>
      <c r="SGB746" s="31"/>
      <c r="SGC746" s="31"/>
      <c r="SGD746" s="31"/>
      <c r="SGE746" s="31"/>
      <c r="SGF746" s="31"/>
      <c r="SGG746" s="31"/>
      <c r="SGH746" s="31"/>
      <c r="SGI746" s="31"/>
      <c r="SGJ746" s="31"/>
      <c r="SGK746" s="31"/>
      <c r="SGL746" s="31"/>
      <c r="SGM746" s="31"/>
      <c r="SGN746" s="31"/>
      <c r="SGO746" s="31"/>
      <c r="SGP746" s="31"/>
      <c r="SGQ746" s="31"/>
      <c r="SGR746" s="31"/>
      <c r="SGS746" s="31"/>
      <c r="SGT746" s="31"/>
      <c r="SGU746" s="31"/>
      <c r="SGV746" s="31"/>
      <c r="SGW746" s="31"/>
      <c r="SGX746" s="31"/>
      <c r="SGY746" s="31"/>
      <c r="SGZ746" s="31"/>
      <c r="SHA746" s="31"/>
      <c r="SHB746" s="31"/>
      <c r="SHC746" s="31"/>
      <c r="SHD746" s="31"/>
      <c r="SHE746" s="31"/>
      <c r="SHF746" s="31"/>
      <c r="SHG746" s="31"/>
      <c r="SHH746" s="31"/>
      <c r="SHI746" s="31"/>
      <c r="SHJ746" s="31"/>
      <c r="SHK746" s="31"/>
      <c r="SHL746" s="31"/>
      <c r="SHM746" s="31"/>
      <c r="SHN746" s="31"/>
      <c r="SHO746" s="31"/>
      <c r="SHP746" s="31"/>
      <c r="SHQ746" s="31"/>
      <c r="SHR746" s="31"/>
      <c r="SHS746" s="31"/>
      <c r="SHT746" s="31"/>
      <c r="SHU746" s="31"/>
      <c r="SHV746" s="31"/>
      <c r="SHW746" s="31"/>
      <c r="SHX746" s="31"/>
      <c r="SHY746" s="31"/>
      <c r="SHZ746" s="31"/>
      <c r="SIA746" s="31"/>
      <c r="SIB746" s="31"/>
      <c r="SIC746" s="31"/>
      <c r="SID746" s="31"/>
      <c r="SIE746" s="31"/>
      <c r="SIF746" s="31"/>
      <c r="SIG746" s="31"/>
      <c r="SIH746" s="31"/>
      <c r="SII746" s="31"/>
      <c r="SIJ746" s="31"/>
      <c r="SIK746" s="31"/>
      <c r="SIL746" s="31"/>
      <c r="SIM746" s="31"/>
      <c r="SIN746" s="31"/>
      <c r="SIO746" s="31"/>
      <c r="SIP746" s="31"/>
      <c r="SIQ746" s="31"/>
      <c r="SIR746" s="31"/>
      <c r="SIS746" s="31"/>
      <c r="SIT746" s="31"/>
      <c r="SIU746" s="31"/>
      <c r="SIV746" s="31"/>
      <c r="SIW746" s="31"/>
      <c r="SIX746" s="31"/>
      <c r="SIY746" s="31"/>
      <c r="SIZ746" s="31"/>
      <c r="SJA746" s="31"/>
      <c r="SJB746" s="31"/>
      <c r="SJC746" s="31"/>
      <c r="SJD746" s="31"/>
      <c r="SJE746" s="31"/>
      <c r="SJF746" s="31"/>
      <c r="SJG746" s="31"/>
      <c r="SJH746" s="31"/>
      <c r="SJI746" s="31"/>
      <c r="SJJ746" s="31"/>
      <c r="SJK746" s="31"/>
      <c r="SJL746" s="31"/>
      <c r="SJM746" s="31"/>
      <c r="SJN746" s="31"/>
      <c r="SJO746" s="31"/>
      <c r="SJP746" s="31"/>
      <c r="SJQ746" s="31"/>
      <c r="SJR746" s="31"/>
      <c r="SJS746" s="31"/>
      <c r="SJT746" s="31"/>
      <c r="SJU746" s="31"/>
      <c r="SJV746" s="31"/>
      <c r="SJW746" s="31"/>
      <c r="SJX746" s="31"/>
      <c r="SJY746" s="31"/>
      <c r="SJZ746" s="31"/>
      <c r="SKA746" s="31"/>
      <c r="SKB746" s="31"/>
      <c r="SKC746" s="31"/>
      <c r="SKD746" s="31"/>
      <c r="SKE746" s="31"/>
      <c r="SKF746" s="31"/>
      <c r="SKG746" s="31"/>
      <c r="SKH746" s="31"/>
      <c r="SKI746" s="31"/>
      <c r="SKJ746" s="31"/>
      <c r="SKK746" s="31"/>
      <c r="SKL746" s="31"/>
      <c r="SKM746" s="31"/>
      <c r="SKN746" s="31"/>
      <c r="SKO746" s="31"/>
      <c r="SKP746" s="31"/>
      <c r="SKQ746" s="31"/>
      <c r="SKR746" s="31"/>
      <c r="SKS746" s="31"/>
      <c r="SKT746" s="31"/>
      <c r="SKU746" s="31"/>
      <c r="SKV746" s="31"/>
      <c r="SKW746" s="31"/>
      <c r="SKX746" s="31"/>
      <c r="SKY746" s="31"/>
      <c r="SKZ746" s="31"/>
      <c r="SLA746" s="31"/>
      <c r="SLB746" s="31"/>
      <c r="SLC746" s="31"/>
      <c r="SLD746" s="31"/>
      <c r="SLE746" s="31"/>
      <c r="SLF746" s="31"/>
      <c r="SLG746" s="31"/>
      <c r="SLH746" s="31"/>
      <c r="SLI746" s="31"/>
      <c r="SLJ746" s="31"/>
      <c r="SLK746" s="31"/>
      <c r="SLL746" s="31"/>
      <c r="SLM746" s="31"/>
      <c r="SLN746" s="31"/>
      <c r="SLO746" s="31"/>
      <c r="SLP746" s="31"/>
      <c r="SLQ746" s="31"/>
      <c r="SLR746" s="31"/>
      <c r="SLS746" s="31"/>
      <c r="SLT746" s="31"/>
      <c r="SLU746" s="31"/>
      <c r="SLV746" s="31"/>
      <c r="SLW746" s="31"/>
      <c r="SLX746" s="31"/>
      <c r="SLY746" s="31"/>
      <c r="SLZ746" s="31"/>
      <c r="SMA746" s="31"/>
      <c r="SMB746" s="31"/>
      <c r="SMC746" s="31"/>
      <c r="SMD746" s="31"/>
      <c r="SME746" s="31"/>
      <c r="SMF746" s="31"/>
      <c r="SMG746" s="31"/>
      <c r="SMH746" s="31"/>
      <c r="SMI746" s="31"/>
      <c r="SMJ746" s="31"/>
      <c r="SMK746" s="31"/>
      <c r="SML746" s="31"/>
      <c r="SMM746" s="31"/>
      <c r="SMN746" s="31"/>
      <c r="SMO746" s="31"/>
      <c r="SMP746" s="31"/>
      <c r="SMQ746" s="31"/>
      <c r="SMR746" s="31"/>
      <c r="SMS746" s="31"/>
      <c r="SMT746" s="31"/>
      <c r="SMU746" s="31"/>
      <c r="SMV746" s="31"/>
      <c r="SMW746" s="31"/>
      <c r="SMX746" s="31"/>
      <c r="SMY746" s="31"/>
      <c r="SMZ746" s="31"/>
      <c r="SNA746" s="31"/>
      <c r="SNB746" s="31"/>
      <c r="SNC746" s="31"/>
      <c r="SND746" s="31"/>
      <c r="SNE746" s="31"/>
      <c r="SNF746" s="31"/>
      <c r="SNG746" s="31"/>
      <c r="SNH746" s="31"/>
      <c r="SNI746" s="31"/>
      <c r="SNJ746" s="31"/>
      <c r="SNK746" s="31"/>
      <c r="SNL746" s="31"/>
      <c r="SNM746" s="31"/>
      <c r="SNN746" s="31"/>
      <c r="SNO746" s="31"/>
      <c r="SNP746" s="31"/>
      <c r="SNQ746" s="31"/>
      <c r="SNR746" s="31"/>
      <c r="SNS746" s="31"/>
      <c r="SNT746" s="31"/>
      <c r="SNU746" s="31"/>
      <c r="SNV746" s="31"/>
      <c r="SNW746" s="31"/>
      <c r="SNX746" s="31"/>
      <c r="SNY746" s="31"/>
      <c r="SNZ746" s="31"/>
      <c r="SOA746" s="31"/>
      <c r="SOB746" s="31"/>
      <c r="SOC746" s="31"/>
      <c r="SOD746" s="31"/>
      <c r="SOE746" s="31"/>
      <c r="SOF746" s="31"/>
      <c r="SOG746" s="31"/>
      <c r="SOH746" s="31"/>
      <c r="SOI746" s="31"/>
      <c r="SOJ746" s="31"/>
      <c r="SOK746" s="31"/>
      <c r="SOL746" s="31"/>
      <c r="SOM746" s="31"/>
      <c r="SON746" s="31"/>
      <c r="SOO746" s="31"/>
      <c r="SOP746" s="31"/>
      <c r="SOQ746" s="31"/>
      <c r="SOR746" s="31"/>
      <c r="SOS746" s="31"/>
      <c r="SOT746" s="31"/>
      <c r="SOU746" s="31"/>
      <c r="SOV746" s="31"/>
      <c r="SOW746" s="31"/>
      <c r="SOX746" s="31"/>
      <c r="SOY746" s="31"/>
      <c r="SOZ746" s="31"/>
      <c r="SPA746" s="31"/>
      <c r="SPB746" s="31"/>
      <c r="SPC746" s="31"/>
      <c r="SPD746" s="31"/>
      <c r="SPE746" s="31"/>
      <c r="SPF746" s="31"/>
      <c r="SPG746" s="31"/>
      <c r="SPH746" s="31"/>
      <c r="SPI746" s="31"/>
      <c r="SPJ746" s="31"/>
      <c r="SPK746" s="31"/>
      <c r="SPL746" s="31"/>
      <c r="SPM746" s="31"/>
      <c r="SPN746" s="31"/>
      <c r="SPO746" s="31"/>
      <c r="SPP746" s="31"/>
      <c r="SPQ746" s="31"/>
      <c r="SPR746" s="31"/>
      <c r="SPS746" s="31"/>
      <c r="SPT746" s="31"/>
      <c r="SPU746" s="31"/>
      <c r="SPV746" s="31"/>
      <c r="SPW746" s="31"/>
      <c r="SPX746" s="31"/>
      <c r="SPY746" s="31"/>
      <c r="SPZ746" s="31"/>
      <c r="SQA746" s="31"/>
      <c r="SQB746" s="31"/>
      <c r="SQC746" s="31"/>
      <c r="SQD746" s="31"/>
      <c r="SQE746" s="31"/>
      <c r="SQF746" s="31"/>
      <c r="SQG746" s="31"/>
      <c r="SQH746" s="31"/>
      <c r="SQI746" s="31"/>
      <c r="SQJ746" s="31"/>
      <c r="SQK746" s="31"/>
      <c r="SQL746" s="31"/>
      <c r="SQM746" s="31"/>
      <c r="SQN746" s="31"/>
      <c r="SQO746" s="31"/>
      <c r="SQP746" s="31"/>
      <c r="SQQ746" s="31"/>
      <c r="SQR746" s="31"/>
      <c r="SQS746" s="31"/>
      <c r="SQT746" s="31"/>
      <c r="SQU746" s="31"/>
      <c r="SQV746" s="31"/>
      <c r="SQW746" s="31"/>
      <c r="SQX746" s="31"/>
      <c r="SQY746" s="31"/>
      <c r="SQZ746" s="31"/>
      <c r="SRA746" s="31"/>
      <c r="SRB746" s="31"/>
      <c r="SRC746" s="31"/>
      <c r="SRD746" s="31"/>
      <c r="SRE746" s="31"/>
      <c r="SRF746" s="31"/>
      <c r="SRG746" s="31"/>
      <c r="SRH746" s="31"/>
      <c r="SRI746" s="31"/>
      <c r="SRJ746" s="31"/>
      <c r="SRK746" s="31"/>
      <c r="SRL746" s="31"/>
      <c r="SRM746" s="31"/>
      <c r="SRN746" s="31"/>
      <c r="SRO746" s="31"/>
      <c r="SRP746" s="31"/>
      <c r="SRQ746" s="31"/>
      <c r="SRR746" s="31"/>
      <c r="SRS746" s="31"/>
      <c r="SRT746" s="31"/>
      <c r="SRU746" s="31"/>
      <c r="SRV746" s="31"/>
      <c r="SRW746" s="31"/>
      <c r="SRX746" s="31"/>
      <c r="SRY746" s="31"/>
      <c r="SRZ746" s="31"/>
      <c r="SSA746" s="31"/>
      <c r="SSB746" s="31"/>
      <c r="SSC746" s="31"/>
      <c r="SSD746" s="31"/>
      <c r="SSE746" s="31"/>
      <c r="SSF746" s="31"/>
      <c r="SSG746" s="31"/>
      <c r="SSH746" s="31"/>
      <c r="SSI746" s="31"/>
      <c r="SSJ746" s="31"/>
      <c r="SSK746" s="31"/>
      <c r="SSL746" s="31"/>
      <c r="SSM746" s="31"/>
      <c r="SSN746" s="31"/>
      <c r="SSO746" s="31"/>
      <c r="SSP746" s="31"/>
      <c r="SSQ746" s="31"/>
      <c r="SSR746" s="31"/>
      <c r="SSS746" s="31"/>
      <c r="SST746" s="31"/>
      <c r="SSU746" s="31"/>
      <c r="SSV746" s="31"/>
      <c r="SSW746" s="31"/>
      <c r="SSX746" s="31"/>
      <c r="SSY746" s="31"/>
      <c r="SSZ746" s="31"/>
      <c r="STA746" s="31"/>
      <c r="STB746" s="31"/>
      <c r="STC746" s="31"/>
      <c r="STD746" s="31"/>
      <c r="STE746" s="31"/>
      <c r="STF746" s="31"/>
      <c r="STG746" s="31"/>
      <c r="STH746" s="31"/>
      <c r="STI746" s="31"/>
      <c r="STJ746" s="31"/>
      <c r="STK746" s="31"/>
      <c r="STL746" s="31"/>
      <c r="STM746" s="31"/>
      <c r="STN746" s="31"/>
      <c r="STO746" s="31"/>
      <c r="STP746" s="31"/>
      <c r="STQ746" s="31"/>
      <c r="STR746" s="31"/>
      <c r="STS746" s="31"/>
      <c r="STT746" s="31"/>
      <c r="STU746" s="31"/>
      <c r="STV746" s="31"/>
      <c r="STW746" s="31"/>
      <c r="STX746" s="31"/>
      <c r="STY746" s="31"/>
      <c r="STZ746" s="31"/>
      <c r="SUA746" s="31"/>
      <c r="SUB746" s="31"/>
      <c r="SUC746" s="31"/>
      <c r="SUD746" s="31"/>
      <c r="SUE746" s="31"/>
      <c r="SUF746" s="31"/>
      <c r="SUG746" s="31"/>
      <c r="SUH746" s="31"/>
      <c r="SUI746" s="31"/>
      <c r="SUJ746" s="31"/>
      <c r="SUK746" s="31"/>
      <c r="SUL746" s="31"/>
      <c r="SUM746" s="31"/>
      <c r="SUN746" s="31"/>
      <c r="SUO746" s="31"/>
      <c r="SUP746" s="31"/>
      <c r="SUQ746" s="31"/>
      <c r="SUR746" s="31"/>
      <c r="SUS746" s="31"/>
      <c r="SUT746" s="31"/>
      <c r="SUU746" s="31"/>
      <c r="SUV746" s="31"/>
      <c r="SUW746" s="31"/>
      <c r="SUX746" s="31"/>
      <c r="SUY746" s="31"/>
      <c r="SUZ746" s="31"/>
      <c r="SVA746" s="31"/>
      <c r="SVB746" s="31"/>
      <c r="SVC746" s="31"/>
      <c r="SVD746" s="31"/>
      <c r="SVE746" s="31"/>
      <c r="SVF746" s="31"/>
      <c r="SVG746" s="31"/>
      <c r="SVH746" s="31"/>
      <c r="SVI746" s="31"/>
      <c r="SVJ746" s="31"/>
      <c r="SVK746" s="31"/>
      <c r="SVL746" s="31"/>
      <c r="SVM746" s="31"/>
      <c r="SVN746" s="31"/>
      <c r="SVO746" s="31"/>
      <c r="SVP746" s="31"/>
      <c r="SVQ746" s="31"/>
      <c r="SVR746" s="31"/>
      <c r="SVS746" s="31"/>
      <c r="SVT746" s="31"/>
      <c r="SVU746" s="31"/>
      <c r="SVV746" s="31"/>
      <c r="SVW746" s="31"/>
      <c r="SVX746" s="31"/>
      <c r="SVY746" s="31"/>
      <c r="SVZ746" s="31"/>
      <c r="SWA746" s="31"/>
      <c r="SWB746" s="31"/>
      <c r="SWC746" s="31"/>
      <c r="SWD746" s="31"/>
      <c r="SWE746" s="31"/>
      <c r="SWF746" s="31"/>
      <c r="SWG746" s="31"/>
      <c r="SWH746" s="31"/>
      <c r="SWI746" s="31"/>
      <c r="SWJ746" s="31"/>
      <c r="SWK746" s="31"/>
      <c r="SWL746" s="31"/>
      <c r="SWM746" s="31"/>
      <c r="SWN746" s="31"/>
      <c r="SWO746" s="31"/>
      <c r="SWP746" s="31"/>
      <c r="SWQ746" s="31"/>
      <c r="SWR746" s="31"/>
      <c r="SWS746" s="31"/>
      <c r="SWT746" s="31"/>
      <c r="SWU746" s="31"/>
      <c r="SWV746" s="31"/>
      <c r="SWW746" s="31"/>
      <c r="SWX746" s="31"/>
      <c r="SWY746" s="31"/>
      <c r="SWZ746" s="31"/>
      <c r="SXA746" s="31"/>
      <c r="SXB746" s="31"/>
      <c r="SXC746" s="31"/>
      <c r="SXD746" s="31"/>
      <c r="SXE746" s="31"/>
      <c r="SXF746" s="31"/>
      <c r="SXG746" s="31"/>
      <c r="SXH746" s="31"/>
      <c r="SXI746" s="31"/>
      <c r="SXJ746" s="31"/>
      <c r="SXK746" s="31"/>
      <c r="SXL746" s="31"/>
      <c r="SXM746" s="31"/>
      <c r="SXN746" s="31"/>
      <c r="SXO746" s="31"/>
      <c r="SXP746" s="31"/>
      <c r="SXQ746" s="31"/>
      <c r="SXR746" s="31"/>
      <c r="SXS746" s="31"/>
      <c r="SXT746" s="31"/>
      <c r="SXU746" s="31"/>
      <c r="SXV746" s="31"/>
      <c r="SXW746" s="31"/>
      <c r="SXX746" s="31"/>
      <c r="SXY746" s="31"/>
      <c r="SXZ746" s="31"/>
      <c r="SYA746" s="31"/>
      <c r="SYB746" s="31"/>
      <c r="SYC746" s="31"/>
      <c r="SYD746" s="31"/>
      <c r="SYE746" s="31"/>
      <c r="SYF746" s="31"/>
      <c r="SYG746" s="31"/>
      <c r="SYH746" s="31"/>
      <c r="SYI746" s="31"/>
      <c r="SYJ746" s="31"/>
      <c r="SYK746" s="31"/>
      <c r="SYL746" s="31"/>
      <c r="SYM746" s="31"/>
      <c r="SYN746" s="31"/>
      <c r="SYO746" s="31"/>
      <c r="SYP746" s="31"/>
      <c r="SYQ746" s="31"/>
      <c r="SYR746" s="31"/>
      <c r="SYS746" s="31"/>
      <c r="SYT746" s="31"/>
      <c r="SYU746" s="31"/>
      <c r="SYV746" s="31"/>
      <c r="SYW746" s="31"/>
      <c r="SYX746" s="31"/>
      <c r="SYY746" s="31"/>
      <c r="SYZ746" s="31"/>
      <c r="SZA746" s="31"/>
      <c r="SZB746" s="31"/>
      <c r="SZC746" s="31"/>
      <c r="SZD746" s="31"/>
      <c r="SZE746" s="31"/>
      <c r="SZF746" s="31"/>
      <c r="SZG746" s="31"/>
      <c r="SZH746" s="31"/>
      <c r="SZI746" s="31"/>
      <c r="SZJ746" s="31"/>
      <c r="SZK746" s="31"/>
      <c r="SZL746" s="31"/>
      <c r="SZM746" s="31"/>
      <c r="SZN746" s="31"/>
      <c r="SZO746" s="31"/>
      <c r="SZP746" s="31"/>
      <c r="SZQ746" s="31"/>
      <c r="SZR746" s="31"/>
      <c r="SZS746" s="31"/>
      <c r="SZT746" s="31"/>
      <c r="SZU746" s="31"/>
      <c r="SZV746" s="31"/>
      <c r="SZW746" s="31"/>
      <c r="SZX746" s="31"/>
      <c r="SZY746" s="31"/>
      <c r="SZZ746" s="31"/>
      <c r="TAA746" s="31"/>
      <c r="TAB746" s="31"/>
      <c r="TAC746" s="31"/>
      <c r="TAD746" s="31"/>
      <c r="TAE746" s="31"/>
      <c r="TAF746" s="31"/>
      <c r="TAG746" s="31"/>
      <c r="TAH746" s="31"/>
      <c r="TAI746" s="31"/>
      <c r="TAJ746" s="31"/>
      <c r="TAK746" s="31"/>
      <c r="TAL746" s="31"/>
      <c r="TAM746" s="31"/>
      <c r="TAN746" s="31"/>
      <c r="TAO746" s="31"/>
      <c r="TAP746" s="31"/>
      <c r="TAQ746" s="31"/>
      <c r="TAR746" s="31"/>
      <c r="TAS746" s="31"/>
      <c r="TAT746" s="31"/>
      <c r="TAU746" s="31"/>
      <c r="TAV746" s="31"/>
      <c r="TAW746" s="31"/>
      <c r="TAX746" s="31"/>
      <c r="TAY746" s="31"/>
      <c r="TAZ746" s="31"/>
      <c r="TBA746" s="31"/>
      <c r="TBB746" s="31"/>
      <c r="TBC746" s="31"/>
      <c r="TBD746" s="31"/>
      <c r="TBE746" s="31"/>
      <c r="TBF746" s="31"/>
      <c r="TBG746" s="31"/>
      <c r="TBH746" s="31"/>
      <c r="TBI746" s="31"/>
      <c r="TBJ746" s="31"/>
      <c r="TBK746" s="31"/>
      <c r="TBL746" s="31"/>
      <c r="TBM746" s="31"/>
      <c r="TBN746" s="31"/>
      <c r="TBO746" s="31"/>
      <c r="TBP746" s="31"/>
      <c r="TBQ746" s="31"/>
      <c r="TBR746" s="31"/>
      <c r="TBS746" s="31"/>
      <c r="TBT746" s="31"/>
      <c r="TBU746" s="31"/>
      <c r="TBV746" s="31"/>
      <c r="TBW746" s="31"/>
      <c r="TBX746" s="31"/>
      <c r="TBY746" s="31"/>
      <c r="TBZ746" s="31"/>
      <c r="TCA746" s="31"/>
      <c r="TCB746" s="31"/>
      <c r="TCC746" s="31"/>
      <c r="TCD746" s="31"/>
      <c r="TCE746" s="31"/>
      <c r="TCF746" s="31"/>
      <c r="TCG746" s="31"/>
      <c r="TCH746" s="31"/>
      <c r="TCI746" s="31"/>
      <c r="TCJ746" s="31"/>
      <c r="TCK746" s="31"/>
      <c r="TCL746" s="31"/>
      <c r="TCM746" s="31"/>
      <c r="TCN746" s="31"/>
      <c r="TCO746" s="31"/>
      <c r="TCP746" s="31"/>
      <c r="TCQ746" s="31"/>
      <c r="TCR746" s="31"/>
      <c r="TCS746" s="31"/>
      <c r="TCT746" s="31"/>
      <c r="TCU746" s="31"/>
      <c r="TCV746" s="31"/>
      <c r="TCW746" s="31"/>
      <c r="TCX746" s="31"/>
      <c r="TCY746" s="31"/>
      <c r="TCZ746" s="31"/>
      <c r="TDA746" s="31"/>
      <c r="TDB746" s="31"/>
      <c r="TDC746" s="31"/>
      <c r="TDD746" s="31"/>
      <c r="TDE746" s="31"/>
      <c r="TDF746" s="31"/>
      <c r="TDG746" s="31"/>
      <c r="TDH746" s="31"/>
      <c r="TDI746" s="31"/>
      <c r="TDJ746" s="31"/>
      <c r="TDK746" s="31"/>
      <c r="TDL746" s="31"/>
      <c r="TDM746" s="31"/>
      <c r="TDN746" s="31"/>
      <c r="TDO746" s="31"/>
      <c r="TDP746" s="31"/>
      <c r="TDQ746" s="31"/>
      <c r="TDR746" s="31"/>
      <c r="TDS746" s="31"/>
      <c r="TDT746" s="31"/>
      <c r="TDU746" s="31"/>
      <c r="TDV746" s="31"/>
      <c r="TDW746" s="31"/>
      <c r="TDX746" s="31"/>
      <c r="TDY746" s="31"/>
      <c r="TDZ746" s="31"/>
      <c r="TEA746" s="31"/>
      <c r="TEB746" s="31"/>
      <c r="TEC746" s="31"/>
      <c r="TED746" s="31"/>
      <c r="TEE746" s="31"/>
      <c r="TEF746" s="31"/>
      <c r="TEG746" s="31"/>
      <c r="TEH746" s="31"/>
      <c r="TEI746" s="31"/>
      <c r="TEJ746" s="31"/>
      <c r="TEK746" s="31"/>
      <c r="TEL746" s="31"/>
      <c r="TEM746" s="31"/>
      <c r="TEN746" s="31"/>
      <c r="TEO746" s="31"/>
      <c r="TEP746" s="31"/>
      <c r="TEQ746" s="31"/>
      <c r="TER746" s="31"/>
      <c r="TES746" s="31"/>
      <c r="TET746" s="31"/>
      <c r="TEU746" s="31"/>
      <c r="TEV746" s="31"/>
      <c r="TEW746" s="31"/>
      <c r="TEX746" s="31"/>
      <c r="TEY746" s="31"/>
      <c r="TEZ746" s="31"/>
      <c r="TFA746" s="31"/>
      <c r="TFB746" s="31"/>
      <c r="TFC746" s="31"/>
      <c r="TFD746" s="31"/>
      <c r="TFE746" s="31"/>
      <c r="TFF746" s="31"/>
      <c r="TFG746" s="31"/>
      <c r="TFH746" s="31"/>
      <c r="TFI746" s="31"/>
      <c r="TFJ746" s="31"/>
      <c r="TFK746" s="31"/>
      <c r="TFL746" s="31"/>
      <c r="TFM746" s="31"/>
      <c r="TFN746" s="31"/>
      <c r="TFO746" s="31"/>
      <c r="TFP746" s="31"/>
      <c r="TFQ746" s="31"/>
      <c r="TFR746" s="31"/>
      <c r="TFS746" s="31"/>
      <c r="TFT746" s="31"/>
      <c r="TFU746" s="31"/>
      <c r="TFV746" s="31"/>
      <c r="TFW746" s="31"/>
      <c r="TFX746" s="31"/>
      <c r="TFY746" s="31"/>
      <c r="TFZ746" s="31"/>
      <c r="TGA746" s="31"/>
      <c r="TGB746" s="31"/>
      <c r="TGC746" s="31"/>
      <c r="TGD746" s="31"/>
      <c r="TGE746" s="31"/>
      <c r="TGF746" s="31"/>
      <c r="TGG746" s="31"/>
      <c r="TGH746" s="31"/>
      <c r="TGI746" s="31"/>
      <c r="TGJ746" s="31"/>
      <c r="TGK746" s="31"/>
      <c r="TGL746" s="31"/>
      <c r="TGM746" s="31"/>
      <c r="TGN746" s="31"/>
      <c r="TGO746" s="31"/>
      <c r="TGP746" s="31"/>
      <c r="TGQ746" s="31"/>
      <c r="TGR746" s="31"/>
      <c r="TGS746" s="31"/>
      <c r="TGT746" s="31"/>
      <c r="TGU746" s="31"/>
      <c r="TGV746" s="31"/>
      <c r="TGW746" s="31"/>
      <c r="TGX746" s="31"/>
      <c r="TGY746" s="31"/>
      <c r="TGZ746" s="31"/>
      <c r="THA746" s="31"/>
      <c r="THB746" s="31"/>
      <c r="THC746" s="31"/>
      <c r="THD746" s="31"/>
      <c r="THE746" s="31"/>
      <c r="THF746" s="31"/>
      <c r="THG746" s="31"/>
      <c r="THH746" s="31"/>
      <c r="THI746" s="31"/>
      <c r="THJ746" s="31"/>
      <c r="THK746" s="31"/>
      <c r="THL746" s="31"/>
      <c r="THM746" s="31"/>
      <c r="THN746" s="31"/>
      <c r="THO746" s="31"/>
      <c r="THP746" s="31"/>
      <c r="THQ746" s="31"/>
      <c r="THR746" s="31"/>
      <c r="THS746" s="31"/>
      <c r="THT746" s="31"/>
      <c r="THU746" s="31"/>
      <c r="THV746" s="31"/>
      <c r="THW746" s="31"/>
      <c r="THX746" s="31"/>
      <c r="THY746" s="31"/>
      <c r="THZ746" s="31"/>
      <c r="TIA746" s="31"/>
      <c r="TIB746" s="31"/>
      <c r="TIC746" s="31"/>
      <c r="TID746" s="31"/>
      <c r="TIE746" s="31"/>
      <c r="TIF746" s="31"/>
      <c r="TIG746" s="31"/>
      <c r="TIH746" s="31"/>
      <c r="TII746" s="31"/>
      <c r="TIJ746" s="31"/>
      <c r="TIK746" s="31"/>
      <c r="TIL746" s="31"/>
      <c r="TIM746" s="31"/>
      <c r="TIN746" s="31"/>
      <c r="TIO746" s="31"/>
      <c r="TIP746" s="31"/>
      <c r="TIQ746" s="31"/>
      <c r="TIR746" s="31"/>
      <c r="TIS746" s="31"/>
      <c r="TIT746" s="31"/>
      <c r="TIU746" s="31"/>
      <c r="TIV746" s="31"/>
      <c r="TIW746" s="31"/>
      <c r="TIX746" s="31"/>
      <c r="TIY746" s="31"/>
      <c r="TIZ746" s="31"/>
      <c r="TJA746" s="31"/>
      <c r="TJB746" s="31"/>
      <c r="TJC746" s="31"/>
      <c r="TJD746" s="31"/>
      <c r="TJE746" s="31"/>
      <c r="TJF746" s="31"/>
      <c r="TJG746" s="31"/>
      <c r="TJH746" s="31"/>
      <c r="TJI746" s="31"/>
      <c r="TJJ746" s="31"/>
      <c r="TJK746" s="31"/>
      <c r="TJL746" s="31"/>
      <c r="TJM746" s="31"/>
      <c r="TJN746" s="31"/>
      <c r="TJO746" s="31"/>
      <c r="TJP746" s="31"/>
      <c r="TJQ746" s="31"/>
      <c r="TJR746" s="31"/>
      <c r="TJS746" s="31"/>
      <c r="TJT746" s="31"/>
      <c r="TJU746" s="31"/>
      <c r="TJV746" s="31"/>
      <c r="TJW746" s="31"/>
      <c r="TJX746" s="31"/>
      <c r="TJY746" s="31"/>
      <c r="TJZ746" s="31"/>
      <c r="TKA746" s="31"/>
      <c r="TKB746" s="31"/>
      <c r="TKC746" s="31"/>
      <c r="TKD746" s="31"/>
      <c r="TKE746" s="31"/>
      <c r="TKF746" s="31"/>
      <c r="TKG746" s="31"/>
      <c r="TKH746" s="31"/>
      <c r="TKI746" s="31"/>
      <c r="TKJ746" s="31"/>
      <c r="TKK746" s="31"/>
      <c r="TKL746" s="31"/>
      <c r="TKM746" s="31"/>
      <c r="TKN746" s="31"/>
      <c r="TKO746" s="31"/>
      <c r="TKP746" s="31"/>
      <c r="TKQ746" s="31"/>
      <c r="TKR746" s="31"/>
      <c r="TKS746" s="31"/>
      <c r="TKT746" s="31"/>
      <c r="TKU746" s="31"/>
      <c r="TKV746" s="31"/>
      <c r="TKW746" s="31"/>
      <c r="TKX746" s="31"/>
      <c r="TKY746" s="31"/>
      <c r="TKZ746" s="31"/>
      <c r="TLA746" s="31"/>
      <c r="TLB746" s="31"/>
      <c r="TLC746" s="31"/>
      <c r="TLD746" s="31"/>
      <c r="TLE746" s="31"/>
      <c r="TLF746" s="31"/>
      <c r="TLG746" s="31"/>
      <c r="TLH746" s="31"/>
      <c r="TLI746" s="31"/>
      <c r="TLJ746" s="31"/>
      <c r="TLK746" s="31"/>
      <c r="TLL746" s="31"/>
      <c r="TLM746" s="31"/>
      <c r="TLN746" s="31"/>
      <c r="TLO746" s="31"/>
      <c r="TLP746" s="31"/>
      <c r="TLQ746" s="31"/>
      <c r="TLR746" s="31"/>
      <c r="TLS746" s="31"/>
      <c r="TLT746" s="31"/>
      <c r="TLU746" s="31"/>
      <c r="TLV746" s="31"/>
      <c r="TLW746" s="31"/>
      <c r="TLX746" s="31"/>
      <c r="TLY746" s="31"/>
      <c r="TLZ746" s="31"/>
      <c r="TMA746" s="31"/>
      <c r="TMB746" s="31"/>
      <c r="TMC746" s="31"/>
      <c r="TMD746" s="31"/>
      <c r="TME746" s="31"/>
      <c r="TMF746" s="31"/>
      <c r="TMG746" s="31"/>
      <c r="TMH746" s="31"/>
      <c r="TMI746" s="31"/>
      <c r="TMJ746" s="31"/>
      <c r="TMK746" s="31"/>
      <c r="TML746" s="31"/>
      <c r="TMM746" s="31"/>
      <c r="TMN746" s="31"/>
      <c r="TMO746" s="31"/>
      <c r="TMP746" s="31"/>
      <c r="TMQ746" s="31"/>
      <c r="TMR746" s="31"/>
      <c r="TMS746" s="31"/>
      <c r="TMT746" s="31"/>
      <c r="TMU746" s="31"/>
      <c r="TMV746" s="31"/>
      <c r="TMW746" s="31"/>
      <c r="TMX746" s="31"/>
      <c r="TMY746" s="31"/>
      <c r="TMZ746" s="31"/>
      <c r="TNA746" s="31"/>
      <c r="TNB746" s="31"/>
      <c r="TNC746" s="31"/>
      <c r="TND746" s="31"/>
      <c r="TNE746" s="31"/>
      <c r="TNF746" s="31"/>
      <c r="TNG746" s="31"/>
      <c r="TNH746" s="31"/>
      <c r="TNI746" s="31"/>
      <c r="TNJ746" s="31"/>
      <c r="TNK746" s="31"/>
      <c r="TNL746" s="31"/>
      <c r="TNM746" s="31"/>
      <c r="TNN746" s="31"/>
      <c r="TNO746" s="31"/>
      <c r="TNP746" s="31"/>
      <c r="TNQ746" s="31"/>
      <c r="TNR746" s="31"/>
      <c r="TNS746" s="31"/>
      <c r="TNT746" s="31"/>
      <c r="TNU746" s="31"/>
      <c r="TNV746" s="31"/>
      <c r="TNW746" s="31"/>
      <c r="TNX746" s="31"/>
      <c r="TNY746" s="31"/>
      <c r="TNZ746" s="31"/>
      <c r="TOA746" s="31"/>
      <c r="TOB746" s="31"/>
      <c r="TOC746" s="31"/>
      <c r="TOD746" s="31"/>
      <c r="TOE746" s="31"/>
      <c r="TOF746" s="31"/>
      <c r="TOG746" s="31"/>
      <c r="TOH746" s="31"/>
      <c r="TOI746" s="31"/>
      <c r="TOJ746" s="31"/>
      <c r="TOK746" s="31"/>
      <c r="TOL746" s="31"/>
      <c r="TOM746" s="31"/>
      <c r="TON746" s="31"/>
      <c r="TOO746" s="31"/>
      <c r="TOP746" s="31"/>
      <c r="TOQ746" s="31"/>
      <c r="TOR746" s="31"/>
      <c r="TOS746" s="31"/>
      <c r="TOT746" s="31"/>
      <c r="TOU746" s="31"/>
      <c r="TOV746" s="31"/>
      <c r="TOW746" s="31"/>
      <c r="TOX746" s="31"/>
      <c r="TOY746" s="31"/>
      <c r="TOZ746" s="31"/>
      <c r="TPA746" s="31"/>
      <c r="TPB746" s="31"/>
      <c r="TPC746" s="31"/>
      <c r="TPD746" s="31"/>
      <c r="TPE746" s="31"/>
      <c r="TPF746" s="31"/>
      <c r="TPG746" s="31"/>
      <c r="TPH746" s="31"/>
      <c r="TPI746" s="31"/>
      <c r="TPJ746" s="31"/>
      <c r="TPK746" s="31"/>
      <c r="TPL746" s="31"/>
      <c r="TPM746" s="31"/>
      <c r="TPN746" s="31"/>
      <c r="TPO746" s="31"/>
      <c r="TPP746" s="31"/>
      <c r="TPQ746" s="31"/>
      <c r="TPR746" s="31"/>
      <c r="TPS746" s="31"/>
      <c r="TPT746" s="31"/>
      <c r="TPU746" s="31"/>
      <c r="TPV746" s="31"/>
      <c r="TPW746" s="31"/>
      <c r="TPX746" s="31"/>
      <c r="TPY746" s="31"/>
      <c r="TPZ746" s="31"/>
      <c r="TQA746" s="31"/>
      <c r="TQB746" s="31"/>
      <c r="TQC746" s="31"/>
      <c r="TQD746" s="31"/>
      <c r="TQE746" s="31"/>
      <c r="TQF746" s="31"/>
      <c r="TQG746" s="31"/>
      <c r="TQH746" s="31"/>
      <c r="TQI746" s="31"/>
      <c r="TQJ746" s="31"/>
      <c r="TQK746" s="31"/>
      <c r="TQL746" s="31"/>
      <c r="TQM746" s="31"/>
      <c r="TQN746" s="31"/>
      <c r="TQO746" s="31"/>
      <c r="TQP746" s="31"/>
      <c r="TQQ746" s="31"/>
      <c r="TQR746" s="31"/>
      <c r="TQS746" s="31"/>
      <c r="TQT746" s="31"/>
      <c r="TQU746" s="31"/>
      <c r="TQV746" s="31"/>
      <c r="TQW746" s="31"/>
      <c r="TQX746" s="31"/>
      <c r="TQY746" s="31"/>
      <c r="TQZ746" s="31"/>
      <c r="TRA746" s="31"/>
      <c r="TRB746" s="31"/>
      <c r="TRC746" s="31"/>
      <c r="TRD746" s="31"/>
      <c r="TRE746" s="31"/>
      <c r="TRF746" s="31"/>
      <c r="TRG746" s="31"/>
      <c r="TRH746" s="31"/>
      <c r="TRI746" s="31"/>
      <c r="TRJ746" s="31"/>
      <c r="TRK746" s="31"/>
      <c r="TRL746" s="31"/>
      <c r="TRM746" s="31"/>
      <c r="TRN746" s="31"/>
      <c r="TRO746" s="31"/>
      <c r="TRP746" s="31"/>
      <c r="TRQ746" s="31"/>
      <c r="TRR746" s="31"/>
      <c r="TRS746" s="31"/>
      <c r="TRT746" s="31"/>
      <c r="TRU746" s="31"/>
      <c r="TRV746" s="31"/>
      <c r="TRW746" s="31"/>
      <c r="TRX746" s="31"/>
      <c r="TRY746" s="31"/>
      <c r="TRZ746" s="31"/>
      <c r="TSA746" s="31"/>
      <c r="TSB746" s="31"/>
      <c r="TSC746" s="31"/>
      <c r="TSD746" s="31"/>
      <c r="TSE746" s="31"/>
      <c r="TSF746" s="31"/>
      <c r="TSG746" s="31"/>
      <c r="TSH746" s="31"/>
      <c r="TSI746" s="31"/>
      <c r="TSJ746" s="31"/>
      <c r="TSK746" s="31"/>
      <c r="TSL746" s="31"/>
      <c r="TSM746" s="31"/>
      <c r="TSN746" s="31"/>
      <c r="TSO746" s="31"/>
      <c r="TSP746" s="31"/>
      <c r="TSQ746" s="31"/>
      <c r="TSR746" s="31"/>
      <c r="TSS746" s="31"/>
      <c r="TST746" s="31"/>
      <c r="TSU746" s="31"/>
      <c r="TSV746" s="31"/>
      <c r="TSW746" s="31"/>
      <c r="TSX746" s="31"/>
      <c r="TSY746" s="31"/>
      <c r="TSZ746" s="31"/>
      <c r="TTA746" s="31"/>
      <c r="TTB746" s="31"/>
      <c r="TTC746" s="31"/>
      <c r="TTD746" s="31"/>
      <c r="TTE746" s="31"/>
      <c r="TTF746" s="31"/>
      <c r="TTG746" s="31"/>
      <c r="TTH746" s="31"/>
      <c r="TTI746" s="31"/>
      <c r="TTJ746" s="31"/>
      <c r="TTK746" s="31"/>
      <c r="TTL746" s="31"/>
      <c r="TTM746" s="31"/>
      <c r="TTN746" s="31"/>
      <c r="TTO746" s="31"/>
      <c r="TTP746" s="31"/>
      <c r="TTQ746" s="31"/>
      <c r="TTR746" s="31"/>
      <c r="TTS746" s="31"/>
      <c r="TTT746" s="31"/>
      <c r="TTU746" s="31"/>
      <c r="TTV746" s="31"/>
      <c r="TTW746" s="31"/>
      <c r="TTX746" s="31"/>
      <c r="TTY746" s="31"/>
      <c r="TTZ746" s="31"/>
      <c r="TUA746" s="31"/>
      <c r="TUB746" s="31"/>
      <c r="TUC746" s="31"/>
      <c r="TUD746" s="31"/>
      <c r="TUE746" s="31"/>
      <c r="TUF746" s="31"/>
      <c r="TUG746" s="31"/>
      <c r="TUH746" s="31"/>
      <c r="TUI746" s="31"/>
      <c r="TUJ746" s="31"/>
      <c r="TUK746" s="31"/>
      <c r="TUL746" s="31"/>
      <c r="TUM746" s="31"/>
      <c r="TUN746" s="31"/>
      <c r="TUO746" s="31"/>
      <c r="TUP746" s="31"/>
      <c r="TUQ746" s="31"/>
      <c r="TUR746" s="31"/>
      <c r="TUS746" s="31"/>
      <c r="TUT746" s="31"/>
      <c r="TUU746" s="31"/>
      <c r="TUV746" s="31"/>
      <c r="TUW746" s="31"/>
      <c r="TUX746" s="31"/>
      <c r="TUY746" s="31"/>
      <c r="TUZ746" s="31"/>
      <c r="TVA746" s="31"/>
      <c r="TVB746" s="31"/>
      <c r="TVC746" s="31"/>
      <c r="TVD746" s="31"/>
      <c r="TVE746" s="31"/>
      <c r="TVF746" s="31"/>
      <c r="TVG746" s="31"/>
      <c r="TVH746" s="31"/>
      <c r="TVI746" s="31"/>
      <c r="TVJ746" s="31"/>
      <c r="TVK746" s="31"/>
      <c r="TVL746" s="31"/>
      <c r="TVM746" s="31"/>
      <c r="TVN746" s="31"/>
      <c r="TVO746" s="31"/>
      <c r="TVP746" s="31"/>
      <c r="TVQ746" s="31"/>
      <c r="TVR746" s="31"/>
      <c r="TVS746" s="31"/>
      <c r="TVT746" s="31"/>
      <c r="TVU746" s="31"/>
      <c r="TVV746" s="31"/>
      <c r="TVW746" s="31"/>
      <c r="TVX746" s="31"/>
      <c r="TVY746" s="31"/>
      <c r="TVZ746" s="31"/>
      <c r="TWA746" s="31"/>
      <c r="TWB746" s="31"/>
      <c r="TWC746" s="31"/>
      <c r="TWD746" s="31"/>
      <c r="TWE746" s="31"/>
      <c r="TWF746" s="31"/>
      <c r="TWG746" s="31"/>
      <c r="TWH746" s="31"/>
      <c r="TWI746" s="31"/>
      <c r="TWJ746" s="31"/>
      <c r="TWK746" s="31"/>
      <c r="TWL746" s="31"/>
      <c r="TWM746" s="31"/>
      <c r="TWN746" s="31"/>
      <c r="TWO746" s="31"/>
      <c r="TWP746" s="31"/>
      <c r="TWQ746" s="31"/>
      <c r="TWR746" s="31"/>
      <c r="TWS746" s="31"/>
      <c r="TWT746" s="31"/>
      <c r="TWU746" s="31"/>
      <c r="TWV746" s="31"/>
      <c r="TWW746" s="31"/>
      <c r="TWX746" s="31"/>
      <c r="TWY746" s="31"/>
      <c r="TWZ746" s="31"/>
      <c r="TXA746" s="31"/>
      <c r="TXB746" s="31"/>
      <c r="TXC746" s="31"/>
      <c r="TXD746" s="31"/>
      <c r="TXE746" s="31"/>
      <c r="TXF746" s="31"/>
      <c r="TXG746" s="31"/>
      <c r="TXH746" s="31"/>
      <c r="TXI746" s="31"/>
      <c r="TXJ746" s="31"/>
      <c r="TXK746" s="31"/>
      <c r="TXL746" s="31"/>
      <c r="TXM746" s="31"/>
      <c r="TXN746" s="31"/>
      <c r="TXO746" s="31"/>
      <c r="TXP746" s="31"/>
      <c r="TXQ746" s="31"/>
      <c r="TXR746" s="31"/>
      <c r="TXS746" s="31"/>
      <c r="TXT746" s="31"/>
      <c r="TXU746" s="31"/>
      <c r="TXV746" s="31"/>
      <c r="TXW746" s="31"/>
      <c r="TXX746" s="31"/>
      <c r="TXY746" s="31"/>
      <c r="TXZ746" s="31"/>
      <c r="TYA746" s="31"/>
      <c r="TYB746" s="31"/>
      <c r="TYC746" s="31"/>
      <c r="TYD746" s="31"/>
      <c r="TYE746" s="31"/>
      <c r="TYF746" s="31"/>
      <c r="TYG746" s="31"/>
      <c r="TYH746" s="31"/>
      <c r="TYI746" s="31"/>
      <c r="TYJ746" s="31"/>
      <c r="TYK746" s="31"/>
      <c r="TYL746" s="31"/>
      <c r="TYM746" s="31"/>
      <c r="TYN746" s="31"/>
      <c r="TYO746" s="31"/>
      <c r="TYP746" s="31"/>
      <c r="TYQ746" s="31"/>
      <c r="TYR746" s="31"/>
      <c r="TYS746" s="31"/>
      <c r="TYT746" s="31"/>
      <c r="TYU746" s="31"/>
      <c r="TYV746" s="31"/>
      <c r="TYW746" s="31"/>
      <c r="TYX746" s="31"/>
      <c r="TYY746" s="31"/>
      <c r="TYZ746" s="31"/>
      <c r="TZA746" s="31"/>
      <c r="TZB746" s="31"/>
      <c r="TZC746" s="31"/>
      <c r="TZD746" s="31"/>
      <c r="TZE746" s="31"/>
      <c r="TZF746" s="31"/>
      <c r="TZG746" s="31"/>
      <c r="TZH746" s="31"/>
      <c r="TZI746" s="31"/>
      <c r="TZJ746" s="31"/>
      <c r="TZK746" s="31"/>
      <c r="TZL746" s="31"/>
      <c r="TZM746" s="31"/>
      <c r="TZN746" s="31"/>
      <c r="TZO746" s="31"/>
      <c r="TZP746" s="31"/>
      <c r="TZQ746" s="31"/>
      <c r="TZR746" s="31"/>
      <c r="TZS746" s="31"/>
      <c r="TZT746" s="31"/>
      <c r="TZU746" s="31"/>
      <c r="TZV746" s="31"/>
      <c r="TZW746" s="31"/>
      <c r="TZX746" s="31"/>
      <c r="TZY746" s="31"/>
      <c r="TZZ746" s="31"/>
      <c r="UAA746" s="31"/>
      <c r="UAB746" s="31"/>
      <c r="UAC746" s="31"/>
      <c r="UAD746" s="31"/>
      <c r="UAE746" s="31"/>
      <c r="UAF746" s="31"/>
      <c r="UAG746" s="31"/>
      <c r="UAH746" s="31"/>
      <c r="UAI746" s="31"/>
      <c r="UAJ746" s="31"/>
      <c r="UAK746" s="31"/>
      <c r="UAL746" s="31"/>
      <c r="UAM746" s="31"/>
      <c r="UAN746" s="31"/>
      <c r="UAO746" s="31"/>
      <c r="UAP746" s="31"/>
      <c r="UAQ746" s="31"/>
      <c r="UAR746" s="31"/>
      <c r="UAS746" s="31"/>
      <c r="UAT746" s="31"/>
      <c r="UAU746" s="31"/>
      <c r="UAV746" s="31"/>
      <c r="UAW746" s="31"/>
      <c r="UAX746" s="31"/>
      <c r="UAY746" s="31"/>
      <c r="UAZ746" s="31"/>
      <c r="UBA746" s="31"/>
      <c r="UBB746" s="31"/>
      <c r="UBC746" s="31"/>
      <c r="UBD746" s="31"/>
      <c r="UBE746" s="31"/>
      <c r="UBF746" s="31"/>
      <c r="UBG746" s="31"/>
      <c r="UBH746" s="31"/>
      <c r="UBI746" s="31"/>
      <c r="UBJ746" s="31"/>
      <c r="UBK746" s="31"/>
      <c r="UBL746" s="31"/>
      <c r="UBM746" s="31"/>
      <c r="UBN746" s="31"/>
      <c r="UBO746" s="31"/>
      <c r="UBP746" s="31"/>
      <c r="UBQ746" s="31"/>
      <c r="UBR746" s="31"/>
      <c r="UBS746" s="31"/>
      <c r="UBT746" s="31"/>
      <c r="UBU746" s="31"/>
      <c r="UBV746" s="31"/>
      <c r="UBW746" s="31"/>
      <c r="UBX746" s="31"/>
      <c r="UBY746" s="31"/>
      <c r="UBZ746" s="31"/>
      <c r="UCA746" s="31"/>
      <c r="UCB746" s="31"/>
      <c r="UCC746" s="31"/>
      <c r="UCD746" s="31"/>
      <c r="UCE746" s="31"/>
      <c r="UCF746" s="31"/>
      <c r="UCG746" s="31"/>
      <c r="UCH746" s="31"/>
      <c r="UCI746" s="31"/>
      <c r="UCJ746" s="31"/>
      <c r="UCK746" s="31"/>
      <c r="UCL746" s="31"/>
      <c r="UCM746" s="31"/>
      <c r="UCN746" s="31"/>
      <c r="UCO746" s="31"/>
      <c r="UCP746" s="31"/>
      <c r="UCQ746" s="31"/>
      <c r="UCR746" s="31"/>
      <c r="UCS746" s="31"/>
      <c r="UCT746" s="31"/>
      <c r="UCU746" s="31"/>
      <c r="UCV746" s="31"/>
      <c r="UCW746" s="31"/>
      <c r="UCX746" s="31"/>
      <c r="UCY746" s="31"/>
      <c r="UCZ746" s="31"/>
      <c r="UDA746" s="31"/>
      <c r="UDB746" s="31"/>
      <c r="UDC746" s="31"/>
      <c r="UDD746" s="31"/>
      <c r="UDE746" s="31"/>
      <c r="UDF746" s="31"/>
      <c r="UDG746" s="31"/>
      <c r="UDH746" s="31"/>
      <c r="UDI746" s="31"/>
      <c r="UDJ746" s="31"/>
      <c r="UDK746" s="31"/>
      <c r="UDL746" s="31"/>
      <c r="UDM746" s="31"/>
      <c r="UDN746" s="31"/>
      <c r="UDO746" s="31"/>
      <c r="UDP746" s="31"/>
      <c r="UDQ746" s="31"/>
      <c r="UDR746" s="31"/>
      <c r="UDS746" s="31"/>
      <c r="UDT746" s="31"/>
      <c r="UDU746" s="31"/>
      <c r="UDV746" s="31"/>
      <c r="UDW746" s="31"/>
      <c r="UDX746" s="31"/>
      <c r="UDY746" s="31"/>
      <c r="UDZ746" s="31"/>
      <c r="UEA746" s="31"/>
      <c r="UEB746" s="31"/>
      <c r="UEC746" s="31"/>
      <c r="UED746" s="31"/>
      <c r="UEE746" s="31"/>
      <c r="UEF746" s="31"/>
      <c r="UEG746" s="31"/>
      <c r="UEH746" s="31"/>
      <c r="UEI746" s="31"/>
      <c r="UEJ746" s="31"/>
      <c r="UEK746" s="31"/>
      <c r="UEL746" s="31"/>
      <c r="UEM746" s="31"/>
      <c r="UEN746" s="31"/>
      <c r="UEO746" s="31"/>
      <c r="UEP746" s="31"/>
      <c r="UEQ746" s="31"/>
      <c r="UER746" s="31"/>
      <c r="UES746" s="31"/>
      <c r="UET746" s="31"/>
      <c r="UEU746" s="31"/>
      <c r="UEV746" s="31"/>
      <c r="UEW746" s="31"/>
      <c r="UEX746" s="31"/>
      <c r="UEY746" s="31"/>
      <c r="UEZ746" s="31"/>
      <c r="UFA746" s="31"/>
      <c r="UFB746" s="31"/>
      <c r="UFC746" s="31"/>
      <c r="UFD746" s="31"/>
      <c r="UFE746" s="31"/>
      <c r="UFF746" s="31"/>
      <c r="UFG746" s="31"/>
      <c r="UFH746" s="31"/>
      <c r="UFI746" s="31"/>
      <c r="UFJ746" s="31"/>
      <c r="UFK746" s="31"/>
      <c r="UFL746" s="31"/>
      <c r="UFM746" s="31"/>
      <c r="UFN746" s="31"/>
      <c r="UFO746" s="31"/>
      <c r="UFP746" s="31"/>
      <c r="UFQ746" s="31"/>
      <c r="UFR746" s="31"/>
      <c r="UFS746" s="31"/>
      <c r="UFT746" s="31"/>
      <c r="UFU746" s="31"/>
      <c r="UFV746" s="31"/>
      <c r="UFW746" s="31"/>
      <c r="UFX746" s="31"/>
      <c r="UFY746" s="31"/>
      <c r="UFZ746" s="31"/>
      <c r="UGA746" s="31"/>
      <c r="UGB746" s="31"/>
      <c r="UGC746" s="31"/>
      <c r="UGD746" s="31"/>
      <c r="UGE746" s="31"/>
      <c r="UGF746" s="31"/>
      <c r="UGG746" s="31"/>
      <c r="UGH746" s="31"/>
      <c r="UGI746" s="31"/>
      <c r="UGJ746" s="31"/>
      <c r="UGK746" s="31"/>
      <c r="UGL746" s="31"/>
      <c r="UGM746" s="31"/>
      <c r="UGN746" s="31"/>
      <c r="UGO746" s="31"/>
      <c r="UGP746" s="31"/>
      <c r="UGQ746" s="31"/>
      <c r="UGR746" s="31"/>
      <c r="UGS746" s="31"/>
      <c r="UGT746" s="31"/>
      <c r="UGU746" s="31"/>
      <c r="UGV746" s="31"/>
      <c r="UGW746" s="31"/>
      <c r="UGX746" s="31"/>
      <c r="UGY746" s="31"/>
      <c r="UGZ746" s="31"/>
      <c r="UHA746" s="31"/>
      <c r="UHB746" s="31"/>
      <c r="UHC746" s="31"/>
      <c r="UHD746" s="31"/>
      <c r="UHE746" s="31"/>
      <c r="UHF746" s="31"/>
      <c r="UHG746" s="31"/>
      <c r="UHH746" s="31"/>
      <c r="UHI746" s="31"/>
      <c r="UHJ746" s="31"/>
      <c r="UHK746" s="31"/>
      <c r="UHL746" s="31"/>
      <c r="UHM746" s="31"/>
      <c r="UHN746" s="31"/>
      <c r="UHO746" s="31"/>
      <c r="UHP746" s="31"/>
      <c r="UHQ746" s="31"/>
      <c r="UHR746" s="31"/>
      <c r="UHS746" s="31"/>
      <c r="UHT746" s="31"/>
      <c r="UHU746" s="31"/>
      <c r="UHV746" s="31"/>
      <c r="UHW746" s="31"/>
      <c r="UHX746" s="31"/>
      <c r="UHY746" s="31"/>
      <c r="UHZ746" s="31"/>
      <c r="UIA746" s="31"/>
      <c r="UIB746" s="31"/>
      <c r="UIC746" s="31"/>
      <c r="UID746" s="31"/>
      <c r="UIE746" s="31"/>
      <c r="UIF746" s="31"/>
      <c r="UIG746" s="31"/>
      <c r="UIH746" s="31"/>
      <c r="UII746" s="31"/>
      <c r="UIJ746" s="31"/>
      <c r="UIK746" s="31"/>
      <c r="UIL746" s="31"/>
      <c r="UIM746" s="31"/>
      <c r="UIN746" s="31"/>
      <c r="UIO746" s="31"/>
      <c r="UIP746" s="31"/>
      <c r="UIQ746" s="31"/>
      <c r="UIR746" s="31"/>
      <c r="UIS746" s="31"/>
      <c r="UIT746" s="31"/>
      <c r="UIU746" s="31"/>
      <c r="UIV746" s="31"/>
      <c r="UIW746" s="31"/>
      <c r="UIX746" s="31"/>
      <c r="UIY746" s="31"/>
      <c r="UIZ746" s="31"/>
      <c r="UJA746" s="31"/>
      <c r="UJB746" s="31"/>
      <c r="UJC746" s="31"/>
      <c r="UJD746" s="31"/>
      <c r="UJE746" s="31"/>
      <c r="UJF746" s="31"/>
      <c r="UJG746" s="31"/>
      <c r="UJH746" s="31"/>
      <c r="UJI746" s="31"/>
      <c r="UJJ746" s="31"/>
      <c r="UJK746" s="31"/>
      <c r="UJL746" s="31"/>
      <c r="UJM746" s="31"/>
      <c r="UJN746" s="31"/>
      <c r="UJO746" s="31"/>
      <c r="UJP746" s="31"/>
      <c r="UJQ746" s="31"/>
      <c r="UJR746" s="31"/>
      <c r="UJS746" s="31"/>
      <c r="UJT746" s="31"/>
      <c r="UJU746" s="31"/>
      <c r="UJV746" s="31"/>
      <c r="UJW746" s="31"/>
      <c r="UJX746" s="31"/>
      <c r="UJY746" s="31"/>
      <c r="UJZ746" s="31"/>
      <c r="UKA746" s="31"/>
      <c r="UKB746" s="31"/>
      <c r="UKC746" s="31"/>
      <c r="UKD746" s="31"/>
      <c r="UKE746" s="31"/>
      <c r="UKF746" s="31"/>
      <c r="UKG746" s="31"/>
      <c r="UKH746" s="31"/>
      <c r="UKI746" s="31"/>
      <c r="UKJ746" s="31"/>
      <c r="UKK746" s="31"/>
      <c r="UKL746" s="31"/>
      <c r="UKM746" s="31"/>
      <c r="UKN746" s="31"/>
      <c r="UKO746" s="31"/>
      <c r="UKP746" s="31"/>
      <c r="UKQ746" s="31"/>
      <c r="UKR746" s="31"/>
      <c r="UKS746" s="31"/>
      <c r="UKT746" s="31"/>
      <c r="UKU746" s="31"/>
      <c r="UKV746" s="31"/>
      <c r="UKW746" s="31"/>
      <c r="UKX746" s="31"/>
      <c r="UKY746" s="31"/>
      <c r="UKZ746" s="31"/>
      <c r="ULA746" s="31"/>
      <c r="ULB746" s="31"/>
      <c r="ULC746" s="31"/>
      <c r="ULD746" s="31"/>
      <c r="ULE746" s="31"/>
      <c r="ULF746" s="31"/>
      <c r="ULG746" s="31"/>
      <c r="ULH746" s="31"/>
      <c r="ULI746" s="31"/>
      <c r="ULJ746" s="31"/>
      <c r="ULK746" s="31"/>
      <c r="ULL746" s="31"/>
      <c r="ULM746" s="31"/>
      <c r="ULN746" s="31"/>
      <c r="ULO746" s="31"/>
      <c r="ULP746" s="31"/>
      <c r="ULQ746" s="31"/>
      <c r="ULR746" s="31"/>
      <c r="ULS746" s="31"/>
      <c r="ULT746" s="31"/>
      <c r="ULU746" s="31"/>
      <c r="ULV746" s="31"/>
      <c r="ULW746" s="31"/>
      <c r="ULX746" s="31"/>
      <c r="ULY746" s="31"/>
      <c r="ULZ746" s="31"/>
      <c r="UMA746" s="31"/>
      <c r="UMB746" s="31"/>
      <c r="UMC746" s="31"/>
      <c r="UMD746" s="31"/>
      <c r="UME746" s="31"/>
      <c r="UMF746" s="31"/>
      <c r="UMG746" s="31"/>
      <c r="UMH746" s="31"/>
      <c r="UMI746" s="31"/>
      <c r="UMJ746" s="31"/>
      <c r="UMK746" s="31"/>
      <c r="UML746" s="31"/>
      <c r="UMM746" s="31"/>
      <c r="UMN746" s="31"/>
      <c r="UMO746" s="31"/>
      <c r="UMP746" s="31"/>
      <c r="UMQ746" s="31"/>
      <c r="UMR746" s="31"/>
      <c r="UMS746" s="31"/>
      <c r="UMT746" s="31"/>
      <c r="UMU746" s="31"/>
      <c r="UMV746" s="31"/>
      <c r="UMW746" s="31"/>
      <c r="UMX746" s="31"/>
      <c r="UMY746" s="31"/>
      <c r="UMZ746" s="31"/>
      <c r="UNA746" s="31"/>
      <c r="UNB746" s="31"/>
      <c r="UNC746" s="31"/>
      <c r="UND746" s="31"/>
      <c r="UNE746" s="31"/>
      <c r="UNF746" s="31"/>
      <c r="UNG746" s="31"/>
      <c r="UNH746" s="31"/>
      <c r="UNI746" s="31"/>
      <c r="UNJ746" s="31"/>
      <c r="UNK746" s="31"/>
      <c r="UNL746" s="31"/>
      <c r="UNM746" s="31"/>
      <c r="UNN746" s="31"/>
      <c r="UNO746" s="31"/>
      <c r="UNP746" s="31"/>
      <c r="UNQ746" s="31"/>
      <c r="UNR746" s="31"/>
      <c r="UNS746" s="31"/>
      <c r="UNT746" s="31"/>
      <c r="UNU746" s="31"/>
      <c r="UNV746" s="31"/>
      <c r="UNW746" s="31"/>
      <c r="UNX746" s="31"/>
      <c r="UNY746" s="31"/>
      <c r="UNZ746" s="31"/>
      <c r="UOA746" s="31"/>
      <c r="UOB746" s="31"/>
      <c r="UOC746" s="31"/>
      <c r="UOD746" s="31"/>
      <c r="UOE746" s="31"/>
      <c r="UOF746" s="31"/>
      <c r="UOG746" s="31"/>
      <c r="UOH746" s="31"/>
      <c r="UOI746" s="31"/>
      <c r="UOJ746" s="31"/>
      <c r="UOK746" s="31"/>
      <c r="UOL746" s="31"/>
      <c r="UOM746" s="31"/>
      <c r="UON746" s="31"/>
      <c r="UOO746" s="31"/>
      <c r="UOP746" s="31"/>
      <c r="UOQ746" s="31"/>
      <c r="UOR746" s="31"/>
      <c r="UOS746" s="31"/>
      <c r="UOT746" s="31"/>
      <c r="UOU746" s="31"/>
      <c r="UOV746" s="31"/>
      <c r="UOW746" s="31"/>
      <c r="UOX746" s="31"/>
      <c r="UOY746" s="31"/>
      <c r="UOZ746" s="31"/>
      <c r="UPA746" s="31"/>
      <c r="UPB746" s="31"/>
      <c r="UPC746" s="31"/>
      <c r="UPD746" s="31"/>
      <c r="UPE746" s="31"/>
      <c r="UPF746" s="31"/>
      <c r="UPG746" s="31"/>
      <c r="UPH746" s="31"/>
      <c r="UPI746" s="31"/>
      <c r="UPJ746" s="31"/>
      <c r="UPK746" s="31"/>
      <c r="UPL746" s="31"/>
      <c r="UPM746" s="31"/>
      <c r="UPN746" s="31"/>
      <c r="UPO746" s="31"/>
      <c r="UPP746" s="31"/>
      <c r="UPQ746" s="31"/>
      <c r="UPR746" s="31"/>
      <c r="UPS746" s="31"/>
      <c r="UPT746" s="31"/>
      <c r="UPU746" s="31"/>
      <c r="UPV746" s="31"/>
      <c r="UPW746" s="31"/>
      <c r="UPX746" s="31"/>
      <c r="UPY746" s="31"/>
      <c r="UPZ746" s="31"/>
      <c r="UQA746" s="31"/>
      <c r="UQB746" s="31"/>
      <c r="UQC746" s="31"/>
      <c r="UQD746" s="31"/>
      <c r="UQE746" s="31"/>
      <c r="UQF746" s="31"/>
      <c r="UQG746" s="31"/>
      <c r="UQH746" s="31"/>
      <c r="UQI746" s="31"/>
      <c r="UQJ746" s="31"/>
      <c r="UQK746" s="31"/>
      <c r="UQL746" s="31"/>
      <c r="UQM746" s="31"/>
      <c r="UQN746" s="31"/>
      <c r="UQO746" s="31"/>
      <c r="UQP746" s="31"/>
      <c r="UQQ746" s="31"/>
      <c r="UQR746" s="31"/>
      <c r="UQS746" s="31"/>
      <c r="UQT746" s="31"/>
      <c r="UQU746" s="31"/>
      <c r="UQV746" s="31"/>
      <c r="UQW746" s="31"/>
      <c r="UQX746" s="31"/>
      <c r="UQY746" s="31"/>
      <c r="UQZ746" s="31"/>
      <c r="URA746" s="31"/>
      <c r="URB746" s="31"/>
      <c r="URC746" s="31"/>
      <c r="URD746" s="31"/>
      <c r="URE746" s="31"/>
      <c r="URF746" s="31"/>
      <c r="URG746" s="31"/>
      <c r="URH746" s="31"/>
      <c r="URI746" s="31"/>
      <c r="URJ746" s="31"/>
      <c r="URK746" s="31"/>
      <c r="URL746" s="31"/>
      <c r="URM746" s="31"/>
      <c r="URN746" s="31"/>
      <c r="URO746" s="31"/>
      <c r="URP746" s="31"/>
      <c r="URQ746" s="31"/>
      <c r="URR746" s="31"/>
      <c r="URS746" s="31"/>
      <c r="URT746" s="31"/>
      <c r="URU746" s="31"/>
      <c r="URV746" s="31"/>
      <c r="URW746" s="31"/>
      <c r="URX746" s="31"/>
      <c r="URY746" s="31"/>
      <c r="URZ746" s="31"/>
      <c r="USA746" s="31"/>
      <c r="USB746" s="31"/>
      <c r="USC746" s="31"/>
      <c r="USD746" s="31"/>
      <c r="USE746" s="31"/>
      <c r="USF746" s="31"/>
      <c r="USG746" s="31"/>
      <c r="USH746" s="31"/>
      <c r="USI746" s="31"/>
      <c r="USJ746" s="31"/>
      <c r="USK746" s="31"/>
      <c r="USL746" s="31"/>
      <c r="USM746" s="31"/>
      <c r="USN746" s="31"/>
      <c r="USO746" s="31"/>
      <c r="USP746" s="31"/>
      <c r="USQ746" s="31"/>
      <c r="USR746" s="31"/>
      <c r="USS746" s="31"/>
      <c r="UST746" s="31"/>
      <c r="USU746" s="31"/>
      <c r="USV746" s="31"/>
      <c r="USW746" s="31"/>
      <c r="USX746" s="31"/>
      <c r="USY746" s="31"/>
      <c r="USZ746" s="31"/>
      <c r="UTA746" s="31"/>
      <c r="UTB746" s="31"/>
      <c r="UTC746" s="31"/>
      <c r="UTD746" s="31"/>
      <c r="UTE746" s="31"/>
      <c r="UTF746" s="31"/>
      <c r="UTG746" s="31"/>
      <c r="UTH746" s="31"/>
      <c r="UTI746" s="31"/>
      <c r="UTJ746" s="31"/>
      <c r="UTK746" s="31"/>
      <c r="UTL746" s="31"/>
      <c r="UTM746" s="31"/>
      <c r="UTN746" s="31"/>
      <c r="UTO746" s="31"/>
      <c r="UTP746" s="31"/>
      <c r="UTQ746" s="31"/>
      <c r="UTR746" s="31"/>
      <c r="UTS746" s="31"/>
      <c r="UTT746" s="31"/>
      <c r="UTU746" s="31"/>
      <c r="UTV746" s="31"/>
      <c r="UTW746" s="31"/>
      <c r="UTX746" s="31"/>
      <c r="UTY746" s="31"/>
      <c r="UTZ746" s="31"/>
      <c r="UUA746" s="31"/>
      <c r="UUB746" s="31"/>
      <c r="UUC746" s="31"/>
      <c r="UUD746" s="31"/>
      <c r="UUE746" s="31"/>
      <c r="UUF746" s="31"/>
      <c r="UUG746" s="31"/>
      <c r="UUH746" s="31"/>
      <c r="UUI746" s="31"/>
      <c r="UUJ746" s="31"/>
      <c r="UUK746" s="31"/>
      <c r="UUL746" s="31"/>
      <c r="UUM746" s="31"/>
      <c r="UUN746" s="31"/>
      <c r="UUO746" s="31"/>
      <c r="UUP746" s="31"/>
      <c r="UUQ746" s="31"/>
      <c r="UUR746" s="31"/>
      <c r="UUS746" s="31"/>
      <c r="UUT746" s="31"/>
      <c r="UUU746" s="31"/>
      <c r="UUV746" s="31"/>
      <c r="UUW746" s="31"/>
      <c r="UUX746" s="31"/>
      <c r="UUY746" s="31"/>
      <c r="UUZ746" s="31"/>
      <c r="UVA746" s="31"/>
      <c r="UVB746" s="31"/>
      <c r="UVC746" s="31"/>
      <c r="UVD746" s="31"/>
      <c r="UVE746" s="31"/>
      <c r="UVF746" s="31"/>
      <c r="UVG746" s="31"/>
      <c r="UVH746" s="31"/>
      <c r="UVI746" s="31"/>
      <c r="UVJ746" s="31"/>
      <c r="UVK746" s="31"/>
      <c r="UVL746" s="31"/>
      <c r="UVM746" s="31"/>
      <c r="UVN746" s="31"/>
      <c r="UVO746" s="31"/>
      <c r="UVP746" s="31"/>
      <c r="UVQ746" s="31"/>
      <c r="UVR746" s="31"/>
      <c r="UVS746" s="31"/>
      <c r="UVT746" s="31"/>
      <c r="UVU746" s="31"/>
      <c r="UVV746" s="31"/>
      <c r="UVW746" s="31"/>
      <c r="UVX746" s="31"/>
      <c r="UVY746" s="31"/>
      <c r="UVZ746" s="31"/>
      <c r="UWA746" s="31"/>
      <c r="UWB746" s="31"/>
      <c r="UWC746" s="31"/>
      <c r="UWD746" s="31"/>
      <c r="UWE746" s="31"/>
      <c r="UWF746" s="31"/>
      <c r="UWG746" s="31"/>
      <c r="UWH746" s="31"/>
      <c r="UWI746" s="31"/>
      <c r="UWJ746" s="31"/>
      <c r="UWK746" s="31"/>
      <c r="UWL746" s="31"/>
      <c r="UWM746" s="31"/>
      <c r="UWN746" s="31"/>
      <c r="UWO746" s="31"/>
      <c r="UWP746" s="31"/>
      <c r="UWQ746" s="31"/>
      <c r="UWR746" s="31"/>
      <c r="UWS746" s="31"/>
      <c r="UWT746" s="31"/>
      <c r="UWU746" s="31"/>
      <c r="UWV746" s="31"/>
      <c r="UWW746" s="31"/>
      <c r="UWX746" s="31"/>
      <c r="UWY746" s="31"/>
      <c r="UWZ746" s="31"/>
      <c r="UXA746" s="31"/>
      <c r="UXB746" s="31"/>
      <c r="UXC746" s="31"/>
      <c r="UXD746" s="31"/>
      <c r="UXE746" s="31"/>
      <c r="UXF746" s="31"/>
      <c r="UXG746" s="31"/>
      <c r="UXH746" s="31"/>
      <c r="UXI746" s="31"/>
      <c r="UXJ746" s="31"/>
      <c r="UXK746" s="31"/>
      <c r="UXL746" s="31"/>
      <c r="UXM746" s="31"/>
      <c r="UXN746" s="31"/>
      <c r="UXO746" s="31"/>
      <c r="UXP746" s="31"/>
      <c r="UXQ746" s="31"/>
      <c r="UXR746" s="31"/>
      <c r="UXS746" s="31"/>
      <c r="UXT746" s="31"/>
      <c r="UXU746" s="31"/>
      <c r="UXV746" s="31"/>
      <c r="UXW746" s="31"/>
      <c r="UXX746" s="31"/>
      <c r="UXY746" s="31"/>
      <c r="UXZ746" s="31"/>
      <c r="UYA746" s="31"/>
      <c r="UYB746" s="31"/>
      <c r="UYC746" s="31"/>
      <c r="UYD746" s="31"/>
      <c r="UYE746" s="31"/>
      <c r="UYF746" s="31"/>
      <c r="UYG746" s="31"/>
      <c r="UYH746" s="31"/>
      <c r="UYI746" s="31"/>
      <c r="UYJ746" s="31"/>
      <c r="UYK746" s="31"/>
      <c r="UYL746" s="31"/>
      <c r="UYM746" s="31"/>
      <c r="UYN746" s="31"/>
      <c r="UYO746" s="31"/>
      <c r="UYP746" s="31"/>
      <c r="UYQ746" s="31"/>
      <c r="UYR746" s="31"/>
      <c r="UYS746" s="31"/>
      <c r="UYT746" s="31"/>
      <c r="UYU746" s="31"/>
      <c r="UYV746" s="31"/>
      <c r="UYW746" s="31"/>
      <c r="UYX746" s="31"/>
      <c r="UYY746" s="31"/>
      <c r="UYZ746" s="31"/>
      <c r="UZA746" s="31"/>
      <c r="UZB746" s="31"/>
      <c r="UZC746" s="31"/>
      <c r="UZD746" s="31"/>
      <c r="UZE746" s="31"/>
      <c r="UZF746" s="31"/>
      <c r="UZG746" s="31"/>
      <c r="UZH746" s="31"/>
      <c r="UZI746" s="31"/>
      <c r="UZJ746" s="31"/>
      <c r="UZK746" s="31"/>
      <c r="UZL746" s="31"/>
      <c r="UZM746" s="31"/>
      <c r="UZN746" s="31"/>
      <c r="UZO746" s="31"/>
      <c r="UZP746" s="31"/>
      <c r="UZQ746" s="31"/>
      <c r="UZR746" s="31"/>
      <c r="UZS746" s="31"/>
      <c r="UZT746" s="31"/>
      <c r="UZU746" s="31"/>
      <c r="UZV746" s="31"/>
      <c r="UZW746" s="31"/>
      <c r="UZX746" s="31"/>
      <c r="UZY746" s="31"/>
      <c r="UZZ746" s="31"/>
      <c r="VAA746" s="31"/>
      <c r="VAB746" s="31"/>
      <c r="VAC746" s="31"/>
      <c r="VAD746" s="31"/>
      <c r="VAE746" s="31"/>
      <c r="VAF746" s="31"/>
      <c r="VAG746" s="31"/>
      <c r="VAH746" s="31"/>
      <c r="VAI746" s="31"/>
      <c r="VAJ746" s="31"/>
      <c r="VAK746" s="31"/>
      <c r="VAL746" s="31"/>
      <c r="VAM746" s="31"/>
      <c r="VAN746" s="31"/>
      <c r="VAO746" s="31"/>
      <c r="VAP746" s="31"/>
      <c r="VAQ746" s="31"/>
      <c r="VAR746" s="31"/>
      <c r="VAS746" s="31"/>
      <c r="VAT746" s="31"/>
      <c r="VAU746" s="31"/>
      <c r="VAV746" s="31"/>
      <c r="VAW746" s="31"/>
      <c r="VAX746" s="31"/>
      <c r="VAY746" s="31"/>
      <c r="VAZ746" s="31"/>
      <c r="VBA746" s="31"/>
      <c r="VBB746" s="31"/>
      <c r="VBC746" s="31"/>
      <c r="VBD746" s="31"/>
      <c r="VBE746" s="31"/>
      <c r="VBF746" s="31"/>
      <c r="VBG746" s="31"/>
      <c r="VBH746" s="31"/>
      <c r="VBI746" s="31"/>
      <c r="VBJ746" s="31"/>
      <c r="VBK746" s="31"/>
      <c r="VBL746" s="31"/>
      <c r="VBM746" s="31"/>
      <c r="VBN746" s="31"/>
      <c r="VBO746" s="31"/>
      <c r="VBP746" s="31"/>
      <c r="VBQ746" s="31"/>
      <c r="VBR746" s="31"/>
      <c r="VBS746" s="31"/>
      <c r="VBT746" s="31"/>
      <c r="VBU746" s="31"/>
      <c r="VBV746" s="31"/>
      <c r="VBW746" s="31"/>
      <c r="VBX746" s="31"/>
      <c r="VBY746" s="31"/>
      <c r="VBZ746" s="31"/>
      <c r="VCA746" s="31"/>
      <c r="VCB746" s="31"/>
      <c r="VCC746" s="31"/>
      <c r="VCD746" s="31"/>
      <c r="VCE746" s="31"/>
      <c r="VCF746" s="31"/>
      <c r="VCG746" s="31"/>
      <c r="VCH746" s="31"/>
      <c r="VCI746" s="31"/>
      <c r="VCJ746" s="31"/>
      <c r="VCK746" s="31"/>
      <c r="VCL746" s="31"/>
      <c r="VCM746" s="31"/>
      <c r="VCN746" s="31"/>
      <c r="VCO746" s="31"/>
      <c r="VCP746" s="31"/>
      <c r="VCQ746" s="31"/>
      <c r="VCR746" s="31"/>
      <c r="VCS746" s="31"/>
      <c r="VCT746" s="31"/>
      <c r="VCU746" s="31"/>
      <c r="VCV746" s="31"/>
      <c r="VCW746" s="31"/>
      <c r="VCX746" s="31"/>
      <c r="VCY746" s="31"/>
      <c r="VCZ746" s="31"/>
      <c r="VDA746" s="31"/>
      <c r="VDB746" s="31"/>
      <c r="VDC746" s="31"/>
      <c r="VDD746" s="31"/>
      <c r="VDE746" s="31"/>
      <c r="VDF746" s="31"/>
      <c r="VDG746" s="31"/>
      <c r="VDH746" s="31"/>
      <c r="VDI746" s="31"/>
      <c r="VDJ746" s="31"/>
      <c r="VDK746" s="31"/>
      <c r="VDL746" s="31"/>
      <c r="VDM746" s="31"/>
      <c r="VDN746" s="31"/>
      <c r="VDO746" s="31"/>
      <c r="VDP746" s="31"/>
      <c r="VDQ746" s="31"/>
      <c r="VDR746" s="31"/>
      <c r="VDS746" s="31"/>
      <c r="VDT746" s="31"/>
      <c r="VDU746" s="31"/>
      <c r="VDV746" s="31"/>
      <c r="VDW746" s="31"/>
      <c r="VDX746" s="31"/>
      <c r="VDY746" s="31"/>
      <c r="VDZ746" s="31"/>
      <c r="VEA746" s="31"/>
      <c r="VEB746" s="31"/>
      <c r="VEC746" s="31"/>
      <c r="VED746" s="31"/>
      <c r="VEE746" s="31"/>
      <c r="VEF746" s="31"/>
      <c r="VEG746" s="31"/>
      <c r="VEH746" s="31"/>
      <c r="VEI746" s="31"/>
      <c r="VEJ746" s="31"/>
      <c r="VEK746" s="31"/>
      <c r="VEL746" s="31"/>
      <c r="VEM746" s="31"/>
      <c r="VEN746" s="31"/>
      <c r="VEO746" s="31"/>
      <c r="VEP746" s="31"/>
      <c r="VEQ746" s="31"/>
      <c r="VER746" s="31"/>
      <c r="VES746" s="31"/>
      <c r="VET746" s="31"/>
      <c r="VEU746" s="31"/>
      <c r="VEV746" s="31"/>
      <c r="VEW746" s="31"/>
      <c r="VEX746" s="31"/>
      <c r="VEY746" s="31"/>
      <c r="VEZ746" s="31"/>
      <c r="VFA746" s="31"/>
      <c r="VFB746" s="31"/>
      <c r="VFC746" s="31"/>
      <c r="VFD746" s="31"/>
      <c r="VFE746" s="31"/>
      <c r="VFF746" s="31"/>
      <c r="VFG746" s="31"/>
      <c r="VFH746" s="31"/>
      <c r="VFI746" s="31"/>
      <c r="VFJ746" s="31"/>
      <c r="VFK746" s="31"/>
      <c r="VFL746" s="31"/>
      <c r="VFM746" s="31"/>
      <c r="VFN746" s="31"/>
      <c r="VFO746" s="31"/>
      <c r="VFP746" s="31"/>
      <c r="VFQ746" s="31"/>
      <c r="VFR746" s="31"/>
      <c r="VFS746" s="31"/>
      <c r="VFT746" s="31"/>
      <c r="VFU746" s="31"/>
      <c r="VFV746" s="31"/>
      <c r="VFW746" s="31"/>
      <c r="VFX746" s="31"/>
      <c r="VFY746" s="31"/>
      <c r="VFZ746" s="31"/>
      <c r="VGA746" s="31"/>
      <c r="VGB746" s="31"/>
      <c r="VGC746" s="31"/>
      <c r="VGD746" s="31"/>
      <c r="VGE746" s="31"/>
      <c r="VGF746" s="31"/>
      <c r="VGG746" s="31"/>
      <c r="VGH746" s="31"/>
      <c r="VGI746" s="31"/>
      <c r="VGJ746" s="31"/>
      <c r="VGK746" s="31"/>
      <c r="VGL746" s="31"/>
      <c r="VGM746" s="31"/>
      <c r="VGN746" s="31"/>
      <c r="VGO746" s="31"/>
      <c r="VGP746" s="31"/>
      <c r="VGQ746" s="31"/>
      <c r="VGR746" s="31"/>
      <c r="VGS746" s="31"/>
      <c r="VGT746" s="31"/>
      <c r="VGU746" s="31"/>
      <c r="VGV746" s="31"/>
      <c r="VGW746" s="31"/>
      <c r="VGX746" s="31"/>
      <c r="VGY746" s="31"/>
      <c r="VGZ746" s="31"/>
      <c r="VHA746" s="31"/>
      <c r="VHB746" s="31"/>
      <c r="VHC746" s="31"/>
      <c r="VHD746" s="31"/>
      <c r="VHE746" s="31"/>
      <c r="VHF746" s="31"/>
      <c r="VHG746" s="31"/>
      <c r="VHH746" s="31"/>
      <c r="VHI746" s="31"/>
      <c r="VHJ746" s="31"/>
      <c r="VHK746" s="31"/>
      <c r="VHL746" s="31"/>
      <c r="VHM746" s="31"/>
      <c r="VHN746" s="31"/>
      <c r="VHO746" s="31"/>
      <c r="VHP746" s="31"/>
      <c r="VHQ746" s="31"/>
      <c r="VHR746" s="31"/>
      <c r="VHS746" s="31"/>
      <c r="VHT746" s="31"/>
      <c r="VHU746" s="31"/>
      <c r="VHV746" s="31"/>
      <c r="VHW746" s="31"/>
      <c r="VHX746" s="31"/>
      <c r="VHY746" s="31"/>
      <c r="VHZ746" s="31"/>
      <c r="VIA746" s="31"/>
      <c r="VIB746" s="31"/>
      <c r="VIC746" s="31"/>
      <c r="VID746" s="31"/>
      <c r="VIE746" s="31"/>
      <c r="VIF746" s="31"/>
      <c r="VIG746" s="31"/>
      <c r="VIH746" s="31"/>
      <c r="VII746" s="31"/>
      <c r="VIJ746" s="31"/>
      <c r="VIK746" s="31"/>
      <c r="VIL746" s="31"/>
      <c r="VIM746" s="31"/>
      <c r="VIN746" s="31"/>
      <c r="VIO746" s="31"/>
      <c r="VIP746" s="31"/>
      <c r="VIQ746" s="31"/>
      <c r="VIR746" s="31"/>
      <c r="VIS746" s="31"/>
      <c r="VIT746" s="31"/>
      <c r="VIU746" s="31"/>
      <c r="VIV746" s="31"/>
      <c r="VIW746" s="31"/>
      <c r="VIX746" s="31"/>
      <c r="VIY746" s="31"/>
      <c r="VIZ746" s="31"/>
      <c r="VJA746" s="31"/>
      <c r="VJB746" s="31"/>
      <c r="VJC746" s="31"/>
      <c r="VJD746" s="31"/>
      <c r="VJE746" s="31"/>
      <c r="VJF746" s="31"/>
      <c r="VJG746" s="31"/>
      <c r="VJH746" s="31"/>
      <c r="VJI746" s="31"/>
      <c r="VJJ746" s="31"/>
      <c r="VJK746" s="31"/>
      <c r="VJL746" s="31"/>
      <c r="VJM746" s="31"/>
      <c r="VJN746" s="31"/>
      <c r="VJO746" s="31"/>
      <c r="VJP746" s="31"/>
      <c r="VJQ746" s="31"/>
      <c r="VJR746" s="31"/>
      <c r="VJS746" s="31"/>
      <c r="VJT746" s="31"/>
      <c r="VJU746" s="31"/>
      <c r="VJV746" s="31"/>
      <c r="VJW746" s="31"/>
      <c r="VJX746" s="31"/>
      <c r="VJY746" s="31"/>
      <c r="VJZ746" s="31"/>
      <c r="VKA746" s="31"/>
      <c r="VKB746" s="31"/>
      <c r="VKC746" s="31"/>
      <c r="VKD746" s="31"/>
      <c r="VKE746" s="31"/>
      <c r="VKF746" s="31"/>
      <c r="VKG746" s="31"/>
      <c r="VKH746" s="31"/>
      <c r="VKI746" s="31"/>
      <c r="VKJ746" s="31"/>
      <c r="VKK746" s="31"/>
      <c r="VKL746" s="31"/>
      <c r="VKM746" s="31"/>
      <c r="VKN746" s="31"/>
      <c r="VKO746" s="31"/>
      <c r="VKP746" s="31"/>
      <c r="VKQ746" s="31"/>
      <c r="VKR746" s="31"/>
      <c r="VKS746" s="31"/>
      <c r="VKT746" s="31"/>
      <c r="VKU746" s="31"/>
      <c r="VKV746" s="31"/>
      <c r="VKW746" s="31"/>
      <c r="VKX746" s="31"/>
      <c r="VKY746" s="31"/>
      <c r="VKZ746" s="31"/>
      <c r="VLA746" s="31"/>
      <c r="VLB746" s="31"/>
      <c r="VLC746" s="31"/>
      <c r="VLD746" s="31"/>
      <c r="VLE746" s="31"/>
      <c r="VLF746" s="31"/>
      <c r="VLG746" s="31"/>
      <c r="VLH746" s="31"/>
      <c r="VLI746" s="31"/>
      <c r="VLJ746" s="31"/>
      <c r="VLK746" s="31"/>
      <c r="VLL746" s="31"/>
      <c r="VLM746" s="31"/>
      <c r="VLN746" s="31"/>
      <c r="VLO746" s="31"/>
      <c r="VLP746" s="31"/>
      <c r="VLQ746" s="31"/>
      <c r="VLR746" s="31"/>
      <c r="VLS746" s="31"/>
      <c r="VLT746" s="31"/>
      <c r="VLU746" s="31"/>
      <c r="VLV746" s="31"/>
      <c r="VLW746" s="31"/>
      <c r="VLX746" s="31"/>
      <c r="VLY746" s="31"/>
      <c r="VLZ746" s="31"/>
      <c r="VMA746" s="31"/>
      <c r="VMB746" s="31"/>
      <c r="VMC746" s="31"/>
      <c r="VMD746" s="31"/>
      <c r="VME746" s="31"/>
      <c r="VMF746" s="31"/>
      <c r="VMG746" s="31"/>
      <c r="VMH746" s="31"/>
      <c r="VMI746" s="31"/>
      <c r="VMJ746" s="31"/>
      <c r="VMK746" s="31"/>
      <c r="VML746" s="31"/>
      <c r="VMM746" s="31"/>
      <c r="VMN746" s="31"/>
      <c r="VMO746" s="31"/>
      <c r="VMP746" s="31"/>
      <c r="VMQ746" s="31"/>
      <c r="VMR746" s="31"/>
      <c r="VMS746" s="31"/>
      <c r="VMT746" s="31"/>
      <c r="VMU746" s="31"/>
      <c r="VMV746" s="31"/>
      <c r="VMW746" s="31"/>
      <c r="VMX746" s="31"/>
      <c r="VMY746" s="31"/>
      <c r="VMZ746" s="31"/>
      <c r="VNA746" s="31"/>
      <c r="VNB746" s="31"/>
      <c r="VNC746" s="31"/>
      <c r="VND746" s="31"/>
      <c r="VNE746" s="31"/>
      <c r="VNF746" s="31"/>
      <c r="VNG746" s="31"/>
      <c r="VNH746" s="31"/>
      <c r="VNI746" s="31"/>
      <c r="VNJ746" s="31"/>
      <c r="VNK746" s="31"/>
      <c r="VNL746" s="31"/>
      <c r="VNM746" s="31"/>
      <c r="VNN746" s="31"/>
      <c r="VNO746" s="31"/>
      <c r="VNP746" s="31"/>
      <c r="VNQ746" s="31"/>
      <c r="VNR746" s="31"/>
      <c r="VNS746" s="31"/>
      <c r="VNT746" s="31"/>
      <c r="VNU746" s="31"/>
      <c r="VNV746" s="31"/>
      <c r="VNW746" s="31"/>
      <c r="VNX746" s="31"/>
      <c r="VNY746" s="31"/>
      <c r="VNZ746" s="31"/>
      <c r="VOA746" s="31"/>
      <c r="VOB746" s="31"/>
      <c r="VOC746" s="31"/>
      <c r="VOD746" s="31"/>
      <c r="VOE746" s="31"/>
      <c r="VOF746" s="31"/>
      <c r="VOG746" s="31"/>
      <c r="VOH746" s="31"/>
      <c r="VOI746" s="31"/>
      <c r="VOJ746" s="31"/>
      <c r="VOK746" s="31"/>
      <c r="VOL746" s="31"/>
      <c r="VOM746" s="31"/>
      <c r="VON746" s="31"/>
      <c r="VOO746" s="31"/>
      <c r="VOP746" s="31"/>
      <c r="VOQ746" s="31"/>
      <c r="VOR746" s="31"/>
      <c r="VOS746" s="31"/>
      <c r="VOT746" s="31"/>
      <c r="VOU746" s="31"/>
      <c r="VOV746" s="31"/>
      <c r="VOW746" s="31"/>
      <c r="VOX746" s="31"/>
      <c r="VOY746" s="31"/>
      <c r="VOZ746" s="31"/>
      <c r="VPA746" s="31"/>
      <c r="VPB746" s="31"/>
      <c r="VPC746" s="31"/>
      <c r="VPD746" s="31"/>
      <c r="VPE746" s="31"/>
      <c r="VPF746" s="31"/>
      <c r="VPG746" s="31"/>
      <c r="VPH746" s="31"/>
      <c r="VPI746" s="31"/>
      <c r="VPJ746" s="31"/>
      <c r="VPK746" s="31"/>
      <c r="VPL746" s="31"/>
      <c r="VPM746" s="31"/>
      <c r="VPN746" s="31"/>
      <c r="VPO746" s="31"/>
      <c r="VPP746" s="31"/>
      <c r="VPQ746" s="31"/>
      <c r="VPR746" s="31"/>
      <c r="VPS746" s="31"/>
      <c r="VPT746" s="31"/>
      <c r="VPU746" s="31"/>
      <c r="VPV746" s="31"/>
      <c r="VPW746" s="31"/>
      <c r="VPX746" s="31"/>
      <c r="VPY746" s="31"/>
      <c r="VPZ746" s="31"/>
      <c r="VQA746" s="31"/>
      <c r="VQB746" s="31"/>
      <c r="VQC746" s="31"/>
      <c r="VQD746" s="31"/>
      <c r="VQE746" s="31"/>
      <c r="VQF746" s="31"/>
      <c r="VQG746" s="31"/>
      <c r="VQH746" s="31"/>
      <c r="VQI746" s="31"/>
      <c r="VQJ746" s="31"/>
      <c r="VQK746" s="31"/>
      <c r="VQL746" s="31"/>
      <c r="VQM746" s="31"/>
      <c r="VQN746" s="31"/>
      <c r="VQO746" s="31"/>
      <c r="VQP746" s="31"/>
      <c r="VQQ746" s="31"/>
      <c r="VQR746" s="31"/>
      <c r="VQS746" s="31"/>
      <c r="VQT746" s="31"/>
      <c r="VQU746" s="31"/>
      <c r="VQV746" s="31"/>
      <c r="VQW746" s="31"/>
      <c r="VQX746" s="31"/>
      <c r="VQY746" s="31"/>
      <c r="VQZ746" s="31"/>
      <c r="VRA746" s="31"/>
      <c r="VRB746" s="31"/>
      <c r="VRC746" s="31"/>
      <c r="VRD746" s="31"/>
      <c r="VRE746" s="31"/>
      <c r="VRF746" s="31"/>
      <c r="VRG746" s="31"/>
      <c r="VRH746" s="31"/>
      <c r="VRI746" s="31"/>
      <c r="VRJ746" s="31"/>
      <c r="VRK746" s="31"/>
      <c r="VRL746" s="31"/>
      <c r="VRM746" s="31"/>
      <c r="VRN746" s="31"/>
      <c r="VRO746" s="31"/>
      <c r="VRP746" s="31"/>
      <c r="VRQ746" s="31"/>
      <c r="VRR746" s="31"/>
      <c r="VRS746" s="31"/>
      <c r="VRT746" s="31"/>
      <c r="VRU746" s="31"/>
      <c r="VRV746" s="31"/>
      <c r="VRW746" s="31"/>
      <c r="VRX746" s="31"/>
      <c r="VRY746" s="31"/>
      <c r="VRZ746" s="31"/>
      <c r="VSA746" s="31"/>
      <c r="VSB746" s="31"/>
      <c r="VSC746" s="31"/>
      <c r="VSD746" s="31"/>
      <c r="VSE746" s="31"/>
      <c r="VSF746" s="31"/>
      <c r="VSG746" s="31"/>
      <c r="VSH746" s="31"/>
      <c r="VSI746" s="31"/>
      <c r="VSJ746" s="31"/>
      <c r="VSK746" s="31"/>
      <c r="VSL746" s="31"/>
      <c r="VSM746" s="31"/>
      <c r="VSN746" s="31"/>
      <c r="VSO746" s="31"/>
      <c r="VSP746" s="31"/>
      <c r="VSQ746" s="31"/>
      <c r="VSR746" s="31"/>
      <c r="VSS746" s="31"/>
      <c r="VST746" s="31"/>
      <c r="VSU746" s="31"/>
      <c r="VSV746" s="31"/>
      <c r="VSW746" s="31"/>
      <c r="VSX746" s="31"/>
      <c r="VSY746" s="31"/>
      <c r="VSZ746" s="31"/>
      <c r="VTA746" s="31"/>
      <c r="VTB746" s="31"/>
      <c r="VTC746" s="31"/>
      <c r="VTD746" s="31"/>
      <c r="VTE746" s="31"/>
      <c r="VTF746" s="31"/>
      <c r="VTG746" s="31"/>
      <c r="VTH746" s="31"/>
      <c r="VTI746" s="31"/>
      <c r="VTJ746" s="31"/>
      <c r="VTK746" s="31"/>
      <c r="VTL746" s="31"/>
      <c r="VTM746" s="31"/>
      <c r="VTN746" s="31"/>
      <c r="VTO746" s="31"/>
      <c r="VTP746" s="31"/>
      <c r="VTQ746" s="31"/>
      <c r="VTR746" s="31"/>
      <c r="VTS746" s="31"/>
      <c r="VTT746" s="31"/>
      <c r="VTU746" s="31"/>
      <c r="VTV746" s="31"/>
      <c r="VTW746" s="31"/>
      <c r="VTX746" s="31"/>
      <c r="VTY746" s="31"/>
      <c r="VTZ746" s="31"/>
      <c r="VUA746" s="31"/>
      <c r="VUB746" s="31"/>
      <c r="VUC746" s="31"/>
      <c r="VUD746" s="31"/>
      <c r="VUE746" s="31"/>
      <c r="VUF746" s="31"/>
      <c r="VUG746" s="31"/>
      <c r="VUH746" s="31"/>
      <c r="VUI746" s="31"/>
      <c r="VUJ746" s="31"/>
      <c r="VUK746" s="31"/>
      <c r="VUL746" s="31"/>
      <c r="VUM746" s="31"/>
      <c r="VUN746" s="31"/>
      <c r="VUO746" s="31"/>
      <c r="VUP746" s="31"/>
      <c r="VUQ746" s="31"/>
      <c r="VUR746" s="31"/>
      <c r="VUS746" s="31"/>
      <c r="VUT746" s="31"/>
      <c r="VUU746" s="31"/>
      <c r="VUV746" s="31"/>
      <c r="VUW746" s="31"/>
      <c r="VUX746" s="31"/>
      <c r="VUY746" s="31"/>
      <c r="VUZ746" s="31"/>
      <c r="VVA746" s="31"/>
      <c r="VVB746" s="31"/>
      <c r="VVC746" s="31"/>
      <c r="VVD746" s="31"/>
      <c r="VVE746" s="31"/>
      <c r="VVF746" s="31"/>
      <c r="VVG746" s="31"/>
      <c r="VVH746" s="31"/>
      <c r="VVI746" s="31"/>
      <c r="VVJ746" s="31"/>
      <c r="VVK746" s="31"/>
      <c r="VVL746" s="31"/>
      <c r="VVM746" s="31"/>
      <c r="VVN746" s="31"/>
      <c r="VVO746" s="31"/>
      <c r="VVP746" s="31"/>
      <c r="VVQ746" s="31"/>
      <c r="VVR746" s="31"/>
      <c r="VVS746" s="31"/>
      <c r="VVT746" s="31"/>
      <c r="VVU746" s="31"/>
      <c r="VVV746" s="31"/>
      <c r="VVW746" s="31"/>
      <c r="VVX746" s="31"/>
      <c r="VVY746" s="31"/>
      <c r="VVZ746" s="31"/>
      <c r="VWA746" s="31"/>
      <c r="VWB746" s="31"/>
      <c r="VWC746" s="31"/>
      <c r="VWD746" s="31"/>
      <c r="VWE746" s="31"/>
      <c r="VWF746" s="31"/>
      <c r="VWG746" s="31"/>
      <c r="VWH746" s="31"/>
      <c r="VWI746" s="31"/>
      <c r="VWJ746" s="31"/>
      <c r="VWK746" s="31"/>
      <c r="VWL746" s="31"/>
      <c r="VWM746" s="31"/>
      <c r="VWN746" s="31"/>
      <c r="VWO746" s="31"/>
      <c r="VWP746" s="31"/>
      <c r="VWQ746" s="31"/>
      <c r="VWR746" s="31"/>
      <c r="VWS746" s="31"/>
      <c r="VWT746" s="31"/>
      <c r="VWU746" s="31"/>
      <c r="VWV746" s="31"/>
      <c r="VWW746" s="31"/>
      <c r="VWX746" s="31"/>
      <c r="VWY746" s="31"/>
      <c r="VWZ746" s="31"/>
      <c r="VXA746" s="31"/>
      <c r="VXB746" s="31"/>
      <c r="VXC746" s="31"/>
      <c r="VXD746" s="31"/>
      <c r="VXE746" s="31"/>
      <c r="VXF746" s="31"/>
      <c r="VXG746" s="31"/>
      <c r="VXH746" s="31"/>
      <c r="VXI746" s="31"/>
      <c r="VXJ746" s="31"/>
      <c r="VXK746" s="31"/>
      <c r="VXL746" s="31"/>
      <c r="VXM746" s="31"/>
      <c r="VXN746" s="31"/>
      <c r="VXO746" s="31"/>
      <c r="VXP746" s="31"/>
      <c r="VXQ746" s="31"/>
      <c r="VXR746" s="31"/>
      <c r="VXS746" s="31"/>
      <c r="VXT746" s="31"/>
      <c r="VXU746" s="31"/>
      <c r="VXV746" s="31"/>
      <c r="VXW746" s="31"/>
      <c r="VXX746" s="31"/>
      <c r="VXY746" s="31"/>
      <c r="VXZ746" s="31"/>
      <c r="VYA746" s="31"/>
      <c r="VYB746" s="31"/>
      <c r="VYC746" s="31"/>
      <c r="VYD746" s="31"/>
      <c r="VYE746" s="31"/>
      <c r="VYF746" s="31"/>
      <c r="VYG746" s="31"/>
      <c r="VYH746" s="31"/>
      <c r="VYI746" s="31"/>
      <c r="VYJ746" s="31"/>
      <c r="VYK746" s="31"/>
      <c r="VYL746" s="31"/>
      <c r="VYM746" s="31"/>
      <c r="VYN746" s="31"/>
      <c r="VYO746" s="31"/>
      <c r="VYP746" s="31"/>
      <c r="VYQ746" s="31"/>
      <c r="VYR746" s="31"/>
      <c r="VYS746" s="31"/>
      <c r="VYT746" s="31"/>
      <c r="VYU746" s="31"/>
      <c r="VYV746" s="31"/>
      <c r="VYW746" s="31"/>
      <c r="VYX746" s="31"/>
      <c r="VYY746" s="31"/>
      <c r="VYZ746" s="31"/>
      <c r="VZA746" s="31"/>
      <c r="VZB746" s="31"/>
      <c r="VZC746" s="31"/>
      <c r="VZD746" s="31"/>
      <c r="VZE746" s="31"/>
      <c r="VZF746" s="31"/>
      <c r="VZG746" s="31"/>
      <c r="VZH746" s="31"/>
      <c r="VZI746" s="31"/>
      <c r="VZJ746" s="31"/>
      <c r="VZK746" s="31"/>
      <c r="VZL746" s="31"/>
      <c r="VZM746" s="31"/>
      <c r="VZN746" s="31"/>
      <c r="VZO746" s="31"/>
      <c r="VZP746" s="31"/>
      <c r="VZQ746" s="31"/>
      <c r="VZR746" s="31"/>
      <c r="VZS746" s="31"/>
      <c r="VZT746" s="31"/>
      <c r="VZU746" s="31"/>
      <c r="VZV746" s="31"/>
      <c r="VZW746" s="31"/>
      <c r="VZX746" s="31"/>
      <c r="VZY746" s="31"/>
      <c r="VZZ746" s="31"/>
      <c r="WAA746" s="31"/>
      <c r="WAB746" s="31"/>
      <c r="WAC746" s="31"/>
      <c r="WAD746" s="31"/>
      <c r="WAE746" s="31"/>
      <c r="WAF746" s="31"/>
      <c r="WAG746" s="31"/>
      <c r="WAH746" s="31"/>
      <c r="WAI746" s="31"/>
      <c r="WAJ746" s="31"/>
      <c r="WAK746" s="31"/>
      <c r="WAL746" s="31"/>
      <c r="WAM746" s="31"/>
      <c r="WAN746" s="31"/>
      <c r="WAO746" s="31"/>
      <c r="WAP746" s="31"/>
      <c r="WAQ746" s="31"/>
      <c r="WAR746" s="31"/>
      <c r="WAS746" s="31"/>
      <c r="WAT746" s="31"/>
      <c r="WAU746" s="31"/>
      <c r="WAV746" s="31"/>
      <c r="WAW746" s="31"/>
      <c r="WAX746" s="31"/>
      <c r="WAY746" s="31"/>
      <c r="WAZ746" s="31"/>
      <c r="WBA746" s="31"/>
      <c r="WBB746" s="31"/>
      <c r="WBC746" s="31"/>
      <c r="WBD746" s="31"/>
      <c r="WBE746" s="31"/>
      <c r="WBF746" s="31"/>
      <c r="WBG746" s="31"/>
      <c r="WBH746" s="31"/>
      <c r="WBI746" s="31"/>
      <c r="WBJ746" s="31"/>
      <c r="WBK746" s="31"/>
      <c r="WBL746" s="31"/>
      <c r="WBM746" s="31"/>
      <c r="WBN746" s="31"/>
      <c r="WBO746" s="31"/>
      <c r="WBP746" s="31"/>
      <c r="WBQ746" s="31"/>
      <c r="WBR746" s="31"/>
      <c r="WBS746" s="31"/>
      <c r="WBT746" s="31"/>
      <c r="WBU746" s="31"/>
      <c r="WBV746" s="31"/>
      <c r="WBW746" s="31"/>
      <c r="WBX746" s="31"/>
      <c r="WBY746" s="31"/>
      <c r="WBZ746" s="31"/>
      <c r="WCA746" s="31"/>
      <c r="WCB746" s="31"/>
      <c r="WCC746" s="31"/>
      <c r="WCD746" s="31"/>
      <c r="WCE746" s="31"/>
      <c r="WCF746" s="31"/>
      <c r="WCG746" s="31"/>
      <c r="WCH746" s="31"/>
      <c r="WCI746" s="31"/>
      <c r="WCJ746" s="31"/>
      <c r="WCK746" s="31"/>
      <c r="WCL746" s="31"/>
      <c r="WCM746" s="31"/>
      <c r="WCN746" s="31"/>
      <c r="WCO746" s="31"/>
      <c r="WCP746" s="31"/>
      <c r="WCQ746" s="31"/>
      <c r="WCR746" s="31"/>
      <c r="WCS746" s="31"/>
      <c r="WCT746" s="31"/>
      <c r="WCU746" s="31"/>
      <c r="WCV746" s="31"/>
      <c r="WCW746" s="31"/>
      <c r="WCX746" s="31"/>
      <c r="WCY746" s="31"/>
      <c r="WCZ746" s="31"/>
      <c r="WDA746" s="31"/>
      <c r="WDB746" s="31"/>
      <c r="WDC746" s="31"/>
      <c r="WDD746" s="31"/>
      <c r="WDE746" s="31"/>
      <c r="WDF746" s="31"/>
      <c r="WDG746" s="31"/>
      <c r="WDH746" s="31"/>
      <c r="WDI746" s="31"/>
      <c r="WDJ746" s="31"/>
      <c r="WDK746" s="31"/>
      <c r="WDL746" s="31"/>
      <c r="WDM746" s="31"/>
      <c r="WDN746" s="31"/>
      <c r="WDO746" s="31"/>
      <c r="WDP746" s="31"/>
      <c r="WDQ746" s="31"/>
      <c r="WDR746" s="31"/>
      <c r="WDS746" s="31"/>
      <c r="WDT746" s="31"/>
      <c r="WDU746" s="31"/>
      <c r="WDV746" s="31"/>
      <c r="WDW746" s="31"/>
      <c r="WDX746" s="31"/>
      <c r="WDY746" s="31"/>
      <c r="WDZ746" s="31"/>
      <c r="WEA746" s="31"/>
      <c r="WEB746" s="31"/>
      <c r="WEC746" s="31"/>
      <c r="WED746" s="31"/>
      <c r="WEE746" s="31"/>
      <c r="WEF746" s="31"/>
      <c r="WEG746" s="31"/>
      <c r="WEH746" s="31"/>
      <c r="WEI746" s="31"/>
      <c r="WEJ746" s="31"/>
      <c r="WEK746" s="31"/>
      <c r="WEL746" s="31"/>
      <c r="WEM746" s="31"/>
      <c r="WEN746" s="31"/>
      <c r="WEO746" s="31"/>
      <c r="WEP746" s="31"/>
      <c r="WEQ746" s="31"/>
      <c r="WER746" s="31"/>
      <c r="WES746" s="31"/>
      <c r="WET746" s="31"/>
      <c r="WEU746" s="31"/>
      <c r="WEV746" s="31"/>
      <c r="WEW746" s="31"/>
      <c r="WEX746" s="31"/>
      <c r="WEY746" s="31"/>
      <c r="WEZ746" s="31"/>
      <c r="WFA746" s="31"/>
      <c r="WFB746" s="31"/>
      <c r="WFC746" s="31"/>
      <c r="WFD746" s="31"/>
      <c r="WFE746" s="31"/>
      <c r="WFF746" s="31"/>
      <c r="WFG746" s="31"/>
      <c r="WFH746" s="31"/>
      <c r="WFI746" s="31"/>
      <c r="WFJ746" s="31"/>
      <c r="WFK746" s="31"/>
      <c r="WFL746" s="31"/>
      <c r="WFM746" s="31"/>
      <c r="WFN746" s="31"/>
      <c r="WFO746" s="31"/>
      <c r="WFP746" s="31"/>
      <c r="WFQ746" s="31"/>
      <c r="WFR746" s="31"/>
      <c r="WFS746" s="31"/>
      <c r="WFT746" s="31"/>
      <c r="WFU746" s="31"/>
      <c r="WFV746" s="31"/>
      <c r="WFW746" s="31"/>
      <c r="WFX746" s="31"/>
      <c r="WFY746" s="31"/>
      <c r="WFZ746" s="31"/>
      <c r="WGA746" s="31"/>
      <c r="WGB746" s="31"/>
      <c r="WGC746" s="31"/>
      <c r="WGD746" s="31"/>
      <c r="WGE746" s="31"/>
      <c r="WGF746" s="31"/>
      <c r="WGG746" s="31"/>
      <c r="WGH746" s="31"/>
      <c r="WGI746" s="31"/>
      <c r="WGJ746" s="31"/>
      <c r="WGK746" s="31"/>
      <c r="WGL746" s="31"/>
      <c r="WGM746" s="31"/>
      <c r="WGN746" s="31"/>
      <c r="WGO746" s="31"/>
      <c r="WGP746" s="31"/>
      <c r="WGQ746" s="31"/>
      <c r="WGR746" s="31"/>
      <c r="WGS746" s="31"/>
      <c r="WGT746" s="31"/>
      <c r="WGU746" s="31"/>
      <c r="WGV746" s="31"/>
      <c r="WGW746" s="31"/>
      <c r="WGX746" s="31"/>
      <c r="WGY746" s="31"/>
      <c r="WGZ746" s="31"/>
      <c r="WHA746" s="31"/>
      <c r="WHB746" s="31"/>
      <c r="WHC746" s="31"/>
      <c r="WHD746" s="31"/>
      <c r="WHE746" s="31"/>
      <c r="WHF746" s="31"/>
      <c r="WHG746" s="31"/>
      <c r="WHH746" s="31"/>
      <c r="WHI746" s="31"/>
      <c r="WHJ746" s="31"/>
      <c r="WHK746" s="31"/>
      <c r="WHL746" s="31"/>
      <c r="WHM746" s="31"/>
      <c r="WHN746" s="31"/>
      <c r="WHO746" s="31"/>
      <c r="WHP746" s="31"/>
      <c r="WHQ746" s="31"/>
      <c r="WHR746" s="31"/>
      <c r="WHS746" s="31"/>
      <c r="WHT746" s="31"/>
      <c r="WHU746" s="31"/>
      <c r="WHV746" s="31"/>
      <c r="WHW746" s="31"/>
      <c r="WHX746" s="31"/>
      <c r="WHY746" s="31"/>
      <c r="WHZ746" s="31"/>
      <c r="WIA746" s="31"/>
      <c r="WIB746" s="31"/>
      <c r="WIC746" s="31"/>
      <c r="WID746" s="31"/>
      <c r="WIE746" s="31"/>
      <c r="WIF746" s="31"/>
      <c r="WIG746" s="31"/>
      <c r="WIH746" s="31"/>
      <c r="WII746" s="31"/>
      <c r="WIJ746" s="31"/>
      <c r="WIK746" s="31"/>
      <c r="WIL746" s="31"/>
      <c r="WIM746" s="31"/>
      <c r="WIN746" s="31"/>
      <c r="WIO746" s="31"/>
      <c r="WIP746" s="31"/>
      <c r="WIQ746" s="31"/>
      <c r="WIR746" s="31"/>
      <c r="WIS746" s="31"/>
      <c r="WIT746" s="31"/>
      <c r="WIU746" s="31"/>
      <c r="WIV746" s="31"/>
      <c r="WIW746" s="31"/>
      <c r="WIX746" s="31"/>
      <c r="WIY746" s="31"/>
      <c r="WIZ746" s="31"/>
      <c r="WJA746" s="31"/>
      <c r="WJB746" s="31"/>
      <c r="WJC746" s="31"/>
      <c r="WJD746" s="31"/>
      <c r="WJE746" s="31"/>
      <c r="WJF746" s="31"/>
      <c r="WJG746" s="31"/>
      <c r="WJH746" s="31"/>
      <c r="WJI746" s="31"/>
      <c r="WJJ746" s="31"/>
      <c r="WJK746" s="31"/>
      <c r="WJL746" s="31"/>
      <c r="WJM746" s="31"/>
      <c r="WJN746" s="31"/>
      <c r="WJO746" s="31"/>
      <c r="WJP746" s="31"/>
      <c r="WJQ746" s="31"/>
      <c r="WJR746" s="31"/>
      <c r="WJS746" s="31"/>
      <c r="WJT746" s="31"/>
      <c r="WJU746" s="31"/>
      <c r="WJV746" s="31"/>
      <c r="WJW746" s="31"/>
      <c r="WJX746" s="31"/>
      <c r="WJY746" s="31"/>
      <c r="WJZ746" s="31"/>
      <c r="WKA746" s="31"/>
      <c r="WKB746" s="31"/>
      <c r="WKC746" s="31"/>
      <c r="WKD746" s="31"/>
      <c r="WKE746" s="31"/>
      <c r="WKF746" s="31"/>
      <c r="WKG746" s="31"/>
      <c r="WKH746" s="31"/>
      <c r="WKI746" s="31"/>
      <c r="WKJ746" s="31"/>
      <c r="WKK746" s="31"/>
      <c r="WKL746" s="31"/>
      <c r="WKM746" s="31"/>
      <c r="WKN746" s="31"/>
      <c r="WKO746" s="31"/>
      <c r="WKP746" s="31"/>
      <c r="WKQ746" s="31"/>
      <c r="WKR746" s="31"/>
      <c r="WKS746" s="31"/>
      <c r="WKT746" s="31"/>
      <c r="WKU746" s="31"/>
      <c r="WKV746" s="31"/>
      <c r="WKW746" s="31"/>
      <c r="WKX746" s="31"/>
      <c r="WKY746" s="31"/>
      <c r="WKZ746" s="31"/>
      <c r="WLA746" s="31"/>
      <c r="WLB746" s="31"/>
      <c r="WLC746" s="31"/>
      <c r="WLD746" s="31"/>
      <c r="WLE746" s="31"/>
      <c r="WLF746" s="31"/>
      <c r="WLG746" s="31"/>
      <c r="WLH746" s="31"/>
      <c r="WLI746" s="31"/>
      <c r="WLJ746" s="31"/>
      <c r="WLK746" s="31"/>
      <c r="WLL746" s="31"/>
      <c r="WLM746" s="31"/>
      <c r="WLN746" s="31"/>
      <c r="WLO746" s="31"/>
      <c r="WLP746" s="31"/>
      <c r="WLQ746" s="31"/>
      <c r="WLR746" s="31"/>
      <c r="WLS746" s="31"/>
      <c r="WLT746" s="31"/>
      <c r="WLU746" s="31"/>
      <c r="WLV746" s="31"/>
      <c r="WLW746" s="31"/>
      <c r="WLX746" s="31"/>
      <c r="WLY746" s="31"/>
      <c r="WLZ746" s="31"/>
      <c r="WMA746" s="31"/>
      <c r="WMB746" s="31"/>
      <c r="WMC746" s="31"/>
      <c r="WMD746" s="31"/>
      <c r="WME746" s="31"/>
      <c r="WMF746" s="31"/>
      <c r="WMG746" s="31"/>
      <c r="WMH746" s="31"/>
      <c r="WMI746" s="31"/>
      <c r="WMJ746" s="31"/>
      <c r="WMK746" s="31"/>
      <c r="WML746" s="31"/>
      <c r="WMM746" s="31"/>
      <c r="WMN746" s="31"/>
      <c r="WMO746" s="31"/>
      <c r="WMP746" s="31"/>
      <c r="WMQ746" s="31"/>
      <c r="WMR746" s="31"/>
      <c r="WMS746" s="31"/>
      <c r="WMT746" s="31"/>
      <c r="WMU746" s="31"/>
      <c r="WMV746" s="31"/>
      <c r="WMW746" s="31"/>
      <c r="WMX746" s="31"/>
      <c r="WMY746" s="31"/>
      <c r="WMZ746" s="31"/>
      <c r="WNA746" s="31"/>
      <c r="WNB746" s="31"/>
      <c r="WNC746" s="31"/>
      <c r="WND746" s="31"/>
      <c r="WNE746" s="31"/>
      <c r="WNF746" s="31"/>
      <c r="WNG746" s="31"/>
      <c r="WNH746" s="31"/>
      <c r="WNI746" s="31"/>
      <c r="WNJ746" s="31"/>
      <c r="WNK746" s="31"/>
      <c r="WNL746" s="31"/>
      <c r="WNM746" s="31"/>
      <c r="WNN746" s="31"/>
      <c r="WNO746" s="31"/>
      <c r="WNP746" s="31"/>
      <c r="WNQ746" s="31"/>
      <c r="WNR746" s="31"/>
      <c r="WNS746" s="31"/>
      <c r="WNT746" s="31"/>
      <c r="WNU746" s="31"/>
      <c r="WNV746" s="31"/>
      <c r="WNW746" s="31"/>
      <c r="WNX746" s="31"/>
      <c r="WNY746" s="31"/>
      <c r="WNZ746" s="31"/>
      <c r="WOA746" s="31"/>
      <c r="WOB746" s="31"/>
      <c r="WOC746" s="31"/>
      <c r="WOD746" s="31"/>
      <c r="WOE746" s="31"/>
      <c r="WOF746" s="31"/>
      <c r="WOG746" s="31"/>
      <c r="WOH746" s="31"/>
      <c r="WOI746" s="31"/>
      <c r="WOJ746" s="31"/>
      <c r="WOK746" s="31"/>
      <c r="WOL746" s="31"/>
      <c r="WOM746" s="31"/>
      <c r="WON746" s="31"/>
      <c r="WOO746" s="31"/>
      <c r="WOP746" s="31"/>
      <c r="WOQ746" s="31"/>
      <c r="WOR746" s="31"/>
      <c r="WOS746" s="31"/>
      <c r="WOT746" s="31"/>
      <c r="WOU746" s="31"/>
      <c r="WOV746" s="31"/>
      <c r="WOW746" s="31"/>
      <c r="WOX746" s="31"/>
      <c r="WOY746" s="31"/>
      <c r="WOZ746" s="31"/>
      <c r="WPA746" s="31"/>
      <c r="WPB746" s="31"/>
      <c r="WPC746" s="31"/>
      <c r="WPD746" s="31"/>
      <c r="WPE746" s="31"/>
      <c r="WPF746" s="31"/>
      <c r="WPG746" s="31"/>
      <c r="WPH746" s="31"/>
      <c r="WPI746" s="31"/>
      <c r="WPJ746" s="31"/>
      <c r="WPK746" s="31"/>
      <c r="WPL746" s="31"/>
      <c r="WPM746" s="31"/>
      <c r="WPN746" s="31"/>
      <c r="WPO746" s="31"/>
      <c r="WPP746" s="31"/>
      <c r="WPQ746" s="31"/>
      <c r="WPR746" s="31"/>
      <c r="WPS746" s="31"/>
      <c r="WPT746" s="31"/>
      <c r="WPU746" s="31"/>
      <c r="WPV746" s="31"/>
      <c r="WPW746" s="31"/>
      <c r="WPX746" s="31"/>
      <c r="WPY746" s="31"/>
      <c r="WPZ746" s="31"/>
      <c r="WQA746" s="31"/>
      <c r="WQB746" s="31"/>
      <c r="WQC746" s="31"/>
      <c r="WQD746" s="31"/>
      <c r="WQE746" s="31"/>
      <c r="WQF746" s="31"/>
      <c r="WQG746" s="31"/>
      <c r="WQH746" s="31"/>
      <c r="WQI746" s="31"/>
      <c r="WQJ746" s="31"/>
      <c r="WQK746" s="31"/>
      <c r="WQL746" s="31"/>
      <c r="WQM746" s="31"/>
      <c r="WQN746" s="31"/>
      <c r="WQO746" s="31"/>
      <c r="WQP746" s="31"/>
      <c r="WQQ746" s="31"/>
      <c r="WQR746" s="31"/>
      <c r="WQS746" s="31"/>
      <c r="WQT746" s="31"/>
      <c r="WQU746" s="31"/>
      <c r="WQV746" s="31"/>
      <c r="WQW746" s="31"/>
      <c r="WQX746" s="31"/>
      <c r="WQY746" s="31"/>
      <c r="WQZ746" s="31"/>
      <c r="WRA746" s="31"/>
      <c r="WRB746" s="31"/>
      <c r="WRC746" s="31"/>
      <c r="WRD746" s="31"/>
      <c r="WRE746" s="31"/>
      <c r="WRF746" s="31"/>
      <c r="WRG746" s="31"/>
      <c r="WRH746" s="31"/>
      <c r="WRI746" s="31"/>
      <c r="WRJ746" s="31"/>
      <c r="WRK746" s="31"/>
      <c r="WRL746" s="31"/>
      <c r="WRM746" s="31"/>
      <c r="WRN746" s="31"/>
      <c r="WRO746" s="31"/>
      <c r="WRP746" s="31"/>
      <c r="WRQ746" s="31"/>
      <c r="WRR746" s="31"/>
      <c r="WRS746" s="31"/>
      <c r="WRT746" s="31"/>
      <c r="WRU746" s="31"/>
      <c r="WRV746" s="31"/>
      <c r="WRW746" s="31"/>
      <c r="WRX746" s="31"/>
      <c r="WRY746" s="31"/>
      <c r="WRZ746" s="31"/>
      <c r="WSA746" s="31"/>
      <c r="WSB746" s="31"/>
      <c r="WSC746" s="31"/>
      <c r="WSD746" s="31"/>
      <c r="WSE746" s="31"/>
      <c r="WSF746" s="31"/>
      <c r="WSG746" s="31"/>
      <c r="WSH746" s="31"/>
      <c r="WSI746" s="31"/>
      <c r="WSJ746" s="31"/>
      <c r="WSK746" s="31"/>
      <c r="WSL746" s="31"/>
      <c r="WSM746" s="31"/>
      <c r="WSN746" s="31"/>
      <c r="WSO746" s="31"/>
      <c r="WSP746" s="31"/>
      <c r="WSQ746" s="31"/>
      <c r="WSR746" s="31"/>
      <c r="WSS746" s="31"/>
      <c r="WST746" s="31"/>
      <c r="WSU746" s="31"/>
      <c r="WSV746" s="31"/>
      <c r="WSW746" s="31"/>
      <c r="WSX746" s="31"/>
      <c r="WSY746" s="31"/>
      <c r="WSZ746" s="31"/>
      <c r="WTA746" s="31"/>
      <c r="WTB746" s="31"/>
      <c r="WTC746" s="31"/>
      <c r="WTD746" s="31"/>
      <c r="WTE746" s="31"/>
      <c r="WTF746" s="31"/>
      <c r="WTG746" s="31"/>
      <c r="WTH746" s="31"/>
      <c r="WTI746" s="31"/>
      <c r="WTJ746" s="31"/>
      <c r="WTK746" s="31"/>
      <c r="WTL746" s="31"/>
      <c r="WTM746" s="31"/>
      <c r="WTN746" s="31"/>
      <c r="WTO746" s="31"/>
      <c r="WTP746" s="31"/>
      <c r="WTQ746" s="31"/>
      <c r="WTR746" s="31"/>
      <c r="WTS746" s="31"/>
      <c r="WTT746" s="31"/>
      <c r="WTU746" s="31"/>
      <c r="WTV746" s="31"/>
      <c r="WTW746" s="31"/>
      <c r="WTX746" s="31"/>
      <c r="WTY746" s="31"/>
      <c r="WTZ746" s="31"/>
      <c r="WUA746" s="31"/>
      <c r="WUB746" s="31"/>
      <c r="WUC746" s="31"/>
      <c r="WUD746" s="31"/>
      <c r="WUE746" s="31"/>
      <c r="WUF746" s="31"/>
      <c r="WUG746" s="31"/>
      <c r="WUH746" s="31"/>
      <c r="WUI746" s="31"/>
      <c r="WUJ746" s="31"/>
      <c r="WUK746" s="31"/>
      <c r="WUL746" s="31"/>
      <c r="WUM746" s="31"/>
      <c r="WUN746" s="31"/>
      <c r="WUO746" s="31"/>
      <c r="WUP746" s="31"/>
      <c r="WUQ746" s="31"/>
      <c r="WUR746" s="31"/>
      <c r="WUS746" s="31"/>
      <c r="WUT746" s="31"/>
      <c r="WUU746" s="31"/>
      <c r="WUV746" s="31"/>
      <c r="WUW746" s="31"/>
      <c r="WUX746" s="31"/>
      <c r="WUY746" s="31"/>
      <c r="WUZ746" s="31"/>
      <c r="WVA746" s="31"/>
      <c r="WVB746" s="31"/>
      <c r="WVC746" s="31"/>
      <c r="WVD746" s="31"/>
      <c r="WVE746" s="31"/>
      <c r="WVF746" s="31"/>
      <c r="WVG746" s="31"/>
      <c r="WVH746" s="31"/>
      <c r="WVI746" s="31"/>
      <c r="WVJ746" s="31"/>
      <c r="WVK746" s="31"/>
      <c r="WVL746" s="31"/>
      <c r="WVM746" s="31"/>
      <c r="WVN746" s="31"/>
      <c r="WVO746" s="31"/>
      <c r="WVP746" s="31"/>
      <c r="WVQ746" s="31"/>
      <c r="WVR746" s="31"/>
      <c r="WVS746" s="31"/>
    </row>
    <row r="747" spans="1:16139" s="70" customFormat="1">
      <c r="A747" s="168"/>
      <c r="B747" s="169"/>
      <c r="C747" s="170"/>
      <c r="D747" s="170"/>
      <c r="E747" s="170"/>
      <c r="F747" s="170"/>
      <c r="G747" s="170"/>
      <c r="H747" s="170"/>
      <c r="I747" s="170"/>
      <c r="J747" s="32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H747" s="3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31"/>
      <c r="BH747" s="31"/>
      <c r="BI747" s="31"/>
      <c r="BJ747" s="31"/>
      <c r="BK747" s="31"/>
      <c r="BL747" s="31"/>
      <c r="BM747" s="31"/>
      <c r="BN747" s="31"/>
      <c r="BO747" s="31"/>
      <c r="BP747" s="31"/>
      <c r="BQ747" s="31"/>
      <c r="BR747" s="31"/>
      <c r="BS747" s="31"/>
      <c r="BT747" s="31"/>
      <c r="BU747" s="31"/>
      <c r="BV747" s="31"/>
      <c r="BW747" s="31"/>
      <c r="BX747" s="31"/>
      <c r="BY747" s="31"/>
      <c r="BZ747" s="31"/>
      <c r="CA747" s="31"/>
      <c r="CB747" s="31"/>
      <c r="CC747" s="31"/>
      <c r="CD747" s="31"/>
      <c r="CE747" s="31"/>
      <c r="CF747" s="31"/>
      <c r="CG747" s="31"/>
      <c r="CH747" s="31"/>
      <c r="CI747" s="31"/>
      <c r="CJ747" s="31"/>
      <c r="CK747" s="31"/>
      <c r="CL747" s="31"/>
      <c r="CM747" s="31"/>
      <c r="CN747" s="31"/>
      <c r="CO747" s="31"/>
      <c r="CP747" s="31"/>
      <c r="CQ747" s="31"/>
      <c r="CR747" s="31"/>
      <c r="CS747" s="31"/>
      <c r="CT747" s="31"/>
      <c r="CU747" s="31"/>
      <c r="CV747" s="31"/>
      <c r="CW747" s="31"/>
      <c r="CX747" s="31"/>
      <c r="CY747" s="31"/>
      <c r="CZ747" s="31"/>
      <c r="DA747" s="31"/>
      <c r="DB747" s="31"/>
      <c r="DC747" s="31"/>
      <c r="DD747" s="31"/>
      <c r="DE747" s="31"/>
      <c r="DF747" s="31"/>
      <c r="DG747" s="31"/>
      <c r="DH747" s="31"/>
      <c r="DI747" s="31"/>
      <c r="DJ747" s="31"/>
      <c r="DK747" s="31"/>
      <c r="DL747" s="31"/>
      <c r="DM747" s="31"/>
      <c r="DN747" s="31"/>
      <c r="DO747" s="31"/>
      <c r="DP747" s="31"/>
      <c r="DQ747" s="31"/>
      <c r="DR747" s="31"/>
      <c r="DS747" s="31"/>
      <c r="DT747" s="31"/>
      <c r="DU747" s="31"/>
      <c r="DV747" s="31"/>
      <c r="DW747" s="31"/>
      <c r="DX747" s="31"/>
      <c r="DY747" s="31"/>
      <c r="DZ747" s="31"/>
      <c r="EA747" s="31"/>
      <c r="EB747" s="31"/>
      <c r="EC747" s="31"/>
      <c r="ED747" s="31"/>
      <c r="EE747" s="31"/>
      <c r="EF747" s="31"/>
      <c r="EG747" s="31"/>
      <c r="EH747" s="31"/>
      <c r="EI747" s="31"/>
      <c r="EJ747" s="31"/>
      <c r="EK747" s="31"/>
      <c r="EL747" s="31"/>
      <c r="EM747" s="31"/>
      <c r="EN747" s="31"/>
      <c r="EO747" s="31"/>
      <c r="EP747" s="31"/>
      <c r="EQ747" s="31"/>
      <c r="ER747" s="31"/>
      <c r="ES747" s="31"/>
      <c r="ET747" s="31"/>
      <c r="EU747" s="31"/>
      <c r="EV747" s="31"/>
      <c r="EW747" s="31"/>
      <c r="EX747" s="31"/>
      <c r="EY747" s="31"/>
      <c r="EZ747" s="31"/>
      <c r="FA747" s="31"/>
      <c r="FB747" s="31"/>
      <c r="FC747" s="31"/>
      <c r="FD747" s="31"/>
      <c r="FE747" s="31"/>
      <c r="FF747" s="31"/>
      <c r="FG747" s="31"/>
      <c r="FH747" s="31"/>
      <c r="FI747" s="31"/>
      <c r="FJ747" s="31"/>
      <c r="FK747" s="31"/>
      <c r="FL747" s="31"/>
      <c r="FM747" s="31"/>
      <c r="FN747" s="31"/>
      <c r="FO747" s="31"/>
      <c r="FP747" s="31"/>
      <c r="FQ747" s="31"/>
      <c r="FR747" s="31"/>
      <c r="FS747" s="31"/>
      <c r="FT747" s="31"/>
      <c r="FU747" s="31"/>
      <c r="FV747" s="31"/>
      <c r="FW747" s="31"/>
      <c r="FX747" s="31"/>
      <c r="FY747" s="31"/>
      <c r="FZ747" s="31"/>
      <c r="GA747" s="31"/>
      <c r="GB747" s="31"/>
      <c r="GC747" s="31"/>
      <c r="GD747" s="31"/>
      <c r="GE747" s="31"/>
      <c r="GF747" s="31"/>
      <c r="GG747" s="31"/>
      <c r="GH747" s="31"/>
      <c r="GI747" s="31"/>
      <c r="GJ747" s="31"/>
      <c r="GK747" s="31"/>
      <c r="GL747" s="31"/>
      <c r="GM747" s="31"/>
      <c r="GN747" s="31"/>
      <c r="GO747" s="31"/>
      <c r="GP747" s="31"/>
      <c r="GQ747" s="31"/>
      <c r="GR747" s="31"/>
      <c r="GS747" s="31"/>
      <c r="GT747" s="31"/>
      <c r="GU747" s="31"/>
      <c r="GV747" s="31"/>
      <c r="GW747" s="31"/>
      <c r="GX747" s="31"/>
      <c r="GY747" s="31"/>
      <c r="GZ747" s="31"/>
      <c r="HA747" s="31"/>
      <c r="HB747" s="31"/>
      <c r="HC747" s="31"/>
      <c r="HD747" s="31"/>
      <c r="HE747" s="31"/>
      <c r="HF747" s="31"/>
      <c r="HG747" s="31"/>
      <c r="HH747" s="31"/>
      <c r="HI747" s="31"/>
      <c r="HJ747" s="31"/>
      <c r="HK747" s="31"/>
      <c r="HL747" s="31"/>
      <c r="HM747" s="31"/>
      <c r="HN747" s="31"/>
      <c r="HO747" s="31"/>
      <c r="HP747" s="31"/>
      <c r="HQ747" s="31"/>
      <c r="HR747" s="31"/>
      <c r="HS747" s="31"/>
      <c r="HT747" s="31"/>
      <c r="HU747" s="31"/>
      <c r="HV747" s="31"/>
      <c r="HW747" s="31"/>
      <c r="HX747" s="31"/>
      <c r="HY747" s="31"/>
      <c r="HZ747" s="31"/>
      <c r="IA747" s="31"/>
      <c r="IB747" s="31"/>
      <c r="IC747" s="31"/>
      <c r="ID747" s="31"/>
      <c r="IE747" s="31"/>
      <c r="IF747" s="31"/>
      <c r="IG747" s="31"/>
      <c r="IH747" s="31"/>
      <c r="II747" s="31"/>
      <c r="IJ747" s="31"/>
      <c r="IK747" s="31"/>
      <c r="IL747" s="31"/>
      <c r="IM747" s="31"/>
      <c r="IN747" s="31"/>
      <c r="IO747" s="31"/>
      <c r="IP747" s="31"/>
      <c r="IQ747" s="31"/>
      <c r="IR747" s="31"/>
      <c r="IS747" s="31"/>
      <c r="IT747" s="31"/>
      <c r="IU747" s="31"/>
      <c r="IV747" s="31"/>
      <c r="IW747" s="31"/>
      <c r="IX747" s="31"/>
      <c r="IY747" s="31"/>
      <c r="IZ747" s="31"/>
      <c r="JA747" s="31"/>
      <c r="JB747" s="31"/>
      <c r="JC747" s="31"/>
      <c r="JD747" s="31"/>
      <c r="JE747" s="31"/>
      <c r="JF747" s="31"/>
      <c r="JG747" s="31"/>
      <c r="JH747" s="31"/>
      <c r="JI747" s="31"/>
      <c r="JJ747" s="31"/>
      <c r="JK747" s="31"/>
      <c r="JL747" s="31"/>
      <c r="JM747" s="31"/>
      <c r="JN747" s="31"/>
      <c r="JO747" s="31"/>
      <c r="JP747" s="31"/>
      <c r="JQ747" s="31"/>
      <c r="JR747" s="31"/>
      <c r="JS747" s="31"/>
      <c r="JT747" s="31"/>
      <c r="JU747" s="31"/>
      <c r="JV747" s="31"/>
      <c r="JW747" s="31"/>
      <c r="JX747" s="31"/>
      <c r="JY747" s="31"/>
      <c r="JZ747" s="31"/>
      <c r="KA747" s="31"/>
      <c r="KB747" s="31"/>
      <c r="KC747" s="31"/>
      <c r="KD747" s="31"/>
      <c r="KE747" s="31"/>
      <c r="KF747" s="31"/>
      <c r="KG747" s="31"/>
      <c r="KH747" s="31"/>
      <c r="KI747" s="31"/>
      <c r="KJ747" s="31"/>
      <c r="KK747" s="31"/>
      <c r="KL747" s="31"/>
      <c r="KM747" s="31"/>
      <c r="KN747" s="31"/>
      <c r="KO747" s="31"/>
      <c r="KP747" s="31"/>
      <c r="KQ747" s="31"/>
      <c r="KR747" s="31"/>
      <c r="KS747" s="31"/>
      <c r="KT747" s="31"/>
      <c r="KU747" s="31"/>
      <c r="KV747" s="31"/>
      <c r="KW747" s="31"/>
      <c r="KX747" s="31"/>
      <c r="KY747" s="31"/>
      <c r="KZ747" s="31"/>
      <c r="LA747" s="31"/>
      <c r="LB747" s="31"/>
      <c r="LC747" s="31"/>
      <c r="LD747" s="31"/>
      <c r="LE747" s="31"/>
      <c r="LF747" s="31"/>
      <c r="LG747" s="31"/>
      <c r="LH747" s="31"/>
      <c r="LI747" s="31"/>
      <c r="LJ747" s="31"/>
      <c r="LK747" s="31"/>
      <c r="LL747" s="31"/>
      <c r="LM747" s="31"/>
      <c r="LN747" s="31"/>
      <c r="LO747" s="31"/>
      <c r="LP747" s="31"/>
      <c r="LQ747" s="31"/>
      <c r="LR747" s="31"/>
      <c r="LS747" s="31"/>
      <c r="LT747" s="31"/>
      <c r="LU747" s="31"/>
      <c r="LV747" s="31"/>
      <c r="LW747" s="31"/>
      <c r="LX747" s="31"/>
      <c r="LY747" s="31"/>
      <c r="LZ747" s="31"/>
      <c r="MA747" s="31"/>
      <c r="MB747" s="31"/>
      <c r="MC747" s="31"/>
      <c r="MD747" s="31"/>
      <c r="ME747" s="31"/>
      <c r="MF747" s="31"/>
      <c r="MG747" s="31"/>
      <c r="MH747" s="31"/>
      <c r="MI747" s="31"/>
      <c r="MJ747" s="31"/>
      <c r="MK747" s="31"/>
      <c r="ML747" s="31"/>
      <c r="MM747" s="31"/>
      <c r="MN747" s="31"/>
      <c r="MO747" s="31"/>
      <c r="MP747" s="31"/>
      <c r="MQ747" s="31"/>
      <c r="MR747" s="31"/>
      <c r="MS747" s="31"/>
      <c r="MT747" s="31"/>
      <c r="MU747" s="31"/>
      <c r="MV747" s="31"/>
      <c r="MW747" s="31"/>
      <c r="MX747" s="31"/>
      <c r="MY747" s="31"/>
      <c r="MZ747" s="31"/>
      <c r="NA747" s="31"/>
      <c r="NB747" s="31"/>
      <c r="NC747" s="31"/>
      <c r="ND747" s="31"/>
      <c r="NE747" s="31"/>
      <c r="NF747" s="31"/>
      <c r="NG747" s="31"/>
      <c r="NH747" s="31"/>
      <c r="NI747" s="31"/>
      <c r="NJ747" s="31"/>
      <c r="NK747" s="31"/>
      <c r="NL747" s="31"/>
      <c r="NM747" s="31"/>
      <c r="NN747" s="31"/>
      <c r="NO747" s="31"/>
      <c r="NP747" s="31"/>
      <c r="NQ747" s="31"/>
      <c r="NR747" s="31"/>
      <c r="NS747" s="31"/>
      <c r="NT747" s="31"/>
      <c r="NU747" s="31"/>
      <c r="NV747" s="31"/>
      <c r="NW747" s="31"/>
      <c r="NX747" s="31"/>
      <c r="NY747" s="31"/>
      <c r="NZ747" s="31"/>
      <c r="OA747" s="31"/>
      <c r="OB747" s="31"/>
      <c r="OC747" s="31"/>
      <c r="OD747" s="31"/>
      <c r="OE747" s="31"/>
      <c r="OF747" s="31"/>
      <c r="OG747" s="31"/>
      <c r="OH747" s="31"/>
      <c r="OI747" s="31"/>
      <c r="OJ747" s="31"/>
      <c r="OK747" s="31"/>
      <c r="OL747" s="31"/>
      <c r="OM747" s="31"/>
      <c r="ON747" s="31"/>
      <c r="OO747" s="31"/>
      <c r="OP747" s="31"/>
      <c r="OQ747" s="31"/>
      <c r="OR747" s="31"/>
      <c r="OS747" s="31"/>
      <c r="OT747" s="31"/>
      <c r="OU747" s="31"/>
      <c r="OV747" s="31"/>
      <c r="OW747" s="31"/>
      <c r="OX747" s="31"/>
      <c r="OY747" s="31"/>
      <c r="OZ747" s="31"/>
      <c r="PA747" s="31"/>
      <c r="PB747" s="31"/>
      <c r="PC747" s="31"/>
      <c r="PD747" s="31"/>
      <c r="PE747" s="31"/>
      <c r="PF747" s="31"/>
      <c r="PG747" s="31"/>
      <c r="PH747" s="31"/>
      <c r="PI747" s="31"/>
      <c r="PJ747" s="31"/>
      <c r="PK747" s="31"/>
      <c r="PL747" s="31"/>
      <c r="PM747" s="31"/>
      <c r="PN747" s="31"/>
      <c r="PO747" s="31"/>
      <c r="PP747" s="31"/>
      <c r="PQ747" s="31"/>
      <c r="PR747" s="31"/>
      <c r="PS747" s="31"/>
      <c r="PT747" s="31"/>
      <c r="PU747" s="31"/>
      <c r="PV747" s="31"/>
      <c r="PW747" s="31"/>
      <c r="PX747" s="31"/>
      <c r="PY747" s="31"/>
      <c r="PZ747" s="31"/>
      <c r="QA747" s="31"/>
      <c r="QB747" s="31"/>
      <c r="QC747" s="31"/>
      <c r="QD747" s="31"/>
      <c r="QE747" s="31"/>
      <c r="QF747" s="31"/>
      <c r="QG747" s="31"/>
      <c r="QH747" s="31"/>
      <c r="QI747" s="31"/>
      <c r="QJ747" s="31"/>
      <c r="QK747" s="31"/>
      <c r="QL747" s="31"/>
      <c r="QM747" s="31"/>
      <c r="QN747" s="31"/>
      <c r="QO747" s="31"/>
      <c r="QP747" s="31"/>
      <c r="QQ747" s="31"/>
      <c r="QR747" s="31"/>
      <c r="QS747" s="31"/>
      <c r="QT747" s="31"/>
      <c r="QU747" s="31"/>
      <c r="QV747" s="31"/>
      <c r="QW747" s="31"/>
      <c r="QX747" s="31"/>
      <c r="QY747" s="31"/>
      <c r="QZ747" s="31"/>
      <c r="RA747" s="31"/>
      <c r="RB747" s="31"/>
      <c r="RC747" s="31"/>
      <c r="RD747" s="31"/>
      <c r="RE747" s="31"/>
      <c r="RF747" s="31"/>
      <c r="RG747" s="31"/>
      <c r="RH747" s="31"/>
      <c r="RI747" s="31"/>
      <c r="RJ747" s="31"/>
      <c r="RK747" s="31"/>
      <c r="RL747" s="31"/>
      <c r="RM747" s="31"/>
      <c r="RN747" s="31"/>
      <c r="RO747" s="31"/>
      <c r="RP747" s="31"/>
      <c r="RQ747" s="31"/>
      <c r="RR747" s="31"/>
      <c r="RS747" s="31"/>
      <c r="RT747" s="31"/>
      <c r="RU747" s="31"/>
      <c r="RV747" s="31"/>
      <c r="RW747" s="31"/>
      <c r="RX747" s="31"/>
      <c r="RY747" s="31"/>
      <c r="RZ747" s="31"/>
      <c r="SA747" s="31"/>
      <c r="SB747" s="31"/>
      <c r="SC747" s="31"/>
      <c r="SD747" s="31"/>
      <c r="SE747" s="31"/>
      <c r="SF747" s="31"/>
      <c r="SG747" s="31"/>
      <c r="SH747" s="31"/>
      <c r="SI747" s="31"/>
      <c r="SJ747" s="31"/>
      <c r="SK747" s="31"/>
      <c r="SL747" s="31"/>
      <c r="SM747" s="31"/>
      <c r="SN747" s="31"/>
      <c r="SO747" s="31"/>
      <c r="SP747" s="31"/>
      <c r="SQ747" s="31"/>
      <c r="SR747" s="31"/>
      <c r="SS747" s="31"/>
      <c r="ST747" s="31"/>
      <c r="SU747" s="31"/>
      <c r="SV747" s="31"/>
      <c r="SW747" s="31"/>
      <c r="SX747" s="31"/>
      <c r="SY747" s="31"/>
      <c r="SZ747" s="31"/>
      <c r="TA747" s="31"/>
      <c r="TB747" s="31"/>
      <c r="TC747" s="31"/>
      <c r="TD747" s="31"/>
      <c r="TE747" s="31"/>
      <c r="TF747" s="31"/>
      <c r="TG747" s="31"/>
      <c r="TH747" s="31"/>
      <c r="TI747" s="31"/>
      <c r="TJ747" s="31"/>
      <c r="TK747" s="31"/>
      <c r="TL747" s="31"/>
      <c r="TM747" s="31"/>
      <c r="TN747" s="31"/>
      <c r="TO747" s="31"/>
      <c r="TP747" s="31"/>
      <c r="TQ747" s="31"/>
      <c r="TR747" s="31"/>
      <c r="TS747" s="31"/>
      <c r="TT747" s="31"/>
      <c r="TU747" s="31"/>
      <c r="TV747" s="31"/>
      <c r="TW747" s="31"/>
      <c r="TX747" s="31"/>
      <c r="TY747" s="31"/>
      <c r="TZ747" s="31"/>
      <c r="UA747" s="31"/>
      <c r="UB747" s="31"/>
      <c r="UC747" s="31"/>
      <c r="UD747" s="31"/>
      <c r="UE747" s="31"/>
      <c r="UF747" s="31"/>
      <c r="UG747" s="31"/>
      <c r="UH747" s="31"/>
      <c r="UI747" s="31"/>
      <c r="UJ747" s="31"/>
      <c r="UK747" s="31"/>
      <c r="UL747" s="31"/>
      <c r="UM747" s="31"/>
      <c r="UN747" s="31"/>
      <c r="UO747" s="31"/>
      <c r="UP747" s="31"/>
      <c r="UQ747" s="31"/>
      <c r="UR747" s="31"/>
      <c r="US747" s="31"/>
      <c r="UT747" s="31"/>
      <c r="UU747" s="31"/>
      <c r="UV747" s="31"/>
      <c r="UW747" s="31"/>
      <c r="UX747" s="31"/>
      <c r="UY747" s="31"/>
      <c r="UZ747" s="31"/>
      <c r="VA747" s="31"/>
      <c r="VB747" s="31"/>
      <c r="VC747" s="31"/>
      <c r="VD747" s="31"/>
      <c r="VE747" s="31"/>
      <c r="VF747" s="31"/>
      <c r="VG747" s="31"/>
      <c r="VH747" s="31"/>
      <c r="VI747" s="31"/>
      <c r="VJ747" s="31"/>
      <c r="VK747" s="31"/>
      <c r="VL747" s="31"/>
      <c r="VM747" s="31"/>
      <c r="VN747" s="31"/>
      <c r="VO747" s="31"/>
      <c r="VP747" s="31"/>
      <c r="VQ747" s="31"/>
      <c r="VR747" s="31"/>
      <c r="VS747" s="31"/>
      <c r="VT747" s="31"/>
      <c r="VU747" s="31"/>
      <c r="VV747" s="31"/>
      <c r="VW747" s="31"/>
      <c r="VX747" s="31"/>
      <c r="VY747" s="31"/>
      <c r="VZ747" s="31"/>
      <c r="WA747" s="31"/>
      <c r="WB747" s="31"/>
      <c r="WC747" s="31"/>
      <c r="WD747" s="31"/>
      <c r="WE747" s="31"/>
      <c r="WF747" s="31"/>
      <c r="WG747" s="31"/>
      <c r="WH747" s="31"/>
      <c r="WI747" s="31"/>
      <c r="WJ747" s="31"/>
      <c r="WK747" s="31"/>
      <c r="WL747" s="31"/>
      <c r="WM747" s="31"/>
      <c r="WN747" s="31"/>
      <c r="WO747" s="31"/>
      <c r="WP747" s="31"/>
      <c r="WQ747" s="31"/>
      <c r="WR747" s="31"/>
      <c r="WS747" s="31"/>
      <c r="WT747" s="31"/>
      <c r="WU747" s="31"/>
      <c r="WV747" s="31"/>
      <c r="WW747" s="31"/>
      <c r="WX747" s="31"/>
      <c r="WY747" s="31"/>
      <c r="WZ747" s="31"/>
      <c r="XA747" s="31"/>
      <c r="XB747" s="31"/>
      <c r="XC747" s="31"/>
      <c r="XD747" s="31"/>
      <c r="XE747" s="31"/>
      <c r="XF747" s="31"/>
      <c r="XG747" s="31"/>
      <c r="XH747" s="31"/>
      <c r="XI747" s="31"/>
      <c r="XJ747" s="31"/>
      <c r="XK747" s="31"/>
      <c r="XL747" s="31"/>
      <c r="XM747" s="31"/>
      <c r="XN747" s="31"/>
      <c r="XO747" s="31"/>
      <c r="XP747" s="31"/>
      <c r="XQ747" s="31"/>
      <c r="XR747" s="31"/>
      <c r="XS747" s="31"/>
      <c r="XT747" s="31"/>
      <c r="XU747" s="31"/>
      <c r="XV747" s="31"/>
      <c r="XW747" s="31"/>
      <c r="XX747" s="31"/>
      <c r="XY747" s="31"/>
      <c r="XZ747" s="31"/>
      <c r="YA747" s="31"/>
      <c r="YB747" s="31"/>
      <c r="YC747" s="31"/>
      <c r="YD747" s="31"/>
      <c r="YE747" s="31"/>
      <c r="YF747" s="31"/>
      <c r="YG747" s="31"/>
      <c r="YH747" s="31"/>
      <c r="YI747" s="31"/>
      <c r="YJ747" s="31"/>
      <c r="YK747" s="31"/>
      <c r="YL747" s="31"/>
      <c r="YM747" s="31"/>
      <c r="YN747" s="31"/>
      <c r="YO747" s="31"/>
      <c r="YP747" s="31"/>
      <c r="YQ747" s="31"/>
      <c r="YR747" s="31"/>
      <c r="YS747" s="31"/>
      <c r="YT747" s="31"/>
      <c r="YU747" s="31"/>
      <c r="YV747" s="31"/>
      <c r="YW747" s="31"/>
      <c r="YX747" s="31"/>
      <c r="YY747" s="31"/>
      <c r="YZ747" s="31"/>
      <c r="ZA747" s="31"/>
      <c r="ZB747" s="31"/>
      <c r="ZC747" s="31"/>
      <c r="ZD747" s="31"/>
      <c r="ZE747" s="31"/>
      <c r="ZF747" s="31"/>
      <c r="ZG747" s="31"/>
      <c r="ZH747" s="31"/>
      <c r="ZI747" s="31"/>
      <c r="ZJ747" s="31"/>
      <c r="ZK747" s="31"/>
      <c r="ZL747" s="31"/>
      <c r="ZM747" s="31"/>
      <c r="ZN747" s="31"/>
      <c r="ZO747" s="31"/>
      <c r="ZP747" s="31"/>
      <c r="ZQ747" s="31"/>
      <c r="ZR747" s="31"/>
      <c r="ZS747" s="31"/>
      <c r="ZT747" s="31"/>
      <c r="ZU747" s="31"/>
      <c r="ZV747" s="31"/>
      <c r="ZW747" s="31"/>
      <c r="ZX747" s="31"/>
      <c r="ZY747" s="31"/>
      <c r="ZZ747" s="31"/>
      <c r="AAA747" s="31"/>
      <c r="AAB747" s="31"/>
      <c r="AAC747" s="31"/>
      <c r="AAD747" s="31"/>
      <c r="AAE747" s="31"/>
      <c r="AAF747" s="31"/>
      <c r="AAG747" s="31"/>
      <c r="AAH747" s="31"/>
      <c r="AAI747" s="31"/>
      <c r="AAJ747" s="31"/>
      <c r="AAK747" s="31"/>
      <c r="AAL747" s="31"/>
      <c r="AAM747" s="31"/>
      <c r="AAN747" s="31"/>
      <c r="AAO747" s="31"/>
      <c r="AAP747" s="31"/>
      <c r="AAQ747" s="31"/>
      <c r="AAR747" s="31"/>
      <c r="AAS747" s="31"/>
      <c r="AAT747" s="31"/>
      <c r="AAU747" s="31"/>
      <c r="AAV747" s="31"/>
      <c r="AAW747" s="31"/>
      <c r="AAX747" s="31"/>
      <c r="AAY747" s="31"/>
      <c r="AAZ747" s="31"/>
      <c r="ABA747" s="31"/>
      <c r="ABB747" s="31"/>
      <c r="ABC747" s="31"/>
      <c r="ABD747" s="31"/>
      <c r="ABE747" s="31"/>
      <c r="ABF747" s="31"/>
      <c r="ABG747" s="31"/>
      <c r="ABH747" s="31"/>
      <c r="ABI747" s="31"/>
      <c r="ABJ747" s="31"/>
      <c r="ABK747" s="31"/>
      <c r="ABL747" s="31"/>
      <c r="ABM747" s="31"/>
      <c r="ABN747" s="31"/>
      <c r="ABO747" s="31"/>
      <c r="ABP747" s="31"/>
      <c r="ABQ747" s="31"/>
      <c r="ABR747" s="31"/>
      <c r="ABS747" s="31"/>
      <c r="ABT747" s="31"/>
      <c r="ABU747" s="31"/>
      <c r="ABV747" s="31"/>
      <c r="ABW747" s="31"/>
      <c r="ABX747" s="31"/>
      <c r="ABY747" s="31"/>
      <c r="ABZ747" s="31"/>
      <c r="ACA747" s="31"/>
      <c r="ACB747" s="31"/>
      <c r="ACC747" s="31"/>
      <c r="ACD747" s="31"/>
      <c r="ACE747" s="31"/>
      <c r="ACF747" s="31"/>
      <c r="ACG747" s="31"/>
      <c r="ACH747" s="31"/>
      <c r="ACI747" s="31"/>
      <c r="ACJ747" s="31"/>
      <c r="ACK747" s="31"/>
      <c r="ACL747" s="31"/>
      <c r="ACM747" s="31"/>
      <c r="ACN747" s="31"/>
      <c r="ACO747" s="31"/>
      <c r="ACP747" s="31"/>
      <c r="ACQ747" s="31"/>
      <c r="ACR747" s="31"/>
      <c r="ACS747" s="31"/>
      <c r="ACT747" s="31"/>
      <c r="ACU747" s="31"/>
      <c r="ACV747" s="31"/>
      <c r="ACW747" s="31"/>
      <c r="ACX747" s="31"/>
      <c r="ACY747" s="31"/>
      <c r="ACZ747" s="31"/>
      <c r="ADA747" s="31"/>
      <c r="ADB747" s="31"/>
      <c r="ADC747" s="31"/>
      <c r="ADD747" s="31"/>
      <c r="ADE747" s="31"/>
      <c r="ADF747" s="31"/>
      <c r="ADG747" s="31"/>
      <c r="ADH747" s="31"/>
      <c r="ADI747" s="31"/>
      <c r="ADJ747" s="31"/>
      <c r="ADK747" s="31"/>
      <c r="ADL747" s="31"/>
      <c r="ADM747" s="31"/>
      <c r="ADN747" s="31"/>
      <c r="ADO747" s="31"/>
      <c r="ADP747" s="31"/>
      <c r="ADQ747" s="31"/>
      <c r="ADR747" s="31"/>
      <c r="ADS747" s="31"/>
      <c r="ADT747" s="31"/>
      <c r="ADU747" s="31"/>
      <c r="ADV747" s="31"/>
      <c r="ADW747" s="31"/>
      <c r="ADX747" s="31"/>
      <c r="ADY747" s="31"/>
      <c r="ADZ747" s="31"/>
      <c r="AEA747" s="31"/>
      <c r="AEB747" s="31"/>
      <c r="AEC747" s="31"/>
      <c r="AED747" s="31"/>
      <c r="AEE747" s="31"/>
      <c r="AEF747" s="31"/>
      <c r="AEG747" s="31"/>
      <c r="AEH747" s="31"/>
      <c r="AEI747" s="31"/>
      <c r="AEJ747" s="31"/>
      <c r="AEK747" s="31"/>
      <c r="AEL747" s="31"/>
      <c r="AEM747" s="31"/>
      <c r="AEN747" s="31"/>
      <c r="AEO747" s="31"/>
      <c r="AEP747" s="31"/>
      <c r="AEQ747" s="31"/>
      <c r="AER747" s="31"/>
      <c r="AES747" s="31"/>
      <c r="AET747" s="31"/>
      <c r="AEU747" s="31"/>
      <c r="AEV747" s="31"/>
      <c r="AEW747" s="31"/>
      <c r="AEX747" s="31"/>
      <c r="AEY747" s="31"/>
      <c r="AEZ747" s="31"/>
      <c r="AFA747" s="31"/>
      <c r="AFB747" s="31"/>
      <c r="AFC747" s="31"/>
      <c r="AFD747" s="31"/>
      <c r="AFE747" s="31"/>
      <c r="AFF747" s="31"/>
      <c r="AFG747" s="31"/>
      <c r="AFH747" s="31"/>
      <c r="AFI747" s="31"/>
      <c r="AFJ747" s="31"/>
      <c r="AFK747" s="31"/>
      <c r="AFL747" s="31"/>
      <c r="AFM747" s="31"/>
      <c r="AFN747" s="31"/>
      <c r="AFO747" s="31"/>
      <c r="AFP747" s="31"/>
      <c r="AFQ747" s="31"/>
      <c r="AFR747" s="31"/>
      <c r="AFS747" s="31"/>
      <c r="AFT747" s="31"/>
      <c r="AFU747" s="31"/>
      <c r="AFV747" s="31"/>
      <c r="AFW747" s="31"/>
      <c r="AFX747" s="31"/>
      <c r="AFY747" s="31"/>
      <c r="AFZ747" s="31"/>
      <c r="AGA747" s="31"/>
      <c r="AGB747" s="31"/>
      <c r="AGC747" s="31"/>
      <c r="AGD747" s="31"/>
      <c r="AGE747" s="31"/>
      <c r="AGF747" s="31"/>
      <c r="AGG747" s="31"/>
      <c r="AGH747" s="31"/>
      <c r="AGI747" s="31"/>
      <c r="AGJ747" s="31"/>
      <c r="AGK747" s="31"/>
      <c r="AGL747" s="31"/>
      <c r="AGM747" s="31"/>
      <c r="AGN747" s="31"/>
      <c r="AGO747" s="31"/>
      <c r="AGP747" s="31"/>
      <c r="AGQ747" s="31"/>
      <c r="AGR747" s="31"/>
      <c r="AGS747" s="31"/>
      <c r="AGT747" s="31"/>
      <c r="AGU747" s="31"/>
      <c r="AGV747" s="31"/>
      <c r="AGW747" s="31"/>
      <c r="AGX747" s="31"/>
      <c r="AGY747" s="31"/>
      <c r="AGZ747" s="31"/>
      <c r="AHA747" s="31"/>
      <c r="AHB747" s="31"/>
      <c r="AHC747" s="31"/>
      <c r="AHD747" s="31"/>
      <c r="AHE747" s="31"/>
      <c r="AHF747" s="31"/>
      <c r="AHG747" s="31"/>
      <c r="AHH747" s="31"/>
      <c r="AHI747" s="31"/>
      <c r="AHJ747" s="31"/>
      <c r="AHK747" s="31"/>
      <c r="AHL747" s="31"/>
      <c r="AHM747" s="31"/>
      <c r="AHN747" s="31"/>
      <c r="AHO747" s="31"/>
      <c r="AHP747" s="31"/>
      <c r="AHQ747" s="31"/>
      <c r="AHR747" s="31"/>
      <c r="AHS747" s="31"/>
      <c r="AHT747" s="31"/>
      <c r="AHU747" s="31"/>
      <c r="AHV747" s="31"/>
      <c r="AHW747" s="31"/>
      <c r="AHX747" s="31"/>
      <c r="AHY747" s="31"/>
      <c r="AHZ747" s="31"/>
      <c r="AIA747" s="31"/>
      <c r="AIB747" s="31"/>
      <c r="AIC747" s="31"/>
      <c r="AID747" s="31"/>
      <c r="AIE747" s="31"/>
      <c r="AIF747" s="31"/>
      <c r="AIG747" s="31"/>
      <c r="AIH747" s="31"/>
      <c r="AII747" s="31"/>
      <c r="AIJ747" s="31"/>
      <c r="AIK747" s="31"/>
      <c r="AIL747" s="31"/>
      <c r="AIM747" s="31"/>
      <c r="AIN747" s="31"/>
      <c r="AIO747" s="31"/>
      <c r="AIP747" s="31"/>
      <c r="AIQ747" s="31"/>
      <c r="AIR747" s="31"/>
      <c r="AIS747" s="31"/>
      <c r="AIT747" s="31"/>
      <c r="AIU747" s="31"/>
      <c r="AIV747" s="31"/>
      <c r="AIW747" s="31"/>
      <c r="AIX747" s="31"/>
      <c r="AIY747" s="31"/>
      <c r="AIZ747" s="31"/>
      <c r="AJA747" s="31"/>
      <c r="AJB747" s="31"/>
      <c r="AJC747" s="31"/>
      <c r="AJD747" s="31"/>
      <c r="AJE747" s="31"/>
      <c r="AJF747" s="31"/>
      <c r="AJG747" s="31"/>
      <c r="AJH747" s="31"/>
      <c r="AJI747" s="31"/>
      <c r="AJJ747" s="31"/>
      <c r="AJK747" s="31"/>
      <c r="AJL747" s="31"/>
      <c r="AJM747" s="31"/>
      <c r="AJN747" s="31"/>
      <c r="AJO747" s="31"/>
      <c r="AJP747" s="31"/>
      <c r="AJQ747" s="31"/>
      <c r="AJR747" s="31"/>
      <c r="AJS747" s="31"/>
      <c r="AJT747" s="31"/>
      <c r="AJU747" s="31"/>
      <c r="AJV747" s="31"/>
      <c r="AJW747" s="31"/>
      <c r="AJX747" s="31"/>
      <c r="AJY747" s="31"/>
      <c r="AJZ747" s="31"/>
      <c r="AKA747" s="31"/>
      <c r="AKB747" s="31"/>
      <c r="AKC747" s="31"/>
      <c r="AKD747" s="31"/>
      <c r="AKE747" s="31"/>
      <c r="AKF747" s="31"/>
      <c r="AKG747" s="31"/>
      <c r="AKH747" s="31"/>
      <c r="AKI747" s="31"/>
      <c r="AKJ747" s="31"/>
      <c r="AKK747" s="31"/>
      <c r="AKL747" s="31"/>
      <c r="AKM747" s="31"/>
      <c r="AKN747" s="31"/>
      <c r="AKO747" s="31"/>
      <c r="AKP747" s="31"/>
      <c r="AKQ747" s="31"/>
      <c r="AKR747" s="31"/>
      <c r="AKS747" s="31"/>
      <c r="AKT747" s="31"/>
      <c r="AKU747" s="31"/>
      <c r="AKV747" s="31"/>
      <c r="AKW747" s="31"/>
      <c r="AKX747" s="31"/>
      <c r="AKY747" s="31"/>
      <c r="AKZ747" s="31"/>
      <c r="ALA747" s="31"/>
      <c r="ALB747" s="31"/>
      <c r="ALC747" s="31"/>
      <c r="ALD747" s="31"/>
      <c r="ALE747" s="31"/>
      <c r="ALF747" s="31"/>
      <c r="ALG747" s="31"/>
      <c r="ALH747" s="31"/>
      <c r="ALI747" s="31"/>
      <c r="ALJ747" s="31"/>
      <c r="ALK747" s="31"/>
      <c r="ALL747" s="31"/>
      <c r="ALM747" s="31"/>
      <c r="ALN747" s="31"/>
      <c r="ALO747" s="31"/>
      <c r="ALP747" s="31"/>
      <c r="ALQ747" s="31"/>
      <c r="ALR747" s="31"/>
      <c r="ALS747" s="31"/>
      <c r="ALT747" s="31"/>
      <c r="ALU747" s="31"/>
      <c r="ALV747" s="31"/>
      <c r="ALW747" s="31"/>
      <c r="ALX747" s="31"/>
      <c r="ALY747" s="31"/>
      <c r="ALZ747" s="31"/>
      <c r="AMA747" s="31"/>
      <c r="AMB747" s="31"/>
      <c r="AMC747" s="31"/>
      <c r="AMD747" s="31"/>
      <c r="AME747" s="31"/>
      <c r="AMF747" s="31"/>
      <c r="AMG747" s="31"/>
      <c r="AMH747" s="31"/>
      <c r="AMI747" s="31"/>
      <c r="AMJ747" s="31"/>
      <c r="AMK747" s="31"/>
      <c r="AML747" s="31"/>
      <c r="AMM747" s="31"/>
      <c r="AMN747" s="31"/>
      <c r="AMO747" s="31"/>
      <c r="AMP747" s="31"/>
      <c r="AMQ747" s="31"/>
      <c r="AMR747" s="31"/>
      <c r="AMS747" s="31"/>
      <c r="AMT747" s="31"/>
      <c r="AMU747" s="31"/>
      <c r="AMV747" s="31"/>
      <c r="AMW747" s="31"/>
      <c r="AMX747" s="31"/>
      <c r="AMY747" s="31"/>
      <c r="AMZ747" s="31"/>
      <c r="ANA747" s="31"/>
      <c r="ANB747" s="31"/>
      <c r="ANC747" s="31"/>
      <c r="AND747" s="31"/>
      <c r="ANE747" s="31"/>
      <c r="ANF747" s="31"/>
      <c r="ANG747" s="31"/>
      <c r="ANH747" s="31"/>
      <c r="ANI747" s="31"/>
      <c r="ANJ747" s="31"/>
      <c r="ANK747" s="31"/>
      <c r="ANL747" s="31"/>
      <c r="ANM747" s="31"/>
      <c r="ANN747" s="31"/>
      <c r="ANO747" s="31"/>
      <c r="ANP747" s="31"/>
      <c r="ANQ747" s="31"/>
      <c r="ANR747" s="31"/>
      <c r="ANS747" s="31"/>
      <c r="ANT747" s="31"/>
      <c r="ANU747" s="31"/>
      <c r="ANV747" s="31"/>
      <c r="ANW747" s="31"/>
      <c r="ANX747" s="31"/>
      <c r="ANY747" s="31"/>
      <c r="ANZ747" s="31"/>
      <c r="AOA747" s="31"/>
      <c r="AOB747" s="31"/>
      <c r="AOC747" s="31"/>
      <c r="AOD747" s="31"/>
      <c r="AOE747" s="31"/>
      <c r="AOF747" s="31"/>
      <c r="AOG747" s="31"/>
      <c r="AOH747" s="31"/>
      <c r="AOI747" s="31"/>
      <c r="AOJ747" s="31"/>
      <c r="AOK747" s="31"/>
      <c r="AOL747" s="31"/>
      <c r="AOM747" s="31"/>
      <c r="AON747" s="31"/>
      <c r="AOO747" s="31"/>
      <c r="AOP747" s="31"/>
      <c r="AOQ747" s="31"/>
      <c r="AOR747" s="31"/>
      <c r="AOS747" s="31"/>
      <c r="AOT747" s="31"/>
      <c r="AOU747" s="31"/>
      <c r="AOV747" s="31"/>
      <c r="AOW747" s="31"/>
      <c r="AOX747" s="31"/>
      <c r="AOY747" s="31"/>
      <c r="AOZ747" s="31"/>
      <c r="APA747" s="31"/>
      <c r="APB747" s="31"/>
      <c r="APC747" s="31"/>
      <c r="APD747" s="31"/>
      <c r="APE747" s="31"/>
      <c r="APF747" s="31"/>
      <c r="APG747" s="31"/>
      <c r="APH747" s="31"/>
      <c r="API747" s="31"/>
      <c r="APJ747" s="31"/>
      <c r="APK747" s="31"/>
      <c r="APL747" s="31"/>
      <c r="APM747" s="31"/>
      <c r="APN747" s="31"/>
      <c r="APO747" s="31"/>
      <c r="APP747" s="31"/>
      <c r="APQ747" s="31"/>
      <c r="APR747" s="31"/>
      <c r="APS747" s="31"/>
      <c r="APT747" s="31"/>
      <c r="APU747" s="31"/>
      <c r="APV747" s="31"/>
      <c r="APW747" s="31"/>
      <c r="APX747" s="31"/>
      <c r="APY747" s="31"/>
      <c r="APZ747" s="31"/>
      <c r="AQA747" s="31"/>
      <c r="AQB747" s="31"/>
      <c r="AQC747" s="31"/>
      <c r="AQD747" s="31"/>
      <c r="AQE747" s="31"/>
      <c r="AQF747" s="31"/>
      <c r="AQG747" s="31"/>
      <c r="AQH747" s="31"/>
      <c r="AQI747" s="31"/>
      <c r="AQJ747" s="31"/>
      <c r="AQK747" s="31"/>
      <c r="AQL747" s="31"/>
      <c r="AQM747" s="31"/>
      <c r="AQN747" s="31"/>
      <c r="AQO747" s="31"/>
      <c r="AQP747" s="31"/>
      <c r="AQQ747" s="31"/>
      <c r="AQR747" s="31"/>
      <c r="AQS747" s="31"/>
      <c r="AQT747" s="31"/>
      <c r="AQU747" s="31"/>
      <c r="AQV747" s="31"/>
      <c r="AQW747" s="31"/>
      <c r="AQX747" s="31"/>
      <c r="AQY747" s="31"/>
      <c r="AQZ747" s="31"/>
      <c r="ARA747" s="31"/>
      <c r="ARB747" s="31"/>
      <c r="ARC747" s="31"/>
      <c r="ARD747" s="31"/>
      <c r="ARE747" s="31"/>
      <c r="ARF747" s="31"/>
      <c r="ARG747" s="31"/>
      <c r="ARH747" s="31"/>
      <c r="ARI747" s="31"/>
      <c r="ARJ747" s="31"/>
      <c r="ARK747" s="31"/>
      <c r="ARL747" s="31"/>
      <c r="ARM747" s="31"/>
      <c r="ARN747" s="31"/>
      <c r="ARO747" s="31"/>
      <c r="ARP747" s="31"/>
      <c r="ARQ747" s="31"/>
      <c r="ARR747" s="31"/>
      <c r="ARS747" s="31"/>
      <c r="ART747" s="31"/>
      <c r="ARU747" s="31"/>
      <c r="ARV747" s="31"/>
      <c r="ARW747" s="31"/>
      <c r="ARX747" s="31"/>
      <c r="ARY747" s="31"/>
      <c r="ARZ747" s="31"/>
      <c r="ASA747" s="31"/>
      <c r="ASB747" s="31"/>
      <c r="ASC747" s="31"/>
      <c r="ASD747" s="31"/>
      <c r="ASE747" s="31"/>
      <c r="ASF747" s="31"/>
      <c r="ASG747" s="31"/>
      <c r="ASH747" s="31"/>
      <c r="ASI747" s="31"/>
      <c r="ASJ747" s="31"/>
      <c r="ASK747" s="31"/>
      <c r="ASL747" s="31"/>
      <c r="ASM747" s="31"/>
      <c r="ASN747" s="31"/>
      <c r="ASO747" s="31"/>
      <c r="ASP747" s="31"/>
      <c r="ASQ747" s="31"/>
      <c r="ASR747" s="31"/>
      <c r="ASS747" s="31"/>
      <c r="AST747" s="31"/>
      <c r="ASU747" s="31"/>
      <c r="ASV747" s="31"/>
      <c r="ASW747" s="31"/>
      <c r="ASX747" s="31"/>
      <c r="ASY747" s="31"/>
      <c r="ASZ747" s="31"/>
      <c r="ATA747" s="31"/>
      <c r="ATB747" s="31"/>
      <c r="ATC747" s="31"/>
      <c r="ATD747" s="31"/>
      <c r="ATE747" s="31"/>
      <c r="ATF747" s="31"/>
      <c r="ATG747" s="31"/>
      <c r="ATH747" s="31"/>
      <c r="ATI747" s="31"/>
      <c r="ATJ747" s="31"/>
      <c r="ATK747" s="31"/>
      <c r="ATL747" s="31"/>
      <c r="ATM747" s="31"/>
      <c r="ATN747" s="31"/>
      <c r="ATO747" s="31"/>
      <c r="ATP747" s="31"/>
      <c r="ATQ747" s="31"/>
      <c r="ATR747" s="31"/>
      <c r="ATS747" s="31"/>
      <c r="ATT747" s="31"/>
      <c r="ATU747" s="31"/>
      <c r="ATV747" s="31"/>
      <c r="ATW747" s="31"/>
      <c r="ATX747" s="31"/>
      <c r="ATY747" s="31"/>
      <c r="ATZ747" s="31"/>
      <c r="AUA747" s="31"/>
      <c r="AUB747" s="31"/>
      <c r="AUC747" s="31"/>
      <c r="AUD747" s="31"/>
      <c r="AUE747" s="31"/>
      <c r="AUF747" s="31"/>
      <c r="AUG747" s="31"/>
      <c r="AUH747" s="31"/>
      <c r="AUI747" s="31"/>
      <c r="AUJ747" s="31"/>
      <c r="AUK747" s="31"/>
      <c r="AUL747" s="31"/>
      <c r="AUM747" s="31"/>
      <c r="AUN747" s="31"/>
      <c r="AUO747" s="31"/>
      <c r="AUP747" s="31"/>
      <c r="AUQ747" s="31"/>
      <c r="AUR747" s="31"/>
      <c r="AUS747" s="31"/>
      <c r="AUT747" s="31"/>
      <c r="AUU747" s="31"/>
      <c r="AUV747" s="31"/>
      <c r="AUW747" s="31"/>
      <c r="AUX747" s="31"/>
      <c r="AUY747" s="31"/>
      <c r="AUZ747" s="31"/>
      <c r="AVA747" s="31"/>
      <c r="AVB747" s="31"/>
      <c r="AVC747" s="31"/>
      <c r="AVD747" s="31"/>
      <c r="AVE747" s="31"/>
      <c r="AVF747" s="31"/>
      <c r="AVG747" s="31"/>
      <c r="AVH747" s="31"/>
      <c r="AVI747" s="31"/>
      <c r="AVJ747" s="31"/>
      <c r="AVK747" s="31"/>
      <c r="AVL747" s="31"/>
      <c r="AVM747" s="31"/>
      <c r="AVN747" s="31"/>
      <c r="AVO747" s="31"/>
      <c r="AVP747" s="31"/>
      <c r="AVQ747" s="31"/>
      <c r="AVR747" s="31"/>
      <c r="AVS747" s="31"/>
      <c r="AVT747" s="31"/>
      <c r="AVU747" s="31"/>
      <c r="AVV747" s="31"/>
      <c r="AVW747" s="31"/>
      <c r="AVX747" s="31"/>
      <c r="AVY747" s="31"/>
      <c r="AVZ747" s="31"/>
      <c r="AWA747" s="31"/>
      <c r="AWB747" s="31"/>
      <c r="AWC747" s="31"/>
      <c r="AWD747" s="31"/>
      <c r="AWE747" s="31"/>
      <c r="AWF747" s="31"/>
      <c r="AWG747" s="31"/>
      <c r="AWH747" s="31"/>
      <c r="AWI747" s="31"/>
      <c r="AWJ747" s="31"/>
      <c r="AWK747" s="31"/>
      <c r="AWL747" s="31"/>
      <c r="AWM747" s="31"/>
      <c r="AWN747" s="31"/>
      <c r="AWO747" s="31"/>
      <c r="AWP747" s="31"/>
      <c r="AWQ747" s="31"/>
      <c r="AWR747" s="31"/>
      <c r="AWS747" s="31"/>
      <c r="AWT747" s="31"/>
      <c r="AWU747" s="31"/>
      <c r="AWV747" s="31"/>
      <c r="AWW747" s="31"/>
      <c r="AWX747" s="31"/>
      <c r="AWY747" s="31"/>
      <c r="AWZ747" s="31"/>
      <c r="AXA747" s="31"/>
      <c r="AXB747" s="31"/>
      <c r="AXC747" s="31"/>
      <c r="AXD747" s="31"/>
      <c r="AXE747" s="31"/>
      <c r="AXF747" s="31"/>
      <c r="AXG747" s="31"/>
      <c r="AXH747" s="31"/>
      <c r="AXI747" s="31"/>
      <c r="AXJ747" s="31"/>
      <c r="AXK747" s="31"/>
      <c r="AXL747" s="31"/>
      <c r="AXM747" s="31"/>
      <c r="AXN747" s="31"/>
      <c r="AXO747" s="31"/>
      <c r="AXP747" s="31"/>
      <c r="AXQ747" s="31"/>
      <c r="AXR747" s="31"/>
      <c r="AXS747" s="31"/>
      <c r="AXT747" s="31"/>
      <c r="AXU747" s="31"/>
      <c r="AXV747" s="31"/>
      <c r="AXW747" s="31"/>
      <c r="AXX747" s="31"/>
      <c r="AXY747" s="31"/>
      <c r="AXZ747" s="31"/>
      <c r="AYA747" s="31"/>
      <c r="AYB747" s="31"/>
      <c r="AYC747" s="31"/>
      <c r="AYD747" s="31"/>
      <c r="AYE747" s="31"/>
      <c r="AYF747" s="31"/>
      <c r="AYG747" s="31"/>
      <c r="AYH747" s="31"/>
      <c r="AYI747" s="31"/>
      <c r="AYJ747" s="31"/>
      <c r="AYK747" s="31"/>
      <c r="AYL747" s="31"/>
      <c r="AYM747" s="31"/>
      <c r="AYN747" s="31"/>
      <c r="AYO747" s="31"/>
      <c r="AYP747" s="31"/>
      <c r="AYQ747" s="31"/>
      <c r="AYR747" s="31"/>
      <c r="AYS747" s="31"/>
      <c r="AYT747" s="31"/>
      <c r="AYU747" s="31"/>
      <c r="AYV747" s="31"/>
      <c r="AYW747" s="31"/>
      <c r="AYX747" s="31"/>
      <c r="AYY747" s="31"/>
      <c r="AYZ747" s="31"/>
      <c r="AZA747" s="31"/>
      <c r="AZB747" s="31"/>
      <c r="AZC747" s="31"/>
      <c r="AZD747" s="31"/>
      <c r="AZE747" s="31"/>
      <c r="AZF747" s="31"/>
      <c r="AZG747" s="31"/>
      <c r="AZH747" s="31"/>
      <c r="AZI747" s="31"/>
      <c r="AZJ747" s="31"/>
      <c r="AZK747" s="31"/>
      <c r="AZL747" s="31"/>
      <c r="AZM747" s="31"/>
      <c r="AZN747" s="31"/>
      <c r="AZO747" s="31"/>
      <c r="AZP747" s="31"/>
      <c r="AZQ747" s="31"/>
      <c r="AZR747" s="31"/>
      <c r="AZS747" s="31"/>
      <c r="AZT747" s="31"/>
      <c r="AZU747" s="31"/>
      <c r="AZV747" s="31"/>
      <c r="AZW747" s="31"/>
      <c r="AZX747" s="31"/>
      <c r="AZY747" s="31"/>
      <c r="AZZ747" s="31"/>
      <c r="BAA747" s="31"/>
      <c r="BAB747" s="31"/>
      <c r="BAC747" s="31"/>
      <c r="BAD747" s="31"/>
      <c r="BAE747" s="31"/>
      <c r="BAF747" s="31"/>
      <c r="BAG747" s="31"/>
      <c r="BAH747" s="31"/>
      <c r="BAI747" s="31"/>
      <c r="BAJ747" s="31"/>
      <c r="BAK747" s="31"/>
      <c r="BAL747" s="31"/>
      <c r="BAM747" s="31"/>
      <c r="BAN747" s="31"/>
      <c r="BAO747" s="31"/>
      <c r="BAP747" s="31"/>
      <c r="BAQ747" s="31"/>
      <c r="BAR747" s="31"/>
      <c r="BAS747" s="31"/>
      <c r="BAT747" s="31"/>
      <c r="BAU747" s="31"/>
      <c r="BAV747" s="31"/>
      <c r="BAW747" s="31"/>
      <c r="BAX747" s="31"/>
      <c r="BAY747" s="31"/>
      <c r="BAZ747" s="31"/>
      <c r="BBA747" s="31"/>
      <c r="BBB747" s="31"/>
      <c r="BBC747" s="31"/>
      <c r="BBD747" s="31"/>
      <c r="BBE747" s="31"/>
      <c r="BBF747" s="31"/>
      <c r="BBG747" s="31"/>
      <c r="BBH747" s="31"/>
      <c r="BBI747" s="31"/>
      <c r="BBJ747" s="31"/>
      <c r="BBK747" s="31"/>
      <c r="BBL747" s="31"/>
      <c r="BBM747" s="31"/>
      <c r="BBN747" s="31"/>
      <c r="BBO747" s="31"/>
      <c r="BBP747" s="31"/>
      <c r="BBQ747" s="31"/>
      <c r="BBR747" s="31"/>
      <c r="BBS747" s="31"/>
      <c r="BBT747" s="31"/>
      <c r="BBU747" s="31"/>
      <c r="BBV747" s="31"/>
      <c r="BBW747" s="31"/>
      <c r="BBX747" s="31"/>
      <c r="BBY747" s="31"/>
      <c r="BBZ747" s="31"/>
      <c r="BCA747" s="31"/>
      <c r="BCB747" s="31"/>
      <c r="BCC747" s="31"/>
      <c r="BCD747" s="31"/>
      <c r="BCE747" s="31"/>
      <c r="BCF747" s="31"/>
      <c r="BCG747" s="31"/>
      <c r="BCH747" s="31"/>
      <c r="BCI747" s="31"/>
      <c r="BCJ747" s="31"/>
      <c r="BCK747" s="31"/>
      <c r="BCL747" s="31"/>
      <c r="BCM747" s="31"/>
      <c r="BCN747" s="31"/>
      <c r="BCO747" s="31"/>
      <c r="BCP747" s="31"/>
      <c r="BCQ747" s="31"/>
      <c r="BCR747" s="31"/>
      <c r="BCS747" s="31"/>
      <c r="BCT747" s="31"/>
      <c r="BCU747" s="31"/>
      <c r="BCV747" s="31"/>
      <c r="BCW747" s="31"/>
      <c r="BCX747" s="31"/>
      <c r="BCY747" s="31"/>
      <c r="BCZ747" s="31"/>
      <c r="BDA747" s="31"/>
      <c r="BDB747" s="31"/>
      <c r="BDC747" s="31"/>
      <c r="BDD747" s="31"/>
      <c r="BDE747" s="31"/>
      <c r="BDF747" s="31"/>
      <c r="BDG747" s="31"/>
      <c r="BDH747" s="31"/>
      <c r="BDI747" s="31"/>
      <c r="BDJ747" s="31"/>
      <c r="BDK747" s="31"/>
      <c r="BDL747" s="31"/>
      <c r="BDM747" s="31"/>
      <c r="BDN747" s="31"/>
      <c r="BDO747" s="31"/>
      <c r="BDP747" s="31"/>
      <c r="BDQ747" s="31"/>
      <c r="BDR747" s="31"/>
      <c r="BDS747" s="31"/>
      <c r="BDT747" s="31"/>
      <c r="BDU747" s="31"/>
      <c r="BDV747" s="31"/>
      <c r="BDW747" s="31"/>
      <c r="BDX747" s="31"/>
      <c r="BDY747" s="31"/>
      <c r="BDZ747" s="31"/>
      <c r="BEA747" s="31"/>
      <c r="BEB747" s="31"/>
      <c r="BEC747" s="31"/>
      <c r="BED747" s="31"/>
      <c r="BEE747" s="31"/>
      <c r="BEF747" s="31"/>
      <c r="BEG747" s="31"/>
      <c r="BEH747" s="31"/>
      <c r="BEI747" s="31"/>
      <c r="BEJ747" s="31"/>
      <c r="BEK747" s="31"/>
      <c r="BEL747" s="31"/>
      <c r="BEM747" s="31"/>
      <c r="BEN747" s="31"/>
      <c r="BEO747" s="31"/>
      <c r="BEP747" s="31"/>
      <c r="BEQ747" s="31"/>
      <c r="BER747" s="31"/>
      <c r="BES747" s="31"/>
      <c r="BET747" s="31"/>
      <c r="BEU747" s="31"/>
      <c r="BEV747" s="31"/>
      <c r="BEW747" s="31"/>
      <c r="BEX747" s="31"/>
      <c r="BEY747" s="31"/>
      <c r="BEZ747" s="31"/>
      <c r="BFA747" s="31"/>
      <c r="BFB747" s="31"/>
      <c r="BFC747" s="31"/>
      <c r="BFD747" s="31"/>
      <c r="BFE747" s="31"/>
      <c r="BFF747" s="31"/>
      <c r="BFG747" s="31"/>
      <c r="BFH747" s="31"/>
      <c r="BFI747" s="31"/>
      <c r="BFJ747" s="31"/>
      <c r="BFK747" s="31"/>
      <c r="BFL747" s="31"/>
      <c r="BFM747" s="31"/>
      <c r="BFN747" s="31"/>
      <c r="BFO747" s="31"/>
      <c r="BFP747" s="31"/>
      <c r="BFQ747" s="31"/>
      <c r="BFR747" s="31"/>
      <c r="BFS747" s="31"/>
      <c r="BFT747" s="31"/>
      <c r="BFU747" s="31"/>
      <c r="BFV747" s="31"/>
      <c r="BFW747" s="31"/>
      <c r="BFX747" s="31"/>
      <c r="BFY747" s="31"/>
      <c r="BFZ747" s="31"/>
      <c r="BGA747" s="31"/>
      <c r="BGB747" s="31"/>
      <c r="BGC747" s="31"/>
      <c r="BGD747" s="31"/>
      <c r="BGE747" s="31"/>
      <c r="BGF747" s="31"/>
      <c r="BGG747" s="31"/>
      <c r="BGH747" s="31"/>
      <c r="BGI747" s="31"/>
      <c r="BGJ747" s="31"/>
      <c r="BGK747" s="31"/>
      <c r="BGL747" s="31"/>
      <c r="BGM747" s="31"/>
      <c r="BGN747" s="31"/>
      <c r="BGO747" s="31"/>
      <c r="BGP747" s="31"/>
      <c r="BGQ747" s="31"/>
      <c r="BGR747" s="31"/>
      <c r="BGS747" s="31"/>
      <c r="BGT747" s="31"/>
      <c r="BGU747" s="31"/>
      <c r="BGV747" s="31"/>
      <c r="BGW747" s="31"/>
      <c r="BGX747" s="31"/>
      <c r="BGY747" s="31"/>
      <c r="BGZ747" s="31"/>
      <c r="BHA747" s="31"/>
      <c r="BHB747" s="31"/>
      <c r="BHC747" s="31"/>
      <c r="BHD747" s="31"/>
      <c r="BHE747" s="31"/>
      <c r="BHF747" s="31"/>
      <c r="BHG747" s="31"/>
      <c r="BHH747" s="31"/>
      <c r="BHI747" s="31"/>
      <c r="BHJ747" s="31"/>
      <c r="BHK747" s="31"/>
      <c r="BHL747" s="31"/>
      <c r="BHM747" s="31"/>
      <c r="BHN747" s="31"/>
      <c r="BHO747" s="31"/>
      <c r="BHP747" s="31"/>
      <c r="BHQ747" s="31"/>
      <c r="BHR747" s="31"/>
      <c r="BHS747" s="31"/>
      <c r="BHT747" s="31"/>
      <c r="BHU747" s="31"/>
      <c r="BHV747" s="31"/>
      <c r="BHW747" s="31"/>
      <c r="BHX747" s="31"/>
      <c r="BHY747" s="31"/>
      <c r="BHZ747" s="31"/>
      <c r="BIA747" s="31"/>
      <c r="BIB747" s="31"/>
      <c r="BIC747" s="31"/>
      <c r="BID747" s="31"/>
      <c r="BIE747" s="31"/>
      <c r="BIF747" s="31"/>
      <c r="BIG747" s="31"/>
      <c r="BIH747" s="31"/>
      <c r="BII747" s="31"/>
      <c r="BIJ747" s="31"/>
      <c r="BIK747" s="31"/>
      <c r="BIL747" s="31"/>
      <c r="BIM747" s="31"/>
      <c r="BIN747" s="31"/>
      <c r="BIO747" s="31"/>
      <c r="BIP747" s="31"/>
      <c r="BIQ747" s="31"/>
      <c r="BIR747" s="31"/>
      <c r="BIS747" s="31"/>
      <c r="BIT747" s="31"/>
      <c r="BIU747" s="31"/>
      <c r="BIV747" s="31"/>
      <c r="BIW747" s="31"/>
      <c r="BIX747" s="31"/>
      <c r="BIY747" s="31"/>
      <c r="BIZ747" s="31"/>
      <c r="BJA747" s="31"/>
      <c r="BJB747" s="31"/>
      <c r="BJC747" s="31"/>
      <c r="BJD747" s="31"/>
      <c r="BJE747" s="31"/>
      <c r="BJF747" s="31"/>
      <c r="BJG747" s="31"/>
      <c r="BJH747" s="31"/>
      <c r="BJI747" s="31"/>
      <c r="BJJ747" s="31"/>
      <c r="BJK747" s="31"/>
      <c r="BJL747" s="31"/>
      <c r="BJM747" s="31"/>
      <c r="BJN747" s="31"/>
      <c r="BJO747" s="31"/>
      <c r="BJP747" s="31"/>
      <c r="BJQ747" s="31"/>
      <c r="BJR747" s="31"/>
      <c r="BJS747" s="31"/>
      <c r="BJT747" s="31"/>
      <c r="BJU747" s="31"/>
      <c r="BJV747" s="31"/>
      <c r="BJW747" s="31"/>
      <c r="BJX747" s="31"/>
      <c r="BJY747" s="31"/>
      <c r="BJZ747" s="31"/>
      <c r="BKA747" s="31"/>
      <c r="BKB747" s="31"/>
      <c r="BKC747" s="31"/>
      <c r="BKD747" s="31"/>
      <c r="BKE747" s="31"/>
      <c r="BKF747" s="31"/>
      <c r="BKG747" s="31"/>
      <c r="BKH747" s="31"/>
      <c r="BKI747" s="31"/>
      <c r="BKJ747" s="31"/>
      <c r="BKK747" s="31"/>
      <c r="BKL747" s="31"/>
      <c r="BKM747" s="31"/>
      <c r="BKN747" s="31"/>
      <c r="BKO747" s="31"/>
      <c r="BKP747" s="31"/>
      <c r="BKQ747" s="31"/>
      <c r="BKR747" s="31"/>
      <c r="BKS747" s="31"/>
      <c r="BKT747" s="31"/>
      <c r="BKU747" s="31"/>
      <c r="BKV747" s="31"/>
      <c r="BKW747" s="31"/>
      <c r="BKX747" s="31"/>
      <c r="BKY747" s="31"/>
      <c r="BKZ747" s="31"/>
      <c r="BLA747" s="31"/>
      <c r="BLB747" s="31"/>
      <c r="BLC747" s="31"/>
      <c r="BLD747" s="31"/>
      <c r="BLE747" s="31"/>
      <c r="BLF747" s="31"/>
      <c r="BLG747" s="31"/>
      <c r="BLH747" s="31"/>
      <c r="BLI747" s="31"/>
      <c r="BLJ747" s="31"/>
      <c r="BLK747" s="31"/>
      <c r="BLL747" s="31"/>
      <c r="BLM747" s="31"/>
      <c r="BLN747" s="31"/>
      <c r="BLO747" s="31"/>
      <c r="BLP747" s="31"/>
      <c r="BLQ747" s="31"/>
      <c r="BLR747" s="31"/>
      <c r="BLS747" s="31"/>
      <c r="BLT747" s="31"/>
      <c r="BLU747" s="31"/>
      <c r="BLV747" s="31"/>
      <c r="BLW747" s="31"/>
      <c r="BLX747" s="31"/>
      <c r="BLY747" s="31"/>
      <c r="BLZ747" s="31"/>
      <c r="BMA747" s="31"/>
      <c r="BMB747" s="31"/>
      <c r="BMC747" s="31"/>
      <c r="BMD747" s="31"/>
      <c r="BME747" s="31"/>
      <c r="BMF747" s="31"/>
      <c r="BMG747" s="31"/>
      <c r="BMH747" s="31"/>
      <c r="BMI747" s="31"/>
      <c r="BMJ747" s="31"/>
      <c r="BMK747" s="31"/>
      <c r="BML747" s="31"/>
      <c r="BMM747" s="31"/>
      <c r="BMN747" s="31"/>
      <c r="BMO747" s="31"/>
      <c r="BMP747" s="31"/>
      <c r="BMQ747" s="31"/>
      <c r="BMR747" s="31"/>
      <c r="BMS747" s="31"/>
      <c r="BMT747" s="31"/>
      <c r="BMU747" s="31"/>
      <c r="BMV747" s="31"/>
      <c r="BMW747" s="31"/>
      <c r="BMX747" s="31"/>
      <c r="BMY747" s="31"/>
      <c r="BMZ747" s="31"/>
      <c r="BNA747" s="31"/>
      <c r="BNB747" s="31"/>
      <c r="BNC747" s="31"/>
      <c r="BND747" s="31"/>
      <c r="BNE747" s="31"/>
      <c r="BNF747" s="31"/>
      <c r="BNG747" s="31"/>
      <c r="BNH747" s="31"/>
      <c r="BNI747" s="31"/>
      <c r="BNJ747" s="31"/>
      <c r="BNK747" s="31"/>
      <c r="BNL747" s="31"/>
      <c r="BNM747" s="31"/>
      <c r="BNN747" s="31"/>
      <c r="BNO747" s="31"/>
      <c r="BNP747" s="31"/>
      <c r="BNQ747" s="31"/>
      <c r="BNR747" s="31"/>
      <c r="BNS747" s="31"/>
      <c r="BNT747" s="31"/>
      <c r="BNU747" s="31"/>
      <c r="BNV747" s="31"/>
      <c r="BNW747" s="31"/>
      <c r="BNX747" s="31"/>
      <c r="BNY747" s="31"/>
      <c r="BNZ747" s="31"/>
      <c r="BOA747" s="31"/>
      <c r="BOB747" s="31"/>
      <c r="BOC747" s="31"/>
      <c r="BOD747" s="31"/>
      <c r="BOE747" s="31"/>
      <c r="BOF747" s="31"/>
      <c r="BOG747" s="31"/>
      <c r="BOH747" s="31"/>
      <c r="BOI747" s="31"/>
      <c r="BOJ747" s="31"/>
      <c r="BOK747" s="31"/>
      <c r="BOL747" s="31"/>
      <c r="BOM747" s="31"/>
      <c r="BON747" s="31"/>
      <c r="BOO747" s="31"/>
      <c r="BOP747" s="31"/>
      <c r="BOQ747" s="31"/>
      <c r="BOR747" s="31"/>
      <c r="BOS747" s="31"/>
      <c r="BOT747" s="31"/>
      <c r="BOU747" s="31"/>
      <c r="BOV747" s="31"/>
      <c r="BOW747" s="31"/>
      <c r="BOX747" s="31"/>
      <c r="BOY747" s="31"/>
      <c r="BOZ747" s="31"/>
      <c r="BPA747" s="31"/>
      <c r="BPB747" s="31"/>
      <c r="BPC747" s="31"/>
      <c r="BPD747" s="31"/>
      <c r="BPE747" s="31"/>
      <c r="BPF747" s="31"/>
      <c r="BPG747" s="31"/>
      <c r="BPH747" s="31"/>
      <c r="BPI747" s="31"/>
      <c r="BPJ747" s="31"/>
      <c r="BPK747" s="31"/>
      <c r="BPL747" s="31"/>
      <c r="BPM747" s="31"/>
      <c r="BPN747" s="31"/>
      <c r="BPO747" s="31"/>
      <c r="BPP747" s="31"/>
      <c r="BPQ747" s="31"/>
      <c r="BPR747" s="31"/>
      <c r="BPS747" s="31"/>
      <c r="BPT747" s="31"/>
      <c r="BPU747" s="31"/>
      <c r="BPV747" s="31"/>
      <c r="BPW747" s="31"/>
      <c r="BPX747" s="31"/>
      <c r="BPY747" s="31"/>
      <c r="BPZ747" s="31"/>
      <c r="BQA747" s="31"/>
      <c r="BQB747" s="31"/>
      <c r="BQC747" s="31"/>
      <c r="BQD747" s="31"/>
      <c r="BQE747" s="31"/>
      <c r="BQF747" s="31"/>
      <c r="BQG747" s="31"/>
      <c r="BQH747" s="31"/>
      <c r="BQI747" s="31"/>
      <c r="BQJ747" s="31"/>
      <c r="BQK747" s="31"/>
      <c r="BQL747" s="31"/>
      <c r="BQM747" s="31"/>
      <c r="BQN747" s="31"/>
      <c r="BQO747" s="31"/>
      <c r="BQP747" s="31"/>
      <c r="BQQ747" s="31"/>
      <c r="BQR747" s="31"/>
      <c r="BQS747" s="31"/>
      <c r="BQT747" s="31"/>
      <c r="BQU747" s="31"/>
      <c r="BQV747" s="31"/>
      <c r="BQW747" s="31"/>
      <c r="BQX747" s="31"/>
      <c r="BQY747" s="31"/>
      <c r="BQZ747" s="31"/>
      <c r="BRA747" s="31"/>
      <c r="BRB747" s="31"/>
      <c r="BRC747" s="31"/>
      <c r="BRD747" s="31"/>
      <c r="BRE747" s="31"/>
      <c r="BRF747" s="31"/>
      <c r="BRG747" s="31"/>
      <c r="BRH747" s="31"/>
      <c r="BRI747" s="31"/>
      <c r="BRJ747" s="31"/>
      <c r="BRK747" s="31"/>
      <c r="BRL747" s="31"/>
      <c r="BRM747" s="31"/>
      <c r="BRN747" s="31"/>
      <c r="BRO747" s="31"/>
      <c r="BRP747" s="31"/>
      <c r="BRQ747" s="31"/>
      <c r="BRR747" s="31"/>
      <c r="BRS747" s="31"/>
      <c r="BRT747" s="31"/>
      <c r="BRU747" s="31"/>
      <c r="BRV747" s="31"/>
      <c r="BRW747" s="31"/>
      <c r="BRX747" s="31"/>
      <c r="BRY747" s="31"/>
      <c r="BRZ747" s="31"/>
      <c r="BSA747" s="31"/>
      <c r="BSB747" s="31"/>
      <c r="BSC747" s="31"/>
      <c r="BSD747" s="31"/>
      <c r="BSE747" s="31"/>
      <c r="BSF747" s="31"/>
      <c r="BSG747" s="31"/>
      <c r="BSH747" s="31"/>
      <c r="BSI747" s="31"/>
      <c r="BSJ747" s="31"/>
      <c r="BSK747" s="31"/>
      <c r="BSL747" s="31"/>
      <c r="BSM747" s="31"/>
      <c r="BSN747" s="31"/>
      <c r="BSO747" s="31"/>
      <c r="BSP747" s="31"/>
      <c r="BSQ747" s="31"/>
      <c r="BSR747" s="31"/>
      <c r="BSS747" s="31"/>
      <c r="BST747" s="31"/>
      <c r="BSU747" s="31"/>
      <c r="BSV747" s="31"/>
      <c r="BSW747" s="31"/>
      <c r="BSX747" s="31"/>
      <c r="BSY747" s="31"/>
      <c r="BSZ747" s="31"/>
      <c r="BTA747" s="31"/>
      <c r="BTB747" s="31"/>
      <c r="BTC747" s="31"/>
      <c r="BTD747" s="31"/>
      <c r="BTE747" s="31"/>
      <c r="BTF747" s="31"/>
      <c r="BTG747" s="31"/>
      <c r="BTH747" s="31"/>
      <c r="BTI747" s="31"/>
      <c r="BTJ747" s="31"/>
      <c r="BTK747" s="31"/>
      <c r="BTL747" s="31"/>
      <c r="BTM747" s="31"/>
      <c r="BTN747" s="31"/>
      <c r="BTO747" s="31"/>
      <c r="BTP747" s="31"/>
      <c r="BTQ747" s="31"/>
      <c r="BTR747" s="31"/>
      <c r="BTS747" s="31"/>
      <c r="BTT747" s="31"/>
      <c r="BTU747" s="31"/>
      <c r="BTV747" s="31"/>
      <c r="BTW747" s="31"/>
      <c r="BTX747" s="31"/>
      <c r="BTY747" s="31"/>
      <c r="BTZ747" s="31"/>
      <c r="BUA747" s="31"/>
      <c r="BUB747" s="31"/>
      <c r="BUC747" s="31"/>
      <c r="BUD747" s="31"/>
      <c r="BUE747" s="31"/>
      <c r="BUF747" s="31"/>
      <c r="BUG747" s="31"/>
      <c r="BUH747" s="31"/>
      <c r="BUI747" s="31"/>
      <c r="BUJ747" s="31"/>
      <c r="BUK747" s="31"/>
      <c r="BUL747" s="31"/>
      <c r="BUM747" s="31"/>
      <c r="BUN747" s="31"/>
      <c r="BUO747" s="31"/>
      <c r="BUP747" s="31"/>
      <c r="BUQ747" s="31"/>
      <c r="BUR747" s="31"/>
      <c r="BUS747" s="31"/>
      <c r="BUT747" s="31"/>
      <c r="BUU747" s="31"/>
      <c r="BUV747" s="31"/>
      <c r="BUW747" s="31"/>
      <c r="BUX747" s="31"/>
      <c r="BUY747" s="31"/>
      <c r="BUZ747" s="31"/>
      <c r="BVA747" s="31"/>
      <c r="BVB747" s="31"/>
      <c r="BVC747" s="31"/>
      <c r="BVD747" s="31"/>
      <c r="BVE747" s="31"/>
      <c r="BVF747" s="31"/>
      <c r="BVG747" s="31"/>
      <c r="BVH747" s="31"/>
      <c r="BVI747" s="31"/>
      <c r="BVJ747" s="31"/>
      <c r="BVK747" s="31"/>
      <c r="BVL747" s="31"/>
      <c r="BVM747" s="31"/>
      <c r="BVN747" s="31"/>
      <c r="BVO747" s="31"/>
      <c r="BVP747" s="31"/>
      <c r="BVQ747" s="31"/>
      <c r="BVR747" s="31"/>
      <c r="BVS747" s="31"/>
      <c r="BVT747" s="31"/>
      <c r="BVU747" s="31"/>
      <c r="BVV747" s="31"/>
      <c r="BVW747" s="31"/>
      <c r="BVX747" s="31"/>
      <c r="BVY747" s="31"/>
      <c r="BVZ747" s="31"/>
      <c r="BWA747" s="31"/>
      <c r="BWB747" s="31"/>
      <c r="BWC747" s="31"/>
      <c r="BWD747" s="31"/>
      <c r="BWE747" s="31"/>
      <c r="BWF747" s="31"/>
      <c r="BWG747" s="31"/>
      <c r="BWH747" s="31"/>
      <c r="BWI747" s="31"/>
      <c r="BWJ747" s="31"/>
      <c r="BWK747" s="31"/>
      <c r="BWL747" s="31"/>
      <c r="BWM747" s="31"/>
      <c r="BWN747" s="31"/>
      <c r="BWO747" s="31"/>
      <c r="BWP747" s="31"/>
      <c r="BWQ747" s="31"/>
      <c r="BWR747" s="31"/>
      <c r="BWS747" s="31"/>
      <c r="BWT747" s="31"/>
      <c r="BWU747" s="31"/>
      <c r="BWV747" s="31"/>
      <c r="BWW747" s="31"/>
      <c r="BWX747" s="31"/>
      <c r="BWY747" s="31"/>
      <c r="BWZ747" s="31"/>
      <c r="BXA747" s="31"/>
      <c r="BXB747" s="31"/>
      <c r="BXC747" s="31"/>
      <c r="BXD747" s="31"/>
      <c r="BXE747" s="31"/>
      <c r="BXF747" s="31"/>
      <c r="BXG747" s="31"/>
      <c r="BXH747" s="31"/>
      <c r="BXI747" s="31"/>
      <c r="BXJ747" s="31"/>
      <c r="BXK747" s="31"/>
      <c r="BXL747" s="31"/>
      <c r="BXM747" s="31"/>
      <c r="BXN747" s="31"/>
      <c r="BXO747" s="31"/>
      <c r="BXP747" s="31"/>
      <c r="BXQ747" s="31"/>
      <c r="BXR747" s="31"/>
      <c r="BXS747" s="31"/>
      <c r="BXT747" s="31"/>
      <c r="BXU747" s="31"/>
      <c r="BXV747" s="31"/>
      <c r="BXW747" s="31"/>
      <c r="BXX747" s="31"/>
      <c r="BXY747" s="31"/>
      <c r="BXZ747" s="31"/>
      <c r="BYA747" s="31"/>
      <c r="BYB747" s="31"/>
      <c r="BYC747" s="31"/>
      <c r="BYD747" s="31"/>
      <c r="BYE747" s="31"/>
      <c r="BYF747" s="31"/>
      <c r="BYG747" s="31"/>
      <c r="BYH747" s="31"/>
      <c r="BYI747" s="31"/>
      <c r="BYJ747" s="31"/>
      <c r="BYK747" s="31"/>
      <c r="BYL747" s="31"/>
      <c r="BYM747" s="31"/>
      <c r="BYN747" s="31"/>
      <c r="BYO747" s="31"/>
      <c r="BYP747" s="31"/>
      <c r="BYQ747" s="31"/>
      <c r="BYR747" s="31"/>
      <c r="BYS747" s="31"/>
      <c r="BYT747" s="31"/>
      <c r="BYU747" s="31"/>
      <c r="BYV747" s="31"/>
      <c r="BYW747" s="31"/>
      <c r="BYX747" s="31"/>
      <c r="BYY747" s="31"/>
      <c r="BYZ747" s="31"/>
      <c r="BZA747" s="31"/>
      <c r="BZB747" s="31"/>
      <c r="BZC747" s="31"/>
      <c r="BZD747" s="31"/>
      <c r="BZE747" s="31"/>
      <c r="BZF747" s="31"/>
      <c r="BZG747" s="31"/>
      <c r="BZH747" s="31"/>
      <c r="BZI747" s="31"/>
      <c r="BZJ747" s="31"/>
      <c r="BZK747" s="31"/>
      <c r="BZL747" s="31"/>
      <c r="BZM747" s="31"/>
      <c r="BZN747" s="31"/>
      <c r="BZO747" s="31"/>
      <c r="BZP747" s="31"/>
      <c r="BZQ747" s="31"/>
      <c r="BZR747" s="31"/>
      <c r="BZS747" s="31"/>
      <c r="BZT747" s="31"/>
      <c r="BZU747" s="31"/>
      <c r="BZV747" s="31"/>
      <c r="BZW747" s="31"/>
      <c r="BZX747" s="31"/>
      <c r="BZY747" s="31"/>
      <c r="BZZ747" s="31"/>
      <c r="CAA747" s="31"/>
      <c r="CAB747" s="31"/>
      <c r="CAC747" s="31"/>
      <c r="CAD747" s="31"/>
      <c r="CAE747" s="31"/>
      <c r="CAF747" s="31"/>
      <c r="CAG747" s="31"/>
      <c r="CAH747" s="31"/>
      <c r="CAI747" s="31"/>
      <c r="CAJ747" s="31"/>
      <c r="CAK747" s="31"/>
      <c r="CAL747" s="31"/>
      <c r="CAM747" s="31"/>
      <c r="CAN747" s="31"/>
      <c r="CAO747" s="31"/>
      <c r="CAP747" s="31"/>
      <c r="CAQ747" s="31"/>
      <c r="CAR747" s="31"/>
      <c r="CAS747" s="31"/>
      <c r="CAT747" s="31"/>
      <c r="CAU747" s="31"/>
      <c r="CAV747" s="31"/>
      <c r="CAW747" s="31"/>
      <c r="CAX747" s="31"/>
      <c r="CAY747" s="31"/>
      <c r="CAZ747" s="31"/>
      <c r="CBA747" s="31"/>
      <c r="CBB747" s="31"/>
      <c r="CBC747" s="31"/>
      <c r="CBD747" s="31"/>
      <c r="CBE747" s="31"/>
      <c r="CBF747" s="31"/>
      <c r="CBG747" s="31"/>
      <c r="CBH747" s="31"/>
      <c r="CBI747" s="31"/>
      <c r="CBJ747" s="31"/>
      <c r="CBK747" s="31"/>
      <c r="CBL747" s="31"/>
      <c r="CBM747" s="31"/>
      <c r="CBN747" s="31"/>
      <c r="CBO747" s="31"/>
      <c r="CBP747" s="31"/>
      <c r="CBQ747" s="31"/>
      <c r="CBR747" s="31"/>
      <c r="CBS747" s="31"/>
      <c r="CBT747" s="31"/>
      <c r="CBU747" s="31"/>
      <c r="CBV747" s="31"/>
      <c r="CBW747" s="31"/>
      <c r="CBX747" s="31"/>
      <c r="CBY747" s="31"/>
      <c r="CBZ747" s="31"/>
      <c r="CCA747" s="31"/>
      <c r="CCB747" s="31"/>
      <c r="CCC747" s="31"/>
      <c r="CCD747" s="31"/>
      <c r="CCE747" s="31"/>
      <c r="CCF747" s="31"/>
      <c r="CCG747" s="31"/>
      <c r="CCH747" s="31"/>
      <c r="CCI747" s="31"/>
      <c r="CCJ747" s="31"/>
      <c r="CCK747" s="31"/>
      <c r="CCL747" s="31"/>
      <c r="CCM747" s="31"/>
      <c r="CCN747" s="31"/>
      <c r="CCO747" s="31"/>
      <c r="CCP747" s="31"/>
      <c r="CCQ747" s="31"/>
      <c r="CCR747" s="31"/>
      <c r="CCS747" s="31"/>
      <c r="CCT747" s="31"/>
      <c r="CCU747" s="31"/>
      <c r="CCV747" s="31"/>
      <c r="CCW747" s="31"/>
      <c r="CCX747" s="31"/>
      <c r="CCY747" s="31"/>
      <c r="CCZ747" s="31"/>
      <c r="CDA747" s="31"/>
      <c r="CDB747" s="31"/>
      <c r="CDC747" s="31"/>
      <c r="CDD747" s="31"/>
      <c r="CDE747" s="31"/>
      <c r="CDF747" s="31"/>
      <c r="CDG747" s="31"/>
      <c r="CDH747" s="31"/>
      <c r="CDI747" s="31"/>
      <c r="CDJ747" s="31"/>
      <c r="CDK747" s="31"/>
      <c r="CDL747" s="31"/>
      <c r="CDM747" s="31"/>
      <c r="CDN747" s="31"/>
      <c r="CDO747" s="31"/>
      <c r="CDP747" s="31"/>
      <c r="CDQ747" s="31"/>
      <c r="CDR747" s="31"/>
      <c r="CDS747" s="31"/>
      <c r="CDT747" s="31"/>
      <c r="CDU747" s="31"/>
      <c r="CDV747" s="31"/>
      <c r="CDW747" s="31"/>
      <c r="CDX747" s="31"/>
      <c r="CDY747" s="31"/>
      <c r="CDZ747" s="31"/>
      <c r="CEA747" s="31"/>
      <c r="CEB747" s="31"/>
      <c r="CEC747" s="31"/>
      <c r="CED747" s="31"/>
      <c r="CEE747" s="31"/>
      <c r="CEF747" s="31"/>
      <c r="CEG747" s="31"/>
      <c r="CEH747" s="31"/>
      <c r="CEI747" s="31"/>
      <c r="CEJ747" s="31"/>
      <c r="CEK747" s="31"/>
      <c r="CEL747" s="31"/>
      <c r="CEM747" s="31"/>
      <c r="CEN747" s="31"/>
      <c r="CEO747" s="31"/>
      <c r="CEP747" s="31"/>
      <c r="CEQ747" s="31"/>
      <c r="CER747" s="31"/>
      <c r="CES747" s="31"/>
      <c r="CET747" s="31"/>
      <c r="CEU747" s="31"/>
      <c r="CEV747" s="31"/>
      <c r="CEW747" s="31"/>
      <c r="CEX747" s="31"/>
      <c r="CEY747" s="31"/>
      <c r="CEZ747" s="31"/>
      <c r="CFA747" s="31"/>
      <c r="CFB747" s="31"/>
      <c r="CFC747" s="31"/>
      <c r="CFD747" s="31"/>
      <c r="CFE747" s="31"/>
      <c r="CFF747" s="31"/>
      <c r="CFG747" s="31"/>
      <c r="CFH747" s="31"/>
      <c r="CFI747" s="31"/>
      <c r="CFJ747" s="31"/>
      <c r="CFK747" s="31"/>
      <c r="CFL747" s="31"/>
      <c r="CFM747" s="31"/>
      <c r="CFN747" s="31"/>
      <c r="CFO747" s="31"/>
      <c r="CFP747" s="31"/>
      <c r="CFQ747" s="31"/>
      <c r="CFR747" s="31"/>
      <c r="CFS747" s="31"/>
      <c r="CFT747" s="31"/>
      <c r="CFU747" s="31"/>
      <c r="CFV747" s="31"/>
      <c r="CFW747" s="31"/>
      <c r="CFX747" s="31"/>
      <c r="CFY747" s="31"/>
      <c r="CFZ747" s="31"/>
      <c r="CGA747" s="31"/>
      <c r="CGB747" s="31"/>
      <c r="CGC747" s="31"/>
      <c r="CGD747" s="31"/>
      <c r="CGE747" s="31"/>
      <c r="CGF747" s="31"/>
      <c r="CGG747" s="31"/>
      <c r="CGH747" s="31"/>
      <c r="CGI747" s="31"/>
      <c r="CGJ747" s="31"/>
      <c r="CGK747" s="31"/>
      <c r="CGL747" s="31"/>
      <c r="CGM747" s="31"/>
      <c r="CGN747" s="31"/>
      <c r="CGO747" s="31"/>
      <c r="CGP747" s="31"/>
      <c r="CGQ747" s="31"/>
      <c r="CGR747" s="31"/>
      <c r="CGS747" s="31"/>
      <c r="CGT747" s="31"/>
      <c r="CGU747" s="31"/>
      <c r="CGV747" s="31"/>
      <c r="CGW747" s="31"/>
      <c r="CGX747" s="31"/>
      <c r="CGY747" s="31"/>
      <c r="CGZ747" s="31"/>
      <c r="CHA747" s="31"/>
      <c r="CHB747" s="31"/>
      <c r="CHC747" s="31"/>
      <c r="CHD747" s="31"/>
      <c r="CHE747" s="31"/>
      <c r="CHF747" s="31"/>
      <c r="CHG747" s="31"/>
      <c r="CHH747" s="31"/>
      <c r="CHI747" s="31"/>
      <c r="CHJ747" s="31"/>
      <c r="CHK747" s="31"/>
      <c r="CHL747" s="31"/>
      <c r="CHM747" s="31"/>
      <c r="CHN747" s="31"/>
      <c r="CHO747" s="31"/>
      <c r="CHP747" s="31"/>
      <c r="CHQ747" s="31"/>
      <c r="CHR747" s="31"/>
      <c r="CHS747" s="31"/>
      <c r="CHT747" s="31"/>
      <c r="CHU747" s="31"/>
      <c r="CHV747" s="31"/>
      <c r="CHW747" s="31"/>
      <c r="CHX747" s="31"/>
      <c r="CHY747" s="31"/>
      <c r="CHZ747" s="31"/>
      <c r="CIA747" s="31"/>
      <c r="CIB747" s="31"/>
      <c r="CIC747" s="31"/>
      <c r="CID747" s="31"/>
      <c r="CIE747" s="31"/>
      <c r="CIF747" s="31"/>
      <c r="CIG747" s="31"/>
      <c r="CIH747" s="31"/>
      <c r="CII747" s="31"/>
      <c r="CIJ747" s="31"/>
      <c r="CIK747" s="31"/>
      <c r="CIL747" s="31"/>
      <c r="CIM747" s="31"/>
      <c r="CIN747" s="31"/>
      <c r="CIO747" s="31"/>
      <c r="CIP747" s="31"/>
      <c r="CIQ747" s="31"/>
      <c r="CIR747" s="31"/>
      <c r="CIS747" s="31"/>
      <c r="CIT747" s="31"/>
      <c r="CIU747" s="31"/>
      <c r="CIV747" s="31"/>
      <c r="CIW747" s="31"/>
      <c r="CIX747" s="31"/>
      <c r="CIY747" s="31"/>
      <c r="CIZ747" s="31"/>
      <c r="CJA747" s="31"/>
      <c r="CJB747" s="31"/>
      <c r="CJC747" s="31"/>
      <c r="CJD747" s="31"/>
      <c r="CJE747" s="31"/>
      <c r="CJF747" s="31"/>
      <c r="CJG747" s="31"/>
      <c r="CJH747" s="31"/>
      <c r="CJI747" s="31"/>
      <c r="CJJ747" s="31"/>
      <c r="CJK747" s="31"/>
      <c r="CJL747" s="31"/>
      <c r="CJM747" s="31"/>
      <c r="CJN747" s="31"/>
      <c r="CJO747" s="31"/>
      <c r="CJP747" s="31"/>
      <c r="CJQ747" s="31"/>
      <c r="CJR747" s="31"/>
      <c r="CJS747" s="31"/>
      <c r="CJT747" s="31"/>
      <c r="CJU747" s="31"/>
      <c r="CJV747" s="31"/>
      <c r="CJW747" s="31"/>
      <c r="CJX747" s="31"/>
      <c r="CJY747" s="31"/>
      <c r="CJZ747" s="31"/>
      <c r="CKA747" s="31"/>
      <c r="CKB747" s="31"/>
      <c r="CKC747" s="31"/>
      <c r="CKD747" s="31"/>
      <c r="CKE747" s="31"/>
      <c r="CKF747" s="31"/>
      <c r="CKG747" s="31"/>
      <c r="CKH747" s="31"/>
      <c r="CKI747" s="31"/>
      <c r="CKJ747" s="31"/>
      <c r="CKK747" s="31"/>
      <c r="CKL747" s="31"/>
      <c r="CKM747" s="31"/>
      <c r="CKN747" s="31"/>
      <c r="CKO747" s="31"/>
      <c r="CKP747" s="31"/>
      <c r="CKQ747" s="31"/>
      <c r="CKR747" s="31"/>
      <c r="CKS747" s="31"/>
      <c r="CKT747" s="31"/>
      <c r="CKU747" s="31"/>
      <c r="CKV747" s="31"/>
      <c r="CKW747" s="31"/>
      <c r="CKX747" s="31"/>
      <c r="CKY747" s="31"/>
      <c r="CKZ747" s="31"/>
      <c r="CLA747" s="31"/>
      <c r="CLB747" s="31"/>
      <c r="CLC747" s="31"/>
      <c r="CLD747" s="31"/>
      <c r="CLE747" s="31"/>
      <c r="CLF747" s="31"/>
      <c r="CLG747" s="31"/>
      <c r="CLH747" s="31"/>
      <c r="CLI747" s="31"/>
      <c r="CLJ747" s="31"/>
      <c r="CLK747" s="31"/>
      <c r="CLL747" s="31"/>
      <c r="CLM747" s="31"/>
      <c r="CLN747" s="31"/>
      <c r="CLO747" s="31"/>
      <c r="CLP747" s="31"/>
      <c r="CLQ747" s="31"/>
      <c r="CLR747" s="31"/>
      <c r="CLS747" s="31"/>
      <c r="CLT747" s="31"/>
      <c r="CLU747" s="31"/>
      <c r="CLV747" s="31"/>
      <c r="CLW747" s="31"/>
      <c r="CLX747" s="31"/>
      <c r="CLY747" s="31"/>
      <c r="CLZ747" s="31"/>
      <c r="CMA747" s="31"/>
      <c r="CMB747" s="31"/>
      <c r="CMC747" s="31"/>
      <c r="CMD747" s="31"/>
      <c r="CME747" s="31"/>
      <c r="CMF747" s="31"/>
      <c r="CMG747" s="31"/>
      <c r="CMH747" s="31"/>
      <c r="CMI747" s="31"/>
      <c r="CMJ747" s="31"/>
      <c r="CMK747" s="31"/>
      <c r="CML747" s="31"/>
      <c r="CMM747" s="31"/>
      <c r="CMN747" s="31"/>
      <c r="CMO747" s="31"/>
      <c r="CMP747" s="31"/>
      <c r="CMQ747" s="31"/>
      <c r="CMR747" s="31"/>
      <c r="CMS747" s="31"/>
      <c r="CMT747" s="31"/>
      <c r="CMU747" s="31"/>
      <c r="CMV747" s="31"/>
      <c r="CMW747" s="31"/>
      <c r="CMX747" s="31"/>
      <c r="CMY747" s="31"/>
      <c r="CMZ747" s="31"/>
      <c r="CNA747" s="31"/>
      <c r="CNB747" s="31"/>
      <c r="CNC747" s="31"/>
      <c r="CND747" s="31"/>
      <c r="CNE747" s="31"/>
      <c r="CNF747" s="31"/>
      <c r="CNG747" s="31"/>
      <c r="CNH747" s="31"/>
      <c r="CNI747" s="31"/>
      <c r="CNJ747" s="31"/>
      <c r="CNK747" s="31"/>
      <c r="CNL747" s="31"/>
      <c r="CNM747" s="31"/>
      <c r="CNN747" s="31"/>
      <c r="CNO747" s="31"/>
      <c r="CNP747" s="31"/>
      <c r="CNQ747" s="31"/>
      <c r="CNR747" s="31"/>
      <c r="CNS747" s="31"/>
      <c r="CNT747" s="31"/>
      <c r="CNU747" s="31"/>
      <c r="CNV747" s="31"/>
      <c r="CNW747" s="31"/>
      <c r="CNX747" s="31"/>
      <c r="CNY747" s="31"/>
      <c r="CNZ747" s="31"/>
      <c r="COA747" s="31"/>
      <c r="COB747" s="31"/>
      <c r="COC747" s="31"/>
      <c r="COD747" s="31"/>
      <c r="COE747" s="31"/>
      <c r="COF747" s="31"/>
      <c r="COG747" s="31"/>
      <c r="COH747" s="31"/>
      <c r="COI747" s="31"/>
      <c r="COJ747" s="31"/>
      <c r="COK747" s="31"/>
      <c r="COL747" s="31"/>
      <c r="COM747" s="31"/>
      <c r="CON747" s="31"/>
      <c r="COO747" s="31"/>
      <c r="COP747" s="31"/>
      <c r="COQ747" s="31"/>
      <c r="COR747" s="31"/>
      <c r="COS747" s="31"/>
      <c r="COT747" s="31"/>
      <c r="COU747" s="31"/>
      <c r="COV747" s="31"/>
      <c r="COW747" s="31"/>
      <c r="COX747" s="31"/>
      <c r="COY747" s="31"/>
      <c r="COZ747" s="31"/>
      <c r="CPA747" s="31"/>
      <c r="CPB747" s="31"/>
      <c r="CPC747" s="31"/>
      <c r="CPD747" s="31"/>
      <c r="CPE747" s="31"/>
      <c r="CPF747" s="31"/>
      <c r="CPG747" s="31"/>
      <c r="CPH747" s="31"/>
      <c r="CPI747" s="31"/>
      <c r="CPJ747" s="31"/>
      <c r="CPK747" s="31"/>
      <c r="CPL747" s="31"/>
      <c r="CPM747" s="31"/>
      <c r="CPN747" s="31"/>
      <c r="CPO747" s="31"/>
      <c r="CPP747" s="31"/>
      <c r="CPQ747" s="31"/>
      <c r="CPR747" s="31"/>
      <c r="CPS747" s="31"/>
      <c r="CPT747" s="31"/>
      <c r="CPU747" s="31"/>
      <c r="CPV747" s="31"/>
      <c r="CPW747" s="31"/>
      <c r="CPX747" s="31"/>
      <c r="CPY747" s="31"/>
      <c r="CPZ747" s="31"/>
      <c r="CQA747" s="31"/>
      <c r="CQB747" s="31"/>
      <c r="CQC747" s="31"/>
      <c r="CQD747" s="31"/>
      <c r="CQE747" s="31"/>
      <c r="CQF747" s="31"/>
      <c r="CQG747" s="31"/>
      <c r="CQH747" s="31"/>
      <c r="CQI747" s="31"/>
      <c r="CQJ747" s="31"/>
      <c r="CQK747" s="31"/>
      <c r="CQL747" s="31"/>
      <c r="CQM747" s="31"/>
      <c r="CQN747" s="31"/>
      <c r="CQO747" s="31"/>
      <c r="CQP747" s="31"/>
      <c r="CQQ747" s="31"/>
      <c r="CQR747" s="31"/>
      <c r="CQS747" s="31"/>
      <c r="CQT747" s="31"/>
      <c r="CQU747" s="31"/>
      <c r="CQV747" s="31"/>
      <c r="CQW747" s="31"/>
      <c r="CQX747" s="31"/>
      <c r="CQY747" s="31"/>
      <c r="CQZ747" s="31"/>
      <c r="CRA747" s="31"/>
      <c r="CRB747" s="31"/>
      <c r="CRC747" s="31"/>
      <c r="CRD747" s="31"/>
      <c r="CRE747" s="31"/>
      <c r="CRF747" s="31"/>
      <c r="CRG747" s="31"/>
      <c r="CRH747" s="31"/>
      <c r="CRI747" s="31"/>
      <c r="CRJ747" s="31"/>
      <c r="CRK747" s="31"/>
      <c r="CRL747" s="31"/>
      <c r="CRM747" s="31"/>
      <c r="CRN747" s="31"/>
      <c r="CRO747" s="31"/>
      <c r="CRP747" s="31"/>
      <c r="CRQ747" s="31"/>
      <c r="CRR747" s="31"/>
      <c r="CRS747" s="31"/>
      <c r="CRT747" s="31"/>
      <c r="CRU747" s="31"/>
      <c r="CRV747" s="31"/>
      <c r="CRW747" s="31"/>
      <c r="CRX747" s="31"/>
      <c r="CRY747" s="31"/>
      <c r="CRZ747" s="31"/>
      <c r="CSA747" s="31"/>
      <c r="CSB747" s="31"/>
      <c r="CSC747" s="31"/>
      <c r="CSD747" s="31"/>
      <c r="CSE747" s="31"/>
      <c r="CSF747" s="31"/>
      <c r="CSG747" s="31"/>
      <c r="CSH747" s="31"/>
      <c r="CSI747" s="31"/>
      <c r="CSJ747" s="31"/>
      <c r="CSK747" s="31"/>
      <c r="CSL747" s="31"/>
      <c r="CSM747" s="31"/>
      <c r="CSN747" s="31"/>
      <c r="CSO747" s="31"/>
      <c r="CSP747" s="31"/>
      <c r="CSQ747" s="31"/>
      <c r="CSR747" s="31"/>
      <c r="CSS747" s="31"/>
      <c r="CST747" s="31"/>
      <c r="CSU747" s="31"/>
      <c r="CSV747" s="31"/>
      <c r="CSW747" s="31"/>
      <c r="CSX747" s="31"/>
      <c r="CSY747" s="31"/>
      <c r="CSZ747" s="31"/>
      <c r="CTA747" s="31"/>
      <c r="CTB747" s="31"/>
      <c r="CTC747" s="31"/>
      <c r="CTD747" s="31"/>
      <c r="CTE747" s="31"/>
      <c r="CTF747" s="31"/>
      <c r="CTG747" s="31"/>
      <c r="CTH747" s="31"/>
      <c r="CTI747" s="31"/>
      <c r="CTJ747" s="31"/>
      <c r="CTK747" s="31"/>
      <c r="CTL747" s="31"/>
      <c r="CTM747" s="31"/>
      <c r="CTN747" s="31"/>
      <c r="CTO747" s="31"/>
      <c r="CTP747" s="31"/>
      <c r="CTQ747" s="31"/>
      <c r="CTR747" s="31"/>
      <c r="CTS747" s="31"/>
      <c r="CTT747" s="31"/>
      <c r="CTU747" s="31"/>
      <c r="CTV747" s="31"/>
      <c r="CTW747" s="31"/>
      <c r="CTX747" s="31"/>
      <c r="CTY747" s="31"/>
      <c r="CTZ747" s="31"/>
      <c r="CUA747" s="31"/>
      <c r="CUB747" s="31"/>
      <c r="CUC747" s="31"/>
      <c r="CUD747" s="31"/>
      <c r="CUE747" s="31"/>
      <c r="CUF747" s="31"/>
      <c r="CUG747" s="31"/>
      <c r="CUH747" s="31"/>
      <c r="CUI747" s="31"/>
      <c r="CUJ747" s="31"/>
      <c r="CUK747" s="31"/>
      <c r="CUL747" s="31"/>
      <c r="CUM747" s="31"/>
      <c r="CUN747" s="31"/>
      <c r="CUO747" s="31"/>
      <c r="CUP747" s="31"/>
      <c r="CUQ747" s="31"/>
      <c r="CUR747" s="31"/>
      <c r="CUS747" s="31"/>
      <c r="CUT747" s="31"/>
      <c r="CUU747" s="31"/>
      <c r="CUV747" s="31"/>
      <c r="CUW747" s="31"/>
      <c r="CUX747" s="31"/>
      <c r="CUY747" s="31"/>
      <c r="CUZ747" s="31"/>
      <c r="CVA747" s="31"/>
      <c r="CVB747" s="31"/>
      <c r="CVC747" s="31"/>
      <c r="CVD747" s="31"/>
      <c r="CVE747" s="31"/>
      <c r="CVF747" s="31"/>
      <c r="CVG747" s="31"/>
      <c r="CVH747" s="31"/>
      <c r="CVI747" s="31"/>
      <c r="CVJ747" s="31"/>
      <c r="CVK747" s="31"/>
      <c r="CVL747" s="31"/>
      <c r="CVM747" s="31"/>
      <c r="CVN747" s="31"/>
      <c r="CVO747" s="31"/>
      <c r="CVP747" s="31"/>
      <c r="CVQ747" s="31"/>
      <c r="CVR747" s="31"/>
      <c r="CVS747" s="31"/>
      <c r="CVT747" s="31"/>
      <c r="CVU747" s="31"/>
      <c r="CVV747" s="31"/>
      <c r="CVW747" s="31"/>
      <c r="CVX747" s="31"/>
      <c r="CVY747" s="31"/>
      <c r="CVZ747" s="31"/>
      <c r="CWA747" s="31"/>
      <c r="CWB747" s="31"/>
      <c r="CWC747" s="31"/>
      <c r="CWD747" s="31"/>
      <c r="CWE747" s="31"/>
      <c r="CWF747" s="31"/>
      <c r="CWG747" s="31"/>
      <c r="CWH747" s="31"/>
      <c r="CWI747" s="31"/>
      <c r="CWJ747" s="31"/>
      <c r="CWK747" s="31"/>
      <c r="CWL747" s="31"/>
      <c r="CWM747" s="31"/>
      <c r="CWN747" s="31"/>
      <c r="CWO747" s="31"/>
      <c r="CWP747" s="31"/>
      <c r="CWQ747" s="31"/>
      <c r="CWR747" s="31"/>
      <c r="CWS747" s="31"/>
      <c r="CWT747" s="31"/>
      <c r="CWU747" s="31"/>
      <c r="CWV747" s="31"/>
      <c r="CWW747" s="31"/>
      <c r="CWX747" s="31"/>
      <c r="CWY747" s="31"/>
      <c r="CWZ747" s="31"/>
      <c r="CXA747" s="31"/>
      <c r="CXB747" s="31"/>
      <c r="CXC747" s="31"/>
      <c r="CXD747" s="31"/>
      <c r="CXE747" s="31"/>
      <c r="CXF747" s="31"/>
      <c r="CXG747" s="31"/>
      <c r="CXH747" s="31"/>
      <c r="CXI747" s="31"/>
      <c r="CXJ747" s="31"/>
      <c r="CXK747" s="31"/>
      <c r="CXL747" s="31"/>
      <c r="CXM747" s="31"/>
      <c r="CXN747" s="31"/>
      <c r="CXO747" s="31"/>
      <c r="CXP747" s="31"/>
      <c r="CXQ747" s="31"/>
      <c r="CXR747" s="31"/>
      <c r="CXS747" s="31"/>
      <c r="CXT747" s="31"/>
      <c r="CXU747" s="31"/>
      <c r="CXV747" s="31"/>
      <c r="CXW747" s="31"/>
      <c r="CXX747" s="31"/>
      <c r="CXY747" s="31"/>
      <c r="CXZ747" s="31"/>
      <c r="CYA747" s="31"/>
      <c r="CYB747" s="31"/>
      <c r="CYC747" s="31"/>
      <c r="CYD747" s="31"/>
      <c r="CYE747" s="31"/>
      <c r="CYF747" s="31"/>
      <c r="CYG747" s="31"/>
      <c r="CYH747" s="31"/>
      <c r="CYI747" s="31"/>
      <c r="CYJ747" s="31"/>
      <c r="CYK747" s="31"/>
      <c r="CYL747" s="31"/>
      <c r="CYM747" s="31"/>
      <c r="CYN747" s="31"/>
      <c r="CYO747" s="31"/>
      <c r="CYP747" s="31"/>
      <c r="CYQ747" s="31"/>
      <c r="CYR747" s="31"/>
      <c r="CYS747" s="31"/>
      <c r="CYT747" s="31"/>
      <c r="CYU747" s="31"/>
      <c r="CYV747" s="31"/>
      <c r="CYW747" s="31"/>
      <c r="CYX747" s="31"/>
      <c r="CYY747" s="31"/>
      <c r="CYZ747" s="31"/>
      <c r="CZA747" s="31"/>
      <c r="CZB747" s="31"/>
      <c r="CZC747" s="31"/>
      <c r="CZD747" s="31"/>
      <c r="CZE747" s="31"/>
      <c r="CZF747" s="31"/>
      <c r="CZG747" s="31"/>
      <c r="CZH747" s="31"/>
      <c r="CZI747" s="31"/>
      <c r="CZJ747" s="31"/>
      <c r="CZK747" s="31"/>
      <c r="CZL747" s="31"/>
      <c r="CZM747" s="31"/>
      <c r="CZN747" s="31"/>
      <c r="CZO747" s="31"/>
      <c r="CZP747" s="31"/>
      <c r="CZQ747" s="31"/>
      <c r="CZR747" s="31"/>
      <c r="CZS747" s="31"/>
      <c r="CZT747" s="31"/>
      <c r="CZU747" s="31"/>
      <c r="CZV747" s="31"/>
      <c r="CZW747" s="31"/>
      <c r="CZX747" s="31"/>
      <c r="CZY747" s="31"/>
      <c r="CZZ747" s="31"/>
      <c r="DAA747" s="31"/>
      <c r="DAB747" s="31"/>
      <c r="DAC747" s="31"/>
      <c r="DAD747" s="31"/>
      <c r="DAE747" s="31"/>
      <c r="DAF747" s="31"/>
      <c r="DAG747" s="31"/>
      <c r="DAH747" s="31"/>
      <c r="DAI747" s="31"/>
      <c r="DAJ747" s="31"/>
      <c r="DAK747" s="31"/>
      <c r="DAL747" s="31"/>
      <c r="DAM747" s="31"/>
      <c r="DAN747" s="31"/>
      <c r="DAO747" s="31"/>
      <c r="DAP747" s="31"/>
      <c r="DAQ747" s="31"/>
      <c r="DAR747" s="31"/>
      <c r="DAS747" s="31"/>
      <c r="DAT747" s="31"/>
      <c r="DAU747" s="31"/>
      <c r="DAV747" s="31"/>
      <c r="DAW747" s="31"/>
      <c r="DAX747" s="31"/>
      <c r="DAY747" s="31"/>
      <c r="DAZ747" s="31"/>
      <c r="DBA747" s="31"/>
      <c r="DBB747" s="31"/>
      <c r="DBC747" s="31"/>
      <c r="DBD747" s="31"/>
      <c r="DBE747" s="31"/>
      <c r="DBF747" s="31"/>
      <c r="DBG747" s="31"/>
      <c r="DBH747" s="31"/>
      <c r="DBI747" s="31"/>
      <c r="DBJ747" s="31"/>
      <c r="DBK747" s="31"/>
      <c r="DBL747" s="31"/>
      <c r="DBM747" s="31"/>
      <c r="DBN747" s="31"/>
      <c r="DBO747" s="31"/>
      <c r="DBP747" s="31"/>
      <c r="DBQ747" s="31"/>
      <c r="DBR747" s="31"/>
      <c r="DBS747" s="31"/>
      <c r="DBT747" s="31"/>
      <c r="DBU747" s="31"/>
      <c r="DBV747" s="31"/>
      <c r="DBW747" s="31"/>
      <c r="DBX747" s="31"/>
      <c r="DBY747" s="31"/>
      <c r="DBZ747" s="31"/>
      <c r="DCA747" s="31"/>
      <c r="DCB747" s="31"/>
      <c r="DCC747" s="31"/>
      <c r="DCD747" s="31"/>
      <c r="DCE747" s="31"/>
      <c r="DCF747" s="31"/>
      <c r="DCG747" s="31"/>
      <c r="DCH747" s="31"/>
      <c r="DCI747" s="31"/>
      <c r="DCJ747" s="31"/>
      <c r="DCK747" s="31"/>
      <c r="DCL747" s="31"/>
      <c r="DCM747" s="31"/>
      <c r="DCN747" s="31"/>
      <c r="DCO747" s="31"/>
      <c r="DCP747" s="31"/>
      <c r="DCQ747" s="31"/>
      <c r="DCR747" s="31"/>
      <c r="DCS747" s="31"/>
      <c r="DCT747" s="31"/>
      <c r="DCU747" s="31"/>
      <c r="DCV747" s="31"/>
      <c r="DCW747" s="31"/>
      <c r="DCX747" s="31"/>
      <c r="DCY747" s="31"/>
      <c r="DCZ747" s="31"/>
      <c r="DDA747" s="31"/>
      <c r="DDB747" s="31"/>
      <c r="DDC747" s="31"/>
      <c r="DDD747" s="31"/>
      <c r="DDE747" s="31"/>
      <c r="DDF747" s="31"/>
      <c r="DDG747" s="31"/>
      <c r="DDH747" s="31"/>
      <c r="DDI747" s="31"/>
      <c r="DDJ747" s="31"/>
      <c r="DDK747" s="31"/>
      <c r="DDL747" s="31"/>
      <c r="DDM747" s="31"/>
      <c r="DDN747" s="31"/>
      <c r="DDO747" s="31"/>
      <c r="DDP747" s="31"/>
      <c r="DDQ747" s="31"/>
      <c r="DDR747" s="31"/>
      <c r="DDS747" s="31"/>
      <c r="DDT747" s="31"/>
      <c r="DDU747" s="31"/>
      <c r="DDV747" s="31"/>
      <c r="DDW747" s="31"/>
      <c r="DDX747" s="31"/>
      <c r="DDY747" s="31"/>
      <c r="DDZ747" s="31"/>
      <c r="DEA747" s="31"/>
      <c r="DEB747" s="31"/>
      <c r="DEC747" s="31"/>
      <c r="DED747" s="31"/>
      <c r="DEE747" s="31"/>
      <c r="DEF747" s="31"/>
      <c r="DEG747" s="31"/>
      <c r="DEH747" s="31"/>
      <c r="DEI747" s="31"/>
      <c r="DEJ747" s="31"/>
      <c r="DEK747" s="31"/>
      <c r="DEL747" s="31"/>
      <c r="DEM747" s="31"/>
      <c r="DEN747" s="31"/>
      <c r="DEO747" s="31"/>
      <c r="DEP747" s="31"/>
      <c r="DEQ747" s="31"/>
      <c r="DER747" s="31"/>
      <c r="DES747" s="31"/>
      <c r="DET747" s="31"/>
      <c r="DEU747" s="31"/>
      <c r="DEV747" s="31"/>
      <c r="DEW747" s="31"/>
      <c r="DEX747" s="31"/>
      <c r="DEY747" s="31"/>
      <c r="DEZ747" s="31"/>
      <c r="DFA747" s="31"/>
      <c r="DFB747" s="31"/>
      <c r="DFC747" s="31"/>
      <c r="DFD747" s="31"/>
      <c r="DFE747" s="31"/>
      <c r="DFF747" s="31"/>
      <c r="DFG747" s="31"/>
      <c r="DFH747" s="31"/>
      <c r="DFI747" s="31"/>
      <c r="DFJ747" s="31"/>
      <c r="DFK747" s="31"/>
      <c r="DFL747" s="31"/>
      <c r="DFM747" s="31"/>
      <c r="DFN747" s="31"/>
      <c r="DFO747" s="31"/>
      <c r="DFP747" s="31"/>
      <c r="DFQ747" s="31"/>
      <c r="DFR747" s="31"/>
      <c r="DFS747" s="31"/>
      <c r="DFT747" s="31"/>
      <c r="DFU747" s="31"/>
      <c r="DFV747" s="31"/>
      <c r="DFW747" s="31"/>
      <c r="DFX747" s="31"/>
      <c r="DFY747" s="31"/>
      <c r="DFZ747" s="31"/>
      <c r="DGA747" s="31"/>
      <c r="DGB747" s="31"/>
      <c r="DGC747" s="31"/>
      <c r="DGD747" s="31"/>
      <c r="DGE747" s="31"/>
      <c r="DGF747" s="31"/>
      <c r="DGG747" s="31"/>
      <c r="DGH747" s="31"/>
      <c r="DGI747" s="31"/>
      <c r="DGJ747" s="31"/>
      <c r="DGK747" s="31"/>
      <c r="DGL747" s="31"/>
      <c r="DGM747" s="31"/>
      <c r="DGN747" s="31"/>
      <c r="DGO747" s="31"/>
      <c r="DGP747" s="31"/>
      <c r="DGQ747" s="31"/>
      <c r="DGR747" s="31"/>
      <c r="DGS747" s="31"/>
      <c r="DGT747" s="31"/>
      <c r="DGU747" s="31"/>
      <c r="DGV747" s="31"/>
      <c r="DGW747" s="31"/>
      <c r="DGX747" s="31"/>
      <c r="DGY747" s="31"/>
      <c r="DGZ747" s="31"/>
      <c r="DHA747" s="31"/>
      <c r="DHB747" s="31"/>
      <c r="DHC747" s="31"/>
      <c r="DHD747" s="31"/>
      <c r="DHE747" s="31"/>
      <c r="DHF747" s="31"/>
      <c r="DHG747" s="31"/>
      <c r="DHH747" s="31"/>
      <c r="DHI747" s="31"/>
      <c r="DHJ747" s="31"/>
      <c r="DHK747" s="31"/>
      <c r="DHL747" s="31"/>
      <c r="DHM747" s="31"/>
      <c r="DHN747" s="31"/>
      <c r="DHO747" s="31"/>
      <c r="DHP747" s="31"/>
      <c r="DHQ747" s="31"/>
      <c r="DHR747" s="31"/>
      <c r="DHS747" s="31"/>
      <c r="DHT747" s="31"/>
      <c r="DHU747" s="31"/>
      <c r="DHV747" s="31"/>
      <c r="DHW747" s="31"/>
      <c r="DHX747" s="31"/>
      <c r="DHY747" s="31"/>
      <c r="DHZ747" s="31"/>
      <c r="DIA747" s="31"/>
      <c r="DIB747" s="31"/>
      <c r="DIC747" s="31"/>
      <c r="DID747" s="31"/>
      <c r="DIE747" s="31"/>
      <c r="DIF747" s="31"/>
      <c r="DIG747" s="31"/>
      <c r="DIH747" s="31"/>
      <c r="DII747" s="31"/>
      <c r="DIJ747" s="31"/>
      <c r="DIK747" s="31"/>
      <c r="DIL747" s="31"/>
      <c r="DIM747" s="31"/>
      <c r="DIN747" s="31"/>
      <c r="DIO747" s="31"/>
      <c r="DIP747" s="31"/>
      <c r="DIQ747" s="31"/>
      <c r="DIR747" s="31"/>
      <c r="DIS747" s="31"/>
      <c r="DIT747" s="31"/>
      <c r="DIU747" s="31"/>
      <c r="DIV747" s="31"/>
      <c r="DIW747" s="31"/>
      <c r="DIX747" s="31"/>
      <c r="DIY747" s="31"/>
      <c r="DIZ747" s="31"/>
      <c r="DJA747" s="31"/>
      <c r="DJB747" s="31"/>
      <c r="DJC747" s="31"/>
      <c r="DJD747" s="31"/>
      <c r="DJE747" s="31"/>
      <c r="DJF747" s="31"/>
      <c r="DJG747" s="31"/>
      <c r="DJH747" s="31"/>
      <c r="DJI747" s="31"/>
      <c r="DJJ747" s="31"/>
      <c r="DJK747" s="31"/>
      <c r="DJL747" s="31"/>
      <c r="DJM747" s="31"/>
      <c r="DJN747" s="31"/>
      <c r="DJO747" s="31"/>
      <c r="DJP747" s="31"/>
      <c r="DJQ747" s="31"/>
      <c r="DJR747" s="31"/>
      <c r="DJS747" s="31"/>
      <c r="DJT747" s="31"/>
      <c r="DJU747" s="31"/>
      <c r="DJV747" s="31"/>
      <c r="DJW747" s="31"/>
      <c r="DJX747" s="31"/>
      <c r="DJY747" s="31"/>
      <c r="DJZ747" s="31"/>
      <c r="DKA747" s="31"/>
      <c r="DKB747" s="31"/>
      <c r="DKC747" s="31"/>
      <c r="DKD747" s="31"/>
      <c r="DKE747" s="31"/>
      <c r="DKF747" s="31"/>
      <c r="DKG747" s="31"/>
      <c r="DKH747" s="31"/>
      <c r="DKI747" s="31"/>
      <c r="DKJ747" s="31"/>
      <c r="DKK747" s="31"/>
      <c r="DKL747" s="31"/>
      <c r="DKM747" s="31"/>
      <c r="DKN747" s="31"/>
      <c r="DKO747" s="31"/>
      <c r="DKP747" s="31"/>
      <c r="DKQ747" s="31"/>
      <c r="DKR747" s="31"/>
      <c r="DKS747" s="31"/>
      <c r="DKT747" s="31"/>
      <c r="DKU747" s="31"/>
      <c r="DKV747" s="31"/>
      <c r="DKW747" s="31"/>
      <c r="DKX747" s="31"/>
      <c r="DKY747" s="31"/>
      <c r="DKZ747" s="31"/>
      <c r="DLA747" s="31"/>
      <c r="DLB747" s="31"/>
      <c r="DLC747" s="31"/>
      <c r="DLD747" s="31"/>
      <c r="DLE747" s="31"/>
      <c r="DLF747" s="31"/>
      <c r="DLG747" s="31"/>
      <c r="DLH747" s="31"/>
      <c r="DLI747" s="31"/>
      <c r="DLJ747" s="31"/>
      <c r="DLK747" s="31"/>
      <c r="DLL747" s="31"/>
      <c r="DLM747" s="31"/>
      <c r="DLN747" s="31"/>
      <c r="DLO747" s="31"/>
      <c r="DLP747" s="31"/>
      <c r="DLQ747" s="31"/>
      <c r="DLR747" s="31"/>
      <c r="DLS747" s="31"/>
      <c r="DLT747" s="31"/>
      <c r="DLU747" s="31"/>
      <c r="DLV747" s="31"/>
      <c r="DLW747" s="31"/>
      <c r="DLX747" s="31"/>
      <c r="DLY747" s="31"/>
      <c r="DLZ747" s="31"/>
      <c r="DMA747" s="31"/>
      <c r="DMB747" s="31"/>
      <c r="DMC747" s="31"/>
      <c r="DMD747" s="31"/>
      <c r="DME747" s="31"/>
      <c r="DMF747" s="31"/>
      <c r="DMG747" s="31"/>
      <c r="DMH747" s="31"/>
      <c r="DMI747" s="31"/>
      <c r="DMJ747" s="31"/>
      <c r="DMK747" s="31"/>
      <c r="DML747" s="31"/>
      <c r="DMM747" s="31"/>
      <c r="DMN747" s="31"/>
      <c r="DMO747" s="31"/>
      <c r="DMP747" s="31"/>
      <c r="DMQ747" s="31"/>
      <c r="DMR747" s="31"/>
      <c r="DMS747" s="31"/>
      <c r="DMT747" s="31"/>
      <c r="DMU747" s="31"/>
      <c r="DMV747" s="31"/>
      <c r="DMW747" s="31"/>
      <c r="DMX747" s="31"/>
      <c r="DMY747" s="31"/>
      <c r="DMZ747" s="31"/>
      <c r="DNA747" s="31"/>
      <c r="DNB747" s="31"/>
      <c r="DNC747" s="31"/>
      <c r="DND747" s="31"/>
      <c r="DNE747" s="31"/>
      <c r="DNF747" s="31"/>
      <c r="DNG747" s="31"/>
      <c r="DNH747" s="31"/>
      <c r="DNI747" s="31"/>
      <c r="DNJ747" s="31"/>
      <c r="DNK747" s="31"/>
      <c r="DNL747" s="31"/>
      <c r="DNM747" s="31"/>
      <c r="DNN747" s="31"/>
      <c r="DNO747" s="31"/>
      <c r="DNP747" s="31"/>
      <c r="DNQ747" s="31"/>
      <c r="DNR747" s="31"/>
      <c r="DNS747" s="31"/>
      <c r="DNT747" s="31"/>
      <c r="DNU747" s="31"/>
      <c r="DNV747" s="31"/>
      <c r="DNW747" s="31"/>
      <c r="DNX747" s="31"/>
      <c r="DNY747" s="31"/>
      <c r="DNZ747" s="31"/>
      <c r="DOA747" s="31"/>
      <c r="DOB747" s="31"/>
      <c r="DOC747" s="31"/>
      <c r="DOD747" s="31"/>
      <c r="DOE747" s="31"/>
      <c r="DOF747" s="31"/>
      <c r="DOG747" s="31"/>
      <c r="DOH747" s="31"/>
      <c r="DOI747" s="31"/>
      <c r="DOJ747" s="31"/>
      <c r="DOK747" s="31"/>
      <c r="DOL747" s="31"/>
      <c r="DOM747" s="31"/>
      <c r="DON747" s="31"/>
      <c r="DOO747" s="31"/>
      <c r="DOP747" s="31"/>
      <c r="DOQ747" s="31"/>
      <c r="DOR747" s="31"/>
      <c r="DOS747" s="31"/>
      <c r="DOT747" s="31"/>
      <c r="DOU747" s="31"/>
      <c r="DOV747" s="31"/>
      <c r="DOW747" s="31"/>
      <c r="DOX747" s="31"/>
      <c r="DOY747" s="31"/>
      <c r="DOZ747" s="31"/>
      <c r="DPA747" s="31"/>
      <c r="DPB747" s="31"/>
      <c r="DPC747" s="31"/>
      <c r="DPD747" s="31"/>
      <c r="DPE747" s="31"/>
      <c r="DPF747" s="31"/>
      <c r="DPG747" s="31"/>
      <c r="DPH747" s="31"/>
      <c r="DPI747" s="31"/>
      <c r="DPJ747" s="31"/>
      <c r="DPK747" s="31"/>
      <c r="DPL747" s="31"/>
      <c r="DPM747" s="31"/>
      <c r="DPN747" s="31"/>
      <c r="DPO747" s="31"/>
      <c r="DPP747" s="31"/>
      <c r="DPQ747" s="31"/>
      <c r="DPR747" s="31"/>
      <c r="DPS747" s="31"/>
      <c r="DPT747" s="31"/>
      <c r="DPU747" s="31"/>
      <c r="DPV747" s="31"/>
      <c r="DPW747" s="31"/>
      <c r="DPX747" s="31"/>
      <c r="DPY747" s="31"/>
      <c r="DPZ747" s="31"/>
      <c r="DQA747" s="31"/>
      <c r="DQB747" s="31"/>
      <c r="DQC747" s="31"/>
      <c r="DQD747" s="31"/>
      <c r="DQE747" s="31"/>
      <c r="DQF747" s="31"/>
      <c r="DQG747" s="31"/>
      <c r="DQH747" s="31"/>
      <c r="DQI747" s="31"/>
      <c r="DQJ747" s="31"/>
      <c r="DQK747" s="31"/>
      <c r="DQL747" s="31"/>
      <c r="DQM747" s="31"/>
      <c r="DQN747" s="31"/>
      <c r="DQO747" s="31"/>
      <c r="DQP747" s="31"/>
      <c r="DQQ747" s="31"/>
      <c r="DQR747" s="31"/>
      <c r="DQS747" s="31"/>
      <c r="DQT747" s="31"/>
      <c r="DQU747" s="31"/>
      <c r="DQV747" s="31"/>
      <c r="DQW747" s="31"/>
      <c r="DQX747" s="31"/>
      <c r="DQY747" s="31"/>
      <c r="DQZ747" s="31"/>
      <c r="DRA747" s="31"/>
      <c r="DRB747" s="31"/>
      <c r="DRC747" s="31"/>
      <c r="DRD747" s="31"/>
      <c r="DRE747" s="31"/>
      <c r="DRF747" s="31"/>
      <c r="DRG747" s="31"/>
      <c r="DRH747" s="31"/>
      <c r="DRI747" s="31"/>
      <c r="DRJ747" s="31"/>
      <c r="DRK747" s="31"/>
      <c r="DRL747" s="31"/>
      <c r="DRM747" s="31"/>
      <c r="DRN747" s="31"/>
      <c r="DRO747" s="31"/>
      <c r="DRP747" s="31"/>
      <c r="DRQ747" s="31"/>
      <c r="DRR747" s="31"/>
      <c r="DRS747" s="31"/>
      <c r="DRT747" s="31"/>
      <c r="DRU747" s="31"/>
      <c r="DRV747" s="31"/>
      <c r="DRW747" s="31"/>
      <c r="DRX747" s="31"/>
      <c r="DRY747" s="31"/>
      <c r="DRZ747" s="31"/>
      <c r="DSA747" s="31"/>
      <c r="DSB747" s="31"/>
      <c r="DSC747" s="31"/>
      <c r="DSD747" s="31"/>
      <c r="DSE747" s="31"/>
      <c r="DSF747" s="31"/>
      <c r="DSG747" s="31"/>
      <c r="DSH747" s="31"/>
      <c r="DSI747" s="31"/>
      <c r="DSJ747" s="31"/>
      <c r="DSK747" s="31"/>
      <c r="DSL747" s="31"/>
      <c r="DSM747" s="31"/>
      <c r="DSN747" s="31"/>
      <c r="DSO747" s="31"/>
      <c r="DSP747" s="31"/>
      <c r="DSQ747" s="31"/>
      <c r="DSR747" s="31"/>
      <c r="DSS747" s="31"/>
      <c r="DST747" s="31"/>
      <c r="DSU747" s="31"/>
      <c r="DSV747" s="31"/>
      <c r="DSW747" s="31"/>
      <c r="DSX747" s="31"/>
      <c r="DSY747" s="31"/>
      <c r="DSZ747" s="31"/>
      <c r="DTA747" s="31"/>
      <c r="DTB747" s="31"/>
      <c r="DTC747" s="31"/>
      <c r="DTD747" s="31"/>
      <c r="DTE747" s="31"/>
      <c r="DTF747" s="31"/>
      <c r="DTG747" s="31"/>
      <c r="DTH747" s="31"/>
      <c r="DTI747" s="31"/>
      <c r="DTJ747" s="31"/>
      <c r="DTK747" s="31"/>
      <c r="DTL747" s="31"/>
      <c r="DTM747" s="31"/>
      <c r="DTN747" s="31"/>
      <c r="DTO747" s="31"/>
      <c r="DTP747" s="31"/>
      <c r="DTQ747" s="31"/>
      <c r="DTR747" s="31"/>
      <c r="DTS747" s="31"/>
      <c r="DTT747" s="31"/>
      <c r="DTU747" s="31"/>
      <c r="DTV747" s="31"/>
      <c r="DTW747" s="31"/>
      <c r="DTX747" s="31"/>
      <c r="DTY747" s="31"/>
      <c r="DTZ747" s="31"/>
      <c r="DUA747" s="31"/>
      <c r="DUB747" s="31"/>
      <c r="DUC747" s="31"/>
      <c r="DUD747" s="31"/>
      <c r="DUE747" s="31"/>
      <c r="DUF747" s="31"/>
      <c r="DUG747" s="31"/>
      <c r="DUH747" s="31"/>
      <c r="DUI747" s="31"/>
      <c r="DUJ747" s="31"/>
      <c r="DUK747" s="31"/>
      <c r="DUL747" s="31"/>
      <c r="DUM747" s="31"/>
      <c r="DUN747" s="31"/>
      <c r="DUO747" s="31"/>
      <c r="DUP747" s="31"/>
      <c r="DUQ747" s="31"/>
      <c r="DUR747" s="31"/>
      <c r="DUS747" s="31"/>
      <c r="DUT747" s="31"/>
      <c r="DUU747" s="31"/>
      <c r="DUV747" s="31"/>
      <c r="DUW747" s="31"/>
      <c r="DUX747" s="31"/>
      <c r="DUY747" s="31"/>
      <c r="DUZ747" s="31"/>
      <c r="DVA747" s="31"/>
      <c r="DVB747" s="31"/>
      <c r="DVC747" s="31"/>
      <c r="DVD747" s="31"/>
      <c r="DVE747" s="31"/>
      <c r="DVF747" s="31"/>
      <c r="DVG747" s="31"/>
      <c r="DVH747" s="31"/>
      <c r="DVI747" s="31"/>
      <c r="DVJ747" s="31"/>
      <c r="DVK747" s="31"/>
      <c r="DVL747" s="31"/>
      <c r="DVM747" s="31"/>
      <c r="DVN747" s="31"/>
      <c r="DVO747" s="31"/>
      <c r="DVP747" s="31"/>
      <c r="DVQ747" s="31"/>
      <c r="DVR747" s="31"/>
      <c r="DVS747" s="31"/>
      <c r="DVT747" s="31"/>
      <c r="DVU747" s="31"/>
      <c r="DVV747" s="31"/>
      <c r="DVW747" s="31"/>
      <c r="DVX747" s="31"/>
      <c r="DVY747" s="31"/>
      <c r="DVZ747" s="31"/>
      <c r="DWA747" s="31"/>
      <c r="DWB747" s="31"/>
      <c r="DWC747" s="31"/>
      <c r="DWD747" s="31"/>
      <c r="DWE747" s="31"/>
      <c r="DWF747" s="31"/>
      <c r="DWG747" s="31"/>
      <c r="DWH747" s="31"/>
      <c r="DWI747" s="31"/>
      <c r="DWJ747" s="31"/>
      <c r="DWK747" s="31"/>
      <c r="DWL747" s="31"/>
      <c r="DWM747" s="31"/>
      <c r="DWN747" s="31"/>
      <c r="DWO747" s="31"/>
      <c r="DWP747" s="31"/>
      <c r="DWQ747" s="31"/>
      <c r="DWR747" s="31"/>
      <c r="DWS747" s="31"/>
      <c r="DWT747" s="31"/>
      <c r="DWU747" s="31"/>
      <c r="DWV747" s="31"/>
      <c r="DWW747" s="31"/>
      <c r="DWX747" s="31"/>
      <c r="DWY747" s="31"/>
      <c r="DWZ747" s="31"/>
      <c r="DXA747" s="31"/>
      <c r="DXB747" s="31"/>
      <c r="DXC747" s="31"/>
      <c r="DXD747" s="31"/>
      <c r="DXE747" s="31"/>
      <c r="DXF747" s="31"/>
      <c r="DXG747" s="31"/>
      <c r="DXH747" s="31"/>
      <c r="DXI747" s="31"/>
      <c r="DXJ747" s="31"/>
      <c r="DXK747" s="31"/>
      <c r="DXL747" s="31"/>
      <c r="DXM747" s="31"/>
      <c r="DXN747" s="31"/>
      <c r="DXO747" s="31"/>
      <c r="DXP747" s="31"/>
      <c r="DXQ747" s="31"/>
      <c r="DXR747" s="31"/>
      <c r="DXS747" s="31"/>
      <c r="DXT747" s="31"/>
      <c r="DXU747" s="31"/>
      <c r="DXV747" s="31"/>
      <c r="DXW747" s="31"/>
      <c r="DXX747" s="31"/>
      <c r="DXY747" s="31"/>
      <c r="DXZ747" s="31"/>
      <c r="DYA747" s="31"/>
      <c r="DYB747" s="31"/>
      <c r="DYC747" s="31"/>
      <c r="DYD747" s="31"/>
      <c r="DYE747" s="31"/>
      <c r="DYF747" s="31"/>
      <c r="DYG747" s="31"/>
      <c r="DYH747" s="31"/>
      <c r="DYI747" s="31"/>
      <c r="DYJ747" s="31"/>
      <c r="DYK747" s="31"/>
      <c r="DYL747" s="31"/>
      <c r="DYM747" s="31"/>
      <c r="DYN747" s="31"/>
      <c r="DYO747" s="31"/>
      <c r="DYP747" s="31"/>
      <c r="DYQ747" s="31"/>
      <c r="DYR747" s="31"/>
      <c r="DYS747" s="31"/>
      <c r="DYT747" s="31"/>
      <c r="DYU747" s="31"/>
      <c r="DYV747" s="31"/>
      <c r="DYW747" s="31"/>
      <c r="DYX747" s="31"/>
      <c r="DYY747" s="31"/>
      <c r="DYZ747" s="31"/>
      <c r="DZA747" s="31"/>
      <c r="DZB747" s="31"/>
      <c r="DZC747" s="31"/>
      <c r="DZD747" s="31"/>
      <c r="DZE747" s="31"/>
      <c r="DZF747" s="31"/>
      <c r="DZG747" s="31"/>
      <c r="DZH747" s="31"/>
      <c r="DZI747" s="31"/>
      <c r="DZJ747" s="31"/>
      <c r="DZK747" s="31"/>
      <c r="DZL747" s="31"/>
      <c r="DZM747" s="31"/>
      <c r="DZN747" s="31"/>
      <c r="DZO747" s="31"/>
      <c r="DZP747" s="31"/>
      <c r="DZQ747" s="31"/>
      <c r="DZR747" s="31"/>
      <c r="DZS747" s="31"/>
      <c r="DZT747" s="31"/>
      <c r="DZU747" s="31"/>
      <c r="DZV747" s="31"/>
      <c r="DZW747" s="31"/>
      <c r="DZX747" s="31"/>
      <c r="DZY747" s="31"/>
      <c r="DZZ747" s="31"/>
      <c r="EAA747" s="31"/>
      <c r="EAB747" s="31"/>
      <c r="EAC747" s="31"/>
      <c r="EAD747" s="31"/>
      <c r="EAE747" s="31"/>
      <c r="EAF747" s="31"/>
      <c r="EAG747" s="31"/>
      <c r="EAH747" s="31"/>
      <c r="EAI747" s="31"/>
      <c r="EAJ747" s="31"/>
      <c r="EAK747" s="31"/>
      <c r="EAL747" s="31"/>
      <c r="EAM747" s="31"/>
      <c r="EAN747" s="31"/>
      <c r="EAO747" s="31"/>
      <c r="EAP747" s="31"/>
      <c r="EAQ747" s="31"/>
      <c r="EAR747" s="31"/>
      <c r="EAS747" s="31"/>
      <c r="EAT747" s="31"/>
      <c r="EAU747" s="31"/>
      <c r="EAV747" s="31"/>
      <c r="EAW747" s="31"/>
      <c r="EAX747" s="31"/>
      <c r="EAY747" s="31"/>
      <c r="EAZ747" s="31"/>
      <c r="EBA747" s="31"/>
      <c r="EBB747" s="31"/>
      <c r="EBC747" s="31"/>
      <c r="EBD747" s="31"/>
      <c r="EBE747" s="31"/>
      <c r="EBF747" s="31"/>
      <c r="EBG747" s="31"/>
      <c r="EBH747" s="31"/>
      <c r="EBI747" s="31"/>
      <c r="EBJ747" s="31"/>
      <c r="EBK747" s="31"/>
      <c r="EBL747" s="31"/>
      <c r="EBM747" s="31"/>
      <c r="EBN747" s="31"/>
      <c r="EBO747" s="31"/>
      <c r="EBP747" s="31"/>
      <c r="EBQ747" s="31"/>
      <c r="EBR747" s="31"/>
      <c r="EBS747" s="31"/>
      <c r="EBT747" s="31"/>
      <c r="EBU747" s="31"/>
      <c r="EBV747" s="31"/>
      <c r="EBW747" s="31"/>
      <c r="EBX747" s="31"/>
      <c r="EBY747" s="31"/>
      <c r="EBZ747" s="31"/>
      <c r="ECA747" s="31"/>
      <c r="ECB747" s="31"/>
      <c r="ECC747" s="31"/>
      <c r="ECD747" s="31"/>
      <c r="ECE747" s="31"/>
      <c r="ECF747" s="31"/>
      <c r="ECG747" s="31"/>
      <c r="ECH747" s="31"/>
      <c r="ECI747" s="31"/>
      <c r="ECJ747" s="31"/>
      <c r="ECK747" s="31"/>
      <c r="ECL747" s="31"/>
      <c r="ECM747" s="31"/>
      <c r="ECN747" s="31"/>
      <c r="ECO747" s="31"/>
      <c r="ECP747" s="31"/>
      <c r="ECQ747" s="31"/>
      <c r="ECR747" s="31"/>
      <c r="ECS747" s="31"/>
      <c r="ECT747" s="31"/>
      <c r="ECU747" s="31"/>
      <c r="ECV747" s="31"/>
      <c r="ECW747" s="31"/>
      <c r="ECX747" s="31"/>
      <c r="ECY747" s="31"/>
      <c r="ECZ747" s="31"/>
      <c r="EDA747" s="31"/>
      <c r="EDB747" s="31"/>
      <c r="EDC747" s="31"/>
      <c r="EDD747" s="31"/>
      <c r="EDE747" s="31"/>
      <c r="EDF747" s="31"/>
      <c r="EDG747" s="31"/>
      <c r="EDH747" s="31"/>
      <c r="EDI747" s="31"/>
      <c r="EDJ747" s="31"/>
      <c r="EDK747" s="31"/>
      <c r="EDL747" s="31"/>
      <c r="EDM747" s="31"/>
      <c r="EDN747" s="31"/>
      <c r="EDO747" s="31"/>
      <c r="EDP747" s="31"/>
      <c r="EDQ747" s="31"/>
      <c r="EDR747" s="31"/>
      <c r="EDS747" s="31"/>
      <c r="EDT747" s="31"/>
      <c r="EDU747" s="31"/>
      <c r="EDV747" s="31"/>
      <c r="EDW747" s="31"/>
      <c r="EDX747" s="31"/>
      <c r="EDY747" s="31"/>
      <c r="EDZ747" s="31"/>
      <c r="EEA747" s="31"/>
      <c r="EEB747" s="31"/>
      <c r="EEC747" s="31"/>
      <c r="EED747" s="31"/>
      <c r="EEE747" s="31"/>
      <c r="EEF747" s="31"/>
      <c r="EEG747" s="31"/>
      <c r="EEH747" s="31"/>
      <c r="EEI747" s="31"/>
      <c r="EEJ747" s="31"/>
      <c r="EEK747" s="31"/>
      <c r="EEL747" s="31"/>
      <c r="EEM747" s="31"/>
      <c r="EEN747" s="31"/>
      <c r="EEO747" s="31"/>
      <c r="EEP747" s="31"/>
      <c r="EEQ747" s="31"/>
      <c r="EER747" s="31"/>
      <c r="EES747" s="31"/>
      <c r="EET747" s="31"/>
      <c r="EEU747" s="31"/>
      <c r="EEV747" s="31"/>
      <c r="EEW747" s="31"/>
      <c r="EEX747" s="31"/>
      <c r="EEY747" s="31"/>
      <c r="EEZ747" s="31"/>
      <c r="EFA747" s="31"/>
      <c r="EFB747" s="31"/>
      <c r="EFC747" s="31"/>
      <c r="EFD747" s="31"/>
      <c r="EFE747" s="31"/>
      <c r="EFF747" s="31"/>
      <c r="EFG747" s="31"/>
      <c r="EFH747" s="31"/>
      <c r="EFI747" s="31"/>
      <c r="EFJ747" s="31"/>
      <c r="EFK747" s="31"/>
      <c r="EFL747" s="31"/>
      <c r="EFM747" s="31"/>
      <c r="EFN747" s="31"/>
      <c r="EFO747" s="31"/>
      <c r="EFP747" s="31"/>
      <c r="EFQ747" s="31"/>
      <c r="EFR747" s="31"/>
      <c r="EFS747" s="31"/>
      <c r="EFT747" s="31"/>
      <c r="EFU747" s="31"/>
      <c r="EFV747" s="31"/>
      <c r="EFW747" s="31"/>
      <c r="EFX747" s="31"/>
      <c r="EFY747" s="31"/>
      <c r="EFZ747" s="31"/>
      <c r="EGA747" s="31"/>
      <c r="EGB747" s="31"/>
      <c r="EGC747" s="31"/>
      <c r="EGD747" s="31"/>
      <c r="EGE747" s="31"/>
      <c r="EGF747" s="31"/>
      <c r="EGG747" s="31"/>
      <c r="EGH747" s="31"/>
      <c r="EGI747" s="31"/>
      <c r="EGJ747" s="31"/>
      <c r="EGK747" s="31"/>
      <c r="EGL747" s="31"/>
      <c r="EGM747" s="31"/>
      <c r="EGN747" s="31"/>
      <c r="EGO747" s="31"/>
      <c r="EGP747" s="31"/>
      <c r="EGQ747" s="31"/>
      <c r="EGR747" s="31"/>
      <c r="EGS747" s="31"/>
      <c r="EGT747" s="31"/>
      <c r="EGU747" s="31"/>
      <c r="EGV747" s="31"/>
      <c r="EGW747" s="31"/>
      <c r="EGX747" s="31"/>
      <c r="EGY747" s="31"/>
      <c r="EGZ747" s="31"/>
      <c r="EHA747" s="31"/>
      <c r="EHB747" s="31"/>
      <c r="EHC747" s="31"/>
      <c r="EHD747" s="31"/>
      <c r="EHE747" s="31"/>
      <c r="EHF747" s="31"/>
      <c r="EHG747" s="31"/>
      <c r="EHH747" s="31"/>
      <c r="EHI747" s="31"/>
      <c r="EHJ747" s="31"/>
      <c r="EHK747" s="31"/>
      <c r="EHL747" s="31"/>
      <c r="EHM747" s="31"/>
      <c r="EHN747" s="31"/>
      <c r="EHO747" s="31"/>
      <c r="EHP747" s="31"/>
      <c r="EHQ747" s="31"/>
      <c r="EHR747" s="31"/>
      <c r="EHS747" s="31"/>
      <c r="EHT747" s="31"/>
      <c r="EHU747" s="31"/>
      <c r="EHV747" s="31"/>
      <c r="EHW747" s="31"/>
      <c r="EHX747" s="31"/>
      <c r="EHY747" s="31"/>
      <c r="EHZ747" s="31"/>
      <c r="EIA747" s="31"/>
      <c r="EIB747" s="31"/>
      <c r="EIC747" s="31"/>
      <c r="EID747" s="31"/>
      <c r="EIE747" s="31"/>
      <c r="EIF747" s="31"/>
      <c r="EIG747" s="31"/>
      <c r="EIH747" s="31"/>
      <c r="EII747" s="31"/>
      <c r="EIJ747" s="31"/>
      <c r="EIK747" s="31"/>
      <c r="EIL747" s="31"/>
      <c r="EIM747" s="31"/>
      <c r="EIN747" s="31"/>
      <c r="EIO747" s="31"/>
      <c r="EIP747" s="31"/>
      <c r="EIQ747" s="31"/>
      <c r="EIR747" s="31"/>
      <c r="EIS747" s="31"/>
      <c r="EIT747" s="31"/>
      <c r="EIU747" s="31"/>
      <c r="EIV747" s="31"/>
      <c r="EIW747" s="31"/>
      <c r="EIX747" s="31"/>
      <c r="EIY747" s="31"/>
      <c r="EIZ747" s="31"/>
      <c r="EJA747" s="31"/>
      <c r="EJB747" s="31"/>
      <c r="EJC747" s="31"/>
      <c r="EJD747" s="31"/>
      <c r="EJE747" s="31"/>
      <c r="EJF747" s="31"/>
      <c r="EJG747" s="31"/>
      <c r="EJH747" s="31"/>
      <c r="EJI747" s="31"/>
      <c r="EJJ747" s="31"/>
      <c r="EJK747" s="31"/>
      <c r="EJL747" s="31"/>
      <c r="EJM747" s="31"/>
      <c r="EJN747" s="31"/>
      <c r="EJO747" s="31"/>
      <c r="EJP747" s="31"/>
      <c r="EJQ747" s="31"/>
      <c r="EJR747" s="31"/>
      <c r="EJS747" s="31"/>
      <c r="EJT747" s="31"/>
      <c r="EJU747" s="31"/>
      <c r="EJV747" s="31"/>
      <c r="EJW747" s="31"/>
      <c r="EJX747" s="31"/>
      <c r="EJY747" s="31"/>
      <c r="EJZ747" s="31"/>
      <c r="EKA747" s="31"/>
      <c r="EKB747" s="31"/>
      <c r="EKC747" s="31"/>
      <c r="EKD747" s="31"/>
      <c r="EKE747" s="31"/>
      <c r="EKF747" s="31"/>
      <c r="EKG747" s="31"/>
      <c r="EKH747" s="31"/>
      <c r="EKI747" s="31"/>
      <c r="EKJ747" s="31"/>
      <c r="EKK747" s="31"/>
      <c r="EKL747" s="31"/>
      <c r="EKM747" s="31"/>
      <c r="EKN747" s="31"/>
      <c r="EKO747" s="31"/>
      <c r="EKP747" s="31"/>
      <c r="EKQ747" s="31"/>
      <c r="EKR747" s="31"/>
      <c r="EKS747" s="31"/>
      <c r="EKT747" s="31"/>
      <c r="EKU747" s="31"/>
      <c r="EKV747" s="31"/>
      <c r="EKW747" s="31"/>
      <c r="EKX747" s="31"/>
      <c r="EKY747" s="31"/>
      <c r="EKZ747" s="31"/>
      <c r="ELA747" s="31"/>
      <c r="ELB747" s="31"/>
      <c r="ELC747" s="31"/>
      <c r="ELD747" s="31"/>
      <c r="ELE747" s="31"/>
      <c r="ELF747" s="31"/>
      <c r="ELG747" s="31"/>
      <c r="ELH747" s="31"/>
      <c r="ELI747" s="31"/>
      <c r="ELJ747" s="31"/>
      <c r="ELK747" s="31"/>
      <c r="ELL747" s="31"/>
      <c r="ELM747" s="31"/>
      <c r="ELN747" s="31"/>
      <c r="ELO747" s="31"/>
      <c r="ELP747" s="31"/>
      <c r="ELQ747" s="31"/>
      <c r="ELR747" s="31"/>
      <c r="ELS747" s="31"/>
      <c r="ELT747" s="31"/>
      <c r="ELU747" s="31"/>
      <c r="ELV747" s="31"/>
      <c r="ELW747" s="31"/>
      <c r="ELX747" s="31"/>
      <c r="ELY747" s="31"/>
      <c r="ELZ747" s="31"/>
      <c r="EMA747" s="31"/>
      <c r="EMB747" s="31"/>
      <c r="EMC747" s="31"/>
      <c r="EMD747" s="31"/>
      <c r="EME747" s="31"/>
      <c r="EMF747" s="31"/>
      <c r="EMG747" s="31"/>
      <c r="EMH747" s="31"/>
      <c r="EMI747" s="31"/>
      <c r="EMJ747" s="31"/>
      <c r="EMK747" s="31"/>
      <c r="EML747" s="31"/>
      <c r="EMM747" s="31"/>
      <c r="EMN747" s="31"/>
      <c r="EMO747" s="31"/>
      <c r="EMP747" s="31"/>
      <c r="EMQ747" s="31"/>
      <c r="EMR747" s="31"/>
      <c r="EMS747" s="31"/>
      <c r="EMT747" s="31"/>
      <c r="EMU747" s="31"/>
      <c r="EMV747" s="31"/>
      <c r="EMW747" s="31"/>
      <c r="EMX747" s="31"/>
      <c r="EMY747" s="31"/>
      <c r="EMZ747" s="31"/>
      <c r="ENA747" s="31"/>
      <c r="ENB747" s="31"/>
      <c r="ENC747" s="31"/>
      <c r="END747" s="31"/>
      <c r="ENE747" s="31"/>
      <c r="ENF747" s="31"/>
      <c r="ENG747" s="31"/>
      <c r="ENH747" s="31"/>
      <c r="ENI747" s="31"/>
      <c r="ENJ747" s="31"/>
      <c r="ENK747" s="31"/>
      <c r="ENL747" s="31"/>
      <c r="ENM747" s="31"/>
      <c r="ENN747" s="31"/>
      <c r="ENO747" s="31"/>
      <c r="ENP747" s="31"/>
      <c r="ENQ747" s="31"/>
      <c r="ENR747" s="31"/>
      <c r="ENS747" s="31"/>
      <c r="ENT747" s="31"/>
      <c r="ENU747" s="31"/>
      <c r="ENV747" s="31"/>
      <c r="ENW747" s="31"/>
      <c r="ENX747" s="31"/>
      <c r="ENY747" s="31"/>
      <c r="ENZ747" s="31"/>
      <c r="EOA747" s="31"/>
      <c r="EOB747" s="31"/>
      <c r="EOC747" s="31"/>
      <c r="EOD747" s="31"/>
      <c r="EOE747" s="31"/>
      <c r="EOF747" s="31"/>
      <c r="EOG747" s="31"/>
      <c r="EOH747" s="31"/>
      <c r="EOI747" s="31"/>
      <c r="EOJ747" s="31"/>
      <c r="EOK747" s="31"/>
      <c r="EOL747" s="31"/>
      <c r="EOM747" s="31"/>
      <c r="EON747" s="31"/>
      <c r="EOO747" s="31"/>
      <c r="EOP747" s="31"/>
      <c r="EOQ747" s="31"/>
      <c r="EOR747" s="31"/>
      <c r="EOS747" s="31"/>
      <c r="EOT747" s="31"/>
      <c r="EOU747" s="31"/>
      <c r="EOV747" s="31"/>
      <c r="EOW747" s="31"/>
      <c r="EOX747" s="31"/>
      <c r="EOY747" s="31"/>
      <c r="EOZ747" s="31"/>
      <c r="EPA747" s="31"/>
      <c r="EPB747" s="31"/>
      <c r="EPC747" s="31"/>
      <c r="EPD747" s="31"/>
      <c r="EPE747" s="31"/>
      <c r="EPF747" s="31"/>
      <c r="EPG747" s="31"/>
      <c r="EPH747" s="31"/>
      <c r="EPI747" s="31"/>
      <c r="EPJ747" s="31"/>
      <c r="EPK747" s="31"/>
      <c r="EPL747" s="31"/>
      <c r="EPM747" s="31"/>
      <c r="EPN747" s="31"/>
      <c r="EPO747" s="31"/>
      <c r="EPP747" s="31"/>
      <c r="EPQ747" s="31"/>
      <c r="EPR747" s="31"/>
      <c r="EPS747" s="31"/>
      <c r="EPT747" s="31"/>
      <c r="EPU747" s="31"/>
      <c r="EPV747" s="31"/>
      <c r="EPW747" s="31"/>
      <c r="EPX747" s="31"/>
      <c r="EPY747" s="31"/>
      <c r="EPZ747" s="31"/>
      <c r="EQA747" s="31"/>
      <c r="EQB747" s="31"/>
      <c r="EQC747" s="31"/>
      <c r="EQD747" s="31"/>
      <c r="EQE747" s="31"/>
      <c r="EQF747" s="31"/>
      <c r="EQG747" s="31"/>
      <c r="EQH747" s="31"/>
      <c r="EQI747" s="31"/>
      <c r="EQJ747" s="31"/>
      <c r="EQK747" s="31"/>
      <c r="EQL747" s="31"/>
      <c r="EQM747" s="31"/>
      <c r="EQN747" s="31"/>
      <c r="EQO747" s="31"/>
      <c r="EQP747" s="31"/>
      <c r="EQQ747" s="31"/>
      <c r="EQR747" s="31"/>
      <c r="EQS747" s="31"/>
      <c r="EQT747" s="31"/>
      <c r="EQU747" s="31"/>
      <c r="EQV747" s="31"/>
      <c r="EQW747" s="31"/>
      <c r="EQX747" s="31"/>
      <c r="EQY747" s="31"/>
      <c r="EQZ747" s="31"/>
      <c r="ERA747" s="31"/>
      <c r="ERB747" s="31"/>
      <c r="ERC747" s="31"/>
      <c r="ERD747" s="31"/>
      <c r="ERE747" s="31"/>
      <c r="ERF747" s="31"/>
      <c r="ERG747" s="31"/>
      <c r="ERH747" s="31"/>
      <c r="ERI747" s="31"/>
      <c r="ERJ747" s="31"/>
      <c r="ERK747" s="31"/>
      <c r="ERL747" s="31"/>
      <c r="ERM747" s="31"/>
      <c r="ERN747" s="31"/>
      <c r="ERO747" s="31"/>
      <c r="ERP747" s="31"/>
      <c r="ERQ747" s="31"/>
      <c r="ERR747" s="31"/>
      <c r="ERS747" s="31"/>
      <c r="ERT747" s="31"/>
      <c r="ERU747" s="31"/>
      <c r="ERV747" s="31"/>
      <c r="ERW747" s="31"/>
      <c r="ERX747" s="31"/>
      <c r="ERY747" s="31"/>
      <c r="ERZ747" s="31"/>
      <c r="ESA747" s="31"/>
      <c r="ESB747" s="31"/>
      <c r="ESC747" s="31"/>
      <c r="ESD747" s="31"/>
      <c r="ESE747" s="31"/>
      <c r="ESF747" s="31"/>
      <c r="ESG747" s="31"/>
      <c r="ESH747" s="31"/>
      <c r="ESI747" s="31"/>
      <c r="ESJ747" s="31"/>
      <c r="ESK747" s="31"/>
      <c r="ESL747" s="31"/>
      <c r="ESM747" s="31"/>
      <c r="ESN747" s="31"/>
      <c r="ESO747" s="31"/>
      <c r="ESP747" s="31"/>
      <c r="ESQ747" s="31"/>
      <c r="ESR747" s="31"/>
      <c r="ESS747" s="31"/>
      <c r="EST747" s="31"/>
      <c r="ESU747" s="31"/>
      <c r="ESV747" s="31"/>
      <c r="ESW747" s="31"/>
      <c r="ESX747" s="31"/>
      <c r="ESY747" s="31"/>
      <c r="ESZ747" s="31"/>
      <c r="ETA747" s="31"/>
      <c r="ETB747" s="31"/>
      <c r="ETC747" s="31"/>
      <c r="ETD747" s="31"/>
      <c r="ETE747" s="31"/>
      <c r="ETF747" s="31"/>
      <c r="ETG747" s="31"/>
      <c r="ETH747" s="31"/>
      <c r="ETI747" s="31"/>
      <c r="ETJ747" s="31"/>
      <c r="ETK747" s="31"/>
      <c r="ETL747" s="31"/>
      <c r="ETM747" s="31"/>
      <c r="ETN747" s="31"/>
      <c r="ETO747" s="31"/>
      <c r="ETP747" s="31"/>
      <c r="ETQ747" s="31"/>
      <c r="ETR747" s="31"/>
      <c r="ETS747" s="31"/>
      <c r="ETT747" s="31"/>
      <c r="ETU747" s="31"/>
      <c r="ETV747" s="31"/>
      <c r="ETW747" s="31"/>
      <c r="ETX747" s="31"/>
      <c r="ETY747" s="31"/>
      <c r="ETZ747" s="31"/>
      <c r="EUA747" s="31"/>
      <c r="EUB747" s="31"/>
      <c r="EUC747" s="31"/>
      <c r="EUD747" s="31"/>
      <c r="EUE747" s="31"/>
      <c r="EUF747" s="31"/>
      <c r="EUG747" s="31"/>
      <c r="EUH747" s="31"/>
      <c r="EUI747" s="31"/>
      <c r="EUJ747" s="31"/>
      <c r="EUK747" s="31"/>
      <c r="EUL747" s="31"/>
      <c r="EUM747" s="31"/>
      <c r="EUN747" s="31"/>
      <c r="EUO747" s="31"/>
      <c r="EUP747" s="31"/>
      <c r="EUQ747" s="31"/>
      <c r="EUR747" s="31"/>
      <c r="EUS747" s="31"/>
      <c r="EUT747" s="31"/>
      <c r="EUU747" s="31"/>
      <c r="EUV747" s="31"/>
      <c r="EUW747" s="31"/>
      <c r="EUX747" s="31"/>
      <c r="EUY747" s="31"/>
      <c r="EUZ747" s="31"/>
      <c r="EVA747" s="31"/>
      <c r="EVB747" s="31"/>
      <c r="EVC747" s="31"/>
      <c r="EVD747" s="31"/>
      <c r="EVE747" s="31"/>
      <c r="EVF747" s="31"/>
      <c r="EVG747" s="31"/>
      <c r="EVH747" s="31"/>
      <c r="EVI747" s="31"/>
      <c r="EVJ747" s="31"/>
      <c r="EVK747" s="31"/>
      <c r="EVL747" s="31"/>
      <c r="EVM747" s="31"/>
      <c r="EVN747" s="31"/>
      <c r="EVO747" s="31"/>
      <c r="EVP747" s="31"/>
      <c r="EVQ747" s="31"/>
      <c r="EVR747" s="31"/>
      <c r="EVS747" s="31"/>
      <c r="EVT747" s="31"/>
      <c r="EVU747" s="31"/>
      <c r="EVV747" s="31"/>
      <c r="EVW747" s="31"/>
      <c r="EVX747" s="31"/>
      <c r="EVY747" s="31"/>
      <c r="EVZ747" s="31"/>
      <c r="EWA747" s="31"/>
      <c r="EWB747" s="31"/>
      <c r="EWC747" s="31"/>
      <c r="EWD747" s="31"/>
      <c r="EWE747" s="31"/>
      <c r="EWF747" s="31"/>
      <c r="EWG747" s="31"/>
      <c r="EWH747" s="31"/>
      <c r="EWI747" s="31"/>
      <c r="EWJ747" s="31"/>
      <c r="EWK747" s="31"/>
      <c r="EWL747" s="31"/>
      <c r="EWM747" s="31"/>
      <c r="EWN747" s="31"/>
      <c r="EWO747" s="31"/>
      <c r="EWP747" s="31"/>
      <c r="EWQ747" s="31"/>
      <c r="EWR747" s="31"/>
      <c r="EWS747" s="31"/>
      <c r="EWT747" s="31"/>
      <c r="EWU747" s="31"/>
      <c r="EWV747" s="31"/>
      <c r="EWW747" s="31"/>
      <c r="EWX747" s="31"/>
      <c r="EWY747" s="31"/>
      <c r="EWZ747" s="31"/>
      <c r="EXA747" s="31"/>
      <c r="EXB747" s="31"/>
      <c r="EXC747" s="31"/>
      <c r="EXD747" s="31"/>
      <c r="EXE747" s="31"/>
      <c r="EXF747" s="31"/>
      <c r="EXG747" s="31"/>
      <c r="EXH747" s="31"/>
      <c r="EXI747" s="31"/>
      <c r="EXJ747" s="31"/>
      <c r="EXK747" s="31"/>
      <c r="EXL747" s="31"/>
      <c r="EXM747" s="31"/>
      <c r="EXN747" s="31"/>
      <c r="EXO747" s="31"/>
      <c r="EXP747" s="31"/>
      <c r="EXQ747" s="31"/>
      <c r="EXR747" s="31"/>
      <c r="EXS747" s="31"/>
      <c r="EXT747" s="31"/>
      <c r="EXU747" s="31"/>
      <c r="EXV747" s="31"/>
      <c r="EXW747" s="31"/>
      <c r="EXX747" s="31"/>
      <c r="EXY747" s="31"/>
      <c r="EXZ747" s="31"/>
      <c r="EYA747" s="31"/>
      <c r="EYB747" s="31"/>
      <c r="EYC747" s="31"/>
      <c r="EYD747" s="31"/>
      <c r="EYE747" s="31"/>
      <c r="EYF747" s="31"/>
      <c r="EYG747" s="31"/>
      <c r="EYH747" s="31"/>
      <c r="EYI747" s="31"/>
      <c r="EYJ747" s="31"/>
      <c r="EYK747" s="31"/>
      <c r="EYL747" s="31"/>
      <c r="EYM747" s="31"/>
      <c r="EYN747" s="31"/>
      <c r="EYO747" s="31"/>
      <c r="EYP747" s="31"/>
      <c r="EYQ747" s="31"/>
      <c r="EYR747" s="31"/>
      <c r="EYS747" s="31"/>
      <c r="EYT747" s="31"/>
      <c r="EYU747" s="31"/>
      <c r="EYV747" s="31"/>
      <c r="EYW747" s="31"/>
      <c r="EYX747" s="31"/>
      <c r="EYY747" s="31"/>
      <c r="EYZ747" s="31"/>
      <c r="EZA747" s="31"/>
      <c r="EZB747" s="31"/>
      <c r="EZC747" s="31"/>
      <c r="EZD747" s="31"/>
      <c r="EZE747" s="31"/>
      <c r="EZF747" s="31"/>
      <c r="EZG747" s="31"/>
      <c r="EZH747" s="31"/>
      <c r="EZI747" s="31"/>
      <c r="EZJ747" s="31"/>
      <c r="EZK747" s="31"/>
      <c r="EZL747" s="31"/>
      <c r="EZM747" s="31"/>
      <c r="EZN747" s="31"/>
      <c r="EZO747" s="31"/>
      <c r="EZP747" s="31"/>
      <c r="EZQ747" s="31"/>
      <c r="EZR747" s="31"/>
      <c r="EZS747" s="31"/>
      <c r="EZT747" s="31"/>
      <c r="EZU747" s="31"/>
      <c r="EZV747" s="31"/>
      <c r="EZW747" s="31"/>
      <c r="EZX747" s="31"/>
      <c r="EZY747" s="31"/>
      <c r="EZZ747" s="31"/>
      <c r="FAA747" s="31"/>
      <c r="FAB747" s="31"/>
      <c r="FAC747" s="31"/>
      <c r="FAD747" s="31"/>
      <c r="FAE747" s="31"/>
      <c r="FAF747" s="31"/>
      <c r="FAG747" s="31"/>
      <c r="FAH747" s="31"/>
      <c r="FAI747" s="31"/>
      <c r="FAJ747" s="31"/>
      <c r="FAK747" s="31"/>
      <c r="FAL747" s="31"/>
      <c r="FAM747" s="31"/>
      <c r="FAN747" s="31"/>
      <c r="FAO747" s="31"/>
      <c r="FAP747" s="31"/>
      <c r="FAQ747" s="31"/>
      <c r="FAR747" s="31"/>
      <c r="FAS747" s="31"/>
      <c r="FAT747" s="31"/>
      <c r="FAU747" s="31"/>
      <c r="FAV747" s="31"/>
      <c r="FAW747" s="31"/>
      <c r="FAX747" s="31"/>
      <c r="FAY747" s="31"/>
      <c r="FAZ747" s="31"/>
      <c r="FBA747" s="31"/>
      <c r="FBB747" s="31"/>
      <c r="FBC747" s="31"/>
      <c r="FBD747" s="31"/>
      <c r="FBE747" s="31"/>
      <c r="FBF747" s="31"/>
      <c r="FBG747" s="31"/>
      <c r="FBH747" s="31"/>
      <c r="FBI747" s="31"/>
      <c r="FBJ747" s="31"/>
      <c r="FBK747" s="31"/>
      <c r="FBL747" s="31"/>
      <c r="FBM747" s="31"/>
      <c r="FBN747" s="31"/>
      <c r="FBO747" s="31"/>
      <c r="FBP747" s="31"/>
      <c r="FBQ747" s="31"/>
      <c r="FBR747" s="31"/>
      <c r="FBS747" s="31"/>
      <c r="FBT747" s="31"/>
      <c r="FBU747" s="31"/>
      <c r="FBV747" s="31"/>
      <c r="FBW747" s="31"/>
      <c r="FBX747" s="31"/>
      <c r="FBY747" s="31"/>
      <c r="FBZ747" s="31"/>
      <c r="FCA747" s="31"/>
      <c r="FCB747" s="31"/>
      <c r="FCC747" s="31"/>
      <c r="FCD747" s="31"/>
      <c r="FCE747" s="31"/>
      <c r="FCF747" s="31"/>
      <c r="FCG747" s="31"/>
      <c r="FCH747" s="31"/>
      <c r="FCI747" s="31"/>
      <c r="FCJ747" s="31"/>
      <c r="FCK747" s="31"/>
      <c r="FCL747" s="31"/>
      <c r="FCM747" s="31"/>
      <c r="FCN747" s="31"/>
      <c r="FCO747" s="31"/>
      <c r="FCP747" s="31"/>
      <c r="FCQ747" s="31"/>
      <c r="FCR747" s="31"/>
      <c r="FCS747" s="31"/>
      <c r="FCT747" s="31"/>
      <c r="FCU747" s="31"/>
      <c r="FCV747" s="31"/>
      <c r="FCW747" s="31"/>
      <c r="FCX747" s="31"/>
      <c r="FCY747" s="31"/>
      <c r="FCZ747" s="31"/>
      <c r="FDA747" s="31"/>
      <c r="FDB747" s="31"/>
      <c r="FDC747" s="31"/>
      <c r="FDD747" s="31"/>
      <c r="FDE747" s="31"/>
      <c r="FDF747" s="31"/>
      <c r="FDG747" s="31"/>
      <c r="FDH747" s="31"/>
      <c r="FDI747" s="31"/>
      <c r="FDJ747" s="31"/>
      <c r="FDK747" s="31"/>
      <c r="FDL747" s="31"/>
      <c r="FDM747" s="31"/>
      <c r="FDN747" s="31"/>
      <c r="FDO747" s="31"/>
      <c r="FDP747" s="31"/>
      <c r="FDQ747" s="31"/>
      <c r="FDR747" s="31"/>
      <c r="FDS747" s="31"/>
      <c r="FDT747" s="31"/>
      <c r="FDU747" s="31"/>
      <c r="FDV747" s="31"/>
      <c r="FDW747" s="31"/>
      <c r="FDX747" s="31"/>
      <c r="FDY747" s="31"/>
      <c r="FDZ747" s="31"/>
      <c r="FEA747" s="31"/>
      <c r="FEB747" s="31"/>
      <c r="FEC747" s="31"/>
      <c r="FED747" s="31"/>
      <c r="FEE747" s="31"/>
      <c r="FEF747" s="31"/>
      <c r="FEG747" s="31"/>
      <c r="FEH747" s="31"/>
      <c r="FEI747" s="31"/>
      <c r="FEJ747" s="31"/>
      <c r="FEK747" s="31"/>
      <c r="FEL747" s="31"/>
      <c r="FEM747" s="31"/>
      <c r="FEN747" s="31"/>
      <c r="FEO747" s="31"/>
      <c r="FEP747" s="31"/>
      <c r="FEQ747" s="31"/>
      <c r="FER747" s="31"/>
      <c r="FES747" s="31"/>
      <c r="FET747" s="31"/>
      <c r="FEU747" s="31"/>
      <c r="FEV747" s="31"/>
      <c r="FEW747" s="31"/>
      <c r="FEX747" s="31"/>
      <c r="FEY747" s="31"/>
      <c r="FEZ747" s="31"/>
      <c r="FFA747" s="31"/>
      <c r="FFB747" s="31"/>
      <c r="FFC747" s="31"/>
      <c r="FFD747" s="31"/>
      <c r="FFE747" s="31"/>
      <c r="FFF747" s="31"/>
      <c r="FFG747" s="31"/>
      <c r="FFH747" s="31"/>
      <c r="FFI747" s="31"/>
      <c r="FFJ747" s="31"/>
      <c r="FFK747" s="31"/>
      <c r="FFL747" s="31"/>
      <c r="FFM747" s="31"/>
      <c r="FFN747" s="31"/>
      <c r="FFO747" s="31"/>
      <c r="FFP747" s="31"/>
      <c r="FFQ747" s="31"/>
      <c r="FFR747" s="31"/>
      <c r="FFS747" s="31"/>
      <c r="FFT747" s="31"/>
      <c r="FFU747" s="31"/>
      <c r="FFV747" s="31"/>
      <c r="FFW747" s="31"/>
      <c r="FFX747" s="31"/>
      <c r="FFY747" s="31"/>
      <c r="FFZ747" s="31"/>
      <c r="FGA747" s="31"/>
      <c r="FGB747" s="31"/>
      <c r="FGC747" s="31"/>
      <c r="FGD747" s="31"/>
      <c r="FGE747" s="31"/>
      <c r="FGF747" s="31"/>
      <c r="FGG747" s="31"/>
      <c r="FGH747" s="31"/>
      <c r="FGI747" s="31"/>
      <c r="FGJ747" s="31"/>
      <c r="FGK747" s="31"/>
      <c r="FGL747" s="31"/>
      <c r="FGM747" s="31"/>
      <c r="FGN747" s="31"/>
      <c r="FGO747" s="31"/>
      <c r="FGP747" s="31"/>
      <c r="FGQ747" s="31"/>
      <c r="FGR747" s="31"/>
      <c r="FGS747" s="31"/>
      <c r="FGT747" s="31"/>
      <c r="FGU747" s="31"/>
      <c r="FGV747" s="31"/>
      <c r="FGW747" s="31"/>
      <c r="FGX747" s="31"/>
      <c r="FGY747" s="31"/>
      <c r="FGZ747" s="31"/>
      <c r="FHA747" s="31"/>
      <c r="FHB747" s="31"/>
      <c r="FHC747" s="31"/>
      <c r="FHD747" s="31"/>
      <c r="FHE747" s="31"/>
      <c r="FHF747" s="31"/>
      <c r="FHG747" s="31"/>
      <c r="FHH747" s="31"/>
      <c r="FHI747" s="31"/>
      <c r="FHJ747" s="31"/>
      <c r="FHK747" s="31"/>
      <c r="FHL747" s="31"/>
      <c r="FHM747" s="31"/>
      <c r="FHN747" s="31"/>
      <c r="FHO747" s="31"/>
      <c r="FHP747" s="31"/>
      <c r="FHQ747" s="31"/>
      <c r="FHR747" s="31"/>
      <c r="FHS747" s="31"/>
      <c r="FHT747" s="31"/>
      <c r="FHU747" s="31"/>
      <c r="FHV747" s="31"/>
      <c r="FHW747" s="31"/>
      <c r="FHX747" s="31"/>
      <c r="FHY747" s="31"/>
      <c r="FHZ747" s="31"/>
      <c r="FIA747" s="31"/>
      <c r="FIB747" s="31"/>
      <c r="FIC747" s="31"/>
      <c r="FID747" s="31"/>
      <c r="FIE747" s="31"/>
      <c r="FIF747" s="31"/>
      <c r="FIG747" s="31"/>
      <c r="FIH747" s="31"/>
      <c r="FII747" s="31"/>
      <c r="FIJ747" s="31"/>
      <c r="FIK747" s="31"/>
      <c r="FIL747" s="31"/>
      <c r="FIM747" s="31"/>
      <c r="FIN747" s="31"/>
      <c r="FIO747" s="31"/>
      <c r="FIP747" s="31"/>
      <c r="FIQ747" s="31"/>
      <c r="FIR747" s="31"/>
      <c r="FIS747" s="31"/>
      <c r="FIT747" s="31"/>
      <c r="FIU747" s="31"/>
      <c r="FIV747" s="31"/>
      <c r="FIW747" s="31"/>
      <c r="FIX747" s="31"/>
      <c r="FIY747" s="31"/>
      <c r="FIZ747" s="31"/>
      <c r="FJA747" s="31"/>
      <c r="FJB747" s="31"/>
      <c r="FJC747" s="31"/>
      <c r="FJD747" s="31"/>
      <c r="FJE747" s="31"/>
      <c r="FJF747" s="31"/>
      <c r="FJG747" s="31"/>
      <c r="FJH747" s="31"/>
      <c r="FJI747" s="31"/>
      <c r="FJJ747" s="31"/>
      <c r="FJK747" s="31"/>
      <c r="FJL747" s="31"/>
      <c r="FJM747" s="31"/>
      <c r="FJN747" s="31"/>
      <c r="FJO747" s="31"/>
      <c r="FJP747" s="31"/>
      <c r="FJQ747" s="31"/>
      <c r="FJR747" s="31"/>
      <c r="FJS747" s="31"/>
      <c r="FJT747" s="31"/>
      <c r="FJU747" s="31"/>
      <c r="FJV747" s="31"/>
      <c r="FJW747" s="31"/>
      <c r="FJX747" s="31"/>
      <c r="FJY747" s="31"/>
      <c r="FJZ747" s="31"/>
      <c r="FKA747" s="31"/>
      <c r="FKB747" s="31"/>
      <c r="FKC747" s="31"/>
      <c r="FKD747" s="31"/>
      <c r="FKE747" s="31"/>
      <c r="FKF747" s="31"/>
      <c r="FKG747" s="31"/>
      <c r="FKH747" s="31"/>
      <c r="FKI747" s="31"/>
      <c r="FKJ747" s="31"/>
      <c r="FKK747" s="31"/>
      <c r="FKL747" s="31"/>
      <c r="FKM747" s="31"/>
      <c r="FKN747" s="31"/>
      <c r="FKO747" s="31"/>
      <c r="FKP747" s="31"/>
      <c r="FKQ747" s="31"/>
      <c r="FKR747" s="31"/>
      <c r="FKS747" s="31"/>
      <c r="FKT747" s="31"/>
      <c r="FKU747" s="31"/>
      <c r="FKV747" s="31"/>
      <c r="FKW747" s="31"/>
      <c r="FKX747" s="31"/>
      <c r="FKY747" s="31"/>
      <c r="FKZ747" s="31"/>
      <c r="FLA747" s="31"/>
      <c r="FLB747" s="31"/>
      <c r="FLC747" s="31"/>
      <c r="FLD747" s="31"/>
      <c r="FLE747" s="31"/>
      <c r="FLF747" s="31"/>
      <c r="FLG747" s="31"/>
      <c r="FLH747" s="31"/>
      <c r="FLI747" s="31"/>
      <c r="FLJ747" s="31"/>
      <c r="FLK747" s="31"/>
      <c r="FLL747" s="31"/>
      <c r="FLM747" s="31"/>
      <c r="FLN747" s="31"/>
      <c r="FLO747" s="31"/>
      <c r="FLP747" s="31"/>
      <c r="FLQ747" s="31"/>
      <c r="FLR747" s="31"/>
      <c r="FLS747" s="31"/>
      <c r="FLT747" s="31"/>
      <c r="FLU747" s="31"/>
      <c r="FLV747" s="31"/>
      <c r="FLW747" s="31"/>
      <c r="FLX747" s="31"/>
      <c r="FLY747" s="31"/>
      <c r="FLZ747" s="31"/>
      <c r="FMA747" s="31"/>
      <c r="FMB747" s="31"/>
      <c r="FMC747" s="31"/>
      <c r="FMD747" s="31"/>
      <c r="FME747" s="31"/>
      <c r="FMF747" s="31"/>
      <c r="FMG747" s="31"/>
      <c r="FMH747" s="31"/>
      <c r="FMI747" s="31"/>
      <c r="FMJ747" s="31"/>
      <c r="FMK747" s="31"/>
      <c r="FML747" s="31"/>
      <c r="FMM747" s="31"/>
      <c r="FMN747" s="31"/>
      <c r="FMO747" s="31"/>
      <c r="FMP747" s="31"/>
      <c r="FMQ747" s="31"/>
      <c r="FMR747" s="31"/>
      <c r="FMS747" s="31"/>
      <c r="FMT747" s="31"/>
      <c r="FMU747" s="31"/>
      <c r="FMV747" s="31"/>
      <c r="FMW747" s="31"/>
      <c r="FMX747" s="31"/>
      <c r="FMY747" s="31"/>
      <c r="FMZ747" s="31"/>
      <c r="FNA747" s="31"/>
      <c r="FNB747" s="31"/>
      <c r="FNC747" s="31"/>
      <c r="FND747" s="31"/>
      <c r="FNE747" s="31"/>
      <c r="FNF747" s="31"/>
      <c r="FNG747" s="31"/>
      <c r="FNH747" s="31"/>
      <c r="FNI747" s="31"/>
      <c r="FNJ747" s="31"/>
      <c r="FNK747" s="31"/>
      <c r="FNL747" s="31"/>
      <c r="FNM747" s="31"/>
      <c r="FNN747" s="31"/>
      <c r="FNO747" s="31"/>
      <c r="FNP747" s="31"/>
      <c r="FNQ747" s="31"/>
      <c r="FNR747" s="31"/>
      <c r="FNS747" s="31"/>
      <c r="FNT747" s="31"/>
      <c r="FNU747" s="31"/>
      <c r="FNV747" s="31"/>
      <c r="FNW747" s="31"/>
      <c r="FNX747" s="31"/>
      <c r="FNY747" s="31"/>
      <c r="FNZ747" s="31"/>
      <c r="FOA747" s="31"/>
      <c r="FOB747" s="31"/>
      <c r="FOC747" s="31"/>
      <c r="FOD747" s="31"/>
      <c r="FOE747" s="31"/>
      <c r="FOF747" s="31"/>
      <c r="FOG747" s="31"/>
      <c r="FOH747" s="31"/>
      <c r="FOI747" s="31"/>
      <c r="FOJ747" s="31"/>
      <c r="FOK747" s="31"/>
      <c r="FOL747" s="31"/>
      <c r="FOM747" s="31"/>
      <c r="FON747" s="31"/>
      <c r="FOO747" s="31"/>
      <c r="FOP747" s="31"/>
      <c r="FOQ747" s="31"/>
      <c r="FOR747" s="31"/>
      <c r="FOS747" s="31"/>
      <c r="FOT747" s="31"/>
      <c r="FOU747" s="31"/>
      <c r="FOV747" s="31"/>
      <c r="FOW747" s="31"/>
      <c r="FOX747" s="31"/>
      <c r="FOY747" s="31"/>
      <c r="FOZ747" s="31"/>
      <c r="FPA747" s="31"/>
      <c r="FPB747" s="31"/>
      <c r="FPC747" s="31"/>
      <c r="FPD747" s="31"/>
      <c r="FPE747" s="31"/>
      <c r="FPF747" s="31"/>
      <c r="FPG747" s="31"/>
      <c r="FPH747" s="31"/>
      <c r="FPI747" s="31"/>
      <c r="FPJ747" s="31"/>
      <c r="FPK747" s="31"/>
      <c r="FPL747" s="31"/>
      <c r="FPM747" s="31"/>
      <c r="FPN747" s="31"/>
      <c r="FPO747" s="31"/>
      <c r="FPP747" s="31"/>
      <c r="FPQ747" s="31"/>
      <c r="FPR747" s="31"/>
      <c r="FPS747" s="31"/>
      <c r="FPT747" s="31"/>
      <c r="FPU747" s="31"/>
      <c r="FPV747" s="31"/>
      <c r="FPW747" s="31"/>
      <c r="FPX747" s="31"/>
      <c r="FPY747" s="31"/>
      <c r="FPZ747" s="31"/>
      <c r="FQA747" s="31"/>
      <c r="FQB747" s="31"/>
      <c r="FQC747" s="31"/>
      <c r="FQD747" s="31"/>
      <c r="FQE747" s="31"/>
      <c r="FQF747" s="31"/>
      <c r="FQG747" s="31"/>
      <c r="FQH747" s="31"/>
      <c r="FQI747" s="31"/>
      <c r="FQJ747" s="31"/>
      <c r="FQK747" s="31"/>
      <c r="FQL747" s="31"/>
      <c r="FQM747" s="31"/>
      <c r="FQN747" s="31"/>
      <c r="FQO747" s="31"/>
      <c r="FQP747" s="31"/>
      <c r="FQQ747" s="31"/>
      <c r="FQR747" s="31"/>
      <c r="FQS747" s="31"/>
      <c r="FQT747" s="31"/>
      <c r="FQU747" s="31"/>
      <c r="FQV747" s="31"/>
      <c r="FQW747" s="31"/>
      <c r="FQX747" s="31"/>
      <c r="FQY747" s="31"/>
      <c r="FQZ747" s="31"/>
      <c r="FRA747" s="31"/>
      <c r="FRB747" s="31"/>
      <c r="FRC747" s="31"/>
      <c r="FRD747" s="31"/>
      <c r="FRE747" s="31"/>
      <c r="FRF747" s="31"/>
      <c r="FRG747" s="31"/>
      <c r="FRH747" s="31"/>
      <c r="FRI747" s="31"/>
      <c r="FRJ747" s="31"/>
      <c r="FRK747" s="31"/>
      <c r="FRL747" s="31"/>
      <c r="FRM747" s="31"/>
      <c r="FRN747" s="31"/>
      <c r="FRO747" s="31"/>
      <c r="FRP747" s="31"/>
      <c r="FRQ747" s="31"/>
      <c r="FRR747" s="31"/>
      <c r="FRS747" s="31"/>
      <c r="FRT747" s="31"/>
      <c r="FRU747" s="31"/>
      <c r="FRV747" s="31"/>
      <c r="FRW747" s="31"/>
      <c r="FRX747" s="31"/>
      <c r="FRY747" s="31"/>
      <c r="FRZ747" s="31"/>
      <c r="FSA747" s="31"/>
      <c r="FSB747" s="31"/>
      <c r="FSC747" s="31"/>
      <c r="FSD747" s="31"/>
      <c r="FSE747" s="31"/>
      <c r="FSF747" s="31"/>
      <c r="FSG747" s="31"/>
      <c r="FSH747" s="31"/>
      <c r="FSI747" s="31"/>
      <c r="FSJ747" s="31"/>
      <c r="FSK747" s="31"/>
      <c r="FSL747" s="31"/>
      <c r="FSM747" s="31"/>
      <c r="FSN747" s="31"/>
      <c r="FSO747" s="31"/>
      <c r="FSP747" s="31"/>
      <c r="FSQ747" s="31"/>
      <c r="FSR747" s="31"/>
      <c r="FSS747" s="31"/>
      <c r="FST747" s="31"/>
      <c r="FSU747" s="31"/>
      <c r="FSV747" s="31"/>
      <c r="FSW747" s="31"/>
      <c r="FSX747" s="31"/>
      <c r="FSY747" s="31"/>
      <c r="FSZ747" s="31"/>
      <c r="FTA747" s="31"/>
      <c r="FTB747" s="31"/>
      <c r="FTC747" s="31"/>
      <c r="FTD747" s="31"/>
      <c r="FTE747" s="31"/>
      <c r="FTF747" s="31"/>
      <c r="FTG747" s="31"/>
      <c r="FTH747" s="31"/>
      <c r="FTI747" s="31"/>
      <c r="FTJ747" s="31"/>
      <c r="FTK747" s="31"/>
      <c r="FTL747" s="31"/>
      <c r="FTM747" s="31"/>
      <c r="FTN747" s="31"/>
      <c r="FTO747" s="31"/>
      <c r="FTP747" s="31"/>
      <c r="FTQ747" s="31"/>
      <c r="FTR747" s="31"/>
      <c r="FTS747" s="31"/>
      <c r="FTT747" s="31"/>
      <c r="FTU747" s="31"/>
      <c r="FTV747" s="31"/>
      <c r="FTW747" s="31"/>
      <c r="FTX747" s="31"/>
      <c r="FTY747" s="31"/>
      <c r="FTZ747" s="31"/>
      <c r="FUA747" s="31"/>
      <c r="FUB747" s="31"/>
      <c r="FUC747" s="31"/>
      <c r="FUD747" s="31"/>
      <c r="FUE747" s="31"/>
      <c r="FUF747" s="31"/>
      <c r="FUG747" s="31"/>
      <c r="FUH747" s="31"/>
      <c r="FUI747" s="31"/>
      <c r="FUJ747" s="31"/>
      <c r="FUK747" s="31"/>
      <c r="FUL747" s="31"/>
      <c r="FUM747" s="31"/>
      <c r="FUN747" s="31"/>
      <c r="FUO747" s="31"/>
      <c r="FUP747" s="31"/>
      <c r="FUQ747" s="31"/>
      <c r="FUR747" s="31"/>
      <c r="FUS747" s="31"/>
      <c r="FUT747" s="31"/>
      <c r="FUU747" s="31"/>
      <c r="FUV747" s="31"/>
      <c r="FUW747" s="31"/>
      <c r="FUX747" s="31"/>
      <c r="FUY747" s="31"/>
      <c r="FUZ747" s="31"/>
      <c r="FVA747" s="31"/>
      <c r="FVB747" s="31"/>
      <c r="FVC747" s="31"/>
      <c r="FVD747" s="31"/>
      <c r="FVE747" s="31"/>
      <c r="FVF747" s="31"/>
      <c r="FVG747" s="31"/>
      <c r="FVH747" s="31"/>
      <c r="FVI747" s="31"/>
      <c r="FVJ747" s="31"/>
      <c r="FVK747" s="31"/>
      <c r="FVL747" s="31"/>
      <c r="FVM747" s="31"/>
      <c r="FVN747" s="31"/>
      <c r="FVO747" s="31"/>
      <c r="FVP747" s="31"/>
      <c r="FVQ747" s="31"/>
      <c r="FVR747" s="31"/>
      <c r="FVS747" s="31"/>
      <c r="FVT747" s="31"/>
      <c r="FVU747" s="31"/>
      <c r="FVV747" s="31"/>
      <c r="FVW747" s="31"/>
      <c r="FVX747" s="31"/>
      <c r="FVY747" s="31"/>
      <c r="FVZ747" s="31"/>
      <c r="FWA747" s="31"/>
      <c r="FWB747" s="31"/>
      <c r="FWC747" s="31"/>
      <c r="FWD747" s="31"/>
      <c r="FWE747" s="31"/>
      <c r="FWF747" s="31"/>
      <c r="FWG747" s="31"/>
      <c r="FWH747" s="31"/>
      <c r="FWI747" s="31"/>
      <c r="FWJ747" s="31"/>
      <c r="FWK747" s="31"/>
      <c r="FWL747" s="31"/>
      <c r="FWM747" s="31"/>
      <c r="FWN747" s="31"/>
      <c r="FWO747" s="31"/>
      <c r="FWP747" s="31"/>
      <c r="FWQ747" s="31"/>
      <c r="FWR747" s="31"/>
      <c r="FWS747" s="31"/>
      <c r="FWT747" s="31"/>
      <c r="FWU747" s="31"/>
      <c r="FWV747" s="31"/>
      <c r="FWW747" s="31"/>
      <c r="FWX747" s="31"/>
      <c r="FWY747" s="31"/>
      <c r="FWZ747" s="31"/>
      <c r="FXA747" s="31"/>
      <c r="FXB747" s="31"/>
      <c r="FXC747" s="31"/>
      <c r="FXD747" s="31"/>
      <c r="FXE747" s="31"/>
      <c r="FXF747" s="31"/>
      <c r="FXG747" s="31"/>
      <c r="FXH747" s="31"/>
      <c r="FXI747" s="31"/>
      <c r="FXJ747" s="31"/>
      <c r="FXK747" s="31"/>
      <c r="FXL747" s="31"/>
      <c r="FXM747" s="31"/>
      <c r="FXN747" s="31"/>
      <c r="FXO747" s="31"/>
      <c r="FXP747" s="31"/>
      <c r="FXQ747" s="31"/>
      <c r="FXR747" s="31"/>
      <c r="FXS747" s="31"/>
      <c r="FXT747" s="31"/>
      <c r="FXU747" s="31"/>
      <c r="FXV747" s="31"/>
      <c r="FXW747" s="31"/>
      <c r="FXX747" s="31"/>
      <c r="FXY747" s="31"/>
      <c r="FXZ747" s="31"/>
      <c r="FYA747" s="31"/>
      <c r="FYB747" s="31"/>
      <c r="FYC747" s="31"/>
      <c r="FYD747" s="31"/>
      <c r="FYE747" s="31"/>
      <c r="FYF747" s="31"/>
      <c r="FYG747" s="31"/>
      <c r="FYH747" s="31"/>
      <c r="FYI747" s="31"/>
      <c r="FYJ747" s="31"/>
      <c r="FYK747" s="31"/>
      <c r="FYL747" s="31"/>
      <c r="FYM747" s="31"/>
      <c r="FYN747" s="31"/>
      <c r="FYO747" s="31"/>
      <c r="FYP747" s="31"/>
      <c r="FYQ747" s="31"/>
      <c r="FYR747" s="31"/>
      <c r="FYS747" s="31"/>
      <c r="FYT747" s="31"/>
      <c r="FYU747" s="31"/>
      <c r="FYV747" s="31"/>
      <c r="FYW747" s="31"/>
      <c r="FYX747" s="31"/>
      <c r="FYY747" s="31"/>
      <c r="FYZ747" s="31"/>
      <c r="FZA747" s="31"/>
      <c r="FZB747" s="31"/>
      <c r="FZC747" s="31"/>
      <c r="FZD747" s="31"/>
      <c r="FZE747" s="31"/>
      <c r="FZF747" s="31"/>
      <c r="FZG747" s="31"/>
      <c r="FZH747" s="31"/>
      <c r="FZI747" s="31"/>
      <c r="FZJ747" s="31"/>
      <c r="FZK747" s="31"/>
      <c r="FZL747" s="31"/>
      <c r="FZM747" s="31"/>
      <c r="FZN747" s="31"/>
      <c r="FZO747" s="31"/>
      <c r="FZP747" s="31"/>
      <c r="FZQ747" s="31"/>
      <c r="FZR747" s="31"/>
      <c r="FZS747" s="31"/>
      <c r="FZT747" s="31"/>
      <c r="FZU747" s="31"/>
      <c r="FZV747" s="31"/>
      <c r="FZW747" s="31"/>
      <c r="FZX747" s="31"/>
      <c r="FZY747" s="31"/>
      <c r="FZZ747" s="31"/>
      <c r="GAA747" s="31"/>
      <c r="GAB747" s="31"/>
      <c r="GAC747" s="31"/>
      <c r="GAD747" s="31"/>
      <c r="GAE747" s="31"/>
      <c r="GAF747" s="31"/>
      <c r="GAG747" s="31"/>
      <c r="GAH747" s="31"/>
      <c r="GAI747" s="31"/>
      <c r="GAJ747" s="31"/>
      <c r="GAK747" s="31"/>
      <c r="GAL747" s="31"/>
      <c r="GAM747" s="31"/>
      <c r="GAN747" s="31"/>
      <c r="GAO747" s="31"/>
      <c r="GAP747" s="31"/>
      <c r="GAQ747" s="31"/>
      <c r="GAR747" s="31"/>
      <c r="GAS747" s="31"/>
      <c r="GAT747" s="31"/>
      <c r="GAU747" s="31"/>
      <c r="GAV747" s="31"/>
      <c r="GAW747" s="31"/>
      <c r="GAX747" s="31"/>
      <c r="GAY747" s="31"/>
      <c r="GAZ747" s="31"/>
      <c r="GBA747" s="31"/>
      <c r="GBB747" s="31"/>
      <c r="GBC747" s="31"/>
      <c r="GBD747" s="31"/>
      <c r="GBE747" s="31"/>
      <c r="GBF747" s="31"/>
      <c r="GBG747" s="31"/>
      <c r="GBH747" s="31"/>
      <c r="GBI747" s="31"/>
      <c r="GBJ747" s="31"/>
      <c r="GBK747" s="31"/>
      <c r="GBL747" s="31"/>
      <c r="GBM747" s="31"/>
      <c r="GBN747" s="31"/>
      <c r="GBO747" s="31"/>
      <c r="GBP747" s="31"/>
      <c r="GBQ747" s="31"/>
      <c r="GBR747" s="31"/>
      <c r="GBS747" s="31"/>
      <c r="GBT747" s="31"/>
      <c r="GBU747" s="31"/>
      <c r="GBV747" s="31"/>
      <c r="GBW747" s="31"/>
      <c r="GBX747" s="31"/>
      <c r="GBY747" s="31"/>
      <c r="GBZ747" s="31"/>
      <c r="GCA747" s="31"/>
      <c r="GCB747" s="31"/>
      <c r="GCC747" s="31"/>
      <c r="GCD747" s="31"/>
      <c r="GCE747" s="31"/>
      <c r="GCF747" s="31"/>
      <c r="GCG747" s="31"/>
      <c r="GCH747" s="31"/>
      <c r="GCI747" s="31"/>
      <c r="GCJ747" s="31"/>
      <c r="GCK747" s="31"/>
      <c r="GCL747" s="31"/>
      <c r="GCM747" s="31"/>
      <c r="GCN747" s="31"/>
      <c r="GCO747" s="31"/>
      <c r="GCP747" s="31"/>
      <c r="GCQ747" s="31"/>
      <c r="GCR747" s="31"/>
      <c r="GCS747" s="31"/>
      <c r="GCT747" s="31"/>
      <c r="GCU747" s="31"/>
      <c r="GCV747" s="31"/>
      <c r="GCW747" s="31"/>
      <c r="GCX747" s="31"/>
      <c r="GCY747" s="31"/>
      <c r="GCZ747" s="31"/>
      <c r="GDA747" s="31"/>
      <c r="GDB747" s="31"/>
      <c r="GDC747" s="31"/>
      <c r="GDD747" s="31"/>
      <c r="GDE747" s="31"/>
      <c r="GDF747" s="31"/>
      <c r="GDG747" s="31"/>
      <c r="GDH747" s="31"/>
      <c r="GDI747" s="31"/>
      <c r="GDJ747" s="31"/>
      <c r="GDK747" s="31"/>
      <c r="GDL747" s="31"/>
      <c r="GDM747" s="31"/>
      <c r="GDN747" s="31"/>
      <c r="GDO747" s="31"/>
      <c r="GDP747" s="31"/>
      <c r="GDQ747" s="31"/>
      <c r="GDR747" s="31"/>
      <c r="GDS747" s="31"/>
      <c r="GDT747" s="31"/>
      <c r="GDU747" s="31"/>
      <c r="GDV747" s="31"/>
      <c r="GDW747" s="31"/>
      <c r="GDX747" s="31"/>
      <c r="GDY747" s="31"/>
      <c r="GDZ747" s="31"/>
      <c r="GEA747" s="31"/>
      <c r="GEB747" s="31"/>
      <c r="GEC747" s="31"/>
      <c r="GED747" s="31"/>
      <c r="GEE747" s="31"/>
      <c r="GEF747" s="31"/>
      <c r="GEG747" s="31"/>
      <c r="GEH747" s="31"/>
      <c r="GEI747" s="31"/>
      <c r="GEJ747" s="31"/>
      <c r="GEK747" s="31"/>
      <c r="GEL747" s="31"/>
      <c r="GEM747" s="31"/>
      <c r="GEN747" s="31"/>
      <c r="GEO747" s="31"/>
      <c r="GEP747" s="31"/>
      <c r="GEQ747" s="31"/>
      <c r="GER747" s="31"/>
      <c r="GES747" s="31"/>
      <c r="GET747" s="31"/>
      <c r="GEU747" s="31"/>
      <c r="GEV747" s="31"/>
      <c r="GEW747" s="31"/>
      <c r="GEX747" s="31"/>
      <c r="GEY747" s="31"/>
      <c r="GEZ747" s="31"/>
      <c r="GFA747" s="31"/>
      <c r="GFB747" s="31"/>
      <c r="GFC747" s="31"/>
      <c r="GFD747" s="31"/>
      <c r="GFE747" s="31"/>
      <c r="GFF747" s="31"/>
      <c r="GFG747" s="31"/>
      <c r="GFH747" s="31"/>
      <c r="GFI747" s="31"/>
      <c r="GFJ747" s="31"/>
      <c r="GFK747" s="31"/>
      <c r="GFL747" s="31"/>
      <c r="GFM747" s="31"/>
      <c r="GFN747" s="31"/>
      <c r="GFO747" s="31"/>
      <c r="GFP747" s="31"/>
      <c r="GFQ747" s="31"/>
      <c r="GFR747" s="31"/>
      <c r="GFS747" s="31"/>
      <c r="GFT747" s="31"/>
      <c r="GFU747" s="31"/>
      <c r="GFV747" s="31"/>
      <c r="GFW747" s="31"/>
      <c r="GFX747" s="31"/>
      <c r="GFY747" s="31"/>
      <c r="GFZ747" s="31"/>
      <c r="GGA747" s="31"/>
      <c r="GGB747" s="31"/>
      <c r="GGC747" s="31"/>
      <c r="GGD747" s="31"/>
      <c r="GGE747" s="31"/>
      <c r="GGF747" s="31"/>
      <c r="GGG747" s="31"/>
      <c r="GGH747" s="31"/>
      <c r="GGI747" s="31"/>
      <c r="GGJ747" s="31"/>
      <c r="GGK747" s="31"/>
      <c r="GGL747" s="31"/>
      <c r="GGM747" s="31"/>
      <c r="GGN747" s="31"/>
      <c r="GGO747" s="31"/>
      <c r="GGP747" s="31"/>
      <c r="GGQ747" s="31"/>
      <c r="GGR747" s="31"/>
      <c r="GGS747" s="31"/>
      <c r="GGT747" s="31"/>
      <c r="GGU747" s="31"/>
      <c r="GGV747" s="31"/>
      <c r="GGW747" s="31"/>
      <c r="GGX747" s="31"/>
      <c r="GGY747" s="31"/>
      <c r="GGZ747" s="31"/>
      <c r="GHA747" s="31"/>
      <c r="GHB747" s="31"/>
      <c r="GHC747" s="31"/>
      <c r="GHD747" s="31"/>
      <c r="GHE747" s="31"/>
      <c r="GHF747" s="31"/>
      <c r="GHG747" s="31"/>
      <c r="GHH747" s="31"/>
      <c r="GHI747" s="31"/>
      <c r="GHJ747" s="31"/>
      <c r="GHK747" s="31"/>
      <c r="GHL747" s="31"/>
      <c r="GHM747" s="31"/>
      <c r="GHN747" s="31"/>
      <c r="GHO747" s="31"/>
      <c r="GHP747" s="31"/>
      <c r="GHQ747" s="31"/>
      <c r="GHR747" s="31"/>
      <c r="GHS747" s="31"/>
      <c r="GHT747" s="31"/>
      <c r="GHU747" s="31"/>
      <c r="GHV747" s="31"/>
      <c r="GHW747" s="31"/>
      <c r="GHX747" s="31"/>
      <c r="GHY747" s="31"/>
      <c r="GHZ747" s="31"/>
      <c r="GIA747" s="31"/>
      <c r="GIB747" s="31"/>
      <c r="GIC747" s="31"/>
      <c r="GID747" s="31"/>
      <c r="GIE747" s="31"/>
      <c r="GIF747" s="31"/>
      <c r="GIG747" s="31"/>
      <c r="GIH747" s="31"/>
      <c r="GII747" s="31"/>
      <c r="GIJ747" s="31"/>
      <c r="GIK747" s="31"/>
      <c r="GIL747" s="31"/>
      <c r="GIM747" s="31"/>
      <c r="GIN747" s="31"/>
      <c r="GIO747" s="31"/>
      <c r="GIP747" s="31"/>
      <c r="GIQ747" s="31"/>
      <c r="GIR747" s="31"/>
      <c r="GIS747" s="31"/>
      <c r="GIT747" s="31"/>
      <c r="GIU747" s="31"/>
      <c r="GIV747" s="31"/>
      <c r="GIW747" s="31"/>
      <c r="GIX747" s="31"/>
      <c r="GIY747" s="31"/>
      <c r="GIZ747" s="31"/>
      <c r="GJA747" s="31"/>
      <c r="GJB747" s="31"/>
      <c r="GJC747" s="31"/>
      <c r="GJD747" s="31"/>
      <c r="GJE747" s="31"/>
      <c r="GJF747" s="31"/>
      <c r="GJG747" s="31"/>
      <c r="GJH747" s="31"/>
      <c r="GJI747" s="31"/>
      <c r="GJJ747" s="31"/>
      <c r="GJK747" s="31"/>
      <c r="GJL747" s="31"/>
      <c r="GJM747" s="31"/>
      <c r="GJN747" s="31"/>
      <c r="GJO747" s="31"/>
      <c r="GJP747" s="31"/>
      <c r="GJQ747" s="31"/>
      <c r="GJR747" s="31"/>
      <c r="GJS747" s="31"/>
      <c r="GJT747" s="31"/>
      <c r="GJU747" s="31"/>
      <c r="GJV747" s="31"/>
      <c r="GJW747" s="31"/>
      <c r="GJX747" s="31"/>
      <c r="GJY747" s="31"/>
      <c r="GJZ747" s="31"/>
      <c r="GKA747" s="31"/>
      <c r="GKB747" s="31"/>
      <c r="GKC747" s="31"/>
      <c r="GKD747" s="31"/>
      <c r="GKE747" s="31"/>
      <c r="GKF747" s="31"/>
      <c r="GKG747" s="31"/>
      <c r="GKH747" s="31"/>
      <c r="GKI747" s="31"/>
      <c r="GKJ747" s="31"/>
      <c r="GKK747" s="31"/>
      <c r="GKL747" s="31"/>
      <c r="GKM747" s="31"/>
      <c r="GKN747" s="31"/>
      <c r="GKO747" s="31"/>
      <c r="GKP747" s="31"/>
      <c r="GKQ747" s="31"/>
      <c r="GKR747" s="31"/>
      <c r="GKS747" s="31"/>
      <c r="GKT747" s="31"/>
      <c r="GKU747" s="31"/>
      <c r="GKV747" s="31"/>
      <c r="GKW747" s="31"/>
      <c r="GKX747" s="31"/>
      <c r="GKY747" s="31"/>
      <c r="GKZ747" s="31"/>
      <c r="GLA747" s="31"/>
      <c r="GLB747" s="31"/>
      <c r="GLC747" s="31"/>
      <c r="GLD747" s="31"/>
      <c r="GLE747" s="31"/>
      <c r="GLF747" s="31"/>
      <c r="GLG747" s="31"/>
      <c r="GLH747" s="31"/>
      <c r="GLI747" s="31"/>
      <c r="GLJ747" s="31"/>
      <c r="GLK747" s="31"/>
      <c r="GLL747" s="31"/>
      <c r="GLM747" s="31"/>
      <c r="GLN747" s="31"/>
      <c r="GLO747" s="31"/>
      <c r="GLP747" s="31"/>
      <c r="GLQ747" s="31"/>
      <c r="GLR747" s="31"/>
      <c r="GLS747" s="31"/>
      <c r="GLT747" s="31"/>
      <c r="GLU747" s="31"/>
      <c r="GLV747" s="31"/>
      <c r="GLW747" s="31"/>
      <c r="GLX747" s="31"/>
      <c r="GLY747" s="31"/>
      <c r="GLZ747" s="31"/>
      <c r="GMA747" s="31"/>
      <c r="GMB747" s="31"/>
      <c r="GMC747" s="31"/>
      <c r="GMD747" s="31"/>
      <c r="GME747" s="31"/>
      <c r="GMF747" s="31"/>
      <c r="GMG747" s="31"/>
      <c r="GMH747" s="31"/>
      <c r="GMI747" s="31"/>
      <c r="GMJ747" s="31"/>
      <c r="GMK747" s="31"/>
      <c r="GML747" s="31"/>
      <c r="GMM747" s="31"/>
      <c r="GMN747" s="31"/>
      <c r="GMO747" s="31"/>
      <c r="GMP747" s="31"/>
      <c r="GMQ747" s="31"/>
      <c r="GMR747" s="31"/>
      <c r="GMS747" s="31"/>
      <c r="GMT747" s="31"/>
      <c r="GMU747" s="31"/>
      <c r="GMV747" s="31"/>
      <c r="GMW747" s="31"/>
      <c r="GMX747" s="31"/>
      <c r="GMY747" s="31"/>
      <c r="GMZ747" s="31"/>
      <c r="GNA747" s="31"/>
      <c r="GNB747" s="31"/>
      <c r="GNC747" s="31"/>
      <c r="GND747" s="31"/>
      <c r="GNE747" s="31"/>
      <c r="GNF747" s="31"/>
      <c r="GNG747" s="31"/>
      <c r="GNH747" s="31"/>
      <c r="GNI747" s="31"/>
      <c r="GNJ747" s="31"/>
      <c r="GNK747" s="31"/>
      <c r="GNL747" s="31"/>
      <c r="GNM747" s="31"/>
      <c r="GNN747" s="31"/>
      <c r="GNO747" s="31"/>
      <c r="GNP747" s="31"/>
      <c r="GNQ747" s="31"/>
      <c r="GNR747" s="31"/>
      <c r="GNS747" s="31"/>
      <c r="GNT747" s="31"/>
      <c r="GNU747" s="31"/>
      <c r="GNV747" s="31"/>
      <c r="GNW747" s="31"/>
      <c r="GNX747" s="31"/>
      <c r="GNY747" s="31"/>
      <c r="GNZ747" s="31"/>
      <c r="GOA747" s="31"/>
      <c r="GOB747" s="31"/>
      <c r="GOC747" s="31"/>
      <c r="GOD747" s="31"/>
      <c r="GOE747" s="31"/>
      <c r="GOF747" s="31"/>
      <c r="GOG747" s="31"/>
      <c r="GOH747" s="31"/>
      <c r="GOI747" s="31"/>
      <c r="GOJ747" s="31"/>
      <c r="GOK747" s="31"/>
      <c r="GOL747" s="31"/>
      <c r="GOM747" s="31"/>
      <c r="GON747" s="31"/>
      <c r="GOO747" s="31"/>
      <c r="GOP747" s="31"/>
      <c r="GOQ747" s="31"/>
      <c r="GOR747" s="31"/>
      <c r="GOS747" s="31"/>
      <c r="GOT747" s="31"/>
      <c r="GOU747" s="31"/>
      <c r="GOV747" s="31"/>
      <c r="GOW747" s="31"/>
      <c r="GOX747" s="31"/>
      <c r="GOY747" s="31"/>
      <c r="GOZ747" s="31"/>
      <c r="GPA747" s="31"/>
      <c r="GPB747" s="31"/>
      <c r="GPC747" s="31"/>
      <c r="GPD747" s="31"/>
      <c r="GPE747" s="31"/>
      <c r="GPF747" s="31"/>
      <c r="GPG747" s="31"/>
      <c r="GPH747" s="31"/>
      <c r="GPI747" s="31"/>
      <c r="GPJ747" s="31"/>
      <c r="GPK747" s="31"/>
      <c r="GPL747" s="31"/>
      <c r="GPM747" s="31"/>
      <c r="GPN747" s="31"/>
      <c r="GPO747" s="31"/>
      <c r="GPP747" s="31"/>
      <c r="GPQ747" s="31"/>
      <c r="GPR747" s="31"/>
      <c r="GPS747" s="31"/>
      <c r="GPT747" s="31"/>
      <c r="GPU747" s="31"/>
      <c r="GPV747" s="31"/>
      <c r="GPW747" s="31"/>
      <c r="GPX747" s="31"/>
      <c r="GPY747" s="31"/>
      <c r="GPZ747" s="31"/>
      <c r="GQA747" s="31"/>
      <c r="GQB747" s="31"/>
      <c r="GQC747" s="31"/>
      <c r="GQD747" s="31"/>
      <c r="GQE747" s="31"/>
      <c r="GQF747" s="31"/>
      <c r="GQG747" s="31"/>
      <c r="GQH747" s="31"/>
      <c r="GQI747" s="31"/>
      <c r="GQJ747" s="31"/>
      <c r="GQK747" s="31"/>
      <c r="GQL747" s="31"/>
      <c r="GQM747" s="31"/>
      <c r="GQN747" s="31"/>
      <c r="GQO747" s="31"/>
      <c r="GQP747" s="31"/>
      <c r="GQQ747" s="31"/>
      <c r="GQR747" s="31"/>
      <c r="GQS747" s="31"/>
      <c r="GQT747" s="31"/>
      <c r="GQU747" s="31"/>
      <c r="GQV747" s="31"/>
      <c r="GQW747" s="31"/>
      <c r="GQX747" s="31"/>
      <c r="GQY747" s="31"/>
      <c r="GQZ747" s="31"/>
      <c r="GRA747" s="31"/>
      <c r="GRB747" s="31"/>
      <c r="GRC747" s="31"/>
      <c r="GRD747" s="31"/>
      <c r="GRE747" s="31"/>
      <c r="GRF747" s="31"/>
      <c r="GRG747" s="31"/>
      <c r="GRH747" s="31"/>
      <c r="GRI747" s="31"/>
      <c r="GRJ747" s="31"/>
      <c r="GRK747" s="31"/>
      <c r="GRL747" s="31"/>
      <c r="GRM747" s="31"/>
      <c r="GRN747" s="31"/>
      <c r="GRO747" s="31"/>
      <c r="GRP747" s="31"/>
      <c r="GRQ747" s="31"/>
      <c r="GRR747" s="31"/>
      <c r="GRS747" s="31"/>
      <c r="GRT747" s="31"/>
      <c r="GRU747" s="31"/>
      <c r="GRV747" s="31"/>
      <c r="GRW747" s="31"/>
      <c r="GRX747" s="31"/>
      <c r="GRY747" s="31"/>
      <c r="GRZ747" s="31"/>
      <c r="GSA747" s="31"/>
      <c r="GSB747" s="31"/>
      <c r="GSC747" s="31"/>
      <c r="GSD747" s="31"/>
      <c r="GSE747" s="31"/>
      <c r="GSF747" s="31"/>
      <c r="GSG747" s="31"/>
      <c r="GSH747" s="31"/>
      <c r="GSI747" s="31"/>
      <c r="GSJ747" s="31"/>
      <c r="GSK747" s="31"/>
      <c r="GSL747" s="31"/>
      <c r="GSM747" s="31"/>
      <c r="GSN747" s="31"/>
      <c r="GSO747" s="31"/>
      <c r="GSP747" s="31"/>
      <c r="GSQ747" s="31"/>
      <c r="GSR747" s="31"/>
      <c r="GSS747" s="31"/>
      <c r="GST747" s="31"/>
      <c r="GSU747" s="31"/>
      <c r="GSV747" s="31"/>
      <c r="GSW747" s="31"/>
      <c r="GSX747" s="31"/>
      <c r="GSY747" s="31"/>
      <c r="GSZ747" s="31"/>
      <c r="GTA747" s="31"/>
      <c r="GTB747" s="31"/>
      <c r="GTC747" s="31"/>
      <c r="GTD747" s="31"/>
      <c r="GTE747" s="31"/>
      <c r="GTF747" s="31"/>
      <c r="GTG747" s="31"/>
      <c r="GTH747" s="31"/>
      <c r="GTI747" s="31"/>
      <c r="GTJ747" s="31"/>
      <c r="GTK747" s="31"/>
      <c r="GTL747" s="31"/>
      <c r="GTM747" s="31"/>
      <c r="GTN747" s="31"/>
      <c r="GTO747" s="31"/>
      <c r="GTP747" s="31"/>
      <c r="GTQ747" s="31"/>
      <c r="GTR747" s="31"/>
      <c r="GTS747" s="31"/>
      <c r="GTT747" s="31"/>
      <c r="GTU747" s="31"/>
      <c r="GTV747" s="31"/>
      <c r="GTW747" s="31"/>
      <c r="GTX747" s="31"/>
      <c r="GTY747" s="31"/>
      <c r="GTZ747" s="31"/>
      <c r="GUA747" s="31"/>
      <c r="GUB747" s="31"/>
      <c r="GUC747" s="31"/>
      <c r="GUD747" s="31"/>
      <c r="GUE747" s="31"/>
      <c r="GUF747" s="31"/>
      <c r="GUG747" s="31"/>
      <c r="GUH747" s="31"/>
      <c r="GUI747" s="31"/>
      <c r="GUJ747" s="31"/>
      <c r="GUK747" s="31"/>
      <c r="GUL747" s="31"/>
      <c r="GUM747" s="31"/>
      <c r="GUN747" s="31"/>
      <c r="GUO747" s="31"/>
      <c r="GUP747" s="31"/>
      <c r="GUQ747" s="31"/>
      <c r="GUR747" s="31"/>
      <c r="GUS747" s="31"/>
      <c r="GUT747" s="31"/>
      <c r="GUU747" s="31"/>
      <c r="GUV747" s="31"/>
      <c r="GUW747" s="31"/>
      <c r="GUX747" s="31"/>
      <c r="GUY747" s="31"/>
      <c r="GUZ747" s="31"/>
      <c r="GVA747" s="31"/>
      <c r="GVB747" s="31"/>
      <c r="GVC747" s="31"/>
      <c r="GVD747" s="31"/>
      <c r="GVE747" s="31"/>
      <c r="GVF747" s="31"/>
      <c r="GVG747" s="31"/>
      <c r="GVH747" s="31"/>
      <c r="GVI747" s="31"/>
      <c r="GVJ747" s="31"/>
      <c r="GVK747" s="31"/>
      <c r="GVL747" s="31"/>
      <c r="GVM747" s="31"/>
      <c r="GVN747" s="31"/>
      <c r="GVO747" s="31"/>
      <c r="GVP747" s="31"/>
      <c r="GVQ747" s="31"/>
      <c r="GVR747" s="31"/>
      <c r="GVS747" s="31"/>
      <c r="GVT747" s="31"/>
      <c r="GVU747" s="31"/>
      <c r="GVV747" s="31"/>
      <c r="GVW747" s="31"/>
      <c r="GVX747" s="31"/>
      <c r="GVY747" s="31"/>
      <c r="GVZ747" s="31"/>
      <c r="GWA747" s="31"/>
      <c r="GWB747" s="31"/>
      <c r="GWC747" s="31"/>
      <c r="GWD747" s="31"/>
      <c r="GWE747" s="31"/>
      <c r="GWF747" s="31"/>
      <c r="GWG747" s="31"/>
      <c r="GWH747" s="31"/>
      <c r="GWI747" s="31"/>
      <c r="GWJ747" s="31"/>
      <c r="GWK747" s="31"/>
      <c r="GWL747" s="31"/>
      <c r="GWM747" s="31"/>
      <c r="GWN747" s="31"/>
      <c r="GWO747" s="31"/>
      <c r="GWP747" s="31"/>
      <c r="GWQ747" s="31"/>
      <c r="GWR747" s="31"/>
      <c r="GWS747" s="31"/>
      <c r="GWT747" s="31"/>
      <c r="GWU747" s="31"/>
      <c r="GWV747" s="31"/>
      <c r="GWW747" s="31"/>
      <c r="GWX747" s="31"/>
      <c r="GWY747" s="31"/>
      <c r="GWZ747" s="31"/>
      <c r="GXA747" s="31"/>
      <c r="GXB747" s="31"/>
      <c r="GXC747" s="31"/>
      <c r="GXD747" s="31"/>
      <c r="GXE747" s="31"/>
      <c r="GXF747" s="31"/>
      <c r="GXG747" s="31"/>
      <c r="GXH747" s="31"/>
      <c r="GXI747" s="31"/>
      <c r="GXJ747" s="31"/>
      <c r="GXK747" s="31"/>
      <c r="GXL747" s="31"/>
      <c r="GXM747" s="31"/>
      <c r="GXN747" s="31"/>
      <c r="GXO747" s="31"/>
      <c r="GXP747" s="31"/>
      <c r="GXQ747" s="31"/>
      <c r="GXR747" s="31"/>
      <c r="GXS747" s="31"/>
      <c r="GXT747" s="31"/>
      <c r="GXU747" s="31"/>
      <c r="GXV747" s="31"/>
      <c r="GXW747" s="31"/>
      <c r="GXX747" s="31"/>
      <c r="GXY747" s="31"/>
      <c r="GXZ747" s="31"/>
      <c r="GYA747" s="31"/>
      <c r="GYB747" s="31"/>
      <c r="GYC747" s="31"/>
      <c r="GYD747" s="31"/>
      <c r="GYE747" s="31"/>
      <c r="GYF747" s="31"/>
      <c r="GYG747" s="31"/>
      <c r="GYH747" s="31"/>
      <c r="GYI747" s="31"/>
      <c r="GYJ747" s="31"/>
      <c r="GYK747" s="31"/>
      <c r="GYL747" s="31"/>
      <c r="GYM747" s="31"/>
      <c r="GYN747" s="31"/>
      <c r="GYO747" s="31"/>
      <c r="GYP747" s="31"/>
      <c r="GYQ747" s="31"/>
      <c r="GYR747" s="31"/>
      <c r="GYS747" s="31"/>
      <c r="GYT747" s="31"/>
      <c r="GYU747" s="31"/>
      <c r="GYV747" s="31"/>
      <c r="GYW747" s="31"/>
      <c r="GYX747" s="31"/>
      <c r="GYY747" s="31"/>
      <c r="GYZ747" s="31"/>
      <c r="GZA747" s="31"/>
      <c r="GZB747" s="31"/>
      <c r="GZC747" s="31"/>
      <c r="GZD747" s="31"/>
      <c r="GZE747" s="31"/>
      <c r="GZF747" s="31"/>
      <c r="GZG747" s="31"/>
      <c r="GZH747" s="31"/>
      <c r="GZI747" s="31"/>
      <c r="GZJ747" s="31"/>
      <c r="GZK747" s="31"/>
      <c r="GZL747" s="31"/>
      <c r="GZM747" s="31"/>
      <c r="GZN747" s="31"/>
      <c r="GZO747" s="31"/>
      <c r="GZP747" s="31"/>
      <c r="GZQ747" s="31"/>
      <c r="GZR747" s="31"/>
      <c r="GZS747" s="31"/>
      <c r="GZT747" s="31"/>
      <c r="GZU747" s="31"/>
      <c r="GZV747" s="31"/>
      <c r="GZW747" s="31"/>
      <c r="GZX747" s="31"/>
      <c r="GZY747" s="31"/>
      <c r="GZZ747" s="31"/>
      <c r="HAA747" s="31"/>
      <c r="HAB747" s="31"/>
      <c r="HAC747" s="31"/>
      <c r="HAD747" s="31"/>
      <c r="HAE747" s="31"/>
      <c r="HAF747" s="31"/>
      <c r="HAG747" s="31"/>
      <c r="HAH747" s="31"/>
      <c r="HAI747" s="31"/>
      <c r="HAJ747" s="31"/>
      <c r="HAK747" s="31"/>
      <c r="HAL747" s="31"/>
      <c r="HAM747" s="31"/>
      <c r="HAN747" s="31"/>
      <c r="HAO747" s="31"/>
      <c r="HAP747" s="31"/>
      <c r="HAQ747" s="31"/>
      <c r="HAR747" s="31"/>
      <c r="HAS747" s="31"/>
      <c r="HAT747" s="31"/>
      <c r="HAU747" s="31"/>
      <c r="HAV747" s="31"/>
      <c r="HAW747" s="31"/>
      <c r="HAX747" s="31"/>
      <c r="HAY747" s="31"/>
      <c r="HAZ747" s="31"/>
      <c r="HBA747" s="31"/>
      <c r="HBB747" s="31"/>
      <c r="HBC747" s="31"/>
      <c r="HBD747" s="31"/>
      <c r="HBE747" s="31"/>
      <c r="HBF747" s="31"/>
      <c r="HBG747" s="31"/>
      <c r="HBH747" s="31"/>
      <c r="HBI747" s="31"/>
      <c r="HBJ747" s="31"/>
      <c r="HBK747" s="31"/>
      <c r="HBL747" s="31"/>
      <c r="HBM747" s="31"/>
      <c r="HBN747" s="31"/>
      <c r="HBO747" s="31"/>
      <c r="HBP747" s="31"/>
      <c r="HBQ747" s="31"/>
      <c r="HBR747" s="31"/>
      <c r="HBS747" s="31"/>
      <c r="HBT747" s="31"/>
      <c r="HBU747" s="31"/>
      <c r="HBV747" s="31"/>
      <c r="HBW747" s="31"/>
      <c r="HBX747" s="31"/>
      <c r="HBY747" s="31"/>
      <c r="HBZ747" s="31"/>
      <c r="HCA747" s="31"/>
      <c r="HCB747" s="31"/>
      <c r="HCC747" s="31"/>
      <c r="HCD747" s="31"/>
      <c r="HCE747" s="31"/>
      <c r="HCF747" s="31"/>
      <c r="HCG747" s="31"/>
      <c r="HCH747" s="31"/>
      <c r="HCI747" s="31"/>
      <c r="HCJ747" s="31"/>
      <c r="HCK747" s="31"/>
      <c r="HCL747" s="31"/>
      <c r="HCM747" s="31"/>
      <c r="HCN747" s="31"/>
      <c r="HCO747" s="31"/>
      <c r="HCP747" s="31"/>
      <c r="HCQ747" s="31"/>
      <c r="HCR747" s="31"/>
      <c r="HCS747" s="31"/>
      <c r="HCT747" s="31"/>
      <c r="HCU747" s="31"/>
      <c r="HCV747" s="31"/>
      <c r="HCW747" s="31"/>
      <c r="HCX747" s="31"/>
      <c r="HCY747" s="31"/>
      <c r="HCZ747" s="31"/>
      <c r="HDA747" s="31"/>
      <c r="HDB747" s="31"/>
      <c r="HDC747" s="31"/>
      <c r="HDD747" s="31"/>
      <c r="HDE747" s="31"/>
      <c r="HDF747" s="31"/>
      <c r="HDG747" s="31"/>
      <c r="HDH747" s="31"/>
      <c r="HDI747" s="31"/>
      <c r="HDJ747" s="31"/>
      <c r="HDK747" s="31"/>
      <c r="HDL747" s="31"/>
      <c r="HDM747" s="31"/>
      <c r="HDN747" s="31"/>
      <c r="HDO747" s="31"/>
      <c r="HDP747" s="31"/>
      <c r="HDQ747" s="31"/>
      <c r="HDR747" s="31"/>
      <c r="HDS747" s="31"/>
      <c r="HDT747" s="31"/>
      <c r="HDU747" s="31"/>
      <c r="HDV747" s="31"/>
      <c r="HDW747" s="31"/>
      <c r="HDX747" s="31"/>
      <c r="HDY747" s="31"/>
      <c r="HDZ747" s="31"/>
      <c r="HEA747" s="31"/>
      <c r="HEB747" s="31"/>
      <c r="HEC747" s="31"/>
      <c r="HED747" s="31"/>
      <c r="HEE747" s="31"/>
      <c r="HEF747" s="31"/>
      <c r="HEG747" s="31"/>
      <c r="HEH747" s="31"/>
      <c r="HEI747" s="31"/>
      <c r="HEJ747" s="31"/>
      <c r="HEK747" s="31"/>
      <c r="HEL747" s="31"/>
      <c r="HEM747" s="31"/>
      <c r="HEN747" s="31"/>
      <c r="HEO747" s="31"/>
      <c r="HEP747" s="31"/>
      <c r="HEQ747" s="31"/>
      <c r="HER747" s="31"/>
      <c r="HES747" s="31"/>
      <c r="HET747" s="31"/>
      <c r="HEU747" s="31"/>
      <c r="HEV747" s="31"/>
      <c r="HEW747" s="31"/>
      <c r="HEX747" s="31"/>
      <c r="HEY747" s="31"/>
      <c r="HEZ747" s="31"/>
      <c r="HFA747" s="31"/>
      <c r="HFB747" s="31"/>
      <c r="HFC747" s="31"/>
      <c r="HFD747" s="31"/>
      <c r="HFE747" s="31"/>
      <c r="HFF747" s="31"/>
      <c r="HFG747" s="31"/>
      <c r="HFH747" s="31"/>
      <c r="HFI747" s="31"/>
      <c r="HFJ747" s="31"/>
      <c r="HFK747" s="31"/>
      <c r="HFL747" s="31"/>
      <c r="HFM747" s="31"/>
      <c r="HFN747" s="31"/>
      <c r="HFO747" s="31"/>
      <c r="HFP747" s="31"/>
      <c r="HFQ747" s="31"/>
      <c r="HFR747" s="31"/>
      <c r="HFS747" s="31"/>
      <c r="HFT747" s="31"/>
      <c r="HFU747" s="31"/>
      <c r="HFV747" s="31"/>
      <c r="HFW747" s="31"/>
      <c r="HFX747" s="31"/>
      <c r="HFY747" s="31"/>
      <c r="HFZ747" s="31"/>
      <c r="HGA747" s="31"/>
      <c r="HGB747" s="31"/>
      <c r="HGC747" s="31"/>
      <c r="HGD747" s="31"/>
      <c r="HGE747" s="31"/>
      <c r="HGF747" s="31"/>
      <c r="HGG747" s="31"/>
      <c r="HGH747" s="31"/>
      <c r="HGI747" s="31"/>
      <c r="HGJ747" s="31"/>
      <c r="HGK747" s="31"/>
      <c r="HGL747" s="31"/>
      <c r="HGM747" s="31"/>
      <c r="HGN747" s="31"/>
      <c r="HGO747" s="31"/>
      <c r="HGP747" s="31"/>
      <c r="HGQ747" s="31"/>
      <c r="HGR747" s="31"/>
      <c r="HGS747" s="31"/>
      <c r="HGT747" s="31"/>
      <c r="HGU747" s="31"/>
      <c r="HGV747" s="31"/>
      <c r="HGW747" s="31"/>
      <c r="HGX747" s="31"/>
      <c r="HGY747" s="31"/>
      <c r="HGZ747" s="31"/>
      <c r="HHA747" s="31"/>
      <c r="HHB747" s="31"/>
      <c r="HHC747" s="31"/>
      <c r="HHD747" s="31"/>
      <c r="HHE747" s="31"/>
      <c r="HHF747" s="31"/>
      <c r="HHG747" s="31"/>
      <c r="HHH747" s="31"/>
      <c r="HHI747" s="31"/>
      <c r="HHJ747" s="31"/>
      <c r="HHK747" s="31"/>
      <c r="HHL747" s="31"/>
      <c r="HHM747" s="31"/>
      <c r="HHN747" s="31"/>
      <c r="HHO747" s="31"/>
      <c r="HHP747" s="31"/>
      <c r="HHQ747" s="31"/>
      <c r="HHR747" s="31"/>
      <c r="HHS747" s="31"/>
      <c r="HHT747" s="31"/>
      <c r="HHU747" s="31"/>
      <c r="HHV747" s="31"/>
      <c r="HHW747" s="31"/>
      <c r="HHX747" s="31"/>
      <c r="HHY747" s="31"/>
      <c r="HHZ747" s="31"/>
      <c r="HIA747" s="31"/>
      <c r="HIB747" s="31"/>
      <c r="HIC747" s="31"/>
      <c r="HID747" s="31"/>
      <c r="HIE747" s="31"/>
      <c r="HIF747" s="31"/>
      <c r="HIG747" s="31"/>
      <c r="HIH747" s="31"/>
      <c r="HII747" s="31"/>
      <c r="HIJ747" s="31"/>
      <c r="HIK747" s="31"/>
      <c r="HIL747" s="31"/>
      <c r="HIM747" s="31"/>
      <c r="HIN747" s="31"/>
      <c r="HIO747" s="31"/>
      <c r="HIP747" s="31"/>
      <c r="HIQ747" s="31"/>
      <c r="HIR747" s="31"/>
      <c r="HIS747" s="31"/>
      <c r="HIT747" s="31"/>
      <c r="HIU747" s="31"/>
      <c r="HIV747" s="31"/>
      <c r="HIW747" s="31"/>
      <c r="HIX747" s="31"/>
      <c r="HIY747" s="31"/>
      <c r="HIZ747" s="31"/>
      <c r="HJA747" s="31"/>
      <c r="HJB747" s="31"/>
      <c r="HJC747" s="31"/>
      <c r="HJD747" s="31"/>
      <c r="HJE747" s="31"/>
      <c r="HJF747" s="31"/>
      <c r="HJG747" s="31"/>
      <c r="HJH747" s="31"/>
      <c r="HJI747" s="31"/>
      <c r="HJJ747" s="31"/>
      <c r="HJK747" s="31"/>
      <c r="HJL747" s="31"/>
      <c r="HJM747" s="31"/>
      <c r="HJN747" s="31"/>
      <c r="HJO747" s="31"/>
      <c r="HJP747" s="31"/>
      <c r="HJQ747" s="31"/>
      <c r="HJR747" s="31"/>
      <c r="HJS747" s="31"/>
      <c r="HJT747" s="31"/>
      <c r="HJU747" s="31"/>
      <c r="HJV747" s="31"/>
      <c r="HJW747" s="31"/>
      <c r="HJX747" s="31"/>
      <c r="HJY747" s="31"/>
      <c r="HJZ747" s="31"/>
      <c r="HKA747" s="31"/>
      <c r="HKB747" s="31"/>
      <c r="HKC747" s="31"/>
      <c r="HKD747" s="31"/>
      <c r="HKE747" s="31"/>
      <c r="HKF747" s="31"/>
      <c r="HKG747" s="31"/>
      <c r="HKH747" s="31"/>
      <c r="HKI747" s="31"/>
      <c r="HKJ747" s="31"/>
      <c r="HKK747" s="31"/>
      <c r="HKL747" s="31"/>
      <c r="HKM747" s="31"/>
      <c r="HKN747" s="31"/>
      <c r="HKO747" s="31"/>
      <c r="HKP747" s="31"/>
      <c r="HKQ747" s="31"/>
      <c r="HKR747" s="31"/>
      <c r="HKS747" s="31"/>
      <c r="HKT747" s="31"/>
      <c r="HKU747" s="31"/>
      <c r="HKV747" s="31"/>
      <c r="HKW747" s="31"/>
      <c r="HKX747" s="31"/>
      <c r="HKY747" s="31"/>
      <c r="HKZ747" s="31"/>
      <c r="HLA747" s="31"/>
      <c r="HLB747" s="31"/>
      <c r="HLC747" s="31"/>
      <c r="HLD747" s="31"/>
      <c r="HLE747" s="31"/>
      <c r="HLF747" s="31"/>
      <c r="HLG747" s="31"/>
      <c r="HLH747" s="31"/>
      <c r="HLI747" s="31"/>
      <c r="HLJ747" s="31"/>
      <c r="HLK747" s="31"/>
      <c r="HLL747" s="31"/>
      <c r="HLM747" s="31"/>
      <c r="HLN747" s="31"/>
      <c r="HLO747" s="31"/>
      <c r="HLP747" s="31"/>
      <c r="HLQ747" s="31"/>
      <c r="HLR747" s="31"/>
      <c r="HLS747" s="31"/>
      <c r="HLT747" s="31"/>
      <c r="HLU747" s="31"/>
      <c r="HLV747" s="31"/>
      <c r="HLW747" s="31"/>
      <c r="HLX747" s="31"/>
      <c r="HLY747" s="31"/>
      <c r="HLZ747" s="31"/>
      <c r="HMA747" s="31"/>
      <c r="HMB747" s="31"/>
      <c r="HMC747" s="31"/>
      <c r="HMD747" s="31"/>
      <c r="HME747" s="31"/>
      <c r="HMF747" s="31"/>
      <c r="HMG747" s="31"/>
      <c r="HMH747" s="31"/>
      <c r="HMI747" s="31"/>
      <c r="HMJ747" s="31"/>
      <c r="HMK747" s="31"/>
      <c r="HML747" s="31"/>
      <c r="HMM747" s="31"/>
      <c r="HMN747" s="31"/>
      <c r="HMO747" s="31"/>
      <c r="HMP747" s="31"/>
      <c r="HMQ747" s="31"/>
      <c r="HMR747" s="31"/>
      <c r="HMS747" s="31"/>
      <c r="HMT747" s="31"/>
      <c r="HMU747" s="31"/>
      <c r="HMV747" s="31"/>
      <c r="HMW747" s="31"/>
      <c r="HMX747" s="31"/>
      <c r="HMY747" s="31"/>
      <c r="HMZ747" s="31"/>
      <c r="HNA747" s="31"/>
      <c r="HNB747" s="31"/>
      <c r="HNC747" s="31"/>
      <c r="HND747" s="31"/>
      <c r="HNE747" s="31"/>
      <c r="HNF747" s="31"/>
      <c r="HNG747" s="31"/>
      <c r="HNH747" s="31"/>
      <c r="HNI747" s="31"/>
      <c r="HNJ747" s="31"/>
      <c r="HNK747" s="31"/>
      <c r="HNL747" s="31"/>
      <c r="HNM747" s="31"/>
      <c r="HNN747" s="31"/>
      <c r="HNO747" s="31"/>
      <c r="HNP747" s="31"/>
      <c r="HNQ747" s="31"/>
      <c r="HNR747" s="31"/>
      <c r="HNS747" s="31"/>
      <c r="HNT747" s="31"/>
      <c r="HNU747" s="31"/>
      <c r="HNV747" s="31"/>
      <c r="HNW747" s="31"/>
      <c r="HNX747" s="31"/>
      <c r="HNY747" s="31"/>
      <c r="HNZ747" s="31"/>
      <c r="HOA747" s="31"/>
      <c r="HOB747" s="31"/>
      <c r="HOC747" s="31"/>
      <c r="HOD747" s="31"/>
      <c r="HOE747" s="31"/>
      <c r="HOF747" s="31"/>
      <c r="HOG747" s="31"/>
      <c r="HOH747" s="31"/>
      <c r="HOI747" s="31"/>
      <c r="HOJ747" s="31"/>
      <c r="HOK747" s="31"/>
      <c r="HOL747" s="31"/>
      <c r="HOM747" s="31"/>
      <c r="HON747" s="31"/>
      <c r="HOO747" s="31"/>
      <c r="HOP747" s="31"/>
      <c r="HOQ747" s="31"/>
      <c r="HOR747" s="31"/>
      <c r="HOS747" s="31"/>
      <c r="HOT747" s="31"/>
      <c r="HOU747" s="31"/>
      <c r="HOV747" s="31"/>
      <c r="HOW747" s="31"/>
      <c r="HOX747" s="31"/>
      <c r="HOY747" s="31"/>
      <c r="HOZ747" s="31"/>
      <c r="HPA747" s="31"/>
      <c r="HPB747" s="31"/>
      <c r="HPC747" s="31"/>
      <c r="HPD747" s="31"/>
      <c r="HPE747" s="31"/>
      <c r="HPF747" s="31"/>
      <c r="HPG747" s="31"/>
      <c r="HPH747" s="31"/>
      <c r="HPI747" s="31"/>
      <c r="HPJ747" s="31"/>
      <c r="HPK747" s="31"/>
      <c r="HPL747" s="31"/>
      <c r="HPM747" s="31"/>
      <c r="HPN747" s="31"/>
      <c r="HPO747" s="31"/>
      <c r="HPP747" s="31"/>
      <c r="HPQ747" s="31"/>
      <c r="HPR747" s="31"/>
      <c r="HPS747" s="31"/>
      <c r="HPT747" s="31"/>
      <c r="HPU747" s="31"/>
      <c r="HPV747" s="31"/>
      <c r="HPW747" s="31"/>
      <c r="HPX747" s="31"/>
      <c r="HPY747" s="31"/>
      <c r="HPZ747" s="31"/>
      <c r="HQA747" s="31"/>
      <c r="HQB747" s="31"/>
      <c r="HQC747" s="31"/>
      <c r="HQD747" s="31"/>
      <c r="HQE747" s="31"/>
      <c r="HQF747" s="31"/>
      <c r="HQG747" s="31"/>
      <c r="HQH747" s="31"/>
      <c r="HQI747" s="31"/>
      <c r="HQJ747" s="31"/>
      <c r="HQK747" s="31"/>
      <c r="HQL747" s="31"/>
      <c r="HQM747" s="31"/>
      <c r="HQN747" s="31"/>
      <c r="HQO747" s="31"/>
      <c r="HQP747" s="31"/>
      <c r="HQQ747" s="31"/>
      <c r="HQR747" s="31"/>
      <c r="HQS747" s="31"/>
      <c r="HQT747" s="31"/>
      <c r="HQU747" s="31"/>
      <c r="HQV747" s="31"/>
      <c r="HQW747" s="31"/>
      <c r="HQX747" s="31"/>
      <c r="HQY747" s="31"/>
      <c r="HQZ747" s="31"/>
      <c r="HRA747" s="31"/>
      <c r="HRB747" s="31"/>
      <c r="HRC747" s="31"/>
      <c r="HRD747" s="31"/>
      <c r="HRE747" s="31"/>
      <c r="HRF747" s="31"/>
      <c r="HRG747" s="31"/>
      <c r="HRH747" s="31"/>
      <c r="HRI747" s="31"/>
      <c r="HRJ747" s="31"/>
      <c r="HRK747" s="31"/>
      <c r="HRL747" s="31"/>
      <c r="HRM747" s="31"/>
      <c r="HRN747" s="31"/>
      <c r="HRO747" s="31"/>
      <c r="HRP747" s="31"/>
      <c r="HRQ747" s="31"/>
      <c r="HRR747" s="31"/>
      <c r="HRS747" s="31"/>
      <c r="HRT747" s="31"/>
      <c r="HRU747" s="31"/>
      <c r="HRV747" s="31"/>
      <c r="HRW747" s="31"/>
      <c r="HRX747" s="31"/>
      <c r="HRY747" s="31"/>
      <c r="HRZ747" s="31"/>
      <c r="HSA747" s="31"/>
      <c r="HSB747" s="31"/>
      <c r="HSC747" s="31"/>
      <c r="HSD747" s="31"/>
      <c r="HSE747" s="31"/>
      <c r="HSF747" s="31"/>
      <c r="HSG747" s="31"/>
      <c r="HSH747" s="31"/>
      <c r="HSI747" s="31"/>
      <c r="HSJ747" s="31"/>
      <c r="HSK747" s="31"/>
      <c r="HSL747" s="31"/>
      <c r="HSM747" s="31"/>
      <c r="HSN747" s="31"/>
      <c r="HSO747" s="31"/>
      <c r="HSP747" s="31"/>
      <c r="HSQ747" s="31"/>
      <c r="HSR747" s="31"/>
      <c r="HSS747" s="31"/>
      <c r="HST747" s="31"/>
      <c r="HSU747" s="31"/>
      <c r="HSV747" s="31"/>
      <c r="HSW747" s="31"/>
      <c r="HSX747" s="31"/>
      <c r="HSY747" s="31"/>
      <c r="HSZ747" s="31"/>
      <c r="HTA747" s="31"/>
      <c r="HTB747" s="31"/>
      <c r="HTC747" s="31"/>
      <c r="HTD747" s="31"/>
      <c r="HTE747" s="31"/>
      <c r="HTF747" s="31"/>
      <c r="HTG747" s="31"/>
      <c r="HTH747" s="31"/>
      <c r="HTI747" s="31"/>
      <c r="HTJ747" s="31"/>
      <c r="HTK747" s="31"/>
      <c r="HTL747" s="31"/>
      <c r="HTM747" s="31"/>
      <c r="HTN747" s="31"/>
      <c r="HTO747" s="31"/>
      <c r="HTP747" s="31"/>
      <c r="HTQ747" s="31"/>
      <c r="HTR747" s="31"/>
      <c r="HTS747" s="31"/>
      <c r="HTT747" s="31"/>
      <c r="HTU747" s="31"/>
      <c r="HTV747" s="31"/>
      <c r="HTW747" s="31"/>
      <c r="HTX747" s="31"/>
      <c r="HTY747" s="31"/>
      <c r="HTZ747" s="31"/>
      <c r="HUA747" s="31"/>
      <c r="HUB747" s="31"/>
      <c r="HUC747" s="31"/>
      <c r="HUD747" s="31"/>
      <c r="HUE747" s="31"/>
      <c r="HUF747" s="31"/>
      <c r="HUG747" s="31"/>
      <c r="HUH747" s="31"/>
      <c r="HUI747" s="31"/>
      <c r="HUJ747" s="31"/>
      <c r="HUK747" s="31"/>
      <c r="HUL747" s="31"/>
      <c r="HUM747" s="31"/>
      <c r="HUN747" s="31"/>
      <c r="HUO747" s="31"/>
      <c r="HUP747" s="31"/>
      <c r="HUQ747" s="31"/>
      <c r="HUR747" s="31"/>
      <c r="HUS747" s="31"/>
      <c r="HUT747" s="31"/>
      <c r="HUU747" s="31"/>
      <c r="HUV747" s="31"/>
      <c r="HUW747" s="31"/>
      <c r="HUX747" s="31"/>
      <c r="HUY747" s="31"/>
      <c r="HUZ747" s="31"/>
      <c r="HVA747" s="31"/>
      <c r="HVB747" s="31"/>
      <c r="HVC747" s="31"/>
      <c r="HVD747" s="31"/>
      <c r="HVE747" s="31"/>
      <c r="HVF747" s="31"/>
      <c r="HVG747" s="31"/>
      <c r="HVH747" s="31"/>
      <c r="HVI747" s="31"/>
      <c r="HVJ747" s="31"/>
      <c r="HVK747" s="31"/>
      <c r="HVL747" s="31"/>
      <c r="HVM747" s="31"/>
      <c r="HVN747" s="31"/>
      <c r="HVO747" s="31"/>
      <c r="HVP747" s="31"/>
      <c r="HVQ747" s="31"/>
      <c r="HVR747" s="31"/>
      <c r="HVS747" s="31"/>
      <c r="HVT747" s="31"/>
      <c r="HVU747" s="31"/>
      <c r="HVV747" s="31"/>
      <c r="HVW747" s="31"/>
      <c r="HVX747" s="31"/>
      <c r="HVY747" s="31"/>
      <c r="HVZ747" s="31"/>
      <c r="HWA747" s="31"/>
      <c r="HWB747" s="31"/>
      <c r="HWC747" s="31"/>
      <c r="HWD747" s="31"/>
      <c r="HWE747" s="31"/>
      <c r="HWF747" s="31"/>
      <c r="HWG747" s="31"/>
      <c r="HWH747" s="31"/>
      <c r="HWI747" s="31"/>
      <c r="HWJ747" s="31"/>
      <c r="HWK747" s="31"/>
      <c r="HWL747" s="31"/>
      <c r="HWM747" s="31"/>
      <c r="HWN747" s="31"/>
      <c r="HWO747" s="31"/>
      <c r="HWP747" s="31"/>
      <c r="HWQ747" s="31"/>
      <c r="HWR747" s="31"/>
      <c r="HWS747" s="31"/>
      <c r="HWT747" s="31"/>
      <c r="HWU747" s="31"/>
      <c r="HWV747" s="31"/>
      <c r="HWW747" s="31"/>
      <c r="HWX747" s="31"/>
      <c r="HWY747" s="31"/>
      <c r="HWZ747" s="31"/>
      <c r="HXA747" s="31"/>
      <c r="HXB747" s="31"/>
      <c r="HXC747" s="31"/>
      <c r="HXD747" s="31"/>
      <c r="HXE747" s="31"/>
      <c r="HXF747" s="31"/>
      <c r="HXG747" s="31"/>
      <c r="HXH747" s="31"/>
      <c r="HXI747" s="31"/>
      <c r="HXJ747" s="31"/>
      <c r="HXK747" s="31"/>
      <c r="HXL747" s="31"/>
      <c r="HXM747" s="31"/>
      <c r="HXN747" s="31"/>
      <c r="HXO747" s="31"/>
      <c r="HXP747" s="31"/>
      <c r="HXQ747" s="31"/>
      <c r="HXR747" s="31"/>
      <c r="HXS747" s="31"/>
      <c r="HXT747" s="31"/>
      <c r="HXU747" s="31"/>
      <c r="HXV747" s="31"/>
      <c r="HXW747" s="31"/>
      <c r="HXX747" s="31"/>
      <c r="HXY747" s="31"/>
      <c r="HXZ747" s="31"/>
      <c r="HYA747" s="31"/>
      <c r="HYB747" s="31"/>
      <c r="HYC747" s="31"/>
      <c r="HYD747" s="31"/>
      <c r="HYE747" s="31"/>
      <c r="HYF747" s="31"/>
      <c r="HYG747" s="31"/>
      <c r="HYH747" s="31"/>
      <c r="HYI747" s="31"/>
      <c r="HYJ747" s="31"/>
      <c r="HYK747" s="31"/>
      <c r="HYL747" s="31"/>
      <c r="HYM747" s="31"/>
      <c r="HYN747" s="31"/>
      <c r="HYO747" s="31"/>
      <c r="HYP747" s="31"/>
      <c r="HYQ747" s="31"/>
      <c r="HYR747" s="31"/>
      <c r="HYS747" s="31"/>
      <c r="HYT747" s="31"/>
      <c r="HYU747" s="31"/>
      <c r="HYV747" s="31"/>
      <c r="HYW747" s="31"/>
      <c r="HYX747" s="31"/>
      <c r="HYY747" s="31"/>
      <c r="HYZ747" s="31"/>
      <c r="HZA747" s="31"/>
      <c r="HZB747" s="31"/>
      <c r="HZC747" s="31"/>
      <c r="HZD747" s="31"/>
      <c r="HZE747" s="31"/>
      <c r="HZF747" s="31"/>
      <c r="HZG747" s="31"/>
      <c r="HZH747" s="31"/>
      <c r="HZI747" s="31"/>
      <c r="HZJ747" s="31"/>
      <c r="HZK747" s="31"/>
      <c r="HZL747" s="31"/>
      <c r="HZM747" s="31"/>
      <c r="HZN747" s="31"/>
      <c r="HZO747" s="31"/>
      <c r="HZP747" s="31"/>
      <c r="HZQ747" s="31"/>
      <c r="HZR747" s="31"/>
      <c r="HZS747" s="31"/>
      <c r="HZT747" s="31"/>
      <c r="HZU747" s="31"/>
      <c r="HZV747" s="31"/>
      <c r="HZW747" s="31"/>
      <c r="HZX747" s="31"/>
      <c r="HZY747" s="31"/>
      <c r="HZZ747" s="31"/>
      <c r="IAA747" s="31"/>
      <c r="IAB747" s="31"/>
      <c r="IAC747" s="31"/>
      <c r="IAD747" s="31"/>
      <c r="IAE747" s="31"/>
      <c r="IAF747" s="31"/>
      <c r="IAG747" s="31"/>
      <c r="IAH747" s="31"/>
      <c r="IAI747" s="31"/>
      <c r="IAJ747" s="31"/>
      <c r="IAK747" s="31"/>
      <c r="IAL747" s="31"/>
      <c r="IAM747" s="31"/>
      <c r="IAN747" s="31"/>
      <c r="IAO747" s="31"/>
      <c r="IAP747" s="31"/>
      <c r="IAQ747" s="31"/>
      <c r="IAR747" s="31"/>
      <c r="IAS747" s="31"/>
      <c r="IAT747" s="31"/>
      <c r="IAU747" s="31"/>
      <c r="IAV747" s="31"/>
      <c r="IAW747" s="31"/>
      <c r="IAX747" s="31"/>
      <c r="IAY747" s="31"/>
      <c r="IAZ747" s="31"/>
      <c r="IBA747" s="31"/>
      <c r="IBB747" s="31"/>
      <c r="IBC747" s="31"/>
      <c r="IBD747" s="31"/>
      <c r="IBE747" s="31"/>
      <c r="IBF747" s="31"/>
      <c r="IBG747" s="31"/>
      <c r="IBH747" s="31"/>
      <c r="IBI747" s="31"/>
      <c r="IBJ747" s="31"/>
      <c r="IBK747" s="31"/>
      <c r="IBL747" s="31"/>
      <c r="IBM747" s="31"/>
      <c r="IBN747" s="31"/>
      <c r="IBO747" s="31"/>
      <c r="IBP747" s="31"/>
      <c r="IBQ747" s="31"/>
      <c r="IBR747" s="31"/>
      <c r="IBS747" s="31"/>
      <c r="IBT747" s="31"/>
      <c r="IBU747" s="31"/>
      <c r="IBV747" s="31"/>
      <c r="IBW747" s="31"/>
      <c r="IBX747" s="31"/>
      <c r="IBY747" s="31"/>
      <c r="IBZ747" s="31"/>
      <c r="ICA747" s="31"/>
      <c r="ICB747" s="31"/>
      <c r="ICC747" s="31"/>
      <c r="ICD747" s="31"/>
      <c r="ICE747" s="31"/>
      <c r="ICF747" s="31"/>
      <c r="ICG747" s="31"/>
      <c r="ICH747" s="31"/>
      <c r="ICI747" s="31"/>
      <c r="ICJ747" s="31"/>
      <c r="ICK747" s="31"/>
      <c r="ICL747" s="31"/>
      <c r="ICM747" s="31"/>
      <c r="ICN747" s="31"/>
      <c r="ICO747" s="31"/>
      <c r="ICP747" s="31"/>
      <c r="ICQ747" s="31"/>
      <c r="ICR747" s="31"/>
      <c r="ICS747" s="31"/>
      <c r="ICT747" s="31"/>
      <c r="ICU747" s="31"/>
      <c r="ICV747" s="31"/>
      <c r="ICW747" s="31"/>
      <c r="ICX747" s="31"/>
      <c r="ICY747" s="31"/>
      <c r="ICZ747" s="31"/>
      <c r="IDA747" s="31"/>
      <c r="IDB747" s="31"/>
      <c r="IDC747" s="31"/>
      <c r="IDD747" s="31"/>
      <c r="IDE747" s="31"/>
      <c r="IDF747" s="31"/>
      <c r="IDG747" s="31"/>
      <c r="IDH747" s="31"/>
      <c r="IDI747" s="31"/>
      <c r="IDJ747" s="31"/>
      <c r="IDK747" s="31"/>
      <c r="IDL747" s="31"/>
      <c r="IDM747" s="31"/>
      <c r="IDN747" s="31"/>
      <c r="IDO747" s="31"/>
      <c r="IDP747" s="31"/>
      <c r="IDQ747" s="31"/>
      <c r="IDR747" s="31"/>
      <c r="IDS747" s="31"/>
      <c r="IDT747" s="31"/>
      <c r="IDU747" s="31"/>
      <c r="IDV747" s="31"/>
      <c r="IDW747" s="31"/>
      <c r="IDX747" s="31"/>
      <c r="IDY747" s="31"/>
      <c r="IDZ747" s="31"/>
      <c r="IEA747" s="31"/>
      <c r="IEB747" s="31"/>
      <c r="IEC747" s="31"/>
      <c r="IED747" s="31"/>
      <c r="IEE747" s="31"/>
      <c r="IEF747" s="31"/>
      <c r="IEG747" s="31"/>
      <c r="IEH747" s="31"/>
      <c r="IEI747" s="31"/>
      <c r="IEJ747" s="31"/>
      <c r="IEK747" s="31"/>
      <c r="IEL747" s="31"/>
      <c r="IEM747" s="31"/>
      <c r="IEN747" s="31"/>
      <c r="IEO747" s="31"/>
      <c r="IEP747" s="31"/>
      <c r="IEQ747" s="31"/>
      <c r="IER747" s="31"/>
      <c r="IES747" s="31"/>
      <c r="IET747" s="31"/>
      <c r="IEU747" s="31"/>
      <c r="IEV747" s="31"/>
      <c r="IEW747" s="31"/>
      <c r="IEX747" s="31"/>
      <c r="IEY747" s="31"/>
      <c r="IEZ747" s="31"/>
      <c r="IFA747" s="31"/>
      <c r="IFB747" s="31"/>
      <c r="IFC747" s="31"/>
      <c r="IFD747" s="31"/>
      <c r="IFE747" s="31"/>
      <c r="IFF747" s="31"/>
      <c r="IFG747" s="31"/>
      <c r="IFH747" s="31"/>
      <c r="IFI747" s="31"/>
      <c r="IFJ747" s="31"/>
      <c r="IFK747" s="31"/>
      <c r="IFL747" s="31"/>
      <c r="IFM747" s="31"/>
      <c r="IFN747" s="31"/>
      <c r="IFO747" s="31"/>
      <c r="IFP747" s="31"/>
      <c r="IFQ747" s="31"/>
      <c r="IFR747" s="31"/>
      <c r="IFS747" s="31"/>
      <c r="IFT747" s="31"/>
      <c r="IFU747" s="31"/>
      <c r="IFV747" s="31"/>
      <c r="IFW747" s="31"/>
      <c r="IFX747" s="31"/>
      <c r="IFY747" s="31"/>
      <c r="IFZ747" s="31"/>
      <c r="IGA747" s="31"/>
      <c r="IGB747" s="31"/>
      <c r="IGC747" s="31"/>
      <c r="IGD747" s="31"/>
      <c r="IGE747" s="31"/>
      <c r="IGF747" s="31"/>
      <c r="IGG747" s="31"/>
      <c r="IGH747" s="31"/>
      <c r="IGI747" s="31"/>
      <c r="IGJ747" s="31"/>
      <c r="IGK747" s="31"/>
      <c r="IGL747" s="31"/>
      <c r="IGM747" s="31"/>
      <c r="IGN747" s="31"/>
      <c r="IGO747" s="31"/>
      <c r="IGP747" s="31"/>
      <c r="IGQ747" s="31"/>
      <c r="IGR747" s="31"/>
      <c r="IGS747" s="31"/>
      <c r="IGT747" s="31"/>
      <c r="IGU747" s="31"/>
      <c r="IGV747" s="31"/>
      <c r="IGW747" s="31"/>
      <c r="IGX747" s="31"/>
      <c r="IGY747" s="31"/>
      <c r="IGZ747" s="31"/>
      <c r="IHA747" s="31"/>
      <c r="IHB747" s="31"/>
      <c r="IHC747" s="31"/>
      <c r="IHD747" s="31"/>
      <c r="IHE747" s="31"/>
      <c r="IHF747" s="31"/>
      <c r="IHG747" s="31"/>
      <c r="IHH747" s="31"/>
      <c r="IHI747" s="31"/>
      <c r="IHJ747" s="31"/>
      <c r="IHK747" s="31"/>
      <c r="IHL747" s="31"/>
      <c r="IHM747" s="31"/>
      <c r="IHN747" s="31"/>
      <c r="IHO747" s="31"/>
      <c r="IHP747" s="31"/>
      <c r="IHQ747" s="31"/>
      <c r="IHR747" s="31"/>
      <c r="IHS747" s="31"/>
      <c r="IHT747" s="31"/>
      <c r="IHU747" s="31"/>
      <c r="IHV747" s="31"/>
      <c r="IHW747" s="31"/>
      <c r="IHX747" s="31"/>
      <c r="IHY747" s="31"/>
      <c r="IHZ747" s="31"/>
      <c r="IIA747" s="31"/>
      <c r="IIB747" s="31"/>
      <c r="IIC747" s="31"/>
      <c r="IID747" s="31"/>
      <c r="IIE747" s="31"/>
      <c r="IIF747" s="31"/>
      <c r="IIG747" s="31"/>
      <c r="IIH747" s="31"/>
      <c r="III747" s="31"/>
      <c r="IIJ747" s="31"/>
      <c r="IIK747" s="31"/>
      <c r="IIL747" s="31"/>
      <c r="IIM747" s="31"/>
      <c r="IIN747" s="31"/>
      <c r="IIO747" s="31"/>
      <c r="IIP747" s="31"/>
      <c r="IIQ747" s="31"/>
      <c r="IIR747" s="31"/>
      <c r="IIS747" s="31"/>
      <c r="IIT747" s="31"/>
      <c r="IIU747" s="31"/>
      <c r="IIV747" s="31"/>
      <c r="IIW747" s="31"/>
      <c r="IIX747" s="31"/>
      <c r="IIY747" s="31"/>
      <c r="IIZ747" s="31"/>
      <c r="IJA747" s="31"/>
      <c r="IJB747" s="31"/>
      <c r="IJC747" s="31"/>
      <c r="IJD747" s="31"/>
      <c r="IJE747" s="31"/>
      <c r="IJF747" s="31"/>
      <c r="IJG747" s="31"/>
      <c r="IJH747" s="31"/>
      <c r="IJI747" s="31"/>
      <c r="IJJ747" s="31"/>
      <c r="IJK747" s="31"/>
      <c r="IJL747" s="31"/>
      <c r="IJM747" s="31"/>
      <c r="IJN747" s="31"/>
      <c r="IJO747" s="31"/>
      <c r="IJP747" s="31"/>
      <c r="IJQ747" s="31"/>
      <c r="IJR747" s="31"/>
      <c r="IJS747" s="31"/>
      <c r="IJT747" s="31"/>
      <c r="IJU747" s="31"/>
      <c r="IJV747" s="31"/>
      <c r="IJW747" s="31"/>
      <c r="IJX747" s="31"/>
      <c r="IJY747" s="31"/>
      <c r="IJZ747" s="31"/>
      <c r="IKA747" s="31"/>
      <c r="IKB747" s="31"/>
      <c r="IKC747" s="31"/>
      <c r="IKD747" s="31"/>
      <c r="IKE747" s="31"/>
      <c r="IKF747" s="31"/>
      <c r="IKG747" s="31"/>
      <c r="IKH747" s="31"/>
      <c r="IKI747" s="31"/>
      <c r="IKJ747" s="31"/>
      <c r="IKK747" s="31"/>
      <c r="IKL747" s="31"/>
      <c r="IKM747" s="31"/>
      <c r="IKN747" s="31"/>
      <c r="IKO747" s="31"/>
      <c r="IKP747" s="31"/>
      <c r="IKQ747" s="31"/>
      <c r="IKR747" s="31"/>
      <c r="IKS747" s="31"/>
      <c r="IKT747" s="31"/>
      <c r="IKU747" s="31"/>
      <c r="IKV747" s="31"/>
      <c r="IKW747" s="31"/>
      <c r="IKX747" s="31"/>
      <c r="IKY747" s="31"/>
      <c r="IKZ747" s="31"/>
      <c r="ILA747" s="31"/>
      <c r="ILB747" s="31"/>
      <c r="ILC747" s="31"/>
      <c r="ILD747" s="31"/>
      <c r="ILE747" s="31"/>
      <c r="ILF747" s="31"/>
      <c r="ILG747" s="31"/>
      <c r="ILH747" s="31"/>
      <c r="ILI747" s="31"/>
      <c r="ILJ747" s="31"/>
      <c r="ILK747" s="31"/>
      <c r="ILL747" s="31"/>
      <c r="ILM747" s="31"/>
      <c r="ILN747" s="31"/>
      <c r="ILO747" s="31"/>
      <c r="ILP747" s="31"/>
      <c r="ILQ747" s="31"/>
      <c r="ILR747" s="31"/>
      <c r="ILS747" s="31"/>
      <c r="ILT747" s="31"/>
      <c r="ILU747" s="31"/>
      <c r="ILV747" s="31"/>
      <c r="ILW747" s="31"/>
      <c r="ILX747" s="31"/>
      <c r="ILY747" s="31"/>
      <c r="ILZ747" s="31"/>
      <c r="IMA747" s="31"/>
      <c r="IMB747" s="31"/>
      <c r="IMC747" s="31"/>
      <c r="IMD747" s="31"/>
      <c r="IME747" s="31"/>
      <c r="IMF747" s="31"/>
      <c r="IMG747" s="31"/>
      <c r="IMH747" s="31"/>
      <c r="IMI747" s="31"/>
      <c r="IMJ747" s="31"/>
      <c r="IMK747" s="31"/>
      <c r="IML747" s="31"/>
      <c r="IMM747" s="31"/>
      <c r="IMN747" s="31"/>
      <c r="IMO747" s="31"/>
      <c r="IMP747" s="31"/>
      <c r="IMQ747" s="31"/>
      <c r="IMR747" s="31"/>
      <c r="IMS747" s="31"/>
      <c r="IMT747" s="31"/>
      <c r="IMU747" s="31"/>
      <c r="IMV747" s="31"/>
      <c r="IMW747" s="31"/>
      <c r="IMX747" s="31"/>
      <c r="IMY747" s="31"/>
      <c r="IMZ747" s="31"/>
      <c r="INA747" s="31"/>
      <c r="INB747" s="31"/>
      <c r="INC747" s="31"/>
      <c r="IND747" s="31"/>
      <c r="INE747" s="31"/>
      <c r="INF747" s="31"/>
      <c r="ING747" s="31"/>
      <c r="INH747" s="31"/>
      <c r="INI747" s="31"/>
      <c r="INJ747" s="31"/>
      <c r="INK747" s="31"/>
      <c r="INL747" s="31"/>
      <c r="INM747" s="31"/>
      <c r="INN747" s="31"/>
      <c r="INO747" s="31"/>
      <c r="INP747" s="31"/>
      <c r="INQ747" s="31"/>
      <c r="INR747" s="31"/>
      <c r="INS747" s="31"/>
      <c r="INT747" s="31"/>
      <c r="INU747" s="31"/>
      <c r="INV747" s="31"/>
      <c r="INW747" s="31"/>
      <c r="INX747" s="31"/>
      <c r="INY747" s="31"/>
      <c r="INZ747" s="31"/>
      <c r="IOA747" s="31"/>
      <c r="IOB747" s="31"/>
      <c r="IOC747" s="31"/>
      <c r="IOD747" s="31"/>
      <c r="IOE747" s="31"/>
      <c r="IOF747" s="31"/>
      <c r="IOG747" s="31"/>
      <c r="IOH747" s="31"/>
      <c r="IOI747" s="31"/>
      <c r="IOJ747" s="31"/>
      <c r="IOK747" s="31"/>
      <c r="IOL747" s="31"/>
      <c r="IOM747" s="31"/>
      <c r="ION747" s="31"/>
      <c r="IOO747" s="31"/>
      <c r="IOP747" s="31"/>
      <c r="IOQ747" s="31"/>
      <c r="IOR747" s="31"/>
      <c r="IOS747" s="31"/>
      <c r="IOT747" s="31"/>
      <c r="IOU747" s="31"/>
      <c r="IOV747" s="31"/>
      <c r="IOW747" s="31"/>
      <c r="IOX747" s="31"/>
      <c r="IOY747" s="31"/>
      <c r="IOZ747" s="31"/>
      <c r="IPA747" s="31"/>
      <c r="IPB747" s="31"/>
      <c r="IPC747" s="31"/>
      <c r="IPD747" s="31"/>
      <c r="IPE747" s="31"/>
      <c r="IPF747" s="31"/>
      <c r="IPG747" s="31"/>
      <c r="IPH747" s="31"/>
      <c r="IPI747" s="31"/>
      <c r="IPJ747" s="31"/>
      <c r="IPK747" s="31"/>
      <c r="IPL747" s="31"/>
      <c r="IPM747" s="31"/>
      <c r="IPN747" s="31"/>
      <c r="IPO747" s="31"/>
      <c r="IPP747" s="31"/>
      <c r="IPQ747" s="31"/>
      <c r="IPR747" s="31"/>
      <c r="IPS747" s="31"/>
      <c r="IPT747" s="31"/>
      <c r="IPU747" s="31"/>
      <c r="IPV747" s="31"/>
      <c r="IPW747" s="31"/>
      <c r="IPX747" s="31"/>
      <c r="IPY747" s="31"/>
      <c r="IPZ747" s="31"/>
      <c r="IQA747" s="31"/>
      <c r="IQB747" s="31"/>
      <c r="IQC747" s="31"/>
      <c r="IQD747" s="31"/>
      <c r="IQE747" s="31"/>
      <c r="IQF747" s="31"/>
      <c r="IQG747" s="31"/>
      <c r="IQH747" s="31"/>
      <c r="IQI747" s="31"/>
      <c r="IQJ747" s="31"/>
      <c r="IQK747" s="31"/>
      <c r="IQL747" s="31"/>
      <c r="IQM747" s="31"/>
      <c r="IQN747" s="31"/>
      <c r="IQO747" s="31"/>
      <c r="IQP747" s="31"/>
      <c r="IQQ747" s="31"/>
      <c r="IQR747" s="31"/>
      <c r="IQS747" s="31"/>
      <c r="IQT747" s="31"/>
      <c r="IQU747" s="31"/>
      <c r="IQV747" s="31"/>
      <c r="IQW747" s="31"/>
      <c r="IQX747" s="31"/>
      <c r="IQY747" s="31"/>
      <c r="IQZ747" s="31"/>
      <c r="IRA747" s="31"/>
      <c r="IRB747" s="31"/>
      <c r="IRC747" s="31"/>
      <c r="IRD747" s="31"/>
      <c r="IRE747" s="31"/>
      <c r="IRF747" s="31"/>
      <c r="IRG747" s="31"/>
      <c r="IRH747" s="31"/>
      <c r="IRI747" s="31"/>
      <c r="IRJ747" s="31"/>
      <c r="IRK747" s="31"/>
      <c r="IRL747" s="31"/>
      <c r="IRM747" s="31"/>
      <c r="IRN747" s="31"/>
      <c r="IRO747" s="31"/>
      <c r="IRP747" s="31"/>
      <c r="IRQ747" s="31"/>
      <c r="IRR747" s="31"/>
      <c r="IRS747" s="31"/>
      <c r="IRT747" s="31"/>
      <c r="IRU747" s="31"/>
      <c r="IRV747" s="31"/>
      <c r="IRW747" s="31"/>
      <c r="IRX747" s="31"/>
      <c r="IRY747" s="31"/>
      <c r="IRZ747" s="31"/>
      <c r="ISA747" s="31"/>
      <c r="ISB747" s="31"/>
      <c r="ISC747" s="31"/>
      <c r="ISD747" s="31"/>
      <c r="ISE747" s="31"/>
      <c r="ISF747" s="31"/>
      <c r="ISG747" s="31"/>
      <c r="ISH747" s="31"/>
      <c r="ISI747" s="31"/>
      <c r="ISJ747" s="31"/>
      <c r="ISK747" s="31"/>
      <c r="ISL747" s="31"/>
      <c r="ISM747" s="31"/>
      <c r="ISN747" s="31"/>
      <c r="ISO747" s="31"/>
      <c r="ISP747" s="31"/>
      <c r="ISQ747" s="31"/>
      <c r="ISR747" s="31"/>
      <c r="ISS747" s="31"/>
      <c r="IST747" s="31"/>
      <c r="ISU747" s="31"/>
      <c r="ISV747" s="31"/>
      <c r="ISW747" s="31"/>
      <c r="ISX747" s="31"/>
      <c r="ISY747" s="31"/>
      <c r="ISZ747" s="31"/>
      <c r="ITA747" s="31"/>
      <c r="ITB747" s="31"/>
      <c r="ITC747" s="31"/>
      <c r="ITD747" s="31"/>
      <c r="ITE747" s="31"/>
      <c r="ITF747" s="31"/>
      <c r="ITG747" s="31"/>
      <c r="ITH747" s="31"/>
      <c r="ITI747" s="31"/>
      <c r="ITJ747" s="31"/>
      <c r="ITK747" s="31"/>
      <c r="ITL747" s="31"/>
      <c r="ITM747" s="31"/>
      <c r="ITN747" s="31"/>
      <c r="ITO747" s="31"/>
      <c r="ITP747" s="31"/>
      <c r="ITQ747" s="31"/>
      <c r="ITR747" s="31"/>
      <c r="ITS747" s="31"/>
      <c r="ITT747" s="31"/>
      <c r="ITU747" s="31"/>
      <c r="ITV747" s="31"/>
      <c r="ITW747" s="31"/>
      <c r="ITX747" s="31"/>
      <c r="ITY747" s="31"/>
      <c r="ITZ747" s="31"/>
      <c r="IUA747" s="31"/>
      <c r="IUB747" s="31"/>
      <c r="IUC747" s="31"/>
      <c r="IUD747" s="31"/>
      <c r="IUE747" s="31"/>
      <c r="IUF747" s="31"/>
      <c r="IUG747" s="31"/>
      <c r="IUH747" s="31"/>
      <c r="IUI747" s="31"/>
      <c r="IUJ747" s="31"/>
      <c r="IUK747" s="31"/>
      <c r="IUL747" s="31"/>
      <c r="IUM747" s="31"/>
      <c r="IUN747" s="31"/>
      <c r="IUO747" s="31"/>
      <c r="IUP747" s="31"/>
      <c r="IUQ747" s="31"/>
      <c r="IUR747" s="31"/>
      <c r="IUS747" s="31"/>
      <c r="IUT747" s="31"/>
      <c r="IUU747" s="31"/>
      <c r="IUV747" s="31"/>
      <c r="IUW747" s="31"/>
      <c r="IUX747" s="31"/>
      <c r="IUY747" s="31"/>
      <c r="IUZ747" s="31"/>
      <c r="IVA747" s="31"/>
      <c r="IVB747" s="31"/>
      <c r="IVC747" s="31"/>
      <c r="IVD747" s="31"/>
      <c r="IVE747" s="31"/>
      <c r="IVF747" s="31"/>
      <c r="IVG747" s="31"/>
      <c r="IVH747" s="31"/>
      <c r="IVI747" s="31"/>
      <c r="IVJ747" s="31"/>
      <c r="IVK747" s="31"/>
      <c r="IVL747" s="31"/>
      <c r="IVM747" s="31"/>
      <c r="IVN747" s="31"/>
      <c r="IVO747" s="31"/>
      <c r="IVP747" s="31"/>
      <c r="IVQ747" s="31"/>
      <c r="IVR747" s="31"/>
      <c r="IVS747" s="31"/>
      <c r="IVT747" s="31"/>
      <c r="IVU747" s="31"/>
      <c r="IVV747" s="31"/>
      <c r="IVW747" s="31"/>
      <c r="IVX747" s="31"/>
      <c r="IVY747" s="31"/>
      <c r="IVZ747" s="31"/>
      <c r="IWA747" s="31"/>
      <c r="IWB747" s="31"/>
      <c r="IWC747" s="31"/>
      <c r="IWD747" s="31"/>
      <c r="IWE747" s="31"/>
      <c r="IWF747" s="31"/>
      <c r="IWG747" s="31"/>
      <c r="IWH747" s="31"/>
      <c r="IWI747" s="31"/>
      <c r="IWJ747" s="31"/>
      <c r="IWK747" s="31"/>
      <c r="IWL747" s="31"/>
      <c r="IWM747" s="31"/>
      <c r="IWN747" s="31"/>
      <c r="IWO747" s="31"/>
      <c r="IWP747" s="31"/>
      <c r="IWQ747" s="31"/>
      <c r="IWR747" s="31"/>
      <c r="IWS747" s="31"/>
      <c r="IWT747" s="31"/>
      <c r="IWU747" s="31"/>
      <c r="IWV747" s="31"/>
      <c r="IWW747" s="31"/>
      <c r="IWX747" s="31"/>
      <c r="IWY747" s="31"/>
      <c r="IWZ747" s="31"/>
      <c r="IXA747" s="31"/>
      <c r="IXB747" s="31"/>
      <c r="IXC747" s="31"/>
      <c r="IXD747" s="31"/>
      <c r="IXE747" s="31"/>
      <c r="IXF747" s="31"/>
      <c r="IXG747" s="31"/>
      <c r="IXH747" s="31"/>
      <c r="IXI747" s="31"/>
      <c r="IXJ747" s="31"/>
      <c r="IXK747" s="31"/>
      <c r="IXL747" s="31"/>
      <c r="IXM747" s="31"/>
      <c r="IXN747" s="31"/>
      <c r="IXO747" s="31"/>
      <c r="IXP747" s="31"/>
      <c r="IXQ747" s="31"/>
      <c r="IXR747" s="31"/>
      <c r="IXS747" s="31"/>
      <c r="IXT747" s="31"/>
      <c r="IXU747" s="31"/>
      <c r="IXV747" s="31"/>
      <c r="IXW747" s="31"/>
      <c r="IXX747" s="31"/>
      <c r="IXY747" s="31"/>
      <c r="IXZ747" s="31"/>
      <c r="IYA747" s="31"/>
      <c r="IYB747" s="31"/>
      <c r="IYC747" s="31"/>
      <c r="IYD747" s="31"/>
      <c r="IYE747" s="31"/>
      <c r="IYF747" s="31"/>
      <c r="IYG747" s="31"/>
      <c r="IYH747" s="31"/>
      <c r="IYI747" s="31"/>
      <c r="IYJ747" s="31"/>
      <c r="IYK747" s="31"/>
      <c r="IYL747" s="31"/>
      <c r="IYM747" s="31"/>
      <c r="IYN747" s="31"/>
      <c r="IYO747" s="31"/>
      <c r="IYP747" s="31"/>
      <c r="IYQ747" s="31"/>
      <c r="IYR747" s="31"/>
      <c r="IYS747" s="31"/>
      <c r="IYT747" s="31"/>
      <c r="IYU747" s="31"/>
      <c r="IYV747" s="31"/>
      <c r="IYW747" s="31"/>
      <c r="IYX747" s="31"/>
      <c r="IYY747" s="31"/>
      <c r="IYZ747" s="31"/>
      <c r="IZA747" s="31"/>
      <c r="IZB747" s="31"/>
      <c r="IZC747" s="31"/>
      <c r="IZD747" s="31"/>
      <c r="IZE747" s="31"/>
      <c r="IZF747" s="31"/>
      <c r="IZG747" s="31"/>
      <c r="IZH747" s="31"/>
      <c r="IZI747" s="31"/>
      <c r="IZJ747" s="31"/>
      <c r="IZK747" s="31"/>
      <c r="IZL747" s="31"/>
      <c r="IZM747" s="31"/>
      <c r="IZN747" s="31"/>
      <c r="IZO747" s="31"/>
      <c r="IZP747" s="31"/>
      <c r="IZQ747" s="31"/>
      <c r="IZR747" s="31"/>
      <c r="IZS747" s="31"/>
      <c r="IZT747" s="31"/>
      <c r="IZU747" s="31"/>
      <c r="IZV747" s="31"/>
      <c r="IZW747" s="31"/>
      <c r="IZX747" s="31"/>
      <c r="IZY747" s="31"/>
      <c r="IZZ747" s="31"/>
      <c r="JAA747" s="31"/>
      <c r="JAB747" s="31"/>
      <c r="JAC747" s="31"/>
      <c r="JAD747" s="31"/>
      <c r="JAE747" s="31"/>
      <c r="JAF747" s="31"/>
      <c r="JAG747" s="31"/>
      <c r="JAH747" s="31"/>
      <c r="JAI747" s="31"/>
      <c r="JAJ747" s="31"/>
      <c r="JAK747" s="31"/>
      <c r="JAL747" s="31"/>
      <c r="JAM747" s="31"/>
      <c r="JAN747" s="31"/>
      <c r="JAO747" s="31"/>
      <c r="JAP747" s="31"/>
      <c r="JAQ747" s="31"/>
      <c r="JAR747" s="31"/>
      <c r="JAS747" s="31"/>
      <c r="JAT747" s="31"/>
      <c r="JAU747" s="31"/>
      <c r="JAV747" s="31"/>
      <c r="JAW747" s="31"/>
      <c r="JAX747" s="31"/>
      <c r="JAY747" s="31"/>
      <c r="JAZ747" s="31"/>
      <c r="JBA747" s="31"/>
      <c r="JBB747" s="31"/>
      <c r="JBC747" s="31"/>
      <c r="JBD747" s="31"/>
      <c r="JBE747" s="31"/>
      <c r="JBF747" s="31"/>
      <c r="JBG747" s="31"/>
      <c r="JBH747" s="31"/>
      <c r="JBI747" s="31"/>
      <c r="JBJ747" s="31"/>
      <c r="JBK747" s="31"/>
      <c r="JBL747" s="31"/>
      <c r="JBM747" s="31"/>
      <c r="JBN747" s="31"/>
      <c r="JBO747" s="31"/>
      <c r="JBP747" s="31"/>
      <c r="JBQ747" s="31"/>
      <c r="JBR747" s="31"/>
      <c r="JBS747" s="31"/>
      <c r="JBT747" s="31"/>
      <c r="JBU747" s="31"/>
      <c r="JBV747" s="31"/>
      <c r="JBW747" s="31"/>
      <c r="JBX747" s="31"/>
      <c r="JBY747" s="31"/>
      <c r="JBZ747" s="31"/>
      <c r="JCA747" s="31"/>
      <c r="JCB747" s="31"/>
      <c r="JCC747" s="31"/>
      <c r="JCD747" s="31"/>
      <c r="JCE747" s="31"/>
      <c r="JCF747" s="31"/>
      <c r="JCG747" s="31"/>
      <c r="JCH747" s="31"/>
      <c r="JCI747" s="31"/>
      <c r="JCJ747" s="31"/>
      <c r="JCK747" s="31"/>
      <c r="JCL747" s="31"/>
      <c r="JCM747" s="31"/>
      <c r="JCN747" s="31"/>
      <c r="JCO747" s="31"/>
      <c r="JCP747" s="31"/>
      <c r="JCQ747" s="31"/>
      <c r="JCR747" s="31"/>
      <c r="JCS747" s="31"/>
      <c r="JCT747" s="31"/>
      <c r="JCU747" s="31"/>
      <c r="JCV747" s="31"/>
      <c r="JCW747" s="31"/>
      <c r="JCX747" s="31"/>
      <c r="JCY747" s="31"/>
      <c r="JCZ747" s="31"/>
      <c r="JDA747" s="31"/>
      <c r="JDB747" s="31"/>
      <c r="JDC747" s="31"/>
      <c r="JDD747" s="31"/>
      <c r="JDE747" s="31"/>
      <c r="JDF747" s="31"/>
      <c r="JDG747" s="31"/>
      <c r="JDH747" s="31"/>
      <c r="JDI747" s="31"/>
      <c r="JDJ747" s="31"/>
      <c r="JDK747" s="31"/>
      <c r="JDL747" s="31"/>
      <c r="JDM747" s="31"/>
      <c r="JDN747" s="31"/>
      <c r="JDO747" s="31"/>
      <c r="JDP747" s="31"/>
      <c r="JDQ747" s="31"/>
      <c r="JDR747" s="31"/>
      <c r="JDS747" s="31"/>
      <c r="JDT747" s="31"/>
      <c r="JDU747" s="31"/>
      <c r="JDV747" s="31"/>
      <c r="JDW747" s="31"/>
      <c r="JDX747" s="31"/>
      <c r="JDY747" s="31"/>
      <c r="JDZ747" s="31"/>
      <c r="JEA747" s="31"/>
      <c r="JEB747" s="31"/>
      <c r="JEC747" s="31"/>
      <c r="JED747" s="31"/>
      <c r="JEE747" s="31"/>
      <c r="JEF747" s="31"/>
      <c r="JEG747" s="31"/>
      <c r="JEH747" s="31"/>
      <c r="JEI747" s="31"/>
      <c r="JEJ747" s="31"/>
      <c r="JEK747" s="31"/>
      <c r="JEL747" s="31"/>
      <c r="JEM747" s="31"/>
      <c r="JEN747" s="31"/>
      <c r="JEO747" s="31"/>
      <c r="JEP747" s="31"/>
      <c r="JEQ747" s="31"/>
      <c r="JER747" s="31"/>
      <c r="JES747" s="31"/>
      <c r="JET747" s="31"/>
      <c r="JEU747" s="31"/>
      <c r="JEV747" s="31"/>
      <c r="JEW747" s="31"/>
      <c r="JEX747" s="31"/>
      <c r="JEY747" s="31"/>
      <c r="JEZ747" s="31"/>
      <c r="JFA747" s="31"/>
      <c r="JFB747" s="31"/>
      <c r="JFC747" s="31"/>
      <c r="JFD747" s="31"/>
      <c r="JFE747" s="31"/>
      <c r="JFF747" s="31"/>
      <c r="JFG747" s="31"/>
      <c r="JFH747" s="31"/>
      <c r="JFI747" s="31"/>
      <c r="JFJ747" s="31"/>
      <c r="JFK747" s="31"/>
      <c r="JFL747" s="31"/>
      <c r="JFM747" s="31"/>
      <c r="JFN747" s="31"/>
      <c r="JFO747" s="31"/>
      <c r="JFP747" s="31"/>
      <c r="JFQ747" s="31"/>
      <c r="JFR747" s="31"/>
      <c r="JFS747" s="31"/>
      <c r="JFT747" s="31"/>
      <c r="JFU747" s="31"/>
      <c r="JFV747" s="31"/>
      <c r="JFW747" s="31"/>
      <c r="JFX747" s="31"/>
      <c r="JFY747" s="31"/>
      <c r="JFZ747" s="31"/>
      <c r="JGA747" s="31"/>
      <c r="JGB747" s="31"/>
      <c r="JGC747" s="31"/>
      <c r="JGD747" s="31"/>
      <c r="JGE747" s="31"/>
      <c r="JGF747" s="31"/>
      <c r="JGG747" s="31"/>
      <c r="JGH747" s="31"/>
      <c r="JGI747" s="31"/>
      <c r="JGJ747" s="31"/>
      <c r="JGK747" s="31"/>
      <c r="JGL747" s="31"/>
      <c r="JGM747" s="31"/>
      <c r="JGN747" s="31"/>
      <c r="JGO747" s="31"/>
      <c r="JGP747" s="31"/>
      <c r="JGQ747" s="31"/>
      <c r="JGR747" s="31"/>
      <c r="JGS747" s="31"/>
      <c r="JGT747" s="31"/>
      <c r="JGU747" s="31"/>
      <c r="JGV747" s="31"/>
      <c r="JGW747" s="31"/>
      <c r="JGX747" s="31"/>
      <c r="JGY747" s="31"/>
      <c r="JGZ747" s="31"/>
      <c r="JHA747" s="31"/>
      <c r="JHB747" s="31"/>
      <c r="JHC747" s="31"/>
      <c r="JHD747" s="31"/>
      <c r="JHE747" s="31"/>
      <c r="JHF747" s="31"/>
      <c r="JHG747" s="31"/>
      <c r="JHH747" s="31"/>
      <c r="JHI747" s="31"/>
      <c r="JHJ747" s="31"/>
      <c r="JHK747" s="31"/>
      <c r="JHL747" s="31"/>
      <c r="JHM747" s="31"/>
      <c r="JHN747" s="31"/>
      <c r="JHO747" s="31"/>
      <c r="JHP747" s="31"/>
      <c r="JHQ747" s="31"/>
      <c r="JHR747" s="31"/>
      <c r="JHS747" s="31"/>
      <c r="JHT747" s="31"/>
      <c r="JHU747" s="31"/>
      <c r="JHV747" s="31"/>
      <c r="JHW747" s="31"/>
      <c r="JHX747" s="31"/>
      <c r="JHY747" s="31"/>
      <c r="JHZ747" s="31"/>
      <c r="JIA747" s="31"/>
      <c r="JIB747" s="31"/>
      <c r="JIC747" s="31"/>
      <c r="JID747" s="31"/>
      <c r="JIE747" s="31"/>
      <c r="JIF747" s="31"/>
      <c r="JIG747" s="31"/>
      <c r="JIH747" s="31"/>
      <c r="JII747" s="31"/>
      <c r="JIJ747" s="31"/>
      <c r="JIK747" s="31"/>
      <c r="JIL747" s="31"/>
      <c r="JIM747" s="31"/>
      <c r="JIN747" s="31"/>
      <c r="JIO747" s="31"/>
      <c r="JIP747" s="31"/>
      <c r="JIQ747" s="31"/>
      <c r="JIR747" s="31"/>
      <c r="JIS747" s="31"/>
      <c r="JIT747" s="31"/>
      <c r="JIU747" s="31"/>
      <c r="JIV747" s="31"/>
      <c r="JIW747" s="31"/>
      <c r="JIX747" s="31"/>
      <c r="JIY747" s="31"/>
      <c r="JIZ747" s="31"/>
      <c r="JJA747" s="31"/>
      <c r="JJB747" s="31"/>
      <c r="JJC747" s="31"/>
      <c r="JJD747" s="31"/>
      <c r="JJE747" s="31"/>
      <c r="JJF747" s="31"/>
      <c r="JJG747" s="31"/>
      <c r="JJH747" s="31"/>
      <c r="JJI747" s="31"/>
      <c r="JJJ747" s="31"/>
      <c r="JJK747" s="31"/>
      <c r="JJL747" s="31"/>
      <c r="JJM747" s="31"/>
      <c r="JJN747" s="31"/>
      <c r="JJO747" s="31"/>
      <c r="JJP747" s="31"/>
      <c r="JJQ747" s="31"/>
      <c r="JJR747" s="31"/>
      <c r="JJS747" s="31"/>
      <c r="JJT747" s="31"/>
      <c r="JJU747" s="31"/>
      <c r="JJV747" s="31"/>
      <c r="JJW747" s="31"/>
      <c r="JJX747" s="31"/>
      <c r="JJY747" s="31"/>
      <c r="JJZ747" s="31"/>
      <c r="JKA747" s="31"/>
      <c r="JKB747" s="31"/>
      <c r="JKC747" s="31"/>
      <c r="JKD747" s="31"/>
      <c r="JKE747" s="31"/>
      <c r="JKF747" s="31"/>
      <c r="JKG747" s="31"/>
      <c r="JKH747" s="31"/>
      <c r="JKI747" s="31"/>
      <c r="JKJ747" s="31"/>
      <c r="JKK747" s="31"/>
      <c r="JKL747" s="31"/>
      <c r="JKM747" s="31"/>
      <c r="JKN747" s="31"/>
      <c r="JKO747" s="31"/>
      <c r="JKP747" s="31"/>
      <c r="JKQ747" s="31"/>
      <c r="JKR747" s="31"/>
      <c r="JKS747" s="31"/>
      <c r="JKT747" s="31"/>
      <c r="JKU747" s="31"/>
      <c r="JKV747" s="31"/>
      <c r="JKW747" s="31"/>
      <c r="JKX747" s="31"/>
      <c r="JKY747" s="31"/>
      <c r="JKZ747" s="31"/>
      <c r="JLA747" s="31"/>
      <c r="JLB747" s="31"/>
      <c r="JLC747" s="31"/>
      <c r="JLD747" s="31"/>
      <c r="JLE747" s="31"/>
      <c r="JLF747" s="31"/>
      <c r="JLG747" s="31"/>
      <c r="JLH747" s="31"/>
      <c r="JLI747" s="31"/>
      <c r="JLJ747" s="31"/>
      <c r="JLK747" s="31"/>
      <c r="JLL747" s="31"/>
      <c r="JLM747" s="31"/>
      <c r="JLN747" s="31"/>
      <c r="JLO747" s="31"/>
      <c r="JLP747" s="31"/>
      <c r="JLQ747" s="31"/>
      <c r="JLR747" s="31"/>
      <c r="JLS747" s="31"/>
      <c r="JLT747" s="31"/>
      <c r="JLU747" s="31"/>
      <c r="JLV747" s="31"/>
      <c r="JLW747" s="31"/>
      <c r="JLX747" s="31"/>
      <c r="JLY747" s="31"/>
      <c r="JLZ747" s="31"/>
      <c r="JMA747" s="31"/>
      <c r="JMB747" s="31"/>
      <c r="JMC747" s="31"/>
      <c r="JMD747" s="31"/>
      <c r="JME747" s="31"/>
      <c r="JMF747" s="31"/>
      <c r="JMG747" s="31"/>
      <c r="JMH747" s="31"/>
      <c r="JMI747" s="31"/>
      <c r="JMJ747" s="31"/>
      <c r="JMK747" s="31"/>
      <c r="JML747" s="31"/>
      <c r="JMM747" s="31"/>
      <c r="JMN747" s="31"/>
      <c r="JMO747" s="31"/>
      <c r="JMP747" s="31"/>
      <c r="JMQ747" s="31"/>
      <c r="JMR747" s="31"/>
      <c r="JMS747" s="31"/>
      <c r="JMT747" s="31"/>
      <c r="JMU747" s="31"/>
      <c r="JMV747" s="31"/>
      <c r="JMW747" s="31"/>
      <c r="JMX747" s="31"/>
      <c r="JMY747" s="31"/>
      <c r="JMZ747" s="31"/>
      <c r="JNA747" s="31"/>
      <c r="JNB747" s="31"/>
      <c r="JNC747" s="31"/>
      <c r="JND747" s="31"/>
      <c r="JNE747" s="31"/>
      <c r="JNF747" s="31"/>
      <c r="JNG747" s="31"/>
      <c r="JNH747" s="31"/>
      <c r="JNI747" s="31"/>
      <c r="JNJ747" s="31"/>
      <c r="JNK747" s="31"/>
      <c r="JNL747" s="31"/>
      <c r="JNM747" s="31"/>
      <c r="JNN747" s="31"/>
      <c r="JNO747" s="31"/>
      <c r="JNP747" s="31"/>
      <c r="JNQ747" s="31"/>
      <c r="JNR747" s="31"/>
      <c r="JNS747" s="31"/>
      <c r="JNT747" s="31"/>
      <c r="JNU747" s="31"/>
      <c r="JNV747" s="31"/>
      <c r="JNW747" s="31"/>
      <c r="JNX747" s="31"/>
      <c r="JNY747" s="31"/>
      <c r="JNZ747" s="31"/>
      <c r="JOA747" s="31"/>
      <c r="JOB747" s="31"/>
      <c r="JOC747" s="31"/>
      <c r="JOD747" s="31"/>
      <c r="JOE747" s="31"/>
      <c r="JOF747" s="31"/>
      <c r="JOG747" s="31"/>
      <c r="JOH747" s="31"/>
      <c r="JOI747" s="31"/>
      <c r="JOJ747" s="31"/>
      <c r="JOK747" s="31"/>
      <c r="JOL747" s="31"/>
      <c r="JOM747" s="31"/>
      <c r="JON747" s="31"/>
      <c r="JOO747" s="31"/>
      <c r="JOP747" s="31"/>
      <c r="JOQ747" s="31"/>
      <c r="JOR747" s="31"/>
      <c r="JOS747" s="31"/>
      <c r="JOT747" s="31"/>
      <c r="JOU747" s="31"/>
      <c r="JOV747" s="31"/>
      <c r="JOW747" s="31"/>
      <c r="JOX747" s="31"/>
      <c r="JOY747" s="31"/>
      <c r="JOZ747" s="31"/>
      <c r="JPA747" s="31"/>
      <c r="JPB747" s="31"/>
      <c r="JPC747" s="31"/>
      <c r="JPD747" s="31"/>
      <c r="JPE747" s="31"/>
      <c r="JPF747" s="31"/>
      <c r="JPG747" s="31"/>
      <c r="JPH747" s="31"/>
      <c r="JPI747" s="31"/>
      <c r="JPJ747" s="31"/>
      <c r="JPK747" s="31"/>
      <c r="JPL747" s="31"/>
      <c r="JPM747" s="31"/>
      <c r="JPN747" s="31"/>
      <c r="JPO747" s="31"/>
      <c r="JPP747" s="31"/>
      <c r="JPQ747" s="31"/>
      <c r="JPR747" s="31"/>
      <c r="JPS747" s="31"/>
      <c r="JPT747" s="31"/>
      <c r="JPU747" s="31"/>
      <c r="JPV747" s="31"/>
      <c r="JPW747" s="31"/>
      <c r="JPX747" s="31"/>
      <c r="JPY747" s="31"/>
      <c r="JPZ747" s="31"/>
      <c r="JQA747" s="31"/>
      <c r="JQB747" s="31"/>
      <c r="JQC747" s="31"/>
      <c r="JQD747" s="31"/>
      <c r="JQE747" s="31"/>
      <c r="JQF747" s="31"/>
      <c r="JQG747" s="31"/>
      <c r="JQH747" s="31"/>
      <c r="JQI747" s="31"/>
      <c r="JQJ747" s="31"/>
      <c r="JQK747" s="31"/>
      <c r="JQL747" s="31"/>
      <c r="JQM747" s="31"/>
      <c r="JQN747" s="31"/>
      <c r="JQO747" s="31"/>
      <c r="JQP747" s="31"/>
      <c r="JQQ747" s="31"/>
      <c r="JQR747" s="31"/>
      <c r="JQS747" s="31"/>
      <c r="JQT747" s="31"/>
      <c r="JQU747" s="31"/>
      <c r="JQV747" s="31"/>
      <c r="JQW747" s="31"/>
      <c r="JQX747" s="31"/>
      <c r="JQY747" s="31"/>
      <c r="JQZ747" s="31"/>
      <c r="JRA747" s="31"/>
      <c r="JRB747" s="31"/>
      <c r="JRC747" s="31"/>
      <c r="JRD747" s="31"/>
      <c r="JRE747" s="31"/>
      <c r="JRF747" s="31"/>
      <c r="JRG747" s="31"/>
      <c r="JRH747" s="31"/>
      <c r="JRI747" s="31"/>
      <c r="JRJ747" s="31"/>
      <c r="JRK747" s="31"/>
      <c r="JRL747" s="31"/>
      <c r="JRM747" s="31"/>
      <c r="JRN747" s="31"/>
      <c r="JRO747" s="31"/>
      <c r="JRP747" s="31"/>
      <c r="JRQ747" s="31"/>
      <c r="JRR747" s="31"/>
      <c r="JRS747" s="31"/>
      <c r="JRT747" s="31"/>
      <c r="JRU747" s="31"/>
      <c r="JRV747" s="31"/>
      <c r="JRW747" s="31"/>
      <c r="JRX747" s="31"/>
      <c r="JRY747" s="31"/>
      <c r="JRZ747" s="31"/>
      <c r="JSA747" s="31"/>
      <c r="JSB747" s="31"/>
      <c r="JSC747" s="31"/>
      <c r="JSD747" s="31"/>
      <c r="JSE747" s="31"/>
      <c r="JSF747" s="31"/>
      <c r="JSG747" s="31"/>
      <c r="JSH747" s="31"/>
      <c r="JSI747" s="31"/>
      <c r="JSJ747" s="31"/>
      <c r="JSK747" s="31"/>
      <c r="JSL747" s="31"/>
      <c r="JSM747" s="31"/>
      <c r="JSN747" s="31"/>
      <c r="JSO747" s="31"/>
      <c r="JSP747" s="31"/>
      <c r="JSQ747" s="31"/>
      <c r="JSR747" s="31"/>
      <c r="JSS747" s="31"/>
      <c r="JST747" s="31"/>
      <c r="JSU747" s="31"/>
      <c r="JSV747" s="31"/>
      <c r="JSW747" s="31"/>
      <c r="JSX747" s="31"/>
      <c r="JSY747" s="31"/>
      <c r="JSZ747" s="31"/>
      <c r="JTA747" s="31"/>
      <c r="JTB747" s="31"/>
      <c r="JTC747" s="31"/>
      <c r="JTD747" s="31"/>
      <c r="JTE747" s="31"/>
      <c r="JTF747" s="31"/>
      <c r="JTG747" s="31"/>
      <c r="JTH747" s="31"/>
      <c r="JTI747" s="31"/>
      <c r="JTJ747" s="31"/>
      <c r="JTK747" s="31"/>
      <c r="JTL747" s="31"/>
      <c r="JTM747" s="31"/>
      <c r="JTN747" s="31"/>
      <c r="JTO747" s="31"/>
      <c r="JTP747" s="31"/>
      <c r="JTQ747" s="31"/>
      <c r="JTR747" s="31"/>
      <c r="JTS747" s="31"/>
      <c r="JTT747" s="31"/>
      <c r="JTU747" s="31"/>
      <c r="JTV747" s="31"/>
      <c r="JTW747" s="31"/>
      <c r="JTX747" s="31"/>
      <c r="JTY747" s="31"/>
      <c r="JTZ747" s="31"/>
      <c r="JUA747" s="31"/>
      <c r="JUB747" s="31"/>
      <c r="JUC747" s="31"/>
      <c r="JUD747" s="31"/>
      <c r="JUE747" s="31"/>
      <c r="JUF747" s="31"/>
      <c r="JUG747" s="31"/>
      <c r="JUH747" s="31"/>
      <c r="JUI747" s="31"/>
      <c r="JUJ747" s="31"/>
      <c r="JUK747" s="31"/>
      <c r="JUL747" s="31"/>
      <c r="JUM747" s="31"/>
      <c r="JUN747" s="31"/>
      <c r="JUO747" s="31"/>
      <c r="JUP747" s="31"/>
      <c r="JUQ747" s="31"/>
      <c r="JUR747" s="31"/>
      <c r="JUS747" s="31"/>
      <c r="JUT747" s="31"/>
      <c r="JUU747" s="31"/>
      <c r="JUV747" s="31"/>
      <c r="JUW747" s="31"/>
      <c r="JUX747" s="31"/>
      <c r="JUY747" s="31"/>
      <c r="JUZ747" s="31"/>
      <c r="JVA747" s="31"/>
      <c r="JVB747" s="31"/>
      <c r="JVC747" s="31"/>
      <c r="JVD747" s="31"/>
      <c r="JVE747" s="31"/>
      <c r="JVF747" s="31"/>
      <c r="JVG747" s="31"/>
      <c r="JVH747" s="31"/>
      <c r="JVI747" s="31"/>
      <c r="JVJ747" s="31"/>
      <c r="JVK747" s="31"/>
      <c r="JVL747" s="31"/>
      <c r="JVM747" s="31"/>
      <c r="JVN747" s="31"/>
      <c r="JVO747" s="31"/>
      <c r="JVP747" s="31"/>
      <c r="JVQ747" s="31"/>
      <c r="JVR747" s="31"/>
      <c r="JVS747" s="31"/>
      <c r="JVT747" s="31"/>
      <c r="JVU747" s="31"/>
      <c r="JVV747" s="31"/>
      <c r="JVW747" s="31"/>
      <c r="JVX747" s="31"/>
      <c r="JVY747" s="31"/>
      <c r="JVZ747" s="31"/>
      <c r="JWA747" s="31"/>
      <c r="JWB747" s="31"/>
      <c r="JWC747" s="31"/>
      <c r="JWD747" s="31"/>
      <c r="JWE747" s="31"/>
      <c r="JWF747" s="31"/>
      <c r="JWG747" s="31"/>
      <c r="JWH747" s="31"/>
      <c r="JWI747" s="31"/>
      <c r="JWJ747" s="31"/>
      <c r="JWK747" s="31"/>
      <c r="JWL747" s="31"/>
      <c r="JWM747" s="31"/>
      <c r="JWN747" s="31"/>
      <c r="JWO747" s="31"/>
      <c r="JWP747" s="31"/>
      <c r="JWQ747" s="31"/>
      <c r="JWR747" s="31"/>
      <c r="JWS747" s="31"/>
      <c r="JWT747" s="31"/>
      <c r="JWU747" s="31"/>
      <c r="JWV747" s="31"/>
      <c r="JWW747" s="31"/>
      <c r="JWX747" s="31"/>
      <c r="JWY747" s="31"/>
      <c r="JWZ747" s="31"/>
      <c r="JXA747" s="31"/>
      <c r="JXB747" s="31"/>
      <c r="JXC747" s="31"/>
      <c r="JXD747" s="31"/>
      <c r="JXE747" s="31"/>
      <c r="JXF747" s="31"/>
      <c r="JXG747" s="31"/>
      <c r="JXH747" s="31"/>
      <c r="JXI747" s="31"/>
      <c r="JXJ747" s="31"/>
      <c r="JXK747" s="31"/>
      <c r="JXL747" s="31"/>
      <c r="JXM747" s="31"/>
      <c r="JXN747" s="31"/>
      <c r="JXO747" s="31"/>
      <c r="JXP747" s="31"/>
      <c r="JXQ747" s="31"/>
      <c r="JXR747" s="31"/>
      <c r="JXS747" s="31"/>
      <c r="JXT747" s="31"/>
      <c r="JXU747" s="31"/>
      <c r="JXV747" s="31"/>
      <c r="JXW747" s="31"/>
      <c r="JXX747" s="31"/>
      <c r="JXY747" s="31"/>
      <c r="JXZ747" s="31"/>
      <c r="JYA747" s="31"/>
      <c r="JYB747" s="31"/>
      <c r="JYC747" s="31"/>
      <c r="JYD747" s="31"/>
      <c r="JYE747" s="31"/>
      <c r="JYF747" s="31"/>
      <c r="JYG747" s="31"/>
      <c r="JYH747" s="31"/>
      <c r="JYI747" s="31"/>
      <c r="JYJ747" s="31"/>
      <c r="JYK747" s="31"/>
      <c r="JYL747" s="31"/>
      <c r="JYM747" s="31"/>
      <c r="JYN747" s="31"/>
      <c r="JYO747" s="31"/>
      <c r="JYP747" s="31"/>
      <c r="JYQ747" s="31"/>
      <c r="JYR747" s="31"/>
      <c r="JYS747" s="31"/>
      <c r="JYT747" s="31"/>
      <c r="JYU747" s="31"/>
      <c r="JYV747" s="31"/>
      <c r="JYW747" s="31"/>
      <c r="JYX747" s="31"/>
      <c r="JYY747" s="31"/>
      <c r="JYZ747" s="31"/>
      <c r="JZA747" s="31"/>
      <c r="JZB747" s="31"/>
      <c r="JZC747" s="31"/>
      <c r="JZD747" s="31"/>
      <c r="JZE747" s="31"/>
      <c r="JZF747" s="31"/>
      <c r="JZG747" s="31"/>
      <c r="JZH747" s="31"/>
      <c r="JZI747" s="31"/>
      <c r="JZJ747" s="31"/>
      <c r="JZK747" s="31"/>
      <c r="JZL747" s="31"/>
      <c r="JZM747" s="31"/>
      <c r="JZN747" s="31"/>
      <c r="JZO747" s="31"/>
      <c r="JZP747" s="31"/>
      <c r="JZQ747" s="31"/>
      <c r="JZR747" s="31"/>
      <c r="JZS747" s="31"/>
      <c r="JZT747" s="31"/>
      <c r="JZU747" s="31"/>
      <c r="JZV747" s="31"/>
      <c r="JZW747" s="31"/>
      <c r="JZX747" s="31"/>
      <c r="JZY747" s="31"/>
      <c r="JZZ747" s="31"/>
      <c r="KAA747" s="31"/>
      <c r="KAB747" s="31"/>
      <c r="KAC747" s="31"/>
      <c r="KAD747" s="31"/>
      <c r="KAE747" s="31"/>
      <c r="KAF747" s="31"/>
      <c r="KAG747" s="31"/>
      <c r="KAH747" s="31"/>
      <c r="KAI747" s="31"/>
      <c r="KAJ747" s="31"/>
      <c r="KAK747" s="31"/>
      <c r="KAL747" s="31"/>
      <c r="KAM747" s="31"/>
      <c r="KAN747" s="31"/>
      <c r="KAO747" s="31"/>
      <c r="KAP747" s="31"/>
      <c r="KAQ747" s="31"/>
      <c r="KAR747" s="31"/>
      <c r="KAS747" s="31"/>
      <c r="KAT747" s="31"/>
      <c r="KAU747" s="31"/>
      <c r="KAV747" s="31"/>
      <c r="KAW747" s="31"/>
      <c r="KAX747" s="31"/>
      <c r="KAY747" s="31"/>
      <c r="KAZ747" s="31"/>
      <c r="KBA747" s="31"/>
      <c r="KBB747" s="31"/>
      <c r="KBC747" s="31"/>
      <c r="KBD747" s="31"/>
      <c r="KBE747" s="31"/>
      <c r="KBF747" s="31"/>
      <c r="KBG747" s="31"/>
      <c r="KBH747" s="31"/>
      <c r="KBI747" s="31"/>
      <c r="KBJ747" s="31"/>
      <c r="KBK747" s="31"/>
      <c r="KBL747" s="31"/>
      <c r="KBM747" s="31"/>
      <c r="KBN747" s="31"/>
      <c r="KBO747" s="31"/>
      <c r="KBP747" s="31"/>
      <c r="KBQ747" s="31"/>
      <c r="KBR747" s="31"/>
      <c r="KBS747" s="31"/>
      <c r="KBT747" s="31"/>
      <c r="KBU747" s="31"/>
      <c r="KBV747" s="31"/>
      <c r="KBW747" s="31"/>
      <c r="KBX747" s="31"/>
      <c r="KBY747" s="31"/>
      <c r="KBZ747" s="31"/>
      <c r="KCA747" s="31"/>
      <c r="KCB747" s="31"/>
      <c r="KCC747" s="31"/>
      <c r="KCD747" s="31"/>
      <c r="KCE747" s="31"/>
      <c r="KCF747" s="31"/>
      <c r="KCG747" s="31"/>
      <c r="KCH747" s="31"/>
      <c r="KCI747" s="31"/>
      <c r="KCJ747" s="31"/>
      <c r="KCK747" s="31"/>
      <c r="KCL747" s="31"/>
      <c r="KCM747" s="31"/>
      <c r="KCN747" s="31"/>
      <c r="KCO747" s="31"/>
      <c r="KCP747" s="31"/>
      <c r="KCQ747" s="31"/>
      <c r="KCR747" s="31"/>
      <c r="KCS747" s="31"/>
      <c r="KCT747" s="31"/>
      <c r="KCU747" s="31"/>
      <c r="KCV747" s="31"/>
      <c r="KCW747" s="31"/>
      <c r="KCX747" s="31"/>
      <c r="KCY747" s="31"/>
      <c r="KCZ747" s="31"/>
      <c r="KDA747" s="31"/>
      <c r="KDB747" s="31"/>
      <c r="KDC747" s="31"/>
      <c r="KDD747" s="31"/>
      <c r="KDE747" s="31"/>
      <c r="KDF747" s="31"/>
      <c r="KDG747" s="31"/>
      <c r="KDH747" s="31"/>
      <c r="KDI747" s="31"/>
      <c r="KDJ747" s="31"/>
      <c r="KDK747" s="31"/>
      <c r="KDL747" s="31"/>
      <c r="KDM747" s="31"/>
      <c r="KDN747" s="31"/>
      <c r="KDO747" s="31"/>
      <c r="KDP747" s="31"/>
      <c r="KDQ747" s="31"/>
      <c r="KDR747" s="31"/>
      <c r="KDS747" s="31"/>
      <c r="KDT747" s="31"/>
      <c r="KDU747" s="31"/>
      <c r="KDV747" s="31"/>
      <c r="KDW747" s="31"/>
      <c r="KDX747" s="31"/>
      <c r="KDY747" s="31"/>
      <c r="KDZ747" s="31"/>
      <c r="KEA747" s="31"/>
      <c r="KEB747" s="31"/>
      <c r="KEC747" s="31"/>
      <c r="KED747" s="31"/>
      <c r="KEE747" s="31"/>
      <c r="KEF747" s="31"/>
      <c r="KEG747" s="31"/>
      <c r="KEH747" s="31"/>
      <c r="KEI747" s="31"/>
      <c r="KEJ747" s="31"/>
      <c r="KEK747" s="31"/>
      <c r="KEL747" s="31"/>
      <c r="KEM747" s="31"/>
      <c r="KEN747" s="31"/>
      <c r="KEO747" s="31"/>
      <c r="KEP747" s="31"/>
      <c r="KEQ747" s="31"/>
      <c r="KER747" s="31"/>
      <c r="KES747" s="31"/>
      <c r="KET747" s="31"/>
      <c r="KEU747" s="31"/>
      <c r="KEV747" s="31"/>
      <c r="KEW747" s="31"/>
      <c r="KEX747" s="31"/>
      <c r="KEY747" s="31"/>
      <c r="KEZ747" s="31"/>
      <c r="KFA747" s="31"/>
      <c r="KFB747" s="31"/>
      <c r="KFC747" s="31"/>
      <c r="KFD747" s="31"/>
      <c r="KFE747" s="31"/>
      <c r="KFF747" s="31"/>
      <c r="KFG747" s="31"/>
      <c r="KFH747" s="31"/>
      <c r="KFI747" s="31"/>
      <c r="KFJ747" s="31"/>
      <c r="KFK747" s="31"/>
      <c r="KFL747" s="31"/>
      <c r="KFM747" s="31"/>
      <c r="KFN747" s="31"/>
      <c r="KFO747" s="31"/>
      <c r="KFP747" s="31"/>
      <c r="KFQ747" s="31"/>
      <c r="KFR747" s="31"/>
      <c r="KFS747" s="31"/>
      <c r="KFT747" s="31"/>
      <c r="KFU747" s="31"/>
      <c r="KFV747" s="31"/>
      <c r="KFW747" s="31"/>
      <c r="KFX747" s="31"/>
      <c r="KFY747" s="31"/>
      <c r="KFZ747" s="31"/>
      <c r="KGA747" s="31"/>
      <c r="KGB747" s="31"/>
      <c r="KGC747" s="31"/>
      <c r="KGD747" s="31"/>
      <c r="KGE747" s="31"/>
      <c r="KGF747" s="31"/>
      <c r="KGG747" s="31"/>
      <c r="KGH747" s="31"/>
      <c r="KGI747" s="31"/>
      <c r="KGJ747" s="31"/>
      <c r="KGK747" s="31"/>
      <c r="KGL747" s="31"/>
      <c r="KGM747" s="31"/>
      <c r="KGN747" s="31"/>
      <c r="KGO747" s="31"/>
      <c r="KGP747" s="31"/>
      <c r="KGQ747" s="31"/>
      <c r="KGR747" s="31"/>
      <c r="KGS747" s="31"/>
      <c r="KGT747" s="31"/>
      <c r="KGU747" s="31"/>
      <c r="KGV747" s="31"/>
      <c r="KGW747" s="31"/>
      <c r="KGX747" s="31"/>
      <c r="KGY747" s="31"/>
      <c r="KGZ747" s="31"/>
      <c r="KHA747" s="31"/>
      <c r="KHB747" s="31"/>
      <c r="KHC747" s="31"/>
      <c r="KHD747" s="31"/>
      <c r="KHE747" s="31"/>
      <c r="KHF747" s="31"/>
      <c r="KHG747" s="31"/>
      <c r="KHH747" s="31"/>
      <c r="KHI747" s="31"/>
      <c r="KHJ747" s="31"/>
      <c r="KHK747" s="31"/>
      <c r="KHL747" s="31"/>
      <c r="KHM747" s="31"/>
      <c r="KHN747" s="31"/>
      <c r="KHO747" s="31"/>
      <c r="KHP747" s="31"/>
      <c r="KHQ747" s="31"/>
      <c r="KHR747" s="31"/>
      <c r="KHS747" s="31"/>
      <c r="KHT747" s="31"/>
      <c r="KHU747" s="31"/>
      <c r="KHV747" s="31"/>
      <c r="KHW747" s="31"/>
      <c r="KHX747" s="31"/>
      <c r="KHY747" s="31"/>
      <c r="KHZ747" s="31"/>
      <c r="KIA747" s="31"/>
      <c r="KIB747" s="31"/>
      <c r="KIC747" s="31"/>
      <c r="KID747" s="31"/>
      <c r="KIE747" s="31"/>
      <c r="KIF747" s="31"/>
      <c r="KIG747" s="31"/>
      <c r="KIH747" s="31"/>
      <c r="KII747" s="31"/>
      <c r="KIJ747" s="31"/>
      <c r="KIK747" s="31"/>
      <c r="KIL747" s="31"/>
      <c r="KIM747" s="31"/>
      <c r="KIN747" s="31"/>
      <c r="KIO747" s="31"/>
      <c r="KIP747" s="31"/>
      <c r="KIQ747" s="31"/>
      <c r="KIR747" s="31"/>
      <c r="KIS747" s="31"/>
      <c r="KIT747" s="31"/>
      <c r="KIU747" s="31"/>
      <c r="KIV747" s="31"/>
      <c r="KIW747" s="31"/>
      <c r="KIX747" s="31"/>
      <c r="KIY747" s="31"/>
      <c r="KIZ747" s="31"/>
      <c r="KJA747" s="31"/>
      <c r="KJB747" s="31"/>
      <c r="KJC747" s="31"/>
      <c r="KJD747" s="31"/>
      <c r="KJE747" s="31"/>
      <c r="KJF747" s="31"/>
      <c r="KJG747" s="31"/>
      <c r="KJH747" s="31"/>
      <c r="KJI747" s="31"/>
      <c r="KJJ747" s="31"/>
      <c r="KJK747" s="31"/>
      <c r="KJL747" s="31"/>
      <c r="KJM747" s="31"/>
      <c r="KJN747" s="31"/>
      <c r="KJO747" s="31"/>
      <c r="KJP747" s="31"/>
      <c r="KJQ747" s="31"/>
      <c r="KJR747" s="31"/>
      <c r="KJS747" s="31"/>
      <c r="KJT747" s="31"/>
      <c r="KJU747" s="31"/>
      <c r="KJV747" s="31"/>
      <c r="KJW747" s="31"/>
      <c r="KJX747" s="31"/>
      <c r="KJY747" s="31"/>
      <c r="KJZ747" s="31"/>
      <c r="KKA747" s="31"/>
      <c r="KKB747" s="31"/>
      <c r="KKC747" s="31"/>
      <c r="KKD747" s="31"/>
      <c r="KKE747" s="31"/>
      <c r="KKF747" s="31"/>
      <c r="KKG747" s="31"/>
      <c r="KKH747" s="31"/>
      <c r="KKI747" s="31"/>
      <c r="KKJ747" s="31"/>
      <c r="KKK747" s="31"/>
      <c r="KKL747" s="31"/>
      <c r="KKM747" s="31"/>
      <c r="KKN747" s="31"/>
      <c r="KKO747" s="31"/>
      <c r="KKP747" s="31"/>
      <c r="KKQ747" s="31"/>
      <c r="KKR747" s="31"/>
      <c r="KKS747" s="31"/>
      <c r="KKT747" s="31"/>
      <c r="KKU747" s="31"/>
      <c r="KKV747" s="31"/>
      <c r="KKW747" s="31"/>
      <c r="KKX747" s="31"/>
      <c r="KKY747" s="31"/>
      <c r="KKZ747" s="31"/>
      <c r="KLA747" s="31"/>
      <c r="KLB747" s="31"/>
      <c r="KLC747" s="31"/>
      <c r="KLD747" s="31"/>
      <c r="KLE747" s="31"/>
      <c r="KLF747" s="31"/>
      <c r="KLG747" s="31"/>
      <c r="KLH747" s="31"/>
      <c r="KLI747" s="31"/>
      <c r="KLJ747" s="31"/>
      <c r="KLK747" s="31"/>
      <c r="KLL747" s="31"/>
      <c r="KLM747" s="31"/>
      <c r="KLN747" s="31"/>
      <c r="KLO747" s="31"/>
      <c r="KLP747" s="31"/>
      <c r="KLQ747" s="31"/>
      <c r="KLR747" s="31"/>
      <c r="KLS747" s="31"/>
      <c r="KLT747" s="31"/>
      <c r="KLU747" s="31"/>
      <c r="KLV747" s="31"/>
      <c r="KLW747" s="31"/>
      <c r="KLX747" s="31"/>
      <c r="KLY747" s="31"/>
      <c r="KLZ747" s="31"/>
      <c r="KMA747" s="31"/>
      <c r="KMB747" s="31"/>
      <c r="KMC747" s="31"/>
      <c r="KMD747" s="31"/>
      <c r="KME747" s="31"/>
      <c r="KMF747" s="31"/>
      <c r="KMG747" s="31"/>
      <c r="KMH747" s="31"/>
      <c r="KMI747" s="31"/>
      <c r="KMJ747" s="31"/>
      <c r="KMK747" s="31"/>
      <c r="KML747" s="31"/>
      <c r="KMM747" s="31"/>
      <c r="KMN747" s="31"/>
      <c r="KMO747" s="31"/>
      <c r="KMP747" s="31"/>
      <c r="KMQ747" s="31"/>
      <c r="KMR747" s="31"/>
      <c r="KMS747" s="31"/>
      <c r="KMT747" s="31"/>
      <c r="KMU747" s="31"/>
      <c r="KMV747" s="31"/>
      <c r="KMW747" s="31"/>
      <c r="KMX747" s="31"/>
      <c r="KMY747" s="31"/>
      <c r="KMZ747" s="31"/>
      <c r="KNA747" s="31"/>
      <c r="KNB747" s="31"/>
      <c r="KNC747" s="31"/>
      <c r="KND747" s="31"/>
      <c r="KNE747" s="31"/>
      <c r="KNF747" s="31"/>
      <c r="KNG747" s="31"/>
      <c r="KNH747" s="31"/>
      <c r="KNI747" s="31"/>
      <c r="KNJ747" s="31"/>
      <c r="KNK747" s="31"/>
      <c r="KNL747" s="31"/>
      <c r="KNM747" s="31"/>
      <c r="KNN747" s="31"/>
      <c r="KNO747" s="31"/>
      <c r="KNP747" s="31"/>
      <c r="KNQ747" s="31"/>
      <c r="KNR747" s="31"/>
      <c r="KNS747" s="31"/>
      <c r="KNT747" s="31"/>
      <c r="KNU747" s="31"/>
      <c r="KNV747" s="31"/>
      <c r="KNW747" s="31"/>
      <c r="KNX747" s="31"/>
      <c r="KNY747" s="31"/>
      <c r="KNZ747" s="31"/>
      <c r="KOA747" s="31"/>
      <c r="KOB747" s="31"/>
      <c r="KOC747" s="31"/>
      <c r="KOD747" s="31"/>
      <c r="KOE747" s="31"/>
      <c r="KOF747" s="31"/>
      <c r="KOG747" s="31"/>
      <c r="KOH747" s="31"/>
      <c r="KOI747" s="31"/>
      <c r="KOJ747" s="31"/>
      <c r="KOK747" s="31"/>
      <c r="KOL747" s="31"/>
      <c r="KOM747" s="31"/>
      <c r="KON747" s="31"/>
      <c r="KOO747" s="31"/>
      <c r="KOP747" s="31"/>
      <c r="KOQ747" s="31"/>
      <c r="KOR747" s="31"/>
      <c r="KOS747" s="31"/>
      <c r="KOT747" s="31"/>
      <c r="KOU747" s="31"/>
      <c r="KOV747" s="31"/>
      <c r="KOW747" s="31"/>
      <c r="KOX747" s="31"/>
      <c r="KOY747" s="31"/>
      <c r="KOZ747" s="31"/>
      <c r="KPA747" s="31"/>
      <c r="KPB747" s="31"/>
      <c r="KPC747" s="31"/>
      <c r="KPD747" s="31"/>
      <c r="KPE747" s="31"/>
      <c r="KPF747" s="31"/>
      <c r="KPG747" s="31"/>
      <c r="KPH747" s="31"/>
      <c r="KPI747" s="31"/>
      <c r="KPJ747" s="31"/>
      <c r="KPK747" s="31"/>
      <c r="KPL747" s="31"/>
      <c r="KPM747" s="31"/>
      <c r="KPN747" s="31"/>
      <c r="KPO747" s="31"/>
      <c r="KPP747" s="31"/>
      <c r="KPQ747" s="31"/>
      <c r="KPR747" s="31"/>
      <c r="KPS747" s="31"/>
      <c r="KPT747" s="31"/>
      <c r="KPU747" s="31"/>
      <c r="KPV747" s="31"/>
      <c r="KPW747" s="31"/>
      <c r="KPX747" s="31"/>
      <c r="KPY747" s="31"/>
      <c r="KPZ747" s="31"/>
      <c r="KQA747" s="31"/>
      <c r="KQB747" s="31"/>
      <c r="KQC747" s="31"/>
      <c r="KQD747" s="31"/>
      <c r="KQE747" s="31"/>
      <c r="KQF747" s="31"/>
      <c r="KQG747" s="31"/>
      <c r="KQH747" s="31"/>
      <c r="KQI747" s="31"/>
      <c r="KQJ747" s="31"/>
      <c r="KQK747" s="31"/>
      <c r="KQL747" s="31"/>
      <c r="KQM747" s="31"/>
      <c r="KQN747" s="31"/>
      <c r="KQO747" s="31"/>
      <c r="KQP747" s="31"/>
      <c r="KQQ747" s="31"/>
      <c r="KQR747" s="31"/>
      <c r="KQS747" s="31"/>
      <c r="KQT747" s="31"/>
      <c r="KQU747" s="31"/>
      <c r="KQV747" s="31"/>
      <c r="KQW747" s="31"/>
      <c r="KQX747" s="31"/>
      <c r="KQY747" s="31"/>
      <c r="KQZ747" s="31"/>
      <c r="KRA747" s="31"/>
      <c r="KRB747" s="31"/>
      <c r="KRC747" s="31"/>
      <c r="KRD747" s="31"/>
      <c r="KRE747" s="31"/>
      <c r="KRF747" s="31"/>
      <c r="KRG747" s="31"/>
      <c r="KRH747" s="31"/>
      <c r="KRI747" s="31"/>
      <c r="KRJ747" s="31"/>
      <c r="KRK747" s="31"/>
      <c r="KRL747" s="31"/>
      <c r="KRM747" s="31"/>
      <c r="KRN747" s="31"/>
      <c r="KRO747" s="31"/>
      <c r="KRP747" s="31"/>
      <c r="KRQ747" s="31"/>
      <c r="KRR747" s="31"/>
      <c r="KRS747" s="31"/>
      <c r="KRT747" s="31"/>
      <c r="KRU747" s="31"/>
      <c r="KRV747" s="31"/>
      <c r="KRW747" s="31"/>
      <c r="KRX747" s="31"/>
      <c r="KRY747" s="31"/>
      <c r="KRZ747" s="31"/>
      <c r="KSA747" s="31"/>
      <c r="KSB747" s="31"/>
      <c r="KSC747" s="31"/>
      <c r="KSD747" s="31"/>
      <c r="KSE747" s="31"/>
      <c r="KSF747" s="31"/>
      <c r="KSG747" s="31"/>
      <c r="KSH747" s="31"/>
      <c r="KSI747" s="31"/>
      <c r="KSJ747" s="31"/>
      <c r="KSK747" s="31"/>
      <c r="KSL747" s="31"/>
      <c r="KSM747" s="31"/>
      <c r="KSN747" s="31"/>
      <c r="KSO747" s="31"/>
      <c r="KSP747" s="31"/>
      <c r="KSQ747" s="31"/>
      <c r="KSR747" s="31"/>
      <c r="KSS747" s="31"/>
      <c r="KST747" s="31"/>
      <c r="KSU747" s="31"/>
      <c r="KSV747" s="31"/>
      <c r="KSW747" s="31"/>
      <c r="KSX747" s="31"/>
      <c r="KSY747" s="31"/>
      <c r="KSZ747" s="31"/>
      <c r="KTA747" s="31"/>
      <c r="KTB747" s="31"/>
      <c r="KTC747" s="31"/>
      <c r="KTD747" s="31"/>
      <c r="KTE747" s="31"/>
      <c r="KTF747" s="31"/>
      <c r="KTG747" s="31"/>
      <c r="KTH747" s="31"/>
      <c r="KTI747" s="31"/>
      <c r="KTJ747" s="31"/>
      <c r="KTK747" s="31"/>
      <c r="KTL747" s="31"/>
      <c r="KTM747" s="31"/>
      <c r="KTN747" s="31"/>
      <c r="KTO747" s="31"/>
      <c r="KTP747" s="31"/>
      <c r="KTQ747" s="31"/>
      <c r="KTR747" s="31"/>
      <c r="KTS747" s="31"/>
      <c r="KTT747" s="31"/>
      <c r="KTU747" s="31"/>
      <c r="KTV747" s="31"/>
      <c r="KTW747" s="31"/>
      <c r="KTX747" s="31"/>
      <c r="KTY747" s="31"/>
      <c r="KTZ747" s="31"/>
      <c r="KUA747" s="31"/>
      <c r="KUB747" s="31"/>
      <c r="KUC747" s="31"/>
      <c r="KUD747" s="31"/>
      <c r="KUE747" s="31"/>
      <c r="KUF747" s="31"/>
      <c r="KUG747" s="31"/>
      <c r="KUH747" s="31"/>
      <c r="KUI747" s="31"/>
      <c r="KUJ747" s="31"/>
      <c r="KUK747" s="31"/>
      <c r="KUL747" s="31"/>
      <c r="KUM747" s="31"/>
      <c r="KUN747" s="31"/>
      <c r="KUO747" s="31"/>
      <c r="KUP747" s="31"/>
      <c r="KUQ747" s="31"/>
      <c r="KUR747" s="31"/>
      <c r="KUS747" s="31"/>
      <c r="KUT747" s="31"/>
      <c r="KUU747" s="31"/>
      <c r="KUV747" s="31"/>
      <c r="KUW747" s="31"/>
      <c r="KUX747" s="31"/>
      <c r="KUY747" s="31"/>
      <c r="KUZ747" s="31"/>
      <c r="KVA747" s="31"/>
      <c r="KVB747" s="31"/>
      <c r="KVC747" s="31"/>
      <c r="KVD747" s="31"/>
      <c r="KVE747" s="31"/>
      <c r="KVF747" s="31"/>
      <c r="KVG747" s="31"/>
      <c r="KVH747" s="31"/>
      <c r="KVI747" s="31"/>
      <c r="KVJ747" s="31"/>
      <c r="KVK747" s="31"/>
      <c r="KVL747" s="31"/>
      <c r="KVM747" s="31"/>
      <c r="KVN747" s="31"/>
      <c r="KVO747" s="31"/>
      <c r="KVP747" s="31"/>
      <c r="KVQ747" s="31"/>
      <c r="KVR747" s="31"/>
      <c r="KVS747" s="31"/>
      <c r="KVT747" s="31"/>
      <c r="KVU747" s="31"/>
      <c r="KVV747" s="31"/>
      <c r="KVW747" s="31"/>
      <c r="KVX747" s="31"/>
      <c r="KVY747" s="31"/>
      <c r="KVZ747" s="31"/>
      <c r="KWA747" s="31"/>
      <c r="KWB747" s="31"/>
      <c r="KWC747" s="31"/>
      <c r="KWD747" s="31"/>
      <c r="KWE747" s="31"/>
      <c r="KWF747" s="31"/>
      <c r="KWG747" s="31"/>
      <c r="KWH747" s="31"/>
      <c r="KWI747" s="31"/>
      <c r="KWJ747" s="31"/>
      <c r="KWK747" s="31"/>
      <c r="KWL747" s="31"/>
      <c r="KWM747" s="31"/>
      <c r="KWN747" s="31"/>
      <c r="KWO747" s="31"/>
      <c r="KWP747" s="31"/>
      <c r="KWQ747" s="31"/>
      <c r="KWR747" s="31"/>
      <c r="KWS747" s="31"/>
      <c r="KWT747" s="31"/>
      <c r="KWU747" s="31"/>
      <c r="KWV747" s="31"/>
      <c r="KWW747" s="31"/>
      <c r="KWX747" s="31"/>
      <c r="KWY747" s="31"/>
      <c r="KWZ747" s="31"/>
      <c r="KXA747" s="31"/>
      <c r="KXB747" s="31"/>
      <c r="KXC747" s="31"/>
      <c r="KXD747" s="31"/>
      <c r="KXE747" s="31"/>
      <c r="KXF747" s="31"/>
      <c r="KXG747" s="31"/>
      <c r="KXH747" s="31"/>
      <c r="KXI747" s="31"/>
      <c r="KXJ747" s="31"/>
      <c r="KXK747" s="31"/>
      <c r="KXL747" s="31"/>
      <c r="KXM747" s="31"/>
      <c r="KXN747" s="31"/>
      <c r="KXO747" s="31"/>
      <c r="KXP747" s="31"/>
      <c r="KXQ747" s="31"/>
      <c r="KXR747" s="31"/>
      <c r="KXS747" s="31"/>
      <c r="KXT747" s="31"/>
      <c r="KXU747" s="31"/>
      <c r="KXV747" s="31"/>
      <c r="KXW747" s="31"/>
      <c r="KXX747" s="31"/>
      <c r="KXY747" s="31"/>
      <c r="KXZ747" s="31"/>
      <c r="KYA747" s="31"/>
      <c r="KYB747" s="31"/>
      <c r="KYC747" s="31"/>
      <c r="KYD747" s="31"/>
      <c r="KYE747" s="31"/>
      <c r="KYF747" s="31"/>
      <c r="KYG747" s="31"/>
      <c r="KYH747" s="31"/>
      <c r="KYI747" s="31"/>
      <c r="KYJ747" s="31"/>
      <c r="KYK747" s="31"/>
      <c r="KYL747" s="31"/>
      <c r="KYM747" s="31"/>
      <c r="KYN747" s="31"/>
      <c r="KYO747" s="31"/>
      <c r="KYP747" s="31"/>
      <c r="KYQ747" s="31"/>
      <c r="KYR747" s="31"/>
      <c r="KYS747" s="31"/>
      <c r="KYT747" s="31"/>
      <c r="KYU747" s="31"/>
      <c r="KYV747" s="31"/>
      <c r="KYW747" s="31"/>
      <c r="KYX747" s="31"/>
      <c r="KYY747" s="31"/>
      <c r="KYZ747" s="31"/>
      <c r="KZA747" s="31"/>
      <c r="KZB747" s="31"/>
      <c r="KZC747" s="31"/>
      <c r="KZD747" s="31"/>
      <c r="KZE747" s="31"/>
      <c r="KZF747" s="31"/>
      <c r="KZG747" s="31"/>
      <c r="KZH747" s="31"/>
      <c r="KZI747" s="31"/>
      <c r="KZJ747" s="31"/>
      <c r="KZK747" s="31"/>
      <c r="KZL747" s="31"/>
      <c r="KZM747" s="31"/>
      <c r="KZN747" s="31"/>
      <c r="KZO747" s="31"/>
      <c r="KZP747" s="31"/>
      <c r="KZQ747" s="31"/>
      <c r="KZR747" s="31"/>
      <c r="KZS747" s="31"/>
      <c r="KZT747" s="31"/>
      <c r="KZU747" s="31"/>
      <c r="KZV747" s="31"/>
      <c r="KZW747" s="31"/>
      <c r="KZX747" s="31"/>
      <c r="KZY747" s="31"/>
      <c r="KZZ747" s="31"/>
      <c r="LAA747" s="31"/>
      <c r="LAB747" s="31"/>
      <c r="LAC747" s="31"/>
      <c r="LAD747" s="31"/>
      <c r="LAE747" s="31"/>
      <c r="LAF747" s="31"/>
      <c r="LAG747" s="31"/>
      <c r="LAH747" s="31"/>
      <c r="LAI747" s="31"/>
      <c r="LAJ747" s="31"/>
      <c r="LAK747" s="31"/>
      <c r="LAL747" s="31"/>
      <c r="LAM747" s="31"/>
      <c r="LAN747" s="31"/>
      <c r="LAO747" s="31"/>
      <c r="LAP747" s="31"/>
      <c r="LAQ747" s="31"/>
      <c r="LAR747" s="31"/>
      <c r="LAS747" s="31"/>
      <c r="LAT747" s="31"/>
      <c r="LAU747" s="31"/>
      <c r="LAV747" s="31"/>
      <c r="LAW747" s="31"/>
      <c r="LAX747" s="31"/>
      <c r="LAY747" s="31"/>
      <c r="LAZ747" s="31"/>
      <c r="LBA747" s="31"/>
      <c r="LBB747" s="31"/>
      <c r="LBC747" s="31"/>
      <c r="LBD747" s="31"/>
      <c r="LBE747" s="31"/>
      <c r="LBF747" s="31"/>
      <c r="LBG747" s="31"/>
      <c r="LBH747" s="31"/>
      <c r="LBI747" s="31"/>
      <c r="LBJ747" s="31"/>
      <c r="LBK747" s="31"/>
      <c r="LBL747" s="31"/>
      <c r="LBM747" s="31"/>
      <c r="LBN747" s="31"/>
      <c r="LBO747" s="31"/>
      <c r="LBP747" s="31"/>
      <c r="LBQ747" s="31"/>
      <c r="LBR747" s="31"/>
      <c r="LBS747" s="31"/>
      <c r="LBT747" s="31"/>
      <c r="LBU747" s="31"/>
      <c r="LBV747" s="31"/>
      <c r="LBW747" s="31"/>
      <c r="LBX747" s="31"/>
      <c r="LBY747" s="31"/>
      <c r="LBZ747" s="31"/>
      <c r="LCA747" s="31"/>
      <c r="LCB747" s="31"/>
      <c r="LCC747" s="31"/>
      <c r="LCD747" s="31"/>
      <c r="LCE747" s="31"/>
      <c r="LCF747" s="31"/>
      <c r="LCG747" s="31"/>
      <c r="LCH747" s="31"/>
      <c r="LCI747" s="31"/>
      <c r="LCJ747" s="31"/>
      <c r="LCK747" s="31"/>
      <c r="LCL747" s="31"/>
      <c r="LCM747" s="31"/>
      <c r="LCN747" s="31"/>
      <c r="LCO747" s="31"/>
      <c r="LCP747" s="31"/>
      <c r="LCQ747" s="31"/>
      <c r="LCR747" s="31"/>
      <c r="LCS747" s="31"/>
      <c r="LCT747" s="31"/>
      <c r="LCU747" s="31"/>
      <c r="LCV747" s="31"/>
      <c r="LCW747" s="31"/>
      <c r="LCX747" s="31"/>
      <c r="LCY747" s="31"/>
      <c r="LCZ747" s="31"/>
      <c r="LDA747" s="31"/>
      <c r="LDB747" s="31"/>
      <c r="LDC747" s="31"/>
      <c r="LDD747" s="31"/>
      <c r="LDE747" s="31"/>
      <c r="LDF747" s="31"/>
      <c r="LDG747" s="31"/>
      <c r="LDH747" s="31"/>
      <c r="LDI747" s="31"/>
      <c r="LDJ747" s="31"/>
      <c r="LDK747" s="31"/>
      <c r="LDL747" s="31"/>
      <c r="LDM747" s="31"/>
      <c r="LDN747" s="31"/>
      <c r="LDO747" s="31"/>
      <c r="LDP747" s="31"/>
      <c r="LDQ747" s="31"/>
      <c r="LDR747" s="31"/>
      <c r="LDS747" s="31"/>
      <c r="LDT747" s="31"/>
      <c r="LDU747" s="31"/>
      <c r="LDV747" s="31"/>
      <c r="LDW747" s="31"/>
      <c r="LDX747" s="31"/>
      <c r="LDY747" s="31"/>
      <c r="LDZ747" s="31"/>
      <c r="LEA747" s="31"/>
      <c r="LEB747" s="31"/>
      <c r="LEC747" s="31"/>
      <c r="LED747" s="31"/>
      <c r="LEE747" s="31"/>
      <c r="LEF747" s="31"/>
      <c r="LEG747" s="31"/>
      <c r="LEH747" s="31"/>
      <c r="LEI747" s="31"/>
      <c r="LEJ747" s="31"/>
      <c r="LEK747" s="31"/>
      <c r="LEL747" s="31"/>
      <c r="LEM747" s="31"/>
      <c r="LEN747" s="31"/>
      <c r="LEO747" s="31"/>
      <c r="LEP747" s="31"/>
      <c r="LEQ747" s="31"/>
      <c r="LER747" s="31"/>
      <c r="LES747" s="31"/>
      <c r="LET747" s="31"/>
      <c r="LEU747" s="31"/>
      <c r="LEV747" s="31"/>
      <c r="LEW747" s="31"/>
      <c r="LEX747" s="31"/>
      <c r="LEY747" s="31"/>
      <c r="LEZ747" s="31"/>
      <c r="LFA747" s="31"/>
      <c r="LFB747" s="31"/>
      <c r="LFC747" s="31"/>
      <c r="LFD747" s="31"/>
      <c r="LFE747" s="31"/>
      <c r="LFF747" s="31"/>
      <c r="LFG747" s="31"/>
      <c r="LFH747" s="31"/>
      <c r="LFI747" s="31"/>
      <c r="LFJ747" s="31"/>
      <c r="LFK747" s="31"/>
      <c r="LFL747" s="31"/>
      <c r="LFM747" s="31"/>
      <c r="LFN747" s="31"/>
      <c r="LFO747" s="31"/>
      <c r="LFP747" s="31"/>
      <c r="LFQ747" s="31"/>
      <c r="LFR747" s="31"/>
      <c r="LFS747" s="31"/>
      <c r="LFT747" s="31"/>
      <c r="LFU747" s="31"/>
      <c r="LFV747" s="31"/>
      <c r="LFW747" s="31"/>
      <c r="LFX747" s="31"/>
      <c r="LFY747" s="31"/>
      <c r="LFZ747" s="31"/>
      <c r="LGA747" s="31"/>
      <c r="LGB747" s="31"/>
      <c r="LGC747" s="31"/>
      <c r="LGD747" s="31"/>
      <c r="LGE747" s="31"/>
      <c r="LGF747" s="31"/>
      <c r="LGG747" s="31"/>
      <c r="LGH747" s="31"/>
      <c r="LGI747" s="31"/>
      <c r="LGJ747" s="31"/>
      <c r="LGK747" s="31"/>
      <c r="LGL747" s="31"/>
      <c r="LGM747" s="31"/>
      <c r="LGN747" s="31"/>
      <c r="LGO747" s="31"/>
      <c r="LGP747" s="31"/>
      <c r="LGQ747" s="31"/>
      <c r="LGR747" s="31"/>
      <c r="LGS747" s="31"/>
      <c r="LGT747" s="31"/>
      <c r="LGU747" s="31"/>
      <c r="LGV747" s="31"/>
      <c r="LGW747" s="31"/>
      <c r="LGX747" s="31"/>
      <c r="LGY747" s="31"/>
      <c r="LGZ747" s="31"/>
      <c r="LHA747" s="31"/>
      <c r="LHB747" s="31"/>
      <c r="LHC747" s="31"/>
      <c r="LHD747" s="31"/>
      <c r="LHE747" s="31"/>
      <c r="LHF747" s="31"/>
      <c r="LHG747" s="31"/>
      <c r="LHH747" s="31"/>
      <c r="LHI747" s="31"/>
      <c r="LHJ747" s="31"/>
      <c r="LHK747" s="31"/>
      <c r="LHL747" s="31"/>
      <c r="LHM747" s="31"/>
      <c r="LHN747" s="31"/>
      <c r="LHO747" s="31"/>
      <c r="LHP747" s="31"/>
      <c r="LHQ747" s="31"/>
      <c r="LHR747" s="31"/>
      <c r="LHS747" s="31"/>
      <c r="LHT747" s="31"/>
      <c r="LHU747" s="31"/>
      <c r="LHV747" s="31"/>
      <c r="LHW747" s="31"/>
      <c r="LHX747" s="31"/>
      <c r="LHY747" s="31"/>
      <c r="LHZ747" s="31"/>
      <c r="LIA747" s="31"/>
      <c r="LIB747" s="31"/>
      <c r="LIC747" s="31"/>
      <c r="LID747" s="31"/>
      <c r="LIE747" s="31"/>
      <c r="LIF747" s="31"/>
      <c r="LIG747" s="31"/>
      <c r="LIH747" s="31"/>
      <c r="LII747" s="31"/>
      <c r="LIJ747" s="31"/>
      <c r="LIK747" s="31"/>
      <c r="LIL747" s="31"/>
      <c r="LIM747" s="31"/>
      <c r="LIN747" s="31"/>
      <c r="LIO747" s="31"/>
      <c r="LIP747" s="31"/>
      <c r="LIQ747" s="31"/>
      <c r="LIR747" s="31"/>
      <c r="LIS747" s="31"/>
      <c r="LIT747" s="31"/>
      <c r="LIU747" s="31"/>
      <c r="LIV747" s="31"/>
      <c r="LIW747" s="31"/>
      <c r="LIX747" s="31"/>
      <c r="LIY747" s="31"/>
      <c r="LIZ747" s="31"/>
      <c r="LJA747" s="31"/>
      <c r="LJB747" s="31"/>
      <c r="LJC747" s="31"/>
      <c r="LJD747" s="31"/>
      <c r="LJE747" s="31"/>
      <c r="LJF747" s="31"/>
      <c r="LJG747" s="31"/>
      <c r="LJH747" s="31"/>
      <c r="LJI747" s="31"/>
      <c r="LJJ747" s="31"/>
      <c r="LJK747" s="31"/>
      <c r="LJL747" s="31"/>
      <c r="LJM747" s="31"/>
      <c r="LJN747" s="31"/>
      <c r="LJO747" s="31"/>
      <c r="LJP747" s="31"/>
      <c r="LJQ747" s="31"/>
      <c r="LJR747" s="31"/>
      <c r="LJS747" s="31"/>
      <c r="LJT747" s="31"/>
      <c r="LJU747" s="31"/>
      <c r="LJV747" s="31"/>
      <c r="LJW747" s="31"/>
      <c r="LJX747" s="31"/>
      <c r="LJY747" s="31"/>
      <c r="LJZ747" s="31"/>
      <c r="LKA747" s="31"/>
      <c r="LKB747" s="31"/>
      <c r="LKC747" s="31"/>
      <c r="LKD747" s="31"/>
      <c r="LKE747" s="31"/>
      <c r="LKF747" s="31"/>
      <c r="LKG747" s="31"/>
      <c r="LKH747" s="31"/>
      <c r="LKI747" s="31"/>
      <c r="LKJ747" s="31"/>
      <c r="LKK747" s="31"/>
      <c r="LKL747" s="31"/>
      <c r="LKM747" s="31"/>
      <c r="LKN747" s="31"/>
      <c r="LKO747" s="31"/>
      <c r="LKP747" s="31"/>
      <c r="LKQ747" s="31"/>
      <c r="LKR747" s="31"/>
      <c r="LKS747" s="31"/>
      <c r="LKT747" s="31"/>
      <c r="LKU747" s="31"/>
      <c r="LKV747" s="31"/>
      <c r="LKW747" s="31"/>
      <c r="LKX747" s="31"/>
      <c r="LKY747" s="31"/>
      <c r="LKZ747" s="31"/>
      <c r="LLA747" s="31"/>
      <c r="LLB747" s="31"/>
      <c r="LLC747" s="31"/>
      <c r="LLD747" s="31"/>
      <c r="LLE747" s="31"/>
      <c r="LLF747" s="31"/>
      <c r="LLG747" s="31"/>
      <c r="LLH747" s="31"/>
      <c r="LLI747" s="31"/>
      <c r="LLJ747" s="31"/>
      <c r="LLK747" s="31"/>
      <c r="LLL747" s="31"/>
      <c r="LLM747" s="31"/>
      <c r="LLN747" s="31"/>
      <c r="LLO747" s="31"/>
      <c r="LLP747" s="31"/>
      <c r="LLQ747" s="31"/>
      <c r="LLR747" s="31"/>
      <c r="LLS747" s="31"/>
      <c r="LLT747" s="31"/>
      <c r="LLU747" s="31"/>
      <c r="LLV747" s="31"/>
      <c r="LLW747" s="31"/>
      <c r="LLX747" s="31"/>
      <c r="LLY747" s="31"/>
      <c r="LLZ747" s="31"/>
      <c r="LMA747" s="31"/>
      <c r="LMB747" s="31"/>
      <c r="LMC747" s="31"/>
      <c r="LMD747" s="31"/>
      <c r="LME747" s="31"/>
      <c r="LMF747" s="31"/>
      <c r="LMG747" s="31"/>
      <c r="LMH747" s="31"/>
      <c r="LMI747" s="31"/>
      <c r="LMJ747" s="31"/>
      <c r="LMK747" s="31"/>
      <c r="LML747" s="31"/>
      <c r="LMM747" s="31"/>
      <c r="LMN747" s="31"/>
      <c r="LMO747" s="31"/>
      <c r="LMP747" s="31"/>
      <c r="LMQ747" s="31"/>
      <c r="LMR747" s="31"/>
      <c r="LMS747" s="31"/>
      <c r="LMT747" s="31"/>
      <c r="LMU747" s="31"/>
      <c r="LMV747" s="31"/>
      <c r="LMW747" s="31"/>
      <c r="LMX747" s="31"/>
      <c r="LMY747" s="31"/>
      <c r="LMZ747" s="31"/>
      <c r="LNA747" s="31"/>
      <c r="LNB747" s="31"/>
      <c r="LNC747" s="31"/>
      <c r="LND747" s="31"/>
      <c r="LNE747" s="31"/>
      <c r="LNF747" s="31"/>
      <c r="LNG747" s="31"/>
      <c r="LNH747" s="31"/>
      <c r="LNI747" s="31"/>
      <c r="LNJ747" s="31"/>
      <c r="LNK747" s="31"/>
      <c r="LNL747" s="31"/>
      <c r="LNM747" s="31"/>
      <c r="LNN747" s="31"/>
      <c r="LNO747" s="31"/>
      <c r="LNP747" s="31"/>
      <c r="LNQ747" s="31"/>
      <c r="LNR747" s="31"/>
      <c r="LNS747" s="31"/>
      <c r="LNT747" s="31"/>
      <c r="LNU747" s="31"/>
      <c r="LNV747" s="31"/>
      <c r="LNW747" s="31"/>
      <c r="LNX747" s="31"/>
      <c r="LNY747" s="31"/>
      <c r="LNZ747" s="31"/>
      <c r="LOA747" s="31"/>
      <c r="LOB747" s="31"/>
      <c r="LOC747" s="31"/>
      <c r="LOD747" s="31"/>
      <c r="LOE747" s="31"/>
      <c r="LOF747" s="31"/>
      <c r="LOG747" s="31"/>
      <c r="LOH747" s="31"/>
      <c r="LOI747" s="31"/>
      <c r="LOJ747" s="31"/>
      <c r="LOK747" s="31"/>
      <c r="LOL747" s="31"/>
      <c r="LOM747" s="31"/>
      <c r="LON747" s="31"/>
      <c r="LOO747" s="31"/>
      <c r="LOP747" s="31"/>
      <c r="LOQ747" s="31"/>
      <c r="LOR747" s="31"/>
      <c r="LOS747" s="31"/>
      <c r="LOT747" s="31"/>
      <c r="LOU747" s="31"/>
      <c r="LOV747" s="31"/>
      <c r="LOW747" s="31"/>
      <c r="LOX747" s="31"/>
      <c r="LOY747" s="31"/>
      <c r="LOZ747" s="31"/>
      <c r="LPA747" s="31"/>
      <c r="LPB747" s="31"/>
      <c r="LPC747" s="31"/>
      <c r="LPD747" s="31"/>
      <c r="LPE747" s="31"/>
      <c r="LPF747" s="31"/>
      <c r="LPG747" s="31"/>
      <c r="LPH747" s="31"/>
      <c r="LPI747" s="31"/>
      <c r="LPJ747" s="31"/>
      <c r="LPK747" s="31"/>
      <c r="LPL747" s="31"/>
      <c r="LPM747" s="31"/>
      <c r="LPN747" s="31"/>
      <c r="LPO747" s="31"/>
      <c r="LPP747" s="31"/>
      <c r="LPQ747" s="31"/>
      <c r="LPR747" s="31"/>
      <c r="LPS747" s="31"/>
      <c r="LPT747" s="31"/>
      <c r="LPU747" s="31"/>
      <c r="LPV747" s="31"/>
      <c r="LPW747" s="31"/>
      <c r="LPX747" s="31"/>
      <c r="LPY747" s="31"/>
      <c r="LPZ747" s="31"/>
      <c r="LQA747" s="31"/>
      <c r="LQB747" s="31"/>
      <c r="LQC747" s="31"/>
      <c r="LQD747" s="31"/>
      <c r="LQE747" s="31"/>
      <c r="LQF747" s="31"/>
      <c r="LQG747" s="31"/>
      <c r="LQH747" s="31"/>
      <c r="LQI747" s="31"/>
      <c r="LQJ747" s="31"/>
      <c r="LQK747" s="31"/>
      <c r="LQL747" s="31"/>
      <c r="LQM747" s="31"/>
      <c r="LQN747" s="31"/>
      <c r="LQO747" s="31"/>
      <c r="LQP747" s="31"/>
      <c r="LQQ747" s="31"/>
      <c r="LQR747" s="31"/>
      <c r="LQS747" s="31"/>
      <c r="LQT747" s="31"/>
      <c r="LQU747" s="31"/>
      <c r="LQV747" s="31"/>
      <c r="LQW747" s="31"/>
      <c r="LQX747" s="31"/>
      <c r="LQY747" s="31"/>
      <c r="LQZ747" s="31"/>
      <c r="LRA747" s="31"/>
      <c r="LRB747" s="31"/>
      <c r="LRC747" s="31"/>
      <c r="LRD747" s="31"/>
      <c r="LRE747" s="31"/>
      <c r="LRF747" s="31"/>
      <c r="LRG747" s="31"/>
      <c r="LRH747" s="31"/>
      <c r="LRI747" s="31"/>
      <c r="LRJ747" s="31"/>
      <c r="LRK747" s="31"/>
      <c r="LRL747" s="31"/>
      <c r="LRM747" s="31"/>
      <c r="LRN747" s="31"/>
      <c r="LRO747" s="31"/>
      <c r="LRP747" s="31"/>
      <c r="LRQ747" s="31"/>
      <c r="LRR747" s="31"/>
      <c r="LRS747" s="31"/>
      <c r="LRT747" s="31"/>
      <c r="LRU747" s="31"/>
      <c r="LRV747" s="31"/>
      <c r="LRW747" s="31"/>
      <c r="LRX747" s="31"/>
      <c r="LRY747" s="31"/>
      <c r="LRZ747" s="31"/>
      <c r="LSA747" s="31"/>
      <c r="LSB747" s="31"/>
      <c r="LSC747" s="31"/>
      <c r="LSD747" s="31"/>
      <c r="LSE747" s="31"/>
      <c r="LSF747" s="31"/>
      <c r="LSG747" s="31"/>
      <c r="LSH747" s="31"/>
      <c r="LSI747" s="31"/>
      <c r="LSJ747" s="31"/>
      <c r="LSK747" s="31"/>
      <c r="LSL747" s="31"/>
      <c r="LSM747" s="31"/>
      <c r="LSN747" s="31"/>
      <c r="LSO747" s="31"/>
      <c r="LSP747" s="31"/>
      <c r="LSQ747" s="31"/>
      <c r="LSR747" s="31"/>
      <c r="LSS747" s="31"/>
      <c r="LST747" s="31"/>
      <c r="LSU747" s="31"/>
      <c r="LSV747" s="31"/>
      <c r="LSW747" s="31"/>
      <c r="LSX747" s="31"/>
      <c r="LSY747" s="31"/>
      <c r="LSZ747" s="31"/>
      <c r="LTA747" s="31"/>
      <c r="LTB747" s="31"/>
      <c r="LTC747" s="31"/>
      <c r="LTD747" s="31"/>
      <c r="LTE747" s="31"/>
      <c r="LTF747" s="31"/>
      <c r="LTG747" s="31"/>
      <c r="LTH747" s="31"/>
      <c r="LTI747" s="31"/>
      <c r="LTJ747" s="31"/>
      <c r="LTK747" s="31"/>
      <c r="LTL747" s="31"/>
      <c r="LTM747" s="31"/>
      <c r="LTN747" s="31"/>
      <c r="LTO747" s="31"/>
      <c r="LTP747" s="31"/>
      <c r="LTQ747" s="31"/>
      <c r="LTR747" s="31"/>
      <c r="LTS747" s="31"/>
      <c r="LTT747" s="31"/>
      <c r="LTU747" s="31"/>
      <c r="LTV747" s="31"/>
      <c r="LTW747" s="31"/>
      <c r="LTX747" s="31"/>
      <c r="LTY747" s="31"/>
      <c r="LTZ747" s="31"/>
      <c r="LUA747" s="31"/>
      <c r="LUB747" s="31"/>
      <c r="LUC747" s="31"/>
      <c r="LUD747" s="31"/>
      <c r="LUE747" s="31"/>
      <c r="LUF747" s="31"/>
      <c r="LUG747" s="31"/>
      <c r="LUH747" s="31"/>
      <c r="LUI747" s="31"/>
      <c r="LUJ747" s="31"/>
      <c r="LUK747" s="31"/>
      <c r="LUL747" s="31"/>
      <c r="LUM747" s="31"/>
      <c r="LUN747" s="31"/>
      <c r="LUO747" s="31"/>
      <c r="LUP747" s="31"/>
      <c r="LUQ747" s="31"/>
      <c r="LUR747" s="31"/>
      <c r="LUS747" s="31"/>
      <c r="LUT747" s="31"/>
      <c r="LUU747" s="31"/>
      <c r="LUV747" s="31"/>
      <c r="LUW747" s="31"/>
      <c r="LUX747" s="31"/>
      <c r="LUY747" s="31"/>
      <c r="LUZ747" s="31"/>
      <c r="LVA747" s="31"/>
      <c r="LVB747" s="31"/>
      <c r="LVC747" s="31"/>
      <c r="LVD747" s="31"/>
      <c r="LVE747" s="31"/>
      <c r="LVF747" s="31"/>
      <c r="LVG747" s="31"/>
      <c r="LVH747" s="31"/>
      <c r="LVI747" s="31"/>
      <c r="LVJ747" s="31"/>
      <c r="LVK747" s="31"/>
      <c r="LVL747" s="31"/>
      <c r="LVM747" s="31"/>
      <c r="LVN747" s="31"/>
      <c r="LVO747" s="31"/>
      <c r="LVP747" s="31"/>
      <c r="LVQ747" s="31"/>
      <c r="LVR747" s="31"/>
      <c r="LVS747" s="31"/>
      <c r="LVT747" s="31"/>
      <c r="LVU747" s="31"/>
      <c r="LVV747" s="31"/>
      <c r="LVW747" s="31"/>
      <c r="LVX747" s="31"/>
      <c r="LVY747" s="31"/>
      <c r="LVZ747" s="31"/>
      <c r="LWA747" s="31"/>
      <c r="LWB747" s="31"/>
      <c r="LWC747" s="31"/>
      <c r="LWD747" s="31"/>
      <c r="LWE747" s="31"/>
      <c r="LWF747" s="31"/>
      <c r="LWG747" s="31"/>
      <c r="LWH747" s="31"/>
      <c r="LWI747" s="31"/>
      <c r="LWJ747" s="31"/>
      <c r="LWK747" s="31"/>
      <c r="LWL747" s="31"/>
      <c r="LWM747" s="31"/>
      <c r="LWN747" s="31"/>
      <c r="LWO747" s="31"/>
      <c r="LWP747" s="31"/>
      <c r="LWQ747" s="31"/>
      <c r="LWR747" s="31"/>
      <c r="LWS747" s="31"/>
      <c r="LWT747" s="31"/>
      <c r="LWU747" s="31"/>
      <c r="LWV747" s="31"/>
      <c r="LWW747" s="31"/>
      <c r="LWX747" s="31"/>
      <c r="LWY747" s="31"/>
      <c r="LWZ747" s="31"/>
      <c r="LXA747" s="31"/>
      <c r="LXB747" s="31"/>
      <c r="LXC747" s="31"/>
      <c r="LXD747" s="31"/>
      <c r="LXE747" s="31"/>
      <c r="LXF747" s="31"/>
      <c r="LXG747" s="31"/>
      <c r="LXH747" s="31"/>
      <c r="LXI747" s="31"/>
      <c r="LXJ747" s="31"/>
      <c r="LXK747" s="31"/>
      <c r="LXL747" s="31"/>
      <c r="LXM747" s="31"/>
      <c r="LXN747" s="31"/>
      <c r="LXO747" s="31"/>
      <c r="LXP747" s="31"/>
      <c r="LXQ747" s="31"/>
      <c r="LXR747" s="31"/>
      <c r="LXS747" s="31"/>
      <c r="LXT747" s="31"/>
      <c r="LXU747" s="31"/>
      <c r="LXV747" s="31"/>
      <c r="LXW747" s="31"/>
      <c r="LXX747" s="31"/>
      <c r="LXY747" s="31"/>
      <c r="LXZ747" s="31"/>
      <c r="LYA747" s="31"/>
      <c r="LYB747" s="31"/>
      <c r="LYC747" s="31"/>
      <c r="LYD747" s="31"/>
      <c r="LYE747" s="31"/>
      <c r="LYF747" s="31"/>
      <c r="LYG747" s="31"/>
      <c r="LYH747" s="31"/>
      <c r="LYI747" s="31"/>
      <c r="LYJ747" s="31"/>
      <c r="LYK747" s="31"/>
      <c r="LYL747" s="31"/>
      <c r="LYM747" s="31"/>
      <c r="LYN747" s="31"/>
      <c r="LYO747" s="31"/>
      <c r="LYP747" s="31"/>
      <c r="LYQ747" s="31"/>
      <c r="LYR747" s="31"/>
      <c r="LYS747" s="31"/>
      <c r="LYT747" s="31"/>
      <c r="LYU747" s="31"/>
      <c r="LYV747" s="31"/>
      <c r="LYW747" s="31"/>
      <c r="LYX747" s="31"/>
      <c r="LYY747" s="31"/>
      <c r="LYZ747" s="31"/>
      <c r="LZA747" s="31"/>
      <c r="LZB747" s="31"/>
      <c r="LZC747" s="31"/>
      <c r="LZD747" s="31"/>
      <c r="LZE747" s="31"/>
      <c r="LZF747" s="31"/>
      <c r="LZG747" s="31"/>
      <c r="LZH747" s="31"/>
      <c r="LZI747" s="31"/>
      <c r="LZJ747" s="31"/>
      <c r="LZK747" s="31"/>
      <c r="LZL747" s="31"/>
      <c r="LZM747" s="31"/>
      <c r="LZN747" s="31"/>
      <c r="LZO747" s="31"/>
      <c r="LZP747" s="31"/>
      <c r="LZQ747" s="31"/>
      <c r="LZR747" s="31"/>
      <c r="LZS747" s="31"/>
      <c r="LZT747" s="31"/>
      <c r="LZU747" s="31"/>
      <c r="LZV747" s="31"/>
      <c r="LZW747" s="31"/>
      <c r="LZX747" s="31"/>
      <c r="LZY747" s="31"/>
      <c r="LZZ747" s="31"/>
      <c r="MAA747" s="31"/>
      <c r="MAB747" s="31"/>
      <c r="MAC747" s="31"/>
      <c r="MAD747" s="31"/>
      <c r="MAE747" s="31"/>
      <c r="MAF747" s="31"/>
      <c r="MAG747" s="31"/>
      <c r="MAH747" s="31"/>
      <c r="MAI747" s="31"/>
      <c r="MAJ747" s="31"/>
      <c r="MAK747" s="31"/>
      <c r="MAL747" s="31"/>
      <c r="MAM747" s="31"/>
      <c r="MAN747" s="31"/>
      <c r="MAO747" s="31"/>
      <c r="MAP747" s="31"/>
      <c r="MAQ747" s="31"/>
      <c r="MAR747" s="31"/>
      <c r="MAS747" s="31"/>
      <c r="MAT747" s="31"/>
      <c r="MAU747" s="31"/>
      <c r="MAV747" s="31"/>
      <c r="MAW747" s="31"/>
      <c r="MAX747" s="31"/>
      <c r="MAY747" s="31"/>
      <c r="MAZ747" s="31"/>
      <c r="MBA747" s="31"/>
      <c r="MBB747" s="31"/>
      <c r="MBC747" s="31"/>
      <c r="MBD747" s="31"/>
      <c r="MBE747" s="31"/>
      <c r="MBF747" s="31"/>
      <c r="MBG747" s="31"/>
      <c r="MBH747" s="31"/>
      <c r="MBI747" s="31"/>
      <c r="MBJ747" s="31"/>
      <c r="MBK747" s="31"/>
      <c r="MBL747" s="31"/>
      <c r="MBM747" s="31"/>
      <c r="MBN747" s="31"/>
      <c r="MBO747" s="31"/>
      <c r="MBP747" s="31"/>
      <c r="MBQ747" s="31"/>
      <c r="MBR747" s="31"/>
      <c r="MBS747" s="31"/>
      <c r="MBT747" s="31"/>
      <c r="MBU747" s="31"/>
      <c r="MBV747" s="31"/>
      <c r="MBW747" s="31"/>
      <c r="MBX747" s="31"/>
      <c r="MBY747" s="31"/>
      <c r="MBZ747" s="31"/>
      <c r="MCA747" s="31"/>
      <c r="MCB747" s="31"/>
      <c r="MCC747" s="31"/>
      <c r="MCD747" s="31"/>
      <c r="MCE747" s="31"/>
      <c r="MCF747" s="31"/>
      <c r="MCG747" s="31"/>
      <c r="MCH747" s="31"/>
      <c r="MCI747" s="31"/>
      <c r="MCJ747" s="31"/>
      <c r="MCK747" s="31"/>
      <c r="MCL747" s="31"/>
      <c r="MCM747" s="31"/>
      <c r="MCN747" s="31"/>
      <c r="MCO747" s="31"/>
      <c r="MCP747" s="31"/>
      <c r="MCQ747" s="31"/>
      <c r="MCR747" s="31"/>
      <c r="MCS747" s="31"/>
      <c r="MCT747" s="31"/>
      <c r="MCU747" s="31"/>
      <c r="MCV747" s="31"/>
      <c r="MCW747" s="31"/>
      <c r="MCX747" s="31"/>
      <c r="MCY747" s="31"/>
      <c r="MCZ747" s="31"/>
      <c r="MDA747" s="31"/>
      <c r="MDB747" s="31"/>
      <c r="MDC747" s="31"/>
      <c r="MDD747" s="31"/>
      <c r="MDE747" s="31"/>
      <c r="MDF747" s="31"/>
      <c r="MDG747" s="31"/>
      <c r="MDH747" s="31"/>
      <c r="MDI747" s="31"/>
      <c r="MDJ747" s="31"/>
      <c r="MDK747" s="31"/>
      <c r="MDL747" s="31"/>
      <c r="MDM747" s="31"/>
      <c r="MDN747" s="31"/>
      <c r="MDO747" s="31"/>
      <c r="MDP747" s="31"/>
      <c r="MDQ747" s="31"/>
      <c r="MDR747" s="31"/>
      <c r="MDS747" s="31"/>
      <c r="MDT747" s="31"/>
      <c r="MDU747" s="31"/>
      <c r="MDV747" s="31"/>
      <c r="MDW747" s="31"/>
      <c r="MDX747" s="31"/>
      <c r="MDY747" s="31"/>
      <c r="MDZ747" s="31"/>
      <c r="MEA747" s="31"/>
      <c r="MEB747" s="31"/>
      <c r="MEC747" s="31"/>
      <c r="MED747" s="31"/>
      <c r="MEE747" s="31"/>
      <c r="MEF747" s="31"/>
      <c r="MEG747" s="31"/>
      <c r="MEH747" s="31"/>
      <c r="MEI747" s="31"/>
      <c r="MEJ747" s="31"/>
      <c r="MEK747" s="31"/>
      <c r="MEL747" s="31"/>
      <c r="MEM747" s="31"/>
      <c r="MEN747" s="31"/>
      <c r="MEO747" s="31"/>
      <c r="MEP747" s="31"/>
      <c r="MEQ747" s="31"/>
      <c r="MER747" s="31"/>
      <c r="MES747" s="31"/>
      <c r="MET747" s="31"/>
      <c r="MEU747" s="31"/>
      <c r="MEV747" s="31"/>
      <c r="MEW747" s="31"/>
      <c r="MEX747" s="31"/>
      <c r="MEY747" s="31"/>
      <c r="MEZ747" s="31"/>
      <c r="MFA747" s="31"/>
      <c r="MFB747" s="31"/>
      <c r="MFC747" s="31"/>
      <c r="MFD747" s="31"/>
      <c r="MFE747" s="31"/>
      <c r="MFF747" s="31"/>
      <c r="MFG747" s="31"/>
      <c r="MFH747" s="31"/>
      <c r="MFI747" s="31"/>
      <c r="MFJ747" s="31"/>
      <c r="MFK747" s="31"/>
      <c r="MFL747" s="31"/>
      <c r="MFM747" s="31"/>
      <c r="MFN747" s="31"/>
      <c r="MFO747" s="31"/>
      <c r="MFP747" s="31"/>
      <c r="MFQ747" s="31"/>
      <c r="MFR747" s="31"/>
      <c r="MFS747" s="31"/>
      <c r="MFT747" s="31"/>
      <c r="MFU747" s="31"/>
      <c r="MFV747" s="31"/>
      <c r="MFW747" s="31"/>
      <c r="MFX747" s="31"/>
      <c r="MFY747" s="31"/>
      <c r="MFZ747" s="31"/>
      <c r="MGA747" s="31"/>
      <c r="MGB747" s="31"/>
      <c r="MGC747" s="31"/>
      <c r="MGD747" s="31"/>
      <c r="MGE747" s="31"/>
      <c r="MGF747" s="31"/>
      <c r="MGG747" s="31"/>
      <c r="MGH747" s="31"/>
      <c r="MGI747" s="31"/>
      <c r="MGJ747" s="31"/>
      <c r="MGK747" s="31"/>
      <c r="MGL747" s="31"/>
      <c r="MGM747" s="31"/>
      <c r="MGN747" s="31"/>
      <c r="MGO747" s="31"/>
      <c r="MGP747" s="31"/>
      <c r="MGQ747" s="31"/>
      <c r="MGR747" s="31"/>
      <c r="MGS747" s="31"/>
      <c r="MGT747" s="31"/>
      <c r="MGU747" s="31"/>
      <c r="MGV747" s="31"/>
      <c r="MGW747" s="31"/>
      <c r="MGX747" s="31"/>
      <c r="MGY747" s="31"/>
      <c r="MGZ747" s="31"/>
      <c r="MHA747" s="31"/>
      <c r="MHB747" s="31"/>
      <c r="MHC747" s="31"/>
      <c r="MHD747" s="31"/>
      <c r="MHE747" s="31"/>
      <c r="MHF747" s="31"/>
      <c r="MHG747" s="31"/>
      <c r="MHH747" s="31"/>
      <c r="MHI747" s="31"/>
      <c r="MHJ747" s="31"/>
      <c r="MHK747" s="31"/>
      <c r="MHL747" s="31"/>
      <c r="MHM747" s="31"/>
      <c r="MHN747" s="31"/>
      <c r="MHO747" s="31"/>
      <c r="MHP747" s="31"/>
      <c r="MHQ747" s="31"/>
      <c r="MHR747" s="31"/>
      <c r="MHS747" s="31"/>
      <c r="MHT747" s="31"/>
      <c r="MHU747" s="31"/>
      <c r="MHV747" s="31"/>
      <c r="MHW747" s="31"/>
      <c r="MHX747" s="31"/>
      <c r="MHY747" s="31"/>
      <c r="MHZ747" s="31"/>
      <c r="MIA747" s="31"/>
      <c r="MIB747" s="31"/>
      <c r="MIC747" s="31"/>
      <c r="MID747" s="31"/>
      <c r="MIE747" s="31"/>
      <c r="MIF747" s="31"/>
      <c r="MIG747" s="31"/>
      <c r="MIH747" s="31"/>
      <c r="MII747" s="31"/>
      <c r="MIJ747" s="31"/>
      <c r="MIK747" s="31"/>
      <c r="MIL747" s="31"/>
      <c r="MIM747" s="31"/>
      <c r="MIN747" s="31"/>
      <c r="MIO747" s="31"/>
      <c r="MIP747" s="31"/>
      <c r="MIQ747" s="31"/>
      <c r="MIR747" s="31"/>
      <c r="MIS747" s="31"/>
      <c r="MIT747" s="31"/>
      <c r="MIU747" s="31"/>
      <c r="MIV747" s="31"/>
      <c r="MIW747" s="31"/>
      <c r="MIX747" s="31"/>
      <c r="MIY747" s="31"/>
      <c r="MIZ747" s="31"/>
      <c r="MJA747" s="31"/>
      <c r="MJB747" s="31"/>
      <c r="MJC747" s="31"/>
      <c r="MJD747" s="31"/>
      <c r="MJE747" s="31"/>
      <c r="MJF747" s="31"/>
      <c r="MJG747" s="31"/>
      <c r="MJH747" s="31"/>
      <c r="MJI747" s="31"/>
      <c r="MJJ747" s="31"/>
      <c r="MJK747" s="31"/>
      <c r="MJL747" s="31"/>
      <c r="MJM747" s="31"/>
      <c r="MJN747" s="31"/>
      <c r="MJO747" s="31"/>
      <c r="MJP747" s="31"/>
      <c r="MJQ747" s="31"/>
      <c r="MJR747" s="31"/>
      <c r="MJS747" s="31"/>
      <c r="MJT747" s="31"/>
      <c r="MJU747" s="31"/>
      <c r="MJV747" s="31"/>
      <c r="MJW747" s="31"/>
      <c r="MJX747" s="31"/>
      <c r="MJY747" s="31"/>
      <c r="MJZ747" s="31"/>
      <c r="MKA747" s="31"/>
      <c r="MKB747" s="31"/>
      <c r="MKC747" s="31"/>
      <c r="MKD747" s="31"/>
      <c r="MKE747" s="31"/>
      <c r="MKF747" s="31"/>
      <c r="MKG747" s="31"/>
      <c r="MKH747" s="31"/>
      <c r="MKI747" s="31"/>
      <c r="MKJ747" s="31"/>
      <c r="MKK747" s="31"/>
      <c r="MKL747" s="31"/>
      <c r="MKM747" s="31"/>
      <c r="MKN747" s="31"/>
      <c r="MKO747" s="31"/>
      <c r="MKP747" s="31"/>
      <c r="MKQ747" s="31"/>
      <c r="MKR747" s="31"/>
      <c r="MKS747" s="31"/>
      <c r="MKT747" s="31"/>
      <c r="MKU747" s="31"/>
      <c r="MKV747" s="31"/>
      <c r="MKW747" s="31"/>
      <c r="MKX747" s="31"/>
      <c r="MKY747" s="31"/>
      <c r="MKZ747" s="31"/>
      <c r="MLA747" s="31"/>
      <c r="MLB747" s="31"/>
      <c r="MLC747" s="31"/>
      <c r="MLD747" s="31"/>
      <c r="MLE747" s="31"/>
      <c r="MLF747" s="31"/>
      <c r="MLG747" s="31"/>
      <c r="MLH747" s="31"/>
      <c r="MLI747" s="31"/>
      <c r="MLJ747" s="31"/>
      <c r="MLK747" s="31"/>
      <c r="MLL747" s="31"/>
      <c r="MLM747" s="31"/>
      <c r="MLN747" s="31"/>
      <c r="MLO747" s="31"/>
      <c r="MLP747" s="31"/>
      <c r="MLQ747" s="31"/>
      <c r="MLR747" s="31"/>
      <c r="MLS747" s="31"/>
      <c r="MLT747" s="31"/>
      <c r="MLU747" s="31"/>
      <c r="MLV747" s="31"/>
      <c r="MLW747" s="31"/>
      <c r="MLX747" s="31"/>
      <c r="MLY747" s="31"/>
      <c r="MLZ747" s="31"/>
      <c r="MMA747" s="31"/>
      <c r="MMB747" s="31"/>
      <c r="MMC747" s="31"/>
      <c r="MMD747" s="31"/>
      <c r="MME747" s="31"/>
      <c r="MMF747" s="31"/>
      <c r="MMG747" s="31"/>
      <c r="MMH747" s="31"/>
      <c r="MMI747" s="31"/>
      <c r="MMJ747" s="31"/>
      <c r="MMK747" s="31"/>
      <c r="MML747" s="31"/>
      <c r="MMM747" s="31"/>
      <c r="MMN747" s="31"/>
      <c r="MMO747" s="31"/>
      <c r="MMP747" s="31"/>
      <c r="MMQ747" s="31"/>
      <c r="MMR747" s="31"/>
      <c r="MMS747" s="31"/>
      <c r="MMT747" s="31"/>
      <c r="MMU747" s="31"/>
      <c r="MMV747" s="31"/>
      <c r="MMW747" s="31"/>
      <c r="MMX747" s="31"/>
      <c r="MMY747" s="31"/>
      <c r="MMZ747" s="31"/>
      <c r="MNA747" s="31"/>
      <c r="MNB747" s="31"/>
      <c r="MNC747" s="31"/>
      <c r="MND747" s="31"/>
      <c r="MNE747" s="31"/>
      <c r="MNF747" s="31"/>
      <c r="MNG747" s="31"/>
      <c r="MNH747" s="31"/>
      <c r="MNI747" s="31"/>
      <c r="MNJ747" s="31"/>
      <c r="MNK747" s="31"/>
      <c r="MNL747" s="31"/>
      <c r="MNM747" s="31"/>
      <c r="MNN747" s="31"/>
      <c r="MNO747" s="31"/>
      <c r="MNP747" s="31"/>
      <c r="MNQ747" s="31"/>
      <c r="MNR747" s="31"/>
      <c r="MNS747" s="31"/>
      <c r="MNT747" s="31"/>
      <c r="MNU747" s="31"/>
      <c r="MNV747" s="31"/>
      <c r="MNW747" s="31"/>
      <c r="MNX747" s="31"/>
      <c r="MNY747" s="31"/>
      <c r="MNZ747" s="31"/>
      <c r="MOA747" s="31"/>
      <c r="MOB747" s="31"/>
      <c r="MOC747" s="31"/>
      <c r="MOD747" s="31"/>
      <c r="MOE747" s="31"/>
      <c r="MOF747" s="31"/>
      <c r="MOG747" s="31"/>
      <c r="MOH747" s="31"/>
      <c r="MOI747" s="31"/>
      <c r="MOJ747" s="31"/>
      <c r="MOK747" s="31"/>
      <c r="MOL747" s="31"/>
      <c r="MOM747" s="31"/>
      <c r="MON747" s="31"/>
      <c r="MOO747" s="31"/>
      <c r="MOP747" s="31"/>
      <c r="MOQ747" s="31"/>
      <c r="MOR747" s="31"/>
      <c r="MOS747" s="31"/>
      <c r="MOT747" s="31"/>
      <c r="MOU747" s="31"/>
      <c r="MOV747" s="31"/>
      <c r="MOW747" s="31"/>
      <c r="MOX747" s="31"/>
      <c r="MOY747" s="31"/>
      <c r="MOZ747" s="31"/>
      <c r="MPA747" s="31"/>
      <c r="MPB747" s="31"/>
      <c r="MPC747" s="31"/>
      <c r="MPD747" s="31"/>
      <c r="MPE747" s="31"/>
      <c r="MPF747" s="31"/>
      <c r="MPG747" s="31"/>
      <c r="MPH747" s="31"/>
      <c r="MPI747" s="31"/>
      <c r="MPJ747" s="31"/>
      <c r="MPK747" s="31"/>
      <c r="MPL747" s="31"/>
      <c r="MPM747" s="31"/>
      <c r="MPN747" s="31"/>
      <c r="MPO747" s="31"/>
      <c r="MPP747" s="31"/>
      <c r="MPQ747" s="31"/>
      <c r="MPR747" s="31"/>
      <c r="MPS747" s="31"/>
      <c r="MPT747" s="31"/>
      <c r="MPU747" s="31"/>
      <c r="MPV747" s="31"/>
      <c r="MPW747" s="31"/>
      <c r="MPX747" s="31"/>
      <c r="MPY747" s="31"/>
      <c r="MPZ747" s="31"/>
      <c r="MQA747" s="31"/>
      <c r="MQB747" s="31"/>
      <c r="MQC747" s="31"/>
      <c r="MQD747" s="31"/>
      <c r="MQE747" s="31"/>
      <c r="MQF747" s="31"/>
      <c r="MQG747" s="31"/>
      <c r="MQH747" s="31"/>
      <c r="MQI747" s="31"/>
      <c r="MQJ747" s="31"/>
      <c r="MQK747" s="31"/>
      <c r="MQL747" s="31"/>
      <c r="MQM747" s="31"/>
      <c r="MQN747" s="31"/>
      <c r="MQO747" s="31"/>
      <c r="MQP747" s="31"/>
      <c r="MQQ747" s="31"/>
      <c r="MQR747" s="31"/>
      <c r="MQS747" s="31"/>
      <c r="MQT747" s="31"/>
      <c r="MQU747" s="31"/>
      <c r="MQV747" s="31"/>
      <c r="MQW747" s="31"/>
      <c r="MQX747" s="31"/>
      <c r="MQY747" s="31"/>
      <c r="MQZ747" s="31"/>
      <c r="MRA747" s="31"/>
      <c r="MRB747" s="31"/>
      <c r="MRC747" s="31"/>
      <c r="MRD747" s="31"/>
      <c r="MRE747" s="31"/>
      <c r="MRF747" s="31"/>
      <c r="MRG747" s="31"/>
      <c r="MRH747" s="31"/>
      <c r="MRI747" s="31"/>
      <c r="MRJ747" s="31"/>
      <c r="MRK747" s="31"/>
      <c r="MRL747" s="31"/>
      <c r="MRM747" s="31"/>
      <c r="MRN747" s="31"/>
      <c r="MRO747" s="31"/>
      <c r="MRP747" s="31"/>
      <c r="MRQ747" s="31"/>
      <c r="MRR747" s="31"/>
      <c r="MRS747" s="31"/>
      <c r="MRT747" s="31"/>
      <c r="MRU747" s="31"/>
      <c r="MRV747" s="31"/>
      <c r="MRW747" s="31"/>
      <c r="MRX747" s="31"/>
      <c r="MRY747" s="31"/>
      <c r="MRZ747" s="31"/>
      <c r="MSA747" s="31"/>
      <c r="MSB747" s="31"/>
      <c r="MSC747" s="31"/>
      <c r="MSD747" s="31"/>
      <c r="MSE747" s="31"/>
      <c r="MSF747" s="31"/>
      <c r="MSG747" s="31"/>
      <c r="MSH747" s="31"/>
      <c r="MSI747" s="31"/>
      <c r="MSJ747" s="31"/>
      <c r="MSK747" s="31"/>
      <c r="MSL747" s="31"/>
      <c r="MSM747" s="31"/>
      <c r="MSN747" s="31"/>
      <c r="MSO747" s="31"/>
      <c r="MSP747" s="31"/>
      <c r="MSQ747" s="31"/>
      <c r="MSR747" s="31"/>
      <c r="MSS747" s="31"/>
      <c r="MST747" s="31"/>
      <c r="MSU747" s="31"/>
      <c r="MSV747" s="31"/>
      <c r="MSW747" s="31"/>
      <c r="MSX747" s="31"/>
      <c r="MSY747" s="31"/>
      <c r="MSZ747" s="31"/>
      <c r="MTA747" s="31"/>
      <c r="MTB747" s="31"/>
      <c r="MTC747" s="31"/>
      <c r="MTD747" s="31"/>
      <c r="MTE747" s="31"/>
      <c r="MTF747" s="31"/>
      <c r="MTG747" s="31"/>
      <c r="MTH747" s="31"/>
      <c r="MTI747" s="31"/>
      <c r="MTJ747" s="31"/>
      <c r="MTK747" s="31"/>
      <c r="MTL747" s="31"/>
      <c r="MTM747" s="31"/>
      <c r="MTN747" s="31"/>
      <c r="MTO747" s="31"/>
      <c r="MTP747" s="31"/>
      <c r="MTQ747" s="31"/>
      <c r="MTR747" s="31"/>
      <c r="MTS747" s="31"/>
      <c r="MTT747" s="31"/>
      <c r="MTU747" s="31"/>
      <c r="MTV747" s="31"/>
      <c r="MTW747" s="31"/>
      <c r="MTX747" s="31"/>
      <c r="MTY747" s="31"/>
      <c r="MTZ747" s="31"/>
      <c r="MUA747" s="31"/>
      <c r="MUB747" s="31"/>
      <c r="MUC747" s="31"/>
      <c r="MUD747" s="31"/>
      <c r="MUE747" s="31"/>
      <c r="MUF747" s="31"/>
      <c r="MUG747" s="31"/>
      <c r="MUH747" s="31"/>
      <c r="MUI747" s="31"/>
      <c r="MUJ747" s="31"/>
      <c r="MUK747" s="31"/>
      <c r="MUL747" s="31"/>
      <c r="MUM747" s="31"/>
      <c r="MUN747" s="31"/>
      <c r="MUO747" s="31"/>
      <c r="MUP747" s="31"/>
      <c r="MUQ747" s="31"/>
      <c r="MUR747" s="31"/>
      <c r="MUS747" s="31"/>
      <c r="MUT747" s="31"/>
      <c r="MUU747" s="31"/>
      <c r="MUV747" s="31"/>
      <c r="MUW747" s="31"/>
      <c r="MUX747" s="31"/>
      <c r="MUY747" s="31"/>
      <c r="MUZ747" s="31"/>
      <c r="MVA747" s="31"/>
      <c r="MVB747" s="31"/>
      <c r="MVC747" s="31"/>
      <c r="MVD747" s="31"/>
      <c r="MVE747" s="31"/>
      <c r="MVF747" s="31"/>
      <c r="MVG747" s="31"/>
      <c r="MVH747" s="31"/>
      <c r="MVI747" s="31"/>
      <c r="MVJ747" s="31"/>
      <c r="MVK747" s="31"/>
      <c r="MVL747" s="31"/>
      <c r="MVM747" s="31"/>
      <c r="MVN747" s="31"/>
      <c r="MVO747" s="31"/>
      <c r="MVP747" s="31"/>
      <c r="MVQ747" s="31"/>
      <c r="MVR747" s="31"/>
      <c r="MVS747" s="31"/>
      <c r="MVT747" s="31"/>
      <c r="MVU747" s="31"/>
      <c r="MVV747" s="31"/>
      <c r="MVW747" s="31"/>
      <c r="MVX747" s="31"/>
      <c r="MVY747" s="31"/>
      <c r="MVZ747" s="31"/>
      <c r="MWA747" s="31"/>
      <c r="MWB747" s="31"/>
      <c r="MWC747" s="31"/>
      <c r="MWD747" s="31"/>
      <c r="MWE747" s="31"/>
      <c r="MWF747" s="31"/>
      <c r="MWG747" s="31"/>
      <c r="MWH747" s="31"/>
      <c r="MWI747" s="31"/>
      <c r="MWJ747" s="31"/>
      <c r="MWK747" s="31"/>
      <c r="MWL747" s="31"/>
      <c r="MWM747" s="31"/>
      <c r="MWN747" s="31"/>
      <c r="MWO747" s="31"/>
      <c r="MWP747" s="31"/>
      <c r="MWQ747" s="31"/>
      <c r="MWR747" s="31"/>
      <c r="MWS747" s="31"/>
      <c r="MWT747" s="31"/>
      <c r="MWU747" s="31"/>
      <c r="MWV747" s="31"/>
      <c r="MWW747" s="31"/>
      <c r="MWX747" s="31"/>
      <c r="MWY747" s="31"/>
      <c r="MWZ747" s="31"/>
      <c r="MXA747" s="31"/>
      <c r="MXB747" s="31"/>
      <c r="MXC747" s="31"/>
      <c r="MXD747" s="31"/>
      <c r="MXE747" s="31"/>
      <c r="MXF747" s="31"/>
      <c r="MXG747" s="31"/>
      <c r="MXH747" s="31"/>
      <c r="MXI747" s="31"/>
      <c r="MXJ747" s="31"/>
      <c r="MXK747" s="31"/>
      <c r="MXL747" s="31"/>
      <c r="MXM747" s="31"/>
      <c r="MXN747" s="31"/>
      <c r="MXO747" s="31"/>
      <c r="MXP747" s="31"/>
      <c r="MXQ747" s="31"/>
      <c r="MXR747" s="31"/>
      <c r="MXS747" s="31"/>
      <c r="MXT747" s="31"/>
      <c r="MXU747" s="31"/>
      <c r="MXV747" s="31"/>
      <c r="MXW747" s="31"/>
      <c r="MXX747" s="31"/>
      <c r="MXY747" s="31"/>
      <c r="MXZ747" s="31"/>
      <c r="MYA747" s="31"/>
      <c r="MYB747" s="31"/>
      <c r="MYC747" s="31"/>
      <c r="MYD747" s="31"/>
      <c r="MYE747" s="31"/>
      <c r="MYF747" s="31"/>
      <c r="MYG747" s="31"/>
      <c r="MYH747" s="31"/>
      <c r="MYI747" s="31"/>
      <c r="MYJ747" s="31"/>
      <c r="MYK747" s="31"/>
      <c r="MYL747" s="31"/>
      <c r="MYM747" s="31"/>
      <c r="MYN747" s="31"/>
      <c r="MYO747" s="31"/>
      <c r="MYP747" s="31"/>
      <c r="MYQ747" s="31"/>
      <c r="MYR747" s="31"/>
      <c r="MYS747" s="31"/>
      <c r="MYT747" s="31"/>
      <c r="MYU747" s="31"/>
      <c r="MYV747" s="31"/>
      <c r="MYW747" s="31"/>
      <c r="MYX747" s="31"/>
      <c r="MYY747" s="31"/>
      <c r="MYZ747" s="31"/>
      <c r="MZA747" s="31"/>
      <c r="MZB747" s="31"/>
      <c r="MZC747" s="31"/>
      <c r="MZD747" s="31"/>
      <c r="MZE747" s="31"/>
      <c r="MZF747" s="31"/>
      <c r="MZG747" s="31"/>
      <c r="MZH747" s="31"/>
      <c r="MZI747" s="31"/>
      <c r="MZJ747" s="31"/>
      <c r="MZK747" s="31"/>
      <c r="MZL747" s="31"/>
      <c r="MZM747" s="31"/>
      <c r="MZN747" s="31"/>
      <c r="MZO747" s="31"/>
      <c r="MZP747" s="31"/>
      <c r="MZQ747" s="31"/>
      <c r="MZR747" s="31"/>
      <c r="MZS747" s="31"/>
      <c r="MZT747" s="31"/>
      <c r="MZU747" s="31"/>
      <c r="MZV747" s="31"/>
      <c r="MZW747" s="31"/>
      <c r="MZX747" s="31"/>
      <c r="MZY747" s="31"/>
      <c r="MZZ747" s="31"/>
      <c r="NAA747" s="31"/>
      <c r="NAB747" s="31"/>
      <c r="NAC747" s="31"/>
      <c r="NAD747" s="31"/>
      <c r="NAE747" s="31"/>
      <c r="NAF747" s="31"/>
      <c r="NAG747" s="31"/>
      <c r="NAH747" s="31"/>
      <c r="NAI747" s="31"/>
      <c r="NAJ747" s="31"/>
      <c r="NAK747" s="31"/>
      <c r="NAL747" s="31"/>
      <c r="NAM747" s="31"/>
      <c r="NAN747" s="31"/>
      <c r="NAO747" s="31"/>
      <c r="NAP747" s="31"/>
      <c r="NAQ747" s="31"/>
      <c r="NAR747" s="31"/>
      <c r="NAS747" s="31"/>
      <c r="NAT747" s="31"/>
      <c r="NAU747" s="31"/>
      <c r="NAV747" s="31"/>
      <c r="NAW747" s="31"/>
      <c r="NAX747" s="31"/>
      <c r="NAY747" s="31"/>
      <c r="NAZ747" s="31"/>
      <c r="NBA747" s="31"/>
      <c r="NBB747" s="31"/>
      <c r="NBC747" s="31"/>
      <c r="NBD747" s="31"/>
      <c r="NBE747" s="31"/>
      <c r="NBF747" s="31"/>
      <c r="NBG747" s="31"/>
      <c r="NBH747" s="31"/>
      <c r="NBI747" s="31"/>
      <c r="NBJ747" s="31"/>
      <c r="NBK747" s="31"/>
      <c r="NBL747" s="31"/>
      <c r="NBM747" s="31"/>
      <c r="NBN747" s="31"/>
      <c r="NBO747" s="31"/>
      <c r="NBP747" s="31"/>
      <c r="NBQ747" s="31"/>
      <c r="NBR747" s="31"/>
      <c r="NBS747" s="31"/>
      <c r="NBT747" s="31"/>
      <c r="NBU747" s="31"/>
      <c r="NBV747" s="31"/>
      <c r="NBW747" s="31"/>
      <c r="NBX747" s="31"/>
      <c r="NBY747" s="31"/>
      <c r="NBZ747" s="31"/>
      <c r="NCA747" s="31"/>
      <c r="NCB747" s="31"/>
      <c r="NCC747" s="31"/>
      <c r="NCD747" s="31"/>
      <c r="NCE747" s="31"/>
      <c r="NCF747" s="31"/>
      <c r="NCG747" s="31"/>
      <c r="NCH747" s="31"/>
      <c r="NCI747" s="31"/>
      <c r="NCJ747" s="31"/>
      <c r="NCK747" s="31"/>
      <c r="NCL747" s="31"/>
      <c r="NCM747" s="31"/>
      <c r="NCN747" s="31"/>
      <c r="NCO747" s="31"/>
      <c r="NCP747" s="31"/>
      <c r="NCQ747" s="31"/>
      <c r="NCR747" s="31"/>
      <c r="NCS747" s="31"/>
      <c r="NCT747" s="31"/>
      <c r="NCU747" s="31"/>
      <c r="NCV747" s="31"/>
      <c r="NCW747" s="31"/>
      <c r="NCX747" s="31"/>
      <c r="NCY747" s="31"/>
      <c r="NCZ747" s="31"/>
      <c r="NDA747" s="31"/>
      <c r="NDB747" s="31"/>
      <c r="NDC747" s="31"/>
      <c r="NDD747" s="31"/>
      <c r="NDE747" s="31"/>
      <c r="NDF747" s="31"/>
      <c r="NDG747" s="31"/>
      <c r="NDH747" s="31"/>
      <c r="NDI747" s="31"/>
      <c r="NDJ747" s="31"/>
      <c r="NDK747" s="31"/>
      <c r="NDL747" s="31"/>
      <c r="NDM747" s="31"/>
      <c r="NDN747" s="31"/>
      <c r="NDO747" s="31"/>
      <c r="NDP747" s="31"/>
      <c r="NDQ747" s="31"/>
      <c r="NDR747" s="31"/>
      <c r="NDS747" s="31"/>
      <c r="NDT747" s="31"/>
      <c r="NDU747" s="31"/>
      <c r="NDV747" s="31"/>
      <c r="NDW747" s="31"/>
      <c r="NDX747" s="31"/>
      <c r="NDY747" s="31"/>
      <c r="NDZ747" s="31"/>
      <c r="NEA747" s="31"/>
      <c r="NEB747" s="31"/>
      <c r="NEC747" s="31"/>
      <c r="NED747" s="31"/>
      <c r="NEE747" s="31"/>
      <c r="NEF747" s="31"/>
      <c r="NEG747" s="31"/>
      <c r="NEH747" s="31"/>
      <c r="NEI747" s="31"/>
      <c r="NEJ747" s="31"/>
      <c r="NEK747" s="31"/>
      <c r="NEL747" s="31"/>
      <c r="NEM747" s="31"/>
      <c r="NEN747" s="31"/>
      <c r="NEO747" s="31"/>
      <c r="NEP747" s="31"/>
      <c r="NEQ747" s="31"/>
      <c r="NER747" s="31"/>
      <c r="NES747" s="31"/>
      <c r="NET747" s="31"/>
      <c r="NEU747" s="31"/>
      <c r="NEV747" s="31"/>
      <c r="NEW747" s="31"/>
      <c r="NEX747" s="31"/>
      <c r="NEY747" s="31"/>
      <c r="NEZ747" s="31"/>
      <c r="NFA747" s="31"/>
      <c r="NFB747" s="31"/>
      <c r="NFC747" s="31"/>
      <c r="NFD747" s="31"/>
      <c r="NFE747" s="31"/>
      <c r="NFF747" s="31"/>
      <c r="NFG747" s="31"/>
      <c r="NFH747" s="31"/>
      <c r="NFI747" s="31"/>
      <c r="NFJ747" s="31"/>
      <c r="NFK747" s="31"/>
      <c r="NFL747" s="31"/>
      <c r="NFM747" s="31"/>
      <c r="NFN747" s="31"/>
      <c r="NFO747" s="31"/>
      <c r="NFP747" s="31"/>
      <c r="NFQ747" s="31"/>
      <c r="NFR747" s="31"/>
      <c r="NFS747" s="31"/>
      <c r="NFT747" s="31"/>
      <c r="NFU747" s="31"/>
      <c r="NFV747" s="31"/>
      <c r="NFW747" s="31"/>
      <c r="NFX747" s="31"/>
      <c r="NFY747" s="31"/>
      <c r="NFZ747" s="31"/>
      <c r="NGA747" s="31"/>
      <c r="NGB747" s="31"/>
      <c r="NGC747" s="31"/>
      <c r="NGD747" s="31"/>
      <c r="NGE747" s="31"/>
      <c r="NGF747" s="31"/>
      <c r="NGG747" s="31"/>
      <c r="NGH747" s="31"/>
      <c r="NGI747" s="31"/>
      <c r="NGJ747" s="31"/>
      <c r="NGK747" s="31"/>
      <c r="NGL747" s="31"/>
      <c r="NGM747" s="31"/>
      <c r="NGN747" s="31"/>
      <c r="NGO747" s="31"/>
      <c r="NGP747" s="31"/>
      <c r="NGQ747" s="31"/>
      <c r="NGR747" s="31"/>
      <c r="NGS747" s="31"/>
      <c r="NGT747" s="31"/>
      <c r="NGU747" s="31"/>
      <c r="NGV747" s="31"/>
      <c r="NGW747" s="31"/>
      <c r="NGX747" s="31"/>
      <c r="NGY747" s="31"/>
      <c r="NGZ747" s="31"/>
      <c r="NHA747" s="31"/>
      <c r="NHB747" s="31"/>
      <c r="NHC747" s="31"/>
      <c r="NHD747" s="31"/>
      <c r="NHE747" s="31"/>
      <c r="NHF747" s="31"/>
      <c r="NHG747" s="31"/>
      <c r="NHH747" s="31"/>
      <c r="NHI747" s="31"/>
      <c r="NHJ747" s="31"/>
      <c r="NHK747" s="31"/>
      <c r="NHL747" s="31"/>
      <c r="NHM747" s="31"/>
      <c r="NHN747" s="31"/>
      <c r="NHO747" s="31"/>
      <c r="NHP747" s="31"/>
      <c r="NHQ747" s="31"/>
      <c r="NHR747" s="31"/>
      <c r="NHS747" s="31"/>
      <c r="NHT747" s="31"/>
      <c r="NHU747" s="31"/>
      <c r="NHV747" s="31"/>
      <c r="NHW747" s="31"/>
      <c r="NHX747" s="31"/>
      <c r="NHY747" s="31"/>
      <c r="NHZ747" s="31"/>
      <c r="NIA747" s="31"/>
      <c r="NIB747" s="31"/>
      <c r="NIC747" s="31"/>
      <c r="NID747" s="31"/>
      <c r="NIE747" s="31"/>
      <c r="NIF747" s="31"/>
      <c r="NIG747" s="31"/>
      <c r="NIH747" s="31"/>
      <c r="NII747" s="31"/>
      <c r="NIJ747" s="31"/>
      <c r="NIK747" s="31"/>
      <c r="NIL747" s="31"/>
      <c r="NIM747" s="31"/>
      <c r="NIN747" s="31"/>
      <c r="NIO747" s="31"/>
      <c r="NIP747" s="31"/>
      <c r="NIQ747" s="31"/>
      <c r="NIR747" s="31"/>
      <c r="NIS747" s="31"/>
      <c r="NIT747" s="31"/>
      <c r="NIU747" s="31"/>
      <c r="NIV747" s="31"/>
      <c r="NIW747" s="31"/>
      <c r="NIX747" s="31"/>
      <c r="NIY747" s="31"/>
      <c r="NIZ747" s="31"/>
      <c r="NJA747" s="31"/>
      <c r="NJB747" s="31"/>
      <c r="NJC747" s="31"/>
      <c r="NJD747" s="31"/>
      <c r="NJE747" s="31"/>
      <c r="NJF747" s="31"/>
      <c r="NJG747" s="31"/>
      <c r="NJH747" s="31"/>
      <c r="NJI747" s="31"/>
      <c r="NJJ747" s="31"/>
      <c r="NJK747" s="31"/>
      <c r="NJL747" s="31"/>
      <c r="NJM747" s="31"/>
      <c r="NJN747" s="31"/>
      <c r="NJO747" s="31"/>
      <c r="NJP747" s="31"/>
      <c r="NJQ747" s="31"/>
      <c r="NJR747" s="31"/>
      <c r="NJS747" s="31"/>
      <c r="NJT747" s="31"/>
      <c r="NJU747" s="31"/>
      <c r="NJV747" s="31"/>
      <c r="NJW747" s="31"/>
      <c r="NJX747" s="31"/>
      <c r="NJY747" s="31"/>
      <c r="NJZ747" s="31"/>
      <c r="NKA747" s="31"/>
      <c r="NKB747" s="31"/>
      <c r="NKC747" s="31"/>
      <c r="NKD747" s="31"/>
      <c r="NKE747" s="31"/>
      <c r="NKF747" s="31"/>
      <c r="NKG747" s="31"/>
      <c r="NKH747" s="31"/>
      <c r="NKI747" s="31"/>
      <c r="NKJ747" s="31"/>
      <c r="NKK747" s="31"/>
      <c r="NKL747" s="31"/>
      <c r="NKM747" s="31"/>
      <c r="NKN747" s="31"/>
      <c r="NKO747" s="31"/>
      <c r="NKP747" s="31"/>
      <c r="NKQ747" s="31"/>
      <c r="NKR747" s="31"/>
      <c r="NKS747" s="31"/>
      <c r="NKT747" s="31"/>
      <c r="NKU747" s="31"/>
      <c r="NKV747" s="31"/>
      <c r="NKW747" s="31"/>
      <c r="NKX747" s="31"/>
      <c r="NKY747" s="31"/>
      <c r="NKZ747" s="31"/>
      <c r="NLA747" s="31"/>
      <c r="NLB747" s="31"/>
      <c r="NLC747" s="31"/>
      <c r="NLD747" s="31"/>
      <c r="NLE747" s="31"/>
      <c r="NLF747" s="31"/>
      <c r="NLG747" s="31"/>
      <c r="NLH747" s="31"/>
      <c r="NLI747" s="31"/>
      <c r="NLJ747" s="31"/>
      <c r="NLK747" s="31"/>
      <c r="NLL747" s="31"/>
      <c r="NLM747" s="31"/>
      <c r="NLN747" s="31"/>
      <c r="NLO747" s="31"/>
      <c r="NLP747" s="31"/>
      <c r="NLQ747" s="31"/>
      <c r="NLR747" s="31"/>
      <c r="NLS747" s="31"/>
      <c r="NLT747" s="31"/>
      <c r="NLU747" s="31"/>
      <c r="NLV747" s="31"/>
      <c r="NLW747" s="31"/>
      <c r="NLX747" s="31"/>
      <c r="NLY747" s="31"/>
      <c r="NLZ747" s="31"/>
      <c r="NMA747" s="31"/>
      <c r="NMB747" s="31"/>
      <c r="NMC747" s="31"/>
      <c r="NMD747" s="31"/>
      <c r="NME747" s="31"/>
      <c r="NMF747" s="31"/>
      <c r="NMG747" s="31"/>
      <c r="NMH747" s="31"/>
      <c r="NMI747" s="31"/>
      <c r="NMJ747" s="31"/>
      <c r="NMK747" s="31"/>
      <c r="NML747" s="31"/>
      <c r="NMM747" s="31"/>
      <c r="NMN747" s="31"/>
      <c r="NMO747" s="31"/>
      <c r="NMP747" s="31"/>
      <c r="NMQ747" s="31"/>
      <c r="NMR747" s="31"/>
      <c r="NMS747" s="31"/>
      <c r="NMT747" s="31"/>
      <c r="NMU747" s="31"/>
      <c r="NMV747" s="31"/>
      <c r="NMW747" s="31"/>
      <c r="NMX747" s="31"/>
      <c r="NMY747" s="31"/>
      <c r="NMZ747" s="31"/>
      <c r="NNA747" s="31"/>
      <c r="NNB747" s="31"/>
      <c r="NNC747" s="31"/>
      <c r="NND747" s="31"/>
      <c r="NNE747" s="31"/>
      <c r="NNF747" s="31"/>
      <c r="NNG747" s="31"/>
      <c r="NNH747" s="31"/>
      <c r="NNI747" s="31"/>
      <c r="NNJ747" s="31"/>
      <c r="NNK747" s="31"/>
      <c r="NNL747" s="31"/>
      <c r="NNM747" s="31"/>
      <c r="NNN747" s="31"/>
      <c r="NNO747" s="31"/>
      <c r="NNP747" s="31"/>
      <c r="NNQ747" s="31"/>
      <c r="NNR747" s="31"/>
      <c r="NNS747" s="31"/>
      <c r="NNT747" s="31"/>
      <c r="NNU747" s="31"/>
      <c r="NNV747" s="31"/>
      <c r="NNW747" s="31"/>
      <c r="NNX747" s="31"/>
      <c r="NNY747" s="31"/>
      <c r="NNZ747" s="31"/>
      <c r="NOA747" s="31"/>
      <c r="NOB747" s="31"/>
      <c r="NOC747" s="31"/>
      <c r="NOD747" s="31"/>
      <c r="NOE747" s="31"/>
      <c r="NOF747" s="31"/>
      <c r="NOG747" s="31"/>
      <c r="NOH747" s="31"/>
      <c r="NOI747" s="31"/>
      <c r="NOJ747" s="31"/>
      <c r="NOK747" s="31"/>
      <c r="NOL747" s="31"/>
      <c r="NOM747" s="31"/>
      <c r="NON747" s="31"/>
      <c r="NOO747" s="31"/>
      <c r="NOP747" s="31"/>
      <c r="NOQ747" s="31"/>
      <c r="NOR747" s="31"/>
      <c r="NOS747" s="31"/>
      <c r="NOT747" s="31"/>
      <c r="NOU747" s="31"/>
      <c r="NOV747" s="31"/>
      <c r="NOW747" s="31"/>
      <c r="NOX747" s="31"/>
      <c r="NOY747" s="31"/>
      <c r="NOZ747" s="31"/>
      <c r="NPA747" s="31"/>
      <c r="NPB747" s="31"/>
      <c r="NPC747" s="31"/>
      <c r="NPD747" s="31"/>
      <c r="NPE747" s="31"/>
      <c r="NPF747" s="31"/>
      <c r="NPG747" s="31"/>
      <c r="NPH747" s="31"/>
      <c r="NPI747" s="31"/>
      <c r="NPJ747" s="31"/>
      <c r="NPK747" s="31"/>
      <c r="NPL747" s="31"/>
      <c r="NPM747" s="31"/>
      <c r="NPN747" s="31"/>
      <c r="NPO747" s="31"/>
      <c r="NPP747" s="31"/>
      <c r="NPQ747" s="31"/>
      <c r="NPR747" s="31"/>
      <c r="NPS747" s="31"/>
      <c r="NPT747" s="31"/>
      <c r="NPU747" s="31"/>
      <c r="NPV747" s="31"/>
      <c r="NPW747" s="31"/>
      <c r="NPX747" s="31"/>
      <c r="NPY747" s="31"/>
      <c r="NPZ747" s="31"/>
      <c r="NQA747" s="31"/>
      <c r="NQB747" s="31"/>
      <c r="NQC747" s="31"/>
      <c r="NQD747" s="31"/>
      <c r="NQE747" s="31"/>
      <c r="NQF747" s="31"/>
      <c r="NQG747" s="31"/>
      <c r="NQH747" s="31"/>
      <c r="NQI747" s="31"/>
      <c r="NQJ747" s="31"/>
      <c r="NQK747" s="31"/>
      <c r="NQL747" s="31"/>
      <c r="NQM747" s="31"/>
      <c r="NQN747" s="31"/>
      <c r="NQO747" s="31"/>
      <c r="NQP747" s="31"/>
      <c r="NQQ747" s="31"/>
      <c r="NQR747" s="31"/>
      <c r="NQS747" s="31"/>
      <c r="NQT747" s="31"/>
      <c r="NQU747" s="31"/>
      <c r="NQV747" s="31"/>
      <c r="NQW747" s="31"/>
      <c r="NQX747" s="31"/>
      <c r="NQY747" s="31"/>
      <c r="NQZ747" s="31"/>
      <c r="NRA747" s="31"/>
      <c r="NRB747" s="31"/>
      <c r="NRC747" s="31"/>
      <c r="NRD747" s="31"/>
      <c r="NRE747" s="31"/>
      <c r="NRF747" s="31"/>
      <c r="NRG747" s="31"/>
      <c r="NRH747" s="31"/>
      <c r="NRI747" s="31"/>
      <c r="NRJ747" s="31"/>
      <c r="NRK747" s="31"/>
      <c r="NRL747" s="31"/>
      <c r="NRM747" s="31"/>
      <c r="NRN747" s="31"/>
      <c r="NRO747" s="31"/>
      <c r="NRP747" s="31"/>
      <c r="NRQ747" s="31"/>
      <c r="NRR747" s="31"/>
      <c r="NRS747" s="31"/>
      <c r="NRT747" s="31"/>
      <c r="NRU747" s="31"/>
      <c r="NRV747" s="31"/>
      <c r="NRW747" s="31"/>
      <c r="NRX747" s="31"/>
      <c r="NRY747" s="31"/>
      <c r="NRZ747" s="31"/>
      <c r="NSA747" s="31"/>
      <c r="NSB747" s="31"/>
      <c r="NSC747" s="31"/>
      <c r="NSD747" s="31"/>
      <c r="NSE747" s="31"/>
      <c r="NSF747" s="31"/>
      <c r="NSG747" s="31"/>
      <c r="NSH747" s="31"/>
      <c r="NSI747" s="31"/>
      <c r="NSJ747" s="31"/>
      <c r="NSK747" s="31"/>
      <c r="NSL747" s="31"/>
      <c r="NSM747" s="31"/>
      <c r="NSN747" s="31"/>
      <c r="NSO747" s="31"/>
      <c r="NSP747" s="31"/>
      <c r="NSQ747" s="31"/>
      <c r="NSR747" s="31"/>
      <c r="NSS747" s="31"/>
      <c r="NST747" s="31"/>
      <c r="NSU747" s="31"/>
      <c r="NSV747" s="31"/>
      <c r="NSW747" s="31"/>
      <c r="NSX747" s="31"/>
      <c r="NSY747" s="31"/>
      <c r="NSZ747" s="31"/>
      <c r="NTA747" s="31"/>
      <c r="NTB747" s="31"/>
      <c r="NTC747" s="31"/>
      <c r="NTD747" s="31"/>
      <c r="NTE747" s="31"/>
      <c r="NTF747" s="31"/>
      <c r="NTG747" s="31"/>
      <c r="NTH747" s="31"/>
      <c r="NTI747" s="31"/>
      <c r="NTJ747" s="31"/>
      <c r="NTK747" s="31"/>
      <c r="NTL747" s="31"/>
      <c r="NTM747" s="31"/>
      <c r="NTN747" s="31"/>
      <c r="NTO747" s="31"/>
      <c r="NTP747" s="31"/>
      <c r="NTQ747" s="31"/>
      <c r="NTR747" s="31"/>
      <c r="NTS747" s="31"/>
      <c r="NTT747" s="31"/>
      <c r="NTU747" s="31"/>
      <c r="NTV747" s="31"/>
      <c r="NTW747" s="31"/>
      <c r="NTX747" s="31"/>
      <c r="NTY747" s="31"/>
      <c r="NTZ747" s="31"/>
      <c r="NUA747" s="31"/>
      <c r="NUB747" s="31"/>
      <c r="NUC747" s="31"/>
      <c r="NUD747" s="31"/>
      <c r="NUE747" s="31"/>
      <c r="NUF747" s="31"/>
      <c r="NUG747" s="31"/>
      <c r="NUH747" s="31"/>
      <c r="NUI747" s="31"/>
      <c r="NUJ747" s="31"/>
      <c r="NUK747" s="31"/>
      <c r="NUL747" s="31"/>
      <c r="NUM747" s="31"/>
      <c r="NUN747" s="31"/>
      <c r="NUO747" s="31"/>
      <c r="NUP747" s="31"/>
      <c r="NUQ747" s="31"/>
      <c r="NUR747" s="31"/>
      <c r="NUS747" s="31"/>
      <c r="NUT747" s="31"/>
      <c r="NUU747" s="31"/>
      <c r="NUV747" s="31"/>
      <c r="NUW747" s="31"/>
      <c r="NUX747" s="31"/>
      <c r="NUY747" s="31"/>
      <c r="NUZ747" s="31"/>
      <c r="NVA747" s="31"/>
      <c r="NVB747" s="31"/>
      <c r="NVC747" s="31"/>
      <c r="NVD747" s="31"/>
      <c r="NVE747" s="31"/>
      <c r="NVF747" s="31"/>
      <c r="NVG747" s="31"/>
      <c r="NVH747" s="31"/>
      <c r="NVI747" s="31"/>
      <c r="NVJ747" s="31"/>
      <c r="NVK747" s="31"/>
      <c r="NVL747" s="31"/>
      <c r="NVM747" s="31"/>
      <c r="NVN747" s="31"/>
      <c r="NVO747" s="31"/>
      <c r="NVP747" s="31"/>
      <c r="NVQ747" s="31"/>
      <c r="NVR747" s="31"/>
      <c r="NVS747" s="31"/>
      <c r="NVT747" s="31"/>
      <c r="NVU747" s="31"/>
      <c r="NVV747" s="31"/>
      <c r="NVW747" s="31"/>
      <c r="NVX747" s="31"/>
      <c r="NVY747" s="31"/>
      <c r="NVZ747" s="31"/>
      <c r="NWA747" s="31"/>
      <c r="NWB747" s="31"/>
      <c r="NWC747" s="31"/>
      <c r="NWD747" s="31"/>
      <c r="NWE747" s="31"/>
      <c r="NWF747" s="31"/>
      <c r="NWG747" s="31"/>
      <c r="NWH747" s="31"/>
      <c r="NWI747" s="31"/>
      <c r="NWJ747" s="31"/>
      <c r="NWK747" s="31"/>
      <c r="NWL747" s="31"/>
      <c r="NWM747" s="31"/>
      <c r="NWN747" s="31"/>
      <c r="NWO747" s="31"/>
      <c r="NWP747" s="31"/>
      <c r="NWQ747" s="31"/>
      <c r="NWR747" s="31"/>
      <c r="NWS747" s="31"/>
      <c r="NWT747" s="31"/>
      <c r="NWU747" s="31"/>
      <c r="NWV747" s="31"/>
      <c r="NWW747" s="31"/>
      <c r="NWX747" s="31"/>
      <c r="NWY747" s="31"/>
      <c r="NWZ747" s="31"/>
      <c r="NXA747" s="31"/>
      <c r="NXB747" s="31"/>
      <c r="NXC747" s="31"/>
      <c r="NXD747" s="31"/>
      <c r="NXE747" s="31"/>
      <c r="NXF747" s="31"/>
      <c r="NXG747" s="31"/>
      <c r="NXH747" s="31"/>
      <c r="NXI747" s="31"/>
      <c r="NXJ747" s="31"/>
      <c r="NXK747" s="31"/>
      <c r="NXL747" s="31"/>
      <c r="NXM747" s="31"/>
      <c r="NXN747" s="31"/>
      <c r="NXO747" s="31"/>
      <c r="NXP747" s="31"/>
      <c r="NXQ747" s="31"/>
      <c r="NXR747" s="31"/>
      <c r="NXS747" s="31"/>
      <c r="NXT747" s="31"/>
      <c r="NXU747" s="31"/>
      <c r="NXV747" s="31"/>
      <c r="NXW747" s="31"/>
      <c r="NXX747" s="31"/>
      <c r="NXY747" s="31"/>
      <c r="NXZ747" s="31"/>
      <c r="NYA747" s="31"/>
      <c r="NYB747" s="31"/>
      <c r="NYC747" s="31"/>
      <c r="NYD747" s="31"/>
      <c r="NYE747" s="31"/>
      <c r="NYF747" s="31"/>
      <c r="NYG747" s="31"/>
      <c r="NYH747" s="31"/>
      <c r="NYI747" s="31"/>
      <c r="NYJ747" s="31"/>
      <c r="NYK747" s="31"/>
      <c r="NYL747" s="31"/>
      <c r="NYM747" s="31"/>
      <c r="NYN747" s="31"/>
      <c r="NYO747" s="31"/>
      <c r="NYP747" s="31"/>
      <c r="NYQ747" s="31"/>
      <c r="NYR747" s="31"/>
      <c r="NYS747" s="31"/>
      <c r="NYT747" s="31"/>
      <c r="NYU747" s="31"/>
      <c r="NYV747" s="31"/>
      <c r="NYW747" s="31"/>
      <c r="NYX747" s="31"/>
      <c r="NYY747" s="31"/>
      <c r="NYZ747" s="31"/>
      <c r="NZA747" s="31"/>
      <c r="NZB747" s="31"/>
      <c r="NZC747" s="31"/>
      <c r="NZD747" s="31"/>
      <c r="NZE747" s="31"/>
      <c r="NZF747" s="31"/>
      <c r="NZG747" s="31"/>
      <c r="NZH747" s="31"/>
      <c r="NZI747" s="31"/>
      <c r="NZJ747" s="31"/>
      <c r="NZK747" s="31"/>
      <c r="NZL747" s="31"/>
      <c r="NZM747" s="31"/>
      <c r="NZN747" s="31"/>
      <c r="NZO747" s="31"/>
      <c r="NZP747" s="31"/>
      <c r="NZQ747" s="31"/>
      <c r="NZR747" s="31"/>
      <c r="NZS747" s="31"/>
      <c r="NZT747" s="31"/>
      <c r="NZU747" s="31"/>
      <c r="NZV747" s="31"/>
      <c r="NZW747" s="31"/>
      <c r="NZX747" s="31"/>
      <c r="NZY747" s="31"/>
      <c r="NZZ747" s="31"/>
      <c r="OAA747" s="31"/>
      <c r="OAB747" s="31"/>
      <c r="OAC747" s="31"/>
      <c r="OAD747" s="31"/>
      <c r="OAE747" s="31"/>
      <c r="OAF747" s="31"/>
      <c r="OAG747" s="31"/>
      <c r="OAH747" s="31"/>
      <c r="OAI747" s="31"/>
      <c r="OAJ747" s="31"/>
      <c r="OAK747" s="31"/>
      <c r="OAL747" s="31"/>
      <c r="OAM747" s="31"/>
      <c r="OAN747" s="31"/>
      <c r="OAO747" s="31"/>
      <c r="OAP747" s="31"/>
      <c r="OAQ747" s="31"/>
      <c r="OAR747" s="31"/>
      <c r="OAS747" s="31"/>
      <c r="OAT747" s="31"/>
      <c r="OAU747" s="31"/>
      <c r="OAV747" s="31"/>
      <c r="OAW747" s="31"/>
      <c r="OAX747" s="31"/>
      <c r="OAY747" s="31"/>
      <c r="OAZ747" s="31"/>
      <c r="OBA747" s="31"/>
      <c r="OBB747" s="31"/>
      <c r="OBC747" s="31"/>
      <c r="OBD747" s="31"/>
      <c r="OBE747" s="31"/>
      <c r="OBF747" s="31"/>
      <c r="OBG747" s="31"/>
      <c r="OBH747" s="31"/>
      <c r="OBI747" s="31"/>
      <c r="OBJ747" s="31"/>
      <c r="OBK747" s="31"/>
      <c r="OBL747" s="31"/>
      <c r="OBM747" s="31"/>
      <c r="OBN747" s="31"/>
      <c r="OBO747" s="31"/>
      <c r="OBP747" s="31"/>
      <c r="OBQ747" s="31"/>
      <c r="OBR747" s="31"/>
      <c r="OBS747" s="31"/>
      <c r="OBT747" s="31"/>
      <c r="OBU747" s="31"/>
      <c r="OBV747" s="31"/>
      <c r="OBW747" s="31"/>
      <c r="OBX747" s="31"/>
      <c r="OBY747" s="31"/>
      <c r="OBZ747" s="31"/>
      <c r="OCA747" s="31"/>
      <c r="OCB747" s="31"/>
      <c r="OCC747" s="31"/>
      <c r="OCD747" s="31"/>
      <c r="OCE747" s="31"/>
      <c r="OCF747" s="31"/>
      <c r="OCG747" s="31"/>
      <c r="OCH747" s="31"/>
      <c r="OCI747" s="31"/>
      <c r="OCJ747" s="31"/>
      <c r="OCK747" s="31"/>
      <c r="OCL747" s="31"/>
      <c r="OCM747" s="31"/>
      <c r="OCN747" s="31"/>
      <c r="OCO747" s="31"/>
      <c r="OCP747" s="31"/>
      <c r="OCQ747" s="31"/>
      <c r="OCR747" s="31"/>
      <c r="OCS747" s="31"/>
      <c r="OCT747" s="31"/>
      <c r="OCU747" s="31"/>
      <c r="OCV747" s="31"/>
      <c r="OCW747" s="31"/>
      <c r="OCX747" s="31"/>
      <c r="OCY747" s="31"/>
      <c r="OCZ747" s="31"/>
      <c r="ODA747" s="31"/>
      <c r="ODB747" s="31"/>
      <c r="ODC747" s="31"/>
      <c r="ODD747" s="31"/>
      <c r="ODE747" s="31"/>
      <c r="ODF747" s="31"/>
      <c r="ODG747" s="31"/>
      <c r="ODH747" s="31"/>
      <c r="ODI747" s="31"/>
      <c r="ODJ747" s="31"/>
      <c r="ODK747" s="31"/>
      <c r="ODL747" s="31"/>
      <c r="ODM747" s="31"/>
      <c r="ODN747" s="31"/>
      <c r="ODO747" s="31"/>
      <c r="ODP747" s="31"/>
      <c r="ODQ747" s="31"/>
      <c r="ODR747" s="31"/>
      <c r="ODS747" s="31"/>
      <c r="ODT747" s="31"/>
      <c r="ODU747" s="31"/>
      <c r="ODV747" s="31"/>
      <c r="ODW747" s="31"/>
      <c r="ODX747" s="31"/>
      <c r="ODY747" s="31"/>
      <c r="ODZ747" s="31"/>
      <c r="OEA747" s="31"/>
      <c r="OEB747" s="31"/>
      <c r="OEC747" s="31"/>
      <c r="OED747" s="31"/>
      <c r="OEE747" s="31"/>
      <c r="OEF747" s="31"/>
      <c r="OEG747" s="31"/>
      <c r="OEH747" s="31"/>
      <c r="OEI747" s="31"/>
      <c r="OEJ747" s="31"/>
      <c r="OEK747" s="31"/>
      <c r="OEL747" s="31"/>
      <c r="OEM747" s="31"/>
      <c r="OEN747" s="31"/>
      <c r="OEO747" s="31"/>
      <c r="OEP747" s="31"/>
      <c r="OEQ747" s="31"/>
      <c r="OER747" s="31"/>
      <c r="OES747" s="31"/>
      <c r="OET747" s="31"/>
      <c r="OEU747" s="31"/>
      <c r="OEV747" s="31"/>
      <c r="OEW747" s="31"/>
      <c r="OEX747" s="31"/>
      <c r="OEY747" s="31"/>
      <c r="OEZ747" s="31"/>
      <c r="OFA747" s="31"/>
      <c r="OFB747" s="31"/>
      <c r="OFC747" s="31"/>
      <c r="OFD747" s="31"/>
      <c r="OFE747" s="31"/>
      <c r="OFF747" s="31"/>
      <c r="OFG747" s="31"/>
      <c r="OFH747" s="31"/>
      <c r="OFI747" s="31"/>
      <c r="OFJ747" s="31"/>
      <c r="OFK747" s="31"/>
      <c r="OFL747" s="31"/>
      <c r="OFM747" s="31"/>
      <c r="OFN747" s="31"/>
      <c r="OFO747" s="31"/>
      <c r="OFP747" s="31"/>
      <c r="OFQ747" s="31"/>
      <c r="OFR747" s="31"/>
      <c r="OFS747" s="31"/>
      <c r="OFT747" s="31"/>
      <c r="OFU747" s="31"/>
      <c r="OFV747" s="31"/>
      <c r="OFW747" s="31"/>
      <c r="OFX747" s="31"/>
      <c r="OFY747" s="31"/>
      <c r="OFZ747" s="31"/>
      <c r="OGA747" s="31"/>
      <c r="OGB747" s="31"/>
      <c r="OGC747" s="31"/>
      <c r="OGD747" s="31"/>
      <c r="OGE747" s="31"/>
      <c r="OGF747" s="31"/>
      <c r="OGG747" s="31"/>
      <c r="OGH747" s="31"/>
      <c r="OGI747" s="31"/>
      <c r="OGJ747" s="31"/>
      <c r="OGK747" s="31"/>
      <c r="OGL747" s="31"/>
      <c r="OGM747" s="31"/>
      <c r="OGN747" s="31"/>
      <c r="OGO747" s="31"/>
      <c r="OGP747" s="31"/>
      <c r="OGQ747" s="31"/>
      <c r="OGR747" s="31"/>
      <c r="OGS747" s="31"/>
      <c r="OGT747" s="31"/>
      <c r="OGU747" s="31"/>
      <c r="OGV747" s="31"/>
      <c r="OGW747" s="31"/>
      <c r="OGX747" s="31"/>
      <c r="OGY747" s="31"/>
      <c r="OGZ747" s="31"/>
      <c r="OHA747" s="31"/>
      <c r="OHB747" s="31"/>
      <c r="OHC747" s="31"/>
      <c r="OHD747" s="31"/>
      <c r="OHE747" s="31"/>
      <c r="OHF747" s="31"/>
      <c r="OHG747" s="31"/>
      <c r="OHH747" s="31"/>
      <c r="OHI747" s="31"/>
      <c r="OHJ747" s="31"/>
      <c r="OHK747" s="31"/>
      <c r="OHL747" s="31"/>
      <c r="OHM747" s="31"/>
      <c r="OHN747" s="31"/>
      <c r="OHO747" s="31"/>
      <c r="OHP747" s="31"/>
      <c r="OHQ747" s="31"/>
      <c r="OHR747" s="31"/>
      <c r="OHS747" s="31"/>
      <c r="OHT747" s="31"/>
      <c r="OHU747" s="31"/>
      <c r="OHV747" s="31"/>
      <c r="OHW747" s="31"/>
      <c r="OHX747" s="31"/>
      <c r="OHY747" s="31"/>
      <c r="OHZ747" s="31"/>
      <c r="OIA747" s="31"/>
      <c r="OIB747" s="31"/>
      <c r="OIC747" s="31"/>
      <c r="OID747" s="31"/>
      <c r="OIE747" s="31"/>
      <c r="OIF747" s="31"/>
      <c r="OIG747" s="31"/>
      <c r="OIH747" s="31"/>
      <c r="OII747" s="31"/>
      <c r="OIJ747" s="31"/>
      <c r="OIK747" s="31"/>
      <c r="OIL747" s="31"/>
      <c r="OIM747" s="31"/>
      <c r="OIN747" s="31"/>
      <c r="OIO747" s="31"/>
      <c r="OIP747" s="31"/>
      <c r="OIQ747" s="31"/>
      <c r="OIR747" s="31"/>
      <c r="OIS747" s="31"/>
      <c r="OIT747" s="31"/>
      <c r="OIU747" s="31"/>
      <c r="OIV747" s="31"/>
      <c r="OIW747" s="31"/>
      <c r="OIX747" s="31"/>
      <c r="OIY747" s="31"/>
      <c r="OIZ747" s="31"/>
      <c r="OJA747" s="31"/>
      <c r="OJB747" s="31"/>
      <c r="OJC747" s="31"/>
      <c r="OJD747" s="31"/>
      <c r="OJE747" s="31"/>
      <c r="OJF747" s="31"/>
      <c r="OJG747" s="31"/>
      <c r="OJH747" s="31"/>
      <c r="OJI747" s="31"/>
      <c r="OJJ747" s="31"/>
      <c r="OJK747" s="31"/>
      <c r="OJL747" s="31"/>
      <c r="OJM747" s="31"/>
      <c r="OJN747" s="31"/>
      <c r="OJO747" s="31"/>
      <c r="OJP747" s="31"/>
      <c r="OJQ747" s="31"/>
      <c r="OJR747" s="31"/>
      <c r="OJS747" s="31"/>
      <c r="OJT747" s="31"/>
      <c r="OJU747" s="31"/>
      <c r="OJV747" s="31"/>
      <c r="OJW747" s="31"/>
      <c r="OJX747" s="31"/>
      <c r="OJY747" s="31"/>
      <c r="OJZ747" s="31"/>
      <c r="OKA747" s="31"/>
      <c r="OKB747" s="31"/>
      <c r="OKC747" s="31"/>
      <c r="OKD747" s="31"/>
      <c r="OKE747" s="31"/>
      <c r="OKF747" s="31"/>
      <c r="OKG747" s="31"/>
      <c r="OKH747" s="31"/>
      <c r="OKI747" s="31"/>
      <c r="OKJ747" s="31"/>
      <c r="OKK747" s="31"/>
      <c r="OKL747" s="31"/>
      <c r="OKM747" s="31"/>
      <c r="OKN747" s="31"/>
      <c r="OKO747" s="31"/>
      <c r="OKP747" s="31"/>
      <c r="OKQ747" s="31"/>
      <c r="OKR747" s="31"/>
      <c r="OKS747" s="31"/>
      <c r="OKT747" s="31"/>
      <c r="OKU747" s="31"/>
      <c r="OKV747" s="31"/>
      <c r="OKW747" s="31"/>
      <c r="OKX747" s="31"/>
      <c r="OKY747" s="31"/>
      <c r="OKZ747" s="31"/>
      <c r="OLA747" s="31"/>
      <c r="OLB747" s="31"/>
      <c r="OLC747" s="31"/>
      <c r="OLD747" s="31"/>
      <c r="OLE747" s="31"/>
      <c r="OLF747" s="31"/>
      <c r="OLG747" s="31"/>
      <c r="OLH747" s="31"/>
      <c r="OLI747" s="31"/>
      <c r="OLJ747" s="31"/>
      <c r="OLK747" s="31"/>
      <c r="OLL747" s="31"/>
      <c r="OLM747" s="31"/>
      <c r="OLN747" s="31"/>
      <c r="OLO747" s="31"/>
      <c r="OLP747" s="31"/>
      <c r="OLQ747" s="31"/>
      <c r="OLR747" s="31"/>
      <c r="OLS747" s="31"/>
      <c r="OLT747" s="31"/>
      <c r="OLU747" s="31"/>
      <c r="OLV747" s="31"/>
      <c r="OLW747" s="31"/>
      <c r="OLX747" s="31"/>
      <c r="OLY747" s="31"/>
      <c r="OLZ747" s="31"/>
      <c r="OMA747" s="31"/>
      <c r="OMB747" s="31"/>
      <c r="OMC747" s="31"/>
      <c r="OMD747" s="31"/>
      <c r="OME747" s="31"/>
      <c r="OMF747" s="31"/>
      <c r="OMG747" s="31"/>
      <c r="OMH747" s="31"/>
      <c r="OMI747" s="31"/>
      <c r="OMJ747" s="31"/>
      <c r="OMK747" s="31"/>
      <c r="OML747" s="31"/>
      <c r="OMM747" s="31"/>
      <c r="OMN747" s="31"/>
      <c r="OMO747" s="31"/>
      <c r="OMP747" s="31"/>
      <c r="OMQ747" s="31"/>
      <c r="OMR747" s="31"/>
      <c r="OMS747" s="31"/>
      <c r="OMT747" s="31"/>
      <c r="OMU747" s="31"/>
      <c r="OMV747" s="31"/>
      <c r="OMW747" s="31"/>
      <c r="OMX747" s="31"/>
      <c r="OMY747" s="31"/>
      <c r="OMZ747" s="31"/>
      <c r="ONA747" s="31"/>
      <c r="ONB747" s="31"/>
      <c r="ONC747" s="31"/>
      <c r="OND747" s="31"/>
      <c r="ONE747" s="31"/>
      <c r="ONF747" s="31"/>
      <c r="ONG747" s="31"/>
      <c r="ONH747" s="31"/>
      <c r="ONI747" s="31"/>
      <c r="ONJ747" s="31"/>
      <c r="ONK747" s="31"/>
      <c r="ONL747" s="31"/>
      <c r="ONM747" s="31"/>
      <c r="ONN747" s="31"/>
      <c r="ONO747" s="31"/>
      <c r="ONP747" s="31"/>
      <c r="ONQ747" s="31"/>
      <c r="ONR747" s="31"/>
      <c r="ONS747" s="31"/>
      <c r="ONT747" s="31"/>
      <c r="ONU747" s="31"/>
      <c r="ONV747" s="31"/>
      <c r="ONW747" s="31"/>
      <c r="ONX747" s="31"/>
      <c r="ONY747" s="31"/>
      <c r="ONZ747" s="31"/>
      <c r="OOA747" s="31"/>
      <c r="OOB747" s="31"/>
      <c r="OOC747" s="31"/>
      <c r="OOD747" s="31"/>
      <c r="OOE747" s="31"/>
      <c r="OOF747" s="31"/>
      <c r="OOG747" s="31"/>
      <c r="OOH747" s="31"/>
      <c r="OOI747" s="31"/>
      <c r="OOJ747" s="31"/>
      <c r="OOK747" s="31"/>
      <c r="OOL747" s="31"/>
      <c r="OOM747" s="31"/>
      <c r="OON747" s="31"/>
      <c r="OOO747" s="31"/>
      <c r="OOP747" s="31"/>
      <c r="OOQ747" s="31"/>
      <c r="OOR747" s="31"/>
      <c r="OOS747" s="31"/>
      <c r="OOT747" s="31"/>
      <c r="OOU747" s="31"/>
      <c r="OOV747" s="31"/>
      <c r="OOW747" s="31"/>
      <c r="OOX747" s="31"/>
      <c r="OOY747" s="31"/>
      <c r="OOZ747" s="31"/>
      <c r="OPA747" s="31"/>
      <c r="OPB747" s="31"/>
      <c r="OPC747" s="31"/>
      <c r="OPD747" s="31"/>
      <c r="OPE747" s="31"/>
      <c r="OPF747" s="31"/>
      <c r="OPG747" s="31"/>
      <c r="OPH747" s="31"/>
      <c r="OPI747" s="31"/>
      <c r="OPJ747" s="31"/>
      <c r="OPK747" s="31"/>
      <c r="OPL747" s="31"/>
      <c r="OPM747" s="31"/>
      <c r="OPN747" s="31"/>
      <c r="OPO747" s="31"/>
      <c r="OPP747" s="31"/>
      <c r="OPQ747" s="31"/>
      <c r="OPR747" s="31"/>
      <c r="OPS747" s="31"/>
      <c r="OPT747" s="31"/>
      <c r="OPU747" s="31"/>
      <c r="OPV747" s="31"/>
      <c r="OPW747" s="31"/>
      <c r="OPX747" s="31"/>
      <c r="OPY747" s="31"/>
      <c r="OPZ747" s="31"/>
      <c r="OQA747" s="31"/>
      <c r="OQB747" s="31"/>
      <c r="OQC747" s="31"/>
      <c r="OQD747" s="31"/>
      <c r="OQE747" s="31"/>
      <c r="OQF747" s="31"/>
      <c r="OQG747" s="31"/>
      <c r="OQH747" s="31"/>
      <c r="OQI747" s="31"/>
      <c r="OQJ747" s="31"/>
      <c r="OQK747" s="31"/>
      <c r="OQL747" s="31"/>
      <c r="OQM747" s="31"/>
      <c r="OQN747" s="31"/>
      <c r="OQO747" s="31"/>
      <c r="OQP747" s="31"/>
      <c r="OQQ747" s="31"/>
      <c r="OQR747" s="31"/>
      <c r="OQS747" s="31"/>
      <c r="OQT747" s="31"/>
      <c r="OQU747" s="31"/>
      <c r="OQV747" s="31"/>
      <c r="OQW747" s="31"/>
      <c r="OQX747" s="31"/>
      <c r="OQY747" s="31"/>
      <c r="OQZ747" s="31"/>
      <c r="ORA747" s="31"/>
      <c r="ORB747" s="31"/>
      <c r="ORC747" s="31"/>
      <c r="ORD747" s="31"/>
      <c r="ORE747" s="31"/>
      <c r="ORF747" s="31"/>
      <c r="ORG747" s="31"/>
      <c r="ORH747" s="31"/>
      <c r="ORI747" s="31"/>
      <c r="ORJ747" s="31"/>
      <c r="ORK747" s="31"/>
      <c r="ORL747" s="31"/>
      <c r="ORM747" s="31"/>
      <c r="ORN747" s="31"/>
      <c r="ORO747" s="31"/>
      <c r="ORP747" s="31"/>
      <c r="ORQ747" s="31"/>
      <c r="ORR747" s="31"/>
      <c r="ORS747" s="31"/>
      <c r="ORT747" s="31"/>
      <c r="ORU747" s="31"/>
      <c r="ORV747" s="31"/>
      <c r="ORW747" s="31"/>
      <c r="ORX747" s="31"/>
      <c r="ORY747" s="31"/>
      <c r="ORZ747" s="31"/>
      <c r="OSA747" s="31"/>
      <c r="OSB747" s="31"/>
      <c r="OSC747" s="31"/>
      <c r="OSD747" s="31"/>
      <c r="OSE747" s="31"/>
      <c r="OSF747" s="31"/>
      <c r="OSG747" s="31"/>
      <c r="OSH747" s="31"/>
      <c r="OSI747" s="31"/>
      <c r="OSJ747" s="31"/>
      <c r="OSK747" s="31"/>
      <c r="OSL747" s="31"/>
      <c r="OSM747" s="31"/>
      <c r="OSN747" s="31"/>
      <c r="OSO747" s="31"/>
      <c r="OSP747" s="31"/>
      <c r="OSQ747" s="31"/>
      <c r="OSR747" s="31"/>
      <c r="OSS747" s="31"/>
      <c r="OST747" s="31"/>
      <c r="OSU747" s="31"/>
      <c r="OSV747" s="31"/>
      <c r="OSW747" s="31"/>
      <c r="OSX747" s="31"/>
      <c r="OSY747" s="31"/>
      <c r="OSZ747" s="31"/>
      <c r="OTA747" s="31"/>
      <c r="OTB747" s="31"/>
      <c r="OTC747" s="31"/>
      <c r="OTD747" s="31"/>
      <c r="OTE747" s="31"/>
      <c r="OTF747" s="31"/>
      <c r="OTG747" s="31"/>
      <c r="OTH747" s="31"/>
      <c r="OTI747" s="31"/>
      <c r="OTJ747" s="31"/>
      <c r="OTK747" s="31"/>
      <c r="OTL747" s="31"/>
      <c r="OTM747" s="31"/>
      <c r="OTN747" s="31"/>
      <c r="OTO747" s="31"/>
      <c r="OTP747" s="31"/>
      <c r="OTQ747" s="31"/>
      <c r="OTR747" s="31"/>
      <c r="OTS747" s="31"/>
      <c r="OTT747" s="31"/>
      <c r="OTU747" s="31"/>
      <c r="OTV747" s="31"/>
      <c r="OTW747" s="31"/>
      <c r="OTX747" s="31"/>
      <c r="OTY747" s="31"/>
      <c r="OTZ747" s="31"/>
      <c r="OUA747" s="31"/>
      <c r="OUB747" s="31"/>
      <c r="OUC747" s="31"/>
      <c r="OUD747" s="31"/>
      <c r="OUE747" s="31"/>
      <c r="OUF747" s="31"/>
      <c r="OUG747" s="31"/>
      <c r="OUH747" s="31"/>
      <c r="OUI747" s="31"/>
      <c r="OUJ747" s="31"/>
      <c r="OUK747" s="31"/>
      <c r="OUL747" s="31"/>
      <c r="OUM747" s="31"/>
      <c r="OUN747" s="31"/>
      <c r="OUO747" s="31"/>
      <c r="OUP747" s="31"/>
      <c r="OUQ747" s="31"/>
      <c r="OUR747" s="31"/>
      <c r="OUS747" s="31"/>
      <c r="OUT747" s="31"/>
      <c r="OUU747" s="31"/>
      <c r="OUV747" s="31"/>
      <c r="OUW747" s="31"/>
      <c r="OUX747" s="31"/>
      <c r="OUY747" s="31"/>
      <c r="OUZ747" s="31"/>
      <c r="OVA747" s="31"/>
      <c r="OVB747" s="31"/>
      <c r="OVC747" s="31"/>
      <c r="OVD747" s="31"/>
      <c r="OVE747" s="31"/>
      <c r="OVF747" s="31"/>
      <c r="OVG747" s="31"/>
      <c r="OVH747" s="31"/>
      <c r="OVI747" s="31"/>
      <c r="OVJ747" s="31"/>
      <c r="OVK747" s="31"/>
      <c r="OVL747" s="31"/>
      <c r="OVM747" s="31"/>
      <c r="OVN747" s="31"/>
      <c r="OVO747" s="31"/>
      <c r="OVP747" s="31"/>
      <c r="OVQ747" s="31"/>
      <c r="OVR747" s="31"/>
      <c r="OVS747" s="31"/>
      <c r="OVT747" s="31"/>
      <c r="OVU747" s="31"/>
      <c r="OVV747" s="31"/>
      <c r="OVW747" s="31"/>
      <c r="OVX747" s="31"/>
      <c r="OVY747" s="31"/>
      <c r="OVZ747" s="31"/>
      <c r="OWA747" s="31"/>
      <c r="OWB747" s="31"/>
      <c r="OWC747" s="31"/>
      <c r="OWD747" s="31"/>
      <c r="OWE747" s="31"/>
      <c r="OWF747" s="31"/>
      <c r="OWG747" s="31"/>
      <c r="OWH747" s="31"/>
      <c r="OWI747" s="31"/>
      <c r="OWJ747" s="31"/>
      <c r="OWK747" s="31"/>
      <c r="OWL747" s="31"/>
      <c r="OWM747" s="31"/>
      <c r="OWN747" s="31"/>
      <c r="OWO747" s="31"/>
      <c r="OWP747" s="31"/>
      <c r="OWQ747" s="31"/>
      <c r="OWR747" s="31"/>
      <c r="OWS747" s="31"/>
      <c r="OWT747" s="31"/>
      <c r="OWU747" s="31"/>
      <c r="OWV747" s="31"/>
      <c r="OWW747" s="31"/>
      <c r="OWX747" s="31"/>
      <c r="OWY747" s="31"/>
      <c r="OWZ747" s="31"/>
      <c r="OXA747" s="31"/>
      <c r="OXB747" s="31"/>
      <c r="OXC747" s="31"/>
      <c r="OXD747" s="31"/>
      <c r="OXE747" s="31"/>
      <c r="OXF747" s="31"/>
      <c r="OXG747" s="31"/>
      <c r="OXH747" s="31"/>
      <c r="OXI747" s="31"/>
      <c r="OXJ747" s="31"/>
      <c r="OXK747" s="31"/>
      <c r="OXL747" s="31"/>
      <c r="OXM747" s="31"/>
      <c r="OXN747" s="31"/>
      <c r="OXO747" s="31"/>
      <c r="OXP747" s="31"/>
      <c r="OXQ747" s="31"/>
      <c r="OXR747" s="31"/>
      <c r="OXS747" s="31"/>
      <c r="OXT747" s="31"/>
      <c r="OXU747" s="31"/>
      <c r="OXV747" s="31"/>
      <c r="OXW747" s="31"/>
      <c r="OXX747" s="31"/>
      <c r="OXY747" s="31"/>
      <c r="OXZ747" s="31"/>
      <c r="OYA747" s="31"/>
      <c r="OYB747" s="31"/>
      <c r="OYC747" s="31"/>
      <c r="OYD747" s="31"/>
      <c r="OYE747" s="31"/>
      <c r="OYF747" s="31"/>
      <c r="OYG747" s="31"/>
      <c r="OYH747" s="31"/>
      <c r="OYI747" s="31"/>
      <c r="OYJ747" s="31"/>
      <c r="OYK747" s="31"/>
      <c r="OYL747" s="31"/>
      <c r="OYM747" s="31"/>
      <c r="OYN747" s="31"/>
      <c r="OYO747" s="31"/>
      <c r="OYP747" s="31"/>
      <c r="OYQ747" s="31"/>
      <c r="OYR747" s="31"/>
      <c r="OYS747" s="31"/>
      <c r="OYT747" s="31"/>
      <c r="OYU747" s="31"/>
      <c r="OYV747" s="31"/>
      <c r="OYW747" s="31"/>
      <c r="OYX747" s="31"/>
      <c r="OYY747" s="31"/>
      <c r="OYZ747" s="31"/>
      <c r="OZA747" s="31"/>
      <c r="OZB747" s="31"/>
      <c r="OZC747" s="31"/>
      <c r="OZD747" s="31"/>
      <c r="OZE747" s="31"/>
      <c r="OZF747" s="31"/>
      <c r="OZG747" s="31"/>
      <c r="OZH747" s="31"/>
      <c r="OZI747" s="31"/>
      <c r="OZJ747" s="31"/>
      <c r="OZK747" s="31"/>
      <c r="OZL747" s="31"/>
      <c r="OZM747" s="31"/>
      <c r="OZN747" s="31"/>
      <c r="OZO747" s="31"/>
      <c r="OZP747" s="31"/>
      <c r="OZQ747" s="31"/>
      <c r="OZR747" s="31"/>
      <c r="OZS747" s="31"/>
      <c r="OZT747" s="31"/>
      <c r="OZU747" s="31"/>
      <c r="OZV747" s="31"/>
      <c r="OZW747" s="31"/>
      <c r="OZX747" s="31"/>
      <c r="OZY747" s="31"/>
      <c r="OZZ747" s="31"/>
      <c r="PAA747" s="31"/>
      <c r="PAB747" s="31"/>
      <c r="PAC747" s="31"/>
      <c r="PAD747" s="31"/>
      <c r="PAE747" s="31"/>
      <c r="PAF747" s="31"/>
      <c r="PAG747" s="31"/>
      <c r="PAH747" s="31"/>
      <c r="PAI747" s="31"/>
      <c r="PAJ747" s="31"/>
      <c r="PAK747" s="31"/>
      <c r="PAL747" s="31"/>
      <c r="PAM747" s="31"/>
      <c r="PAN747" s="31"/>
      <c r="PAO747" s="31"/>
      <c r="PAP747" s="31"/>
      <c r="PAQ747" s="31"/>
      <c r="PAR747" s="31"/>
      <c r="PAS747" s="31"/>
      <c r="PAT747" s="31"/>
      <c r="PAU747" s="31"/>
      <c r="PAV747" s="31"/>
      <c r="PAW747" s="31"/>
      <c r="PAX747" s="31"/>
      <c r="PAY747" s="31"/>
      <c r="PAZ747" s="31"/>
      <c r="PBA747" s="31"/>
      <c r="PBB747" s="31"/>
      <c r="PBC747" s="31"/>
      <c r="PBD747" s="31"/>
      <c r="PBE747" s="31"/>
      <c r="PBF747" s="31"/>
      <c r="PBG747" s="31"/>
      <c r="PBH747" s="31"/>
      <c r="PBI747" s="31"/>
      <c r="PBJ747" s="31"/>
      <c r="PBK747" s="31"/>
      <c r="PBL747" s="31"/>
      <c r="PBM747" s="31"/>
      <c r="PBN747" s="31"/>
      <c r="PBO747" s="31"/>
      <c r="PBP747" s="31"/>
      <c r="PBQ747" s="31"/>
      <c r="PBR747" s="31"/>
      <c r="PBS747" s="31"/>
      <c r="PBT747" s="31"/>
      <c r="PBU747" s="31"/>
      <c r="PBV747" s="31"/>
      <c r="PBW747" s="31"/>
      <c r="PBX747" s="31"/>
      <c r="PBY747" s="31"/>
      <c r="PBZ747" s="31"/>
      <c r="PCA747" s="31"/>
      <c r="PCB747" s="31"/>
      <c r="PCC747" s="31"/>
      <c r="PCD747" s="31"/>
      <c r="PCE747" s="31"/>
      <c r="PCF747" s="31"/>
      <c r="PCG747" s="31"/>
      <c r="PCH747" s="31"/>
      <c r="PCI747" s="31"/>
      <c r="PCJ747" s="31"/>
      <c r="PCK747" s="31"/>
      <c r="PCL747" s="31"/>
      <c r="PCM747" s="31"/>
      <c r="PCN747" s="31"/>
      <c r="PCO747" s="31"/>
      <c r="PCP747" s="31"/>
      <c r="PCQ747" s="31"/>
      <c r="PCR747" s="31"/>
      <c r="PCS747" s="31"/>
      <c r="PCT747" s="31"/>
      <c r="PCU747" s="31"/>
      <c r="PCV747" s="31"/>
      <c r="PCW747" s="31"/>
      <c r="PCX747" s="31"/>
      <c r="PCY747" s="31"/>
      <c r="PCZ747" s="31"/>
      <c r="PDA747" s="31"/>
      <c r="PDB747" s="31"/>
      <c r="PDC747" s="31"/>
      <c r="PDD747" s="31"/>
      <c r="PDE747" s="31"/>
      <c r="PDF747" s="31"/>
      <c r="PDG747" s="31"/>
      <c r="PDH747" s="31"/>
      <c r="PDI747" s="31"/>
      <c r="PDJ747" s="31"/>
      <c r="PDK747" s="31"/>
      <c r="PDL747" s="31"/>
      <c r="PDM747" s="31"/>
      <c r="PDN747" s="31"/>
      <c r="PDO747" s="31"/>
      <c r="PDP747" s="31"/>
      <c r="PDQ747" s="31"/>
      <c r="PDR747" s="31"/>
      <c r="PDS747" s="31"/>
      <c r="PDT747" s="31"/>
      <c r="PDU747" s="31"/>
      <c r="PDV747" s="31"/>
      <c r="PDW747" s="31"/>
      <c r="PDX747" s="31"/>
      <c r="PDY747" s="31"/>
      <c r="PDZ747" s="31"/>
      <c r="PEA747" s="31"/>
      <c r="PEB747" s="31"/>
      <c r="PEC747" s="31"/>
      <c r="PED747" s="31"/>
      <c r="PEE747" s="31"/>
      <c r="PEF747" s="31"/>
      <c r="PEG747" s="31"/>
      <c r="PEH747" s="31"/>
      <c r="PEI747" s="31"/>
      <c r="PEJ747" s="31"/>
      <c r="PEK747" s="31"/>
      <c r="PEL747" s="31"/>
      <c r="PEM747" s="31"/>
      <c r="PEN747" s="31"/>
      <c r="PEO747" s="31"/>
      <c r="PEP747" s="31"/>
      <c r="PEQ747" s="31"/>
      <c r="PER747" s="31"/>
      <c r="PES747" s="31"/>
      <c r="PET747" s="31"/>
      <c r="PEU747" s="31"/>
      <c r="PEV747" s="31"/>
      <c r="PEW747" s="31"/>
      <c r="PEX747" s="31"/>
      <c r="PEY747" s="31"/>
      <c r="PEZ747" s="31"/>
      <c r="PFA747" s="31"/>
      <c r="PFB747" s="31"/>
      <c r="PFC747" s="31"/>
      <c r="PFD747" s="31"/>
      <c r="PFE747" s="31"/>
      <c r="PFF747" s="31"/>
      <c r="PFG747" s="31"/>
      <c r="PFH747" s="31"/>
      <c r="PFI747" s="31"/>
      <c r="PFJ747" s="31"/>
      <c r="PFK747" s="31"/>
      <c r="PFL747" s="31"/>
      <c r="PFM747" s="31"/>
      <c r="PFN747" s="31"/>
      <c r="PFO747" s="31"/>
      <c r="PFP747" s="31"/>
      <c r="PFQ747" s="31"/>
      <c r="PFR747" s="31"/>
      <c r="PFS747" s="31"/>
      <c r="PFT747" s="31"/>
      <c r="PFU747" s="31"/>
      <c r="PFV747" s="31"/>
      <c r="PFW747" s="31"/>
      <c r="PFX747" s="31"/>
      <c r="PFY747" s="31"/>
      <c r="PFZ747" s="31"/>
      <c r="PGA747" s="31"/>
      <c r="PGB747" s="31"/>
      <c r="PGC747" s="31"/>
      <c r="PGD747" s="31"/>
      <c r="PGE747" s="31"/>
      <c r="PGF747" s="31"/>
      <c r="PGG747" s="31"/>
      <c r="PGH747" s="31"/>
      <c r="PGI747" s="31"/>
      <c r="PGJ747" s="31"/>
      <c r="PGK747" s="31"/>
      <c r="PGL747" s="31"/>
      <c r="PGM747" s="31"/>
      <c r="PGN747" s="31"/>
      <c r="PGO747" s="31"/>
      <c r="PGP747" s="31"/>
      <c r="PGQ747" s="31"/>
      <c r="PGR747" s="31"/>
      <c r="PGS747" s="31"/>
      <c r="PGT747" s="31"/>
      <c r="PGU747" s="31"/>
      <c r="PGV747" s="31"/>
      <c r="PGW747" s="31"/>
      <c r="PGX747" s="31"/>
      <c r="PGY747" s="31"/>
      <c r="PGZ747" s="31"/>
      <c r="PHA747" s="31"/>
      <c r="PHB747" s="31"/>
      <c r="PHC747" s="31"/>
      <c r="PHD747" s="31"/>
      <c r="PHE747" s="31"/>
      <c r="PHF747" s="31"/>
      <c r="PHG747" s="31"/>
      <c r="PHH747" s="31"/>
      <c r="PHI747" s="31"/>
      <c r="PHJ747" s="31"/>
      <c r="PHK747" s="31"/>
      <c r="PHL747" s="31"/>
      <c r="PHM747" s="31"/>
      <c r="PHN747" s="31"/>
      <c r="PHO747" s="31"/>
      <c r="PHP747" s="31"/>
      <c r="PHQ747" s="31"/>
      <c r="PHR747" s="31"/>
      <c r="PHS747" s="31"/>
      <c r="PHT747" s="31"/>
      <c r="PHU747" s="31"/>
      <c r="PHV747" s="31"/>
      <c r="PHW747" s="31"/>
      <c r="PHX747" s="31"/>
      <c r="PHY747" s="31"/>
      <c r="PHZ747" s="31"/>
      <c r="PIA747" s="31"/>
      <c r="PIB747" s="31"/>
      <c r="PIC747" s="31"/>
      <c r="PID747" s="31"/>
      <c r="PIE747" s="31"/>
      <c r="PIF747" s="31"/>
      <c r="PIG747" s="31"/>
      <c r="PIH747" s="31"/>
      <c r="PII747" s="31"/>
      <c r="PIJ747" s="31"/>
      <c r="PIK747" s="31"/>
      <c r="PIL747" s="31"/>
      <c r="PIM747" s="31"/>
      <c r="PIN747" s="31"/>
      <c r="PIO747" s="31"/>
      <c r="PIP747" s="31"/>
      <c r="PIQ747" s="31"/>
      <c r="PIR747" s="31"/>
      <c r="PIS747" s="31"/>
      <c r="PIT747" s="31"/>
      <c r="PIU747" s="31"/>
      <c r="PIV747" s="31"/>
      <c r="PIW747" s="31"/>
      <c r="PIX747" s="31"/>
      <c r="PIY747" s="31"/>
      <c r="PIZ747" s="31"/>
      <c r="PJA747" s="31"/>
      <c r="PJB747" s="31"/>
      <c r="PJC747" s="31"/>
      <c r="PJD747" s="31"/>
      <c r="PJE747" s="31"/>
      <c r="PJF747" s="31"/>
      <c r="PJG747" s="31"/>
      <c r="PJH747" s="31"/>
      <c r="PJI747" s="31"/>
      <c r="PJJ747" s="31"/>
      <c r="PJK747" s="31"/>
      <c r="PJL747" s="31"/>
      <c r="PJM747" s="31"/>
      <c r="PJN747" s="31"/>
      <c r="PJO747" s="31"/>
      <c r="PJP747" s="31"/>
      <c r="PJQ747" s="31"/>
      <c r="PJR747" s="31"/>
      <c r="PJS747" s="31"/>
      <c r="PJT747" s="31"/>
      <c r="PJU747" s="31"/>
      <c r="PJV747" s="31"/>
      <c r="PJW747" s="31"/>
      <c r="PJX747" s="31"/>
      <c r="PJY747" s="31"/>
      <c r="PJZ747" s="31"/>
      <c r="PKA747" s="31"/>
      <c r="PKB747" s="31"/>
      <c r="PKC747" s="31"/>
      <c r="PKD747" s="31"/>
      <c r="PKE747" s="31"/>
      <c r="PKF747" s="31"/>
      <c r="PKG747" s="31"/>
      <c r="PKH747" s="31"/>
      <c r="PKI747" s="31"/>
      <c r="PKJ747" s="31"/>
      <c r="PKK747" s="31"/>
      <c r="PKL747" s="31"/>
      <c r="PKM747" s="31"/>
      <c r="PKN747" s="31"/>
      <c r="PKO747" s="31"/>
      <c r="PKP747" s="31"/>
      <c r="PKQ747" s="31"/>
      <c r="PKR747" s="31"/>
      <c r="PKS747" s="31"/>
      <c r="PKT747" s="31"/>
      <c r="PKU747" s="31"/>
      <c r="PKV747" s="31"/>
      <c r="PKW747" s="31"/>
      <c r="PKX747" s="31"/>
      <c r="PKY747" s="31"/>
      <c r="PKZ747" s="31"/>
      <c r="PLA747" s="31"/>
      <c r="PLB747" s="31"/>
      <c r="PLC747" s="31"/>
      <c r="PLD747" s="31"/>
      <c r="PLE747" s="31"/>
      <c r="PLF747" s="31"/>
      <c r="PLG747" s="31"/>
      <c r="PLH747" s="31"/>
      <c r="PLI747" s="31"/>
      <c r="PLJ747" s="31"/>
      <c r="PLK747" s="31"/>
      <c r="PLL747" s="31"/>
      <c r="PLM747" s="31"/>
      <c r="PLN747" s="31"/>
      <c r="PLO747" s="31"/>
      <c r="PLP747" s="31"/>
      <c r="PLQ747" s="31"/>
      <c r="PLR747" s="31"/>
      <c r="PLS747" s="31"/>
      <c r="PLT747" s="31"/>
      <c r="PLU747" s="31"/>
      <c r="PLV747" s="31"/>
      <c r="PLW747" s="31"/>
      <c r="PLX747" s="31"/>
      <c r="PLY747" s="31"/>
      <c r="PLZ747" s="31"/>
      <c r="PMA747" s="31"/>
      <c r="PMB747" s="31"/>
      <c r="PMC747" s="31"/>
      <c r="PMD747" s="31"/>
      <c r="PME747" s="31"/>
      <c r="PMF747" s="31"/>
      <c r="PMG747" s="31"/>
      <c r="PMH747" s="31"/>
      <c r="PMI747" s="31"/>
      <c r="PMJ747" s="31"/>
      <c r="PMK747" s="31"/>
      <c r="PML747" s="31"/>
      <c r="PMM747" s="31"/>
      <c r="PMN747" s="31"/>
      <c r="PMO747" s="31"/>
      <c r="PMP747" s="31"/>
      <c r="PMQ747" s="31"/>
      <c r="PMR747" s="31"/>
      <c r="PMS747" s="31"/>
      <c r="PMT747" s="31"/>
      <c r="PMU747" s="31"/>
      <c r="PMV747" s="31"/>
      <c r="PMW747" s="31"/>
      <c r="PMX747" s="31"/>
      <c r="PMY747" s="31"/>
      <c r="PMZ747" s="31"/>
      <c r="PNA747" s="31"/>
      <c r="PNB747" s="31"/>
      <c r="PNC747" s="31"/>
      <c r="PND747" s="31"/>
      <c r="PNE747" s="31"/>
      <c r="PNF747" s="31"/>
      <c r="PNG747" s="31"/>
      <c r="PNH747" s="31"/>
      <c r="PNI747" s="31"/>
      <c r="PNJ747" s="31"/>
      <c r="PNK747" s="31"/>
      <c r="PNL747" s="31"/>
      <c r="PNM747" s="31"/>
      <c r="PNN747" s="31"/>
      <c r="PNO747" s="31"/>
      <c r="PNP747" s="31"/>
      <c r="PNQ747" s="31"/>
      <c r="PNR747" s="31"/>
      <c r="PNS747" s="31"/>
      <c r="PNT747" s="31"/>
      <c r="PNU747" s="31"/>
      <c r="PNV747" s="31"/>
      <c r="PNW747" s="31"/>
      <c r="PNX747" s="31"/>
      <c r="PNY747" s="31"/>
      <c r="PNZ747" s="31"/>
      <c r="POA747" s="31"/>
      <c r="POB747" s="31"/>
      <c r="POC747" s="31"/>
      <c r="POD747" s="31"/>
      <c r="POE747" s="31"/>
      <c r="POF747" s="31"/>
      <c r="POG747" s="31"/>
      <c r="POH747" s="31"/>
      <c r="POI747" s="31"/>
      <c r="POJ747" s="31"/>
      <c r="POK747" s="31"/>
      <c r="POL747" s="31"/>
      <c r="POM747" s="31"/>
      <c r="PON747" s="31"/>
      <c r="POO747" s="31"/>
      <c r="POP747" s="31"/>
      <c r="POQ747" s="31"/>
      <c r="POR747" s="31"/>
      <c r="POS747" s="31"/>
      <c r="POT747" s="31"/>
      <c r="POU747" s="31"/>
      <c r="POV747" s="31"/>
      <c r="POW747" s="31"/>
      <c r="POX747" s="31"/>
      <c r="POY747" s="31"/>
      <c r="POZ747" s="31"/>
      <c r="PPA747" s="31"/>
      <c r="PPB747" s="31"/>
      <c r="PPC747" s="31"/>
      <c r="PPD747" s="31"/>
      <c r="PPE747" s="31"/>
      <c r="PPF747" s="31"/>
      <c r="PPG747" s="31"/>
      <c r="PPH747" s="31"/>
      <c r="PPI747" s="31"/>
      <c r="PPJ747" s="31"/>
      <c r="PPK747" s="31"/>
      <c r="PPL747" s="31"/>
      <c r="PPM747" s="31"/>
      <c r="PPN747" s="31"/>
      <c r="PPO747" s="31"/>
      <c r="PPP747" s="31"/>
      <c r="PPQ747" s="31"/>
      <c r="PPR747" s="31"/>
      <c r="PPS747" s="31"/>
      <c r="PPT747" s="31"/>
      <c r="PPU747" s="31"/>
      <c r="PPV747" s="31"/>
      <c r="PPW747" s="31"/>
      <c r="PPX747" s="31"/>
      <c r="PPY747" s="31"/>
      <c r="PPZ747" s="31"/>
      <c r="PQA747" s="31"/>
      <c r="PQB747" s="31"/>
      <c r="PQC747" s="31"/>
      <c r="PQD747" s="31"/>
      <c r="PQE747" s="31"/>
      <c r="PQF747" s="31"/>
      <c r="PQG747" s="31"/>
      <c r="PQH747" s="31"/>
      <c r="PQI747" s="31"/>
      <c r="PQJ747" s="31"/>
      <c r="PQK747" s="31"/>
      <c r="PQL747" s="31"/>
      <c r="PQM747" s="31"/>
      <c r="PQN747" s="31"/>
      <c r="PQO747" s="31"/>
      <c r="PQP747" s="31"/>
      <c r="PQQ747" s="31"/>
      <c r="PQR747" s="31"/>
      <c r="PQS747" s="31"/>
      <c r="PQT747" s="31"/>
      <c r="PQU747" s="31"/>
      <c r="PQV747" s="31"/>
      <c r="PQW747" s="31"/>
      <c r="PQX747" s="31"/>
      <c r="PQY747" s="31"/>
      <c r="PQZ747" s="31"/>
      <c r="PRA747" s="31"/>
      <c r="PRB747" s="31"/>
      <c r="PRC747" s="31"/>
      <c r="PRD747" s="31"/>
      <c r="PRE747" s="31"/>
      <c r="PRF747" s="31"/>
      <c r="PRG747" s="31"/>
      <c r="PRH747" s="31"/>
      <c r="PRI747" s="31"/>
      <c r="PRJ747" s="31"/>
      <c r="PRK747" s="31"/>
      <c r="PRL747" s="31"/>
      <c r="PRM747" s="31"/>
      <c r="PRN747" s="31"/>
      <c r="PRO747" s="31"/>
      <c r="PRP747" s="31"/>
      <c r="PRQ747" s="31"/>
      <c r="PRR747" s="31"/>
      <c r="PRS747" s="31"/>
      <c r="PRT747" s="31"/>
      <c r="PRU747" s="31"/>
      <c r="PRV747" s="31"/>
      <c r="PRW747" s="31"/>
      <c r="PRX747" s="31"/>
      <c r="PRY747" s="31"/>
      <c r="PRZ747" s="31"/>
      <c r="PSA747" s="31"/>
      <c r="PSB747" s="31"/>
      <c r="PSC747" s="31"/>
      <c r="PSD747" s="31"/>
      <c r="PSE747" s="31"/>
      <c r="PSF747" s="31"/>
      <c r="PSG747" s="31"/>
      <c r="PSH747" s="31"/>
      <c r="PSI747" s="31"/>
      <c r="PSJ747" s="31"/>
      <c r="PSK747" s="31"/>
      <c r="PSL747" s="31"/>
      <c r="PSM747" s="31"/>
      <c r="PSN747" s="31"/>
      <c r="PSO747" s="31"/>
      <c r="PSP747" s="31"/>
      <c r="PSQ747" s="31"/>
      <c r="PSR747" s="31"/>
      <c r="PSS747" s="31"/>
      <c r="PST747" s="31"/>
      <c r="PSU747" s="31"/>
      <c r="PSV747" s="31"/>
      <c r="PSW747" s="31"/>
      <c r="PSX747" s="31"/>
      <c r="PSY747" s="31"/>
      <c r="PSZ747" s="31"/>
      <c r="PTA747" s="31"/>
      <c r="PTB747" s="31"/>
      <c r="PTC747" s="31"/>
      <c r="PTD747" s="31"/>
      <c r="PTE747" s="31"/>
      <c r="PTF747" s="31"/>
      <c r="PTG747" s="31"/>
      <c r="PTH747" s="31"/>
      <c r="PTI747" s="31"/>
      <c r="PTJ747" s="31"/>
      <c r="PTK747" s="31"/>
      <c r="PTL747" s="31"/>
      <c r="PTM747" s="31"/>
      <c r="PTN747" s="31"/>
      <c r="PTO747" s="31"/>
      <c r="PTP747" s="31"/>
      <c r="PTQ747" s="31"/>
      <c r="PTR747" s="31"/>
      <c r="PTS747" s="31"/>
      <c r="PTT747" s="31"/>
      <c r="PTU747" s="31"/>
      <c r="PTV747" s="31"/>
      <c r="PTW747" s="31"/>
      <c r="PTX747" s="31"/>
      <c r="PTY747" s="31"/>
      <c r="PTZ747" s="31"/>
      <c r="PUA747" s="31"/>
      <c r="PUB747" s="31"/>
      <c r="PUC747" s="31"/>
      <c r="PUD747" s="31"/>
      <c r="PUE747" s="31"/>
      <c r="PUF747" s="31"/>
      <c r="PUG747" s="31"/>
      <c r="PUH747" s="31"/>
      <c r="PUI747" s="31"/>
      <c r="PUJ747" s="31"/>
      <c r="PUK747" s="31"/>
      <c r="PUL747" s="31"/>
      <c r="PUM747" s="31"/>
      <c r="PUN747" s="31"/>
      <c r="PUO747" s="31"/>
      <c r="PUP747" s="31"/>
      <c r="PUQ747" s="31"/>
      <c r="PUR747" s="31"/>
      <c r="PUS747" s="31"/>
      <c r="PUT747" s="31"/>
      <c r="PUU747" s="31"/>
      <c r="PUV747" s="31"/>
      <c r="PUW747" s="31"/>
      <c r="PUX747" s="31"/>
      <c r="PUY747" s="31"/>
      <c r="PUZ747" s="31"/>
      <c r="PVA747" s="31"/>
      <c r="PVB747" s="31"/>
      <c r="PVC747" s="31"/>
      <c r="PVD747" s="31"/>
      <c r="PVE747" s="31"/>
      <c r="PVF747" s="31"/>
      <c r="PVG747" s="31"/>
      <c r="PVH747" s="31"/>
      <c r="PVI747" s="31"/>
      <c r="PVJ747" s="31"/>
      <c r="PVK747" s="31"/>
      <c r="PVL747" s="31"/>
      <c r="PVM747" s="31"/>
      <c r="PVN747" s="31"/>
      <c r="PVO747" s="31"/>
      <c r="PVP747" s="31"/>
      <c r="PVQ747" s="31"/>
      <c r="PVR747" s="31"/>
      <c r="PVS747" s="31"/>
      <c r="PVT747" s="31"/>
      <c r="PVU747" s="31"/>
      <c r="PVV747" s="31"/>
      <c r="PVW747" s="31"/>
      <c r="PVX747" s="31"/>
      <c r="PVY747" s="31"/>
      <c r="PVZ747" s="31"/>
      <c r="PWA747" s="31"/>
      <c r="PWB747" s="31"/>
      <c r="PWC747" s="31"/>
      <c r="PWD747" s="31"/>
      <c r="PWE747" s="31"/>
      <c r="PWF747" s="31"/>
      <c r="PWG747" s="31"/>
      <c r="PWH747" s="31"/>
      <c r="PWI747" s="31"/>
      <c r="PWJ747" s="31"/>
      <c r="PWK747" s="31"/>
      <c r="PWL747" s="31"/>
      <c r="PWM747" s="31"/>
      <c r="PWN747" s="31"/>
      <c r="PWO747" s="31"/>
      <c r="PWP747" s="31"/>
      <c r="PWQ747" s="31"/>
      <c r="PWR747" s="31"/>
      <c r="PWS747" s="31"/>
      <c r="PWT747" s="31"/>
      <c r="PWU747" s="31"/>
      <c r="PWV747" s="31"/>
      <c r="PWW747" s="31"/>
      <c r="PWX747" s="31"/>
      <c r="PWY747" s="31"/>
      <c r="PWZ747" s="31"/>
      <c r="PXA747" s="31"/>
      <c r="PXB747" s="31"/>
      <c r="PXC747" s="31"/>
      <c r="PXD747" s="31"/>
      <c r="PXE747" s="31"/>
      <c r="PXF747" s="31"/>
      <c r="PXG747" s="31"/>
      <c r="PXH747" s="31"/>
      <c r="PXI747" s="31"/>
      <c r="PXJ747" s="31"/>
      <c r="PXK747" s="31"/>
      <c r="PXL747" s="31"/>
      <c r="PXM747" s="31"/>
      <c r="PXN747" s="31"/>
      <c r="PXO747" s="31"/>
      <c r="PXP747" s="31"/>
      <c r="PXQ747" s="31"/>
      <c r="PXR747" s="31"/>
      <c r="PXS747" s="31"/>
      <c r="PXT747" s="31"/>
      <c r="PXU747" s="31"/>
      <c r="PXV747" s="31"/>
      <c r="PXW747" s="31"/>
      <c r="PXX747" s="31"/>
      <c r="PXY747" s="31"/>
      <c r="PXZ747" s="31"/>
      <c r="PYA747" s="31"/>
      <c r="PYB747" s="31"/>
      <c r="PYC747" s="31"/>
      <c r="PYD747" s="31"/>
      <c r="PYE747" s="31"/>
      <c r="PYF747" s="31"/>
      <c r="PYG747" s="31"/>
      <c r="PYH747" s="31"/>
      <c r="PYI747" s="31"/>
      <c r="PYJ747" s="31"/>
      <c r="PYK747" s="31"/>
      <c r="PYL747" s="31"/>
      <c r="PYM747" s="31"/>
      <c r="PYN747" s="31"/>
      <c r="PYO747" s="31"/>
      <c r="PYP747" s="31"/>
      <c r="PYQ747" s="31"/>
      <c r="PYR747" s="31"/>
      <c r="PYS747" s="31"/>
      <c r="PYT747" s="31"/>
      <c r="PYU747" s="31"/>
      <c r="PYV747" s="31"/>
      <c r="PYW747" s="31"/>
      <c r="PYX747" s="31"/>
      <c r="PYY747" s="31"/>
      <c r="PYZ747" s="31"/>
      <c r="PZA747" s="31"/>
      <c r="PZB747" s="31"/>
      <c r="PZC747" s="31"/>
      <c r="PZD747" s="31"/>
      <c r="PZE747" s="31"/>
      <c r="PZF747" s="31"/>
      <c r="PZG747" s="31"/>
      <c r="PZH747" s="31"/>
      <c r="PZI747" s="31"/>
      <c r="PZJ747" s="31"/>
      <c r="PZK747" s="31"/>
      <c r="PZL747" s="31"/>
      <c r="PZM747" s="31"/>
      <c r="PZN747" s="31"/>
      <c r="PZO747" s="31"/>
      <c r="PZP747" s="31"/>
      <c r="PZQ747" s="31"/>
      <c r="PZR747" s="31"/>
      <c r="PZS747" s="31"/>
      <c r="PZT747" s="31"/>
      <c r="PZU747" s="31"/>
      <c r="PZV747" s="31"/>
      <c r="PZW747" s="31"/>
      <c r="PZX747" s="31"/>
      <c r="PZY747" s="31"/>
      <c r="PZZ747" s="31"/>
      <c r="QAA747" s="31"/>
      <c r="QAB747" s="31"/>
      <c r="QAC747" s="31"/>
      <c r="QAD747" s="31"/>
      <c r="QAE747" s="31"/>
      <c r="QAF747" s="31"/>
      <c r="QAG747" s="31"/>
      <c r="QAH747" s="31"/>
      <c r="QAI747" s="31"/>
      <c r="QAJ747" s="31"/>
      <c r="QAK747" s="31"/>
      <c r="QAL747" s="31"/>
      <c r="QAM747" s="31"/>
      <c r="QAN747" s="31"/>
      <c r="QAO747" s="31"/>
      <c r="QAP747" s="31"/>
      <c r="QAQ747" s="31"/>
      <c r="QAR747" s="31"/>
      <c r="QAS747" s="31"/>
      <c r="QAT747" s="31"/>
      <c r="QAU747" s="31"/>
      <c r="QAV747" s="31"/>
      <c r="QAW747" s="31"/>
      <c r="QAX747" s="31"/>
      <c r="QAY747" s="31"/>
      <c r="QAZ747" s="31"/>
      <c r="QBA747" s="31"/>
      <c r="QBB747" s="31"/>
      <c r="QBC747" s="31"/>
      <c r="QBD747" s="31"/>
      <c r="QBE747" s="31"/>
      <c r="QBF747" s="31"/>
      <c r="QBG747" s="31"/>
      <c r="QBH747" s="31"/>
      <c r="QBI747" s="31"/>
      <c r="QBJ747" s="31"/>
      <c r="QBK747" s="31"/>
      <c r="QBL747" s="31"/>
      <c r="QBM747" s="31"/>
      <c r="QBN747" s="31"/>
      <c r="QBO747" s="31"/>
      <c r="QBP747" s="31"/>
      <c r="QBQ747" s="31"/>
      <c r="QBR747" s="31"/>
      <c r="QBS747" s="31"/>
      <c r="QBT747" s="31"/>
      <c r="QBU747" s="31"/>
      <c r="QBV747" s="31"/>
      <c r="QBW747" s="31"/>
      <c r="QBX747" s="31"/>
      <c r="QBY747" s="31"/>
      <c r="QBZ747" s="31"/>
      <c r="QCA747" s="31"/>
      <c r="QCB747" s="31"/>
      <c r="QCC747" s="31"/>
      <c r="QCD747" s="31"/>
      <c r="QCE747" s="31"/>
      <c r="QCF747" s="31"/>
      <c r="QCG747" s="31"/>
      <c r="QCH747" s="31"/>
      <c r="QCI747" s="31"/>
      <c r="QCJ747" s="31"/>
      <c r="QCK747" s="31"/>
      <c r="QCL747" s="31"/>
      <c r="QCM747" s="31"/>
      <c r="QCN747" s="31"/>
      <c r="QCO747" s="31"/>
      <c r="QCP747" s="31"/>
      <c r="QCQ747" s="31"/>
      <c r="QCR747" s="31"/>
      <c r="QCS747" s="31"/>
      <c r="QCT747" s="31"/>
      <c r="QCU747" s="31"/>
      <c r="QCV747" s="31"/>
      <c r="QCW747" s="31"/>
      <c r="QCX747" s="31"/>
      <c r="QCY747" s="31"/>
      <c r="QCZ747" s="31"/>
      <c r="QDA747" s="31"/>
      <c r="QDB747" s="31"/>
      <c r="QDC747" s="31"/>
      <c r="QDD747" s="31"/>
      <c r="QDE747" s="31"/>
      <c r="QDF747" s="31"/>
      <c r="QDG747" s="31"/>
      <c r="QDH747" s="31"/>
      <c r="QDI747" s="31"/>
      <c r="QDJ747" s="31"/>
      <c r="QDK747" s="31"/>
      <c r="QDL747" s="31"/>
      <c r="QDM747" s="31"/>
      <c r="QDN747" s="31"/>
      <c r="QDO747" s="31"/>
      <c r="QDP747" s="31"/>
      <c r="QDQ747" s="31"/>
      <c r="QDR747" s="31"/>
      <c r="QDS747" s="31"/>
      <c r="QDT747" s="31"/>
      <c r="QDU747" s="31"/>
      <c r="QDV747" s="31"/>
      <c r="QDW747" s="31"/>
      <c r="QDX747" s="31"/>
      <c r="QDY747" s="31"/>
      <c r="QDZ747" s="31"/>
      <c r="QEA747" s="31"/>
      <c r="QEB747" s="31"/>
      <c r="QEC747" s="31"/>
      <c r="QED747" s="31"/>
      <c r="QEE747" s="31"/>
      <c r="QEF747" s="31"/>
      <c r="QEG747" s="31"/>
      <c r="QEH747" s="31"/>
      <c r="QEI747" s="31"/>
      <c r="QEJ747" s="31"/>
      <c r="QEK747" s="31"/>
      <c r="QEL747" s="31"/>
      <c r="QEM747" s="31"/>
      <c r="QEN747" s="31"/>
      <c r="QEO747" s="31"/>
      <c r="QEP747" s="31"/>
      <c r="QEQ747" s="31"/>
      <c r="QER747" s="31"/>
      <c r="QES747" s="31"/>
      <c r="QET747" s="31"/>
      <c r="QEU747" s="31"/>
      <c r="QEV747" s="31"/>
      <c r="QEW747" s="31"/>
      <c r="QEX747" s="31"/>
      <c r="QEY747" s="31"/>
      <c r="QEZ747" s="31"/>
      <c r="QFA747" s="31"/>
      <c r="QFB747" s="31"/>
      <c r="QFC747" s="31"/>
      <c r="QFD747" s="31"/>
      <c r="QFE747" s="31"/>
      <c r="QFF747" s="31"/>
      <c r="QFG747" s="31"/>
      <c r="QFH747" s="31"/>
      <c r="QFI747" s="31"/>
      <c r="QFJ747" s="31"/>
      <c r="QFK747" s="31"/>
      <c r="QFL747" s="31"/>
      <c r="QFM747" s="31"/>
      <c r="QFN747" s="31"/>
      <c r="QFO747" s="31"/>
      <c r="QFP747" s="31"/>
      <c r="QFQ747" s="31"/>
      <c r="QFR747" s="31"/>
      <c r="QFS747" s="31"/>
      <c r="QFT747" s="31"/>
      <c r="QFU747" s="31"/>
      <c r="QFV747" s="31"/>
      <c r="QFW747" s="31"/>
      <c r="QFX747" s="31"/>
      <c r="QFY747" s="31"/>
      <c r="QFZ747" s="31"/>
      <c r="QGA747" s="31"/>
      <c r="QGB747" s="31"/>
      <c r="QGC747" s="31"/>
      <c r="QGD747" s="31"/>
      <c r="QGE747" s="31"/>
      <c r="QGF747" s="31"/>
      <c r="QGG747" s="31"/>
      <c r="QGH747" s="31"/>
      <c r="QGI747" s="31"/>
      <c r="QGJ747" s="31"/>
      <c r="QGK747" s="31"/>
      <c r="QGL747" s="31"/>
      <c r="QGM747" s="31"/>
      <c r="QGN747" s="31"/>
      <c r="QGO747" s="31"/>
      <c r="QGP747" s="31"/>
      <c r="QGQ747" s="31"/>
      <c r="QGR747" s="31"/>
      <c r="QGS747" s="31"/>
      <c r="QGT747" s="31"/>
      <c r="QGU747" s="31"/>
      <c r="QGV747" s="31"/>
      <c r="QGW747" s="31"/>
      <c r="QGX747" s="31"/>
      <c r="QGY747" s="31"/>
      <c r="QGZ747" s="31"/>
      <c r="QHA747" s="31"/>
      <c r="QHB747" s="31"/>
      <c r="QHC747" s="31"/>
      <c r="QHD747" s="31"/>
      <c r="QHE747" s="31"/>
      <c r="QHF747" s="31"/>
      <c r="QHG747" s="31"/>
      <c r="QHH747" s="31"/>
      <c r="QHI747" s="31"/>
      <c r="QHJ747" s="31"/>
      <c r="QHK747" s="31"/>
      <c r="QHL747" s="31"/>
      <c r="QHM747" s="31"/>
      <c r="QHN747" s="31"/>
      <c r="QHO747" s="31"/>
      <c r="QHP747" s="31"/>
      <c r="QHQ747" s="31"/>
      <c r="QHR747" s="31"/>
      <c r="QHS747" s="31"/>
      <c r="QHT747" s="31"/>
      <c r="QHU747" s="31"/>
      <c r="QHV747" s="31"/>
      <c r="QHW747" s="31"/>
      <c r="QHX747" s="31"/>
      <c r="QHY747" s="31"/>
      <c r="QHZ747" s="31"/>
      <c r="QIA747" s="31"/>
      <c r="QIB747" s="31"/>
      <c r="QIC747" s="31"/>
      <c r="QID747" s="31"/>
      <c r="QIE747" s="31"/>
      <c r="QIF747" s="31"/>
      <c r="QIG747" s="31"/>
      <c r="QIH747" s="31"/>
      <c r="QII747" s="31"/>
      <c r="QIJ747" s="31"/>
      <c r="QIK747" s="31"/>
      <c r="QIL747" s="31"/>
      <c r="QIM747" s="31"/>
      <c r="QIN747" s="31"/>
      <c r="QIO747" s="31"/>
      <c r="QIP747" s="31"/>
      <c r="QIQ747" s="31"/>
      <c r="QIR747" s="31"/>
      <c r="QIS747" s="31"/>
      <c r="QIT747" s="31"/>
      <c r="QIU747" s="31"/>
      <c r="QIV747" s="31"/>
      <c r="QIW747" s="31"/>
      <c r="QIX747" s="31"/>
      <c r="QIY747" s="31"/>
      <c r="QIZ747" s="31"/>
      <c r="QJA747" s="31"/>
      <c r="QJB747" s="31"/>
      <c r="QJC747" s="31"/>
      <c r="QJD747" s="31"/>
      <c r="QJE747" s="31"/>
      <c r="QJF747" s="31"/>
      <c r="QJG747" s="31"/>
      <c r="QJH747" s="31"/>
      <c r="QJI747" s="31"/>
      <c r="QJJ747" s="31"/>
      <c r="QJK747" s="31"/>
      <c r="QJL747" s="31"/>
      <c r="QJM747" s="31"/>
      <c r="QJN747" s="31"/>
      <c r="QJO747" s="31"/>
      <c r="QJP747" s="31"/>
      <c r="QJQ747" s="31"/>
      <c r="QJR747" s="31"/>
      <c r="QJS747" s="31"/>
      <c r="QJT747" s="31"/>
      <c r="QJU747" s="31"/>
      <c r="QJV747" s="31"/>
      <c r="QJW747" s="31"/>
      <c r="QJX747" s="31"/>
      <c r="QJY747" s="31"/>
      <c r="QJZ747" s="31"/>
      <c r="QKA747" s="31"/>
      <c r="QKB747" s="31"/>
      <c r="QKC747" s="31"/>
      <c r="QKD747" s="31"/>
      <c r="QKE747" s="31"/>
      <c r="QKF747" s="31"/>
      <c r="QKG747" s="31"/>
      <c r="QKH747" s="31"/>
      <c r="QKI747" s="31"/>
      <c r="QKJ747" s="31"/>
      <c r="QKK747" s="31"/>
      <c r="QKL747" s="31"/>
      <c r="QKM747" s="31"/>
      <c r="QKN747" s="31"/>
      <c r="QKO747" s="31"/>
      <c r="QKP747" s="31"/>
      <c r="QKQ747" s="31"/>
      <c r="QKR747" s="31"/>
      <c r="QKS747" s="31"/>
      <c r="QKT747" s="31"/>
      <c r="QKU747" s="31"/>
      <c r="QKV747" s="31"/>
      <c r="QKW747" s="31"/>
      <c r="QKX747" s="31"/>
      <c r="QKY747" s="31"/>
      <c r="QKZ747" s="31"/>
      <c r="QLA747" s="31"/>
      <c r="QLB747" s="31"/>
      <c r="QLC747" s="31"/>
      <c r="QLD747" s="31"/>
      <c r="QLE747" s="31"/>
      <c r="QLF747" s="31"/>
      <c r="QLG747" s="31"/>
      <c r="QLH747" s="31"/>
      <c r="QLI747" s="31"/>
      <c r="QLJ747" s="31"/>
      <c r="QLK747" s="31"/>
      <c r="QLL747" s="31"/>
      <c r="QLM747" s="31"/>
      <c r="QLN747" s="31"/>
      <c r="QLO747" s="31"/>
      <c r="QLP747" s="31"/>
      <c r="QLQ747" s="31"/>
      <c r="QLR747" s="31"/>
      <c r="QLS747" s="31"/>
      <c r="QLT747" s="31"/>
      <c r="QLU747" s="31"/>
      <c r="QLV747" s="31"/>
      <c r="QLW747" s="31"/>
      <c r="QLX747" s="31"/>
      <c r="QLY747" s="31"/>
      <c r="QLZ747" s="31"/>
      <c r="QMA747" s="31"/>
      <c r="QMB747" s="31"/>
      <c r="QMC747" s="31"/>
      <c r="QMD747" s="31"/>
      <c r="QME747" s="31"/>
      <c r="QMF747" s="31"/>
      <c r="QMG747" s="31"/>
      <c r="QMH747" s="31"/>
      <c r="QMI747" s="31"/>
      <c r="QMJ747" s="31"/>
      <c r="QMK747" s="31"/>
      <c r="QML747" s="31"/>
      <c r="QMM747" s="31"/>
      <c r="QMN747" s="31"/>
      <c r="QMO747" s="31"/>
      <c r="QMP747" s="31"/>
      <c r="QMQ747" s="31"/>
      <c r="QMR747" s="31"/>
      <c r="QMS747" s="31"/>
      <c r="QMT747" s="31"/>
      <c r="QMU747" s="31"/>
      <c r="QMV747" s="31"/>
      <c r="QMW747" s="31"/>
      <c r="QMX747" s="31"/>
      <c r="QMY747" s="31"/>
      <c r="QMZ747" s="31"/>
      <c r="QNA747" s="31"/>
      <c r="QNB747" s="31"/>
      <c r="QNC747" s="31"/>
      <c r="QND747" s="31"/>
      <c r="QNE747" s="31"/>
      <c r="QNF747" s="31"/>
      <c r="QNG747" s="31"/>
      <c r="QNH747" s="31"/>
      <c r="QNI747" s="31"/>
      <c r="QNJ747" s="31"/>
      <c r="QNK747" s="31"/>
      <c r="QNL747" s="31"/>
      <c r="QNM747" s="31"/>
      <c r="QNN747" s="31"/>
      <c r="QNO747" s="31"/>
      <c r="QNP747" s="31"/>
      <c r="QNQ747" s="31"/>
      <c r="QNR747" s="31"/>
      <c r="QNS747" s="31"/>
      <c r="QNT747" s="31"/>
      <c r="QNU747" s="31"/>
      <c r="QNV747" s="31"/>
      <c r="QNW747" s="31"/>
      <c r="QNX747" s="31"/>
      <c r="QNY747" s="31"/>
      <c r="QNZ747" s="31"/>
      <c r="QOA747" s="31"/>
      <c r="QOB747" s="31"/>
      <c r="QOC747" s="31"/>
      <c r="QOD747" s="31"/>
      <c r="QOE747" s="31"/>
      <c r="QOF747" s="31"/>
      <c r="QOG747" s="31"/>
      <c r="QOH747" s="31"/>
      <c r="QOI747" s="31"/>
      <c r="QOJ747" s="31"/>
      <c r="QOK747" s="31"/>
      <c r="QOL747" s="31"/>
      <c r="QOM747" s="31"/>
      <c r="QON747" s="31"/>
      <c r="QOO747" s="31"/>
      <c r="QOP747" s="31"/>
      <c r="QOQ747" s="31"/>
      <c r="QOR747" s="31"/>
      <c r="QOS747" s="31"/>
      <c r="QOT747" s="31"/>
      <c r="QOU747" s="31"/>
      <c r="QOV747" s="31"/>
      <c r="QOW747" s="31"/>
      <c r="QOX747" s="31"/>
      <c r="QOY747" s="31"/>
      <c r="QOZ747" s="31"/>
      <c r="QPA747" s="31"/>
      <c r="QPB747" s="31"/>
      <c r="QPC747" s="31"/>
      <c r="QPD747" s="31"/>
      <c r="QPE747" s="31"/>
      <c r="QPF747" s="31"/>
      <c r="QPG747" s="31"/>
      <c r="QPH747" s="31"/>
      <c r="QPI747" s="31"/>
      <c r="QPJ747" s="31"/>
      <c r="QPK747" s="31"/>
      <c r="QPL747" s="31"/>
      <c r="QPM747" s="31"/>
      <c r="QPN747" s="31"/>
      <c r="QPO747" s="31"/>
      <c r="QPP747" s="31"/>
      <c r="QPQ747" s="31"/>
      <c r="QPR747" s="31"/>
      <c r="QPS747" s="31"/>
      <c r="QPT747" s="31"/>
      <c r="QPU747" s="31"/>
      <c r="QPV747" s="31"/>
      <c r="QPW747" s="31"/>
      <c r="QPX747" s="31"/>
      <c r="QPY747" s="31"/>
      <c r="QPZ747" s="31"/>
      <c r="QQA747" s="31"/>
      <c r="QQB747" s="31"/>
      <c r="QQC747" s="31"/>
      <c r="QQD747" s="31"/>
      <c r="QQE747" s="31"/>
      <c r="QQF747" s="31"/>
      <c r="QQG747" s="31"/>
      <c r="QQH747" s="31"/>
      <c r="QQI747" s="31"/>
      <c r="QQJ747" s="31"/>
      <c r="QQK747" s="31"/>
      <c r="QQL747" s="31"/>
      <c r="QQM747" s="31"/>
      <c r="QQN747" s="31"/>
      <c r="QQO747" s="31"/>
      <c r="QQP747" s="31"/>
      <c r="QQQ747" s="31"/>
      <c r="QQR747" s="31"/>
      <c r="QQS747" s="31"/>
      <c r="QQT747" s="31"/>
      <c r="QQU747" s="31"/>
      <c r="QQV747" s="31"/>
      <c r="QQW747" s="31"/>
      <c r="QQX747" s="31"/>
      <c r="QQY747" s="31"/>
      <c r="QQZ747" s="31"/>
      <c r="QRA747" s="31"/>
      <c r="QRB747" s="31"/>
      <c r="QRC747" s="31"/>
      <c r="QRD747" s="31"/>
      <c r="QRE747" s="31"/>
      <c r="QRF747" s="31"/>
      <c r="QRG747" s="31"/>
      <c r="QRH747" s="31"/>
      <c r="QRI747" s="31"/>
      <c r="QRJ747" s="31"/>
      <c r="QRK747" s="31"/>
      <c r="QRL747" s="31"/>
      <c r="QRM747" s="31"/>
      <c r="QRN747" s="31"/>
      <c r="QRO747" s="31"/>
      <c r="QRP747" s="31"/>
      <c r="QRQ747" s="31"/>
      <c r="QRR747" s="31"/>
      <c r="QRS747" s="31"/>
      <c r="QRT747" s="31"/>
      <c r="QRU747" s="31"/>
      <c r="QRV747" s="31"/>
      <c r="QRW747" s="31"/>
      <c r="QRX747" s="31"/>
      <c r="QRY747" s="31"/>
      <c r="QRZ747" s="31"/>
      <c r="QSA747" s="31"/>
      <c r="QSB747" s="31"/>
      <c r="QSC747" s="31"/>
      <c r="QSD747" s="31"/>
      <c r="QSE747" s="31"/>
      <c r="QSF747" s="31"/>
      <c r="QSG747" s="31"/>
      <c r="QSH747" s="31"/>
      <c r="QSI747" s="31"/>
      <c r="QSJ747" s="31"/>
      <c r="QSK747" s="31"/>
      <c r="QSL747" s="31"/>
      <c r="QSM747" s="31"/>
      <c r="QSN747" s="31"/>
      <c r="QSO747" s="31"/>
      <c r="QSP747" s="31"/>
      <c r="QSQ747" s="31"/>
      <c r="QSR747" s="31"/>
      <c r="QSS747" s="31"/>
      <c r="QST747" s="31"/>
      <c r="QSU747" s="31"/>
      <c r="QSV747" s="31"/>
      <c r="QSW747" s="31"/>
      <c r="QSX747" s="31"/>
      <c r="QSY747" s="31"/>
      <c r="QSZ747" s="31"/>
      <c r="QTA747" s="31"/>
      <c r="QTB747" s="31"/>
      <c r="QTC747" s="31"/>
      <c r="QTD747" s="31"/>
      <c r="QTE747" s="31"/>
      <c r="QTF747" s="31"/>
      <c r="QTG747" s="31"/>
      <c r="QTH747" s="31"/>
      <c r="QTI747" s="31"/>
      <c r="QTJ747" s="31"/>
      <c r="QTK747" s="31"/>
      <c r="QTL747" s="31"/>
      <c r="QTM747" s="31"/>
      <c r="QTN747" s="31"/>
      <c r="QTO747" s="31"/>
      <c r="QTP747" s="31"/>
      <c r="QTQ747" s="31"/>
      <c r="QTR747" s="31"/>
      <c r="QTS747" s="31"/>
      <c r="QTT747" s="31"/>
      <c r="QTU747" s="31"/>
      <c r="QTV747" s="31"/>
      <c r="QTW747" s="31"/>
      <c r="QTX747" s="31"/>
      <c r="QTY747" s="31"/>
      <c r="QTZ747" s="31"/>
      <c r="QUA747" s="31"/>
      <c r="QUB747" s="31"/>
      <c r="QUC747" s="31"/>
      <c r="QUD747" s="31"/>
      <c r="QUE747" s="31"/>
      <c r="QUF747" s="31"/>
      <c r="QUG747" s="31"/>
      <c r="QUH747" s="31"/>
      <c r="QUI747" s="31"/>
      <c r="QUJ747" s="31"/>
      <c r="QUK747" s="31"/>
      <c r="QUL747" s="31"/>
      <c r="QUM747" s="31"/>
      <c r="QUN747" s="31"/>
      <c r="QUO747" s="31"/>
      <c r="QUP747" s="31"/>
      <c r="QUQ747" s="31"/>
      <c r="QUR747" s="31"/>
      <c r="QUS747" s="31"/>
      <c r="QUT747" s="31"/>
      <c r="QUU747" s="31"/>
      <c r="QUV747" s="31"/>
      <c r="QUW747" s="31"/>
      <c r="QUX747" s="31"/>
      <c r="QUY747" s="31"/>
      <c r="QUZ747" s="31"/>
      <c r="QVA747" s="31"/>
      <c r="QVB747" s="31"/>
      <c r="QVC747" s="31"/>
      <c r="QVD747" s="31"/>
      <c r="QVE747" s="31"/>
      <c r="QVF747" s="31"/>
      <c r="QVG747" s="31"/>
      <c r="QVH747" s="31"/>
      <c r="QVI747" s="31"/>
      <c r="QVJ747" s="31"/>
      <c r="QVK747" s="31"/>
      <c r="QVL747" s="31"/>
      <c r="QVM747" s="31"/>
      <c r="QVN747" s="31"/>
      <c r="QVO747" s="31"/>
      <c r="QVP747" s="31"/>
      <c r="QVQ747" s="31"/>
      <c r="QVR747" s="31"/>
      <c r="QVS747" s="31"/>
      <c r="QVT747" s="31"/>
      <c r="QVU747" s="31"/>
      <c r="QVV747" s="31"/>
      <c r="QVW747" s="31"/>
      <c r="QVX747" s="31"/>
      <c r="QVY747" s="31"/>
      <c r="QVZ747" s="31"/>
      <c r="QWA747" s="31"/>
      <c r="QWB747" s="31"/>
      <c r="QWC747" s="31"/>
      <c r="QWD747" s="31"/>
      <c r="QWE747" s="31"/>
      <c r="QWF747" s="31"/>
      <c r="QWG747" s="31"/>
      <c r="QWH747" s="31"/>
      <c r="QWI747" s="31"/>
      <c r="QWJ747" s="31"/>
      <c r="QWK747" s="31"/>
      <c r="QWL747" s="31"/>
      <c r="QWM747" s="31"/>
      <c r="QWN747" s="31"/>
      <c r="QWO747" s="31"/>
      <c r="QWP747" s="31"/>
      <c r="QWQ747" s="31"/>
      <c r="QWR747" s="31"/>
      <c r="QWS747" s="31"/>
      <c r="QWT747" s="31"/>
      <c r="QWU747" s="31"/>
      <c r="QWV747" s="31"/>
      <c r="QWW747" s="31"/>
      <c r="QWX747" s="31"/>
      <c r="QWY747" s="31"/>
      <c r="QWZ747" s="31"/>
      <c r="QXA747" s="31"/>
      <c r="QXB747" s="31"/>
      <c r="QXC747" s="31"/>
      <c r="QXD747" s="31"/>
      <c r="QXE747" s="31"/>
      <c r="QXF747" s="31"/>
      <c r="QXG747" s="31"/>
      <c r="QXH747" s="31"/>
      <c r="QXI747" s="31"/>
      <c r="QXJ747" s="31"/>
      <c r="QXK747" s="31"/>
      <c r="QXL747" s="31"/>
      <c r="QXM747" s="31"/>
      <c r="QXN747" s="31"/>
      <c r="QXO747" s="31"/>
      <c r="QXP747" s="31"/>
      <c r="QXQ747" s="31"/>
      <c r="QXR747" s="31"/>
      <c r="QXS747" s="31"/>
      <c r="QXT747" s="31"/>
      <c r="QXU747" s="31"/>
      <c r="QXV747" s="31"/>
      <c r="QXW747" s="31"/>
      <c r="QXX747" s="31"/>
      <c r="QXY747" s="31"/>
      <c r="QXZ747" s="31"/>
      <c r="QYA747" s="31"/>
      <c r="QYB747" s="31"/>
      <c r="QYC747" s="31"/>
      <c r="QYD747" s="31"/>
      <c r="QYE747" s="31"/>
      <c r="QYF747" s="31"/>
      <c r="QYG747" s="31"/>
      <c r="QYH747" s="31"/>
      <c r="QYI747" s="31"/>
      <c r="QYJ747" s="31"/>
      <c r="QYK747" s="31"/>
      <c r="QYL747" s="31"/>
      <c r="QYM747" s="31"/>
      <c r="QYN747" s="31"/>
      <c r="QYO747" s="31"/>
      <c r="QYP747" s="31"/>
      <c r="QYQ747" s="31"/>
      <c r="QYR747" s="31"/>
      <c r="QYS747" s="31"/>
      <c r="QYT747" s="31"/>
      <c r="QYU747" s="31"/>
      <c r="QYV747" s="31"/>
      <c r="QYW747" s="31"/>
      <c r="QYX747" s="31"/>
      <c r="QYY747" s="31"/>
      <c r="QYZ747" s="31"/>
      <c r="QZA747" s="31"/>
      <c r="QZB747" s="31"/>
      <c r="QZC747" s="31"/>
      <c r="QZD747" s="31"/>
      <c r="QZE747" s="31"/>
      <c r="QZF747" s="31"/>
      <c r="QZG747" s="31"/>
      <c r="QZH747" s="31"/>
      <c r="QZI747" s="31"/>
      <c r="QZJ747" s="31"/>
      <c r="QZK747" s="31"/>
      <c r="QZL747" s="31"/>
      <c r="QZM747" s="31"/>
      <c r="QZN747" s="31"/>
      <c r="QZO747" s="31"/>
      <c r="QZP747" s="31"/>
      <c r="QZQ747" s="31"/>
      <c r="QZR747" s="31"/>
      <c r="QZS747" s="31"/>
      <c r="QZT747" s="31"/>
      <c r="QZU747" s="31"/>
      <c r="QZV747" s="31"/>
      <c r="QZW747" s="31"/>
      <c r="QZX747" s="31"/>
      <c r="QZY747" s="31"/>
      <c r="QZZ747" s="31"/>
      <c r="RAA747" s="31"/>
      <c r="RAB747" s="31"/>
      <c r="RAC747" s="31"/>
      <c r="RAD747" s="31"/>
      <c r="RAE747" s="31"/>
      <c r="RAF747" s="31"/>
      <c r="RAG747" s="31"/>
      <c r="RAH747" s="31"/>
      <c r="RAI747" s="31"/>
      <c r="RAJ747" s="31"/>
      <c r="RAK747" s="31"/>
      <c r="RAL747" s="31"/>
      <c r="RAM747" s="31"/>
      <c r="RAN747" s="31"/>
      <c r="RAO747" s="31"/>
      <c r="RAP747" s="31"/>
      <c r="RAQ747" s="31"/>
      <c r="RAR747" s="31"/>
      <c r="RAS747" s="31"/>
      <c r="RAT747" s="31"/>
      <c r="RAU747" s="31"/>
      <c r="RAV747" s="31"/>
      <c r="RAW747" s="31"/>
      <c r="RAX747" s="31"/>
      <c r="RAY747" s="31"/>
      <c r="RAZ747" s="31"/>
      <c r="RBA747" s="31"/>
      <c r="RBB747" s="31"/>
      <c r="RBC747" s="31"/>
      <c r="RBD747" s="31"/>
      <c r="RBE747" s="31"/>
      <c r="RBF747" s="31"/>
      <c r="RBG747" s="31"/>
      <c r="RBH747" s="31"/>
      <c r="RBI747" s="31"/>
      <c r="RBJ747" s="31"/>
      <c r="RBK747" s="31"/>
      <c r="RBL747" s="31"/>
      <c r="RBM747" s="31"/>
      <c r="RBN747" s="31"/>
      <c r="RBO747" s="31"/>
      <c r="RBP747" s="31"/>
      <c r="RBQ747" s="31"/>
      <c r="RBR747" s="31"/>
      <c r="RBS747" s="31"/>
      <c r="RBT747" s="31"/>
      <c r="RBU747" s="31"/>
      <c r="RBV747" s="31"/>
      <c r="RBW747" s="31"/>
      <c r="RBX747" s="31"/>
      <c r="RBY747" s="31"/>
      <c r="RBZ747" s="31"/>
      <c r="RCA747" s="31"/>
      <c r="RCB747" s="31"/>
      <c r="RCC747" s="31"/>
      <c r="RCD747" s="31"/>
      <c r="RCE747" s="31"/>
      <c r="RCF747" s="31"/>
      <c r="RCG747" s="31"/>
      <c r="RCH747" s="31"/>
      <c r="RCI747" s="31"/>
      <c r="RCJ747" s="31"/>
      <c r="RCK747" s="31"/>
      <c r="RCL747" s="31"/>
      <c r="RCM747" s="31"/>
      <c r="RCN747" s="31"/>
      <c r="RCO747" s="31"/>
      <c r="RCP747" s="31"/>
      <c r="RCQ747" s="31"/>
      <c r="RCR747" s="31"/>
      <c r="RCS747" s="31"/>
      <c r="RCT747" s="31"/>
      <c r="RCU747" s="31"/>
      <c r="RCV747" s="31"/>
      <c r="RCW747" s="31"/>
      <c r="RCX747" s="31"/>
      <c r="RCY747" s="31"/>
      <c r="RCZ747" s="31"/>
      <c r="RDA747" s="31"/>
      <c r="RDB747" s="31"/>
      <c r="RDC747" s="31"/>
      <c r="RDD747" s="31"/>
      <c r="RDE747" s="31"/>
      <c r="RDF747" s="31"/>
      <c r="RDG747" s="31"/>
      <c r="RDH747" s="31"/>
      <c r="RDI747" s="31"/>
      <c r="RDJ747" s="31"/>
      <c r="RDK747" s="31"/>
      <c r="RDL747" s="31"/>
      <c r="RDM747" s="31"/>
      <c r="RDN747" s="31"/>
      <c r="RDO747" s="31"/>
      <c r="RDP747" s="31"/>
      <c r="RDQ747" s="31"/>
      <c r="RDR747" s="31"/>
      <c r="RDS747" s="31"/>
      <c r="RDT747" s="31"/>
      <c r="RDU747" s="31"/>
      <c r="RDV747" s="31"/>
      <c r="RDW747" s="31"/>
      <c r="RDX747" s="31"/>
      <c r="RDY747" s="31"/>
      <c r="RDZ747" s="31"/>
      <c r="REA747" s="31"/>
      <c r="REB747" s="31"/>
      <c r="REC747" s="31"/>
      <c r="RED747" s="31"/>
      <c r="REE747" s="31"/>
      <c r="REF747" s="31"/>
      <c r="REG747" s="31"/>
      <c r="REH747" s="31"/>
      <c r="REI747" s="31"/>
      <c r="REJ747" s="31"/>
      <c r="REK747" s="31"/>
      <c r="REL747" s="31"/>
      <c r="REM747" s="31"/>
      <c r="REN747" s="31"/>
      <c r="REO747" s="31"/>
      <c r="REP747" s="31"/>
      <c r="REQ747" s="31"/>
      <c r="RER747" s="31"/>
      <c r="RES747" s="31"/>
      <c r="RET747" s="31"/>
      <c r="REU747" s="31"/>
      <c r="REV747" s="31"/>
      <c r="REW747" s="31"/>
      <c r="REX747" s="31"/>
      <c r="REY747" s="31"/>
      <c r="REZ747" s="31"/>
      <c r="RFA747" s="31"/>
      <c r="RFB747" s="31"/>
      <c r="RFC747" s="31"/>
      <c r="RFD747" s="31"/>
      <c r="RFE747" s="31"/>
      <c r="RFF747" s="31"/>
      <c r="RFG747" s="31"/>
      <c r="RFH747" s="31"/>
      <c r="RFI747" s="31"/>
      <c r="RFJ747" s="31"/>
      <c r="RFK747" s="31"/>
      <c r="RFL747" s="31"/>
      <c r="RFM747" s="31"/>
      <c r="RFN747" s="31"/>
      <c r="RFO747" s="31"/>
      <c r="RFP747" s="31"/>
      <c r="RFQ747" s="31"/>
      <c r="RFR747" s="31"/>
      <c r="RFS747" s="31"/>
      <c r="RFT747" s="31"/>
      <c r="RFU747" s="31"/>
      <c r="RFV747" s="31"/>
      <c r="RFW747" s="31"/>
      <c r="RFX747" s="31"/>
      <c r="RFY747" s="31"/>
      <c r="RFZ747" s="31"/>
      <c r="RGA747" s="31"/>
      <c r="RGB747" s="31"/>
      <c r="RGC747" s="31"/>
      <c r="RGD747" s="31"/>
      <c r="RGE747" s="31"/>
      <c r="RGF747" s="31"/>
      <c r="RGG747" s="31"/>
      <c r="RGH747" s="31"/>
      <c r="RGI747" s="31"/>
      <c r="RGJ747" s="31"/>
      <c r="RGK747" s="31"/>
      <c r="RGL747" s="31"/>
      <c r="RGM747" s="31"/>
      <c r="RGN747" s="31"/>
      <c r="RGO747" s="31"/>
      <c r="RGP747" s="31"/>
      <c r="RGQ747" s="31"/>
      <c r="RGR747" s="31"/>
      <c r="RGS747" s="31"/>
      <c r="RGT747" s="31"/>
      <c r="RGU747" s="31"/>
      <c r="RGV747" s="31"/>
      <c r="RGW747" s="31"/>
      <c r="RGX747" s="31"/>
      <c r="RGY747" s="31"/>
      <c r="RGZ747" s="31"/>
      <c r="RHA747" s="31"/>
      <c r="RHB747" s="31"/>
      <c r="RHC747" s="31"/>
      <c r="RHD747" s="31"/>
      <c r="RHE747" s="31"/>
      <c r="RHF747" s="31"/>
      <c r="RHG747" s="31"/>
      <c r="RHH747" s="31"/>
      <c r="RHI747" s="31"/>
      <c r="RHJ747" s="31"/>
      <c r="RHK747" s="31"/>
      <c r="RHL747" s="31"/>
      <c r="RHM747" s="31"/>
      <c r="RHN747" s="31"/>
      <c r="RHO747" s="31"/>
      <c r="RHP747" s="31"/>
      <c r="RHQ747" s="31"/>
      <c r="RHR747" s="31"/>
      <c r="RHS747" s="31"/>
      <c r="RHT747" s="31"/>
      <c r="RHU747" s="31"/>
      <c r="RHV747" s="31"/>
      <c r="RHW747" s="31"/>
      <c r="RHX747" s="31"/>
      <c r="RHY747" s="31"/>
      <c r="RHZ747" s="31"/>
      <c r="RIA747" s="31"/>
      <c r="RIB747" s="31"/>
      <c r="RIC747" s="31"/>
      <c r="RID747" s="31"/>
      <c r="RIE747" s="31"/>
      <c r="RIF747" s="31"/>
      <c r="RIG747" s="31"/>
      <c r="RIH747" s="31"/>
      <c r="RII747" s="31"/>
      <c r="RIJ747" s="31"/>
      <c r="RIK747" s="31"/>
      <c r="RIL747" s="31"/>
      <c r="RIM747" s="31"/>
      <c r="RIN747" s="31"/>
      <c r="RIO747" s="31"/>
      <c r="RIP747" s="31"/>
      <c r="RIQ747" s="31"/>
      <c r="RIR747" s="31"/>
      <c r="RIS747" s="31"/>
      <c r="RIT747" s="31"/>
      <c r="RIU747" s="31"/>
      <c r="RIV747" s="31"/>
      <c r="RIW747" s="31"/>
      <c r="RIX747" s="31"/>
      <c r="RIY747" s="31"/>
      <c r="RIZ747" s="31"/>
      <c r="RJA747" s="31"/>
      <c r="RJB747" s="31"/>
      <c r="RJC747" s="31"/>
      <c r="RJD747" s="31"/>
      <c r="RJE747" s="31"/>
      <c r="RJF747" s="31"/>
      <c r="RJG747" s="31"/>
      <c r="RJH747" s="31"/>
      <c r="RJI747" s="31"/>
      <c r="RJJ747" s="31"/>
      <c r="RJK747" s="31"/>
      <c r="RJL747" s="31"/>
      <c r="RJM747" s="31"/>
      <c r="RJN747" s="31"/>
      <c r="RJO747" s="31"/>
      <c r="RJP747" s="31"/>
      <c r="RJQ747" s="31"/>
      <c r="RJR747" s="31"/>
      <c r="RJS747" s="31"/>
      <c r="RJT747" s="31"/>
      <c r="RJU747" s="31"/>
      <c r="RJV747" s="31"/>
      <c r="RJW747" s="31"/>
      <c r="RJX747" s="31"/>
      <c r="RJY747" s="31"/>
      <c r="RJZ747" s="31"/>
      <c r="RKA747" s="31"/>
      <c r="RKB747" s="31"/>
      <c r="RKC747" s="31"/>
      <c r="RKD747" s="31"/>
      <c r="RKE747" s="31"/>
      <c r="RKF747" s="31"/>
      <c r="RKG747" s="31"/>
      <c r="RKH747" s="31"/>
      <c r="RKI747" s="31"/>
      <c r="RKJ747" s="31"/>
      <c r="RKK747" s="31"/>
      <c r="RKL747" s="31"/>
      <c r="RKM747" s="31"/>
      <c r="RKN747" s="31"/>
      <c r="RKO747" s="31"/>
      <c r="RKP747" s="31"/>
      <c r="RKQ747" s="31"/>
      <c r="RKR747" s="31"/>
      <c r="RKS747" s="31"/>
      <c r="RKT747" s="31"/>
      <c r="RKU747" s="31"/>
      <c r="RKV747" s="31"/>
      <c r="RKW747" s="31"/>
      <c r="RKX747" s="31"/>
      <c r="RKY747" s="31"/>
      <c r="RKZ747" s="31"/>
      <c r="RLA747" s="31"/>
      <c r="RLB747" s="31"/>
      <c r="RLC747" s="31"/>
      <c r="RLD747" s="31"/>
      <c r="RLE747" s="31"/>
      <c r="RLF747" s="31"/>
      <c r="RLG747" s="31"/>
      <c r="RLH747" s="31"/>
      <c r="RLI747" s="31"/>
      <c r="RLJ747" s="31"/>
      <c r="RLK747" s="31"/>
      <c r="RLL747" s="31"/>
      <c r="RLM747" s="31"/>
      <c r="RLN747" s="31"/>
      <c r="RLO747" s="31"/>
      <c r="RLP747" s="31"/>
      <c r="RLQ747" s="31"/>
      <c r="RLR747" s="31"/>
      <c r="RLS747" s="31"/>
      <c r="RLT747" s="31"/>
      <c r="RLU747" s="31"/>
      <c r="RLV747" s="31"/>
      <c r="RLW747" s="31"/>
      <c r="RLX747" s="31"/>
      <c r="RLY747" s="31"/>
      <c r="RLZ747" s="31"/>
      <c r="RMA747" s="31"/>
      <c r="RMB747" s="31"/>
      <c r="RMC747" s="31"/>
      <c r="RMD747" s="31"/>
      <c r="RME747" s="31"/>
      <c r="RMF747" s="31"/>
      <c r="RMG747" s="31"/>
      <c r="RMH747" s="31"/>
      <c r="RMI747" s="31"/>
      <c r="RMJ747" s="31"/>
      <c r="RMK747" s="31"/>
      <c r="RML747" s="31"/>
      <c r="RMM747" s="31"/>
      <c r="RMN747" s="31"/>
      <c r="RMO747" s="31"/>
      <c r="RMP747" s="31"/>
      <c r="RMQ747" s="31"/>
      <c r="RMR747" s="31"/>
      <c r="RMS747" s="31"/>
      <c r="RMT747" s="31"/>
      <c r="RMU747" s="31"/>
      <c r="RMV747" s="31"/>
      <c r="RMW747" s="31"/>
      <c r="RMX747" s="31"/>
      <c r="RMY747" s="31"/>
      <c r="RMZ747" s="31"/>
      <c r="RNA747" s="31"/>
      <c r="RNB747" s="31"/>
      <c r="RNC747" s="31"/>
      <c r="RND747" s="31"/>
      <c r="RNE747" s="31"/>
      <c r="RNF747" s="31"/>
      <c r="RNG747" s="31"/>
      <c r="RNH747" s="31"/>
      <c r="RNI747" s="31"/>
      <c r="RNJ747" s="31"/>
      <c r="RNK747" s="31"/>
      <c r="RNL747" s="31"/>
      <c r="RNM747" s="31"/>
      <c r="RNN747" s="31"/>
      <c r="RNO747" s="31"/>
      <c r="RNP747" s="31"/>
      <c r="RNQ747" s="31"/>
      <c r="RNR747" s="31"/>
      <c r="RNS747" s="31"/>
      <c r="RNT747" s="31"/>
      <c r="RNU747" s="31"/>
      <c r="RNV747" s="31"/>
      <c r="RNW747" s="31"/>
      <c r="RNX747" s="31"/>
      <c r="RNY747" s="31"/>
      <c r="RNZ747" s="31"/>
      <c r="ROA747" s="31"/>
      <c r="ROB747" s="31"/>
      <c r="ROC747" s="31"/>
      <c r="ROD747" s="31"/>
      <c r="ROE747" s="31"/>
      <c r="ROF747" s="31"/>
      <c r="ROG747" s="31"/>
      <c r="ROH747" s="31"/>
      <c r="ROI747" s="31"/>
      <c r="ROJ747" s="31"/>
      <c r="ROK747" s="31"/>
      <c r="ROL747" s="31"/>
      <c r="ROM747" s="31"/>
      <c r="RON747" s="31"/>
      <c r="ROO747" s="31"/>
      <c r="ROP747" s="31"/>
      <c r="ROQ747" s="31"/>
      <c r="ROR747" s="31"/>
      <c r="ROS747" s="31"/>
      <c r="ROT747" s="31"/>
      <c r="ROU747" s="31"/>
      <c r="ROV747" s="31"/>
      <c r="ROW747" s="31"/>
      <c r="ROX747" s="31"/>
      <c r="ROY747" s="31"/>
      <c r="ROZ747" s="31"/>
      <c r="RPA747" s="31"/>
      <c r="RPB747" s="31"/>
      <c r="RPC747" s="31"/>
      <c r="RPD747" s="31"/>
      <c r="RPE747" s="31"/>
      <c r="RPF747" s="31"/>
      <c r="RPG747" s="31"/>
      <c r="RPH747" s="31"/>
      <c r="RPI747" s="31"/>
      <c r="RPJ747" s="31"/>
      <c r="RPK747" s="31"/>
      <c r="RPL747" s="31"/>
      <c r="RPM747" s="31"/>
      <c r="RPN747" s="31"/>
      <c r="RPO747" s="31"/>
      <c r="RPP747" s="31"/>
      <c r="RPQ747" s="31"/>
      <c r="RPR747" s="31"/>
      <c r="RPS747" s="31"/>
      <c r="RPT747" s="31"/>
      <c r="RPU747" s="31"/>
      <c r="RPV747" s="31"/>
      <c r="RPW747" s="31"/>
      <c r="RPX747" s="31"/>
      <c r="RPY747" s="31"/>
      <c r="RPZ747" s="31"/>
      <c r="RQA747" s="31"/>
      <c r="RQB747" s="31"/>
      <c r="RQC747" s="31"/>
      <c r="RQD747" s="31"/>
      <c r="RQE747" s="31"/>
      <c r="RQF747" s="31"/>
      <c r="RQG747" s="31"/>
      <c r="RQH747" s="31"/>
      <c r="RQI747" s="31"/>
      <c r="RQJ747" s="31"/>
      <c r="RQK747" s="31"/>
      <c r="RQL747" s="31"/>
      <c r="RQM747" s="31"/>
      <c r="RQN747" s="31"/>
      <c r="RQO747" s="31"/>
      <c r="RQP747" s="31"/>
      <c r="RQQ747" s="31"/>
      <c r="RQR747" s="31"/>
      <c r="RQS747" s="31"/>
      <c r="RQT747" s="31"/>
      <c r="RQU747" s="31"/>
      <c r="RQV747" s="31"/>
      <c r="RQW747" s="31"/>
      <c r="RQX747" s="31"/>
      <c r="RQY747" s="31"/>
      <c r="RQZ747" s="31"/>
      <c r="RRA747" s="31"/>
      <c r="RRB747" s="31"/>
      <c r="RRC747" s="31"/>
      <c r="RRD747" s="31"/>
      <c r="RRE747" s="31"/>
      <c r="RRF747" s="31"/>
      <c r="RRG747" s="31"/>
      <c r="RRH747" s="31"/>
      <c r="RRI747" s="31"/>
      <c r="RRJ747" s="31"/>
      <c r="RRK747" s="31"/>
      <c r="RRL747" s="31"/>
      <c r="RRM747" s="31"/>
      <c r="RRN747" s="31"/>
      <c r="RRO747" s="31"/>
      <c r="RRP747" s="31"/>
      <c r="RRQ747" s="31"/>
      <c r="RRR747" s="31"/>
      <c r="RRS747" s="31"/>
      <c r="RRT747" s="31"/>
      <c r="RRU747" s="31"/>
      <c r="RRV747" s="31"/>
      <c r="RRW747" s="31"/>
      <c r="RRX747" s="31"/>
      <c r="RRY747" s="31"/>
      <c r="RRZ747" s="31"/>
      <c r="RSA747" s="31"/>
      <c r="RSB747" s="31"/>
      <c r="RSC747" s="31"/>
      <c r="RSD747" s="31"/>
      <c r="RSE747" s="31"/>
      <c r="RSF747" s="31"/>
      <c r="RSG747" s="31"/>
      <c r="RSH747" s="31"/>
      <c r="RSI747" s="31"/>
      <c r="RSJ747" s="31"/>
      <c r="RSK747" s="31"/>
      <c r="RSL747" s="31"/>
      <c r="RSM747" s="31"/>
      <c r="RSN747" s="31"/>
      <c r="RSO747" s="31"/>
      <c r="RSP747" s="31"/>
      <c r="RSQ747" s="31"/>
      <c r="RSR747" s="31"/>
      <c r="RSS747" s="31"/>
      <c r="RST747" s="31"/>
      <c r="RSU747" s="31"/>
      <c r="RSV747" s="31"/>
      <c r="RSW747" s="31"/>
      <c r="RSX747" s="31"/>
      <c r="RSY747" s="31"/>
      <c r="RSZ747" s="31"/>
      <c r="RTA747" s="31"/>
      <c r="RTB747" s="31"/>
      <c r="RTC747" s="31"/>
      <c r="RTD747" s="31"/>
      <c r="RTE747" s="31"/>
      <c r="RTF747" s="31"/>
      <c r="RTG747" s="31"/>
      <c r="RTH747" s="31"/>
      <c r="RTI747" s="31"/>
      <c r="RTJ747" s="31"/>
      <c r="RTK747" s="31"/>
      <c r="RTL747" s="31"/>
      <c r="RTM747" s="31"/>
      <c r="RTN747" s="31"/>
      <c r="RTO747" s="31"/>
      <c r="RTP747" s="31"/>
      <c r="RTQ747" s="31"/>
      <c r="RTR747" s="31"/>
      <c r="RTS747" s="31"/>
      <c r="RTT747" s="31"/>
      <c r="RTU747" s="31"/>
      <c r="RTV747" s="31"/>
      <c r="RTW747" s="31"/>
      <c r="RTX747" s="31"/>
      <c r="RTY747" s="31"/>
      <c r="RTZ747" s="31"/>
      <c r="RUA747" s="31"/>
      <c r="RUB747" s="31"/>
      <c r="RUC747" s="31"/>
      <c r="RUD747" s="31"/>
      <c r="RUE747" s="31"/>
      <c r="RUF747" s="31"/>
      <c r="RUG747" s="31"/>
      <c r="RUH747" s="31"/>
      <c r="RUI747" s="31"/>
      <c r="RUJ747" s="31"/>
      <c r="RUK747" s="31"/>
      <c r="RUL747" s="31"/>
      <c r="RUM747" s="31"/>
      <c r="RUN747" s="31"/>
      <c r="RUO747" s="31"/>
      <c r="RUP747" s="31"/>
      <c r="RUQ747" s="31"/>
      <c r="RUR747" s="31"/>
      <c r="RUS747" s="31"/>
      <c r="RUT747" s="31"/>
      <c r="RUU747" s="31"/>
      <c r="RUV747" s="31"/>
      <c r="RUW747" s="31"/>
      <c r="RUX747" s="31"/>
      <c r="RUY747" s="31"/>
      <c r="RUZ747" s="31"/>
      <c r="RVA747" s="31"/>
      <c r="RVB747" s="31"/>
      <c r="RVC747" s="31"/>
      <c r="RVD747" s="31"/>
      <c r="RVE747" s="31"/>
      <c r="RVF747" s="31"/>
      <c r="RVG747" s="31"/>
      <c r="RVH747" s="31"/>
      <c r="RVI747" s="31"/>
      <c r="RVJ747" s="31"/>
      <c r="RVK747" s="31"/>
      <c r="RVL747" s="31"/>
      <c r="RVM747" s="31"/>
      <c r="RVN747" s="31"/>
      <c r="RVO747" s="31"/>
      <c r="RVP747" s="31"/>
      <c r="RVQ747" s="31"/>
      <c r="RVR747" s="31"/>
      <c r="RVS747" s="31"/>
      <c r="RVT747" s="31"/>
      <c r="RVU747" s="31"/>
      <c r="RVV747" s="31"/>
      <c r="RVW747" s="31"/>
      <c r="RVX747" s="31"/>
      <c r="RVY747" s="31"/>
      <c r="RVZ747" s="31"/>
      <c r="RWA747" s="31"/>
      <c r="RWB747" s="31"/>
      <c r="RWC747" s="31"/>
      <c r="RWD747" s="31"/>
      <c r="RWE747" s="31"/>
      <c r="RWF747" s="31"/>
      <c r="RWG747" s="31"/>
      <c r="RWH747" s="31"/>
      <c r="RWI747" s="31"/>
      <c r="RWJ747" s="31"/>
      <c r="RWK747" s="31"/>
      <c r="RWL747" s="31"/>
      <c r="RWM747" s="31"/>
      <c r="RWN747" s="31"/>
      <c r="RWO747" s="31"/>
      <c r="RWP747" s="31"/>
      <c r="RWQ747" s="31"/>
      <c r="RWR747" s="31"/>
      <c r="RWS747" s="31"/>
      <c r="RWT747" s="31"/>
      <c r="RWU747" s="31"/>
      <c r="RWV747" s="31"/>
      <c r="RWW747" s="31"/>
      <c r="RWX747" s="31"/>
      <c r="RWY747" s="31"/>
      <c r="RWZ747" s="31"/>
      <c r="RXA747" s="31"/>
      <c r="RXB747" s="31"/>
      <c r="RXC747" s="31"/>
      <c r="RXD747" s="31"/>
      <c r="RXE747" s="31"/>
      <c r="RXF747" s="31"/>
      <c r="RXG747" s="31"/>
      <c r="RXH747" s="31"/>
      <c r="RXI747" s="31"/>
      <c r="RXJ747" s="31"/>
      <c r="RXK747" s="31"/>
      <c r="RXL747" s="31"/>
      <c r="RXM747" s="31"/>
      <c r="RXN747" s="31"/>
      <c r="RXO747" s="31"/>
      <c r="RXP747" s="31"/>
      <c r="RXQ747" s="31"/>
      <c r="RXR747" s="31"/>
      <c r="RXS747" s="31"/>
      <c r="RXT747" s="31"/>
      <c r="RXU747" s="31"/>
      <c r="RXV747" s="31"/>
      <c r="RXW747" s="31"/>
      <c r="RXX747" s="31"/>
      <c r="RXY747" s="31"/>
      <c r="RXZ747" s="31"/>
      <c r="RYA747" s="31"/>
      <c r="RYB747" s="31"/>
      <c r="RYC747" s="31"/>
      <c r="RYD747" s="31"/>
      <c r="RYE747" s="31"/>
      <c r="RYF747" s="31"/>
      <c r="RYG747" s="31"/>
      <c r="RYH747" s="31"/>
      <c r="RYI747" s="31"/>
      <c r="RYJ747" s="31"/>
      <c r="RYK747" s="31"/>
      <c r="RYL747" s="31"/>
      <c r="RYM747" s="31"/>
      <c r="RYN747" s="31"/>
      <c r="RYO747" s="31"/>
      <c r="RYP747" s="31"/>
      <c r="RYQ747" s="31"/>
      <c r="RYR747" s="31"/>
      <c r="RYS747" s="31"/>
      <c r="RYT747" s="31"/>
      <c r="RYU747" s="31"/>
      <c r="RYV747" s="31"/>
      <c r="RYW747" s="31"/>
      <c r="RYX747" s="31"/>
      <c r="RYY747" s="31"/>
      <c r="RYZ747" s="31"/>
      <c r="RZA747" s="31"/>
      <c r="RZB747" s="31"/>
      <c r="RZC747" s="31"/>
      <c r="RZD747" s="31"/>
      <c r="RZE747" s="31"/>
      <c r="RZF747" s="31"/>
      <c r="RZG747" s="31"/>
      <c r="RZH747" s="31"/>
      <c r="RZI747" s="31"/>
      <c r="RZJ747" s="31"/>
      <c r="RZK747" s="31"/>
      <c r="RZL747" s="31"/>
      <c r="RZM747" s="31"/>
      <c r="RZN747" s="31"/>
      <c r="RZO747" s="31"/>
      <c r="RZP747" s="31"/>
      <c r="RZQ747" s="31"/>
      <c r="RZR747" s="31"/>
      <c r="RZS747" s="31"/>
      <c r="RZT747" s="31"/>
      <c r="RZU747" s="31"/>
      <c r="RZV747" s="31"/>
      <c r="RZW747" s="31"/>
      <c r="RZX747" s="31"/>
      <c r="RZY747" s="31"/>
      <c r="RZZ747" s="31"/>
      <c r="SAA747" s="31"/>
      <c r="SAB747" s="31"/>
      <c r="SAC747" s="31"/>
      <c r="SAD747" s="31"/>
      <c r="SAE747" s="31"/>
      <c r="SAF747" s="31"/>
      <c r="SAG747" s="31"/>
      <c r="SAH747" s="31"/>
      <c r="SAI747" s="31"/>
      <c r="SAJ747" s="31"/>
      <c r="SAK747" s="31"/>
      <c r="SAL747" s="31"/>
      <c r="SAM747" s="31"/>
      <c r="SAN747" s="31"/>
      <c r="SAO747" s="31"/>
      <c r="SAP747" s="31"/>
      <c r="SAQ747" s="31"/>
      <c r="SAR747" s="31"/>
      <c r="SAS747" s="31"/>
      <c r="SAT747" s="31"/>
      <c r="SAU747" s="31"/>
      <c r="SAV747" s="31"/>
      <c r="SAW747" s="31"/>
      <c r="SAX747" s="31"/>
      <c r="SAY747" s="31"/>
      <c r="SAZ747" s="31"/>
      <c r="SBA747" s="31"/>
      <c r="SBB747" s="31"/>
      <c r="SBC747" s="31"/>
      <c r="SBD747" s="31"/>
      <c r="SBE747" s="31"/>
      <c r="SBF747" s="31"/>
      <c r="SBG747" s="31"/>
      <c r="SBH747" s="31"/>
      <c r="SBI747" s="31"/>
      <c r="SBJ747" s="31"/>
      <c r="SBK747" s="31"/>
      <c r="SBL747" s="31"/>
      <c r="SBM747" s="31"/>
      <c r="SBN747" s="31"/>
      <c r="SBO747" s="31"/>
      <c r="SBP747" s="31"/>
      <c r="SBQ747" s="31"/>
      <c r="SBR747" s="31"/>
      <c r="SBS747" s="31"/>
      <c r="SBT747" s="31"/>
      <c r="SBU747" s="31"/>
      <c r="SBV747" s="31"/>
      <c r="SBW747" s="31"/>
      <c r="SBX747" s="31"/>
      <c r="SBY747" s="31"/>
      <c r="SBZ747" s="31"/>
      <c r="SCA747" s="31"/>
      <c r="SCB747" s="31"/>
      <c r="SCC747" s="31"/>
      <c r="SCD747" s="31"/>
      <c r="SCE747" s="31"/>
      <c r="SCF747" s="31"/>
      <c r="SCG747" s="31"/>
      <c r="SCH747" s="31"/>
      <c r="SCI747" s="31"/>
      <c r="SCJ747" s="31"/>
      <c r="SCK747" s="31"/>
      <c r="SCL747" s="31"/>
      <c r="SCM747" s="31"/>
      <c r="SCN747" s="31"/>
      <c r="SCO747" s="31"/>
      <c r="SCP747" s="31"/>
      <c r="SCQ747" s="31"/>
      <c r="SCR747" s="31"/>
      <c r="SCS747" s="31"/>
      <c r="SCT747" s="31"/>
      <c r="SCU747" s="31"/>
      <c r="SCV747" s="31"/>
      <c r="SCW747" s="31"/>
      <c r="SCX747" s="31"/>
      <c r="SCY747" s="31"/>
      <c r="SCZ747" s="31"/>
      <c r="SDA747" s="31"/>
      <c r="SDB747" s="31"/>
      <c r="SDC747" s="31"/>
      <c r="SDD747" s="31"/>
      <c r="SDE747" s="31"/>
      <c r="SDF747" s="31"/>
      <c r="SDG747" s="31"/>
      <c r="SDH747" s="31"/>
      <c r="SDI747" s="31"/>
      <c r="SDJ747" s="31"/>
      <c r="SDK747" s="31"/>
      <c r="SDL747" s="31"/>
      <c r="SDM747" s="31"/>
      <c r="SDN747" s="31"/>
      <c r="SDO747" s="31"/>
      <c r="SDP747" s="31"/>
      <c r="SDQ747" s="31"/>
      <c r="SDR747" s="31"/>
      <c r="SDS747" s="31"/>
      <c r="SDT747" s="31"/>
      <c r="SDU747" s="31"/>
      <c r="SDV747" s="31"/>
      <c r="SDW747" s="31"/>
      <c r="SDX747" s="31"/>
      <c r="SDY747" s="31"/>
      <c r="SDZ747" s="31"/>
      <c r="SEA747" s="31"/>
      <c r="SEB747" s="31"/>
      <c r="SEC747" s="31"/>
      <c r="SED747" s="31"/>
      <c r="SEE747" s="31"/>
      <c r="SEF747" s="31"/>
      <c r="SEG747" s="31"/>
      <c r="SEH747" s="31"/>
      <c r="SEI747" s="31"/>
      <c r="SEJ747" s="31"/>
      <c r="SEK747" s="31"/>
      <c r="SEL747" s="31"/>
      <c r="SEM747" s="31"/>
      <c r="SEN747" s="31"/>
      <c r="SEO747" s="31"/>
      <c r="SEP747" s="31"/>
      <c r="SEQ747" s="31"/>
      <c r="SER747" s="31"/>
      <c r="SES747" s="31"/>
      <c r="SET747" s="31"/>
      <c r="SEU747" s="31"/>
      <c r="SEV747" s="31"/>
      <c r="SEW747" s="31"/>
      <c r="SEX747" s="31"/>
      <c r="SEY747" s="31"/>
      <c r="SEZ747" s="31"/>
      <c r="SFA747" s="31"/>
      <c r="SFB747" s="31"/>
      <c r="SFC747" s="31"/>
      <c r="SFD747" s="31"/>
      <c r="SFE747" s="31"/>
      <c r="SFF747" s="31"/>
      <c r="SFG747" s="31"/>
      <c r="SFH747" s="31"/>
      <c r="SFI747" s="31"/>
      <c r="SFJ747" s="31"/>
      <c r="SFK747" s="31"/>
      <c r="SFL747" s="31"/>
      <c r="SFM747" s="31"/>
      <c r="SFN747" s="31"/>
      <c r="SFO747" s="31"/>
      <c r="SFP747" s="31"/>
      <c r="SFQ747" s="31"/>
      <c r="SFR747" s="31"/>
      <c r="SFS747" s="31"/>
      <c r="SFT747" s="31"/>
      <c r="SFU747" s="31"/>
      <c r="SFV747" s="31"/>
      <c r="SFW747" s="31"/>
      <c r="SFX747" s="31"/>
      <c r="SFY747" s="31"/>
      <c r="SFZ747" s="31"/>
      <c r="SGA747" s="31"/>
      <c r="SGB747" s="31"/>
      <c r="SGC747" s="31"/>
      <c r="SGD747" s="31"/>
      <c r="SGE747" s="31"/>
      <c r="SGF747" s="31"/>
      <c r="SGG747" s="31"/>
      <c r="SGH747" s="31"/>
      <c r="SGI747" s="31"/>
      <c r="SGJ747" s="31"/>
      <c r="SGK747" s="31"/>
      <c r="SGL747" s="31"/>
      <c r="SGM747" s="31"/>
      <c r="SGN747" s="31"/>
      <c r="SGO747" s="31"/>
      <c r="SGP747" s="31"/>
      <c r="SGQ747" s="31"/>
      <c r="SGR747" s="31"/>
      <c r="SGS747" s="31"/>
      <c r="SGT747" s="31"/>
      <c r="SGU747" s="31"/>
      <c r="SGV747" s="31"/>
      <c r="SGW747" s="31"/>
      <c r="SGX747" s="31"/>
      <c r="SGY747" s="31"/>
      <c r="SGZ747" s="31"/>
      <c r="SHA747" s="31"/>
      <c r="SHB747" s="31"/>
      <c r="SHC747" s="31"/>
      <c r="SHD747" s="31"/>
      <c r="SHE747" s="31"/>
      <c r="SHF747" s="31"/>
      <c r="SHG747" s="31"/>
      <c r="SHH747" s="31"/>
      <c r="SHI747" s="31"/>
      <c r="SHJ747" s="31"/>
      <c r="SHK747" s="31"/>
      <c r="SHL747" s="31"/>
      <c r="SHM747" s="31"/>
      <c r="SHN747" s="31"/>
      <c r="SHO747" s="31"/>
      <c r="SHP747" s="31"/>
      <c r="SHQ747" s="31"/>
      <c r="SHR747" s="31"/>
      <c r="SHS747" s="31"/>
      <c r="SHT747" s="31"/>
      <c r="SHU747" s="31"/>
      <c r="SHV747" s="31"/>
      <c r="SHW747" s="31"/>
      <c r="SHX747" s="31"/>
      <c r="SHY747" s="31"/>
      <c r="SHZ747" s="31"/>
      <c r="SIA747" s="31"/>
      <c r="SIB747" s="31"/>
      <c r="SIC747" s="31"/>
      <c r="SID747" s="31"/>
      <c r="SIE747" s="31"/>
      <c r="SIF747" s="31"/>
      <c r="SIG747" s="31"/>
      <c r="SIH747" s="31"/>
      <c r="SII747" s="31"/>
      <c r="SIJ747" s="31"/>
      <c r="SIK747" s="31"/>
      <c r="SIL747" s="31"/>
      <c r="SIM747" s="31"/>
      <c r="SIN747" s="31"/>
      <c r="SIO747" s="31"/>
      <c r="SIP747" s="31"/>
      <c r="SIQ747" s="31"/>
      <c r="SIR747" s="31"/>
      <c r="SIS747" s="31"/>
      <c r="SIT747" s="31"/>
      <c r="SIU747" s="31"/>
      <c r="SIV747" s="31"/>
      <c r="SIW747" s="31"/>
      <c r="SIX747" s="31"/>
      <c r="SIY747" s="31"/>
      <c r="SIZ747" s="31"/>
      <c r="SJA747" s="31"/>
      <c r="SJB747" s="31"/>
      <c r="SJC747" s="31"/>
      <c r="SJD747" s="31"/>
      <c r="SJE747" s="31"/>
      <c r="SJF747" s="31"/>
      <c r="SJG747" s="31"/>
      <c r="SJH747" s="31"/>
      <c r="SJI747" s="31"/>
      <c r="SJJ747" s="31"/>
      <c r="SJK747" s="31"/>
      <c r="SJL747" s="31"/>
      <c r="SJM747" s="31"/>
      <c r="SJN747" s="31"/>
      <c r="SJO747" s="31"/>
      <c r="SJP747" s="31"/>
      <c r="SJQ747" s="31"/>
      <c r="SJR747" s="31"/>
      <c r="SJS747" s="31"/>
      <c r="SJT747" s="31"/>
      <c r="SJU747" s="31"/>
      <c r="SJV747" s="31"/>
      <c r="SJW747" s="31"/>
      <c r="SJX747" s="31"/>
      <c r="SJY747" s="31"/>
      <c r="SJZ747" s="31"/>
      <c r="SKA747" s="31"/>
      <c r="SKB747" s="31"/>
      <c r="SKC747" s="31"/>
      <c r="SKD747" s="31"/>
      <c r="SKE747" s="31"/>
      <c r="SKF747" s="31"/>
      <c r="SKG747" s="31"/>
      <c r="SKH747" s="31"/>
      <c r="SKI747" s="31"/>
      <c r="SKJ747" s="31"/>
      <c r="SKK747" s="31"/>
      <c r="SKL747" s="31"/>
      <c r="SKM747" s="31"/>
      <c r="SKN747" s="31"/>
      <c r="SKO747" s="31"/>
      <c r="SKP747" s="31"/>
      <c r="SKQ747" s="31"/>
      <c r="SKR747" s="31"/>
      <c r="SKS747" s="31"/>
      <c r="SKT747" s="31"/>
      <c r="SKU747" s="31"/>
      <c r="SKV747" s="31"/>
      <c r="SKW747" s="31"/>
      <c r="SKX747" s="31"/>
      <c r="SKY747" s="31"/>
      <c r="SKZ747" s="31"/>
      <c r="SLA747" s="31"/>
      <c r="SLB747" s="31"/>
      <c r="SLC747" s="31"/>
      <c r="SLD747" s="31"/>
      <c r="SLE747" s="31"/>
      <c r="SLF747" s="31"/>
      <c r="SLG747" s="31"/>
      <c r="SLH747" s="31"/>
      <c r="SLI747" s="31"/>
      <c r="SLJ747" s="31"/>
      <c r="SLK747" s="31"/>
      <c r="SLL747" s="31"/>
      <c r="SLM747" s="31"/>
      <c r="SLN747" s="31"/>
      <c r="SLO747" s="31"/>
      <c r="SLP747" s="31"/>
      <c r="SLQ747" s="31"/>
      <c r="SLR747" s="31"/>
      <c r="SLS747" s="31"/>
      <c r="SLT747" s="31"/>
      <c r="SLU747" s="31"/>
      <c r="SLV747" s="31"/>
      <c r="SLW747" s="31"/>
      <c r="SLX747" s="31"/>
      <c r="SLY747" s="31"/>
      <c r="SLZ747" s="31"/>
      <c r="SMA747" s="31"/>
      <c r="SMB747" s="31"/>
      <c r="SMC747" s="31"/>
      <c r="SMD747" s="31"/>
      <c r="SME747" s="31"/>
      <c r="SMF747" s="31"/>
      <c r="SMG747" s="31"/>
      <c r="SMH747" s="31"/>
      <c r="SMI747" s="31"/>
      <c r="SMJ747" s="31"/>
      <c r="SMK747" s="31"/>
      <c r="SML747" s="31"/>
      <c r="SMM747" s="31"/>
      <c r="SMN747" s="31"/>
      <c r="SMO747" s="31"/>
      <c r="SMP747" s="31"/>
      <c r="SMQ747" s="31"/>
      <c r="SMR747" s="31"/>
      <c r="SMS747" s="31"/>
      <c r="SMT747" s="31"/>
      <c r="SMU747" s="31"/>
      <c r="SMV747" s="31"/>
      <c r="SMW747" s="31"/>
      <c r="SMX747" s="31"/>
      <c r="SMY747" s="31"/>
      <c r="SMZ747" s="31"/>
      <c r="SNA747" s="31"/>
      <c r="SNB747" s="31"/>
      <c r="SNC747" s="31"/>
      <c r="SND747" s="31"/>
      <c r="SNE747" s="31"/>
      <c r="SNF747" s="31"/>
      <c r="SNG747" s="31"/>
      <c r="SNH747" s="31"/>
      <c r="SNI747" s="31"/>
      <c r="SNJ747" s="31"/>
      <c r="SNK747" s="31"/>
      <c r="SNL747" s="31"/>
      <c r="SNM747" s="31"/>
      <c r="SNN747" s="31"/>
      <c r="SNO747" s="31"/>
      <c r="SNP747" s="31"/>
      <c r="SNQ747" s="31"/>
      <c r="SNR747" s="31"/>
      <c r="SNS747" s="31"/>
      <c r="SNT747" s="31"/>
      <c r="SNU747" s="31"/>
      <c r="SNV747" s="31"/>
      <c r="SNW747" s="31"/>
      <c r="SNX747" s="31"/>
      <c r="SNY747" s="31"/>
      <c r="SNZ747" s="31"/>
      <c r="SOA747" s="31"/>
      <c r="SOB747" s="31"/>
      <c r="SOC747" s="31"/>
      <c r="SOD747" s="31"/>
      <c r="SOE747" s="31"/>
      <c r="SOF747" s="31"/>
      <c r="SOG747" s="31"/>
      <c r="SOH747" s="31"/>
      <c r="SOI747" s="31"/>
      <c r="SOJ747" s="31"/>
      <c r="SOK747" s="31"/>
      <c r="SOL747" s="31"/>
      <c r="SOM747" s="31"/>
      <c r="SON747" s="31"/>
      <c r="SOO747" s="31"/>
      <c r="SOP747" s="31"/>
      <c r="SOQ747" s="31"/>
      <c r="SOR747" s="31"/>
      <c r="SOS747" s="31"/>
      <c r="SOT747" s="31"/>
      <c r="SOU747" s="31"/>
      <c r="SOV747" s="31"/>
      <c r="SOW747" s="31"/>
      <c r="SOX747" s="31"/>
      <c r="SOY747" s="31"/>
      <c r="SOZ747" s="31"/>
      <c r="SPA747" s="31"/>
      <c r="SPB747" s="31"/>
      <c r="SPC747" s="31"/>
      <c r="SPD747" s="31"/>
      <c r="SPE747" s="31"/>
      <c r="SPF747" s="31"/>
      <c r="SPG747" s="31"/>
      <c r="SPH747" s="31"/>
      <c r="SPI747" s="31"/>
      <c r="SPJ747" s="31"/>
      <c r="SPK747" s="31"/>
      <c r="SPL747" s="31"/>
      <c r="SPM747" s="31"/>
      <c r="SPN747" s="31"/>
      <c r="SPO747" s="31"/>
      <c r="SPP747" s="31"/>
      <c r="SPQ747" s="31"/>
      <c r="SPR747" s="31"/>
      <c r="SPS747" s="31"/>
      <c r="SPT747" s="31"/>
      <c r="SPU747" s="31"/>
      <c r="SPV747" s="31"/>
      <c r="SPW747" s="31"/>
      <c r="SPX747" s="31"/>
      <c r="SPY747" s="31"/>
      <c r="SPZ747" s="31"/>
      <c r="SQA747" s="31"/>
      <c r="SQB747" s="31"/>
      <c r="SQC747" s="31"/>
      <c r="SQD747" s="31"/>
      <c r="SQE747" s="31"/>
      <c r="SQF747" s="31"/>
      <c r="SQG747" s="31"/>
      <c r="SQH747" s="31"/>
      <c r="SQI747" s="31"/>
      <c r="SQJ747" s="31"/>
      <c r="SQK747" s="31"/>
      <c r="SQL747" s="31"/>
      <c r="SQM747" s="31"/>
      <c r="SQN747" s="31"/>
      <c r="SQO747" s="31"/>
      <c r="SQP747" s="31"/>
      <c r="SQQ747" s="31"/>
      <c r="SQR747" s="31"/>
      <c r="SQS747" s="31"/>
      <c r="SQT747" s="31"/>
      <c r="SQU747" s="31"/>
      <c r="SQV747" s="31"/>
      <c r="SQW747" s="31"/>
      <c r="SQX747" s="31"/>
      <c r="SQY747" s="31"/>
      <c r="SQZ747" s="31"/>
      <c r="SRA747" s="31"/>
      <c r="SRB747" s="31"/>
      <c r="SRC747" s="31"/>
      <c r="SRD747" s="31"/>
      <c r="SRE747" s="31"/>
      <c r="SRF747" s="31"/>
      <c r="SRG747" s="31"/>
      <c r="SRH747" s="31"/>
      <c r="SRI747" s="31"/>
      <c r="SRJ747" s="31"/>
      <c r="SRK747" s="31"/>
      <c r="SRL747" s="31"/>
      <c r="SRM747" s="31"/>
      <c r="SRN747" s="31"/>
      <c r="SRO747" s="31"/>
      <c r="SRP747" s="31"/>
      <c r="SRQ747" s="31"/>
      <c r="SRR747" s="31"/>
      <c r="SRS747" s="31"/>
      <c r="SRT747" s="31"/>
      <c r="SRU747" s="31"/>
      <c r="SRV747" s="31"/>
      <c r="SRW747" s="31"/>
      <c r="SRX747" s="31"/>
      <c r="SRY747" s="31"/>
      <c r="SRZ747" s="31"/>
      <c r="SSA747" s="31"/>
      <c r="SSB747" s="31"/>
      <c r="SSC747" s="31"/>
      <c r="SSD747" s="31"/>
      <c r="SSE747" s="31"/>
      <c r="SSF747" s="31"/>
      <c r="SSG747" s="31"/>
      <c r="SSH747" s="31"/>
      <c r="SSI747" s="31"/>
      <c r="SSJ747" s="31"/>
      <c r="SSK747" s="31"/>
      <c r="SSL747" s="31"/>
      <c r="SSM747" s="31"/>
      <c r="SSN747" s="31"/>
      <c r="SSO747" s="31"/>
      <c r="SSP747" s="31"/>
      <c r="SSQ747" s="31"/>
      <c r="SSR747" s="31"/>
      <c r="SSS747" s="31"/>
      <c r="SST747" s="31"/>
      <c r="SSU747" s="31"/>
      <c r="SSV747" s="31"/>
      <c r="SSW747" s="31"/>
      <c r="SSX747" s="31"/>
      <c r="SSY747" s="31"/>
      <c r="SSZ747" s="31"/>
      <c r="STA747" s="31"/>
      <c r="STB747" s="31"/>
      <c r="STC747" s="31"/>
      <c r="STD747" s="31"/>
      <c r="STE747" s="31"/>
      <c r="STF747" s="31"/>
      <c r="STG747" s="31"/>
      <c r="STH747" s="31"/>
      <c r="STI747" s="31"/>
      <c r="STJ747" s="31"/>
      <c r="STK747" s="31"/>
      <c r="STL747" s="31"/>
      <c r="STM747" s="31"/>
      <c r="STN747" s="31"/>
      <c r="STO747" s="31"/>
      <c r="STP747" s="31"/>
      <c r="STQ747" s="31"/>
      <c r="STR747" s="31"/>
      <c r="STS747" s="31"/>
      <c r="STT747" s="31"/>
      <c r="STU747" s="31"/>
      <c r="STV747" s="31"/>
      <c r="STW747" s="31"/>
      <c r="STX747" s="31"/>
      <c r="STY747" s="31"/>
      <c r="STZ747" s="31"/>
      <c r="SUA747" s="31"/>
      <c r="SUB747" s="31"/>
      <c r="SUC747" s="31"/>
      <c r="SUD747" s="31"/>
      <c r="SUE747" s="31"/>
      <c r="SUF747" s="31"/>
      <c r="SUG747" s="31"/>
      <c r="SUH747" s="31"/>
      <c r="SUI747" s="31"/>
      <c r="SUJ747" s="31"/>
      <c r="SUK747" s="31"/>
      <c r="SUL747" s="31"/>
      <c r="SUM747" s="31"/>
      <c r="SUN747" s="31"/>
      <c r="SUO747" s="31"/>
      <c r="SUP747" s="31"/>
      <c r="SUQ747" s="31"/>
      <c r="SUR747" s="31"/>
      <c r="SUS747" s="31"/>
      <c r="SUT747" s="31"/>
      <c r="SUU747" s="31"/>
      <c r="SUV747" s="31"/>
      <c r="SUW747" s="31"/>
      <c r="SUX747" s="31"/>
      <c r="SUY747" s="31"/>
      <c r="SUZ747" s="31"/>
      <c r="SVA747" s="31"/>
      <c r="SVB747" s="31"/>
      <c r="SVC747" s="31"/>
      <c r="SVD747" s="31"/>
      <c r="SVE747" s="31"/>
      <c r="SVF747" s="31"/>
      <c r="SVG747" s="31"/>
      <c r="SVH747" s="31"/>
      <c r="SVI747" s="31"/>
      <c r="SVJ747" s="31"/>
      <c r="SVK747" s="31"/>
      <c r="SVL747" s="31"/>
      <c r="SVM747" s="31"/>
      <c r="SVN747" s="31"/>
      <c r="SVO747" s="31"/>
      <c r="SVP747" s="31"/>
      <c r="SVQ747" s="31"/>
      <c r="SVR747" s="31"/>
      <c r="SVS747" s="31"/>
      <c r="SVT747" s="31"/>
      <c r="SVU747" s="31"/>
      <c r="SVV747" s="31"/>
      <c r="SVW747" s="31"/>
      <c r="SVX747" s="31"/>
      <c r="SVY747" s="31"/>
      <c r="SVZ747" s="31"/>
      <c r="SWA747" s="31"/>
      <c r="SWB747" s="31"/>
      <c r="SWC747" s="31"/>
      <c r="SWD747" s="31"/>
      <c r="SWE747" s="31"/>
      <c r="SWF747" s="31"/>
      <c r="SWG747" s="31"/>
      <c r="SWH747" s="31"/>
      <c r="SWI747" s="31"/>
      <c r="SWJ747" s="31"/>
      <c r="SWK747" s="31"/>
      <c r="SWL747" s="31"/>
      <c r="SWM747" s="31"/>
      <c r="SWN747" s="31"/>
      <c r="SWO747" s="31"/>
      <c r="SWP747" s="31"/>
      <c r="SWQ747" s="31"/>
      <c r="SWR747" s="31"/>
      <c r="SWS747" s="31"/>
      <c r="SWT747" s="31"/>
      <c r="SWU747" s="31"/>
      <c r="SWV747" s="31"/>
      <c r="SWW747" s="31"/>
      <c r="SWX747" s="31"/>
      <c r="SWY747" s="31"/>
      <c r="SWZ747" s="31"/>
      <c r="SXA747" s="31"/>
      <c r="SXB747" s="31"/>
      <c r="SXC747" s="31"/>
      <c r="SXD747" s="31"/>
      <c r="SXE747" s="31"/>
      <c r="SXF747" s="31"/>
      <c r="SXG747" s="31"/>
      <c r="SXH747" s="31"/>
      <c r="SXI747" s="31"/>
      <c r="SXJ747" s="31"/>
      <c r="SXK747" s="31"/>
      <c r="SXL747" s="31"/>
      <c r="SXM747" s="31"/>
      <c r="SXN747" s="31"/>
      <c r="SXO747" s="31"/>
      <c r="SXP747" s="31"/>
      <c r="SXQ747" s="31"/>
      <c r="SXR747" s="31"/>
      <c r="SXS747" s="31"/>
      <c r="SXT747" s="31"/>
      <c r="SXU747" s="31"/>
      <c r="SXV747" s="31"/>
      <c r="SXW747" s="31"/>
      <c r="SXX747" s="31"/>
      <c r="SXY747" s="31"/>
      <c r="SXZ747" s="31"/>
      <c r="SYA747" s="31"/>
      <c r="SYB747" s="31"/>
      <c r="SYC747" s="31"/>
      <c r="SYD747" s="31"/>
      <c r="SYE747" s="31"/>
      <c r="SYF747" s="31"/>
      <c r="SYG747" s="31"/>
      <c r="SYH747" s="31"/>
      <c r="SYI747" s="31"/>
      <c r="SYJ747" s="31"/>
      <c r="SYK747" s="31"/>
      <c r="SYL747" s="31"/>
      <c r="SYM747" s="31"/>
      <c r="SYN747" s="31"/>
      <c r="SYO747" s="31"/>
      <c r="SYP747" s="31"/>
      <c r="SYQ747" s="31"/>
      <c r="SYR747" s="31"/>
      <c r="SYS747" s="31"/>
      <c r="SYT747" s="31"/>
      <c r="SYU747" s="31"/>
      <c r="SYV747" s="31"/>
      <c r="SYW747" s="31"/>
      <c r="SYX747" s="31"/>
      <c r="SYY747" s="31"/>
      <c r="SYZ747" s="31"/>
      <c r="SZA747" s="31"/>
      <c r="SZB747" s="31"/>
      <c r="SZC747" s="31"/>
      <c r="SZD747" s="31"/>
      <c r="SZE747" s="31"/>
      <c r="SZF747" s="31"/>
      <c r="SZG747" s="31"/>
      <c r="SZH747" s="31"/>
      <c r="SZI747" s="31"/>
      <c r="SZJ747" s="31"/>
      <c r="SZK747" s="31"/>
      <c r="SZL747" s="31"/>
      <c r="SZM747" s="31"/>
      <c r="SZN747" s="31"/>
      <c r="SZO747" s="31"/>
      <c r="SZP747" s="31"/>
      <c r="SZQ747" s="31"/>
      <c r="SZR747" s="31"/>
      <c r="SZS747" s="31"/>
      <c r="SZT747" s="31"/>
      <c r="SZU747" s="31"/>
      <c r="SZV747" s="31"/>
      <c r="SZW747" s="31"/>
      <c r="SZX747" s="31"/>
      <c r="SZY747" s="31"/>
      <c r="SZZ747" s="31"/>
      <c r="TAA747" s="31"/>
      <c r="TAB747" s="31"/>
      <c r="TAC747" s="31"/>
      <c r="TAD747" s="31"/>
      <c r="TAE747" s="31"/>
      <c r="TAF747" s="31"/>
      <c r="TAG747" s="31"/>
      <c r="TAH747" s="31"/>
      <c r="TAI747" s="31"/>
      <c r="TAJ747" s="31"/>
      <c r="TAK747" s="31"/>
      <c r="TAL747" s="31"/>
      <c r="TAM747" s="31"/>
      <c r="TAN747" s="31"/>
      <c r="TAO747" s="31"/>
      <c r="TAP747" s="31"/>
      <c r="TAQ747" s="31"/>
      <c r="TAR747" s="31"/>
      <c r="TAS747" s="31"/>
      <c r="TAT747" s="31"/>
      <c r="TAU747" s="31"/>
      <c r="TAV747" s="31"/>
      <c r="TAW747" s="31"/>
      <c r="TAX747" s="31"/>
      <c r="TAY747" s="31"/>
      <c r="TAZ747" s="31"/>
      <c r="TBA747" s="31"/>
      <c r="TBB747" s="31"/>
      <c r="TBC747" s="31"/>
      <c r="TBD747" s="31"/>
      <c r="TBE747" s="31"/>
      <c r="TBF747" s="31"/>
      <c r="TBG747" s="31"/>
      <c r="TBH747" s="31"/>
      <c r="TBI747" s="31"/>
      <c r="TBJ747" s="31"/>
      <c r="TBK747" s="31"/>
      <c r="TBL747" s="31"/>
      <c r="TBM747" s="31"/>
      <c r="TBN747" s="31"/>
      <c r="TBO747" s="31"/>
      <c r="TBP747" s="31"/>
      <c r="TBQ747" s="31"/>
      <c r="TBR747" s="31"/>
      <c r="TBS747" s="31"/>
      <c r="TBT747" s="31"/>
      <c r="TBU747" s="31"/>
      <c r="TBV747" s="31"/>
      <c r="TBW747" s="31"/>
      <c r="TBX747" s="31"/>
      <c r="TBY747" s="31"/>
      <c r="TBZ747" s="31"/>
      <c r="TCA747" s="31"/>
      <c r="TCB747" s="31"/>
      <c r="TCC747" s="31"/>
      <c r="TCD747" s="31"/>
      <c r="TCE747" s="31"/>
      <c r="TCF747" s="31"/>
      <c r="TCG747" s="31"/>
      <c r="TCH747" s="31"/>
      <c r="TCI747" s="31"/>
      <c r="TCJ747" s="31"/>
      <c r="TCK747" s="31"/>
      <c r="TCL747" s="31"/>
      <c r="TCM747" s="31"/>
      <c r="TCN747" s="31"/>
      <c r="TCO747" s="31"/>
      <c r="TCP747" s="31"/>
      <c r="TCQ747" s="31"/>
      <c r="TCR747" s="31"/>
      <c r="TCS747" s="31"/>
      <c r="TCT747" s="31"/>
      <c r="TCU747" s="31"/>
      <c r="TCV747" s="31"/>
      <c r="TCW747" s="31"/>
      <c r="TCX747" s="31"/>
      <c r="TCY747" s="31"/>
      <c r="TCZ747" s="31"/>
      <c r="TDA747" s="31"/>
      <c r="TDB747" s="31"/>
      <c r="TDC747" s="31"/>
      <c r="TDD747" s="31"/>
      <c r="TDE747" s="31"/>
      <c r="TDF747" s="31"/>
      <c r="TDG747" s="31"/>
      <c r="TDH747" s="31"/>
      <c r="TDI747" s="31"/>
      <c r="TDJ747" s="31"/>
      <c r="TDK747" s="31"/>
      <c r="TDL747" s="31"/>
      <c r="TDM747" s="31"/>
      <c r="TDN747" s="31"/>
      <c r="TDO747" s="31"/>
      <c r="TDP747" s="31"/>
      <c r="TDQ747" s="31"/>
      <c r="TDR747" s="31"/>
      <c r="TDS747" s="31"/>
      <c r="TDT747" s="31"/>
      <c r="TDU747" s="31"/>
      <c r="TDV747" s="31"/>
      <c r="TDW747" s="31"/>
      <c r="TDX747" s="31"/>
      <c r="TDY747" s="31"/>
      <c r="TDZ747" s="31"/>
      <c r="TEA747" s="31"/>
      <c r="TEB747" s="31"/>
      <c r="TEC747" s="31"/>
      <c r="TED747" s="31"/>
      <c r="TEE747" s="31"/>
      <c r="TEF747" s="31"/>
      <c r="TEG747" s="31"/>
      <c r="TEH747" s="31"/>
      <c r="TEI747" s="31"/>
      <c r="TEJ747" s="31"/>
      <c r="TEK747" s="31"/>
      <c r="TEL747" s="31"/>
      <c r="TEM747" s="31"/>
      <c r="TEN747" s="31"/>
      <c r="TEO747" s="31"/>
      <c r="TEP747" s="31"/>
      <c r="TEQ747" s="31"/>
      <c r="TER747" s="31"/>
      <c r="TES747" s="31"/>
      <c r="TET747" s="31"/>
      <c r="TEU747" s="31"/>
      <c r="TEV747" s="31"/>
      <c r="TEW747" s="31"/>
      <c r="TEX747" s="31"/>
      <c r="TEY747" s="31"/>
      <c r="TEZ747" s="31"/>
      <c r="TFA747" s="31"/>
      <c r="TFB747" s="31"/>
      <c r="TFC747" s="31"/>
      <c r="TFD747" s="31"/>
      <c r="TFE747" s="31"/>
      <c r="TFF747" s="31"/>
      <c r="TFG747" s="31"/>
      <c r="TFH747" s="31"/>
      <c r="TFI747" s="31"/>
      <c r="TFJ747" s="31"/>
      <c r="TFK747" s="31"/>
      <c r="TFL747" s="31"/>
      <c r="TFM747" s="31"/>
      <c r="TFN747" s="31"/>
      <c r="TFO747" s="31"/>
      <c r="TFP747" s="31"/>
      <c r="TFQ747" s="31"/>
      <c r="TFR747" s="31"/>
      <c r="TFS747" s="31"/>
      <c r="TFT747" s="31"/>
      <c r="TFU747" s="31"/>
      <c r="TFV747" s="31"/>
      <c r="TFW747" s="31"/>
      <c r="TFX747" s="31"/>
      <c r="TFY747" s="31"/>
      <c r="TFZ747" s="31"/>
      <c r="TGA747" s="31"/>
      <c r="TGB747" s="31"/>
      <c r="TGC747" s="31"/>
      <c r="TGD747" s="31"/>
      <c r="TGE747" s="31"/>
      <c r="TGF747" s="31"/>
      <c r="TGG747" s="31"/>
      <c r="TGH747" s="31"/>
      <c r="TGI747" s="31"/>
      <c r="TGJ747" s="31"/>
      <c r="TGK747" s="31"/>
      <c r="TGL747" s="31"/>
      <c r="TGM747" s="31"/>
      <c r="TGN747" s="31"/>
      <c r="TGO747" s="31"/>
      <c r="TGP747" s="31"/>
      <c r="TGQ747" s="31"/>
      <c r="TGR747" s="31"/>
      <c r="TGS747" s="31"/>
      <c r="TGT747" s="31"/>
      <c r="TGU747" s="31"/>
      <c r="TGV747" s="31"/>
      <c r="TGW747" s="31"/>
      <c r="TGX747" s="31"/>
      <c r="TGY747" s="31"/>
      <c r="TGZ747" s="31"/>
      <c r="THA747" s="31"/>
      <c r="THB747" s="31"/>
      <c r="THC747" s="31"/>
      <c r="THD747" s="31"/>
      <c r="THE747" s="31"/>
      <c r="THF747" s="31"/>
      <c r="THG747" s="31"/>
      <c r="THH747" s="31"/>
      <c r="THI747" s="31"/>
      <c r="THJ747" s="31"/>
      <c r="THK747" s="31"/>
      <c r="THL747" s="31"/>
      <c r="THM747" s="31"/>
      <c r="THN747" s="31"/>
      <c r="THO747" s="31"/>
      <c r="THP747" s="31"/>
      <c r="THQ747" s="31"/>
      <c r="THR747" s="31"/>
      <c r="THS747" s="31"/>
      <c r="THT747" s="31"/>
      <c r="THU747" s="31"/>
      <c r="THV747" s="31"/>
      <c r="THW747" s="31"/>
      <c r="THX747" s="31"/>
      <c r="THY747" s="31"/>
      <c r="THZ747" s="31"/>
      <c r="TIA747" s="31"/>
      <c r="TIB747" s="31"/>
      <c r="TIC747" s="31"/>
      <c r="TID747" s="31"/>
      <c r="TIE747" s="31"/>
      <c r="TIF747" s="31"/>
      <c r="TIG747" s="31"/>
      <c r="TIH747" s="31"/>
      <c r="TII747" s="31"/>
      <c r="TIJ747" s="31"/>
      <c r="TIK747" s="31"/>
      <c r="TIL747" s="31"/>
      <c r="TIM747" s="31"/>
      <c r="TIN747" s="31"/>
      <c r="TIO747" s="31"/>
      <c r="TIP747" s="31"/>
      <c r="TIQ747" s="31"/>
      <c r="TIR747" s="31"/>
      <c r="TIS747" s="31"/>
      <c r="TIT747" s="31"/>
      <c r="TIU747" s="31"/>
      <c r="TIV747" s="31"/>
      <c r="TIW747" s="31"/>
      <c r="TIX747" s="31"/>
      <c r="TIY747" s="31"/>
      <c r="TIZ747" s="31"/>
      <c r="TJA747" s="31"/>
      <c r="TJB747" s="31"/>
      <c r="TJC747" s="31"/>
      <c r="TJD747" s="31"/>
      <c r="TJE747" s="31"/>
      <c r="TJF747" s="31"/>
      <c r="TJG747" s="31"/>
      <c r="TJH747" s="31"/>
      <c r="TJI747" s="31"/>
      <c r="TJJ747" s="31"/>
      <c r="TJK747" s="31"/>
      <c r="TJL747" s="31"/>
      <c r="TJM747" s="31"/>
      <c r="TJN747" s="31"/>
      <c r="TJO747" s="31"/>
      <c r="TJP747" s="31"/>
      <c r="TJQ747" s="31"/>
      <c r="TJR747" s="31"/>
      <c r="TJS747" s="31"/>
      <c r="TJT747" s="31"/>
      <c r="TJU747" s="31"/>
      <c r="TJV747" s="31"/>
      <c r="TJW747" s="31"/>
      <c r="TJX747" s="31"/>
      <c r="TJY747" s="31"/>
      <c r="TJZ747" s="31"/>
      <c r="TKA747" s="31"/>
      <c r="TKB747" s="31"/>
      <c r="TKC747" s="31"/>
      <c r="TKD747" s="31"/>
      <c r="TKE747" s="31"/>
      <c r="TKF747" s="31"/>
      <c r="TKG747" s="31"/>
      <c r="TKH747" s="31"/>
      <c r="TKI747" s="31"/>
      <c r="TKJ747" s="31"/>
      <c r="TKK747" s="31"/>
      <c r="TKL747" s="31"/>
      <c r="TKM747" s="31"/>
      <c r="TKN747" s="31"/>
      <c r="TKO747" s="31"/>
      <c r="TKP747" s="31"/>
      <c r="TKQ747" s="31"/>
      <c r="TKR747" s="31"/>
      <c r="TKS747" s="31"/>
      <c r="TKT747" s="31"/>
      <c r="TKU747" s="31"/>
      <c r="TKV747" s="31"/>
      <c r="TKW747" s="31"/>
      <c r="TKX747" s="31"/>
      <c r="TKY747" s="31"/>
      <c r="TKZ747" s="31"/>
      <c r="TLA747" s="31"/>
      <c r="TLB747" s="31"/>
      <c r="TLC747" s="31"/>
      <c r="TLD747" s="31"/>
      <c r="TLE747" s="31"/>
      <c r="TLF747" s="31"/>
      <c r="TLG747" s="31"/>
      <c r="TLH747" s="31"/>
      <c r="TLI747" s="31"/>
      <c r="TLJ747" s="31"/>
      <c r="TLK747" s="31"/>
      <c r="TLL747" s="31"/>
      <c r="TLM747" s="31"/>
      <c r="TLN747" s="31"/>
      <c r="TLO747" s="31"/>
      <c r="TLP747" s="31"/>
      <c r="TLQ747" s="31"/>
      <c r="TLR747" s="31"/>
      <c r="TLS747" s="31"/>
      <c r="TLT747" s="31"/>
      <c r="TLU747" s="31"/>
      <c r="TLV747" s="31"/>
      <c r="TLW747" s="31"/>
      <c r="TLX747" s="31"/>
      <c r="TLY747" s="31"/>
      <c r="TLZ747" s="31"/>
      <c r="TMA747" s="31"/>
      <c r="TMB747" s="31"/>
      <c r="TMC747" s="31"/>
      <c r="TMD747" s="31"/>
      <c r="TME747" s="31"/>
      <c r="TMF747" s="31"/>
      <c r="TMG747" s="31"/>
      <c r="TMH747" s="31"/>
      <c r="TMI747" s="31"/>
      <c r="TMJ747" s="31"/>
      <c r="TMK747" s="31"/>
      <c r="TML747" s="31"/>
      <c r="TMM747" s="31"/>
      <c r="TMN747" s="31"/>
      <c r="TMO747" s="31"/>
      <c r="TMP747" s="31"/>
      <c r="TMQ747" s="31"/>
      <c r="TMR747" s="31"/>
      <c r="TMS747" s="31"/>
      <c r="TMT747" s="31"/>
      <c r="TMU747" s="31"/>
      <c r="TMV747" s="31"/>
      <c r="TMW747" s="31"/>
      <c r="TMX747" s="31"/>
      <c r="TMY747" s="31"/>
      <c r="TMZ747" s="31"/>
      <c r="TNA747" s="31"/>
      <c r="TNB747" s="31"/>
      <c r="TNC747" s="31"/>
      <c r="TND747" s="31"/>
      <c r="TNE747" s="31"/>
      <c r="TNF747" s="31"/>
      <c r="TNG747" s="31"/>
      <c r="TNH747" s="31"/>
      <c r="TNI747" s="31"/>
      <c r="TNJ747" s="31"/>
      <c r="TNK747" s="31"/>
      <c r="TNL747" s="31"/>
      <c r="TNM747" s="31"/>
      <c r="TNN747" s="31"/>
      <c r="TNO747" s="31"/>
      <c r="TNP747" s="31"/>
      <c r="TNQ747" s="31"/>
      <c r="TNR747" s="31"/>
      <c r="TNS747" s="31"/>
      <c r="TNT747" s="31"/>
      <c r="TNU747" s="31"/>
      <c r="TNV747" s="31"/>
      <c r="TNW747" s="31"/>
      <c r="TNX747" s="31"/>
      <c r="TNY747" s="31"/>
      <c r="TNZ747" s="31"/>
      <c r="TOA747" s="31"/>
      <c r="TOB747" s="31"/>
      <c r="TOC747" s="31"/>
      <c r="TOD747" s="31"/>
      <c r="TOE747" s="31"/>
      <c r="TOF747" s="31"/>
      <c r="TOG747" s="31"/>
      <c r="TOH747" s="31"/>
      <c r="TOI747" s="31"/>
      <c r="TOJ747" s="31"/>
      <c r="TOK747" s="31"/>
      <c r="TOL747" s="31"/>
      <c r="TOM747" s="31"/>
      <c r="TON747" s="31"/>
      <c r="TOO747" s="31"/>
      <c r="TOP747" s="31"/>
      <c r="TOQ747" s="31"/>
      <c r="TOR747" s="31"/>
      <c r="TOS747" s="31"/>
      <c r="TOT747" s="31"/>
      <c r="TOU747" s="31"/>
      <c r="TOV747" s="31"/>
      <c r="TOW747" s="31"/>
      <c r="TOX747" s="31"/>
      <c r="TOY747" s="31"/>
      <c r="TOZ747" s="31"/>
      <c r="TPA747" s="31"/>
      <c r="TPB747" s="31"/>
      <c r="TPC747" s="31"/>
      <c r="TPD747" s="31"/>
      <c r="TPE747" s="31"/>
      <c r="TPF747" s="31"/>
      <c r="TPG747" s="31"/>
      <c r="TPH747" s="31"/>
      <c r="TPI747" s="31"/>
      <c r="TPJ747" s="31"/>
      <c r="TPK747" s="31"/>
      <c r="TPL747" s="31"/>
      <c r="TPM747" s="31"/>
      <c r="TPN747" s="31"/>
      <c r="TPO747" s="31"/>
      <c r="TPP747" s="31"/>
      <c r="TPQ747" s="31"/>
      <c r="TPR747" s="31"/>
      <c r="TPS747" s="31"/>
      <c r="TPT747" s="31"/>
      <c r="TPU747" s="31"/>
      <c r="TPV747" s="31"/>
      <c r="TPW747" s="31"/>
      <c r="TPX747" s="31"/>
      <c r="TPY747" s="31"/>
      <c r="TPZ747" s="31"/>
      <c r="TQA747" s="31"/>
      <c r="TQB747" s="31"/>
      <c r="TQC747" s="31"/>
      <c r="TQD747" s="31"/>
      <c r="TQE747" s="31"/>
      <c r="TQF747" s="31"/>
      <c r="TQG747" s="31"/>
      <c r="TQH747" s="31"/>
      <c r="TQI747" s="31"/>
      <c r="TQJ747" s="31"/>
      <c r="TQK747" s="31"/>
      <c r="TQL747" s="31"/>
      <c r="TQM747" s="31"/>
      <c r="TQN747" s="31"/>
      <c r="TQO747" s="31"/>
      <c r="TQP747" s="31"/>
      <c r="TQQ747" s="31"/>
      <c r="TQR747" s="31"/>
      <c r="TQS747" s="31"/>
      <c r="TQT747" s="31"/>
      <c r="TQU747" s="31"/>
      <c r="TQV747" s="31"/>
      <c r="TQW747" s="31"/>
      <c r="TQX747" s="31"/>
      <c r="TQY747" s="31"/>
      <c r="TQZ747" s="31"/>
      <c r="TRA747" s="31"/>
      <c r="TRB747" s="31"/>
      <c r="TRC747" s="31"/>
      <c r="TRD747" s="31"/>
      <c r="TRE747" s="31"/>
      <c r="TRF747" s="31"/>
      <c r="TRG747" s="31"/>
      <c r="TRH747" s="31"/>
      <c r="TRI747" s="31"/>
      <c r="TRJ747" s="31"/>
      <c r="TRK747" s="31"/>
      <c r="TRL747" s="31"/>
      <c r="TRM747" s="31"/>
      <c r="TRN747" s="31"/>
      <c r="TRO747" s="31"/>
      <c r="TRP747" s="31"/>
      <c r="TRQ747" s="31"/>
      <c r="TRR747" s="31"/>
      <c r="TRS747" s="31"/>
      <c r="TRT747" s="31"/>
      <c r="TRU747" s="31"/>
      <c r="TRV747" s="31"/>
      <c r="TRW747" s="31"/>
      <c r="TRX747" s="31"/>
      <c r="TRY747" s="31"/>
      <c r="TRZ747" s="31"/>
      <c r="TSA747" s="31"/>
      <c r="TSB747" s="31"/>
      <c r="TSC747" s="31"/>
      <c r="TSD747" s="31"/>
      <c r="TSE747" s="31"/>
      <c r="TSF747" s="31"/>
      <c r="TSG747" s="31"/>
      <c r="TSH747" s="31"/>
      <c r="TSI747" s="31"/>
      <c r="TSJ747" s="31"/>
      <c r="TSK747" s="31"/>
      <c r="TSL747" s="31"/>
      <c r="TSM747" s="31"/>
      <c r="TSN747" s="31"/>
      <c r="TSO747" s="31"/>
      <c r="TSP747" s="31"/>
      <c r="TSQ747" s="31"/>
      <c r="TSR747" s="31"/>
      <c r="TSS747" s="31"/>
      <c r="TST747" s="31"/>
      <c r="TSU747" s="31"/>
      <c r="TSV747" s="31"/>
      <c r="TSW747" s="31"/>
      <c r="TSX747" s="31"/>
      <c r="TSY747" s="31"/>
      <c r="TSZ747" s="31"/>
      <c r="TTA747" s="31"/>
      <c r="TTB747" s="31"/>
      <c r="TTC747" s="31"/>
      <c r="TTD747" s="31"/>
      <c r="TTE747" s="31"/>
      <c r="TTF747" s="31"/>
      <c r="TTG747" s="31"/>
      <c r="TTH747" s="31"/>
      <c r="TTI747" s="31"/>
      <c r="TTJ747" s="31"/>
      <c r="TTK747" s="31"/>
      <c r="TTL747" s="31"/>
      <c r="TTM747" s="31"/>
      <c r="TTN747" s="31"/>
      <c r="TTO747" s="31"/>
      <c r="TTP747" s="31"/>
      <c r="TTQ747" s="31"/>
      <c r="TTR747" s="31"/>
      <c r="TTS747" s="31"/>
      <c r="TTT747" s="31"/>
      <c r="TTU747" s="31"/>
      <c r="TTV747" s="31"/>
      <c r="TTW747" s="31"/>
      <c r="TTX747" s="31"/>
      <c r="TTY747" s="31"/>
      <c r="TTZ747" s="31"/>
      <c r="TUA747" s="31"/>
      <c r="TUB747" s="31"/>
      <c r="TUC747" s="31"/>
      <c r="TUD747" s="31"/>
      <c r="TUE747" s="31"/>
      <c r="TUF747" s="31"/>
      <c r="TUG747" s="31"/>
      <c r="TUH747" s="31"/>
      <c r="TUI747" s="31"/>
      <c r="TUJ747" s="31"/>
      <c r="TUK747" s="31"/>
      <c r="TUL747" s="31"/>
      <c r="TUM747" s="31"/>
      <c r="TUN747" s="31"/>
      <c r="TUO747" s="31"/>
      <c r="TUP747" s="31"/>
      <c r="TUQ747" s="31"/>
      <c r="TUR747" s="31"/>
      <c r="TUS747" s="31"/>
      <c r="TUT747" s="31"/>
      <c r="TUU747" s="31"/>
      <c r="TUV747" s="31"/>
      <c r="TUW747" s="31"/>
      <c r="TUX747" s="31"/>
      <c r="TUY747" s="31"/>
      <c r="TUZ747" s="31"/>
      <c r="TVA747" s="31"/>
      <c r="TVB747" s="31"/>
      <c r="TVC747" s="31"/>
      <c r="TVD747" s="31"/>
      <c r="TVE747" s="31"/>
      <c r="TVF747" s="31"/>
      <c r="TVG747" s="31"/>
      <c r="TVH747" s="31"/>
      <c r="TVI747" s="31"/>
      <c r="TVJ747" s="31"/>
      <c r="TVK747" s="31"/>
      <c r="TVL747" s="31"/>
      <c r="TVM747" s="31"/>
      <c r="TVN747" s="31"/>
      <c r="TVO747" s="31"/>
      <c r="TVP747" s="31"/>
      <c r="TVQ747" s="31"/>
      <c r="TVR747" s="31"/>
      <c r="TVS747" s="31"/>
      <c r="TVT747" s="31"/>
      <c r="TVU747" s="31"/>
      <c r="TVV747" s="31"/>
      <c r="TVW747" s="31"/>
      <c r="TVX747" s="31"/>
      <c r="TVY747" s="31"/>
      <c r="TVZ747" s="31"/>
      <c r="TWA747" s="31"/>
      <c r="TWB747" s="31"/>
      <c r="TWC747" s="31"/>
      <c r="TWD747" s="31"/>
      <c r="TWE747" s="31"/>
      <c r="TWF747" s="31"/>
      <c r="TWG747" s="31"/>
      <c r="TWH747" s="31"/>
      <c r="TWI747" s="31"/>
      <c r="TWJ747" s="31"/>
      <c r="TWK747" s="31"/>
      <c r="TWL747" s="31"/>
      <c r="TWM747" s="31"/>
      <c r="TWN747" s="31"/>
      <c r="TWO747" s="31"/>
      <c r="TWP747" s="31"/>
      <c r="TWQ747" s="31"/>
      <c r="TWR747" s="31"/>
      <c r="TWS747" s="31"/>
      <c r="TWT747" s="31"/>
      <c r="TWU747" s="31"/>
      <c r="TWV747" s="31"/>
      <c r="TWW747" s="31"/>
      <c r="TWX747" s="31"/>
      <c r="TWY747" s="31"/>
      <c r="TWZ747" s="31"/>
      <c r="TXA747" s="31"/>
      <c r="TXB747" s="31"/>
      <c r="TXC747" s="31"/>
      <c r="TXD747" s="31"/>
      <c r="TXE747" s="31"/>
      <c r="TXF747" s="31"/>
      <c r="TXG747" s="31"/>
      <c r="TXH747" s="31"/>
      <c r="TXI747" s="31"/>
      <c r="TXJ747" s="31"/>
      <c r="TXK747" s="31"/>
      <c r="TXL747" s="31"/>
      <c r="TXM747" s="31"/>
      <c r="TXN747" s="31"/>
      <c r="TXO747" s="31"/>
      <c r="TXP747" s="31"/>
      <c r="TXQ747" s="31"/>
      <c r="TXR747" s="31"/>
      <c r="TXS747" s="31"/>
      <c r="TXT747" s="31"/>
      <c r="TXU747" s="31"/>
      <c r="TXV747" s="31"/>
      <c r="TXW747" s="31"/>
      <c r="TXX747" s="31"/>
      <c r="TXY747" s="31"/>
      <c r="TXZ747" s="31"/>
      <c r="TYA747" s="31"/>
      <c r="TYB747" s="31"/>
      <c r="TYC747" s="31"/>
      <c r="TYD747" s="31"/>
      <c r="TYE747" s="31"/>
      <c r="TYF747" s="31"/>
      <c r="TYG747" s="31"/>
      <c r="TYH747" s="31"/>
      <c r="TYI747" s="31"/>
      <c r="TYJ747" s="31"/>
      <c r="TYK747" s="31"/>
      <c r="TYL747" s="31"/>
      <c r="TYM747" s="31"/>
      <c r="TYN747" s="31"/>
      <c r="TYO747" s="31"/>
      <c r="TYP747" s="31"/>
      <c r="TYQ747" s="31"/>
      <c r="TYR747" s="31"/>
      <c r="TYS747" s="31"/>
      <c r="TYT747" s="31"/>
      <c r="TYU747" s="31"/>
      <c r="TYV747" s="31"/>
      <c r="TYW747" s="31"/>
      <c r="TYX747" s="31"/>
      <c r="TYY747" s="31"/>
      <c r="TYZ747" s="31"/>
      <c r="TZA747" s="31"/>
      <c r="TZB747" s="31"/>
      <c r="TZC747" s="31"/>
      <c r="TZD747" s="31"/>
      <c r="TZE747" s="31"/>
      <c r="TZF747" s="31"/>
      <c r="TZG747" s="31"/>
      <c r="TZH747" s="31"/>
      <c r="TZI747" s="31"/>
      <c r="TZJ747" s="31"/>
      <c r="TZK747" s="31"/>
      <c r="TZL747" s="31"/>
      <c r="TZM747" s="31"/>
      <c r="TZN747" s="31"/>
      <c r="TZO747" s="31"/>
      <c r="TZP747" s="31"/>
      <c r="TZQ747" s="31"/>
      <c r="TZR747" s="31"/>
      <c r="TZS747" s="31"/>
      <c r="TZT747" s="31"/>
      <c r="TZU747" s="31"/>
      <c r="TZV747" s="31"/>
      <c r="TZW747" s="31"/>
      <c r="TZX747" s="31"/>
      <c r="TZY747" s="31"/>
      <c r="TZZ747" s="31"/>
      <c r="UAA747" s="31"/>
      <c r="UAB747" s="31"/>
      <c r="UAC747" s="31"/>
      <c r="UAD747" s="31"/>
      <c r="UAE747" s="31"/>
      <c r="UAF747" s="31"/>
      <c r="UAG747" s="31"/>
      <c r="UAH747" s="31"/>
      <c r="UAI747" s="31"/>
      <c r="UAJ747" s="31"/>
      <c r="UAK747" s="31"/>
      <c r="UAL747" s="31"/>
      <c r="UAM747" s="31"/>
      <c r="UAN747" s="31"/>
      <c r="UAO747" s="31"/>
      <c r="UAP747" s="31"/>
      <c r="UAQ747" s="31"/>
      <c r="UAR747" s="31"/>
      <c r="UAS747" s="31"/>
      <c r="UAT747" s="31"/>
      <c r="UAU747" s="31"/>
      <c r="UAV747" s="31"/>
      <c r="UAW747" s="31"/>
      <c r="UAX747" s="31"/>
      <c r="UAY747" s="31"/>
      <c r="UAZ747" s="31"/>
      <c r="UBA747" s="31"/>
      <c r="UBB747" s="31"/>
      <c r="UBC747" s="31"/>
      <c r="UBD747" s="31"/>
      <c r="UBE747" s="31"/>
      <c r="UBF747" s="31"/>
      <c r="UBG747" s="31"/>
      <c r="UBH747" s="31"/>
      <c r="UBI747" s="31"/>
      <c r="UBJ747" s="31"/>
      <c r="UBK747" s="31"/>
      <c r="UBL747" s="31"/>
      <c r="UBM747" s="31"/>
      <c r="UBN747" s="31"/>
      <c r="UBO747" s="31"/>
      <c r="UBP747" s="31"/>
      <c r="UBQ747" s="31"/>
      <c r="UBR747" s="31"/>
      <c r="UBS747" s="31"/>
      <c r="UBT747" s="31"/>
      <c r="UBU747" s="31"/>
      <c r="UBV747" s="31"/>
      <c r="UBW747" s="31"/>
      <c r="UBX747" s="31"/>
      <c r="UBY747" s="31"/>
      <c r="UBZ747" s="31"/>
      <c r="UCA747" s="31"/>
      <c r="UCB747" s="31"/>
      <c r="UCC747" s="31"/>
      <c r="UCD747" s="31"/>
      <c r="UCE747" s="31"/>
      <c r="UCF747" s="31"/>
      <c r="UCG747" s="31"/>
      <c r="UCH747" s="31"/>
      <c r="UCI747" s="31"/>
      <c r="UCJ747" s="31"/>
      <c r="UCK747" s="31"/>
      <c r="UCL747" s="31"/>
      <c r="UCM747" s="31"/>
      <c r="UCN747" s="31"/>
      <c r="UCO747" s="31"/>
      <c r="UCP747" s="31"/>
      <c r="UCQ747" s="31"/>
      <c r="UCR747" s="31"/>
      <c r="UCS747" s="31"/>
      <c r="UCT747" s="31"/>
      <c r="UCU747" s="31"/>
      <c r="UCV747" s="31"/>
      <c r="UCW747" s="31"/>
      <c r="UCX747" s="31"/>
      <c r="UCY747" s="31"/>
      <c r="UCZ747" s="31"/>
      <c r="UDA747" s="31"/>
      <c r="UDB747" s="31"/>
      <c r="UDC747" s="31"/>
      <c r="UDD747" s="31"/>
      <c r="UDE747" s="31"/>
      <c r="UDF747" s="31"/>
      <c r="UDG747" s="31"/>
      <c r="UDH747" s="31"/>
      <c r="UDI747" s="31"/>
      <c r="UDJ747" s="31"/>
      <c r="UDK747" s="31"/>
      <c r="UDL747" s="31"/>
      <c r="UDM747" s="31"/>
      <c r="UDN747" s="31"/>
      <c r="UDO747" s="31"/>
      <c r="UDP747" s="31"/>
      <c r="UDQ747" s="31"/>
      <c r="UDR747" s="31"/>
      <c r="UDS747" s="31"/>
      <c r="UDT747" s="31"/>
      <c r="UDU747" s="31"/>
      <c r="UDV747" s="31"/>
      <c r="UDW747" s="31"/>
      <c r="UDX747" s="31"/>
      <c r="UDY747" s="31"/>
      <c r="UDZ747" s="31"/>
      <c r="UEA747" s="31"/>
      <c r="UEB747" s="31"/>
      <c r="UEC747" s="31"/>
      <c r="UED747" s="31"/>
      <c r="UEE747" s="31"/>
      <c r="UEF747" s="31"/>
      <c r="UEG747" s="31"/>
      <c r="UEH747" s="31"/>
      <c r="UEI747" s="31"/>
      <c r="UEJ747" s="31"/>
      <c r="UEK747" s="31"/>
      <c r="UEL747" s="31"/>
      <c r="UEM747" s="31"/>
      <c r="UEN747" s="31"/>
      <c r="UEO747" s="31"/>
      <c r="UEP747" s="31"/>
      <c r="UEQ747" s="31"/>
      <c r="UER747" s="31"/>
      <c r="UES747" s="31"/>
      <c r="UET747" s="31"/>
      <c r="UEU747" s="31"/>
      <c r="UEV747" s="31"/>
      <c r="UEW747" s="31"/>
      <c r="UEX747" s="31"/>
      <c r="UEY747" s="31"/>
      <c r="UEZ747" s="31"/>
      <c r="UFA747" s="31"/>
      <c r="UFB747" s="31"/>
      <c r="UFC747" s="31"/>
      <c r="UFD747" s="31"/>
      <c r="UFE747" s="31"/>
      <c r="UFF747" s="31"/>
      <c r="UFG747" s="31"/>
      <c r="UFH747" s="31"/>
      <c r="UFI747" s="31"/>
      <c r="UFJ747" s="31"/>
      <c r="UFK747" s="31"/>
      <c r="UFL747" s="31"/>
      <c r="UFM747" s="31"/>
      <c r="UFN747" s="31"/>
      <c r="UFO747" s="31"/>
      <c r="UFP747" s="31"/>
      <c r="UFQ747" s="31"/>
      <c r="UFR747" s="31"/>
      <c r="UFS747" s="31"/>
      <c r="UFT747" s="31"/>
      <c r="UFU747" s="31"/>
      <c r="UFV747" s="31"/>
      <c r="UFW747" s="31"/>
      <c r="UFX747" s="31"/>
      <c r="UFY747" s="31"/>
      <c r="UFZ747" s="31"/>
      <c r="UGA747" s="31"/>
      <c r="UGB747" s="31"/>
      <c r="UGC747" s="31"/>
      <c r="UGD747" s="31"/>
      <c r="UGE747" s="31"/>
      <c r="UGF747" s="31"/>
      <c r="UGG747" s="31"/>
      <c r="UGH747" s="31"/>
      <c r="UGI747" s="31"/>
      <c r="UGJ747" s="31"/>
      <c r="UGK747" s="31"/>
      <c r="UGL747" s="31"/>
      <c r="UGM747" s="31"/>
      <c r="UGN747" s="31"/>
      <c r="UGO747" s="31"/>
      <c r="UGP747" s="31"/>
      <c r="UGQ747" s="31"/>
      <c r="UGR747" s="31"/>
      <c r="UGS747" s="31"/>
      <c r="UGT747" s="31"/>
      <c r="UGU747" s="31"/>
      <c r="UGV747" s="31"/>
      <c r="UGW747" s="31"/>
      <c r="UGX747" s="31"/>
      <c r="UGY747" s="31"/>
      <c r="UGZ747" s="31"/>
      <c r="UHA747" s="31"/>
      <c r="UHB747" s="31"/>
      <c r="UHC747" s="31"/>
      <c r="UHD747" s="31"/>
      <c r="UHE747" s="31"/>
      <c r="UHF747" s="31"/>
      <c r="UHG747" s="31"/>
      <c r="UHH747" s="31"/>
      <c r="UHI747" s="31"/>
      <c r="UHJ747" s="31"/>
      <c r="UHK747" s="31"/>
      <c r="UHL747" s="31"/>
      <c r="UHM747" s="31"/>
      <c r="UHN747" s="31"/>
      <c r="UHO747" s="31"/>
      <c r="UHP747" s="31"/>
      <c r="UHQ747" s="31"/>
      <c r="UHR747" s="31"/>
      <c r="UHS747" s="31"/>
      <c r="UHT747" s="31"/>
      <c r="UHU747" s="31"/>
      <c r="UHV747" s="31"/>
      <c r="UHW747" s="31"/>
      <c r="UHX747" s="31"/>
      <c r="UHY747" s="31"/>
      <c r="UHZ747" s="31"/>
      <c r="UIA747" s="31"/>
      <c r="UIB747" s="31"/>
      <c r="UIC747" s="31"/>
      <c r="UID747" s="31"/>
      <c r="UIE747" s="31"/>
      <c r="UIF747" s="31"/>
      <c r="UIG747" s="31"/>
      <c r="UIH747" s="31"/>
      <c r="UII747" s="31"/>
      <c r="UIJ747" s="31"/>
      <c r="UIK747" s="31"/>
      <c r="UIL747" s="31"/>
      <c r="UIM747" s="31"/>
      <c r="UIN747" s="31"/>
      <c r="UIO747" s="31"/>
      <c r="UIP747" s="31"/>
      <c r="UIQ747" s="31"/>
      <c r="UIR747" s="31"/>
      <c r="UIS747" s="31"/>
      <c r="UIT747" s="31"/>
      <c r="UIU747" s="31"/>
      <c r="UIV747" s="31"/>
      <c r="UIW747" s="31"/>
      <c r="UIX747" s="31"/>
      <c r="UIY747" s="31"/>
      <c r="UIZ747" s="31"/>
      <c r="UJA747" s="31"/>
      <c r="UJB747" s="31"/>
      <c r="UJC747" s="31"/>
      <c r="UJD747" s="31"/>
      <c r="UJE747" s="31"/>
      <c r="UJF747" s="31"/>
      <c r="UJG747" s="31"/>
      <c r="UJH747" s="31"/>
      <c r="UJI747" s="31"/>
      <c r="UJJ747" s="31"/>
      <c r="UJK747" s="31"/>
      <c r="UJL747" s="31"/>
      <c r="UJM747" s="31"/>
      <c r="UJN747" s="31"/>
      <c r="UJO747" s="31"/>
      <c r="UJP747" s="31"/>
      <c r="UJQ747" s="31"/>
      <c r="UJR747" s="31"/>
      <c r="UJS747" s="31"/>
      <c r="UJT747" s="31"/>
      <c r="UJU747" s="31"/>
      <c r="UJV747" s="31"/>
      <c r="UJW747" s="31"/>
      <c r="UJX747" s="31"/>
      <c r="UJY747" s="31"/>
      <c r="UJZ747" s="31"/>
      <c r="UKA747" s="31"/>
      <c r="UKB747" s="31"/>
      <c r="UKC747" s="31"/>
      <c r="UKD747" s="31"/>
      <c r="UKE747" s="31"/>
      <c r="UKF747" s="31"/>
      <c r="UKG747" s="31"/>
      <c r="UKH747" s="31"/>
      <c r="UKI747" s="31"/>
      <c r="UKJ747" s="31"/>
      <c r="UKK747" s="31"/>
      <c r="UKL747" s="31"/>
      <c r="UKM747" s="31"/>
      <c r="UKN747" s="31"/>
      <c r="UKO747" s="31"/>
      <c r="UKP747" s="31"/>
      <c r="UKQ747" s="31"/>
      <c r="UKR747" s="31"/>
      <c r="UKS747" s="31"/>
      <c r="UKT747" s="31"/>
      <c r="UKU747" s="31"/>
      <c r="UKV747" s="31"/>
      <c r="UKW747" s="31"/>
      <c r="UKX747" s="31"/>
      <c r="UKY747" s="31"/>
      <c r="UKZ747" s="31"/>
      <c r="ULA747" s="31"/>
      <c r="ULB747" s="31"/>
      <c r="ULC747" s="31"/>
      <c r="ULD747" s="31"/>
      <c r="ULE747" s="31"/>
      <c r="ULF747" s="31"/>
      <c r="ULG747" s="31"/>
      <c r="ULH747" s="31"/>
      <c r="ULI747" s="31"/>
      <c r="ULJ747" s="31"/>
      <c r="ULK747" s="31"/>
      <c r="ULL747" s="31"/>
      <c r="ULM747" s="31"/>
      <c r="ULN747" s="31"/>
      <c r="ULO747" s="31"/>
      <c r="ULP747" s="31"/>
      <c r="ULQ747" s="31"/>
      <c r="ULR747" s="31"/>
      <c r="ULS747" s="31"/>
      <c r="ULT747" s="31"/>
      <c r="ULU747" s="31"/>
      <c r="ULV747" s="31"/>
      <c r="ULW747" s="31"/>
      <c r="ULX747" s="31"/>
      <c r="ULY747" s="31"/>
      <c r="ULZ747" s="31"/>
      <c r="UMA747" s="31"/>
      <c r="UMB747" s="31"/>
      <c r="UMC747" s="31"/>
      <c r="UMD747" s="31"/>
      <c r="UME747" s="31"/>
      <c r="UMF747" s="31"/>
      <c r="UMG747" s="31"/>
      <c r="UMH747" s="31"/>
      <c r="UMI747" s="31"/>
      <c r="UMJ747" s="31"/>
      <c r="UMK747" s="31"/>
      <c r="UML747" s="31"/>
      <c r="UMM747" s="31"/>
      <c r="UMN747" s="31"/>
      <c r="UMO747" s="31"/>
      <c r="UMP747" s="31"/>
      <c r="UMQ747" s="31"/>
      <c r="UMR747" s="31"/>
      <c r="UMS747" s="31"/>
      <c r="UMT747" s="31"/>
      <c r="UMU747" s="31"/>
      <c r="UMV747" s="31"/>
      <c r="UMW747" s="31"/>
      <c r="UMX747" s="31"/>
      <c r="UMY747" s="31"/>
      <c r="UMZ747" s="31"/>
      <c r="UNA747" s="31"/>
      <c r="UNB747" s="31"/>
      <c r="UNC747" s="31"/>
      <c r="UND747" s="31"/>
      <c r="UNE747" s="31"/>
      <c r="UNF747" s="31"/>
      <c r="UNG747" s="31"/>
      <c r="UNH747" s="31"/>
      <c r="UNI747" s="31"/>
      <c r="UNJ747" s="31"/>
      <c r="UNK747" s="31"/>
      <c r="UNL747" s="31"/>
      <c r="UNM747" s="31"/>
      <c r="UNN747" s="31"/>
      <c r="UNO747" s="31"/>
      <c r="UNP747" s="31"/>
      <c r="UNQ747" s="31"/>
      <c r="UNR747" s="31"/>
      <c r="UNS747" s="31"/>
      <c r="UNT747" s="31"/>
      <c r="UNU747" s="31"/>
      <c r="UNV747" s="31"/>
      <c r="UNW747" s="31"/>
      <c r="UNX747" s="31"/>
      <c r="UNY747" s="31"/>
      <c r="UNZ747" s="31"/>
      <c r="UOA747" s="31"/>
      <c r="UOB747" s="31"/>
      <c r="UOC747" s="31"/>
      <c r="UOD747" s="31"/>
      <c r="UOE747" s="31"/>
      <c r="UOF747" s="31"/>
      <c r="UOG747" s="31"/>
      <c r="UOH747" s="31"/>
      <c r="UOI747" s="31"/>
      <c r="UOJ747" s="31"/>
      <c r="UOK747" s="31"/>
      <c r="UOL747" s="31"/>
      <c r="UOM747" s="31"/>
      <c r="UON747" s="31"/>
      <c r="UOO747" s="31"/>
      <c r="UOP747" s="31"/>
      <c r="UOQ747" s="31"/>
      <c r="UOR747" s="31"/>
      <c r="UOS747" s="31"/>
      <c r="UOT747" s="31"/>
      <c r="UOU747" s="31"/>
      <c r="UOV747" s="31"/>
      <c r="UOW747" s="31"/>
      <c r="UOX747" s="31"/>
      <c r="UOY747" s="31"/>
      <c r="UOZ747" s="31"/>
      <c r="UPA747" s="31"/>
      <c r="UPB747" s="31"/>
      <c r="UPC747" s="31"/>
      <c r="UPD747" s="31"/>
      <c r="UPE747" s="31"/>
      <c r="UPF747" s="31"/>
      <c r="UPG747" s="31"/>
      <c r="UPH747" s="31"/>
      <c r="UPI747" s="31"/>
      <c r="UPJ747" s="31"/>
      <c r="UPK747" s="31"/>
      <c r="UPL747" s="31"/>
      <c r="UPM747" s="31"/>
      <c r="UPN747" s="31"/>
      <c r="UPO747" s="31"/>
      <c r="UPP747" s="31"/>
      <c r="UPQ747" s="31"/>
      <c r="UPR747" s="31"/>
      <c r="UPS747" s="31"/>
      <c r="UPT747" s="31"/>
      <c r="UPU747" s="31"/>
      <c r="UPV747" s="31"/>
      <c r="UPW747" s="31"/>
      <c r="UPX747" s="31"/>
      <c r="UPY747" s="31"/>
      <c r="UPZ747" s="31"/>
      <c r="UQA747" s="31"/>
      <c r="UQB747" s="31"/>
      <c r="UQC747" s="31"/>
      <c r="UQD747" s="31"/>
      <c r="UQE747" s="31"/>
      <c r="UQF747" s="31"/>
      <c r="UQG747" s="31"/>
      <c r="UQH747" s="31"/>
      <c r="UQI747" s="31"/>
      <c r="UQJ747" s="31"/>
      <c r="UQK747" s="31"/>
      <c r="UQL747" s="31"/>
      <c r="UQM747" s="31"/>
      <c r="UQN747" s="31"/>
      <c r="UQO747" s="31"/>
      <c r="UQP747" s="31"/>
      <c r="UQQ747" s="31"/>
      <c r="UQR747" s="31"/>
      <c r="UQS747" s="31"/>
      <c r="UQT747" s="31"/>
      <c r="UQU747" s="31"/>
      <c r="UQV747" s="31"/>
      <c r="UQW747" s="31"/>
      <c r="UQX747" s="31"/>
      <c r="UQY747" s="31"/>
      <c r="UQZ747" s="31"/>
      <c r="URA747" s="31"/>
      <c r="URB747" s="31"/>
      <c r="URC747" s="31"/>
      <c r="URD747" s="31"/>
      <c r="URE747" s="31"/>
      <c r="URF747" s="31"/>
      <c r="URG747" s="31"/>
      <c r="URH747" s="31"/>
      <c r="URI747" s="31"/>
      <c r="URJ747" s="31"/>
      <c r="URK747" s="31"/>
      <c r="URL747" s="31"/>
      <c r="URM747" s="31"/>
      <c r="URN747" s="31"/>
      <c r="URO747" s="31"/>
      <c r="URP747" s="31"/>
      <c r="URQ747" s="31"/>
      <c r="URR747" s="31"/>
      <c r="URS747" s="31"/>
      <c r="URT747" s="31"/>
      <c r="URU747" s="31"/>
      <c r="URV747" s="31"/>
      <c r="URW747" s="31"/>
      <c r="URX747" s="31"/>
      <c r="URY747" s="31"/>
      <c r="URZ747" s="31"/>
      <c r="USA747" s="31"/>
      <c r="USB747" s="31"/>
      <c r="USC747" s="31"/>
      <c r="USD747" s="31"/>
      <c r="USE747" s="31"/>
      <c r="USF747" s="31"/>
      <c r="USG747" s="31"/>
      <c r="USH747" s="31"/>
      <c r="USI747" s="31"/>
      <c r="USJ747" s="31"/>
      <c r="USK747" s="31"/>
      <c r="USL747" s="31"/>
      <c r="USM747" s="31"/>
      <c r="USN747" s="31"/>
      <c r="USO747" s="31"/>
      <c r="USP747" s="31"/>
      <c r="USQ747" s="31"/>
      <c r="USR747" s="31"/>
      <c r="USS747" s="31"/>
      <c r="UST747" s="31"/>
      <c r="USU747" s="31"/>
      <c r="USV747" s="31"/>
      <c r="USW747" s="31"/>
      <c r="USX747" s="31"/>
      <c r="USY747" s="31"/>
      <c r="USZ747" s="31"/>
      <c r="UTA747" s="31"/>
      <c r="UTB747" s="31"/>
      <c r="UTC747" s="31"/>
      <c r="UTD747" s="31"/>
      <c r="UTE747" s="31"/>
      <c r="UTF747" s="31"/>
      <c r="UTG747" s="31"/>
      <c r="UTH747" s="31"/>
      <c r="UTI747" s="31"/>
      <c r="UTJ747" s="31"/>
      <c r="UTK747" s="31"/>
      <c r="UTL747" s="31"/>
      <c r="UTM747" s="31"/>
      <c r="UTN747" s="31"/>
      <c r="UTO747" s="31"/>
      <c r="UTP747" s="31"/>
      <c r="UTQ747" s="31"/>
      <c r="UTR747" s="31"/>
      <c r="UTS747" s="31"/>
      <c r="UTT747" s="31"/>
      <c r="UTU747" s="31"/>
      <c r="UTV747" s="31"/>
      <c r="UTW747" s="31"/>
      <c r="UTX747" s="31"/>
      <c r="UTY747" s="31"/>
      <c r="UTZ747" s="31"/>
      <c r="UUA747" s="31"/>
      <c r="UUB747" s="31"/>
      <c r="UUC747" s="31"/>
      <c r="UUD747" s="31"/>
      <c r="UUE747" s="31"/>
      <c r="UUF747" s="31"/>
      <c r="UUG747" s="31"/>
      <c r="UUH747" s="31"/>
      <c r="UUI747" s="31"/>
      <c r="UUJ747" s="31"/>
      <c r="UUK747" s="31"/>
      <c r="UUL747" s="31"/>
      <c r="UUM747" s="31"/>
      <c r="UUN747" s="31"/>
      <c r="UUO747" s="31"/>
      <c r="UUP747" s="31"/>
      <c r="UUQ747" s="31"/>
      <c r="UUR747" s="31"/>
      <c r="UUS747" s="31"/>
      <c r="UUT747" s="31"/>
      <c r="UUU747" s="31"/>
      <c r="UUV747" s="31"/>
      <c r="UUW747" s="31"/>
      <c r="UUX747" s="31"/>
      <c r="UUY747" s="31"/>
      <c r="UUZ747" s="31"/>
      <c r="UVA747" s="31"/>
      <c r="UVB747" s="31"/>
      <c r="UVC747" s="31"/>
      <c r="UVD747" s="31"/>
      <c r="UVE747" s="31"/>
      <c r="UVF747" s="31"/>
      <c r="UVG747" s="31"/>
      <c r="UVH747" s="31"/>
      <c r="UVI747" s="31"/>
      <c r="UVJ747" s="31"/>
      <c r="UVK747" s="31"/>
      <c r="UVL747" s="31"/>
      <c r="UVM747" s="31"/>
      <c r="UVN747" s="31"/>
      <c r="UVO747" s="31"/>
      <c r="UVP747" s="31"/>
      <c r="UVQ747" s="31"/>
      <c r="UVR747" s="31"/>
      <c r="UVS747" s="31"/>
      <c r="UVT747" s="31"/>
      <c r="UVU747" s="31"/>
      <c r="UVV747" s="31"/>
      <c r="UVW747" s="31"/>
      <c r="UVX747" s="31"/>
      <c r="UVY747" s="31"/>
      <c r="UVZ747" s="31"/>
      <c r="UWA747" s="31"/>
      <c r="UWB747" s="31"/>
      <c r="UWC747" s="31"/>
      <c r="UWD747" s="31"/>
      <c r="UWE747" s="31"/>
      <c r="UWF747" s="31"/>
      <c r="UWG747" s="31"/>
      <c r="UWH747" s="31"/>
      <c r="UWI747" s="31"/>
      <c r="UWJ747" s="31"/>
      <c r="UWK747" s="31"/>
      <c r="UWL747" s="31"/>
      <c r="UWM747" s="31"/>
      <c r="UWN747" s="31"/>
      <c r="UWO747" s="31"/>
      <c r="UWP747" s="31"/>
      <c r="UWQ747" s="31"/>
      <c r="UWR747" s="31"/>
      <c r="UWS747" s="31"/>
      <c r="UWT747" s="31"/>
      <c r="UWU747" s="31"/>
      <c r="UWV747" s="31"/>
      <c r="UWW747" s="31"/>
      <c r="UWX747" s="31"/>
      <c r="UWY747" s="31"/>
      <c r="UWZ747" s="31"/>
      <c r="UXA747" s="31"/>
      <c r="UXB747" s="31"/>
      <c r="UXC747" s="31"/>
      <c r="UXD747" s="31"/>
      <c r="UXE747" s="31"/>
      <c r="UXF747" s="31"/>
      <c r="UXG747" s="31"/>
      <c r="UXH747" s="31"/>
      <c r="UXI747" s="31"/>
      <c r="UXJ747" s="31"/>
      <c r="UXK747" s="31"/>
      <c r="UXL747" s="31"/>
      <c r="UXM747" s="31"/>
      <c r="UXN747" s="31"/>
      <c r="UXO747" s="31"/>
      <c r="UXP747" s="31"/>
      <c r="UXQ747" s="31"/>
      <c r="UXR747" s="31"/>
      <c r="UXS747" s="31"/>
      <c r="UXT747" s="31"/>
      <c r="UXU747" s="31"/>
      <c r="UXV747" s="31"/>
      <c r="UXW747" s="31"/>
      <c r="UXX747" s="31"/>
      <c r="UXY747" s="31"/>
      <c r="UXZ747" s="31"/>
      <c r="UYA747" s="31"/>
      <c r="UYB747" s="31"/>
      <c r="UYC747" s="31"/>
      <c r="UYD747" s="31"/>
      <c r="UYE747" s="31"/>
      <c r="UYF747" s="31"/>
      <c r="UYG747" s="31"/>
      <c r="UYH747" s="31"/>
      <c r="UYI747" s="31"/>
      <c r="UYJ747" s="31"/>
      <c r="UYK747" s="31"/>
      <c r="UYL747" s="31"/>
      <c r="UYM747" s="31"/>
      <c r="UYN747" s="31"/>
      <c r="UYO747" s="31"/>
      <c r="UYP747" s="31"/>
      <c r="UYQ747" s="31"/>
      <c r="UYR747" s="31"/>
      <c r="UYS747" s="31"/>
      <c r="UYT747" s="31"/>
      <c r="UYU747" s="31"/>
      <c r="UYV747" s="31"/>
      <c r="UYW747" s="31"/>
      <c r="UYX747" s="31"/>
      <c r="UYY747" s="31"/>
      <c r="UYZ747" s="31"/>
      <c r="UZA747" s="31"/>
      <c r="UZB747" s="31"/>
      <c r="UZC747" s="31"/>
      <c r="UZD747" s="31"/>
      <c r="UZE747" s="31"/>
      <c r="UZF747" s="31"/>
      <c r="UZG747" s="31"/>
      <c r="UZH747" s="31"/>
      <c r="UZI747" s="31"/>
      <c r="UZJ747" s="31"/>
      <c r="UZK747" s="31"/>
      <c r="UZL747" s="31"/>
      <c r="UZM747" s="31"/>
      <c r="UZN747" s="31"/>
      <c r="UZO747" s="31"/>
      <c r="UZP747" s="31"/>
      <c r="UZQ747" s="31"/>
      <c r="UZR747" s="31"/>
      <c r="UZS747" s="31"/>
      <c r="UZT747" s="31"/>
      <c r="UZU747" s="31"/>
      <c r="UZV747" s="31"/>
      <c r="UZW747" s="31"/>
      <c r="UZX747" s="31"/>
      <c r="UZY747" s="31"/>
      <c r="UZZ747" s="31"/>
      <c r="VAA747" s="31"/>
      <c r="VAB747" s="31"/>
      <c r="VAC747" s="31"/>
      <c r="VAD747" s="31"/>
      <c r="VAE747" s="31"/>
      <c r="VAF747" s="31"/>
      <c r="VAG747" s="31"/>
      <c r="VAH747" s="31"/>
      <c r="VAI747" s="31"/>
      <c r="VAJ747" s="31"/>
      <c r="VAK747" s="31"/>
      <c r="VAL747" s="31"/>
      <c r="VAM747" s="31"/>
      <c r="VAN747" s="31"/>
      <c r="VAO747" s="31"/>
      <c r="VAP747" s="31"/>
      <c r="VAQ747" s="31"/>
      <c r="VAR747" s="31"/>
      <c r="VAS747" s="31"/>
      <c r="VAT747" s="31"/>
      <c r="VAU747" s="31"/>
      <c r="VAV747" s="31"/>
      <c r="VAW747" s="31"/>
      <c r="VAX747" s="31"/>
      <c r="VAY747" s="31"/>
      <c r="VAZ747" s="31"/>
      <c r="VBA747" s="31"/>
      <c r="VBB747" s="31"/>
      <c r="VBC747" s="31"/>
      <c r="VBD747" s="31"/>
      <c r="VBE747" s="31"/>
      <c r="VBF747" s="31"/>
      <c r="VBG747" s="31"/>
      <c r="VBH747" s="31"/>
      <c r="VBI747" s="31"/>
      <c r="VBJ747" s="31"/>
      <c r="VBK747" s="31"/>
      <c r="VBL747" s="31"/>
      <c r="VBM747" s="31"/>
      <c r="VBN747" s="31"/>
      <c r="VBO747" s="31"/>
      <c r="VBP747" s="31"/>
      <c r="VBQ747" s="31"/>
      <c r="VBR747" s="31"/>
      <c r="VBS747" s="31"/>
      <c r="VBT747" s="31"/>
      <c r="VBU747" s="31"/>
      <c r="VBV747" s="31"/>
      <c r="VBW747" s="31"/>
      <c r="VBX747" s="31"/>
      <c r="VBY747" s="31"/>
      <c r="VBZ747" s="31"/>
      <c r="VCA747" s="31"/>
      <c r="VCB747" s="31"/>
      <c r="VCC747" s="31"/>
      <c r="VCD747" s="31"/>
      <c r="VCE747" s="31"/>
      <c r="VCF747" s="31"/>
      <c r="VCG747" s="31"/>
      <c r="VCH747" s="31"/>
      <c r="VCI747" s="31"/>
      <c r="VCJ747" s="31"/>
      <c r="VCK747" s="31"/>
      <c r="VCL747" s="31"/>
      <c r="VCM747" s="31"/>
      <c r="VCN747" s="31"/>
      <c r="VCO747" s="31"/>
      <c r="VCP747" s="31"/>
      <c r="VCQ747" s="31"/>
      <c r="VCR747" s="31"/>
      <c r="VCS747" s="31"/>
      <c r="VCT747" s="31"/>
      <c r="VCU747" s="31"/>
      <c r="VCV747" s="31"/>
      <c r="VCW747" s="31"/>
      <c r="VCX747" s="31"/>
      <c r="VCY747" s="31"/>
      <c r="VCZ747" s="31"/>
      <c r="VDA747" s="31"/>
      <c r="VDB747" s="31"/>
      <c r="VDC747" s="31"/>
      <c r="VDD747" s="31"/>
      <c r="VDE747" s="31"/>
      <c r="VDF747" s="31"/>
      <c r="VDG747" s="31"/>
      <c r="VDH747" s="31"/>
      <c r="VDI747" s="31"/>
      <c r="VDJ747" s="31"/>
      <c r="VDK747" s="31"/>
      <c r="VDL747" s="31"/>
      <c r="VDM747" s="31"/>
      <c r="VDN747" s="31"/>
      <c r="VDO747" s="31"/>
      <c r="VDP747" s="31"/>
      <c r="VDQ747" s="31"/>
      <c r="VDR747" s="31"/>
      <c r="VDS747" s="31"/>
      <c r="VDT747" s="31"/>
      <c r="VDU747" s="31"/>
      <c r="VDV747" s="31"/>
      <c r="VDW747" s="31"/>
      <c r="VDX747" s="31"/>
      <c r="VDY747" s="31"/>
      <c r="VDZ747" s="31"/>
      <c r="VEA747" s="31"/>
      <c r="VEB747" s="31"/>
      <c r="VEC747" s="31"/>
      <c r="VED747" s="31"/>
      <c r="VEE747" s="31"/>
      <c r="VEF747" s="31"/>
      <c r="VEG747" s="31"/>
      <c r="VEH747" s="31"/>
      <c r="VEI747" s="31"/>
      <c r="VEJ747" s="31"/>
      <c r="VEK747" s="31"/>
      <c r="VEL747" s="31"/>
      <c r="VEM747" s="31"/>
      <c r="VEN747" s="31"/>
      <c r="VEO747" s="31"/>
      <c r="VEP747" s="31"/>
      <c r="VEQ747" s="31"/>
      <c r="VER747" s="31"/>
      <c r="VES747" s="31"/>
      <c r="VET747" s="31"/>
      <c r="VEU747" s="31"/>
      <c r="VEV747" s="31"/>
      <c r="VEW747" s="31"/>
      <c r="VEX747" s="31"/>
      <c r="VEY747" s="31"/>
      <c r="VEZ747" s="31"/>
      <c r="VFA747" s="31"/>
      <c r="VFB747" s="31"/>
      <c r="VFC747" s="31"/>
      <c r="VFD747" s="31"/>
      <c r="VFE747" s="31"/>
      <c r="VFF747" s="31"/>
      <c r="VFG747" s="31"/>
      <c r="VFH747" s="31"/>
      <c r="VFI747" s="31"/>
      <c r="VFJ747" s="31"/>
      <c r="VFK747" s="31"/>
      <c r="VFL747" s="31"/>
      <c r="VFM747" s="31"/>
      <c r="VFN747" s="31"/>
      <c r="VFO747" s="31"/>
      <c r="VFP747" s="31"/>
      <c r="VFQ747" s="31"/>
      <c r="VFR747" s="31"/>
      <c r="VFS747" s="31"/>
      <c r="VFT747" s="31"/>
      <c r="VFU747" s="31"/>
      <c r="VFV747" s="31"/>
      <c r="VFW747" s="31"/>
      <c r="VFX747" s="31"/>
      <c r="VFY747" s="31"/>
      <c r="VFZ747" s="31"/>
      <c r="VGA747" s="31"/>
      <c r="VGB747" s="31"/>
      <c r="VGC747" s="31"/>
      <c r="VGD747" s="31"/>
      <c r="VGE747" s="31"/>
      <c r="VGF747" s="31"/>
      <c r="VGG747" s="31"/>
      <c r="VGH747" s="31"/>
      <c r="VGI747" s="31"/>
      <c r="VGJ747" s="31"/>
      <c r="VGK747" s="31"/>
      <c r="VGL747" s="31"/>
      <c r="VGM747" s="31"/>
      <c r="VGN747" s="31"/>
      <c r="VGO747" s="31"/>
      <c r="VGP747" s="31"/>
      <c r="VGQ747" s="31"/>
      <c r="VGR747" s="31"/>
      <c r="VGS747" s="31"/>
      <c r="VGT747" s="31"/>
      <c r="VGU747" s="31"/>
      <c r="VGV747" s="31"/>
      <c r="VGW747" s="31"/>
      <c r="VGX747" s="31"/>
      <c r="VGY747" s="31"/>
      <c r="VGZ747" s="31"/>
      <c r="VHA747" s="31"/>
      <c r="VHB747" s="31"/>
      <c r="VHC747" s="31"/>
      <c r="VHD747" s="31"/>
      <c r="VHE747" s="31"/>
      <c r="VHF747" s="31"/>
      <c r="VHG747" s="31"/>
      <c r="VHH747" s="31"/>
      <c r="VHI747" s="31"/>
      <c r="VHJ747" s="31"/>
      <c r="VHK747" s="31"/>
      <c r="VHL747" s="31"/>
      <c r="VHM747" s="31"/>
      <c r="VHN747" s="31"/>
      <c r="VHO747" s="31"/>
      <c r="VHP747" s="31"/>
      <c r="VHQ747" s="31"/>
      <c r="VHR747" s="31"/>
      <c r="VHS747" s="31"/>
      <c r="VHT747" s="31"/>
      <c r="VHU747" s="31"/>
      <c r="VHV747" s="31"/>
      <c r="VHW747" s="31"/>
      <c r="VHX747" s="31"/>
      <c r="VHY747" s="31"/>
      <c r="VHZ747" s="31"/>
      <c r="VIA747" s="31"/>
      <c r="VIB747" s="31"/>
      <c r="VIC747" s="31"/>
      <c r="VID747" s="31"/>
      <c r="VIE747" s="31"/>
      <c r="VIF747" s="31"/>
      <c r="VIG747" s="31"/>
      <c r="VIH747" s="31"/>
      <c r="VII747" s="31"/>
      <c r="VIJ747" s="31"/>
      <c r="VIK747" s="31"/>
      <c r="VIL747" s="31"/>
      <c r="VIM747" s="31"/>
      <c r="VIN747" s="31"/>
      <c r="VIO747" s="31"/>
      <c r="VIP747" s="31"/>
      <c r="VIQ747" s="31"/>
      <c r="VIR747" s="31"/>
      <c r="VIS747" s="31"/>
      <c r="VIT747" s="31"/>
      <c r="VIU747" s="31"/>
      <c r="VIV747" s="31"/>
      <c r="VIW747" s="31"/>
      <c r="VIX747" s="31"/>
      <c r="VIY747" s="31"/>
      <c r="VIZ747" s="31"/>
      <c r="VJA747" s="31"/>
      <c r="VJB747" s="31"/>
      <c r="VJC747" s="31"/>
      <c r="VJD747" s="31"/>
      <c r="VJE747" s="31"/>
      <c r="VJF747" s="31"/>
      <c r="VJG747" s="31"/>
      <c r="VJH747" s="31"/>
      <c r="VJI747" s="31"/>
      <c r="VJJ747" s="31"/>
      <c r="VJK747" s="31"/>
      <c r="VJL747" s="31"/>
      <c r="VJM747" s="31"/>
      <c r="VJN747" s="31"/>
      <c r="VJO747" s="31"/>
      <c r="VJP747" s="31"/>
      <c r="VJQ747" s="31"/>
      <c r="VJR747" s="31"/>
      <c r="VJS747" s="31"/>
      <c r="VJT747" s="31"/>
      <c r="VJU747" s="31"/>
      <c r="VJV747" s="31"/>
      <c r="VJW747" s="31"/>
      <c r="VJX747" s="31"/>
      <c r="VJY747" s="31"/>
      <c r="VJZ747" s="31"/>
      <c r="VKA747" s="31"/>
      <c r="VKB747" s="31"/>
      <c r="VKC747" s="31"/>
      <c r="VKD747" s="31"/>
      <c r="VKE747" s="31"/>
      <c r="VKF747" s="31"/>
      <c r="VKG747" s="31"/>
      <c r="VKH747" s="31"/>
      <c r="VKI747" s="31"/>
      <c r="VKJ747" s="31"/>
      <c r="VKK747" s="31"/>
      <c r="VKL747" s="31"/>
      <c r="VKM747" s="31"/>
      <c r="VKN747" s="31"/>
      <c r="VKO747" s="31"/>
      <c r="VKP747" s="31"/>
      <c r="VKQ747" s="31"/>
      <c r="VKR747" s="31"/>
      <c r="VKS747" s="31"/>
      <c r="VKT747" s="31"/>
      <c r="VKU747" s="31"/>
      <c r="VKV747" s="31"/>
      <c r="VKW747" s="31"/>
      <c r="VKX747" s="31"/>
      <c r="VKY747" s="31"/>
      <c r="VKZ747" s="31"/>
      <c r="VLA747" s="31"/>
      <c r="VLB747" s="31"/>
      <c r="VLC747" s="31"/>
      <c r="VLD747" s="31"/>
      <c r="VLE747" s="31"/>
      <c r="VLF747" s="31"/>
      <c r="VLG747" s="31"/>
      <c r="VLH747" s="31"/>
      <c r="VLI747" s="31"/>
      <c r="VLJ747" s="31"/>
      <c r="VLK747" s="31"/>
      <c r="VLL747" s="31"/>
      <c r="VLM747" s="31"/>
      <c r="VLN747" s="31"/>
      <c r="VLO747" s="31"/>
      <c r="VLP747" s="31"/>
      <c r="VLQ747" s="31"/>
      <c r="VLR747" s="31"/>
      <c r="VLS747" s="31"/>
      <c r="VLT747" s="31"/>
      <c r="VLU747" s="31"/>
      <c r="VLV747" s="31"/>
      <c r="VLW747" s="31"/>
      <c r="VLX747" s="31"/>
      <c r="VLY747" s="31"/>
      <c r="VLZ747" s="31"/>
      <c r="VMA747" s="31"/>
      <c r="VMB747" s="31"/>
      <c r="VMC747" s="31"/>
      <c r="VMD747" s="31"/>
      <c r="VME747" s="31"/>
      <c r="VMF747" s="31"/>
      <c r="VMG747" s="31"/>
      <c r="VMH747" s="31"/>
      <c r="VMI747" s="31"/>
      <c r="VMJ747" s="31"/>
      <c r="VMK747" s="31"/>
      <c r="VML747" s="31"/>
      <c r="VMM747" s="31"/>
      <c r="VMN747" s="31"/>
      <c r="VMO747" s="31"/>
      <c r="VMP747" s="31"/>
      <c r="VMQ747" s="31"/>
      <c r="VMR747" s="31"/>
      <c r="VMS747" s="31"/>
      <c r="VMT747" s="31"/>
      <c r="VMU747" s="31"/>
      <c r="VMV747" s="31"/>
      <c r="VMW747" s="31"/>
      <c r="VMX747" s="31"/>
      <c r="VMY747" s="31"/>
      <c r="VMZ747" s="31"/>
      <c r="VNA747" s="31"/>
      <c r="VNB747" s="31"/>
      <c r="VNC747" s="31"/>
      <c r="VND747" s="31"/>
      <c r="VNE747" s="31"/>
      <c r="VNF747" s="31"/>
      <c r="VNG747" s="31"/>
      <c r="VNH747" s="31"/>
      <c r="VNI747" s="31"/>
      <c r="VNJ747" s="31"/>
      <c r="VNK747" s="31"/>
      <c r="VNL747" s="31"/>
      <c r="VNM747" s="31"/>
      <c r="VNN747" s="31"/>
      <c r="VNO747" s="31"/>
      <c r="VNP747" s="31"/>
      <c r="VNQ747" s="31"/>
      <c r="VNR747" s="31"/>
      <c r="VNS747" s="31"/>
      <c r="VNT747" s="31"/>
      <c r="VNU747" s="31"/>
      <c r="VNV747" s="31"/>
      <c r="VNW747" s="31"/>
      <c r="VNX747" s="31"/>
      <c r="VNY747" s="31"/>
      <c r="VNZ747" s="31"/>
      <c r="VOA747" s="31"/>
      <c r="VOB747" s="31"/>
      <c r="VOC747" s="31"/>
      <c r="VOD747" s="31"/>
      <c r="VOE747" s="31"/>
      <c r="VOF747" s="31"/>
      <c r="VOG747" s="31"/>
      <c r="VOH747" s="31"/>
      <c r="VOI747" s="31"/>
      <c r="VOJ747" s="31"/>
      <c r="VOK747" s="31"/>
      <c r="VOL747" s="31"/>
      <c r="VOM747" s="31"/>
      <c r="VON747" s="31"/>
      <c r="VOO747" s="31"/>
      <c r="VOP747" s="31"/>
      <c r="VOQ747" s="31"/>
      <c r="VOR747" s="31"/>
      <c r="VOS747" s="31"/>
      <c r="VOT747" s="31"/>
      <c r="VOU747" s="31"/>
      <c r="VOV747" s="31"/>
      <c r="VOW747" s="31"/>
      <c r="VOX747" s="31"/>
      <c r="VOY747" s="31"/>
      <c r="VOZ747" s="31"/>
      <c r="VPA747" s="31"/>
      <c r="VPB747" s="31"/>
      <c r="VPC747" s="31"/>
      <c r="VPD747" s="31"/>
      <c r="VPE747" s="31"/>
      <c r="VPF747" s="31"/>
      <c r="VPG747" s="31"/>
      <c r="VPH747" s="31"/>
      <c r="VPI747" s="31"/>
      <c r="VPJ747" s="31"/>
      <c r="VPK747" s="31"/>
      <c r="VPL747" s="31"/>
      <c r="VPM747" s="31"/>
      <c r="VPN747" s="31"/>
      <c r="VPO747" s="31"/>
      <c r="VPP747" s="31"/>
      <c r="VPQ747" s="31"/>
      <c r="VPR747" s="31"/>
      <c r="VPS747" s="31"/>
      <c r="VPT747" s="31"/>
      <c r="VPU747" s="31"/>
      <c r="VPV747" s="31"/>
      <c r="VPW747" s="31"/>
      <c r="VPX747" s="31"/>
      <c r="VPY747" s="31"/>
      <c r="VPZ747" s="31"/>
      <c r="VQA747" s="31"/>
      <c r="VQB747" s="31"/>
      <c r="VQC747" s="31"/>
      <c r="VQD747" s="31"/>
      <c r="VQE747" s="31"/>
      <c r="VQF747" s="31"/>
      <c r="VQG747" s="31"/>
      <c r="VQH747" s="31"/>
      <c r="VQI747" s="31"/>
      <c r="VQJ747" s="31"/>
      <c r="VQK747" s="31"/>
      <c r="VQL747" s="31"/>
      <c r="VQM747" s="31"/>
      <c r="VQN747" s="31"/>
      <c r="VQO747" s="31"/>
      <c r="VQP747" s="31"/>
      <c r="VQQ747" s="31"/>
      <c r="VQR747" s="31"/>
      <c r="VQS747" s="31"/>
      <c r="VQT747" s="31"/>
      <c r="VQU747" s="31"/>
      <c r="VQV747" s="31"/>
      <c r="VQW747" s="31"/>
      <c r="VQX747" s="31"/>
      <c r="VQY747" s="31"/>
      <c r="VQZ747" s="31"/>
      <c r="VRA747" s="31"/>
      <c r="VRB747" s="31"/>
      <c r="VRC747" s="31"/>
      <c r="VRD747" s="31"/>
      <c r="VRE747" s="31"/>
      <c r="VRF747" s="31"/>
      <c r="VRG747" s="31"/>
      <c r="VRH747" s="31"/>
      <c r="VRI747" s="31"/>
      <c r="VRJ747" s="31"/>
      <c r="VRK747" s="31"/>
      <c r="VRL747" s="31"/>
      <c r="VRM747" s="31"/>
      <c r="VRN747" s="31"/>
      <c r="VRO747" s="31"/>
      <c r="VRP747" s="31"/>
      <c r="VRQ747" s="31"/>
      <c r="VRR747" s="31"/>
      <c r="VRS747" s="31"/>
      <c r="VRT747" s="31"/>
      <c r="VRU747" s="31"/>
      <c r="VRV747" s="31"/>
      <c r="VRW747" s="31"/>
      <c r="VRX747" s="31"/>
      <c r="VRY747" s="31"/>
      <c r="VRZ747" s="31"/>
      <c r="VSA747" s="31"/>
      <c r="VSB747" s="31"/>
      <c r="VSC747" s="31"/>
      <c r="VSD747" s="31"/>
      <c r="VSE747" s="31"/>
      <c r="VSF747" s="31"/>
      <c r="VSG747" s="31"/>
      <c r="VSH747" s="31"/>
      <c r="VSI747" s="31"/>
      <c r="VSJ747" s="31"/>
      <c r="VSK747" s="31"/>
      <c r="VSL747" s="31"/>
      <c r="VSM747" s="31"/>
      <c r="VSN747" s="31"/>
      <c r="VSO747" s="31"/>
      <c r="VSP747" s="31"/>
      <c r="VSQ747" s="31"/>
      <c r="VSR747" s="31"/>
      <c r="VSS747" s="31"/>
      <c r="VST747" s="31"/>
      <c r="VSU747" s="31"/>
      <c r="VSV747" s="31"/>
      <c r="VSW747" s="31"/>
      <c r="VSX747" s="31"/>
      <c r="VSY747" s="31"/>
      <c r="VSZ747" s="31"/>
      <c r="VTA747" s="31"/>
      <c r="VTB747" s="31"/>
      <c r="VTC747" s="31"/>
      <c r="VTD747" s="31"/>
      <c r="VTE747" s="31"/>
      <c r="VTF747" s="31"/>
      <c r="VTG747" s="31"/>
      <c r="VTH747" s="31"/>
      <c r="VTI747" s="31"/>
      <c r="VTJ747" s="31"/>
      <c r="VTK747" s="31"/>
      <c r="VTL747" s="31"/>
      <c r="VTM747" s="31"/>
      <c r="VTN747" s="31"/>
      <c r="VTO747" s="31"/>
      <c r="VTP747" s="31"/>
      <c r="VTQ747" s="31"/>
      <c r="VTR747" s="31"/>
      <c r="VTS747" s="31"/>
      <c r="VTT747" s="31"/>
      <c r="VTU747" s="31"/>
      <c r="VTV747" s="31"/>
      <c r="VTW747" s="31"/>
      <c r="VTX747" s="31"/>
      <c r="VTY747" s="31"/>
      <c r="VTZ747" s="31"/>
      <c r="VUA747" s="31"/>
      <c r="VUB747" s="31"/>
      <c r="VUC747" s="31"/>
      <c r="VUD747" s="31"/>
      <c r="VUE747" s="31"/>
      <c r="VUF747" s="31"/>
      <c r="VUG747" s="31"/>
      <c r="VUH747" s="31"/>
      <c r="VUI747" s="31"/>
      <c r="VUJ747" s="31"/>
      <c r="VUK747" s="31"/>
      <c r="VUL747" s="31"/>
      <c r="VUM747" s="31"/>
      <c r="VUN747" s="31"/>
      <c r="VUO747" s="31"/>
      <c r="VUP747" s="31"/>
      <c r="VUQ747" s="31"/>
      <c r="VUR747" s="31"/>
      <c r="VUS747" s="31"/>
      <c r="VUT747" s="31"/>
      <c r="VUU747" s="31"/>
      <c r="VUV747" s="31"/>
      <c r="VUW747" s="31"/>
      <c r="VUX747" s="31"/>
      <c r="VUY747" s="31"/>
      <c r="VUZ747" s="31"/>
      <c r="VVA747" s="31"/>
      <c r="VVB747" s="31"/>
      <c r="VVC747" s="31"/>
      <c r="VVD747" s="31"/>
      <c r="VVE747" s="31"/>
      <c r="VVF747" s="31"/>
      <c r="VVG747" s="31"/>
      <c r="VVH747" s="31"/>
      <c r="VVI747" s="31"/>
      <c r="VVJ747" s="31"/>
      <c r="VVK747" s="31"/>
      <c r="VVL747" s="31"/>
      <c r="VVM747" s="31"/>
      <c r="VVN747" s="31"/>
      <c r="VVO747" s="31"/>
      <c r="VVP747" s="31"/>
      <c r="VVQ747" s="31"/>
      <c r="VVR747" s="31"/>
      <c r="VVS747" s="31"/>
      <c r="VVT747" s="31"/>
      <c r="VVU747" s="31"/>
      <c r="VVV747" s="31"/>
      <c r="VVW747" s="31"/>
      <c r="VVX747" s="31"/>
      <c r="VVY747" s="31"/>
      <c r="VVZ747" s="31"/>
      <c r="VWA747" s="31"/>
      <c r="VWB747" s="31"/>
      <c r="VWC747" s="31"/>
      <c r="VWD747" s="31"/>
      <c r="VWE747" s="31"/>
      <c r="VWF747" s="31"/>
      <c r="VWG747" s="31"/>
      <c r="VWH747" s="31"/>
      <c r="VWI747" s="31"/>
      <c r="VWJ747" s="31"/>
      <c r="VWK747" s="31"/>
      <c r="VWL747" s="31"/>
      <c r="VWM747" s="31"/>
      <c r="VWN747" s="31"/>
      <c r="VWO747" s="31"/>
      <c r="VWP747" s="31"/>
      <c r="VWQ747" s="31"/>
      <c r="VWR747" s="31"/>
      <c r="VWS747" s="31"/>
      <c r="VWT747" s="31"/>
      <c r="VWU747" s="31"/>
      <c r="VWV747" s="31"/>
      <c r="VWW747" s="31"/>
      <c r="VWX747" s="31"/>
      <c r="VWY747" s="31"/>
      <c r="VWZ747" s="31"/>
      <c r="VXA747" s="31"/>
      <c r="VXB747" s="31"/>
      <c r="VXC747" s="31"/>
      <c r="VXD747" s="31"/>
      <c r="VXE747" s="31"/>
      <c r="VXF747" s="31"/>
      <c r="VXG747" s="31"/>
      <c r="VXH747" s="31"/>
      <c r="VXI747" s="31"/>
      <c r="VXJ747" s="31"/>
      <c r="VXK747" s="31"/>
      <c r="VXL747" s="31"/>
      <c r="VXM747" s="31"/>
      <c r="VXN747" s="31"/>
      <c r="VXO747" s="31"/>
      <c r="VXP747" s="31"/>
      <c r="VXQ747" s="31"/>
      <c r="VXR747" s="31"/>
      <c r="VXS747" s="31"/>
      <c r="VXT747" s="31"/>
      <c r="VXU747" s="31"/>
      <c r="VXV747" s="31"/>
      <c r="VXW747" s="31"/>
      <c r="VXX747" s="31"/>
      <c r="VXY747" s="31"/>
      <c r="VXZ747" s="31"/>
      <c r="VYA747" s="31"/>
      <c r="VYB747" s="31"/>
      <c r="VYC747" s="31"/>
      <c r="VYD747" s="31"/>
      <c r="VYE747" s="31"/>
      <c r="VYF747" s="31"/>
      <c r="VYG747" s="31"/>
      <c r="VYH747" s="31"/>
      <c r="VYI747" s="31"/>
      <c r="VYJ747" s="31"/>
      <c r="VYK747" s="31"/>
      <c r="VYL747" s="31"/>
      <c r="VYM747" s="31"/>
      <c r="VYN747" s="31"/>
      <c r="VYO747" s="31"/>
      <c r="VYP747" s="31"/>
      <c r="VYQ747" s="31"/>
      <c r="VYR747" s="31"/>
      <c r="VYS747" s="31"/>
      <c r="VYT747" s="31"/>
      <c r="VYU747" s="31"/>
      <c r="VYV747" s="31"/>
      <c r="VYW747" s="31"/>
      <c r="VYX747" s="31"/>
      <c r="VYY747" s="31"/>
      <c r="VYZ747" s="31"/>
      <c r="VZA747" s="31"/>
      <c r="VZB747" s="31"/>
      <c r="VZC747" s="31"/>
      <c r="VZD747" s="31"/>
      <c r="VZE747" s="31"/>
      <c r="VZF747" s="31"/>
      <c r="VZG747" s="31"/>
      <c r="VZH747" s="31"/>
      <c r="VZI747" s="31"/>
      <c r="VZJ747" s="31"/>
      <c r="VZK747" s="31"/>
      <c r="VZL747" s="31"/>
      <c r="VZM747" s="31"/>
      <c r="VZN747" s="31"/>
      <c r="VZO747" s="31"/>
      <c r="VZP747" s="31"/>
      <c r="VZQ747" s="31"/>
      <c r="VZR747" s="31"/>
      <c r="VZS747" s="31"/>
      <c r="VZT747" s="31"/>
      <c r="VZU747" s="31"/>
      <c r="VZV747" s="31"/>
      <c r="VZW747" s="31"/>
      <c r="VZX747" s="31"/>
      <c r="VZY747" s="31"/>
      <c r="VZZ747" s="31"/>
      <c r="WAA747" s="31"/>
      <c r="WAB747" s="31"/>
      <c r="WAC747" s="31"/>
      <c r="WAD747" s="31"/>
      <c r="WAE747" s="31"/>
      <c r="WAF747" s="31"/>
      <c r="WAG747" s="31"/>
      <c r="WAH747" s="31"/>
      <c r="WAI747" s="31"/>
      <c r="WAJ747" s="31"/>
      <c r="WAK747" s="31"/>
      <c r="WAL747" s="31"/>
      <c r="WAM747" s="31"/>
      <c r="WAN747" s="31"/>
      <c r="WAO747" s="31"/>
      <c r="WAP747" s="31"/>
      <c r="WAQ747" s="31"/>
      <c r="WAR747" s="31"/>
      <c r="WAS747" s="31"/>
      <c r="WAT747" s="31"/>
      <c r="WAU747" s="31"/>
      <c r="WAV747" s="31"/>
      <c r="WAW747" s="31"/>
      <c r="WAX747" s="31"/>
      <c r="WAY747" s="31"/>
      <c r="WAZ747" s="31"/>
      <c r="WBA747" s="31"/>
      <c r="WBB747" s="31"/>
      <c r="WBC747" s="31"/>
      <c r="WBD747" s="31"/>
      <c r="WBE747" s="31"/>
      <c r="WBF747" s="31"/>
      <c r="WBG747" s="31"/>
      <c r="WBH747" s="31"/>
      <c r="WBI747" s="31"/>
      <c r="WBJ747" s="31"/>
      <c r="WBK747" s="31"/>
      <c r="WBL747" s="31"/>
      <c r="WBM747" s="31"/>
      <c r="WBN747" s="31"/>
      <c r="WBO747" s="31"/>
      <c r="WBP747" s="31"/>
      <c r="WBQ747" s="31"/>
      <c r="WBR747" s="31"/>
      <c r="WBS747" s="31"/>
      <c r="WBT747" s="31"/>
      <c r="WBU747" s="31"/>
      <c r="WBV747" s="31"/>
      <c r="WBW747" s="31"/>
      <c r="WBX747" s="31"/>
      <c r="WBY747" s="31"/>
      <c r="WBZ747" s="31"/>
      <c r="WCA747" s="31"/>
      <c r="WCB747" s="31"/>
      <c r="WCC747" s="31"/>
      <c r="WCD747" s="31"/>
      <c r="WCE747" s="31"/>
      <c r="WCF747" s="31"/>
      <c r="WCG747" s="31"/>
      <c r="WCH747" s="31"/>
      <c r="WCI747" s="31"/>
      <c r="WCJ747" s="31"/>
      <c r="WCK747" s="31"/>
      <c r="WCL747" s="31"/>
      <c r="WCM747" s="31"/>
      <c r="WCN747" s="31"/>
      <c r="WCO747" s="31"/>
      <c r="WCP747" s="31"/>
      <c r="WCQ747" s="31"/>
      <c r="WCR747" s="31"/>
      <c r="WCS747" s="31"/>
      <c r="WCT747" s="31"/>
      <c r="WCU747" s="31"/>
      <c r="WCV747" s="31"/>
      <c r="WCW747" s="31"/>
      <c r="WCX747" s="31"/>
      <c r="WCY747" s="31"/>
      <c r="WCZ747" s="31"/>
      <c r="WDA747" s="31"/>
      <c r="WDB747" s="31"/>
      <c r="WDC747" s="31"/>
      <c r="WDD747" s="31"/>
      <c r="WDE747" s="31"/>
      <c r="WDF747" s="31"/>
      <c r="WDG747" s="31"/>
      <c r="WDH747" s="31"/>
      <c r="WDI747" s="31"/>
      <c r="WDJ747" s="31"/>
      <c r="WDK747" s="31"/>
      <c r="WDL747" s="31"/>
      <c r="WDM747" s="31"/>
      <c r="WDN747" s="31"/>
      <c r="WDO747" s="31"/>
      <c r="WDP747" s="31"/>
      <c r="WDQ747" s="31"/>
      <c r="WDR747" s="31"/>
      <c r="WDS747" s="31"/>
      <c r="WDT747" s="31"/>
      <c r="WDU747" s="31"/>
      <c r="WDV747" s="31"/>
      <c r="WDW747" s="31"/>
      <c r="WDX747" s="31"/>
      <c r="WDY747" s="31"/>
      <c r="WDZ747" s="31"/>
      <c r="WEA747" s="31"/>
      <c r="WEB747" s="31"/>
      <c r="WEC747" s="31"/>
      <c r="WED747" s="31"/>
      <c r="WEE747" s="31"/>
      <c r="WEF747" s="31"/>
      <c r="WEG747" s="31"/>
      <c r="WEH747" s="31"/>
      <c r="WEI747" s="31"/>
      <c r="WEJ747" s="31"/>
      <c r="WEK747" s="31"/>
      <c r="WEL747" s="31"/>
      <c r="WEM747" s="31"/>
      <c r="WEN747" s="31"/>
      <c r="WEO747" s="31"/>
      <c r="WEP747" s="31"/>
      <c r="WEQ747" s="31"/>
      <c r="WER747" s="31"/>
      <c r="WES747" s="31"/>
      <c r="WET747" s="31"/>
      <c r="WEU747" s="31"/>
      <c r="WEV747" s="31"/>
      <c r="WEW747" s="31"/>
      <c r="WEX747" s="31"/>
      <c r="WEY747" s="31"/>
      <c r="WEZ747" s="31"/>
      <c r="WFA747" s="31"/>
      <c r="WFB747" s="31"/>
      <c r="WFC747" s="31"/>
      <c r="WFD747" s="31"/>
      <c r="WFE747" s="31"/>
      <c r="WFF747" s="31"/>
      <c r="WFG747" s="31"/>
      <c r="WFH747" s="31"/>
      <c r="WFI747" s="31"/>
      <c r="WFJ747" s="31"/>
      <c r="WFK747" s="31"/>
      <c r="WFL747" s="31"/>
      <c r="WFM747" s="31"/>
      <c r="WFN747" s="31"/>
      <c r="WFO747" s="31"/>
      <c r="WFP747" s="31"/>
      <c r="WFQ747" s="31"/>
      <c r="WFR747" s="31"/>
      <c r="WFS747" s="31"/>
      <c r="WFT747" s="31"/>
      <c r="WFU747" s="31"/>
      <c r="WFV747" s="31"/>
      <c r="WFW747" s="31"/>
      <c r="WFX747" s="31"/>
      <c r="WFY747" s="31"/>
      <c r="WFZ747" s="31"/>
      <c r="WGA747" s="31"/>
      <c r="WGB747" s="31"/>
      <c r="WGC747" s="31"/>
      <c r="WGD747" s="31"/>
      <c r="WGE747" s="31"/>
      <c r="WGF747" s="31"/>
      <c r="WGG747" s="31"/>
      <c r="WGH747" s="31"/>
      <c r="WGI747" s="31"/>
      <c r="WGJ747" s="31"/>
      <c r="WGK747" s="31"/>
      <c r="WGL747" s="31"/>
      <c r="WGM747" s="31"/>
      <c r="WGN747" s="31"/>
      <c r="WGO747" s="31"/>
      <c r="WGP747" s="31"/>
      <c r="WGQ747" s="31"/>
      <c r="WGR747" s="31"/>
      <c r="WGS747" s="31"/>
      <c r="WGT747" s="31"/>
      <c r="WGU747" s="31"/>
      <c r="WGV747" s="31"/>
      <c r="WGW747" s="31"/>
      <c r="WGX747" s="31"/>
      <c r="WGY747" s="31"/>
      <c r="WGZ747" s="31"/>
      <c r="WHA747" s="31"/>
      <c r="WHB747" s="31"/>
      <c r="WHC747" s="31"/>
      <c r="WHD747" s="31"/>
      <c r="WHE747" s="31"/>
      <c r="WHF747" s="31"/>
      <c r="WHG747" s="31"/>
      <c r="WHH747" s="31"/>
      <c r="WHI747" s="31"/>
      <c r="WHJ747" s="31"/>
      <c r="WHK747" s="31"/>
      <c r="WHL747" s="31"/>
      <c r="WHM747" s="31"/>
      <c r="WHN747" s="31"/>
      <c r="WHO747" s="31"/>
      <c r="WHP747" s="31"/>
      <c r="WHQ747" s="31"/>
      <c r="WHR747" s="31"/>
      <c r="WHS747" s="31"/>
      <c r="WHT747" s="31"/>
      <c r="WHU747" s="31"/>
      <c r="WHV747" s="31"/>
      <c r="WHW747" s="31"/>
      <c r="WHX747" s="31"/>
      <c r="WHY747" s="31"/>
      <c r="WHZ747" s="31"/>
      <c r="WIA747" s="31"/>
      <c r="WIB747" s="31"/>
      <c r="WIC747" s="31"/>
      <c r="WID747" s="31"/>
      <c r="WIE747" s="31"/>
      <c r="WIF747" s="31"/>
      <c r="WIG747" s="31"/>
      <c r="WIH747" s="31"/>
      <c r="WII747" s="31"/>
      <c r="WIJ747" s="31"/>
      <c r="WIK747" s="31"/>
      <c r="WIL747" s="31"/>
      <c r="WIM747" s="31"/>
      <c r="WIN747" s="31"/>
      <c r="WIO747" s="31"/>
      <c r="WIP747" s="31"/>
      <c r="WIQ747" s="31"/>
      <c r="WIR747" s="31"/>
      <c r="WIS747" s="31"/>
      <c r="WIT747" s="31"/>
      <c r="WIU747" s="31"/>
      <c r="WIV747" s="31"/>
      <c r="WIW747" s="31"/>
      <c r="WIX747" s="31"/>
      <c r="WIY747" s="31"/>
      <c r="WIZ747" s="31"/>
      <c r="WJA747" s="31"/>
      <c r="WJB747" s="31"/>
      <c r="WJC747" s="31"/>
      <c r="WJD747" s="31"/>
      <c r="WJE747" s="31"/>
      <c r="WJF747" s="31"/>
      <c r="WJG747" s="31"/>
      <c r="WJH747" s="31"/>
      <c r="WJI747" s="31"/>
      <c r="WJJ747" s="31"/>
      <c r="WJK747" s="31"/>
      <c r="WJL747" s="31"/>
      <c r="WJM747" s="31"/>
      <c r="WJN747" s="31"/>
      <c r="WJO747" s="31"/>
      <c r="WJP747" s="31"/>
      <c r="WJQ747" s="31"/>
      <c r="WJR747" s="31"/>
      <c r="WJS747" s="31"/>
      <c r="WJT747" s="31"/>
      <c r="WJU747" s="31"/>
      <c r="WJV747" s="31"/>
      <c r="WJW747" s="31"/>
      <c r="WJX747" s="31"/>
      <c r="WJY747" s="31"/>
      <c r="WJZ747" s="31"/>
      <c r="WKA747" s="31"/>
      <c r="WKB747" s="31"/>
      <c r="WKC747" s="31"/>
      <c r="WKD747" s="31"/>
      <c r="WKE747" s="31"/>
      <c r="WKF747" s="31"/>
      <c r="WKG747" s="31"/>
      <c r="WKH747" s="31"/>
      <c r="WKI747" s="31"/>
      <c r="WKJ747" s="31"/>
      <c r="WKK747" s="31"/>
      <c r="WKL747" s="31"/>
      <c r="WKM747" s="31"/>
      <c r="WKN747" s="31"/>
      <c r="WKO747" s="31"/>
      <c r="WKP747" s="31"/>
      <c r="WKQ747" s="31"/>
      <c r="WKR747" s="31"/>
      <c r="WKS747" s="31"/>
      <c r="WKT747" s="31"/>
      <c r="WKU747" s="31"/>
      <c r="WKV747" s="31"/>
      <c r="WKW747" s="31"/>
      <c r="WKX747" s="31"/>
      <c r="WKY747" s="31"/>
      <c r="WKZ747" s="31"/>
      <c r="WLA747" s="31"/>
      <c r="WLB747" s="31"/>
      <c r="WLC747" s="31"/>
      <c r="WLD747" s="31"/>
      <c r="WLE747" s="31"/>
      <c r="WLF747" s="31"/>
      <c r="WLG747" s="31"/>
      <c r="WLH747" s="31"/>
      <c r="WLI747" s="31"/>
      <c r="WLJ747" s="31"/>
      <c r="WLK747" s="31"/>
      <c r="WLL747" s="31"/>
      <c r="WLM747" s="31"/>
      <c r="WLN747" s="31"/>
      <c r="WLO747" s="31"/>
      <c r="WLP747" s="31"/>
      <c r="WLQ747" s="31"/>
      <c r="WLR747" s="31"/>
      <c r="WLS747" s="31"/>
      <c r="WLT747" s="31"/>
      <c r="WLU747" s="31"/>
      <c r="WLV747" s="31"/>
      <c r="WLW747" s="31"/>
      <c r="WLX747" s="31"/>
      <c r="WLY747" s="31"/>
      <c r="WLZ747" s="31"/>
      <c r="WMA747" s="31"/>
      <c r="WMB747" s="31"/>
      <c r="WMC747" s="31"/>
      <c r="WMD747" s="31"/>
      <c r="WME747" s="31"/>
      <c r="WMF747" s="31"/>
      <c r="WMG747" s="31"/>
      <c r="WMH747" s="31"/>
      <c r="WMI747" s="31"/>
      <c r="WMJ747" s="31"/>
      <c r="WMK747" s="31"/>
      <c r="WML747" s="31"/>
      <c r="WMM747" s="31"/>
      <c r="WMN747" s="31"/>
      <c r="WMO747" s="31"/>
      <c r="WMP747" s="31"/>
      <c r="WMQ747" s="31"/>
      <c r="WMR747" s="31"/>
      <c r="WMS747" s="31"/>
      <c r="WMT747" s="31"/>
      <c r="WMU747" s="31"/>
      <c r="WMV747" s="31"/>
      <c r="WMW747" s="31"/>
      <c r="WMX747" s="31"/>
      <c r="WMY747" s="31"/>
      <c r="WMZ747" s="31"/>
      <c r="WNA747" s="31"/>
      <c r="WNB747" s="31"/>
      <c r="WNC747" s="31"/>
      <c r="WND747" s="31"/>
      <c r="WNE747" s="31"/>
      <c r="WNF747" s="31"/>
      <c r="WNG747" s="31"/>
      <c r="WNH747" s="31"/>
      <c r="WNI747" s="31"/>
      <c r="WNJ747" s="31"/>
      <c r="WNK747" s="31"/>
      <c r="WNL747" s="31"/>
      <c r="WNM747" s="31"/>
      <c r="WNN747" s="31"/>
      <c r="WNO747" s="31"/>
      <c r="WNP747" s="31"/>
      <c r="WNQ747" s="31"/>
      <c r="WNR747" s="31"/>
      <c r="WNS747" s="31"/>
      <c r="WNT747" s="31"/>
      <c r="WNU747" s="31"/>
      <c r="WNV747" s="31"/>
      <c r="WNW747" s="31"/>
      <c r="WNX747" s="31"/>
      <c r="WNY747" s="31"/>
      <c r="WNZ747" s="31"/>
      <c r="WOA747" s="31"/>
      <c r="WOB747" s="31"/>
      <c r="WOC747" s="31"/>
      <c r="WOD747" s="31"/>
      <c r="WOE747" s="31"/>
      <c r="WOF747" s="31"/>
      <c r="WOG747" s="31"/>
      <c r="WOH747" s="31"/>
      <c r="WOI747" s="31"/>
      <c r="WOJ747" s="31"/>
      <c r="WOK747" s="31"/>
      <c r="WOL747" s="31"/>
      <c r="WOM747" s="31"/>
      <c r="WON747" s="31"/>
      <c r="WOO747" s="31"/>
      <c r="WOP747" s="31"/>
      <c r="WOQ747" s="31"/>
      <c r="WOR747" s="31"/>
      <c r="WOS747" s="31"/>
      <c r="WOT747" s="31"/>
      <c r="WOU747" s="31"/>
      <c r="WOV747" s="31"/>
      <c r="WOW747" s="31"/>
      <c r="WOX747" s="31"/>
      <c r="WOY747" s="31"/>
      <c r="WOZ747" s="31"/>
      <c r="WPA747" s="31"/>
      <c r="WPB747" s="31"/>
      <c r="WPC747" s="31"/>
      <c r="WPD747" s="31"/>
      <c r="WPE747" s="31"/>
      <c r="WPF747" s="31"/>
      <c r="WPG747" s="31"/>
      <c r="WPH747" s="31"/>
      <c r="WPI747" s="31"/>
      <c r="WPJ747" s="31"/>
      <c r="WPK747" s="31"/>
      <c r="WPL747" s="31"/>
      <c r="WPM747" s="31"/>
      <c r="WPN747" s="31"/>
      <c r="WPO747" s="31"/>
      <c r="WPP747" s="31"/>
      <c r="WPQ747" s="31"/>
      <c r="WPR747" s="31"/>
      <c r="WPS747" s="31"/>
      <c r="WPT747" s="31"/>
      <c r="WPU747" s="31"/>
      <c r="WPV747" s="31"/>
      <c r="WPW747" s="31"/>
      <c r="WPX747" s="31"/>
      <c r="WPY747" s="31"/>
      <c r="WPZ747" s="31"/>
      <c r="WQA747" s="31"/>
      <c r="WQB747" s="31"/>
      <c r="WQC747" s="31"/>
      <c r="WQD747" s="31"/>
      <c r="WQE747" s="31"/>
      <c r="WQF747" s="31"/>
      <c r="WQG747" s="31"/>
      <c r="WQH747" s="31"/>
      <c r="WQI747" s="31"/>
      <c r="WQJ747" s="31"/>
      <c r="WQK747" s="31"/>
      <c r="WQL747" s="31"/>
      <c r="WQM747" s="31"/>
      <c r="WQN747" s="31"/>
      <c r="WQO747" s="31"/>
      <c r="WQP747" s="31"/>
      <c r="WQQ747" s="31"/>
      <c r="WQR747" s="31"/>
      <c r="WQS747" s="31"/>
      <c r="WQT747" s="31"/>
      <c r="WQU747" s="31"/>
      <c r="WQV747" s="31"/>
      <c r="WQW747" s="31"/>
      <c r="WQX747" s="31"/>
      <c r="WQY747" s="31"/>
      <c r="WQZ747" s="31"/>
      <c r="WRA747" s="31"/>
      <c r="WRB747" s="31"/>
      <c r="WRC747" s="31"/>
      <c r="WRD747" s="31"/>
      <c r="WRE747" s="31"/>
      <c r="WRF747" s="31"/>
      <c r="WRG747" s="31"/>
      <c r="WRH747" s="31"/>
      <c r="WRI747" s="31"/>
      <c r="WRJ747" s="31"/>
      <c r="WRK747" s="31"/>
      <c r="WRL747" s="31"/>
      <c r="WRM747" s="31"/>
      <c r="WRN747" s="31"/>
      <c r="WRO747" s="31"/>
      <c r="WRP747" s="31"/>
      <c r="WRQ747" s="31"/>
      <c r="WRR747" s="31"/>
      <c r="WRS747" s="31"/>
      <c r="WRT747" s="31"/>
      <c r="WRU747" s="31"/>
      <c r="WRV747" s="31"/>
      <c r="WRW747" s="31"/>
      <c r="WRX747" s="31"/>
      <c r="WRY747" s="31"/>
      <c r="WRZ747" s="31"/>
      <c r="WSA747" s="31"/>
      <c r="WSB747" s="31"/>
      <c r="WSC747" s="31"/>
      <c r="WSD747" s="31"/>
      <c r="WSE747" s="31"/>
      <c r="WSF747" s="31"/>
      <c r="WSG747" s="31"/>
      <c r="WSH747" s="31"/>
      <c r="WSI747" s="31"/>
      <c r="WSJ747" s="31"/>
      <c r="WSK747" s="31"/>
      <c r="WSL747" s="31"/>
      <c r="WSM747" s="31"/>
      <c r="WSN747" s="31"/>
      <c r="WSO747" s="31"/>
      <c r="WSP747" s="31"/>
      <c r="WSQ747" s="31"/>
      <c r="WSR747" s="31"/>
      <c r="WSS747" s="31"/>
      <c r="WST747" s="31"/>
      <c r="WSU747" s="31"/>
      <c r="WSV747" s="31"/>
      <c r="WSW747" s="31"/>
      <c r="WSX747" s="31"/>
      <c r="WSY747" s="31"/>
      <c r="WSZ747" s="31"/>
      <c r="WTA747" s="31"/>
      <c r="WTB747" s="31"/>
      <c r="WTC747" s="31"/>
      <c r="WTD747" s="31"/>
      <c r="WTE747" s="31"/>
      <c r="WTF747" s="31"/>
      <c r="WTG747" s="31"/>
      <c r="WTH747" s="31"/>
      <c r="WTI747" s="31"/>
      <c r="WTJ747" s="31"/>
      <c r="WTK747" s="31"/>
      <c r="WTL747" s="31"/>
      <c r="WTM747" s="31"/>
      <c r="WTN747" s="31"/>
      <c r="WTO747" s="31"/>
      <c r="WTP747" s="31"/>
      <c r="WTQ747" s="31"/>
      <c r="WTR747" s="31"/>
      <c r="WTS747" s="31"/>
      <c r="WTT747" s="31"/>
      <c r="WTU747" s="31"/>
      <c r="WTV747" s="31"/>
      <c r="WTW747" s="31"/>
      <c r="WTX747" s="31"/>
      <c r="WTY747" s="31"/>
      <c r="WTZ747" s="31"/>
      <c r="WUA747" s="31"/>
      <c r="WUB747" s="31"/>
      <c r="WUC747" s="31"/>
      <c r="WUD747" s="31"/>
      <c r="WUE747" s="31"/>
      <c r="WUF747" s="31"/>
      <c r="WUG747" s="31"/>
      <c r="WUH747" s="31"/>
      <c r="WUI747" s="31"/>
      <c r="WUJ747" s="31"/>
      <c r="WUK747" s="31"/>
      <c r="WUL747" s="31"/>
      <c r="WUM747" s="31"/>
      <c r="WUN747" s="31"/>
      <c r="WUO747" s="31"/>
      <c r="WUP747" s="31"/>
      <c r="WUQ747" s="31"/>
      <c r="WUR747" s="31"/>
      <c r="WUS747" s="31"/>
      <c r="WUT747" s="31"/>
      <c r="WUU747" s="31"/>
      <c r="WUV747" s="31"/>
      <c r="WUW747" s="31"/>
      <c r="WUX747" s="31"/>
      <c r="WUY747" s="31"/>
      <c r="WUZ747" s="31"/>
      <c r="WVA747" s="31"/>
      <c r="WVB747" s="31"/>
      <c r="WVC747" s="31"/>
      <c r="WVD747" s="31"/>
      <c r="WVE747" s="31"/>
      <c r="WVF747" s="31"/>
      <c r="WVG747" s="31"/>
      <c r="WVH747" s="31"/>
      <c r="WVI747" s="31"/>
      <c r="WVJ747" s="31"/>
      <c r="WVK747" s="31"/>
      <c r="WVL747" s="31"/>
      <c r="WVM747" s="31"/>
      <c r="WVN747" s="31"/>
      <c r="WVO747" s="31"/>
      <c r="WVP747" s="31"/>
      <c r="WVQ747" s="31"/>
      <c r="WVR747" s="31"/>
      <c r="WVS747" s="31"/>
    </row>
    <row r="748" spans="1:16139" s="70" customFormat="1">
      <c r="A748" s="168"/>
      <c r="B748" s="169"/>
      <c r="C748" s="170"/>
      <c r="D748" s="170"/>
      <c r="E748" s="170"/>
      <c r="F748" s="170"/>
      <c r="G748" s="170"/>
      <c r="H748" s="170"/>
      <c r="I748" s="170"/>
      <c r="J748" s="32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H748" s="3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31"/>
      <c r="AV748" s="31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31"/>
      <c r="BH748" s="31"/>
      <c r="BI748" s="31"/>
      <c r="BJ748" s="31"/>
      <c r="BK748" s="31"/>
      <c r="BL748" s="31"/>
      <c r="BM748" s="31"/>
      <c r="BN748" s="31"/>
      <c r="BO748" s="31"/>
      <c r="BP748" s="31"/>
      <c r="BQ748" s="31"/>
      <c r="BR748" s="31"/>
      <c r="BS748" s="31"/>
      <c r="BT748" s="31"/>
      <c r="BU748" s="31"/>
      <c r="BV748" s="31"/>
      <c r="BW748" s="31"/>
      <c r="BX748" s="31"/>
      <c r="BY748" s="31"/>
      <c r="BZ748" s="31"/>
      <c r="CA748" s="31"/>
      <c r="CB748" s="31"/>
      <c r="CC748" s="31"/>
      <c r="CD748" s="31"/>
      <c r="CE748" s="31"/>
      <c r="CF748" s="31"/>
      <c r="CG748" s="31"/>
      <c r="CH748" s="31"/>
      <c r="CI748" s="31"/>
      <c r="CJ748" s="31"/>
      <c r="CK748" s="31"/>
      <c r="CL748" s="31"/>
      <c r="CM748" s="31"/>
      <c r="CN748" s="31"/>
      <c r="CO748" s="31"/>
      <c r="CP748" s="31"/>
      <c r="CQ748" s="31"/>
      <c r="CR748" s="31"/>
      <c r="CS748" s="31"/>
      <c r="CT748" s="31"/>
      <c r="CU748" s="31"/>
      <c r="CV748" s="31"/>
      <c r="CW748" s="31"/>
      <c r="CX748" s="31"/>
      <c r="CY748" s="31"/>
      <c r="CZ748" s="31"/>
      <c r="DA748" s="31"/>
      <c r="DB748" s="31"/>
      <c r="DC748" s="31"/>
      <c r="DD748" s="31"/>
      <c r="DE748" s="31"/>
      <c r="DF748" s="31"/>
      <c r="DG748" s="31"/>
      <c r="DH748" s="31"/>
      <c r="DI748" s="31"/>
      <c r="DJ748" s="31"/>
      <c r="DK748" s="31"/>
      <c r="DL748" s="31"/>
      <c r="DM748" s="31"/>
      <c r="DN748" s="31"/>
      <c r="DO748" s="31"/>
      <c r="DP748" s="31"/>
      <c r="DQ748" s="31"/>
      <c r="DR748" s="31"/>
      <c r="DS748" s="31"/>
      <c r="DT748" s="31"/>
      <c r="DU748" s="31"/>
      <c r="DV748" s="31"/>
      <c r="DW748" s="31"/>
      <c r="DX748" s="31"/>
      <c r="DY748" s="31"/>
      <c r="DZ748" s="31"/>
      <c r="EA748" s="31"/>
      <c r="EB748" s="31"/>
      <c r="EC748" s="31"/>
      <c r="ED748" s="31"/>
      <c r="EE748" s="31"/>
      <c r="EF748" s="31"/>
      <c r="EG748" s="31"/>
      <c r="EH748" s="31"/>
      <c r="EI748" s="31"/>
      <c r="EJ748" s="31"/>
      <c r="EK748" s="31"/>
      <c r="EL748" s="31"/>
      <c r="EM748" s="31"/>
      <c r="EN748" s="31"/>
      <c r="EO748" s="31"/>
      <c r="EP748" s="31"/>
      <c r="EQ748" s="31"/>
      <c r="ER748" s="31"/>
      <c r="ES748" s="31"/>
      <c r="ET748" s="31"/>
      <c r="EU748" s="31"/>
      <c r="EV748" s="31"/>
      <c r="EW748" s="31"/>
      <c r="EX748" s="31"/>
      <c r="EY748" s="31"/>
      <c r="EZ748" s="31"/>
      <c r="FA748" s="31"/>
      <c r="FB748" s="31"/>
      <c r="FC748" s="31"/>
      <c r="FD748" s="31"/>
      <c r="FE748" s="31"/>
      <c r="FF748" s="31"/>
      <c r="FG748" s="31"/>
      <c r="FH748" s="31"/>
      <c r="FI748" s="31"/>
      <c r="FJ748" s="31"/>
      <c r="FK748" s="31"/>
      <c r="FL748" s="31"/>
      <c r="FM748" s="31"/>
      <c r="FN748" s="31"/>
      <c r="FO748" s="31"/>
      <c r="FP748" s="31"/>
      <c r="FQ748" s="31"/>
      <c r="FR748" s="31"/>
      <c r="FS748" s="31"/>
      <c r="FT748" s="31"/>
      <c r="FU748" s="31"/>
      <c r="FV748" s="31"/>
      <c r="FW748" s="31"/>
      <c r="FX748" s="31"/>
      <c r="FY748" s="31"/>
      <c r="FZ748" s="31"/>
      <c r="GA748" s="31"/>
      <c r="GB748" s="31"/>
      <c r="GC748" s="31"/>
      <c r="GD748" s="31"/>
      <c r="GE748" s="31"/>
      <c r="GF748" s="31"/>
      <c r="GG748" s="31"/>
      <c r="GH748" s="31"/>
      <c r="GI748" s="31"/>
      <c r="GJ748" s="31"/>
      <c r="GK748" s="31"/>
      <c r="GL748" s="31"/>
      <c r="GM748" s="31"/>
      <c r="GN748" s="31"/>
      <c r="GO748" s="31"/>
      <c r="GP748" s="31"/>
      <c r="GQ748" s="31"/>
      <c r="GR748" s="31"/>
      <c r="GS748" s="31"/>
      <c r="GT748" s="31"/>
      <c r="GU748" s="31"/>
      <c r="GV748" s="31"/>
      <c r="GW748" s="31"/>
      <c r="GX748" s="31"/>
      <c r="GY748" s="31"/>
      <c r="GZ748" s="31"/>
      <c r="HA748" s="31"/>
      <c r="HB748" s="31"/>
      <c r="HC748" s="31"/>
      <c r="HD748" s="31"/>
      <c r="HE748" s="31"/>
      <c r="HF748" s="31"/>
      <c r="HG748" s="31"/>
      <c r="HH748" s="31"/>
      <c r="HI748" s="31"/>
      <c r="HJ748" s="31"/>
      <c r="HK748" s="31"/>
      <c r="HL748" s="31"/>
      <c r="HM748" s="31"/>
      <c r="HN748" s="31"/>
      <c r="HO748" s="31"/>
      <c r="HP748" s="31"/>
      <c r="HQ748" s="31"/>
      <c r="HR748" s="31"/>
      <c r="HS748" s="31"/>
      <c r="HT748" s="31"/>
      <c r="HU748" s="31"/>
      <c r="HV748" s="31"/>
      <c r="HW748" s="31"/>
      <c r="HX748" s="31"/>
      <c r="HY748" s="31"/>
      <c r="HZ748" s="31"/>
      <c r="IA748" s="31"/>
      <c r="IB748" s="31"/>
      <c r="IC748" s="31"/>
      <c r="ID748" s="31"/>
      <c r="IE748" s="31"/>
      <c r="IF748" s="31"/>
      <c r="IG748" s="31"/>
      <c r="IH748" s="31"/>
      <c r="II748" s="31"/>
      <c r="IJ748" s="31"/>
      <c r="IK748" s="31"/>
      <c r="IL748" s="31"/>
      <c r="IM748" s="31"/>
      <c r="IN748" s="31"/>
      <c r="IO748" s="31"/>
      <c r="IP748" s="31"/>
      <c r="IQ748" s="31"/>
      <c r="IR748" s="31"/>
      <c r="IS748" s="31"/>
      <c r="IT748" s="31"/>
      <c r="IU748" s="31"/>
      <c r="IV748" s="31"/>
      <c r="IW748" s="31"/>
      <c r="IX748" s="31"/>
      <c r="IY748" s="31"/>
      <c r="IZ748" s="31"/>
      <c r="JA748" s="31"/>
      <c r="JB748" s="31"/>
      <c r="JC748" s="31"/>
      <c r="JD748" s="31"/>
      <c r="JE748" s="31"/>
      <c r="JF748" s="31"/>
      <c r="JG748" s="31"/>
      <c r="JH748" s="31"/>
      <c r="JI748" s="31"/>
      <c r="JJ748" s="31"/>
      <c r="JK748" s="31"/>
      <c r="JL748" s="31"/>
      <c r="JM748" s="31"/>
      <c r="JN748" s="31"/>
      <c r="JO748" s="31"/>
      <c r="JP748" s="31"/>
      <c r="JQ748" s="31"/>
      <c r="JR748" s="31"/>
      <c r="JS748" s="31"/>
      <c r="JT748" s="31"/>
      <c r="JU748" s="31"/>
      <c r="JV748" s="31"/>
      <c r="JW748" s="31"/>
      <c r="JX748" s="31"/>
      <c r="JY748" s="31"/>
      <c r="JZ748" s="31"/>
      <c r="KA748" s="31"/>
      <c r="KB748" s="31"/>
      <c r="KC748" s="31"/>
      <c r="KD748" s="31"/>
      <c r="KE748" s="31"/>
      <c r="KF748" s="31"/>
      <c r="KG748" s="31"/>
      <c r="KH748" s="31"/>
      <c r="KI748" s="31"/>
      <c r="KJ748" s="31"/>
      <c r="KK748" s="31"/>
      <c r="KL748" s="31"/>
      <c r="KM748" s="31"/>
      <c r="KN748" s="31"/>
      <c r="KO748" s="31"/>
      <c r="KP748" s="31"/>
      <c r="KQ748" s="31"/>
      <c r="KR748" s="31"/>
      <c r="KS748" s="31"/>
      <c r="KT748" s="31"/>
      <c r="KU748" s="31"/>
      <c r="KV748" s="31"/>
      <c r="KW748" s="31"/>
      <c r="KX748" s="31"/>
      <c r="KY748" s="31"/>
      <c r="KZ748" s="31"/>
      <c r="LA748" s="31"/>
      <c r="LB748" s="31"/>
      <c r="LC748" s="31"/>
      <c r="LD748" s="31"/>
      <c r="LE748" s="31"/>
      <c r="LF748" s="31"/>
      <c r="LG748" s="31"/>
      <c r="LH748" s="31"/>
      <c r="LI748" s="31"/>
      <c r="LJ748" s="31"/>
      <c r="LK748" s="31"/>
      <c r="LL748" s="31"/>
      <c r="LM748" s="31"/>
      <c r="LN748" s="31"/>
      <c r="LO748" s="31"/>
      <c r="LP748" s="31"/>
      <c r="LQ748" s="31"/>
      <c r="LR748" s="31"/>
      <c r="LS748" s="31"/>
      <c r="LT748" s="31"/>
      <c r="LU748" s="31"/>
      <c r="LV748" s="31"/>
      <c r="LW748" s="31"/>
      <c r="LX748" s="31"/>
      <c r="LY748" s="31"/>
      <c r="LZ748" s="31"/>
      <c r="MA748" s="31"/>
      <c r="MB748" s="31"/>
      <c r="MC748" s="31"/>
      <c r="MD748" s="31"/>
      <c r="ME748" s="31"/>
      <c r="MF748" s="31"/>
      <c r="MG748" s="31"/>
      <c r="MH748" s="31"/>
      <c r="MI748" s="31"/>
      <c r="MJ748" s="31"/>
      <c r="MK748" s="31"/>
      <c r="ML748" s="31"/>
      <c r="MM748" s="31"/>
      <c r="MN748" s="31"/>
      <c r="MO748" s="31"/>
      <c r="MP748" s="31"/>
      <c r="MQ748" s="31"/>
      <c r="MR748" s="31"/>
      <c r="MS748" s="31"/>
      <c r="MT748" s="31"/>
      <c r="MU748" s="31"/>
      <c r="MV748" s="31"/>
      <c r="MW748" s="31"/>
      <c r="MX748" s="31"/>
      <c r="MY748" s="31"/>
      <c r="MZ748" s="31"/>
      <c r="NA748" s="31"/>
      <c r="NB748" s="31"/>
      <c r="NC748" s="31"/>
      <c r="ND748" s="31"/>
      <c r="NE748" s="31"/>
      <c r="NF748" s="31"/>
      <c r="NG748" s="31"/>
      <c r="NH748" s="31"/>
      <c r="NI748" s="31"/>
      <c r="NJ748" s="31"/>
      <c r="NK748" s="31"/>
      <c r="NL748" s="31"/>
      <c r="NM748" s="31"/>
      <c r="NN748" s="31"/>
      <c r="NO748" s="31"/>
      <c r="NP748" s="31"/>
      <c r="NQ748" s="31"/>
      <c r="NR748" s="31"/>
      <c r="NS748" s="31"/>
      <c r="NT748" s="31"/>
      <c r="NU748" s="31"/>
      <c r="NV748" s="31"/>
      <c r="NW748" s="31"/>
      <c r="NX748" s="31"/>
      <c r="NY748" s="31"/>
      <c r="NZ748" s="31"/>
      <c r="OA748" s="31"/>
      <c r="OB748" s="31"/>
      <c r="OC748" s="31"/>
      <c r="OD748" s="31"/>
      <c r="OE748" s="31"/>
      <c r="OF748" s="31"/>
      <c r="OG748" s="31"/>
      <c r="OH748" s="31"/>
      <c r="OI748" s="31"/>
      <c r="OJ748" s="31"/>
      <c r="OK748" s="31"/>
      <c r="OL748" s="31"/>
      <c r="OM748" s="31"/>
      <c r="ON748" s="31"/>
      <c r="OO748" s="31"/>
      <c r="OP748" s="31"/>
      <c r="OQ748" s="31"/>
      <c r="OR748" s="31"/>
      <c r="OS748" s="31"/>
      <c r="OT748" s="31"/>
      <c r="OU748" s="31"/>
      <c r="OV748" s="31"/>
      <c r="OW748" s="31"/>
      <c r="OX748" s="31"/>
      <c r="OY748" s="31"/>
      <c r="OZ748" s="31"/>
      <c r="PA748" s="31"/>
      <c r="PB748" s="31"/>
      <c r="PC748" s="31"/>
      <c r="PD748" s="31"/>
      <c r="PE748" s="31"/>
      <c r="PF748" s="31"/>
      <c r="PG748" s="31"/>
      <c r="PH748" s="31"/>
      <c r="PI748" s="31"/>
      <c r="PJ748" s="31"/>
      <c r="PK748" s="31"/>
      <c r="PL748" s="31"/>
      <c r="PM748" s="31"/>
      <c r="PN748" s="31"/>
      <c r="PO748" s="31"/>
      <c r="PP748" s="31"/>
      <c r="PQ748" s="31"/>
      <c r="PR748" s="31"/>
      <c r="PS748" s="31"/>
      <c r="PT748" s="31"/>
      <c r="PU748" s="31"/>
      <c r="PV748" s="31"/>
      <c r="PW748" s="31"/>
      <c r="PX748" s="31"/>
      <c r="PY748" s="31"/>
      <c r="PZ748" s="31"/>
      <c r="QA748" s="31"/>
      <c r="QB748" s="31"/>
      <c r="QC748" s="31"/>
      <c r="QD748" s="31"/>
      <c r="QE748" s="31"/>
      <c r="QF748" s="31"/>
      <c r="QG748" s="31"/>
      <c r="QH748" s="31"/>
      <c r="QI748" s="31"/>
      <c r="QJ748" s="31"/>
      <c r="QK748" s="31"/>
      <c r="QL748" s="31"/>
      <c r="QM748" s="31"/>
      <c r="QN748" s="31"/>
      <c r="QO748" s="31"/>
      <c r="QP748" s="31"/>
      <c r="QQ748" s="31"/>
      <c r="QR748" s="31"/>
      <c r="QS748" s="31"/>
      <c r="QT748" s="31"/>
      <c r="QU748" s="31"/>
      <c r="QV748" s="31"/>
      <c r="QW748" s="31"/>
      <c r="QX748" s="31"/>
      <c r="QY748" s="31"/>
      <c r="QZ748" s="31"/>
      <c r="RA748" s="31"/>
      <c r="RB748" s="31"/>
      <c r="RC748" s="31"/>
      <c r="RD748" s="31"/>
      <c r="RE748" s="31"/>
      <c r="RF748" s="31"/>
      <c r="RG748" s="31"/>
      <c r="RH748" s="31"/>
      <c r="RI748" s="31"/>
      <c r="RJ748" s="31"/>
      <c r="RK748" s="31"/>
      <c r="RL748" s="31"/>
      <c r="RM748" s="31"/>
      <c r="RN748" s="31"/>
      <c r="RO748" s="31"/>
      <c r="RP748" s="31"/>
      <c r="RQ748" s="31"/>
      <c r="RR748" s="31"/>
      <c r="RS748" s="31"/>
      <c r="RT748" s="31"/>
      <c r="RU748" s="31"/>
      <c r="RV748" s="31"/>
      <c r="RW748" s="31"/>
      <c r="RX748" s="31"/>
      <c r="RY748" s="31"/>
      <c r="RZ748" s="31"/>
      <c r="SA748" s="31"/>
      <c r="SB748" s="31"/>
      <c r="SC748" s="31"/>
      <c r="SD748" s="31"/>
      <c r="SE748" s="31"/>
      <c r="SF748" s="31"/>
      <c r="SG748" s="31"/>
      <c r="SH748" s="31"/>
      <c r="SI748" s="31"/>
      <c r="SJ748" s="31"/>
      <c r="SK748" s="31"/>
      <c r="SL748" s="31"/>
      <c r="SM748" s="31"/>
      <c r="SN748" s="31"/>
      <c r="SO748" s="31"/>
      <c r="SP748" s="31"/>
      <c r="SQ748" s="31"/>
      <c r="SR748" s="31"/>
      <c r="SS748" s="31"/>
      <c r="ST748" s="31"/>
      <c r="SU748" s="31"/>
      <c r="SV748" s="31"/>
      <c r="SW748" s="31"/>
      <c r="SX748" s="31"/>
      <c r="SY748" s="31"/>
      <c r="SZ748" s="31"/>
      <c r="TA748" s="31"/>
      <c r="TB748" s="31"/>
      <c r="TC748" s="31"/>
      <c r="TD748" s="31"/>
      <c r="TE748" s="31"/>
      <c r="TF748" s="31"/>
      <c r="TG748" s="31"/>
      <c r="TH748" s="31"/>
      <c r="TI748" s="31"/>
      <c r="TJ748" s="31"/>
      <c r="TK748" s="31"/>
      <c r="TL748" s="31"/>
      <c r="TM748" s="31"/>
      <c r="TN748" s="31"/>
      <c r="TO748" s="31"/>
      <c r="TP748" s="31"/>
      <c r="TQ748" s="31"/>
      <c r="TR748" s="31"/>
      <c r="TS748" s="31"/>
      <c r="TT748" s="31"/>
      <c r="TU748" s="31"/>
      <c r="TV748" s="31"/>
      <c r="TW748" s="31"/>
      <c r="TX748" s="31"/>
      <c r="TY748" s="31"/>
      <c r="TZ748" s="31"/>
      <c r="UA748" s="31"/>
      <c r="UB748" s="31"/>
      <c r="UC748" s="31"/>
      <c r="UD748" s="31"/>
      <c r="UE748" s="31"/>
      <c r="UF748" s="31"/>
      <c r="UG748" s="31"/>
      <c r="UH748" s="31"/>
      <c r="UI748" s="31"/>
      <c r="UJ748" s="31"/>
      <c r="UK748" s="31"/>
      <c r="UL748" s="31"/>
      <c r="UM748" s="31"/>
      <c r="UN748" s="31"/>
      <c r="UO748" s="31"/>
      <c r="UP748" s="31"/>
      <c r="UQ748" s="31"/>
      <c r="UR748" s="31"/>
      <c r="US748" s="31"/>
      <c r="UT748" s="31"/>
      <c r="UU748" s="31"/>
      <c r="UV748" s="31"/>
      <c r="UW748" s="31"/>
      <c r="UX748" s="31"/>
      <c r="UY748" s="31"/>
      <c r="UZ748" s="31"/>
      <c r="VA748" s="31"/>
      <c r="VB748" s="31"/>
      <c r="VC748" s="31"/>
      <c r="VD748" s="31"/>
      <c r="VE748" s="31"/>
      <c r="VF748" s="31"/>
      <c r="VG748" s="31"/>
      <c r="VH748" s="31"/>
      <c r="VI748" s="31"/>
      <c r="VJ748" s="31"/>
      <c r="VK748" s="31"/>
      <c r="VL748" s="31"/>
      <c r="VM748" s="31"/>
      <c r="VN748" s="31"/>
      <c r="VO748" s="31"/>
      <c r="VP748" s="31"/>
      <c r="VQ748" s="31"/>
      <c r="VR748" s="31"/>
      <c r="VS748" s="31"/>
      <c r="VT748" s="31"/>
      <c r="VU748" s="31"/>
      <c r="VV748" s="31"/>
      <c r="VW748" s="31"/>
      <c r="VX748" s="31"/>
      <c r="VY748" s="31"/>
      <c r="VZ748" s="31"/>
      <c r="WA748" s="31"/>
      <c r="WB748" s="31"/>
      <c r="WC748" s="31"/>
      <c r="WD748" s="31"/>
      <c r="WE748" s="31"/>
      <c r="WF748" s="31"/>
      <c r="WG748" s="31"/>
      <c r="WH748" s="31"/>
      <c r="WI748" s="31"/>
      <c r="WJ748" s="31"/>
      <c r="WK748" s="31"/>
      <c r="WL748" s="31"/>
      <c r="WM748" s="31"/>
      <c r="WN748" s="31"/>
      <c r="WO748" s="31"/>
      <c r="WP748" s="31"/>
      <c r="WQ748" s="31"/>
      <c r="WR748" s="31"/>
      <c r="WS748" s="31"/>
      <c r="WT748" s="31"/>
      <c r="WU748" s="31"/>
      <c r="WV748" s="31"/>
      <c r="WW748" s="31"/>
      <c r="WX748" s="31"/>
      <c r="WY748" s="31"/>
      <c r="WZ748" s="31"/>
      <c r="XA748" s="31"/>
      <c r="XB748" s="31"/>
      <c r="XC748" s="31"/>
      <c r="XD748" s="31"/>
      <c r="XE748" s="31"/>
      <c r="XF748" s="31"/>
      <c r="XG748" s="31"/>
      <c r="XH748" s="31"/>
      <c r="XI748" s="31"/>
      <c r="XJ748" s="31"/>
      <c r="XK748" s="31"/>
      <c r="XL748" s="31"/>
      <c r="XM748" s="31"/>
      <c r="XN748" s="31"/>
      <c r="XO748" s="31"/>
      <c r="XP748" s="31"/>
      <c r="XQ748" s="31"/>
      <c r="XR748" s="31"/>
      <c r="XS748" s="31"/>
      <c r="XT748" s="31"/>
      <c r="XU748" s="31"/>
      <c r="XV748" s="31"/>
      <c r="XW748" s="31"/>
      <c r="XX748" s="31"/>
      <c r="XY748" s="31"/>
      <c r="XZ748" s="31"/>
      <c r="YA748" s="31"/>
      <c r="YB748" s="31"/>
      <c r="YC748" s="31"/>
      <c r="YD748" s="31"/>
      <c r="YE748" s="31"/>
      <c r="YF748" s="31"/>
      <c r="YG748" s="31"/>
      <c r="YH748" s="31"/>
      <c r="YI748" s="31"/>
      <c r="YJ748" s="31"/>
      <c r="YK748" s="31"/>
      <c r="YL748" s="31"/>
      <c r="YM748" s="31"/>
      <c r="YN748" s="31"/>
      <c r="YO748" s="31"/>
      <c r="YP748" s="31"/>
      <c r="YQ748" s="31"/>
      <c r="YR748" s="31"/>
      <c r="YS748" s="31"/>
      <c r="YT748" s="31"/>
      <c r="YU748" s="31"/>
      <c r="YV748" s="31"/>
      <c r="YW748" s="31"/>
      <c r="YX748" s="31"/>
      <c r="YY748" s="31"/>
      <c r="YZ748" s="31"/>
      <c r="ZA748" s="31"/>
      <c r="ZB748" s="31"/>
      <c r="ZC748" s="31"/>
      <c r="ZD748" s="31"/>
      <c r="ZE748" s="31"/>
      <c r="ZF748" s="31"/>
      <c r="ZG748" s="31"/>
      <c r="ZH748" s="31"/>
      <c r="ZI748" s="31"/>
      <c r="ZJ748" s="31"/>
      <c r="ZK748" s="31"/>
      <c r="ZL748" s="31"/>
      <c r="ZM748" s="31"/>
      <c r="ZN748" s="31"/>
      <c r="ZO748" s="31"/>
      <c r="ZP748" s="31"/>
      <c r="ZQ748" s="31"/>
      <c r="ZR748" s="31"/>
      <c r="ZS748" s="31"/>
      <c r="ZT748" s="31"/>
      <c r="ZU748" s="31"/>
      <c r="ZV748" s="31"/>
      <c r="ZW748" s="31"/>
      <c r="ZX748" s="31"/>
      <c r="ZY748" s="31"/>
      <c r="ZZ748" s="31"/>
      <c r="AAA748" s="31"/>
      <c r="AAB748" s="31"/>
      <c r="AAC748" s="31"/>
      <c r="AAD748" s="31"/>
      <c r="AAE748" s="31"/>
      <c r="AAF748" s="31"/>
      <c r="AAG748" s="31"/>
      <c r="AAH748" s="31"/>
      <c r="AAI748" s="31"/>
      <c r="AAJ748" s="31"/>
      <c r="AAK748" s="31"/>
      <c r="AAL748" s="31"/>
      <c r="AAM748" s="31"/>
      <c r="AAN748" s="31"/>
      <c r="AAO748" s="31"/>
      <c r="AAP748" s="31"/>
      <c r="AAQ748" s="31"/>
      <c r="AAR748" s="31"/>
      <c r="AAS748" s="31"/>
      <c r="AAT748" s="31"/>
      <c r="AAU748" s="31"/>
      <c r="AAV748" s="31"/>
      <c r="AAW748" s="31"/>
      <c r="AAX748" s="31"/>
      <c r="AAY748" s="31"/>
      <c r="AAZ748" s="31"/>
      <c r="ABA748" s="31"/>
      <c r="ABB748" s="31"/>
      <c r="ABC748" s="31"/>
      <c r="ABD748" s="31"/>
      <c r="ABE748" s="31"/>
      <c r="ABF748" s="31"/>
      <c r="ABG748" s="31"/>
      <c r="ABH748" s="31"/>
      <c r="ABI748" s="31"/>
      <c r="ABJ748" s="31"/>
      <c r="ABK748" s="31"/>
      <c r="ABL748" s="31"/>
      <c r="ABM748" s="31"/>
      <c r="ABN748" s="31"/>
      <c r="ABO748" s="31"/>
      <c r="ABP748" s="31"/>
      <c r="ABQ748" s="31"/>
      <c r="ABR748" s="31"/>
      <c r="ABS748" s="31"/>
      <c r="ABT748" s="31"/>
      <c r="ABU748" s="31"/>
      <c r="ABV748" s="31"/>
      <c r="ABW748" s="31"/>
      <c r="ABX748" s="31"/>
      <c r="ABY748" s="31"/>
      <c r="ABZ748" s="31"/>
      <c r="ACA748" s="31"/>
      <c r="ACB748" s="31"/>
      <c r="ACC748" s="31"/>
      <c r="ACD748" s="31"/>
      <c r="ACE748" s="31"/>
      <c r="ACF748" s="31"/>
      <c r="ACG748" s="31"/>
      <c r="ACH748" s="31"/>
      <c r="ACI748" s="31"/>
      <c r="ACJ748" s="31"/>
      <c r="ACK748" s="31"/>
      <c r="ACL748" s="31"/>
      <c r="ACM748" s="31"/>
      <c r="ACN748" s="31"/>
      <c r="ACO748" s="31"/>
      <c r="ACP748" s="31"/>
      <c r="ACQ748" s="31"/>
      <c r="ACR748" s="31"/>
      <c r="ACS748" s="31"/>
      <c r="ACT748" s="31"/>
      <c r="ACU748" s="31"/>
      <c r="ACV748" s="31"/>
      <c r="ACW748" s="31"/>
      <c r="ACX748" s="31"/>
      <c r="ACY748" s="31"/>
      <c r="ACZ748" s="31"/>
      <c r="ADA748" s="31"/>
      <c r="ADB748" s="31"/>
      <c r="ADC748" s="31"/>
      <c r="ADD748" s="31"/>
      <c r="ADE748" s="31"/>
      <c r="ADF748" s="31"/>
      <c r="ADG748" s="31"/>
      <c r="ADH748" s="31"/>
      <c r="ADI748" s="31"/>
      <c r="ADJ748" s="31"/>
      <c r="ADK748" s="31"/>
      <c r="ADL748" s="31"/>
      <c r="ADM748" s="31"/>
      <c r="ADN748" s="31"/>
      <c r="ADO748" s="31"/>
      <c r="ADP748" s="31"/>
      <c r="ADQ748" s="31"/>
      <c r="ADR748" s="31"/>
      <c r="ADS748" s="31"/>
      <c r="ADT748" s="31"/>
      <c r="ADU748" s="31"/>
      <c r="ADV748" s="31"/>
      <c r="ADW748" s="31"/>
      <c r="ADX748" s="31"/>
      <c r="ADY748" s="31"/>
      <c r="ADZ748" s="31"/>
      <c r="AEA748" s="31"/>
      <c r="AEB748" s="31"/>
      <c r="AEC748" s="31"/>
      <c r="AED748" s="31"/>
      <c r="AEE748" s="31"/>
      <c r="AEF748" s="31"/>
      <c r="AEG748" s="31"/>
      <c r="AEH748" s="31"/>
      <c r="AEI748" s="31"/>
      <c r="AEJ748" s="31"/>
      <c r="AEK748" s="31"/>
      <c r="AEL748" s="31"/>
      <c r="AEM748" s="31"/>
      <c r="AEN748" s="31"/>
      <c r="AEO748" s="31"/>
      <c r="AEP748" s="31"/>
      <c r="AEQ748" s="31"/>
      <c r="AER748" s="31"/>
      <c r="AES748" s="31"/>
      <c r="AET748" s="31"/>
      <c r="AEU748" s="31"/>
      <c r="AEV748" s="31"/>
      <c r="AEW748" s="31"/>
      <c r="AEX748" s="31"/>
      <c r="AEY748" s="31"/>
      <c r="AEZ748" s="31"/>
      <c r="AFA748" s="31"/>
      <c r="AFB748" s="31"/>
      <c r="AFC748" s="31"/>
      <c r="AFD748" s="31"/>
      <c r="AFE748" s="31"/>
      <c r="AFF748" s="31"/>
      <c r="AFG748" s="31"/>
      <c r="AFH748" s="31"/>
      <c r="AFI748" s="31"/>
      <c r="AFJ748" s="31"/>
      <c r="AFK748" s="31"/>
      <c r="AFL748" s="31"/>
      <c r="AFM748" s="31"/>
      <c r="AFN748" s="31"/>
      <c r="AFO748" s="31"/>
      <c r="AFP748" s="31"/>
      <c r="AFQ748" s="31"/>
      <c r="AFR748" s="31"/>
      <c r="AFS748" s="31"/>
      <c r="AFT748" s="31"/>
      <c r="AFU748" s="31"/>
      <c r="AFV748" s="31"/>
      <c r="AFW748" s="31"/>
      <c r="AFX748" s="31"/>
      <c r="AFY748" s="31"/>
      <c r="AFZ748" s="31"/>
      <c r="AGA748" s="31"/>
      <c r="AGB748" s="31"/>
      <c r="AGC748" s="31"/>
      <c r="AGD748" s="31"/>
      <c r="AGE748" s="31"/>
      <c r="AGF748" s="31"/>
      <c r="AGG748" s="31"/>
      <c r="AGH748" s="31"/>
      <c r="AGI748" s="31"/>
      <c r="AGJ748" s="31"/>
      <c r="AGK748" s="31"/>
      <c r="AGL748" s="31"/>
      <c r="AGM748" s="31"/>
      <c r="AGN748" s="31"/>
      <c r="AGO748" s="31"/>
      <c r="AGP748" s="31"/>
      <c r="AGQ748" s="31"/>
      <c r="AGR748" s="31"/>
      <c r="AGS748" s="31"/>
      <c r="AGT748" s="31"/>
      <c r="AGU748" s="31"/>
      <c r="AGV748" s="31"/>
      <c r="AGW748" s="31"/>
      <c r="AGX748" s="31"/>
      <c r="AGY748" s="31"/>
      <c r="AGZ748" s="31"/>
      <c r="AHA748" s="31"/>
      <c r="AHB748" s="31"/>
      <c r="AHC748" s="31"/>
      <c r="AHD748" s="31"/>
      <c r="AHE748" s="31"/>
      <c r="AHF748" s="31"/>
      <c r="AHG748" s="31"/>
      <c r="AHH748" s="31"/>
      <c r="AHI748" s="31"/>
      <c r="AHJ748" s="31"/>
      <c r="AHK748" s="31"/>
      <c r="AHL748" s="31"/>
      <c r="AHM748" s="31"/>
      <c r="AHN748" s="31"/>
      <c r="AHO748" s="31"/>
      <c r="AHP748" s="31"/>
      <c r="AHQ748" s="31"/>
      <c r="AHR748" s="31"/>
      <c r="AHS748" s="31"/>
      <c r="AHT748" s="31"/>
      <c r="AHU748" s="31"/>
      <c r="AHV748" s="31"/>
      <c r="AHW748" s="31"/>
      <c r="AHX748" s="31"/>
      <c r="AHY748" s="31"/>
      <c r="AHZ748" s="31"/>
      <c r="AIA748" s="31"/>
      <c r="AIB748" s="31"/>
      <c r="AIC748" s="31"/>
      <c r="AID748" s="31"/>
      <c r="AIE748" s="31"/>
      <c r="AIF748" s="31"/>
      <c r="AIG748" s="31"/>
      <c r="AIH748" s="31"/>
      <c r="AII748" s="31"/>
      <c r="AIJ748" s="31"/>
      <c r="AIK748" s="31"/>
      <c r="AIL748" s="31"/>
      <c r="AIM748" s="31"/>
      <c r="AIN748" s="31"/>
      <c r="AIO748" s="31"/>
      <c r="AIP748" s="31"/>
      <c r="AIQ748" s="31"/>
      <c r="AIR748" s="31"/>
      <c r="AIS748" s="31"/>
      <c r="AIT748" s="31"/>
      <c r="AIU748" s="31"/>
      <c r="AIV748" s="31"/>
      <c r="AIW748" s="31"/>
      <c r="AIX748" s="31"/>
      <c r="AIY748" s="31"/>
      <c r="AIZ748" s="31"/>
      <c r="AJA748" s="31"/>
      <c r="AJB748" s="31"/>
      <c r="AJC748" s="31"/>
      <c r="AJD748" s="31"/>
      <c r="AJE748" s="31"/>
      <c r="AJF748" s="31"/>
      <c r="AJG748" s="31"/>
      <c r="AJH748" s="31"/>
      <c r="AJI748" s="31"/>
      <c r="AJJ748" s="31"/>
      <c r="AJK748" s="31"/>
      <c r="AJL748" s="31"/>
      <c r="AJM748" s="31"/>
      <c r="AJN748" s="31"/>
      <c r="AJO748" s="31"/>
      <c r="AJP748" s="31"/>
      <c r="AJQ748" s="31"/>
      <c r="AJR748" s="31"/>
      <c r="AJS748" s="31"/>
      <c r="AJT748" s="31"/>
      <c r="AJU748" s="31"/>
      <c r="AJV748" s="31"/>
      <c r="AJW748" s="31"/>
      <c r="AJX748" s="31"/>
      <c r="AJY748" s="31"/>
      <c r="AJZ748" s="31"/>
      <c r="AKA748" s="31"/>
      <c r="AKB748" s="31"/>
      <c r="AKC748" s="31"/>
      <c r="AKD748" s="31"/>
      <c r="AKE748" s="31"/>
      <c r="AKF748" s="31"/>
      <c r="AKG748" s="31"/>
      <c r="AKH748" s="31"/>
      <c r="AKI748" s="31"/>
      <c r="AKJ748" s="31"/>
      <c r="AKK748" s="31"/>
      <c r="AKL748" s="31"/>
      <c r="AKM748" s="31"/>
      <c r="AKN748" s="31"/>
      <c r="AKO748" s="31"/>
      <c r="AKP748" s="31"/>
      <c r="AKQ748" s="31"/>
      <c r="AKR748" s="31"/>
      <c r="AKS748" s="31"/>
      <c r="AKT748" s="31"/>
      <c r="AKU748" s="31"/>
      <c r="AKV748" s="31"/>
      <c r="AKW748" s="31"/>
      <c r="AKX748" s="31"/>
      <c r="AKY748" s="31"/>
      <c r="AKZ748" s="31"/>
      <c r="ALA748" s="31"/>
      <c r="ALB748" s="31"/>
      <c r="ALC748" s="31"/>
      <c r="ALD748" s="31"/>
      <c r="ALE748" s="31"/>
      <c r="ALF748" s="31"/>
      <c r="ALG748" s="31"/>
      <c r="ALH748" s="31"/>
      <c r="ALI748" s="31"/>
      <c r="ALJ748" s="31"/>
      <c r="ALK748" s="31"/>
      <c r="ALL748" s="31"/>
      <c r="ALM748" s="31"/>
      <c r="ALN748" s="31"/>
      <c r="ALO748" s="31"/>
      <c r="ALP748" s="31"/>
      <c r="ALQ748" s="31"/>
      <c r="ALR748" s="31"/>
      <c r="ALS748" s="31"/>
      <c r="ALT748" s="31"/>
      <c r="ALU748" s="31"/>
      <c r="ALV748" s="31"/>
      <c r="ALW748" s="31"/>
      <c r="ALX748" s="31"/>
      <c r="ALY748" s="31"/>
      <c r="ALZ748" s="31"/>
      <c r="AMA748" s="31"/>
      <c r="AMB748" s="31"/>
      <c r="AMC748" s="31"/>
      <c r="AMD748" s="31"/>
      <c r="AME748" s="31"/>
      <c r="AMF748" s="31"/>
      <c r="AMG748" s="31"/>
      <c r="AMH748" s="31"/>
      <c r="AMI748" s="31"/>
      <c r="AMJ748" s="31"/>
      <c r="AMK748" s="31"/>
      <c r="AML748" s="31"/>
      <c r="AMM748" s="31"/>
      <c r="AMN748" s="31"/>
      <c r="AMO748" s="31"/>
      <c r="AMP748" s="31"/>
      <c r="AMQ748" s="31"/>
      <c r="AMR748" s="31"/>
      <c r="AMS748" s="31"/>
      <c r="AMT748" s="31"/>
      <c r="AMU748" s="31"/>
      <c r="AMV748" s="31"/>
      <c r="AMW748" s="31"/>
      <c r="AMX748" s="31"/>
      <c r="AMY748" s="31"/>
      <c r="AMZ748" s="31"/>
      <c r="ANA748" s="31"/>
      <c r="ANB748" s="31"/>
      <c r="ANC748" s="31"/>
      <c r="AND748" s="31"/>
      <c r="ANE748" s="31"/>
      <c r="ANF748" s="31"/>
      <c r="ANG748" s="31"/>
      <c r="ANH748" s="31"/>
      <c r="ANI748" s="31"/>
      <c r="ANJ748" s="31"/>
      <c r="ANK748" s="31"/>
      <c r="ANL748" s="31"/>
      <c r="ANM748" s="31"/>
      <c r="ANN748" s="31"/>
      <c r="ANO748" s="31"/>
      <c r="ANP748" s="31"/>
      <c r="ANQ748" s="31"/>
      <c r="ANR748" s="31"/>
      <c r="ANS748" s="31"/>
      <c r="ANT748" s="31"/>
      <c r="ANU748" s="31"/>
      <c r="ANV748" s="31"/>
      <c r="ANW748" s="31"/>
      <c r="ANX748" s="31"/>
      <c r="ANY748" s="31"/>
      <c r="ANZ748" s="31"/>
      <c r="AOA748" s="31"/>
      <c r="AOB748" s="31"/>
      <c r="AOC748" s="31"/>
      <c r="AOD748" s="31"/>
      <c r="AOE748" s="31"/>
      <c r="AOF748" s="31"/>
      <c r="AOG748" s="31"/>
      <c r="AOH748" s="31"/>
      <c r="AOI748" s="31"/>
      <c r="AOJ748" s="31"/>
      <c r="AOK748" s="31"/>
      <c r="AOL748" s="31"/>
      <c r="AOM748" s="31"/>
      <c r="AON748" s="31"/>
      <c r="AOO748" s="31"/>
      <c r="AOP748" s="31"/>
      <c r="AOQ748" s="31"/>
      <c r="AOR748" s="31"/>
      <c r="AOS748" s="31"/>
      <c r="AOT748" s="31"/>
      <c r="AOU748" s="31"/>
      <c r="AOV748" s="31"/>
      <c r="AOW748" s="31"/>
      <c r="AOX748" s="31"/>
      <c r="AOY748" s="31"/>
      <c r="AOZ748" s="31"/>
      <c r="APA748" s="31"/>
      <c r="APB748" s="31"/>
      <c r="APC748" s="31"/>
      <c r="APD748" s="31"/>
      <c r="APE748" s="31"/>
      <c r="APF748" s="31"/>
      <c r="APG748" s="31"/>
      <c r="APH748" s="31"/>
      <c r="API748" s="31"/>
      <c r="APJ748" s="31"/>
      <c r="APK748" s="31"/>
      <c r="APL748" s="31"/>
      <c r="APM748" s="31"/>
      <c r="APN748" s="31"/>
      <c r="APO748" s="31"/>
      <c r="APP748" s="31"/>
      <c r="APQ748" s="31"/>
      <c r="APR748" s="31"/>
      <c r="APS748" s="31"/>
      <c r="APT748" s="31"/>
      <c r="APU748" s="31"/>
      <c r="APV748" s="31"/>
      <c r="APW748" s="31"/>
      <c r="APX748" s="31"/>
      <c r="APY748" s="31"/>
      <c r="APZ748" s="31"/>
      <c r="AQA748" s="31"/>
      <c r="AQB748" s="31"/>
      <c r="AQC748" s="31"/>
      <c r="AQD748" s="31"/>
      <c r="AQE748" s="31"/>
      <c r="AQF748" s="31"/>
      <c r="AQG748" s="31"/>
      <c r="AQH748" s="31"/>
      <c r="AQI748" s="31"/>
      <c r="AQJ748" s="31"/>
      <c r="AQK748" s="31"/>
      <c r="AQL748" s="31"/>
      <c r="AQM748" s="31"/>
      <c r="AQN748" s="31"/>
      <c r="AQO748" s="31"/>
      <c r="AQP748" s="31"/>
      <c r="AQQ748" s="31"/>
      <c r="AQR748" s="31"/>
      <c r="AQS748" s="31"/>
      <c r="AQT748" s="31"/>
      <c r="AQU748" s="31"/>
      <c r="AQV748" s="31"/>
      <c r="AQW748" s="31"/>
      <c r="AQX748" s="31"/>
      <c r="AQY748" s="31"/>
      <c r="AQZ748" s="31"/>
      <c r="ARA748" s="31"/>
      <c r="ARB748" s="31"/>
      <c r="ARC748" s="31"/>
      <c r="ARD748" s="31"/>
      <c r="ARE748" s="31"/>
      <c r="ARF748" s="31"/>
      <c r="ARG748" s="31"/>
      <c r="ARH748" s="31"/>
      <c r="ARI748" s="31"/>
      <c r="ARJ748" s="31"/>
      <c r="ARK748" s="31"/>
      <c r="ARL748" s="31"/>
      <c r="ARM748" s="31"/>
      <c r="ARN748" s="31"/>
      <c r="ARO748" s="31"/>
      <c r="ARP748" s="31"/>
      <c r="ARQ748" s="31"/>
      <c r="ARR748" s="31"/>
      <c r="ARS748" s="31"/>
      <c r="ART748" s="31"/>
      <c r="ARU748" s="31"/>
      <c r="ARV748" s="31"/>
      <c r="ARW748" s="31"/>
      <c r="ARX748" s="31"/>
      <c r="ARY748" s="31"/>
      <c r="ARZ748" s="31"/>
      <c r="ASA748" s="31"/>
      <c r="ASB748" s="31"/>
      <c r="ASC748" s="31"/>
      <c r="ASD748" s="31"/>
      <c r="ASE748" s="31"/>
      <c r="ASF748" s="31"/>
      <c r="ASG748" s="31"/>
      <c r="ASH748" s="31"/>
      <c r="ASI748" s="31"/>
      <c r="ASJ748" s="31"/>
      <c r="ASK748" s="31"/>
      <c r="ASL748" s="31"/>
      <c r="ASM748" s="31"/>
      <c r="ASN748" s="31"/>
      <c r="ASO748" s="31"/>
      <c r="ASP748" s="31"/>
      <c r="ASQ748" s="31"/>
      <c r="ASR748" s="31"/>
      <c r="ASS748" s="31"/>
      <c r="AST748" s="31"/>
      <c r="ASU748" s="31"/>
      <c r="ASV748" s="31"/>
      <c r="ASW748" s="31"/>
      <c r="ASX748" s="31"/>
      <c r="ASY748" s="31"/>
      <c r="ASZ748" s="31"/>
      <c r="ATA748" s="31"/>
      <c r="ATB748" s="31"/>
      <c r="ATC748" s="31"/>
      <c r="ATD748" s="31"/>
      <c r="ATE748" s="31"/>
      <c r="ATF748" s="31"/>
      <c r="ATG748" s="31"/>
      <c r="ATH748" s="31"/>
      <c r="ATI748" s="31"/>
      <c r="ATJ748" s="31"/>
      <c r="ATK748" s="31"/>
      <c r="ATL748" s="31"/>
      <c r="ATM748" s="31"/>
      <c r="ATN748" s="31"/>
      <c r="ATO748" s="31"/>
      <c r="ATP748" s="31"/>
      <c r="ATQ748" s="31"/>
      <c r="ATR748" s="31"/>
      <c r="ATS748" s="31"/>
      <c r="ATT748" s="31"/>
      <c r="ATU748" s="31"/>
      <c r="ATV748" s="31"/>
      <c r="ATW748" s="31"/>
      <c r="ATX748" s="31"/>
      <c r="ATY748" s="31"/>
      <c r="ATZ748" s="31"/>
      <c r="AUA748" s="31"/>
      <c r="AUB748" s="31"/>
      <c r="AUC748" s="31"/>
      <c r="AUD748" s="31"/>
      <c r="AUE748" s="31"/>
      <c r="AUF748" s="31"/>
      <c r="AUG748" s="31"/>
      <c r="AUH748" s="31"/>
      <c r="AUI748" s="31"/>
      <c r="AUJ748" s="31"/>
      <c r="AUK748" s="31"/>
      <c r="AUL748" s="31"/>
      <c r="AUM748" s="31"/>
      <c r="AUN748" s="31"/>
      <c r="AUO748" s="31"/>
      <c r="AUP748" s="31"/>
      <c r="AUQ748" s="31"/>
      <c r="AUR748" s="31"/>
      <c r="AUS748" s="31"/>
      <c r="AUT748" s="31"/>
      <c r="AUU748" s="31"/>
      <c r="AUV748" s="31"/>
      <c r="AUW748" s="31"/>
      <c r="AUX748" s="31"/>
      <c r="AUY748" s="31"/>
      <c r="AUZ748" s="31"/>
      <c r="AVA748" s="31"/>
      <c r="AVB748" s="31"/>
      <c r="AVC748" s="31"/>
      <c r="AVD748" s="31"/>
      <c r="AVE748" s="31"/>
      <c r="AVF748" s="31"/>
      <c r="AVG748" s="31"/>
      <c r="AVH748" s="31"/>
      <c r="AVI748" s="31"/>
      <c r="AVJ748" s="31"/>
      <c r="AVK748" s="31"/>
      <c r="AVL748" s="31"/>
      <c r="AVM748" s="31"/>
      <c r="AVN748" s="31"/>
      <c r="AVO748" s="31"/>
      <c r="AVP748" s="31"/>
      <c r="AVQ748" s="31"/>
      <c r="AVR748" s="31"/>
      <c r="AVS748" s="31"/>
      <c r="AVT748" s="31"/>
      <c r="AVU748" s="31"/>
      <c r="AVV748" s="31"/>
      <c r="AVW748" s="31"/>
      <c r="AVX748" s="31"/>
      <c r="AVY748" s="31"/>
      <c r="AVZ748" s="31"/>
      <c r="AWA748" s="31"/>
      <c r="AWB748" s="31"/>
      <c r="AWC748" s="31"/>
      <c r="AWD748" s="31"/>
      <c r="AWE748" s="31"/>
      <c r="AWF748" s="31"/>
      <c r="AWG748" s="31"/>
      <c r="AWH748" s="31"/>
      <c r="AWI748" s="31"/>
      <c r="AWJ748" s="31"/>
      <c r="AWK748" s="31"/>
      <c r="AWL748" s="31"/>
      <c r="AWM748" s="31"/>
      <c r="AWN748" s="31"/>
      <c r="AWO748" s="31"/>
      <c r="AWP748" s="31"/>
      <c r="AWQ748" s="31"/>
      <c r="AWR748" s="31"/>
      <c r="AWS748" s="31"/>
      <c r="AWT748" s="31"/>
      <c r="AWU748" s="31"/>
      <c r="AWV748" s="31"/>
      <c r="AWW748" s="31"/>
      <c r="AWX748" s="31"/>
      <c r="AWY748" s="31"/>
      <c r="AWZ748" s="31"/>
      <c r="AXA748" s="31"/>
      <c r="AXB748" s="31"/>
      <c r="AXC748" s="31"/>
      <c r="AXD748" s="31"/>
      <c r="AXE748" s="31"/>
      <c r="AXF748" s="31"/>
      <c r="AXG748" s="31"/>
      <c r="AXH748" s="31"/>
      <c r="AXI748" s="31"/>
      <c r="AXJ748" s="31"/>
      <c r="AXK748" s="31"/>
      <c r="AXL748" s="31"/>
      <c r="AXM748" s="31"/>
      <c r="AXN748" s="31"/>
      <c r="AXO748" s="31"/>
      <c r="AXP748" s="31"/>
      <c r="AXQ748" s="31"/>
      <c r="AXR748" s="31"/>
      <c r="AXS748" s="31"/>
      <c r="AXT748" s="31"/>
      <c r="AXU748" s="31"/>
      <c r="AXV748" s="31"/>
      <c r="AXW748" s="31"/>
      <c r="AXX748" s="31"/>
      <c r="AXY748" s="31"/>
      <c r="AXZ748" s="31"/>
      <c r="AYA748" s="31"/>
      <c r="AYB748" s="31"/>
      <c r="AYC748" s="31"/>
      <c r="AYD748" s="31"/>
      <c r="AYE748" s="31"/>
      <c r="AYF748" s="31"/>
      <c r="AYG748" s="31"/>
      <c r="AYH748" s="31"/>
      <c r="AYI748" s="31"/>
      <c r="AYJ748" s="31"/>
      <c r="AYK748" s="31"/>
      <c r="AYL748" s="31"/>
      <c r="AYM748" s="31"/>
      <c r="AYN748" s="31"/>
      <c r="AYO748" s="31"/>
      <c r="AYP748" s="31"/>
      <c r="AYQ748" s="31"/>
      <c r="AYR748" s="31"/>
      <c r="AYS748" s="31"/>
      <c r="AYT748" s="31"/>
      <c r="AYU748" s="31"/>
      <c r="AYV748" s="31"/>
      <c r="AYW748" s="31"/>
      <c r="AYX748" s="31"/>
      <c r="AYY748" s="31"/>
      <c r="AYZ748" s="31"/>
      <c r="AZA748" s="31"/>
      <c r="AZB748" s="31"/>
      <c r="AZC748" s="31"/>
      <c r="AZD748" s="31"/>
      <c r="AZE748" s="31"/>
      <c r="AZF748" s="31"/>
      <c r="AZG748" s="31"/>
      <c r="AZH748" s="31"/>
      <c r="AZI748" s="31"/>
      <c r="AZJ748" s="31"/>
      <c r="AZK748" s="31"/>
      <c r="AZL748" s="31"/>
      <c r="AZM748" s="31"/>
      <c r="AZN748" s="31"/>
      <c r="AZO748" s="31"/>
      <c r="AZP748" s="31"/>
      <c r="AZQ748" s="31"/>
      <c r="AZR748" s="31"/>
      <c r="AZS748" s="31"/>
      <c r="AZT748" s="31"/>
      <c r="AZU748" s="31"/>
      <c r="AZV748" s="31"/>
      <c r="AZW748" s="31"/>
      <c r="AZX748" s="31"/>
      <c r="AZY748" s="31"/>
      <c r="AZZ748" s="31"/>
      <c r="BAA748" s="31"/>
      <c r="BAB748" s="31"/>
      <c r="BAC748" s="31"/>
      <c r="BAD748" s="31"/>
      <c r="BAE748" s="31"/>
      <c r="BAF748" s="31"/>
      <c r="BAG748" s="31"/>
      <c r="BAH748" s="31"/>
      <c r="BAI748" s="31"/>
      <c r="BAJ748" s="31"/>
      <c r="BAK748" s="31"/>
      <c r="BAL748" s="31"/>
      <c r="BAM748" s="31"/>
      <c r="BAN748" s="31"/>
      <c r="BAO748" s="31"/>
      <c r="BAP748" s="31"/>
      <c r="BAQ748" s="31"/>
      <c r="BAR748" s="31"/>
      <c r="BAS748" s="31"/>
      <c r="BAT748" s="31"/>
      <c r="BAU748" s="31"/>
      <c r="BAV748" s="31"/>
      <c r="BAW748" s="31"/>
      <c r="BAX748" s="31"/>
      <c r="BAY748" s="31"/>
      <c r="BAZ748" s="31"/>
      <c r="BBA748" s="31"/>
      <c r="BBB748" s="31"/>
      <c r="BBC748" s="31"/>
      <c r="BBD748" s="31"/>
      <c r="BBE748" s="31"/>
      <c r="BBF748" s="31"/>
      <c r="BBG748" s="31"/>
      <c r="BBH748" s="31"/>
      <c r="BBI748" s="31"/>
      <c r="BBJ748" s="31"/>
      <c r="BBK748" s="31"/>
      <c r="BBL748" s="31"/>
      <c r="BBM748" s="31"/>
      <c r="BBN748" s="31"/>
      <c r="BBO748" s="31"/>
      <c r="BBP748" s="31"/>
      <c r="BBQ748" s="31"/>
      <c r="BBR748" s="31"/>
      <c r="BBS748" s="31"/>
      <c r="BBT748" s="31"/>
      <c r="BBU748" s="31"/>
      <c r="BBV748" s="31"/>
      <c r="BBW748" s="31"/>
      <c r="BBX748" s="31"/>
      <c r="BBY748" s="31"/>
      <c r="BBZ748" s="31"/>
      <c r="BCA748" s="31"/>
      <c r="BCB748" s="31"/>
      <c r="BCC748" s="31"/>
      <c r="BCD748" s="31"/>
      <c r="BCE748" s="31"/>
      <c r="BCF748" s="31"/>
      <c r="BCG748" s="31"/>
      <c r="BCH748" s="31"/>
      <c r="BCI748" s="31"/>
      <c r="BCJ748" s="31"/>
      <c r="BCK748" s="31"/>
      <c r="BCL748" s="31"/>
      <c r="BCM748" s="31"/>
      <c r="BCN748" s="31"/>
      <c r="BCO748" s="31"/>
      <c r="BCP748" s="31"/>
      <c r="BCQ748" s="31"/>
      <c r="BCR748" s="31"/>
      <c r="BCS748" s="31"/>
      <c r="BCT748" s="31"/>
      <c r="BCU748" s="31"/>
      <c r="BCV748" s="31"/>
      <c r="BCW748" s="31"/>
      <c r="BCX748" s="31"/>
      <c r="BCY748" s="31"/>
      <c r="BCZ748" s="31"/>
      <c r="BDA748" s="31"/>
      <c r="BDB748" s="31"/>
      <c r="BDC748" s="31"/>
      <c r="BDD748" s="31"/>
      <c r="BDE748" s="31"/>
      <c r="BDF748" s="31"/>
      <c r="BDG748" s="31"/>
      <c r="BDH748" s="31"/>
      <c r="BDI748" s="31"/>
      <c r="BDJ748" s="31"/>
      <c r="BDK748" s="31"/>
      <c r="BDL748" s="31"/>
      <c r="BDM748" s="31"/>
      <c r="BDN748" s="31"/>
      <c r="BDO748" s="31"/>
      <c r="BDP748" s="31"/>
      <c r="BDQ748" s="31"/>
      <c r="BDR748" s="31"/>
      <c r="BDS748" s="31"/>
      <c r="BDT748" s="31"/>
      <c r="BDU748" s="31"/>
      <c r="BDV748" s="31"/>
      <c r="BDW748" s="31"/>
      <c r="BDX748" s="31"/>
      <c r="BDY748" s="31"/>
      <c r="BDZ748" s="31"/>
      <c r="BEA748" s="31"/>
      <c r="BEB748" s="31"/>
      <c r="BEC748" s="31"/>
      <c r="BED748" s="31"/>
      <c r="BEE748" s="31"/>
      <c r="BEF748" s="31"/>
      <c r="BEG748" s="31"/>
      <c r="BEH748" s="31"/>
      <c r="BEI748" s="31"/>
      <c r="BEJ748" s="31"/>
      <c r="BEK748" s="31"/>
      <c r="BEL748" s="31"/>
      <c r="BEM748" s="31"/>
      <c r="BEN748" s="31"/>
      <c r="BEO748" s="31"/>
      <c r="BEP748" s="31"/>
      <c r="BEQ748" s="31"/>
      <c r="BER748" s="31"/>
      <c r="BES748" s="31"/>
      <c r="BET748" s="31"/>
      <c r="BEU748" s="31"/>
      <c r="BEV748" s="31"/>
      <c r="BEW748" s="31"/>
      <c r="BEX748" s="31"/>
      <c r="BEY748" s="31"/>
      <c r="BEZ748" s="31"/>
      <c r="BFA748" s="31"/>
      <c r="BFB748" s="31"/>
      <c r="BFC748" s="31"/>
      <c r="BFD748" s="31"/>
      <c r="BFE748" s="31"/>
      <c r="BFF748" s="31"/>
      <c r="BFG748" s="31"/>
      <c r="BFH748" s="31"/>
      <c r="BFI748" s="31"/>
      <c r="BFJ748" s="31"/>
      <c r="BFK748" s="31"/>
      <c r="BFL748" s="31"/>
      <c r="BFM748" s="31"/>
      <c r="BFN748" s="31"/>
      <c r="BFO748" s="31"/>
      <c r="BFP748" s="31"/>
      <c r="BFQ748" s="31"/>
      <c r="BFR748" s="31"/>
      <c r="BFS748" s="31"/>
      <c r="BFT748" s="31"/>
      <c r="BFU748" s="31"/>
      <c r="BFV748" s="31"/>
      <c r="BFW748" s="31"/>
      <c r="BFX748" s="31"/>
      <c r="BFY748" s="31"/>
      <c r="BFZ748" s="31"/>
      <c r="BGA748" s="31"/>
      <c r="BGB748" s="31"/>
      <c r="BGC748" s="31"/>
      <c r="BGD748" s="31"/>
      <c r="BGE748" s="31"/>
      <c r="BGF748" s="31"/>
      <c r="BGG748" s="31"/>
      <c r="BGH748" s="31"/>
      <c r="BGI748" s="31"/>
      <c r="BGJ748" s="31"/>
      <c r="BGK748" s="31"/>
      <c r="BGL748" s="31"/>
      <c r="BGM748" s="31"/>
      <c r="BGN748" s="31"/>
      <c r="BGO748" s="31"/>
      <c r="BGP748" s="31"/>
      <c r="BGQ748" s="31"/>
      <c r="BGR748" s="31"/>
      <c r="BGS748" s="31"/>
      <c r="BGT748" s="31"/>
      <c r="BGU748" s="31"/>
      <c r="BGV748" s="31"/>
      <c r="BGW748" s="31"/>
      <c r="BGX748" s="31"/>
      <c r="BGY748" s="31"/>
      <c r="BGZ748" s="31"/>
      <c r="BHA748" s="31"/>
      <c r="BHB748" s="31"/>
      <c r="BHC748" s="31"/>
      <c r="BHD748" s="31"/>
      <c r="BHE748" s="31"/>
      <c r="BHF748" s="31"/>
      <c r="BHG748" s="31"/>
      <c r="BHH748" s="31"/>
      <c r="BHI748" s="31"/>
      <c r="BHJ748" s="31"/>
      <c r="BHK748" s="31"/>
      <c r="BHL748" s="31"/>
      <c r="BHM748" s="31"/>
      <c r="BHN748" s="31"/>
      <c r="BHO748" s="31"/>
      <c r="BHP748" s="31"/>
      <c r="BHQ748" s="31"/>
      <c r="BHR748" s="31"/>
      <c r="BHS748" s="31"/>
      <c r="BHT748" s="31"/>
      <c r="BHU748" s="31"/>
      <c r="BHV748" s="31"/>
      <c r="BHW748" s="31"/>
      <c r="BHX748" s="31"/>
      <c r="BHY748" s="31"/>
      <c r="BHZ748" s="31"/>
      <c r="BIA748" s="31"/>
      <c r="BIB748" s="31"/>
      <c r="BIC748" s="31"/>
      <c r="BID748" s="31"/>
      <c r="BIE748" s="31"/>
      <c r="BIF748" s="31"/>
      <c r="BIG748" s="31"/>
      <c r="BIH748" s="31"/>
      <c r="BII748" s="31"/>
      <c r="BIJ748" s="31"/>
      <c r="BIK748" s="31"/>
      <c r="BIL748" s="31"/>
      <c r="BIM748" s="31"/>
      <c r="BIN748" s="31"/>
      <c r="BIO748" s="31"/>
      <c r="BIP748" s="31"/>
      <c r="BIQ748" s="31"/>
      <c r="BIR748" s="31"/>
      <c r="BIS748" s="31"/>
      <c r="BIT748" s="31"/>
      <c r="BIU748" s="31"/>
      <c r="BIV748" s="31"/>
      <c r="BIW748" s="31"/>
      <c r="BIX748" s="31"/>
      <c r="BIY748" s="31"/>
      <c r="BIZ748" s="31"/>
      <c r="BJA748" s="31"/>
      <c r="BJB748" s="31"/>
      <c r="BJC748" s="31"/>
      <c r="BJD748" s="31"/>
      <c r="BJE748" s="31"/>
      <c r="BJF748" s="31"/>
      <c r="BJG748" s="31"/>
      <c r="BJH748" s="31"/>
      <c r="BJI748" s="31"/>
      <c r="BJJ748" s="31"/>
      <c r="BJK748" s="31"/>
      <c r="BJL748" s="31"/>
      <c r="BJM748" s="31"/>
      <c r="BJN748" s="31"/>
      <c r="BJO748" s="31"/>
      <c r="BJP748" s="31"/>
      <c r="BJQ748" s="31"/>
      <c r="BJR748" s="31"/>
      <c r="BJS748" s="31"/>
      <c r="BJT748" s="31"/>
      <c r="BJU748" s="31"/>
      <c r="BJV748" s="31"/>
      <c r="BJW748" s="31"/>
      <c r="BJX748" s="31"/>
      <c r="BJY748" s="31"/>
      <c r="BJZ748" s="31"/>
      <c r="BKA748" s="31"/>
      <c r="BKB748" s="31"/>
      <c r="BKC748" s="31"/>
      <c r="BKD748" s="31"/>
      <c r="BKE748" s="31"/>
      <c r="BKF748" s="31"/>
      <c r="BKG748" s="31"/>
      <c r="BKH748" s="31"/>
      <c r="BKI748" s="31"/>
      <c r="BKJ748" s="31"/>
      <c r="BKK748" s="31"/>
      <c r="BKL748" s="31"/>
      <c r="BKM748" s="31"/>
      <c r="BKN748" s="31"/>
      <c r="BKO748" s="31"/>
      <c r="BKP748" s="31"/>
      <c r="BKQ748" s="31"/>
      <c r="BKR748" s="31"/>
      <c r="BKS748" s="31"/>
      <c r="BKT748" s="31"/>
      <c r="BKU748" s="31"/>
      <c r="BKV748" s="31"/>
      <c r="BKW748" s="31"/>
      <c r="BKX748" s="31"/>
      <c r="BKY748" s="31"/>
      <c r="BKZ748" s="31"/>
      <c r="BLA748" s="31"/>
      <c r="BLB748" s="31"/>
      <c r="BLC748" s="31"/>
      <c r="BLD748" s="31"/>
      <c r="BLE748" s="31"/>
      <c r="BLF748" s="31"/>
      <c r="BLG748" s="31"/>
      <c r="BLH748" s="31"/>
      <c r="BLI748" s="31"/>
      <c r="BLJ748" s="31"/>
      <c r="BLK748" s="31"/>
      <c r="BLL748" s="31"/>
      <c r="BLM748" s="31"/>
      <c r="BLN748" s="31"/>
      <c r="BLO748" s="31"/>
      <c r="BLP748" s="31"/>
      <c r="BLQ748" s="31"/>
      <c r="BLR748" s="31"/>
      <c r="BLS748" s="31"/>
      <c r="BLT748" s="31"/>
      <c r="BLU748" s="31"/>
      <c r="BLV748" s="31"/>
      <c r="BLW748" s="31"/>
      <c r="BLX748" s="31"/>
      <c r="BLY748" s="31"/>
      <c r="BLZ748" s="31"/>
      <c r="BMA748" s="31"/>
      <c r="BMB748" s="31"/>
      <c r="BMC748" s="31"/>
      <c r="BMD748" s="31"/>
      <c r="BME748" s="31"/>
      <c r="BMF748" s="31"/>
      <c r="BMG748" s="31"/>
      <c r="BMH748" s="31"/>
      <c r="BMI748" s="31"/>
      <c r="BMJ748" s="31"/>
      <c r="BMK748" s="31"/>
      <c r="BML748" s="31"/>
      <c r="BMM748" s="31"/>
      <c r="BMN748" s="31"/>
      <c r="BMO748" s="31"/>
      <c r="BMP748" s="31"/>
      <c r="BMQ748" s="31"/>
      <c r="BMR748" s="31"/>
      <c r="BMS748" s="31"/>
      <c r="BMT748" s="31"/>
      <c r="BMU748" s="31"/>
      <c r="BMV748" s="31"/>
      <c r="BMW748" s="31"/>
      <c r="BMX748" s="31"/>
      <c r="BMY748" s="31"/>
      <c r="BMZ748" s="31"/>
      <c r="BNA748" s="31"/>
      <c r="BNB748" s="31"/>
      <c r="BNC748" s="31"/>
      <c r="BND748" s="31"/>
      <c r="BNE748" s="31"/>
      <c r="BNF748" s="31"/>
      <c r="BNG748" s="31"/>
      <c r="BNH748" s="31"/>
      <c r="BNI748" s="31"/>
      <c r="BNJ748" s="31"/>
      <c r="BNK748" s="31"/>
      <c r="BNL748" s="31"/>
      <c r="BNM748" s="31"/>
      <c r="BNN748" s="31"/>
      <c r="BNO748" s="31"/>
      <c r="BNP748" s="31"/>
      <c r="BNQ748" s="31"/>
      <c r="BNR748" s="31"/>
      <c r="BNS748" s="31"/>
      <c r="BNT748" s="31"/>
      <c r="BNU748" s="31"/>
      <c r="BNV748" s="31"/>
      <c r="BNW748" s="31"/>
      <c r="BNX748" s="31"/>
      <c r="BNY748" s="31"/>
      <c r="BNZ748" s="31"/>
      <c r="BOA748" s="31"/>
      <c r="BOB748" s="31"/>
      <c r="BOC748" s="31"/>
      <c r="BOD748" s="31"/>
      <c r="BOE748" s="31"/>
      <c r="BOF748" s="31"/>
      <c r="BOG748" s="31"/>
      <c r="BOH748" s="31"/>
      <c r="BOI748" s="31"/>
      <c r="BOJ748" s="31"/>
      <c r="BOK748" s="31"/>
      <c r="BOL748" s="31"/>
      <c r="BOM748" s="31"/>
      <c r="BON748" s="31"/>
      <c r="BOO748" s="31"/>
      <c r="BOP748" s="31"/>
      <c r="BOQ748" s="31"/>
      <c r="BOR748" s="31"/>
      <c r="BOS748" s="31"/>
      <c r="BOT748" s="31"/>
      <c r="BOU748" s="31"/>
      <c r="BOV748" s="31"/>
      <c r="BOW748" s="31"/>
      <c r="BOX748" s="31"/>
      <c r="BOY748" s="31"/>
      <c r="BOZ748" s="31"/>
      <c r="BPA748" s="31"/>
      <c r="BPB748" s="31"/>
      <c r="BPC748" s="31"/>
      <c r="BPD748" s="31"/>
      <c r="BPE748" s="31"/>
      <c r="BPF748" s="31"/>
      <c r="BPG748" s="31"/>
      <c r="BPH748" s="31"/>
      <c r="BPI748" s="31"/>
      <c r="BPJ748" s="31"/>
      <c r="BPK748" s="31"/>
      <c r="BPL748" s="31"/>
      <c r="BPM748" s="31"/>
      <c r="BPN748" s="31"/>
      <c r="BPO748" s="31"/>
      <c r="BPP748" s="31"/>
      <c r="BPQ748" s="31"/>
      <c r="BPR748" s="31"/>
      <c r="BPS748" s="31"/>
      <c r="BPT748" s="31"/>
      <c r="BPU748" s="31"/>
      <c r="BPV748" s="31"/>
      <c r="BPW748" s="31"/>
      <c r="BPX748" s="31"/>
      <c r="BPY748" s="31"/>
      <c r="BPZ748" s="31"/>
      <c r="BQA748" s="31"/>
      <c r="BQB748" s="31"/>
      <c r="BQC748" s="31"/>
      <c r="BQD748" s="31"/>
      <c r="BQE748" s="31"/>
      <c r="BQF748" s="31"/>
      <c r="BQG748" s="31"/>
      <c r="BQH748" s="31"/>
      <c r="BQI748" s="31"/>
      <c r="BQJ748" s="31"/>
      <c r="BQK748" s="31"/>
      <c r="BQL748" s="31"/>
      <c r="BQM748" s="31"/>
      <c r="BQN748" s="31"/>
      <c r="BQO748" s="31"/>
      <c r="BQP748" s="31"/>
      <c r="BQQ748" s="31"/>
      <c r="BQR748" s="31"/>
      <c r="BQS748" s="31"/>
      <c r="BQT748" s="31"/>
      <c r="BQU748" s="31"/>
      <c r="BQV748" s="31"/>
      <c r="BQW748" s="31"/>
      <c r="BQX748" s="31"/>
      <c r="BQY748" s="31"/>
      <c r="BQZ748" s="31"/>
      <c r="BRA748" s="31"/>
      <c r="BRB748" s="31"/>
      <c r="BRC748" s="31"/>
      <c r="BRD748" s="31"/>
      <c r="BRE748" s="31"/>
      <c r="BRF748" s="31"/>
      <c r="BRG748" s="31"/>
      <c r="BRH748" s="31"/>
      <c r="BRI748" s="31"/>
      <c r="BRJ748" s="31"/>
      <c r="BRK748" s="31"/>
      <c r="BRL748" s="31"/>
      <c r="BRM748" s="31"/>
      <c r="BRN748" s="31"/>
      <c r="BRO748" s="31"/>
      <c r="BRP748" s="31"/>
      <c r="BRQ748" s="31"/>
      <c r="BRR748" s="31"/>
      <c r="BRS748" s="31"/>
      <c r="BRT748" s="31"/>
      <c r="BRU748" s="31"/>
      <c r="BRV748" s="31"/>
      <c r="BRW748" s="31"/>
      <c r="BRX748" s="31"/>
      <c r="BRY748" s="31"/>
      <c r="BRZ748" s="31"/>
      <c r="BSA748" s="31"/>
      <c r="BSB748" s="31"/>
      <c r="BSC748" s="31"/>
      <c r="BSD748" s="31"/>
      <c r="BSE748" s="31"/>
      <c r="BSF748" s="31"/>
      <c r="BSG748" s="31"/>
      <c r="BSH748" s="31"/>
      <c r="BSI748" s="31"/>
      <c r="BSJ748" s="31"/>
      <c r="BSK748" s="31"/>
      <c r="BSL748" s="31"/>
      <c r="BSM748" s="31"/>
      <c r="BSN748" s="31"/>
      <c r="BSO748" s="31"/>
      <c r="BSP748" s="31"/>
      <c r="BSQ748" s="31"/>
      <c r="BSR748" s="31"/>
      <c r="BSS748" s="31"/>
      <c r="BST748" s="31"/>
      <c r="BSU748" s="31"/>
      <c r="BSV748" s="31"/>
      <c r="BSW748" s="31"/>
      <c r="BSX748" s="31"/>
      <c r="BSY748" s="31"/>
      <c r="BSZ748" s="31"/>
      <c r="BTA748" s="31"/>
      <c r="BTB748" s="31"/>
      <c r="BTC748" s="31"/>
      <c r="BTD748" s="31"/>
      <c r="BTE748" s="31"/>
      <c r="BTF748" s="31"/>
      <c r="BTG748" s="31"/>
      <c r="BTH748" s="31"/>
      <c r="BTI748" s="31"/>
      <c r="BTJ748" s="31"/>
      <c r="BTK748" s="31"/>
      <c r="BTL748" s="31"/>
      <c r="BTM748" s="31"/>
      <c r="BTN748" s="31"/>
      <c r="BTO748" s="31"/>
      <c r="BTP748" s="31"/>
      <c r="BTQ748" s="31"/>
      <c r="BTR748" s="31"/>
      <c r="BTS748" s="31"/>
      <c r="BTT748" s="31"/>
      <c r="BTU748" s="31"/>
      <c r="BTV748" s="31"/>
      <c r="BTW748" s="31"/>
      <c r="BTX748" s="31"/>
      <c r="BTY748" s="31"/>
      <c r="BTZ748" s="31"/>
      <c r="BUA748" s="31"/>
      <c r="BUB748" s="31"/>
      <c r="BUC748" s="31"/>
      <c r="BUD748" s="31"/>
      <c r="BUE748" s="31"/>
      <c r="BUF748" s="31"/>
      <c r="BUG748" s="31"/>
      <c r="BUH748" s="31"/>
      <c r="BUI748" s="31"/>
      <c r="BUJ748" s="31"/>
      <c r="BUK748" s="31"/>
      <c r="BUL748" s="31"/>
      <c r="BUM748" s="31"/>
      <c r="BUN748" s="31"/>
      <c r="BUO748" s="31"/>
      <c r="BUP748" s="31"/>
      <c r="BUQ748" s="31"/>
      <c r="BUR748" s="31"/>
      <c r="BUS748" s="31"/>
      <c r="BUT748" s="31"/>
      <c r="BUU748" s="31"/>
      <c r="BUV748" s="31"/>
      <c r="BUW748" s="31"/>
      <c r="BUX748" s="31"/>
      <c r="BUY748" s="31"/>
      <c r="BUZ748" s="31"/>
      <c r="BVA748" s="31"/>
      <c r="BVB748" s="31"/>
      <c r="BVC748" s="31"/>
      <c r="BVD748" s="31"/>
      <c r="BVE748" s="31"/>
      <c r="BVF748" s="31"/>
      <c r="BVG748" s="31"/>
      <c r="BVH748" s="31"/>
      <c r="BVI748" s="31"/>
      <c r="BVJ748" s="31"/>
      <c r="BVK748" s="31"/>
      <c r="BVL748" s="31"/>
      <c r="BVM748" s="31"/>
      <c r="BVN748" s="31"/>
      <c r="BVO748" s="31"/>
      <c r="BVP748" s="31"/>
      <c r="BVQ748" s="31"/>
      <c r="BVR748" s="31"/>
      <c r="BVS748" s="31"/>
      <c r="BVT748" s="31"/>
      <c r="BVU748" s="31"/>
      <c r="BVV748" s="31"/>
      <c r="BVW748" s="31"/>
      <c r="BVX748" s="31"/>
      <c r="BVY748" s="31"/>
      <c r="BVZ748" s="31"/>
      <c r="BWA748" s="31"/>
      <c r="BWB748" s="31"/>
      <c r="BWC748" s="31"/>
      <c r="BWD748" s="31"/>
      <c r="BWE748" s="31"/>
      <c r="BWF748" s="31"/>
      <c r="BWG748" s="31"/>
      <c r="BWH748" s="31"/>
      <c r="BWI748" s="31"/>
      <c r="BWJ748" s="31"/>
      <c r="BWK748" s="31"/>
      <c r="BWL748" s="31"/>
      <c r="BWM748" s="31"/>
      <c r="BWN748" s="31"/>
      <c r="BWO748" s="31"/>
      <c r="BWP748" s="31"/>
      <c r="BWQ748" s="31"/>
      <c r="BWR748" s="31"/>
      <c r="BWS748" s="31"/>
      <c r="BWT748" s="31"/>
      <c r="BWU748" s="31"/>
      <c r="BWV748" s="31"/>
      <c r="BWW748" s="31"/>
      <c r="BWX748" s="31"/>
      <c r="BWY748" s="31"/>
      <c r="BWZ748" s="31"/>
      <c r="BXA748" s="31"/>
      <c r="BXB748" s="31"/>
      <c r="BXC748" s="31"/>
      <c r="BXD748" s="31"/>
      <c r="BXE748" s="31"/>
      <c r="BXF748" s="31"/>
      <c r="BXG748" s="31"/>
      <c r="BXH748" s="31"/>
      <c r="BXI748" s="31"/>
      <c r="BXJ748" s="31"/>
      <c r="BXK748" s="31"/>
      <c r="BXL748" s="31"/>
      <c r="BXM748" s="31"/>
      <c r="BXN748" s="31"/>
      <c r="BXO748" s="31"/>
      <c r="BXP748" s="31"/>
      <c r="BXQ748" s="31"/>
      <c r="BXR748" s="31"/>
      <c r="BXS748" s="31"/>
      <c r="BXT748" s="31"/>
      <c r="BXU748" s="31"/>
      <c r="BXV748" s="31"/>
      <c r="BXW748" s="31"/>
      <c r="BXX748" s="31"/>
      <c r="BXY748" s="31"/>
      <c r="BXZ748" s="31"/>
      <c r="BYA748" s="31"/>
      <c r="BYB748" s="31"/>
      <c r="BYC748" s="31"/>
      <c r="BYD748" s="31"/>
      <c r="BYE748" s="31"/>
      <c r="BYF748" s="31"/>
      <c r="BYG748" s="31"/>
      <c r="BYH748" s="31"/>
      <c r="BYI748" s="31"/>
      <c r="BYJ748" s="31"/>
      <c r="BYK748" s="31"/>
      <c r="BYL748" s="31"/>
      <c r="BYM748" s="31"/>
      <c r="BYN748" s="31"/>
      <c r="BYO748" s="31"/>
      <c r="BYP748" s="31"/>
      <c r="BYQ748" s="31"/>
      <c r="BYR748" s="31"/>
      <c r="BYS748" s="31"/>
      <c r="BYT748" s="31"/>
      <c r="BYU748" s="31"/>
      <c r="BYV748" s="31"/>
      <c r="BYW748" s="31"/>
      <c r="BYX748" s="31"/>
      <c r="BYY748" s="31"/>
      <c r="BYZ748" s="31"/>
      <c r="BZA748" s="31"/>
      <c r="BZB748" s="31"/>
      <c r="BZC748" s="31"/>
      <c r="BZD748" s="31"/>
      <c r="BZE748" s="31"/>
      <c r="BZF748" s="31"/>
      <c r="BZG748" s="31"/>
      <c r="BZH748" s="31"/>
      <c r="BZI748" s="31"/>
      <c r="BZJ748" s="31"/>
      <c r="BZK748" s="31"/>
      <c r="BZL748" s="31"/>
      <c r="BZM748" s="31"/>
      <c r="BZN748" s="31"/>
      <c r="BZO748" s="31"/>
      <c r="BZP748" s="31"/>
      <c r="BZQ748" s="31"/>
      <c r="BZR748" s="31"/>
      <c r="BZS748" s="31"/>
      <c r="BZT748" s="31"/>
      <c r="BZU748" s="31"/>
      <c r="BZV748" s="31"/>
      <c r="BZW748" s="31"/>
      <c r="BZX748" s="31"/>
      <c r="BZY748" s="31"/>
      <c r="BZZ748" s="31"/>
      <c r="CAA748" s="31"/>
      <c r="CAB748" s="31"/>
      <c r="CAC748" s="31"/>
      <c r="CAD748" s="31"/>
      <c r="CAE748" s="31"/>
      <c r="CAF748" s="31"/>
      <c r="CAG748" s="31"/>
      <c r="CAH748" s="31"/>
      <c r="CAI748" s="31"/>
      <c r="CAJ748" s="31"/>
      <c r="CAK748" s="31"/>
      <c r="CAL748" s="31"/>
      <c r="CAM748" s="31"/>
      <c r="CAN748" s="31"/>
      <c r="CAO748" s="31"/>
      <c r="CAP748" s="31"/>
      <c r="CAQ748" s="31"/>
      <c r="CAR748" s="31"/>
      <c r="CAS748" s="31"/>
      <c r="CAT748" s="31"/>
      <c r="CAU748" s="31"/>
      <c r="CAV748" s="31"/>
      <c r="CAW748" s="31"/>
      <c r="CAX748" s="31"/>
      <c r="CAY748" s="31"/>
      <c r="CAZ748" s="31"/>
      <c r="CBA748" s="31"/>
      <c r="CBB748" s="31"/>
      <c r="CBC748" s="31"/>
      <c r="CBD748" s="31"/>
      <c r="CBE748" s="31"/>
      <c r="CBF748" s="31"/>
      <c r="CBG748" s="31"/>
      <c r="CBH748" s="31"/>
      <c r="CBI748" s="31"/>
      <c r="CBJ748" s="31"/>
      <c r="CBK748" s="31"/>
      <c r="CBL748" s="31"/>
      <c r="CBM748" s="31"/>
      <c r="CBN748" s="31"/>
      <c r="CBO748" s="31"/>
      <c r="CBP748" s="31"/>
      <c r="CBQ748" s="31"/>
      <c r="CBR748" s="31"/>
      <c r="CBS748" s="31"/>
      <c r="CBT748" s="31"/>
      <c r="CBU748" s="31"/>
      <c r="CBV748" s="31"/>
      <c r="CBW748" s="31"/>
      <c r="CBX748" s="31"/>
      <c r="CBY748" s="31"/>
      <c r="CBZ748" s="31"/>
      <c r="CCA748" s="31"/>
      <c r="CCB748" s="31"/>
      <c r="CCC748" s="31"/>
      <c r="CCD748" s="31"/>
      <c r="CCE748" s="31"/>
      <c r="CCF748" s="31"/>
      <c r="CCG748" s="31"/>
      <c r="CCH748" s="31"/>
      <c r="CCI748" s="31"/>
      <c r="CCJ748" s="31"/>
      <c r="CCK748" s="31"/>
      <c r="CCL748" s="31"/>
      <c r="CCM748" s="31"/>
      <c r="CCN748" s="31"/>
      <c r="CCO748" s="31"/>
      <c r="CCP748" s="31"/>
      <c r="CCQ748" s="31"/>
      <c r="CCR748" s="31"/>
      <c r="CCS748" s="31"/>
      <c r="CCT748" s="31"/>
      <c r="CCU748" s="31"/>
      <c r="CCV748" s="31"/>
      <c r="CCW748" s="31"/>
      <c r="CCX748" s="31"/>
      <c r="CCY748" s="31"/>
      <c r="CCZ748" s="31"/>
      <c r="CDA748" s="31"/>
      <c r="CDB748" s="31"/>
      <c r="CDC748" s="31"/>
      <c r="CDD748" s="31"/>
      <c r="CDE748" s="31"/>
      <c r="CDF748" s="31"/>
      <c r="CDG748" s="31"/>
      <c r="CDH748" s="31"/>
      <c r="CDI748" s="31"/>
      <c r="CDJ748" s="31"/>
      <c r="CDK748" s="31"/>
      <c r="CDL748" s="31"/>
      <c r="CDM748" s="31"/>
      <c r="CDN748" s="31"/>
      <c r="CDO748" s="31"/>
      <c r="CDP748" s="31"/>
      <c r="CDQ748" s="31"/>
      <c r="CDR748" s="31"/>
      <c r="CDS748" s="31"/>
      <c r="CDT748" s="31"/>
      <c r="CDU748" s="31"/>
      <c r="CDV748" s="31"/>
      <c r="CDW748" s="31"/>
      <c r="CDX748" s="31"/>
      <c r="CDY748" s="31"/>
      <c r="CDZ748" s="31"/>
      <c r="CEA748" s="31"/>
      <c r="CEB748" s="31"/>
      <c r="CEC748" s="31"/>
      <c r="CED748" s="31"/>
      <c r="CEE748" s="31"/>
      <c r="CEF748" s="31"/>
      <c r="CEG748" s="31"/>
      <c r="CEH748" s="31"/>
      <c r="CEI748" s="31"/>
      <c r="CEJ748" s="31"/>
      <c r="CEK748" s="31"/>
      <c r="CEL748" s="31"/>
      <c r="CEM748" s="31"/>
      <c r="CEN748" s="31"/>
      <c r="CEO748" s="31"/>
      <c r="CEP748" s="31"/>
      <c r="CEQ748" s="31"/>
      <c r="CER748" s="31"/>
      <c r="CES748" s="31"/>
      <c r="CET748" s="31"/>
      <c r="CEU748" s="31"/>
      <c r="CEV748" s="31"/>
      <c r="CEW748" s="31"/>
      <c r="CEX748" s="31"/>
      <c r="CEY748" s="31"/>
      <c r="CEZ748" s="31"/>
      <c r="CFA748" s="31"/>
      <c r="CFB748" s="31"/>
      <c r="CFC748" s="31"/>
      <c r="CFD748" s="31"/>
      <c r="CFE748" s="31"/>
      <c r="CFF748" s="31"/>
      <c r="CFG748" s="31"/>
      <c r="CFH748" s="31"/>
      <c r="CFI748" s="31"/>
      <c r="CFJ748" s="31"/>
      <c r="CFK748" s="31"/>
      <c r="CFL748" s="31"/>
      <c r="CFM748" s="31"/>
      <c r="CFN748" s="31"/>
      <c r="CFO748" s="31"/>
      <c r="CFP748" s="31"/>
      <c r="CFQ748" s="31"/>
      <c r="CFR748" s="31"/>
      <c r="CFS748" s="31"/>
      <c r="CFT748" s="31"/>
      <c r="CFU748" s="31"/>
      <c r="CFV748" s="31"/>
      <c r="CFW748" s="31"/>
      <c r="CFX748" s="31"/>
      <c r="CFY748" s="31"/>
      <c r="CFZ748" s="31"/>
      <c r="CGA748" s="31"/>
      <c r="CGB748" s="31"/>
      <c r="CGC748" s="31"/>
      <c r="CGD748" s="31"/>
      <c r="CGE748" s="31"/>
      <c r="CGF748" s="31"/>
      <c r="CGG748" s="31"/>
      <c r="CGH748" s="31"/>
      <c r="CGI748" s="31"/>
      <c r="CGJ748" s="31"/>
      <c r="CGK748" s="31"/>
      <c r="CGL748" s="31"/>
      <c r="CGM748" s="31"/>
      <c r="CGN748" s="31"/>
      <c r="CGO748" s="31"/>
      <c r="CGP748" s="31"/>
      <c r="CGQ748" s="31"/>
      <c r="CGR748" s="31"/>
      <c r="CGS748" s="31"/>
      <c r="CGT748" s="31"/>
      <c r="CGU748" s="31"/>
      <c r="CGV748" s="31"/>
      <c r="CGW748" s="31"/>
      <c r="CGX748" s="31"/>
      <c r="CGY748" s="31"/>
      <c r="CGZ748" s="31"/>
      <c r="CHA748" s="31"/>
      <c r="CHB748" s="31"/>
      <c r="CHC748" s="31"/>
      <c r="CHD748" s="31"/>
      <c r="CHE748" s="31"/>
      <c r="CHF748" s="31"/>
      <c r="CHG748" s="31"/>
      <c r="CHH748" s="31"/>
      <c r="CHI748" s="31"/>
      <c r="CHJ748" s="31"/>
      <c r="CHK748" s="31"/>
      <c r="CHL748" s="31"/>
      <c r="CHM748" s="31"/>
      <c r="CHN748" s="31"/>
      <c r="CHO748" s="31"/>
      <c r="CHP748" s="31"/>
      <c r="CHQ748" s="31"/>
      <c r="CHR748" s="31"/>
      <c r="CHS748" s="31"/>
      <c r="CHT748" s="31"/>
      <c r="CHU748" s="31"/>
      <c r="CHV748" s="31"/>
      <c r="CHW748" s="31"/>
      <c r="CHX748" s="31"/>
      <c r="CHY748" s="31"/>
      <c r="CHZ748" s="31"/>
      <c r="CIA748" s="31"/>
      <c r="CIB748" s="31"/>
      <c r="CIC748" s="31"/>
      <c r="CID748" s="31"/>
      <c r="CIE748" s="31"/>
      <c r="CIF748" s="31"/>
      <c r="CIG748" s="31"/>
      <c r="CIH748" s="31"/>
      <c r="CII748" s="31"/>
      <c r="CIJ748" s="31"/>
      <c r="CIK748" s="31"/>
      <c r="CIL748" s="31"/>
      <c r="CIM748" s="31"/>
      <c r="CIN748" s="31"/>
      <c r="CIO748" s="31"/>
      <c r="CIP748" s="31"/>
      <c r="CIQ748" s="31"/>
      <c r="CIR748" s="31"/>
      <c r="CIS748" s="31"/>
      <c r="CIT748" s="31"/>
      <c r="CIU748" s="31"/>
      <c r="CIV748" s="31"/>
      <c r="CIW748" s="31"/>
      <c r="CIX748" s="31"/>
      <c r="CIY748" s="31"/>
      <c r="CIZ748" s="31"/>
      <c r="CJA748" s="31"/>
      <c r="CJB748" s="31"/>
      <c r="CJC748" s="31"/>
      <c r="CJD748" s="31"/>
      <c r="CJE748" s="31"/>
      <c r="CJF748" s="31"/>
      <c r="CJG748" s="31"/>
      <c r="CJH748" s="31"/>
      <c r="CJI748" s="31"/>
      <c r="CJJ748" s="31"/>
      <c r="CJK748" s="31"/>
      <c r="CJL748" s="31"/>
      <c r="CJM748" s="31"/>
      <c r="CJN748" s="31"/>
      <c r="CJO748" s="31"/>
      <c r="CJP748" s="31"/>
      <c r="CJQ748" s="31"/>
      <c r="CJR748" s="31"/>
      <c r="CJS748" s="31"/>
      <c r="CJT748" s="31"/>
      <c r="CJU748" s="31"/>
      <c r="CJV748" s="31"/>
      <c r="CJW748" s="31"/>
      <c r="CJX748" s="31"/>
      <c r="CJY748" s="31"/>
      <c r="CJZ748" s="31"/>
      <c r="CKA748" s="31"/>
      <c r="CKB748" s="31"/>
      <c r="CKC748" s="31"/>
      <c r="CKD748" s="31"/>
      <c r="CKE748" s="31"/>
      <c r="CKF748" s="31"/>
      <c r="CKG748" s="31"/>
      <c r="CKH748" s="31"/>
      <c r="CKI748" s="31"/>
      <c r="CKJ748" s="31"/>
      <c r="CKK748" s="31"/>
      <c r="CKL748" s="31"/>
      <c r="CKM748" s="31"/>
      <c r="CKN748" s="31"/>
      <c r="CKO748" s="31"/>
      <c r="CKP748" s="31"/>
      <c r="CKQ748" s="31"/>
      <c r="CKR748" s="31"/>
      <c r="CKS748" s="31"/>
      <c r="CKT748" s="31"/>
      <c r="CKU748" s="31"/>
      <c r="CKV748" s="31"/>
      <c r="CKW748" s="31"/>
      <c r="CKX748" s="31"/>
      <c r="CKY748" s="31"/>
      <c r="CKZ748" s="31"/>
      <c r="CLA748" s="31"/>
      <c r="CLB748" s="31"/>
      <c r="CLC748" s="31"/>
      <c r="CLD748" s="31"/>
      <c r="CLE748" s="31"/>
      <c r="CLF748" s="31"/>
      <c r="CLG748" s="31"/>
      <c r="CLH748" s="31"/>
      <c r="CLI748" s="31"/>
      <c r="CLJ748" s="31"/>
      <c r="CLK748" s="31"/>
      <c r="CLL748" s="31"/>
      <c r="CLM748" s="31"/>
      <c r="CLN748" s="31"/>
      <c r="CLO748" s="31"/>
      <c r="CLP748" s="31"/>
      <c r="CLQ748" s="31"/>
      <c r="CLR748" s="31"/>
      <c r="CLS748" s="31"/>
      <c r="CLT748" s="31"/>
      <c r="CLU748" s="31"/>
      <c r="CLV748" s="31"/>
      <c r="CLW748" s="31"/>
      <c r="CLX748" s="31"/>
      <c r="CLY748" s="31"/>
      <c r="CLZ748" s="31"/>
      <c r="CMA748" s="31"/>
      <c r="CMB748" s="31"/>
      <c r="CMC748" s="31"/>
      <c r="CMD748" s="31"/>
      <c r="CME748" s="31"/>
      <c r="CMF748" s="31"/>
      <c r="CMG748" s="31"/>
      <c r="CMH748" s="31"/>
      <c r="CMI748" s="31"/>
      <c r="CMJ748" s="31"/>
      <c r="CMK748" s="31"/>
      <c r="CML748" s="31"/>
      <c r="CMM748" s="31"/>
      <c r="CMN748" s="31"/>
      <c r="CMO748" s="31"/>
      <c r="CMP748" s="31"/>
      <c r="CMQ748" s="31"/>
      <c r="CMR748" s="31"/>
      <c r="CMS748" s="31"/>
      <c r="CMT748" s="31"/>
      <c r="CMU748" s="31"/>
      <c r="CMV748" s="31"/>
      <c r="CMW748" s="31"/>
      <c r="CMX748" s="31"/>
      <c r="CMY748" s="31"/>
      <c r="CMZ748" s="31"/>
      <c r="CNA748" s="31"/>
      <c r="CNB748" s="31"/>
      <c r="CNC748" s="31"/>
      <c r="CND748" s="31"/>
      <c r="CNE748" s="31"/>
      <c r="CNF748" s="31"/>
      <c r="CNG748" s="31"/>
      <c r="CNH748" s="31"/>
      <c r="CNI748" s="31"/>
      <c r="CNJ748" s="31"/>
      <c r="CNK748" s="31"/>
      <c r="CNL748" s="31"/>
      <c r="CNM748" s="31"/>
      <c r="CNN748" s="31"/>
      <c r="CNO748" s="31"/>
      <c r="CNP748" s="31"/>
      <c r="CNQ748" s="31"/>
      <c r="CNR748" s="31"/>
      <c r="CNS748" s="31"/>
      <c r="CNT748" s="31"/>
      <c r="CNU748" s="31"/>
      <c r="CNV748" s="31"/>
      <c r="CNW748" s="31"/>
      <c r="CNX748" s="31"/>
      <c r="CNY748" s="31"/>
      <c r="CNZ748" s="31"/>
      <c r="COA748" s="31"/>
      <c r="COB748" s="31"/>
      <c r="COC748" s="31"/>
      <c r="COD748" s="31"/>
      <c r="COE748" s="31"/>
      <c r="COF748" s="31"/>
      <c r="COG748" s="31"/>
      <c r="COH748" s="31"/>
      <c r="COI748" s="31"/>
      <c r="COJ748" s="31"/>
      <c r="COK748" s="31"/>
      <c r="COL748" s="31"/>
      <c r="COM748" s="31"/>
      <c r="CON748" s="31"/>
      <c r="COO748" s="31"/>
      <c r="COP748" s="31"/>
      <c r="COQ748" s="31"/>
      <c r="COR748" s="31"/>
      <c r="COS748" s="31"/>
      <c r="COT748" s="31"/>
      <c r="COU748" s="31"/>
      <c r="COV748" s="31"/>
      <c r="COW748" s="31"/>
      <c r="COX748" s="31"/>
      <c r="COY748" s="31"/>
      <c r="COZ748" s="31"/>
      <c r="CPA748" s="31"/>
      <c r="CPB748" s="31"/>
      <c r="CPC748" s="31"/>
      <c r="CPD748" s="31"/>
      <c r="CPE748" s="31"/>
      <c r="CPF748" s="31"/>
      <c r="CPG748" s="31"/>
      <c r="CPH748" s="31"/>
      <c r="CPI748" s="31"/>
      <c r="CPJ748" s="31"/>
      <c r="CPK748" s="31"/>
      <c r="CPL748" s="31"/>
      <c r="CPM748" s="31"/>
      <c r="CPN748" s="31"/>
      <c r="CPO748" s="31"/>
      <c r="CPP748" s="31"/>
      <c r="CPQ748" s="31"/>
      <c r="CPR748" s="31"/>
      <c r="CPS748" s="31"/>
      <c r="CPT748" s="31"/>
      <c r="CPU748" s="31"/>
      <c r="CPV748" s="31"/>
      <c r="CPW748" s="31"/>
      <c r="CPX748" s="31"/>
      <c r="CPY748" s="31"/>
      <c r="CPZ748" s="31"/>
      <c r="CQA748" s="31"/>
      <c r="CQB748" s="31"/>
      <c r="CQC748" s="31"/>
      <c r="CQD748" s="31"/>
      <c r="CQE748" s="31"/>
      <c r="CQF748" s="31"/>
      <c r="CQG748" s="31"/>
      <c r="CQH748" s="31"/>
      <c r="CQI748" s="31"/>
      <c r="CQJ748" s="31"/>
      <c r="CQK748" s="31"/>
      <c r="CQL748" s="31"/>
      <c r="CQM748" s="31"/>
      <c r="CQN748" s="31"/>
      <c r="CQO748" s="31"/>
      <c r="CQP748" s="31"/>
      <c r="CQQ748" s="31"/>
      <c r="CQR748" s="31"/>
      <c r="CQS748" s="31"/>
      <c r="CQT748" s="31"/>
      <c r="CQU748" s="31"/>
      <c r="CQV748" s="31"/>
      <c r="CQW748" s="31"/>
      <c r="CQX748" s="31"/>
      <c r="CQY748" s="31"/>
      <c r="CQZ748" s="31"/>
      <c r="CRA748" s="31"/>
      <c r="CRB748" s="31"/>
      <c r="CRC748" s="31"/>
      <c r="CRD748" s="31"/>
      <c r="CRE748" s="31"/>
      <c r="CRF748" s="31"/>
      <c r="CRG748" s="31"/>
      <c r="CRH748" s="31"/>
      <c r="CRI748" s="31"/>
      <c r="CRJ748" s="31"/>
      <c r="CRK748" s="31"/>
      <c r="CRL748" s="31"/>
      <c r="CRM748" s="31"/>
      <c r="CRN748" s="31"/>
      <c r="CRO748" s="31"/>
      <c r="CRP748" s="31"/>
      <c r="CRQ748" s="31"/>
      <c r="CRR748" s="31"/>
      <c r="CRS748" s="31"/>
      <c r="CRT748" s="31"/>
      <c r="CRU748" s="31"/>
      <c r="CRV748" s="31"/>
      <c r="CRW748" s="31"/>
      <c r="CRX748" s="31"/>
      <c r="CRY748" s="31"/>
      <c r="CRZ748" s="31"/>
      <c r="CSA748" s="31"/>
      <c r="CSB748" s="31"/>
      <c r="CSC748" s="31"/>
      <c r="CSD748" s="31"/>
      <c r="CSE748" s="31"/>
      <c r="CSF748" s="31"/>
      <c r="CSG748" s="31"/>
      <c r="CSH748" s="31"/>
      <c r="CSI748" s="31"/>
      <c r="CSJ748" s="31"/>
      <c r="CSK748" s="31"/>
      <c r="CSL748" s="31"/>
      <c r="CSM748" s="31"/>
      <c r="CSN748" s="31"/>
      <c r="CSO748" s="31"/>
      <c r="CSP748" s="31"/>
      <c r="CSQ748" s="31"/>
      <c r="CSR748" s="31"/>
      <c r="CSS748" s="31"/>
      <c r="CST748" s="31"/>
      <c r="CSU748" s="31"/>
      <c r="CSV748" s="31"/>
      <c r="CSW748" s="31"/>
      <c r="CSX748" s="31"/>
      <c r="CSY748" s="31"/>
      <c r="CSZ748" s="31"/>
      <c r="CTA748" s="31"/>
      <c r="CTB748" s="31"/>
      <c r="CTC748" s="31"/>
      <c r="CTD748" s="31"/>
      <c r="CTE748" s="31"/>
      <c r="CTF748" s="31"/>
      <c r="CTG748" s="31"/>
      <c r="CTH748" s="31"/>
      <c r="CTI748" s="31"/>
      <c r="CTJ748" s="31"/>
      <c r="CTK748" s="31"/>
      <c r="CTL748" s="31"/>
      <c r="CTM748" s="31"/>
      <c r="CTN748" s="31"/>
      <c r="CTO748" s="31"/>
      <c r="CTP748" s="31"/>
      <c r="CTQ748" s="31"/>
      <c r="CTR748" s="31"/>
      <c r="CTS748" s="31"/>
      <c r="CTT748" s="31"/>
      <c r="CTU748" s="31"/>
      <c r="CTV748" s="31"/>
      <c r="CTW748" s="31"/>
      <c r="CTX748" s="31"/>
      <c r="CTY748" s="31"/>
      <c r="CTZ748" s="31"/>
      <c r="CUA748" s="31"/>
      <c r="CUB748" s="31"/>
      <c r="CUC748" s="31"/>
      <c r="CUD748" s="31"/>
      <c r="CUE748" s="31"/>
      <c r="CUF748" s="31"/>
      <c r="CUG748" s="31"/>
      <c r="CUH748" s="31"/>
      <c r="CUI748" s="31"/>
      <c r="CUJ748" s="31"/>
      <c r="CUK748" s="31"/>
      <c r="CUL748" s="31"/>
      <c r="CUM748" s="31"/>
      <c r="CUN748" s="31"/>
      <c r="CUO748" s="31"/>
      <c r="CUP748" s="31"/>
      <c r="CUQ748" s="31"/>
      <c r="CUR748" s="31"/>
      <c r="CUS748" s="31"/>
      <c r="CUT748" s="31"/>
      <c r="CUU748" s="31"/>
      <c r="CUV748" s="31"/>
      <c r="CUW748" s="31"/>
      <c r="CUX748" s="31"/>
      <c r="CUY748" s="31"/>
      <c r="CUZ748" s="31"/>
      <c r="CVA748" s="31"/>
      <c r="CVB748" s="31"/>
      <c r="CVC748" s="31"/>
      <c r="CVD748" s="31"/>
      <c r="CVE748" s="31"/>
      <c r="CVF748" s="31"/>
      <c r="CVG748" s="31"/>
      <c r="CVH748" s="31"/>
      <c r="CVI748" s="31"/>
      <c r="CVJ748" s="31"/>
      <c r="CVK748" s="31"/>
      <c r="CVL748" s="31"/>
      <c r="CVM748" s="31"/>
      <c r="CVN748" s="31"/>
      <c r="CVO748" s="31"/>
      <c r="CVP748" s="31"/>
      <c r="CVQ748" s="31"/>
      <c r="CVR748" s="31"/>
      <c r="CVS748" s="31"/>
      <c r="CVT748" s="31"/>
      <c r="CVU748" s="31"/>
      <c r="CVV748" s="31"/>
      <c r="CVW748" s="31"/>
      <c r="CVX748" s="31"/>
      <c r="CVY748" s="31"/>
      <c r="CVZ748" s="31"/>
      <c r="CWA748" s="31"/>
      <c r="CWB748" s="31"/>
      <c r="CWC748" s="31"/>
      <c r="CWD748" s="31"/>
      <c r="CWE748" s="31"/>
      <c r="CWF748" s="31"/>
      <c r="CWG748" s="31"/>
      <c r="CWH748" s="31"/>
      <c r="CWI748" s="31"/>
      <c r="CWJ748" s="31"/>
      <c r="CWK748" s="31"/>
      <c r="CWL748" s="31"/>
      <c r="CWM748" s="31"/>
      <c r="CWN748" s="31"/>
      <c r="CWO748" s="31"/>
      <c r="CWP748" s="31"/>
      <c r="CWQ748" s="31"/>
      <c r="CWR748" s="31"/>
      <c r="CWS748" s="31"/>
      <c r="CWT748" s="31"/>
      <c r="CWU748" s="31"/>
      <c r="CWV748" s="31"/>
      <c r="CWW748" s="31"/>
      <c r="CWX748" s="31"/>
      <c r="CWY748" s="31"/>
      <c r="CWZ748" s="31"/>
      <c r="CXA748" s="31"/>
      <c r="CXB748" s="31"/>
      <c r="CXC748" s="31"/>
      <c r="CXD748" s="31"/>
      <c r="CXE748" s="31"/>
      <c r="CXF748" s="31"/>
      <c r="CXG748" s="31"/>
      <c r="CXH748" s="31"/>
      <c r="CXI748" s="31"/>
      <c r="CXJ748" s="31"/>
      <c r="CXK748" s="31"/>
      <c r="CXL748" s="31"/>
      <c r="CXM748" s="31"/>
      <c r="CXN748" s="31"/>
      <c r="CXO748" s="31"/>
      <c r="CXP748" s="31"/>
      <c r="CXQ748" s="31"/>
      <c r="CXR748" s="31"/>
      <c r="CXS748" s="31"/>
      <c r="CXT748" s="31"/>
      <c r="CXU748" s="31"/>
      <c r="CXV748" s="31"/>
      <c r="CXW748" s="31"/>
      <c r="CXX748" s="31"/>
      <c r="CXY748" s="31"/>
      <c r="CXZ748" s="31"/>
      <c r="CYA748" s="31"/>
      <c r="CYB748" s="31"/>
      <c r="CYC748" s="31"/>
      <c r="CYD748" s="31"/>
      <c r="CYE748" s="31"/>
      <c r="CYF748" s="31"/>
      <c r="CYG748" s="31"/>
      <c r="CYH748" s="31"/>
      <c r="CYI748" s="31"/>
      <c r="CYJ748" s="31"/>
      <c r="CYK748" s="31"/>
      <c r="CYL748" s="31"/>
      <c r="CYM748" s="31"/>
      <c r="CYN748" s="31"/>
      <c r="CYO748" s="31"/>
      <c r="CYP748" s="31"/>
      <c r="CYQ748" s="31"/>
      <c r="CYR748" s="31"/>
      <c r="CYS748" s="31"/>
      <c r="CYT748" s="31"/>
      <c r="CYU748" s="31"/>
      <c r="CYV748" s="31"/>
      <c r="CYW748" s="31"/>
      <c r="CYX748" s="31"/>
      <c r="CYY748" s="31"/>
      <c r="CYZ748" s="31"/>
      <c r="CZA748" s="31"/>
      <c r="CZB748" s="31"/>
      <c r="CZC748" s="31"/>
      <c r="CZD748" s="31"/>
      <c r="CZE748" s="31"/>
      <c r="CZF748" s="31"/>
      <c r="CZG748" s="31"/>
      <c r="CZH748" s="31"/>
      <c r="CZI748" s="31"/>
      <c r="CZJ748" s="31"/>
      <c r="CZK748" s="31"/>
      <c r="CZL748" s="31"/>
      <c r="CZM748" s="31"/>
      <c r="CZN748" s="31"/>
      <c r="CZO748" s="31"/>
      <c r="CZP748" s="31"/>
      <c r="CZQ748" s="31"/>
      <c r="CZR748" s="31"/>
      <c r="CZS748" s="31"/>
      <c r="CZT748" s="31"/>
      <c r="CZU748" s="31"/>
      <c r="CZV748" s="31"/>
      <c r="CZW748" s="31"/>
      <c r="CZX748" s="31"/>
      <c r="CZY748" s="31"/>
      <c r="CZZ748" s="31"/>
      <c r="DAA748" s="31"/>
      <c r="DAB748" s="31"/>
      <c r="DAC748" s="31"/>
      <c r="DAD748" s="31"/>
      <c r="DAE748" s="31"/>
      <c r="DAF748" s="31"/>
      <c r="DAG748" s="31"/>
      <c r="DAH748" s="31"/>
      <c r="DAI748" s="31"/>
      <c r="DAJ748" s="31"/>
      <c r="DAK748" s="31"/>
      <c r="DAL748" s="31"/>
      <c r="DAM748" s="31"/>
      <c r="DAN748" s="31"/>
      <c r="DAO748" s="31"/>
      <c r="DAP748" s="31"/>
      <c r="DAQ748" s="31"/>
      <c r="DAR748" s="31"/>
      <c r="DAS748" s="31"/>
      <c r="DAT748" s="31"/>
      <c r="DAU748" s="31"/>
      <c r="DAV748" s="31"/>
      <c r="DAW748" s="31"/>
      <c r="DAX748" s="31"/>
      <c r="DAY748" s="31"/>
      <c r="DAZ748" s="31"/>
      <c r="DBA748" s="31"/>
      <c r="DBB748" s="31"/>
      <c r="DBC748" s="31"/>
      <c r="DBD748" s="31"/>
      <c r="DBE748" s="31"/>
      <c r="DBF748" s="31"/>
      <c r="DBG748" s="31"/>
      <c r="DBH748" s="31"/>
      <c r="DBI748" s="31"/>
      <c r="DBJ748" s="31"/>
      <c r="DBK748" s="31"/>
      <c r="DBL748" s="31"/>
      <c r="DBM748" s="31"/>
      <c r="DBN748" s="31"/>
      <c r="DBO748" s="31"/>
      <c r="DBP748" s="31"/>
      <c r="DBQ748" s="31"/>
      <c r="DBR748" s="31"/>
      <c r="DBS748" s="31"/>
      <c r="DBT748" s="31"/>
      <c r="DBU748" s="31"/>
      <c r="DBV748" s="31"/>
      <c r="DBW748" s="31"/>
      <c r="DBX748" s="31"/>
      <c r="DBY748" s="31"/>
      <c r="DBZ748" s="31"/>
      <c r="DCA748" s="31"/>
      <c r="DCB748" s="31"/>
      <c r="DCC748" s="31"/>
      <c r="DCD748" s="31"/>
      <c r="DCE748" s="31"/>
      <c r="DCF748" s="31"/>
      <c r="DCG748" s="31"/>
      <c r="DCH748" s="31"/>
      <c r="DCI748" s="31"/>
      <c r="DCJ748" s="31"/>
      <c r="DCK748" s="31"/>
      <c r="DCL748" s="31"/>
      <c r="DCM748" s="31"/>
      <c r="DCN748" s="31"/>
      <c r="DCO748" s="31"/>
      <c r="DCP748" s="31"/>
      <c r="DCQ748" s="31"/>
      <c r="DCR748" s="31"/>
      <c r="DCS748" s="31"/>
      <c r="DCT748" s="31"/>
      <c r="DCU748" s="31"/>
      <c r="DCV748" s="31"/>
      <c r="DCW748" s="31"/>
      <c r="DCX748" s="31"/>
      <c r="DCY748" s="31"/>
      <c r="DCZ748" s="31"/>
      <c r="DDA748" s="31"/>
      <c r="DDB748" s="31"/>
      <c r="DDC748" s="31"/>
      <c r="DDD748" s="31"/>
      <c r="DDE748" s="31"/>
      <c r="DDF748" s="31"/>
      <c r="DDG748" s="31"/>
      <c r="DDH748" s="31"/>
      <c r="DDI748" s="31"/>
      <c r="DDJ748" s="31"/>
      <c r="DDK748" s="31"/>
      <c r="DDL748" s="31"/>
      <c r="DDM748" s="31"/>
      <c r="DDN748" s="31"/>
      <c r="DDO748" s="31"/>
      <c r="DDP748" s="31"/>
      <c r="DDQ748" s="31"/>
      <c r="DDR748" s="31"/>
      <c r="DDS748" s="31"/>
      <c r="DDT748" s="31"/>
      <c r="DDU748" s="31"/>
      <c r="DDV748" s="31"/>
      <c r="DDW748" s="31"/>
      <c r="DDX748" s="31"/>
      <c r="DDY748" s="31"/>
      <c r="DDZ748" s="31"/>
      <c r="DEA748" s="31"/>
      <c r="DEB748" s="31"/>
      <c r="DEC748" s="31"/>
      <c r="DED748" s="31"/>
      <c r="DEE748" s="31"/>
      <c r="DEF748" s="31"/>
      <c r="DEG748" s="31"/>
      <c r="DEH748" s="31"/>
      <c r="DEI748" s="31"/>
      <c r="DEJ748" s="31"/>
      <c r="DEK748" s="31"/>
      <c r="DEL748" s="31"/>
      <c r="DEM748" s="31"/>
      <c r="DEN748" s="31"/>
      <c r="DEO748" s="31"/>
      <c r="DEP748" s="31"/>
      <c r="DEQ748" s="31"/>
      <c r="DER748" s="31"/>
      <c r="DES748" s="31"/>
      <c r="DET748" s="31"/>
      <c r="DEU748" s="31"/>
      <c r="DEV748" s="31"/>
      <c r="DEW748" s="31"/>
      <c r="DEX748" s="31"/>
      <c r="DEY748" s="31"/>
      <c r="DEZ748" s="31"/>
      <c r="DFA748" s="31"/>
      <c r="DFB748" s="31"/>
      <c r="DFC748" s="31"/>
      <c r="DFD748" s="31"/>
      <c r="DFE748" s="31"/>
      <c r="DFF748" s="31"/>
      <c r="DFG748" s="31"/>
      <c r="DFH748" s="31"/>
      <c r="DFI748" s="31"/>
      <c r="DFJ748" s="31"/>
      <c r="DFK748" s="31"/>
      <c r="DFL748" s="31"/>
      <c r="DFM748" s="31"/>
      <c r="DFN748" s="31"/>
      <c r="DFO748" s="31"/>
      <c r="DFP748" s="31"/>
      <c r="DFQ748" s="31"/>
      <c r="DFR748" s="31"/>
      <c r="DFS748" s="31"/>
      <c r="DFT748" s="31"/>
      <c r="DFU748" s="31"/>
      <c r="DFV748" s="31"/>
      <c r="DFW748" s="31"/>
      <c r="DFX748" s="31"/>
      <c r="DFY748" s="31"/>
      <c r="DFZ748" s="31"/>
      <c r="DGA748" s="31"/>
      <c r="DGB748" s="31"/>
      <c r="DGC748" s="31"/>
      <c r="DGD748" s="31"/>
      <c r="DGE748" s="31"/>
      <c r="DGF748" s="31"/>
      <c r="DGG748" s="31"/>
      <c r="DGH748" s="31"/>
      <c r="DGI748" s="31"/>
      <c r="DGJ748" s="31"/>
      <c r="DGK748" s="31"/>
      <c r="DGL748" s="31"/>
      <c r="DGM748" s="31"/>
      <c r="DGN748" s="31"/>
      <c r="DGO748" s="31"/>
      <c r="DGP748" s="31"/>
      <c r="DGQ748" s="31"/>
      <c r="DGR748" s="31"/>
      <c r="DGS748" s="31"/>
      <c r="DGT748" s="31"/>
      <c r="DGU748" s="31"/>
      <c r="DGV748" s="31"/>
      <c r="DGW748" s="31"/>
      <c r="DGX748" s="31"/>
      <c r="DGY748" s="31"/>
      <c r="DGZ748" s="31"/>
      <c r="DHA748" s="31"/>
      <c r="DHB748" s="31"/>
      <c r="DHC748" s="31"/>
      <c r="DHD748" s="31"/>
      <c r="DHE748" s="31"/>
      <c r="DHF748" s="31"/>
      <c r="DHG748" s="31"/>
      <c r="DHH748" s="31"/>
      <c r="DHI748" s="31"/>
      <c r="DHJ748" s="31"/>
      <c r="DHK748" s="31"/>
      <c r="DHL748" s="31"/>
      <c r="DHM748" s="31"/>
      <c r="DHN748" s="31"/>
      <c r="DHO748" s="31"/>
      <c r="DHP748" s="31"/>
      <c r="DHQ748" s="31"/>
      <c r="DHR748" s="31"/>
      <c r="DHS748" s="31"/>
      <c r="DHT748" s="31"/>
      <c r="DHU748" s="31"/>
      <c r="DHV748" s="31"/>
      <c r="DHW748" s="31"/>
      <c r="DHX748" s="31"/>
      <c r="DHY748" s="31"/>
      <c r="DHZ748" s="31"/>
      <c r="DIA748" s="31"/>
      <c r="DIB748" s="31"/>
      <c r="DIC748" s="31"/>
      <c r="DID748" s="31"/>
      <c r="DIE748" s="31"/>
      <c r="DIF748" s="31"/>
      <c r="DIG748" s="31"/>
      <c r="DIH748" s="31"/>
      <c r="DII748" s="31"/>
      <c r="DIJ748" s="31"/>
      <c r="DIK748" s="31"/>
      <c r="DIL748" s="31"/>
      <c r="DIM748" s="31"/>
      <c r="DIN748" s="31"/>
      <c r="DIO748" s="31"/>
      <c r="DIP748" s="31"/>
      <c r="DIQ748" s="31"/>
      <c r="DIR748" s="31"/>
      <c r="DIS748" s="31"/>
      <c r="DIT748" s="31"/>
      <c r="DIU748" s="31"/>
      <c r="DIV748" s="31"/>
      <c r="DIW748" s="31"/>
      <c r="DIX748" s="31"/>
      <c r="DIY748" s="31"/>
      <c r="DIZ748" s="31"/>
      <c r="DJA748" s="31"/>
      <c r="DJB748" s="31"/>
      <c r="DJC748" s="31"/>
      <c r="DJD748" s="31"/>
      <c r="DJE748" s="31"/>
      <c r="DJF748" s="31"/>
      <c r="DJG748" s="31"/>
      <c r="DJH748" s="31"/>
      <c r="DJI748" s="31"/>
      <c r="DJJ748" s="31"/>
      <c r="DJK748" s="31"/>
      <c r="DJL748" s="31"/>
      <c r="DJM748" s="31"/>
      <c r="DJN748" s="31"/>
      <c r="DJO748" s="31"/>
      <c r="DJP748" s="31"/>
      <c r="DJQ748" s="31"/>
      <c r="DJR748" s="31"/>
      <c r="DJS748" s="31"/>
      <c r="DJT748" s="31"/>
      <c r="DJU748" s="31"/>
      <c r="DJV748" s="31"/>
      <c r="DJW748" s="31"/>
      <c r="DJX748" s="31"/>
      <c r="DJY748" s="31"/>
      <c r="DJZ748" s="31"/>
      <c r="DKA748" s="31"/>
      <c r="DKB748" s="31"/>
      <c r="DKC748" s="31"/>
      <c r="DKD748" s="31"/>
      <c r="DKE748" s="31"/>
      <c r="DKF748" s="31"/>
      <c r="DKG748" s="31"/>
      <c r="DKH748" s="31"/>
      <c r="DKI748" s="31"/>
      <c r="DKJ748" s="31"/>
      <c r="DKK748" s="31"/>
      <c r="DKL748" s="31"/>
      <c r="DKM748" s="31"/>
      <c r="DKN748" s="31"/>
      <c r="DKO748" s="31"/>
      <c r="DKP748" s="31"/>
      <c r="DKQ748" s="31"/>
      <c r="DKR748" s="31"/>
      <c r="DKS748" s="31"/>
      <c r="DKT748" s="31"/>
      <c r="DKU748" s="31"/>
      <c r="DKV748" s="31"/>
      <c r="DKW748" s="31"/>
      <c r="DKX748" s="31"/>
      <c r="DKY748" s="31"/>
      <c r="DKZ748" s="31"/>
      <c r="DLA748" s="31"/>
      <c r="DLB748" s="31"/>
      <c r="DLC748" s="31"/>
      <c r="DLD748" s="31"/>
      <c r="DLE748" s="31"/>
      <c r="DLF748" s="31"/>
      <c r="DLG748" s="31"/>
      <c r="DLH748" s="31"/>
      <c r="DLI748" s="31"/>
      <c r="DLJ748" s="31"/>
      <c r="DLK748" s="31"/>
      <c r="DLL748" s="31"/>
      <c r="DLM748" s="31"/>
      <c r="DLN748" s="31"/>
      <c r="DLO748" s="31"/>
      <c r="DLP748" s="31"/>
      <c r="DLQ748" s="31"/>
      <c r="DLR748" s="31"/>
      <c r="DLS748" s="31"/>
      <c r="DLT748" s="31"/>
      <c r="DLU748" s="31"/>
      <c r="DLV748" s="31"/>
      <c r="DLW748" s="31"/>
      <c r="DLX748" s="31"/>
      <c r="DLY748" s="31"/>
      <c r="DLZ748" s="31"/>
      <c r="DMA748" s="31"/>
      <c r="DMB748" s="31"/>
      <c r="DMC748" s="31"/>
      <c r="DMD748" s="31"/>
      <c r="DME748" s="31"/>
      <c r="DMF748" s="31"/>
      <c r="DMG748" s="31"/>
      <c r="DMH748" s="31"/>
      <c r="DMI748" s="31"/>
      <c r="DMJ748" s="31"/>
      <c r="DMK748" s="31"/>
      <c r="DML748" s="31"/>
      <c r="DMM748" s="31"/>
      <c r="DMN748" s="31"/>
      <c r="DMO748" s="31"/>
      <c r="DMP748" s="31"/>
      <c r="DMQ748" s="31"/>
      <c r="DMR748" s="31"/>
      <c r="DMS748" s="31"/>
      <c r="DMT748" s="31"/>
      <c r="DMU748" s="31"/>
      <c r="DMV748" s="31"/>
      <c r="DMW748" s="31"/>
      <c r="DMX748" s="31"/>
      <c r="DMY748" s="31"/>
      <c r="DMZ748" s="31"/>
      <c r="DNA748" s="31"/>
      <c r="DNB748" s="31"/>
      <c r="DNC748" s="31"/>
      <c r="DND748" s="31"/>
      <c r="DNE748" s="31"/>
      <c r="DNF748" s="31"/>
      <c r="DNG748" s="31"/>
      <c r="DNH748" s="31"/>
      <c r="DNI748" s="31"/>
      <c r="DNJ748" s="31"/>
      <c r="DNK748" s="31"/>
      <c r="DNL748" s="31"/>
      <c r="DNM748" s="31"/>
      <c r="DNN748" s="31"/>
      <c r="DNO748" s="31"/>
      <c r="DNP748" s="31"/>
      <c r="DNQ748" s="31"/>
      <c r="DNR748" s="31"/>
      <c r="DNS748" s="31"/>
      <c r="DNT748" s="31"/>
      <c r="DNU748" s="31"/>
      <c r="DNV748" s="31"/>
      <c r="DNW748" s="31"/>
      <c r="DNX748" s="31"/>
      <c r="DNY748" s="31"/>
      <c r="DNZ748" s="31"/>
      <c r="DOA748" s="31"/>
      <c r="DOB748" s="31"/>
      <c r="DOC748" s="31"/>
      <c r="DOD748" s="31"/>
      <c r="DOE748" s="31"/>
      <c r="DOF748" s="31"/>
      <c r="DOG748" s="31"/>
      <c r="DOH748" s="31"/>
      <c r="DOI748" s="31"/>
      <c r="DOJ748" s="31"/>
      <c r="DOK748" s="31"/>
      <c r="DOL748" s="31"/>
      <c r="DOM748" s="31"/>
      <c r="DON748" s="31"/>
      <c r="DOO748" s="31"/>
      <c r="DOP748" s="31"/>
      <c r="DOQ748" s="31"/>
      <c r="DOR748" s="31"/>
      <c r="DOS748" s="31"/>
      <c r="DOT748" s="31"/>
      <c r="DOU748" s="31"/>
      <c r="DOV748" s="31"/>
      <c r="DOW748" s="31"/>
      <c r="DOX748" s="31"/>
      <c r="DOY748" s="31"/>
      <c r="DOZ748" s="31"/>
      <c r="DPA748" s="31"/>
      <c r="DPB748" s="31"/>
      <c r="DPC748" s="31"/>
      <c r="DPD748" s="31"/>
      <c r="DPE748" s="31"/>
      <c r="DPF748" s="31"/>
      <c r="DPG748" s="31"/>
      <c r="DPH748" s="31"/>
      <c r="DPI748" s="31"/>
      <c r="DPJ748" s="31"/>
      <c r="DPK748" s="31"/>
      <c r="DPL748" s="31"/>
      <c r="DPM748" s="31"/>
      <c r="DPN748" s="31"/>
      <c r="DPO748" s="31"/>
      <c r="DPP748" s="31"/>
      <c r="DPQ748" s="31"/>
      <c r="DPR748" s="31"/>
      <c r="DPS748" s="31"/>
      <c r="DPT748" s="31"/>
      <c r="DPU748" s="31"/>
      <c r="DPV748" s="31"/>
      <c r="DPW748" s="31"/>
      <c r="DPX748" s="31"/>
      <c r="DPY748" s="31"/>
      <c r="DPZ748" s="31"/>
      <c r="DQA748" s="31"/>
      <c r="DQB748" s="31"/>
      <c r="DQC748" s="31"/>
      <c r="DQD748" s="31"/>
      <c r="DQE748" s="31"/>
      <c r="DQF748" s="31"/>
      <c r="DQG748" s="31"/>
      <c r="DQH748" s="31"/>
      <c r="DQI748" s="31"/>
      <c r="DQJ748" s="31"/>
      <c r="DQK748" s="31"/>
      <c r="DQL748" s="31"/>
      <c r="DQM748" s="31"/>
      <c r="DQN748" s="31"/>
      <c r="DQO748" s="31"/>
      <c r="DQP748" s="31"/>
      <c r="DQQ748" s="31"/>
      <c r="DQR748" s="31"/>
      <c r="DQS748" s="31"/>
      <c r="DQT748" s="31"/>
      <c r="DQU748" s="31"/>
      <c r="DQV748" s="31"/>
      <c r="DQW748" s="31"/>
      <c r="DQX748" s="31"/>
      <c r="DQY748" s="31"/>
      <c r="DQZ748" s="31"/>
      <c r="DRA748" s="31"/>
      <c r="DRB748" s="31"/>
      <c r="DRC748" s="31"/>
      <c r="DRD748" s="31"/>
      <c r="DRE748" s="31"/>
      <c r="DRF748" s="31"/>
      <c r="DRG748" s="31"/>
      <c r="DRH748" s="31"/>
      <c r="DRI748" s="31"/>
      <c r="DRJ748" s="31"/>
      <c r="DRK748" s="31"/>
      <c r="DRL748" s="31"/>
      <c r="DRM748" s="31"/>
      <c r="DRN748" s="31"/>
      <c r="DRO748" s="31"/>
      <c r="DRP748" s="31"/>
      <c r="DRQ748" s="31"/>
      <c r="DRR748" s="31"/>
      <c r="DRS748" s="31"/>
      <c r="DRT748" s="31"/>
      <c r="DRU748" s="31"/>
      <c r="DRV748" s="31"/>
      <c r="DRW748" s="31"/>
      <c r="DRX748" s="31"/>
      <c r="DRY748" s="31"/>
      <c r="DRZ748" s="31"/>
      <c r="DSA748" s="31"/>
      <c r="DSB748" s="31"/>
      <c r="DSC748" s="31"/>
      <c r="DSD748" s="31"/>
      <c r="DSE748" s="31"/>
      <c r="DSF748" s="31"/>
      <c r="DSG748" s="31"/>
      <c r="DSH748" s="31"/>
      <c r="DSI748" s="31"/>
      <c r="DSJ748" s="31"/>
      <c r="DSK748" s="31"/>
      <c r="DSL748" s="31"/>
      <c r="DSM748" s="31"/>
      <c r="DSN748" s="31"/>
      <c r="DSO748" s="31"/>
      <c r="DSP748" s="31"/>
      <c r="DSQ748" s="31"/>
      <c r="DSR748" s="31"/>
      <c r="DSS748" s="31"/>
      <c r="DST748" s="31"/>
      <c r="DSU748" s="31"/>
      <c r="DSV748" s="31"/>
      <c r="DSW748" s="31"/>
      <c r="DSX748" s="31"/>
      <c r="DSY748" s="31"/>
      <c r="DSZ748" s="31"/>
      <c r="DTA748" s="31"/>
      <c r="DTB748" s="31"/>
      <c r="DTC748" s="31"/>
      <c r="DTD748" s="31"/>
      <c r="DTE748" s="31"/>
      <c r="DTF748" s="31"/>
      <c r="DTG748" s="31"/>
      <c r="DTH748" s="31"/>
      <c r="DTI748" s="31"/>
      <c r="DTJ748" s="31"/>
      <c r="DTK748" s="31"/>
      <c r="DTL748" s="31"/>
      <c r="DTM748" s="31"/>
      <c r="DTN748" s="31"/>
      <c r="DTO748" s="31"/>
      <c r="DTP748" s="31"/>
      <c r="DTQ748" s="31"/>
      <c r="DTR748" s="31"/>
      <c r="DTS748" s="31"/>
      <c r="DTT748" s="31"/>
      <c r="DTU748" s="31"/>
      <c r="DTV748" s="31"/>
      <c r="DTW748" s="31"/>
      <c r="DTX748" s="31"/>
      <c r="DTY748" s="31"/>
      <c r="DTZ748" s="31"/>
      <c r="DUA748" s="31"/>
      <c r="DUB748" s="31"/>
      <c r="DUC748" s="31"/>
      <c r="DUD748" s="31"/>
      <c r="DUE748" s="31"/>
      <c r="DUF748" s="31"/>
      <c r="DUG748" s="31"/>
      <c r="DUH748" s="31"/>
      <c r="DUI748" s="31"/>
      <c r="DUJ748" s="31"/>
      <c r="DUK748" s="31"/>
      <c r="DUL748" s="31"/>
      <c r="DUM748" s="31"/>
      <c r="DUN748" s="31"/>
      <c r="DUO748" s="31"/>
      <c r="DUP748" s="31"/>
      <c r="DUQ748" s="31"/>
      <c r="DUR748" s="31"/>
      <c r="DUS748" s="31"/>
      <c r="DUT748" s="31"/>
      <c r="DUU748" s="31"/>
      <c r="DUV748" s="31"/>
      <c r="DUW748" s="31"/>
      <c r="DUX748" s="31"/>
      <c r="DUY748" s="31"/>
      <c r="DUZ748" s="31"/>
      <c r="DVA748" s="31"/>
      <c r="DVB748" s="31"/>
      <c r="DVC748" s="31"/>
      <c r="DVD748" s="31"/>
      <c r="DVE748" s="31"/>
      <c r="DVF748" s="31"/>
      <c r="DVG748" s="31"/>
      <c r="DVH748" s="31"/>
      <c r="DVI748" s="31"/>
      <c r="DVJ748" s="31"/>
      <c r="DVK748" s="31"/>
      <c r="DVL748" s="31"/>
      <c r="DVM748" s="31"/>
      <c r="DVN748" s="31"/>
      <c r="DVO748" s="31"/>
      <c r="DVP748" s="31"/>
      <c r="DVQ748" s="31"/>
      <c r="DVR748" s="31"/>
      <c r="DVS748" s="31"/>
      <c r="DVT748" s="31"/>
      <c r="DVU748" s="31"/>
      <c r="DVV748" s="31"/>
      <c r="DVW748" s="31"/>
      <c r="DVX748" s="31"/>
      <c r="DVY748" s="31"/>
      <c r="DVZ748" s="31"/>
      <c r="DWA748" s="31"/>
      <c r="DWB748" s="31"/>
      <c r="DWC748" s="31"/>
      <c r="DWD748" s="31"/>
      <c r="DWE748" s="31"/>
      <c r="DWF748" s="31"/>
      <c r="DWG748" s="31"/>
      <c r="DWH748" s="31"/>
      <c r="DWI748" s="31"/>
      <c r="DWJ748" s="31"/>
      <c r="DWK748" s="31"/>
      <c r="DWL748" s="31"/>
      <c r="DWM748" s="31"/>
      <c r="DWN748" s="31"/>
      <c r="DWO748" s="31"/>
      <c r="DWP748" s="31"/>
      <c r="DWQ748" s="31"/>
      <c r="DWR748" s="31"/>
      <c r="DWS748" s="31"/>
      <c r="DWT748" s="31"/>
      <c r="DWU748" s="31"/>
      <c r="DWV748" s="31"/>
      <c r="DWW748" s="31"/>
      <c r="DWX748" s="31"/>
      <c r="DWY748" s="31"/>
      <c r="DWZ748" s="31"/>
      <c r="DXA748" s="31"/>
      <c r="DXB748" s="31"/>
      <c r="DXC748" s="31"/>
      <c r="DXD748" s="31"/>
      <c r="DXE748" s="31"/>
      <c r="DXF748" s="31"/>
      <c r="DXG748" s="31"/>
      <c r="DXH748" s="31"/>
      <c r="DXI748" s="31"/>
      <c r="DXJ748" s="31"/>
      <c r="DXK748" s="31"/>
      <c r="DXL748" s="31"/>
      <c r="DXM748" s="31"/>
      <c r="DXN748" s="31"/>
      <c r="DXO748" s="31"/>
      <c r="DXP748" s="31"/>
      <c r="DXQ748" s="31"/>
      <c r="DXR748" s="31"/>
      <c r="DXS748" s="31"/>
      <c r="DXT748" s="31"/>
      <c r="DXU748" s="31"/>
      <c r="DXV748" s="31"/>
      <c r="DXW748" s="31"/>
      <c r="DXX748" s="31"/>
      <c r="DXY748" s="31"/>
      <c r="DXZ748" s="31"/>
      <c r="DYA748" s="31"/>
      <c r="DYB748" s="31"/>
      <c r="DYC748" s="31"/>
      <c r="DYD748" s="31"/>
      <c r="DYE748" s="31"/>
      <c r="DYF748" s="31"/>
      <c r="DYG748" s="31"/>
      <c r="DYH748" s="31"/>
      <c r="DYI748" s="31"/>
      <c r="DYJ748" s="31"/>
      <c r="DYK748" s="31"/>
      <c r="DYL748" s="31"/>
      <c r="DYM748" s="31"/>
      <c r="DYN748" s="31"/>
      <c r="DYO748" s="31"/>
      <c r="DYP748" s="31"/>
      <c r="DYQ748" s="31"/>
      <c r="DYR748" s="31"/>
      <c r="DYS748" s="31"/>
      <c r="DYT748" s="31"/>
      <c r="DYU748" s="31"/>
      <c r="DYV748" s="31"/>
      <c r="DYW748" s="31"/>
      <c r="DYX748" s="31"/>
      <c r="DYY748" s="31"/>
      <c r="DYZ748" s="31"/>
      <c r="DZA748" s="31"/>
      <c r="DZB748" s="31"/>
      <c r="DZC748" s="31"/>
      <c r="DZD748" s="31"/>
      <c r="DZE748" s="31"/>
      <c r="DZF748" s="31"/>
      <c r="DZG748" s="31"/>
      <c r="DZH748" s="31"/>
      <c r="DZI748" s="31"/>
      <c r="DZJ748" s="31"/>
      <c r="DZK748" s="31"/>
      <c r="DZL748" s="31"/>
      <c r="DZM748" s="31"/>
      <c r="DZN748" s="31"/>
      <c r="DZO748" s="31"/>
      <c r="DZP748" s="31"/>
      <c r="DZQ748" s="31"/>
      <c r="DZR748" s="31"/>
      <c r="DZS748" s="31"/>
      <c r="DZT748" s="31"/>
      <c r="DZU748" s="31"/>
      <c r="DZV748" s="31"/>
      <c r="DZW748" s="31"/>
      <c r="DZX748" s="31"/>
      <c r="DZY748" s="31"/>
      <c r="DZZ748" s="31"/>
      <c r="EAA748" s="31"/>
      <c r="EAB748" s="31"/>
      <c r="EAC748" s="31"/>
      <c r="EAD748" s="31"/>
      <c r="EAE748" s="31"/>
      <c r="EAF748" s="31"/>
      <c r="EAG748" s="31"/>
      <c r="EAH748" s="31"/>
      <c r="EAI748" s="31"/>
      <c r="EAJ748" s="31"/>
      <c r="EAK748" s="31"/>
      <c r="EAL748" s="31"/>
      <c r="EAM748" s="31"/>
      <c r="EAN748" s="31"/>
      <c r="EAO748" s="31"/>
      <c r="EAP748" s="31"/>
      <c r="EAQ748" s="31"/>
      <c r="EAR748" s="31"/>
      <c r="EAS748" s="31"/>
      <c r="EAT748" s="31"/>
      <c r="EAU748" s="31"/>
      <c r="EAV748" s="31"/>
      <c r="EAW748" s="31"/>
      <c r="EAX748" s="31"/>
      <c r="EAY748" s="31"/>
      <c r="EAZ748" s="31"/>
      <c r="EBA748" s="31"/>
      <c r="EBB748" s="31"/>
      <c r="EBC748" s="31"/>
      <c r="EBD748" s="31"/>
      <c r="EBE748" s="31"/>
      <c r="EBF748" s="31"/>
      <c r="EBG748" s="31"/>
      <c r="EBH748" s="31"/>
      <c r="EBI748" s="31"/>
      <c r="EBJ748" s="31"/>
      <c r="EBK748" s="31"/>
      <c r="EBL748" s="31"/>
      <c r="EBM748" s="31"/>
      <c r="EBN748" s="31"/>
      <c r="EBO748" s="31"/>
      <c r="EBP748" s="31"/>
      <c r="EBQ748" s="31"/>
      <c r="EBR748" s="31"/>
      <c r="EBS748" s="31"/>
      <c r="EBT748" s="31"/>
      <c r="EBU748" s="31"/>
      <c r="EBV748" s="31"/>
      <c r="EBW748" s="31"/>
      <c r="EBX748" s="31"/>
      <c r="EBY748" s="31"/>
      <c r="EBZ748" s="31"/>
      <c r="ECA748" s="31"/>
      <c r="ECB748" s="31"/>
      <c r="ECC748" s="31"/>
      <c r="ECD748" s="31"/>
      <c r="ECE748" s="31"/>
      <c r="ECF748" s="31"/>
      <c r="ECG748" s="31"/>
      <c r="ECH748" s="31"/>
      <c r="ECI748" s="31"/>
      <c r="ECJ748" s="31"/>
      <c r="ECK748" s="31"/>
      <c r="ECL748" s="31"/>
      <c r="ECM748" s="31"/>
      <c r="ECN748" s="31"/>
      <c r="ECO748" s="31"/>
      <c r="ECP748" s="31"/>
      <c r="ECQ748" s="31"/>
      <c r="ECR748" s="31"/>
      <c r="ECS748" s="31"/>
      <c r="ECT748" s="31"/>
      <c r="ECU748" s="31"/>
      <c r="ECV748" s="31"/>
      <c r="ECW748" s="31"/>
      <c r="ECX748" s="31"/>
      <c r="ECY748" s="31"/>
      <c r="ECZ748" s="31"/>
      <c r="EDA748" s="31"/>
      <c r="EDB748" s="31"/>
      <c r="EDC748" s="31"/>
      <c r="EDD748" s="31"/>
      <c r="EDE748" s="31"/>
      <c r="EDF748" s="31"/>
      <c r="EDG748" s="31"/>
      <c r="EDH748" s="31"/>
      <c r="EDI748" s="31"/>
      <c r="EDJ748" s="31"/>
      <c r="EDK748" s="31"/>
      <c r="EDL748" s="31"/>
      <c r="EDM748" s="31"/>
      <c r="EDN748" s="31"/>
      <c r="EDO748" s="31"/>
      <c r="EDP748" s="31"/>
      <c r="EDQ748" s="31"/>
      <c r="EDR748" s="31"/>
      <c r="EDS748" s="31"/>
      <c r="EDT748" s="31"/>
      <c r="EDU748" s="31"/>
      <c r="EDV748" s="31"/>
      <c r="EDW748" s="31"/>
      <c r="EDX748" s="31"/>
      <c r="EDY748" s="31"/>
      <c r="EDZ748" s="31"/>
      <c r="EEA748" s="31"/>
      <c r="EEB748" s="31"/>
      <c r="EEC748" s="31"/>
      <c r="EED748" s="31"/>
      <c r="EEE748" s="31"/>
      <c r="EEF748" s="31"/>
      <c r="EEG748" s="31"/>
      <c r="EEH748" s="31"/>
      <c r="EEI748" s="31"/>
      <c r="EEJ748" s="31"/>
      <c r="EEK748" s="31"/>
      <c r="EEL748" s="31"/>
      <c r="EEM748" s="31"/>
      <c r="EEN748" s="31"/>
      <c r="EEO748" s="31"/>
      <c r="EEP748" s="31"/>
      <c r="EEQ748" s="31"/>
      <c r="EER748" s="31"/>
      <c r="EES748" s="31"/>
      <c r="EET748" s="31"/>
      <c r="EEU748" s="31"/>
      <c r="EEV748" s="31"/>
      <c r="EEW748" s="31"/>
      <c r="EEX748" s="31"/>
      <c r="EEY748" s="31"/>
      <c r="EEZ748" s="31"/>
      <c r="EFA748" s="31"/>
      <c r="EFB748" s="31"/>
      <c r="EFC748" s="31"/>
      <c r="EFD748" s="31"/>
      <c r="EFE748" s="31"/>
      <c r="EFF748" s="31"/>
      <c r="EFG748" s="31"/>
      <c r="EFH748" s="31"/>
      <c r="EFI748" s="31"/>
      <c r="EFJ748" s="31"/>
      <c r="EFK748" s="31"/>
      <c r="EFL748" s="31"/>
      <c r="EFM748" s="31"/>
      <c r="EFN748" s="31"/>
      <c r="EFO748" s="31"/>
      <c r="EFP748" s="31"/>
      <c r="EFQ748" s="31"/>
      <c r="EFR748" s="31"/>
      <c r="EFS748" s="31"/>
      <c r="EFT748" s="31"/>
      <c r="EFU748" s="31"/>
      <c r="EFV748" s="31"/>
      <c r="EFW748" s="31"/>
      <c r="EFX748" s="31"/>
      <c r="EFY748" s="31"/>
      <c r="EFZ748" s="31"/>
      <c r="EGA748" s="31"/>
      <c r="EGB748" s="31"/>
      <c r="EGC748" s="31"/>
      <c r="EGD748" s="31"/>
      <c r="EGE748" s="31"/>
      <c r="EGF748" s="31"/>
      <c r="EGG748" s="31"/>
      <c r="EGH748" s="31"/>
      <c r="EGI748" s="31"/>
      <c r="EGJ748" s="31"/>
      <c r="EGK748" s="31"/>
      <c r="EGL748" s="31"/>
      <c r="EGM748" s="31"/>
      <c r="EGN748" s="31"/>
      <c r="EGO748" s="31"/>
      <c r="EGP748" s="31"/>
      <c r="EGQ748" s="31"/>
      <c r="EGR748" s="31"/>
      <c r="EGS748" s="31"/>
      <c r="EGT748" s="31"/>
      <c r="EGU748" s="31"/>
      <c r="EGV748" s="31"/>
      <c r="EGW748" s="31"/>
      <c r="EGX748" s="31"/>
      <c r="EGY748" s="31"/>
      <c r="EGZ748" s="31"/>
      <c r="EHA748" s="31"/>
      <c r="EHB748" s="31"/>
      <c r="EHC748" s="31"/>
      <c r="EHD748" s="31"/>
      <c r="EHE748" s="31"/>
      <c r="EHF748" s="31"/>
      <c r="EHG748" s="31"/>
      <c r="EHH748" s="31"/>
      <c r="EHI748" s="31"/>
      <c r="EHJ748" s="31"/>
      <c r="EHK748" s="31"/>
      <c r="EHL748" s="31"/>
      <c r="EHM748" s="31"/>
      <c r="EHN748" s="31"/>
      <c r="EHO748" s="31"/>
      <c r="EHP748" s="31"/>
      <c r="EHQ748" s="31"/>
      <c r="EHR748" s="31"/>
      <c r="EHS748" s="31"/>
      <c r="EHT748" s="31"/>
      <c r="EHU748" s="31"/>
      <c r="EHV748" s="31"/>
      <c r="EHW748" s="31"/>
      <c r="EHX748" s="31"/>
      <c r="EHY748" s="31"/>
      <c r="EHZ748" s="31"/>
      <c r="EIA748" s="31"/>
      <c r="EIB748" s="31"/>
      <c r="EIC748" s="31"/>
      <c r="EID748" s="31"/>
      <c r="EIE748" s="31"/>
      <c r="EIF748" s="31"/>
      <c r="EIG748" s="31"/>
      <c r="EIH748" s="31"/>
      <c r="EII748" s="31"/>
      <c r="EIJ748" s="31"/>
      <c r="EIK748" s="31"/>
      <c r="EIL748" s="31"/>
      <c r="EIM748" s="31"/>
      <c r="EIN748" s="31"/>
      <c r="EIO748" s="31"/>
      <c r="EIP748" s="31"/>
      <c r="EIQ748" s="31"/>
      <c r="EIR748" s="31"/>
      <c r="EIS748" s="31"/>
      <c r="EIT748" s="31"/>
      <c r="EIU748" s="31"/>
      <c r="EIV748" s="31"/>
      <c r="EIW748" s="31"/>
      <c r="EIX748" s="31"/>
      <c r="EIY748" s="31"/>
      <c r="EIZ748" s="31"/>
      <c r="EJA748" s="31"/>
      <c r="EJB748" s="31"/>
      <c r="EJC748" s="31"/>
      <c r="EJD748" s="31"/>
      <c r="EJE748" s="31"/>
      <c r="EJF748" s="31"/>
      <c r="EJG748" s="31"/>
      <c r="EJH748" s="31"/>
      <c r="EJI748" s="31"/>
      <c r="EJJ748" s="31"/>
      <c r="EJK748" s="31"/>
      <c r="EJL748" s="31"/>
      <c r="EJM748" s="31"/>
      <c r="EJN748" s="31"/>
      <c r="EJO748" s="31"/>
      <c r="EJP748" s="31"/>
      <c r="EJQ748" s="31"/>
      <c r="EJR748" s="31"/>
      <c r="EJS748" s="31"/>
      <c r="EJT748" s="31"/>
      <c r="EJU748" s="31"/>
      <c r="EJV748" s="31"/>
      <c r="EJW748" s="31"/>
      <c r="EJX748" s="31"/>
      <c r="EJY748" s="31"/>
      <c r="EJZ748" s="31"/>
      <c r="EKA748" s="31"/>
      <c r="EKB748" s="31"/>
      <c r="EKC748" s="31"/>
      <c r="EKD748" s="31"/>
      <c r="EKE748" s="31"/>
      <c r="EKF748" s="31"/>
      <c r="EKG748" s="31"/>
      <c r="EKH748" s="31"/>
      <c r="EKI748" s="31"/>
      <c r="EKJ748" s="31"/>
      <c r="EKK748" s="31"/>
      <c r="EKL748" s="31"/>
      <c r="EKM748" s="31"/>
      <c r="EKN748" s="31"/>
      <c r="EKO748" s="31"/>
      <c r="EKP748" s="31"/>
      <c r="EKQ748" s="31"/>
      <c r="EKR748" s="31"/>
      <c r="EKS748" s="31"/>
      <c r="EKT748" s="31"/>
      <c r="EKU748" s="31"/>
      <c r="EKV748" s="31"/>
      <c r="EKW748" s="31"/>
      <c r="EKX748" s="31"/>
      <c r="EKY748" s="31"/>
      <c r="EKZ748" s="31"/>
      <c r="ELA748" s="31"/>
      <c r="ELB748" s="31"/>
      <c r="ELC748" s="31"/>
      <c r="ELD748" s="31"/>
      <c r="ELE748" s="31"/>
      <c r="ELF748" s="31"/>
      <c r="ELG748" s="31"/>
      <c r="ELH748" s="31"/>
      <c r="ELI748" s="31"/>
      <c r="ELJ748" s="31"/>
      <c r="ELK748" s="31"/>
      <c r="ELL748" s="31"/>
      <c r="ELM748" s="31"/>
      <c r="ELN748" s="31"/>
      <c r="ELO748" s="31"/>
      <c r="ELP748" s="31"/>
      <c r="ELQ748" s="31"/>
      <c r="ELR748" s="31"/>
      <c r="ELS748" s="31"/>
      <c r="ELT748" s="31"/>
      <c r="ELU748" s="31"/>
      <c r="ELV748" s="31"/>
      <c r="ELW748" s="31"/>
      <c r="ELX748" s="31"/>
      <c r="ELY748" s="31"/>
      <c r="ELZ748" s="31"/>
      <c r="EMA748" s="31"/>
      <c r="EMB748" s="31"/>
      <c r="EMC748" s="31"/>
      <c r="EMD748" s="31"/>
      <c r="EME748" s="31"/>
      <c r="EMF748" s="31"/>
      <c r="EMG748" s="31"/>
      <c r="EMH748" s="31"/>
      <c r="EMI748" s="31"/>
      <c r="EMJ748" s="31"/>
      <c r="EMK748" s="31"/>
      <c r="EML748" s="31"/>
      <c r="EMM748" s="31"/>
      <c r="EMN748" s="31"/>
      <c r="EMO748" s="31"/>
      <c r="EMP748" s="31"/>
      <c r="EMQ748" s="31"/>
      <c r="EMR748" s="31"/>
      <c r="EMS748" s="31"/>
      <c r="EMT748" s="31"/>
      <c r="EMU748" s="31"/>
      <c r="EMV748" s="31"/>
      <c r="EMW748" s="31"/>
      <c r="EMX748" s="31"/>
      <c r="EMY748" s="31"/>
      <c r="EMZ748" s="31"/>
      <c r="ENA748" s="31"/>
      <c r="ENB748" s="31"/>
      <c r="ENC748" s="31"/>
      <c r="END748" s="31"/>
      <c r="ENE748" s="31"/>
      <c r="ENF748" s="31"/>
      <c r="ENG748" s="31"/>
      <c r="ENH748" s="31"/>
      <c r="ENI748" s="31"/>
      <c r="ENJ748" s="31"/>
      <c r="ENK748" s="31"/>
      <c r="ENL748" s="31"/>
      <c r="ENM748" s="31"/>
      <c r="ENN748" s="31"/>
      <c r="ENO748" s="31"/>
      <c r="ENP748" s="31"/>
      <c r="ENQ748" s="31"/>
      <c r="ENR748" s="31"/>
      <c r="ENS748" s="31"/>
      <c r="ENT748" s="31"/>
      <c r="ENU748" s="31"/>
      <c r="ENV748" s="31"/>
      <c r="ENW748" s="31"/>
      <c r="ENX748" s="31"/>
      <c r="ENY748" s="31"/>
      <c r="ENZ748" s="31"/>
      <c r="EOA748" s="31"/>
      <c r="EOB748" s="31"/>
      <c r="EOC748" s="31"/>
      <c r="EOD748" s="31"/>
      <c r="EOE748" s="31"/>
      <c r="EOF748" s="31"/>
      <c r="EOG748" s="31"/>
      <c r="EOH748" s="31"/>
      <c r="EOI748" s="31"/>
      <c r="EOJ748" s="31"/>
      <c r="EOK748" s="31"/>
      <c r="EOL748" s="31"/>
      <c r="EOM748" s="31"/>
      <c r="EON748" s="31"/>
      <c r="EOO748" s="31"/>
      <c r="EOP748" s="31"/>
      <c r="EOQ748" s="31"/>
      <c r="EOR748" s="31"/>
      <c r="EOS748" s="31"/>
      <c r="EOT748" s="31"/>
      <c r="EOU748" s="31"/>
      <c r="EOV748" s="31"/>
      <c r="EOW748" s="31"/>
      <c r="EOX748" s="31"/>
      <c r="EOY748" s="31"/>
      <c r="EOZ748" s="31"/>
      <c r="EPA748" s="31"/>
      <c r="EPB748" s="31"/>
      <c r="EPC748" s="31"/>
      <c r="EPD748" s="31"/>
      <c r="EPE748" s="31"/>
      <c r="EPF748" s="31"/>
      <c r="EPG748" s="31"/>
      <c r="EPH748" s="31"/>
      <c r="EPI748" s="31"/>
      <c r="EPJ748" s="31"/>
      <c r="EPK748" s="31"/>
      <c r="EPL748" s="31"/>
      <c r="EPM748" s="31"/>
      <c r="EPN748" s="31"/>
      <c r="EPO748" s="31"/>
      <c r="EPP748" s="31"/>
      <c r="EPQ748" s="31"/>
      <c r="EPR748" s="31"/>
      <c r="EPS748" s="31"/>
      <c r="EPT748" s="31"/>
      <c r="EPU748" s="31"/>
      <c r="EPV748" s="31"/>
      <c r="EPW748" s="31"/>
      <c r="EPX748" s="31"/>
      <c r="EPY748" s="31"/>
      <c r="EPZ748" s="31"/>
      <c r="EQA748" s="31"/>
      <c r="EQB748" s="31"/>
      <c r="EQC748" s="31"/>
      <c r="EQD748" s="31"/>
      <c r="EQE748" s="31"/>
      <c r="EQF748" s="31"/>
      <c r="EQG748" s="31"/>
      <c r="EQH748" s="31"/>
      <c r="EQI748" s="31"/>
      <c r="EQJ748" s="31"/>
      <c r="EQK748" s="31"/>
      <c r="EQL748" s="31"/>
      <c r="EQM748" s="31"/>
      <c r="EQN748" s="31"/>
      <c r="EQO748" s="31"/>
      <c r="EQP748" s="31"/>
      <c r="EQQ748" s="31"/>
      <c r="EQR748" s="31"/>
      <c r="EQS748" s="31"/>
      <c r="EQT748" s="31"/>
      <c r="EQU748" s="31"/>
      <c r="EQV748" s="31"/>
      <c r="EQW748" s="31"/>
      <c r="EQX748" s="31"/>
      <c r="EQY748" s="31"/>
      <c r="EQZ748" s="31"/>
      <c r="ERA748" s="31"/>
      <c r="ERB748" s="31"/>
      <c r="ERC748" s="31"/>
      <c r="ERD748" s="31"/>
      <c r="ERE748" s="31"/>
      <c r="ERF748" s="31"/>
      <c r="ERG748" s="31"/>
      <c r="ERH748" s="31"/>
      <c r="ERI748" s="31"/>
      <c r="ERJ748" s="31"/>
      <c r="ERK748" s="31"/>
      <c r="ERL748" s="31"/>
      <c r="ERM748" s="31"/>
      <c r="ERN748" s="31"/>
      <c r="ERO748" s="31"/>
      <c r="ERP748" s="31"/>
      <c r="ERQ748" s="31"/>
      <c r="ERR748" s="31"/>
      <c r="ERS748" s="31"/>
      <c r="ERT748" s="31"/>
      <c r="ERU748" s="31"/>
      <c r="ERV748" s="31"/>
      <c r="ERW748" s="31"/>
      <c r="ERX748" s="31"/>
      <c r="ERY748" s="31"/>
      <c r="ERZ748" s="31"/>
      <c r="ESA748" s="31"/>
      <c r="ESB748" s="31"/>
      <c r="ESC748" s="31"/>
      <c r="ESD748" s="31"/>
      <c r="ESE748" s="31"/>
      <c r="ESF748" s="31"/>
      <c r="ESG748" s="31"/>
      <c r="ESH748" s="31"/>
      <c r="ESI748" s="31"/>
      <c r="ESJ748" s="31"/>
      <c r="ESK748" s="31"/>
      <c r="ESL748" s="31"/>
      <c r="ESM748" s="31"/>
      <c r="ESN748" s="31"/>
      <c r="ESO748" s="31"/>
      <c r="ESP748" s="31"/>
      <c r="ESQ748" s="31"/>
      <c r="ESR748" s="31"/>
      <c r="ESS748" s="31"/>
      <c r="EST748" s="31"/>
      <c r="ESU748" s="31"/>
      <c r="ESV748" s="31"/>
      <c r="ESW748" s="31"/>
      <c r="ESX748" s="31"/>
      <c r="ESY748" s="31"/>
      <c r="ESZ748" s="31"/>
      <c r="ETA748" s="31"/>
      <c r="ETB748" s="31"/>
      <c r="ETC748" s="31"/>
      <c r="ETD748" s="31"/>
      <c r="ETE748" s="31"/>
      <c r="ETF748" s="31"/>
      <c r="ETG748" s="31"/>
      <c r="ETH748" s="31"/>
      <c r="ETI748" s="31"/>
      <c r="ETJ748" s="31"/>
      <c r="ETK748" s="31"/>
      <c r="ETL748" s="31"/>
      <c r="ETM748" s="31"/>
      <c r="ETN748" s="31"/>
      <c r="ETO748" s="31"/>
      <c r="ETP748" s="31"/>
      <c r="ETQ748" s="31"/>
      <c r="ETR748" s="31"/>
      <c r="ETS748" s="31"/>
      <c r="ETT748" s="31"/>
      <c r="ETU748" s="31"/>
      <c r="ETV748" s="31"/>
      <c r="ETW748" s="31"/>
      <c r="ETX748" s="31"/>
      <c r="ETY748" s="31"/>
      <c r="ETZ748" s="31"/>
      <c r="EUA748" s="31"/>
      <c r="EUB748" s="31"/>
      <c r="EUC748" s="31"/>
      <c r="EUD748" s="31"/>
      <c r="EUE748" s="31"/>
      <c r="EUF748" s="31"/>
      <c r="EUG748" s="31"/>
      <c r="EUH748" s="31"/>
      <c r="EUI748" s="31"/>
      <c r="EUJ748" s="31"/>
      <c r="EUK748" s="31"/>
      <c r="EUL748" s="31"/>
      <c r="EUM748" s="31"/>
      <c r="EUN748" s="31"/>
      <c r="EUO748" s="31"/>
      <c r="EUP748" s="31"/>
      <c r="EUQ748" s="31"/>
      <c r="EUR748" s="31"/>
      <c r="EUS748" s="31"/>
      <c r="EUT748" s="31"/>
      <c r="EUU748" s="31"/>
      <c r="EUV748" s="31"/>
      <c r="EUW748" s="31"/>
      <c r="EUX748" s="31"/>
      <c r="EUY748" s="31"/>
      <c r="EUZ748" s="31"/>
      <c r="EVA748" s="31"/>
      <c r="EVB748" s="31"/>
      <c r="EVC748" s="31"/>
      <c r="EVD748" s="31"/>
      <c r="EVE748" s="31"/>
      <c r="EVF748" s="31"/>
      <c r="EVG748" s="31"/>
      <c r="EVH748" s="31"/>
      <c r="EVI748" s="31"/>
      <c r="EVJ748" s="31"/>
      <c r="EVK748" s="31"/>
      <c r="EVL748" s="31"/>
      <c r="EVM748" s="31"/>
      <c r="EVN748" s="31"/>
      <c r="EVO748" s="31"/>
      <c r="EVP748" s="31"/>
      <c r="EVQ748" s="31"/>
      <c r="EVR748" s="31"/>
      <c r="EVS748" s="31"/>
      <c r="EVT748" s="31"/>
      <c r="EVU748" s="31"/>
      <c r="EVV748" s="31"/>
      <c r="EVW748" s="31"/>
      <c r="EVX748" s="31"/>
      <c r="EVY748" s="31"/>
      <c r="EVZ748" s="31"/>
      <c r="EWA748" s="31"/>
      <c r="EWB748" s="31"/>
      <c r="EWC748" s="31"/>
      <c r="EWD748" s="31"/>
      <c r="EWE748" s="31"/>
      <c r="EWF748" s="31"/>
      <c r="EWG748" s="31"/>
      <c r="EWH748" s="31"/>
      <c r="EWI748" s="31"/>
      <c r="EWJ748" s="31"/>
      <c r="EWK748" s="31"/>
      <c r="EWL748" s="31"/>
      <c r="EWM748" s="31"/>
      <c r="EWN748" s="31"/>
      <c r="EWO748" s="31"/>
      <c r="EWP748" s="31"/>
      <c r="EWQ748" s="31"/>
      <c r="EWR748" s="31"/>
      <c r="EWS748" s="31"/>
      <c r="EWT748" s="31"/>
      <c r="EWU748" s="31"/>
      <c r="EWV748" s="31"/>
      <c r="EWW748" s="31"/>
      <c r="EWX748" s="31"/>
      <c r="EWY748" s="31"/>
      <c r="EWZ748" s="31"/>
      <c r="EXA748" s="31"/>
      <c r="EXB748" s="31"/>
      <c r="EXC748" s="31"/>
      <c r="EXD748" s="31"/>
      <c r="EXE748" s="31"/>
      <c r="EXF748" s="31"/>
      <c r="EXG748" s="31"/>
      <c r="EXH748" s="31"/>
      <c r="EXI748" s="31"/>
      <c r="EXJ748" s="31"/>
      <c r="EXK748" s="31"/>
      <c r="EXL748" s="31"/>
      <c r="EXM748" s="31"/>
      <c r="EXN748" s="31"/>
      <c r="EXO748" s="31"/>
      <c r="EXP748" s="31"/>
      <c r="EXQ748" s="31"/>
      <c r="EXR748" s="31"/>
      <c r="EXS748" s="31"/>
      <c r="EXT748" s="31"/>
      <c r="EXU748" s="31"/>
      <c r="EXV748" s="31"/>
      <c r="EXW748" s="31"/>
      <c r="EXX748" s="31"/>
      <c r="EXY748" s="31"/>
      <c r="EXZ748" s="31"/>
      <c r="EYA748" s="31"/>
      <c r="EYB748" s="31"/>
      <c r="EYC748" s="31"/>
      <c r="EYD748" s="31"/>
      <c r="EYE748" s="31"/>
      <c r="EYF748" s="31"/>
      <c r="EYG748" s="31"/>
      <c r="EYH748" s="31"/>
      <c r="EYI748" s="31"/>
      <c r="EYJ748" s="31"/>
      <c r="EYK748" s="31"/>
      <c r="EYL748" s="31"/>
      <c r="EYM748" s="31"/>
      <c r="EYN748" s="31"/>
      <c r="EYO748" s="31"/>
      <c r="EYP748" s="31"/>
      <c r="EYQ748" s="31"/>
      <c r="EYR748" s="31"/>
      <c r="EYS748" s="31"/>
      <c r="EYT748" s="31"/>
      <c r="EYU748" s="31"/>
      <c r="EYV748" s="31"/>
      <c r="EYW748" s="31"/>
      <c r="EYX748" s="31"/>
      <c r="EYY748" s="31"/>
      <c r="EYZ748" s="31"/>
      <c r="EZA748" s="31"/>
      <c r="EZB748" s="31"/>
      <c r="EZC748" s="31"/>
      <c r="EZD748" s="31"/>
      <c r="EZE748" s="31"/>
      <c r="EZF748" s="31"/>
      <c r="EZG748" s="31"/>
      <c r="EZH748" s="31"/>
      <c r="EZI748" s="31"/>
      <c r="EZJ748" s="31"/>
      <c r="EZK748" s="31"/>
      <c r="EZL748" s="31"/>
      <c r="EZM748" s="31"/>
      <c r="EZN748" s="31"/>
      <c r="EZO748" s="31"/>
      <c r="EZP748" s="31"/>
      <c r="EZQ748" s="31"/>
      <c r="EZR748" s="31"/>
      <c r="EZS748" s="31"/>
      <c r="EZT748" s="31"/>
      <c r="EZU748" s="31"/>
      <c r="EZV748" s="31"/>
      <c r="EZW748" s="31"/>
      <c r="EZX748" s="31"/>
      <c r="EZY748" s="31"/>
      <c r="EZZ748" s="31"/>
      <c r="FAA748" s="31"/>
      <c r="FAB748" s="31"/>
      <c r="FAC748" s="31"/>
      <c r="FAD748" s="31"/>
      <c r="FAE748" s="31"/>
      <c r="FAF748" s="31"/>
      <c r="FAG748" s="31"/>
      <c r="FAH748" s="31"/>
      <c r="FAI748" s="31"/>
      <c r="FAJ748" s="31"/>
      <c r="FAK748" s="31"/>
      <c r="FAL748" s="31"/>
      <c r="FAM748" s="31"/>
      <c r="FAN748" s="31"/>
      <c r="FAO748" s="31"/>
      <c r="FAP748" s="31"/>
      <c r="FAQ748" s="31"/>
      <c r="FAR748" s="31"/>
      <c r="FAS748" s="31"/>
      <c r="FAT748" s="31"/>
      <c r="FAU748" s="31"/>
      <c r="FAV748" s="31"/>
      <c r="FAW748" s="31"/>
      <c r="FAX748" s="31"/>
      <c r="FAY748" s="31"/>
      <c r="FAZ748" s="31"/>
      <c r="FBA748" s="31"/>
      <c r="FBB748" s="31"/>
      <c r="FBC748" s="31"/>
      <c r="FBD748" s="31"/>
      <c r="FBE748" s="31"/>
      <c r="FBF748" s="31"/>
      <c r="FBG748" s="31"/>
      <c r="FBH748" s="31"/>
      <c r="FBI748" s="31"/>
      <c r="FBJ748" s="31"/>
      <c r="FBK748" s="31"/>
      <c r="FBL748" s="31"/>
      <c r="FBM748" s="31"/>
      <c r="FBN748" s="31"/>
      <c r="FBO748" s="31"/>
      <c r="FBP748" s="31"/>
      <c r="FBQ748" s="31"/>
      <c r="FBR748" s="31"/>
      <c r="FBS748" s="31"/>
      <c r="FBT748" s="31"/>
      <c r="FBU748" s="31"/>
      <c r="FBV748" s="31"/>
      <c r="FBW748" s="31"/>
      <c r="FBX748" s="31"/>
      <c r="FBY748" s="31"/>
      <c r="FBZ748" s="31"/>
      <c r="FCA748" s="31"/>
      <c r="FCB748" s="31"/>
      <c r="FCC748" s="31"/>
      <c r="FCD748" s="31"/>
      <c r="FCE748" s="31"/>
      <c r="FCF748" s="31"/>
      <c r="FCG748" s="31"/>
      <c r="FCH748" s="31"/>
      <c r="FCI748" s="31"/>
      <c r="FCJ748" s="31"/>
      <c r="FCK748" s="31"/>
      <c r="FCL748" s="31"/>
      <c r="FCM748" s="31"/>
      <c r="FCN748" s="31"/>
      <c r="FCO748" s="31"/>
      <c r="FCP748" s="31"/>
      <c r="FCQ748" s="31"/>
      <c r="FCR748" s="31"/>
      <c r="FCS748" s="31"/>
      <c r="FCT748" s="31"/>
      <c r="FCU748" s="31"/>
      <c r="FCV748" s="31"/>
      <c r="FCW748" s="31"/>
      <c r="FCX748" s="31"/>
      <c r="FCY748" s="31"/>
      <c r="FCZ748" s="31"/>
      <c r="FDA748" s="31"/>
      <c r="FDB748" s="31"/>
      <c r="FDC748" s="31"/>
      <c r="FDD748" s="31"/>
      <c r="FDE748" s="31"/>
      <c r="FDF748" s="31"/>
      <c r="FDG748" s="31"/>
      <c r="FDH748" s="31"/>
      <c r="FDI748" s="31"/>
      <c r="FDJ748" s="31"/>
      <c r="FDK748" s="31"/>
      <c r="FDL748" s="31"/>
      <c r="FDM748" s="31"/>
      <c r="FDN748" s="31"/>
      <c r="FDO748" s="31"/>
      <c r="FDP748" s="31"/>
      <c r="FDQ748" s="31"/>
      <c r="FDR748" s="31"/>
      <c r="FDS748" s="31"/>
      <c r="FDT748" s="31"/>
      <c r="FDU748" s="31"/>
      <c r="FDV748" s="31"/>
      <c r="FDW748" s="31"/>
      <c r="FDX748" s="31"/>
      <c r="FDY748" s="31"/>
      <c r="FDZ748" s="31"/>
      <c r="FEA748" s="31"/>
      <c r="FEB748" s="31"/>
      <c r="FEC748" s="31"/>
      <c r="FED748" s="31"/>
      <c r="FEE748" s="31"/>
      <c r="FEF748" s="31"/>
      <c r="FEG748" s="31"/>
      <c r="FEH748" s="31"/>
      <c r="FEI748" s="31"/>
      <c r="FEJ748" s="31"/>
      <c r="FEK748" s="31"/>
      <c r="FEL748" s="31"/>
      <c r="FEM748" s="31"/>
      <c r="FEN748" s="31"/>
      <c r="FEO748" s="31"/>
      <c r="FEP748" s="31"/>
      <c r="FEQ748" s="31"/>
      <c r="FER748" s="31"/>
      <c r="FES748" s="31"/>
      <c r="FET748" s="31"/>
      <c r="FEU748" s="31"/>
      <c r="FEV748" s="31"/>
      <c r="FEW748" s="31"/>
      <c r="FEX748" s="31"/>
      <c r="FEY748" s="31"/>
      <c r="FEZ748" s="31"/>
      <c r="FFA748" s="31"/>
      <c r="FFB748" s="31"/>
      <c r="FFC748" s="31"/>
      <c r="FFD748" s="31"/>
      <c r="FFE748" s="31"/>
      <c r="FFF748" s="31"/>
      <c r="FFG748" s="31"/>
      <c r="FFH748" s="31"/>
      <c r="FFI748" s="31"/>
      <c r="FFJ748" s="31"/>
      <c r="FFK748" s="31"/>
      <c r="FFL748" s="31"/>
      <c r="FFM748" s="31"/>
      <c r="FFN748" s="31"/>
      <c r="FFO748" s="31"/>
      <c r="FFP748" s="31"/>
      <c r="FFQ748" s="31"/>
      <c r="FFR748" s="31"/>
      <c r="FFS748" s="31"/>
      <c r="FFT748" s="31"/>
      <c r="FFU748" s="31"/>
      <c r="FFV748" s="31"/>
      <c r="FFW748" s="31"/>
      <c r="FFX748" s="31"/>
      <c r="FFY748" s="31"/>
      <c r="FFZ748" s="31"/>
      <c r="FGA748" s="31"/>
      <c r="FGB748" s="31"/>
      <c r="FGC748" s="31"/>
      <c r="FGD748" s="31"/>
      <c r="FGE748" s="31"/>
      <c r="FGF748" s="31"/>
      <c r="FGG748" s="31"/>
      <c r="FGH748" s="31"/>
      <c r="FGI748" s="31"/>
      <c r="FGJ748" s="31"/>
      <c r="FGK748" s="31"/>
      <c r="FGL748" s="31"/>
      <c r="FGM748" s="31"/>
      <c r="FGN748" s="31"/>
      <c r="FGO748" s="31"/>
      <c r="FGP748" s="31"/>
      <c r="FGQ748" s="31"/>
      <c r="FGR748" s="31"/>
      <c r="FGS748" s="31"/>
      <c r="FGT748" s="31"/>
      <c r="FGU748" s="31"/>
      <c r="FGV748" s="31"/>
      <c r="FGW748" s="31"/>
      <c r="FGX748" s="31"/>
      <c r="FGY748" s="31"/>
      <c r="FGZ748" s="31"/>
      <c r="FHA748" s="31"/>
      <c r="FHB748" s="31"/>
      <c r="FHC748" s="31"/>
      <c r="FHD748" s="31"/>
      <c r="FHE748" s="31"/>
      <c r="FHF748" s="31"/>
      <c r="FHG748" s="31"/>
      <c r="FHH748" s="31"/>
      <c r="FHI748" s="31"/>
      <c r="FHJ748" s="31"/>
      <c r="FHK748" s="31"/>
      <c r="FHL748" s="31"/>
      <c r="FHM748" s="31"/>
      <c r="FHN748" s="31"/>
      <c r="FHO748" s="31"/>
      <c r="FHP748" s="31"/>
      <c r="FHQ748" s="31"/>
      <c r="FHR748" s="31"/>
      <c r="FHS748" s="31"/>
      <c r="FHT748" s="31"/>
      <c r="FHU748" s="31"/>
      <c r="FHV748" s="31"/>
      <c r="FHW748" s="31"/>
      <c r="FHX748" s="31"/>
      <c r="FHY748" s="31"/>
      <c r="FHZ748" s="31"/>
      <c r="FIA748" s="31"/>
      <c r="FIB748" s="31"/>
      <c r="FIC748" s="31"/>
      <c r="FID748" s="31"/>
      <c r="FIE748" s="31"/>
      <c r="FIF748" s="31"/>
      <c r="FIG748" s="31"/>
      <c r="FIH748" s="31"/>
      <c r="FII748" s="31"/>
      <c r="FIJ748" s="31"/>
      <c r="FIK748" s="31"/>
      <c r="FIL748" s="31"/>
      <c r="FIM748" s="31"/>
      <c r="FIN748" s="31"/>
      <c r="FIO748" s="31"/>
      <c r="FIP748" s="31"/>
      <c r="FIQ748" s="31"/>
      <c r="FIR748" s="31"/>
      <c r="FIS748" s="31"/>
      <c r="FIT748" s="31"/>
      <c r="FIU748" s="31"/>
      <c r="FIV748" s="31"/>
      <c r="FIW748" s="31"/>
      <c r="FIX748" s="31"/>
      <c r="FIY748" s="31"/>
      <c r="FIZ748" s="31"/>
      <c r="FJA748" s="31"/>
      <c r="FJB748" s="31"/>
      <c r="FJC748" s="31"/>
      <c r="FJD748" s="31"/>
      <c r="FJE748" s="31"/>
      <c r="FJF748" s="31"/>
      <c r="FJG748" s="31"/>
      <c r="FJH748" s="31"/>
      <c r="FJI748" s="31"/>
      <c r="FJJ748" s="31"/>
      <c r="FJK748" s="31"/>
      <c r="FJL748" s="31"/>
      <c r="FJM748" s="31"/>
      <c r="FJN748" s="31"/>
      <c r="FJO748" s="31"/>
      <c r="FJP748" s="31"/>
      <c r="FJQ748" s="31"/>
      <c r="FJR748" s="31"/>
      <c r="FJS748" s="31"/>
      <c r="FJT748" s="31"/>
      <c r="FJU748" s="31"/>
      <c r="FJV748" s="31"/>
      <c r="FJW748" s="31"/>
      <c r="FJX748" s="31"/>
      <c r="FJY748" s="31"/>
      <c r="FJZ748" s="31"/>
      <c r="FKA748" s="31"/>
      <c r="FKB748" s="31"/>
      <c r="FKC748" s="31"/>
      <c r="FKD748" s="31"/>
      <c r="FKE748" s="31"/>
      <c r="FKF748" s="31"/>
      <c r="FKG748" s="31"/>
      <c r="FKH748" s="31"/>
      <c r="FKI748" s="31"/>
      <c r="FKJ748" s="31"/>
      <c r="FKK748" s="31"/>
      <c r="FKL748" s="31"/>
      <c r="FKM748" s="31"/>
      <c r="FKN748" s="31"/>
      <c r="FKO748" s="31"/>
      <c r="FKP748" s="31"/>
      <c r="FKQ748" s="31"/>
      <c r="FKR748" s="31"/>
      <c r="FKS748" s="31"/>
      <c r="FKT748" s="31"/>
      <c r="FKU748" s="31"/>
      <c r="FKV748" s="31"/>
      <c r="FKW748" s="31"/>
      <c r="FKX748" s="31"/>
      <c r="FKY748" s="31"/>
      <c r="FKZ748" s="31"/>
      <c r="FLA748" s="31"/>
      <c r="FLB748" s="31"/>
      <c r="FLC748" s="31"/>
      <c r="FLD748" s="31"/>
      <c r="FLE748" s="31"/>
      <c r="FLF748" s="31"/>
      <c r="FLG748" s="31"/>
      <c r="FLH748" s="31"/>
      <c r="FLI748" s="31"/>
      <c r="FLJ748" s="31"/>
      <c r="FLK748" s="31"/>
      <c r="FLL748" s="31"/>
      <c r="FLM748" s="31"/>
      <c r="FLN748" s="31"/>
      <c r="FLO748" s="31"/>
      <c r="FLP748" s="31"/>
      <c r="FLQ748" s="31"/>
      <c r="FLR748" s="31"/>
      <c r="FLS748" s="31"/>
      <c r="FLT748" s="31"/>
      <c r="FLU748" s="31"/>
      <c r="FLV748" s="31"/>
      <c r="FLW748" s="31"/>
      <c r="FLX748" s="31"/>
      <c r="FLY748" s="31"/>
      <c r="FLZ748" s="31"/>
      <c r="FMA748" s="31"/>
      <c r="FMB748" s="31"/>
      <c r="FMC748" s="31"/>
      <c r="FMD748" s="31"/>
      <c r="FME748" s="31"/>
      <c r="FMF748" s="31"/>
      <c r="FMG748" s="31"/>
      <c r="FMH748" s="31"/>
      <c r="FMI748" s="31"/>
      <c r="FMJ748" s="31"/>
      <c r="FMK748" s="31"/>
      <c r="FML748" s="31"/>
      <c r="FMM748" s="31"/>
      <c r="FMN748" s="31"/>
      <c r="FMO748" s="31"/>
      <c r="FMP748" s="31"/>
      <c r="FMQ748" s="31"/>
      <c r="FMR748" s="31"/>
      <c r="FMS748" s="31"/>
      <c r="FMT748" s="31"/>
      <c r="FMU748" s="31"/>
      <c r="FMV748" s="31"/>
      <c r="FMW748" s="31"/>
      <c r="FMX748" s="31"/>
      <c r="FMY748" s="31"/>
      <c r="FMZ748" s="31"/>
      <c r="FNA748" s="31"/>
      <c r="FNB748" s="31"/>
      <c r="FNC748" s="31"/>
      <c r="FND748" s="31"/>
      <c r="FNE748" s="31"/>
      <c r="FNF748" s="31"/>
      <c r="FNG748" s="31"/>
      <c r="FNH748" s="31"/>
      <c r="FNI748" s="31"/>
      <c r="FNJ748" s="31"/>
      <c r="FNK748" s="31"/>
      <c r="FNL748" s="31"/>
      <c r="FNM748" s="31"/>
      <c r="FNN748" s="31"/>
      <c r="FNO748" s="31"/>
      <c r="FNP748" s="31"/>
      <c r="FNQ748" s="31"/>
      <c r="FNR748" s="31"/>
      <c r="FNS748" s="31"/>
      <c r="FNT748" s="31"/>
      <c r="FNU748" s="31"/>
      <c r="FNV748" s="31"/>
      <c r="FNW748" s="31"/>
      <c r="FNX748" s="31"/>
      <c r="FNY748" s="31"/>
      <c r="FNZ748" s="31"/>
      <c r="FOA748" s="31"/>
      <c r="FOB748" s="31"/>
      <c r="FOC748" s="31"/>
      <c r="FOD748" s="31"/>
      <c r="FOE748" s="31"/>
      <c r="FOF748" s="31"/>
      <c r="FOG748" s="31"/>
      <c r="FOH748" s="31"/>
      <c r="FOI748" s="31"/>
      <c r="FOJ748" s="31"/>
      <c r="FOK748" s="31"/>
      <c r="FOL748" s="31"/>
      <c r="FOM748" s="31"/>
      <c r="FON748" s="31"/>
      <c r="FOO748" s="31"/>
      <c r="FOP748" s="31"/>
      <c r="FOQ748" s="31"/>
      <c r="FOR748" s="31"/>
      <c r="FOS748" s="31"/>
      <c r="FOT748" s="31"/>
      <c r="FOU748" s="31"/>
      <c r="FOV748" s="31"/>
      <c r="FOW748" s="31"/>
      <c r="FOX748" s="31"/>
      <c r="FOY748" s="31"/>
      <c r="FOZ748" s="31"/>
      <c r="FPA748" s="31"/>
      <c r="FPB748" s="31"/>
      <c r="FPC748" s="31"/>
      <c r="FPD748" s="31"/>
      <c r="FPE748" s="31"/>
      <c r="FPF748" s="31"/>
      <c r="FPG748" s="31"/>
      <c r="FPH748" s="31"/>
      <c r="FPI748" s="31"/>
      <c r="FPJ748" s="31"/>
      <c r="FPK748" s="31"/>
      <c r="FPL748" s="31"/>
      <c r="FPM748" s="31"/>
      <c r="FPN748" s="31"/>
      <c r="FPO748" s="31"/>
      <c r="FPP748" s="31"/>
      <c r="FPQ748" s="31"/>
      <c r="FPR748" s="31"/>
      <c r="FPS748" s="31"/>
      <c r="FPT748" s="31"/>
      <c r="FPU748" s="31"/>
      <c r="FPV748" s="31"/>
      <c r="FPW748" s="31"/>
      <c r="FPX748" s="31"/>
      <c r="FPY748" s="31"/>
      <c r="FPZ748" s="31"/>
      <c r="FQA748" s="31"/>
      <c r="FQB748" s="31"/>
      <c r="FQC748" s="31"/>
      <c r="FQD748" s="31"/>
      <c r="FQE748" s="31"/>
      <c r="FQF748" s="31"/>
      <c r="FQG748" s="31"/>
      <c r="FQH748" s="31"/>
      <c r="FQI748" s="31"/>
      <c r="FQJ748" s="31"/>
      <c r="FQK748" s="31"/>
      <c r="FQL748" s="31"/>
      <c r="FQM748" s="31"/>
      <c r="FQN748" s="31"/>
      <c r="FQO748" s="31"/>
      <c r="FQP748" s="31"/>
      <c r="FQQ748" s="31"/>
      <c r="FQR748" s="31"/>
      <c r="FQS748" s="31"/>
      <c r="FQT748" s="31"/>
      <c r="FQU748" s="31"/>
      <c r="FQV748" s="31"/>
      <c r="FQW748" s="31"/>
      <c r="FQX748" s="31"/>
      <c r="FQY748" s="31"/>
      <c r="FQZ748" s="31"/>
      <c r="FRA748" s="31"/>
      <c r="FRB748" s="31"/>
      <c r="FRC748" s="31"/>
      <c r="FRD748" s="31"/>
      <c r="FRE748" s="31"/>
      <c r="FRF748" s="31"/>
      <c r="FRG748" s="31"/>
      <c r="FRH748" s="31"/>
      <c r="FRI748" s="31"/>
      <c r="FRJ748" s="31"/>
      <c r="FRK748" s="31"/>
      <c r="FRL748" s="31"/>
      <c r="FRM748" s="31"/>
      <c r="FRN748" s="31"/>
      <c r="FRO748" s="31"/>
      <c r="FRP748" s="31"/>
      <c r="FRQ748" s="31"/>
      <c r="FRR748" s="31"/>
      <c r="FRS748" s="31"/>
      <c r="FRT748" s="31"/>
      <c r="FRU748" s="31"/>
      <c r="FRV748" s="31"/>
      <c r="FRW748" s="31"/>
      <c r="FRX748" s="31"/>
      <c r="FRY748" s="31"/>
      <c r="FRZ748" s="31"/>
      <c r="FSA748" s="31"/>
      <c r="FSB748" s="31"/>
      <c r="FSC748" s="31"/>
      <c r="FSD748" s="31"/>
      <c r="FSE748" s="31"/>
      <c r="FSF748" s="31"/>
      <c r="FSG748" s="31"/>
      <c r="FSH748" s="31"/>
      <c r="FSI748" s="31"/>
      <c r="FSJ748" s="31"/>
      <c r="FSK748" s="31"/>
      <c r="FSL748" s="31"/>
      <c r="FSM748" s="31"/>
      <c r="FSN748" s="31"/>
      <c r="FSO748" s="31"/>
      <c r="FSP748" s="31"/>
      <c r="FSQ748" s="31"/>
      <c r="FSR748" s="31"/>
      <c r="FSS748" s="31"/>
      <c r="FST748" s="31"/>
      <c r="FSU748" s="31"/>
      <c r="FSV748" s="31"/>
      <c r="FSW748" s="31"/>
      <c r="FSX748" s="31"/>
      <c r="FSY748" s="31"/>
      <c r="FSZ748" s="31"/>
      <c r="FTA748" s="31"/>
      <c r="FTB748" s="31"/>
      <c r="FTC748" s="31"/>
      <c r="FTD748" s="31"/>
      <c r="FTE748" s="31"/>
      <c r="FTF748" s="31"/>
      <c r="FTG748" s="31"/>
      <c r="FTH748" s="31"/>
      <c r="FTI748" s="31"/>
      <c r="FTJ748" s="31"/>
      <c r="FTK748" s="31"/>
      <c r="FTL748" s="31"/>
      <c r="FTM748" s="31"/>
      <c r="FTN748" s="31"/>
      <c r="FTO748" s="31"/>
      <c r="FTP748" s="31"/>
      <c r="FTQ748" s="31"/>
      <c r="FTR748" s="31"/>
      <c r="FTS748" s="31"/>
      <c r="FTT748" s="31"/>
      <c r="FTU748" s="31"/>
      <c r="FTV748" s="31"/>
      <c r="FTW748" s="31"/>
      <c r="FTX748" s="31"/>
      <c r="FTY748" s="31"/>
      <c r="FTZ748" s="31"/>
      <c r="FUA748" s="31"/>
      <c r="FUB748" s="31"/>
      <c r="FUC748" s="31"/>
      <c r="FUD748" s="31"/>
      <c r="FUE748" s="31"/>
      <c r="FUF748" s="31"/>
      <c r="FUG748" s="31"/>
      <c r="FUH748" s="31"/>
      <c r="FUI748" s="31"/>
      <c r="FUJ748" s="31"/>
      <c r="FUK748" s="31"/>
      <c r="FUL748" s="31"/>
      <c r="FUM748" s="31"/>
      <c r="FUN748" s="31"/>
      <c r="FUO748" s="31"/>
      <c r="FUP748" s="31"/>
      <c r="FUQ748" s="31"/>
      <c r="FUR748" s="31"/>
      <c r="FUS748" s="31"/>
      <c r="FUT748" s="31"/>
      <c r="FUU748" s="31"/>
      <c r="FUV748" s="31"/>
      <c r="FUW748" s="31"/>
      <c r="FUX748" s="31"/>
      <c r="FUY748" s="31"/>
      <c r="FUZ748" s="31"/>
      <c r="FVA748" s="31"/>
      <c r="FVB748" s="31"/>
      <c r="FVC748" s="31"/>
      <c r="FVD748" s="31"/>
      <c r="FVE748" s="31"/>
      <c r="FVF748" s="31"/>
      <c r="FVG748" s="31"/>
      <c r="FVH748" s="31"/>
      <c r="FVI748" s="31"/>
      <c r="FVJ748" s="31"/>
      <c r="FVK748" s="31"/>
      <c r="FVL748" s="31"/>
      <c r="FVM748" s="31"/>
      <c r="FVN748" s="31"/>
      <c r="FVO748" s="31"/>
      <c r="FVP748" s="31"/>
      <c r="FVQ748" s="31"/>
      <c r="FVR748" s="31"/>
      <c r="FVS748" s="31"/>
      <c r="FVT748" s="31"/>
      <c r="FVU748" s="31"/>
      <c r="FVV748" s="31"/>
      <c r="FVW748" s="31"/>
      <c r="FVX748" s="31"/>
      <c r="FVY748" s="31"/>
      <c r="FVZ748" s="31"/>
      <c r="FWA748" s="31"/>
      <c r="FWB748" s="31"/>
      <c r="FWC748" s="31"/>
      <c r="FWD748" s="31"/>
      <c r="FWE748" s="31"/>
      <c r="FWF748" s="31"/>
      <c r="FWG748" s="31"/>
      <c r="FWH748" s="31"/>
      <c r="FWI748" s="31"/>
      <c r="FWJ748" s="31"/>
      <c r="FWK748" s="31"/>
      <c r="FWL748" s="31"/>
      <c r="FWM748" s="31"/>
      <c r="FWN748" s="31"/>
      <c r="FWO748" s="31"/>
      <c r="FWP748" s="31"/>
      <c r="FWQ748" s="31"/>
      <c r="FWR748" s="31"/>
      <c r="FWS748" s="31"/>
      <c r="FWT748" s="31"/>
      <c r="FWU748" s="31"/>
      <c r="FWV748" s="31"/>
      <c r="FWW748" s="31"/>
      <c r="FWX748" s="31"/>
      <c r="FWY748" s="31"/>
      <c r="FWZ748" s="31"/>
      <c r="FXA748" s="31"/>
      <c r="FXB748" s="31"/>
      <c r="FXC748" s="31"/>
      <c r="FXD748" s="31"/>
      <c r="FXE748" s="31"/>
      <c r="FXF748" s="31"/>
      <c r="FXG748" s="31"/>
      <c r="FXH748" s="31"/>
      <c r="FXI748" s="31"/>
      <c r="FXJ748" s="31"/>
      <c r="FXK748" s="31"/>
      <c r="FXL748" s="31"/>
      <c r="FXM748" s="31"/>
      <c r="FXN748" s="31"/>
      <c r="FXO748" s="31"/>
      <c r="FXP748" s="31"/>
      <c r="FXQ748" s="31"/>
      <c r="FXR748" s="31"/>
      <c r="FXS748" s="31"/>
      <c r="FXT748" s="31"/>
      <c r="FXU748" s="31"/>
      <c r="FXV748" s="31"/>
      <c r="FXW748" s="31"/>
      <c r="FXX748" s="31"/>
      <c r="FXY748" s="31"/>
      <c r="FXZ748" s="31"/>
      <c r="FYA748" s="31"/>
      <c r="FYB748" s="31"/>
      <c r="FYC748" s="31"/>
      <c r="FYD748" s="31"/>
      <c r="FYE748" s="31"/>
      <c r="FYF748" s="31"/>
      <c r="FYG748" s="31"/>
      <c r="FYH748" s="31"/>
      <c r="FYI748" s="31"/>
      <c r="FYJ748" s="31"/>
      <c r="FYK748" s="31"/>
      <c r="FYL748" s="31"/>
      <c r="FYM748" s="31"/>
      <c r="FYN748" s="31"/>
      <c r="FYO748" s="31"/>
      <c r="FYP748" s="31"/>
      <c r="FYQ748" s="31"/>
      <c r="FYR748" s="31"/>
      <c r="FYS748" s="31"/>
      <c r="FYT748" s="31"/>
      <c r="FYU748" s="31"/>
      <c r="FYV748" s="31"/>
      <c r="FYW748" s="31"/>
      <c r="FYX748" s="31"/>
      <c r="FYY748" s="31"/>
      <c r="FYZ748" s="31"/>
      <c r="FZA748" s="31"/>
      <c r="FZB748" s="31"/>
      <c r="FZC748" s="31"/>
      <c r="FZD748" s="31"/>
      <c r="FZE748" s="31"/>
      <c r="FZF748" s="31"/>
      <c r="FZG748" s="31"/>
      <c r="FZH748" s="31"/>
      <c r="FZI748" s="31"/>
      <c r="FZJ748" s="31"/>
      <c r="FZK748" s="31"/>
      <c r="FZL748" s="31"/>
      <c r="FZM748" s="31"/>
      <c r="FZN748" s="31"/>
      <c r="FZO748" s="31"/>
      <c r="FZP748" s="31"/>
      <c r="FZQ748" s="31"/>
      <c r="FZR748" s="31"/>
      <c r="FZS748" s="31"/>
      <c r="FZT748" s="31"/>
      <c r="FZU748" s="31"/>
      <c r="FZV748" s="31"/>
      <c r="FZW748" s="31"/>
      <c r="FZX748" s="31"/>
      <c r="FZY748" s="31"/>
      <c r="FZZ748" s="31"/>
      <c r="GAA748" s="31"/>
      <c r="GAB748" s="31"/>
      <c r="GAC748" s="31"/>
      <c r="GAD748" s="31"/>
      <c r="GAE748" s="31"/>
      <c r="GAF748" s="31"/>
      <c r="GAG748" s="31"/>
      <c r="GAH748" s="31"/>
      <c r="GAI748" s="31"/>
      <c r="GAJ748" s="31"/>
      <c r="GAK748" s="31"/>
      <c r="GAL748" s="31"/>
      <c r="GAM748" s="31"/>
      <c r="GAN748" s="31"/>
      <c r="GAO748" s="31"/>
      <c r="GAP748" s="31"/>
      <c r="GAQ748" s="31"/>
      <c r="GAR748" s="31"/>
      <c r="GAS748" s="31"/>
      <c r="GAT748" s="31"/>
      <c r="GAU748" s="31"/>
      <c r="GAV748" s="31"/>
      <c r="GAW748" s="31"/>
      <c r="GAX748" s="31"/>
      <c r="GAY748" s="31"/>
      <c r="GAZ748" s="31"/>
      <c r="GBA748" s="31"/>
      <c r="GBB748" s="31"/>
      <c r="GBC748" s="31"/>
      <c r="GBD748" s="31"/>
      <c r="GBE748" s="31"/>
      <c r="GBF748" s="31"/>
      <c r="GBG748" s="31"/>
      <c r="GBH748" s="31"/>
      <c r="GBI748" s="31"/>
      <c r="GBJ748" s="31"/>
      <c r="GBK748" s="31"/>
      <c r="GBL748" s="31"/>
      <c r="GBM748" s="31"/>
      <c r="GBN748" s="31"/>
      <c r="GBO748" s="31"/>
      <c r="GBP748" s="31"/>
      <c r="GBQ748" s="31"/>
      <c r="GBR748" s="31"/>
      <c r="GBS748" s="31"/>
      <c r="GBT748" s="31"/>
      <c r="GBU748" s="31"/>
      <c r="GBV748" s="31"/>
      <c r="GBW748" s="31"/>
      <c r="GBX748" s="31"/>
      <c r="GBY748" s="31"/>
      <c r="GBZ748" s="31"/>
      <c r="GCA748" s="31"/>
      <c r="GCB748" s="31"/>
      <c r="GCC748" s="31"/>
      <c r="GCD748" s="31"/>
      <c r="GCE748" s="31"/>
      <c r="GCF748" s="31"/>
      <c r="GCG748" s="31"/>
      <c r="GCH748" s="31"/>
      <c r="GCI748" s="31"/>
      <c r="GCJ748" s="31"/>
      <c r="GCK748" s="31"/>
      <c r="GCL748" s="31"/>
      <c r="GCM748" s="31"/>
      <c r="GCN748" s="31"/>
      <c r="GCO748" s="31"/>
      <c r="GCP748" s="31"/>
      <c r="GCQ748" s="31"/>
      <c r="GCR748" s="31"/>
      <c r="GCS748" s="31"/>
      <c r="GCT748" s="31"/>
      <c r="GCU748" s="31"/>
      <c r="GCV748" s="31"/>
      <c r="GCW748" s="31"/>
      <c r="GCX748" s="31"/>
      <c r="GCY748" s="31"/>
      <c r="GCZ748" s="31"/>
      <c r="GDA748" s="31"/>
      <c r="GDB748" s="31"/>
      <c r="GDC748" s="31"/>
      <c r="GDD748" s="31"/>
      <c r="GDE748" s="31"/>
      <c r="GDF748" s="31"/>
      <c r="GDG748" s="31"/>
      <c r="GDH748" s="31"/>
      <c r="GDI748" s="31"/>
      <c r="GDJ748" s="31"/>
      <c r="GDK748" s="31"/>
      <c r="GDL748" s="31"/>
      <c r="GDM748" s="31"/>
      <c r="GDN748" s="31"/>
      <c r="GDO748" s="31"/>
      <c r="GDP748" s="31"/>
      <c r="GDQ748" s="31"/>
      <c r="GDR748" s="31"/>
      <c r="GDS748" s="31"/>
      <c r="GDT748" s="31"/>
      <c r="GDU748" s="31"/>
      <c r="GDV748" s="31"/>
      <c r="GDW748" s="31"/>
      <c r="GDX748" s="31"/>
      <c r="GDY748" s="31"/>
      <c r="GDZ748" s="31"/>
      <c r="GEA748" s="31"/>
      <c r="GEB748" s="31"/>
      <c r="GEC748" s="31"/>
      <c r="GED748" s="31"/>
      <c r="GEE748" s="31"/>
      <c r="GEF748" s="31"/>
      <c r="GEG748" s="31"/>
      <c r="GEH748" s="31"/>
      <c r="GEI748" s="31"/>
      <c r="GEJ748" s="31"/>
      <c r="GEK748" s="31"/>
      <c r="GEL748" s="31"/>
      <c r="GEM748" s="31"/>
      <c r="GEN748" s="31"/>
      <c r="GEO748" s="31"/>
      <c r="GEP748" s="31"/>
      <c r="GEQ748" s="31"/>
      <c r="GER748" s="31"/>
      <c r="GES748" s="31"/>
      <c r="GET748" s="31"/>
      <c r="GEU748" s="31"/>
      <c r="GEV748" s="31"/>
      <c r="GEW748" s="31"/>
      <c r="GEX748" s="31"/>
      <c r="GEY748" s="31"/>
      <c r="GEZ748" s="31"/>
      <c r="GFA748" s="31"/>
      <c r="GFB748" s="31"/>
      <c r="GFC748" s="31"/>
      <c r="GFD748" s="31"/>
      <c r="GFE748" s="31"/>
      <c r="GFF748" s="31"/>
      <c r="GFG748" s="31"/>
      <c r="GFH748" s="31"/>
      <c r="GFI748" s="31"/>
      <c r="GFJ748" s="31"/>
      <c r="GFK748" s="31"/>
      <c r="GFL748" s="31"/>
      <c r="GFM748" s="31"/>
      <c r="GFN748" s="31"/>
      <c r="GFO748" s="31"/>
      <c r="GFP748" s="31"/>
      <c r="GFQ748" s="31"/>
      <c r="GFR748" s="31"/>
      <c r="GFS748" s="31"/>
      <c r="GFT748" s="31"/>
      <c r="GFU748" s="31"/>
      <c r="GFV748" s="31"/>
      <c r="GFW748" s="31"/>
      <c r="GFX748" s="31"/>
      <c r="GFY748" s="31"/>
      <c r="GFZ748" s="31"/>
      <c r="GGA748" s="31"/>
      <c r="GGB748" s="31"/>
      <c r="GGC748" s="31"/>
      <c r="GGD748" s="31"/>
      <c r="GGE748" s="31"/>
      <c r="GGF748" s="31"/>
      <c r="GGG748" s="31"/>
      <c r="GGH748" s="31"/>
      <c r="GGI748" s="31"/>
      <c r="GGJ748" s="31"/>
      <c r="GGK748" s="31"/>
      <c r="GGL748" s="31"/>
      <c r="GGM748" s="31"/>
      <c r="GGN748" s="31"/>
      <c r="GGO748" s="31"/>
      <c r="GGP748" s="31"/>
      <c r="GGQ748" s="31"/>
      <c r="GGR748" s="31"/>
      <c r="GGS748" s="31"/>
      <c r="GGT748" s="31"/>
      <c r="GGU748" s="31"/>
      <c r="GGV748" s="31"/>
      <c r="GGW748" s="31"/>
      <c r="GGX748" s="31"/>
      <c r="GGY748" s="31"/>
      <c r="GGZ748" s="31"/>
      <c r="GHA748" s="31"/>
      <c r="GHB748" s="31"/>
      <c r="GHC748" s="31"/>
      <c r="GHD748" s="31"/>
      <c r="GHE748" s="31"/>
      <c r="GHF748" s="31"/>
      <c r="GHG748" s="31"/>
      <c r="GHH748" s="31"/>
      <c r="GHI748" s="31"/>
      <c r="GHJ748" s="31"/>
      <c r="GHK748" s="31"/>
      <c r="GHL748" s="31"/>
      <c r="GHM748" s="31"/>
      <c r="GHN748" s="31"/>
      <c r="GHO748" s="31"/>
      <c r="GHP748" s="31"/>
      <c r="GHQ748" s="31"/>
      <c r="GHR748" s="31"/>
      <c r="GHS748" s="31"/>
      <c r="GHT748" s="31"/>
      <c r="GHU748" s="31"/>
      <c r="GHV748" s="31"/>
      <c r="GHW748" s="31"/>
      <c r="GHX748" s="31"/>
      <c r="GHY748" s="31"/>
      <c r="GHZ748" s="31"/>
      <c r="GIA748" s="31"/>
      <c r="GIB748" s="31"/>
      <c r="GIC748" s="31"/>
      <c r="GID748" s="31"/>
      <c r="GIE748" s="31"/>
      <c r="GIF748" s="31"/>
      <c r="GIG748" s="31"/>
      <c r="GIH748" s="31"/>
      <c r="GII748" s="31"/>
      <c r="GIJ748" s="31"/>
      <c r="GIK748" s="31"/>
      <c r="GIL748" s="31"/>
      <c r="GIM748" s="31"/>
      <c r="GIN748" s="31"/>
      <c r="GIO748" s="31"/>
      <c r="GIP748" s="31"/>
      <c r="GIQ748" s="31"/>
      <c r="GIR748" s="31"/>
      <c r="GIS748" s="31"/>
      <c r="GIT748" s="31"/>
      <c r="GIU748" s="31"/>
      <c r="GIV748" s="31"/>
      <c r="GIW748" s="31"/>
      <c r="GIX748" s="31"/>
      <c r="GIY748" s="31"/>
      <c r="GIZ748" s="31"/>
      <c r="GJA748" s="31"/>
      <c r="GJB748" s="31"/>
      <c r="GJC748" s="31"/>
      <c r="GJD748" s="31"/>
      <c r="GJE748" s="31"/>
      <c r="GJF748" s="31"/>
      <c r="GJG748" s="31"/>
      <c r="GJH748" s="31"/>
      <c r="GJI748" s="31"/>
      <c r="GJJ748" s="31"/>
      <c r="GJK748" s="31"/>
      <c r="GJL748" s="31"/>
      <c r="GJM748" s="31"/>
      <c r="GJN748" s="31"/>
      <c r="GJO748" s="31"/>
      <c r="GJP748" s="31"/>
      <c r="GJQ748" s="31"/>
      <c r="GJR748" s="31"/>
      <c r="GJS748" s="31"/>
      <c r="GJT748" s="31"/>
      <c r="GJU748" s="31"/>
      <c r="GJV748" s="31"/>
      <c r="GJW748" s="31"/>
      <c r="GJX748" s="31"/>
      <c r="GJY748" s="31"/>
      <c r="GJZ748" s="31"/>
      <c r="GKA748" s="31"/>
      <c r="GKB748" s="31"/>
      <c r="GKC748" s="31"/>
      <c r="GKD748" s="31"/>
      <c r="GKE748" s="31"/>
      <c r="GKF748" s="31"/>
      <c r="GKG748" s="31"/>
      <c r="GKH748" s="31"/>
      <c r="GKI748" s="31"/>
      <c r="GKJ748" s="31"/>
      <c r="GKK748" s="31"/>
      <c r="GKL748" s="31"/>
      <c r="GKM748" s="31"/>
      <c r="GKN748" s="31"/>
      <c r="GKO748" s="31"/>
      <c r="GKP748" s="31"/>
      <c r="GKQ748" s="31"/>
      <c r="GKR748" s="31"/>
      <c r="GKS748" s="31"/>
      <c r="GKT748" s="31"/>
      <c r="GKU748" s="31"/>
      <c r="GKV748" s="31"/>
      <c r="GKW748" s="31"/>
      <c r="GKX748" s="31"/>
      <c r="GKY748" s="31"/>
      <c r="GKZ748" s="31"/>
      <c r="GLA748" s="31"/>
      <c r="GLB748" s="31"/>
      <c r="GLC748" s="31"/>
      <c r="GLD748" s="31"/>
      <c r="GLE748" s="31"/>
      <c r="GLF748" s="31"/>
      <c r="GLG748" s="31"/>
      <c r="GLH748" s="31"/>
      <c r="GLI748" s="31"/>
      <c r="GLJ748" s="31"/>
      <c r="GLK748" s="31"/>
      <c r="GLL748" s="31"/>
      <c r="GLM748" s="31"/>
      <c r="GLN748" s="31"/>
      <c r="GLO748" s="31"/>
      <c r="GLP748" s="31"/>
      <c r="GLQ748" s="31"/>
      <c r="GLR748" s="31"/>
      <c r="GLS748" s="31"/>
      <c r="GLT748" s="31"/>
      <c r="GLU748" s="31"/>
      <c r="GLV748" s="31"/>
      <c r="GLW748" s="31"/>
      <c r="GLX748" s="31"/>
      <c r="GLY748" s="31"/>
      <c r="GLZ748" s="31"/>
      <c r="GMA748" s="31"/>
      <c r="GMB748" s="31"/>
      <c r="GMC748" s="31"/>
      <c r="GMD748" s="31"/>
      <c r="GME748" s="31"/>
      <c r="GMF748" s="31"/>
      <c r="GMG748" s="31"/>
      <c r="GMH748" s="31"/>
      <c r="GMI748" s="31"/>
      <c r="GMJ748" s="31"/>
      <c r="GMK748" s="31"/>
      <c r="GML748" s="31"/>
      <c r="GMM748" s="31"/>
      <c r="GMN748" s="31"/>
      <c r="GMO748" s="31"/>
      <c r="GMP748" s="31"/>
      <c r="GMQ748" s="31"/>
      <c r="GMR748" s="31"/>
      <c r="GMS748" s="31"/>
      <c r="GMT748" s="31"/>
      <c r="GMU748" s="31"/>
      <c r="GMV748" s="31"/>
      <c r="GMW748" s="31"/>
      <c r="GMX748" s="31"/>
      <c r="GMY748" s="31"/>
      <c r="GMZ748" s="31"/>
      <c r="GNA748" s="31"/>
      <c r="GNB748" s="31"/>
      <c r="GNC748" s="31"/>
      <c r="GND748" s="31"/>
      <c r="GNE748" s="31"/>
      <c r="GNF748" s="31"/>
      <c r="GNG748" s="31"/>
      <c r="GNH748" s="31"/>
      <c r="GNI748" s="31"/>
      <c r="GNJ748" s="31"/>
      <c r="GNK748" s="31"/>
      <c r="GNL748" s="31"/>
      <c r="GNM748" s="31"/>
      <c r="GNN748" s="31"/>
      <c r="GNO748" s="31"/>
      <c r="GNP748" s="31"/>
      <c r="GNQ748" s="31"/>
      <c r="GNR748" s="31"/>
      <c r="GNS748" s="31"/>
      <c r="GNT748" s="31"/>
      <c r="GNU748" s="31"/>
      <c r="GNV748" s="31"/>
      <c r="GNW748" s="31"/>
      <c r="GNX748" s="31"/>
      <c r="GNY748" s="31"/>
      <c r="GNZ748" s="31"/>
      <c r="GOA748" s="31"/>
      <c r="GOB748" s="31"/>
      <c r="GOC748" s="31"/>
      <c r="GOD748" s="31"/>
      <c r="GOE748" s="31"/>
      <c r="GOF748" s="31"/>
      <c r="GOG748" s="31"/>
      <c r="GOH748" s="31"/>
      <c r="GOI748" s="31"/>
      <c r="GOJ748" s="31"/>
      <c r="GOK748" s="31"/>
      <c r="GOL748" s="31"/>
      <c r="GOM748" s="31"/>
      <c r="GON748" s="31"/>
      <c r="GOO748" s="31"/>
      <c r="GOP748" s="31"/>
      <c r="GOQ748" s="31"/>
      <c r="GOR748" s="31"/>
      <c r="GOS748" s="31"/>
      <c r="GOT748" s="31"/>
      <c r="GOU748" s="31"/>
      <c r="GOV748" s="31"/>
      <c r="GOW748" s="31"/>
      <c r="GOX748" s="31"/>
      <c r="GOY748" s="31"/>
      <c r="GOZ748" s="31"/>
      <c r="GPA748" s="31"/>
      <c r="GPB748" s="31"/>
      <c r="GPC748" s="31"/>
      <c r="GPD748" s="31"/>
      <c r="GPE748" s="31"/>
      <c r="GPF748" s="31"/>
      <c r="GPG748" s="31"/>
      <c r="GPH748" s="31"/>
      <c r="GPI748" s="31"/>
      <c r="GPJ748" s="31"/>
      <c r="GPK748" s="31"/>
      <c r="GPL748" s="31"/>
      <c r="GPM748" s="31"/>
      <c r="GPN748" s="31"/>
      <c r="GPO748" s="31"/>
      <c r="GPP748" s="31"/>
      <c r="GPQ748" s="31"/>
      <c r="GPR748" s="31"/>
      <c r="GPS748" s="31"/>
      <c r="GPT748" s="31"/>
      <c r="GPU748" s="31"/>
      <c r="GPV748" s="31"/>
      <c r="GPW748" s="31"/>
      <c r="GPX748" s="31"/>
      <c r="GPY748" s="31"/>
      <c r="GPZ748" s="31"/>
      <c r="GQA748" s="31"/>
      <c r="GQB748" s="31"/>
      <c r="GQC748" s="31"/>
      <c r="GQD748" s="31"/>
      <c r="GQE748" s="31"/>
      <c r="GQF748" s="31"/>
      <c r="GQG748" s="31"/>
      <c r="GQH748" s="31"/>
      <c r="GQI748" s="31"/>
      <c r="GQJ748" s="31"/>
      <c r="GQK748" s="31"/>
      <c r="GQL748" s="31"/>
      <c r="GQM748" s="31"/>
      <c r="GQN748" s="31"/>
      <c r="GQO748" s="31"/>
      <c r="GQP748" s="31"/>
      <c r="GQQ748" s="31"/>
      <c r="GQR748" s="31"/>
      <c r="GQS748" s="31"/>
      <c r="GQT748" s="31"/>
      <c r="GQU748" s="31"/>
      <c r="GQV748" s="31"/>
      <c r="GQW748" s="31"/>
      <c r="GQX748" s="31"/>
      <c r="GQY748" s="31"/>
      <c r="GQZ748" s="31"/>
      <c r="GRA748" s="31"/>
      <c r="GRB748" s="31"/>
      <c r="GRC748" s="31"/>
      <c r="GRD748" s="31"/>
      <c r="GRE748" s="31"/>
      <c r="GRF748" s="31"/>
      <c r="GRG748" s="31"/>
      <c r="GRH748" s="31"/>
      <c r="GRI748" s="31"/>
      <c r="GRJ748" s="31"/>
      <c r="GRK748" s="31"/>
      <c r="GRL748" s="31"/>
      <c r="GRM748" s="31"/>
      <c r="GRN748" s="31"/>
      <c r="GRO748" s="31"/>
      <c r="GRP748" s="31"/>
      <c r="GRQ748" s="31"/>
      <c r="GRR748" s="31"/>
      <c r="GRS748" s="31"/>
      <c r="GRT748" s="31"/>
      <c r="GRU748" s="31"/>
      <c r="GRV748" s="31"/>
      <c r="GRW748" s="31"/>
      <c r="GRX748" s="31"/>
      <c r="GRY748" s="31"/>
      <c r="GRZ748" s="31"/>
      <c r="GSA748" s="31"/>
      <c r="GSB748" s="31"/>
      <c r="GSC748" s="31"/>
      <c r="GSD748" s="31"/>
      <c r="GSE748" s="31"/>
      <c r="GSF748" s="31"/>
      <c r="GSG748" s="31"/>
      <c r="GSH748" s="31"/>
      <c r="GSI748" s="31"/>
      <c r="GSJ748" s="31"/>
      <c r="GSK748" s="31"/>
      <c r="GSL748" s="31"/>
      <c r="GSM748" s="31"/>
      <c r="GSN748" s="31"/>
      <c r="GSO748" s="31"/>
      <c r="GSP748" s="31"/>
      <c r="GSQ748" s="31"/>
      <c r="GSR748" s="31"/>
      <c r="GSS748" s="31"/>
      <c r="GST748" s="31"/>
      <c r="GSU748" s="31"/>
      <c r="GSV748" s="31"/>
      <c r="GSW748" s="31"/>
      <c r="GSX748" s="31"/>
      <c r="GSY748" s="31"/>
      <c r="GSZ748" s="31"/>
      <c r="GTA748" s="31"/>
      <c r="GTB748" s="31"/>
      <c r="GTC748" s="31"/>
      <c r="GTD748" s="31"/>
      <c r="GTE748" s="31"/>
      <c r="GTF748" s="31"/>
      <c r="GTG748" s="31"/>
      <c r="GTH748" s="31"/>
      <c r="GTI748" s="31"/>
      <c r="GTJ748" s="31"/>
      <c r="GTK748" s="31"/>
      <c r="GTL748" s="31"/>
      <c r="GTM748" s="31"/>
      <c r="GTN748" s="31"/>
      <c r="GTO748" s="31"/>
      <c r="GTP748" s="31"/>
      <c r="GTQ748" s="31"/>
      <c r="GTR748" s="31"/>
      <c r="GTS748" s="31"/>
      <c r="GTT748" s="31"/>
      <c r="GTU748" s="31"/>
      <c r="GTV748" s="31"/>
      <c r="GTW748" s="31"/>
      <c r="GTX748" s="31"/>
      <c r="GTY748" s="31"/>
      <c r="GTZ748" s="31"/>
      <c r="GUA748" s="31"/>
      <c r="GUB748" s="31"/>
      <c r="GUC748" s="31"/>
      <c r="GUD748" s="31"/>
      <c r="GUE748" s="31"/>
      <c r="GUF748" s="31"/>
      <c r="GUG748" s="31"/>
      <c r="GUH748" s="31"/>
      <c r="GUI748" s="31"/>
      <c r="GUJ748" s="31"/>
      <c r="GUK748" s="31"/>
      <c r="GUL748" s="31"/>
      <c r="GUM748" s="31"/>
      <c r="GUN748" s="31"/>
      <c r="GUO748" s="31"/>
      <c r="GUP748" s="31"/>
      <c r="GUQ748" s="31"/>
      <c r="GUR748" s="31"/>
      <c r="GUS748" s="31"/>
      <c r="GUT748" s="31"/>
      <c r="GUU748" s="31"/>
      <c r="GUV748" s="31"/>
      <c r="GUW748" s="31"/>
      <c r="GUX748" s="31"/>
      <c r="GUY748" s="31"/>
      <c r="GUZ748" s="31"/>
      <c r="GVA748" s="31"/>
      <c r="GVB748" s="31"/>
      <c r="GVC748" s="31"/>
      <c r="GVD748" s="31"/>
      <c r="GVE748" s="31"/>
      <c r="GVF748" s="31"/>
      <c r="GVG748" s="31"/>
      <c r="GVH748" s="31"/>
      <c r="GVI748" s="31"/>
      <c r="GVJ748" s="31"/>
      <c r="GVK748" s="31"/>
      <c r="GVL748" s="31"/>
      <c r="GVM748" s="31"/>
      <c r="GVN748" s="31"/>
      <c r="GVO748" s="31"/>
      <c r="GVP748" s="31"/>
      <c r="GVQ748" s="31"/>
      <c r="GVR748" s="31"/>
      <c r="GVS748" s="31"/>
      <c r="GVT748" s="31"/>
      <c r="GVU748" s="31"/>
      <c r="GVV748" s="31"/>
      <c r="GVW748" s="31"/>
      <c r="GVX748" s="31"/>
      <c r="GVY748" s="31"/>
      <c r="GVZ748" s="31"/>
      <c r="GWA748" s="31"/>
      <c r="GWB748" s="31"/>
      <c r="GWC748" s="31"/>
      <c r="GWD748" s="31"/>
      <c r="GWE748" s="31"/>
      <c r="GWF748" s="31"/>
      <c r="GWG748" s="31"/>
      <c r="GWH748" s="31"/>
      <c r="GWI748" s="31"/>
      <c r="GWJ748" s="31"/>
      <c r="GWK748" s="31"/>
      <c r="GWL748" s="31"/>
      <c r="GWM748" s="31"/>
      <c r="GWN748" s="31"/>
      <c r="GWO748" s="31"/>
      <c r="GWP748" s="31"/>
      <c r="GWQ748" s="31"/>
      <c r="GWR748" s="31"/>
      <c r="GWS748" s="31"/>
      <c r="GWT748" s="31"/>
      <c r="GWU748" s="31"/>
      <c r="GWV748" s="31"/>
      <c r="GWW748" s="31"/>
      <c r="GWX748" s="31"/>
      <c r="GWY748" s="31"/>
      <c r="GWZ748" s="31"/>
      <c r="GXA748" s="31"/>
      <c r="GXB748" s="31"/>
      <c r="GXC748" s="31"/>
      <c r="GXD748" s="31"/>
      <c r="GXE748" s="31"/>
      <c r="GXF748" s="31"/>
      <c r="GXG748" s="31"/>
      <c r="GXH748" s="31"/>
      <c r="GXI748" s="31"/>
      <c r="GXJ748" s="31"/>
      <c r="GXK748" s="31"/>
      <c r="GXL748" s="31"/>
      <c r="GXM748" s="31"/>
      <c r="GXN748" s="31"/>
      <c r="GXO748" s="31"/>
      <c r="GXP748" s="31"/>
      <c r="GXQ748" s="31"/>
      <c r="GXR748" s="31"/>
      <c r="GXS748" s="31"/>
      <c r="GXT748" s="31"/>
      <c r="GXU748" s="31"/>
      <c r="GXV748" s="31"/>
      <c r="GXW748" s="31"/>
      <c r="GXX748" s="31"/>
      <c r="GXY748" s="31"/>
      <c r="GXZ748" s="31"/>
      <c r="GYA748" s="31"/>
      <c r="GYB748" s="31"/>
      <c r="GYC748" s="31"/>
      <c r="GYD748" s="31"/>
      <c r="GYE748" s="31"/>
      <c r="GYF748" s="31"/>
      <c r="GYG748" s="31"/>
      <c r="GYH748" s="31"/>
      <c r="GYI748" s="31"/>
      <c r="GYJ748" s="31"/>
      <c r="GYK748" s="31"/>
      <c r="GYL748" s="31"/>
      <c r="GYM748" s="31"/>
      <c r="GYN748" s="31"/>
      <c r="GYO748" s="31"/>
      <c r="GYP748" s="31"/>
      <c r="GYQ748" s="31"/>
      <c r="GYR748" s="31"/>
      <c r="GYS748" s="31"/>
      <c r="GYT748" s="31"/>
      <c r="GYU748" s="31"/>
      <c r="GYV748" s="31"/>
      <c r="GYW748" s="31"/>
      <c r="GYX748" s="31"/>
      <c r="GYY748" s="31"/>
      <c r="GYZ748" s="31"/>
      <c r="GZA748" s="31"/>
      <c r="GZB748" s="31"/>
      <c r="GZC748" s="31"/>
      <c r="GZD748" s="31"/>
      <c r="GZE748" s="31"/>
      <c r="GZF748" s="31"/>
      <c r="GZG748" s="31"/>
      <c r="GZH748" s="31"/>
      <c r="GZI748" s="31"/>
      <c r="GZJ748" s="31"/>
      <c r="GZK748" s="31"/>
      <c r="GZL748" s="31"/>
      <c r="GZM748" s="31"/>
      <c r="GZN748" s="31"/>
      <c r="GZO748" s="31"/>
      <c r="GZP748" s="31"/>
      <c r="GZQ748" s="31"/>
      <c r="GZR748" s="31"/>
      <c r="GZS748" s="31"/>
      <c r="GZT748" s="31"/>
      <c r="GZU748" s="31"/>
      <c r="GZV748" s="31"/>
      <c r="GZW748" s="31"/>
      <c r="GZX748" s="31"/>
      <c r="GZY748" s="31"/>
      <c r="GZZ748" s="31"/>
      <c r="HAA748" s="31"/>
      <c r="HAB748" s="31"/>
      <c r="HAC748" s="31"/>
      <c r="HAD748" s="31"/>
      <c r="HAE748" s="31"/>
      <c r="HAF748" s="31"/>
      <c r="HAG748" s="31"/>
      <c r="HAH748" s="31"/>
      <c r="HAI748" s="31"/>
      <c r="HAJ748" s="31"/>
      <c r="HAK748" s="31"/>
      <c r="HAL748" s="31"/>
      <c r="HAM748" s="31"/>
      <c r="HAN748" s="31"/>
      <c r="HAO748" s="31"/>
      <c r="HAP748" s="31"/>
      <c r="HAQ748" s="31"/>
      <c r="HAR748" s="31"/>
      <c r="HAS748" s="31"/>
      <c r="HAT748" s="31"/>
      <c r="HAU748" s="31"/>
      <c r="HAV748" s="31"/>
      <c r="HAW748" s="31"/>
      <c r="HAX748" s="31"/>
      <c r="HAY748" s="31"/>
      <c r="HAZ748" s="31"/>
      <c r="HBA748" s="31"/>
      <c r="HBB748" s="31"/>
      <c r="HBC748" s="31"/>
      <c r="HBD748" s="31"/>
      <c r="HBE748" s="31"/>
      <c r="HBF748" s="31"/>
      <c r="HBG748" s="31"/>
      <c r="HBH748" s="31"/>
      <c r="HBI748" s="31"/>
      <c r="HBJ748" s="31"/>
      <c r="HBK748" s="31"/>
      <c r="HBL748" s="31"/>
      <c r="HBM748" s="31"/>
      <c r="HBN748" s="31"/>
      <c r="HBO748" s="31"/>
      <c r="HBP748" s="31"/>
      <c r="HBQ748" s="31"/>
      <c r="HBR748" s="31"/>
      <c r="HBS748" s="31"/>
      <c r="HBT748" s="31"/>
      <c r="HBU748" s="31"/>
      <c r="HBV748" s="31"/>
      <c r="HBW748" s="31"/>
      <c r="HBX748" s="31"/>
      <c r="HBY748" s="31"/>
      <c r="HBZ748" s="31"/>
      <c r="HCA748" s="31"/>
      <c r="HCB748" s="31"/>
      <c r="HCC748" s="31"/>
      <c r="HCD748" s="31"/>
      <c r="HCE748" s="31"/>
      <c r="HCF748" s="31"/>
      <c r="HCG748" s="31"/>
      <c r="HCH748" s="31"/>
      <c r="HCI748" s="31"/>
      <c r="HCJ748" s="31"/>
      <c r="HCK748" s="31"/>
      <c r="HCL748" s="31"/>
      <c r="HCM748" s="31"/>
      <c r="HCN748" s="31"/>
      <c r="HCO748" s="31"/>
      <c r="HCP748" s="31"/>
      <c r="HCQ748" s="31"/>
      <c r="HCR748" s="31"/>
      <c r="HCS748" s="31"/>
      <c r="HCT748" s="31"/>
      <c r="HCU748" s="31"/>
      <c r="HCV748" s="31"/>
      <c r="HCW748" s="31"/>
      <c r="HCX748" s="31"/>
      <c r="HCY748" s="31"/>
      <c r="HCZ748" s="31"/>
      <c r="HDA748" s="31"/>
      <c r="HDB748" s="31"/>
      <c r="HDC748" s="31"/>
      <c r="HDD748" s="31"/>
      <c r="HDE748" s="31"/>
      <c r="HDF748" s="31"/>
      <c r="HDG748" s="31"/>
      <c r="HDH748" s="31"/>
      <c r="HDI748" s="31"/>
      <c r="HDJ748" s="31"/>
      <c r="HDK748" s="31"/>
      <c r="HDL748" s="31"/>
      <c r="HDM748" s="31"/>
      <c r="HDN748" s="31"/>
      <c r="HDO748" s="31"/>
      <c r="HDP748" s="31"/>
      <c r="HDQ748" s="31"/>
      <c r="HDR748" s="31"/>
      <c r="HDS748" s="31"/>
      <c r="HDT748" s="31"/>
      <c r="HDU748" s="31"/>
      <c r="HDV748" s="31"/>
      <c r="HDW748" s="31"/>
      <c r="HDX748" s="31"/>
      <c r="HDY748" s="31"/>
      <c r="HDZ748" s="31"/>
      <c r="HEA748" s="31"/>
      <c r="HEB748" s="31"/>
      <c r="HEC748" s="31"/>
      <c r="HED748" s="31"/>
      <c r="HEE748" s="31"/>
      <c r="HEF748" s="31"/>
      <c r="HEG748" s="31"/>
      <c r="HEH748" s="31"/>
      <c r="HEI748" s="31"/>
      <c r="HEJ748" s="31"/>
      <c r="HEK748" s="31"/>
      <c r="HEL748" s="31"/>
      <c r="HEM748" s="31"/>
      <c r="HEN748" s="31"/>
      <c r="HEO748" s="31"/>
      <c r="HEP748" s="31"/>
      <c r="HEQ748" s="31"/>
      <c r="HER748" s="31"/>
      <c r="HES748" s="31"/>
      <c r="HET748" s="31"/>
      <c r="HEU748" s="31"/>
      <c r="HEV748" s="31"/>
      <c r="HEW748" s="31"/>
      <c r="HEX748" s="31"/>
      <c r="HEY748" s="31"/>
      <c r="HEZ748" s="31"/>
      <c r="HFA748" s="31"/>
      <c r="HFB748" s="31"/>
      <c r="HFC748" s="31"/>
      <c r="HFD748" s="31"/>
      <c r="HFE748" s="31"/>
      <c r="HFF748" s="31"/>
      <c r="HFG748" s="31"/>
      <c r="HFH748" s="31"/>
      <c r="HFI748" s="31"/>
      <c r="HFJ748" s="31"/>
      <c r="HFK748" s="31"/>
      <c r="HFL748" s="31"/>
      <c r="HFM748" s="31"/>
      <c r="HFN748" s="31"/>
      <c r="HFO748" s="31"/>
      <c r="HFP748" s="31"/>
      <c r="HFQ748" s="31"/>
      <c r="HFR748" s="31"/>
      <c r="HFS748" s="31"/>
      <c r="HFT748" s="31"/>
      <c r="HFU748" s="31"/>
      <c r="HFV748" s="31"/>
      <c r="HFW748" s="31"/>
      <c r="HFX748" s="31"/>
      <c r="HFY748" s="31"/>
      <c r="HFZ748" s="31"/>
      <c r="HGA748" s="31"/>
      <c r="HGB748" s="31"/>
      <c r="HGC748" s="31"/>
      <c r="HGD748" s="31"/>
      <c r="HGE748" s="31"/>
      <c r="HGF748" s="31"/>
      <c r="HGG748" s="31"/>
      <c r="HGH748" s="31"/>
      <c r="HGI748" s="31"/>
      <c r="HGJ748" s="31"/>
      <c r="HGK748" s="31"/>
      <c r="HGL748" s="31"/>
      <c r="HGM748" s="31"/>
      <c r="HGN748" s="31"/>
      <c r="HGO748" s="31"/>
      <c r="HGP748" s="31"/>
      <c r="HGQ748" s="31"/>
      <c r="HGR748" s="31"/>
      <c r="HGS748" s="31"/>
      <c r="HGT748" s="31"/>
      <c r="HGU748" s="31"/>
      <c r="HGV748" s="31"/>
      <c r="HGW748" s="31"/>
      <c r="HGX748" s="31"/>
      <c r="HGY748" s="31"/>
      <c r="HGZ748" s="31"/>
      <c r="HHA748" s="31"/>
      <c r="HHB748" s="31"/>
      <c r="HHC748" s="31"/>
      <c r="HHD748" s="31"/>
      <c r="HHE748" s="31"/>
      <c r="HHF748" s="31"/>
      <c r="HHG748" s="31"/>
      <c r="HHH748" s="31"/>
      <c r="HHI748" s="31"/>
      <c r="HHJ748" s="31"/>
      <c r="HHK748" s="31"/>
      <c r="HHL748" s="31"/>
      <c r="HHM748" s="31"/>
      <c r="HHN748" s="31"/>
      <c r="HHO748" s="31"/>
      <c r="HHP748" s="31"/>
      <c r="HHQ748" s="31"/>
      <c r="HHR748" s="31"/>
      <c r="HHS748" s="31"/>
      <c r="HHT748" s="31"/>
      <c r="HHU748" s="31"/>
      <c r="HHV748" s="31"/>
      <c r="HHW748" s="31"/>
      <c r="HHX748" s="31"/>
      <c r="HHY748" s="31"/>
      <c r="HHZ748" s="31"/>
      <c r="HIA748" s="31"/>
      <c r="HIB748" s="31"/>
      <c r="HIC748" s="31"/>
      <c r="HID748" s="31"/>
      <c r="HIE748" s="31"/>
      <c r="HIF748" s="31"/>
      <c r="HIG748" s="31"/>
      <c r="HIH748" s="31"/>
      <c r="HII748" s="31"/>
      <c r="HIJ748" s="31"/>
      <c r="HIK748" s="31"/>
      <c r="HIL748" s="31"/>
      <c r="HIM748" s="31"/>
      <c r="HIN748" s="31"/>
      <c r="HIO748" s="31"/>
      <c r="HIP748" s="31"/>
      <c r="HIQ748" s="31"/>
      <c r="HIR748" s="31"/>
      <c r="HIS748" s="31"/>
      <c r="HIT748" s="31"/>
      <c r="HIU748" s="31"/>
      <c r="HIV748" s="31"/>
      <c r="HIW748" s="31"/>
      <c r="HIX748" s="31"/>
      <c r="HIY748" s="31"/>
      <c r="HIZ748" s="31"/>
      <c r="HJA748" s="31"/>
      <c r="HJB748" s="31"/>
      <c r="HJC748" s="31"/>
      <c r="HJD748" s="31"/>
      <c r="HJE748" s="31"/>
      <c r="HJF748" s="31"/>
      <c r="HJG748" s="31"/>
      <c r="HJH748" s="31"/>
      <c r="HJI748" s="31"/>
      <c r="HJJ748" s="31"/>
      <c r="HJK748" s="31"/>
      <c r="HJL748" s="31"/>
      <c r="HJM748" s="31"/>
      <c r="HJN748" s="31"/>
      <c r="HJO748" s="31"/>
      <c r="HJP748" s="31"/>
      <c r="HJQ748" s="31"/>
      <c r="HJR748" s="31"/>
      <c r="HJS748" s="31"/>
      <c r="HJT748" s="31"/>
      <c r="HJU748" s="31"/>
      <c r="HJV748" s="31"/>
      <c r="HJW748" s="31"/>
      <c r="HJX748" s="31"/>
      <c r="HJY748" s="31"/>
      <c r="HJZ748" s="31"/>
      <c r="HKA748" s="31"/>
      <c r="HKB748" s="31"/>
      <c r="HKC748" s="31"/>
      <c r="HKD748" s="31"/>
      <c r="HKE748" s="31"/>
      <c r="HKF748" s="31"/>
      <c r="HKG748" s="31"/>
      <c r="HKH748" s="31"/>
      <c r="HKI748" s="31"/>
      <c r="HKJ748" s="31"/>
      <c r="HKK748" s="31"/>
      <c r="HKL748" s="31"/>
      <c r="HKM748" s="31"/>
      <c r="HKN748" s="31"/>
      <c r="HKO748" s="31"/>
      <c r="HKP748" s="31"/>
      <c r="HKQ748" s="31"/>
      <c r="HKR748" s="31"/>
      <c r="HKS748" s="31"/>
      <c r="HKT748" s="31"/>
      <c r="HKU748" s="31"/>
      <c r="HKV748" s="31"/>
      <c r="HKW748" s="31"/>
      <c r="HKX748" s="31"/>
      <c r="HKY748" s="31"/>
      <c r="HKZ748" s="31"/>
      <c r="HLA748" s="31"/>
      <c r="HLB748" s="31"/>
      <c r="HLC748" s="31"/>
      <c r="HLD748" s="31"/>
      <c r="HLE748" s="31"/>
      <c r="HLF748" s="31"/>
      <c r="HLG748" s="31"/>
      <c r="HLH748" s="31"/>
      <c r="HLI748" s="31"/>
      <c r="HLJ748" s="31"/>
      <c r="HLK748" s="31"/>
      <c r="HLL748" s="31"/>
      <c r="HLM748" s="31"/>
      <c r="HLN748" s="31"/>
      <c r="HLO748" s="31"/>
      <c r="HLP748" s="31"/>
      <c r="HLQ748" s="31"/>
      <c r="HLR748" s="31"/>
      <c r="HLS748" s="31"/>
      <c r="HLT748" s="31"/>
      <c r="HLU748" s="31"/>
      <c r="HLV748" s="31"/>
      <c r="HLW748" s="31"/>
      <c r="HLX748" s="31"/>
      <c r="HLY748" s="31"/>
      <c r="HLZ748" s="31"/>
      <c r="HMA748" s="31"/>
      <c r="HMB748" s="31"/>
      <c r="HMC748" s="31"/>
      <c r="HMD748" s="31"/>
      <c r="HME748" s="31"/>
      <c r="HMF748" s="31"/>
      <c r="HMG748" s="31"/>
      <c r="HMH748" s="31"/>
      <c r="HMI748" s="31"/>
      <c r="HMJ748" s="31"/>
      <c r="HMK748" s="31"/>
      <c r="HML748" s="31"/>
      <c r="HMM748" s="31"/>
      <c r="HMN748" s="31"/>
      <c r="HMO748" s="31"/>
      <c r="HMP748" s="31"/>
      <c r="HMQ748" s="31"/>
      <c r="HMR748" s="31"/>
      <c r="HMS748" s="31"/>
      <c r="HMT748" s="31"/>
      <c r="HMU748" s="31"/>
      <c r="HMV748" s="31"/>
      <c r="HMW748" s="31"/>
      <c r="HMX748" s="31"/>
      <c r="HMY748" s="31"/>
      <c r="HMZ748" s="31"/>
      <c r="HNA748" s="31"/>
      <c r="HNB748" s="31"/>
      <c r="HNC748" s="31"/>
      <c r="HND748" s="31"/>
      <c r="HNE748" s="31"/>
      <c r="HNF748" s="31"/>
      <c r="HNG748" s="31"/>
      <c r="HNH748" s="31"/>
      <c r="HNI748" s="31"/>
      <c r="HNJ748" s="31"/>
      <c r="HNK748" s="31"/>
      <c r="HNL748" s="31"/>
      <c r="HNM748" s="31"/>
      <c r="HNN748" s="31"/>
      <c r="HNO748" s="31"/>
      <c r="HNP748" s="31"/>
      <c r="HNQ748" s="31"/>
      <c r="HNR748" s="31"/>
      <c r="HNS748" s="31"/>
      <c r="HNT748" s="31"/>
      <c r="HNU748" s="31"/>
      <c r="HNV748" s="31"/>
      <c r="HNW748" s="31"/>
      <c r="HNX748" s="31"/>
      <c r="HNY748" s="31"/>
      <c r="HNZ748" s="31"/>
      <c r="HOA748" s="31"/>
      <c r="HOB748" s="31"/>
      <c r="HOC748" s="31"/>
      <c r="HOD748" s="31"/>
      <c r="HOE748" s="31"/>
      <c r="HOF748" s="31"/>
      <c r="HOG748" s="31"/>
      <c r="HOH748" s="31"/>
      <c r="HOI748" s="31"/>
      <c r="HOJ748" s="31"/>
      <c r="HOK748" s="31"/>
      <c r="HOL748" s="31"/>
      <c r="HOM748" s="31"/>
      <c r="HON748" s="31"/>
      <c r="HOO748" s="31"/>
      <c r="HOP748" s="31"/>
      <c r="HOQ748" s="31"/>
      <c r="HOR748" s="31"/>
      <c r="HOS748" s="31"/>
      <c r="HOT748" s="31"/>
      <c r="HOU748" s="31"/>
      <c r="HOV748" s="31"/>
      <c r="HOW748" s="31"/>
      <c r="HOX748" s="31"/>
      <c r="HOY748" s="31"/>
      <c r="HOZ748" s="31"/>
      <c r="HPA748" s="31"/>
      <c r="HPB748" s="31"/>
      <c r="HPC748" s="31"/>
      <c r="HPD748" s="31"/>
      <c r="HPE748" s="31"/>
      <c r="HPF748" s="31"/>
      <c r="HPG748" s="31"/>
      <c r="HPH748" s="31"/>
      <c r="HPI748" s="31"/>
      <c r="HPJ748" s="31"/>
      <c r="HPK748" s="31"/>
      <c r="HPL748" s="31"/>
      <c r="HPM748" s="31"/>
      <c r="HPN748" s="31"/>
      <c r="HPO748" s="31"/>
      <c r="HPP748" s="31"/>
      <c r="HPQ748" s="31"/>
      <c r="HPR748" s="31"/>
      <c r="HPS748" s="31"/>
      <c r="HPT748" s="31"/>
      <c r="HPU748" s="31"/>
      <c r="HPV748" s="31"/>
      <c r="HPW748" s="31"/>
      <c r="HPX748" s="31"/>
      <c r="HPY748" s="31"/>
      <c r="HPZ748" s="31"/>
      <c r="HQA748" s="31"/>
      <c r="HQB748" s="31"/>
      <c r="HQC748" s="31"/>
      <c r="HQD748" s="31"/>
      <c r="HQE748" s="31"/>
      <c r="HQF748" s="31"/>
      <c r="HQG748" s="31"/>
      <c r="HQH748" s="31"/>
      <c r="HQI748" s="31"/>
      <c r="HQJ748" s="31"/>
      <c r="HQK748" s="31"/>
      <c r="HQL748" s="31"/>
      <c r="HQM748" s="31"/>
      <c r="HQN748" s="31"/>
      <c r="HQO748" s="31"/>
      <c r="HQP748" s="31"/>
      <c r="HQQ748" s="31"/>
      <c r="HQR748" s="31"/>
      <c r="HQS748" s="31"/>
      <c r="HQT748" s="31"/>
      <c r="HQU748" s="31"/>
      <c r="HQV748" s="31"/>
      <c r="HQW748" s="31"/>
      <c r="HQX748" s="31"/>
      <c r="HQY748" s="31"/>
      <c r="HQZ748" s="31"/>
      <c r="HRA748" s="31"/>
      <c r="HRB748" s="31"/>
      <c r="HRC748" s="31"/>
      <c r="HRD748" s="31"/>
      <c r="HRE748" s="31"/>
      <c r="HRF748" s="31"/>
      <c r="HRG748" s="31"/>
      <c r="HRH748" s="31"/>
      <c r="HRI748" s="31"/>
      <c r="HRJ748" s="31"/>
      <c r="HRK748" s="31"/>
      <c r="HRL748" s="31"/>
      <c r="HRM748" s="31"/>
      <c r="HRN748" s="31"/>
      <c r="HRO748" s="31"/>
      <c r="HRP748" s="31"/>
      <c r="HRQ748" s="31"/>
      <c r="HRR748" s="31"/>
      <c r="HRS748" s="31"/>
      <c r="HRT748" s="31"/>
      <c r="HRU748" s="31"/>
      <c r="HRV748" s="31"/>
      <c r="HRW748" s="31"/>
      <c r="HRX748" s="31"/>
      <c r="HRY748" s="31"/>
      <c r="HRZ748" s="31"/>
      <c r="HSA748" s="31"/>
      <c r="HSB748" s="31"/>
      <c r="HSC748" s="31"/>
      <c r="HSD748" s="31"/>
      <c r="HSE748" s="31"/>
      <c r="HSF748" s="31"/>
      <c r="HSG748" s="31"/>
      <c r="HSH748" s="31"/>
      <c r="HSI748" s="31"/>
      <c r="HSJ748" s="31"/>
      <c r="HSK748" s="31"/>
      <c r="HSL748" s="31"/>
      <c r="HSM748" s="31"/>
      <c r="HSN748" s="31"/>
      <c r="HSO748" s="31"/>
      <c r="HSP748" s="31"/>
      <c r="HSQ748" s="31"/>
      <c r="HSR748" s="31"/>
      <c r="HSS748" s="31"/>
      <c r="HST748" s="31"/>
      <c r="HSU748" s="31"/>
      <c r="HSV748" s="31"/>
      <c r="HSW748" s="31"/>
      <c r="HSX748" s="31"/>
      <c r="HSY748" s="31"/>
      <c r="HSZ748" s="31"/>
      <c r="HTA748" s="31"/>
      <c r="HTB748" s="31"/>
      <c r="HTC748" s="31"/>
      <c r="HTD748" s="31"/>
      <c r="HTE748" s="31"/>
      <c r="HTF748" s="31"/>
      <c r="HTG748" s="31"/>
      <c r="HTH748" s="31"/>
      <c r="HTI748" s="31"/>
      <c r="HTJ748" s="31"/>
      <c r="HTK748" s="31"/>
      <c r="HTL748" s="31"/>
      <c r="HTM748" s="31"/>
      <c r="HTN748" s="31"/>
      <c r="HTO748" s="31"/>
      <c r="HTP748" s="31"/>
      <c r="HTQ748" s="31"/>
      <c r="HTR748" s="31"/>
      <c r="HTS748" s="31"/>
      <c r="HTT748" s="31"/>
      <c r="HTU748" s="31"/>
      <c r="HTV748" s="31"/>
      <c r="HTW748" s="31"/>
      <c r="HTX748" s="31"/>
      <c r="HTY748" s="31"/>
      <c r="HTZ748" s="31"/>
      <c r="HUA748" s="31"/>
      <c r="HUB748" s="31"/>
      <c r="HUC748" s="31"/>
      <c r="HUD748" s="31"/>
      <c r="HUE748" s="31"/>
      <c r="HUF748" s="31"/>
      <c r="HUG748" s="31"/>
      <c r="HUH748" s="31"/>
      <c r="HUI748" s="31"/>
      <c r="HUJ748" s="31"/>
      <c r="HUK748" s="31"/>
      <c r="HUL748" s="31"/>
      <c r="HUM748" s="31"/>
      <c r="HUN748" s="31"/>
      <c r="HUO748" s="31"/>
      <c r="HUP748" s="31"/>
      <c r="HUQ748" s="31"/>
      <c r="HUR748" s="31"/>
      <c r="HUS748" s="31"/>
      <c r="HUT748" s="31"/>
      <c r="HUU748" s="31"/>
      <c r="HUV748" s="31"/>
      <c r="HUW748" s="31"/>
      <c r="HUX748" s="31"/>
      <c r="HUY748" s="31"/>
      <c r="HUZ748" s="31"/>
      <c r="HVA748" s="31"/>
      <c r="HVB748" s="31"/>
      <c r="HVC748" s="31"/>
      <c r="HVD748" s="31"/>
      <c r="HVE748" s="31"/>
      <c r="HVF748" s="31"/>
      <c r="HVG748" s="31"/>
      <c r="HVH748" s="31"/>
      <c r="HVI748" s="31"/>
      <c r="HVJ748" s="31"/>
      <c r="HVK748" s="31"/>
      <c r="HVL748" s="31"/>
      <c r="HVM748" s="31"/>
      <c r="HVN748" s="31"/>
      <c r="HVO748" s="31"/>
      <c r="HVP748" s="31"/>
      <c r="HVQ748" s="31"/>
      <c r="HVR748" s="31"/>
      <c r="HVS748" s="31"/>
      <c r="HVT748" s="31"/>
      <c r="HVU748" s="31"/>
      <c r="HVV748" s="31"/>
      <c r="HVW748" s="31"/>
      <c r="HVX748" s="31"/>
      <c r="HVY748" s="31"/>
      <c r="HVZ748" s="31"/>
      <c r="HWA748" s="31"/>
      <c r="HWB748" s="31"/>
      <c r="HWC748" s="31"/>
      <c r="HWD748" s="31"/>
      <c r="HWE748" s="31"/>
      <c r="HWF748" s="31"/>
      <c r="HWG748" s="31"/>
      <c r="HWH748" s="31"/>
      <c r="HWI748" s="31"/>
      <c r="HWJ748" s="31"/>
      <c r="HWK748" s="31"/>
      <c r="HWL748" s="31"/>
      <c r="HWM748" s="31"/>
      <c r="HWN748" s="31"/>
      <c r="HWO748" s="31"/>
      <c r="HWP748" s="31"/>
      <c r="HWQ748" s="31"/>
      <c r="HWR748" s="31"/>
      <c r="HWS748" s="31"/>
      <c r="HWT748" s="31"/>
      <c r="HWU748" s="31"/>
      <c r="HWV748" s="31"/>
      <c r="HWW748" s="31"/>
      <c r="HWX748" s="31"/>
      <c r="HWY748" s="31"/>
      <c r="HWZ748" s="31"/>
      <c r="HXA748" s="31"/>
      <c r="HXB748" s="31"/>
      <c r="HXC748" s="31"/>
      <c r="HXD748" s="31"/>
      <c r="HXE748" s="31"/>
      <c r="HXF748" s="31"/>
      <c r="HXG748" s="31"/>
      <c r="HXH748" s="31"/>
      <c r="HXI748" s="31"/>
      <c r="HXJ748" s="31"/>
      <c r="HXK748" s="31"/>
      <c r="HXL748" s="31"/>
      <c r="HXM748" s="31"/>
      <c r="HXN748" s="31"/>
      <c r="HXO748" s="31"/>
      <c r="HXP748" s="31"/>
      <c r="HXQ748" s="31"/>
      <c r="HXR748" s="31"/>
      <c r="HXS748" s="31"/>
      <c r="HXT748" s="31"/>
      <c r="HXU748" s="31"/>
      <c r="HXV748" s="31"/>
      <c r="HXW748" s="31"/>
      <c r="HXX748" s="31"/>
      <c r="HXY748" s="31"/>
      <c r="HXZ748" s="31"/>
      <c r="HYA748" s="31"/>
      <c r="HYB748" s="31"/>
      <c r="HYC748" s="31"/>
      <c r="HYD748" s="31"/>
      <c r="HYE748" s="31"/>
      <c r="HYF748" s="31"/>
      <c r="HYG748" s="31"/>
      <c r="HYH748" s="31"/>
      <c r="HYI748" s="31"/>
      <c r="HYJ748" s="31"/>
      <c r="HYK748" s="31"/>
      <c r="HYL748" s="31"/>
      <c r="HYM748" s="31"/>
      <c r="HYN748" s="31"/>
      <c r="HYO748" s="31"/>
      <c r="HYP748" s="31"/>
      <c r="HYQ748" s="31"/>
      <c r="HYR748" s="31"/>
      <c r="HYS748" s="31"/>
      <c r="HYT748" s="31"/>
      <c r="HYU748" s="31"/>
      <c r="HYV748" s="31"/>
      <c r="HYW748" s="31"/>
      <c r="HYX748" s="31"/>
      <c r="HYY748" s="31"/>
      <c r="HYZ748" s="31"/>
      <c r="HZA748" s="31"/>
      <c r="HZB748" s="31"/>
      <c r="HZC748" s="31"/>
      <c r="HZD748" s="31"/>
      <c r="HZE748" s="31"/>
      <c r="HZF748" s="31"/>
      <c r="HZG748" s="31"/>
      <c r="HZH748" s="31"/>
      <c r="HZI748" s="31"/>
      <c r="HZJ748" s="31"/>
      <c r="HZK748" s="31"/>
      <c r="HZL748" s="31"/>
      <c r="HZM748" s="31"/>
      <c r="HZN748" s="31"/>
      <c r="HZO748" s="31"/>
      <c r="HZP748" s="31"/>
      <c r="HZQ748" s="31"/>
      <c r="HZR748" s="31"/>
      <c r="HZS748" s="31"/>
      <c r="HZT748" s="31"/>
      <c r="HZU748" s="31"/>
      <c r="HZV748" s="31"/>
      <c r="HZW748" s="31"/>
      <c r="HZX748" s="31"/>
      <c r="HZY748" s="31"/>
      <c r="HZZ748" s="31"/>
      <c r="IAA748" s="31"/>
      <c r="IAB748" s="31"/>
      <c r="IAC748" s="31"/>
      <c r="IAD748" s="31"/>
      <c r="IAE748" s="31"/>
      <c r="IAF748" s="31"/>
      <c r="IAG748" s="31"/>
      <c r="IAH748" s="31"/>
      <c r="IAI748" s="31"/>
      <c r="IAJ748" s="31"/>
      <c r="IAK748" s="31"/>
      <c r="IAL748" s="31"/>
      <c r="IAM748" s="31"/>
      <c r="IAN748" s="31"/>
      <c r="IAO748" s="31"/>
      <c r="IAP748" s="31"/>
      <c r="IAQ748" s="31"/>
      <c r="IAR748" s="31"/>
      <c r="IAS748" s="31"/>
      <c r="IAT748" s="31"/>
      <c r="IAU748" s="31"/>
      <c r="IAV748" s="31"/>
      <c r="IAW748" s="31"/>
      <c r="IAX748" s="31"/>
      <c r="IAY748" s="31"/>
      <c r="IAZ748" s="31"/>
      <c r="IBA748" s="31"/>
      <c r="IBB748" s="31"/>
      <c r="IBC748" s="31"/>
      <c r="IBD748" s="31"/>
      <c r="IBE748" s="31"/>
      <c r="IBF748" s="31"/>
      <c r="IBG748" s="31"/>
      <c r="IBH748" s="31"/>
      <c r="IBI748" s="31"/>
      <c r="IBJ748" s="31"/>
      <c r="IBK748" s="31"/>
      <c r="IBL748" s="31"/>
      <c r="IBM748" s="31"/>
      <c r="IBN748" s="31"/>
      <c r="IBO748" s="31"/>
      <c r="IBP748" s="31"/>
      <c r="IBQ748" s="31"/>
      <c r="IBR748" s="31"/>
      <c r="IBS748" s="31"/>
      <c r="IBT748" s="31"/>
      <c r="IBU748" s="31"/>
      <c r="IBV748" s="31"/>
      <c r="IBW748" s="31"/>
      <c r="IBX748" s="31"/>
      <c r="IBY748" s="31"/>
      <c r="IBZ748" s="31"/>
      <c r="ICA748" s="31"/>
      <c r="ICB748" s="31"/>
      <c r="ICC748" s="31"/>
      <c r="ICD748" s="31"/>
      <c r="ICE748" s="31"/>
      <c r="ICF748" s="31"/>
      <c r="ICG748" s="31"/>
      <c r="ICH748" s="31"/>
      <c r="ICI748" s="31"/>
      <c r="ICJ748" s="31"/>
      <c r="ICK748" s="31"/>
      <c r="ICL748" s="31"/>
      <c r="ICM748" s="31"/>
      <c r="ICN748" s="31"/>
      <c r="ICO748" s="31"/>
      <c r="ICP748" s="31"/>
      <c r="ICQ748" s="31"/>
      <c r="ICR748" s="31"/>
      <c r="ICS748" s="31"/>
      <c r="ICT748" s="31"/>
      <c r="ICU748" s="31"/>
      <c r="ICV748" s="31"/>
      <c r="ICW748" s="31"/>
      <c r="ICX748" s="31"/>
      <c r="ICY748" s="31"/>
      <c r="ICZ748" s="31"/>
      <c r="IDA748" s="31"/>
      <c r="IDB748" s="31"/>
      <c r="IDC748" s="31"/>
      <c r="IDD748" s="31"/>
      <c r="IDE748" s="31"/>
      <c r="IDF748" s="31"/>
      <c r="IDG748" s="31"/>
      <c r="IDH748" s="31"/>
      <c r="IDI748" s="31"/>
      <c r="IDJ748" s="31"/>
      <c r="IDK748" s="31"/>
      <c r="IDL748" s="31"/>
      <c r="IDM748" s="31"/>
      <c r="IDN748" s="31"/>
      <c r="IDO748" s="31"/>
      <c r="IDP748" s="31"/>
      <c r="IDQ748" s="31"/>
      <c r="IDR748" s="31"/>
      <c r="IDS748" s="31"/>
      <c r="IDT748" s="31"/>
      <c r="IDU748" s="31"/>
      <c r="IDV748" s="31"/>
      <c r="IDW748" s="31"/>
      <c r="IDX748" s="31"/>
      <c r="IDY748" s="31"/>
      <c r="IDZ748" s="31"/>
      <c r="IEA748" s="31"/>
      <c r="IEB748" s="31"/>
      <c r="IEC748" s="31"/>
      <c r="IED748" s="31"/>
      <c r="IEE748" s="31"/>
      <c r="IEF748" s="31"/>
      <c r="IEG748" s="31"/>
      <c r="IEH748" s="31"/>
      <c r="IEI748" s="31"/>
      <c r="IEJ748" s="31"/>
      <c r="IEK748" s="31"/>
      <c r="IEL748" s="31"/>
      <c r="IEM748" s="31"/>
      <c r="IEN748" s="31"/>
      <c r="IEO748" s="31"/>
      <c r="IEP748" s="31"/>
      <c r="IEQ748" s="31"/>
      <c r="IER748" s="31"/>
      <c r="IES748" s="31"/>
      <c r="IET748" s="31"/>
      <c r="IEU748" s="31"/>
      <c r="IEV748" s="31"/>
      <c r="IEW748" s="31"/>
      <c r="IEX748" s="31"/>
      <c r="IEY748" s="31"/>
      <c r="IEZ748" s="31"/>
      <c r="IFA748" s="31"/>
      <c r="IFB748" s="31"/>
      <c r="IFC748" s="31"/>
      <c r="IFD748" s="31"/>
      <c r="IFE748" s="31"/>
      <c r="IFF748" s="31"/>
      <c r="IFG748" s="31"/>
      <c r="IFH748" s="31"/>
      <c r="IFI748" s="31"/>
      <c r="IFJ748" s="31"/>
      <c r="IFK748" s="31"/>
      <c r="IFL748" s="31"/>
      <c r="IFM748" s="31"/>
      <c r="IFN748" s="31"/>
      <c r="IFO748" s="31"/>
      <c r="IFP748" s="31"/>
      <c r="IFQ748" s="31"/>
      <c r="IFR748" s="31"/>
      <c r="IFS748" s="31"/>
      <c r="IFT748" s="31"/>
      <c r="IFU748" s="31"/>
      <c r="IFV748" s="31"/>
      <c r="IFW748" s="31"/>
      <c r="IFX748" s="31"/>
      <c r="IFY748" s="31"/>
      <c r="IFZ748" s="31"/>
      <c r="IGA748" s="31"/>
      <c r="IGB748" s="31"/>
      <c r="IGC748" s="31"/>
      <c r="IGD748" s="31"/>
      <c r="IGE748" s="31"/>
      <c r="IGF748" s="31"/>
      <c r="IGG748" s="31"/>
      <c r="IGH748" s="31"/>
      <c r="IGI748" s="31"/>
      <c r="IGJ748" s="31"/>
      <c r="IGK748" s="31"/>
      <c r="IGL748" s="31"/>
      <c r="IGM748" s="31"/>
      <c r="IGN748" s="31"/>
      <c r="IGO748" s="31"/>
      <c r="IGP748" s="31"/>
      <c r="IGQ748" s="31"/>
      <c r="IGR748" s="31"/>
      <c r="IGS748" s="31"/>
      <c r="IGT748" s="31"/>
      <c r="IGU748" s="31"/>
      <c r="IGV748" s="31"/>
      <c r="IGW748" s="31"/>
      <c r="IGX748" s="31"/>
      <c r="IGY748" s="31"/>
      <c r="IGZ748" s="31"/>
      <c r="IHA748" s="31"/>
      <c r="IHB748" s="31"/>
      <c r="IHC748" s="31"/>
      <c r="IHD748" s="31"/>
      <c r="IHE748" s="31"/>
      <c r="IHF748" s="31"/>
      <c r="IHG748" s="31"/>
      <c r="IHH748" s="31"/>
      <c r="IHI748" s="31"/>
      <c r="IHJ748" s="31"/>
      <c r="IHK748" s="31"/>
      <c r="IHL748" s="31"/>
      <c r="IHM748" s="31"/>
      <c r="IHN748" s="31"/>
      <c r="IHO748" s="31"/>
      <c r="IHP748" s="31"/>
      <c r="IHQ748" s="31"/>
      <c r="IHR748" s="31"/>
      <c r="IHS748" s="31"/>
      <c r="IHT748" s="31"/>
      <c r="IHU748" s="31"/>
      <c r="IHV748" s="31"/>
      <c r="IHW748" s="31"/>
      <c r="IHX748" s="31"/>
      <c r="IHY748" s="31"/>
      <c r="IHZ748" s="31"/>
      <c r="IIA748" s="31"/>
      <c r="IIB748" s="31"/>
      <c r="IIC748" s="31"/>
      <c r="IID748" s="31"/>
      <c r="IIE748" s="31"/>
      <c r="IIF748" s="31"/>
      <c r="IIG748" s="31"/>
      <c r="IIH748" s="31"/>
      <c r="III748" s="31"/>
      <c r="IIJ748" s="31"/>
      <c r="IIK748" s="31"/>
      <c r="IIL748" s="31"/>
      <c r="IIM748" s="31"/>
      <c r="IIN748" s="31"/>
      <c r="IIO748" s="31"/>
      <c r="IIP748" s="31"/>
      <c r="IIQ748" s="31"/>
      <c r="IIR748" s="31"/>
      <c r="IIS748" s="31"/>
      <c r="IIT748" s="31"/>
      <c r="IIU748" s="31"/>
      <c r="IIV748" s="31"/>
      <c r="IIW748" s="31"/>
      <c r="IIX748" s="31"/>
      <c r="IIY748" s="31"/>
      <c r="IIZ748" s="31"/>
      <c r="IJA748" s="31"/>
      <c r="IJB748" s="31"/>
      <c r="IJC748" s="31"/>
      <c r="IJD748" s="31"/>
      <c r="IJE748" s="31"/>
      <c r="IJF748" s="31"/>
      <c r="IJG748" s="31"/>
      <c r="IJH748" s="31"/>
      <c r="IJI748" s="31"/>
      <c r="IJJ748" s="31"/>
      <c r="IJK748" s="31"/>
      <c r="IJL748" s="31"/>
      <c r="IJM748" s="31"/>
      <c r="IJN748" s="31"/>
      <c r="IJO748" s="31"/>
      <c r="IJP748" s="31"/>
      <c r="IJQ748" s="31"/>
      <c r="IJR748" s="31"/>
      <c r="IJS748" s="31"/>
      <c r="IJT748" s="31"/>
      <c r="IJU748" s="31"/>
      <c r="IJV748" s="31"/>
      <c r="IJW748" s="31"/>
      <c r="IJX748" s="31"/>
      <c r="IJY748" s="31"/>
      <c r="IJZ748" s="31"/>
      <c r="IKA748" s="31"/>
      <c r="IKB748" s="31"/>
      <c r="IKC748" s="31"/>
      <c r="IKD748" s="31"/>
      <c r="IKE748" s="31"/>
      <c r="IKF748" s="31"/>
      <c r="IKG748" s="31"/>
      <c r="IKH748" s="31"/>
      <c r="IKI748" s="31"/>
      <c r="IKJ748" s="31"/>
      <c r="IKK748" s="31"/>
      <c r="IKL748" s="31"/>
      <c r="IKM748" s="31"/>
      <c r="IKN748" s="31"/>
      <c r="IKO748" s="31"/>
      <c r="IKP748" s="31"/>
      <c r="IKQ748" s="31"/>
      <c r="IKR748" s="31"/>
      <c r="IKS748" s="31"/>
      <c r="IKT748" s="31"/>
      <c r="IKU748" s="31"/>
      <c r="IKV748" s="31"/>
      <c r="IKW748" s="31"/>
      <c r="IKX748" s="31"/>
      <c r="IKY748" s="31"/>
      <c r="IKZ748" s="31"/>
      <c r="ILA748" s="31"/>
      <c r="ILB748" s="31"/>
      <c r="ILC748" s="31"/>
      <c r="ILD748" s="31"/>
      <c r="ILE748" s="31"/>
      <c r="ILF748" s="31"/>
      <c r="ILG748" s="31"/>
      <c r="ILH748" s="31"/>
      <c r="ILI748" s="31"/>
      <c r="ILJ748" s="31"/>
      <c r="ILK748" s="31"/>
      <c r="ILL748" s="31"/>
      <c r="ILM748" s="31"/>
      <c r="ILN748" s="31"/>
      <c r="ILO748" s="31"/>
      <c r="ILP748" s="31"/>
      <c r="ILQ748" s="31"/>
      <c r="ILR748" s="31"/>
      <c r="ILS748" s="31"/>
      <c r="ILT748" s="31"/>
      <c r="ILU748" s="31"/>
      <c r="ILV748" s="31"/>
      <c r="ILW748" s="31"/>
      <c r="ILX748" s="31"/>
      <c r="ILY748" s="31"/>
      <c r="ILZ748" s="31"/>
      <c r="IMA748" s="31"/>
      <c r="IMB748" s="31"/>
      <c r="IMC748" s="31"/>
      <c r="IMD748" s="31"/>
      <c r="IME748" s="31"/>
      <c r="IMF748" s="31"/>
      <c r="IMG748" s="31"/>
      <c r="IMH748" s="31"/>
      <c r="IMI748" s="31"/>
      <c r="IMJ748" s="31"/>
      <c r="IMK748" s="31"/>
      <c r="IML748" s="31"/>
      <c r="IMM748" s="31"/>
      <c r="IMN748" s="31"/>
      <c r="IMO748" s="31"/>
      <c r="IMP748" s="31"/>
      <c r="IMQ748" s="31"/>
      <c r="IMR748" s="31"/>
      <c r="IMS748" s="31"/>
      <c r="IMT748" s="31"/>
      <c r="IMU748" s="31"/>
      <c r="IMV748" s="31"/>
      <c r="IMW748" s="31"/>
      <c r="IMX748" s="31"/>
      <c r="IMY748" s="31"/>
      <c r="IMZ748" s="31"/>
      <c r="INA748" s="31"/>
      <c r="INB748" s="31"/>
      <c r="INC748" s="31"/>
      <c r="IND748" s="31"/>
      <c r="INE748" s="31"/>
      <c r="INF748" s="31"/>
      <c r="ING748" s="31"/>
      <c r="INH748" s="31"/>
      <c r="INI748" s="31"/>
      <c r="INJ748" s="31"/>
      <c r="INK748" s="31"/>
      <c r="INL748" s="31"/>
      <c r="INM748" s="31"/>
      <c r="INN748" s="31"/>
      <c r="INO748" s="31"/>
      <c r="INP748" s="31"/>
      <c r="INQ748" s="31"/>
      <c r="INR748" s="31"/>
      <c r="INS748" s="31"/>
      <c r="INT748" s="31"/>
      <c r="INU748" s="31"/>
      <c r="INV748" s="31"/>
      <c r="INW748" s="31"/>
      <c r="INX748" s="31"/>
      <c r="INY748" s="31"/>
      <c r="INZ748" s="31"/>
      <c r="IOA748" s="31"/>
      <c r="IOB748" s="31"/>
      <c r="IOC748" s="31"/>
      <c r="IOD748" s="31"/>
      <c r="IOE748" s="31"/>
      <c r="IOF748" s="31"/>
      <c r="IOG748" s="31"/>
      <c r="IOH748" s="31"/>
      <c r="IOI748" s="31"/>
      <c r="IOJ748" s="31"/>
      <c r="IOK748" s="31"/>
      <c r="IOL748" s="31"/>
      <c r="IOM748" s="31"/>
      <c r="ION748" s="31"/>
      <c r="IOO748" s="31"/>
      <c r="IOP748" s="31"/>
      <c r="IOQ748" s="31"/>
      <c r="IOR748" s="31"/>
      <c r="IOS748" s="31"/>
      <c r="IOT748" s="31"/>
      <c r="IOU748" s="31"/>
      <c r="IOV748" s="31"/>
      <c r="IOW748" s="31"/>
      <c r="IOX748" s="31"/>
      <c r="IOY748" s="31"/>
      <c r="IOZ748" s="31"/>
      <c r="IPA748" s="31"/>
      <c r="IPB748" s="31"/>
      <c r="IPC748" s="31"/>
      <c r="IPD748" s="31"/>
      <c r="IPE748" s="31"/>
      <c r="IPF748" s="31"/>
      <c r="IPG748" s="31"/>
      <c r="IPH748" s="31"/>
      <c r="IPI748" s="31"/>
      <c r="IPJ748" s="31"/>
      <c r="IPK748" s="31"/>
      <c r="IPL748" s="31"/>
      <c r="IPM748" s="31"/>
      <c r="IPN748" s="31"/>
      <c r="IPO748" s="31"/>
      <c r="IPP748" s="31"/>
      <c r="IPQ748" s="31"/>
      <c r="IPR748" s="31"/>
      <c r="IPS748" s="31"/>
      <c r="IPT748" s="31"/>
      <c r="IPU748" s="31"/>
      <c r="IPV748" s="31"/>
      <c r="IPW748" s="31"/>
      <c r="IPX748" s="31"/>
      <c r="IPY748" s="31"/>
      <c r="IPZ748" s="31"/>
      <c r="IQA748" s="31"/>
      <c r="IQB748" s="31"/>
      <c r="IQC748" s="31"/>
      <c r="IQD748" s="31"/>
      <c r="IQE748" s="31"/>
      <c r="IQF748" s="31"/>
      <c r="IQG748" s="31"/>
      <c r="IQH748" s="31"/>
      <c r="IQI748" s="31"/>
      <c r="IQJ748" s="31"/>
      <c r="IQK748" s="31"/>
      <c r="IQL748" s="31"/>
      <c r="IQM748" s="31"/>
      <c r="IQN748" s="31"/>
      <c r="IQO748" s="31"/>
      <c r="IQP748" s="31"/>
      <c r="IQQ748" s="31"/>
      <c r="IQR748" s="31"/>
      <c r="IQS748" s="31"/>
      <c r="IQT748" s="31"/>
      <c r="IQU748" s="31"/>
      <c r="IQV748" s="31"/>
      <c r="IQW748" s="31"/>
      <c r="IQX748" s="31"/>
      <c r="IQY748" s="31"/>
      <c r="IQZ748" s="31"/>
      <c r="IRA748" s="31"/>
      <c r="IRB748" s="31"/>
      <c r="IRC748" s="31"/>
      <c r="IRD748" s="31"/>
      <c r="IRE748" s="31"/>
      <c r="IRF748" s="31"/>
      <c r="IRG748" s="31"/>
      <c r="IRH748" s="31"/>
      <c r="IRI748" s="31"/>
      <c r="IRJ748" s="31"/>
      <c r="IRK748" s="31"/>
      <c r="IRL748" s="31"/>
      <c r="IRM748" s="31"/>
      <c r="IRN748" s="31"/>
      <c r="IRO748" s="31"/>
      <c r="IRP748" s="31"/>
      <c r="IRQ748" s="31"/>
      <c r="IRR748" s="31"/>
      <c r="IRS748" s="31"/>
      <c r="IRT748" s="31"/>
      <c r="IRU748" s="31"/>
      <c r="IRV748" s="31"/>
      <c r="IRW748" s="31"/>
      <c r="IRX748" s="31"/>
      <c r="IRY748" s="31"/>
      <c r="IRZ748" s="31"/>
      <c r="ISA748" s="31"/>
      <c r="ISB748" s="31"/>
      <c r="ISC748" s="31"/>
      <c r="ISD748" s="31"/>
      <c r="ISE748" s="31"/>
      <c r="ISF748" s="31"/>
      <c r="ISG748" s="31"/>
      <c r="ISH748" s="31"/>
      <c r="ISI748" s="31"/>
      <c r="ISJ748" s="31"/>
      <c r="ISK748" s="31"/>
      <c r="ISL748" s="31"/>
      <c r="ISM748" s="31"/>
      <c r="ISN748" s="31"/>
      <c r="ISO748" s="31"/>
      <c r="ISP748" s="31"/>
      <c r="ISQ748" s="31"/>
      <c r="ISR748" s="31"/>
      <c r="ISS748" s="31"/>
      <c r="IST748" s="31"/>
      <c r="ISU748" s="31"/>
      <c r="ISV748" s="31"/>
      <c r="ISW748" s="31"/>
      <c r="ISX748" s="31"/>
      <c r="ISY748" s="31"/>
      <c r="ISZ748" s="31"/>
      <c r="ITA748" s="31"/>
      <c r="ITB748" s="31"/>
      <c r="ITC748" s="31"/>
      <c r="ITD748" s="31"/>
      <c r="ITE748" s="31"/>
      <c r="ITF748" s="31"/>
      <c r="ITG748" s="31"/>
      <c r="ITH748" s="31"/>
      <c r="ITI748" s="31"/>
      <c r="ITJ748" s="31"/>
      <c r="ITK748" s="31"/>
      <c r="ITL748" s="31"/>
      <c r="ITM748" s="31"/>
      <c r="ITN748" s="31"/>
      <c r="ITO748" s="31"/>
      <c r="ITP748" s="31"/>
      <c r="ITQ748" s="31"/>
      <c r="ITR748" s="31"/>
      <c r="ITS748" s="31"/>
      <c r="ITT748" s="31"/>
      <c r="ITU748" s="31"/>
      <c r="ITV748" s="31"/>
      <c r="ITW748" s="31"/>
      <c r="ITX748" s="31"/>
      <c r="ITY748" s="31"/>
      <c r="ITZ748" s="31"/>
      <c r="IUA748" s="31"/>
      <c r="IUB748" s="31"/>
      <c r="IUC748" s="31"/>
      <c r="IUD748" s="31"/>
      <c r="IUE748" s="31"/>
      <c r="IUF748" s="31"/>
      <c r="IUG748" s="31"/>
      <c r="IUH748" s="31"/>
      <c r="IUI748" s="31"/>
      <c r="IUJ748" s="31"/>
      <c r="IUK748" s="31"/>
      <c r="IUL748" s="31"/>
      <c r="IUM748" s="31"/>
      <c r="IUN748" s="31"/>
      <c r="IUO748" s="31"/>
      <c r="IUP748" s="31"/>
      <c r="IUQ748" s="31"/>
      <c r="IUR748" s="31"/>
      <c r="IUS748" s="31"/>
      <c r="IUT748" s="31"/>
      <c r="IUU748" s="31"/>
      <c r="IUV748" s="31"/>
      <c r="IUW748" s="31"/>
      <c r="IUX748" s="31"/>
      <c r="IUY748" s="31"/>
      <c r="IUZ748" s="31"/>
      <c r="IVA748" s="31"/>
      <c r="IVB748" s="31"/>
      <c r="IVC748" s="31"/>
      <c r="IVD748" s="31"/>
      <c r="IVE748" s="31"/>
      <c r="IVF748" s="31"/>
      <c r="IVG748" s="31"/>
      <c r="IVH748" s="31"/>
      <c r="IVI748" s="31"/>
      <c r="IVJ748" s="31"/>
      <c r="IVK748" s="31"/>
      <c r="IVL748" s="31"/>
      <c r="IVM748" s="31"/>
      <c r="IVN748" s="31"/>
      <c r="IVO748" s="31"/>
      <c r="IVP748" s="31"/>
      <c r="IVQ748" s="31"/>
      <c r="IVR748" s="31"/>
      <c r="IVS748" s="31"/>
      <c r="IVT748" s="31"/>
      <c r="IVU748" s="31"/>
      <c r="IVV748" s="31"/>
      <c r="IVW748" s="31"/>
      <c r="IVX748" s="31"/>
      <c r="IVY748" s="31"/>
      <c r="IVZ748" s="31"/>
      <c r="IWA748" s="31"/>
      <c r="IWB748" s="31"/>
      <c r="IWC748" s="31"/>
      <c r="IWD748" s="31"/>
      <c r="IWE748" s="31"/>
      <c r="IWF748" s="31"/>
      <c r="IWG748" s="31"/>
      <c r="IWH748" s="31"/>
      <c r="IWI748" s="31"/>
      <c r="IWJ748" s="31"/>
      <c r="IWK748" s="31"/>
      <c r="IWL748" s="31"/>
      <c r="IWM748" s="31"/>
      <c r="IWN748" s="31"/>
      <c r="IWO748" s="31"/>
      <c r="IWP748" s="31"/>
      <c r="IWQ748" s="31"/>
      <c r="IWR748" s="31"/>
      <c r="IWS748" s="31"/>
      <c r="IWT748" s="31"/>
      <c r="IWU748" s="31"/>
      <c r="IWV748" s="31"/>
      <c r="IWW748" s="31"/>
      <c r="IWX748" s="31"/>
      <c r="IWY748" s="31"/>
      <c r="IWZ748" s="31"/>
      <c r="IXA748" s="31"/>
      <c r="IXB748" s="31"/>
      <c r="IXC748" s="31"/>
      <c r="IXD748" s="31"/>
      <c r="IXE748" s="31"/>
      <c r="IXF748" s="31"/>
      <c r="IXG748" s="31"/>
      <c r="IXH748" s="31"/>
      <c r="IXI748" s="31"/>
      <c r="IXJ748" s="31"/>
      <c r="IXK748" s="31"/>
      <c r="IXL748" s="31"/>
      <c r="IXM748" s="31"/>
      <c r="IXN748" s="31"/>
      <c r="IXO748" s="31"/>
      <c r="IXP748" s="31"/>
      <c r="IXQ748" s="31"/>
      <c r="IXR748" s="31"/>
      <c r="IXS748" s="31"/>
      <c r="IXT748" s="31"/>
      <c r="IXU748" s="31"/>
      <c r="IXV748" s="31"/>
      <c r="IXW748" s="31"/>
      <c r="IXX748" s="31"/>
      <c r="IXY748" s="31"/>
      <c r="IXZ748" s="31"/>
      <c r="IYA748" s="31"/>
      <c r="IYB748" s="31"/>
      <c r="IYC748" s="31"/>
      <c r="IYD748" s="31"/>
      <c r="IYE748" s="31"/>
      <c r="IYF748" s="31"/>
      <c r="IYG748" s="31"/>
      <c r="IYH748" s="31"/>
      <c r="IYI748" s="31"/>
      <c r="IYJ748" s="31"/>
      <c r="IYK748" s="31"/>
      <c r="IYL748" s="31"/>
      <c r="IYM748" s="31"/>
      <c r="IYN748" s="31"/>
      <c r="IYO748" s="31"/>
      <c r="IYP748" s="31"/>
      <c r="IYQ748" s="31"/>
      <c r="IYR748" s="31"/>
      <c r="IYS748" s="31"/>
      <c r="IYT748" s="31"/>
      <c r="IYU748" s="31"/>
      <c r="IYV748" s="31"/>
      <c r="IYW748" s="31"/>
      <c r="IYX748" s="31"/>
      <c r="IYY748" s="31"/>
      <c r="IYZ748" s="31"/>
      <c r="IZA748" s="31"/>
      <c r="IZB748" s="31"/>
      <c r="IZC748" s="31"/>
      <c r="IZD748" s="31"/>
      <c r="IZE748" s="31"/>
      <c r="IZF748" s="31"/>
      <c r="IZG748" s="31"/>
      <c r="IZH748" s="31"/>
      <c r="IZI748" s="31"/>
      <c r="IZJ748" s="31"/>
      <c r="IZK748" s="31"/>
      <c r="IZL748" s="31"/>
      <c r="IZM748" s="31"/>
      <c r="IZN748" s="31"/>
      <c r="IZO748" s="31"/>
      <c r="IZP748" s="31"/>
      <c r="IZQ748" s="31"/>
      <c r="IZR748" s="31"/>
      <c r="IZS748" s="31"/>
      <c r="IZT748" s="31"/>
      <c r="IZU748" s="31"/>
      <c r="IZV748" s="31"/>
      <c r="IZW748" s="31"/>
      <c r="IZX748" s="31"/>
      <c r="IZY748" s="31"/>
      <c r="IZZ748" s="31"/>
      <c r="JAA748" s="31"/>
      <c r="JAB748" s="31"/>
      <c r="JAC748" s="31"/>
      <c r="JAD748" s="31"/>
      <c r="JAE748" s="31"/>
      <c r="JAF748" s="31"/>
      <c r="JAG748" s="31"/>
      <c r="JAH748" s="31"/>
      <c r="JAI748" s="31"/>
      <c r="JAJ748" s="31"/>
      <c r="JAK748" s="31"/>
      <c r="JAL748" s="31"/>
      <c r="JAM748" s="31"/>
      <c r="JAN748" s="31"/>
      <c r="JAO748" s="31"/>
      <c r="JAP748" s="31"/>
      <c r="JAQ748" s="31"/>
      <c r="JAR748" s="31"/>
      <c r="JAS748" s="31"/>
      <c r="JAT748" s="31"/>
      <c r="JAU748" s="31"/>
      <c r="JAV748" s="31"/>
      <c r="JAW748" s="31"/>
      <c r="JAX748" s="31"/>
      <c r="JAY748" s="31"/>
      <c r="JAZ748" s="31"/>
      <c r="JBA748" s="31"/>
      <c r="JBB748" s="31"/>
      <c r="JBC748" s="31"/>
      <c r="JBD748" s="31"/>
      <c r="JBE748" s="31"/>
      <c r="JBF748" s="31"/>
      <c r="JBG748" s="31"/>
      <c r="JBH748" s="31"/>
      <c r="JBI748" s="31"/>
      <c r="JBJ748" s="31"/>
      <c r="JBK748" s="31"/>
      <c r="JBL748" s="31"/>
      <c r="JBM748" s="31"/>
      <c r="JBN748" s="31"/>
      <c r="JBO748" s="31"/>
      <c r="JBP748" s="31"/>
      <c r="JBQ748" s="31"/>
      <c r="JBR748" s="31"/>
      <c r="JBS748" s="31"/>
      <c r="JBT748" s="31"/>
      <c r="JBU748" s="31"/>
      <c r="JBV748" s="31"/>
      <c r="JBW748" s="31"/>
      <c r="JBX748" s="31"/>
      <c r="JBY748" s="31"/>
      <c r="JBZ748" s="31"/>
      <c r="JCA748" s="31"/>
      <c r="JCB748" s="31"/>
      <c r="JCC748" s="31"/>
      <c r="JCD748" s="31"/>
      <c r="JCE748" s="31"/>
      <c r="JCF748" s="31"/>
      <c r="JCG748" s="31"/>
      <c r="JCH748" s="31"/>
      <c r="JCI748" s="31"/>
      <c r="JCJ748" s="31"/>
      <c r="JCK748" s="31"/>
      <c r="JCL748" s="31"/>
      <c r="JCM748" s="31"/>
      <c r="JCN748" s="31"/>
      <c r="JCO748" s="31"/>
      <c r="JCP748" s="31"/>
      <c r="JCQ748" s="31"/>
      <c r="JCR748" s="31"/>
      <c r="JCS748" s="31"/>
      <c r="JCT748" s="31"/>
      <c r="JCU748" s="31"/>
      <c r="JCV748" s="31"/>
      <c r="JCW748" s="31"/>
      <c r="JCX748" s="31"/>
      <c r="JCY748" s="31"/>
      <c r="JCZ748" s="31"/>
      <c r="JDA748" s="31"/>
      <c r="JDB748" s="31"/>
      <c r="JDC748" s="31"/>
      <c r="JDD748" s="31"/>
      <c r="JDE748" s="31"/>
      <c r="JDF748" s="31"/>
      <c r="JDG748" s="31"/>
      <c r="JDH748" s="31"/>
      <c r="JDI748" s="31"/>
      <c r="JDJ748" s="31"/>
      <c r="JDK748" s="31"/>
      <c r="JDL748" s="31"/>
      <c r="JDM748" s="31"/>
      <c r="JDN748" s="31"/>
      <c r="JDO748" s="31"/>
      <c r="JDP748" s="31"/>
      <c r="JDQ748" s="31"/>
      <c r="JDR748" s="31"/>
      <c r="JDS748" s="31"/>
      <c r="JDT748" s="31"/>
      <c r="JDU748" s="31"/>
      <c r="JDV748" s="31"/>
      <c r="JDW748" s="31"/>
      <c r="JDX748" s="31"/>
      <c r="JDY748" s="31"/>
      <c r="JDZ748" s="31"/>
      <c r="JEA748" s="31"/>
      <c r="JEB748" s="31"/>
      <c r="JEC748" s="31"/>
      <c r="JED748" s="31"/>
      <c r="JEE748" s="31"/>
      <c r="JEF748" s="31"/>
      <c r="JEG748" s="31"/>
      <c r="JEH748" s="31"/>
      <c r="JEI748" s="31"/>
      <c r="JEJ748" s="31"/>
      <c r="JEK748" s="31"/>
      <c r="JEL748" s="31"/>
      <c r="JEM748" s="31"/>
      <c r="JEN748" s="31"/>
      <c r="JEO748" s="31"/>
      <c r="JEP748" s="31"/>
      <c r="JEQ748" s="31"/>
      <c r="JER748" s="31"/>
      <c r="JES748" s="31"/>
      <c r="JET748" s="31"/>
      <c r="JEU748" s="31"/>
      <c r="JEV748" s="31"/>
      <c r="JEW748" s="31"/>
      <c r="JEX748" s="31"/>
      <c r="JEY748" s="31"/>
      <c r="JEZ748" s="31"/>
      <c r="JFA748" s="31"/>
      <c r="JFB748" s="31"/>
      <c r="JFC748" s="31"/>
      <c r="JFD748" s="31"/>
      <c r="JFE748" s="31"/>
      <c r="JFF748" s="31"/>
      <c r="JFG748" s="31"/>
      <c r="JFH748" s="31"/>
      <c r="JFI748" s="31"/>
      <c r="JFJ748" s="31"/>
      <c r="JFK748" s="31"/>
      <c r="JFL748" s="31"/>
      <c r="JFM748" s="31"/>
      <c r="JFN748" s="31"/>
      <c r="JFO748" s="31"/>
      <c r="JFP748" s="31"/>
      <c r="JFQ748" s="31"/>
      <c r="JFR748" s="31"/>
      <c r="JFS748" s="31"/>
      <c r="JFT748" s="31"/>
      <c r="JFU748" s="31"/>
      <c r="JFV748" s="31"/>
      <c r="JFW748" s="31"/>
      <c r="JFX748" s="31"/>
      <c r="JFY748" s="31"/>
      <c r="JFZ748" s="31"/>
      <c r="JGA748" s="31"/>
      <c r="JGB748" s="31"/>
      <c r="JGC748" s="31"/>
      <c r="JGD748" s="31"/>
      <c r="JGE748" s="31"/>
      <c r="JGF748" s="31"/>
      <c r="JGG748" s="31"/>
      <c r="JGH748" s="31"/>
      <c r="JGI748" s="31"/>
      <c r="JGJ748" s="31"/>
      <c r="JGK748" s="31"/>
      <c r="JGL748" s="31"/>
      <c r="JGM748" s="31"/>
      <c r="JGN748" s="31"/>
      <c r="JGO748" s="31"/>
      <c r="JGP748" s="31"/>
      <c r="JGQ748" s="31"/>
      <c r="JGR748" s="31"/>
      <c r="JGS748" s="31"/>
      <c r="JGT748" s="31"/>
      <c r="JGU748" s="31"/>
      <c r="JGV748" s="31"/>
      <c r="JGW748" s="31"/>
      <c r="JGX748" s="31"/>
      <c r="JGY748" s="31"/>
      <c r="JGZ748" s="31"/>
      <c r="JHA748" s="31"/>
      <c r="JHB748" s="31"/>
      <c r="JHC748" s="31"/>
      <c r="JHD748" s="31"/>
      <c r="JHE748" s="31"/>
      <c r="JHF748" s="31"/>
      <c r="JHG748" s="31"/>
      <c r="JHH748" s="31"/>
      <c r="JHI748" s="31"/>
      <c r="JHJ748" s="31"/>
      <c r="JHK748" s="31"/>
      <c r="JHL748" s="31"/>
      <c r="JHM748" s="31"/>
      <c r="JHN748" s="31"/>
      <c r="JHO748" s="31"/>
      <c r="JHP748" s="31"/>
      <c r="JHQ748" s="31"/>
      <c r="JHR748" s="31"/>
      <c r="JHS748" s="31"/>
      <c r="JHT748" s="31"/>
      <c r="JHU748" s="31"/>
      <c r="JHV748" s="31"/>
      <c r="JHW748" s="31"/>
      <c r="JHX748" s="31"/>
      <c r="JHY748" s="31"/>
      <c r="JHZ748" s="31"/>
      <c r="JIA748" s="31"/>
      <c r="JIB748" s="31"/>
      <c r="JIC748" s="31"/>
      <c r="JID748" s="31"/>
      <c r="JIE748" s="31"/>
      <c r="JIF748" s="31"/>
      <c r="JIG748" s="31"/>
      <c r="JIH748" s="31"/>
      <c r="JII748" s="31"/>
      <c r="JIJ748" s="31"/>
      <c r="JIK748" s="31"/>
      <c r="JIL748" s="31"/>
      <c r="JIM748" s="31"/>
      <c r="JIN748" s="31"/>
      <c r="JIO748" s="31"/>
      <c r="JIP748" s="31"/>
      <c r="JIQ748" s="31"/>
      <c r="JIR748" s="31"/>
      <c r="JIS748" s="31"/>
      <c r="JIT748" s="31"/>
      <c r="JIU748" s="31"/>
      <c r="JIV748" s="31"/>
      <c r="JIW748" s="31"/>
      <c r="JIX748" s="31"/>
      <c r="JIY748" s="31"/>
      <c r="JIZ748" s="31"/>
      <c r="JJA748" s="31"/>
      <c r="JJB748" s="31"/>
      <c r="JJC748" s="31"/>
      <c r="JJD748" s="31"/>
      <c r="JJE748" s="31"/>
      <c r="JJF748" s="31"/>
      <c r="JJG748" s="31"/>
      <c r="JJH748" s="31"/>
      <c r="JJI748" s="31"/>
      <c r="JJJ748" s="31"/>
      <c r="JJK748" s="31"/>
      <c r="JJL748" s="31"/>
      <c r="JJM748" s="31"/>
      <c r="JJN748" s="31"/>
      <c r="JJO748" s="31"/>
      <c r="JJP748" s="31"/>
      <c r="JJQ748" s="31"/>
      <c r="JJR748" s="31"/>
      <c r="JJS748" s="31"/>
      <c r="JJT748" s="31"/>
      <c r="JJU748" s="31"/>
      <c r="JJV748" s="31"/>
      <c r="JJW748" s="31"/>
      <c r="JJX748" s="31"/>
      <c r="JJY748" s="31"/>
      <c r="JJZ748" s="31"/>
      <c r="JKA748" s="31"/>
      <c r="JKB748" s="31"/>
      <c r="JKC748" s="31"/>
      <c r="JKD748" s="31"/>
      <c r="JKE748" s="31"/>
      <c r="JKF748" s="31"/>
      <c r="JKG748" s="31"/>
      <c r="JKH748" s="31"/>
      <c r="JKI748" s="31"/>
      <c r="JKJ748" s="31"/>
      <c r="JKK748" s="31"/>
      <c r="JKL748" s="31"/>
      <c r="JKM748" s="31"/>
      <c r="JKN748" s="31"/>
      <c r="JKO748" s="31"/>
      <c r="JKP748" s="31"/>
      <c r="JKQ748" s="31"/>
      <c r="JKR748" s="31"/>
      <c r="JKS748" s="31"/>
      <c r="JKT748" s="31"/>
      <c r="JKU748" s="31"/>
      <c r="JKV748" s="31"/>
      <c r="JKW748" s="31"/>
      <c r="JKX748" s="31"/>
      <c r="JKY748" s="31"/>
      <c r="JKZ748" s="31"/>
      <c r="JLA748" s="31"/>
      <c r="JLB748" s="31"/>
      <c r="JLC748" s="31"/>
      <c r="JLD748" s="31"/>
      <c r="JLE748" s="31"/>
      <c r="JLF748" s="31"/>
      <c r="JLG748" s="31"/>
      <c r="JLH748" s="31"/>
      <c r="JLI748" s="31"/>
      <c r="JLJ748" s="31"/>
      <c r="JLK748" s="31"/>
      <c r="JLL748" s="31"/>
      <c r="JLM748" s="31"/>
      <c r="JLN748" s="31"/>
      <c r="JLO748" s="31"/>
      <c r="JLP748" s="31"/>
      <c r="JLQ748" s="31"/>
      <c r="JLR748" s="31"/>
      <c r="JLS748" s="31"/>
      <c r="JLT748" s="31"/>
      <c r="JLU748" s="31"/>
      <c r="JLV748" s="31"/>
      <c r="JLW748" s="31"/>
      <c r="JLX748" s="31"/>
      <c r="JLY748" s="31"/>
      <c r="JLZ748" s="31"/>
      <c r="JMA748" s="31"/>
      <c r="JMB748" s="31"/>
      <c r="JMC748" s="31"/>
      <c r="JMD748" s="31"/>
      <c r="JME748" s="31"/>
      <c r="JMF748" s="31"/>
      <c r="JMG748" s="31"/>
      <c r="JMH748" s="31"/>
      <c r="JMI748" s="31"/>
      <c r="JMJ748" s="31"/>
      <c r="JMK748" s="31"/>
      <c r="JML748" s="31"/>
      <c r="JMM748" s="31"/>
      <c r="JMN748" s="31"/>
      <c r="JMO748" s="31"/>
      <c r="JMP748" s="31"/>
      <c r="JMQ748" s="31"/>
      <c r="JMR748" s="31"/>
      <c r="JMS748" s="31"/>
      <c r="JMT748" s="31"/>
      <c r="JMU748" s="31"/>
      <c r="JMV748" s="31"/>
      <c r="JMW748" s="31"/>
      <c r="JMX748" s="31"/>
      <c r="JMY748" s="31"/>
      <c r="JMZ748" s="31"/>
      <c r="JNA748" s="31"/>
      <c r="JNB748" s="31"/>
      <c r="JNC748" s="31"/>
      <c r="JND748" s="31"/>
      <c r="JNE748" s="31"/>
      <c r="JNF748" s="31"/>
      <c r="JNG748" s="31"/>
      <c r="JNH748" s="31"/>
      <c r="JNI748" s="31"/>
      <c r="JNJ748" s="31"/>
      <c r="JNK748" s="31"/>
      <c r="JNL748" s="31"/>
      <c r="JNM748" s="31"/>
      <c r="JNN748" s="31"/>
      <c r="JNO748" s="31"/>
      <c r="JNP748" s="31"/>
      <c r="JNQ748" s="31"/>
      <c r="JNR748" s="31"/>
      <c r="JNS748" s="31"/>
      <c r="JNT748" s="31"/>
      <c r="JNU748" s="31"/>
      <c r="JNV748" s="31"/>
      <c r="JNW748" s="31"/>
      <c r="JNX748" s="31"/>
      <c r="JNY748" s="31"/>
      <c r="JNZ748" s="31"/>
      <c r="JOA748" s="31"/>
      <c r="JOB748" s="31"/>
      <c r="JOC748" s="31"/>
      <c r="JOD748" s="31"/>
      <c r="JOE748" s="31"/>
      <c r="JOF748" s="31"/>
      <c r="JOG748" s="31"/>
      <c r="JOH748" s="31"/>
      <c r="JOI748" s="31"/>
      <c r="JOJ748" s="31"/>
      <c r="JOK748" s="31"/>
      <c r="JOL748" s="31"/>
      <c r="JOM748" s="31"/>
      <c r="JON748" s="31"/>
      <c r="JOO748" s="31"/>
      <c r="JOP748" s="31"/>
      <c r="JOQ748" s="31"/>
      <c r="JOR748" s="31"/>
      <c r="JOS748" s="31"/>
      <c r="JOT748" s="31"/>
      <c r="JOU748" s="31"/>
      <c r="JOV748" s="31"/>
      <c r="JOW748" s="31"/>
      <c r="JOX748" s="31"/>
      <c r="JOY748" s="31"/>
      <c r="JOZ748" s="31"/>
      <c r="JPA748" s="31"/>
      <c r="JPB748" s="31"/>
      <c r="JPC748" s="31"/>
      <c r="JPD748" s="31"/>
      <c r="JPE748" s="31"/>
      <c r="JPF748" s="31"/>
      <c r="JPG748" s="31"/>
      <c r="JPH748" s="31"/>
      <c r="JPI748" s="31"/>
      <c r="JPJ748" s="31"/>
      <c r="JPK748" s="31"/>
      <c r="JPL748" s="31"/>
      <c r="JPM748" s="31"/>
      <c r="JPN748" s="31"/>
      <c r="JPO748" s="31"/>
      <c r="JPP748" s="31"/>
      <c r="JPQ748" s="31"/>
      <c r="JPR748" s="31"/>
      <c r="JPS748" s="31"/>
      <c r="JPT748" s="31"/>
      <c r="JPU748" s="31"/>
      <c r="JPV748" s="31"/>
      <c r="JPW748" s="31"/>
      <c r="JPX748" s="31"/>
      <c r="JPY748" s="31"/>
      <c r="JPZ748" s="31"/>
      <c r="JQA748" s="31"/>
      <c r="JQB748" s="31"/>
      <c r="JQC748" s="31"/>
      <c r="JQD748" s="31"/>
      <c r="JQE748" s="31"/>
      <c r="JQF748" s="31"/>
      <c r="JQG748" s="31"/>
      <c r="JQH748" s="31"/>
      <c r="JQI748" s="31"/>
      <c r="JQJ748" s="31"/>
      <c r="JQK748" s="31"/>
      <c r="JQL748" s="31"/>
      <c r="JQM748" s="31"/>
      <c r="JQN748" s="31"/>
      <c r="JQO748" s="31"/>
      <c r="JQP748" s="31"/>
      <c r="JQQ748" s="31"/>
      <c r="JQR748" s="31"/>
      <c r="JQS748" s="31"/>
      <c r="JQT748" s="31"/>
      <c r="JQU748" s="31"/>
      <c r="JQV748" s="31"/>
      <c r="JQW748" s="31"/>
      <c r="JQX748" s="31"/>
      <c r="JQY748" s="31"/>
      <c r="JQZ748" s="31"/>
      <c r="JRA748" s="31"/>
      <c r="JRB748" s="31"/>
      <c r="JRC748" s="31"/>
      <c r="JRD748" s="31"/>
      <c r="JRE748" s="31"/>
      <c r="JRF748" s="31"/>
      <c r="JRG748" s="31"/>
      <c r="JRH748" s="31"/>
      <c r="JRI748" s="31"/>
      <c r="JRJ748" s="31"/>
      <c r="JRK748" s="31"/>
      <c r="JRL748" s="31"/>
      <c r="JRM748" s="31"/>
      <c r="JRN748" s="31"/>
      <c r="JRO748" s="31"/>
      <c r="JRP748" s="31"/>
      <c r="JRQ748" s="31"/>
      <c r="JRR748" s="31"/>
      <c r="JRS748" s="31"/>
      <c r="JRT748" s="31"/>
      <c r="JRU748" s="31"/>
      <c r="JRV748" s="31"/>
      <c r="JRW748" s="31"/>
      <c r="JRX748" s="31"/>
      <c r="JRY748" s="31"/>
      <c r="JRZ748" s="31"/>
      <c r="JSA748" s="31"/>
      <c r="JSB748" s="31"/>
      <c r="JSC748" s="31"/>
      <c r="JSD748" s="31"/>
      <c r="JSE748" s="31"/>
      <c r="JSF748" s="31"/>
      <c r="JSG748" s="31"/>
      <c r="JSH748" s="31"/>
      <c r="JSI748" s="31"/>
      <c r="JSJ748" s="31"/>
      <c r="JSK748" s="31"/>
      <c r="JSL748" s="31"/>
      <c r="JSM748" s="31"/>
      <c r="JSN748" s="31"/>
      <c r="JSO748" s="31"/>
      <c r="JSP748" s="31"/>
      <c r="JSQ748" s="31"/>
      <c r="JSR748" s="31"/>
      <c r="JSS748" s="31"/>
      <c r="JST748" s="31"/>
      <c r="JSU748" s="31"/>
      <c r="JSV748" s="31"/>
      <c r="JSW748" s="31"/>
      <c r="JSX748" s="31"/>
      <c r="JSY748" s="31"/>
      <c r="JSZ748" s="31"/>
      <c r="JTA748" s="31"/>
      <c r="JTB748" s="31"/>
      <c r="JTC748" s="31"/>
      <c r="JTD748" s="31"/>
      <c r="JTE748" s="31"/>
      <c r="JTF748" s="31"/>
      <c r="JTG748" s="31"/>
      <c r="JTH748" s="31"/>
      <c r="JTI748" s="31"/>
      <c r="JTJ748" s="31"/>
      <c r="JTK748" s="31"/>
      <c r="JTL748" s="31"/>
      <c r="JTM748" s="31"/>
      <c r="JTN748" s="31"/>
      <c r="JTO748" s="31"/>
      <c r="JTP748" s="31"/>
      <c r="JTQ748" s="31"/>
      <c r="JTR748" s="31"/>
      <c r="JTS748" s="31"/>
      <c r="JTT748" s="31"/>
      <c r="JTU748" s="31"/>
      <c r="JTV748" s="31"/>
      <c r="JTW748" s="31"/>
      <c r="JTX748" s="31"/>
      <c r="JTY748" s="31"/>
      <c r="JTZ748" s="31"/>
      <c r="JUA748" s="31"/>
      <c r="JUB748" s="31"/>
      <c r="JUC748" s="31"/>
      <c r="JUD748" s="31"/>
      <c r="JUE748" s="31"/>
      <c r="JUF748" s="31"/>
      <c r="JUG748" s="31"/>
      <c r="JUH748" s="31"/>
      <c r="JUI748" s="31"/>
      <c r="JUJ748" s="31"/>
      <c r="JUK748" s="31"/>
      <c r="JUL748" s="31"/>
      <c r="JUM748" s="31"/>
      <c r="JUN748" s="31"/>
      <c r="JUO748" s="31"/>
      <c r="JUP748" s="31"/>
      <c r="JUQ748" s="31"/>
      <c r="JUR748" s="31"/>
      <c r="JUS748" s="31"/>
      <c r="JUT748" s="31"/>
      <c r="JUU748" s="31"/>
      <c r="JUV748" s="31"/>
      <c r="JUW748" s="31"/>
      <c r="JUX748" s="31"/>
      <c r="JUY748" s="31"/>
      <c r="JUZ748" s="31"/>
      <c r="JVA748" s="31"/>
      <c r="JVB748" s="31"/>
      <c r="JVC748" s="31"/>
      <c r="JVD748" s="31"/>
      <c r="JVE748" s="31"/>
      <c r="JVF748" s="31"/>
      <c r="JVG748" s="31"/>
      <c r="JVH748" s="31"/>
      <c r="JVI748" s="31"/>
      <c r="JVJ748" s="31"/>
      <c r="JVK748" s="31"/>
      <c r="JVL748" s="31"/>
      <c r="JVM748" s="31"/>
      <c r="JVN748" s="31"/>
      <c r="JVO748" s="31"/>
      <c r="JVP748" s="31"/>
      <c r="JVQ748" s="31"/>
      <c r="JVR748" s="31"/>
      <c r="JVS748" s="31"/>
      <c r="JVT748" s="31"/>
      <c r="JVU748" s="31"/>
      <c r="JVV748" s="31"/>
      <c r="JVW748" s="31"/>
      <c r="JVX748" s="31"/>
      <c r="JVY748" s="31"/>
      <c r="JVZ748" s="31"/>
      <c r="JWA748" s="31"/>
      <c r="JWB748" s="31"/>
      <c r="JWC748" s="31"/>
      <c r="JWD748" s="31"/>
      <c r="JWE748" s="31"/>
      <c r="JWF748" s="31"/>
      <c r="JWG748" s="31"/>
      <c r="JWH748" s="31"/>
      <c r="JWI748" s="31"/>
      <c r="JWJ748" s="31"/>
      <c r="JWK748" s="31"/>
      <c r="JWL748" s="31"/>
      <c r="JWM748" s="31"/>
      <c r="JWN748" s="31"/>
      <c r="JWO748" s="31"/>
      <c r="JWP748" s="31"/>
      <c r="JWQ748" s="31"/>
      <c r="JWR748" s="31"/>
      <c r="JWS748" s="31"/>
      <c r="JWT748" s="31"/>
      <c r="JWU748" s="31"/>
      <c r="JWV748" s="31"/>
      <c r="JWW748" s="31"/>
      <c r="JWX748" s="31"/>
      <c r="JWY748" s="31"/>
      <c r="JWZ748" s="31"/>
      <c r="JXA748" s="31"/>
      <c r="JXB748" s="31"/>
      <c r="JXC748" s="31"/>
      <c r="JXD748" s="31"/>
      <c r="JXE748" s="31"/>
      <c r="JXF748" s="31"/>
      <c r="JXG748" s="31"/>
      <c r="JXH748" s="31"/>
      <c r="JXI748" s="31"/>
      <c r="JXJ748" s="31"/>
      <c r="JXK748" s="31"/>
      <c r="JXL748" s="31"/>
      <c r="JXM748" s="31"/>
      <c r="JXN748" s="31"/>
      <c r="JXO748" s="31"/>
      <c r="JXP748" s="31"/>
      <c r="JXQ748" s="31"/>
      <c r="JXR748" s="31"/>
      <c r="JXS748" s="31"/>
      <c r="JXT748" s="31"/>
      <c r="JXU748" s="31"/>
      <c r="JXV748" s="31"/>
      <c r="JXW748" s="31"/>
      <c r="JXX748" s="31"/>
      <c r="JXY748" s="31"/>
      <c r="JXZ748" s="31"/>
      <c r="JYA748" s="31"/>
      <c r="JYB748" s="31"/>
      <c r="JYC748" s="31"/>
      <c r="JYD748" s="31"/>
      <c r="JYE748" s="31"/>
      <c r="JYF748" s="31"/>
      <c r="JYG748" s="31"/>
      <c r="JYH748" s="31"/>
      <c r="JYI748" s="31"/>
      <c r="JYJ748" s="31"/>
      <c r="JYK748" s="31"/>
      <c r="JYL748" s="31"/>
      <c r="JYM748" s="31"/>
      <c r="JYN748" s="31"/>
      <c r="JYO748" s="31"/>
      <c r="JYP748" s="31"/>
      <c r="JYQ748" s="31"/>
      <c r="JYR748" s="31"/>
      <c r="JYS748" s="31"/>
      <c r="JYT748" s="31"/>
      <c r="JYU748" s="31"/>
      <c r="JYV748" s="31"/>
      <c r="JYW748" s="31"/>
      <c r="JYX748" s="31"/>
      <c r="JYY748" s="31"/>
      <c r="JYZ748" s="31"/>
      <c r="JZA748" s="31"/>
      <c r="JZB748" s="31"/>
      <c r="JZC748" s="31"/>
      <c r="JZD748" s="31"/>
      <c r="JZE748" s="31"/>
      <c r="JZF748" s="31"/>
      <c r="JZG748" s="31"/>
      <c r="JZH748" s="31"/>
      <c r="JZI748" s="31"/>
      <c r="JZJ748" s="31"/>
      <c r="JZK748" s="31"/>
      <c r="JZL748" s="31"/>
      <c r="JZM748" s="31"/>
      <c r="JZN748" s="31"/>
      <c r="JZO748" s="31"/>
      <c r="JZP748" s="31"/>
      <c r="JZQ748" s="31"/>
      <c r="JZR748" s="31"/>
      <c r="JZS748" s="31"/>
      <c r="JZT748" s="31"/>
      <c r="JZU748" s="31"/>
      <c r="JZV748" s="31"/>
      <c r="JZW748" s="31"/>
      <c r="JZX748" s="31"/>
      <c r="JZY748" s="31"/>
      <c r="JZZ748" s="31"/>
      <c r="KAA748" s="31"/>
      <c r="KAB748" s="31"/>
      <c r="KAC748" s="31"/>
      <c r="KAD748" s="31"/>
      <c r="KAE748" s="31"/>
      <c r="KAF748" s="31"/>
      <c r="KAG748" s="31"/>
      <c r="KAH748" s="31"/>
      <c r="KAI748" s="31"/>
      <c r="KAJ748" s="31"/>
      <c r="KAK748" s="31"/>
      <c r="KAL748" s="31"/>
      <c r="KAM748" s="31"/>
      <c r="KAN748" s="31"/>
      <c r="KAO748" s="31"/>
      <c r="KAP748" s="31"/>
      <c r="KAQ748" s="31"/>
      <c r="KAR748" s="31"/>
      <c r="KAS748" s="31"/>
      <c r="KAT748" s="31"/>
      <c r="KAU748" s="31"/>
      <c r="KAV748" s="31"/>
      <c r="KAW748" s="31"/>
      <c r="KAX748" s="31"/>
      <c r="KAY748" s="31"/>
      <c r="KAZ748" s="31"/>
      <c r="KBA748" s="31"/>
      <c r="KBB748" s="31"/>
      <c r="KBC748" s="31"/>
      <c r="KBD748" s="31"/>
      <c r="KBE748" s="31"/>
      <c r="KBF748" s="31"/>
      <c r="KBG748" s="31"/>
      <c r="KBH748" s="31"/>
      <c r="KBI748" s="31"/>
      <c r="KBJ748" s="31"/>
      <c r="KBK748" s="31"/>
      <c r="KBL748" s="31"/>
      <c r="KBM748" s="31"/>
      <c r="KBN748" s="31"/>
      <c r="KBO748" s="31"/>
      <c r="KBP748" s="31"/>
      <c r="KBQ748" s="31"/>
      <c r="KBR748" s="31"/>
      <c r="KBS748" s="31"/>
      <c r="KBT748" s="31"/>
      <c r="KBU748" s="31"/>
      <c r="KBV748" s="31"/>
      <c r="KBW748" s="31"/>
      <c r="KBX748" s="31"/>
      <c r="KBY748" s="31"/>
      <c r="KBZ748" s="31"/>
      <c r="KCA748" s="31"/>
      <c r="KCB748" s="31"/>
      <c r="KCC748" s="31"/>
      <c r="KCD748" s="31"/>
      <c r="KCE748" s="31"/>
      <c r="KCF748" s="31"/>
      <c r="KCG748" s="31"/>
      <c r="KCH748" s="31"/>
      <c r="KCI748" s="31"/>
      <c r="KCJ748" s="31"/>
      <c r="KCK748" s="31"/>
      <c r="KCL748" s="31"/>
      <c r="KCM748" s="31"/>
      <c r="KCN748" s="31"/>
      <c r="KCO748" s="31"/>
      <c r="KCP748" s="31"/>
      <c r="KCQ748" s="31"/>
      <c r="KCR748" s="31"/>
      <c r="KCS748" s="31"/>
      <c r="KCT748" s="31"/>
      <c r="KCU748" s="31"/>
      <c r="KCV748" s="31"/>
      <c r="KCW748" s="31"/>
      <c r="KCX748" s="31"/>
      <c r="KCY748" s="31"/>
      <c r="KCZ748" s="31"/>
      <c r="KDA748" s="31"/>
      <c r="KDB748" s="31"/>
      <c r="KDC748" s="31"/>
      <c r="KDD748" s="31"/>
      <c r="KDE748" s="31"/>
      <c r="KDF748" s="31"/>
      <c r="KDG748" s="31"/>
      <c r="KDH748" s="31"/>
      <c r="KDI748" s="31"/>
      <c r="KDJ748" s="31"/>
      <c r="KDK748" s="31"/>
      <c r="KDL748" s="31"/>
      <c r="KDM748" s="31"/>
      <c r="KDN748" s="31"/>
      <c r="KDO748" s="31"/>
      <c r="KDP748" s="31"/>
      <c r="KDQ748" s="31"/>
      <c r="KDR748" s="31"/>
      <c r="KDS748" s="31"/>
      <c r="KDT748" s="31"/>
      <c r="KDU748" s="31"/>
      <c r="KDV748" s="31"/>
      <c r="KDW748" s="31"/>
      <c r="KDX748" s="31"/>
      <c r="KDY748" s="31"/>
      <c r="KDZ748" s="31"/>
      <c r="KEA748" s="31"/>
      <c r="KEB748" s="31"/>
      <c r="KEC748" s="31"/>
      <c r="KED748" s="31"/>
      <c r="KEE748" s="31"/>
      <c r="KEF748" s="31"/>
      <c r="KEG748" s="31"/>
      <c r="KEH748" s="31"/>
      <c r="KEI748" s="31"/>
      <c r="KEJ748" s="31"/>
      <c r="KEK748" s="31"/>
      <c r="KEL748" s="31"/>
      <c r="KEM748" s="31"/>
      <c r="KEN748" s="31"/>
      <c r="KEO748" s="31"/>
      <c r="KEP748" s="31"/>
      <c r="KEQ748" s="31"/>
      <c r="KER748" s="31"/>
      <c r="KES748" s="31"/>
      <c r="KET748" s="31"/>
      <c r="KEU748" s="31"/>
      <c r="KEV748" s="31"/>
      <c r="KEW748" s="31"/>
      <c r="KEX748" s="31"/>
      <c r="KEY748" s="31"/>
      <c r="KEZ748" s="31"/>
      <c r="KFA748" s="31"/>
      <c r="KFB748" s="31"/>
      <c r="KFC748" s="31"/>
      <c r="KFD748" s="31"/>
      <c r="KFE748" s="31"/>
      <c r="KFF748" s="31"/>
      <c r="KFG748" s="31"/>
      <c r="KFH748" s="31"/>
      <c r="KFI748" s="31"/>
      <c r="KFJ748" s="31"/>
      <c r="KFK748" s="31"/>
      <c r="KFL748" s="31"/>
      <c r="KFM748" s="31"/>
      <c r="KFN748" s="31"/>
      <c r="KFO748" s="31"/>
      <c r="KFP748" s="31"/>
      <c r="KFQ748" s="31"/>
      <c r="KFR748" s="31"/>
      <c r="KFS748" s="31"/>
      <c r="KFT748" s="31"/>
      <c r="KFU748" s="31"/>
      <c r="KFV748" s="31"/>
      <c r="KFW748" s="31"/>
      <c r="KFX748" s="31"/>
      <c r="KFY748" s="31"/>
      <c r="KFZ748" s="31"/>
      <c r="KGA748" s="31"/>
      <c r="KGB748" s="31"/>
      <c r="KGC748" s="31"/>
      <c r="KGD748" s="31"/>
      <c r="KGE748" s="31"/>
      <c r="KGF748" s="31"/>
      <c r="KGG748" s="31"/>
      <c r="KGH748" s="31"/>
      <c r="KGI748" s="31"/>
      <c r="KGJ748" s="31"/>
      <c r="KGK748" s="31"/>
      <c r="KGL748" s="31"/>
      <c r="KGM748" s="31"/>
      <c r="KGN748" s="31"/>
      <c r="KGO748" s="31"/>
      <c r="KGP748" s="31"/>
      <c r="KGQ748" s="31"/>
      <c r="KGR748" s="31"/>
      <c r="KGS748" s="31"/>
      <c r="KGT748" s="31"/>
      <c r="KGU748" s="31"/>
      <c r="KGV748" s="31"/>
      <c r="KGW748" s="31"/>
      <c r="KGX748" s="31"/>
      <c r="KGY748" s="31"/>
      <c r="KGZ748" s="31"/>
      <c r="KHA748" s="31"/>
      <c r="KHB748" s="31"/>
      <c r="KHC748" s="31"/>
      <c r="KHD748" s="31"/>
      <c r="KHE748" s="31"/>
      <c r="KHF748" s="31"/>
      <c r="KHG748" s="31"/>
      <c r="KHH748" s="31"/>
      <c r="KHI748" s="31"/>
      <c r="KHJ748" s="31"/>
      <c r="KHK748" s="31"/>
      <c r="KHL748" s="31"/>
      <c r="KHM748" s="31"/>
      <c r="KHN748" s="31"/>
      <c r="KHO748" s="31"/>
      <c r="KHP748" s="31"/>
      <c r="KHQ748" s="31"/>
      <c r="KHR748" s="31"/>
      <c r="KHS748" s="31"/>
      <c r="KHT748" s="31"/>
      <c r="KHU748" s="31"/>
      <c r="KHV748" s="31"/>
      <c r="KHW748" s="31"/>
      <c r="KHX748" s="31"/>
      <c r="KHY748" s="31"/>
      <c r="KHZ748" s="31"/>
      <c r="KIA748" s="31"/>
      <c r="KIB748" s="31"/>
      <c r="KIC748" s="31"/>
      <c r="KID748" s="31"/>
      <c r="KIE748" s="31"/>
      <c r="KIF748" s="31"/>
      <c r="KIG748" s="31"/>
      <c r="KIH748" s="31"/>
      <c r="KII748" s="31"/>
      <c r="KIJ748" s="31"/>
      <c r="KIK748" s="31"/>
      <c r="KIL748" s="31"/>
      <c r="KIM748" s="31"/>
      <c r="KIN748" s="31"/>
      <c r="KIO748" s="31"/>
      <c r="KIP748" s="31"/>
      <c r="KIQ748" s="31"/>
      <c r="KIR748" s="31"/>
      <c r="KIS748" s="31"/>
      <c r="KIT748" s="31"/>
      <c r="KIU748" s="31"/>
      <c r="KIV748" s="31"/>
      <c r="KIW748" s="31"/>
      <c r="KIX748" s="31"/>
      <c r="KIY748" s="31"/>
      <c r="KIZ748" s="31"/>
      <c r="KJA748" s="31"/>
      <c r="KJB748" s="31"/>
      <c r="KJC748" s="31"/>
      <c r="KJD748" s="31"/>
      <c r="KJE748" s="31"/>
      <c r="KJF748" s="31"/>
      <c r="KJG748" s="31"/>
      <c r="KJH748" s="31"/>
      <c r="KJI748" s="31"/>
      <c r="KJJ748" s="31"/>
      <c r="KJK748" s="31"/>
      <c r="KJL748" s="31"/>
      <c r="KJM748" s="31"/>
      <c r="KJN748" s="31"/>
      <c r="KJO748" s="31"/>
      <c r="KJP748" s="31"/>
      <c r="KJQ748" s="31"/>
      <c r="KJR748" s="31"/>
      <c r="KJS748" s="31"/>
      <c r="KJT748" s="31"/>
      <c r="KJU748" s="31"/>
      <c r="KJV748" s="31"/>
      <c r="KJW748" s="31"/>
      <c r="KJX748" s="31"/>
      <c r="KJY748" s="31"/>
      <c r="KJZ748" s="31"/>
      <c r="KKA748" s="31"/>
      <c r="KKB748" s="31"/>
      <c r="KKC748" s="31"/>
      <c r="KKD748" s="31"/>
      <c r="KKE748" s="31"/>
      <c r="KKF748" s="31"/>
      <c r="KKG748" s="31"/>
      <c r="KKH748" s="31"/>
      <c r="KKI748" s="31"/>
      <c r="KKJ748" s="31"/>
      <c r="KKK748" s="31"/>
      <c r="KKL748" s="31"/>
      <c r="KKM748" s="31"/>
      <c r="KKN748" s="31"/>
      <c r="KKO748" s="31"/>
      <c r="KKP748" s="31"/>
      <c r="KKQ748" s="31"/>
      <c r="KKR748" s="31"/>
      <c r="KKS748" s="31"/>
      <c r="KKT748" s="31"/>
      <c r="KKU748" s="31"/>
      <c r="KKV748" s="31"/>
      <c r="KKW748" s="31"/>
      <c r="KKX748" s="31"/>
      <c r="KKY748" s="31"/>
      <c r="KKZ748" s="31"/>
      <c r="KLA748" s="31"/>
      <c r="KLB748" s="31"/>
      <c r="KLC748" s="31"/>
      <c r="KLD748" s="31"/>
      <c r="KLE748" s="31"/>
      <c r="KLF748" s="31"/>
      <c r="KLG748" s="31"/>
      <c r="KLH748" s="31"/>
      <c r="KLI748" s="31"/>
      <c r="KLJ748" s="31"/>
      <c r="KLK748" s="31"/>
      <c r="KLL748" s="31"/>
      <c r="KLM748" s="31"/>
      <c r="KLN748" s="31"/>
      <c r="KLO748" s="31"/>
      <c r="KLP748" s="31"/>
      <c r="KLQ748" s="31"/>
      <c r="KLR748" s="31"/>
      <c r="KLS748" s="31"/>
      <c r="KLT748" s="31"/>
      <c r="KLU748" s="31"/>
      <c r="KLV748" s="31"/>
      <c r="KLW748" s="31"/>
      <c r="KLX748" s="31"/>
      <c r="KLY748" s="31"/>
      <c r="KLZ748" s="31"/>
      <c r="KMA748" s="31"/>
      <c r="KMB748" s="31"/>
      <c r="KMC748" s="31"/>
      <c r="KMD748" s="31"/>
      <c r="KME748" s="31"/>
      <c r="KMF748" s="31"/>
      <c r="KMG748" s="31"/>
      <c r="KMH748" s="31"/>
      <c r="KMI748" s="31"/>
      <c r="KMJ748" s="31"/>
      <c r="KMK748" s="31"/>
      <c r="KML748" s="31"/>
      <c r="KMM748" s="31"/>
      <c r="KMN748" s="31"/>
      <c r="KMO748" s="31"/>
      <c r="KMP748" s="31"/>
      <c r="KMQ748" s="31"/>
      <c r="KMR748" s="31"/>
      <c r="KMS748" s="31"/>
      <c r="KMT748" s="31"/>
      <c r="KMU748" s="31"/>
      <c r="KMV748" s="31"/>
      <c r="KMW748" s="31"/>
      <c r="KMX748" s="31"/>
      <c r="KMY748" s="31"/>
      <c r="KMZ748" s="31"/>
      <c r="KNA748" s="31"/>
      <c r="KNB748" s="31"/>
      <c r="KNC748" s="31"/>
      <c r="KND748" s="31"/>
      <c r="KNE748" s="31"/>
      <c r="KNF748" s="31"/>
      <c r="KNG748" s="31"/>
      <c r="KNH748" s="31"/>
      <c r="KNI748" s="31"/>
      <c r="KNJ748" s="31"/>
      <c r="KNK748" s="31"/>
      <c r="KNL748" s="31"/>
      <c r="KNM748" s="31"/>
      <c r="KNN748" s="31"/>
      <c r="KNO748" s="31"/>
      <c r="KNP748" s="31"/>
      <c r="KNQ748" s="31"/>
      <c r="KNR748" s="31"/>
      <c r="KNS748" s="31"/>
      <c r="KNT748" s="31"/>
      <c r="KNU748" s="31"/>
      <c r="KNV748" s="31"/>
      <c r="KNW748" s="31"/>
      <c r="KNX748" s="31"/>
      <c r="KNY748" s="31"/>
      <c r="KNZ748" s="31"/>
      <c r="KOA748" s="31"/>
      <c r="KOB748" s="31"/>
      <c r="KOC748" s="31"/>
      <c r="KOD748" s="31"/>
      <c r="KOE748" s="31"/>
      <c r="KOF748" s="31"/>
      <c r="KOG748" s="31"/>
      <c r="KOH748" s="31"/>
      <c r="KOI748" s="31"/>
      <c r="KOJ748" s="31"/>
      <c r="KOK748" s="31"/>
      <c r="KOL748" s="31"/>
      <c r="KOM748" s="31"/>
      <c r="KON748" s="31"/>
      <c r="KOO748" s="31"/>
      <c r="KOP748" s="31"/>
      <c r="KOQ748" s="31"/>
      <c r="KOR748" s="31"/>
      <c r="KOS748" s="31"/>
      <c r="KOT748" s="31"/>
      <c r="KOU748" s="31"/>
      <c r="KOV748" s="31"/>
      <c r="KOW748" s="31"/>
      <c r="KOX748" s="31"/>
      <c r="KOY748" s="31"/>
      <c r="KOZ748" s="31"/>
      <c r="KPA748" s="31"/>
      <c r="KPB748" s="31"/>
      <c r="KPC748" s="31"/>
      <c r="KPD748" s="31"/>
      <c r="KPE748" s="31"/>
      <c r="KPF748" s="31"/>
      <c r="KPG748" s="31"/>
      <c r="KPH748" s="31"/>
      <c r="KPI748" s="31"/>
      <c r="KPJ748" s="31"/>
      <c r="KPK748" s="31"/>
      <c r="KPL748" s="31"/>
      <c r="KPM748" s="31"/>
      <c r="KPN748" s="31"/>
      <c r="KPO748" s="31"/>
      <c r="KPP748" s="31"/>
      <c r="KPQ748" s="31"/>
      <c r="KPR748" s="31"/>
      <c r="KPS748" s="31"/>
      <c r="KPT748" s="31"/>
      <c r="KPU748" s="31"/>
      <c r="KPV748" s="31"/>
      <c r="KPW748" s="31"/>
      <c r="KPX748" s="31"/>
      <c r="KPY748" s="31"/>
      <c r="KPZ748" s="31"/>
      <c r="KQA748" s="31"/>
      <c r="KQB748" s="31"/>
      <c r="KQC748" s="31"/>
      <c r="KQD748" s="31"/>
      <c r="KQE748" s="31"/>
      <c r="KQF748" s="31"/>
      <c r="KQG748" s="31"/>
      <c r="KQH748" s="31"/>
      <c r="KQI748" s="31"/>
      <c r="KQJ748" s="31"/>
      <c r="KQK748" s="31"/>
      <c r="KQL748" s="31"/>
      <c r="KQM748" s="31"/>
      <c r="KQN748" s="31"/>
      <c r="KQO748" s="31"/>
      <c r="KQP748" s="31"/>
      <c r="KQQ748" s="31"/>
      <c r="KQR748" s="31"/>
      <c r="KQS748" s="31"/>
      <c r="KQT748" s="31"/>
      <c r="KQU748" s="31"/>
      <c r="KQV748" s="31"/>
      <c r="KQW748" s="31"/>
      <c r="KQX748" s="31"/>
      <c r="KQY748" s="31"/>
      <c r="KQZ748" s="31"/>
      <c r="KRA748" s="31"/>
      <c r="KRB748" s="31"/>
      <c r="KRC748" s="31"/>
      <c r="KRD748" s="31"/>
      <c r="KRE748" s="31"/>
      <c r="KRF748" s="31"/>
      <c r="KRG748" s="31"/>
      <c r="KRH748" s="31"/>
      <c r="KRI748" s="31"/>
      <c r="KRJ748" s="31"/>
      <c r="KRK748" s="31"/>
      <c r="KRL748" s="31"/>
      <c r="KRM748" s="31"/>
      <c r="KRN748" s="31"/>
      <c r="KRO748" s="31"/>
      <c r="KRP748" s="31"/>
      <c r="KRQ748" s="31"/>
      <c r="KRR748" s="31"/>
      <c r="KRS748" s="31"/>
      <c r="KRT748" s="31"/>
      <c r="KRU748" s="31"/>
      <c r="KRV748" s="31"/>
      <c r="KRW748" s="31"/>
      <c r="KRX748" s="31"/>
      <c r="KRY748" s="31"/>
      <c r="KRZ748" s="31"/>
      <c r="KSA748" s="31"/>
      <c r="KSB748" s="31"/>
      <c r="KSC748" s="31"/>
      <c r="KSD748" s="31"/>
      <c r="KSE748" s="31"/>
      <c r="KSF748" s="31"/>
      <c r="KSG748" s="31"/>
      <c r="KSH748" s="31"/>
      <c r="KSI748" s="31"/>
      <c r="KSJ748" s="31"/>
      <c r="KSK748" s="31"/>
      <c r="KSL748" s="31"/>
      <c r="KSM748" s="31"/>
      <c r="KSN748" s="31"/>
      <c r="KSO748" s="31"/>
      <c r="KSP748" s="31"/>
      <c r="KSQ748" s="31"/>
      <c r="KSR748" s="31"/>
      <c r="KSS748" s="31"/>
      <c r="KST748" s="31"/>
      <c r="KSU748" s="31"/>
      <c r="KSV748" s="31"/>
      <c r="KSW748" s="31"/>
      <c r="KSX748" s="31"/>
      <c r="KSY748" s="31"/>
      <c r="KSZ748" s="31"/>
      <c r="KTA748" s="31"/>
      <c r="KTB748" s="31"/>
      <c r="KTC748" s="31"/>
      <c r="KTD748" s="31"/>
      <c r="KTE748" s="31"/>
      <c r="KTF748" s="31"/>
      <c r="KTG748" s="31"/>
      <c r="KTH748" s="31"/>
      <c r="KTI748" s="31"/>
      <c r="KTJ748" s="31"/>
      <c r="KTK748" s="31"/>
      <c r="KTL748" s="31"/>
      <c r="KTM748" s="31"/>
      <c r="KTN748" s="31"/>
      <c r="KTO748" s="31"/>
      <c r="KTP748" s="31"/>
      <c r="KTQ748" s="31"/>
      <c r="KTR748" s="31"/>
      <c r="KTS748" s="31"/>
      <c r="KTT748" s="31"/>
      <c r="KTU748" s="31"/>
      <c r="KTV748" s="31"/>
      <c r="KTW748" s="31"/>
      <c r="KTX748" s="31"/>
      <c r="KTY748" s="31"/>
      <c r="KTZ748" s="31"/>
      <c r="KUA748" s="31"/>
      <c r="KUB748" s="31"/>
      <c r="KUC748" s="31"/>
      <c r="KUD748" s="31"/>
      <c r="KUE748" s="31"/>
      <c r="KUF748" s="31"/>
      <c r="KUG748" s="31"/>
      <c r="KUH748" s="31"/>
      <c r="KUI748" s="31"/>
      <c r="KUJ748" s="31"/>
      <c r="KUK748" s="31"/>
      <c r="KUL748" s="31"/>
      <c r="KUM748" s="31"/>
      <c r="KUN748" s="31"/>
      <c r="KUO748" s="31"/>
      <c r="KUP748" s="31"/>
      <c r="KUQ748" s="31"/>
      <c r="KUR748" s="31"/>
      <c r="KUS748" s="31"/>
      <c r="KUT748" s="31"/>
      <c r="KUU748" s="31"/>
      <c r="KUV748" s="31"/>
      <c r="KUW748" s="31"/>
      <c r="KUX748" s="31"/>
      <c r="KUY748" s="31"/>
      <c r="KUZ748" s="31"/>
      <c r="KVA748" s="31"/>
      <c r="KVB748" s="31"/>
      <c r="KVC748" s="31"/>
      <c r="KVD748" s="31"/>
      <c r="KVE748" s="31"/>
      <c r="KVF748" s="31"/>
      <c r="KVG748" s="31"/>
      <c r="KVH748" s="31"/>
      <c r="KVI748" s="31"/>
      <c r="KVJ748" s="31"/>
      <c r="KVK748" s="31"/>
      <c r="KVL748" s="31"/>
      <c r="KVM748" s="31"/>
      <c r="KVN748" s="31"/>
      <c r="KVO748" s="31"/>
      <c r="KVP748" s="31"/>
      <c r="KVQ748" s="31"/>
      <c r="KVR748" s="31"/>
      <c r="KVS748" s="31"/>
      <c r="KVT748" s="31"/>
      <c r="KVU748" s="31"/>
      <c r="KVV748" s="31"/>
      <c r="KVW748" s="31"/>
      <c r="KVX748" s="31"/>
      <c r="KVY748" s="31"/>
      <c r="KVZ748" s="31"/>
      <c r="KWA748" s="31"/>
      <c r="KWB748" s="31"/>
      <c r="KWC748" s="31"/>
      <c r="KWD748" s="31"/>
      <c r="KWE748" s="31"/>
      <c r="KWF748" s="31"/>
      <c r="KWG748" s="31"/>
      <c r="KWH748" s="31"/>
      <c r="KWI748" s="31"/>
      <c r="KWJ748" s="31"/>
      <c r="KWK748" s="31"/>
      <c r="KWL748" s="31"/>
      <c r="KWM748" s="31"/>
      <c r="KWN748" s="31"/>
      <c r="KWO748" s="31"/>
      <c r="KWP748" s="31"/>
      <c r="KWQ748" s="31"/>
      <c r="KWR748" s="31"/>
      <c r="KWS748" s="31"/>
      <c r="KWT748" s="31"/>
      <c r="KWU748" s="31"/>
      <c r="KWV748" s="31"/>
      <c r="KWW748" s="31"/>
      <c r="KWX748" s="31"/>
      <c r="KWY748" s="31"/>
      <c r="KWZ748" s="31"/>
      <c r="KXA748" s="31"/>
      <c r="KXB748" s="31"/>
      <c r="KXC748" s="31"/>
      <c r="KXD748" s="31"/>
      <c r="KXE748" s="31"/>
      <c r="KXF748" s="31"/>
      <c r="KXG748" s="31"/>
      <c r="KXH748" s="31"/>
      <c r="KXI748" s="31"/>
      <c r="KXJ748" s="31"/>
      <c r="KXK748" s="31"/>
      <c r="KXL748" s="31"/>
      <c r="KXM748" s="31"/>
      <c r="KXN748" s="31"/>
      <c r="KXO748" s="31"/>
      <c r="KXP748" s="31"/>
      <c r="KXQ748" s="31"/>
      <c r="KXR748" s="31"/>
      <c r="KXS748" s="31"/>
      <c r="KXT748" s="31"/>
      <c r="KXU748" s="31"/>
      <c r="KXV748" s="31"/>
      <c r="KXW748" s="31"/>
      <c r="KXX748" s="31"/>
      <c r="KXY748" s="31"/>
      <c r="KXZ748" s="31"/>
      <c r="KYA748" s="31"/>
      <c r="KYB748" s="31"/>
      <c r="KYC748" s="31"/>
      <c r="KYD748" s="31"/>
      <c r="KYE748" s="31"/>
      <c r="KYF748" s="31"/>
      <c r="KYG748" s="31"/>
      <c r="KYH748" s="31"/>
      <c r="KYI748" s="31"/>
      <c r="KYJ748" s="31"/>
      <c r="KYK748" s="31"/>
      <c r="KYL748" s="31"/>
      <c r="KYM748" s="31"/>
      <c r="KYN748" s="31"/>
      <c r="KYO748" s="31"/>
      <c r="KYP748" s="31"/>
      <c r="KYQ748" s="31"/>
      <c r="KYR748" s="31"/>
      <c r="KYS748" s="31"/>
      <c r="KYT748" s="31"/>
      <c r="KYU748" s="31"/>
      <c r="KYV748" s="31"/>
      <c r="KYW748" s="31"/>
      <c r="KYX748" s="31"/>
      <c r="KYY748" s="31"/>
      <c r="KYZ748" s="31"/>
      <c r="KZA748" s="31"/>
      <c r="KZB748" s="31"/>
      <c r="KZC748" s="31"/>
      <c r="KZD748" s="31"/>
      <c r="KZE748" s="31"/>
      <c r="KZF748" s="31"/>
      <c r="KZG748" s="31"/>
      <c r="KZH748" s="31"/>
      <c r="KZI748" s="31"/>
      <c r="KZJ748" s="31"/>
      <c r="KZK748" s="31"/>
      <c r="KZL748" s="31"/>
      <c r="KZM748" s="31"/>
      <c r="KZN748" s="31"/>
      <c r="KZO748" s="31"/>
      <c r="KZP748" s="31"/>
      <c r="KZQ748" s="31"/>
      <c r="KZR748" s="31"/>
      <c r="KZS748" s="31"/>
      <c r="KZT748" s="31"/>
      <c r="KZU748" s="31"/>
      <c r="KZV748" s="31"/>
      <c r="KZW748" s="31"/>
      <c r="KZX748" s="31"/>
      <c r="KZY748" s="31"/>
      <c r="KZZ748" s="31"/>
      <c r="LAA748" s="31"/>
      <c r="LAB748" s="31"/>
      <c r="LAC748" s="31"/>
      <c r="LAD748" s="31"/>
      <c r="LAE748" s="31"/>
      <c r="LAF748" s="31"/>
      <c r="LAG748" s="31"/>
      <c r="LAH748" s="31"/>
      <c r="LAI748" s="31"/>
      <c r="LAJ748" s="31"/>
      <c r="LAK748" s="31"/>
      <c r="LAL748" s="31"/>
      <c r="LAM748" s="31"/>
      <c r="LAN748" s="31"/>
      <c r="LAO748" s="31"/>
      <c r="LAP748" s="31"/>
      <c r="LAQ748" s="31"/>
      <c r="LAR748" s="31"/>
      <c r="LAS748" s="31"/>
      <c r="LAT748" s="31"/>
      <c r="LAU748" s="31"/>
      <c r="LAV748" s="31"/>
      <c r="LAW748" s="31"/>
      <c r="LAX748" s="31"/>
      <c r="LAY748" s="31"/>
      <c r="LAZ748" s="31"/>
      <c r="LBA748" s="31"/>
      <c r="LBB748" s="31"/>
      <c r="LBC748" s="31"/>
      <c r="LBD748" s="31"/>
      <c r="LBE748" s="31"/>
      <c r="LBF748" s="31"/>
      <c r="LBG748" s="31"/>
      <c r="LBH748" s="31"/>
      <c r="LBI748" s="31"/>
      <c r="LBJ748" s="31"/>
      <c r="LBK748" s="31"/>
      <c r="LBL748" s="31"/>
      <c r="LBM748" s="31"/>
      <c r="LBN748" s="31"/>
      <c r="LBO748" s="31"/>
      <c r="LBP748" s="31"/>
      <c r="LBQ748" s="31"/>
      <c r="LBR748" s="31"/>
      <c r="LBS748" s="31"/>
      <c r="LBT748" s="31"/>
      <c r="LBU748" s="31"/>
      <c r="LBV748" s="31"/>
      <c r="LBW748" s="31"/>
      <c r="LBX748" s="31"/>
      <c r="LBY748" s="31"/>
      <c r="LBZ748" s="31"/>
      <c r="LCA748" s="31"/>
      <c r="LCB748" s="31"/>
      <c r="LCC748" s="31"/>
      <c r="LCD748" s="31"/>
      <c r="LCE748" s="31"/>
      <c r="LCF748" s="31"/>
      <c r="LCG748" s="31"/>
      <c r="LCH748" s="31"/>
      <c r="LCI748" s="31"/>
      <c r="LCJ748" s="31"/>
      <c r="LCK748" s="31"/>
      <c r="LCL748" s="31"/>
      <c r="LCM748" s="31"/>
      <c r="LCN748" s="31"/>
      <c r="LCO748" s="31"/>
      <c r="LCP748" s="31"/>
      <c r="LCQ748" s="31"/>
      <c r="LCR748" s="31"/>
      <c r="LCS748" s="31"/>
      <c r="LCT748" s="31"/>
      <c r="LCU748" s="31"/>
      <c r="LCV748" s="31"/>
      <c r="LCW748" s="31"/>
      <c r="LCX748" s="31"/>
      <c r="LCY748" s="31"/>
      <c r="LCZ748" s="31"/>
      <c r="LDA748" s="31"/>
      <c r="LDB748" s="31"/>
      <c r="LDC748" s="31"/>
      <c r="LDD748" s="31"/>
      <c r="LDE748" s="31"/>
      <c r="LDF748" s="31"/>
      <c r="LDG748" s="31"/>
      <c r="LDH748" s="31"/>
      <c r="LDI748" s="31"/>
      <c r="LDJ748" s="31"/>
      <c r="LDK748" s="31"/>
      <c r="LDL748" s="31"/>
      <c r="LDM748" s="31"/>
      <c r="LDN748" s="31"/>
      <c r="LDO748" s="31"/>
      <c r="LDP748" s="31"/>
      <c r="LDQ748" s="31"/>
      <c r="LDR748" s="31"/>
      <c r="LDS748" s="31"/>
      <c r="LDT748" s="31"/>
      <c r="LDU748" s="31"/>
      <c r="LDV748" s="31"/>
      <c r="LDW748" s="31"/>
      <c r="LDX748" s="31"/>
      <c r="LDY748" s="31"/>
      <c r="LDZ748" s="31"/>
      <c r="LEA748" s="31"/>
      <c r="LEB748" s="31"/>
      <c r="LEC748" s="31"/>
      <c r="LED748" s="31"/>
      <c r="LEE748" s="31"/>
      <c r="LEF748" s="31"/>
      <c r="LEG748" s="31"/>
      <c r="LEH748" s="31"/>
      <c r="LEI748" s="31"/>
      <c r="LEJ748" s="31"/>
      <c r="LEK748" s="31"/>
      <c r="LEL748" s="31"/>
      <c r="LEM748" s="31"/>
      <c r="LEN748" s="31"/>
      <c r="LEO748" s="31"/>
      <c r="LEP748" s="31"/>
      <c r="LEQ748" s="31"/>
      <c r="LER748" s="31"/>
      <c r="LES748" s="31"/>
      <c r="LET748" s="31"/>
      <c r="LEU748" s="31"/>
      <c r="LEV748" s="31"/>
      <c r="LEW748" s="31"/>
      <c r="LEX748" s="31"/>
      <c r="LEY748" s="31"/>
      <c r="LEZ748" s="31"/>
      <c r="LFA748" s="31"/>
      <c r="LFB748" s="31"/>
      <c r="LFC748" s="31"/>
      <c r="LFD748" s="31"/>
      <c r="LFE748" s="31"/>
      <c r="LFF748" s="31"/>
      <c r="LFG748" s="31"/>
      <c r="LFH748" s="31"/>
      <c r="LFI748" s="31"/>
      <c r="LFJ748" s="31"/>
      <c r="LFK748" s="31"/>
      <c r="LFL748" s="31"/>
      <c r="LFM748" s="31"/>
      <c r="LFN748" s="31"/>
      <c r="LFO748" s="31"/>
      <c r="LFP748" s="31"/>
      <c r="LFQ748" s="31"/>
      <c r="LFR748" s="31"/>
      <c r="LFS748" s="31"/>
      <c r="LFT748" s="31"/>
      <c r="LFU748" s="31"/>
      <c r="LFV748" s="31"/>
      <c r="LFW748" s="31"/>
      <c r="LFX748" s="31"/>
      <c r="LFY748" s="31"/>
      <c r="LFZ748" s="31"/>
      <c r="LGA748" s="31"/>
      <c r="LGB748" s="31"/>
      <c r="LGC748" s="31"/>
      <c r="LGD748" s="31"/>
      <c r="LGE748" s="31"/>
      <c r="LGF748" s="31"/>
      <c r="LGG748" s="31"/>
      <c r="LGH748" s="31"/>
      <c r="LGI748" s="31"/>
      <c r="LGJ748" s="31"/>
      <c r="LGK748" s="31"/>
      <c r="LGL748" s="31"/>
      <c r="LGM748" s="31"/>
      <c r="LGN748" s="31"/>
      <c r="LGO748" s="31"/>
      <c r="LGP748" s="31"/>
      <c r="LGQ748" s="31"/>
      <c r="LGR748" s="31"/>
      <c r="LGS748" s="31"/>
      <c r="LGT748" s="31"/>
      <c r="LGU748" s="31"/>
      <c r="LGV748" s="31"/>
      <c r="LGW748" s="31"/>
      <c r="LGX748" s="31"/>
      <c r="LGY748" s="31"/>
      <c r="LGZ748" s="31"/>
      <c r="LHA748" s="31"/>
      <c r="LHB748" s="31"/>
      <c r="LHC748" s="31"/>
      <c r="LHD748" s="31"/>
      <c r="LHE748" s="31"/>
      <c r="LHF748" s="31"/>
      <c r="LHG748" s="31"/>
      <c r="LHH748" s="31"/>
      <c r="LHI748" s="31"/>
      <c r="LHJ748" s="31"/>
      <c r="LHK748" s="31"/>
      <c r="LHL748" s="31"/>
      <c r="LHM748" s="31"/>
      <c r="LHN748" s="31"/>
      <c r="LHO748" s="31"/>
      <c r="LHP748" s="31"/>
      <c r="LHQ748" s="31"/>
      <c r="LHR748" s="31"/>
      <c r="LHS748" s="31"/>
      <c r="LHT748" s="31"/>
      <c r="LHU748" s="31"/>
      <c r="LHV748" s="31"/>
      <c r="LHW748" s="31"/>
      <c r="LHX748" s="31"/>
      <c r="LHY748" s="31"/>
      <c r="LHZ748" s="31"/>
      <c r="LIA748" s="31"/>
      <c r="LIB748" s="31"/>
      <c r="LIC748" s="31"/>
      <c r="LID748" s="31"/>
      <c r="LIE748" s="31"/>
      <c r="LIF748" s="31"/>
      <c r="LIG748" s="31"/>
      <c r="LIH748" s="31"/>
      <c r="LII748" s="31"/>
      <c r="LIJ748" s="31"/>
      <c r="LIK748" s="31"/>
      <c r="LIL748" s="31"/>
      <c r="LIM748" s="31"/>
      <c r="LIN748" s="31"/>
      <c r="LIO748" s="31"/>
      <c r="LIP748" s="31"/>
      <c r="LIQ748" s="31"/>
      <c r="LIR748" s="31"/>
      <c r="LIS748" s="31"/>
      <c r="LIT748" s="31"/>
      <c r="LIU748" s="31"/>
      <c r="LIV748" s="31"/>
      <c r="LIW748" s="31"/>
      <c r="LIX748" s="31"/>
      <c r="LIY748" s="31"/>
      <c r="LIZ748" s="31"/>
      <c r="LJA748" s="31"/>
      <c r="LJB748" s="31"/>
      <c r="LJC748" s="31"/>
      <c r="LJD748" s="31"/>
      <c r="LJE748" s="31"/>
      <c r="LJF748" s="31"/>
      <c r="LJG748" s="31"/>
      <c r="LJH748" s="31"/>
      <c r="LJI748" s="31"/>
      <c r="LJJ748" s="31"/>
      <c r="LJK748" s="31"/>
      <c r="LJL748" s="31"/>
      <c r="LJM748" s="31"/>
      <c r="LJN748" s="31"/>
      <c r="LJO748" s="31"/>
      <c r="LJP748" s="31"/>
      <c r="LJQ748" s="31"/>
      <c r="LJR748" s="31"/>
      <c r="LJS748" s="31"/>
      <c r="LJT748" s="31"/>
      <c r="LJU748" s="31"/>
      <c r="LJV748" s="31"/>
      <c r="LJW748" s="31"/>
      <c r="LJX748" s="31"/>
      <c r="LJY748" s="31"/>
      <c r="LJZ748" s="31"/>
      <c r="LKA748" s="31"/>
      <c r="LKB748" s="31"/>
      <c r="LKC748" s="31"/>
      <c r="LKD748" s="31"/>
      <c r="LKE748" s="31"/>
      <c r="LKF748" s="31"/>
      <c r="LKG748" s="31"/>
      <c r="LKH748" s="31"/>
      <c r="LKI748" s="31"/>
      <c r="LKJ748" s="31"/>
      <c r="LKK748" s="31"/>
      <c r="LKL748" s="31"/>
      <c r="LKM748" s="31"/>
      <c r="LKN748" s="31"/>
      <c r="LKO748" s="31"/>
      <c r="LKP748" s="31"/>
      <c r="LKQ748" s="31"/>
      <c r="LKR748" s="31"/>
      <c r="LKS748" s="31"/>
      <c r="LKT748" s="31"/>
      <c r="LKU748" s="31"/>
      <c r="LKV748" s="31"/>
      <c r="LKW748" s="31"/>
      <c r="LKX748" s="31"/>
      <c r="LKY748" s="31"/>
      <c r="LKZ748" s="31"/>
      <c r="LLA748" s="31"/>
      <c r="LLB748" s="31"/>
      <c r="LLC748" s="31"/>
      <c r="LLD748" s="31"/>
      <c r="LLE748" s="31"/>
      <c r="LLF748" s="31"/>
      <c r="LLG748" s="31"/>
      <c r="LLH748" s="31"/>
      <c r="LLI748" s="31"/>
      <c r="LLJ748" s="31"/>
      <c r="LLK748" s="31"/>
      <c r="LLL748" s="31"/>
      <c r="LLM748" s="31"/>
      <c r="LLN748" s="31"/>
      <c r="LLO748" s="31"/>
      <c r="LLP748" s="31"/>
      <c r="LLQ748" s="31"/>
      <c r="LLR748" s="31"/>
      <c r="LLS748" s="31"/>
      <c r="LLT748" s="31"/>
      <c r="LLU748" s="31"/>
      <c r="LLV748" s="31"/>
      <c r="LLW748" s="31"/>
      <c r="LLX748" s="31"/>
      <c r="LLY748" s="31"/>
      <c r="LLZ748" s="31"/>
      <c r="LMA748" s="31"/>
      <c r="LMB748" s="31"/>
      <c r="LMC748" s="31"/>
      <c r="LMD748" s="31"/>
      <c r="LME748" s="31"/>
      <c r="LMF748" s="31"/>
      <c r="LMG748" s="31"/>
      <c r="LMH748" s="31"/>
      <c r="LMI748" s="31"/>
      <c r="LMJ748" s="31"/>
      <c r="LMK748" s="31"/>
      <c r="LML748" s="31"/>
      <c r="LMM748" s="31"/>
      <c r="LMN748" s="31"/>
      <c r="LMO748" s="31"/>
      <c r="LMP748" s="31"/>
      <c r="LMQ748" s="31"/>
      <c r="LMR748" s="31"/>
      <c r="LMS748" s="31"/>
      <c r="LMT748" s="31"/>
      <c r="LMU748" s="31"/>
      <c r="LMV748" s="31"/>
      <c r="LMW748" s="31"/>
      <c r="LMX748" s="31"/>
      <c r="LMY748" s="31"/>
      <c r="LMZ748" s="31"/>
      <c r="LNA748" s="31"/>
      <c r="LNB748" s="31"/>
      <c r="LNC748" s="31"/>
      <c r="LND748" s="31"/>
      <c r="LNE748" s="31"/>
      <c r="LNF748" s="31"/>
      <c r="LNG748" s="31"/>
      <c r="LNH748" s="31"/>
      <c r="LNI748" s="31"/>
      <c r="LNJ748" s="31"/>
      <c r="LNK748" s="31"/>
      <c r="LNL748" s="31"/>
      <c r="LNM748" s="31"/>
      <c r="LNN748" s="31"/>
      <c r="LNO748" s="31"/>
      <c r="LNP748" s="31"/>
      <c r="LNQ748" s="31"/>
      <c r="LNR748" s="31"/>
      <c r="LNS748" s="31"/>
      <c r="LNT748" s="31"/>
      <c r="LNU748" s="31"/>
      <c r="LNV748" s="31"/>
      <c r="LNW748" s="31"/>
      <c r="LNX748" s="31"/>
      <c r="LNY748" s="31"/>
      <c r="LNZ748" s="31"/>
      <c r="LOA748" s="31"/>
      <c r="LOB748" s="31"/>
      <c r="LOC748" s="31"/>
      <c r="LOD748" s="31"/>
      <c r="LOE748" s="31"/>
      <c r="LOF748" s="31"/>
      <c r="LOG748" s="31"/>
      <c r="LOH748" s="31"/>
      <c r="LOI748" s="31"/>
      <c r="LOJ748" s="31"/>
      <c r="LOK748" s="31"/>
      <c r="LOL748" s="31"/>
      <c r="LOM748" s="31"/>
      <c r="LON748" s="31"/>
      <c r="LOO748" s="31"/>
      <c r="LOP748" s="31"/>
      <c r="LOQ748" s="31"/>
      <c r="LOR748" s="31"/>
      <c r="LOS748" s="31"/>
      <c r="LOT748" s="31"/>
      <c r="LOU748" s="31"/>
      <c r="LOV748" s="31"/>
      <c r="LOW748" s="31"/>
      <c r="LOX748" s="31"/>
      <c r="LOY748" s="31"/>
      <c r="LOZ748" s="31"/>
      <c r="LPA748" s="31"/>
      <c r="LPB748" s="31"/>
      <c r="LPC748" s="31"/>
      <c r="LPD748" s="31"/>
      <c r="LPE748" s="31"/>
      <c r="LPF748" s="31"/>
      <c r="LPG748" s="31"/>
      <c r="LPH748" s="31"/>
      <c r="LPI748" s="31"/>
      <c r="LPJ748" s="31"/>
      <c r="LPK748" s="31"/>
      <c r="LPL748" s="31"/>
      <c r="LPM748" s="31"/>
      <c r="LPN748" s="31"/>
      <c r="LPO748" s="31"/>
      <c r="LPP748" s="31"/>
      <c r="LPQ748" s="31"/>
      <c r="LPR748" s="31"/>
      <c r="LPS748" s="31"/>
      <c r="LPT748" s="31"/>
      <c r="LPU748" s="31"/>
      <c r="LPV748" s="31"/>
      <c r="LPW748" s="31"/>
      <c r="LPX748" s="31"/>
      <c r="LPY748" s="31"/>
      <c r="LPZ748" s="31"/>
      <c r="LQA748" s="31"/>
      <c r="LQB748" s="31"/>
      <c r="LQC748" s="31"/>
      <c r="LQD748" s="31"/>
      <c r="LQE748" s="31"/>
      <c r="LQF748" s="31"/>
      <c r="LQG748" s="31"/>
      <c r="LQH748" s="31"/>
      <c r="LQI748" s="31"/>
      <c r="LQJ748" s="31"/>
      <c r="LQK748" s="31"/>
      <c r="LQL748" s="31"/>
      <c r="LQM748" s="31"/>
      <c r="LQN748" s="31"/>
      <c r="LQO748" s="31"/>
      <c r="LQP748" s="31"/>
      <c r="LQQ748" s="31"/>
      <c r="LQR748" s="31"/>
      <c r="LQS748" s="31"/>
      <c r="LQT748" s="31"/>
      <c r="LQU748" s="31"/>
      <c r="LQV748" s="31"/>
      <c r="LQW748" s="31"/>
      <c r="LQX748" s="31"/>
      <c r="LQY748" s="31"/>
      <c r="LQZ748" s="31"/>
      <c r="LRA748" s="31"/>
      <c r="LRB748" s="31"/>
      <c r="LRC748" s="31"/>
      <c r="LRD748" s="31"/>
      <c r="LRE748" s="31"/>
      <c r="LRF748" s="31"/>
      <c r="LRG748" s="31"/>
      <c r="LRH748" s="31"/>
      <c r="LRI748" s="31"/>
      <c r="LRJ748" s="31"/>
      <c r="LRK748" s="31"/>
      <c r="LRL748" s="31"/>
      <c r="LRM748" s="31"/>
      <c r="LRN748" s="31"/>
      <c r="LRO748" s="31"/>
      <c r="LRP748" s="31"/>
      <c r="LRQ748" s="31"/>
      <c r="LRR748" s="31"/>
      <c r="LRS748" s="31"/>
      <c r="LRT748" s="31"/>
      <c r="LRU748" s="31"/>
      <c r="LRV748" s="31"/>
      <c r="LRW748" s="31"/>
      <c r="LRX748" s="31"/>
      <c r="LRY748" s="31"/>
      <c r="LRZ748" s="31"/>
      <c r="LSA748" s="31"/>
      <c r="LSB748" s="31"/>
      <c r="LSC748" s="31"/>
      <c r="LSD748" s="31"/>
      <c r="LSE748" s="31"/>
      <c r="LSF748" s="31"/>
      <c r="LSG748" s="31"/>
      <c r="LSH748" s="31"/>
      <c r="LSI748" s="31"/>
      <c r="LSJ748" s="31"/>
      <c r="LSK748" s="31"/>
      <c r="LSL748" s="31"/>
      <c r="LSM748" s="31"/>
      <c r="LSN748" s="31"/>
      <c r="LSO748" s="31"/>
      <c r="LSP748" s="31"/>
      <c r="LSQ748" s="31"/>
      <c r="LSR748" s="31"/>
      <c r="LSS748" s="31"/>
      <c r="LST748" s="31"/>
      <c r="LSU748" s="31"/>
      <c r="LSV748" s="31"/>
      <c r="LSW748" s="31"/>
      <c r="LSX748" s="31"/>
      <c r="LSY748" s="31"/>
      <c r="LSZ748" s="31"/>
      <c r="LTA748" s="31"/>
      <c r="LTB748" s="31"/>
      <c r="LTC748" s="31"/>
      <c r="LTD748" s="31"/>
      <c r="LTE748" s="31"/>
      <c r="LTF748" s="31"/>
      <c r="LTG748" s="31"/>
      <c r="LTH748" s="31"/>
      <c r="LTI748" s="31"/>
      <c r="LTJ748" s="31"/>
      <c r="LTK748" s="31"/>
      <c r="LTL748" s="31"/>
      <c r="LTM748" s="31"/>
      <c r="LTN748" s="31"/>
      <c r="LTO748" s="31"/>
      <c r="LTP748" s="31"/>
      <c r="LTQ748" s="31"/>
      <c r="LTR748" s="31"/>
      <c r="LTS748" s="31"/>
      <c r="LTT748" s="31"/>
      <c r="LTU748" s="31"/>
      <c r="LTV748" s="31"/>
      <c r="LTW748" s="31"/>
      <c r="LTX748" s="31"/>
      <c r="LTY748" s="31"/>
      <c r="LTZ748" s="31"/>
      <c r="LUA748" s="31"/>
      <c r="LUB748" s="31"/>
      <c r="LUC748" s="31"/>
      <c r="LUD748" s="31"/>
      <c r="LUE748" s="31"/>
      <c r="LUF748" s="31"/>
      <c r="LUG748" s="31"/>
      <c r="LUH748" s="31"/>
      <c r="LUI748" s="31"/>
      <c r="LUJ748" s="31"/>
      <c r="LUK748" s="31"/>
      <c r="LUL748" s="31"/>
      <c r="LUM748" s="31"/>
      <c r="LUN748" s="31"/>
      <c r="LUO748" s="31"/>
      <c r="LUP748" s="31"/>
      <c r="LUQ748" s="31"/>
      <c r="LUR748" s="31"/>
      <c r="LUS748" s="31"/>
      <c r="LUT748" s="31"/>
      <c r="LUU748" s="31"/>
      <c r="LUV748" s="31"/>
      <c r="LUW748" s="31"/>
      <c r="LUX748" s="31"/>
      <c r="LUY748" s="31"/>
      <c r="LUZ748" s="31"/>
      <c r="LVA748" s="31"/>
      <c r="LVB748" s="31"/>
      <c r="LVC748" s="31"/>
      <c r="LVD748" s="31"/>
      <c r="LVE748" s="31"/>
      <c r="LVF748" s="31"/>
      <c r="LVG748" s="31"/>
      <c r="LVH748" s="31"/>
      <c r="LVI748" s="31"/>
      <c r="LVJ748" s="31"/>
      <c r="LVK748" s="31"/>
      <c r="LVL748" s="31"/>
      <c r="LVM748" s="31"/>
      <c r="LVN748" s="31"/>
      <c r="LVO748" s="31"/>
      <c r="LVP748" s="31"/>
      <c r="LVQ748" s="31"/>
      <c r="LVR748" s="31"/>
      <c r="LVS748" s="31"/>
      <c r="LVT748" s="31"/>
      <c r="LVU748" s="31"/>
      <c r="LVV748" s="31"/>
      <c r="LVW748" s="31"/>
      <c r="LVX748" s="31"/>
      <c r="LVY748" s="31"/>
      <c r="LVZ748" s="31"/>
      <c r="LWA748" s="31"/>
      <c r="LWB748" s="31"/>
      <c r="LWC748" s="31"/>
      <c r="LWD748" s="31"/>
      <c r="LWE748" s="31"/>
      <c r="LWF748" s="31"/>
      <c r="LWG748" s="31"/>
      <c r="LWH748" s="31"/>
      <c r="LWI748" s="31"/>
      <c r="LWJ748" s="31"/>
      <c r="LWK748" s="31"/>
      <c r="LWL748" s="31"/>
      <c r="LWM748" s="31"/>
      <c r="LWN748" s="31"/>
      <c r="LWO748" s="31"/>
      <c r="LWP748" s="31"/>
      <c r="LWQ748" s="31"/>
      <c r="LWR748" s="31"/>
      <c r="LWS748" s="31"/>
      <c r="LWT748" s="31"/>
      <c r="LWU748" s="31"/>
      <c r="LWV748" s="31"/>
      <c r="LWW748" s="31"/>
      <c r="LWX748" s="31"/>
      <c r="LWY748" s="31"/>
      <c r="LWZ748" s="31"/>
      <c r="LXA748" s="31"/>
      <c r="LXB748" s="31"/>
      <c r="LXC748" s="31"/>
      <c r="LXD748" s="31"/>
      <c r="LXE748" s="31"/>
      <c r="LXF748" s="31"/>
      <c r="LXG748" s="31"/>
      <c r="LXH748" s="31"/>
      <c r="LXI748" s="31"/>
      <c r="LXJ748" s="31"/>
      <c r="LXK748" s="31"/>
      <c r="LXL748" s="31"/>
      <c r="LXM748" s="31"/>
      <c r="LXN748" s="31"/>
      <c r="LXO748" s="31"/>
      <c r="LXP748" s="31"/>
      <c r="LXQ748" s="31"/>
      <c r="LXR748" s="31"/>
      <c r="LXS748" s="31"/>
      <c r="LXT748" s="31"/>
      <c r="LXU748" s="31"/>
      <c r="LXV748" s="31"/>
      <c r="LXW748" s="31"/>
      <c r="LXX748" s="31"/>
      <c r="LXY748" s="31"/>
      <c r="LXZ748" s="31"/>
      <c r="LYA748" s="31"/>
      <c r="LYB748" s="31"/>
      <c r="LYC748" s="31"/>
      <c r="LYD748" s="31"/>
      <c r="LYE748" s="31"/>
      <c r="LYF748" s="31"/>
      <c r="LYG748" s="31"/>
      <c r="LYH748" s="31"/>
      <c r="LYI748" s="31"/>
      <c r="LYJ748" s="31"/>
      <c r="LYK748" s="31"/>
      <c r="LYL748" s="31"/>
      <c r="LYM748" s="31"/>
      <c r="LYN748" s="31"/>
      <c r="LYO748" s="31"/>
      <c r="LYP748" s="31"/>
      <c r="LYQ748" s="31"/>
      <c r="LYR748" s="31"/>
      <c r="LYS748" s="31"/>
      <c r="LYT748" s="31"/>
      <c r="LYU748" s="31"/>
      <c r="LYV748" s="31"/>
      <c r="LYW748" s="31"/>
      <c r="LYX748" s="31"/>
      <c r="LYY748" s="31"/>
      <c r="LYZ748" s="31"/>
      <c r="LZA748" s="31"/>
      <c r="LZB748" s="31"/>
      <c r="LZC748" s="31"/>
      <c r="LZD748" s="31"/>
      <c r="LZE748" s="31"/>
      <c r="LZF748" s="31"/>
      <c r="LZG748" s="31"/>
      <c r="LZH748" s="31"/>
      <c r="LZI748" s="31"/>
      <c r="LZJ748" s="31"/>
      <c r="LZK748" s="31"/>
      <c r="LZL748" s="31"/>
      <c r="LZM748" s="31"/>
      <c r="LZN748" s="31"/>
      <c r="LZO748" s="31"/>
      <c r="LZP748" s="31"/>
      <c r="LZQ748" s="31"/>
      <c r="LZR748" s="31"/>
      <c r="LZS748" s="31"/>
      <c r="LZT748" s="31"/>
      <c r="LZU748" s="31"/>
      <c r="LZV748" s="31"/>
      <c r="LZW748" s="31"/>
      <c r="LZX748" s="31"/>
      <c r="LZY748" s="31"/>
      <c r="LZZ748" s="31"/>
      <c r="MAA748" s="31"/>
      <c r="MAB748" s="31"/>
      <c r="MAC748" s="31"/>
      <c r="MAD748" s="31"/>
      <c r="MAE748" s="31"/>
      <c r="MAF748" s="31"/>
      <c r="MAG748" s="31"/>
      <c r="MAH748" s="31"/>
      <c r="MAI748" s="31"/>
      <c r="MAJ748" s="31"/>
      <c r="MAK748" s="31"/>
      <c r="MAL748" s="31"/>
      <c r="MAM748" s="31"/>
      <c r="MAN748" s="31"/>
      <c r="MAO748" s="31"/>
      <c r="MAP748" s="31"/>
      <c r="MAQ748" s="31"/>
      <c r="MAR748" s="31"/>
      <c r="MAS748" s="31"/>
      <c r="MAT748" s="31"/>
      <c r="MAU748" s="31"/>
      <c r="MAV748" s="31"/>
      <c r="MAW748" s="31"/>
      <c r="MAX748" s="31"/>
      <c r="MAY748" s="31"/>
      <c r="MAZ748" s="31"/>
      <c r="MBA748" s="31"/>
      <c r="MBB748" s="31"/>
      <c r="MBC748" s="31"/>
      <c r="MBD748" s="31"/>
      <c r="MBE748" s="31"/>
      <c r="MBF748" s="31"/>
      <c r="MBG748" s="31"/>
      <c r="MBH748" s="31"/>
      <c r="MBI748" s="31"/>
      <c r="MBJ748" s="31"/>
      <c r="MBK748" s="31"/>
      <c r="MBL748" s="31"/>
      <c r="MBM748" s="31"/>
      <c r="MBN748" s="31"/>
      <c r="MBO748" s="31"/>
      <c r="MBP748" s="31"/>
      <c r="MBQ748" s="31"/>
      <c r="MBR748" s="31"/>
      <c r="MBS748" s="31"/>
      <c r="MBT748" s="31"/>
      <c r="MBU748" s="31"/>
      <c r="MBV748" s="31"/>
      <c r="MBW748" s="31"/>
      <c r="MBX748" s="31"/>
      <c r="MBY748" s="31"/>
      <c r="MBZ748" s="31"/>
      <c r="MCA748" s="31"/>
      <c r="MCB748" s="31"/>
      <c r="MCC748" s="31"/>
      <c r="MCD748" s="31"/>
      <c r="MCE748" s="31"/>
      <c r="MCF748" s="31"/>
      <c r="MCG748" s="31"/>
      <c r="MCH748" s="31"/>
      <c r="MCI748" s="31"/>
      <c r="MCJ748" s="31"/>
      <c r="MCK748" s="31"/>
      <c r="MCL748" s="31"/>
      <c r="MCM748" s="31"/>
      <c r="MCN748" s="31"/>
      <c r="MCO748" s="31"/>
      <c r="MCP748" s="31"/>
      <c r="MCQ748" s="31"/>
      <c r="MCR748" s="31"/>
      <c r="MCS748" s="31"/>
      <c r="MCT748" s="31"/>
      <c r="MCU748" s="31"/>
      <c r="MCV748" s="31"/>
      <c r="MCW748" s="31"/>
      <c r="MCX748" s="31"/>
      <c r="MCY748" s="31"/>
      <c r="MCZ748" s="31"/>
      <c r="MDA748" s="31"/>
      <c r="MDB748" s="31"/>
      <c r="MDC748" s="31"/>
      <c r="MDD748" s="31"/>
      <c r="MDE748" s="31"/>
      <c r="MDF748" s="31"/>
      <c r="MDG748" s="31"/>
      <c r="MDH748" s="31"/>
      <c r="MDI748" s="31"/>
      <c r="MDJ748" s="31"/>
      <c r="MDK748" s="31"/>
      <c r="MDL748" s="31"/>
      <c r="MDM748" s="31"/>
      <c r="MDN748" s="31"/>
      <c r="MDO748" s="31"/>
      <c r="MDP748" s="31"/>
      <c r="MDQ748" s="31"/>
      <c r="MDR748" s="31"/>
      <c r="MDS748" s="31"/>
      <c r="MDT748" s="31"/>
      <c r="MDU748" s="31"/>
      <c r="MDV748" s="31"/>
      <c r="MDW748" s="31"/>
      <c r="MDX748" s="31"/>
      <c r="MDY748" s="31"/>
      <c r="MDZ748" s="31"/>
      <c r="MEA748" s="31"/>
      <c r="MEB748" s="31"/>
      <c r="MEC748" s="31"/>
      <c r="MED748" s="31"/>
      <c r="MEE748" s="31"/>
      <c r="MEF748" s="31"/>
      <c r="MEG748" s="31"/>
      <c r="MEH748" s="31"/>
      <c r="MEI748" s="31"/>
      <c r="MEJ748" s="31"/>
      <c r="MEK748" s="31"/>
      <c r="MEL748" s="31"/>
      <c r="MEM748" s="31"/>
      <c r="MEN748" s="31"/>
      <c r="MEO748" s="31"/>
      <c r="MEP748" s="31"/>
      <c r="MEQ748" s="31"/>
      <c r="MER748" s="31"/>
      <c r="MES748" s="31"/>
      <c r="MET748" s="31"/>
      <c r="MEU748" s="31"/>
      <c r="MEV748" s="31"/>
      <c r="MEW748" s="31"/>
      <c r="MEX748" s="31"/>
      <c r="MEY748" s="31"/>
      <c r="MEZ748" s="31"/>
      <c r="MFA748" s="31"/>
      <c r="MFB748" s="31"/>
      <c r="MFC748" s="31"/>
      <c r="MFD748" s="31"/>
      <c r="MFE748" s="31"/>
      <c r="MFF748" s="31"/>
      <c r="MFG748" s="31"/>
      <c r="MFH748" s="31"/>
      <c r="MFI748" s="31"/>
      <c r="MFJ748" s="31"/>
      <c r="MFK748" s="31"/>
      <c r="MFL748" s="31"/>
      <c r="MFM748" s="31"/>
      <c r="MFN748" s="31"/>
      <c r="MFO748" s="31"/>
      <c r="MFP748" s="31"/>
      <c r="MFQ748" s="31"/>
      <c r="MFR748" s="31"/>
      <c r="MFS748" s="31"/>
      <c r="MFT748" s="31"/>
      <c r="MFU748" s="31"/>
      <c r="MFV748" s="31"/>
      <c r="MFW748" s="31"/>
      <c r="MFX748" s="31"/>
      <c r="MFY748" s="31"/>
      <c r="MFZ748" s="31"/>
      <c r="MGA748" s="31"/>
      <c r="MGB748" s="31"/>
      <c r="MGC748" s="31"/>
      <c r="MGD748" s="31"/>
      <c r="MGE748" s="31"/>
      <c r="MGF748" s="31"/>
      <c r="MGG748" s="31"/>
      <c r="MGH748" s="31"/>
      <c r="MGI748" s="31"/>
      <c r="MGJ748" s="31"/>
      <c r="MGK748" s="31"/>
      <c r="MGL748" s="31"/>
      <c r="MGM748" s="31"/>
      <c r="MGN748" s="31"/>
      <c r="MGO748" s="31"/>
      <c r="MGP748" s="31"/>
      <c r="MGQ748" s="31"/>
      <c r="MGR748" s="31"/>
      <c r="MGS748" s="31"/>
      <c r="MGT748" s="31"/>
      <c r="MGU748" s="31"/>
      <c r="MGV748" s="31"/>
      <c r="MGW748" s="31"/>
      <c r="MGX748" s="31"/>
      <c r="MGY748" s="31"/>
      <c r="MGZ748" s="31"/>
      <c r="MHA748" s="31"/>
      <c r="MHB748" s="31"/>
      <c r="MHC748" s="31"/>
      <c r="MHD748" s="31"/>
      <c r="MHE748" s="31"/>
      <c r="MHF748" s="31"/>
      <c r="MHG748" s="31"/>
      <c r="MHH748" s="31"/>
      <c r="MHI748" s="31"/>
      <c r="MHJ748" s="31"/>
      <c r="MHK748" s="31"/>
      <c r="MHL748" s="31"/>
      <c r="MHM748" s="31"/>
      <c r="MHN748" s="31"/>
      <c r="MHO748" s="31"/>
      <c r="MHP748" s="31"/>
      <c r="MHQ748" s="31"/>
      <c r="MHR748" s="31"/>
      <c r="MHS748" s="31"/>
      <c r="MHT748" s="31"/>
      <c r="MHU748" s="31"/>
      <c r="MHV748" s="31"/>
      <c r="MHW748" s="31"/>
      <c r="MHX748" s="31"/>
      <c r="MHY748" s="31"/>
      <c r="MHZ748" s="31"/>
      <c r="MIA748" s="31"/>
      <c r="MIB748" s="31"/>
      <c r="MIC748" s="31"/>
      <c r="MID748" s="31"/>
      <c r="MIE748" s="31"/>
      <c r="MIF748" s="31"/>
      <c r="MIG748" s="31"/>
      <c r="MIH748" s="31"/>
      <c r="MII748" s="31"/>
      <c r="MIJ748" s="31"/>
      <c r="MIK748" s="31"/>
      <c r="MIL748" s="31"/>
      <c r="MIM748" s="31"/>
      <c r="MIN748" s="31"/>
      <c r="MIO748" s="31"/>
      <c r="MIP748" s="31"/>
      <c r="MIQ748" s="31"/>
      <c r="MIR748" s="31"/>
      <c r="MIS748" s="31"/>
      <c r="MIT748" s="31"/>
      <c r="MIU748" s="31"/>
      <c r="MIV748" s="31"/>
      <c r="MIW748" s="31"/>
      <c r="MIX748" s="31"/>
      <c r="MIY748" s="31"/>
      <c r="MIZ748" s="31"/>
      <c r="MJA748" s="31"/>
      <c r="MJB748" s="31"/>
      <c r="MJC748" s="31"/>
      <c r="MJD748" s="31"/>
      <c r="MJE748" s="31"/>
      <c r="MJF748" s="31"/>
      <c r="MJG748" s="31"/>
      <c r="MJH748" s="31"/>
      <c r="MJI748" s="31"/>
      <c r="MJJ748" s="31"/>
      <c r="MJK748" s="31"/>
      <c r="MJL748" s="31"/>
      <c r="MJM748" s="31"/>
      <c r="MJN748" s="31"/>
      <c r="MJO748" s="31"/>
      <c r="MJP748" s="31"/>
      <c r="MJQ748" s="31"/>
      <c r="MJR748" s="31"/>
      <c r="MJS748" s="31"/>
      <c r="MJT748" s="31"/>
      <c r="MJU748" s="31"/>
      <c r="MJV748" s="31"/>
      <c r="MJW748" s="31"/>
      <c r="MJX748" s="31"/>
      <c r="MJY748" s="31"/>
      <c r="MJZ748" s="31"/>
      <c r="MKA748" s="31"/>
      <c r="MKB748" s="31"/>
      <c r="MKC748" s="31"/>
      <c r="MKD748" s="31"/>
      <c r="MKE748" s="31"/>
      <c r="MKF748" s="31"/>
      <c r="MKG748" s="31"/>
      <c r="MKH748" s="31"/>
      <c r="MKI748" s="31"/>
      <c r="MKJ748" s="31"/>
      <c r="MKK748" s="31"/>
      <c r="MKL748" s="31"/>
      <c r="MKM748" s="31"/>
      <c r="MKN748" s="31"/>
      <c r="MKO748" s="31"/>
      <c r="MKP748" s="31"/>
      <c r="MKQ748" s="31"/>
      <c r="MKR748" s="31"/>
      <c r="MKS748" s="31"/>
      <c r="MKT748" s="31"/>
      <c r="MKU748" s="31"/>
      <c r="MKV748" s="31"/>
      <c r="MKW748" s="31"/>
      <c r="MKX748" s="31"/>
      <c r="MKY748" s="31"/>
      <c r="MKZ748" s="31"/>
      <c r="MLA748" s="31"/>
      <c r="MLB748" s="31"/>
      <c r="MLC748" s="31"/>
      <c r="MLD748" s="31"/>
      <c r="MLE748" s="31"/>
      <c r="MLF748" s="31"/>
      <c r="MLG748" s="31"/>
      <c r="MLH748" s="31"/>
      <c r="MLI748" s="31"/>
      <c r="MLJ748" s="31"/>
      <c r="MLK748" s="31"/>
      <c r="MLL748" s="31"/>
      <c r="MLM748" s="31"/>
      <c r="MLN748" s="31"/>
      <c r="MLO748" s="31"/>
      <c r="MLP748" s="31"/>
      <c r="MLQ748" s="31"/>
      <c r="MLR748" s="31"/>
      <c r="MLS748" s="31"/>
      <c r="MLT748" s="31"/>
      <c r="MLU748" s="31"/>
      <c r="MLV748" s="31"/>
      <c r="MLW748" s="31"/>
      <c r="MLX748" s="31"/>
      <c r="MLY748" s="31"/>
      <c r="MLZ748" s="31"/>
      <c r="MMA748" s="31"/>
      <c r="MMB748" s="31"/>
      <c r="MMC748" s="31"/>
      <c r="MMD748" s="31"/>
      <c r="MME748" s="31"/>
      <c r="MMF748" s="31"/>
      <c r="MMG748" s="31"/>
      <c r="MMH748" s="31"/>
      <c r="MMI748" s="31"/>
      <c r="MMJ748" s="31"/>
      <c r="MMK748" s="31"/>
      <c r="MML748" s="31"/>
      <c r="MMM748" s="31"/>
      <c r="MMN748" s="31"/>
      <c r="MMO748" s="31"/>
      <c r="MMP748" s="31"/>
      <c r="MMQ748" s="31"/>
      <c r="MMR748" s="31"/>
      <c r="MMS748" s="31"/>
      <c r="MMT748" s="31"/>
      <c r="MMU748" s="31"/>
      <c r="MMV748" s="31"/>
      <c r="MMW748" s="31"/>
      <c r="MMX748" s="31"/>
      <c r="MMY748" s="31"/>
      <c r="MMZ748" s="31"/>
      <c r="MNA748" s="31"/>
      <c r="MNB748" s="31"/>
      <c r="MNC748" s="31"/>
      <c r="MND748" s="31"/>
      <c r="MNE748" s="31"/>
      <c r="MNF748" s="31"/>
      <c r="MNG748" s="31"/>
      <c r="MNH748" s="31"/>
      <c r="MNI748" s="31"/>
      <c r="MNJ748" s="31"/>
      <c r="MNK748" s="31"/>
      <c r="MNL748" s="31"/>
      <c r="MNM748" s="31"/>
      <c r="MNN748" s="31"/>
      <c r="MNO748" s="31"/>
      <c r="MNP748" s="31"/>
      <c r="MNQ748" s="31"/>
      <c r="MNR748" s="31"/>
      <c r="MNS748" s="31"/>
      <c r="MNT748" s="31"/>
      <c r="MNU748" s="31"/>
      <c r="MNV748" s="31"/>
      <c r="MNW748" s="31"/>
      <c r="MNX748" s="31"/>
      <c r="MNY748" s="31"/>
      <c r="MNZ748" s="31"/>
      <c r="MOA748" s="31"/>
      <c r="MOB748" s="31"/>
      <c r="MOC748" s="31"/>
      <c r="MOD748" s="31"/>
      <c r="MOE748" s="31"/>
      <c r="MOF748" s="31"/>
      <c r="MOG748" s="31"/>
      <c r="MOH748" s="31"/>
      <c r="MOI748" s="31"/>
      <c r="MOJ748" s="31"/>
      <c r="MOK748" s="31"/>
      <c r="MOL748" s="31"/>
      <c r="MOM748" s="31"/>
      <c r="MON748" s="31"/>
      <c r="MOO748" s="31"/>
      <c r="MOP748" s="31"/>
      <c r="MOQ748" s="31"/>
      <c r="MOR748" s="31"/>
      <c r="MOS748" s="31"/>
      <c r="MOT748" s="31"/>
      <c r="MOU748" s="31"/>
      <c r="MOV748" s="31"/>
      <c r="MOW748" s="31"/>
      <c r="MOX748" s="31"/>
      <c r="MOY748" s="31"/>
      <c r="MOZ748" s="31"/>
      <c r="MPA748" s="31"/>
      <c r="MPB748" s="31"/>
      <c r="MPC748" s="31"/>
      <c r="MPD748" s="31"/>
      <c r="MPE748" s="31"/>
      <c r="MPF748" s="31"/>
      <c r="MPG748" s="31"/>
      <c r="MPH748" s="31"/>
      <c r="MPI748" s="31"/>
      <c r="MPJ748" s="31"/>
      <c r="MPK748" s="31"/>
      <c r="MPL748" s="31"/>
      <c r="MPM748" s="31"/>
      <c r="MPN748" s="31"/>
      <c r="MPO748" s="31"/>
      <c r="MPP748" s="31"/>
      <c r="MPQ748" s="31"/>
      <c r="MPR748" s="31"/>
      <c r="MPS748" s="31"/>
      <c r="MPT748" s="31"/>
      <c r="MPU748" s="31"/>
      <c r="MPV748" s="31"/>
      <c r="MPW748" s="31"/>
      <c r="MPX748" s="31"/>
      <c r="MPY748" s="31"/>
      <c r="MPZ748" s="31"/>
      <c r="MQA748" s="31"/>
      <c r="MQB748" s="31"/>
      <c r="MQC748" s="31"/>
      <c r="MQD748" s="31"/>
      <c r="MQE748" s="31"/>
      <c r="MQF748" s="31"/>
      <c r="MQG748" s="31"/>
      <c r="MQH748" s="31"/>
      <c r="MQI748" s="31"/>
      <c r="MQJ748" s="31"/>
      <c r="MQK748" s="31"/>
      <c r="MQL748" s="31"/>
      <c r="MQM748" s="31"/>
      <c r="MQN748" s="31"/>
      <c r="MQO748" s="31"/>
      <c r="MQP748" s="31"/>
      <c r="MQQ748" s="31"/>
      <c r="MQR748" s="31"/>
      <c r="MQS748" s="31"/>
      <c r="MQT748" s="31"/>
      <c r="MQU748" s="31"/>
      <c r="MQV748" s="31"/>
      <c r="MQW748" s="31"/>
      <c r="MQX748" s="31"/>
      <c r="MQY748" s="31"/>
      <c r="MQZ748" s="31"/>
      <c r="MRA748" s="31"/>
      <c r="MRB748" s="31"/>
      <c r="MRC748" s="31"/>
      <c r="MRD748" s="31"/>
      <c r="MRE748" s="31"/>
      <c r="MRF748" s="31"/>
      <c r="MRG748" s="31"/>
      <c r="MRH748" s="31"/>
      <c r="MRI748" s="31"/>
      <c r="MRJ748" s="31"/>
      <c r="MRK748" s="31"/>
      <c r="MRL748" s="31"/>
      <c r="MRM748" s="31"/>
      <c r="MRN748" s="31"/>
      <c r="MRO748" s="31"/>
      <c r="MRP748" s="31"/>
      <c r="MRQ748" s="31"/>
      <c r="MRR748" s="31"/>
      <c r="MRS748" s="31"/>
      <c r="MRT748" s="31"/>
      <c r="MRU748" s="31"/>
      <c r="MRV748" s="31"/>
      <c r="MRW748" s="31"/>
      <c r="MRX748" s="31"/>
      <c r="MRY748" s="31"/>
      <c r="MRZ748" s="31"/>
      <c r="MSA748" s="31"/>
      <c r="MSB748" s="31"/>
      <c r="MSC748" s="31"/>
      <c r="MSD748" s="31"/>
      <c r="MSE748" s="31"/>
      <c r="MSF748" s="31"/>
      <c r="MSG748" s="31"/>
      <c r="MSH748" s="31"/>
      <c r="MSI748" s="31"/>
      <c r="MSJ748" s="31"/>
      <c r="MSK748" s="31"/>
      <c r="MSL748" s="31"/>
      <c r="MSM748" s="31"/>
      <c r="MSN748" s="31"/>
      <c r="MSO748" s="31"/>
      <c r="MSP748" s="31"/>
      <c r="MSQ748" s="31"/>
      <c r="MSR748" s="31"/>
      <c r="MSS748" s="31"/>
      <c r="MST748" s="31"/>
      <c r="MSU748" s="31"/>
      <c r="MSV748" s="31"/>
      <c r="MSW748" s="31"/>
      <c r="MSX748" s="31"/>
      <c r="MSY748" s="31"/>
      <c r="MSZ748" s="31"/>
      <c r="MTA748" s="31"/>
      <c r="MTB748" s="31"/>
      <c r="MTC748" s="31"/>
      <c r="MTD748" s="31"/>
      <c r="MTE748" s="31"/>
      <c r="MTF748" s="31"/>
      <c r="MTG748" s="31"/>
      <c r="MTH748" s="31"/>
      <c r="MTI748" s="31"/>
      <c r="MTJ748" s="31"/>
      <c r="MTK748" s="31"/>
      <c r="MTL748" s="31"/>
      <c r="MTM748" s="31"/>
      <c r="MTN748" s="31"/>
      <c r="MTO748" s="31"/>
      <c r="MTP748" s="31"/>
      <c r="MTQ748" s="31"/>
      <c r="MTR748" s="31"/>
      <c r="MTS748" s="31"/>
      <c r="MTT748" s="31"/>
      <c r="MTU748" s="31"/>
      <c r="MTV748" s="31"/>
      <c r="MTW748" s="31"/>
      <c r="MTX748" s="31"/>
      <c r="MTY748" s="31"/>
      <c r="MTZ748" s="31"/>
      <c r="MUA748" s="31"/>
      <c r="MUB748" s="31"/>
      <c r="MUC748" s="31"/>
      <c r="MUD748" s="31"/>
      <c r="MUE748" s="31"/>
      <c r="MUF748" s="31"/>
      <c r="MUG748" s="31"/>
      <c r="MUH748" s="31"/>
      <c r="MUI748" s="31"/>
      <c r="MUJ748" s="31"/>
      <c r="MUK748" s="31"/>
      <c r="MUL748" s="31"/>
      <c r="MUM748" s="31"/>
      <c r="MUN748" s="31"/>
      <c r="MUO748" s="31"/>
      <c r="MUP748" s="31"/>
      <c r="MUQ748" s="31"/>
      <c r="MUR748" s="31"/>
      <c r="MUS748" s="31"/>
      <c r="MUT748" s="31"/>
      <c r="MUU748" s="31"/>
      <c r="MUV748" s="31"/>
      <c r="MUW748" s="31"/>
      <c r="MUX748" s="31"/>
      <c r="MUY748" s="31"/>
      <c r="MUZ748" s="31"/>
      <c r="MVA748" s="31"/>
      <c r="MVB748" s="31"/>
      <c r="MVC748" s="31"/>
      <c r="MVD748" s="31"/>
      <c r="MVE748" s="31"/>
      <c r="MVF748" s="31"/>
      <c r="MVG748" s="31"/>
      <c r="MVH748" s="31"/>
      <c r="MVI748" s="31"/>
      <c r="MVJ748" s="31"/>
      <c r="MVK748" s="31"/>
      <c r="MVL748" s="31"/>
      <c r="MVM748" s="31"/>
      <c r="MVN748" s="31"/>
      <c r="MVO748" s="31"/>
      <c r="MVP748" s="31"/>
      <c r="MVQ748" s="31"/>
      <c r="MVR748" s="31"/>
      <c r="MVS748" s="31"/>
      <c r="MVT748" s="31"/>
      <c r="MVU748" s="31"/>
      <c r="MVV748" s="31"/>
      <c r="MVW748" s="31"/>
      <c r="MVX748" s="31"/>
      <c r="MVY748" s="31"/>
      <c r="MVZ748" s="31"/>
      <c r="MWA748" s="31"/>
      <c r="MWB748" s="31"/>
      <c r="MWC748" s="31"/>
      <c r="MWD748" s="31"/>
      <c r="MWE748" s="31"/>
      <c r="MWF748" s="31"/>
      <c r="MWG748" s="31"/>
      <c r="MWH748" s="31"/>
      <c r="MWI748" s="31"/>
      <c r="MWJ748" s="31"/>
      <c r="MWK748" s="31"/>
      <c r="MWL748" s="31"/>
      <c r="MWM748" s="31"/>
      <c r="MWN748" s="31"/>
      <c r="MWO748" s="31"/>
      <c r="MWP748" s="31"/>
      <c r="MWQ748" s="31"/>
      <c r="MWR748" s="31"/>
      <c r="MWS748" s="31"/>
      <c r="MWT748" s="31"/>
      <c r="MWU748" s="31"/>
      <c r="MWV748" s="31"/>
      <c r="MWW748" s="31"/>
      <c r="MWX748" s="31"/>
      <c r="MWY748" s="31"/>
      <c r="MWZ748" s="31"/>
      <c r="MXA748" s="31"/>
      <c r="MXB748" s="31"/>
      <c r="MXC748" s="31"/>
      <c r="MXD748" s="31"/>
      <c r="MXE748" s="31"/>
      <c r="MXF748" s="31"/>
      <c r="MXG748" s="31"/>
      <c r="MXH748" s="31"/>
      <c r="MXI748" s="31"/>
      <c r="MXJ748" s="31"/>
      <c r="MXK748" s="31"/>
      <c r="MXL748" s="31"/>
      <c r="MXM748" s="31"/>
      <c r="MXN748" s="31"/>
      <c r="MXO748" s="31"/>
      <c r="MXP748" s="31"/>
      <c r="MXQ748" s="31"/>
      <c r="MXR748" s="31"/>
      <c r="MXS748" s="31"/>
      <c r="MXT748" s="31"/>
      <c r="MXU748" s="31"/>
      <c r="MXV748" s="31"/>
      <c r="MXW748" s="31"/>
      <c r="MXX748" s="31"/>
      <c r="MXY748" s="31"/>
      <c r="MXZ748" s="31"/>
      <c r="MYA748" s="31"/>
      <c r="MYB748" s="31"/>
      <c r="MYC748" s="31"/>
      <c r="MYD748" s="31"/>
      <c r="MYE748" s="31"/>
      <c r="MYF748" s="31"/>
      <c r="MYG748" s="31"/>
      <c r="MYH748" s="31"/>
      <c r="MYI748" s="31"/>
      <c r="MYJ748" s="31"/>
      <c r="MYK748" s="31"/>
      <c r="MYL748" s="31"/>
      <c r="MYM748" s="31"/>
      <c r="MYN748" s="31"/>
      <c r="MYO748" s="31"/>
      <c r="MYP748" s="31"/>
      <c r="MYQ748" s="31"/>
      <c r="MYR748" s="31"/>
      <c r="MYS748" s="31"/>
      <c r="MYT748" s="31"/>
      <c r="MYU748" s="31"/>
      <c r="MYV748" s="31"/>
      <c r="MYW748" s="31"/>
      <c r="MYX748" s="31"/>
      <c r="MYY748" s="31"/>
      <c r="MYZ748" s="31"/>
      <c r="MZA748" s="31"/>
      <c r="MZB748" s="31"/>
      <c r="MZC748" s="31"/>
      <c r="MZD748" s="31"/>
      <c r="MZE748" s="31"/>
      <c r="MZF748" s="31"/>
      <c r="MZG748" s="31"/>
      <c r="MZH748" s="31"/>
      <c r="MZI748" s="31"/>
      <c r="MZJ748" s="31"/>
      <c r="MZK748" s="31"/>
      <c r="MZL748" s="31"/>
      <c r="MZM748" s="31"/>
      <c r="MZN748" s="31"/>
      <c r="MZO748" s="31"/>
      <c r="MZP748" s="31"/>
      <c r="MZQ748" s="31"/>
      <c r="MZR748" s="31"/>
      <c r="MZS748" s="31"/>
      <c r="MZT748" s="31"/>
      <c r="MZU748" s="31"/>
      <c r="MZV748" s="31"/>
      <c r="MZW748" s="31"/>
      <c r="MZX748" s="31"/>
      <c r="MZY748" s="31"/>
      <c r="MZZ748" s="31"/>
      <c r="NAA748" s="31"/>
      <c r="NAB748" s="31"/>
      <c r="NAC748" s="31"/>
      <c r="NAD748" s="31"/>
      <c r="NAE748" s="31"/>
      <c r="NAF748" s="31"/>
      <c r="NAG748" s="31"/>
      <c r="NAH748" s="31"/>
      <c r="NAI748" s="31"/>
      <c r="NAJ748" s="31"/>
      <c r="NAK748" s="31"/>
      <c r="NAL748" s="31"/>
      <c r="NAM748" s="31"/>
      <c r="NAN748" s="31"/>
      <c r="NAO748" s="31"/>
      <c r="NAP748" s="31"/>
      <c r="NAQ748" s="31"/>
      <c r="NAR748" s="31"/>
      <c r="NAS748" s="31"/>
      <c r="NAT748" s="31"/>
      <c r="NAU748" s="31"/>
      <c r="NAV748" s="31"/>
      <c r="NAW748" s="31"/>
      <c r="NAX748" s="31"/>
      <c r="NAY748" s="31"/>
      <c r="NAZ748" s="31"/>
      <c r="NBA748" s="31"/>
      <c r="NBB748" s="31"/>
      <c r="NBC748" s="31"/>
      <c r="NBD748" s="31"/>
      <c r="NBE748" s="31"/>
      <c r="NBF748" s="31"/>
      <c r="NBG748" s="31"/>
      <c r="NBH748" s="31"/>
      <c r="NBI748" s="31"/>
      <c r="NBJ748" s="31"/>
      <c r="NBK748" s="31"/>
      <c r="NBL748" s="31"/>
      <c r="NBM748" s="31"/>
      <c r="NBN748" s="31"/>
      <c r="NBO748" s="31"/>
      <c r="NBP748" s="31"/>
      <c r="NBQ748" s="31"/>
      <c r="NBR748" s="31"/>
      <c r="NBS748" s="31"/>
      <c r="NBT748" s="31"/>
      <c r="NBU748" s="31"/>
      <c r="NBV748" s="31"/>
      <c r="NBW748" s="31"/>
      <c r="NBX748" s="31"/>
      <c r="NBY748" s="31"/>
      <c r="NBZ748" s="31"/>
      <c r="NCA748" s="31"/>
      <c r="NCB748" s="31"/>
      <c r="NCC748" s="31"/>
      <c r="NCD748" s="31"/>
      <c r="NCE748" s="31"/>
      <c r="NCF748" s="31"/>
      <c r="NCG748" s="31"/>
      <c r="NCH748" s="31"/>
      <c r="NCI748" s="31"/>
      <c r="NCJ748" s="31"/>
      <c r="NCK748" s="31"/>
      <c r="NCL748" s="31"/>
      <c r="NCM748" s="31"/>
      <c r="NCN748" s="31"/>
      <c r="NCO748" s="31"/>
      <c r="NCP748" s="31"/>
      <c r="NCQ748" s="31"/>
      <c r="NCR748" s="31"/>
      <c r="NCS748" s="31"/>
      <c r="NCT748" s="31"/>
      <c r="NCU748" s="31"/>
      <c r="NCV748" s="31"/>
      <c r="NCW748" s="31"/>
      <c r="NCX748" s="31"/>
      <c r="NCY748" s="31"/>
      <c r="NCZ748" s="31"/>
      <c r="NDA748" s="31"/>
      <c r="NDB748" s="31"/>
      <c r="NDC748" s="31"/>
      <c r="NDD748" s="31"/>
      <c r="NDE748" s="31"/>
      <c r="NDF748" s="31"/>
      <c r="NDG748" s="31"/>
      <c r="NDH748" s="31"/>
      <c r="NDI748" s="31"/>
      <c r="NDJ748" s="31"/>
      <c r="NDK748" s="31"/>
      <c r="NDL748" s="31"/>
      <c r="NDM748" s="31"/>
      <c r="NDN748" s="31"/>
      <c r="NDO748" s="31"/>
      <c r="NDP748" s="31"/>
      <c r="NDQ748" s="31"/>
      <c r="NDR748" s="31"/>
      <c r="NDS748" s="31"/>
      <c r="NDT748" s="31"/>
      <c r="NDU748" s="31"/>
      <c r="NDV748" s="31"/>
      <c r="NDW748" s="31"/>
      <c r="NDX748" s="31"/>
      <c r="NDY748" s="31"/>
      <c r="NDZ748" s="31"/>
      <c r="NEA748" s="31"/>
      <c r="NEB748" s="31"/>
      <c r="NEC748" s="31"/>
      <c r="NED748" s="31"/>
      <c r="NEE748" s="31"/>
      <c r="NEF748" s="31"/>
      <c r="NEG748" s="31"/>
      <c r="NEH748" s="31"/>
      <c r="NEI748" s="31"/>
      <c r="NEJ748" s="31"/>
      <c r="NEK748" s="31"/>
      <c r="NEL748" s="31"/>
      <c r="NEM748" s="31"/>
      <c r="NEN748" s="31"/>
      <c r="NEO748" s="31"/>
      <c r="NEP748" s="31"/>
      <c r="NEQ748" s="31"/>
      <c r="NER748" s="31"/>
      <c r="NES748" s="31"/>
      <c r="NET748" s="31"/>
      <c r="NEU748" s="31"/>
      <c r="NEV748" s="31"/>
      <c r="NEW748" s="31"/>
      <c r="NEX748" s="31"/>
      <c r="NEY748" s="31"/>
      <c r="NEZ748" s="31"/>
      <c r="NFA748" s="31"/>
      <c r="NFB748" s="31"/>
      <c r="NFC748" s="31"/>
      <c r="NFD748" s="31"/>
      <c r="NFE748" s="31"/>
      <c r="NFF748" s="31"/>
      <c r="NFG748" s="31"/>
      <c r="NFH748" s="31"/>
      <c r="NFI748" s="31"/>
      <c r="NFJ748" s="31"/>
      <c r="NFK748" s="31"/>
      <c r="NFL748" s="31"/>
      <c r="NFM748" s="31"/>
      <c r="NFN748" s="31"/>
      <c r="NFO748" s="31"/>
      <c r="NFP748" s="31"/>
      <c r="NFQ748" s="31"/>
      <c r="NFR748" s="31"/>
      <c r="NFS748" s="31"/>
      <c r="NFT748" s="31"/>
      <c r="NFU748" s="31"/>
      <c r="NFV748" s="31"/>
      <c r="NFW748" s="31"/>
      <c r="NFX748" s="31"/>
      <c r="NFY748" s="31"/>
      <c r="NFZ748" s="31"/>
      <c r="NGA748" s="31"/>
      <c r="NGB748" s="31"/>
      <c r="NGC748" s="31"/>
      <c r="NGD748" s="31"/>
      <c r="NGE748" s="31"/>
      <c r="NGF748" s="31"/>
      <c r="NGG748" s="31"/>
      <c r="NGH748" s="31"/>
      <c r="NGI748" s="31"/>
      <c r="NGJ748" s="31"/>
      <c r="NGK748" s="31"/>
      <c r="NGL748" s="31"/>
      <c r="NGM748" s="31"/>
      <c r="NGN748" s="31"/>
      <c r="NGO748" s="31"/>
      <c r="NGP748" s="31"/>
      <c r="NGQ748" s="31"/>
      <c r="NGR748" s="31"/>
      <c r="NGS748" s="31"/>
      <c r="NGT748" s="31"/>
      <c r="NGU748" s="31"/>
      <c r="NGV748" s="31"/>
      <c r="NGW748" s="31"/>
      <c r="NGX748" s="31"/>
      <c r="NGY748" s="31"/>
      <c r="NGZ748" s="31"/>
      <c r="NHA748" s="31"/>
      <c r="NHB748" s="31"/>
      <c r="NHC748" s="31"/>
      <c r="NHD748" s="31"/>
      <c r="NHE748" s="31"/>
      <c r="NHF748" s="31"/>
      <c r="NHG748" s="31"/>
      <c r="NHH748" s="31"/>
      <c r="NHI748" s="31"/>
      <c r="NHJ748" s="31"/>
      <c r="NHK748" s="31"/>
      <c r="NHL748" s="31"/>
      <c r="NHM748" s="31"/>
      <c r="NHN748" s="31"/>
      <c r="NHO748" s="31"/>
      <c r="NHP748" s="31"/>
      <c r="NHQ748" s="31"/>
      <c r="NHR748" s="31"/>
      <c r="NHS748" s="31"/>
      <c r="NHT748" s="31"/>
      <c r="NHU748" s="31"/>
      <c r="NHV748" s="31"/>
      <c r="NHW748" s="31"/>
      <c r="NHX748" s="31"/>
      <c r="NHY748" s="31"/>
      <c r="NHZ748" s="31"/>
      <c r="NIA748" s="31"/>
      <c r="NIB748" s="31"/>
      <c r="NIC748" s="31"/>
      <c r="NID748" s="31"/>
      <c r="NIE748" s="31"/>
      <c r="NIF748" s="31"/>
      <c r="NIG748" s="31"/>
      <c r="NIH748" s="31"/>
      <c r="NII748" s="31"/>
      <c r="NIJ748" s="31"/>
      <c r="NIK748" s="31"/>
      <c r="NIL748" s="31"/>
      <c r="NIM748" s="31"/>
      <c r="NIN748" s="31"/>
      <c r="NIO748" s="31"/>
      <c r="NIP748" s="31"/>
      <c r="NIQ748" s="31"/>
      <c r="NIR748" s="31"/>
      <c r="NIS748" s="31"/>
      <c r="NIT748" s="31"/>
      <c r="NIU748" s="31"/>
      <c r="NIV748" s="31"/>
      <c r="NIW748" s="31"/>
      <c r="NIX748" s="31"/>
      <c r="NIY748" s="31"/>
      <c r="NIZ748" s="31"/>
      <c r="NJA748" s="31"/>
      <c r="NJB748" s="31"/>
      <c r="NJC748" s="31"/>
      <c r="NJD748" s="31"/>
      <c r="NJE748" s="31"/>
      <c r="NJF748" s="31"/>
      <c r="NJG748" s="31"/>
      <c r="NJH748" s="31"/>
      <c r="NJI748" s="31"/>
      <c r="NJJ748" s="31"/>
      <c r="NJK748" s="31"/>
      <c r="NJL748" s="31"/>
      <c r="NJM748" s="31"/>
      <c r="NJN748" s="31"/>
      <c r="NJO748" s="31"/>
      <c r="NJP748" s="31"/>
      <c r="NJQ748" s="31"/>
      <c r="NJR748" s="31"/>
      <c r="NJS748" s="31"/>
      <c r="NJT748" s="31"/>
      <c r="NJU748" s="31"/>
      <c r="NJV748" s="31"/>
      <c r="NJW748" s="31"/>
      <c r="NJX748" s="31"/>
      <c r="NJY748" s="31"/>
      <c r="NJZ748" s="31"/>
      <c r="NKA748" s="31"/>
      <c r="NKB748" s="31"/>
      <c r="NKC748" s="31"/>
      <c r="NKD748" s="31"/>
      <c r="NKE748" s="31"/>
      <c r="NKF748" s="31"/>
      <c r="NKG748" s="31"/>
      <c r="NKH748" s="31"/>
      <c r="NKI748" s="31"/>
      <c r="NKJ748" s="31"/>
      <c r="NKK748" s="31"/>
      <c r="NKL748" s="31"/>
      <c r="NKM748" s="31"/>
      <c r="NKN748" s="31"/>
      <c r="NKO748" s="31"/>
      <c r="NKP748" s="31"/>
      <c r="NKQ748" s="31"/>
      <c r="NKR748" s="31"/>
      <c r="NKS748" s="31"/>
      <c r="NKT748" s="31"/>
      <c r="NKU748" s="31"/>
      <c r="NKV748" s="31"/>
      <c r="NKW748" s="31"/>
      <c r="NKX748" s="31"/>
      <c r="NKY748" s="31"/>
      <c r="NKZ748" s="31"/>
      <c r="NLA748" s="31"/>
      <c r="NLB748" s="31"/>
      <c r="NLC748" s="31"/>
      <c r="NLD748" s="31"/>
      <c r="NLE748" s="31"/>
      <c r="NLF748" s="31"/>
      <c r="NLG748" s="31"/>
      <c r="NLH748" s="31"/>
      <c r="NLI748" s="31"/>
      <c r="NLJ748" s="31"/>
      <c r="NLK748" s="31"/>
      <c r="NLL748" s="31"/>
      <c r="NLM748" s="31"/>
      <c r="NLN748" s="31"/>
      <c r="NLO748" s="31"/>
      <c r="NLP748" s="31"/>
      <c r="NLQ748" s="31"/>
      <c r="NLR748" s="31"/>
      <c r="NLS748" s="31"/>
      <c r="NLT748" s="31"/>
      <c r="NLU748" s="31"/>
      <c r="NLV748" s="31"/>
      <c r="NLW748" s="31"/>
      <c r="NLX748" s="31"/>
      <c r="NLY748" s="31"/>
      <c r="NLZ748" s="31"/>
      <c r="NMA748" s="31"/>
      <c r="NMB748" s="31"/>
      <c r="NMC748" s="31"/>
      <c r="NMD748" s="31"/>
      <c r="NME748" s="31"/>
      <c r="NMF748" s="31"/>
      <c r="NMG748" s="31"/>
      <c r="NMH748" s="31"/>
      <c r="NMI748" s="31"/>
      <c r="NMJ748" s="31"/>
      <c r="NMK748" s="31"/>
      <c r="NML748" s="31"/>
      <c r="NMM748" s="31"/>
      <c r="NMN748" s="31"/>
      <c r="NMO748" s="31"/>
      <c r="NMP748" s="31"/>
      <c r="NMQ748" s="31"/>
      <c r="NMR748" s="31"/>
      <c r="NMS748" s="31"/>
      <c r="NMT748" s="31"/>
      <c r="NMU748" s="31"/>
      <c r="NMV748" s="31"/>
      <c r="NMW748" s="31"/>
      <c r="NMX748" s="31"/>
      <c r="NMY748" s="31"/>
      <c r="NMZ748" s="31"/>
      <c r="NNA748" s="31"/>
      <c r="NNB748" s="31"/>
      <c r="NNC748" s="31"/>
      <c r="NND748" s="31"/>
      <c r="NNE748" s="31"/>
      <c r="NNF748" s="31"/>
      <c r="NNG748" s="31"/>
      <c r="NNH748" s="31"/>
      <c r="NNI748" s="31"/>
      <c r="NNJ748" s="31"/>
      <c r="NNK748" s="31"/>
      <c r="NNL748" s="31"/>
      <c r="NNM748" s="31"/>
      <c r="NNN748" s="31"/>
      <c r="NNO748" s="31"/>
      <c r="NNP748" s="31"/>
      <c r="NNQ748" s="31"/>
      <c r="NNR748" s="31"/>
      <c r="NNS748" s="31"/>
      <c r="NNT748" s="31"/>
      <c r="NNU748" s="31"/>
      <c r="NNV748" s="31"/>
      <c r="NNW748" s="31"/>
      <c r="NNX748" s="31"/>
      <c r="NNY748" s="31"/>
      <c r="NNZ748" s="31"/>
      <c r="NOA748" s="31"/>
      <c r="NOB748" s="31"/>
      <c r="NOC748" s="31"/>
      <c r="NOD748" s="31"/>
      <c r="NOE748" s="31"/>
      <c r="NOF748" s="31"/>
      <c r="NOG748" s="31"/>
      <c r="NOH748" s="31"/>
      <c r="NOI748" s="31"/>
      <c r="NOJ748" s="31"/>
      <c r="NOK748" s="31"/>
      <c r="NOL748" s="31"/>
      <c r="NOM748" s="31"/>
      <c r="NON748" s="31"/>
      <c r="NOO748" s="31"/>
      <c r="NOP748" s="31"/>
      <c r="NOQ748" s="31"/>
      <c r="NOR748" s="31"/>
      <c r="NOS748" s="31"/>
      <c r="NOT748" s="31"/>
      <c r="NOU748" s="31"/>
      <c r="NOV748" s="31"/>
      <c r="NOW748" s="31"/>
      <c r="NOX748" s="31"/>
      <c r="NOY748" s="31"/>
      <c r="NOZ748" s="31"/>
      <c r="NPA748" s="31"/>
      <c r="NPB748" s="31"/>
      <c r="NPC748" s="31"/>
      <c r="NPD748" s="31"/>
      <c r="NPE748" s="31"/>
      <c r="NPF748" s="31"/>
      <c r="NPG748" s="31"/>
      <c r="NPH748" s="31"/>
      <c r="NPI748" s="31"/>
      <c r="NPJ748" s="31"/>
      <c r="NPK748" s="31"/>
      <c r="NPL748" s="31"/>
      <c r="NPM748" s="31"/>
      <c r="NPN748" s="31"/>
      <c r="NPO748" s="31"/>
      <c r="NPP748" s="31"/>
      <c r="NPQ748" s="31"/>
      <c r="NPR748" s="31"/>
      <c r="NPS748" s="31"/>
      <c r="NPT748" s="31"/>
      <c r="NPU748" s="31"/>
      <c r="NPV748" s="31"/>
      <c r="NPW748" s="31"/>
      <c r="NPX748" s="31"/>
      <c r="NPY748" s="31"/>
      <c r="NPZ748" s="31"/>
      <c r="NQA748" s="31"/>
      <c r="NQB748" s="31"/>
      <c r="NQC748" s="31"/>
      <c r="NQD748" s="31"/>
      <c r="NQE748" s="31"/>
      <c r="NQF748" s="31"/>
      <c r="NQG748" s="31"/>
      <c r="NQH748" s="31"/>
      <c r="NQI748" s="31"/>
      <c r="NQJ748" s="31"/>
      <c r="NQK748" s="31"/>
      <c r="NQL748" s="31"/>
      <c r="NQM748" s="31"/>
      <c r="NQN748" s="31"/>
      <c r="NQO748" s="31"/>
      <c r="NQP748" s="31"/>
      <c r="NQQ748" s="31"/>
      <c r="NQR748" s="31"/>
      <c r="NQS748" s="31"/>
      <c r="NQT748" s="31"/>
      <c r="NQU748" s="31"/>
      <c r="NQV748" s="31"/>
      <c r="NQW748" s="31"/>
      <c r="NQX748" s="31"/>
      <c r="NQY748" s="31"/>
      <c r="NQZ748" s="31"/>
      <c r="NRA748" s="31"/>
      <c r="NRB748" s="31"/>
      <c r="NRC748" s="31"/>
      <c r="NRD748" s="31"/>
      <c r="NRE748" s="31"/>
      <c r="NRF748" s="31"/>
      <c r="NRG748" s="31"/>
      <c r="NRH748" s="31"/>
      <c r="NRI748" s="31"/>
      <c r="NRJ748" s="31"/>
      <c r="NRK748" s="31"/>
      <c r="NRL748" s="31"/>
      <c r="NRM748" s="31"/>
      <c r="NRN748" s="31"/>
      <c r="NRO748" s="31"/>
      <c r="NRP748" s="31"/>
      <c r="NRQ748" s="31"/>
      <c r="NRR748" s="31"/>
      <c r="NRS748" s="31"/>
      <c r="NRT748" s="31"/>
      <c r="NRU748" s="31"/>
      <c r="NRV748" s="31"/>
      <c r="NRW748" s="31"/>
      <c r="NRX748" s="31"/>
      <c r="NRY748" s="31"/>
      <c r="NRZ748" s="31"/>
      <c r="NSA748" s="31"/>
      <c r="NSB748" s="31"/>
      <c r="NSC748" s="31"/>
      <c r="NSD748" s="31"/>
      <c r="NSE748" s="31"/>
      <c r="NSF748" s="31"/>
      <c r="NSG748" s="31"/>
      <c r="NSH748" s="31"/>
      <c r="NSI748" s="31"/>
      <c r="NSJ748" s="31"/>
      <c r="NSK748" s="31"/>
      <c r="NSL748" s="31"/>
      <c r="NSM748" s="31"/>
      <c r="NSN748" s="31"/>
      <c r="NSO748" s="31"/>
      <c r="NSP748" s="31"/>
      <c r="NSQ748" s="31"/>
      <c r="NSR748" s="31"/>
      <c r="NSS748" s="31"/>
      <c r="NST748" s="31"/>
      <c r="NSU748" s="31"/>
      <c r="NSV748" s="31"/>
      <c r="NSW748" s="31"/>
      <c r="NSX748" s="31"/>
      <c r="NSY748" s="31"/>
      <c r="NSZ748" s="31"/>
      <c r="NTA748" s="31"/>
      <c r="NTB748" s="31"/>
      <c r="NTC748" s="31"/>
      <c r="NTD748" s="31"/>
      <c r="NTE748" s="31"/>
      <c r="NTF748" s="31"/>
      <c r="NTG748" s="31"/>
      <c r="NTH748" s="31"/>
      <c r="NTI748" s="31"/>
      <c r="NTJ748" s="31"/>
      <c r="NTK748" s="31"/>
      <c r="NTL748" s="31"/>
      <c r="NTM748" s="31"/>
      <c r="NTN748" s="31"/>
      <c r="NTO748" s="31"/>
      <c r="NTP748" s="31"/>
      <c r="NTQ748" s="31"/>
      <c r="NTR748" s="31"/>
      <c r="NTS748" s="31"/>
      <c r="NTT748" s="31"/>
      <c r="NTU748" s="31"/>
      <c r="NTV748" s="31"/>
      <c r="NTW748" s="31"/>
      <c r="NTX748" s="31"/>
      <c r="NTY748" s="31"/>
      <c r="NTZ748" s="31"/>
      <c r="NUA748" s="31"/>
      <c r="NUB748" s="31"/>
      <c r="NUC748" s="31"/>
      <c r="NUD748" s="31"/>
      <c r="NUE748" s="31"/>
      <c r="NUF748" s="31"/>
      <c r="NUG748" s="31"/>
      <c r="NUH748" s="31"/>
      <c r="NUI748" s="31"/>
      <c r="NUJ748" s="31"/>
      <c r="NUK748" s="31"/>
      <c r="NUL748" s="31"/>
      <c r="NUM748" s="31"/>
      <c r="NUN748" s="31"/>
      <c r="NUO748" s="31"/>
      <c r="NUP748" s="31"/>
      <c r="NUQ748" s="31"/>
      <c r="NUR748" s="31"/>
      <c r="NUS748" s="31"/>
      <c r="NUT748" s="31"/>
      <c r="NUU748" s="31"/>
      <c r="NUV748" s="31"/>
      <c r="NUW748" s="31"/>
      <c r="NUX748" s="31"/>
      <c r="NUY748" s="31"/>
      <c r="NUZ748" s="31"/>
      <c r="NVA748" s="31"/>
      <c r="NVB748" s="31"/>
      <c r="NVC748" s="31"/>
      <c r="NVD748" s="31"/>
      <c r="NVE748" s="31"/>
      <c r="NVF748" s="31"/>
      <c r="NVG748" s="31"/>
      <c r="NVH748" s="31"/>
      <c r="NVI748" s="31"/>
      <c r="NVJ748" s="31"/>
      <c r="NVK748" s="31"/>
      <c r="NVL748" s="31"/>
      <c r="NVM748" s="31"/>
      <c r="NVN748" s="31"/>
      <c r="NVO748" s="31"/>
      <c r="NVP748" s="31"/>
      <c r="NVQ748" s="31"/>
      <c r="NVR748" s="31"/>
      <c r="NVS748" s="31"/>
      <c r="NVT748" s="31"/>
      <c r="NVU748" s="31"/>
      <c r="NVV748" s="31"/>
      <c r="NVW748" s="31"/>
      <c r="NVX748" s="31"/>
      <c r="NVY748" s="31"/>
      <c r="NVZ748" s="31"/>
      <c r="NWA748" s="31"/>
      <c r="NWB748" s="31"/>
      <c r="NWC748" s="31"/>
      <c r="NWD748" s="31"/>
      <c r="NWE748" s="31"/>
      <c r="NWF748" s="31"/>
      <c r="NWG748" s="31"/>
      <c r="NWH748" s="31"/>
      <c r="NWI748" s="31"/>
      <c r="NWJ748" s="31"/>
      <c r="NWK748" s="31"/>
      <c r="NWL748" s="31"/>
      <c r="NWM748" s="31"/>
      <c r="NWN748" s="31"/>
      <c r="NWO748" s="31"/>
      <c r="NWP748" s="31"/>
      <c r="NWQ748" s="31"/>
      <c r="NWR748" s="31"/>
      <c r="NWS748" s="31"/>
      <c r="NWT748" s="31"/>
      <c r="NWU748" s="31"/>
      <c r="NWV748" s="31"/>
      <c r="NWW748" s="31"/>
      <c r="NWX748" s="31"/>
      <c r="NWY748" s="31"/>
      <c r="NWZ748" s="31"/>
      <c r="NXA748" s="31"/>
      <c r="NXB748" s="31"/>
      <c r="NXC748" s="31"/>
      <c r="NXD748" s="31"/>
      <c r="NXE748" s="31"/>
      <c r="NXF748" s="31"/>
      <c r="NXG748" s="31"/>
      <c r="NXH748" s="31"/>
      <c r="NXI748" s="31"/>
      <c r="NXJ748" s="31"/>
      <c r="NXK748" s="31"/>
      <c r="NXL748" s="31"/>
      <c r="NXM748" s="31"/>
      <c r="NXN748" s="31"/>
      <c r="NXO748" s="31"/>
      <c r="NXP748" s="31"/>
      <c r="NXQ748" s="31"/>
      <c r="NXR748" s="31"/>
      <c r="NXS748" s="31"/>
      <c r="NXT748" s="31"/>
      <c r="NXU748" s="31"/>
      <c r="NXV748" s="31"/>
      <c r="NXW748" s="31"/>
      <c r="NXX748" s="31"/>
      <c r="NXY748" s="31"/>
      <c r="NXZ748" s="31"/>
      <c r="NYA748" s="31"/>
      <c r="NYB748" s="31"/>
      <c r="NYC748" s="31"/>
      <c r="NYD748" s="31"/>
      <c r="NYE748" s="31"/>
      <c r="NYF748" s="31"/>
      <c r="NYG748" s="31"/>
      <c r="NYH748" s="31"/>
      <c r="NYI748" s="31"/>
      <c r="NYJ748" s="31"/>
      <c r="NYK748" s="31"/>
      <c r="NYL748" s="31"/>
      <c r="NYM748" s="31"/>
      <c r="NYN748" s="31"/>
      <c r="NYO748" s="31"/>
      <c r="NYP748" s="31"/>
      <c r="NYQ748" s="31"/>
      <c r="NYR748" s="31"/>
      <c r="NYS748" s="31"/>
      <c r="NYT748" s="31"/>
      <c r="NYU748" s="31"/>
      <c r="NYV748" s="31"/>
      <c r="NYW748" s="31"/>
      <c r="NYX748" s="31"/>
      <c r="NYY748" s="31"/>
      <c r="NYZ748" s="31"/>
      <c r="NZA748" s="31"/>
      <c r="NZB748" s="31"/>
      <c r="NZC748" s="31"/>
      <c r="NZD748" s="31"/>
      <c r="NZE748" s="31"/>
      <c r="NZF748" s="31"/>
      <c r="NZG748" s="31"/>
      <c r="NZH748" s="31"/>
      <c r="NZI748" s="31"/>
      <c r="NZJ748" s="31"/>
      <c r="NZK748" s="31"/>
      <c r="NZL748" s="31"/>
      <c r="NZM748" s="31"/>
      <c r="NZN748" s="31"/>
      <c r="NZO748" s="31"/>
      <c r="NZP748" s="31"/>
      <c r="NZQ748" s="31"/>
      <c r="NZR748" s="31"/>
      <c r="NZS748" s="31"/>
      <c r="NZT748" s="31"/>
      <c r="NZU748" s="31"/>
      <c r="NZV748" s="31"/>
      <c r="NZW748" s="31"/>
      <c r="NZX748" s="31"/>
      <c r="NZY748" s="31"/>
      <c r="NZZ748" s="31"/>
      <c r="OAA748" s="31"/>
      <c r="OAB748" s="31"/>
      <c r="OAC748" s="31"/>
      <c r="OAD748" s="31"/>
      <c r="OAE748" s="31"/>
      <c r="OAF748" s="31"/>
      <c r="OAG748" s="31"/>
      <c r="OAH748" s="31"/>
      <c r="OAI748" s="31"/>
      <c r="OAJ748" s="31"/>
      <c r="OAK748" s="31"/>
      <c r="OAL748" s="31"/>
      <c r="OAM748" s="31"/>
      <c r="OAN748" s="31"/>
      <c r="OAO748" s="31"/>
      <c r="OAP748" s="31"/>
      <c r="OAQ748" s="31"/>
      <c r="OAR748" s="31"/>
      <c r="OAS748" s="31"/>
      <c r="OAT748" s="31"/>
      <c r="OAU748" s="31"/>
      <c r="OAV748" s="31"/>
      <c r="OAW748" s="31"/>
      <c r="OAX748" s="31"/>
      <c r="OAY748" s="31"/>
      <c r="OAZ748" s="31"/>
      <c r="OBA748" s="31"/>
      <c r="OBB748" s="31"/>
      <c r="OBC748" s="31"/>
      <c r="OBD748" s="31"/>
      <c r="OBE748" s="31"/>
      <c r="OBF748" s="31"/>
      <c r="OBG748" s="31"/>
      <c r="OBH748" s="31"/>
      <c r="OBI748" s="31"/>
      <c r="OBJ748" s="31"/>
      <c r="OBK748" s="31"/>
      <c r="OBL748" s="31"/>
      <c r="OBM748" s="31"/>
      <c r="OBN748" s="31"/>
      <c r="OBO748" s="31"/>
      <c r="OBP748" s="31"/>
      <c r="OBQ748" s="31"/>
      <c r="OBR748" s="31"/>
      <c r="OBS748" s="31"/>
      <c r="OBT748" s="31"/>
      <c r="OBU748" s="31"/>
      <c r="OBV748" s="31"/>
      <c r="OBW748" s="31"/>
      <c r="OBX748" s="31"/>
      <c r="OBY748" s="31"/>
      <c r="OBZ748" s="31"/>
      <c r="OCA748" s="31"/>
      <c r="OCB748" s="31"/>
      <c r="OCC748" s="31"/>
      <c r="OCD748" s="31"/>
      <c r="OCE748" s="31"/>
      <c r="OCF748" s="31"/>
      <c r="OCG748" s="31"/>
      <c r="OCH748" s="31"/>
      <c r="OCI748" s="31"/>
      <c r="OCJ748" s="31"/>
      <c r="OCK748" s="31"/>
      <c r="OCL748" s="31"/>
      <c r="OCM748" s="31"/>
      <c r="OCN748" s="31"/>
      <c r="OCO748" s="31"/>
      <c r="OCP748" s="31"/>
      <c r="OCQ748" s="31"/>
      <c r="OCR748" s="31"/>
      <c r="OCS748" s="31"/>
      <c r="OCT748" s="31"/>
      <c r="OCU748" s="31"/>
      <c r="OCV748" s="31"/>
      <c r="OCW748" s="31"/>
      <c r="OCX748" s="31"/>
      <c r="OCY748" s="31"/>
      <c r="OCZ748" s="31"/>
      <c r="ODA748" s="31"/>
      <c r="ODB748" s="31"/>
      <c r="ODC748" s="31"/>
      <c r="ODD748" s="31"/>
      <c r="ODE748" s="31"/>
      <c r="ODF748" s="31"/>
      <c r="ODG748" s="31"/>
      <c r="ODH748" s="31"/>
      <c r="ODI748" s="31"/>
      <c r="ODJ748" s="31"/>
      <c r="ODK748" s="31"/>
      <c r="ODL748" s="31"/>
      <c r="ODM748" s="31"/>
      <c r="ODN748" s="31"/>
      <c r="ODO748" s="31"/>
      <c r="ODP748" s="31"/>
      <c r="ODQ748" s="31"/>
      <c r="ODR748" s="31"/>
      <c r="ODS748" s="31"/>
      <c r="ODT748" s="31"/>
      <c r="ODU748" s="31"/>
      <c r="ODV748" s="31"/>
      <c r="ODW748" s="31"/>
      <c r="ODX748" s="31"/>
      <c r="ODY748" s="31"/>
      <c r="ODZ748" s="31"/>
      <c r="OEA748" s="31"/>
      <c r="OEB748" s="31"/>
      <c r="OEC748" s="31"/>
      <c r="OED748" s="31"/>
      <c r="OEE748" s="31"/>
      <c r="OEF748" s="31"/>
      <c r="OEG748" s="31"/>
      <c r="OEH748" s="31"/>
      <c r="OEI748" s="31"/>
      <c r="OEJ748" s="31"/>
      <c r="OEK748" s="31"/>
      <c r="OEL748" s="31"/>
      <c r="OEM748" s="31"/>
      <c r="OEN748" s="31"/>
      <c r="OEO748" s="31"/>
      <c r="OEP748" s="31"/>
      <c r="OEQ748" s="31"/>
      <c r="OER748" s="31"/>
      <c r="OES748" s="31"/>
      <c r="OET748" s="31"/>
      <c r="OEU748" s="31"/>
      <c r="OEV748" s="31"/>
      <c r="OEW748" s="31"/>
      <c r="OEX748" s="31"/>
      <c r="OEY748" s="31"/>
      <c r="OEZ748" s="31"/>
      <c r="OFA748" s="31"/>
      <c r="OFB748" s="31"/>
      <c r="OFC748" s="31"/>
      <c r="OFD748" s="31"/>
      <c r="OFE748" s="31"/>
      <c r="OFF748" s="31"/>
      <c r="OFG748" s="31"/>
      <c r="OFH748" s="31"/>
      <c r="OFI748" s="31"/>
      <c r="OFJ748" s="31"/>
      <c r="OFK748" s="31"/>
      <c r="OFL748" s="31"/>
      <c r="OFM748" s="31"/>
      <c r="OFN748" s="31"/>
      <c r="OFO748" s="31"/>
      <c r="OFP748" s="31"/>
      <c r="OFQ748" s="31"/>
      <c r="OFR748" s="31"/>
      <c r="OFS748" s="31"/>
      <c r="OFT748" s="31"/>
      <c r="OFU748" s="31"/>
      <c r="OFV748" s="31"/>
      <c r="OFW748" s="31"/>
      <c r="OFX748" s="31"/>
      <c r="OFY748" s="31"/>
      <c r="OFZ748" s="31"/>
      <c r="OGA748" s="31"/>
      <c r="OGB748" s="31"/>
      <c r="OGC748" s="31"/>
      <c r="OGD748" s="31"/>
      <c r="OGE748" s="31"/>
      <c r="OGF748" s="31"/>
      <c r="OGG748" s="31"/>
      <c r="OGH748" s="31"/>
      <c r="OGI748" s="31"/>
      <c r="OGJ748" s="31"/>
      <c r="OGK748" s="31"/>
      <c r="OGL748" s="31"/>
      <c r="OGM748" s="31"/>
      <c r="OGN748" s="31"/>
      <c r="OGO748" s="31"/>
      <c r="OGP748" s="31"/>
      <c r="OGQ748" s="31"/>
      <c r="OGR748" s="31"/>
      <c r="OGS748" s="31"/>
      <c r="OGT748" s="31"/>
      <c r="OGU748" s="31"/>
      <c r="OGV748" s="31"/>
      <c r="OGW748" s="31"/>
      <c r="OGX748" s="31"/>
      <c r="OGY748" s="31"/>
      <c r="OGZ748" s="31"/>
      <c r="OHA748" s="31"/>
      <c r="OHB748" s="31"/>
      <c r="OHC748" s="31"/>
      <c r="OHD748" s="31"/>
      <c r="OHE748" s="31"/>
      <c r="OHF748" s="31"/>
      <c r="OHG748" s="31"/>
      <c r="OHH748" s="31"/>
      <c r="OHI748" s="31"/>
      <c r="OHJ748" s="31"/>
      <c r="OHK748" s="31"/>
      <c r="OHL748" s="31"/>
      <c r="OHM748" s="31"/>
      <c r="OHN748" s="31"/>
      <c r="OHO748" s="31"/>
      <c r="OHP748" s="31"/>
      <c r="OHQ748" s="31"/>
      <c r="OHR748" s="31"/>
      <c r="OHS748" s="31"/>
      <c r="OHT748" s="31"/>
      <c r="OHU748" s="31"/>
      <c r="OHV748" s="31"/>
      <c r="OHW748" s="31"/>
      <c r="OHX748" s="31"/>
      <c r="OHY748" s="31"/>
      <c r="OHZ748" s="31"/>
      <c r="OIA748" s="31"/>
      <c r="OIB748" s="31"/>
      <c r="OIC748" s="31"/>
      <c r="OID748" s="31"/>
      <c r="OIE748" s="31"/>
      <c r="OIF748" s="31"/>
      <c r="OIG748" s="31"/>
      <c r="OIH748" s="31"/>
      <c r="OII748" s="31"/>
      <c r="OIJ748" s="31"/>
      <c r="OIK748" s="31"/>
      <c r="OIL748" s="31"/>
      <c r="OIM748" s="31"/>
      <c r="OIN748" s="31"/>
      <c r="OIO748" s="31"/>
      <c r="OIP748" s="31"/>
      <c r="OIQ748" s="31"/>
      <c r="OIR748" s="31"/>
      <c r="OIS748" s="31"/>
      <c r="OIT748" s="31"/>
      <c r="OIU748" s="31"/>
      <c r="OIV748" s="31"/>
      <c r="OIW748" s="31"/>
      <c r="OIX748" s="31"/>
      <c r="OIY748" s="31"/>
      <c r="OIZ748" s="31"/>
      <c r="OJA748" s="31"/>
      <c r="OJB748" s="31"/>
      <c r="OJC748" s="31"/>
      <c r="OJD748" s="31"/>
      <c r="OJE748" s="31"/>
      <c r="OJF748" s="31"/>
      <c r="OJG748" s="31"/>
      <c r="OJH748" s="31"/>
      <c r="OJI748" s="31"/>
      <c r="OJJ748" s="31"/>
      <c r="OJK748" s="31"/>
      <c r="OJL748" s="31"/>
      <c r="OJM748" s="31"/>
      <c r="OJN748" s="31"/>
      <c r="OJO748" s="31"/>
      <c r="OJP748" s="31"/>
      <c r="OJQ748" s="31"/>
      <c r="OJR748" s="31"/>
      <c r="OJS748" s="31"/>
      <c r="OJT748" s="31"/>
      <c r="OJU748" s="31"/>
      <c r="OJV748" s="31"/>
      <c r="OJW748" s="31"/>
      <c r="OJX748" s="31"/>
      <c r="OJY748" s="31"/>
      <c r="OJZ748" s="31"/>
      <c r="OKA748" s="31"/>
      <c r="OKB748" s="31"/>
      <c r="OKC748" s="31"/>
      <c r="OKD748" s="31"/>
      <c r="OKE748" s="31"/>
      <c r="OKF748" s="31"/>
      <c r="OKG748" s="31"/>
      <c r="OKH748" s="31"/>
      <c r="OKI748" s="31"/>
      <c r="OKJ748" s="31"/>
      <c r="OKK748" s="31"/>
      <c r="OKL748" s="31"/>
      <c r="OKM748" s="31"/>
      <c r="OKN748" s="31"/>
      <c r="OKO748" s="31"/>
      <c r="OKP748" s="31"/>
      <c r="OKQ748" s="31"/>
      <c r="OKR748" s="31"/>
      <c r="OKS748" s="31"/>
      <c r="OKT748" s="31"/>
      <c r="OKU748" s="31"/>
      <c r="OKV748" s="31"/>
      <c r="OKW748" s="31"/>
      <c r="OKX748" s="31"/>
      <c r="OKY748" s="31"/>
      <c r="OKZ748" s="31"/>
      <c r="OLA748" s="31"/>
      <c r="OLB748" s="31"/>
      <c r="OLC748" s="31"/>
      <c r="OLD748" s="31"/>
      <c r="OLE748" s="31"/>
      <c r="OLF748" s="31"/>
      <c r="OLG748" s="31"/>
      <c r="OLH748" s="31"/>
      <c r="OLI748" s="31"/>
      <c r="OLJ748" s="31"/>
      <c r="OLK748" s="31"/>
      <c r="OLL748" s="31"/>
      <c r="OLM748" s="31"/>
      <c r="OLN748" s="31"/>
      <c r="OLO748" s="31"/>
      <c r="OLP748" s="31"/>
      <c r="OLQ748" s="31"/>
      <c r="OLR748" s="31"/>
      <c r="OLS748" s="31"/>
      <c r="OLT748" s="31"/>
      <c r="OLU748" s="31"/>
      <c r="OLV748" s="31"/>
      <c r="OLW748" s="31"/>
      <c r="OLX748" s="31"/>
      <c r="OLY748" s="31"/>
      <c r="OLZ748" s="31"/>
      <c r="OMA748" s="31"/>
      <c r="OMB748" s="31"/>
      <c r="OMC748" s="31"/>
      <c r="OMD748" s="31"/>
      <c r="OME748" s="31"/>
      <c r="OMF748" s="31"/>
      <c r="OMG748" s="31"/>
      <c r="OMH748" s="31"/>
      <c r="OMI748" s="31"/>
      <c r="OMJ748" s="31"/>
      <c r="OMK748" s="31"/>
      <c r="OML748" s="31"/>
      <c r="OMM748" s="31"/>
      <c r="OMN748" s="31"/>
      <c r="OMO748" s="31"/>
      <c r="OMP748" s="31"/>
      <c r="OMQ748" s="31"/>
      <c r="OMR748" s="31"/>
      <c r="OMS748" s="31"/>
      <c r="OMT748" s="31"/>
      <c r="OMU748" s="31"/>
      <c r="OMV748" s="31"/>
      <c r="OMW748" s="31"/>
      <c r="OMX748" s="31"/>
      <c r="OMY748" s="31"/>
      <c r="OMZ748" s="31"/>
      <c r="ONA748" s="31"/>
      <c r="ONB748" s="31"/>
      <c r="ONC748" s="31"/>
      <c r="OND748" s="31"/>
      <c r="ONE748" s="31"/>
      <c r="ONF748" s="31"/>
      <c r="ONG748" s="31"/>
      <c r="ONH748" s="31"/>
      <c r="ONI748" s="31"/>
      <c r="ONJ748" s="31"/>
      <c r="ONK748" s="31"/>
      <c r="ONL748" s="31"/>
      <c r="ONM748" s="31"/>
      <c r="ONN748" s="31"/>
      <c r="ONO748" s="31"/>
      <c r="ONP748" s="31"/>
      <c r="ONQ748" s="31"/>
      <c r="ONR748" s="31"/>
      <c r="ONS748" s="31"/>
      <c r="ONT748" s="31"/>
      <c r="ONU748" s="31"/>
      <c r="ONV748" s="31"/>
      <c r="ONW748" s="31"/>
      <c r="ONX748" s="31"/>
      <c r="ONY748" s="31"/>
      <c r="ONZ748" s="31"/>
      <c r="OOA748" s="31"/>
      <c r="OOB748" s="31"/>
      <c r="OOC748" s="31"/>
      <c r="OOD748" s="31"/>
      <c r="OOE748" s="31"/>
      <c r="OOF748" s="31"/>
      <c r="OOG748" s="31"/>
      <c r="OOH748" s="31"/>
      <c r="OOI748" s="31"/>
      <c r="OOJ748" s="31"/>
      <c r="OOK748" s="31"/>
      <c r="OOL748" s="31"/>
      <c r="OOM748" s="31"/>
      <c r="OON748" s="31"/>
      <c r="OOO748" s="31"/>
      <c r="OOP748" s="31"/>
      <c r="OOQ748" s="31"/>
      <c r="OOR748" s="31"/>
      <c r="OOS748" s="31"/>
      <c r="OOT748" s="31"/>
      <c r="OOU748" s="31"/>
      <c r="OOV748" s="31"/>
      <c r="OOW748" s="31"/>
      <c r="OOX748" s="31"/>
      <c r="OOY748" s="31"/>
      <c r="OOZ748" s="31"/>
      <c r="OPA748" s="31"/>
      <c r="OPB748" s="31"/>
      <c r="OPC748" s="31"/>
      <c r="OPD748" s="31"/>
      <c r="OPE748" s="31"/>
      <c r="OPF748" s="31"/>
      <c r="OPG748" s="31"/>
      <c r="OPH748" s="31"/>
      <c r="OPI748" s="31"/>
      <c r="OPJ748" s="31"/>
      <c r="OPK748" s="31"/>
      <c r="OPL748" s="31"/>
      <c r="OPM748" s="31"/>
      <c r="OPN748" s="31"/>
      <c r="OPO748" s="31"/>
      <c r="OPP748" s="31"/>
      <c r="OPQ748" s="31"/>
      <c r="OPR748" s="31"/>
      <c r="OPS748" s="31"/>
      <c r="OPT748" s="31"/>
      <c r="OPU748" s="31"/>
      <c r="OPV748" s="31"/>
      <c r="OPW748" s="31"/>
      <c r="OPX748" s="31"/>
      <c r="OPY748" s="31"/>
      <c r="OPZ748" s="31"/>
      <c r="OQA748" s="31"/>
      <c r="OQB748" s="31"/>
      <c r="OQC748" s="31"/>
      <c r="OQD748" s="31"/>
      <c r="OQE748" s="31"/>
      <c r="OQF748" s="31"/>
      <c r="OQG748" s="31"/>
      <c r="OQH748" s="31"/>
      <c r="OQI748" s="31"/>
      <c r="OQJ748" s="31"/>
      <c r="OQK748" s="31"/>
      <c r="OQL748" s="31"/>
      <c r="OQM748" s="31"/>
      <c r="OQN748" s="31"/>
      <c r="OQO748" s="31"/>
      <c r="OQP748" s="31"/>
      <c r="OQQ748" s="31"/>
      <c r="OQR748" s="31"/>
      <c r="OQS748" s="31"/>
      <c r="OQT748" s="31"/>
      <c r="OQU748" s="31"/>
      <c r="OQV748" s="31"/>
      <c r="OQW748" s="31"/>
      <c r="OQX748" s="31"/>
      <c r="OQY748" s="31"/>
      <c r="OQZ748" s="31"/>
      <c r="ORA748" s="31"/>
      <c r="ORB748" s="31"/>
      <c r="ORC748" s="31"/>
      <c r="ORD748" s="31"/>
      <c r="ORE748" s="31"/>
      <c r="ORF748" s="31"/>
      <c r="ORG748" s="31"/>
      <c r="ORH748" s="31"/>
      <c r="ORI748" s="31"/>
      <c r="ORJ748" s="31"/>
      <c r="ORK748" s="31"/>
      <c r="ORL748" s="31"/>
      <c r="ORM748" s="31"/>
      <c r="ORN748" s="31"/>
      <c r="ORO748" s="31"/>
      <c r="ORP748" s="31"/>
      <c r="ORQ748" s="31"/>
      <c r="ORR748" s="31"/>
      <c r="ORS748" s="31"/>
      <c r="ORT748" s="31"/>
      <c r="ORU748" s="31"/>
      <c r="ORV748" s="31"/>
      <c r="ORW748" s="31"/>
      <c r="ORX748" s="31"/>
      <c r="ORY748" s="31"/>
      <c r="ORZ748" s="31"/>
      <c r="OSA748" s="31"/>
      <c r="OSB748" s="31"/>
      <c r="OSC748" s="31"/>
      <c r="OSD748" s="31"/>
      <c r="OSE748" s="31"/>
      <c r="OSF748" s="31"/>
      <c r="OSG748" s="31"/>
      <c r="OSH748" s="31"/>
      <c r="OSI748" s="31"/>
      <c r="OSJ748" s="31"/>
      <c r="OSK748" s="31"/>
      <c r="OSL748" s="31"/>
      <c r="OSM748" s="31"/>
      <c r="OSN748" s="31"/>
      <c r="OSO748" s="31"/>
      <c r="OSP748" s="31"/>
      <c r="OSQ748" s="31"/>
      <c r="OSR748" s="31"/>
      <c r="OSS748" s="31"/>
      <c r="OST748" s="31"/>
      <c r="OSU748" s="31"/>
      <c r="OSV748" s="31"/>
      <c r="OSW748" s="31"/>
      <c r="OSX748" s="31"/>
      <c r="OSY748" s="31"/>
      <c r="OSZ748" s="31"/>
      <c r="OTA748" s="31"/>
      <c r="OTB748" s="31"/>
      <c r="OTC748" s="31"/>
      <c r="OTD748" s="31"/>
      <c r="OTE748" s="31"/>
      <c r="OTF748" s="31"/>
      <c r="OTG748" s="31"/>
      <c r="OTH748" s="31"/>
      <c r="OTI748" s="31"/>
      <c r="OTJ748" s="31"/>
      <c r="OTK748" s="31"/>
      <c r="OTL748" s="31"/>
      <c r="OTM748" s="31"/>
      <c r="OTN748" s="31"/>
      <c r="OTO748" s="31"/>
      <c r="OTP748" s="31"/>
      <c r="OTQ748" s="31"/>
      <c r="OTR748" s="31"/>
      <c r="OTS748" s="31"/>
      <c r="OTT748" s="31"/>
      <c r="OTU748" s="31"/>
      <c r="OTV748" s="31"/>
      <c r="OTW748" s="31"/>
      <c r="OTX748" s="31"/>
      <c r="OTY748" s="31"/>
      <c r="OTZ748" s="31"/>
      <c r="OUA748" s="31"/>
      <c r="OUB748" s="31"/>
      <c r="OUC748" s="31"/>
      <c r="OUD748" s="31"/>
      <c r="OUE748" s="31"/>
      <c r="OUF748" s="31"/>
      <c r="OUG748" s="31"/>
      <c r="OUH748" s="31"/>
      <c r="OUI748" s="31"/>
      <c r="OUJ748" s="31"/>
      <c r="OUK748" s="31"/>
      <c r="OUL748" s="31"/>
      <c r="OUM748" s="31"/>
      <c r="OUN748" s="31"/>
      <c r="OUO748" s="31"/>
      <c r="OUP748" s="31"/>
      <c r="OUQ748" s="31"/>
      <c r="OUR748" s="31"/>
      <c r="OUS748" s="31"/>
      <c r="OUT748" s="31"/>
      <c r="OUU748" s="31"/>
      <c r="OUV748" s="31"/>
      <c r="OUW748" s="31"/>
      <c r="OUX748" s="31"/>
      <c r="OUY748" s="31"/>
      <c r="OUZ748" s="31"/>
      <c r="OVA748" s="31"/>
      <c r="OVB748" s="31"/>
      <c r="OVC748" s="31"/>
      <c r="OVD748" s="31"/>
      <c r="OVE748" s="31"/>
      <c r="OVF748" s="31"/>
      <c r="OVG748" s="31"/>
      <c r="OVH748" s="31"/>
      <c r="OVI748" s="31"/>
      <c r="OVJ748" s="31"/>
      <c r="OVK748" s="31"/>
      <c r="OVL748" s="31"/>
      <c r="OVM748" s="31"/>
      <c r="OVN748" s="31"/>
      <c r="OVO748" s="31"/>
      <c r="OVP748" s="31"/>
      <c r="OVQ748" s="31"/>
      <c r="OVR748" s="31"/>
      <c r="OVS748" s="31"/>
      <c r="OVT748" s="31"/>
      <c r="OVU748" s="31"/>
      <c r="OVV748" s="31"/>
      <c r="OVW748" s="31"/>
      <c r="OVX748" s="31"/>
      <c r="OVY748" s="31"/>
      <c r="OVZ748" s="31"/>
      <c r="OWA748" s="31"/>
      <c r="OWB748" s="31"/>
      <c r="OWC748" s="31"/>
      <c r="OWD748" s="31"/>
      <c r="OWE748" s="31"/>
      <c r="OWF748" s="31"/>
      <c r="OWG748" s="31"/>
      <c r="OWH748" s="31"/>
      <c r="OWI748" s="31"/>
      <c r="OWJ748" s="31"/>
      <c r="OWK748" s="31"/>
      <c r="OWL748" s="31"/>
      <c r="OWM748" s="31"/>
      <c r="OWN748" s="31"/>
      <c r="OWO748" s="31"/>
      <c r="OWP748" s="31"/>
      <c r="OWQ748" s="31"/>
      <c r="OWR748" s="31"/>
      <c r="OWS748" s="31"/>
      <c r="OWT748" s="31"/>
      <c r="OWU748" s="31"/>
      <c r="OWV748" s="31"/>
      <c r="OWW748" s="31"/>
      <c r="OWX748" s="31"/>
      <c r="OWY748" s="31"/>
      <c r="OWZ748" s="31"/>
      <c r="OXA748" s="31"/>
      <c r="OXB748" s="31"/>
      <c r="OXC748" s="31"/>
      <c r="OXD748" s="31"/>
      <c r="OXE748" s="31"/>
      <c r="OXF748" s="31"/>
      <c r="OXG748" s="31"/>
      <c r="OXH748" s="31"/>
      <c r="OXI748" s="31"/>
      <c r="OXJ748" s="31"/>
      <c r="OXK748" s="31"/>
      <c r="OXL748" s="31"/>
      <c r="OXM748" s="31"/>
      <c r="OXN748" s="31"/>
      <c r="OXO748" s="31"/>
      <c r="OXP748" s="31"/>
      <c r="OXQ748" s="31"/>
      <c r="OXR748" s="31"/>
      <c r="OXS748" s="31"/>
      <c r="OXT748" s="31"/>
      <c r="OXU748" s="31"/>
      <c r="OXV748" s="31"/>
      <c r="OXW748" s="31"/>
      <c r="OXX748" s="31"/>
      <c r="OXY748" s="31"/>
      <c r="OXZ748" s="31"/>
      <c r="OYA748" s="31"/>
      <c r="OYB748" s="31"/>
      <c r="OYC748" s="31"/>
      <c r="OYD748" s="31"/>
      <c r="OYE748" s="31"/>
      <c r="OYF748" s="31"/>
      <c r="OYG748" s="31"/>
      <c r="OYH748" s="31"/>
      <c r="OYI748" s="31"/>
      <c r="OYJ748" s="31"/>
      <c r="OYK748" s="31"/>
      <c r="OYL748" s="31"/>
      <c r="OYM748" s="31"/>
      <c r="OYN748" s="31"/>
      <c r="OYO748" s="31"/>
      <c r="OYP748" s="31"/>
      <c r="OYQ748" s="31"/>
      <c r="OYR748" s="31"/>
      <c r="OYS748" s="31"/>
      <c r="OYT748" s="31"/>
      <c r="OYU748" s="31"/>
      <c r="OYV748" s="31"/>
      <c r="OYW748" s="31"/>
      <c r="OYX748" s="31"/>
      <c r="OYY748" s="31"/>
      <c r="OYZ748" s="31"/>
      <c r="OZA748" s="31"/>
      <c r="OZB748" s="31"/>
      <c r="OZC748" s="31"/>
      <c r="OZD748" s="31"/>
      <c r="OZE748" s="31"/>
      <c r="OZF748" s="31"/>
      <c r="OZG748" s="31"/>
      <c r="OZH748" s="31"/>
      <c r="OZI748" s="31"/>
      <c r="OZJ748" s="31"/>
      <c r="OZK748" s="31"/>
      <c r="OZL748" s="31"/>
      <c r="OZM748" s="31"/>
      <c r="OZN748" s="31"/>
      <c r="OZO748" s="31"/>
      <c r="OZP748" s="31"/>
      <c r="OZQ748" s="31"/>
      <c r="OZR748" s="31"/>
      <c r="OZS748" s="31"/>
      <c r="OZT748" s="31"/>
      <c r="OZU748" s="31"/>
      <c r="OZV748" s="31"/>
      <c r="OZW748" s="31"/>
      <c r="OZX748" s="31"/>
      <c r="OZY748" s="31"/>
      <c r="OZZ748" s="31"/>
      <c r="PAA748" s="31"/>
      <c r="PAB748" s="31"/>
      <c r="PAC748" s="31"/>
      <c r="PAD748" s="31"/>
      <c r="PAE748" s="31"/>
      <c r="PAF748" s="31"/>
      <c r="PAG748" s="31"/>
      <c r="PAH748" s="31"/>
      <c r="PAI748" s="31"/>
      <c r="PAJ748" s="31"/>
      <c r="PAK748" s="31"/>
      <c r="PAL748" s="31"/>
      <c r="PAM748" s="31"/>
      <c r="PAN748" s="31"/>
      <c r="PAO748" s="31"/>
      <c r="PAP748" s="31"/>
      <c r="PAQ748" s="31"/>
      <c r="PAR748" s="31"/>
      <c r="PAS748" s="31"/>
      <c r="PAT748" s="31"/>
      <c r="PAU748" s="31"/>
      <c r="PAV748" s="31"/>
      <c r="PAW748" s="31"/>
      <c r="PAX748" s="31"/>
      <c r="PAY748" s="31"/>
      <c r="PAZ748" s="31"/>
      <c r="PBA748" s="31"/>
      <c r="PBB748" s="31"/>
      <c r="PBC748" s="31"/>
      <c r="PBD748" s="31"/>
      <c r="PBE748" s="31"/>
      <c r="PBF748" s="31"/>
      <c r="PBG748" s="31"/>
      <c r="PBH748" s="31"/>
      <c r="PBI748" s="31"/>
      <c r="PBJ748" s="31"/>
      <c r="PBK748" s="31"/>
      <c r="PBL748" s="31"/>
      <c r="PBM748" s="31"/>
      <c r="PBN748" s="31"/>
      <c r="PBO748" s="31"/>
      <c r="PBP748" s="31"/>
      <c r="PBQ748" s="31"/>
      <c r="PBR748" s="31"/>
      <c r="PBS748" s="31"/>
      <c r="PBT748" s="31"/>
      <c r="PBU748" s="31"/>
      <c r="PBV748" s="31"/>
      <c r="PBW748" s="31"/>
      <c r="PBX748" s="31"/>
      <c r="PBY748" s="31"/>
      <c r="PBZ748" s="31"/>
      <c r="PCA748" s="31"/>
      <c r="PCB748" s="31"/>
      <c r="PCC748" s="31"/>
      <c r="PCD748" s="31"/>
      <c r="PCE748" s="31"/>
      <c r="PCF748" s="31"/>
      <c r="PCG748" s="31"/>
      <c r="PCH748" s="31"/>
      <c r="PCI748" s="31"/>
      <c r="PCJ748" s="31"/>
      <c r="PCK748" s="31"/>
      <c r="PCL748" s="31"/>
      <c r="PCM748" s="31"/>
      <c r="PCN748" s="31"/>
      <c r="PCO748" s="31"/>
      <c r="PCP748" s="31"/>
      <c r="PCQ748" s="31"/>
      <c r="PCR748" s="31"/>
      <c r="PCS748" s="31"/>
      <c r="PCT748" s="31"/>
      <c r="PCU748" s="31"/>
      <c r="PCV748" s="31"/>
      <c r="PCW748" s="31"/>
      <c r="PCX748" s="31"/>
      <c r="PCY748" s="31"/>
      <c r="PCZ748" s="31"/>
      <c r="PDA748" s="31"/>
      <c r="PDB748" s="31"/>
      <c r="PDC748" s="31"/>
      <c r="PDD748" s="31"/>
      <c r="PDE748" s="31"/>
      <c r="PDF748" s="31"/>
      <c r="PDG748" s="31"/>
      <c r="PDH748" s="31"/>
      <c r="PDI748" s="31"/>
      <c r="PDJ748" s="31"/>
      <c r="PDK748" s="31"/>
      <c r="PDL748" s="31"/>
      <c r="PDM748" s="31"/>
      <c r="PDN748" s="31"/>
      <c r="PDO748" s="31"/>
      <c r="PDP748" s="31"/>
      <c r="PDQ748" s="31"/>
      <c r="PDR748" s="31"/>
      <c r="PDS748" s="31"/>
      <c r="PDT748" s="31"/>
      <c r="PDU748" s="31"/>
      <c r="PDV748" s="31"/>
      <c r="PDW748" s="31"/>
      <c r="PDX748" s="31"/>
      <c r="PDY748" s="31"/>
      <c r="PDZ748" s="31"/>
      <c r="PEA748" s="31"/>
      <c r="PEB748" s="31"/>
      <c r="PEC748" s="31"/>
      <c r="PED748" s="31"/>
      <c r="PEE748" s="31"/>
      <c r="PEF748" s="31"/>
      <c r="PEG748" s="31"/>
      <c r="PEH748" s="31"/>
      <c r="PEI748" s="31"/>
      <c r="PEJ748" s="31"/>
      <c r="PEK748" s="31"/>
      <c r="PEL748" s="31"/>
      <c r="PEM748" s="31"/>
      <c r="PEN748" s="31"/>
      <c r="PEO748" s="31"/>
      <c r="PEP748" s="31"/>
      <c r="PEQ748" s="31"/>
      <c r="PER748" s="31"/>
      <c r="PES748" s="31"/>
      <c r="PET748" s="31"/>
      <c r="PEU748" s="31"/>
      <c r="PEV748" s="31"/>
      <c r="PEW748" s="31"/>
      <c r="PEX748" s="31"/>
      <c r="PEY748" s="31"/>
      <c r="PEZ748" s="31"/>
      <c r="PFA748" s="31"/>
      <c r="PFB748" s="31"/>
      <c r="PFC748" s="31"/>
      <c r="PFD748" s="31"/>
      <c r="PFE748" s="31"/>
      <c r="PFF748" s="31"/>
      <c r="PFG748" s="31"/>
      <c r="PFH748" s="31"/>
      <c r="PFI748" s="31"/>
      <c r="PFJ748" s="31"/>
      <c r="PFK748" s="31"/>
      <c r="PFL748" s="31"/>
      <c r="PFM748" s="31"/>
      <c r="PFN748" s="31"/>
      <c r="PFO748" s="31"/>
      <c r="PFP748" s="31"/>
      <c r="PFQ748" s="31"/>
      <c r="PFR748" s="31"/>
      <c r="PFS748" s="31"/>
      <c r="PFT748" s="31"/>
      <c r="PFU748" s="31"/>
      <c r="PFV748" s="31"/>
      <c r="PFW748" s="31"/>
      <c r="PFX748" s="31"/>
      <c r="PFY748" s="31"/>
      <c r="PFZ748" s="31"/>
      <c r="PGA748" s="31"/>
      <c r="PGB748" s="31"/>
      <c r="PGC748" s="31"/>
      <c r="PGD748" s="31"/>
      <c r="PGE748" s="31"/>
      <c r="PGF748" s="31"/>
      <c r="PGG748" s="31"/>
      <c r="PGH748" s="31"/>
      <c r="PGI748" s="31"/>
      <c r="PGJ748" s="31"/>
      <c r="PGK748" s="31"/>
      <c r="PGL748" s="31"/>
      <c r="PGM748" s="31"/>
      <c r="PGN748" s="31"/>
      <c r="PGO748" s="31"/>
      <c r="PGP748" s="31"/>
      <c r="PGQ748" s="31"/>
      <c r="PGR748" s="31"/>
      <c r="PGS748" s="31"/>
      <c r="PGT748" s="31"/>
      <c r="PGU748" s="31"/>
      <c r="PGV748" s="31"/>
      <c r="PGW748" s="31"/>
      <c r="PGX748" s="31"/>
      <c r="PGY748" s="31"/>
      <c r="PGZ748" s="31"/>
      <c r="PHA748" s="31"/>
      <c r="PHB748" s="31"/>
      <c r="PHC748" s="31"/>
      <c r="PHD748" s="31"/>
      <c r="PHE748" s="31"/>
      <c r="PHF748" s="31"/>
      <c r="PHG748" s="31"/>
      <c r="PHH748" s="31"/>
      <c r="PHI748" s="31"/>
      <c r="PHJ748" s="31"/>
      <c r="PHK748" s="31"/>
      <c r="PHL748" s="31"/>
      <c r="PHM748" s="31"/>
      <c r="PHN748" s="31"/>
      <c r="PHO748" s="31"/>
      <c r="PHP748" s="31"/>
      <c r="PHQ748" s="31"/>
      <c r="PHR748" s="31"/>
      <c r="PHS748" s="31"/>
      <c r="PHT748" s="31"/>
      <c r="PHU748" s="31"/>
      <c r="PHV748" s="31"/>
      <c r="PHW748" s="31"/>
      <c r="PHX748" s="31"/>
      <c r="PHY748" s="31"/>
      <c r="PHZ748" s="31"/>
      <c r="PIA748" s="31"/>
      <c r="PIB748" s="31"/>
      <c r="PIC748" s="31"/>
      <c r="PID748" s="31"/>
      <c r="PIE748" s="31"/>
      <c r="PIF748" s="31"/>
      <c r="PIG748" s="31"/>
      <c r="PIH748" s="31"/>
      <c r="PII748" s="31"/>
      <c r="PIJ748" s="31"/>
      <c r="PIK748" s="31"/>
      <c r="PIL748" s="31"/>
      <c r="PIM748" s="31"/>
      <c r="PIN748" s="31"/>
      <c r="PIO748" s="31"/>
      <c r="PIP748" s="31"/>
      <c r="PIQ748" s="31"/>
      <c r="PIR748" s="31"/>
      <c r="PIS748" s="31"/>
      <c r="PIT748" s="31"/>
      <c r="PIU748" s="31"/>
      <c r="PIV748" s="31"/>
      <c r="PIW748" s="31"/>
      <c r="PIX748" s="31"/>
      <c r="PIY748" s="31"/>
      <c r="PIZ748" s="31"/>
      <c r="PJA748" s="31"/>
      <c r="PJB748" s="31"/>
      <c r="PJC748" s="31"/>
      <c r="PJD748" s="31"/>
      <c r="PJE748" s="31"/>
      <c r="PJF748" s="31"/>
      <c r="PJG748" s="31"/>
      <c r="PJH748" s="31"/>
      <c r="PJI748" s="31"/>
      <c r="PJJ748" s="31"/>
      <c r="PJK748" s="31"/>
      <c r="PJL748" s="31"/>
      <c r="PJM748" s="31"/>
      <c r="PJN748" s="31"/>
      <c r="PJO748" s="31"/>
      <c r="PJP748" s="31"/>
      <c r="PJQ748" s="31"/>
      <c r="PJR748" s="31"/>
      <c r="PJS748" s="31"/>
      <c r="PJT748" s="31"/>
      <c r="PJU748" s="31"/>
      <c r="PJV748" s="31"/>
      <c r="PJW748" s="31"/>
      <c r="PJX748" s="31"/>
      <c r="PJY748" s="31"/>
      <c r="PJZ748" s="31"/>
      <c r="PKA748" s="31"/>
      <c r="PKB748" s="31"/>
      <c r="PKC748" s="31"/>
      <c r="PKD748" s="31"/>
      <c r="PKE748" s="31"/>
      <c r="PKF748" s="31"/>
      <c r="PKG748" s="31"/>
      <c r="PKH748" s="31"/>
      <c r="PKI748" s="31"/>
      <c r="PKJ748" s="31"/>
      <c r="PKK748" s="31"/>
      <c r="PKL748" s="31"/>
      <c r="PKM748" s="31"/>
      <c r="PKN748" s="31"/>
      <c r="PKO748" s="31"/>
      <c r="PKP748" s="31"/>
      <c r="PKQ748" s="31"/>
      <c r="PKR748" s="31"/>
      <c r="PKS748" s="31"/>
      <c r="PKT748" s="31"/>
      <c r="PKU748" s="31"/>
      <c r="PKV748" s="31"/>
      <c r="PKW748" s="31"/>
      <c r="PKX748" s="31"/>
      <c r="PKY748" s="31"/>
      <c r="PKZ748" s="31"/>
      <c r="PLA748" s="31"/>
      <c r="PLB748" s="31"/>
      <c r="PLC748" s="31"/>
      <c r="PLD748" s="31"/>
      <c r="PLE748" s="31"/>
      <c r="PLF748" s="31"/>
      <c r="PLG748" s="31"/>
      <c r="PLH748" s="31"/>
      <c r="PLI748" s="31"/>
      <c r="PLJ748" s="31"/>
      <c r="PLK748" s="31"/>
      <c r="PLL748" s="31"/>
      <c r="PLM748" s="31"/>
      <c r="PLN748" s="31"/>
      <c r="PLO748" s="31"/>
      <c r="PLP748" s="31"/>
      <c r="PLQ748" s="31"/>
      <c r="PLR748" s="31"/>
      <c r="PLS748" s="31"/>
      <c r="PLT748" s="31"/>
      <c r="PLU748" s="31"/>
      <c r="PLV748" s="31"/>
      <c r="PLW748" s="31"/>
      <c r="PLX748" s="31"/>
      <c r="PLY748" s="31"/>
      <c r="PLZ748" s="31"/>
      <c r="PMA748" s="31"/>
      <c r="PMB748" s="31"/>
      <c r="PMC748" s="31"/>
      <c r="PMD748" s="31"/>
      <c r="PME748" s="31"/>
      <c r="PMF748" s="31"/>
      <c r="PMG748" s="31"/>
      <c r="PMH748" s="31"/>
      <c r="PMI748" s="31"/>
      <c r="PMJ748" s="31"/>
      <c r="PMK748" s="31"/>
      <c r="PML748" s="31"/>
      <c r="PMM748" s="31"/>
      <c r="PMN748" s="31"/>
      <c r="PMO748" s="31"/>
      <c r="PMP748" s="31"/>
      <c r="PMQ748" s="31"/>
      <c r="PMR748" s="31"/>
      <c r="PMS748" s="31"/>
      <c r="PMT748" s="31"/>
      <c r="PMU748" s="31"/>
      <c r="PMV748" s="31"/>
      <c r="PMW748" s="31"/>
      <c r="PMX748" s="31"/>
      <c r="PMY748" s="31"/>
      <c r="PMZ748" s="31"/>
      <c r="PNA748" s="31"/>
      <c r="PNB748" s="31"/>
      <c r="PNC748" s="31"/>
      <c r="PND748" s="31"/>
      <c r="PNE748" s="31"/>
      <c r="PNF748" s="31"/>
      <c r="PNG748" s="31"/>
      <c r="PNH748" s="31"/>
      <c r="PNI748" s="31"/>
      <c r="PNJ748" s="31"/>
      <c r="PNK748" s="31"/>
      <c r="PNL748" s="31"/>
      <c r="PNM748" s="31"/>
      <c r="PNN748" s="31"/>
      <c r="PNO748" s="31"/>
      <c r="PNP748" s="31"/>
      <c r="PNQ748" s="31"/>
      <c r="PNR748" s="31"/>
      <c r="PNS748" s="31"/>
      <c r="PNT748" s="31"/>
      <c r="PNU748" s="31"/>
      <c r="PNV748" s="31"/>
      <c r="PNW748" s="31"/>
      <c r="PNX748" s="31"/>
      <c r="PNY748" s="31"/>
      <c r="PNZ748" s="31"/>
      <c r="POA748" s="31"/>
      <c r="POB748" s="31"/>
      <c r="POC748" s="31"/>
      <c r="POD748" s="31"/>
      <c r="POE748" s="31"/>
      <c r="POF748" s="31"/>
      <c r="POG748" s="31"/>
      <c r="POH748" s="31"/>
      <c r="POI748" s="31"/>
      <c r="POJ748" s="31"/>
      <c r="POK748" s="31"/>
      <c r="POL748" s="31"/>
      <c r="POM748" s="31"/>
      <c r="PON748" s="31"/>
      <c r="POO748" s="31"/>
      <c r="POP748" s="31"/>
      <c r="POQ748" s="31"/>
      <c r="POR748" s="31"/>
      <c r="POS748" s="31"/>
      <c r="POT748" s="31"/>
      <c r="POU748" s="31"/>
      <c r="POV748" s="31"/>
      <c r="POW748" s="31"/>
      <c r="POX748" s="31"/>
      <c r="POY748" s="31"/>
      <c r="POZ748" s="31"/>
      <c r="PPA748" s="31"/>
      <c r="PPB748" s="31"/>
      <c r="PPC748" s="31"/>
      <c r="PPD748" s="31"/>
      <c r="PPE748" s="31"/>
      <c r="PPF748" s="31"/>
      <c r="PPG748" s="31"/>
      <c r="PPH748" s="31"/>
      <c r="PPI748" s="31"/>
      <c r="PPJ748" s="31"/>
      <c r="PPK748" s="31"/>
      <c r="PPL748" s="31"/>
      <c r="PPM748" s="31"/>
      <c r="PPN748" s="31"/>
      <c r="PPO748" s="31"/>
      <c r="PPP748" s="31"/>
      <c r="PPQ748" s="31"/>
      <c r="PPR748" s="31"/>
      <c r="PPS748" s="31"/>
      <c r="PPT748" s="31"/>
      <c r="PPU748" s="31"/>
      <c r="PPV748" s="31"/>
      <c r="PPW748" s="31"/>
      <c r="PPX748" s="31"/>
      <c r="PPY748" s="31"/>
      <c r="PPZ748" s="31"/>
      <c r="PQA748" s="31"/>
      <c r="PQB748" s="31"/>
      <c r="PQC748" s="31"/>
      <c r="PQD748" s="31"/>
      <c r="PQE748" s="31"/>
      <c r="PQF748" s="31"/>
      <c r="PQG748" s="31"/>
      <c r="PQH748" s="31"/>
      <c r="PQI748" s="31"/>
      <c r="PQJ748" s="31"/>
      <c r="PQK748" s="31"/>
      <c r="PQL748" s="31"/>
      <c r="PQM748" s="31"/>
      <c r="PQN748" s="31"/>
      <c r="PQO748" s="31"/>
      <c r="PQP748" s="31"/>
      <c r="PQQ748" s="31"/>
      <c r="PQR748" s="31"/>
      <c r="PQS748" s="31"/>
      <c r="PQT748" s="31"/>
      <c r="PQU748" s="31"/>
      <c r="PQV748" s="31"/>
      <c r="PQW748" s="31"/>
      <c r="PQX748" s="31"/>
      <c r="PQY748" s="31"/>
      <c r="PQZ748" s="31"/>
      <c r="PRA748" s="31"/>
      <c r="PRB748" s="31"/>
      <c r="PRC748" s="31"/>
      <c r="PRD748" s="31"/>
      <c r="PRE748" s="31"/>
      <c r="PRF748" s="31"/>
      <c r="PRG748" s="31"/>
      <c r="PRH748" s="31"/>
      <c r="PRI748" s="31"/>
      <c r="PRJ748" s="31"/>
      <c r="PRK748" s="31"/>
      <c r="PRL748" s="31"/>
      <c r="PRM748" s="31"/>
      <c r="PRN748" s="31"/>
      <c r="PRO748" s="31"/>
      <c r="PRP748" s="31"/>
      <c r="PRQ748" s="31"/>
      <c r="PRR748" s="31"/>
      <c r="PRS748" s="31"/>
      <c r="PRT748" s="31"/>
      <c r="PRU748" s="31"/>
      <c r="PRV748" s="31"/>
      <c r="PRW748" s="31"/>
      <c r="PRX748" s="31"/>
      <c r="PRY748" s="31"/>
      <c r="PRZ748" s="31"/>
      <c r="PSA748" s="31"/>
      <c r="PSB748" s="31"/>
      <c r="PSC748" s="31"/>
      <c r="PSD748" s="31"/>
      <c r="PSE748" s="31"/>
      <c r="PSF748" s="31"/>
      <c r="PSG748" s="31"/>
      <c r="PSH748" s="31"/>
      <c r="PSI748" s="31"/>
      <c r="PSJ748" s="31"/>
      <c r="PSK748" s="31"/>
      <c r="PSL748" s="31"/>
      <c r="PSM748" s="31"/>
      <c r="PSN748" s="31"/>
      <c r="PSO748" s="31"/>
      <c r="PSP748" s="31"/>
      <c r="PSQ748" s="31"/>
      <c r="PSR748" s="31"/>
      <c r="PSS748" s="31"/>
      <c r="PST748" s="31"/>
      <c r="PSU748" s="31"/>
      <c r="PSV748" s="31"/>
      <c r="PSW748" s="31"/>
      <c r="PSX748" s="31"/>
      <c r="PSY748" s="31"/>
      <c r="PSZ748" s="31"/>
      <c r="PTA748" s="31"/>
      <c r="PTB748" s="31"/>
      <c r="PTC748" s="31"/>
      <c r="PTD748" s="31"/>
      <c r="PTE748" s="31"/>
      <c r="PTF748" s="31"/>
      <c r="PTG748" s="31"/>
      <c r="PTH748" s="31"/>
      <c r="PTI748" s="31"/>
      <c r="PTJ748" s="31"/>
      <c r="PTK748" s="31"/>
      <c r="PTL748" s="31"/>
      <c r="PTM748" s="31"/>
      <c r="PTN748" s="31"/>
      <c r="PTO748" s="31"/>
      <c r="PTP748" s="31"/>
      <c r="PTQ748" s="31"/>
      <c r="PTR748" s="31"/>
      <c r="PTS748" s="31"/>
      <c r="PTT748" s="31"/>
      <c r="PTU748" s="31"/>
      <c r="PTV748" s="31"/>
      <c r="PTW748" s="31"/>
      <c r="PTX748" s="31"/>
      <c r="PTY748" s="31"/>
      <c r="PTZ748" s="31"/>
      <c r="PUA748" s="31"/>
      <c r="PUB748" s="31"/>
      <c r="PUC748" s="31"/>
      <c r="PUD748" s="31"/>
      <c r="PUE748" s="31"/>
      <c r="PUF748" s="31"/>
      <c r="PUG748" s="31"/>
      <c r="PUH748" s="31"/>
      <c r="PUI748" s="31"/>
      <c r="PUJ748" s="31"/>
      <c r="PUK748" s="31"/>
      <c r="PUL748" s="31"/>
      <c r="PUM748" s="31"/>
      <c r="PUN748" s="31"/>
      <c r="PUO748" s="31"/>
      <c r="PUP748" s="31"/>
      <c r="PUQ748" s="31"/>
      <c r="PUR748" s="31"/>
      <c r="PUS748" s="31"/>
      <c r="PUT748" s="31"/>
      <c r="PUU748" s="31"/>
      <c r="PUV748" s="31"/>
      <c r="PUW748" s="31"/>
      <c r="PUX748" s="31"/>
      <c r="PUY748" s="31"/>
      <c r="PUZ748" s="31"/>
      <c r="PVA748" s="31"/>
      <c r="PVB748" s="31"/>
      <c r="PVC748" s="31"/>
      <c r="PVD748" s="31"/>
      <c r="PVE748" s="31"/>
      <c r="PVF748" s="31"/>
      <c r="PVG748" s="31"/>
      <c r="PVH748" s="31"/>
      <c r="PVI748" s="31"/>
      <c r="PVJ748" s="31"/>
      <c r="PVK748" s="31"/>
      <c r="PVL748" s="31"/>
      <c r="PVM748" s="31"/>
      <c r="PVN748" s="31"/>
      <c r="PVO748" s="31"/>
      <c r="PVP748" s="31"/>
      <c r="PVQ748" s="31"/>
      <c r="PVR748" s="31"/>
      <c r="PVS748" s="31"/>
      <c r="PVT748" s="31"/>
      <c r="PVU748" s="31"/>
      <c r="PVV748" s="31"/>
      <c r="PVW748" s="31"/>
      <c r="PVX748" s="31"/>
      <c r="PVY748" s="31"/>
      <c r="PVZ748" s="31"/>
      <c r="PWA748" s="31"/>
      <c r="PWB748" s="31"/>
      <c r="PWC748" s="31"/>
      <c r="PWD748" s="31"/>
      <c r="PWE748" s="31"/>
      <c r="PWF748" s="31"/>
      <c r="PWG748" s="31"/>
      <c r="PWH748" s="31"/>
      <c r="PWI748" s="31"/>
      <c r="PWJ748" s="31"/>
      <c r="PWK748" s="31"/>
      <c r="PWL748" s="31"/>
      <c r="PWM748" s="31"/>
      <c r="PWN748" s="31"/>
      <c r="PWO748" s="31"/>
      <c r="PWP748" s="31"/>
      <c r="PWQ748" s="31"/>
      <c r="PWR748" s="31"/>
      <c r="PWS748" s="31"/>
      <c r="PWT748" s="31"/>
      <c r="PWU748" s="31"/>
      <c r="PWV748" s="31"/>
      <c r="PWW748" s="31"/>
      <c r="PWX748" s="31"/>
      <c r="PWY748" s="31"/>
      <c r="PWZ748" s="31"/>
      <c r="PXA748" s="31"/>
      <c r="PXB748" s="31"/>
      <c r="PXC748" s="31"/>
      <c r="PXD748" s="31"/>
      <c r="PXE748" s="31"/>
      <c r="PXF748" s="31"/>
      <c r="PXG748" s="31"/>
      <c r="PXH748" s="31"/>
      <c r="PXI748" s="31"/>
      <c r="PXJ748" s="31"/>
      <c r="PXK748" s="31"/>
      <c r="PXL748" s="31"/>
      <c r="PXM748" s="31"/>
      <c r="PXN748" s="31"/>
      <c r="PXO748" s="31"/>
      <c r="PXP748" s="31"/>
      <c r="PXQ748" s="31"/>
      <c r="PXR748" s="31"/>
      <c r="PXS748" s="31"/>
      <c r="PXT748" s="31"/>
      <c r="PXU748" s="31"/>
      <c r="PXV748" s="31"/>
      <c r="PXW748" s="31"/>
      <c r="PXX748" s="31"/>
      <c r="PXY748" s="31"/>
      <c r="PXZ748" s="31"/>
      <c r="PYA748" s="31"/>
      <c r="PYB748" s="31"/>
      <c r="PYC748" s="31"/>
      <c r="PYD748" s="31"/>
      <c r="PYE748" s="31"/>
      <c r="PYF748" s="31"/>
      <c r="PYG748" s="31"/>
      <c r="PYH748" s="31"/>
      <c r="PYI748" s="31"/>
      <c r="PYJ748" s="31"/>
      <c r="PYK748" s="31"/>
      <c r="PYL748" s="31"/>
      <c r="PYM748" s="31"/>
      <c r="PYN748" s="31"/>
      <c r="PYO748" s="31"/>
      <c r="PYP748" s="31"/>
      <c r="PYQ748" s="31"/>
      <c r="PYR748" s="31"/>
      <c r="PYS748" s="31"/>
      <c r="PYT748" s="31"/>
      <c r="PYU748" s="31"/>
      <c r="PYV748" s="31"/>
      <c r="PYW748" s="31"/>
      <c r="PYX748" s="31"/>
      <c r="PYY748" s="31"/>
      <c r="PYZ748" s="31"/>
      <c r="PZA748" s="31"/>
      <c r="PZB748" s="31"/>
      <c r="PZC748" s="31"/>
      <c r="PZD748" s="31"/>
      <c r="PZE748" s="31"/>
      <c r="PZF748" s="31"/>
      <c r="PZG748" s="31"/>
      <c r="PZH748" s="31"/>
      <c r="PZI748" s="31"/>
      <c r="PZJ748" s="31"/>
      <c r="PZK748" s="31"/>
      <c r="PZL748" s="31"/>
      <c r="PZM748" s="31"/>
      <c r="PZN748" s="31"/>
      <c r="PZO748" s="31"/>
      <c r="PZP748" s="31"/>
      <c r="PZQ748" s="31"/>
      <c r="PZR748" s="31"/>
      <c r="PZS748" s="31"/>
      <c r="PZT748" s="31"/>
      <c r="PZU748" s="31"/>
      <c r="PZV748" s="31"/>
      <c r="PZW748" s="31"/>
      <c r="PZX748" s="31"/>
      <c r="PZY748" s="31"/>
      <c r="PZZ748" s="31"/>
      <c r="QAA748" s="31"/>
      <c r="QAB748" s="31"/>
      <c r="QAC748" s="31"/>
      <c r="QAD748" s="31"/>
      <c r="QAE748" s="31"/>
      <c r="QAF748" s="31"/>
      <c r="QAG748" s="31"/>
      <c r="QAH748" s="31"/>
      <c r="QAI748" s="31"/>
      <c r="QAJ748" s="31"/>
      <c r="QAK748" s="31"/>
      <c r="QAL748" s="31"/>
      <c r="QAM748" s="31"/>
      <c r="QAN748" s="31"/>
      <c r="QAO748" s="31"/>
      <c r="QAP748" s="31"/>
      <c r="QAQ748" s="31"/>
      <c r="QAR748" s="31"/>
      <c r="QAS748" s="31"/>
      <c r="QAT748" s="31"/>
      <c r="QAU748" s="31"/>
      <c r="QAV748" s="31"/>
      <c r="QAW748" s="31"/>
      <c r="QAX748" s="31"/>
      <c r="QAY748" s="31"/>
      <c r="QAZ748" s="31"/>
      <c r="QBA748" s="31"/>
      <c r="QBB748" s="31"/>
      <c r="QBC748" s="31"/>
      <c r="QBD748" s="31"/>
      <c r="QBE748" s="31"/>
      <c r="QBF748" s="31"/>
      <c r="QBG748" s="31"/>
      <c r="QBH748" s="31"/>
      <c r="QBI748" s="31"/>
      <c r="QBJ748" s="31"/>
      <c r="QBK748" s="31"/>
      <c r="QBL748" s="31"/>
      <c r="QBM748" s="31"/>
      <c r="QBN748" s="31"/>
      <c r="QBO748" s="31"/>
      <c r="QBP748" s="31"/>
      <c r="QBQ748" s="31"/>
      <c r="QBR748" s="31"/>
      <c r="QBS748" s="31"/>
      <c r="QBT748" s="31"/>
      <c r="QBU748" s="31"/>
      <c r="QBV748" s="31"/>
      <c r="QBW748" s="31"/>
      <c r="QBX748" s="31"/>
      <c r="QBY748" s="31"/>
      <c r="QBZ748" s="31"/>
      <c r="QCA748" s="31"/>
      <c r="QCB748" s="31"/>
      <c r="QCC748" s="31"/>
      <c r="QCD748" s="31"/>
      <c r="QCE748" s="31"/>
      <c r="QCF748" s="31"/>
      <c r="QCG748" s="31"/>
      <c r="QCH748" s="31"/>
      <c r="QCI748" s="31"/>
      <c r="QCJ748" s="31"/>
      <c r="QCK748" s="31"/>
      <c r="QCL748" s="31"/>
      <c r="QCM748" s="31"/>
      <c r="QCN748" s="31"/>
      <c r="QCO748" s="31"/>
      <c r="QCP748" s="31"/>
      <c r="QCQ748" s="31"/>
      <c r="QCR748" s="31"/>
      <c r="QCS748" s="31"/>
      <c r="QCT748" s="31"/>
      <c r="QCU748" s="31"/>
      <c r="QCV748" s="31"/>
      <c r="QCW748" s="31"/>
      <c r="QCX748" s="31"/>
      <c r="QCY748" s="31"/>
      <c r="QCZ748" s="31"/>
      <c r="QDA748" s="31"/>
      <c r="QDB748" s="31"/>
      <c r="QDC748" s="31"/>
      <c r="QDD748" s="31"/>
      <c r="QDE748" s="31"/>
      <c r="QDF748" s="31"/>
      <c r="QDG748" s="31"/>
      <c r="QDH748" s="31"/>
      <c r="QDI748" s="31"/>
      <c r="QDJ748" s="31"/>
      <c r="QDK748" s="31"/>
      <c r="QDL748" s="31"/>
      <c r="QDM748" s="31"/>
      <c r="QDN748" s="31"/>
      <c r="QDO748" s="31"/>
      <c r="QDP748" s="31"/>
      <c r="QDQ748" s="31"/>
      <c r="QDR748" s="31"/>
      <c r="QDS748" s="31"/>
      <c r="QDT748" s="31"/>
      <c r="QDU748" s="31"/>
      <c r="QDV748" s="31"/>
      <c r="QDW748" s="31"/>
      <c r="QDX748" s="31"/>
      <c r="QDY748" s="31"/>
      <c r="QDZ748" s="31"/>
      <c r="QEA748" s="31"/>
      <c r="QEB748" s="31"/>
      <c r="QEC748" s="31"/>
      <c r="QED748" s="31"/>
      <c r="QEE748" s="31"/>
      <c r="QEF748" s="31"/>
      <c r="QEG748" s="31"/>
      <c r="QEH748" s="31"/>
      <c r="QEI748" s="31"/>
      <c r="QEJ748" s="31"/>
      <c r="QEK748" s="31"/>
      <c r="QEL748" s="31"/>
      <c r="QEM748" s="31"/>
      <c r="QEN748" s="31"/>
      <c r="QEO748" s="31"/>
      <c r="QEP748" s="31"/>
      <c r="QEQ748" s="31"/>
      <c r="QER748" s="31"/>
      <c r="QES748" s="31"/>
      <c r="QET748" s="31"/>
      <c r="QEU748" s="31"/>
      <c r="QEV748" s="31"/>
      <c r="QEW748" s="31"/>
      <c r="QEX748" s="31"/>
      <c r="QEY748" s="31"/>
      <c r="QEZ748" s="31"/>
      <c r="QFA748" s="31"/>
      <c r="QFB748" s="31"/>
      <c r="QFC748" s="31"/>
      <c r="QFD748" s="31"/>
      <c r="QFE748" s="31"/>
      <c r="QFF748" s="31"/>
      <c r="QFG748" s="31"/>
      <c r="QFH748" s="31"/>
      <c r="QFI748" s="31"/>
      <c r="QFJ748" s="31"/>
      <c r="QFK748" s="31"/>
      <c r="QFL748" s="31"/>
      <c r="QFM748" s="31"/>
      <c r="QFN748" s="31"/>
      <c r="QFO748" s="31"/>
      <c r="QFP748" s="31"/>
      <c r="QFQ748" s="31"/>
      <c r="QFR748" s="31"/>
      <c r="QFS748" s="31"/>
      <c r="QFT748" s="31"/>
      <c r="QFU748" s="31"/>
      <c r="QFV748" s="31"/>
      <c r="QFW748" s="31"/>
      <c r="QFX748" s="31"/>
      <c r="QFY748" s="31"/>
      <c r="QFZ748" s="31"/>
      <c r="QGA748" s="31"/>
      <c r="QGB748" s="31"/>
      <c r="QGC748" s="31"/>
      <c r="QGD748" s="31"/>
      <c r="QGE748" s="31"/>
      <c r="QGF748" s="31"/>
      <c r="QGG748" s="31"/>
      <c r="QGH748" s="31"/>
      <c r="QGI748" s="31"/>
      <c r="QGJ748" s="31"/>
      <c r="QGK748" s="31"/>
      <c r="QGL748" s="31"/>
      <c r="QGM748" s="31"/>
      <c r="QGN748" s="31"/>
      <c r="QGO748" s="31"/>
      <c r="QGP748" s="31"/>
      <c r="QGQ748" s="31"/>
      <c r="QGR748" s="31"/>
      <c r="QGS748" s="31"/>
      <c r="QGT748" s="31"/>
      <c r="QGU748" s="31"/>
      <c r="QGV748" s="31"/>
      <c r="QGW748" s="31"/>
      <c r="QGX748" s="31"/>
      <c r="QGY748" s="31"/>
      <c r="QGZ748" s="31"/>
      <c r="QHA748" s="31"/>
      <c r="QHB748" s="31"/>
      <c r="QHC748" s="31"/>
      <c r="QHD748" s="31"/>
      <c r="QHE748" s="31"/>
      <c r="QHF748" s="31"/>
      <c r="QHG748" s="31"/>
      <c r="QHH748" s="31"/>
      <c r="QHI748" s="31"/>
      <c r="QHJ748" s="31"/>
      <c r="QHK748" s="31"/>
      <c r="QHL748" s="31"/>
      <c r="QHM748" s="31"/>
      <c r="QHN748" s="31"/>
      <c r="QHO748" s="31"/>
      <c r="QHP748" s="31"/>
      <c r="QHQ748" s="31"/>
      <c r="QHR748" s="31"/>
      <c r="QHS748" s="31"/>
      <c r="QHT748" s="31"/>
      <c r="QHU748" s="31"/>
      <c r="QHV748" s="31"/>
      <c r="QHW748" s="31"/>
      <c r="QHX748" s="31"/>
      <c r="QHY748" s="31"/>
      <c r="QHZ748" s="31"/>
      <c r="QIA748" s="31"/>
      <c r="QIB748" s="31"/>
      <c r="QIC748" s="31"/>
      <c r="QID748" s="31"/>
      <c r="QIE748" s="31"/>
      <c r="QIF748" s="31"/>
      <c r="QIG748" s="31"/>
      <c r="QIH748" s="31"/>
      <c r="QII748" s="31"/>
      <c r="QIJ748" s="31"/>
      <c r="QIK748" s="31"/>
      <c r="QIL748" s="31"/>
      <c r="QIM748" s="31"/>
      <c r="QIN748" s="31"/>
      <c r="QIO748" s="31"/>
      <c r="QIP748" s="31"/>
      <c r="QIQ748" s="31"/>
      <c r="QIR748" s="31"/>
      <c r="QIS748" s="31"/>
      <c r="QIT748" s="31"/>
      <c r="QIU748" s="31"/>
      <c r="QIV748" s="31"/>
      <c r="QIW748" s="31"/>
      <c r="QIX748" s="31"/>
      <c r="QIY748" s="31"/>
      <c r="QIZ748" s="31"/>
      <c r="QJA748" s="31"/>
      <c r="QJB748" s="31"/>
      <c r="QJC748" s="31"/>
      <c r="QJD748" s="31"/>
      <c r="QJE748" s="31"/>
      <c r="QJF748" s="31"/>
      <c r="QJG748" s="31"/>
      <c r="QJH748" s="31"/>
      <c r="QJI748" s="31"/>
      <c r="QJJ748" s="31"/>
      <c r="QJK748" s="31"/>
      <c r="QJL748" s="31"/>
      <c r="QJM748" s="31"/>
      <c r="QJN748" s="31"/>
      <c r="QJO748" s="31"/>
      <c r="QJP748" s="31"/>
      <c r="QJQ748" s="31"/>
      <c r="QJR748" s="31"/>
      <c r="QJS748" s="31"/>
      <c r="QJT748" s="31"/>
      <c r="QJU748" s="31"/>
      <c r="QJV748" s="31"/>
      <c r="QJW748" s="31"/>
      <c r="QJX748" s="31"/>
      <c r="QJY748" s="31"/>
      <c r="QJZ748" s="31"/>
      <c r="QKA748" s="31"/>
      <c r="QKB748" s="31"/>
      <c r="QKC748" s="31"/>
      <c r="QKD748" s="31"/>
      <c r="QKE748" s="31"/>
      <c r="QKF748" s="31"/>
      <c r="QKG748" s="31"/>
      <c r="QKH748" s="31"/>
      <c r="QKI748" s="31"/>
      <c r="QKJ748" s="31"/>
      <c r="QKK748" s="31"/>
      <c r="QKL748" s="31"/>
      <c r="QKM748" s="31"/>
      <c r="QKN748" s="31"/>
      <c r="QKO748" s="31"/>
      <c r="QKP748" s="31"/>
      <c r="QKQ748" s="31"/>
      <c r="QKR748" s="31"/>
      <c r="QKS748" s="31"/>
      <c r="QKT748" s="31"/>
      <c r="QKU748" s="31"/>
      <c r="QKV748" s="31"/>
      <c r="QKW748" s="31"/>
      <c r="QKX748" s="31"/>
      <c r="QKY748" s="31"/>
      <c r="QKZ748" s="31"/>
      <c r="QLA748" s="31"/>
      <c r="QLB748" s="31"/>
      <c r="QLC748" s="31"/>
      <c r="QLD748" s="31"/>
      <c r="QLE748" s="31"/>
      <c r="QLF748" s="31"/>
      <c r="QLG748" s="31"/>
      <c r="QLH748" s="31"/>
      <c r="QLI748" s="31"/>
      <c r="QLJ748" s="31"/>
      <c r="QLK748" s="31"/>
      <c r="QLL748" s="31"/>
      <c r="QLM748" s="31"/>
      <c r="QLN748" s="31"/>
      <c r="QLO748" s="31"/>
      <c r="QLP748" s="31"/>
      <c r="QLQ748" s="31"/>
      <c r="QLR748" s="31"/>
      <c r="QLS748" s="31"/>
      <c r="QLT748" s="31"/>
      <c r="QLU748" s="31"/>
      <c r="QLV748" s="31"/>
      <c r="QLW748" s="31"/>
      <c r="QLX748" s="31"/>
      <c r="QLY748" s="31"/>
      <c r="QLZ748" s="31"/>
      <c r="QMA748" s="31"/>
      <c r="QMB748" s="31"/>
      <c r="QMC748" s="31"/>
      <c r="QMD748" s="31"/>
      <c r="QME748" s="31"/>
      <c r="QMF748" s="31"/>
      <c r="QMG748" s="31"/>
      <c r="QMH748" s="31"/>
      <c r="QMI748" s="31"/>
      <c r="QMJ748" s="31"/>
      <c r="QMK748" s="31"/>
      <c r="QML748" s="31"/>
      <c r="QMM748" s="31"/>
      <c r="QMN748" s="31"/>
      <c r="QMO748" s="31"/>
      <c r="QMP748" s="31"/>
      <c r="QMQ748" s="31"/>
      <c r="QMR748" s="31"/>
      <c r="QMS748" s="31"/>
      <c r="QMT748" s="31"/>
      <c r="QMU748" s="31"/>
      <c r="QMV748" s="31"/>
      <c r="QMW748" s="31"/>
      <c r="QMX748" s="31"/>
      <c r="QMY748" s="31"/>
      <c r="QMZ748" s="31"/>
      <c r="QNA748" s="31"/>
      <c r="QNB748" s="31"/>
      <c r="QNC748" s="31"/>
      <c r="QND748" s="31"/>
      <c r="QNE748" s="31"/>
      <c r="QNF748" s="31"/>
      <c r="QNG748" s="31"/>
      <c r="QNH748" s="31"/>
      <c r="QNI748" s="31"/>
      <c r="QNJ748" s="31"/>
      <c r="QNK748" s="31"/>
      <c r="QNL748" s="31"/>
      <c r="QNM748" s="31"/>
      <c r="QNN748" s="31"/>
      <c r="QNO748" s="31"/>
      <c r="QNP748" s="31"/>
      <c r="QNQ748" s="31"/>
      <c r="QNR748" s="31"/>
      <c r="QNS748" s="31"/>
      <c r="QNT748" s="31"/>
      <c r="QNU748" s="31"/>
      <c r="QNV748" s="31"/>
      <c r="QNW748" s="31"/>
      <c r="QNX748" s="31"/>
      <c r="QNY748" s="31"/>
      <c r="QNZ748" s="31"/>
      <c r="QOA748" s="31"/>
      <c r="QOB748" s="31"/>
      <c r="QOC748" s="31"/>
      <c r="QOD748" s="31"/>
      <c r="QOE748" s="31"/>
      <c r="QOF748" s="31"/>
      <c r="QOG748" s="31"/>
      <c r="QOH748" s="31"/>
      <c r="QOI748" s="31"/>
      <c r="QOJ748" s="31"/>
      <c r="QOK748" s="31"/>
      <c r="QOL748" s="31"/>
      <c r="QOM748" s="31"/>
      <c r="QON748" s="31"/>
      <c r="QOO748" s="31"/>
      <c r="QOP748" s="31"/>
      <c r="QOQ748" s="31"/>
      <c r="QOR748" s="31"/>
      <c r="QOS748" s="31"/>
      <c r="QOT748" s="31"/>
      <c r="QOU748" s="31"/>
      <c r="QOV748" s="31"/>
      <c r="QOW748" s="31"/>
      <c r="QOX748" s="31"/>
      <c r="QOY748" s="31"/>
      <c r="QOZ748" s="31"/>
      <c r="QPA748" s="31"/>
      <c r="QPB748" s="31"/>
      <c r="QPC748" s="31"/>
      <c r="QPD748" s="31"/>
      <c r="QPE748" s="31"/>
      <c r="QPF748" s="31"/>
      <c r="QPG748" s="31"/>
      <c r="QPH748" s="31"/>
      <c r="QPI748" s="31"/>
      <c r="QPJ748" s="31"/>
      <c r="QPK748" s="31"/>
      <c r="QPL748" s="31"/>
      <c r="QPM748" s="31"/>
      <c r="QPN748" s="31"/>
      <c r="QPO748" s="31"/>
      <c r="QPP748" s="31"/>
      <c r="QPQ748" s="31"/>
      <c r="QPR748" s="31"/>
      <c r="QPS748" s="31"/>
      <c r="QPT748" s="31"/>
      <c r="QPU748" s="31"/>
      <c r="QPV748" s="31"/>
      <c r="QPW748" s="31"/>
      <c r="QPX748" s="31"/>
      <c r="QPY748" s="31"/>
      <c r="QPZ748" s="31"/>
      <c r="QQA748" s="31"/>
      <c r="QQB748" s="31"/>
      <c r="QQC748" s="31"/>
      <c r="QQD748" s="31"/>
      <c r="QQE748" s="31"/>
      <c r="QQF748" s="31"/>
      <c r="QQG748" s="31"/>
      <c r="QQH748" s="31"/>
      <c r="QQI748" s="31"/>
      <c r="QQJ748" s="31"/>
      <c r="QQK748" s="31"/>
      <c r="QQL748" s="31"/>
      <c r="QQM748" s="31"/>
      <c r="QQN748" s="31"/>
      <c r="QQO748" s="31"/>
      <c r="QQP748" s="31"/>
      <c r="QQQ748" s="31"/>
      <c r="QQR748" s="31"/>
      <c r="QQS748" s="31"/>
      <c r="QQT748" s="31"/>
      <c r="QQU748" s="31"/>
      <c r="QQV748" s="31"/>
      <c r="QQW748" s="31"/>
      <c r="QQX748" s="31"/>
      <c r="QQY748" s="31"/>
      <c r="QQZ748" s="31"/>
      <c r="QRA748" s="31"/>
      <c r="QRB748" s="31"/>
      <c r="QRC748" s="31"/>
      <c r="QRD748" s="31"/>
      <c r="QRE748" s="31"/>
      <c r="QRF748" s="31"/>
      <c r="QRG748" s="31"/>
      <c r="QRH748" s="31"/>
      <c r="QRI748" s="31"/>
      <c r="QRJ748" s="31"/>
      <c r="QRK748" s="31"/>
      <c r="QRL748" s="31"/>
      <c r="QRM748" s="31"/>
      <c r="QRN748" s="31"/>
      <c r="QRO748" s="31"/>
      <c r="QRP748" s="31"/>
      <c r="QRQ748" s="31"/>
      <c r="QRR748" s="31"/>
      <c r="QRS748" s="31"/>
      <c r="QRT748" s="31"/>
      <c r="QRU748" s="31"/>
      <c r="QRV748" s="31"/>
      <c r="QRW748" s="31"/>
      <c r="QRX748" s="31"/>
      <c r="QRY748" s="31"/>
      <c r="QRZ748" s="31"/>
      <c r="QSA748" s="31"/>
      <c r="QSB748" s="31"/>
      <c r="QSC748" s="31"/>
      <c r="QSD748" s="31"/>
      <c r="QSE748" s="31"/>
      <c r="QSF748" s="31"/>
      <c r="QSG748" s="31"/>
      <c r="QSH748" s="31"/>
      <c r="QSI748" s="31"/>
      <c r="QSJ748" s="31"/>
      <c r="QSK748" s="31"/>
      <c r="QSL748" s="31"/>
      <c r="QSM748" s="31"/>
      <c r="QSN748" s="31"/>
      <c r="QSO748" s="31"/>
      <c r="QSP748" s="31"/>
      <c r="QSQ748" s="31"/>
      <c r="QSR748" s="31"/>
      <c r="QSS748" s="31"/>
      <c r="QST748" s="31"/>
      <c r="QSU748" s="31"/>
      <c r="QSV748" s="31"/>
      <c r="QSW748" s="31"/>
      <c r="QSX748" s="31"/>
      <c r="QSY748" s="31"/>
      <c r="QSZ748" s="31"/>
      <c r="QTA748" s="31"/>
      <c r="QTB748" s="31"/>
      <c r="QTC748" s="31"/>
      <c r="QTD748" s="31"/>
      <c r="QTE748" s="31"/>
      <c r="QTF748" s="31"/>
      <c r="QTG748" s="31"/>
      <c r="QTH748" s="31"/>
      <c r="QTI748" s="31"/>
      <c r="QTJ748" s="31"/>
      <c r="QTK748" s="31"/>
      <c r="QTL748" s="31"/>
      <c r="QTM748" s="31"/>
      <c r="QTN748" s="31"/>
      <c r="QTO748" s="31"/>
      <c r="QTP748" s="31"/>
      <c r="QTQ748" s="31"/>
      <c r="QTR748" s="31"/>
      <c r="QTS748" s="31"/>
      <c r="QTT748" s="31"/>
      <c r="QTU748" s="31"/>
      <c r="QTV748" s="31"/>
      <c r="QTW748" s="31"/>
      <c r="QTX748" s="31"/>
      <c r="QTY748" s="31"/>
      <c r="QTZ748" s="31"/>
      <c r="QUA748" s="31"/>
      <c r="QUB748" s="31"/>
      <c r="QUC748" s="31"/>
      <c r="QUD748" s="31"/>
      <c r="QUE748" s="31"/>
      <c r="QUF748" s="31"/>
      <c r="QUG748" s="31"/>
      <c r="QUH748" s="31"/>
      <c r="QUI748" s="31"/>
      <c r="QUJ748" s="31"/>
      <c r="QUK748" s="31"/>
      <c r="QUL748" s="31"/>
      <c r="QUM748" s="31"/>
      <c r="QUN748" s="31"/>
      <c r="QUO748" s="31"/>
      <c r="QUP748" s="31"/>
      <c r="QUQ748" s="31"/>
      <c r="QUR748" s="31"/>
      <c r="QUS748" s="31"/>
      <c r="QUT748" s="31"/>
      <c r="QUU748" s="31"/>
      <c r="QUV748" s="31"/>
      <c r="QUW748" s="31"/>
      <c r="QUX748" s="31"/>
      <c r="QUY748" s="31"/>
      <c r="QUZ748" s="31"/>
      <c r="QVA748" s="31"/>
      <c r="QVB748" s="31"/>
      <c r="QVC748" s="31"/>
      <c r="QVD748" s="31"/>
      <c r="QVE748" s="31"/>
      <c r="QVF748" s="31"/>
      <c r="QVG748" s="31"/>
      <c r="QVH748" s="31"/>
      <c r="QVI748" s="31"/>
      <c r="QVJ748" s="31"/>
      <c r="QVK748" s="31"/>
      <c r="QVL748" s="31"/>
      <c r="QVM748" s="31"/>
      <c r="QVN748" s="31"/>
      <c r="QVO748" s="31"/>
      <c r="QVP748" s="31"/>
      <c r="QVQ748" s="31"/>
      <c r="QVR748" s="31"/>
      <c r="QVS748" s="31"/>
      <c r="QVT748" s="31"/>
      <c r="QVU748" s="31"/>
      <c r="QVV748" s="31"/>
      <c r="QVW748" s="31"/>
      <c r="QVX748" s="31"/>
      <c r="QVY748" s="31"/>
      <c r="QVZ748" s="31"/>
      <c r="QWA748" s="31"/>
      <c r="QWB748" s="31"/>
      <c r="QWC748" s="31"/>
      <c r="QWD748" s="31"/>
      <c r="QWE748" s="31"/>
      <c r="QWF748" s="31"/>
      <c r="QWG748" s="31"/>
      <c r="QWH748" s="31"/>
      <c r="QWI748" s="31"/>
      <c r="QWJ748" s="31"/>
      <c r="QWK748" s="31"/>
      <c r="QWL748" s="31"/>
      <c r="QWM748" s="31"/>
      <c r="QWN748" s="31"/>
      <c r="QWO748" s="31"/>
      <c r="QWP748" s="31"/>
      <c r="QWQ748" s="31"/>
      <c r="QWR748" s="31"/>
      <c r="QWS748" s="31"/>
      <c r="QWT748" s="31"/>
      <c r="QWU748" s="31"/>
      <c r="QWV748" s="31"/>
      <c r="QWW748" s="31"/>
      <c r="QWX748" s="31"/>
      <c r="QWY748" s="31"/>
      <c r="QWZ748" s="31"/>
      <c r="QXA748" s="31"/>
      <c r="QXB748" s="31"/>
      <c r="QXC748" s="31"/>
      <c r="QXD748" s="31"/>
      <c r="QXE748" s="31"/>
      <c r="QXF748" s="31"/>
      <c r="QXG748" s="31"/>
      <c r="QXH748" s="31"/>
      <c r="QXI748" s="31"/>
      <c r="QXJ748" s="31"/>
      <c r="QXK748" s="31"/>
      <c r="QXL748" s="31"/>
      <c r="QXM748" s="31"/>
      <c r="QXN748" s="31"/>
      <c r="QXO748" s="31"/>
      <c r="QXP748" s="31"/>
      <c r="QXQ748" s="31"/>
      <c r="QXR748" s="31"/>
      <c r="QXS748" s="31"/>
      <c r="QXT748" s="31"/>
      <c r="QXU748" s="31"/>
      <c r="QXV748" s="31"/>
      <c r="QXW748" s="31"/>
      <c r="QXX748" s="31"/>
      <c r="QXY748" s="31"/>
      <c r="QXZ748" s="31"/>
      <c r="QYA748" s="31"/>
      <c r="QYB748" s="31"/>
      <c r="QYC748" s="31"/>
      <c r="QYD748" s="31"/>
      <c r="QYE748" s="31"/>
      <c r="QYF748" s="31"/>
      <c r="QYG748" s="31"/>
      <c r="QYH748" s="31"/>
      <c r="QYI748" s="31"/>
      <c r="QYJ748" s="31"/>
      <c r="QYK748" s="31"/>
      <c r="QYL748" s="31"/>
      <c r="QYM748" s="31"/>
      <c r="QYN748" s="31"/>
      <c r="QYO748" s="31"/>
      <c r="QYP748" s="31"/>
      <c r="QYQ748" s="31"/>
      <c r="QYR748" s="31"/>
      <c r="QYS748" s="31"/>
      <c r="QYT748" s="31"/>
      <c r="QYU748" s="31"/>
      <c r="QYV748" s="31"/>
      <c r="QYW748" s="31"/>
      <c r="QYX748" s="31"/>
      <c r="QYY748" s="31"/>
      <c r="QYZ748" s="31"/>
      <c r="QZA748" s="31"/>
      <c r="QZB748" s="31"/>
      <c r="QZC748" s="31"/>
      <c r="QZD748" s="31"/>
      <c r="QZE748" s="31"/>
      <c r="QZF748" s="31"/>
      <c r="QZG748" s="31"/>
      <c r="QZH748" s="31"/>
      <c r="QZI748" s="31"/>
      <c r="QZJ748" s="31"/>
      <c r="QZK748" s="31"/>
      <c r="QZL748" s="31"/>
      <c r="QZM748" s="31"/>
      <c r="QZN748" s="31"/>
      <c r="QZO748" s="31"/>
      <c r="QZP748" s="31"/>
      <c r="QZQ748" s="31"/>
      <c r="QZR748" s="31"/>
      <c r="QZS748" s="31"/>
      <c r="QZT748" s="31"/>
      <c r="QZU748" s="31"/>
      <c r="QZV748" s="31"/>
      <c r="QZW748" s="31"/>
      <c r="QZX748" s="31"/>
      <c r="QZY748" s="31"/>
      <c r="QZZ748" s="31"/>
      <c r="RAA748" s="31"/>
      <c r="RAB748" s="31"/>
      <c r="RAC748" s="31"/>
      <c r="RAD748" s="31"/>
      <c r="RAE748" s="31"/>
      <c r="RAF748" s="31"/>
      <c r="RAG748" s="31"/>
      <c r="RAH748" s="31"/>
      <c r="RAI748" s="31"/>
      <c r="RAJ748" s="31"/>
      <c r="RAK748" s="31"/>
      <c r="RAL748" s="31"/>
      <c r="RAM748" s="31"/>
      <c r="RAN748" s="31"/>
      <c r="RAO748" s="31"/>
      <c r="RAP748" s="31"/>
      <c r="RAQ748" s="31"/>
      <c r="RAR748" s="31"/>
      <c r="RAS748" s="31"/>
      <c r="RAT748" s="31"/>
      <c r="RAU748" s="31"/>
      <c r="RAV748" s="31"/>
      <c r="RAW748" s="31"/>
      <c r="RAX748" s="31"/>
      <c r="RAY748" s="31"/>
      <c r="RAZ748" s="31"/>
      <c r="RBA748" s="31"/>
      <c r="RBB748" s="31"/>
      <c r="RBC748" s="31"/>
      <c r="RBD748" s="31"/>
      <c r="RBE748" s="31"/>
      <c r="RBF748" s="31"/>
      <c r="RBG748" s="31"/>
      <c r="RBH748" s="31"/>
      <c r="RBI748" s="31"/>
      <c r="RBJ748" s="31"/>
      <c r="RBK748" s="31"/>
      <c r="RBL748" s="31"/>
      <c r="RBM748" s="31"/>
      <c r="RBN748" s="31"/>
      <c r="RBO748" s="31"/>
      <c r="RBP748" s="31"/>
      <c r="RBQ748" s="31"/>
      <c r="RBR748" s="31"/>
      <c r="RBS748" s="31"/>
      <c r="RBT748" s="31"/>
      <c r="RBU748" s="31"/>
      <c r="RBV748" s="31"/>
      <c r="RBW748" s="31"/>
      <c r="RBX748" s="31"/>
      <c r="RBY748" s="31"/>
      <c r="RBZ748" s="31"/>
      <c r="RCA748" s="31"/>
      <c r="RCB748" s="31"/>
      <c r="RCC748" s="31"/>
      <c r="RCD748" s="31"/>
      <c r="RCE748" s="31"/>
      <c r="RCF748" s="31"/>
      <c r="RCG748" s="31"/>
      <c r="RCH748" s="31"/>
      <c r="RCI748" s="31"/>
      <c r="RCJ748" s="31"/>
      <c r="RCK748" s="31"/>
      <c r="RCL748" s="31"/>
      <c r="RCM748" s="31"/>
      <c r="RCN748" s="31"/>
      <c r="RCO748" s="31"/>
      <c r="RCP748" s="31"/>
      <c r="RCQ748" s="31"/>
      <c r="RCR748" s="31"/>
      <c r="RCS748" s="31"/>
      <c r="RCT748" s="31"/>
      <c r="RCU748" s="31"/>
      <c r="RCV748" s="31"/>
      <c r="RCW748" s="31"/>
      <c r="RCX748" s="31"/>
      <c r="RCY748" s="31"/>
      <c r="RCZ748" s="31"/>
      <c r="RDA748" s="31"/>
      <c r="RDB748" s="31"/>
      <c r="RDC748" s="31"/>
      <c r="RDD748" s="31"/>
      <c r="RDE748" s="31"/>
      <c r="RDF748" s="31"/>
      <c r="RDG748" s="31"/>
      <c r="RDH748" s="31"/>
      <c r="RDI748" s="31"/>
      <c r="RDJ748" s="31"/>
      <c r="RDK748" s="31"/>
      <c r="RDL748" s="31"/>
      <c r="RDM748" s="31"/>
      <c r="RDN748" s="31"/>
      <c r="RDO748" s="31"/>
      <c r="RDP748" s="31"/>
      <c r="RDQ748" s="31"/>
      <c r="RDR748" s="31"/>
      <c r="RDS748" s="31"/>
      <c r="RDT748" s="31"/>
      <c r="RDU748" s="31"/>
      <c r="RDV748" s="31"/>
      <c r="RDW748" s="31"/>
      <c r="RDX748" s="31"/>
      <c r="RDY748" s="31"/>
      <c r="RDZ748" s="31"/>
      <c r="REA748" s="31"/>
      <c r="REB748" s="31"/>
      <c r="REC748" s="31"/>
      <c r="RED748" s="31"/>
      <c r="REE748" s="31"/>
      <c r="REF748" s="31"/>
      <c r="REG748" s="31"/>
      <c r="REH748" s="31"/>
      <c r="REI748" s="31"/>
      <c r="REJ748" s="31"/>
      <c r="REK748" s="31"/>
      <c r="REL748" s="31"/>
      <c r="REM748" s="31"/>
      <c r="REN748" s="31"/>
      <c r="REO748" s="31"/>
      <c r="REP748" s="31"/>
      <c r="REQ748" s="31"/>
      <c r="RER748" s="31"/>
      <c r="RES748" s="31"/>
      <c r="RET748" s="31"/>
      <c r="REU748" s="31"/>
      <c r="REV748" s="31"/>
      <c r="REW748" s="31"/>
      <c r="REX748" s="31"/>
      <c r="REY748" s="31"/>
      <c r="REZ748" s="31"/>
      <c r="RFA748" s="31"/>
      <c r="RFB748" s="31"/>
      <c r="RFC748" s="31"/>
      <c r="RFD748" s="31"/>
      <c r="RFE748" s="31"/>
      <c r="RFF748" s="31"/>
      <c r="RFG748" s="31"/>
      <c r="RFH748" s="31"/>
      <c r="RFI748" s="31"/>
      <c r="RFJ748" s="31"/>
      <c r="RFK748" s="31"/>
      <c r="RFL748" s="31"/>
      <c r="RFM748" s="31"/>
      <c r="RFN748" s="31"/>
      <c r="RFO748" s="31"/>
      <c r="RFP748" s="31"/>
      <c r="RFQ748" s="31"/>
      <c r="RFR748" s="31"/>
      <c r="RFS748" s="31"/>
      <c r="RFT748" s="31"/>
      <c r="RFU748" s="31"/>
      <c r="RFV748" s="31"/>
      <c r="RFW748" s="31"/>
      <c r="RFX748" s="31"/>
      <c r="RFY748" s="31"/>
      <c r="RFZ748" s="31"/>
      <c r="RGA748" s="31"/>
      <c r="RGB748" s="31"/>
      <c r="RGC748" s="31"/>
      <c r="RGD748" s="31"/>
      <c r="RGE748" s="31"/>
      <c r="RGF748" s="31"/>
      <c r="RGG748" s="31"/>
      <c r="RGH748" s="31"/>
      <c r="RGI748" s="31"/>
      <c r="RGJ748" s="31"/>
      <c r="RGK748" s="31"/>
      <c r="RGL748" s="31"/>
      <c r="RGM748" s="31"/>
      <c r="RGN748" s="31"/>
      <c r="RGO748" s="31"/>
      <c r="RGP748" s="31"/>
      <c r="RGQ748" s="31"/>
      <c r="RGR748" s="31"/>
      <c r="RGS748" s="31"/>
      <c r="RGT748" s="31"/>
      <c r="RGU748" s="31"/>
      <c r="RGV748" s="31"/>
      <c r="RGW748" s="31"/>
      <c r="RGX748" s="31"/>
      <c r="RGY748" s="31"/>
      <c r="RGZ748" s="31"/>
      <c r="RHA748" s="31"/>
      <c r="RHB748" s="31"/>
      <c r="RHC748" s="31"/>
      <c r="RHD748" s="31"/>
      <c r="RHE748" s="31"/>
      <c r="RHF748" s="31"/>
      <c r="RHG748" s="31"/>
      <c r="RHH748" s="31"/>
      <c r="RHI748" s="31"/>
      <c r="RHJ748" s="31"/>
      <c r="RHK748" s="31"/>
      <c r="RHL748" s="31"/>
      <c r="RHM748" s="31"/>
      <c r="RHN748" s="31"/>
      <c r="RHO748" s="31"/>
      <c r="RHP748" s="31"/>
      <c r="RHQ748" s="31"/>
      <c r="RHR748" s="31"/>
      <c r="RHS748" s="31"/>
      <c r="RHT748" s="31"/>
      <c r="RHU748" s="31"/>
      <c r="RHV748" s="31"/>
      <c r="RHW748" s="31"/>
      <c r="RHX748" s="31"/>
      <c r="RHY748" s="31"/>
      <c r="RHZ748" s="31"/>
      <c r="RIA748" s="31"/>
      <c r="RIB748" s="31"/>
      <c r="RIC748" s="31"/>
      <c r="RID748" s="31"/>
      <c r="RIE748" s="31"/>
      <c r="RIF748" s="31"/>
      <c r="RIG748" s="31"/>
      <c r="RIH748" s="31"/>
      <c r="RII748" s="31"/>
      <c r="RIJ748" s="31"/>
      <c r="RIK748" s="31"/>
      <c r="RIL748" s="31"/>
      <c r="RIM748" s="31"/>
      <c r="RIN748" s="31"/>
      <c r="RIO748" s="31"/>
      <c r="RIP748" s="31"/>
      <c r="RIQ748" s="31"/>
      <c r="RIR748" s="31"/>
      <c r="RIS748" s="31"/>
      <c r="RIT748" s="31"/>
      <c r="RIU748" s="31"/>
      <c r="RIV748" s="31"/>
      <c r="RIW748" s="31"/>
      <c r="RIX748" s="31"/>
      <c r="RIY748" s="31"/>
      <c r="RIZ748" s="31"/>
      <c r="RJA748" s="31"/>
      <c r="RJB748" s="31"/>
      <c r="RJC748" s="31"/>
      <c r="RJD748" s="31"/>
      <c r="RJE748" s="31"/>
      <c r="RJF748" s="31"/>
      <c r="RJG748" s="31"/>
      <c r="RJH748" s="31"/>
      <c r="RJI748" s="31"/>
      <c r="RJJ748" s="31"/>
      <c r="RJK748" s="31"/>
      <c r="RJL748" s="31"/>
      <c r="RJM748" s="31"/>
      <c r="RJN748" s="31"/>
      <c r="RJO748" s="31"/>
      <c r="RJP748" s="31"/>
      <c r="RJQ748" s="31"/>
      <c r="RJR748" s="31"/>
      <c r="RJS748" s="31"/>
      <c r="RJT748" s="31"/>
      <c r="RJU748" s="31"/>
      <c r="RJV748" s="31"/>
      <c r="RJW748" s="31"/>
      <c r="RJX748" s="31"/>
      <c r="RJY748" s="31"/>
      <c r="RJZ748" s="31"/>
      <c r="RKA748" s="31"/>
      <c r="RKB748" s="31"/>
      <c r="RKC748" s="31"/>
      <c r="RKD748" s="31"/>
      <c r="RKE748" s="31"/>
      <c r="RKF748" s="31"/>
      <c r="RKG748" s="31"/>
      <c r="RKH748" s="31"/>
      <c r="RKI748" s="31"/>
      <c r="RKJ748" s="31"/>
      <c r="RKK748" s="31"/>
      <c r="RKL748" s="31"/>
      <c r="RKM748" s="31"/>
      <c r="RKN748" s="31"/>
      <c r="RKO748" s="31"/>
      <c r="RKP748" s="31"/>
      <c r="RKQ748" s="31"/>
      <c r="RKR748" s="31"/>
      <c r="RKS748" s="31"/>
      <c r="RKT748" s="31"/>
      <c r="RKU748" s="31"/>
      <c r="RKV748" s="31"/>
      <c r="RKW748" s="31"/>
      <c r="RKX748" s="31"/>
      <c r="RKY748" s="31"/>
      <c r="RKZ748" s="31"/>
      <c r="RLA748" s="31"/>
      <c r="RLB748" s="31"/>
      <c r="RLC748" s="31"/>
      <c r="RLD748" s="31"/>
      <c r="RLE748" s="31"/>
      <c r="RLF748" s="31"/>
      <c r="RLG748" s="31"/>
      <c r="RLH748" s="31"/>
      <c r="RLI748" s="31"/>
      <c r="RLJ748" s="31"/>
      <c r="RLK748" s="31"/>
      <c r="RLL748" s="31"/>
      <c r="RLM748" s="31"/>
      <c r="RLN748" s="31"/>
      <c r="RLO748" s="31"/>
      <c r="RLP748" s="31"/>
      <c r="RLQ748" s="31"/>
      <c r="RLR748" s="31"/>
      <c r="RLS748" s="31"/>
      <c r="RLT748" s="31"/>
      <c r="RLU748" s="31"/>
      <c r="RLV748" s="31"/>
      <c r="RLW748" s="31"/>
      <c r="RLX748" s="31"/>
      <c r="RLY748" s="31"/>
      <c r="RLZ748" s="31"/>
      <c r="RMA748" s="31"/>
      <c r="RMB748" s="31"/>
      <c r="RMC748" s="31"/>
      <c r="RMD748" s="31"/>
      <c r="RME748" s="31"/>
      <c r="RMF748" s="31"/>
      <c r="RMG748" s="31"/>
      <c r="RMH748" s="31"/>
      <c r="RMI748" s="31"/>
      <c r="RMJ748" s="31"/>
      <c r="RMK748" s="31"/>
      <c r="RML748" s="31"/>
      <c r="RMM748" s="31"/>
      <c r="RMN748" s="31"/>
      <c r="RMO748" s="31"/>
      <c r="RMP748" s="31"/>
      <c r="RMQ748" s="31"/>
      <c r="RMR748" s="31"/>
      <c r="RMS748" s="31"/>
      <c r="RMT748" s="31"/>
      <c r="RMU748" s="31"/>
      <c r="RMV748" s="31"/>
      <c r="RMW748" s="31"/>
      <c r="RMX748" s="31"/>
      <c r="RMY748" s="31"/>
      <c r="RMZ748" s="31"/>
      <c r="RNA748" s="31"/>
      <c r="RNB748" s="31"/>
      <c r="RNC748" s="31"/>
      <c r="RND748" s="31"/>
      <c r="RNE748" s="31"/>
      <c r="RNF748" s="31"/>
      <c r="RNG748" s="31"/>
      <c r="RNH748" s="31"/>
      <c r="RNI748" s="31"/>
      <c r="RNJ748" s="31"/>
      <c r="RNK748" s="31"/>
      <c r="RNL748" s="31"/>
      <c r="RNM748" s="31"/>
      <c r="RNN748" s="31"/>
      <c r="RNO748" s="31"/>
      <c r="RNP748" s="31"/>
      <c r="RNQ748" s="31"/>
      <c r="RNR748" s="31"/>
      <c r="RNS748" s="31"/>
      <c r="RNT748" s="31"/>
      <c r="RNU748" s="31"/>
      <c r="RNV748" s="31"/>
      <c r="RNW748" s="31"/>
      <c r="RNX748" s="31"/>
      <c r="RNY748" s="31"/>
      <c r="RNZ748" s="31"/>
      <c r="ROA748" s="31"/>
      <c r="ROB748" s="31"/>
      <c r="ROC748" s="31"/>
      <c r="ROD748" s="31"/>
      <c r="ROE748" s="31"/>
      <c r="ROF748" s="31"/>
      <c r="ROG748" s="31"/>
      <c r="ROH748" s="31"/>
      <c r="ROI748" s="31"/>
      <c r="ROJ748" s="31"/>
      <c r="ROK748" s="31"/>
      <c r="ROL748" s="31"/>
      <c r="ROM748" s="31"/>
      <c r="RON748" s="31"/>
      <c r="ROO748" s="31"/>
      <c r="ROP748" s="31"/>
      <c r="ROQ748" s="31"/>
      <c r="ROR748" s="31"/>
      <c r="ROS748" s="31"/>
      <c r="ROT748" s="31"/>
      <c r="ROU748" s="31"/>
      <c r="ROV748" s="31"/>
      <c r="ROW748" s="31"/>
      <c r="ROX748" s="31"/>
      <c r="ROY748" s="31"/>
      <c r="ROZ748" s="31"/>
      <c r="RPA748" s="31"/>
      <c r="RPB748" s="31"/>
      <c r="RPC748" s="31"/>
      <c r="RPD748" s="31"/>
      <c r="RPE748" s="31"/>
      <c r="RPF748" s="31"/>
      <c r="RPG748" s="31"/>
      <c r="RPH748" s="31"/>
      <c r="RPI748" s="31"/>
      <c r="RPJ748" s="31"/>
      <c r="RPK748" s="31"/>
      <c r="RPL748" s="31"/>
      <c r="RPM748" s="31"/>
      <c r="RPN748" s="31"/>
      <c r="RPO748" s="31"/>
      <c r="RPP748" s="31"/>
      <c r="RPQ748" s="31"/>
      <c r="RPR748" s="31"/>
      <c r="RPS748" s="31"/>
      <c r="RPT748" s="31"/>
      <c r="RPU748" s="31"/>
      <c r="RPV748" s="31"/>
      <c r="RPW748" s="31"/>
      <c r="RPX748" s="31"/>
      <c r="RPY748" s="31"/>
      <c r="RPZ748" s="31"/>
      <c r="RQA748" s="31"/>
      <c r="RQB748" s="31"/>
      <c r="RQC748" s="31"/>
      <c r="RQD748" s="31"/>
      <c r="RQE748" s="31"/>
      <c r="RQF748" s="31"/>
      <c r="RQG748" s="31"/>
      <c r="RQH748" s="31"/>
      <c r="RQI748" s="31"/>
      <c r="RQJ748" s="31"/>
      <c r="RQK748" s="31"/>
      <c r="RQL748" s="31"/>
      <c r="RQM748" s="31"/>
      <c r="RQN748" s="31"/>
      <c r="RQO748" s="31"/>
      <c r="RQP748" s="31"/>
      <c r="RQQ748" s="31"/>
      <c r="RQR748" s="31"/>
      <c r="RQS748" s="31"/>
      <c r="RQT748" s="31"/>
      <c r="RQU748" s="31"/>
      <c r="RQV748" s="31"/>
      <c r="RQW748" s="31"/>
      <c r="RQX748" s="31"/>
      <c r="RQY748" s="31"/>
      <c r="RQZ748" s="31"/>
      <c r="RRA748" s="31"/>
      <c r="RRB748" s="31"/>
      <c r="RRC748" s="31"/>
      <c r="RRD748" s="31"/>
      <c r="RRE748" s="31"/>
      <c r="RRF748" s="31"/>
      <c r="RRG748" s="31"/>
      <c r="RRH748" s="31"/>
      <c r="RRI748" s="31"/>
      <c r="RRJ748" s="31"/>
      <c r="RRK748" s="31"/>
      <c r="RRL748" s="31"/>
      <c r="RRM748" s="31"/>
      <c r="RRN748" s="31"/>
      <c r="RRO748" s="31"/>
      <c r="RRP748" s="31"/>
      <c r="RRQ748" s="31"/>
      <c r="RRR748" s="31"/>
      <c r="RRS748" s="31"/>
      <c r="RRT748" s="31"/>
      <c r="RRU748" s="31"/>
      <c r="RRV748" s="31"/>
      <c r="RRW748" s="31"/>
      <c r="RRX748" s="31"/>
      <c r="RRY748" s="31"/>
      <c r="RRZ748" s="31"/>
      <c r="RSA748" s="31"/>
      <c r="RSB748" s="31"/>
      <c r="RSC748" s="31"/>
      <c r="RSD748" s="31"/>
      <c r="RSE748" s="31"/>
      <c r="RSF748" s="31"/>
      <c r="RSG748" s="31"/>
      <c r="RSH748" s="31"/>
      <c r="RSI748" s="31"/>
      <c r="RSJ748" s="31"/>
      <c r="RSK748" s="31"/>
      <c r="RSL748" s="31"/>
      <c r="RSM748" s="31"/>
      <c r="RSN748" s="31"/>
      <c r="RSO748" s="31"/>
      <c r="RSP748" s="31"/>
      <c r="RSQ748" s="31"/>
      <c r="RSR748" s="31"/>
      <c r="RSS748" s="31"/>
      <c r="RST748" s="31"/>
      <c r="RSU748" s="31"/>
      <c r="RSV748" s="31"/>
      <c r="RSW748" s="31"/>
      <c r="RSX748" s="31"/>
      <c r="RSY748" s="31"/>
      <c r="RSZ748" s="31"/>
      <c r="RTA748" s="31"/>
      <c r="RTB748" s="31"/>
      <c r="RTC748" s="31"/>
      <c r="RTD748" s="31"/>
      <c r="RTE748" s="31"/>
      <c r="RTF748" s="31"/>
      <c r="RTG748" s="31"/>
      <c r="RTH748" s="31"/>
      <c r="RTI748" s="31"/>
      <c r="RTJ748" s="31"/>
      <c r="RTK748" s="31"/>
      <c r="RTL748" s="31"/>
      <c r="RTM748" s="31"/>
      <c r="RTN748" s="31"/>
      <c r="RTO748" s="31"/>
      <c r="RTP748" s="31"/>
      <c r="RTQ748" s="31"/>
      <c r="RTR748" s="31"/>
      <c r="RTS748" s="31"/>
      <c r="RTT748" s="31"/>
      <c r="RTU748" s="31"/>
      <c r="RTV748" s="31"/>
      <c r="RTW748" s="31"/>
      <c r="RTX748" s="31"/>
      <c r="RTY748" s="31"/>
      <c r="RTZ748" s="31"/>
      <c r="RUA748" s="31"/>
      <c r="RUB748" s="31"/>
      <c r="RUC748" s="31"/>
      <c r="RUD748" s="31"/>
      <c r="RUE748" s="31"/>
      <c r="RUF748" s="31"/>
      <c r="RUG748" s="31"/>
      <c r="RUH748" s="31"/>
      <c r="RUI748" s="31"/>
      <c r="RUJ748" s="31"/>
      <c r="RUK748" s="31"/>
      <c r="RUL748" s="31"/>
      <c r="RUM748" s="31"/>
      <c r="RUN748" s="31"/>
      <c r="RUO748" s="31"/>
      <c r="RUP748" s="31"/>
      <c r="RUQ748" s="31"/>
      <c r="RUR748" s="31"/>
      <c r="RUS748" s="31"/>
      <c r="RUT748" s="31"/>
      <c r="RUU748" s="31"/>
      <c r="RUV748" s="31"/>
      <c r="RUW748" s="31"/>
      <c r="RUX748" s="31"/>
      <c r="RUY748" s="31"/>
      <c r="RUZ748" s="31"/>
      <c r="RVA748" s="31"/>
      <c r="RVB748" s="31"/>
      <c r="RVC748" s="31"/>
      <c r="RVD748" s="31"/>
      <c r="RVE748" s="31"/>
      <c r="RVF748" s="31"/>
      <c r="RVG748" s="31"/>
      <c r="RVH748" s="31"/>
      <c r="RVI748" s="31"/>
      <c r="RVJ748" s="31"/>
      <c r="RVK748" s="31"/>
      <c r="RVL748" s="31"/>
      <c r="RVM748" s="31"/>
      <c r="RVN748" s="31"/>
      <c r="RVO748" s="31"/>
      <c r="RVP748" s="31"/>
      <c r="RVQ748" s="31"/>
      <c r="RVR748" s="31"/>
      <c r="RVS748" s="31"/>
      <c r="RVT748" s="31"/>
      <c r="RVU748" s="31"/>
      <c r="RVV748" s="31"/>
      <c r="RVW748" s="31"/>
      <c r="RVX748" s="31"/>
      <c r="RVY748" s="31"/>
      <c r="RVZ748" s="31"/>
      <c r="RWA748" s="31"/>
      <c r="RWB748" s="31"/>
      <c r="RWC748" s="31"/>
      <c r="RWD748" s="31"/>
      <c r="RWE748" s="31"/>
      <c r="RWF748" s="31"/>
      <c r="RWG748" s="31"/>
      <c r="RWH748" s="31"/>
      <c r="RWI748" s="31"/>
      <c r="RWJ748" s="31"/>
      <c r="RWK748" s="31"/>
      <c r="RWL748" s="31"/>
      <c r="RWM748" s="31"/>
      <c r="RWN748" s="31"/>
      <c r="RWO748" s="31"/>
      <c r="RWP748" s="31"/>
      <c r="RWQ748" s="31"/>
      <c r="RWR748" s="31"/>
      <c r="RWS748" s="31"/>
      <c r="RWT748" s="31"/>
      <c r="RWU748" s="31"/>
      <c r="RWV748" s="31"/>
      <c r="RWW748" s="31"/>
      <c r="RWX748" s="31"/>
      <c r="RWY748" s="31"/>
      <c r="RWZ748" s="31"/>
      <c r="RXA748" s="31"/>
      <c r="RXB748" s="31"/>
      <c r="RXC748" s="31"/>
      <c r="RXD748" s="31"/>
      <c r="RXE748" s="31"/>
      <c r="RXF748" s="31"/>
      <c r="RXG748" s="31"/>
      <c r="RXH748" s="31"/>
      <c r="RXI748" s="31"/>
      <c r="RXJ748" s="31"/>
      <c r="RXK748" s="31"/>
      <c r="RXL748" s="31"/>
      <c r="RXM748" s="31"/>
      <c r="RXN748" s="31"/>
      <c r="RXO748" s="31"/>
      <c r="RXP748" s="31"/>
      <c r="RXQ748" s="31"/>
      <c r="RXR748" s="31"/>
      <c r="RXS748" s="31"/>
      <c r="RXT748" s="31"/>
      <c r="RXU748" s="31"/>
      <c r="RXV748" s="31"/>
      <c r="RXW748" s="31"/>
      <c r="RXX748" s="31"/>
      <c r="RXY748" s="31"/>
      <c r="RXZ748" s="31"/>
      <c r="RYA748" s="31"/>
      <c r="RYB748" s="31"/>
      <c r="RYC748" s="31"/>
      <c r="RYD748" s="31"/>
      <c r="RYE748" s="31"/>
      <c r="RYF748" s="31"/>
      <c r="RYG748" s="31"/>
      <c r="RYH748" s="31"/>
      <c r="RYI748" s="31"/>
      <c r="RYJ748" s="31"/>
      <c r="RYK748" s="31"/>
      <c r="RYL748" s="31"/>
      <c r="RYM748" s="31"/>
      <c r="RYN748" s="31"/>
      <c r="RYO748" s="31"/>
      <c r="RYP748" s="31"/>
      <c r="RYQ748" s="31"/>
      <c r="RYR748" s="31"/>
      <c r="RYS748" s="31"/>
      <c r="RYT748" s="31"/>
      <c r="RYU748" s="31"/>
      <c r="RYV748" s="31"/>
      <c r="RYW748" s="31"/>
      <c r="RYX748" s="31"/>
      <c r="RYY748" s="31"/>
      <c r="RYZ748" s="31"/>
      <c r="RZA748" s="31"/>
      <c r="RZB748" s="31"/>
      <c r="RZC748" s="31"/>
      <c r="RZD748" s="31"/>
      <c r="RZE748" s="31"/>
      <c r="RZF748" s="31"/>
      <c r="RZG748" s="31"/>
      <c r="RZH748" s="31"/>
      <c r="RZI748" s="31"/>
      <c r="RZJ748" s="31"/>
      <c r="RZK748" s="31"/>
      <c r="RZL748" s="31"/>
      <c r="RZM748" s="31"/>
      <c r="RZN748" s="31"/>
      <c r="RZO748" s="31"/>
      <c r="RZP748" s="31"/>
      <c r="RZQ748" s="31"/>
      <c r="RZR748" s="31"/>
      <c r="RZS748" s="31"/>
      <c r="RZT748" s="31"/>
      <c r="RZU748" s="31"/>
      <c r="RZV748" s="31"/>
      <c r="RZW748" s="31"/>
      <c r="RZX748" s="31"/>
      <c r="RZY748" s="31"/>
      <c r="RZZ748" s="31"/>
      <c r="SAA748" s="31"/>
      <c r="SAB748" s="31"/>
      <c r="SAC748" s="31"/>
      <c r="SAD748" s="31"/>
      <c r="SAE748" s="31"/>
      <c r="SAF748" s="31"/>
      <c r="SAG748" s="31"/>
      <c r="SAH748" s="31"/>
      <c r="SAI748" s="31"/>
      <c r="SAJ748" s="31"/>
      <c r="SAK748" s="31"/>
      <c r="SAL748" s="31"/>
      <c r="SAM748" s="31"/>
      <c r="SAN748" s="31"/>
      <c r="SAO748" s="31"/>
      <c r="SAP748" s="31"/>
      <c r="SAQ748" s="31"/>
      <c r="SAR748" s="31"/>
      <c r="SAS748" s="31"/>
      <c r="SAT748" s="31"/>
      <c r="SAU748" s="31"/>
      <c r="SAV748" s="31"/>
      <c r="SAW748" s="31"/>
      <c r="SAX748" s="31"/>
      <c r="SAY748" s="31"/>
      <c r="SAZ748" s="31"/>
      <c r="SBA748" s="31"/>
      <c r="SBB748" s="31"/>
      <c r="SBC748" s="31"/>
      <c r="SBD748" s="31"/>
      <c r="SBE748" s="31"/>
      <c r="SBF748" s="31"/>
      <c r="SBG748" s="31"/>
      <c r="SBH748" s="31"/>
      <c r="SBI748" s="31"/>
      <c r="SBJ748" s="31"/>
      <c r="SBK748" s="31"/>
      <c r="SBL748" s="31"/>
      <c r="SBM748" s="31"/>
      <c r="SBN748" s="31"/>
      <c r="SBO748" s="31"/>
      <c r="SBP748" s="31"/>
      <c r="SBQ748" s="31"/>
      <c r="SBR748" s="31"/>
      <c r="SBS748" s="31"/>
      <c r="SBT748" s="31"/>
      <c r="SBU748" s="31"/>
      <c r="SBV748" s="31"/>
      <c r="SBW748" s="31"/>
      <c r="SBX748" s="31"/>
      <c r="SBY748" s="31"/>
      <c r="SBZ748" s="31"/>
      <c r="SCA748" s="31"/>
      <c r="SCB748" s="31"/>
      <c r="SCC748" s="31"/>
      <c r="SCD748" s="31"/>
      <c r="SCE748" s="31"/>
      <c r="SCF748" s="31"/>
      <c r="SCG748" s="31"/>
      <c r="SCH748" s="31"/>
      <c r="SCI748" s="31"/>
      <c r="SCJ748" s="31"/>
      <c r="SCK748" s="31"/>
      <c r="SCL748" s="31"/>
      <c r="SCM748" s="31"/>
      <c r="SCN748" s="31"/>
      <c r="SCO748" s="31"/>
      <c r="SCP748" s="31"/>
      <c r="SCQ748" s="31"/>
      <c r="SCR748" s="31"/>
      <c r="SCS748" s="31"/>
      <c r="SCT748" s="31"/>
      <c r="SCU748" s="31"/>
      <c r="SCV748" s="31"/>
      <c r="SCW748" s="31"/>
      <c r="SCX748" s="31"/>
      <c r="SCY748" s="31"/>
      <c r="SCZ748" s="31"/>
      <c r="SDA748" s="31"/>
      <c r="SDB748" s="31"/>
      <c r="SDC748" s="31"/>
      <c r="SDD748" s="31"/>
      <c r="SDE748" s="31"/>
      <c r="SDF748" s="31"/>
      <c r="SDG748" s="31"/>
      <c r="SDH748" s="31"/>
      <c r="SDI748" s="31"/>
      <c r="SDJ748" s="31"/>
      <c r="SDK748" s="31"/>
      <c r="SDL748" s="31"/>
      <c r="SDM748" s="31"/>
      <c r="SDN748" s="31"/>
      <c r="SDO748" s="31"/>
      <c r="SDP748" s="31"/>
      <c r="SDQ748" s="31"/>
      <c r="SDR748" s="31"/>
      <c r="SDS748" s="31"/>
      <c r="SDT748" s="31"/>
      <c r="SDU748" s="31"/>
      <c r="SDV748" s="31"/>
      <c r="SDW748" s="31"/>
      <c r="SDX748" s="31"/>
      <c r="SDY748" s="31"/>
      <c r="SDZ748" s="31"/>
      <c r="SEA748" s="31"/>
      <c r="SEB748" s="31"/>
      <c r="SEC748" s="31"/>
      <c r="SED748" s="31"/>
      <c r="SEE748" s="31"/>
      <c r="SEF748" s="31"/>
      <c r="SEG748" s="31"/>
      <c r="SEH748" s="31"/>
      <c r="SEI748" s="31"/>
      <c r="SEJ748" s="31"/>
      <c r="SEK748" s="31"/>
      <c r="SEL748" s="31"/>
      <c r="SEM748" s="31"/>
      <c r="SEN748" s="31"/>
      <c r="SEO748" s="31"/>
      <c r="SEP748" s="31"/>
      <c r="SEQ748" s="31"/>
      <c r="SER748" s="31"/>
      <c r="SES748" s="31"/>
      <c r="SET748" s="31"/>
      <c r="SEU748" s="31"/>
      <c r="SEV748" s="31"/>
      <c r="SEW748" s="31"/>
      <c r="SEX748" s="31"/>
      <c r="SEY748" s="31"/>
      <c r="SEZ748" s="31"/>
      <c r="SFA748" s="31"/>
      <c r="SFB748" s="31"/>
      <c r="SFC748" s="31"/>
      <c r="SFD748" s="31"/>
      <c r="SFE748" s="31"/>
      <c r="SFF748" s="31"/>
      <c r="SFG748" s="31"/>
      <c r="SFH748" s="31"/>
      <c r="SFI748" s="31"/>
      <c r="SFJ748" s="31"/>
      <c r="SFK748" s="31"/>
      <c r="SFL748" s="31"/>
      <c r="SFM748" s="31"/>
      <c r="SFN748" s="31"/>
      <c r="SFO748" s="31"/>
      <c r="SFP748" s="31"/>
      <c r="SFQ748" s="31"/>
      <c r="SFR748" s="31"/>
      <c r="SFS748" s="31"/>
      <c r="SFT748" s="31"/>
      <c r="SFU748" s="31"/>
      <c r="SFV748" s="31"/>
      <c r="SFW748" s="31"/>
      <c r="SFX748" s="31"/>
      <c r="SFY748" s="31"/>
      <c r="SFZ748" s="31"/>
      <c r="SGA748" s="31"/>
      <c r="SGB748" s="31"/>
      <c r="SGC748" s="31"/>
      <c r="SGD748" s="31"/>
      <c r="SGE748" s="31"/>
      <c r="SGF748" s="31"/>
      <c r="SGG748" s="31"/>
      <c r="SGH748" s="31"/>
      <c r="SGI748" s="31"/>
      <c r="SGJ748" s="31"/>
      <c r="SGK748" s="31"/>
      <c r="SGL748" s="31"/>
      <c r="SGM748" s="31"/>
      <c r="SGN748" s="31"/>
      <c r="SGO748" s="31"/>
      <c r="SGP748" s="31"/>
      <c r="SGQ748" s="31"/>
      <c r="SGR748" s="31"/>
      <c r="SGS748" s="31"/>
      <c r="SGT748" s="31"/>
      <c r="SGU748" s="31"/>
      <c r="SGV748" s="31"/>
      <c r="SGW748" s="31"/>
      <c r="SGX748" s="31"/>
      <c r="SGY748" s="31"/>
      <c r="SGZ748" s="31"/>
      <c r="SHA748" s="31"/>
      <c r="SHB748" s="31"/>
      <c r="SHC748" s="31"/>
      <c r="SHD748" s="31"/>
      <c r="SHE748" s="31"/>
      <c r="SHF748" s="31"/>
      <c r="SHG748" s="31"/>
      <c r="SHH748" s="31"/>
      <c r="SHI748" s="31"/>
      <c r="SHJ748" s="31"/>
      <c r="SHK748" s="31"/>
      <c r="SHL748" s="31"/>
      <c r="SHM748" s="31"/>
      <c r="SHN748" s="31"/>
      <c r="SHO748" s="31"/>
      <c r="SHP748" s="31"/>
      <c r="SHQ748" s="31"/>
      <c r="SHR748" s="31"/>
      <c r="SHS748" s="31"/>
      <c r="SHT748" s="31"/>
      <c r="SHU748" s="31"/>
      <c r="SHV748" s="31"/>
      <c r="SHW748" s="31"/>
      <c r="SHX748" s="31"/>
      <c r="SHY748" s="31"/>
      <c r="SHZ748" s="31"/>
      <c r="SIA748" s="31"/>
      <c r="SIB748" s="31"/>
      <c r="SIC748" s="31"/>
      <c r="SID748" s="31"/>
      <c r="SIE748" s="31"/>
      <c r="SIF748" s="31"/>
      <c r="SIG748" s="31"/>
      <c r="SIH748" s="31"/>
      <c r="SII748" s="31"/>
      <c r="SIJ748" s="31"/>
      <c r="SIK748" s="31"/>
      <c r="SIL748" s="31"/>
      <c r="SIM748" s="31"/>
      <c r="SIN748" s="31"/>
      <c r="SIO748" s="31"/>
      <c r="SIP748" s="31"/>
      <c r="SIQ748" s="31"/>
      <c r="SIR748" s="31"/>
      <c r="SIS748" s="31"/>
      <c r="SIT748" s="31"/>
      <c r="SIU748" s="31"/>
      <c r="SIV748" s="31"/>
      <c r="SIW748" s="31"/>
      <c r="SIX748" s="31"/>
      <c r="SIY748" s="31"/>
      <c r="SIZ748" s="31"/>
      <c r="SJA748" s="31"/>
      <c r="SJB748" s="31"/>
      <c r="SJC748" s="31"/>
      <c r="SJD748" s="31"/>
      <c r="SJE748" s="31"/>
      <c r="SJF748" s="31"/>
      <c r="SJG748" s="31"/>
      <c r="SJH748" s="31"/>
      <c r="SJI748" s="31"/>
      <c r="SJJ748" s="31"/>
      <c r="SJK748" s="31"/>
      <c r="SJL748" s="31"/>
      <c r="SJM748" s="31"/>
      <c r="SJN748" s="31"/>
      <c r="SJO748" s="31"/>
      <c r="SJP748" s="31"/>
      <c r="SJQ748" s="31"/>
      <c r="SJR748" s="31"/>
      <c r="SJS748" s="31"/>
      <c r="SJT748" s="31"/>
      <c r="SJU748" s="31"/>
      <c r="SJV748" s="31"/>
      <c r="SJW748" s="31"/>
      <c r="SJX748" s="31"/>
      <c r="SJY748" s="31"/>
      <c r="SJZ748" s="31"/>
      <c r="SKA748" s="31"/>
      <c r="SKB748" s="31"/>
      <c r="SKC748" s="31"/>
      <c r="SKD748" s="31"/>
      <c r="SKE748" s="31"/>
      <c r="SKF748" s="31"/>
      <c r="SKG748" s="31"/>
      <c r="SKH748" s="31"/>
      <c r="SKI748" s="31"/>
      <c r="SKJ748" s="31"/>
      <c r="SKK748" s="31"/>
      <c r="SKL748" s="31"/>
      <c r="SKM748" s="31"/>
      <c r="SKN748" s="31"/>
      <c r="SKO748" s="31"/>
      <c r="SKP748" s="31"/>
      <c r="SKQ748" s="31"/>
      <c r="SKR748" s="31"/>
      <c r="SKS748" s="31"/>
      <c r="SKT748" s="31"/>
      <c r="SKU748" s="31"/>
      <c r="SKV748" s="31"/>
      <c r="SKW748" s="31"/>
      <c r="SKX748" s="31"/>
      <c r="SKY748" s="31"/>
      <c r="SKZ748" s="31"/>
      <c r="SLA748" s="31"/>
      <c r="SLB748" s="31"/>
      <c r="SLC748" s="31"/>
      <c r="SLD748" s="31"/>
      <c r="SLE748" s="31"/>
      <c r="SLF748" s="31"/>
      <c r="SLG748" s="31"/>
      <c r="SLH748" s="31"/>
      <c r="SLI748" s="31"/>
      <c r="SLJ748" s="31"/>
      <c r="SLK748" s="31"/>
      <c r="SLL748" s="31"/>
      <c r="SLM748" s="31"/>
      <c r="SLN748" s="31"/>
      <c r="SLO748" s="31"/>
      <c r="SLP748" s="31"/>
      <c r="SLQ748" s="31"/>
      <c r="SLR748" s="31"/>
      <c r="SLS748" s="31"/>
      <c r="SLT748" s="31"/>
      <c r="SLU748" s="31"/>
      <c r="SLV748" s="31"/>
      <c r="SLW748" s="31"/>
      <c r="SLX748" s="31"/>
      <c r="SLY748" s="31"/>
      <c r="SLZ748" s="31"/>
      <c r="SMA748" s="31"/>
      <c r="SMB748" s="31"/>
      <c r="SMC748" s="31"/>
      <c r="SMD748" s="31"/>
      <c r="SME748" s="31"/>
      <c r="SMF748" s="31"/>
      <c r="SMG748" s="31"/>
      <c r="SMH748" s="31"/>
      <c r="SMI748" s="31"/>
      <c r="SMJ748" s="31"/>
      <c r="SMK748" s="31"/>
      <c r="SML748" s="31"/>
      <c r="SMM748" s="31"/>
      <c r="SMN748" s="31"/>
      <c r="SMO748" s="31"/>
      <c r="SMP748" s="31"/>
      <c r="SMQ748" s="31"/>
      <c r="SMR748" s="31"/>
      <c r="SMS748" s="31"/>
      <c r="SMT748" s="31"/>
      <c r="SMU748" s="31"/>
      <c r="SMV748" s="31"/>
      <c r="SMW748" s="31"/>
      <c r="SMX748" s="31"/>
      <c r="SMY748" s="31"/>
      <c r="SMZ748" s="31"/>
      <c r="SNA748" s="31"/>
      <c r="SNB748" s="31"/>
      <c r="SNC748" s="31"/>
      <c r="SND748" s="31"/>
      <c r="SNE748" s="31"/>
      <c r="SNF748" s="31"/>
      <c r="SNG748" s="31"/>
      <c r="SNH748" s="31"/>
      <c r="SNI748" s="31"/>
      <c r="SNJ748" s="31"/>
      <c r="SNK748" s="31"/>
      <c r="SNL748" s="31"/>
      <c r="SNM748" s="31"/>
      <c r="SNN748" s="31"/>
      <c r="SNO748" s="31"/>
      <c r="SNP748" s="31"/>
      <c r="SNQ748" s="31"/>
      <c r="SNR748" s="31"/>
      <c r="SNS748" s="31"/>
      <c r="SNT748" s="31"/>
      <c r="SNU748" s="31"/>
      <c r="SNV748" s="31"/>
      <c r="SNW748" s="31"/>
      <c r="SNX748" s="31"/>
      <c r="SNY748" s="31"/>
      <c r="SNZ748" s="31"/>
      <c r="SOA748" s="31"/>
      <c r="SOB748" s="31"/>
      <c r="SOC748" s="31"/>
      <c r="SOD748" s="31"/>
      <c r="SOE748" s="31"/>
      <c r="SOF748" s="31"/>
      <c r="SOG748" s="31"/>
      <c r="SOH748" s="31"/>
      <c r="SOI748" s="31"/>
      <c r="SOJ748" s="31"/>
      <c r="SOK748" s="31"/>
      <c r="SOL748" s="31"/>
      <c r="SOM748" s="31"/>
      <c r="SON748" s="31"/>
      <c r="SOO748" s="31"/>
      <c r="SOP748" s="31"/>
      <c r="SOQ748" s="31"/>
      <c r="SOR748" s="31"/>
      <c r="SOS748" s="31"/>
      <c r="SOT748" s="31"/>
      <c r="SOU748" s="31"/>
      <c r="SOV748" s="31"/>
      <c r="SOW748" s="31"/>
      <c r="SOX748" s="31"/>
      <c r="SOY748" s="31"/>
      <c r="SOZ748" s="31"/>
      <c r="SPA748" s="31"/>
      <c r="SPB748" s="31"/>
      <c r="SPC748" s="31"/>
      <c r="SPD748" s="31"/>
      <c r="SPE748" s="31"/>
      <c r="SPF748" s="31"/>
      <c r="SPG748" s="31"/>
      <c r="SPH748" s="31"/>
      <c r="SPI748" s="31"/>
      <c r="SPJ748" s="31"/>
      <c r="SPK748" s="31"/>
      <c r="SPL748" s="31"/>
      <c r="SPM748" s="31"/>
      <c r="SPN748" s="31"/>
      <c r="SPO748" s="31"/>
      <c r="SPP748" s="31"/>
      <c r="SPQ748" s="31"/>
      <c r="SPR748" s="31"/>
      <c r="SPS748" s="31"/>
      <c r="SPT748" s="31"/>
      <c r="SPU748" s="31"/>
      <c r="SPV748" s="31"/>
      <c r="SPW748" s="31"/>
      <c r="SPX748" s="31"/>
      <c r="SPY748" s="31"/>
      <c r="SPZ748" s="31"/>
      <c r="SQA748" s="31"/>
      <c r="SQB748" s="31"/>
      <c r="SQC748" s="31"/>
      <c r="SQD748" s="31"/>
      <c r="SQE748" s="31"/>
      <c r="SQF748" s="31"/>
      <c r="SQG748" s="31"/>
      <c r="SQH748" s="31"/>
      <c r="SQI748" s="31"/>
      <c r="SQJ748" s="31"/>
      <c r="SQK748" s="31"/>
      <c r="SQL748" s="31"/>
      <c r="SQM748" s="31"/>
      <c r="SQN748" s="31"/>
      <c r="SQO748" s="31"/>
      <c r="SQP748" s="31"/>
      <c r="SQQ748" s="31"/>
      <c r="SQR748" s="31"/>
      <c r="SQS748" s="31"/>
      <c r="SQT748" s="31"/>
      <c r="SQU748" s="31"/>
      <c r="SQV748" s="31"/>
      <c r="SQW748" s="31"/>
      <c r="SQX748" s="31"/>
      <c r="SQY748" s="31"/>
      <c r="SQZ748" s="31"/>
      <c r="SRA748" s="31"/>
      <c r="SRB748" s="31"/>
      <c r="SRC748" s="31"/>
      <c r="SRD748" s="31"/>
      <c r="SRE748" s="31"/>
      <c r="SRF748" s="31"/>
      <c r="SRG748" s="31"/>
      <c r="SRH748" s="31"/>
      <c r="SRI748" s="31"/>
      <c r="SRJ748" s="31"/>
      <c r="SRK748" s="31"/>
      <c r="SRL748" s="31"/>
      <c r="SRM748" s="31"/>
      <c r="SRN748" s="31"/>
      <c r="SRO748" s="31"/>
      <c r="SRP748" s="31"/>
      <c r="SRQ748" s="31"/>
      <c r="SRR748" s="31"/>
      <c r="SRS748" s="31"/>
      <c r="SRT748" s="31"/>
      <c r="SRU748" s="31"/>
      <c r="SRV748" s="31"/>
      <c r="SRW748" s="31"/>
      <c r="SRX748" s="31"/>
      <c r="SRY748" s="31"/>
      <c r="SRZ748" s="31"/>
      <c r="SSA748" s="31"/>
      <c r="SSB748" s="31"/>
      <c r="SSC748" s="31"/>
      <c r="SSD748" s="31"/>
      <c r="SSE748" s="31"/>
      <c r="SSF748" s="31"/>
      <c r="SSG748" s="31"/>
      <c r="SSH748" s="31"/>
      <c r="SSI748" s="31"/>
      <c r="SSJ748" s="31"/>
      <c r="SSK748" s="31"/>
      <c r="SSL748" s="31"/>
      <c r="SSM748" s="31"/>
      <c r="SSN748" s="31"/>
      <c r="SSO748" s="31"/>
      <c r="SSP748" s="31"/>
      <c r="SSQ748" s="31"/>
      <c r="SSR748" s="31"/>
      <c r="SSS748" s="31"/>
      <c r="SST748" s="31"/>
      <c r="SSU748" s="31"/>
      <c r="SSV748" s="31"/>
      <c r="SSW748" s="31"/>
      <c r="SSX748" s="31"/>
      <c r="SSY748" s="31"/>
      <c r="SSZ748" s="31"/>
      <c r="STA748" s="31"/>
      <c r="STB748" s="31"/>
      <c r="STC748" s="31"/>
      <c r="STD748" s="31"/>
      <c r="STE748" s="31"/>
      <c r="STF748" s="31"/>
      <c r="STG748" s="31"/>
      <c r="STH748" s="31"/>
      <c r="STI748" s="31"/>
      <c r="STJ748" s="31"/>
      <c r="STK748" s="31"/>
      <c r="STL748" s="31"/>
      <c r="STM748" s="31"/>
      <c r="STN748" s="31"/>
      <c r="STO748" s="31"/>
      <c r="STP748" s="31"/>
      <c r="STQ748" s="31"/>
      <c r="STR748" s="31"/>
      <c r="STS748" s="31"/>
      <c r="STT748" s="31"/>
      <c r="STU748" s="31"/>
      <c r="STV748" s="31"/>
      <c r="STW748" s="31"/>
      <c r="STX748" s="31"/>
      <c r="STY748" s="31"/>
      <c r="STZ748" s="31"/>
      <c r="SUA748" s="31"/>
      <c r="SUB748" s="31"/>
      <c r="SUC748" s="31"/>
      <c r="SUD748" s="31"/>
      <c r="SUE748" s="31"/>
      <c r="SUF748" s="31"/>
      <c r="SUG748" s="31"/>
      <c r="SUH748" s="31"/>
      <c r="SUI748" s="31"/>
      <c r="SUJ748" s="31"/>
      <c r="SUK748" s="31"/>
      <c r="SUL748" s="31"/>
      <c r="SUM748" s="31"/>
      <c r="SUN748" s="31"/>
      <c r="SUO748" s="31"/>
      <c r="SUP748" s="31"/>
      <c r="SUQ748" s="31"/>
      <c r="SUR748" s="31"/>
      <c r="SUS748" s="31"/>
      <c r="SUT748" s="31"/>
      <c r="SUU748" s="31"/>
      <c r="SUV748" s="31"/>
      <c r="SUW748" s="31"/>
      <c r="SUX748" s="31"/>
      <c r="SUY748" s="31"/>
      <c r="SUZ748" s="31"/>
      <c r="SVA748" s="31"/>
      <c r="SVB748" s="31"/>
      <c r="SVC748" s="31"/>
      <c r="SVD748" s="31"/>
      <c r="SVE748" s="31"/>
      <c r="SVF748" s="31"/>
      <c r="SVG748" s="31"/>
      <c r="SVH748" s="31"/>
      <c r="SVI748" s="31"/>
      <c r="SVJ748" s="31"/>
      <c r="SVK748" s="31"/>
      <c r="SVL748" s="31"/>
      <c r="SVM748" s="31"/>
      <c r="SVN748" s="31"/>
      <c r="SVO748" s="31"/>
      <c r="SVP748" s="31"/>
      <c r="SVQ748" s="31"/>
      <c r="SVR748" s="31"/>
      <c r="SVS748" s="31"/>
      <c r="SVT748" s="31"/>
      <c r="SVU748" s="31"/>
      <c r="SVV748" s="31"/>
      <c r="SVW748" s="31"/>
      <c r="SVX748" s="31"/>
      <c r="SVY748" s="31"/>
      <c r="SVZ748" s="31"/>
      <c r="SWA748" s="31"/>
      <c r="SWB748" s="31"/>
      <c r="SWC748" s="31"/>
      <c r="SWD748" s="31"/>
      <c r="SWE748" s="31"/>
      <c r="SWF748" s="31"/>
      <c r="SWG748" s="31"/>
      <c r="SWH748" s="31"/>
      <c r="SWI748" s="31"/>
      <c r="SWJ748" s="31"/>
      <c r="SWK748" s="31"/>
      <c r="SWL748" s="31"/>
      <c r="SWM748" s="31"/>
      <c r="SWN748" s="31"/>
      <c r="SWO748" s="31"/>
      <c r="SWP748" s="31"/>
      <c r="SWQ748" s="31"/>
      <c r="SWR748" s="31"/>
      <c r="SWS748" s="31"/>
      <c r="SWT748" s="31"/>
      <c r="SWU748" s="31"/>
      <c r="SWV748" s="31"/>
      <c r="SWW748" s="31"/>
      <c r="SWX748" s="31"/>
      <c r="SWY748" s="31"/>
      <c r="SWZ748" s="31"/>
      <c r="SXA748" s="31"/>
      <c r="SXB748" s="31"/>
      <c r="SXC748" s="31"/>
      <c r="SXD748" s="31"/>
      <c r="SXE748" s="31"/>
      <c r="SXF748" s="31"/>
      <c r="SXG748" s="31"/>
      <c r="SXH748" s="31"/>
      <c r="SXI748" s="31"/>
      <c r="SXJ748" s="31"/>
      <c r="SXK748" s="31"/>
      <c r="SXL748" s="31"/>
      <c r="SXM748" s="31"/>
      <c r="SXN748" s="31"/>
      <c r="SXO748" s="31"/>
      <c r="SXP748" s="31"/>
      <c r="SXQ748" s="31"/>
      <c r="SXR748" s="31"/>
      <c r="SXS748" s="31"/>
      <c r="SXT748" s="31"/>
      <c r="SXU748" s="31"/>
      <c r="SXV748" s="31"/>
      <c r="SXW748" s="31"/>
      <c r="SXX748" s="31"/>
      <c r="SXY748" s="31"/>
      <c r="SXZ748" s="31"/>
      <c r="SYA748" s="31"/>
      <c r="SYB748" s="31"/>
      <c r="SYC748" s="31"/>
      <c r="SYD748" s="31"/>
      <c r="SYE748" s="31"/>
      <c r="SYF748" s="31"/>
      <c r="SYG748" s="31"/>
      <c r="SYH748" s="31"/>
      <c r="SYI748" s="31"/>
      <c r="SYJ748" s="31"/>
      <c r="SYK748" s="31"/>
      <c r="SYL748" s="31"/>
      <c r="SYM748" s="31"/>
      <c r="SYN748" s="31"/>
      <c r="SYO748" s="31"/>
      <c r="SYP748" s="31"/>
      <c r="SYQ748" s="31"/>
      <c r="SYR748" s="31"/>
      <c r="SYS748" s="31"/>
      <c r="SYT748" s="31"/>
      <c r="SYU748" s="31"/>
      <c r="SYV748" s="31"/>
      <c r="SYW748" s="31"/>
      <c r="SYX748" s="31"/>
      <c r="SYY748" s="31"/>
      <c r="SYZ748" s="31"/>
      <c r="SZA748" s="31"/>
      <c r="SZB748" s="31"/>
      <c r="SZC748" s="31"/>
      <c r="SZD748" s="31"/>
      <c r="SZE748" s="31"/>
      <c r="SZF748" s="31"/>
      <c r="SZG748" s="31"/>
      <c r="SZH748" s="31"/>
      <c r="SZI748" s="31"/>
      <c r="SZJ748" s="31"/>
      <c r="SZK748" s="31"/>
      <c r="SZL748" s="31"/>
      <c r="SZM748" s="31"/>
      <c r="SZN748" s="31"/>
      <c r="SZO748" s="31"/>
      <c r="SZP748" s="31"/>
      <c r="SZQ748" s="31"/>
      <c r="SZR748" s="31"/>
      <c r="SZS748" s="31"/>
      <c r="SZT748" s="31"/>
      <c r="SZU748" s="31"/>
      <c r="SZV748" s="31"/>
      <c r="SZW748" s="31"/>
      <c r="SZX748" s="31"/>
      <c r="SZY748" s="31"/>
      <c r="SZZ748" s="31"/>
      <c r="TAA748" s="31"/>
      <c r="TAB748" s="31"/>
      <c r="TAC748" s="31"/>
      <c r="TAD748" s="31"/>
      <c r="TAE748" s="31"/>
      <c r="TAF748" s="31"/>
      <c r="TAG748" s="31"/>
      <c r="TAH748" s="31"/>
      <c r="TAI748" s="31"/>
      <c r="TAJ748" s="31"/>
      <c r="TAK748" s="31"/>
      <c r="TAL748" s="31"/>
      <c r="TAM748" s="31"/>
      <c r="TAN748" s="31"/>
      <c r="TAO748" s="31"/>
      <c r="TAP748" s="31"/>
      <c r="TAQ748" s="31"/>
      <c r="TAR748" s="31"/>
      <c r="TAS748" s="31"/>
      <c r="TAT748" s="31"/>
      <c r="TAU748" s="31"/>
      <c r="TAV748" s="31"/>
      <c r="TAW748" s="31"/>
      <c r="TAX748" s="31"/>
      <c r="TAY748" s="31"/>
      <c r="TAZ748" s="31"/>
      <c r="TBA748" s="31"/>
      <c r="TBB748" s="31"/>
      <c r="TBC748" s="31"/>
      <c r="TBD748" s="31"/>
      <c r="TBE748" s="31"/>
      <c r="TBF748" s="31"/>
      <c r="TBG748" s="31"/>
      <c r="TBH748" s="31"/>
      <c r="TBI748" s="31"/>
      <c r="TBJ748" s="31"/>
      <c r="TBK748" s="31"/>
      <c r="TBL748" s="31"/>
      <c r="TBM748" s="31"/>
      <c r="TBN748" s="31"/>
      <c r="TBO748" s="31"/>
      <c r="TBP748" s="31"/>
      <c r="TBQ748" s="31"/>
      <c r="TBR748" s="31"/>
      <c r="TBS748" s="31"/>
      <c r="TBT748" s="31"/>
      <c r="TBU748" s="31"/>
      <c r="TBV748" s="31"/>
      <c r="TBW748" s="31"/>
      <c r="TBX748" s="31"/>
      <c r="TBY748" s="31"/>
      <c r="TBZ748" s="31"/>
      <c r="TCA748" s="31"/>
      <c r="TCB748" s="31"/>
      <c r="TCC748" s="31"/>
      <c r="TCD748" s="31"/>
      <c r="TCE748" s="31"/>
      <c r="TCF748" s="31"/>
      <c r="TCG748" s="31"/>
      <c r="TCH748" s="31"/>
      <c r="TCI748" s="31"/>
      <c r="TCJ748" s="31"/>
      <c r="TCK748" s="31"/>
      <c r="TCL748" s="31"/>
      <c r="TCM748" s="31"/>
      <c r="TCN748" s="31"/>
      <c r="TCO748" s="31"/>
      <c r="TCP748" s="31"/>
      <c r="TCQ748" s="31"/>
      <c r="TCR748" s="31"/>
      <c r="TCS748" s="31"/>
      <c r="TCT748" s="31"/>
      <c r="TCU748" s="31"/>
      <c r="TCV748" s="31"/>
      <c r="TCW748" s="31"/>
      <c r="TCX748" s="31"/>
      <c r="TCY748" s="31"/>
      <c r="TCZ748" s="31"/>
      <c r="TDA748" s="31"/>
      <c r="TDB748" s="31"/>
      <c r="TDC748" s="31"/>
      <c r="TDD748" s="31"/>
      <c r="TDE748" s="31"/>
      <c r="TDF748" s="31"/>
      <c r="TDG748" s="31"/>
      <c r="TDH748" s="31"/>
      <c r="TDI748" s="31"/>
      <c r="TDJ748" s="31"/>
      <c r="TDK748" s="31"/>
      <c r="TDL748" s="31"/>
      <c r="TDM748" s="31"/>
      <c r="TDN748" s="31"/>
      <c r="TDO748" s="31"/>
      <c r="TDP748" s="31"/>
      <c r="TDQ748" s="31"/>
      <c r="TDR748" s="31"/>
      <c r="TDS748" s="31"/>
      <c r="TDT748" s="31"/>
      <c r="TDU748" s="31"/>
      <c r="TDV748" s="31"/>
      <c r="TDW748" s="31"/>
      <c r="TDX748" s="31"/>
      <c r="TDY748" s="31"/>
      <c r="TDZ748" s="31"/>
      <c r="TEA748" s="31"/>
      <c r="TEB748" s="31"/>
      <c r="TEC748" s="31"/>
      <c r="TED748" s="31"/>
      <c r="TEE748" s="31"/>
      <c r="TEF748" s="31"/>
      <c r="TEG748" s="31"/>
      <c r="TEH748" s="31"/>
      <c r="TEI748" s="31"/>
      <c r="TEJ748" s="31"/>
      <c r="TEK748" s="31"/>
      <c r="TEL748" s="31"/>
      <c r="TEM748" s="31"/>
      <c r="TEN748" s="31"/>
      <c r="TEO748" s="31"/>
      <c r="TEP748" s="31"/>
      <c r="TEQ748" s="31"/>
      <c r="TER748" s="31"/>
      <c r="TES748" s="31"/>
      <c r="TET748" s="31"/>
      <c r="TEU748" s="31"/>
      <c r="TEV748" s="31"/>
      <c r="TEW748" s="31"/>
      <c r="TEX748" s="31"/>
      <c r="TEY748" s="31"/>
      <c r="TEZ748" s="31"/>
      <c r="TFA748" s="31"/>
      <c r="TFB748" s="31"/>
      <c r="TFC748" s="31"/>
      <c r="TFD748" s="31"/>
      <c r="TFE748" s="31"/>
      <c r="TFF748" s="31"/>
      <c r="TFG748" s="31"/>
      <c r="TFH748" s="31"/>
      <c r="TFI748" s="31"/>
      <c r="TFJ748" s="31"/>
      <c r="TFK748" s="31"/>
      <c r="TFL748" s="31"/>
      <c r="TFM748" s="31"/>
      <c r="TFN748" s="31"/>
      <c r="TFO748" s="31"/>
      <c r="TFP748" s="31"/>
      <c r="TFQ748" s="31"/>
      <c r="TFR748" s="31"/>
      <c r="TFS748" s="31"/>
      <c r="TFT748" s="31"/>
      <c r="TFU748" s="31"/>
      <c r="TFV748" s="31"/>
      <c r="TFW748" s="31"/>
      <c r="TFX748" s="31"/>
      <c r="TFY748" s="31"/>
      <c r="TFZ748" s="31"/>
      <c r="TGA748" s="31"/>
      <c r="TGB748" s="31"/>
      <c r="TGC748" s="31"/>
      <c r="TGD748" s="31"/>
      <c r="TGE748" s="31"/>
      <c r="TGF748" s="31"/>
      <c r="TGG748" s="31"/>
      <c r="TGH748" s="31"/>
      <c r="TGI748" s="31"/>
      <c r="TGJ748" s="31"/>
      <c r="TGK748" s="31"/>
      <c r="TGL748" s="31"/>
      <c r="TGM748" s="31"/>
      <c r="TGN748" s="31"/>
      <c r="TGO748" s="31"/>
      <c r="TGP748" s="31"/>
      <c r="TGQ748" s="31"/>
      <c r="TGR748" s="31"/>
      <c r="TGS748" s="31"/>
      <c r="TGT748" s="31"/>
      <c r="TGU748" s="31"/>
      <c r="TGV748" s="31"/>
      <c r="TGW748" s="31"/>
      <c r="TGX748" s="31"/>
      <c r="TGY748" s="31"/>
      <c r="TGZ748" s="31"/>
      <c r="THA748" s="31"/>
      <c r="THB748" s="31"/>
      <c r="THC748" s="31"/>
      <c r="THD748" s="31"/>
      <c r="THE748" s="31"/>
      <c r="THF748" s="31"/>
      <c r="THG748" s="31"/>
      <c r="THH748" s="31"/>
      <c r="THI748" s="31"/>
      <c r="THJ748" s="31"/>
      <c r="THK748" s="31"/>
      <c r="THL748" s="31"/>
      <c r="THM748" s="31"/>
      <c r="THN748" s="31"/>
      <c r="THO748" s="31"/>
      <c r="THP748" s="31"/>
      <c r="THQ748" s="31"/>
      <c r="THR748" s="31"/>
      <c r="THS748" s="31"/>
      <c r="THT748" s="31"/>
      <c r="THU748" s="31"/>
      <c r="THV748" s="31"/>
      <c r="THW748" s="31"/>
      <c r="THX748" s="31"/>
      <c r="THY748" s="31"/>
      <c r="THZ748" s="31"/>
      <c r="TIA748" s="31"/>
      <c r="TIB748" s="31"/>
      <c r="TIC748" s="31"/>
      <c r="TID748" s="31"/>
      <c r="TIE748" s="31"/>
      <c r="TIF748" s="31"/>
      <c r="TIG748" s="31"/>
      <c r="TIH748" s="31"/>
      <c r="TII748" s="31"/>
      <c r="TIJ748" s="31"/>
      <c r="TIK748" s="31"/>
      <c r="TIL748" s="31"/>
      <c r="TIM748" s="31"/>
      <c r="TIN748" s="31"/>
      <c r="TIO748" s="31"/>
      <c r="TIP748" s="31"/>
      <c r="TIQ748" s="31"/>
      <c r="TIR748" s="31"/>
      <c r="TIS748" s="31"/>
      <c r="TIT748" s="31"/>
      <c r="TIU748" s="31"/>
      <c r="TIV748" s="31"/>
      <c r="TIW748" s="31"/>
      <c r="TIX748" s="31"/>
      <c r="TIY748" s="31"/>
      <c r="TIZ748" s="31"/>
      <c r="TJA748" s="31"/>
      <c r="TJB748" s="31"/>
      <c r="TJC748" s="31"/>
      <c r="TJD748" s="31"/>
      <c r="TJE748" s="31"/>
      <c r="TJF748" s="31"/>
      <c r="TJG748" s="31"/>
      <c r="TJH748" s="31"/>
      <c r="TJI748" s="31"/>
      <c r="TJJ748" s="31"/>
      <c r="TJK748" s="31"/>
      <c r="TJL748" s="31"/>
      <c r="TJM748" s="31"/>
      <c r="TJN748" s="31"/>
      <c r="TJO748" s="31"/>
      <c r="TJP748" s="31"/>
      <c r="TJQ748" s="31"/>
      <c r="TJR748" s="31"/>
      <c r="TJS748" s="31"/>
      <c r="TJT748" s="31"/>
      <c r="TJU748" s="31"/>
      <c r="TJV748" s="31"/>
      <c r="TJW748" s="31"/>
      <c r="TJX748" s="31"/>
      <c r="TJY748" s="31"/>
      <c r="TJZ748" s="31"/>
      <c r="TKA748" s="31"/>
      <c r="TKB748" s="31"/>
      <c r="TKC748" s="31"/>
      <c r="TKD748" s="31"/>
      <c r="TKE748" s="31"/>
      <c r="TKF748" s="31"/>
      <c r="TKG748" s="31"/>
      <c r="TKH748" s="31"/>
      <c r="TKI748" s="31"/>
      <c r="TKJ748" s="31"/>
      <c r="TKK748" s="31"/>
      <c r="TKL748" s="31"/>
      <c r="TKM748" s="31"/>
      <c r="TKN748" s="31"/>
      <c r="TKO748" s="31"/>
      <c r="TKP748" s="31"/>
      <c r="TKQ748" s="31"/>
      <c r="TKR748" s="31"/>
      <c r="TKS748" s="31"/>
      <c r="TKT748" s="31"/>
      <c r="TKU748" s="31"/>
      <c r="TKV748" s="31"/>
      <c r="TKW748" s="31"/>
      <c r="TKX748" s="31"/>
      <c r="TKY748" s="31"/>
      <c r="TKZ748" s="31"/>
      <c r="TLA748" s="31"/>
      <c r="TLB748" s="31"/>
      <c r="TLC748" s="31"/>
      <c r="TLD748" s="31"/>
      <c r="TLE748" s="31"/>
      <c r="TLF748" s="31"/>
      <c r="TLG748" s="31"/>
      <c r="TLH748" s="31"/>
      <c r="TLI748" s="31"/>
      <c r="TLJ748" s="31"/>
      <c r="TLK748" s="31"/>
      <c r="TLL748" s="31"/>
      <c r="TLM748" s="31"/>
      <c r="TLN748" s="31"/>
      <c r="TLO748" s="31"/>
      <c r="TLP748" s="31"/>
      <c r="TLQ748" s="31"/>
      <c r="TLR748" s="31"/>
      <c r="TLS748" s="31"/>
      <c r="TLT748" s="31"/>
      <c r="TLU748" s="31"/>
      <c r="TLV748" s="31"/>
      <c r="TLW748" s="31"/>
      <c r="TLX748" s="31"/>
      <c r="TLY748" s="31"/>
      <c r="TLZ748" s="31"/>
      <c r="TMA748" s="31"/>
      <c r="TMB748" s="31"/>
      <c r="TMC748" s="31"/>
      <c r="TMD748" s="31"/>
      <c r="TME748" s="31"/>
      <c r="TMF748" s="31"/>
      <c r="TMG748" s="31"/>
      <c r="TMH748" s="31"/>
      <c r="TMI748" s="31"/>
      <c r="TMJ748" s="31"/>
      <c r="TMK748" s="31"/>
      <c r="TML748" s="31"/>
      <c r="TMM748" s="31"/>
      <c r="TMN748" s="31"/>
      <c r="TMO748" s="31"/>
      <c r="TMP748" s="31"/>
      <c r="TMQ748" s="31"/>
      <c r="TMR748" s="31"/>
      <c r="TMS748" s="31"/>
      <c r="TMT748" s="31"/>
      <c r="TMU748" s="31"/>
      <c r="TMV748" s="31"/>
      <c r="TMW748" s="31"/>
      <c r="TMX748" s="31"/>
      <c r="TMY748" s="31"/>
      <c r="TMZ748" s="31"/>
      <c r="TNA748" s="31"/>
      <c r="TNB748" s="31"/>
      <c r="TNC748" s="31"/>
      <c r="TND748" s="31"/>
      <c r="TNE748" s="31"/>
      <c r="TNF748" s="31"/>
      <c r="TNG748" s="31"/>
      <c r="TNH748" s="31"/>
      <c r="TNI748" s="31"/>
      <c r="TNJ748" s="31"/>
      <c r="TNK748" s="31"/>
      <c r="TNL748" s="31"/>
      <c r="TNM748" s="31"/>
      <c r="TNN748" s="31"/>
      <c r="TNO748" s="31"/>
      <c r="TNP748" s="31"/>
      <c r="TNQ748" s="31"/>
      <c r="TNR748" s="31"/>
      <c r="TNS748" s="31"/>
      <c r="TNT748" s="31"/>
      <c r="TNU748" s="31"/>
      <c r="TNV748" s="31"/>
      <c r="TNW748" s="31"/>
      <c r="TNX748" s="31"/>
      <c r="TNY748" s="31"/>
      <c r="TNZ748" s="31"/>
      <c r="TOA748" s="31"/>
      <c r="TOB748" s="31"/>
      <c r="TOC748" s="31"/>
      <c r="TOD748" s="31"/>
      <c r="TOE748" s="31"/>
      <c r="TOF748" s="31"/>
      <c r="TOG748" s="31"/>
      <c r="TOH748" s="31"/>
      <c r="TOI748" s="31"/>
      <c r="TOJ748" s="31"/>
      <c r="TOK748" s="31"/>
      <c r="TOL748" s="31"/>
      <c r="TOM748" s="31"/>
      <c r="TON748" s="31"/>
      <c r="TOO748" s="31"/>
      <c r="TOP748" s="31"/>
      <c r="TOQ748" s="31"/>
      <c r="TOR748" s="31"/>
      <c r="TOS748" s="31"/>
      <c r="TOT748" s="31"/>
      <c r="TOU748" s="31"/>
      <c r="TOV748" s="31"/>
      <c r="TOW748" s="31"/>
      <c r="TOX748" s="31"/>
      <c r="TOY748" s="31"/>
      <c r="TOZ748" s="31"/>
      <c r="TPA748" s="31"/>
      <c r="TPB748" s="31"/>
      <c r="TPC748" s="31"/>
      <c r="TPD748" s="31"/>
      <c r="TPE748" s="31"/>
      <c r="TPF748" s="31"/>
      <c r="TPG748" s="31"/>
      <c r="TPH748" s="31"/>
      <c r="TPI748" s="31"/>
      <c r="TPJ748" s="31"/>
      <c r="TPK748" s="31"/>
      <c r="TPL748" s="31"/>
      <c r="TPM748" s="31"/>
      <c r="TPN748" s="31"/>
      <c r="TPO748" s="31"/>
      <c r="TPP748" s="31"/>
      <c r="TPQ748" s="31"/>
      <c r="TPR748" s="31"/>
      <c r="TPS748" s="31"/>
      <c r="TPT748" s="31"/>
      <c r="TPU748" s="31"/>
      <c r="TPV748" s="31"/>
      <c r="TPW748" s="31"/>
      <c r="TPX748" s="31"/>
      <c r="TPY748" s="31"/>
      <c r="TPZ748" s="31"/>
      <c r="TQA748" s="31"/>
      <c r="TQB748" s="31"/>
      <c r="TQC748" s="31"/>
      <c r="TQD748" s="31"/>
      <c r="TQE748" s="31"/>
      <c r="TQF748" s="31"/>
      <c r="TQG748" s="31"/>
      <c r="TQH748" s="31"/>
      <c r="TQI748" s="31"/>
      <c r="TQJ748" s="31"/>
      <c r="TQK748" s="31"/>
      <c r="TQL748" s="31"/>
      <c r="TQM748" s="31"/>
      <c r="TQN748" s="31"/>
      <c r="TQO748" s="31"/>
      <c r="TQP748" s="31"/>
      <c r="TQQ748" s="31"/>
      <c r="TQR748" s="31"/>
      <c r="TQS748" s="31"/>
      <c r="TQT748" s="31"/>
      <c r="TQU748" s="31"/>
      <c r="TQV748" s="31"/>
      <c r="TQW748" s="31"/>
      <c r="TQX748" s="31"/>
      <c r="TQY748" s="31"/>
      <c r="TQZ748" s="31"/>
      <c r="TRA748" s="31"/>
      <c r="TRB748" s="31"/>
      <c r="TRC748" s="31"/>
      <c r="TRD748" s="31"/>
      <c r="TRE748" s="31"/>
      <c r="TRF748" s="31"/>
      <c r="TRG748" s="31"/>
      <c r="TRH748" s="31"/>
      <c r="TRI748" s="31"/>
      <c r="TRJ748" s="31"/>
      <c r="TRK748" s="31"/>
      <c r="TRL748" s="31"/>
      <c r="TRM748" s="31"/>
      <c r="TRN748" s="31"/>
      <c r="TRO748" s="31"/>
      <c r="TRP748" s="31"/>
      <c r="TRQ748" s="31"/>
      <c r="TRR748" s="31"/>
      <c r="TRS748" s="31"/>
      <c r="TRT748" s="31"/>
      <c r="TRU748" s="31"/>
      <c r="TRV748" s="31"/>
      <c r="TRW748" s="31"/>
      <c r="TRX748" s="31"/>
      <c r="TRY748" s="31"/>
      <c r="TRZ748" s="31"/>
      <c r="TSA748" s="31"/>
      <c r="TSB748" s="31"/>
      <c r="TSC748" s="31"/>
      <c r="TSD748" s="31"/>
      <c r="TSE748" s="31"/>
      <c r="TSF748" s="31"/>
      <c r="TSG748" s="31"/>
      <c r="TSH748" s="31"/>
      <c r="TSI748" s="31"/>
      <c r="TSJ748" s="31"/>
      <c r="TSK748" s="31"/>
      <c r="TSL748" s="31"/>
      <c r="TSM748" s="31"/>
      <c r="TSN748" s="31"/>
      <c r="TSO748" s="31"/>
      <c r="TSP748" s="31"/>
      <c r="TSQ748" s="31"/>
      <c r="TSR748" s="31"/>
      <c r="TSS748" s="31"/>
      <c r="TST748" s="31"/>
      <c r="TSU748" s="31"/>
      <c r="TSV748" s="31"/>
      <c r="TSW748" s="31"/>
      <c r="TSX748" s="31"/>
      <c r="TSY748" s="31"/>
      <c r="TSZ748" s="31"/>
      <c r="TTA748" s="31"/>
      <c r="TTB748" s="31"/>
      <c r="TTC748" s="31"/>
      <c r="TTD748" s="31"/>
      <c r="TTE748" s="31"/>
      <c r="TTF748" s="31"/>
      <c r="TTG748" s="31"/>
      <c r="TTH748" s="31"/>
      <c r="TTI748" s="31"/>
      <c r="TTJ748" s="31"/>
      <c r="TTK748" s="31"/>
      <c r="TTL748" s="31"/>
      <c r="TTM748" s="31"/>
      <c r="TTN748" s="31"/>
      <c r="TTO748" s="31"/>
      <c r="TTP748" s="31"/>
      <c r="TTQ748" s="31"/>
      <c r="TTR748" s="31"/>
      <c r="TTS748" s="31"/>
      <c r="TTT748" s="31"/>
      <c r="TTU748" s="31"/>
      <c r="TTV748" s="31"/>
      <c r="TTW748" s="31"/>
      <c r="TTX748" s="31"/>
      <c r="TTY748" s="31"/>
      <c r="TTZ748" s="31"/>
      <c r="TUA748" s="31"/>
      <c r="TUB748" s="31"/>
      <c r="TUC748" s="31"/>
      <c r="TUD748" s="31"/>
      <c r="TUE748" s="31"/>
      <c r="TUF748" s="31"/>
      <c r="TUG748" s="31"/>
      <c r="TUH748" s="31"/>
      <c r="TUI748" s="31"/>
      <c r="TUJ748" s="31"/>
      <c r="TUK748" s="31"/>
      <c r="TUL748" s="31"/>
      <c r="TUM748" s="31"/>
      <c r="TUN748" s="31"/>
      <c r="TUO748" s="31"/>
      <c r="TUP748" s="31"/>
      <c r="TUQ748" s="31"/>
      <c r="TUR748" s="31"/>
      <c r="TUS748" s="31"/>
      <c r="TUT748" s="31"/>
      <c r="TUU748" s="31"/>
      <c r="TUV748" s="31"/>
      <c r="TUW748" s="31"/>
      <c r="TUX748" s="31"/>
      <c r="TUY748" s="31"/>
      <c r="TUZ748" s="31"/>
      <c r="TVA748" s="31"/>
      <c r="TVB748" s="31"/>
      <c r="TVC748" s="31"/>
      <c r="TVD748" s="31"/>
      <c r="TVE748" s="31"/>
      <c r="TVF748" s="31"/>
      <c r="TVG748" s="31"/>
      <c r="TVH748" s="31"/>
      <c r="TVI748" s="31"/>
      <c r="TVJ748" s="31"/>
      <c r="TVK748" s="31"/>
      <c r="TVL748" s="31"/>
      <c r="TVM748" s="31"/>
      <c r="TVN748" s="31"/>
      <c r="TVO748" s="31"/>
      <c r="TVP748" s="31"/>
      <c r="TVQ748" s="31"/>
      <c r="TVR748" s="31"/>
      <c r="TVS748" s="31"/>
      <c r="TVT748" s="31"/>
      <c r="TVU748" s="31"/>
      <c r="TVV748" s="31"/>
      <c r="TVW748" s="31"/>
      <c r="TVX748" s="31"/>
      <c r="TVY748" s="31"/>
      <c r="TVZ748" s="31"/>
      <c r="TWA748" s="31"/>
      <c r="TWB748" s="31"/>
      <c r="TWC748" s="31"/>
      <c r="TWD748" s="31"/>
      <c r="TWE748" s="31"/>
      <c r="TWF748" s="31"/>
      <c r="TWG748" s="31"/>
      <c r="TWH748" s="31"/>
      <c r="TWI748" s="31"/>
      <c r="TWJ748" s="31"/>
      <c r="TWK748" s="31"/>
      <c r="TWL748" s="31"/>
      <c r="TWM748" s="31"/>
      <c r="TWN748" s="31"/>
      <c r="TWO748" s="31"/>
      <c r="TWP748" s="31"/>
      <c r="TWQ748" s="31"/>
      <c r="TWR748" s="31"/>
      <c r="TWS748" s="31"/>
      <c r="TWT748" s="31"/>
      <c r="TWU748" s="31"/>
      <c r="TWV748" s="31"/>
      <c r="TWW748" s="31"/>
      <c r="TWX748" s="31"/>
      <c r="TWY748" s="31"/>
      <c r="TWZ748" s="31"/>
      <c r="TXA748" s="31"/>
      <c r="TXB748" s="31"/>
      <c r="TXC748" s="31"/>
      <c r="TXD748" s="31"/>
      <c r="TXE748" s="31"/>
      <c r="TXF748" s="31"/>
      <c r="TXG748" s="31"/>
      <c r="TXH748" s="31"/>
      <c r="TXI748" s="31"/>
      <c r="TXJ748" s="31"/>
      <c r="TXK748" s="31"/>
      <c r="TXL748" s="31"/>
      <c r="TXM748" s="31"/>
      <c r="TXN748" s="31"/>
      <c r="TXO748" s="31"/>
      <c r="TXP748" s="31"/>
      <c r="TXQ748" s="31"/>
      <c r="TXR748" s="31"/>
      <c r="TXS748" s="31"/>
      <c r="TXT748" s="31"/>
      <c r="TXU748" s="31"/>
      <c r="TXV748" s="31"/>
      <c r="TXW748" s="31"/>
      <c r="TXX748" s="31"/>
      <c r="TXY748" s="31"/>
      <c r="TXZ748" s="31"/>
      <c r="TYA748" s="31"/>
      <c r="TYB748" s="31"/>
      <c r="TYC748" s="31"/>
      <c r="TYD748" s="31"/>
      <c r="TYE748" s="31"/>
      <c r="TYF748" s="31"/>
      <c r="TYG748" s="31"/>
      <c r="TYH748" s="31"/>
      <c r="TYI748" s="31"/>
      <c r="TYJ748" s="31"/>
      <c r="TYK748" s="31"/>
      <c r="TYL748" s="31"/>
      <c r="TYM748" s="31"/>
      <c r="TYN748" s="31"/>
      <c r="TYO748" s="31"/>
      <c r="TYP748" s="31"/>
      <c r="TYQ748" s="31"/>
      <c r="TYR748" s="31"/>
      <c r="TYS748" s="31"/>
      <c r="TYT748" s="31"/>
      <c r="TYU748" s="31"/>
      <c r="TYV748" s="31"/>
      <c r="TYW748" s="31"/>
      <c r="TYX748" s="31"/>
      <c r="TYY748" s="31"/>
      <c r="TYZ748" s="31"/>
      <c r="TZA748" s="31"/>
      <c r="TZB748" s="31"/>
      <c r="TZC748" s="31"/>
      <c r="TZD748" s="31"/>
      <c r="TZE748" s="31"/>
      <c r="TZF748" s="31"/>
      <c r="TZG748" s="31"/>
      <c r="TZH748" s="31"/>
      <c r="TZI748" s="31"/>
      <c r="TZJ748" s="31"/>
      <c r="TZK748" s="31"/>
      <c r="TZL748" s="31"/>
      <c r="TZM748" s="31"/>
      <c r="TZN748" s="31"/>
      <c r="TZO748" s="31"/>
      <c r="TZP748" s="31"/>
      <c r="TZQ748" s="31"/>
      <c r="TZR748" s="31"/>
      <c r="TZS748" s="31"/>
      <c r="TZT748" s="31"/>
      <c r="TZU748" s="31"/>
      <c r="TZV748" s="31"/>
      <c r="TZW748" s="31"/>
      <c r="TZX748" s="31"/>
      <c r="TZY748" s="31"/>
      <c r="TZZ748" s="31"/>
      <c r="UAA748" s="31"/>
      <c r="UAB748" s="31"/>
      <c r="UAC748" s="31"/>
      <c r="UAD748" s="31"/>
      <c r="UAE748" s="31"/>
      <c r="UAF748" s="31"/>
      <c r="UAG748" s="31"/>
      <c r="UAH748" s="31"/>
      <c r="UAI748" s="31"/>
      <c r="UAJ748" s="31"/>
      <c r="UAK748" s="31"/>
      <c r="UAL748" s="31"/>
      <c r="UAM748" s="31"/>
      <c r="UAN748" s="31"/>
      <c r="UAO748" s="31"/>
      <c r="UAP748" s="31"/>
      <c r="UAQ748" s="31"/>
      <c r="UAR748" s="31"/>
      <c r="UAS748" s="31"/>
      <c r="UAT748" s="31"/>
      <c r="UAU748" s="31"/>
      <c r="UAV748" s="31"/>
      <c r="UAW748" s="31"/>
      <c r="UAX748" s="31"/>
      <c r="UAY748" s="31"/>
      <c r="UAZ748" s="31"/>
      <c r="UBA748" s="31"/>
      <c r="UBB748" s="31"/>
      <c r="UBC748" s="31"/>
      <c r="UBD748" s="31"/>
      <c r="UBE748" s="31"/>
      <c r="UBF748" s="31"/>
      <c r="UBG748" s="31"/>
      <c r="UBH748" s="31"/>
      <c r="UBI748" s="31"/>
      <c r="UBJ748" s="31"/>
      <c r="UBK748" s="31"/>
      <c r="UBL748" s="31"/>
      <c r="UBM748" s="31"/>
      <c r="UBN748" s="31"/>
      <c r="UBO748" s="31"/>
      <c r="UBP748" s="31"/>
      <c r="UBQ748" s="31"/>
      <c r="UBR748" s="31"/>
      <c r="UBS748" s="31"/>
      <c r="UBT748" s="31"/>
      <c r="UBU748" s="31"/>
      <c r="UBV748" s="31"/>
      <c r="UBW748" s="31"/>
      <c r="UBX748" s="31"/>
      <c r="UBY748" s="31"/>
      <c r="UBZ748" s="31"/>
      <c r="UCA748" s="31"/>
      <c r="UCB748" s="31"/>
      <c r="UCC748" s="31"/>
      <c r="UCD748" s="31"/>
      <c r="UCE748" s="31"/>
      <c r="UCF748" s="31"/>
      <c r="UCG748" s="31"/>
      <c r="UCH748" s="31"/>
      <c r="UCI748" s="31"/>
      <c r="UCJ748" s="31"/>
      <c r="UCK748" s="31"/>
      <c r="UCL748" s="31"/>
      <c r="UCM748" s="31"/>
      <c r="UCN748" s="31"/>
      <c r="UCO748" s="31"/>
      <c r="UCP748" s="31"/>
      <c r="UCQ748" s="31"/>
      <c r="UCR748" s="31"/>
      <c r="UCS748" s="31"/>
      <c r="UCT748" s="31"/>
      <c r="UCU748" s="31"/>
      <c r="UCV748" s="31"/>
      <c r="UCW748" s="31"/>
      <c r="UCX748" s="31"/>
      <c r="UCY748" s="31"/>
      <c r="UCZ748" s="31"/>
      <c r="UDA748" s="31"/>
      <c r="UDB748" s="31"/>
      <c r="UDC748" s="31"/>
      <c r="UDD748" s="31"/>
      <c r="UDE748" s="31"/>
      <c r="UDF748" s="31"/>
      <c r="UDG748" s="31"/>
      <c r="UDH748" s="31"/>
      <c r="UDI748" s="31"/>
      <c r="UDJ748" s="31"/>
      <c r="UDK748" s="31"/>
      <c r="UDL748" s="31"/>
      <c r="UDM748" s="31"/>
      <c r="UDN748" s="31"/>
      <c r="UDO748" s="31"/>
      <c r="UDP748" s="31"/>
      <c r="UDQ748" s="31"/>
      <c r="UDR748" s="31"/>
      <c r="UDS748" s="31"/>
      <c r="UDT748" s="31"/>
      <c r="UDU748" s="31"/>
      <c r="UDV748" s="31"/>
      <c r="UDW748" s="31"/>
      <c r="UDX748" s="31"/>
      <c r="UDY748" s="31"/>
      <c r="UDZ748" s="31"/>
      <c r="UEA748" s="31"/>
      <c r="UEB748" s="31"/>
      <c r="UEC748" s="31"/>
      <c r="UED748" s="31"/>
      <c r="UEE748" s="31"/>
      <c r="UEF748" s="31"/>
      <c r="UEG748" s="31"/>
      <c r="UEH748" s="31"/>
      <c r="UEI748" s="31"/>
      <c r="UEJ748" s="31"/>
      <c r="UEK748" s="31"/>
      <c r="UEL748" s="31"/>
      <c r="UEM748" s="31"/>
      <c r="UEN748" s="31"/>
      <c r="UEO748" s="31"/>
      <c r="UEP748" s="31"/>
      <c r="UEQ748" s="31"/>
      <c r="UER748" s="31"/>
      <c r="UES748" s="31"/>
      <c r="UET748" s="31"/>
      <c r="UEU748" s="31"/>
      <c r="UEV748" s="31"/>
      <c r="UEW748" s="31"/>
      <c r="UEX748" s="31"/>
      <c r="UEY748" s="31"/>
      <c r="UEZ748" s="31"/>
      <c r="UFA748" s="31"/>
      <c r="UFB748" s="31"/>
      <c r="UFC748" s="31"/>
      <c r="UFD748" s="31"/>
      <c r="UFE748" s="31"/>
      <c r="UFF748" s="31"/>
      <c r="UFG748" s="31"/>
      <c r="UFH748" s="31"/>
      <c r="UFI748" s="31"/>
      <c r="UFJ748" s="31"/>
      <c r="UFK748" s="31"/>
      <c r="UFL748" s="31"/>
      <c r="UFM748" s="31"/>
      <c r="UFN748" s="31"/>
      <c r="UFO748" s="31"/>
      <c r="UFP748" s="31"/>
      <c r="UFQ748" s="31"/>
      <c r="UFR748" s="31"/>
      <c r="UFS748" s="31"/>
      <c r="UFT748" s="31"/>
      <c r="UFU748" s="31"/>
      <c r="UFV748" s="31"/>
      <c r="UFW748" s="31"/>
      <c r="UFX748" s="31"/>
      <c r="UFY748" s="31"/>
      <c r="UFZ748" s="31"/>
      <c r="UGA748" s="31"/>
      <c r="UGB748" s="31"/>
      <c r="UGC748" s="31"/>
      <c r="UGD748" s="31"/>
      <c r="UGE748" s="31"/>
      <c r="UGF748" s="31"/>
      <c r="UGG748" s="31"/>
      <c r="UGH748" s="31"/>
      <c r="UGI748" s="31"/>
      <c r="UGJ748" s="31"/>
      <c r="UGK748" s="31"/>
      <c r="UGL748" s="31"/>
      <c r="UGM748" s="31"/>
      <c r="UGN748" s="31"/>
      <c r="UGO748" s="31"/>
      <c r="UGP748" s="31"/>
      <c r="UGQ748" s="31"/>
      <c r="UGR748" s="31"/>
      <c r="UGS748" s="31"/>
      <c r="UGT748" s="31"/>
      <c r="UGU748" s="31"/>
      <c r="UGV748" s="31"/>
      <c r="UGW748" s="31"/>
      <c r="UGX748" s="31"/>
      <c r="UGY748" s="31"/>
      <c r="UGZ748" s="31"/>
      <c r="UHA748" s="31"/>
      <c r="UHB748" s="31"/>
      <c r="UHC748" s="31"/>
      <c r="UHD748" s="31"/>
      <c r="UHE748" s="31"/>
      <c r="UHF748" s="31"/>
      <c r="UHG748" s="31"/>
      <c r="UHH748" s="31"/>
      <c r="UHI748" s="31"/>
      <c r="UHJ748" s="31"/>
      <c r="UHK748" s="31"/>
      <c r="UHL748" s="31"/>
      <c r="UHM748" s="31"/>
      <c r="UHN748" s="31"/>
      <c r="UHO748" s="31"/>
      <c r="UHP748" s="31"/>
      <c r="UHQ748" s="31"/>
      <c r="UHR748" s="31"/>
      <c r="UHS748" s="31"/>
      <c r="UHT748" s="31"/>
      <c r="UHU748" s="31"/>
      <c r="UHV748" s="31"/>
      <c r="UHW748" s="31"/>
      <c r="UHX748" s="31"/>
      <c r="UHY748" s="31"/>
      <c r="UHZ748" s="31"/>
      <c r="UIA748" s="31"/>
      <c r="UIB748" s="31"/>
      <c r="UIC748" s="31"/>
      <c r="UID748" s="31"/>
      <c r="UIE748" s="31"/>
      <c r="UIF748" s="31"/>
      <c r="UIG748" s="31"/>
      <c r="UIH748" s="31"/>
      <c r="UII748" s="31"/>
      <c r="UIJ748" s="31"/>
      <c r="UIK748" s="31"/>
      <c r="UIL748" s="31"/>
      <c r="UIM748" s="31"/>
      <c r="UIN748" s="31"/>
      <c r="UIO748" s="31"/>
      <c r="UIP748" s="31"/>
      <c r="UIQ748" s="31"/>
      <c r="UIR748" s="31"/>
      <c r="UIS748" s="31"/>
      <c r="UIT748" s="31"/>
      <c r="UIU748" s="31"/>
      <c r="UIV748" s="31"/>
      <c r="UIW748" s="31"/>
      <c r="UIX748" s="31"/>
      <c r="UIY748" s="31"/>
      <c r="UIZ748" s="31"/>
      <c r="UJA748" s="31"/>
      <c r="UJB748" s="31"/>
      <c r="UJC748" s="31"/>
      <c r="UJD748" s="31"/>
      <c r="UJE748" s="31"/>
      <c r="UJF748" s="31"/>
      <c r="UJG748" s="31"/>
      <c r="UJH748" s="31"/>
      <c r="UJI748" s="31"/>
      <c r="UJJ748" s="31"/>
      <c r="UJK748" s="31"/>
      <c r="UJL748" s="31"/>
      <c r="UJM748" s="31"/>
      <c r="UJN748" s="31"/>
      <c r="UJO748" s="31"/>
      <c r="UJP748" s="31"/>
      <c r="UJQ748" s="31"/>
      <c r="UJR748" s="31"/>
      <c r="UJS748" s="31"/>
      <c r="UJT748" s="31"/>
      <c r="UJU748" s="31"/>
      <c r="UJV748" s="31"/>
      <c r="UJW748" s="31"/>
      <c r="UJX748" s="31"/>
      <c r="UJY748" s="31"/>
      <c r="UJZ748" s="31"/>
      <c r="UKA748" s="31"/>
      <c r="UKB748" s="31"/>
      <c r="UKC748" s="31"/>
      <c r="UKD748" s="31"/>
      <c r="UKE748" s="31"/>
      <c r="UKF748" s="31"/>
      <c r="UKG748" s="31"/>
      <c r="UKH748" s="31"/>
      <c r="UKI748" s="31"/>
      <c r="UKJ748" s="31"/>
      <c r="UKK748" s="31"/>
      <c r="UKL748" s="31"/>
      <c r="UKM748" s="31"/>
      <c r="UKN748" s="31"/>
      <c r="UKO748" s="31"/>
      <c r="UKP748" s="31"/>
      <c r="UKQ748" s="31"/>
      <c r="UKR748" s="31"/>
      <c r="UKS748" s="31"/>
      <c r="UKT748" s="31"/>
      <c r="UKU748" s="31"/>
      <c r="UKV748" s="31"/>
      <c r="UKW748" s="31"/>
      <c r="UKX748" s="31"/>
      <c r="UKY748" s="31"/>
      <c r="UKZ748" s="31"/>
      <c r="ULA748" s="31"/>
      <c r="ULB748" s="31"/>
      <c r="ULC748" s="31"/>
      <c r="ULD748" s="31"/>
      <c r="ULE748" s="31"/>
      <c r="ULF748" s="31"/>
      <c r="ULG748" s="31"/>
      <c r="ULH748" s="31"/>
      <c r="ULI748" s="31"/>
      <c r="ULJ748" s="31"/>
      <c r="ULK748" s="31"/>
      <c r="ULL748" s="31"/>
      <c r="ULM748" s="31"/>
      <c r="ULN748" s="31"/>
      <c r="ULO748" s="31"/>
      <c r="ULP748" s="31"/>
      <c r="ULQ748" s="31"/>
      <c r="ULR748" s="31"/>
      <c r="ULS748" s="31"/>
      <c r="ULT748" s="31"/>
      <c r="ULU748" s="31"/>
      <c r="ULV748" s="31"/>
      <c r="ULW748" s="31"/>
      <c r="ULX748" s="31"/>
      <c r="ULY748" s="31"/>
      <c r="ULZ748" s="31"/>
      <c r="UMA748" s="31"/>
      <c r="UMB748" s="31"/>
      <c r="UMC748" s="31"/>
      <c r="UMD748" s="31"/>
      <c r="UME748" s="31"/>
      <c r="UMF748" s="31"/>
      <c r="UMG748" s="31"/>
      <c r="UMH748" s="31"/>
      <c r="UMI748" s="31"/>
      <c r="UMJ748" s="31"/>
      <c r="UMK748" s="31"/>
      <c r="UML748" s="31"/>
      <c r="UMM748" s="31"/>
      <c r="UMN748" s="31"/>
      <c r="UMO748" s="31"/>
      <c r="UMP748" s="31"/>
      <c r="UMQ748" s="31"/>
      <c r="UMR748" s="31"/>
      <c r="UMS748" s="31"/>
      <c r="UMT748" s="31"/>
      <c r="UMU748" s="31"/>
      <c r="UMV748" s="31"/>
      <c r="UMW748" s="31"/>
      <c r="UMX748" s="31"/>
      <c r="UMY748" s="31"/>
      <c r="UMZ748" s="31"/>
      <c r="UNA748" s="31"/>
      <c r="UNB748" s="31"/>
      <c r="UNC748" s="31"/>
      <c r="UND748" s="31"/>
      <c r="UNE748" s="31"/>
      <c r="UNF748" s="31"/>
      <c r="UNG748" s="31"/>
      <c r="UNH748" s="31"/>
      <c r="UNI748" s="31"/>
      <c r="UNJ748" s="31"/>
      <c r="UNK748" s="31"/>
      <c r="UNL748" s="31"/>
      <c r="UNM748" s="31"/>
      <c r="UNN748" s="31"/>
      <c r="UNO748" s="31"/>
      <c r="UNP748" s="31"/>
      <c r="UNQ748" s="31"/>
      <c r="UNR748" s="31"/>
      <c r="UNS748" s="31"/>
      <c r="UNT748" s="31"/>
      <c r="UNU748" s="31"/>
      <c r="UNV748" s="31"/>
      <c r="UNW748" s="31"/>
      <c r="UNX748" s="31"/>
      <c r="UNY748" s="31"/>
      <c r="UNZ748" s="31"/>
      <c r="UOA748" s="31"/>
      <c r="UOB748" s="31"/>
      <c r="UOC748" s="31"/>
      <c r="UOD748" s="31"/>
      <c r="UOE748" s="31"/>
      <c r="UOF748" s="31"/>
      <c r="UOG748" s="31"/>
      <c r="UOH748" s="31"/>
      <c r="UOI748" s="31"/>
      <c r="UOJ748" s="31"/>
      <c r="UOK748" s="31"/>
      <c r="UOL748" s="31"/>
      <c r="UOM748" s="31"/>
      <c r="UON748" s="31"/>
      <c r="UOO748" s="31"/>
      <c r="UOP748" s="31"/>
      <c r="UOQ748" s="31"/>
      <c r="UOR748" s="31"/>
      <c r="UOS748" s="31"/>
      <c r="UOT748" s="31"/>
      <c r="UOU748" s="31"/>
      <c r="UOV748" s="31"/>
      <c r="UOW748" s="31"/>
      <c r="UOX748" s="31"/>
      <c r="UOY748" s="31"/>
      <c r="UOZ748" s="31"/>
      <c r="UPA748" s="31"/>
      <c r="UPB748" s="31"/>
      <c r="UPC748" s="31"/>
      <c r="UPD748" s="31"/>
      <c r="UPE748" s="31"/>
      <c r="UPF748" s="31"/>
      <c r="UPG748" s="31"/>
      <c r="UPH748" s="31"/>
      <c r="UPI748" s="31"/>
      <c r="UPJ748" s="31"/>
      <c r="UPK748" s="31"/>
      <c r="UPL748" s="31"/>
      <c r="UPM748" s="31"/>
      <c r="UPN748" s="31"/>
      <c r="UPO748" s="31"/>
      <c r="UPP748" s="31"/>
      <c r="UPQ748" s="31"/>
      <c r="UPR748" s="31"/>
      <c r="UPS748" s="31"/>
      <c r="UPT748" s="31"/>
      <c r="UPU748" s="31"/>
      <c r="UPV748" s="31"/>
      <c r="UPW748" s="31"/>
      <c r="UPX748" s="31"/>
      <c r="UPY748" s="31"/>
      <c r="UPZ748" s="31"/>
      <c r="UQA748" s="31"/>
      <c r="UQB748" s="31"/>
      <c r="UQC748" s="31"/>
      <c r="UQD748" s="31"/>
      <c r="UQE748" s="31"/>
      <c r="UQF748" s="31"/>
      <c r="UQG748" s="31"/>
      <c r="UQH748" s="31"/>
      <c r="UQI748" s="31"/>
      <c r="UQJ748" s="31"/>
      <c r="UQK748" s="31"/>
      <c r="UQL748" s="31"/>
      <c r="UQM748" s="31"/>
      <c r="UQN748" s="31"/>
      <c r="UQO748" s="31"/>
      <c r="UQP748" s="31"/>
      <c r="UQQ748" s="31"/>
      <c r="UQR748" s="31"/>
      <c r="UQS748" s="31"/>
      <c r="UQT748" s="31"/>
      <c r="UQU748" s="31"/>
      <c r="UQV748" s="31"/>
      <c r="UQW748" s="31"/>
      <c r="UQX748" s="31"/>
      <c r="UQY748" s="31"/>
      <c r="UQZ748" s="31"/>
      <c r="URA748" s="31"/>
      <c r="URB748" s="31"/>
      <c r="URC748" s="31"/>
      <c r="URD748" s="31"/>
      <c r="URE748" s="31"/>
      <c r="URF748" s="31"/>
      <c r="URG748" s="31"/>
      <c r="URH748" s="31"/>
      <c r="URI748" s="31"/>
      <c r="URJ748" s="31"/>
      <c r="URK748" s="31"/>
      <c r="URL748" s="31"/>
      <c r="URM748" s="31"/>
      <c r="URN748" s="31"/>
      <c r="URO748" s="31"/>
      <c r="URP748" s="31"/>
      <c r="URQ748" s="31"/>
      <c r="URR748" s="31"/>
      <c r="URS748" s="31"/>
      <c r="URT748" s="31"/>
      <c r="URU748" s="31"/>
      <c r="URV748" s="31"/>
      <c r="URW748" s="31"/>
      <c r="URX748" s="31"/>
      <c r="URY748" s="31"/>
      <c r="URZ748" s="31"/>
      <c r="USA748" s="31"/>
      <c r="USB748" s="31"/>
      <c r="USC748" s="31"/>
      <c r="USD748" s="31"/>
      <c r="USE748" s="31"/>
      <c r="USF748" s="31"/>
      <c r="USG748" s="31"/>
      <c r="USH748" s="31"/>
      <c r="USI748" s="31"/>
      <c r="USJ748" s="31"/>
      <c r="USK748" s="31"/>
      <c r="USL748" s="31"/>
      <c r="USM748" s="31"/>
      <c r="USN748" s="31"/>
      <c r="USO748" s="31"/>
      <c r="USP748" s="31"/>
      <c r="USQ748" s="31"/>
      <c r="USR748" s="31"/>
      <c r="USS748" s="31"/>
      <c r="UST748" s="31"/>
      <c r="USU748" s="31"/>
      <c r="USV748" s="31"/>
      <c r="USW748" s="31"/>
      <c r="USX748" s="31"/>
      <c r="USY748" s="31"/>
      <c r="USZ748" s="31"/>
      <c r="UTA748" s="31"/>
      <c r="UTB748" s="31"/>
      <c r="UTC748" s="31"/>
      <c r="UTD748" s="31"/>
      <c r="UTE748" s="31"/>
      <c r="UTF748" s="31"/>
      <c r="UTG748" s="31"/>
      <c r="UTH748" s="31"/>
      <c r="UTI748" s="31"/>
      <c r="UTJ748" s="31"/>
      <c r="UTK748" s="31"/>
      <c r="UTL748" s="31"/>
      <c r="UTM748" s="31"/>
      <c r="UTN748" s="31"/>
      <c r="UTO748" s="31"/>
      <c r="UTP748" s="31"/>
      <c r="UTQ748" s="31"/>
      <c r="UTR748" s="31"/>
      <c r="UTS748" s="31"/>
      <c r="UTT748" s="31"/>
      <c r="UTU748" s="31"/>
      <c r="UTV748" s="31"/>
      <c r="UTW748" s="31"/>
      <c r="UTX748" s="31"/>
      <c r="UTY748" s="31"/>
      <c r="UTZ748" s="31"/>
      <c r="UUA748" s="31"/>
      <c r="UUB748" s="31"/>
      <c r="UUC748" s="31"/>
      <c r="UUD748" s="31"/>
      <c r="UUE748" s="31"/>
      <c r="UUF748" s="31"/>
      <c r="UUG748" s="31"/>
      <c r="UUH748" s="31"/>
      <c r="UUI748" s="31"/>
      <c r="UUJ748" s="31"/>
      <c r="UUK748" s="31"/>
      <c r="UUL748" s="31"/>
      <c r="UUM748" s="31"/>
      <c r="UUN748" s="31"/>
      <c r="UUO748" s="31"/>
      <c r="UUP748" s="31"/>
      <c r="UUQ748" s="31"/>
      <c r="UUR748" s="31"/>
      <c r="UUS748" s="31"/>
      <c r="UUT748" s="31"/>
      <c r="UUU748" s="31"/>
      <c r="UUV748" s="31"/>
      <c r="UUW748" s="31"/>
      <c r="UUX748" s="31"/>
      <c r="UUY748" s="31"/>
      <c r="UUZ748" s="31"/>
      <c r="UVA748" s="31"/>
      <c r="UVB748" s="31"/>
      <c r="UVC748" s="31"/>
      <c r="UVD748" s="31"/>
      <c r="UVE748" s="31"/>
      <c r="UVF748" s="31"/>
      <c r="UVG748" s="31"/>
      <c r="UVH748" s="31"/>
      <c r="UVI748" s="31"/>
      <c r="UVJ748" s="31"/>
      <c r="UVK748" s="31"/>
      <c r="UVL748" s="31"/>
      <c r="UVM748" s="31"/>
      <c r="UVN748" s="31"/>
      <c r="UVO748" s="31"/>
      <c r="UVP748" s="31"/>
      <c r="UVQ748" s="31"/>
      <c r="UVR748" s="31"/>
      <c r="UVS748" s="31"/>
      <c r="UVT748" s="31"/>
      <c r="UVU748" s="31"/>
      <c r="UVV748" s="31"/>
      <c r="UVW748" s="31"/>
      <c r="UVX748" s="31"/>
      <c r="UVY748" s="31"/>
      <c r="UVZ748" s="31"/>
      <c r="UWA748" s="31"/>
      <c r="UWB748" s="31"/>
      <c r="UWC748" s="31"/>
      <c r="UWD748" s="31"/>
      <c r="UWE748" s="31"/>
      <c r="UWF748" s="31"/>
      <c r="UWG748" s="31"/>
      <c r="UWH748" s="31"/>
      <c r="UWI748" s="31"/>
      <c r="UWJ748" s="31"/>
      <c r="UWK748" s="31"/>
      <c r="UWL748" s="31"/>
      <c r="UWM748" s="31"/>
      <c r="UWN748" s="31"/>
      <c r="UWO748" s="31"/>
      <c r="UWP748" s="31"/>
      <c r="UWQ748" s="31"/>
      <c r="UWR748" s="31"/>
      <c r="UWS748" s="31"/>
      <c r="UWT748" s="31"/>
      <c r="UWU748" s="31"/>
      <c r="UWV748" s="31"/>
      <c r="UWW748" s="31"/>
      <c r="UWX748" s="31"/>
      <c r="UWY748" s="31"/>
      <c r="UWZ748" s="31"/>
      <c r="UXA748" s="31"/>
      <c r="UXB748" s="31"/>
      <c r="UXC748" s="31"/>
      <c r="UXD748" s="31"/>
      <c r="UXE748" s="31"/>
      <c r="UXF748" s="31"/>
      <c r="UXG748" s="31"/>
      <c r="UXH748" s="31"/>
      <c r="UXI748" s="31"/>
      <c r="UXJ748" s="31"/>
      <c r="UXK748" s="31"/>
      <c r="UXL748" s="31"/>
      <c r="UXM748" s="31"/>
      <c r="UXN748" s="31"/>
      <c r="UXO748" s="31"/>
      <c r="UXP748" s="31"/>
      <c r="UXQ748" s="31"/>
      <c r="UXR748" s="31"/>
      <c r="UXS748" s="31"/>
      <c r="UXT748" s="31"/>
      <c r="UXU748" s="31"/>
      <c r="UXV748" s="31"/>
      <c r="UXW748" s="31"/>
      <c r="UXX748" s="31"/>
      <c r="UXY748" s="31"/>
      <c r="UXZ748" s="31"/>
      <c r="UYA748" s="31"/>
      <c r="UYB748" s="31"/>
      <c r="UYC748" s="31"/>
      <c r="UYD748" s="31"/>
      <c r="UYE748" s="31"/>
      <c r="UYF748" s="31"/>
      <c r="UYG748" s="31"/>
      <c r="UYH748" s="31"/>
      <c r="UYI748" s="31"/>
      <c r="UYJ748" s="31"/>
      <c r="UYK748" s="31"/>
      <c r="UYL748" s="31"/>
      <c r="UYM748" s="31"/>
      <c r="UYN748" s="31"/>
      <c r="UYO748" s="31"/>
      <c r="UYP748" s="31"/>
      <c r="UYQ748" s="31"/>
      <c r="UYR748" s="31"/>
      <c r="UYS748" s="31"/>
      <c r="UYT748" s="31"/>
      <c r="UYU748" s="31"/>
      <c r="UYV748" s="31"/>
      <c r="UYW748" s="31"/>
      <c r="UYX748" s="31"/>
      <c r="UYY748" s="31"/>
      <c r="UYZ748" s="31"/>
      <c r="UZA748" s="31"/>
      <c r="UZB748" s="31"/>
      <c r="UZC748" s="31"/>
      <c r="UZD748" s="31"/>
      <c r="UZE748" s="31"/>
      <c r="UZF748" s="31"/>
      <c r="UZG748" s="31"/>
      <c r="UZH748" s="31"/>
      <c r="UZI748" s="31"/>
      <c r="UZJ748" s="31"/>
      <c r="UZK748" s="31"/>
      <c r="UZL748" s="31"/>
      <c r="UZM748" s="31"/>
      <c r="UZN748" s="31"/>
      <c r="UZO748" s="31"/>
      <c r="UZP748" s="31"/>
      <c r="UZQ748" s="31"/>
      <c r="UZR748" s="31"/>
      <c r="UZS748" s="31"/>
      <c r="UZT748" s="31"/>
      <c r="UZU748" s="31"/>
      <c r="UZV748" s="31"/>
      <c r="UZW748" s="31"/>
      <c r="UZX748" s="31"/>
      <c r="UZY748" s="31"/>
      <c r="UZZ748" s="31"/>
      <c r="VAA748" s="31"/>
      <c r="VAB748" s="31"/>
      <c r="VAC748" s="31"/>
      <c r="VAD748" s="31"/>
      <c r="VAE748" s="31"/>
      <c r="VAF748" s="31"/>
      <c r="VAG748" s="31"/>
      <c r="VAH748" s="31"/>
      <c r="VAI748" s="31"/>
      <c r="VAJ748" s="31"/>
      <c r="VAK748" s="31"/>
      <c r="VAL748" s="31"/>
      <c r="VAM748" s="31"/>
      <c r="VAN748" s="31"/>
      <c r="VAO748" s="31"/>
      <c r="VAP748" s="31"/>
      <c r="VAQ748" s="31"/>
      <c r="VAR748" s="31"/>
      <c r="VAS748" s="31"/>
      <c r="VAT748" s="31"/>
      <c r="VAU748" s="31"/>
      <c r="VAV748" s="31"/>
      <c r="VAW748" s="31"/>
      <c r="VAX748" s="31"/>
      <c r="VAY748" s="31"/>
      <c r="VAZ748" s="31"/>
      <c r="VBA748" s="31"/>
      <c r="VBB748" s="31"/>
      <c r="VBC748" s="31"/>
      <c r="VBD748" s="31"/>
      <c r="VBE748" s="31"/>
      <c r="VBF748" s="31"/>
      <c r="VBG748" s="31"/>
      <c r="VBH748" s="31"/>
      <c r="VBI748" s="31"/>
      <c r="VBJ748" s="31"/>
      <c r="VBK748" s="31"/>
      <c r="VBL748" s="31"/>
      <c r="VBM748" s="31"/>
      <c r="VBN748" s="31"/>
      <c r="VBO748" s="31"/>
      <c r="VBP748" s="31"/>
      <c r="VBQ748" s="31"/>
      <c r="VBR748" s="31"/>
      <c r="VBS748" s="31"/>
      <c r="VBT748" s="31"/>
      <c r="VBU748" s="31"/>
      <c r="VBV748" s="31"/>
      <c r="VBW748" s="31"/>
      <c r="VBX748" s="31"/>
      <c r="VBY748" s="31"/>
      <c r="VBZ748" s="31"/>
      <c r="VCA748" s="31"/>
      <c r="VCB748" s="31"/>
      <c r="VCC748" s="31"/>
      <c r="VCD748" s="31"/>
      <c r="VCE748" s="31"/>
      <c r="VCF748" s="31"/>
      <c r="VCG748" s="31"/>
      <c r="VCH748" s="31"/>
      <c r="VCI748" s="31"/>
      <c r="VCJ748" s="31"/>
      <c r="VCK748" s="31"/>
      <c r="VCL748" s="31"/>
      <c r="VCM748" s="31"/>
      <c r="VCN748" s="31"/>
      <c r="VCO748" s="31"/>
      <c r="VCP748" s="31"/>
      <c r="VCQ748" s="31"/>
      <c r="VCR748" s="31"/>
      <c r="VCS748" s="31"/>
      <c r="VCT748" s="31"/>
      <c r="VCU748" s="31"/>
      <c r="VCV748" s="31"/>
      <c r="VCW748" s="31"/>
      <c r="VCX748" s="31"/>
      <c r="VCY748" s="31"/>
      <c r="VCZ748" s="31"/>
      <c r="VDA748" s="31"/>
      <c r="VDB748" s="31"/>
      <c r="VDC748" s="31"/>
      <c r="VDD748" s="31"/>
      <c r="VDE748" s="31"/>
      <c r="VDF748" s="31"/>
      <c r="VDG748" s="31"/>
      <c r="VDH748" s="31"/>
      <c r="VDI748" s="31"/>
      <c r="VDJ748" s="31"/>
      <c r="VDK748" s="31"/>
      <c r="VDL748" s="31"/>
      <c r="VDM748" s="31"/>
      <c r="VDN748" s="31"/>
      <c r="VDO748" s="31"/>
      <c r="VDP748" s="31"/>
      <c r="VDQ748" s="31"/>
      <c r="VDR748" s="31"/>
      <c r="VDS748" s="31"/>
      <c r="VDT748" s="31"/>
      <c r="VDU748" s="31"/>
      <c r="VDV748" s="31"/>
      <c r="VDW748" s="31"/>
      <c r="VDX748" s="31"/>
      <c r="VDY748" s="31"/>
      <c r="VDZ748" s="31"/>
      <c r="VEA748" s="31"/>
      <c r="VEB748" s="31"/>
      <c r="VEC748" s="31"/>
      <c r="VED748" s="31"/>
      <c r="VEE748" s="31"/>
      <c r="VEF748" s="31"/>
      <c r="VEG748" s="31"/>
      <c r="VEH748" s="31"/>
      <c r="VEI748" s="31"/>
      <c r="VEJ748" s="31"/>
      <c r="VEK748" s="31"/>
      <c r="VEL748" s="31"/>
      <c r="VEM748" s="31"/>
      <c r="VEN748" s="31"/>
      <c r="VEO748" s="31"/>
      <c r="VEP748" s="31"/>
      <c r="VEQ748" s="31"/>
      <c r="VER748" s="31"/>
      <c r="VES748" s="31"/>
      <c r="VET748" s="31"/>
      <c r="VEU748" s="31"/>
      <c r="VEV748" s="31"/>
      <c r="VEW748" s="31"/>
      <c r="VEX748" s="31"/>
      <c r="VEY748" s="31"/>
      <c r="VEZ748" s="31"/>
      <c r="VFA748" s="31"/>
      <c r="VFB748" s="31"/>
      <c r="VFC748" s="31"/>
      <c r="VFD748" s="31"/>
      <c r="VFE748" s="31"/>
      <c r="VFF748" s="31"/>
      <c r="VFG748" s="31"/>
      <c r="VFH748" s="31"/>
      <c r="VFI748" s="31"/>
      <c r="VFJ748" s="31"/>
      <c r="VFK748" s="31"/>
      <c r="VFL748" s="31"/>
      <c r="VFM748" s="31"/>
      <c r="VFN748" s="31"/>
      <c r="VFO748" s="31"/>
      <c r="VFP748" s="31"/>
      <c r="VFQ748" s="31"/>
      <c r="VFR748" s="31"/>
      <c r="VFS748" s="31"/>
      <c r="VFT748" s="31"/>
      <c r="VFU748" s="31"/>
      <c r="VFV748" s="31"/>
      <c r="VFW748" s="31"/>
      <c r="VFX748" s="31"/>
      <c r="VFY748" s="31"/>
      <c r="VFZ748" s="31"/>
      <c r="VGA748" s="31"/>
      <c r="VGB748" s="31"/>
      <c r="VGC748" s="31"/>
      <c r="VGD748" s="31"/>
      <c r="VGE748" s="31"/>
      <c r="VGF748" s="31"/>
      <c r="VGG748" s="31"/>
      <c r="VGH748" s="31"/>
      <c r="VGI748" s="31"/>
      <c r="VGJ748" s="31"/>
      <c r="VGK748" s="31"/>
      <c r="VGL748" s="31"/>
      <c r="VGM748" s="31"/>
      <c r="VGN748" s="31"/>
      <c r="VGO748" s="31"/>
      <c r="VGP748" s="31"/>
      <c r="VGQ748" s="31"/>
      <c r="VGR748" s="31"/>
      <c r="VGS748" s="31"/>
      <c r="VGT748" s="31"/>
      <c r="VGU748" s="31"/>
      <c r="VGV748" s="31"/>
      <c r="VGW748" s="31"/>
      <c r="VGX748" s="31"/>
      <c r="VGY748" s="31"/>
      <c r="VGZ748" s="31"/>
      <c r="VHA748" s="31"/>
      <c r="VHB748" s="31"/>
      <c r="VHC748" s="31"/>
      <c r="VHD748" s="31"/>
      <c r="VHE748" s="31"/>
      <c r="VHF748" s="31"/>
      <c r="VHG748" s="31"/>
      <c r="VHH748" s="31"/>
      <c r="VHI748" s="31"/>
      <c r="VHJ748" s="31"/>
      <c r="VHK748" s="31"/>
      <c r="VHL748" s="31"/>
      <c r="VHM748" s="31"/>
      <c r="VHN748" s="31"/>
      <c r="VHO748" s="31"/>
      <c r="VHP748" s="31"/>
      <c r="VHQ748" s="31"/>
      <c r="VHR748" s="31"/>
      <c r="VHS748" s="31"/>
      <c r="VHT748" s="31"/>
      <c r="VHU748" s="31"/>
      <c r="VHV748" s="31"/>
      <c r="VHW748" s="31"/>
      <c r="VHX748" s="31"/>
      <c r="VHY748" s="31"/>
      <c r="VHZ748" s="31"/>
      <c r="VIA748" s="31"/>
      <c r="VIB748" s="31"/>
      <c r="VIC748" s="31"/>
      <c r="VID748" s="31"/>
      <c r="VIE748" s="31"/>
      <c r="VIF748" s="31"/>
      <c r="VIG748" s="31"/>
      <c r="VIH748" s="31"/>
      <c r="VII748" s="31"/>
      <c r="VIJ748" s="31"/>
      <c r="VIK748" s="31"/>
      <c r="VIL748" s="31"/>
      <c r="VIM748" s="31"/>
      <c r="VIN748" s="31"/>
      <c r="VIO748" s="31"/>
      <c r="VIP748" s="31"/>
      <c r="VIQ748" s="31"/>
      <c r="VIR748" s="31"/>
      <c r="VIS748" s="31"/>
      <c r="VIT748" s="31"/>
      <c r="VIU748" s="31"/>
      <c r="VIV748" s="31"/>
      <c r="VIW748" s="31"/>
      <c r="VIX748" s="31"/>
      <c r="VIY748" s="31"/>
      <c r="VIZ748" s="31"/>
      <c r="VJA748" s="31"/>
      <c r="VJB748" s="31"/>
      <c r="VJC748" s="31"/>
      <c r="VJD748" s="31"/>
      <c r="VJE748" s="31"/>
      <c r="VJF748" s="31"/>
      <c r="VJG748" s="31"/>
      <c r="VJH748" s="31"/>
      <c r="VJI748" s="31"/>
      <c r="VJJ748" s="31"/>
      <c r="VJK748" s="31"/>
      <c r="VJL748" s="31"/>
      <c r="VJM748" s="31"/>
      <c r="VJN748" s="31"/>
      <c r="VJO748" s="31"/>
      <c r="VJP748" s="31"/>
      <c r="VJQ748" s="31"/>
      <c r="VJR748" s="31"/>
      <c r="VJS748" s="31"/>
      <c r="VJT748" s="31"/>
      <c r="VJU748" s="31"/>
      <c r="VJV748" s="31"/>
      <c r="VJW748" s="31"/>
      <c r="VJX748" s="31"/>
      <c r="VJY748" s="31"/>
      <c r="VJZ748" s="31"/>
      <c r="VKA748" s="31"/>
      <c r="VKB748" s="31"/>
      <c r="VKC748" s="31"/>
      <c r="VKD748" s="31"/>
      <c r="VKE748" s="31"/>
      <c r="VKF748" s="31"/>
      <c r="VKG748" s="31"/>
      <c r="VKH748" s="31"/>
      <c r="VKI748" s="31"/>
      <c r="VKJ748" s="31"/>
      <c r="VKK748" s="31"/>
      <c r="VKL748" s="31"/>
      <c r="VKM748" s="31"/>
      <c r="VKN748" s="31"/>
      <c r="VKO748" s="31"/>
      <c r="VKP748" s="31"/>
      <c r="VKQ748" s="31"/>
      <c r="VKR748" s="31"/>
      <c r="VKS748" s="31"/>
      <c r="VKT748" s="31"/>
      <c r="VKU748" s="31"/>
      <c r="VKV748" s="31"/>
      <c r="VKW748" s="31"/>
      <c r="VKX748" s="31"/>
      <c r="VKY748" s="31"/>
      <c r="VKZ748" s="31"/>
      <c r="VLA748" s="31"/>
      <c r="VLB748" s="31"/>
      <c r="VLC748" s="31"/>
      <c r="VLD748" s="31"/>
      <c r="VLE748" s="31"/>
      <c r="VLF748" s="31"/>
      <c r="VLG748" s="31"/>
      <c r="VLH748" s="31"/>
      <c r="VLI748" s="31"/>
      <c r="VLJ748" s="31"/>
      <c r="VLK748" s="31"/>
      <c r="VLL748" s="31"/>
      <c r="VLM748" s="31"/>
      <c r="VLN748" s="31"/>
      <c r="VLO748" s="31"/>
      <c r="VLP748" s="31"/>
      <c r="VLQ748" s="31"/>
      <c r="VLR748" s="31"/>
      <c r="VLS748" s="31"/>
      <c r="VLT748" s="31"/>
      <c r="VLU748" s="31"/>
      <c r="VLV748" s="31"/>
      <c r="VLW748" s="31"/>
      <c r="VLX748" s="31"/>
      <c r="VLY748" s="31"/>
      <c r="VLZ748" s="31"/>
      <c r="VMA748" s="31"/>
      <c r="VMB748" s="31"/>
      <c r="VMC748" s="31"/>
      <c r="VMD748" s="31"/>
      <c r="VME748" s="31"/>
      <c r="VMF748" s="31"/>
      <c r="VMG748" s="31"/>
      <c r="VMH748" s="31"/>
      <c r="VMI748" s="31"/>
      <c r="VMJ748" s="31"/>
      <c r="VMK748" s="31"/>
      <c r="VML748" s="31"/>
      <c r="VMM748" s="31"/>
      <c r="VMN748" s="31"/>
      <c r="VMO748" s="31"/>
      <c r="VMP748" s="31"/>
      <c r="VMQ748" s="31"/>
      <c r="VMR748" s="31"/>
      <c r="VMS748" s="31"/>
      <c r="VMT748" s="31"/>
      <c r="VMU748" s="31"/>
      <c r="VMV748" s="31"/>
      <c r="VMW748" s="31"/>
      <c r="VMX748" s="31"/>
      <c r="VMY748" s="31"/>
      <c r="VMZ748" s="31"/>
      <c r="VNA748" s="31"/>
      <c r="VNB748" s="31"/>
      <c r="VNC748" s="31"/>
      <c r="VND748" s="31"/>
      <c r="VNE748" s="31"/>
      <c r="VNF748" s="31"/>
      <c r="VNG748" s="31"/>
      <c r="VNH748" s="31"/>
      <c r="VNI748" s="31"/>
      <c r="VNJ748" s="31"/>
      <c r="VNK748" s="31"/>
      <c r="VNL748" s="31"/>
      <c r="VNM748" s="31"/>
      <c r="VNN748" s="31"/>
      <c r="VNO748" s="31"/>
      <c r="VNP748" s="31"/>
      <c r="VNQ748" s="31"/>
      <c r="VNR748" s="31"/>
      <c r="VNS748" s="31"/>
      <c r="VNT748" s="31"/>
      <c r="VNU748" s="31"/>
      <c r="VNV748" s="31"/>
      <c r="VNW748" s="31"/>
      <c r="VNX748" s="31"/>
      <c r="VNY748" s="31"/>
      <c r="VNZ748" s="31"/>
      <c r="VOA748" s="31"/>
      <c r="VOB748" s="31"/>
      <c r="VOC748" s="31"/>
      <c r="VOD748" s="31"/>
      <c r="VOE748" s="31"/>
      <c r="VOF748" s="31"/>
      <c r="VOG748" s="31"/>
      <c r="VOH748" s="31"/>
      <c r="VOI748" s="31"/>
      <c r="VOJ748" s="31"/>
      <c r="VOK748" s="31"/>
      <c r="VOL748" s="31"/>
      <c r="VOM748" s="31"/>
      <c r="VON748" s="31"/>
      <c r="VOO748" s="31"/>
      <c r="VOP748" s="31"/>
      <c r="VOQ748" s="31"/>
      <c r="VOR748" s="31"/>
      <c r="VOS748" s="31"/>
      <c r="VOT748" s="31"/>
      <c r="VOU748" s="31"/>
      <c r="VOV748" s="31"/>
      <c r="VOW748" s="31"/>
      <c r="VOX748" s="31"/>
      <c r="VOY748" s="31"/>
      <c r="VOZ748" s="31"/>
      <c r="VPA748" s="31"/>
      <c r="VPB748" s="31"/>
      <c r="VPC748" s="31"/>
      <c r="VPD748" s="31"/>
      <c r="VPE748" s="31"/>
      <c r="VPF748" s="31"/>
      <c r="VPG748" s="31"/>
      <c r="VPH748" s="31"/>
      <c r="VPI748" s="31"/>
      <c r="VPJ748" s="31"/>
      <c r="VPK748" s="31"/>
      <c r="VPL748" s="31"/>
      <c r="VPM748" s="31"/>
      <c r="VPN748" s="31"/>
      <c r="VPO748" s="31"/>
      <c r="VPP748" s="31"/>
      <c r="VPQ748" s="31"/>
      <c r="VPR748" s="31"/>
      <c r="VPS748" s="31"/>
      <c r="VPT748" s="31"/>
      <c r="VPU748" s="31"/>
      <c r="VPV748" s="31"/>
      <c r="VPW748" s="31"/>
      <c r="VPX748" s="31"/>
      <c r="VPY748" s="31"/>
      <c r="VPZ748" s="31"/>
      <c r="VQA748" s="31"/>
      <c r="VQB748" s="31"/>
      <c r="VQC748" s="31"/>
      <c r="VQD748" s="31"/>
      <c r="VQE748" s="31"/>
      <c r="VQF748" s="31"/>
      <c r="VQG748" s="31"/>
      <c r="VQH748" s="31"/>
      <c r="VQI748" s="31"/>
      <c r="VQJ748" s="31"/>
      <c r="VQK748" s="31"/>
      <c r="VQL748" s="31"/>
      <c r="VQM748" s="31"/>
      <c r="VQN748" s="31"/>
      <c r="VQO748" s="31"/>
      <c r="VQP748" s="31"/>
      <c r="VQQ748" s="31"/>
      <c r="VQR748" s="31"/>
      <c r="VQS748" s="31"/>
      <c r="VQT748" s="31"/>
      <c r="VQU748" s="31"/>
      <c r="VQV748" s="31"/>
      <c r="VQW748" s="31"/>
      <c r="VQX748" s="31"/>
      <c r="VQY748" s="31"/>
      <c r="VQZ748" s="31"/>
      <c r="VRA748" s="31"/>
      <c r="VRB748" s="31"/>
      <c r="VRC748" s="31"/>
      <c r="VRD748" s="31"/>
      <c r="VRE748" s="31"/>
      <c r="VRF748" s="31"/>
      <c r="VRG748" s="31"/>
      <c r="VRH748" s="31"/>
      <c r="VRI748" s="31"/>
      <c r="VRJ748" s="31"/>
      <c r="VRK748" s="31"/>
      <c r="VRL748" s="31"/>
      <c r="VRM748" s="31"/>
      <c r="VRN748" s="31"/>
      <c r="VRO748" s="31"/>
      <c r="VRP748" s="31"/>
      <c r="VRQ748" s="31"/>
      <c r="VRR748" s="31"/>
      <c r="VRS748" s="31"/>
      <c r="VRT748" s="31"/>
      <c r="VRU748" s="31"/>
      <c r="VRV748" s="31"/>
      <c r="VRW748" s="31"/>
      <c r="VRX748" s="31"/>
      <c r="VRY748" s="31"/>
      <c r="VRZ748" s="31"/>
      <c r="VSA748" s="31"/>
      <c r="VSB748" s="31"/>
      <c r="VSC748" s="31"/>
      <c r="VSD748" s="31"/>
      <c r="VSE748" s="31"/>
      <c r="VSF748" s="31"/>
      <c r="VSG748" s="31"/>
      <c r="VSH748" s="31"/>
      <c r="VSI748" s="31"/>
      <c r="VSJ748" s="31"/>
      <c r="VSK748" s="31"/>
      <c r="VSL748" s="31"/>
      <c r="VSM748" s="31"/>
      <c r="VSN748" s="31"/>
      <c r="VSO748" s="31"/>
      <c r="VSP748" s="31"/>
      <c r="VSQ748" s="31"/>
      <c r="VSR748" s="31"/>
      <c r="VSS748" s="31"/>
      <c r="VST748" s="31"/>
      <c r="VSU748" s="31"/>
      <c r="VSV748" s="31"/>
      <c r="VSW748" s="31"/>
      <c r="VSX748" s="31"/>
      <c r="VSY748" s="31"/>
      <c r="VSZ748" s="31"/>
      <c r="VTA748" s="31"/>
      <c r="VTB748" s="31"/>
      <c r="VTC748" s="31"/>
      <c r="VTD748" s="31"/>
      <c r="VTE748" s="31"/>
      <c r="VTF748" s="31"/>
      <c r="VTG748" s="31"/>
      <c r="VTH748" s="31"/>
      <c r="VTI748" s="31"/>
      <c r="VTJ748" s="31"/>
      <c r="VTK748" s="31"/>
      <c r="VTL748" s="31"/>
      <c r="VTM748" s="31"/>
      <c r="VTN748" s="31"/>
      <c r="VTO748" s="31"/>
      <c r="VTP748" s="31"/>
      <c r="VTQ748" s="31"/>
      <c r="VTR748" s="31"/>
      <c r="VTS748" s="31"/>
      <c r="VTT748" s="31"/>
      <c r="VTU748" s="31"/>
      <c r="VTV748" s="31"/>
      <c r="VTW748" s="31"/>
      <c r="VTX748" s="31"/>
      <c r="VTY748" s="31"/>
      <c r="VTZ748" s="31"/>
      <c r="VUA748" s="31"/>
      <c r="VUB748" s="31"/>
      <c r="VUC748" s="31"/>
      <c r="VUD748" s="31"/>
      <c r="VUE748" s="31"/>
      <c r="VUF748" s="31"/>
      <c r="VUG748" s="31"/>
      <c r="VUH748" s="31"/>
      <c r="VUI748" s="31"/>
      <c r="VUJ748" s="31"/>
      <c r="VUK748" s="31"/>
      <c r="VUL748" s="31"/>
      <c r="VUM748" s="31"/>
      <c r="VUN748" s="31"/>
      <c r="VUO748" s="31"/>
      <c r="VUP748" s="31"/>
      <c r="VUQ748" s="31"/>
      <c r="VUR748" s="31"/>
      <c r="VUS748" s="31"/>
      <c r="VUT748" s="31"/>
      <c r="VUU748" s="31"/>
      <c r="VUV748" s="31"/>
      <c r="VUW748" s="31"/>
      <c r="VUX748" s="31"/>
      <c r="VUY748" s="31"/>
      <c r="VUZ748" s="31"/>
      <c r="VVA748" s="31"/>
      <c r="VVB748" s="31"/>
      <c r="VVC748" s="31"/>
      <c r="VVD748" s="31"/>
      <c r="VVE748" s="31"/>
      <c r="VVF748" s="31"/>
      <c r="VVG748" s="31"/>
      <c r="VVH748" s="31"/>
      <c r="VVI748" s="31"/>
      <c r="VVJ748" s="31"/>
      <c r="VVK748" s="31"/>
      <c r="VVL748" s="31"/>
      <c r="VVM748" s="31"/>
      <c r="VVN748" s="31"/>
      <c r="VVO748" s="31"/>
      <c r="VVP748" s="31"/>
      <c r="VVQ748" s="31"/>
      <c r="VVR748" s="31"/>
      <c r="VVS748" s="31"/>
      <c r="VVT748" s="31"/>
      <c r="VVU748" s="31"/>
      <c r="VVV748" s="31"/>
      <c r="VVW748" s="31"/>
      <c r="VVX748" s="31"/>
      <c r="VVY748" s="31"/>
      <c r="VVZ748" s="31"/>
      <c r="VWA748" s="31"/>
      <c r="VWB748" s="31"/>
      <c r="VWC748" s="31"/>
      <c r="VWD748" s="31"/>
      <c r="VWE748" s="31"/>
      <c r="VWF748" s="31"/>
      <c r="VWG748" s="31"/>
      <c r="VWH748" s="31"/>
      <c r="VWI748" s="31"/>
      <c r="VWJ748" s="31"/>
      <c r="VWK748" s="31"/>
      <c r="VWL748" s="31"/>
      <c r="VWM748" s="31"/>
      <c r="VWN748" s="31"/>
      <c r="VWO748" s="31"/>
      <c r="VWP748" s="31"/>
      <c r="VWQ748" s="31"/>
      <c r="VWR748" s="31"/>
      <c r="VWS748" s="31"/>
      <c r="VWT748" s="31"/>
      <c r="VWU748" s="31"/>
      <c r="VWV748" s="31"/>
      <c r="VWW748" s="31"/>
      <c r="VWX748" s="31"/>
      <c r="VWY748" s="31"/>
      <c r="VWZ748" s="31"/>
      <c r="VXA748" s="31"/>
      <c r="VXB748" s="31"/>
      <c r="VXC748" s="31"/>
      <c r="VXD748" s="31"/>
      <c r="VXE748" s="31"/>
      <c r="VXF748" s="31"/>
      <c r="VXG748" s="31"/>
      <c r="VXH748" s="31"/>
      <c r="VXI748" s="31"/>
      <c r="VXJ748" s="31"/>
      <c r="VXK748" s="31"/>
      <c r="VXL748" s="31"/>
      <c r="VXM748" s="31"/>
      <c r="VXN748" s="31"/>
      <c r="VXO748" s="31"/>
      <c r="VXP748" s="31"/>
      <c r="VXQ748" s="31"/>
      <c r="VXR748" s="31"/>
      <c r="VXS748" s="31"/>
      <c r="VXT748" s="31"/>
      <c r="VXU748" s="31"/>
      <c r="VXV748" s="31"/>
      <c r="VXW748" s="31"/>
      <c r="VXX748" s="31"/>
      <c r="VXY748" s="31"/>
      <c r="VXZ748" s="31"/>
      <c r="VYA748" s="31"/>
      <c r="VYB748" s="31"/>
      <c r="VYC748" s="31"/>
      <c r="VYD748" s="31"/>
      <c r="VYE748" s="31"/>
      <c r="VYF748" s="31"/>
      <c r="VYG748" s="31"/>
      <c r="VYH748" s="31"/>
      <c r="VYI748" s="31"/>
      <c r="VYJ748" s="31"/>
      <c r="VYK748" s="31"/>
      <c r="VYL748" s="31"/>
      <c r="VYM748" s="31"/>
      <c r="VYN748" s="31"/>
      <c r="VYO748" s="31"/>
      <c r="VYP748" s="31"/>
      <c r="VYQ748" s="31"/>
      <c r="VYR748" s="31"/>
      <c r="VYS748" s="31"/>
      <c r="VYT748" s="31"/>
      <c r="VYU748" s="31"/>
      <c r="VYV748" s="31"/>
      <c r="VYW748" s="31"/>
      <c r="VYX748" s="31"/>
      <c r="VYY748" s="31"/>
      <c r="VYZ748" s="31"/>
      <c r="VZA748" s="31"/>
      <c r="VZB748" s="31"/>
      <c r="VZC748" s="31"/>
      <c r="VZD748" s="31"/>
      <c r="VZE748" s="31"/>
      <c r="VZF748" s="31"/>
      <c r="VZG748" s="31"/>
      <c r="VZH748" s="31"/>
      <c r="VZI748" s="31"/>
      <c r="VZJ748" s="31"/>
      <c r="VZK748" s="31"/>
      <c r="VZL748" s="31"/>
      <c r="VZM748" s="31"/>
      <c r="VZN748" s="31"/>
      <c r="VZO748" s="31"/>
      <c r="VZP748" s="31"/>
      <c r="VZQ748" s="31"/>
      <c r="VZR748" s="31"/>
      <c r="VZS748" s="31"/>
      <c r="VZT748" s="31"/>
      <c r="VZU748" s="31"/>
      <c r="VZV748" s="31"/>
      <c r="VZW748" s="31"/>
      <c r="VZX748" s="31"/>
      <c r="VZY748" s="31"/>
      <c r="VZZ748" s="31"/>
      <c r="WAA748" s="31"/>
      <c r="WAB748" s="31"/>
      <c r="WAC748" s="31"/>
      <c r="WAD748" s="31"/>
      <c r="WAE748" s="31"/>
      <c r="WAF748" s="31"/>
      <c r="WAG748" s="31"/>
      <c r="WAH748" s="31"/>
      <c r="WAI748" s="31"/>
      <c r="WAJ748" s="31"/>
      <c r="WAK748" s="31"/>
      <c r="WAL748" s="31"/>
      <c r="WAM748" s="31"/>
      <c r="WAN748" s="31"/>
      <c r="WAO748" s="31"/>
      <c r="WAP748" s="31"/>
      <c r="WAQ748" s="31"/>
      <c r="WAR748" s="31"/>
      <c r="WAS748" s="31"/>
      <c r="WAT748" s="31"/>
      <c r="WAU748" s="31"/>
      <c r="WAV748" s="31"/>
      <c r="WAW748" s="31"/>
      <c r="WAX748" s="31"/>
      <c r="WAY748" s="31"/>
      <c r="WAZ748" s="31"/>
      <c r="WBA748" s="31"/>
      <c r="WBB748" s="31"/>
      <c r="WBC748" s="31"/>
      <c r="WBD748" s="31"/>
      <c r="WBE748" s="31"/>
      <c r="WBF748" s="31"/>
      <c r="WBG748" s="31"/>
      <c r="WBH748" s="31"/>
      <c r="WBI748" s="31"/>
      <c r="WBJ748" s="31"/>
      <c r="WBK748" s="31"/>
      <c r="WBL748" s="31"/>
      <c r="WBM748" s="31"/>
      <c r="WBN748" s="31"/>
      <c r="WBO748" s="31"/>
      <c r="WBP748" s="31"/>
      <c r="WBQ748" s="31"/>
      <c r="WBR748" s="31"/>
      <c r="WBS748" s="31"/>
      <c r="WBT748" s="31"/>
      <c r="WBU748" s="31"/>
      <c r="WBV748" s="31"/>
      <c r="WBW748" s="31"/>
      <c r="WBX748" s="31"/>
      <c r="WBY748" s="31"/>
      <c r="WBZ748" s="31"/>
      <c r="WCA748" s="31"/>
      <c r="WCB748" s="31"/>
      <c r="WCC748" s="31"/>
      <c r="WCD748" s="31"/>
      <c r="WCE748" s="31"/>
      <c r="WCF748" s="31"/>
      <c r="WCG748" s="31"/>
      <c r="WCH748" s="31"/>
      <c r="WCI748" s="31"/>
      <c r="WCJ748" s="31"/>
      <c r="WCK748" s="31"/>
      <c r="WCL748" s="31"/>
      <c r="WCM748" s="31"/>
      <c r="WCN748" s="31"/>
      <c r="WCO748" s="31"/>
      <c r="WCP748" s="31"/>
      <c r="WCQ748" s="31"/>
      <c r="WCR748" s="31"/>
      <c r="WCS748" s="31"/>
      <c r="WCT748" s="31"/>
      <c r="WCU748" s="31"/>
      <c r="WCV748" s="31"/>
      <c r="WCW748" s="31"/>
      <c r="WCX748" s="31"/>
      <c r="WCY748" s="31"/>
      <c r="WCZ748" s="31"/>
      <c r="WDA748" s="31"/>
      <c r="WDB748" s="31"/>
      <c r="WDC748" s="31"/>
      <c r="WDD748" s="31"/>
      <c r="WDE748" s="31"/>
      <c r="WDF748" s="31"/>
      <c r="WDG748" s="31"/>
      <c r="WDH748" s="31"/>
      <c r="WDI748" s="31"/>
      <c r="WDJ748" s="31"/>
      <c r="WDK748" s="31"/>
      <c r="WDL748" s="31"/>
      <c r="WDM748" s="31"/>
      <c r="WDN748" s="31"/>
      <c r="WDO748" s="31"/>
      <c r="WDP748" s="31"/>
      <c r="WDQ748" s="31"/>
      <c r="WDR748" s="31"/>
      <c r="WDS748" s="31"/>
      <c r="WDT748" s="31"/>
      <c r="WDU748" s="31"/>
      <c r="WDV748" s="31"/>
      <c r="WDW748" s="31"/>
      <c r="WDX748" s="31"/>
      <c r="WDY748" s="31"/>
      <c r="WDZ748" s="31"/>
      <c r="WEA748" s="31"/>
      <c r="WEB748" s="31"/>
      <c r="WEC748" s="31"/>
      <c r="WED748" s="31"/>
      <c r="WEE748" s="31"/>
      <c r="WEF748" s="31"/>
      <c r="WEG748" s="31"/>
      <c r="WEH748" s="31"/>
      <c r="WEI748" s="31"/>
      <c r="WEJ748" s="31"/>
      <c r="WEK748" s="31"/>
      <c r="WEL748" s="31"/>
      <c r="WEM748" s="31"/>
      <c r="WEN748" s="31"/>
      <c r="WEO748" s="31"/>
      <c r="WEP748" s="31"/>
      <c r="WEQ748" s="31"/>
      <c r="WER748" s="31"/>
      <c r="WES748" s="31"/>
      <c r="WET748" s="31"/>
      <c r="WEU748" s="31"/>
      <c r="WEV748" s="31"/>
      <c r="WEW748" s="31"/>
      <c r="WEX748" s="31"/>
      <c r="WEY748" s="31"/>
      <c r="WEZ748" s="31"/>
      <c r="WFA748" s="31"/>
      <c r="WFB748" s="31"/>
      <c r="WFC748" s="31"/>
      <c r="WFD748" s="31"/>
      <c r="WFE748" s="31"/>
      <c r="WFF748" s="31"/>
      <c r="WFG748" s="31"/>
      <c r="WFH748" s="31"/>
      <c r="WFI748" s="31"/>
      <c r="WFJ748" s="31"/>
      <c r="WFK748" s="31"/>
      <c r="WFL748" s="31"/>
      <c r="WFM748" s="31"/>
      <c r="WFN748" s="31"/>
      <c r="WFO748" s="31"/>
      <c r="WFP748" s="31"/>
      <c r="WFQ748" s="31"/>
      <c r="WFR748" s="31"/>
      <c r="WFS748" s="31"/>
      <c r="WFT748" s="31"/>
      <c r="WFU748" s="31"/>
      <c r="WFV748" s="31"/>
      <c r="WFW748" s="31"/>
      <c r="WFX748" s="31"/>
      <c r="WFY748" s="31"/>
      <c r="WFZ748" s="31"/>
      <c r="WGA748" s="31"/>
      <c r="WGB748" s="31"/>
      <c r="WGC748" s="31"/>
      <c r="WGD748" s="31"/>
      <c r="WGE748" s="31"/>
      <c r="WGF748" s="31"/>
      <c r="WGG748" s="31"/>
      <c r="WGH748" s="31"/>
      <c r="WGI748" s="31"/>
      <c r="WGJ748" s="31"/>
      <c r="WGK748" s="31"/>
      <c r="WGL748" s="31"/>
      <c r="WGM748" s="31"/>
      <c r="WGN748" s="31"/>
      <c r="WGO748" s="31"/>
      <c r="WGP748" s="31"/>
      <c r="WGQ748" s="31"/>
      <c r="WGR748" s="31"/>
      <c r="WGS748" s="31"/>
      <c r="WGT748" s="31"/>
      <c r="WGU748" s="31"/>
      <c r="WGV748" s="31"/>
      <c r="WGW748" s="31"/>
      <c r="WGX748" s="31"/>
      <c r="WGY748" s="31"/>
      <c r="WGZ748" s="31"/>
      <c r="WHA748" s="31"/>
      <c r="WHB748" s="31"/>
      <c r="WHC748" s="31"/>
      <c r="WHD748" s="31"/>
      <c r="WHE748" s="31"/>
      <c r="WHF748" s="31"/>
      <c r="WHG748" s="31"/>
      <c r="WHH748" s="31"/>
      <c r="WHI748" s="31"/>
      <c r="WHJ748" s="31"/>
      <c r="WHK748" s="31"/>
      <c r="WHL748" s="31"/>
      <c r="WHM748" s="31"/>
      <c r="WHN748" s="31"/>
      <c r="WHO748" s="31"/>
      <c r="WHP748" s="31"/>
      <c r="WHQ748" s="31"/>
      <c r="WHR748" s="31"/>
      <c r="WHS748" s="31"/>
      <c r="WHT748" s="31"/>
      <c r="WHU748" s="31"/>
      <c r="WHV748" s="31"/>
      <c r="WHW748" s="31"/>
      <c r="WHX748" s="31"/>
      <c r="WHY748" s="31"/>
      <c r="WHZ748" s="31"/>
      <c r="WIA748" s="31"/>
      <c r="WIB748" s="31"/>
      <c r="WIC748" s="31"/>
      <c r="WID748" s="31"/>
      <c r="WIE748" s="31"/>
      <c r="WIF748" s="31"/>
      <c r="WIG748" s="31"/>
      <c r="WIH748" s="31"/>
      <c r="WII748" s="31"/>
      <c r="WIJ748" s="31"/>
      <c r="WIK748" s="31"/>
      <c r="WIL748" s="31"/>
      <c r="WIM748" s="31"/>
      <c r="WIN748" s="31"/>
      <c r="WIO748" s="31"/>
      <c r="WIP748" s="31"/>
      <c r="WIQ748" s="31"/>
      <c r="WIR748" s="31"/>
      <c r="WIS748" s="31"/>
      <c r="WIT748" s="31"/>
      <c r="WIU748" s="31"/>
      <c r="WIV748" s="31"/>
      <c r="WIW748" s="31"/>
      <c r="WIX748" s="31"/>
      <c r="WIY748" s="31"/>
      <c r="WIZ748" s="31"/>
      <c r="WJA748" s="31"/>
      <c r="WJB748" s="31"/>
      <c r="WJC748" s="31"/>
      <c r="WJD748" s="31"/>
      <c r="WJE748" s="31"/>
      <c r="WJF748" s="31"/>
      <c r="WJG748" s="31"/>
      <c r="WJH748" s="31"/>
      <c r="WJI748" s="31"/>
      <c r="WJJ748" s="31"/>
      <c r="WJK748" s="31"/>
      <c r="WJL748" s="31"/>
      <c r="WJM748" s="31"/>
      <c r="WJN748" s="31"/>
      <c r="WJO748" s="31"/>
      <c r="WJP748" s="31"/>
      <c r="WJQ748" s="31"/>
      <c r="WJR748" s="31"/>
      <c r="WJS748" s="31"/>
      <c r="WJT748" s="31"/>
      <c r="WJU748" s="31"/>
      <c r="WJV748" s="31"/>
      <c r="WJW748" s="31"/>
      <c r="WJX748" s="31"/>
      <c r="WJY748" s="31"/>
      <c r="WJZ748" s="31"/>
      <c r="WKA748" s="31"/>
      <c r="WKB748" s="31"/>
      <c r="WKC748" s="31"/>
      <c r="WKD748" s="31"/>
      <c r="WKE748" s="31"/>
      <c r="WKF748" s="31"/>
      <c r="WKG748" s="31"/>
      <c r="WKH748" s="31"/>
      <c r="WKI748" s="31"/>
      <c r="WKJ748" s="31"/>
      <c r="WKK748" s="31"/>
      <c r="WKL748" s="31"/>
      <c r="WKM748" s="31"/>
      <c r="WKN748" s="31"/>
      <c r="WKO748" s="31"/>
      <c r="WKP748" s="31"/>
      <c r="WKQ748" s="31"/>
      <c r="WKR748" s="31"/>
      <c r="WKS748" s="31"/>
      <c r="WKT748" s="31"/>
      <c r="WKU748" s="31"/>
      <c r="WKV748" s="31"/>
      <c r="WKW748" s="31"/>
      <c r="WKX748" s="31"/>
      <c r="WKY748" s="31"/>
      <c r="WKZ748" s="31"/>
      <c r="WLA748" s="31"/>
      <c r="WLB748" s="31"/>
      <c r="WLC748" s="31"/>
      <c r="WLD748" s="31"/>
      <c r="WLE748" s="31"/>
      <c r="WLF748" s="31"/>
      <c r="WLG748" s="31"/>
      <c r="WLH748" s="31"/>
      <c r="WLI748" s="31"/>
      <c r="WLJ748" s="31"/>
      <c r="WLK748" s="31"/>
      <c r="WLL748" s="31"/>
      <c r="WLM748" s="31"/>
      <c r="WLN748" s="31"/>
      <c r="WLO748" s="31"/>
      <c r="WLP748" s="31"/>
      <c r="WLQ748" s="31"/>
      <c r="WLR748" s="31"/>
      <c r="WLS748" s="31"/>
      <c r="WLT748" s="31"/>
      <c r="WLU748" s="31"/>
      <c r="WLV748" s="31"/>
      <c r="WLW748" s="31"/>
      <c r="WLX748" s="31"/>
      <c r="WLY748" s="31"/>
      <c r="WLZ748" s="31"/>
      <c r="WMA748" s="31"/>
      <c r="WMB748" s="31"/>
      <c r="WMC748" s="31"/>
      <c r="WMD748" s="31"/>
      <c r="WME748" s="31"/>
      <c r="WMF748" s="31"/>
      <c r="WMG748" s="31"/>
      <c r="WMH748" s="31"/>
      <c r="WMI748" s="31"/>
      <c r="WMJ748" s="31"/>
      <c r="WMK748" s="31"/>
      <c r="WML748" s="31"/>
      <c r="WMM748" s="31"/>
      <c r="WMN748" s="31"/>
      <c r="WMO748" s="31"/>
      <c r="WMP748" s="31"/>
      <c r="WMQ748" s="31"/>
      <c r="WMR748" s="31"/>
      <c r="WMS748" s="31"/>
      <c r="WMT748" s="31"/>
      <c r="WMU748" s="31"/>
      <c r="WMV748" s="31"/>
      <c r="WMW748" s="31"/>
      <c r="WMX748" s="31"/>
      <c r="WMY748" s="31"/>
      <c r="WMZ748" s="31"/>
      <c r="WNA748" s="31"/>
      <c r="WNB748" s="31"/>
      <c r="WNC748" s="31"/>
      <c r="WND748" s="31"/>
      <c r="WNE748" s="31"/>
      <c r="WNF748" s="31"/>
      <c r="WNG748" s="31"/>
      <c r="WNH748" s="31"/>
      <c r="WNI748" s="31"/>
      <c r="WNJ748" s="31"/>
      <c r="WNK748" s="31"/>
      <c r="WNL748" s="31"/>
      <c r="WNM748" s="31"/>
      <c r="WNN748" s="31"/>
      <c r="WNO748" s="31"/>
      <c r="WNP748" s="31"/>
      <c r="WNQ748" s="31"/>
      <c r="WNR748" s="31"/>
      <c r="WNS748" s="31"/>
      <c r="WNT748" s="31"/>
      <c r="WNU748" s="31"/>
      <c r="WNV748" s="31"/>
      <c r="WNW748" s="31"/>
      <c r="WNX748" s="31"/>
      <c r="WNY748" s="31"/>
      <c r="WNZ748" s="31"/>
      <c r="WOA748" s="31"/>
      <c r="WOB748" s="31"/>
      <c r="WOC748" s="31"/>
      <c r="WOD748" s="31"/>
      <c r="WOE748" s="31"/>
      <c r="WOF748" s="31"/>
      <c r="WOG748" s="31"/>
      <c r="WOH748" s="31"/>
      <c r="WOI748" s="31"/>
      <c r="WOJ748" s="31"/>
      <c r="WOK748" s="31"/>
      <c r="WOL748" s="31"/>
      <c r="WOM748" s="31"/>
      <c r="WON748" s="31"/>
      <c r="WOO748" s="31"/>
      <c r="WOP748" s="31"/>
      <c r="WOQ748" s="31"/>
      <c r="WOR748" s="31"/>
      <c r="WOS748" s="31"/>
      <c r="WOT748" s="31"/>
      <c r="WOU748" s="31"/>
      <c r="WOV748" s="31"/>
      <c r="WOW748" s="31"/>
      <c r="WOX748" s="31"/>
      <c r="WOY748" s="31"/>
      <c r="WOZ748" s="31"/>
      <c r="WPA748" s="31"/>
      <c r="WPB748" s="31"/>
      <c r="WPC748" s="31"/>
      <c r="WPD748" s="31"/>
      <c r="WPE748" s="31"/>
      <c r="WPF748" s="31"/>
      <c r="WPG748" s="31"/>
      <c r="WPH748" s="31"/>
      <c r="WPI748" s="31"/>
      <c r="WPJ748" s="31"/>
      <c r="WPK748" s="31"/>
      <c r="WPL748" s="31"/>
      <c r="WPM748" s="31"/>
      <c r="WPN748" s="31"/>
      <c r="WPO748" s="31"/>
      <c r="WPP748" s="31"/>
      <c r="WPQ748" s="31"/>
      <c r="WPR748" s="31"/>
      <c r="WPS748" s="31"/>
      <c r="WPT748" s="31"/>
      <c r="WPU748" s="31"/>
      <c r="WPV748" s="31"/>
      <c r="WPW748" s="31"/>
      <c r="WPX748" s="31"/>
      <c r="WPY748" s="31"/>
      <c r="WPZ748" s="31"/>
      <c r="WQA748" s="31"/>
      <c r="WQB748" s="31"/>
      <c r="WQC748" s="31"/>
      <c r="WQD748" s="31"/>
      <c r="WQE748" s="31"/>
      <c r="WQF748" s="31"/>
      <c r="WQG748" s="31"/>
      <c r="WQH748" s="31"/>
      <c r="WQI748" s="31"/>
      <c r="WQJ748" s="31"/>
      <c r="WQK748" s="31"/>
      <c r="WQL748" s="31"/>
      <c r="WQM748" s="31"/>
      <c r="WQN748" s="31"/>
      <c r="WQO748" s="31"/>
      <c r="WQP748" s="31"/>
      <c r="WQQ748" s="31"/>
      <c r="WQR748" s="31"/>
      <c r="WQS748" s="31"/>
      <c r="WQT748" s="31"/>
      <c r="WQU748" s="31"/>
      <c r="WQV748" s="31"/>
      <c r="WQW748" s="31"/>
      <c r="WQX748" s="31"/>
      <c r="WQY748" s="31"/>
      <c r="WQZ748" s="31"/>
      <c r="WRA748" s="31"/>
      <c r="WRB748" s="31"/>
      <c r="WRC748" s="31"/>
      <c r="WRD748" s="31"/>
      <c r="WRE748" s="31"/>
      <c r="WRF748" s="31"/>
      <c r="WRG748" s="31"/>
      <c r="WRH748" s="31"/>
      <c r="WRI748" s="31"/>
      <c r="WRJ748" s="31"/>
      <c r="WRK748" s="31"/>
      <c r="WRL748" s="31"/>
      <c r="WRM748" s="31"/>
      <c r="WRN748" s="31"/>
      <c r="WRO748" s="31"/>
      <c r="WRP748" s="31"/>
      <c r="WRQ748" s="31"/>
      <c r="WRR748" s="31"/>
      <c r="WRS748" s="31"/>
      <c r="WRT748" s="31"/>
      <c r="WRU748" s="31"/>
      <c r="WRV748" s="31"/>
      <c r="WRW748" s="31"/>
      <c r="WRX748" s="31"/>
      <c r="WRY748" s="31"/>
      <c r="WRZ748" s="31"/>
      <c r="WSA748" s="31"/>
      <c r="WSB748" s="31"/>
      <c r="WSC748" s="31"/>
      <c r="WSD748" s="31"/>
      <c r="WSE748" s="31"/>
      <c r="WSF748" s="31"/>
      <c r="WSG748" s="31"/>
      <c r="WSH748" s="31"/>
      <c r="WSI748" s="31"/>
      <c r="WSJ748" s="31"/>
      <c r="WSK748" s="31"/>
      <c r="WSL748" s="31"/>
      <c r="WSM748" s="31"/>
      <c r="WSN748" s="31"/>
      <c r="WSO748" s="31"/>
      <c r="WSP748" s="31"/>
      <c r="WSQ748" s="31"/>
      <c r="WSR748" s="31"/>
      <c r="WSS748" s="31"/>
      <c r="WST748" s="31"/>
      <c r="WSU748" s="31"/>
      <c r="WSV748" s="31"/>
      <c r="WSW748" s="31"/>
      <c r="WSX748" s="31"/>
      <c r="WSY748" s="31"/>
      <c r="WSZ748" s="31"/>
      <c r="WTA748" s="31"/>
      <c r="WTB748" s="31"/>
      <c r="WTC748" s="31"/>
      <c r="WTD748" s="31"/>
      <c r="WTE748" s="31"/>
      <c r="WTF748" s="31"/>
      <c r="WTG748" s="31"/>
      <c r="WTH748" s="31"/>
      <c r="WTI748" s="31"/>
      <c r="WTJ748" s="31"/>
      <c r="WTK748" s="31"/>
      <c r="WTL748" s="31"/>
      <c r="WTM748" s="31"/>
      <c r="WTN748" s="31"/>
      <c r="WTO748" s="31"/>
      <c r="WTP748" s="31"/>
      <c r="WTQ748" s="31"/>
      <c r="WTR748" s="31"/>
      <c r="WTS748" s="31"/>
      <c r="WTT748" s="31"/>
      <c r="WTU748" s="31"/>
      <c r="WTV748" s="31"/>
      <c r="WTW748" s="31"/>
      <c r="WTX748" s="31"/>
      <c r="WTY748" s="31"/>
      <c r="WTZ748" s="31"/>
      <c r="WUA748" s="31"/>
      <c r="WUB748" s="31"/>
      <c r="WUC748" s="31"/>
      <c r="WUD748" s="31"/>
      <c r="WUE748" s="31"/>
      <c r="WUF748" s="31"/>
      <c r="WUG748" s="31"/>
      <c r="WUH748" s="31"/>
      <c r="WUI748" s="31"/>
      <c r="WUJ748" s="31"/>
      <c r="WUK748" s="31"/>
      <c r="WUL748" s="31"/>
      <c r="WUM748" s="31"/>
      <c r="WUN748" s="31"/>
      <c r="WUO748" s="31"/>
      <c r="WUP748" s="31"/>
      <c r="WUQ748" s="31"/>
      <c r="WUR748" s="31"/>
      <c r="WUS748" s="31"/>
      <c r="WUT748" s="31"/>
      <c r="WUU748" s="31"/>
      <c r="WUV748" s="31"/>
      <c r="WUW748" s="31"/>
      <c r="WUX748" s="31"/>
      <c r="WUY748" s="31"/>
      <c r="WUZ748" s="31"/>
      <c r="WVA748" s="31"/>
      <c r="WVB748" s="31"/>
      <c r="WVC748" s="31"/>
      <c r="WVD748" s="31"/>
      <c r="WVE748" s="31"/>
      <c r="WVF748" s="31"/>
      <c r="WVG748" s="31"/>
      <c r="WVH748" s="31"/>
      <c r="WVI748" s="31"/>
      <c r="WVJ748" s="31"/>
      <c r="WVK748" s="31"/>
      <c r="WVL748" s="31"/>
      <c r="WVM748" s="31"/>
      <c r="WVN748" s="31"/>
      <c r="WVO748" s="31"/>
      <c r="WVP748" s="31"/>
      <c r="WVQ748" s="31"/>
      <c r="WVR748" s="31"/>
      <c r="WVS748" s="31"/>
    </row>
    <row r="749" spans="1:16139" s="70" customFormat="1">
      <c r="A749" s="168"/>
      <c r="B749" s="169"/>
      <c r="C749" s="170"/>
      <c r="D749" s="170"/>
      <c r="E749" s="170"/>
      <c r="F749" s="170"/>
      <c r="G749" s="170"/>
      <c r="H749" s="170"/>
      <c r="I749" s="170"/>
      <c r="J749" s="32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H749" s="3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31"/>
      <c r="AV749" s="3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31"/>
      <c r="BH749" s="31"/>
      <c r="BI749" s="31"/>
      <c r="BJ749" s="31"/>
      <c r="BK749" s="31"/>
      <c r="BL749" s="31"/>
      <c r="BM749" s="31"/>
      <c r="BN749" s="31"/>
      <c r="BO749" s="31"/>
      <c r="BP749" s="31"/>
      <c r="BQ749" s="31"/>
      <c r="BR749" s="31"/>
      <c r="BS749" s="31"/>
      <c r="BT749" s="31"/>
      <c r="BU749" s="31"/>
      <c r="BV749" s="31"/>
      <c r="BW749" s="31"/>
      <c r="BX749" s="31"/>
      <c r="BY749" s="31"/>
      <c r="BZ749" s="31"/>
      <c r="CA749" s="31"/>
      <c r="CB749" s="31"/>
      <c r="CC749" s="31"/>
      <c r="CD749" s="31"/>
      <c r="CE749" s="31"/>
      <c r="CF749" s="31"/>
      <c r="CG749" s="31"/>
      <c r="CH749" s="31"/>
      <c r="CI749" s="31"/>
      <c r="CJ749" s="31"/>
      <c r="CK749" s="31"/>
      <c r="CL749" s="31"/>
      <c r="CM749" s="31"/>
      <c r="CN749" s="31"/>
      <c r="CO749" s="31"/>
      <c r="CP749" s="31"/>
      <c r="CQ749" s="31"/>
      <c r="CR749" s="31"/>
      <c r="CS749" s="31"/>
      <c r="CT749" s="31"/>
      <c r="CU749" s="31"/>
      <c r="CV749" s="31"/>
      <c r="CW749" s="31"/>
      <c r="CX749" s="31"/>
      <c r="CY749" s="31"/>
      <c r="CZ749" s="31"/>
      <c r="DA749" s="31"/>
      <c r="DB749" s="31"/>
      <c r="DC749" s="31"/>
      <c r="DD749" s="31"/>
      <c r="DE749" s="31"/>
      <c r="DF749" s="31"/>
      <c r="DG749" s="31"/>
      <c r="DH749" s="31"/>
      <c r="DI749" s="31"/>
      <c r="DJ749" s="31"/>
      <c r="DK749" s="31"/>
      <c r="DL749" s="31"/>
      <c r="DM749" s="31"/>
      <c r="DN749" s="31"/>
      <c r="DO749" s="31"/>
      <c r="DP749" s="31"/>
      <c r="DQ749" s="31"/>
      <c r="DR749" s="31"/>
      <c r="DS749" s="31"/>
      <c r="DT749" s="31"/>
      <c r="DU749" s="31"/>
      <c r="DV749" s="31"/>
      <c r="DW749" s="31"/>
      <c r="DX749" s="31"/>
      <c r="DY749" s="31"/>
      <c r="DZ749" s="31"/>
      <c r="EA749" s="31"/>
      <c r="EB749" s="31"/>
      <c r="EC749" s="31"/>
      <c r="ED749" s="31"/>
      <c r="EE749" s="31"/>
      <c r="EF749" s="31"/>
      <c r="EG749" s="31"/>
      <c r="EH749" s="31"/>
      <c r="EI749" s="31"/>
      <c r="EJ749" s="31"/>
      <c r="EK749" s="31"/>
      <c r="EL749" s="31"/>
      <c r="EM749" s="31"/>
      <c r="EN749" s="31"/>
      <c r="EO749" s="31"/>
      <c r="EP749" s="31"/>
      <c r="EQ749" s="31"/>
      <c r="ER749" s="31"/>
      <c r="ES749" s="31"/>
      <c r="ET749" s="31"/>
      <c r="EU749" s="31"/>
      <c r="EV749" s="31"/>
      <c r="EW749" s="31"/>
      <c r="EX749" s="31"/>
      <c r="EY749" s="31"/>
      <c r="EZ749" s="31"/>
      <c r="FA749" s="31"/>
      <c r="FB749" s="31"/>
      <c r="FC749" s="31"/>
      <c r="FD749" s="31"/>
      <c r="FE749" s="31"/>
      <c r="FF749" s="31"/>
      <c r="FG749" s="31"/>
      <c r="FH749" s="31"/>
      <c r="FI749" s="31"/>
      <c r="FJ749" s="31"/>
      <c r="FK749" s="31"/>
      <c r="FL749" s="31"/>
      <c r="FM749" s="31"/>
      <c r="FN749" s="31"/>
      <c r="FO749" s="31"/>
      <c r="FP749" s="31"/>
      <c r="FQ749" s="31"/>
      <c r="FR749" s="31"/>
      <c r="FS749" s="31"/>
      <c r="FT749" s="31"/>
      <c r="FU749" s="31"/>
      <c r="FV749" s="31"/>
      <c r="FW749" s="31"/>
      <c r="FX749" s="31"/>
      <c r="FY749" s="31"/>
      <c r="FZ749" s="31"/>
      <c r="GA749" s="31"/>
      <c r="GB749" s="31"/>
      <c r="GC749" s="31"/>
      <c r="GD749" s="31"/>
      <c r="GE749" s="31"/>
      <c r="GF749" s="31"/>
      <c r="GG749" s="31"/>
      <c r="GH749" s="31"/>
      <c r="GI749" s="31"/>
      <c r="GJ749" s="31"/>
      <c r="GK749" s="31"/>
      <c r="GL749" s="31"/>
      <c r="GM749" s="31"/>
      <c r="GN749" s="31"/>
      <c r="GO749" s="31"/>
      <c r="GP749" s="31"/>
      <c r="GQ749" s="31"/>
      <c r="GR749" s="31"/>
      <c r="GS749" s="31"/>
      <c r="GT749" s="31"/>
      <c r="GU749" s="31"/>
      <c r="GV749" s="31"/>
      <c r="GW749" s="31"/>
      <c r="GX749" s="31"/>
      <c r="GY749" s="31"/>
      <c r="GZ749" s="31"/>
      <c r="HA749" s="31"/>
      <c r="HB749" s="31"/>
      <c r="HC749" s="31"/>
      <c r="HD749" s="31"/>
      <c r="HE749" s="31"/>
      <c r="HF749" s="31"/>
      <c r="HG749" s="31"/>
      <c r="HH749" s="31"/>
      <c r="HI749" s="31"/>
      <c r="HJ749" s="31"/>
      <c r="HK749" s="31"/>
      <c r="HL749" s="31"/>
      <c r="HM749" s="31"/>
      <c r="HN749" s="31"/>
      <c r="HO749" s="31"/>
      <c r="HP749" s="31"/>
      <c r="HQ749" s="31"/>
      <c r="HR749" s="31"/>
      <c r="HS749" s="31"/>
      <c r="HT749" s="31"/>
      <c r="HU749" s="31"/>
      <c r="HV749" s="31"/>
      <c r="HW749" s="31"/>
      <c r="HX749" s="31"/>
      <c r="HY749" s="31"/>
      <c r="HZ749" s="31"/>
      <c r="IA749" s="31"/>
      <c r="IB749" s="31"/>
      <c r="IC749" s="31"/>
      <c r="ID749" s="31"/>
      <c r="IE749" s="31"/>
      <c r="IF749" s="31"/>
      <c r="IG749" s="31"/>
      <c r="IH749" s="31"/>
      <c r="II749" s="31"/>
      <c r="IJ749" s="31"/>
      <c r="IK749" s="31"/>
      <c r="IL749" s="31"/>
      <c r="IM749" s="31"/>
      <c r="IN749" s="31"/>
      <c r="IO749" s="31"/>
      <c r="IP749" s="31"/>
      <c r="IQ749" s="31"/>
      <c r="IR749" s="31"/>
      <c r="IS749" s="31"/>
      <c r="IT749" s="31"/>
      <c r="IU749" s="31"/>
      <c r="IV749" s="31"/>
      <c r="IW749" s="31"/>
      <c r="IX749" s="31"/>
      <c r="IY749" s="31"/>
      <c r="IZ749" s="31"/>
      <c r="JA749" s="31"/>
      <c r="JB749" s="31"/>
      <c r="JC749" s="31"/>
      <c r="JD749" s="31"/>
      <c r="JE749" s="31"/>
      <c r="JF749" s="31"/>
      <c r="JG749" s="31"/>
      <c r="JH749" s="31"/>
      <c r="JI749" s="31"/>
      <c r="JJ749" s="31"/>
      <c r="JK749" s="31"/>
      <c r="JL749" s="31"/>
      <c r="JM749" s="31"/>
      <c r="JN749" s="31"/>
      <c r="JO749" s="31"/>
      <c r="JP749" s="31"/>
      <c r="JQ749" s="31"/>
      <c r="JR749" s="31"/>
      <c r="JS749" s="31"/>
      <c r="JT749" s="31"/>
      <c r="JU749" s="31"/>
      <c r="JV749" s="31"/>
      <c r="JW749" s="31"/>
      <c r="JX749" s="31"/>
      <c r="JY749" s="31"/>
      <c r="JZ749" s="31"/>
      <c r="KA749" s="31"/>
      <c r="KB749" s="31"/>
      <c r="KC749" s="31"/>
      <c r="KD749" s="31"/>
      <c r="KE749" s="31"/>
      <c r="KF749" s="31"/>
      <c r="KG749" s="31"/>
      <c r="KH749" s="31"/>
      <c r="KI749" s="31"/>
      <c r="KJ749" s="31"/>
      <c r="KK749" s="31"/>
      <c r="KL749" s="31"/>
      <c r="KM749" s="31"/>
      <c r="KN749" s="31"/>
      <c r="KO749" s="31"/>
      <c r="KP749" s="31"/>
      <c r="KQ749" s="31"/>
      <c r="KR749" s="31"/>
      <c r="KS749" s="31"/>
      <c r="KT749" s="31"/>
      <c r="KU749" s="31"/>
      <c r="KV749" s="31"/>
      <c r="KW749" s="31"/>
      <c r="KX749" s="31"/>
      <c r="KY749" s="31"/>
      <c r="KZ749" s="31"/>
      <c r="LA749" s="31"/>
      <c r="LB749" s="31"/>
      <c r="LC749" s="31"/>
      <c r="LD749" s="31"/>
      <c r="LE749" s="31"/>
      <c r="LF749" s="31"/>
      <c r="LG749" s="31"/>
      <c r="LH749" s="31"/>
      <c r="LI749" s="31"/>
      <c r="LJ749" s="31"/>
      <c r="LK749" s="31"/>
      <c r="LL749" s="31"/>
      <c r="LM749" s="31"/>
      <c r="LN749" s="31"/>
      <c r="LO749" s="31"/>
      <c r="LP749" s="31"/>
      <c r="LQ749" s="31"/>
      <c r="LR749" s="31"/>
      <c r="LS749" s="31"/>
      <c r="LT749" s="31"/>
      <c r="LU749" s="31"/>
      <c r="LV749" s="31"/>
      <c r="LW749" s="31"/>
      <c r="LX749" s="31"/>
      <c r="LY749" s="31"/>
      <c r="LZ749" s="31"/>
      <c r="MA749" s="31"/>
      <c r="MB749" s="31"/>
      <c r="MC749" s="31"/>
      <c r="MD749" s="31"/>
      <c r="ME749" s="31"/>
      <c r="MF749" s="31"/>
      <c r="MG749" s="31"/>
      <c r="MH749" s="31"/>
      <c r="MI749" s="31"/>
      <c r="MJ749" s="31"/>
      <c r="MK749" s="31"/>
      <c r="ML749" s="31"/>
      <c r="MM749" s="31"/>
      <c r="MN749" s="31"/>
      <c r="MO749" s="31"/>
      <c r="MP749" s="31"/>
      <c r="MQ749" s="31"/>
      <c r="MR749" s="31"/>
      <c r="MS749" s="31"/>
      <c r="MT749" s="31"/>
      <c r="MU749" s="31"/>
      <c r="MV749" s="31"/>
      <c r="MW749" s="31"/>
      <c r="MX749" s="31"/>
      <c r="MY749" s="31"/>
      <c r="MZ749" s="31"/>
      <c r="NA749" s="31"/>
      <c r="NB749" s="31"/>
      <c r="NC749" s="31"/>
      <c r="ND749" s="31"/>
      <c r="NE749" s="31"/>
      <c r="NF749" s="31"/>
      <c r="NG749" s="31"/>
      <c r="NH749" s="31"/>
      <c r="NI749" s="31"/>
      <c r="NJ749" s="31"/>
      <c r="NK749" s="31"/>
      <c r="NL749" s="31"/>
      <c r="NM749" s="31"/>
      <c r="NN749" s="31"/>
      <c r="NO749" s="31"/>
      <c r="NP749" s="31"/>
      <c r="NQ749" s="31"/>
      <c r="NR749" s="31"/>
      <c r="NS749" s="31"/>
      <c r="NT749" s="31"/>
      <c r="NU749" s="31"/>
      <c r="NV749" s="31"/>
      <c r="NW749" s="31"/>
      <c r="NX749" s="31"/>
      <c r="NY749" s="31"/>
      <c r="NZ749" s="31"/>
      <c r="OA749" s="31"/>
      <c r="OB749" s="31"/>
      <c r="OC749" s="31"/>
      <c r="OD749" s="31"/>
      <c r="OE749" s="31"/>
      <c r="OF749" s="31"/>
      <c r="OG749" s="31"/>
      <c r="OH749" s="31"/>
      <c r="OI749" s="31"/>
      <c r="OJ749" s="31"/>
      <c r="OK749" s="31"/>
      <c r="OL749" s="31"/>
      <c r="OM749" s="31"/>
      <c r="ON749" s="31"/>
      <c r="OO749" s="31"/>
      <c r="OP749" s="31"/>
      <c r="OQ749" s="31"/>
      <c r="OR749" s="31"/>
      <c r="OS749" s="31"/>
      <c r="OT749" s="31"/>
      <c r="OU749" s="31"/>
      <c r="OV749" s="31"/>
      <c r="OW749" s="31"/>
      <c r="OX749" s="31"/>
      <c r="OY749" s="31"/>
      <c r="OZ749" s="31"/>
      <c r="PA749" s="31"/>
      <c r="PB749" s="31"/>
      <c r="PC749" s="31"/>
      <c r="PD749" s="31"/>
      <c r="PE749" s="31"/>
      <c r="PF749" s="31"/>
      <c r="PG749" s="31"/>
      <c r="PH749" s="31"/>
      <c r="PI749" s="31"/>
      <c r="PJ749" s="31"/>
      <c r="PK749" s="31"/>
      <c r="PL749" s="31"/>
      <c r="PM749" s="31"/>
      <c r="PN749" s="31"/>
      <c r="PO749" s="31"/>
      <c r="PP749" s="31"/>
      <c r="PQ749" s="31"/>
      <c r="PR749" s="31"/>
      <c r="PS749" s="31"/>
      <c r="PT749" s="31"/>
      <c r="PU749" s="31"/>
      <c r="PV749" s="31"/>
      <c r="PW749" s="31"/>
      <c r="PX749" s="31"/>
      <c r="PY749" s="31"/>
      <c r="PZ749" s="31"/>
      <c r="QA749" s="31"/>
      <c r="QB749" s="31"/>
      <c r="QC749" s="31"/>
      <c r="QD749" s="31"/>
      <c r="QE749" s="31"/>
      <c r="QF749" s="31"/>
      <c r="QG749" s="31"/>
      <c r="QH749" s="31"/>
      <c r="QI749" s="31"/>
      <c r="QJ749" s="31"/>
      <c r="QK749" s="31"/>
      <c r="QL749" s="31"/>
      <c r="QM749" s="31"/>
      <c r="QN749" s="31"/>
      <c r="QO749" s="31"/>
      <c r="QP749" s="31"/>
      <c r="QQ749" s="31"/>
      <c r="QR749" s="31"/>
      <c r="QS749" s="31"/>
      <c r="QT749" s="31"/>
      <c r="QU749" s="31"/>
      <c r="QV749" s="31"/>
      <c r="QW749" s="31"/>
      <c r="QX749" s="31"/>
      <c r="QY749" s="31"/>
      <c r="QZ749" s="31"/>
      <c r="RA749" s="31"/>
      <c r="RB749" s="31"/>
      <c r="RC749" s="31"/>
      <c r="RD749" s="31"/>
      <c r="RE749" s="31"/>
      <c r="RF749" s="31"/>
      <c r="RG749" s="31"/>
      <c r="RH749" s="31"/>
      <c r="RI749" s="31"/>
      <c r="RJ749" s="31"/>
      <c r="RK749" s="31"/>
      <c r="RL749" s="31"/>
      <c r="RM749" s="31"/>
      <c r="RN749" s="31"/>
      <c r="RO749" s="31"/>
      <c r="RP749" s="31"/>
      <c r="RQ749" s="31"/>
      <c r="RR749" s="31"/>
      <c r="RS749" s="31"/>
      <c r="RT749" s="31"/>
      <c r="RU749" s="31"/>
      <c r="RV749" s="31"/>
      <c r="RW749" s="31"/>
      <c r="RX749" s="31"/>
      <c r="RY749" s="31"/>
      <c r="RZ749" s="31"/>
      <c r="SA749" s="31"/>
      <c r="SB749" s="31"/>
      <c r="SC749" s="31"/>
      <c r="SD749" s="31"/>
      <c r="SE749" s="31"/>
      <c r="SF749" s="31"/>
      <c r="SG749" s="31"/>
      <c r="SH749" s="31"/>
      <c r="SI749" s="31"/>
      <c r="SJ749" s="31"/>
      <c r="SK749" s="31"/>
      <c r="SL749" s="31"/>
      <c r="SM749" s="31"/>
      <c r="SN749" s="31"/>
      <c r="SO749" s="31"/>
      <c r="SP749" s="31"/>
      <c r="SQ749" s="31"/>
      <c r="SR749" s="31"/>
      <c r="SS749" s="31"/>
      <c r="ST749" s="31"/>
      <c r="SU749" s="31"/>
      <c r="SV749" s="31"/>
      <c r="SW749" s="31"/>
      <c r="SX749" s="31"/>
      <c r="SY749" s="31"/>
      <c r="SZ749" s="31"/>
      <c r="TA749" s="31"/>
      <c r="TB749" s="31"/>
      <c r="TC749" s="31"/>
      <c r="TD749" s="31"/>
      <c r="TE749" s="31"/>
      <c r="TF749" s="31"/>
      <c r="TG749" s="31"/>
      <c r="TH749" s="31"/>
      <c r="TI749" s="31"/>
      <c r="TJ749" s="31"/>
      <c r="TK749" s="31"/>
      <c r="TL749" s="31"/>
      <c r="TM749" s="31"/>
      <c r="TN749" s="31"/>
      <c r="TO749" s="31"/>
      <c r="TP749" s="31"/>
      <c r="TQ749" s="31"/>
      <c r="TR749" s="31"/>
      <c r="TS749" s="31"/>
      <c r="TT749" s="31"/>
      <c r="TU749" s="31"/>
      <c r="TV749" s="31"/>
      <c r="TW749" s="31"/>
      <c r="TX749" s="31"/>
      <c r="TY749" s="31"/>
      <c r="TZ749" s="31"/>
      <c r="UA749" s="31"/>
      <c r="UB749" s="31"/>
      <c r="UC749" s="31"/>
      <c r="UD749" s="31"/>
      <c r="UE749" s="31"/>
      <c r="UF749" s="31"/>
      <c r="UG749" s="31"/>
      <c r="UH749" s="31"/>
      <c r="UI749" s="31"/>
      <c r="UJ749" s="31"/>
      <c r="UK749" s="31"/>
      <c r="UL749" s="31"/>
      <c r="UM749" s="31"/>
      <c r="UN749" s="31"/>
      <c r="UO749" s="31"/>
      <c r="UP749" s="31"/>
      <c r="UQ749" s="31"/>
      <c r="UR749" s="31"/>
      <c r="US749" s="31"/>
      <c r="UT749" s="31"/>
      <c r="UU749" s="31"/>
      <c r="UV749" s="31"/>
      <c r="UW749" s="31"/>
      <c r="UX749" s="31"/>
      <c r="UY749" s="31"/>
      <c r="UZ749" s="31"/>
      <c r="VA749" s="31"/>
      <c r="VB749" s="31"/>
      <c r="VC749" s="31"/>
      <c r="VD749" s="31"/>
      <c r="VE749" s="31"/>
      <c r="VF749" s="31"/>
      <c r="VG749" s="31"/>
      <c r="VH749" s="31"/>
      <c r="VI749" s="31"/>
      <c r="VJ749" s="31"/>
      <c r="VK749" s="31"/>
      <c r="VL749" s="31"/>
      <c r="VM749" s="31"/>
      <c r="VN749" s="31"/>
      <c r="VO749" s="31"/>
      <c r="VP749" s="31"/>
      <c r="VQ749" s="31"/>
      <c r="VR749" s="31"/>
      <c r="VS749" s="31"/>
      <c r="VT749" s="31"/>
      <c r="VU749" s="31"/>
      <c r="VV749" s="31"/>
      <c r="VW749" s="31"/>
      <c r="VX749" s="31"/>
      <c r="VY749" s="31"/>
      <c r="VZ749" s="31"/>
      <c r="WA749" s="31"/>
      <c r="WB749" s="31"/>
      <c r="WC749" s="31"/>
      <c r="WD749" s="31"/>
      <c r="WE749" s="31"/>
      <c r="WF749" s="31"/>
      <c r="WG749" s="31"/>
      <c r="WH749" s="31"/>
      <c r="WI749" s="31"/>
      <c r="WJ749" s="31"/>
      <c r="WK749" s="31"/>
      <c r="WL749" s="31"/>
      <c r="WM749" s="31"/>
      <c r="WN749" s="31"/>
      <c r="WO749" s="31"/>
      <c r="WP749" s="31"/>
      <c r="WQ749" s="31"/>
      <c r="WR749" s="31"/>
      <c r="WS749" s="31"/>
      <c r="WT749" s="31"/>
      <c r="WU749" s="31"/>
      <c r="WV749" s="31"/>
      <c r="WW749" s="31"/>
      <c r="WX749" s="31"/>
      <c r="WY749" s="31"/>
      <c r="WZ749" s="31"/>
      <c r="XA749" s="31"/>
      <c r="XB749" s="31"/>
      <c r="XC749" s="31"/>
      <c r="XD749" s="31"/>
      <c r="XE749" s="31"/>
      <c r="XF749" s="31"/>
      <c r="XG749" s="31"/>
      <c r="XH749" s="31"/>
      <c r="XI749" s="31"/>
      <c r="XJ749" s="31"/>
      <c r="XK749" s="31"/>
      <c r="XL749" s="31"/>
      <c r="XM749" s="31"/>
      <c r="XN749" s="31"/>
      <c r="XO749" s="31"/>
      <c r="XP749" s="31"/>
      <c r="XQ749" s="31"/>
      <c r="XR749" s="31"/>
      <c r="XS749" s="31"/>
      <c r="XT749" s="31"/>
      <c r="XU749" s="31"/>
      <c r="XV749" s="31"/>
      <c r="XW749" s="31"/>
      <c r="XX749" s="31"/>
      <c r="XY749" s="31"/>
      <c r="XZ749" s="31"/>
      <c r="YA749" s="31"/>
      <c r="YB749" s="31"/>
      <c r="YC749" s="31"/>
      <c r="YD749" s="31"/>
      <c r="YE749" s="31"/>
      <c r="YF749" s="31"/>
      <c r="YG749" s="31"/>
      <c r="YH749" s="31"/>
      <c r="YI749" s="31"/>
      <c r="YJ749" s="31"/>
      <c r="YK749" s="31"/>
      <c r="YL749" s="31"/>
      <c r="YM749" s="31"/>
      <c r="YN749" s="31"/>
      <c r="YO749" s="31"/>
      <c r="YP749" s="31"/>
      <c r="YQ749" s="31"/>
      <c r="YR749" s="31"/>
      <c r="YS749" s="31"/>
      <c r="YT749" s="31"/>
      <c r="YU749" s="31"/>
      <c r="YV749" s="31"/>
      <c r="YW749" s="31"/>
      <c r="YX749" s="31"/>
      <c r="YY749" s="31"/>
      <c r="YZ749" s="31"/>
      <c r="ZA749" s="31"/>
      <c r="ZB749" s="31"/>
      <c r="ZC749" s="31"/>
      <c r="ZD749" s="31"/>
      <c r="ZE749" s="31"/>
      <c r="ZF749" s="31"/>
      <c r="ZG749" s="31"/>
      <c r="ZH749" s="31"/>
      <c r="ZI749" s="31"/>
      <c r="ZJ749" s="31"/>
      <c r="ZK749" s="31"/>
      <c r="ZL749" s="31"/>
      <c r="ZM749" s="31"/>
      <c r="ZN749" s="31"/>
      <c r="ZO749" s="31"/>
      <c r="ZP749" s="31"/>
      <c r="ZQ749" s="31"/>
      <c r="ZR749" s="31"/>
      <c r="ZS749" s="31"/>
      <c r="ZT749" s="31"/>
      <c r="ZU749" s="31"/>
      <c r="ZV749" s="31"/>
      <c r="ZW749" s="31"/>
      <c r="ZX749" s="31"/>
      <c r="ZY749" s="31"/>
      <c r="ZZ749" s="31"/>
      <c r="AAA749" s="31"/>
      <c r="AAB749" s="31"/>
      <c r="AAC749" s="31"/>
      <c r="AAD749" s="31"/>
      <c r="AAE749" s="31"/>
      <c r="AAF749" s="31"/>
      <c r="AAG749" s="31"/>
      <c r="AAH749" s="31"/>
      <c r="AAI749" s="31"/>
      <c r="AAJ749" s="31"/>
      <c r="AAK749" s="31"/>
      <c r="AAL749" s="31"/>
      <c r="AAM749" s="31"/>
      <c r="AAN749" s="31"/>
      <c r="AAO749" s="31"/>
      <c r="AAP749" s="31"/>
      <c r="AAQ749" s="31"/>
      <c r="AAR749" s="31"/>
      <c r="AAS749" s="31"/>
      <c r="AAT749" s="31"/>
      <c r="AAU749" s="31"/>
      <c r="AAV749" s="31"/>
      <c r="AAW749" s="31"/>
      <c r="AAX749" s="31"/>
      <c r="AAY749" s="31"/>
      <c r="AAZ749" s="31"/>
      <c r="ABA749" s="31"/>
      <c r="ABB749" s="31"/>
      <c r="ABC749" s="31"/>
      <c r="ABD749" s="31"/>
      <c r="ABE749" s="31"/>
      <c r="ABF749" s="31"/>
      <c r="ABG749" s="31"/>
      <c r="ABH749" s="31"/>
      <c r="ABI749" s="31"/>
      <c r="ABJ749" s="31"/>
      <c r="ABK749" s="31"/>
      <c r="ABL749" s="31"/>
      <c r="ABM749" s="31"/>
      <c r="ABN749" s="31"/>
      <c r="ABO749" s="31"/>
      <c r="ABP749" s="31"/>
      <c r="ABQ749" s="31"/>
      <c r="ABR749" s="31"/>
      <c r="ABS749" s="31"/>
      <c r="ABT749" s="31"/>
      <c r="ABU749" s="31"/>
      <c r="ABV749" s="31"/>
      <c r="ABW749" s="31"/>
      <c r="ABX749" s="31"/>
      <c r="ABY749" s="31"/>
      <c r="ABZ749" s="31"/>
      <c r="ACA749" s="31"/>
      <c r="ACB749" s="31"/>
      <c r="ACC749" s="31"/>
      <c r="ACD749" s="31"/>
      <c r="ACE749" s="31"/>
      <c r="ACF749" s="31"/>
      <c r="ACG749" s="31"/>
      <c r="ACH749" s="31"/>
      <c r="ACI749" s="31"/>
      <c r="ACJ749" s="31"/>
      <c r="ACK749" s="31"/>
      <c r="ACL749" s="31"/>
      <c r="ACM749" s="31"/>
      <c r="ACN749" s="31"/>
      <c r="ACO749" s="31"/>
      <c r="ACP749" s="31"/>
      <c r="ACQ749" s="31"/>
      <c r="ACR749" s="31"/>
      <c r="ACS749" s="31"/>
      <c r="ACT749" s="31"/>
      <c r="ACU749" s="31"/>
      <c r="ACV749" s="31"/>
      <c r="ACW749" s="31"/>
      <c r="ACX749" s="31"/>
      <c r="ACY749" s="31"/>
      <c r="ACZ749" s="31"/>
      <c r="ADA749" s="31"/>
      <c r="ADB749" s="31"/>
      <c r="ADC749" s="31"/>
      <c r="ADD749" s="31"/>
      <c r="ADE749" s="31"/>
      <c r="ADF749" s="31"/>
      <c r="ADG749" s="31"/>
      <c r="ADH749" s="31"/>
      <c r="ADI749" s="31"/>
      <c r="ADJ749" s="31"/>
      <c r="ADK749" s="31"/>
      <c r="ADL749" s="31"/>
      <c r="ADM749" s="31"/>
      <c r="ADN749" s="31"/>
      <c r="ADO749" s="31"/>
      <c r="ADP749" s="31"/>
      <c r="ADQ749" s="31"/>
      <c r="ADR749" s="31"/>
      <c r="ADS749" s="31"/>
      <c r="ADT749" s="31"/>
      <c r="ADU749" s="31"/>
      <c r="ADV749" s="31"/>
      <c r="ADW749" s="31"/>
      <c r="ADX749" s="31"/>
      <c r="ADY749" s="31"/>
      <c r="ADZ749" s="31"/>
      <c r="AEA749" s="31"/>
      <c r="AEB749" s="31"/>
      <c r="AEC749" s="31"/>
      <c r="AED749" s="31"/>
      <c r="AEE749" s="31"/>
      <c r="AEF749" s="31"/>
      <c r="AEG749" s="31"/>
      <c r="AEH749" s="31"/>
      <c r="AEI749" s="31"/>
      <c r="AEJ749" s="31"/>
      <c r="AEK749" s="31"/>
      <c r="AEL749" s="31"/>
      <c r="AEM749" s="31"/>
      <c r="AEN749" s="31"/>
      <c r="AEO749" s="31"/>
      <c r="AEP749" s="31"/>
      <c r="AEQ749" s="31"/>
      <c r="AER749" s="31"/>
      <c r="AES749" s="31"/>
      <c r="AET749" s="31"/>
      <c r="AEU749" s="31"/>
      <c r="AEV749" s="31"/>
      <c r="AEW749" s="31"/>
      <c r="AEX749" s="31"/>
      <c r="AEY749" s="31"/>
      <c r="AEZ749" s="31"/>
      <c r="AFA749" s="31"/>
      <c r="AFB749" s="31"/>
      <c r="AFC749" s="31"/>
      <c r="AFD749" s="31"/>
      <c r="AFE749" s="31"/>
      <c r="AFF749" s="31"/>
      <c r="AFG749" s="31"/>
      <c r="AFH749" s="31"/>
      <c r="AFI749" s="31"/>
      <c r="AFJ749" s="31"/>
      <c r="AFK749" s="31"/>
      <c r="AFL749" s="31"/>
      <c r="AFM749" s="31"/>
      <c r="AFN749" s="31"/>
      <c r="AFO749" s="31"/>
      <c r="AFP749" s="31"/>
      <c r="AFQ749" s="31"/>
      <c r="AFR749" s="31"/>
      <c r="AFS749" s="31"/>
      <c r="AFT749" s="31"/>
      <c r="AFU749" s="31"/>
      <c r="AFV749" s="31"/>
      <c r="AFW749" s="31"/>
      <c r="AFX749" s="31"/>
      <c r="AFY749" s="31"/>
      <c r="AFZ749" s="31"/>
      <c r="AGA749" s="31"/>
      <c r="AGB749" s="31"/>
      <c r="AGC749" s="31"/>
      <c r="AGD749" s="31"/>
      <c r="AGE749" s="31"/>
      <c r="AGF749" s="31"/>
      <c r="AGG749" s="31"/>
      <c r="AGH749" s="31"/>
      <c r="AGI749" s="31"/>
      <c r="AGJ749" s="31"/>
      <c r="AGK749" s="31"/>
      <c r="AGL749" s="31"/>
      <c r="AGM749" s="31"/>
      <c r="AGN749" s="31"/>
      <c r="AGO749" s="31"/>
      <c r="AGP749" s="31"/>
      <c r="AGQ749" s="31"/>
      <c r="AGR749" s="31"/>
      <c r="AGS749" s="31"/>
      <c r="AGT749" s="31"/>
      <c r="AGU749" s="31"/>
      <c r="AGV749" s="31"/>
      <c r="AGW749" s="31"/>
      <c r="AGX749" s="31"/>
      <c r="AGY749" s="31"/>
      <c r="AGZ749" s="31"/>
      <c r="AHA749" s="31"/>
      <c r="AHB749" s="31"/>
      <c r="AHC749" s="31"/>
      <c r="AHD749" s="31"/>
      <c r="AHE749" s="31"/>
      <c r="AHF749" s="31"/>
      <c r="AHG749" s="31"/>
      <c r="AHH749" s="31"/>
      <c r="AHI749" s="31"/>
      <c r="AHJ749" s="31"/>
      <c r="AHK749" s="31"/>
      <c r="AHL749" s="31"/>
      <c r="AHM749" s="31"/>
      <c r="AHN749" s="31"/>
      <c r="AHO749" s="31"/>
      <c r="AHP749" s="31"/>
      <c r="AHQ749" s="31"/>
      <c r="AHR749" s="31"/>
      <c r="AHS749" s="31"/>
      <c r="AHT749" s="31"/>
      <c r="AHU749" s="31"/>
      <c r="AHV749" s="31"/>
      <c r="AHW749" s="31"/>
      <c r="AHX749" s="31"/>
      <c r="AHY749" s="31"/>
      <c r="AHZ749" s="31"/>
      <c r="AIA749" s="31"/>
      <c r="AIB749" s="31"/>
      <c r="AIC749" s="31"/>
      <c r="AID749" s="31"/>
      <c r="AIE749" s="31"/>
      <c r="AIF749" s="31"/>
      <c r="AIG749" s="31"/>
      <c r="AIH749" s="31"/>
      <c r="AII749" s="31"/>
      <c r="AIJ749" s="31"/>
      <c r="AIK749" s="31"/>
      <c r="AIL749" s="31"/>
      <c r="AIM749" s="31"/>
      <c r="AIN749" s="31"/>
      <c r="AIO749" s="31"/>
      <c r="AIP749" s="31"/>
      <c r="AIQ749" s="31"/>
      <c r="AIR749" s="31"/>
      <c r="AIS749" s="31"/>
      <c r="AIT749" s="31"/>
      <c r="AIU749" s="31"/>
      <c r="AIV749" s="31"/>
      <c r="AIW749" s="31"/>
      <c r="AIX749" s="31"/>
      <c r="AIY749" s="31"/>
      <c r="AIZ749" s="31"/>
      <c r="AJA749" s="31"/>
      <c r="AJB749" s="31"/>
      <c r="AJC749" s="31"/>
      <c r="AJD749" s="31"/>
      <c r="AJE749" s="31"/>
      <c r="AJF749" s="31"/>
      <c r="AJG749" s="31"/>
      <c r="AJH749" s="31"/>
      <c r="AJI749" s="31"/>
      <c r="AJJ749" s="31"/>
      <c r="AJK749" s="31"/>
      <c r="AJL749" s="31"/>
      <c r="AJM749" s="31"/>
      <c r="AJN749" s="31"/>
      <c r="AJO749" s="31"/>
      <c r="AJP749" s="31"/>
      <c r="AJQ749" s="31"/>
      <c r="AJR749" s="31"/>
      <c r="AJS749" s="31"/>
      <c r="AJT749" s="31"/>
      <c r="AJU749" s="31"/>
      <c r="AJV749" s="31"/>
      <c r="AJW749" s="31"/>
      <c r="AJX749" s="31"/>
      <c r="AJY749" s="31"/>
      <c r="AJZ749" s="31"/>
      <c r="AKA749" s="31"/>
      <c r="AKB749" s="31"/>
      <c r="AKC749" s="31"/>
      <c r="AKD749" s="31"/>
      <c r="AKE749" s="31"/>
      <c r="AKF749" s="31"/>
      <c r="AKG749" s="31"/>
      <c r="AKH749" s="31"/>
      <c r="AKI749" s="31"/>
      <c r="AKJ749" s="31"/>
      <c r="AKK749" s="31"/>
      <c r="AKL749" s="31"/>
      <c r="AKM749" s="31"/>
      <c r="AKN749" s="31"/>
      <c r="AKO749" s="31"/>
      <c r="AKP749" s="31"/>
      <c r="AKQ749" s="31"/>
      <c r="AKR749" s="31"/>
      <c r="AKS749" s="31"/>
      <c r="AKT749" s="31"/>
      <c r="AKU749" s="31"/>
      <c r="AKV749" s="31"/>
      <c r="AKW749" s="31"/>
      <c r="AKX749" s="31"/>
      <c r="AKY749" s="31"/>
      <c r="AKZ749" s="31"/>
      <c r="ALA749" s="31"/>
      <c r="ALB749" s="31"/>
      <c r="ALC749" s="31"/>
      <c r="ALD749" s="31"/>
      <c r="ALE749" s="31"/>
      <c r="ALF749" s="31"/>
      <c r="ALG749" s="31"/>
      <c r="ALH749" s="31"/>
      <c r="ALI749" s="31"/>
      <c r="ALJ749" s="31"/>
      <c r="ALK749" s="31"/>
      <c r="ALL749" s="31"/>
      <c r="ALM749" s="31"/>
      <c r="ALN749" s="31"/>
      <c r="ALO749" s="31"/>
      <c r="ALP749" s="31"/>
      <c r="ALQ749" s="31"/>
      <c r="ALR749" s="31"/>
      <c r="ALS749" s="31"/>
      <c r="ALT749" s="31"/>
      <c r="ALU749" s="31"/>
      <c r="ALV749" s="31"/>
      <c r="ALW749" s="31"/>
      <c r="ALX749" s="31"/>
      <c r="ALY749" s="31"/>
      <c r="ALZ749" s="31"/>
      <c r="AMA749" s="31"/>
      <c r="AMB749" s="31"/>
      <c r="AMC749" s="31"/>
      <c r="AMD749" s="31"/>
      <c r="AME749" s="31"/>
      <c r="AMF749" s="31"/>
      <c r="AMG749" s="31"/>
      <c r="AMH749" s="31"/>
      <c r="AMI749" s="31"/>
      <c r="AMJ749" s="31"/>
      <c r="AMK749" s="31"/>
      <c r="AML749" s="31"/>
      <c r="AMM749" s="31"/>
      <c r="AMN749" s="31"/>
      <c r="AMO749" s="31"/>
      <c r="AMP749" s="31"/>
      <c r="AMQ749" s="31"/>
      <c r="AMR749" s="31"/>
      <c r="AMS749" s="31"/>
      <c r="AMT749" s="31"/>
      <c r="AMU749" s="31"/>
      <c r="AMV749" s="31"/>
      <c r="AMW749" s="31"/>
      <c r="AMX749" s="31"/>
      <c r="AMY749" s="31"/>
      <c r="AMZ749" s="31"/>
      <c r="ANA749" s="31"/>
      <c r="ANB749" s="31"/>
      <c r="ANC749" s="31"/>
      <c r="AND749" s="31"/>
      <c r="ANE749" s="31"/>
      <c r="ANF749" s="31"/>
      <c r="ANG749" s="31"/>
      <c r="ANH749" s="31"/>
      <c r="ANI749" s="31"/>
      <c r="ANJ749" s="31"/>
      <c r="ANK749" s="31"/>
      <c r="ANL749" s="31"/>
      <c r="ANM749" s="31"/>
      <c r="ANN749" s="31"/>
      <c r="ANO749" s="31"/>
      <c r="ANP749" s="31"/>
      <c r="ANQ749" s="31"/>
      <c r="ANR749" s="31"/>
      <c r="ANS749" s="31"/>
      <c r="ANT749" s="31"/>
      <c r="ANU749" s="31"/>
      <c r="ANV749" s="31"/>
      <c r="ANW749" s="31"/>
      <c r="ANX749" s="31"/>
      <c r="ANY749" s="31"/>
      <c r="ANZ749" s="31"/>
      <c r="AOA749" s="31"/>
      <c r="AOB749" s="31"/>
      <c r="AOC749" s="31"/>
      <c r="AOD749" s="31"/>
      <c r="AOE749" s="31"/>
      <c r="AOF749" s="31"/>
      <c r="AOG749" s="31"/>
      <c r="AOH749" s="31"/>
      <c r="AOI749" s="31"/>
      <c r="AOJ749" s="31"/>
      <c r="AOK749" s="31"/>
      <c r="AOL749" s="31"/>
      <c r="AOM749" s="31"/>
      <c r="AON749" s="31"/>
      <c r="AOO749" s="31"/>
      <c r="AOP749" s="31"/>
      <c r="AOQ749" s="31"/>
      <c r="AOR749" s="31"/>
      <c r="AOS749" s="31"/>
      <c r="AOT749" s="31"/>
      <c r="AOU749" s="31"/>
      <c r="AOV749" s="31"/>
      <c r="AOW749" s="31"/>
      <c r="AOX749" s="31"/>
      <c r="AOY749" s="31"/>
      <c r="AOZ749" s="31"/>
      <c r="APA749" s="31"/>
      <c r="APB749" s="31"/>
      <c r="APC749" s="31"/>
      <c r="APD749" s="31"/>
      <c r="APE749" s="31"/>
      <c r="APF749" s="31"/>
      <c r="APG749" s="31"/>
      <c r="APH749" s="31"/>
      <c r="API749" s="31"/>
      <c r="APJ749" s="31"/>
      <c r="APK749" s="31"/>
      <c r="APL749" s="31"/>
      <c r="APM749" s="31"/>
      <c r="APN749" s="31"/>
      <c r="APO749" s="31"/>
      <c r="APP749" s="31"/>
      <c r="APQ749" s="31"/>
      <c r="APR749" s="31"/>
      <c r="APS749" s="31"/>
      <c r="APT749" s="31"/>
      <c r="APU749" s="31"/>
      <c r="APV749" s="31"/>
      <c r="APW749" s="31"/>
      <c r="APX749" s="31"/>
      <c r="APY749" s="31"/>
      <c r="APZ749" s="31"/>
      <c r="AQA749" s="31"/>
      <c r="AQB749" s="31"/>
      <c r="AQC749" s="31"/>
      <c r="AQD749" s="31"/>
      <c r="AQE749" s="31"/>
      <c r="AQF749" s="31"/>
      <c r="AQG749" s="31"/>
      <c r="AQH749" s="31"/>
      <c r="AQI749" s="31"/>
      <c r="AQJ749" s="31"/>
      <c r="AQK749" s="31"/>
      <c r="AQL749" s="31"/>
      <c r="AQM749" s="31"/>
      <c r="AQN749" s="31"/>
      <c r="AQO749" s="31"/>
      <c r="AQP749" s="31"/>
      <c r="AQQ749" s="31"/>
      <c r="AQR749" s="31"/>
      <c r="AQS749" s="31"/>
      <c r="AQT749" s="31"/>
      <c r="AQU749" s="31"/>
      <c r="AQV749" s="31"/>
      <c r="AQW749" s="31"/>
      <c r="AQX749" s="31"/>
      <c r="AQY749" s="31"/>
      <c r="AQZ749" s="31"/>
      <c r="ARA749" s="31"/>
      <c r="ARB749" s="31"/>
      <c r="ARC749" s="31"/>
      <c r="ARD749" s="31"/>
      <c r="ARE749" s="31"/>
      <c r="ARF749" s="31"/>
      <c r="ARG749" s="31"/>
      <c r="ARH749" s="31"/>
      <c r="ARI749" s="31"/>
      <c r="ARJ749" s="31"/>
      <c r="ARK749" s="31"/>
      <c r="ARL749" s="31"/>
      <c r="ARM749" s="31"/>
      <c r="ARN749" s="31"/>
      <c r="ARO749" s="31"/>
      <c r="ARP749" s="31"/>
      <c r="ARQ749" s="31"/>
      <c r="ARR749" s="31"/>
      <c r="ARS749" s="31"/>
      <c r="ART749" s="31"/>
      <c r="ARU749" s="31"/>
      <c r="ARV749" s="31"/>
      <c r="ARW749" s="31"/>
      <c r="ARX749" s="31"/>
      <c r="ARY749" s="31"/>
      <c r="ARZ749" s="31"/>
      <c r="ASA749" s="31"/>
      <c r="ASB749" s="31"/>
      <c r="ASC749" s="31"/>
      <c r="ASD749" s="31"/>
      <c r="ASE749" s="31"/>
      <c r="ASF749" s="31"/>
      <c r="ASG749" s="31"/>
      <c r="ASH749" s="31"/>
      <c r="ASI749" s="31"/>
      <c r="ASJ749" s="31"/>
      <c r="ASK749" s="31"/>
      <c r="ASL749" s="31"/>
      <c r="ASM749" s="31"/>
      <c r="ASN749" s="31"/>
      <c r="ASO749" s="31"/>
      <c r="ASP749" s="31"/>
      <c r="ASQ749" s="31"/>
      <c r="ASR749" s="31"/>
      <c r="ASS749" s="31"/>
      <c r="AST749" s="31"/>
      <c r="ASU749" s="31"/>
      <c r="ASV749" s="31"/>
      <c r="ASW749" s="31"/>
      <c r="ASX749" s="31"/>
      <c r="ASY749" s="31"/>
      <c r="ASZ749" s="31"/>
      <c r="ATA749" s="31"/>
      <c r="ATB749" s="31"/>
      <c r="ATC749" s="31"/>
      <c r="ATD749" s="31"/>
      <c r="ATE749" s="31"/>
      <c r="ATF749" s="31"/>
      <c r="ATG749" s="31"/>
      <c r="ATH749" s="31"/>
      <c r="ATI749" s="31"/>
      <c r="ATJ749" s="31"/>
      <c r="ATK749" s="31"/>
      <c r="ATL749" s="31"/>
      <c r="ATM749" s="31"/>
      <c r="ATN749" s="31"/>
      <c r="ATO749" s="31"/>
      <c r="ATP749" s="31"/>
      <c r="ATQ749" s="31"/>
      <c r="ATR749" s="31"/>
      <c r="ATS749" s="31"/>
      <c r="ATT749" s="31"/>
      <c r="ATU749" s="31"/>
      <c r="ATV749" s="31"/>
      <c r="ATW749" s="31"/>
      <c r="ATX749" s="31"/>
      <c r="ATY749" s="31"/>
      <c r="ATZ749" s="31"/>
      <c r="AUA749" s="31"/>
      <c r="AUB749" s="31"/>
      <c r="AUC749" s="31"/>
      <c r="AUD749" s="31"/>
      <c r="AUE749" s="31"/>
      <c r="AUF749" s="31"/>
      <c r="AUG749" s="31"/>
      <c r="AUH749" s="31"/>
      <c r="AUI749" s="31"/>
      <c r="AUJ749" s="31"/>
      <c r="AUK749" s="31"/>
      <c r="AUL749" s="31"/>
      <c r="AUM749" s="31"/>
      <c r="AUN749" s="31"/>
      <c r="AUO749" s="31"/>
      <c r="AUP749" s="31"/>
      <c r="AUQ749" s="31"/>
      <c r="AUR749" s="31"/>
      <c r="AUS749" s="31"/>
      <c r="AUT749" s="31"/>
      <c r="AUU749" s="31"/>
      <c r="AUV749" s="31"/>
      <c r="AUW749" s="31"/>
      <c r="AUX749" s="31"/>
      <c r="AUY749" s="31"/>
      <c r="AUZ749" s="31"/>
      <c r="AVA749" s="31"/>
      <c r="AVB749" s="31"/>
      <c r="AVC749" s="31"/>
      <c r="AVD749" s="31"/>
      <c r="AVE749" s="31"/>
      <c r="AVF749" s="31"/>
      <c r="AVG749" s="31"/>
      <c r="AVH749" s="31"/>
      <c r="AVI749" s="31"/>
      <c r="AVJ749" s="31"/>
      <c r="AVK749" s="31"/>
      <c r="AVL749" s="31"/>
      <c r="AVM749" s="31"/>
      <c r="AVN749" s="31"/>
      <c r="AVO749" s="31"/>
      <c r="AVP749" s="31"/>
      <c r="AVQ749" s="31"/>
      <c r="AVR749" s="31"/>
      <c r="AVS749" s="31"/>
      <c r="AVT749" s="31"/>
      <c r="AVU749" s="31"/>
      <c r="AVV749" s="31"/>
      <c r="AVW749" s="31"/>
      <c r="AVX749" s="31"/>
      <c r="AVY749" s="31"/>
      <c r="AVZ749" s="31"/>
      <c r="AWA749" s="31"/>
      <c r="AWB749" s="31"/>
      <c r="AWC749" s="31"/>
      <c r="AWD749" s="31"/>
      <c r="AWE749" s="31"/>
      <c r="AWF749" s="31"/>
      <c r="AWG749" s="31"/>
      <c r="AWH749" s="31"/>
      <c r="AWI749" s="31"/>
      <c r="AWJ749" s="31"/>
      <c r="AWK749" s="31"/>
      <c r="AWL749" s="31"/>
      <c r="AWM749" s="31"/>
      <c r="AWN749" s="31"/>
      <c r="AWO749" s="31"/>
      <c r="AWP749" s="31"/>
      <c r="AWQ749" s="31"/>
      <c r="AWR749" s="31"/>
      <c r="AWS749" s="31"/>
      <c r="AWT749" s="31"/>
      <c r="AWU749" s="31"/>
      <c r="AWV749" s="31"/>
      <c r="AWW749" s="31"/>
      <c r="AWX749" s="31"/>
      <c r="AWY749" s="31"/>
      <c r="AWZ749" s="31"/>
      <c r="AXA749" s="31"/>
      <c r="AXB749" s="31"/>
      <c r="AXC749" s="31"/>
      <c r="AXD749" s="31"/>
      <c r="AXE749" s="31"/>
      <c r="AXF749" s="31"/>
      <c r="AXG749" s="31"/>
      <c r="AXH749" s="31"/>
      <c r="AXI749" s="31"/>
      <c r="AXJ749" s="31"/>
      <c r="AXK749" s="31"/>
      <c r="AXL749" s="31"/>
      <c r="AXM749" s="31"/>
      <c r="AXN749" s="31"/>
      <c r="AXO749" s="31"/>
      <c r="AXP749" s="31"/>
      <c r="AXQ749" s="31"/>
      <c r="AXR749" s="31"/>
      <c r="AXS749" s="31"/>
      <c r="AXT749" s="31"/>
      <c r="AXU749" s="31"/>
      <c r="AXV749" s="31"/>
      <c r="AXW749" s="31"/>
      <c r="AXX749" s="31"/>
      <c r="AXY749" s="31"/>
      <c r="AXZ749" s="31"/>
      <c r="AYA749" s="31"/>
      <c r="AYB749" s="31"/>
      <c r="AYC749" s="31"/>
      <c r="AYD749" s="31"/>
      <c r="AYE749" s="31"/>
      <c r="AYF749" s="31"/>
      <c r="AYG749" s="31"/>
      <c r="AYH749" s="31"/>
      <c r="AYI749" s="31"/>
      <c r="AYJ749" s="31"/>
      <c r="AYK749" s="31"/>
      <c r="AYL749" s="31"/>
      <c r="AYM749" s="31"/>
      <c r="AYN749" s="31"/>
      <c r="AYO749" s="31"/>
      <c r="AYP749" s="31"/>
      <c r="AYQ749" s="31"/>
      <c r="AYR749" s="31"/>
      <c r="AYS749" s="31"/>
      <c r="AYT749" s="31"/>
      <c r="AYU749" s="31"/>
      <c r="AYV749" s="31"/>
      <c r="AYW749" s="31"/>
      <c r="AYX749" s="31"/>
      <c r="AYY749" s="31"/>
      <c r="AYZ749" s="31"/>
      <c r="AZA749" s="31"/>
      <c r="AZB749" s="31"/>
      <c r="AZC749" s="31"/>
      <c r="AZD749" s="31"/>
      <c r="AZE749" s="31"/>
      <c r="AZF749" s="31"/>
      <c r="AZG749" s="31"/>
      <c r="AZH749" s="31"/>
      <c r="AZI749" s="31"/>
      <c r="AZJ749" s="31"/>
      <c r="AZK749" s="31"/>
      <c r="AZL749" s="31"/>
      <c r="AZM749" s="31"/>
      <c r="AZN749" s="31"/>
      <c r="AZO749" s="31"/>
      <c r="AZP749" s="31"/>
      <c r="AZQ749" s="31"/>
      <c r="AZR749" s="31"/>
      <c r="AZS749" s="31"/>
      <c r="AZT749" s="31"/>
      <c r="AZU749" s="31"/>
      <c r="AZV749" s="31"/>
      <c r="AZW749" s="31"/>
      <c r="AZX749" s="31"/>
      <c r="AZY749" s="31"/>
      <c r="AZZ749" s="31"/>
      <c r="BAA749" s="31"/>
      <c r="BAB749" s="31"/>
      <c r="BAC749" s="31"/>
      <c r="BAD749" s="31"/>
      <c r="BAE749" s="31"/>
      <c r="BAF749" s="31"/>
      <c r="BAG749" s="31"/>
      <c r="BAH749" s="31"/>
      <c r="BAI749" s="31"/>
      <c r="BAJ749" s="31"/>
      <c r="BAK749" s="31"/>
      <c r="BAL749" s="31"/>
      <c r="BAM749" s="31"/>
      <c r="BAN749" s="31"/>
      <c r="BAO749" s="31"/>
      <c r="BAP749" s="31"/>
      <c r="BAQ749" s="31"/>
      <c r="BAR749" s="31"/>
      <c r="BAS749" s="31"/>
      <c r="BAT749" s="31"/>
      <c r="BAU749" s="31"/>
      <c r="BAV749" s="31"/>
      <c r="BAW749" s="31"/>
      <c r="BAX749" s="31"/>
      <c r="BAY749" s="31"/>
      <c r="BAZ749" s="31"/>
      <c r="BBA749" s="31"/>
      <c r="BBB749" s="31"/>
      <c r="BBC749" s="31"/>
      <c r="BBD749" s="31"/>
      <c r="BBE749" s="31"/>
      <c r="BBF749" s="31"/>
      <c r="BBG749" s="31"/>
      <c r="BBH749" s="31"/>
      <c r="BBI749" s="31"/>
      <c r="BBJ749" s="31"/>
      <c r="BBK749" s="31"/>
      <c r="BBL749" s="31"/>
      <c r="BBM749" s="31"/>
      <c r="BBN749" s="31"/>
      <c r="BBO749" s="31"/>
      <c r="BBP749" s="31"/>
      <c r="BBQ749" s="31"/>
      <c r="BBR749" s="31"/>
      <c r="BBS749" s="31"/>
      <c r="BBT749" s="31"/>
      <c r="BBU749" s="31"/>
      <c r="BBV749" s="31"/>
      <c r="BBW749" s="31"/>
      <c r="BBX749" s="31"/>
      <c r="BBY749" s="31"/>
      <c r="BBZ749" s="31"/>
      <c r="BCA749" s="31"/>
      <c r="BCB749" s="31"/>
      <c r="BCC749" s="31"/>
      <c r="BCD749" s="31"/>
      <c r="BCE749" s="31"/>
      <c r="BCF749" s="31"/>
      <c r="BCG749" s="31"/>
      <c r="BCH749" s="31"/>
      <c r="BCI749" s="31"/>
      <c r="BCJ749" s="31"/>
      <c r="BCK749" s="31"/>
      <c r="BCL749" s="31"/>
      <c r="BCM749" s="31"/>
      <c r="BCN749" s="31"/>
      <c r="BCO749" s="31"/>
      <c r="BCP749" s="31"/>
      <c r="BCQ749" s="31"/>
      <c r="BCR749" s="31"/>
      <c r="BCS749" s="31"/>
      <c r="BCT749" s="31"/>
      <c r="BCU749" s="31"/>
      <c r="BCV749" s="31"/>
      <c r="BCW749" s="31"/>
      <c r="BCX749" s="31"/>
      <c r="BCY749" s="31"/>
      <c r="BCZ749" s="31"/>
      <c r="BDA749" s="31"/>
      <c r="BDB749" s="31"/>
      <c r="BDC749" s="31"/>
      <c r="BDD749" s="31"/>
      <c r="BDE749" s="31"/>
      <c r="BDF749" s="31"/>
      <c r="BDG749" s="31"/>
      <c r="BDH749" s="31"/>
      <c r="BDI749" s="31"/>
      <c r="BDJ749" s="31"/>
      <c r="BDK749" s="31"/>
      <c r="BDL749" s="31"/>
      <c r="BDM749" s="31"/>
      <c r="BDN749" s="31"/>
      <c r="BDO749" s="31"/>
      <c r="BDP749" s="31"/>
      <c r="BDQ749" s="31"/>
      <c r="BDR749" s="31"/>
      <c r="BDS749" s="31"/>
      <c r="BDT749" s="31"/>
      <c r="BDU749" s="31"/>
      <c r="BDV749" s="31"/>
      <c r="BDW749" s="31"/>
      <c r="BDX749" s="31"/>
      <c r="BDY749" s="31"/>
      <c r="BDZ749" s="31"/>
      <c r="BEA749" s="31"/>
      <c r="BEB749" s="31"/>
      <c r="BEC749" s="31"/>
      <c r="BED749" s="31"/>
      <c r="BEE749" s="31"/>
      <c r="BEF749" s="31"/>
      <c r="BEG749" s="31"/>
      <c r="BEH749" s="31"/>
      <c r="BEI749" s="31"/>
      <c r="BEJ749" s="31"/>
      <c r="BEK749" s="31"/>
      <c r="BEL749" s="31"/>
      <c r="BEM749" s="31"/>
      <c r="BEN749" s="31"/>
      <c r="BEO749" s="31"/>
      <c r="BEP749" s="31"/>
      <c r="BEQ749" s="31"/>
      <c r="BER749" s="31"/>
      <c r="BES749" s="31"/>
      <c r="BET749" s="31"/>
      <c r="BEU749" s="31"/>
      <c r="BEV749" s="31"/>
      <c r="BEW749" s="31"/>
      <c r="BEX749" s="31"/>
      <c r="BEY749" s="31"/>
      <c r="BEZ749" s="31"/>
      <c r="BFA749" s="31"/>
      <c r="BFB749" s="31"/>
      <c r="BFC749" s="31"/>
      <c r="BFD749" s="31"/>
      <c r="BFE749" s="31"/>
      <c r="BFF749" s="31"/>
      <c r="BFG749" s="31"/>
      <c r="BFH749" s="31"/>
      <c r="BFI749" s="31"/>
      <c r="BFJ749" s="31"/>
      <c r="BFK749" s="31"/>
      <c r="BFL749" s="31"/>
      <c r="BFM749" s="31"/>
      <c r="BFN749" s="31"/>
      <c r="BFO749" s="31"/>
      <c r="BFP749" s="31"/>
      <c r="BFQ749" s="31"/>
      <c r="BFR749" s="31"/>
      <c r="BFS749" s="31"/>
      <c r="BFT749" s="31"/>
      <c r="BFU749" s="31"/>
      <c r="BFV749" s="31"/>
      <c r="BFW749" s="31"/>
      <c r="BFX749" s="31"/>
      <c r="BFY749" s="31"/>
      <c r="BFZ749" s="31"/>
      <c r="BGA749" s="31"/>
      <c r="BGB749" s="31"/>
      <c r="BGC749" s="31"/>
      <c r="BGD749" s="31"/>
      <c r="BGE749" s="31"/>
      <c r="BGF749" s="31"/>
      <c r="BGG749" s="31"/>
      <c r="BGH749" s="31"/>
      <c r="BGI749" s="31"/>
      <c r="BGJ749" s="31"/>
      <c r="BGK749" s="31"/>
      <c r="BGL749" s="31"/>
      <c r="BGM749" s="31"/>
      <c r="BGN749" s="31"/>
      <c r="BGO749" s="31"/>
      <c r="BGP749" s="31"/>
      <c r="BGQ749" s="31"/>
      <c r="BGR749" s="31"/>
      <c r="BGS749" s="31"/>
      <c r="BGT749" s="31"/>
      <c r="BGU749" s="31"/>
      <c r="BGV749" s="31"/>
      <c r="BGW749" s="31"/>
      <c r="BGX749" s="31"/>
      <c r="BGY749" s="31"/>
      <c r="BGZ749" s="31"/>
      <c r="BHA749" s="31"/>
      <c r="BHB749" s="31"/>
      <c r="BHC749" s="31"/>
      <c r="BHD749" s="31"/>
      <c r="BHE749" s="31"/>
      <c r="BHF749" s="31"/>
      <c r="BHG749" s="31"/>
      <c r="BHH749" s="31"/>
      <c r="BHI749" s="31"/>
      <c r="BHJ749" s="31"/>
      <c r="BHK749" s="31"/>
      <c r="BHL749" s="31"/>
      <c r="BHM749" s="31"/>
      <c r="BHN749" s="31"/>
      <c r="BHO749" s="31"/>
      <c r="BHP749" s="31"/>
      <c r="BHQ749" s="31"/>
      <c r="BHR749" s="31"/>
      <c r="BHS749" s="31"/>
      <c r="BHT749" s="31"/>
      <c r="BHU749" s="31"/>
      <c r="BHV749" s="31"/>
      <c r="BHW749" s="31"/>
      <c r="BHX749" s="31"/>
      <c r="BHY749" s="31"/>
      <c r="BHZ749" s="31"/>
      <c r="BIA749" s="31"/>
      <c r="BIB749" s="31"/>
      <c r="BIC749" s="31"/>
      <c r="BID749" s="31"/>
      <c r="BIE749" s="31"/>
      <c r="BIF749" s="31"/>
      <c r="BIG749" s="31"/>
      <c r="BIH749" s="31"/>
      <c r="BII749" s="31"/>
      <c r="BIJ749" s="31"/>
      <c r="BIK749" s="31"/>
      <c r="BIL749" s="31"/>
      <c r="BIM749" s="31"/>
      <c r="BIN749" s="31"/>
      <c r="BIO749" s="31"/>
      <c r="BIP749" s="31"/>
      <c r="BIQ749" s="31"/>
      <c r="BIR749" s="31"/>
      <c r="BIS749" s="31"/>
      <c r="BIT749" s="31"/>
      <c r="BIU749" s="31"/>
      <c r="BIV749" s="31"/>
      <c r="BIW749" s="31"/>
      <c r="BIX749" s="31"/>
      <c r="BIY749" s="31"/>
      <c r="BIZ749" s="31"/>
      <c r="BJA749" s="31"/>
      <c r="BJB749" s="31"/>
      <c r="BJC749" s="31"/>
      <c r="BJD749" s="31"/>
      <c r="BJE749" s="31"/>
      <c r="BJF749" s="31"/>
      <c r="BJG749" s="31"/>
      <c r="BJH749" s="31"/>
      <c r="BJI749" s="31"/>
      <c r="BJJ749" s="31"/>
      <c r="BJK749" s="31"/>
      <c r="BJL749" s="31"/>
      <c r="BJM749" s="31"/>
      <c r="BJN749" s="31"/>
      <c r="BJO749" s="31"/>
      <c r="BJP749" s="31"/>
      <c r="BJQ749" s="31"/>
      <c r="BJR749" s="31"/>
      <c r="BJS749" s="31"/>
      <c r="BJT749" s="31"/>
      <c r="BJU749" s="31"/>
      <c r="BJV749" s="31"/>
      <c r="BJW749" s="31"/>
      <c r="BJX749" s="31"/>
      <c r="BJY749" s="31"/>
      <c r="BJZ749" s="31"/>
      <c r="BKA749" s="31"/>
      <c r="BKB749" s="31"/>
      <c r="BKC749" s="31"/>
      <c r="BKD749" s="31"/>
      <c r="BKE749" s="31"/>
      <c r="BKF749" s="31"/>
      <c r="BKG749" s="31"/>
      <c r="BKH749" s="31"/>
      <c r="BKI749" s="31"/>
      <c r="BKJ749" s="31"/>
      <c r="BKK749" s="31"/>
      <c r="BKL749" s="31"/>
      <c r="BKM749" s="31"/>
      <c r="BKN749" s="31"/>
      <c r="BKO749" s="31"/>
      <c r="BKP749" s="31"/>
      <c r="BKQ749" s="31"/>
      <c r="BKR749" s="31"/>
      <c r="BKS749" s="31"/>
      <c r="BKT749" s="31"/>
      <c r="BKU749" s="31"/>
      <c r="BKV749" s="31"/>
      <c r="BKW749" s="31"/>
      <c r="BKX749" s="31"/>
      <c r="BKY749" s="31"/>
      <c r="BKZ749" s="31"/>
      <c r="BLA749" s="31"/>
      <c r="BLB749" s="31"/>
      <c r="BLC749" s="31"/>
      <c r="BLD749" s="31"/>
      <c r="BLE749" s="31"/>
      <c r="BLF749" s="31"/>
      <c r="BLG749" s="31"/>
      <c r="BLH749" s="31"/>
      <c r="BLI749" s="31"/>
      <c r="BLJ749" s="31"/>
      <c r="BLK749" s="31"/>
      <c r="BLL749" s="31"/>
      <c r="BLM749" s="31"/>
      <c r="BLN749" s="31"/>
      <c r="BLO749" s="31"/>
      <c r="BLP749" s="31"/>
      <c r="BLQ749" s="31"/>
      <c r="BLR749" s="31"/>
      <c r="BLS749" s="31"/>
      <c r="BLT749" s="31"/>
      <c r="BLU749" s="31"/>
      <c r="BLV749" s="31"/>
      <c r="BLW749" s="31"/>
      <c r="BLX749" s="31"/>
      <c r="BLY749" s="31"/>
      <c r="BLZ749" s="31"/>
      <c r="BMA749" s="31"/>
      <c r="BMB749" s="31"/>
      <c r="BMC749" s="31"/>
      <c r="BMD749" s="31"/>
      <c r="BME749" s="31"/>
      <c r="BMF749" s="31"/>
      <c r="BMG749" s="31"/>
      <c r="BMH749" s="31"/>
      <c r="BMI749" s="31"/>
      <c r="BMJ749" s="31"/>
      <c r="BMK749" s="31"/>
      <c r="BML749" s="31"/>
      <c r="BMM749" s="31"/>
      <c r="BMN749" s="31"/>
      <c r="BMO749" s="31"/>
      <c r="BMP749" s="31"/>
      <c r="BMQ749" s="31"/>
      <c r="BMR749" s="31"/>
      <c r="BMS749" s="31"/>
      <c r="BMT749" s="31"/>
      <c r="BMU749" s="31"/>
      <c r="BMV749" s="31"/>
      <c r="BMW749" s="31"/>
      <c r="BMX749" s="31"/>
      <c r="BMY749" s="31"/>
      <c r="BMZ749" s="31"/>
      <c r="BNA749" s="31"/>
      <c r="BNB749" s="31"/>
      <c r="BNC749" s="31"/>
      <c r="BND749" s="31"/>
      <c r="BNE749" s="31"/>
      <c r="BNF749" s="31"/>
      <c r="BNG749" s="31"/>
      <c r="BNH749" s="31"/>
      <c r="BNI749" s="31"/>
      <c r="BNJ749" s="31"/>
      <c r="BNK749" s="31"/>
      <c r="BNL749" s="31"/>
      <c r="BNM749" s="31"/>
      <c r="BNN749" s="31"/>
      <c r="BNO749" s="31"/>
      <c r="BNP749" s="31"/>
      <c r="BNQ749" s="31"/>
      <c r="BNR749" s="31"/>
      <c r="BNS749" s="31"/>
      <c r="BNT749" s="31"/>
      <c r="BNU749" s="31"/>
      <c r="BNV749" s="31"/>
      <c r="BNW749" s="31"/>
      <c r="BNX749" s="31"/>
      <c r="BNY749" s="31"/>
      <c r="BNZ749" s="31"/>
      <c r="BOA749" s="31"/>
      <c r="BOB749" s="31"/>
      <c r="BOC749" s="31"/>
      <c r="BOD749" s="31"/>
      <c r="BOE749" s="31"/>
      <c r="BOF749" s="31"/>
      <c r="BOG749" s="31"/>
      <c r="BOH749" s="31"/>
      <c r="BOI749" s="31"/>
      <c r="BOJ749" s="31"/>
      <c r="BOK749" s="31"/>
      <c r="BOL749" s="31"/>
      <c r="BOM749" s="31"/>
      <c r="BON749" s="31"/>
      <c r="BOO749" s="31"/>
      <c r="BOP749" s="31"/>
      <c r="BOQ749" s="31"/>
      <c r="BOR749" s="31"/>
      <c r="BOS749" s="31"/>
      <c r="BOT749" s="31"/>
      <c r="BOU749" s="31"/>
      <c r="BOV749" s="31"/>
      <c r="BOW749" s="31"/>
      <c r="BOX749" s="31"/>
      <c r="BOY749" s="31"/>
      <c r="BOZ749" s="31"/>
      <c r="BPA749" s="31"/>
      <c r="BPB749" s="31"/>
      <c r="BPC749" s="31"/>
      <c r="BPD749" s="31"/>
      <c r="BPE749" s="31"/>
      <c r="BPF749" s="31"/>
      <c r="BPG749" s="31"/>
      <c r="BPH749" s="31"/>
      <c r="BPI749" s="31"/>
      <c r="BPJ749" s="31"/>
      <c r="BPK749" s="31"/>
      <c r="BPL749" s="31"/>
      <c r="BPM749" s="31"/>
      <c r="BPN749" s="31"/>
      <c r="BPO749" s="31"/>
      <c r="BPP749" s="31"/>
      <c r="BPQ749" s="31"/>
      <c r="BPR749" s="31"/>
      <c r="BPS749" s="31"/>
      <c r="BPT749" s="31"/>
      <c r="BPU749" s="31"/>
      <c r="BPV749" s="31"/>
      <c r="BPW749" s="31"/>
      <c r="BPX749" s="31"/>
      <c r="BPY749" s="31"/>
      <c r="BPZ749" s="31"/>
      <c r="BQA749" s="31"/>
      <c r="BQB749" s="31"/>
      <c r="BQC749" s="31"/>
      <c r="BQD749" s="31"/>
      <c r="BQE749" s="31"/>
      <c r="BQF749" s="31"/>
      <c r="BQG749" s="31"/>
      <c r="BQH749" s="31"/>
      <c r="BQI749" s="31"/>
      <c r="BQJ749" s="31"/>
      <c r="BQK749" s="31"/>
      <c r="BQL749" s="31"/>
      <c r="BQM749" s="31"/>
      <c r="BQN749" s="31"/>
      <c r="BQO749" s="31"/>
      <c r="BQP749" s="31"/>
      <c r="BQQ749" s="31"/>
      <c r="BQR749" s="31"/>
      <c r="BQS749" s="31"/>
      <c r="BQT749" s="31"/>
      <c r="BQU749" s="31"/>
      <c r="BQV749" s="31"/>
      <c r="BQW749" s="31"/>
      <c r="BQX749" s="31"/>
      <c r="BQY749" s="31"/>
      <c r="BQZ749" s="31"/>
      <c r="BRA749" s="31"/>
      <c r="BRB749" s="31"/>
      <c r="BRC749" s="31"/>
      <c r="BRD749" s="31"/>
      <c r="BRE749" s="31"/>
      <c r="BRF749" s="31"/>
      <c r="BRG749" s="31"/>
      <c r="BRH749" s="31"/>
      <c r="BRI749" s="31"/>
      <c r="BRJ749" s="31"/>
      <c r="BRK749" s="31"/>
      <c r="BRL749" s="31"/>
      <c r="BRM749" s="31"/>
      <c r="BRN749" s="31"/>
      <c r="BRO749" s="31"/>
      <c r="BRP749" s="31"/>
      <c r="BRQ749" s="31"/>
      <c r="BRR749" s="31"/>
      <c r="BRS749" s="31"/>
      <c r="BRT749" s="31"/>
      <c r="BRU749" s="31"/>
      <c r="BRV749" s="31"/>
      <c r="BRW749" s="31"/>
      <c r="BRX749" s="31"/>
      <c r="BRY749" s="31"/>
      <c r="BRZ749" s="31"/>
      <c r="BSA749" s="31"/>
      <c r="BSB749" s="31"/>
      <c r="BSC749" s="31"/>
      <c r="BSD749" s="31"/>
      <c r="BSE749" s="31"/>
      <c r="BSF749" s="31"/>
      <c r="BSG749" s="31"/>
      <c r="BSH749" s="31"/>
      <c r="BSI749" s="31"/>
      <c r="BSJ749" s="31"/>
      <c r="BSK749" s="31"/>
      <c r="BSL749" s="31"/>
      <c r="BSM749" s="31"/>
      <c r="BSN749" s="31"/>
      <c r="BSO749" s="31"/>
      <c r="BSP749" s="31"/>
      <c r="BSQ749" s="31"/>
      <c r="BSR749" s="31"/>
      <c r="BSS749" s="31"/>
      <c r="BST749" s="31"/>
      <c r="BSU749" s="31"/>
      <c r="BSV749" s="31"/>
      <c r="BSW749" s="31"/>
      <c r="BSX749" s="31"/>
      <c r="BSY749" s="31"/>
      <c r="BSZ749" s="31"/>
      <c r="BTA749" s="31"/>
      <c r="BTB749" s="31"/>
      <c r="BTC749" s="31"/>
      <c r="BTD749" s="31"/>
      <c r="BTE749" s="31"/>
      <c r="BTF749" s="31"/>
      <c r="BTG749" s="31"/>
      <c r="BTH749" s="31"/>
      <c r="BTI749" s="31"/>
      <c r="BTJ749" s="31"/>
      <c r="BTK749" s="31"/>
      <c r="BTL749" s="31"/>
      <c r="BTM749" s="31"/>
      <c r="BTN749" s="31"/>
      <c r="BTO749" s="31"/>
      <c r="BTP749" s="31"/>
      <c r="BTQ749" s="31"/>
      <c r="BTR749" s="31"/>
      <c r="BTS749" s="31"/>
      <c r="BTT749" s="31"/>
      <c r="BTU749" s="31"/>
      <c r="BTV749" s="31"/>
      <c r="BTW749" s="31"/>
      <c r="BTX749" s="31"/>
      <c r="BTY749" s="31"/>
      <c r="BTZ749" s="31"/>
      <c r="BUA749" s="31"/>
      <c r="BUB749" s="31"/>
      <c r="BUC749" s="31"/>
      <c r="BUD749" s="31"/>
      <c r="BUE749" s="31"/>
      <c r="BUF749" s="31"/>
      <c r="BUG749" s="31"/>
      <c r="BUH749" s="31"/>
      <c r="BUI749" s="31"/>
      <c r="BUJ749" s="31"/>
      <c r="BUK749" s="31"/>
      <c r="BUL749" s="31"/>
      <c r="BUM749" s="31"/>
      <c r="BUN749" s="31"/>
      <c r="BUO749" s="31"/>
      <c r="BUP749" s="31"/>
      <c r="BUQ749" s="31"/>
      <c r="BUR749" s="31"/>
      <c r="BUS749" s="31"/>
      <c r="BUT749" s="31"/>
      <c r="BUU749" s="31"/>
      <c r="BUV749" s="31"/>
      <c r="BUW749" s="31"/>
      <c r="BUX749" s="31"/>
      <c r="BUY749" s="31"/>
      <c r="BUZ749" s="31"/>
      <c r="BVA749" s="31"/>
      <c r="BVB749" s="31"/>
      <c r="BVC749" s="31"/>
      <c r="BVD749" s="31"/>
      <c r="BVE749" s="31"/>
      <c r="BVF749" s="31"/>
      <c r="BVG749" s="31"/>
      <c r="BVH749" s="31"/>
      <c r="BVI749" s="31"/>
      <c r="BVJ749" s="31"/>
      <c r="BVK749" s="31"/>
      <c r="BVL749" s="31"/>
      <c r="BVM749" s="31"/>
      <c r="BVN749" s="31"/>
      <c r="BVO749" s="31"/>
      <c r="BVP749" s="31"/>
      <c r="BVQ749" s="31"/>
      <c r="BVR749" s="31"/>
      <c r="BVS749" s="31"/>
      <c r="BVT749" s="31"/>
      <c r="BVU749" s="31"/>
      <c r="BVV749" s="31"/>
      <c r="BVW749" s="31"/>
      <c r="BVX749" s="31"/>
      <c r="BVY749" s="31"/>
      <c r="BVZ749" s="31"/>
      <c r="BWA749" s="31"/>
      <c r="BWB749" s="31"/>
      <c r="BWC749" s="31"/>
      <c r="BWD749" s="31"/>
      <c r="BWE749" s="31"/>
      <c r="BWF749" s="31"/>
      <c r="BWG749" s="31"/>
      <c r="BWH749" s="31"/>
      <c r="BWI749" s="31"/>
      <c r="BWJ749" s="31"/>
      <c r="BWK749" s="31"/>
      <c r="BWL749" s="31"/>
      <c r="BWM749" s="31"/>
      <c r="BWN749" s="31"/>
      <c r="BWO749" s="31"/>
      <c r="BWP749" s="31"/>
      <c r="BWQ749" s="31"/>
      <c r="BWR749" s="31"/>
      <c r="BWS749" s="31"/>
      <c r="BWT749" s="31"/>
      <c r="BWU749" s="31"/>
      <c r="BWV749" s="31"/>
      <c r="BWW749" s="31"/>
      <c r="BWX749" s="31"/>
      <c r="BWY749" s="31"/>
      <c r="BWZ749" s="31"/>
      <c r="BXA749" s="31"/>
      <c r="BXB749" s="31"/>
      <c r="BXC749" s="31"/>
      <c r="BXD749" s="31"/>
      <c r="BXE749" s="31"/>
      <c r="BXF749" s="31"/>
      <c r="BXG749" s="31"/>
      <c r="BXH749" s="31"/>
      <c r="BXI749" s="31"/>
      <c r="BXJ749" s="31"/>
      <c r="BXK749" s="31"/>
      <c r="BXL749" s="31"/>
      <c r="BXM749" s="31"/>
      <c r="BXN749" s="31"/>
      <c r="BXO749" s="31"/>
      <c r="BXP749" s="31"/>
      <c r="BXQ749" s="31"/>
      <c r="BXR749" s="31"/>
      <c r="BXS749" s="31"/>
      <c r="BXT749" s="31"/>
      <c r="BXU749" s="31"/>
      <c r="BXV749" s="31"/>
      <c r="BXW749" s="31"/>
      <c r="BXX749" s="31"/>
      <c r="BXY749" s="31"/>
      <c r="BXZ749" s="31"/>
      <c r="BYA749" s="31"/>
      <c r="BYB749" s="31"/>
      <c r="BYC749" s="31"/>
      <c r="BYD749" s="31"/>
      <c r="BYE749" s="31"/>
      <c r="BYF749" s="31"/>
      <c r="BYG749" s="31"/>
      <c r="BYH749" s="31"/>
      <c r="BYI749" s="31"/>
      <c r="BYJ749" s="31"/>
      <c r="BYK749" s="31"/>
      <c r="BYL749" s="31"/>
      <c r="BYM749" s="31"/>
      <c r="BYN749" s="31"/>
      <c r="BYO749" s="31"/>
      <c r="BYP749" s="31"/>
      <c r="BYQ749" s="31"/>
      <c r="BYR749" s="31"/>
      <c r="BYS749" s="31"/>
      <c r="BYT749" s="31"/>
      <c r="BYU749" s="31"/>
      <c r="BYV749" s="31"/>
      <c r="BYW749" s="31"/>
      <c r="BYX749" s="31"/>
      <c r="BYY749" s="31"/>
      <c r="BYZ749" s="31"/>
      <c r="BZA749" s="31"/>
      <c r="BZB749" s="31"/>
      <c r="BZC749" s="31"/>
      <c r="BZD749" s="31"/>
      <c r="BZE749" s="31"/>
      <c r="BZF749" s="31"/>
      <c r="BZG749" s="31"/>
      <c r="BZH749" s="31"/>
      <c r="BZI749" s="31"/>
      <c r="BZJ749" s="31"/>
      <c r="BZK749" s="31"/>
      <c r="BZL749" s="31"/>
      <c r="BZM749" s="31"/>
      <c r="BZN749" s="31"/>
      <c r="BZO749" s="31"/>
      <c r="BZP749" s="31"/>
      <c r="BZQ749" s="31"/>
      <c r="BZR749" s="31"/>
      <c r="BZS749" s="31"/>
      <c r="BZT749" s="31"/>
      <c r="BZU749" s="31"/>
      <c r="BZV749" s="31"/>
      <c r="BZW749" s="31"/>
      <c r="BZX749" s="31"/>
      <c r="BZY749" s="31"/>
      <c r="BZZ749" s="31"/>
      <c r="CAA749" s="31"/>
      <c r="CAB749" s="31"/>
      <c r="CAC749" s="31"/>
      <c r="CAD749" s="31"/>
      <c r="CAE749" s="31"/>
      <c r="CAF749" s="31"/>
      <c r="CAG749" s="31"/>
      <c r="CAH749" s="31"/>
      <c r="CAI749" s="31"/>
      <c r="CAJ749" s="31"/>
      <c r="CAK749" s="31"/>
      <c r="CAL749" s="31"/>
      <c r="CAM749" s="31"/>
      <c r="CAN749" s="31"/>
      <c r="CAO749" s="31"/>
      <c r="CAP749" s="31"/>
      <c r="CAQ749" s="31"/>
      <c r="CAR749" s="31"/>
      <c r="CAS749" s="31"/>
      <c r="CAT749" s="31"/>
      <c r="CAU749" s="31"/>
      <c r="CAV749" s="31"/>
      <c r="CAW749" s="31"/>
      <c r="CAX749" s="31"/>
      <c r="CAY749" s="31"/>
      <c r="CAZ749" s="31"/>
      <c r="CBA749" s="31"/>
      <c r="CBB749" s="31"/>
      <c r="CBC749" s="31"/>
      <c r="CBD749" s="31"/>
      <c r="CBE749" s="31"/>
      <c r="CBF749" s="31"/>
      <c r="CBG749" s="31"/>
      <c r="CBH749" s="31"/>
      <c r="CBI749" s="31"/>
      <c r="CBJ749" s="31"/>
      <c r="CBK749" s="31"/>
      <c r="CBL749" s="31"/>
      <c r="CBM749" s="31"/>
      <c r="CBN749" s="31"/>
      <c r="CBO749" s="31"/>
      <c r="CBP749" s="31"/>
      <c r="CBQ749" s="31"/>
      <c r="CBR749" s="31"/>
      <c r="CBS749" s="31"/>
      <c r="CBT749" s="31"/>
      <c r="CBU749" s="31"/>
      <c r="CBV749" s="31"/>
      <c r="CBW749" s="31"/>
      <c r="CBX749" s="31"/>
      <c r="CBY749" s="31"/>
      <c r="CBZ749" s="31"/>
      <c r="CCA749" s="31"/>
      <c r="CCB749" s="31"/>
      <c r="CCC749" s="31"/>
      <c r="CCD749" s="31"/>
      <c r="CCE749" s="31"/>
      <c r="CCF749" s="31"/>
      <c r="CCG749" s="31"/>
      <c r="CCH749" s="31"/>
      <c r="CCI749" s="31"/>
      <c r="CCJ749" s="31"/>
      <c r="CCK749" s="31"/>
      <c r="CCL749" s="31"/>
      <c r="CCM749" s="31"/>
      <c r="CCN749" s="31"/>
      <c r="CCO749" s="31"/>
      <c r="CCP749" s="31"/>
      <c r="CCQ749" s="31"/>
      <c r="CCR749" s="31"/>
      <c r="CCS749" s="31"/>
      <c r="CCT749" s="31"/>
      <c r="CCU749" s="31"/>
      <c r="CCV749" s="31"/>
      <c r="CCW749" s="31"/>
      <c r="CCX749" s="31"/>
      <c r="CCY749" s="31"/>
      <c r="CCZ749" s="31"/>
      <c r="CDA749" s="31"/>
      <c r="CDB749" s="31"/>
      <c r="CDC749" s="31"/>
      <c r="CDD749" s="31"/>
      <c r="CDE749" s="31"/>
      <c r="CDF749" s="31"/>
      <c r="CDG749" s="31"/>
      <c r="CDH749" s="31"/>
      <c r="CDI749" s="31"/>
      <c r="CDJ749" s="31"/>
      <c r="CDK749" s="31"/>
      <c r="CDL749" s="31"/>
      <c r="CDM749" s="31"/>
      <c r="CDN749" s="31"/>
      <c r="CDO749" s="31"/>
      <c r="CDP749" s="31"/>
      <c r="CDQ749" s="31"/>
      <c r="CDR749" s="31"/>
      <c r="CDS749" s="31"/>
      <c r="CDT749" s="31"/>
      <c r="CDU749" s="31"/>
      <c r="CDV749" s="31"/>
      <c r="CDW749" s="31"/>
      <c r="CDX749" s="31"/>
      <c r="CDY749" s="31"/>
      <c r="CDZ749" s="31"/>
      <c r="CEA749" s="31"/>
      <c r="CEB749" s="31"/>
      <c r="CEC749" s="31"/>
      <c r="CED749" s="31"/>
      <c r="CEE749" s="31"/>
      <c r="CEF749" s="31"/>
      <c r="CEG749" s="31"/>
      <c r="CEH749" s="31"/>
      <c r="CEI749" s="31"/>
      <c r="CEJ749" s="31"/>
      <c r="CEK749" s="31"/>
      <c r="CEL749" s="31"/>
      <c r="CEM749" s="31"/>
      <c r="CEN749" s="31"/>
      <c r="CEO749" s="31"/>
      <c r="CEP749" s="31"/>
      <c r="CEQ749" s="31"/>
      <c r="CER749" s="31"/>
      <c r="CES749" s="31"/>
      <c r="CET749" s="31"/>
      <c r="CEU749" s="31"/>
      <c r="CEV749" s="31"/>
      <c r="CEW749" s="31"/>
      <c r="CEX749" s="31"/>
      <c r="CEY749" s="31"/>
      <c r="CEZ749" s="31"/>
      <c r="CFA749" s="31"/>
      <c r="CFB749" s="31"/>
      <c r="CFC749" s="31"/>
      <c r="CFD749" s="31"/>
      <c r="CFE749" s="31"/>
      <c r="CFF749" s="31"/>
      <c r="CFG749" s="31"/>
      <c r="CFH749" s="31"/>
      <c r="CFI749" s="31"/>
      <c r="CFJ749" s="31"/>
      <c r="CFK749" s="31"/>
      <c r="CFL749" s="31"/>
      <c r="CFM749" s="31"/>
      <c r="CFN749" s="31"/>
      <c r="CFO749" s="31"/>
      <c r="CFP749" s="31"/>
      <c r="CFQ749" s="31"/>
      <c r="CFR749" s="31"/>
      <c r="CFS749" s="31"/>
      <c r="CFT749" s="31"/>
      <c r="CFU749" s="31"/>
      <c r="CFV749" s="31"/>
      <c r="CFW749" s="31"/>
      <c r="CFX749" s="31"/>
      <c r="CFY749" s="31"/>
      <c r="CFZ749" s="31"/>
      <c r="CGA749" s="31"/>
      <c r="CGB749" s="31"/>
      <c r="CGC749" s="31"/>
      <c r="CGD749" s="31"/>
      <c r="CGE749" s="31"/>
      <c r="CGF749" s="31"/>
      <c r="CGG749" s="31"/>
      <c r="CGH749" s="31"/>
      <c r="CGI749" s="31"/>
      <c r="CGJ749" s="31"/>
      <c r="CGK749" s="31"/>
      <c r="CGL749" s="31"/>
      <c r="CGM749" s="31"/>
      <c r="CGN749" s="31"/>
      <c r="CGO749" s="31"/>
      <c r="CGP749" s="31"/>
      <c r="CGQ749" s="31"/>
      <c r="CGR749" s="31"/>
      <c r="CGS749" s="31"/>
      <c r="CGT749" s="31"/>
      <c r="CGU749" s="31"/>
      <c r="CGV749" s="31"/>
      <c r="CGW749" s="31"/>
      <c r="CGX749" s="31"/>
      <c r="CGY749" s="31"/>
      <c r="CGZ749" s="31"/>
      <c r="CHA749" s="31"/>
      <c r="CHB749" s="31"/>
      <c r="CHC749" s="31"/>
      <c r="CHD749" s="31"/>
      <c r="CHE749" s="31"/>
      <c r="CHF749" s="31"/>
      <c r="CHG749" s="31"/>
      <c r="CHH749" s="31"/>
      <c r="CHI749" s="31"/>
      <c r="CHJ749" s="31"/>
      <c r="CHK749" s="31"/>
      <c r="CHL749" s="31"/>
      <c r="CHM749" s="31"/>
      <c r="CHN749" s="31"/>
      <c r="CHO749" s="31"/>
      <c r="CHP749" s="31"/>
      <c r="CHQ749" s="31"/>
      <c r="CHR749" s="31"/>
      <c r="CHS749" s="31"/>
      <c r="CHT749" s="31"/>
      <c r="CHU749" s="31"/>
      <c r="CHV749" s="31"/>
      <c r="CHW749" s="31"/>
      <c r="CHX749" s="31"/>
      <c r="CHY749" s="31"/>
      <c r="CHZ749" s="31"/>
      <c r="CIA749" s="31"/>
      <c r="CIB749" s="31"/>
      <c r="CIC749" s="31"/>
      <c r="CID749" s="31"/>
      <c r="CIE749" s="31"/>
      <c r="CIF749" s="31"/>
      <c r="CIG749" s="31"/>
      <c r="CIH749" s="31"/>
      <c r="CII749" s="31"/>
      <c r="CIJ749" s="31"/>
      <c r="CIK749" s="31"/>
      <c r="CIL749" s="31"/>
      <c r="CIM749" s="31"/>
      <c r="CIN749" s="31"/>
      <c r="CIO749" s="31"/>
      <c r="CIP749" s="31"/>
      <c r="CIQ749" s="31"/>
      <c r="CIR749" s="31"/>
      <c r="CIS749" s="31"/>
      <c r="CIT749" s="31"/>
      <c r="CIU749" s="31"/>
      <c r="CIV749" s="31"/>
      <c r="CIW749" s="31"/>
      <c r="CIX749" s="31"/>
      <c r="CIY749" s="31"/>
      <c r="CIZ749" s="31"/>
      <c r="CJA749" s="31"/>
      <c r="CJB749" s="31"/>
      <c r="CJC749" s="31"/>
      <c r="CJD749" s="31"/>
      <c r="CJE749" s="31"/>
      <c r="CJF749" s="31"/>
      <c r="CJG749" s="31"/>
      <c r="CJH749" s="31"/>
      <c r="CJI749" s="31"/>
      <c r="CJJ749" s="31"/>
      <c r="CJK749" s="31"/>
      <c r="CJL749" s="31"/>
      <c r="CJM749" s="31"/>
      <c r="CJN749" s="31"/>
      <c r="CJO749" s="31"/>
      <c r="CJP749" s="31"/>
      <c r="CJQ749" s="31"/>
      <c r="CJR749" s="31"/>
      <c r="CJS749" s="31"/>
      <c r="CJT749" s="31"/>
      <c r="CJU749" s="31"/>
      <c r="CJV749" s="31"/>
      <c r="CJW749" s="31"/>
      <c r="CJX749" s="31"/>
      <c r="CJY749" s="31"/>
      <c r="CJZ749" s="31"/>
      <c r="CKA749" s="31"/>
      <c r="CKB749" s="31"/>
      <c r="CKC749" s="31"/>
      <c r="CKD749" s="31"/>
      <c r="CKE749" s="31"/>
      <c r="CKF749" s="31"/>
      <c r="CKG749" s="31"/>
      <c r="CKH749" s="31"/>
      <c r="CKI749" s="31"/>
      <c r="CKJ749" s="31"/>
      <c r="CKK749" s="31"/>
      <c r="CKL749" s="31"/>
      <c r="CKM749" s="31"/>
      <c r="CKN749" s="31"/>
      <c r="CKO749" s="31"/>
      <c r="CKP749" s="31"/>
      <c r="CKQ749" s="31"/>
      <c r="CKR749" s="31"/>
      <c r="CKS749" s="31"/>
      <c r="CKT749" s="31"/>
      <c r="CKU749" s="31"/>
      <c r="CKV749" s="31"/>
      <c r="CKW749" s="31"/>
      <c r="CKX749" s="31"/>
      <c r="CKY749" s="31"/>
      <c r="CKZ749" s="31"/>
      <c r="CLA749" s="31"/>
      <c r="CLB749" s="31"/>
      <c r="CLC749" s="31"/>
      <c r="CLD749" s="31"/>
      <c r="CLE749" s="31"/>
      <c r="CLF749" s="31"/>
      <c r="CLG749" s="31"/>
      <c r="CLH749" s="31"/>
      <c r="CLI749" s="31"/>
      <c r="CLJ749" s="31"/>
      <c r="CLK749" s="31"/>
      <c r="CLL749" s="31"/>
      <c r="CLM749" s="31"/>
      <c r="CLN749" s="31"/>
      <c r="CLO749" s="31"/>
      <c r="CLP749" s="31"/>
      <c r="CLQ749" s="31"/>
      <c r="CLR749" s="31"/>
      <c r="CLS749" s="31"/>
      <c r="CLT749" s="31"/>
      <c r="CLU749" s="31"/>
      <c r="CLV749" s="31"/>
      <c r="CLW749" s="31"/>
      <c r="CLX749" s="31"/>
      <c r="CLY749" s="31"/>
      <c r="CLZ749" s="31"/>
      <c r="CMA749" s="31"/>
      <c r="CMB749" s="31"/>
      <c r="CMC749" s="31"/>
      <c r="CMD749" s="31"/>
      <c r="CME749" s="31"/>
      <c r="CMF749" s="31"/>
      <c r="CMG749" s="31"/>
      <c r="CMH749" s="31"/>
      <c r="CMI749" s="31"/>
      <c r="CMJ749" s="31"/>
      <c r="CMK749" s="31"/>
      <c r="CML749" s="31"/>
      <c r="CMM749" s="31"/>
      <c r="CMN749" s="31"/>
      <c r="CMO749" s="31"/>
      <c r="CMP749" s="31"/>
      <c r="CMQ749" s="31"/>
      <c r="CMR749" s="31"/>
      <c r="CMS749" s="31"/>
      <c r="CMT749" s="31"/>
      <c r="CMU749" s="31"/>
      <c r="CMV749" s="31"/>
      <c r="CMW749" s="31"/>
      <c r="CMX749" s="31"/>
      <c r="CMY749" s="31"/>
      <c r="CMZ749" s="31"/>
      <c r="CNA749" s="31"/>
      <c r="CNB749" s="31"/>
      <c r="CNC749" s="31"/>
      <c r="CND749" s="31"/>
      <c r="CNE749" s="31"/>
      <c r="CNF749" s="31"/>
      <c r="CNG749" s="31"/>
      <c r="CNH749" s="31"/>
      <c r="CNI749" s="31"/>
      <c r="CNJ749" s="31"/>
      <c r="CNK749" s="31"/>
      <c r="CNL749" s="31"/>
      <c r="CNM749" s="31"/>
      <c r="CNN749" s="31"/>
      <c r="CNO749" s="31"/>
      <c r="CNP749" s="31"/>
      <c r="CNQ749" s="31"/>
      <c r="CNR749" s="31"/>
      <c r="CNS749" s="31"/>
      <c r="CNT749" s="31"/>
      <c r="CNU749" s="31"/>
      <c r="CNV749" s="31"/>
      <c r="CNW749" s="31"/>
      <c r="CNX749" s="31"/>
      <c r="CNY749" s="31"/>
      <c r="CNZ749" s="31"/>
      <c r="COA749" s="31"/>
      <c r="COB749" s="31"/>
      <c r="COC749" s="31"/>
      <c r="COD749" s="31"/>
      <c r="COE749" s="31"/>
      <c r="COF749" s="31"/>
      <c r="COG749" s="31"/>
      <c r="COH749" s="31"/>
      <c r="COI749" s="31"/>
      <c r="COJ749" s="31"/>
      <c r="COK749" s="31"/>
      <c r="COL749" s="31"/>
      <c r="COM749" s="31"/>
      <c r="CON749" s="31"/>
      <c r="COO749" s="31"/>
      <c r="COP749" s="31"/>
      <c r="COQ749" s="31"/>
      <c r="COR749" s="31"/>
      <c r="COS749" s="31"/>
      <c r="COT749" s="31"/>
      <c r="COU749" s="31"/>
      <c r="COV749" s="31"/>
      <c r="COW749" s="31"/>
      <c r="COX749" s="31"/>
      <c r="COY749" s="31"/>
      <c r="COZ749" s="31"/>
      <c r="CPA749" s="31"/>
      <c r="CPB749" s="31"/>
      <c r="CPC749" s="31"/>
      <c r="CPD749" s="31"/>
      <c r="CPE749" s="31"/>
      <c r="CPF749" s="31"/>
      <c r="CPG749" s="31"/>
      <c r="CPH749" s="31"/>
      <c r="CPI749" s="31"/>
      <c r="CPJ749" s="31"/>
      <c r="CPK749" s="31"/>
      <c r="CPL749" s="31"/>
      <c r="CPM749" s="31"/>
      <c r="CPN749" s="31"/>
      <c r="CPO749" s="31"/>
      <c r="CPP749" s="31"/>
      <c r="CPQ749" s="31"/>
      <c r="CPR749" s="31"/>
      <c r="CPS749" s="31"/>
      <c r="CPT749" s="31"/>
      <c r="CPU749" s="31"/>
      <c r="CPV749" s="31"/>
      <c r="CPW749" s="31"/>
      <c r="CPX749" s="31"/>
      <c r="CPY749" s="31"/>
      <c r="CPZ749" s="31"/>
      <c r="CQA749" s="31"/>
      <c r="CQB749" s="31"/>
      <c r="CQC749" s="31"/>
      <c r="CQD749" s="31"/>
      <c r="CQE749" s="31"/>
      <c r="CQF749" s="31"/>
      <c r="CQG749" s="31"/>
      <c r="CQH749" s="31"/>
      <c r="CQI749" s="31"/>
      <c r="CQJ749" s="31"/>
      <c r="CQK749" s="31"/>
      <c r="CQL749" s="31"/>
      <c r="CQM749" s="31"/>
      <c r="CQN749" s="31"/>
      <c r="CQO749" s="31"/>
      <c r="CQP749" s="31"/>
      <c r="CQQ749" s="31"/>
      <c r="CQR749" s="31"/>
      <c r="CQS749" s="31"/>
      <c r="CQT749" s="31"/>
      <c r="CQU749" s="31"/>
      <c r="CQV749" s="31"/>
      <c r="CQW749" s="31"/>
      <c r="CQX749" s="31"/>
      <c r="CQY749" s="31"/>
      <c r="CQZ749" s="31"/>
      <c r="CRA749" s="31"/>
      <c r="CRB749" s="31"/>
      <c r="CRC749" s="31"/>
      <c r="CRD749" s="31"/>
      <c r="CRE749" s="31"/>
      <c r="CRF749" s="31"/>
      <c r="CRG749" s="31"/>
      <c r="CRH749" s="31"/>
      <c r="CRI749" s="31"/>
      <c r="CRJ749" s="31"/>
      <c r="CRK749" s="31"/>
      <c r="CRL749" s="31"/>
      <c r="CRM749" s="31"/>
      <c r="CRN749" s="31"/>
      <c r="CRO749" s="31"/>
      <c r="CRP749" s="31"/>
      <c r="CRQ749" s="31"/>
      <c r="CRR749" s="31"/>
      <c r="CRS749" s="31"/>
      <c r="CRT749" s="31"/>
      <c r="CRU749" s="31"/>
      <c r="CRV749" s="31"/>
      <c r="CRW749" s="31"/>
      <c r="CRX749" s="31"/>
      <c r="CRY749" s="31"/>
      <c r="CRZ749" s="31"/>
      <c r="CSA749" s="31"/>
      <c r="CSB749" s="31"/>
      <c r="CSC749" s="31"/>
      <c r="CSD749" s="31"/>
      <c r="CSE749" s="31"/>
      <c r="CSF749" s="31"/>
      <c r="CSG749" s="31"/>
      <c r="CSH749" s="31"/>
      <c r="CSI749" s="31"/>
      <c r="CSJ749" s="31"/>
      <c r="CSK749" s="31"/>
      <c r="CSL749" s="31"/>
      <c r="CSM749" s="31"/>
      <c r="CSN749" s="31"/>
      <c r="CSO749" s="31"/>
      <c r="CSP749" s="31"/>
      <c r="CSQ749" s="31"/>
      <c r="CSR749" s="31"/>
      <c r="CSS749" s="31"/>
      <c r="CST749" s="31"/>
      <c r="CSU749" s="31"/>
      <c r="CSV749" s="31"/>
      <c r="CSW749" s="31"/>
      <c r="CSX749" s="31"/>
      <c r="CSY749" s="31"/>
      <c r="CSZ749" s="31"/>
      <c r="CTA749" s="31"/>
      <c r="CTB749" s="31"/>
      <c r="CTC749" s="31"/>
      <c r="CTD749" s="31"/>
      <c r="CTE749" s="31"/>
      <c r="CTF749" s="31"/>
      <c r="CTG749" s="31"/>
      <c r="CTH749" s="31"/>
      <c r="CTI749" s="31"/>
      <c r="CTJ749" s="31"/>
      <c r="CTK749" s="31"/>
      <c r="CTL749" s="31"/>
      <c r="CTM749" s="31"/>
      <c r="CTN749" s="31"/>
      <c r="CTO749" s="31"/>
      <c r="CTP749" s="31"/>
      <c r="CTQ749" s="31"/>
      <c r="CTR749" s="31"/>
      <c r="CTS749" s="31"/>
      <c r="CTT749" s="31"/>
      <c r="CTU749" s="31"/>
      <c r="CTV749" s="31"/>
      <c r="CTW749" s="31"/>
      <c r="CTX749" s="31"/>
      <c r="CTY749" s="31"/>
      <c r="CTZ749" s="31"/>
      <c r="CUA749" s="31"/>
      <c r="CUB749" s="31"/>
      <c r="CUC749" s="31"/>
      <c r="CUD749" s="31"/>
      <c r="CUE749" s="31"/>
      <c r="CUF749" s="31"/>
      <c r="CUG749" s="31"/>
      <c r="CUH749" s="31"/>
      <c r="CUI749" s="31"/>
      <c r="CUJ749" s="31"/>
      <c r="CUK749" s="31"/>
      <c r="CUL749" s="31"/>
      <c r="CUM749" s="31"/>
      <c r="CUN749" s="31"/>
      <c r="CUO749" s="31"/>
      <c r="CUP749" s="31"/>
      <c r="CUQ749" s="31"/>
      <c r="CUR749" s="31"/>
      <c r="CUS749" s="31"/>
      <c r="CUT749" s="31"/>
      <c r="CUU749" s="31"/>
      <c r="CUV749" s="31"/>
      <c r="CUW749" s="31"/>
      <c r="CUX749" s="31"/>
      <c r="CUY749" s="31"/>
      <c r="CUZ749" s="31"/>
      <c r="CVA749" s="31"/>
      <c r="CVB749" s="31"/>
      <c r="CVC749" s="31"/>
      <c r="CVD749" s="31"/>
      <c r="CVE749" s="31"/>
      <c r="CVF749" s="31"/>
      <c r="CVG749" s="31"/>
      <c r="CVH749" s="31"/>
      <c r="CVI749" s="31"/>
      <c r="CVJ749" s="31"/>
      <c r="CVK749" s="31"/>
      <c r="CVL749" s="31"/>
      <c r="CVM749" s="31"/>
      <c r="CVN749" s="31"/>
      <c r="CVO749" s="31"/>
      <c r="CVP749" s="31"/>
      <c r="CVQ749" s="31"/>
      <c r="CVR749" s="31"/>
      <c r="CVS749" s="31"/>
      <c r="CVT749" s="31"/>
      <c r="CVU749" s="31"/>
      <c r="CVV749" s="31"/>
      <c r="CVW749" s="31"/>
      <c r="CVX749" s="31"/>
      <c r="CVY749" s="31"/>
      <c r="CVZ749" s="31"/>
      <c r="CWA749" s="31"/>
      <c r="CWB749" s="31"/>
      <c r="CWC749" s="31"/>
      <c r="CWD749" s="31"/>
      <c r="CWE749" s="31"/>
      <c r="CWF749" s="31"/>
      <c r="CWG749" s="31"/>
      <c r="CWH749" s="31"/>
      <c r="CWI749" s="31"/>
      <c r="CWJ749" s="31"/>
      <c r="CWK749" s="31"/>
      <c r="CWL749" s="31"/>
      <c r="CWM749" s="31"/>
      <c r="CWN749" s="31"/>
      <c r="CWO749" s="31"/>
      <c r="CWP749" s="31"/>
      <c r="CWQ749" s="31"/>
      <c r="CWR749" s="31"/>
      <c r="CWS749" s="31"/>
      <c r="CWT749" s="31"/>
      <c r="CWU749" s="31"/>
      <c r="CWV749" s="31"/>
      <c r="CWW749" s="31"/>
      <c r="CWX749" s="31"/>
      <c r="CWY749" s="31"/>
      <c r="CWZ749" s="31"/>
      <c r="CXA749" s="31"/>
      <c r="CXB749" s="31"/>
      <c r="CXC749" s="31"/>
      <c r="CXD749" s="31"/>
      <c r="CXE749" s="31"/>
      <c r="CXF749" s="31"/>
      <c r="CXG749" s="31"/>
      <c r="CXH749" s="31"/>
      <c r="CXI749" s="31"/>
      <c r="CXJ749" s="31"/>
      <c r="CXK749" s="31"/>
      <c r="CXL749" s="31"/>
      <c r="CXM749" s="31"/>
      <c r="CXN749" s="31"/>
      <c r="CXO749" s="31"/>
      <c r="CXP749" s="31"/>
      <c r="CXQ749" s="31"/>
      <c r="CXR749" s="31"/>
      <c r="CXS749" s="31"/>
      <c r="CXT749" s="31"/>
      <c r="CXU749" s="31"/>
      <c r="CXV749" s="31"/>
      <c r="CXW749" s="31"/>
      <c r="CXX749" s="31"/>
      <c r="CXY749" s="31"/>
      <c r="CXZ749" s="31"/>
      <c r="CYA749" s="31"/>
      <c r="CYB749" s="31"/>
      <c r="CYC749" s="31"/>
      <c r="CYD749" s="31"/>
      <c r="CYE749" s="31"/>
      <c r="CYF749" s="31"/>
      <c r="CYG749" s="31"/>
      <c r="CYH749" s="31"/>
      <c r="CYI749" s="31"/>
      <c r="CYJ749" s="31"/>
      <c r="CYK749" s="31"/>
      <c r="CYL749" s="31"/>
      <c r="CYM749" s="31"/>
      <c r="CYN749" s="31"/>
      <c r="CYO749" s="31"/>
      <c r="CYP749" s="31"/>
      <c r="CYQ749" s="31"/>
      <c r="CYR749" s="31"/>
      <c r="CYS749" s="31"/>
      <c r="CYT749" s="31"/>
      <c r="CYU749" s="31"/>
      <c r="CYV749" s="31"/>
      <c r="CYW749" s="31"/>
      <c r="CYX749" s="31"/>
      <c r="CYY749" s="31"/>
      <c r="CYZ749" s="31"/>
      <c r="CZA749" s="31"/>
      <c r="CZB749" s="31"/>
      <c r="CZC749" s="31"/>
      <c r="CZD749" s="31"/>
      <c r="CZE749" s="31"/>
      <c r="CZF749" s="31"/>
      <c r="CZG749" s="31"/>
      <c r="CZH749" s="31"/>
      <c r="CZI749" s="31"/>
      <c r="CZJ749" s="31"/>
      <c r="CZK749" s="31"/>
      <c r="CZL749" s="31"/>
      <c r="CZM749" s="31"/>
      <c r="CZN749" s="31"/>
      <c r="CZO749" s="31"/>
      <c r="CZP749" s="31"/>
      <c r="CZQ749" s="31"/>
      <c r="CZR749" s="31"/>
      <c r="CZS749" s="31"/>
      <c r="CZT749" s="31"/>
      <c r="CZU749" s="31"/>
      <c r="CZV749" s="31"/>
      <c r="CZW749" s="31"/>
      <c r="CZX749" s="31"/>
      <c r="CZY749" s="31"/>
      <c r="CZZ749" s="31"/>
      <c r="DAA749" s="31"/>
      <c r="DAB749" s="31"/>
      <c r="DAC749" s="31"/>
      <c r="DAD749" s="31"/>
      <c r="DAE749" s="31"/>
      <c r="DAF749" s="31"/>
      <c r="DAG749" s="31"/>
      <c r="DAH749" s="31"/>
      <c r="DAI749" s="31"/>
      <c r="DAJ749" s="31"/>
      <c r="DAK749" s="31"/>
      <c r="DAL749" s="31"/>
      <c r="DAM749" s="31"/>
      <c r="DAN749" s="31"/>
      <c r="DAO749" s="31"/>
      <c r="DAP749" s="31"/>
      <c r="DAQ749" s="31"/>
      <c r="DAR749" s="31"/>
      <c r="DAS749" s="31"/>
      <c r="DAT749" s="31"/>
      <c r="DAU749" s="31"/>
      <c r="DAV749" s="31"/>
      <c r="DAW749" s="31"/>
      <c r="DAX749" s="31"/>
      <c r="DAY749" s="31"/>
      <c r="DAZ749" s="31"/>
      <c r="DBA749" s="31"/>
      <c r="DBB749" s="31"/>
      <c r="DBC749" s="31"/>
      <c r="DBD749" s="31"/>
      <c r="DBE749" s="31"/>
      <c r="DBF749" s="31"/>
      <c r="DBG749" s="31"/>
      <c r="DBH749" s="31"/>
      <c r="DBI749" s="31"/>
      <c r="DBJ749" s="31"/>
      <c r="DBK749" s="31"/>
      <c r="DBL749" s="31"/>
      <c r="DBM749" s="31"/>
      <c r="DBN749" s="31"/>
      <c r="DBO749" s="31"/>
      <c r="DBP749" s="31"/>
      <c r="DBQ749" s="31"/>
      <c r="DBR749" s="31"/>
      <c r="DBS749" s="31"/>
      <c r="DBT749" s="31"/>
      <c r="DBU749" s="31"/>
      <c r="DBV749" s="31"/>
      <c r="DBW749" s="31"/>
      <c r="DBX749" s="31"/>
      <c r="DBY749" s="31"/>
      <c r="DBZ749" s="31"/>
      <c r="DCA749" s="31"/>
      <c r="DCB749" s="31"/>
      <c r="DCC749" s="31"/>
      <c r="DCD749" s="31"/>
      <c r="DCE749" s="31"/>
      <c r="DCF749" s="31"/>
      <c r="DCG749" s="31"/>
      <c r="DCH749" s="31"/>
      <c r="DCI749" s="31"/>
      <c r="DCJ749" s="31"/>
      <c r="DCK749" s="31"/>
      <c r="DCL749" s="31"/>
      <c r="DCM749" s="31"/>
      <c r="DCN749" s="31"/>
      <c r="DCO749" s="31"/>
      <c r="DCP749" s="31"/>
      <c r="DCQ749" s="31"/>
      <c r="DCR749" s="31"/>
      <c r="DCS749" s="31"/>
      <c r="DCT749" s="31"/>
      <c r="DCU749" s="31"/>
      <c r="DCV749" s="31"/>
      <c r="DCW749" s="31"/>
      <c r="DCX749" s="31"/>
      <c r="DCY749" s="31"/>
      <c r="DCZ749" s="31"/>
      <c r="DDA749" s="31"/>
      <c r="DDB749" s="31"/>
      <c r="DDC749" s="31"/>
      <c r="DDD749" s="31"/>
      <c r="DDE749" s="31"/>
      <c r="DDF749" s="31"/>
      <c r="DDG749" s="31"/>
      <c r="DDH749" s="31"/>
      <c r="DDI749" s="31"/>
      <c r="DDJ749" s="31"/>
      <c r="DDK749" s="31"/>
      <c r="DDL749" s="31"/>
      <c r="DDM749" s="31"/>
      <c r="DDN749" s="31"/>
      <c r="DDO749" s="31"/>
      <c r="DDP749" s="31"/>
      <c r="DDQ749" s="31"/>
      <c r="DDR749" s="31"/>
      <c r="DDS749" s="31"/>
      <c r="DDT749" s="31"/>
      <c r="DDU749" s="31"/>
      <c r="DDV749" s="31"/>
      <c r="DDW749" s="31"/>
      <c r="DDX749" s="31"/>
      <c r="DDY749" s="31"/>
      <c r="DDZ749" s="31"/>
      <c r="DEA749" s="31"/>
      <c r="DEB749" s="31"/>
      <c r="DEC749" s="31"/>
      <c r="DED749" s="31"/>
      <c r="DEE749" s="31"/>
      <c r="DEF749" s="31"/>
      <c r="DEG749" s="31"/>
      <c r="DEH749" s="31"/>
      <c r="DEI749" s="31"/>
      <c r="DEJ749" s="31"/>
      <c r="DEK749" s="31"/>
      <c r="DEL749" s="31"/>
      <c r="DEM749" s="31"/>
      <c r="DEN749" s="31"/>
      <c r="DEO749" s="31"/>
      <c r="DEP749" s="31"/>
      <c r="DEQ749" s="31"/>
      <c r="DER749" s="31"/>
      <c r="DES749" s="31"/>
      <c r="DET749" s="31"/>
      <c r="DEU749" s="31"/>
      <c r="DEV749" s="31"/>
      <c r="DEW749" s="31"/>
      <c r="DEX749" s="31"/>
      <c r="DEY749" s="31"/>
      <c r="DEZ749" s="31"/>
      <c r="DFA749" s="31"/>
      <c r="DFB749" s="31"/>
      <c r="DFC749" s="31"/>
      <c r="DFD749" s="31"/>
      <c r="DFE749" s="31"/>
      <c r="DFF749" s="31"/>
      <c r="DFG749" s="31"/>
      <c r="DFH749" s="31"/>
      <c r="DFI749" s="31"/>
      <c r="DFJ749" s="31"/>
      <c r="DFK749" s="31"/>
      <c r="DFL749" s="31"/>
      <c r="DFM749" s="31"/>
      <c r="DFN749" s="31"/>
      <c r="DFO749" s="31"/>
      <c r="DFP749" s="31"/>
      <c r="DFQ749" s="31"/>
      <c r="DFR749" s="31"/>
      <c r="DFS749" s="31"/>
      <c r="DFT749" s="31"/>
      <c r="DFU749" s="31"/>
      <c r="DFV749" s="31"/>
      <c r="DFW749" s="31"/>
      <c r="DFX749" s="31"/>
      <c r="DFY749" s="31"/>
      <c r="DFZ749" s="31"/>
      <c r="DGA749" s="31"/>
      <c r="DGB749" s="31"/>
      <c r="DGC749" s="31"/>
      <c r="DGD749" s="31"/>
      <c r="DGE749" s="31"/>
      <c r="DGF749" s="31"/>
      <c r="DGG749" s="31"/>
      <c r="DGH749" s="31"/>
      <c r="DGI749" s="31"/>
      <c r="DGJ749" s="31"/>
      <c r="DGK749" s="31"/>
      <c r="DGL749" s="31"/>
      <c r="DGM749" s="31"/>
      <c r="DGN749" s="31"/>
      <c r="DGO749" s="31"/>
      <c r="DGP749" s="31"/>
      <c r="DGQ749" s="31"/>
      <c r="DGR749" s="31"/>
      <c r="DGS749" s="31"/>
      <c r="DGT749" s="31"/>
      <c r="DGU749" s="31"/>
      <c r="DGV749" s="31"/>
      <c r="DGW749" s="31"/>
      <c r="DGX749" s="31"/>
      <c r="DGY749" s="31"/>
      <c r="DGZ749" s="31"/>
      <c r="DHA749" s="31"/>
      <c r="DHB749" s="31"/>
      <c r="DHC749" s="31"/>
      <c r="DHD749" s="31"/>
      <c r="DHE749" s="31"/>
      <c r="DHF749" s="31"/>
      <c r="DHG749" s="31"/>
      <c r="DHH749" s="31"/>
      <c r="DHI749" s="31"/>
      <c r="DHJ749" s="31"/>
      <c r="DHK749" s="31"/>
      <c r="DHL749" s="31"/>
      <c r="DHM749" s="31"/>
      <c r="DHN749" s="31"/>
      <c r="DHO749" s="31"/>
      <c r="DHP749" s="31"/>
      <c r="DHQ749" s="31"/>
      <c r="DHR749" s="31"/>
      <c r="DHS749" s="31"/>
      <c r="DHT749" s="31"/>
      <c r="DHU749" s="31"/>
      <c r="DHV749" s="31"/>
      <c r="DHW749" s="31"/>
      <c r="DHX749" s="31"/>
      <c r="DHY749" s="31"/>
      <c r="DHZ749" s="31"/>
      <c r="DIA749" s="31"/>
      <c r="DIB749" s="31"/>
      <c r="DIC749" s="31"/>
      <c r="DID749" s="31"/>
      <c r="DIE749" s="31"/>
      <c r="DIF749" s="31"/>
      <c r="DIG749" s="31"/>
      <c r="DIH749" s="31"/>
      <c r="DII749" s="31"/>
      <c r="DIJ749" s="31"/>
      <c r="DIK749" s="31"/>
      <c r="DIL749" s="31"/>
      <c r="DIM749" s="31"/>
      <c r="DIN749" s="31"/>
      <c r="DIO749" s="31"/>
      <c r="DIP749" s="31"/>
      <c r="DIQ749" s="31"/>
      <c r="DIR749" s="31"/>
      <c r="DIS749" s="31"/>
      <c r="DIT749" s="31"/>
      <c r="DIU749" s="31"/>
      <c r="DIV749" s="31"/>
      <c r="DIW749" s="31"/>
      <c r="DIX749" s="31"/>
      <c r="DIY749" s="31"/>
      <c r="DIZ749" s="31"/>
      <c r="DJA749" s="31"/>
      <c r="DJB749" s="31"/>
      <c r="DJC749" s="31"/>
      <c r="DJD749" s="31"/>
      <c r="DJE749" s="31"/>
      <c r="DJF749" s="31"/>
      <c r="DJG749" s="31"/>
      <c r="DJH749" s="31"/>
      <c r="DJI749" s="31"/>
      <c r="DJJ749" s="31"/>
      <c r="DJK749" s="31"/>
      <c r="DJL749" s="31"/>
      <c r="DJM749" s="31"/>
      <c r="DJN749" s="31"/>
      <c r="DJO749" s="31"/>
      <c r="DJP749" s="31"/>
      <c r="DJQ749" s="31"/>
      <c r="DJR749" s="31"/>
      <c r="DJS749" s="31"/>
      <c r="DJT749" s="31"/>
      <c r="DJU749" s="31"/>
      <c r="DJV749" s="31"/>
      <c r="DJW749" s="31"/>
      <c r="DJX749" s="31"/>
      <c r="DJY749" s="31"/>
      <c r="DJZ749" s="31"/>
      <c r="DKA749" s="31"/>
      <c r="DKB749" s="31"/>
      <c r="DKC749" s="31"/>
      <c r="DKD749" s="31"/>
      <c r="DKE749" s="31"/>
      <c r="DKF749" s="31"/>
      <c r="DKG749" s="31"/>
      <c r="DKH749" s="31"/>
      <c r="DKI749" s="31"/>
      <c r="DKJ749" s="31"/>
      <c r="DKK749" s="31"/>
      <c r="DKL749" s="31"/>
      <c r="DKM749" s="31"/>
      <c r="DKN749" s="31"/>
      <c r="DKO749" s="31"/>
      <c r="DKP749" s="31"/>
      <c r="DKQ749" s="31"/>
      <c r="DKR749" s="31"/>
      <c r="DKS749" s="31"/>
      <c r="DKT749" s="31"/>
      <c r="DKU749" s="31"/>
      <c r="DKV749" s="31"/>
      <c r="DKW749" s="31"/>
      <c r="DKX749" s="31"/>
      <c r="DKY749" s="31"/>
      <c r="DKZ749" s="31"/>
      <c r="DLA749" s="31"/>
      <c r="DLB749" s="31"/>
      <c r="DLC749" s="31"/>
      <c r="DLD749" s="31"/>
      <c r="DLE749" s="31"/>
      <c r="DLF749" s="31"/>
      <c r="DLG749" s="31"/>
      <c r="DLH749" s="31"/>
      <c r="DLI749" s="31"/>
      <c r="DLJ749" s="31"/>
      <c r="DLK749" s="31"/>
      <c r="DLL749" s="31"/>
      <c r="DLM749" s="31"/>
      <c r="DLN749" s="31"/>
      <c r="DLO749" s="31"/>
      <c r="DLP749" s="31"/>
      <c r="DLQ749" s="31"/>
      <c r="DLR749" s="31"/>
      <c r="DLS749" s="31"/>
      <c r="DLT749" s="31"/>
      <c r="DLU749" s="31"/>
      <c r="DLV749" s="31"/>
      <c r="DLW749" s="31"/>
      <c r="DLX749" s="31"/>
      <c r="DLY749" s="31"/>
      <c r="DLZ749" s="31"/>
      <c r="DMA749" s="31"/>
      <c r="DMB749" s="31"/>
      <c r="DMC749" s="31"/>
      <c r="DMD749" s="31"/>
      <c r="DME749" s="31"/>
      <c r="DMF749" s="31"/>
      <c r="DMG749" s="31"/>
      <c r="DMH749" s="31"/>
      <c r="DMI749" s="31"/>
      <c r="DMJ749" s="31"/>
      <c r="DMK749" s="31"/>
      <c r="DML749" s="31"/>
      <c r="DMM749" s="31"/>
      <c r="DMN749" s="31"/>
      <c r="DMO749" s="31"/>
      <c r="DMP749" s="31"/>
      <c r="DMQ749" s="31"/>
      <c r="DMR749" s="31"/>
      <c r="DMS749" s="31"/>
      <c r="DMT749" s="31"/>
      <c r="DMU749" s="31"/>
      <c r="DMV749" s="31"/>
      <c r="DMW749" s="31"/>
      <c r="DMX749" s="31"/>
      <c r="DMY749" s="31"/>
      <c r="DMZ749" s="31"/>
      <c r="DNA749" s="31"/>
      <c r="DNB749" s="31"/>
      <c r="DNC749" s="31"/>
      <c r="DND749" s="31"/>
      <c r="DNE749" s="31"/>
      <c r="DNF749" s="31"/>
      <c r="DNG749" s="31"/>
      <c r="DNH749" s="31"/>
      <c r="DNI749" s="31"/>
      <c r="DNJ749" s="31"/>
      <c r="DNK749" s="31"/>
      <c r="DNL749" s="31"/>
      <c r="DNM749" s="31"/>
      <c r="DNN749" s="31"/>
      <c r="DNO749" s="31"/>
      <c r="DNP749" s="31"/>
      <c r="DNQ749" s="31"/>
      <c r="DNR749" s="31"/>
      <c r="DNS749" s="31"/>
      <c r="DNT749" s="31"/>
      <c r="DNU749" s="31"/>
      <c r="DNV749" s="31"/>
      <c r="DNW749" s="31"/>
      <c r="DNX749" s="31"/>
      <c r="DNY749" s="31"/>
      <c r="DNZ749" s="31"/>
      <c r="DOA749" s="31"/>
      <c r="DOB749" s="31"/>
      <c r="DOC749" s="31"/>
      <c r="DOD749" s="31"/>
      <c r="DOE749" s="31"/>
      <c r="DOF749" s="31"/>
      <c r="DOG749" s="31"/>
      <c r="DOH749" s="31"/>
      <c r="DOI749" s="31"/>
      <c r="DOJ749" s="31"/>
      <c r="DOK749" s="31"/>
      <c r="DOL749" s="31"/>
      <c r="DOM749" s="31"/>
      <c r="DON749" s="31"/>
      <c r="DOO749" s="31"/>
      <c r="DOP749" s="31"/>
      <c r="DOQ749" s="31"/>
      <c r="DOR749" s="31"/>
      <c r="DOS749" s="31"/>
      <c r="DOT749" s="31"/>
      <c r="DOU749" s="31"/>
      <c r="DOV749" s="31"/>
      <c r="DOW749" s="31"/>
      <c r="DOX749" s="31"/>
      <c r="DOY749" s="31"/>
      <c r="DOZ749" s="31"/>
      <c r="DPA749" s="31"/>
      <c r="DPB749" s="31"/>
      <c r="DPC749" s="31"/>
      <c r="DPD749" s="31"/>
      <c r="DPE749" s="31"/>
      <c r="DPF749" s="31"/>
      <c r="DPG749" s="31"/>
      <c r="DPH749" s="31"/>
      <c r="DPI749" s="31"/>
      <c r="DPJ749" s="31"/>
      <c r="DPK749" s="31"/>
      <c r="DPL749" s="31"/>
      <c r="DPM749" s="31"/>
      <c r="DPN749" s="31"/>
      <c r="DPO749" s="31"/>
      <c r="DPP749" s="31"/>
      <c r="DPQ749" s="31"/>
      <c r="DPR749" s="31"/>
      <c r="DPS749" s="31"/>
      <c r="DPT749" s="31"/>
      <c r="DPU749" s="31"/>
      <c r="DPV749" s="31"/>
      <c r="DPW749" s="31"/>
      <c r="DPX749" s="31"/>
      <c r="DPY749" s="31"/>
      <c r="DPZ749" s="31"/>
      <c r="DQA749" s="31"/>
      <c r="DQB749" s="31"/>
      <c r="DQC749" s="31"/>
      <c r="DQD749" s="31"/>
      <c r="DQE749" s="31"/>
      <c r="DQF749" s="31"/>
      <c r="DQG749" s="31"/>
      <c r="DQH749" s="31"/>
      <c r="DQI749" s="31"/>
      <c r="DQJ749" s="31"/>
      <c r="DQK749" s="31"/>
      <c r="DQL749" s="31"/>
      <c r="DQM749" s="31"/>
      <c r="DQN749" s="31"/>
      <c r="DQO749" s="31"/>
      <c r="DQP749" s="31"/>
      <c r="DQQ749" s="31"/>
      <c r="DQR749" s="31"/>
      <c r="DQS749" s="31"/>
      <c r="DQT749" s="31"/>
      <c r="DQU749" s="31"/>
      <c r="DQV749" s="31"/>
      <c r="DQW749" s="31"/>
      <c r="DQX749" s="31"/>
      <c r="DQY749" s="31"/>
      <c r="DQZ749" s="31"/>
      <c r="DRA749" s="31"/>
      <c r="DRB749" s="31"/>
      <c r="DRC749" s="31"/>
      <c r="DRD749" s="31"/>
      <c r="DRE749" s="31"/>
      <c r="DRF749" s="31"/>
      <c r="DRG749" s="31"/>
      <c r="DRH749" s="31"/>
      <c r="DRI749" s="31"/>
      <c r="DRJ749" s="31"/>
      <c r="DRK749" s="31"/>
      <c r="DRL749" s="31"/>
      <c r="DRM749" s="31"/>
      <c r="DRN749" s="31"/>
      <c r="DRO749" s="31"/>
      <c r="DRP749" s="31"/>
      <c r="DRQ749" s="31"/>
      <c r="DRR749" s="31"/>
      <c r="DRS749" s="31"/>
      <c r="DRT749" s="31"/>
      <c r="DRU749" s="31"/>
      <c r="DRV749" s="31"/>
      <c r="DRW749" s="31"/>
      <c r="DRX749" s="31"/>
      <c r="DRY749" s="31"/>
      <c r="DRZ749" s="31"/>
      <c r="DSA749" s="31"/>
      <c r="DSB749" s="31"/>
      <c r="DSC749" s="31"/>
      <c r="DSD749" s="31"/>
      <c r="DSE749" s="31"/>
      <c r="DSF749" s="31"/>
      <c r="DSG749" s="31"/>
      <c r="DSH749" s="31"/>
      <c r="DSI749" s="31"/>
      <c r="DSJ749" s="31"/>
      <c r="DSK749" s="31"/>
      <c r="DSL749" s="31"/>
      <c r="DSM749" s="31"/>
      <c r="DSN749" s="31"/>
      <c r="DSO749" s="31"/>
      <c r="DSP749" s="31"/>
      <c r="DSQ749" s="31"/>
      <c r="DSR749" s="31"/>
      <c r="DSS749" s="31"/>
      <c r="DST749" s="31"/>
      <c r="DSU749" s="31"/>
      <c r="DSV749" s="31"/>
      <c r="DSW749" s="31"/>
      <c r="DSX749" s="31"/>
      <c r="DSY749" s="31"/>
      <c r="DSZ749" s="31"/>
      <c r="DTA749" s="31"/>
      <c r="DTB749" s="31"/>
      <c r="DTC749" s="31"/>
      <c r="DTD749" s="31"/>
      <c r="DTE749" s="31"/>
      <c r="DTF749" s="31"/>
      <c r="DTG749" s="31"/>
      <c r="DTH749" s="31"/>
      <c r="DTI749" s="31"/>
      <c r="DTJ749" s="31"/>
      <c r="DTK749" s="31"/>
      <c r="DTL749" s="31"/>
      <c r="DTM749" s="31"/>
      <c r="DTN749" s="31"/>
      <c r="DTO749" s="31"/>
      <c r="DTP749" s="31"/>
      <c r="DTQ749" s="31"/>
      <c r="DTR749" s="31"/>
      <c r="DTS749" s="31"/>
      <c r="DTT749" s="31"/>
      <c r="DTU749" s="31"/>
      <c r="DTV749" s="31"/>
      <c r="DTW749" s="31"/>
      <c r="DTX749" s="31"/>
      <c r="DTY749" s="31"/>
      <c r="DTZ749" s="31"/>
      <c r="DUA749" s="31"/>
      <c r="DUB749" s="31"/>
      <c r="DUC749" s="31"/>
      <c r="DUD749" s="31"/>
      <c r="DUE749" s="31"/>
      <c r="DUF749" s="31"/>
      <c r="DUG749" s="31"/>
      <c r="DUH749" s="31"/>
      <c r="DUI749" s="31"/>
      <c r="DUJ749" s="31"/>
      <c r="DUK749" s="31"/>
      <c r="DUL749" s="31"/>
      <c r="DUM749" s="31"/>
      <c r="DUN749" s="31"/>
      <c r="DUO749" s="31"/>
      <c r="DUP749" s="31"/>
      <c r="DUQ749" s="31"/>
      <c r="DUR749" s="31"/>
      <c r="DUS749" s="31"/>
      <c r="DUT749" s="31"/>
      <c r="DUU749" s="31"/>
      <c r="DUV749" s="31"/>
      <c r="DUW749" s="31"/>
      <c r="DUX749" s="31"/>
      <c r="DUY749" s="31"/>
      <c r="DUZ749" s="31"/>
      <c r="DVA749" s="31"/>
      <c r="DVB749" s="31"/>
      <c r="DVC749" s="31"/>
      <c r="DVD749" s="31"/>
      <c r="DVE749" s="31"/>
      <c r="DVF749" s="31"/>
      <c r="DVG749" s="31"/>
      <c r="DVH749" s="31"/>
      <c r="DVI749" s="31"/>
      <c r="DVJ749" s="31"/>
      <c r="DVK749" s="31"/>
      <c r="DVL749" s="31"/>
      <c r="DVM749" s="31"/>
      <c r="DVN749" s="31"/>
      <c r="DVO749" s="31"/>
      <c r="DVP749" s="31"/>
      <c r="DVQ749" s="31"/>
      <c r="DVR749" s="31"/>
      <c r="DVS749" s="31"/>
      <c r="DVT749" s="31"/>
      <c r="DVU749" s="31"/>
      <c r="DVV749" s="31"/>
      <c r="DVW749" s="31"/>
      <c r="DVX749" s="31"/>
      <c r="DVY749" s="31"/>
      <c r="DVZ749" s="31"/>
      <c r="DWA749" s="31"/>
      <c r="DWB749" s="31"/>
      <c r="DWC749" s="31"/>
      <c r="DWD749" s="31"/>
      <c r="DWE749" s="31"/>
      <c r="DWF749" s="31"/>
      <c r="DWG749" s="31"/>
      <c r="DWH749" s="31"/>
      <c r="DWI749" s="31"/>
      <c r="DWJ749" s="31"/>
      <c r="DWK749" s="31"/>
      <c r="DWL749" s="31"/>
      <c r="DWM749" s="31"/>
      <c r="DWN749" s="31"/>
      <c r="DWO749" s="31"/>
      <c r="DWP749" s="31"/>
      <c r="DWQ749" s="31"/>
      <c r="DWR749" s="31"/>
      <c r="DWS749" s="31"/>
      <c r="DWT749" s="31"/>
      <c r="DWU749" s="31"/>
      <c r="DWV749" s="31"/>
      <c r="DWW749" s="31"/>
      <c r="DWX749" s="31"/>
      <c r="DWY749" s="31"/>
      <c r="DWZ749" s="31"/>
      <c r="DXA749" s="31"/>
      <c r="DXB749" s="31"/>
      <c r="DXC749" s="31"/>
      <c r="DXD749" s="31"/>
      <c r="DXE749" s="31"/>
      <c r="DXF749" s="31"/>
      <c r="DXG749" s="31"/>
      <c r="DXH749" s="31"/>
      <c r="DXI749" s="31"/>
      <c r="DXJ749" s="31"/>
      <c r="DXK749" s="31"/>
      <c r="DXL749" s="31"/>
      <c r="DXM749" s="31"/>
      <c r="DXN749" s="31"/>
      <c r="DXO749" s="31"/>
      <c r="DXP749" s="31"/>
      <c r="DXQ749" s="31"/>
      <c r="DXR749" s="31"/>
      <c r="DXS749" s="31"/>
      <c r="DXT749" s="31"/>
      <c r="DXU749" s="31"/>
      <c r="DXV749" s="31"/>
      <c r="DXW749" s="31"/>
      <c r="DXX749" s="31"/>
      <c r="DXY749" s="31"/>
      <c r="DXZ749" s="31"/>
      <c r="DYA749" s="31"/>
      <c r="DYB749" s="31"/>
      <c r="DYC749" s="31"/>
      <c r="DYD749" s="31"/>
      <c r="DYE749" s="31"/>
      <c r="DYF749" s="31"/>
      <c r="DYG749" s="31"/>
      <c r="DYH749" s="31"/>
      <c r="DYI749" s="31"/>
      <c r="DYJ749" s="31"/>
      <c r="DYK749" s="31"/>
      <c r="DYL749" s="31"/>
      <c r="DYM749" s="31"/>
      <c r="DYN749" s="31"/>
      <c r="DYO749" s="31"/>
      <c r="DYP749" s="31"/>
      <c r="DYQ749" s="31"/>
      <c r="DYR749" s="31"/>
      <c r="DYS749" s="31"/>
      <c r="DYT749" s="31"/>
      <c r="DYU749" s="31"/>
      <c r="DYV749" s="31"/>
      <c r="DYW749" s="31"/>
      <c r="DYX749" s="31"/>
      <c r="DYY749" s="31"/>
      <c r="DYZ749" s="31"/>
      <c r="DZA749" s="31"/>
      <c r="DZB749" s="31"/>
      <c r="DZC749" s="31"/>
      <c r="DZD749" s="31"/>
      <c r="DZE749" s="31"/>
      <c r="DZF749" s="31"/>
      <c r="DZG749" s="31"/>
      <c r="DZH749" s="31"/>
      <c r="DZI749" s="31"/>
      <c r="DZJ749" s="31"/>
      <c r="DZK749" s="31"/>
      <c r="DZL749" s="31"/>
      <c r="DZM749" s="31"/>
      <c r="DZN749" s="31"/>
      <c r="DZO749" s="31"/>
      <c r="DZP749" s="31"/>
      <c r="DZQ749" s="31"/>
      <c r="DZR749" s="31"/>
      <c r="DZS749" s="31"/>
      <c r="DZT749" s="31"/>
      <c r="DZU749" s="31"/>
      <c r="DZV749" s="31"/>
      <c r="DZW749" s="31"/>
      <c r="DZX749" s="31"/>
      <c r="DZY749" s="31"/>
      <c r="DZZ749" s="31"/>
      <c r="EAA749" s="31"/>
      <c r="EAB749" s="31"/>
      <c r="EAC749" s="31"/>
      <c r="EAD749" s="31"/>
      <c r="EAE749" s="31"/>
      <c r="EAF749" s="31"/>
      <c r="EAG749" s="31"/>
      <c r="EAH749" s="31"/>
      <c r="EAI749" s="31"/>
      <c r="EAJ749" s="31"/>
      <c r="EAK749" s="31"/>
      <c r="EAL749" s="31"/>
      <c r="EAM749" s="31"/>
      <c r="EAN749" s="31"/>
      <c r="EAO749" s="31"/>
      <c r="EAP749" s="31"/>
      <c r="EAQ749" s="31"/>
      <c r="EAR749" s="31"/>
      <c r="EAS749" s="31"/>
      <c r="EAT749" s="31"/>
      <c r="EAU749" s="31"/>
      <c r="EAV749" s="31"/>
      <c r="EAW749" s="31"/>
      <c r="EAX749" s="31"/>
      <c r="EAY749" s="31"/>
      <c r="EAZ749" s="31"/>
      <c r="EBA749" s="31"/>
      <c r="EBB749" s="31"/>
      <c r="EBC749" s="31"/>
      <c r="EBD749" s="31"/>
      <c r="EBE749" s="31"/>
      <c r="EBF749" s="31"/>
      <c r="EBG749" s="31"/>
      <c r="EBH749" s="31"/>
      <c r="EBI749" s="31"/>
      <c r="EBJ749" s="31"/>
      <c r="EBK749" s="31"/>
      <c r="EBL749" s="31"/>
      <c r="EBM749" s="31"/>
      <c r="EBN749" s="31"/>
      <c r="EBO749" s="31"/>
      <c r="EBP749" s="31"/>
      <c r="EBQ749" s="31"/>
      <c r="EBR749" s="31"/>
      <c r="EBS749" s="31"/>
      <c r="EBT749" s="31"/>
      <c r="EBU749" s="31"/>
      <c r="EBV749" s="31"/>
      <c r="EBW749" s="31"/>
      <c r="EBX749" s="31"/>
      <c r="EBY749" s="31"/>
      <c r="EBZ749" s="31"/>
      <c r="ECA749" s="31"/>
      <c r="ECB749" s="31"/>
      <c r="ECC749" s="31"/>
      <c r="ECD749" s="31"/>
      <c r="ECE749" s="31"/>
      <c r="ECF749" s="31"/>
      <c r="ECG749" s="31"/>
      <c r="ECH749" s="31"/>
      <c r="ECI749" s="31"/>
      <c r="ECJ749" s="31"/>
      <c r="ECK749" s="31"/>
      <c r="ECL749" s="31"/>
      <c r="ECM749" s="31"/>
      <c r="ECN749" s="31"/>
      <c r="ECO749" s="31"/>
      <c r="ECP749" s="31"/>
      <c r="ECQ749" s="31"/>
      <c r="ECR749" s="31"/>
      <c r="ECS749" s="31"/>
      <c r="ECT749" s="31"/>
      <c r="ECU749" s="31"/>
      <c r="ECV749" s="31"/>
      <c r="ECW749" s="31"/>
      <c r="ECX749" s="31"/>
      <c r="ECY749" s="31"/>
      <c r="ECZ749" s="31"/>
      <c r="EDA749" s="31"/>
      <c r="EDB749" s="31"/>
      <c r="EDC749" s="31"/>
      <c r="EDD749" s="31"/>
      <c r="EDE749" s="31"/>
      <c r="EDF749" s="31"/>
      <c r="EDG749" s="31"/>
      <c r="EDH749" s="31"/>
      <c r="EDI749" s="31"/>
      <c r="EDJ749" s="31"/>
      <c r="EDK749" s="31"/>
      <c r="EDL749" s="31"/>
      <c r="EDM749" s="31"/>
      <c r="EDN749" s="31"/>
      <c r="EDO749" s="31"/>
      <c r="EDP749" s="31"/>
      <c r="EDQ749" s="31"/>
      <c r="EDR749" s="31"/>
      <c r="EDS749" s="31"/>
      <c r="EDT749" s="31"/>
      <c r="EDU749" s="31"/>
      <c r="EDV749" s="31"/>
      <c r="EDW749" s="31"/>
      <c r="EDX749" s="31"/>
      <c r="EDY749" s="31"/>
      <c r="EDZ749" s="31"/>
      <c r="EEA749" s="31"/>
      <c r="EEB749" s="31"/>
      <c r="EEC749" s="31"/>
      <c r="EED749" s="31"/>
      <c r="EEE749" s="31"/>
      <c r="EEF749" s="31"/>
      <c r="EEG749" s="31"/>
      <c r="EEH749" s="31"/>
      <c r="EEI749" s="31"/>
      <c r="EEJ749" s="31"/>
      <c r="EEK749" s="31"/>
      <c r="EEL749" s="31"/>
      <c r="EEM749" s="31"/>
      <c r="EEN749" s="31"/>
      <c r="EEO749" s="31"/>
      <c r="EEP749" s="31"/>
      <c r="EEQ749" s="31"/>
      <c r="EER749" s="31"/>
      <c r="EES749" s="31"/>
      <c r="EET749" s="31"/>
      <c r="EEU749" s="31"/>
      <c r="EEV749" s="31"/>
      <c r="EEW749" s="31"/>
      <c r="EEX749" s="31"/>
      <c r="EEY749" s="31"/>
      <c r="EEZ749" s="31"/>
      <c r="EFA749" s="31"/>
      <c r="EFB749" s="31"/>
      <c r="EFC749" s="31"/>
      <c r="EFD749" s="31"/>
      <c r="EFE749" s="31"/>
      <c r="EFF749" s="31"/>
      <c r="EFG749" s="31"/>
      <c r="EFH749" s="31"/>
      <c r="EFI749" s="31"/>
      <c r="EFJ749" s="31"/>
      <c r="EFK749" s="31"/>
      <c r="EFL749" s="31"/>
      <c r="EFM749" s="31"/>
      <c r="EFN749" s="31"/>
      <c r="EFO749" s="31"/>
      <c r="EFP749" s="31"/>
      <c r="EFQ749" s="31"/>
      <c r="EFR749" s="31"/>
      <c r="EFS749" s="31"/>
      <c r="EFT749" s="31"/>
      <c r="EFU749" s="31"/>
      <c r="EFV749" s="31"/>
      <c r="EFW749" s="31"/>
      <c r="EFX749" s="31"/>
      <c r="EFY749" s="31"/>
      <c r="EFZ749" s="31"/>
      <c r="EGA749" s="31"/>
      <c r="EGB749" s="31"/>
      <c r="EGC749" s="31"/>
      <c r="EGD749" s="31"/>
      <c r="EGE749" s="31"/>
      <c r="EGF749" s="31"/>
      <c r="EGG749" s="31"/>
      <c r="EGH749" s="31"/>
      <c r="EGI749" s="31"/>
      <c r="EGJ749" s="31"/>
      <c r="EGK749" s="31"/>
      <c r="EGL749" s="31"/>
      <c r="EGM749" s="31"/>
      <c r="EGN749" s="31"/>
      <c r="EGO749" s="31"/>
      <c r="EGP749" s="31"/>
      <c r="EGQ749" s="31"/>
      <c r="EGR749" s="31"/>
      <c r="EGS749" s="31"/>
      <c r="EGT749" s="31"/>
      <c r="EGU749" s="31"/>
      <c r="EGV749" s="31"/>
      <c r="EGW749" s="31"/>
      <c r="EGX749" s="31"/>
      <c r="EGY749" s="31"/>
      <c r="EGZ749" s="31"/>
      <c r="EHA749" s="31"/>
      <c r="EHB749" s="31"/>
      <c r="EHC749" s="31"/>
      <c r="EHD749" s="31"/>
      <c r="EHE749" s="31"/>
      <c r="EHF749" s="31"/>
      <c r="EHG749" s="31"/>
      <c r="EHH749" s="31"/>
      <c r="EHI749" s="31"/>
      <c r="EHJ749" s="31"/>
      <c r="EHK749" s="31"/>
      <c r="EHL749" s="31"/>
      <c r="EHM749" s="31"/>
      <c r="EHN749" s="31"/>
      <c r="EHO749" s="31"/>
      <c r="EHP749" s="31"/>
      <c r="EHQ749" s="31"/>
      <c r="EHR749" s="31"/>
      <c r="EHS749" s="31"/>
      <c r="EHT749" s="31"/>
      <c r="EHU749" s="31"/>
      <c r="EHV749" s="31"/>
      <c r="EHW749" s="31"/>
      <c r="EHX749" s="31"/>
      <c r="EHY749" s="31"/>
      <c r="EHZ749" s="31"/>
      <c r="EIA749" s="31"/>
      <c r="EIB749" s="31"/>
      <c r="EIC749" s="31"/>
      <c r="EID749" s="31"/>
      <c r="EIE749" s="31"/>
      <c r="EIF749" s="31"/>
      <c r="EIG749" s="31"/>
      <c r="EIH749" s="31"/>
      <c r="EII749" s="31"/>
      <c r="EIJ749" s="31"/>
      <c r="EIK749" s="31"/>
      <c r="EIL749" s="31"/>
      <c r="EIM749" s="31"/>
      <c r="EIN749" s="31"/>
      <c r="EIO749" s="31"/>
      <c r="EIP749" s="31"/>
      <c r="EIQ749" s="31"/>
      <c r="EIR749" s="31"/>
      <c r="EIS749" s="31"/>
      <c r="EIT749" s="31"/>
      <c r="EIU749" s="31"/>
      <c r="EIV749" s="31"/>
      <c r="EIW749" s="31"/>
      <c r="EIX749" s="31"/>
      <c r="EIY749" s="31"/>
      <c r="EIZ749" s="31"/>
      <c r="EJA749" s="31"/>
      <c r="EJB749" s="31"/>
      <c r="EJC749" s="31"/>
      <c r="EJD749" s="31"/>
      <c r="EJE749" s="31"/>
      <c r="EJF749" s="31"/>
      <c r="EJG749" s="31"/>
      <c r="EJH749" s="31"/>
      <c r="EJI749" s="31"/>
      <c r="EJJ749" s="31"/>
      <c r="EJK749" s="31"/>
      <c r="EJL749" s="31"/>
      <c r="EJM749" s="31"/>
      <c r="EJN749" s="31"/>
      <c r="EJO749" s="31"/>
      <c r="EJP749" s="31"/>
      <c r="EJQ749" s="31"/>
      <c r="EJR749" s="31"/>
      <c r="EJS749" s="31"/>
      <c r="EJT749" s="31"/>
      <c r="EJU749" s="31"/>
      <c r="EJV749" s="31"/>
      <c r="EJW749" s="31"/>
      <c r="EJX749" s="31"/>
      <c r="EJY749" s="31"/>
      <c r="EJZ749" s="31"/>
      <c r="EKA749" s="31"/>
      <c r="EKB749" s="31"/>
      <c r="EKC749" s="31"/>
      <c r="EKD749" s="31"/>
      <c r="EKE749" s="31"/>
      <c r="EKF749" s="31"/>
      <c r="EKG749" s="31"/>
      <c r="EKH749" s="31"/>
      <c r="EKI749" s="31"/>
      <c r="EKJ749" s="31"/>
      <c r="EKK749" s="31"/>
      <c r="EKL749" s="31"/>
      <c r="EKM749" s="31"/>
      <c r="EKN749" s="31"/>
      <c r="EKO749" s="31"/>
      <c r="EKP749" s="31"/>
      <c r="EKQ749" s="31"/>
      <c r="EKR749" s="31"/>
      <c r="EKS749" s="31"/>
      <c r="EKT749" s="31"/>
      <c r="EKU749" s="31"/>
      <c r="EKV749" s="31"/>
      <c r="EKW749" s="31"/>
      <c r="EKX749" s="31"/>
      <c r="EKY749" s="31"/>
      <c r="EKZ749" s="31"/>
      <c r="ELA749" s="31"/>
      <c r="ELB749" s="31"/>
      <c r="ELC749" s="31"/>
      <c r="ELD749" s="31"/>
      <c r="ELE749" s="31"/>
      <c r="ELF749" s="31"/>
      <c r="ELG749" s="31"/>
      <c r="ELH749" s="31"/>
      <c r="ELI749" s="31"/>
      <c r="ELJ749" s="31"/>
      <c r="ELK749" s="31"/>
      <c r="ELL749" s="31"/>
      <c r="ELM749" s="31"/>
      <c r="ELN749" s="31"/>
      <c r="ELO749" s="31"/>
      <c r="ELP749" s="31"/>
      <c r="ELQ749" s="31"/>
      <c r="ELR749" s="31"/>
      <c r="ELS749" s="31"/>
      <c r="ELT749" s="31"/>
      <c r="ELU749" s="31"/>
      <c r="ELV749" s="31"/>
      <c r="ELW749" s="31"/>
      <c r="ELX749" s="31"/>
      <c r="ELY749" s="31"/>
      <c r="ELZ749" s="31"/>
      <c r="EMA749" s="31"/>
      <c r="EMB749" s="31"/>
      <c r="EMC749" s="31"/>
      <c r="EMD749" s="31"/>
      <c r="EME749" s="31"/>
      <c r="EMF749" s="31"/>
      <c r="EMG749" s="31"/>
      <c r="EMH749" s="31"/>
      <c r="EMI749" s="31"/>
      <c r="EMJ749" s="31"/>
      <c r="EMK749" s="31"/>
      <c r="EML749" s="31"/>
      <c r="EMM749" s="31"/>
      <c r="EMN749" s="31"/>
      <c r="EMO749" s="31"/>
      <c r="EMP749" s="31"/>
      <c r="EMQ749" s="31"/>
      <c r="EMR749" s="31"/>
      <c r="EMS749" s="31"/>
      <c r="EMT749" s="31"/>
      <c r="EMU749" s="31"/>
      <c r="EMV749" s="31"/>
      <c r="EMW749" s="31"/>
      <c r="EMX749" s="31"/>
      <c r="EMY749" s="31"/>
      <c r="EMZ749" s="31"/>
      <c r="ENA749" s="31"/>
      <c r="ENB749" s="31"/>
      <c r="ENC749" s="31"/>
      <c r="END749" s="31"/>
      <c r="ENE749" s="31"/>
      <c r="ENF749" s="31"/>
      <c r="ENG749" s="31"/>
      <c r="ENH749" s="31"/>
      <c r="ENI749" s="31"/>
      <c r="ENJ749" s="31"/>
      <c r="ENK749" s="31"/>
      <c r="ENL749" s="31"/>
      <c r="ENM749" s="31"/>
      <c r="ENN749" s="31"/>
      <c r="ENO749" s="31"/>
      <c r="ENP749" s="31"/>
      <c r="ENQ749" s="31"/>
      <c r="ENR749" s="31"/>
      <c r="ENS749" s="31"/>
      <c r="ENT749" s="31"/>
      <c r="ENU749" s="31"/>
      <c r="ENV749" s="31"/>
      <c r="ENW749" s="31"/>
      <c r="ENX749" s="31"/>
      <c r="ENY749" s="31"/>
      <c r="ENZ749" s="31"/>
      <c r="EOA749" s="31"/>
      <c r="EOB749" s="31"/>
      <c r="EOC749" s="31"/>
      <c r="EOD749" s="31"/>
      <c r="EOE749" s="31"/>
      <c r="EOF749" s="31"/>
      <c r="EOG749" s="31"/>
      <c r="EOH749" s="31"/>
      <c r="EOI749" s="31"/>
      <c r="EOJ749" s="31"/>
      <c r="EOK749" s="31"/>
      <c r="EOL749" s="31"/>
      <c r="EOM749" s="31"/>
      <c r="EON749" s="31"/>
      <c r="EOO749" s="31"/>
      <c r="EOP749" s="31"/>
      <c r="EOQ749" s="31"/>
      <c r="EOR749" s="31"/>
      <c r="EOS749" s="31"/>
      <c r="EOT749" s="31"/>
      <c r="EOU749" s="31"/>
      <c r="EOV749" s="31"/>
      <c r="EOW749" s="31"/>
      <c r="EOX749" s="31"/>
      <c r="EOY749" s="31"/>
      <c r="EOZ749" s="31"/>
      <c r="EPA749" s="31"/>
      <c r="EPB749" s="31"/>
      <c r="EPC749" s="31"/>
      <c r="EPD749" s="31"/>
      <c r="EPE749" s="31"/>
      <c r="EPF749" s="31"/>
      <c r="EPG749" s="31"/>
      <c r="EPH749" s="31"/>
      <c r="EPI749" s="31"/>
      <c r="EPJ749" s="31"/>
      <c r="EPK749" s="31"/>
      <c r="EPL749" s="31"/>
      <c r="EPM749" s="31"/>
      <c r="EPN749" s="31"/>
      <c r="EPO749" s="31"/>
      <c r="EPP749" s="31"/>
      <c r="EPQ749" s="31"/>
      <c r="EPR749" s="31"/>
      <c r="EPS749" s="31"/>
      <c r="EPT749" s="31"/>
      <c r="EPU749" s="31"/>
      <c r="EPV749" s="31"/>
      <c r="EPW749" s="31"/>
      <c r="EPX749" s="31"/>
      <c r="EPY749" s="31"/>
      <c r="EPZ749" s="31"/>
      <c r="EQA749" s="31"/>
      <c r="EQB749" s="31"/>
      <c r="EQC749" s="31"/>
      <c r="EQD749" s="31"/>
      <c r="EQE749" s="31"/>
      <c r="EQF749" s="31"/>
      <c r="EQG749" s="31"/>
      <c r="EQH749" s="31"/>
      <c r="EQI749" s="31"/>
      <c r="EQJ749" s="31"/>
      <c r="EQK749" s="31"/>
      <c r="EQL749" s="31"/>
      <c r="EQM749" s="31"/>
      <c r="EQN749" s="31"/>
      <c r="EQO749" s="31"/>
      <c r="EQP749" s="31"/>
      <c r="EQQ749" s="31"/>
      <c r="EQR749" s="31"/>
      <c r="EQS749" s="31"/>
      <c r="EQT749" s="31"/>
      <c r="EQU749" s="31"/>
      <c r="EQV749" s="31"/>
      <c r="EQW749" s="31"/>
      <c r="EQX749" s="31"/>
      <c r="EQY749" s="31"/>
      <c r="EQZ749" s="31"/>
      <c r="ERA749" s="31"/>
      <c r="ERB749" s="31"/>
      <c r="ERC749" s="31"/>
      <c r="ERD749" s="31"/>
      <c r="ERE749" s="31"/>
      <c r="ERF749" s="31"/>
      <c r="ERG749" s="31"/>
      <c r="ERH749" s="31"/>
      <c r="ERI749" s="31"/>
      <c r="ERJ749" s="31"/>
      <c r="ERK749" s="31"/>
      <c r="ERL749" s="31"/>
      <c r="ERM749" s="31"/>
      <c r="ERN749" s="31"/>
      <c r="ERO749" s="31"/>
      <c r="ERP749" s="31"/>
      <c r="ERQ749" s="31"/>
      <c r="ERR749" s="31"/>
      <c r="ERS749" s="31"/>
      <c r="ERT749" s="31"/>
      <c r="ERU749" s="31"/>
      <c r="ERV749" s="31"/>
      <c r="ERW749" s="31"/>
      <c r="ERX749" s="31"/>
      <c r="ERY749" s="31"/>
      <c r="ERZ749" s="31"/>
      <c r="ESA749" s="31"/>
      <c r="ESB749" s="31"/>
      <c r="ESC749" s="31"/>
      <c r="ESD749" s="31"/>
      <c r="ESE749" s="31"/>
      <c r="ESF749" s="31"/>
      <c r="ESG749" s="31"/>
      <c r="ESH749" s="31"/>
      <c r="ESI749" s="31"/>
      <c r="ESJ749" s="31"/>
      <c r="ESK749" s="31"/>
      <c r="ESL749" s="31"/>
      <c r="ESM749" s="31"/>
      <c r="ESN749" s="31"/>
      <c r="ESO749" s="31"/>
      <c r="ESP749" s="31"/>
      <c r="ESQ749" s="31"/>
      <c r="ESR749" s="31"/>
      <c r="ESS749" s="31"/>
      <c r="EST749" s="31"/>
      <c r="ESU749" s="31"/>
      <c r="ESV749" s="31"/>
      <c r="ESW749" s="31"/>
      <c r="ESX749" s="31"/>
      <c r="ESY749" s="31"/>
      <c r="ESZ749" s="31"/>
      <c r="ETA749" s="31"/>
      <c r="ETB749" s="31"/>
      <c r="ETC749" s="31"/>
      <c r="ETD749" s="31"/>
      <c r="ETE749" s="31"/>
      <c r="ETF749" s="31"/>
      <c r="ETG749" s="31"/>
      <c r="ETH749" s="31"/>
      <c r="ETI749" s="31"/>
      <c r="ETJ749" s="31"/>
      <c r="ETK749" s="31"/>
      <c r="ETL749" s="31"/>
      <c r="ETM749" s="31"/>
      <c r="ETN749" s="31"/>
      <c r="ETO749" s="31"/>
      <c r="ETP749" s="31"/>
      <c r="ETQ749" s="31"/>
      <c r="ETR749" s="31"/>
      <c r="ETS749" s="31"/>
      <c r="ETT749" s="31"/>
      <c r="ETU749" s="31"/>
      <c r="ETV749" s="31"/>
      <c r="ETW749" s="31"/>
      <c r="ETX749" s="31"/>
      <c r="ETY749" s="31"/>
      <c r="ETZ749" s="31"/>
      <c r="EUA749" s="31"/>
      <c r="EUB749" s="31"/>
      <c r="EUC749" s="31"/>
      <c r="EUD749" s="31"/>
      <c r="EUE749" s="31"/>
      <c r="EUF749" s="31"/>
      <c r="EUG749" s="31"/>
      <c r="EUH749" s="31"/>
      <c r="EUI749" s="31"/>
      <c r="EUJ749" s="31"/>
      <c r="EUK749" s="31"/>
      <c r="EUL749" s="31"/>
      <c r="EUM749" s="31"/>
      <c r="EUN749" s="31"/>
      <c r="EUO749" s="31"/>
      <c r="EUP749" s="31"/>
      <c r="EUQ749" s="31"/>
      <c r="EUR749" s="31"/>
      <c r="EUS749" s="31"/>
      <c r="EUT749" s="31"/>
      <c r="EUU749" s="31"/>
      <c r="EUV749" s="31"/>
      <c r="EUW749" s="31"/>
      <c r="EUX749" s="31"/>
      <c r="EUY749" s="31"/>
      <c r="EUZ749" s="31"/>
      <c r="EVA749" s="31"/>
      <c r="EVB749" s="31"/>
      <c r="EVC749" s="31"/>
      <c r="EVD749" s="31"/>
      <c r="EVE749" s="31"/>
      <c r="EVF749" s="31"/>
      <c r="EVG749" s="31"/>
      <c r="EVH749" s="31"/>
      <c r="EVI749" s="31"/>
      <c r="EVJ749" s="31"/>
      <c r="EVK749" s="31"/>
      <c r="EVL749" s="31"/>
      <c r="EVM749" s="31"/>
      <c r="EVN749" s="31"/>
      <c r="EVO749" s="31"/>
      <c r="EVP749" s="31"/>
      <c r="EVQ749" s="31"/>
      <c r="EVR749" s="31"/>
      <c r="EVS749" s="31"/>
      <c r="EVT749" s="31"/>
      <c r="EVU749" s="31"/>
      <c r="EVV749" s="31"/>
      <c r="EVW749" s="31"/>
      <c r="EVX749" s="31"/>
      <c r="EVY749" s="31"/>
      <c r="EVZ749" s="31"/>
      <c r="EWA749" s="31"/>
      <c r="EWB749" s="31"/>
      <c r="EWC749" s="31"/>
      <c r="EWD749" s="31"/>
      <c r="EWE749" s="31"/>
      <c r="EWF749" s="31"/>
      <c r="EWG749" s="31"/>
      <c r="EWH749" s="31"/>
      <c r="EWI749" s="31"/>
      <c r="EWJ749" s="31"/>
      <c r="EWK749" s="31"/>
      <c r="EWL749" s="31"/>
      <c r="EWM749" s="31"/>
      <c r="EWN749" s="31"/>
      <c r="EWO749" s="31"/>
      <c r="EWP749" s="31"/>
      <c r="EWQ749" s="31"/>
      <c r="EWR749" s="31"/>
      <c r="EWS749" s="31"/>
      <c r="EWT749" s="31"/>
      <c r="EWU749" s="31"/>
      <c r="EWV749" s="31"/>
      <c r="EWW749" s="31"/>
      <c r="EWX749" s="31"/>
      <c r="EWY749" s="31"/>
      <c r="EWZ749" s="31"/>
      <c r="EXA749" s="31"/>
      <c r="EXB749" s="31"/>
      <c r="EXC749" s="31"/>
      <c r="EXD749" s="31"/>
      <c r="EXE749" s="31"/>
      <c r="EXF749" s="31"/>
      <c r="EXG749" s="31"/>
      <c r="EXH749" s="31"/>
      <c r="EXI749" s="31"/>
      <c r="EXJ749" s="31"/>
      <c r="EXK749" s="31"/>
      <c r="EXL749" s="31"/>
      <c r="EXM749" s="31"/>
      <c r="EXN749" s="31"/>
      <c r="EXO749" s="31"/>
      <c r="EXP749" s="31"/>
      <c r="EXQ749" s="31"/>
      <c r="EXR749" s="31"/>
      <c r="EXS749" s="31"/>
      <c r="EXT749" s="31"/>
      <c r="EXU749" s="31"/>
      <c r="EXV749" s="31"/>
      <c r="EXW749" s="31"/>
      <c r="EXX749" s="31"/>
      <c r="EXY749" s="31"/>
      <c r="EXZ749" s="31"/>
      <c r="EYA749" s="31"/>
      <c r="EYB749" s="31"/>
      <c r="EYC749" s="31"/>
      <c r="EYD749" s="31"/>
      <c r="EYE749" s="31"/>
      <c r="EYF749" s="31"/>
      <c r="EYG749" s="31"/>
      <c r="EYH749" s="31"/>
      <c r="EYI749" s="31"/>
      <c r="EYJ749" s="31"/>
      <c r="EYK749" s="31"/>
      <c r="EYL749" s="31"/>
      <c r="EYM749" s="31"/>
      <c r="EYN749" s="31"/>
      <c r="EYO749" s="31"/>
      <c r="EYP749" s="31"/>
      <c r="EYQ749" s="31"/>
      <c r="EYR749" s="31"/>
      <c r="EYS749" s="31"/>
      <c r="EYT749" s="31"/>
      <c r="EYU749" s="31"/>
      <c r="EYV749" s="31"/>
      <c r="EYW749" s="31"/>
      <c r="EYX749" s="31"/>
      <c r="EYY749" s="31"/>
      <c r="EYZ749" s="31"/>
      <c r="EZA749" s="31"/>
      <c r="EZB749" s="31"/>
      <c r="EZC749" s="31"/>
      <c r="EZD749" s="31"/>
      <c r="EZE749" s="31"/>
      <c r="EZF749" s="31"/>
      <c r="EZG749" s="31"/>
      <c r="EZH749" s="31"/>
      <c r="EZI749" s="31"/>
      <c r="EZJ749" s="31"/>
      <c r="EZK749" s="31"/>
      <c r="EZL749" s="31"/>
      <c r="EZM749" s="31"/>
      <c r="EZN749" s="31"/>
      <c r="EZO749" s="31"/>
      <c r="EZP749" s="31"/>
      <c r="EZQ749" s="31"/>
      <c r="EZR749" s="31"/>
      <c r="EZS749" s="31"/>
      <c r="EZT749" s="31"/>
      <c r="EZU749" s="31"/>
      <c r="EZV749" s="31"/>
      <c r="EZW749" s="31"/>
      <c r="EZX749" s="31"/>
      <c r="EZY749" s="31"/>
      <c r="EZZ749" s="31"/>
      <c r="FAA749" s="31"/>
      <c r="FAB749" s="31"/>
      <c r="FAC749" s="31"/>
      <c r="FAD749" s="31"/>
      <c r="FAE749" s="31"/>
      <c r="FAF749" s="31"/>
      <c r="FAG749" s="31"/>
      <c r="FAH749" s="31"/>
      <c r="FAI749" s="31"/>
      <c r="FAJ749" s="31"/>
      <c r="FAK749" s="31"/>
      <c r="FAL749" s="31"/>
      <c r="FAM749" s="31"/>
      <c r="FAN749" s="31"/>
      <c r="FAO749" s="31"/>
      <c r="FAP749" s="31"/>
      <c r="FAQ749" s="31"/>
      <c r="FAR749" s="31"/>
      <c r="FAS749" s="31"/>
      <c r="FAT749" s="31"/>
      <c r="FAU749" s="31"/>
      <c r="FAV749" s="31"/>
      <c r="FAW749" s="31"/>
      <c r="FAX749" s="31"/>
      <c r="FAY749" s="31"/>
      <c r="FAZ749" s="31"/>
      <c r="FBA749" s="31"/>
      <c r="FBB749" s="31"/>
      <c r="FBC749" s="31"/>
      <c r="FBD749" s="31"/>
      <c r="FBE749" s="31"/>
      <c r="FBF749" s="31"/>
      <c r="FBG749" s="31"/>
      <c r="FBH749" s="31"/>
      <c r="FBI749" s="31"/>
      <c r="FBJ749" s="31"/>
      <c r="FBK749" s="31"/>
      <c r="FBL749" s="31"/>
      <c r="FBM749" s="31"/>
      <c r="FBN749" s="31"/>
      <c r="FBO749" s="31"/>
      <c r="FBP749" s="31"/>
      <c r="FBQ749" s="31"/>
      <c r="FBR749" s="31"/>
      <c r="FBS749" s="31"/>
      <c r="FBT749" s="31"/>
      <c r="FBU749" s="31"/>
      <c r="FBV749" s="31"/>
      <c r="FBW749" s="31"/>
      <c r="FBX749" s="31"/>
      <c r="FBY749" s="31"/>
      <c r="FBZ749" s="31"/>
      <c r="FCA749" s="31"/>
      <c r="FCB749" s="31"/>
      <c r="FCC749" s="31"/>
      <c r="FCD749" s="31"/>
      <c r="FCE749" s="31"/>
      <c r="FCF749" s="31"/>
      <c r="FCG749" s="31"/>
      <c r="FCH749" s="31"/>
      <c r="FCI749" s="31"/>
      <c r="FCJ749" s="31"/>
      <c r="FCK749" s="31"/>
      <c r="FCL749" s="31"/>
      <c r="FCM749" s="31"/>
      <c r="FCN749" s="31"/>
      <c r="FCO749" s="31"/>
      <c r="FCP749" s="31"/>
      <c r="FCQ749" s="31"/>
      <c r="FCR749" s="31"/>
      <c r="FCS749" s="31"/>
      <c r="FCT749" s="31"/>
      <c r="FCU749" s="31"/>
      <c r="FCV749" s="31"/>
      <c r="FCW749" s="31"/>
      <c r="FCX749" s="31"/>
      <c r="FCY749" s="31"/>
      <c r="FCZ749" s="31"/>
      <c r="FDA749" s="31"/>
      <c r="FDB749" s="31"/>
      <c r="FDC749" s="31"/>
      <c r="FDD749" s="31"/>
      <c r="FDE749" s="31"/>
      <c r="FDF749" s="31"/>
      <c r="FDG749" s="31"/>
      <c r="FDH749" s="31"/>
      <c r="FDI749" s="31"/>
      <c r="FDJ749" s="31"/>
      <c r="FDK749" s="31"/>
      <c r="FDL749" s="31"/>
      <c r="FDM749" s="31"/>
      <c r="FDN749" s="31"/>
      <c r="FDO749" s="31"/>
      <c r="FDP749" s="31"/>
      <c r="FDQ749" s="31"/>
      <c r="FDR749" s="31"/>
      <c r="FDS749" s="31"/>
      <c r="FDT749" s="31"/>
      <c r="FDU749" s="31"/>
      <c r="FDV749" s="31"/>
      <c r="FDW749" s="31"/>
      <c r="FDX749" s="31"/>
      <c r="FDY749" s="31"/>
      <c r="FDZ749" s="31"/>
      <c r="FEA749" s="31"/>
      <c r="FEB749" s="31"/>
      <c r="FEC749" s="31"/>
      <c r="FED749" s="31"/>
      <c r="FEE749" s="31"/>
      <c r="FEF749" s="31"/>
      <c r="FEG749" s="31"/>
      <c r="FEH749" s="31"/>
      <c r="FEI749" s="31"/>
      <c r="FEJ749" s="31"/>
      <c r="FEK749" s="31"/>
      <c r="FEL749" s="31"/>
      <c r="FEM749" s="31"/>
      <c r="FEN749" s="31"/>
      <c r="FEO749" s="31"/>
      <c r="FEP749" s="31"/>
      <c r="FEQ749" s="31"/>
      <c r="FER749" s="31"/>
      <c r="FES749" s="31"/>
      <c r="FET749" s="31"/>
      <c r="FEU749" s="31"/>
      <c r="FEV749" s="31"/>
      <c r="FEW749" s="31"/>
      <c r="FEX749" s="31"/>
      <c r="FEY749" s="31"/>
      <c r="FEZ749" s="31"/>
      <c r="FFA749" s="31"/>
      <c r="FFB749" s="31"/>
      <c r="FFC749" s="31"/>
      <c r="FFD749" s="31"/>
      <c r="FFE749" s="31"/>
      <c r="FFF749" s="31"/>
      <c r="FFG749" s="31"/>
      <c r="FFH749" s="31"/>
      <c r="FFI749" s="31"/>
      <c r="FFJ749" s="31"/>
      <c r="FFK749" s="31"/>
      <c r="FFL749" s="31"/>
      <c r="FFM749" s="31"/>
      <c r="FFN749" s="31"/>
      <c r="FFO749" s="31"/>
      <c r="FFP749" s="31"/>
      <c r="FFQ749" s="31"/>
      <c r="FFR749" s="31"/>
      <c r="FFS749" s="31"/>
      <c r="FFT749" s="31"/>
      <c r="FFU749" s="31"/>
      <c r="FFV749" s="31"/>
      <c r="FFW749" s="31"/>
      <c r="FFX749" s="31"/>
      <c r="FFY749" s="31"/>
      <c r="FFZ749" s="31"/>
      <c r="FGA749" s="31"/>
      <c r="FGB749" s="31"/>
      <c r="FGC749" s="31"/>
      <c r="FGD749" s="31"/>
      <c r="FGE749" s="31"/>
      <c r="FGF749" s="31"/>
      <c r="FGG749" s="31"/>
      <c r="FGH749" s="31"/>
      <c r="FGI749" s="31"/>
      <c r="FGJ749" s="31"/>
      <c r="FGK749" s="31"/>
      <c r="FGL749" s="31"/>
      <c r="FGM749" s="31"/>
      <c r="FGN749" s="31"/>
      <c r="FGO749" s="31"/>
      <c r="FGP749" s="31"/>
      <c r="FGQ749" s="31"/>
      <c r="FGR749" s="31"/>
      <c r="FGS749" s="31"/>
      <c r="FGT749" s="31"/>
      <c r="FGU749" s="31"/>
      <c r="FGV749" s="31"/>
      <c r="FGW749" s="31"/>
      <c r="FGX749" s="31"/>
      <c r="FGY749" s="31"/>
      <c r="FGZ749" s="31"/>
      <c r="FHA749" s="31"/>
      <c r="FHB749" s="31"/>
      <c r="FHC749" s="31"/>
      <c r="FHD749" s="31"/>
      <c r="FHE749" s="31"/>
      <c r="FHF749" s="31"/>
      <c r="FHG749" s="31"/>
      <c r="FHH749" s="31"/>
      <c r="FHI749" s="31"/>
      <c r="FHJ749" s="31"/>
      <c r="FHK749" s="31"/>
      <c r="FHL749" s="31"/>
      <c r="FHM749" s="31"/>
      <c r="FHN749" s="31"/>
      <c r="FHO749" s="31"/>
      <c r="FHP749" s="31"/>
      <c r="FHQ749" s="31"/>
      <c r="FHR749" s="31"/>
      <c r="FHS749" s="31"/>
      <c r="FHT749" s="31"/>
      <c r="FHU749" s="31"/>
      <c r="FHV749" s="31"/>
      <c r="FHW749" s="31"/>
      <c r="FHX749" s="31"/>
      <c r="FHY749" s="31"/>
      <c r="FHZ749" s="31"/>
      <c r="FIA749" s="31"/>
      <c r="FIB749" s="31"/>
      <c r="FIC749" s="31"/>
      <c r="FID749" s="31"/>
      <c r="FIE749" s="31"/>
      <c r="FIF749" s="31"/>
      <c r="FIG749" s="31"/>
      <c r="FIH749" s="31"/>
      <c r="FII749" s="31"/>
      <c r="FIJ749" s="31"/>
      <c r="FIK749" s="31"/>
      <c r="FIL749" s="31"/>
      <c r="FIM749" s="31"/>
      <c r="FIN749" s="31"/>
      <c r="FIO749" s="31"/>
      <c r="FIP749" s="31"/>
      <c r="FIQ749" s="31"/>
      <c r="FIR749" s="31"/>
      <c r="FIS749" s="31"/>
      <c r="FIT749" s="31"/>
      <c r="FIU749" s="31"/>
      <c r="FIV749" s="31"/>
      <c r="FIW749" s="31"/>
      <c r="FIX749" s="31"/>
      <c r="FIY749" s="31"/>
      <c r="FIZ749" s="31"/>
      <c r="FJA749" s="31"/>
      <c r="FJB749" s="31"/>
      <c r="FJC749" s="31"/>
      <c r="FJD749" s="31"/>
      <c r="FJE749" s="31"/>
      <c r="FJF749" s="31"/>
      <c r="FJG749" s="31"/>
      <c r="FJH749" s="31"/>
      <c r="FJI749" s="31"/>
      <c r="FJJ749" s="31"/>
      <c r="FJK749" s="31"/>
      <c r="FJL749" s="31"/>
      <c r="FJM749" s="31"/>
      <c r="FJN749" s="31"/>
      <c r="FJO749" s="31"/>
      <c r="FJP749" s="31"/>
      <c r="FJQ749" s="31"/>
      <c r="FJR749" s="31"/>
      <c r="FJS749" s="31"/>
      <c r="FJT749" s="31"/>
      <c r="FJU749" s="31"/>
      <c r="FJV749" s="31"/>
      <c r="FJW749" s="31"/>
      <c r="FJX749" s="31"/>
      <c r="FJY749" s="31"/>
      <c r="FJZ749" s="31"/>
      <c r="FKA749" s="31"/>
      <c r="FKB749" s="31"/>
      <c r="FKC749" s="31"/>
      <c r="FKD749" s="31"/>
      <c r="FKE749" s="31"/>
      <c r="FKF749" s="31"/>
      <c r="FKG749" s="31"/>
      <c r="FKH749" s="31"/>
      <c r="FKI749" s="31"/>
      <c r="FKJ749" s="31"/>
      <c r="FKK749" s="31"/>
      <c r="FKL749" s="31"/>
      <c r="FKM749" s="31"/>
      <c r="FKN749" s="31"/>
      <c r="FKO749" s="31"/>
      <c r="FKP749" s="31"/>
      <c r="FKQ749" s="31"/>
      <c r="FKR749" s="31"/>
      <c r="FKS749" s="31"/>
      <c r="FKT749" s="31"/>
      <c r="FKU749" s="31"/>
      <c r="FKV749" s="31"/>
      <c r="FKW749" s="31"/>
      <c r="FKX749" s="31"/>
      <c r="FKY749" s="31"/>
      <c r="FKZ749" s="31"/>
      <c r="FLA749" s="31"/>
      <c r="FLB749" s="31"/>
      <c r="FLC749" s="31"/>
      <c r="FLD749" s="31"/>
      <c r="FLE749" s="31"/>
      <c r="FLF749" s="31"/>
      <c r="FLG749" s="31"/>
      <c r="FLH749" s="31"/>
      <c r="FLI749" s="31"/>
      <c r="FLJ749" s="31"/>
      <c r="FLK749" s="31"/>
      <c r="FLL749" s="31"/>
      <c r="FLM749" s="31"/>
      <c r="FLN749" s="31"/>
      <c r="FLO749" s="31"/>
      <c r="FLP749" s="31"/>
      <c r="FLQ749" s="31"/>
      <c r="FLR749" s="31"/>
      <c r="FLS749" s="31"/>
      <c r="FLT749" s="31"/>
      <c r="FLU749" s="31"/>
      <c r="FLV749" s="31"/>
      <c r="FLW749" s="31"/>
      <c r="FLX749" s="31"/>
      <c r="FLY749" s="31"/>
      <c r="FLZ749" s="31"/>
      <c r="FMA749" s="31"/>
      <c r="FMB749" s="31"/>
      <c r="FMC749" s="31"/>
      <c r="FMD749" s="31"/>
      <c r="FME749" s="31"/>
      <c r="FMF749" s="31"/>
      <c r="FMG749" s="31"/>
      <c r="FMH749" s="31"/>
      <c r="FMI749" s="31"/>
      <c r="FMJ749" s="31"/>
      <c r="FMK749" s="31"/>
      <c r="FML749" s="31"/>
      <c r="FMM749" s="31"/>
      <c r="FMN749" s="31"/>
      <c r="FMO749" s="31"/>
      <c r="FMP749" s="31"/>
      <c r="FMQ749" s="31"/>
      <c r="FMR749" s="31"/>
      <c r="FMS749" s="31"/>
      <c r="FMT749" s="31"/>
      <c r="FMU749" s="31"/>
      <c r="FMV749" s="31"/>
      <c r="FMW749" s="31"/>
      <c r="FMX749" s="31"/>
      <c r="FMY749" s="31"/>
      <c r="FMZ749" s="31"/>
      <c r="FNA749" s="31"/>
      <c r="FNB749" s="31"/>
      <c r="FNC749" s="31"/>
      <c r="FND749" s="31"/>
      <c r="FNE749" s="31"/>
      <c r="FNF749" s="31"/>
      <c r="FNG749" s="31"/>
      <c r="FNH749" s="31"/>
      <c r="FNI749" s="31"/>
      <c r="FNJ749" s="31"/>
      <c r="FNK749" s="31"/>
      <c r="FNL749" s="31"/>
      <c r="FNM749" s="31"/>
      <c r="FNN749" s="31"/>
      <c r="FNO749" s="31"/>
      <c r="FNP749" s="31"/>
      <c r="FNQ749" s="31"/>
      <c r="FNR749" s="31"/>
      <c r="FNS749" s="31"/>
      <c r="FNT749" s="31"/>
      <c r="FNU749" s="31"/>
      <c r="FNV749" s="31"/>
      <c r="FNW749" s="31"/>
      <c r="FNX749" s="31"/>
      <c r="FNY749" s="31"/>
      <c r="FNZ749" s="31"/>
      <c r="FOA749" s="31"/>
      <c r="FOB749" s="31"/>
      <c r="FOC749" s="31"/>
      <c r="FOD749" s="31"/>
      <c r="FOE749" s="31"/>
      <c r="FOF749" s="31"/>
      <c r="FOG749" s="31"/>
      <c r="FOH749" s="31"/>
      <c r="FOI749" s="31"/>
      <c r="FOJ749" s="31"/>
      <c r="FOK749" s="31"/>
      <c r="FOL749" s="31"/>
      <c r="FOM749" s="31"/>
      <c r="FON749" s="31"/>
      <c r="FOO749" s="31"/>
      <c r="FOP749" s="31"/>
      <c r="FOQ749" s="31"/>
      <c r="FOR749" s="31"/>
      <c r="FOS749" s="31"/>
      <c r="FOT749" s="31"/>
      <c r="FOU749" s="31"/>
      <c r="FOV749" s="31"/>
      <c r="FOW749" s="31"/>
      <c r="FOX749" s="31"/>
      <c r="FOY749" s="31"/>
      <c r="FOZ749" s="31"/>
      <c r="FPA749" s="31"/>
      <c r="FPB749" s="31"/>
      <c r="FPC749" s="31"/>
      <c r="FPD749" s="31"/>
      <c r="FPE749" s="31"/>
      <c r="FPF749" s="31"/>
      <c r="FPG749" s="31"/>
      <c r="FPH749" s="31"/>
      <c r="FPI749" s="31"/>
      <c r="FPJ749" s="31"/>
      <c r="FPK749" s="31"/>
      <c r="FPL749" s="31"/>
      <c r="FPM749" s="31"/>
      <c r="FPN749" s="31"/>
      <c r="FPO749" s="31"/>
      <c r="FPP749" s="31"/>
      <c r="FPQ749" s="31"/>
      <c r="FPR749" s="31"/>
      <c r="FPS749" s="31"/>
      <c r="FPT749" s="31"/>
      <c r="FPU749" s="31"/>
      <c r="FPV749" s="31"/>
      <c r="FPW749" s="31"/>
      <c r="FPX749" s="31"/>
      <c r="FPY749" s="31"/>
      <c r="FPZ749" s="31"/>
      <c r="FQA749" s="31"/>
      <c r="FQB749" s="31"/>
      <c r="FQC749" s="31"/>
      <c r="FQD749" s="31"/>
      <c r="FQE749" s="31"/>
      <c r="FQF749" s="31"/>
      <c r="FQG749" s="31"/>
      <c r="FQH749" s="31"/>
      <c r="FQI749" s="31"/>
      <c r="FQJ749" s="31"/>
      <c r="FQK749" s="31"/>
      <c r="FQL749" s="31"/>
      <c r="FQM749" s="31"/>
      <c r="FQN749" s="31"/>
      <c r="FQO749" s="31"/>
      <c r="FQP749" s="31"/>
      <c r="FQQ749" s="31"/>
      <c r="FQR749" s="31"/>
      <c r="FQS749" s="31"/>
      <c r="FQT749" s="31"/>
      <c r="FQU749" s="31"/>
      <c r="FQV749" s="31"/>
      <c r="FQW749" s="31"/>
      <c r="FQX749" s="31"/>
      <c r="FQY749" s="31"/>
      <c r="FQZ749" s="31"/>
      <c r="FRA749" s="31"/>
      <c r="FRB749" s="31"/>
      <c r="FRC749" s="31"/>
      <c r="FRD749" s="31"/>
      <c r="FRE749" s="31"/>
      <c r="FRF749" s="31"/>
      <c r="FRG749" s="31"/>
      <c r="FRH749" s="31"/>
      <c r="FRI749" s="31"/>
      <c r="FRJ749" s="31"/>
      <c r="FRK749" s="31"/>
      <c r="FRL749" s="31"/>
      <c r="FRM749" s="31"/>
      <c r="FRN749" s="31"/>
      <c r="FRO749" s="31"/>
      <c r="FRP749" s="31"/>
      <c r="FRQ749" s="31"/>
      <c r="FRR749" s="31"/>
      <c r="FRS749" s="31"/>
      <c r="FRT749" s="31"/>
      <c r="FRU749" s="31"/>
      <c r="FRV749" s="31"/>
      <c r="FRW749" s="31"/>
      <c r="FRX749" s="31"/>
      <c r="FRY749" s="31"/>
      <c r="FRZ749" s="31"/>
      <c r="FSA749" s="31"/>
      <c r="FSB749" s="31"/>
      <c r="FSC749" s="31"/>
      <c r="FSD749" s="31"/>
      <c r="FSE749" s="31"/>
      <c r="FSF749" s="31"/>
      <c r="FSG749" s="31"/>
      <c r="FSH749" s="31"/>
      <c r="FSI749" s="31"/>
      <c r="FSJ749" s="31"/>
      <c r="FSK749" s="31"/>
      <c r="FSL749" s="31"/>
      <c r="FSM749" s="31"/>
      <c r="FSN749" s="31"/>
      <c r="FSO749" s="31"/>
      <c r="FSP749" s="31"/>
      <c r="FSQ749" s="31"/>
      <c r="FSR749" s="31"/>
      <c r="FSS749" s="31"/>
      <c r="FST749" s="31"/>
      <c r="FSU749" s="31"/>
      <c r="FSV749" s="31"/>
      <c r="FSW749" s="31"/>
      <c r="FSX749" s="31"/>
      <c r="FSY749" s="31"/>
      <c r="FSZ749" s="31"/>
      <c r="FTA749" s="31"/>
      <c r="FTB749" s="31"/>
      <c r="FTC749" s="31"/>
      <c r="FTD749" s="31"/>
      <c r="FTE749" s="31"/>
      <c r="FTF749" s="31"/>
      <c r="FTG749" s="31"/>
      <c r="FTH749" s="31"/>
      <c r="FTI749" s="31"/>
      <c r="FTJ749" s="31"/>
      <c r="FTK749" s="31"/>
      <c r="FTL749" s="31"/>
      <c r="FTM749" s="31"/>
      <c r="FTN749" s="31"/>
      <c r="FTO749" s="31"/>
      <c r="FTP749" s="31"/>
      <c r="FTQ749" s="31"/>
      <c r="FTR749" s="31"/>
      <c r="FTS749" s="31"/>
      <c r="FTT749" s="31"/>
      <c r="FTU749" s="31"/>
      <c r="FTV749" s="31"/>
      <c r="FTW749" s="31"/>
      <c r="FTX749" s="31"/>
      <c r="FTY749" s="31"/>
      <c r="FTZ749" s="31"/>
      <c r="FUA749" s="31"/>
      <c r="FUB749" s="31"/>
      <c r="FUC749" s="31"/>
      <c r="FUD749" s="31"/>
      <c r="FUE749" s="31"/>
      <c r="FUF749" s="31"/>
      <c r="FUG749" s="31"/>
      <c r="FUH749" s="31"/>
      <c r="FUI749" s="31"/>
      <c r="FUJ749" s="31"/>
      <c r="FUK749" s="31"/>
      <c r="FUL749" s="31"/>
      <c r="FUM749" s="31"/>
      <c r="FUN749" s="31"/>
      <c r="FUO749" s="31"/>
      <c r="FUP749" s="31"/>
      <c r="FUQ749" s="31"/>
      <c r="FUR749" s="31"/>
      <c r="FUS749" s="31"/>
      <c r="FUT749" s="31"/>
      <c r="FUU749" s="31"/>
      <c r="FUV749" s="31"/>
      <c r="FUW749" s="31"/>
      <c r="FUX749" s="31"/>
      <c r="FUY749" s="31"/>
      <c r="FUZ749" s="31"/>
      <c r="FVA749" s="31"/>
      <c r="FVB749" s="31"/>
      <c r="FVC749" s="31"/>
      <c r="FVD749" s="31"/>
      <c r="FVE749" s="31"/>
      <c r="FVF749" s="31"/>
      <c r="FVG749" s="31"/>
      <c r="FVH749" s="31"/>
      <c r="FVI749" s="31"/>
      <c r="FVJ749" s="31"/>
      <c r="FVK749" s="31"/>
      <c r="FVL749" s="31"/>
      <c r="FVM749" s="31"/>
      <c r="FVN749" s="31"/>
      <c r="FVO749" s="31"/>
      <c r="FVP749" s="31"/>
      <c r="FVQ749" s="31"/>
      <c r="FVR749" s="31"/>
      <c r="FVS749" s="31"/>
      <c r="FVT749" s="31"/>
      <c r="FVU749" s="31"/>
      <c r="FVV749" s="31"/>
      <c r="FVW749" s="31"/>
      <c r="FVX749" s="31"/>
      <c r="FVY749" s="31"/>
      <c r="FVZ749" s="31"/>
      <c r="FWA749" s="31"/>
      <c r="FWB749" s="31"/>
      <c r="FWC749" s="31"/>
      <c r="FWD749" s="31"/>
      <c r="FWE749" s="31"/>
      <c r="FWF749" s="31"/>
      <c r="FWG749" s="31"/>
      <c r="FWH749" s="31"/>
      <c r="FWI749" s="31"/>
      <c r="FWJ749" s="31"/>
      <c r="FWK749" s="31"/>
      <c r="FWL749" s="31"/>
      <c r="FWM749" s="31"/>
      <c r="FWN749" s="31"/>
      <c r="FWO749" s="31"/>
      <c r="FWP749" s="31"/>
      <c r="FWQ749" s="31"/>
      <c r="FWR749" s="31"/>
      <c r="FWS749" s="31"/>
      <c r="FWT749" s="31"/>
      <c r="FWU749" s="31"/>
      <c r="FWV749" s="31"/>
      <c r="FWW749" s="31"/>
      <c r="FWX749" s="31"/>
      <c r="FWY749" s="31"/>
      <c r="FWZ749" s="31"/>
      <c r="FXA749" s="31"/>
      <c r="FXB749" s="31"/>
      <c r="FXC749" s="31"/>
      <c r="FXD749" s="31"/>
      <c r="FXE749" s="31"/>
      <c r="FXF749" s="31"/>
      <c r="FXG749" s="31"/>
      <c r="FXH749" s="31"/>
      <c r="FXI749" s="31"/>
      <c r="FXJ749" s="31"/>
      <c r="FXK749" s="31"/>
      <c r="FXL749" s="31"/>
      <c r="FXM749" s="31"/>
      <c r="FXN749" s="31"/>
      <c r="FXO749" s="31"/>
      <c r="FXP749" s="31"/>
      <c r="FXQ749" s="31"/>
      <c r="FXR749" s="31"/>
      <c r="FXS749" s="31"/>
      <c r="FXT749" s="31"/>
      <c r="FXU749" s="31"/>
      <c r="FXV749" s="31"/>
      <c r="FXW749" s="31"/>
      <c r="FXX749" s="31"/>
      <c r="FXY749" s="31"/>
      <c r="FXZ749" s="31"/>
      <c r="FYA749" s="31"/>
      <c r="FYB749" s="31"/>
      <c r="FYC749" s="31"/>
      <c r="FYD749" s="31"/>
      <c r="FYE749" s="31"/>
      <c r="FYF749" s="31"/>
      <c r="FYG749" s="31"/>
      <c r="FYH749" s="31"/>
      <c r="FYI749" s="31"/>
      <c r="FYJ749" s="31"/>
      <c r="FYK749" s="31"/>
      <c r="FYL749" s="31"/>
      <c r="FYM749" s="31"/>
      <c r="FYN749" s="31"/>
      <c r="FYO749" s="31"/>
      <c r="FYP749" s="31"/>
      <c r="FYQ749" s="31"/>
      <c r="FYR749" s="31"/>
      <c r="FYS749" s="31"/>
      <c r="FYT749" s="31"/>
      <c r="FYU749" s="31"/>
      <c r="FYV749" s="31"/>
      <c r="FYW749" s="31"/>
      <c r="FYX749" s="31"/>
      <c r="FYY749" s="31"/>
      <c r="FYZ749" s="31"/>
      <c r="FZA749" s="31"/>
      <c r="FZB749" s="31"/>
      <c r="FZC749" s="31"/>
      <c r="FZD749" s="31"/>
      <c r="FZE749" s="31"/>
      <c r="FZF749" s="31"/>
      <c r="FZG749" s="31"/>
      <c r="FZH749" s="31"/>
      <c r="FZI749" s="31"/>
      <c r="FZJ749" s="31"/>
      <c r="FZK749" s="31"/>
      <c r="FZL749" s="31"/>
      <c r="FZM749" s="31"/>
      <c r="FZN749" s="31"/>
      <c r="FZO749" s="31"/>
      <c r="FZP749" s="31"/>
      <c r="FZQ749" s="31"/>
      <c r="FZR749" s="31"/>
      <c r="FZS749" s="31"/>
      <c r="FZT749" s="31"/>
      <c r="FZU749" s="31"/>
      <c r="FZV749" s="31"/>
      <c r="FZW749" s="31"/>
      <c r="FZX749" s="31"/>
      <c r="FZY749" s="31"/>
      <c r="FZZ749" s="31"/>
      <c r="GAA749" s="31"/>
      <c r="GAB749" s="31"/>
      <c r="GAC749" s="31"/>
      <c r="GAD749" s="31"/>
      <c r="GAE749" s="31"/>
      <c r="GAF749" s="31"/>
      <c r="GAG749" s="31"/>
      <c r="GAH749" s="31"/>
      <c r="GAI749" s="31"/>
      <c r="GAJ749" s="31"/>
      <c r="GAK749" s="31"/>
      <c r="GAL749" s="31"/>
      <c r="GAM749" s="31"/>
      <c r="GAN749" s="31"/>
      <c r="GAO749" s="31"/>
      <c r="GAP749" s="31"/>
      <c r="GAQ749" s="31"/>
      <c r="GAR749" s="31"/>
      <c r="GAS749" s="31"/>
      <c r="GAT749" s="31"/>
      <c r="GAU749" s="31"/>
      <c r="GAV749" s="31"/>
      <c r="GAW749" s="31"/>
      <c r="GAX749" s="31"/>
      <c r="GAY749" s="31"/>
      <c r="GAZ749" s="31"/>
      <c r="GBA749" s="31"/>
      <c r="GBB749" s="31"/>
      <c r="GBC749" s="31"/>
      <c r="GBD749" s="31"/>
      <c r="GBE749" s="31"/>
      <c r="GBF749" s="31"/>
      <c r="GBG749" s="31"/>
      <c r="GBH749" s="31"/>
      <c r="GBI749" s="31"/>
      <c r="GBJ749" s="31"/>
      <c r="GBK749" s="31"/>
      <c r="GBL749" s="31"/>
      <c r="GBM749" s="31"/>
      <c r="GBN749" s="31"/>
      <c r="GBO749" s="31"/>
      <c r="GBP749" s="31"/>
      <c r="GBQ749" s="31"/>
      <c r="GBR749" s="31"/>
      <c r="GBS749" s="31"/>
      <c r="GBT749" s="31"/>
      <c r="GBU749" s="31"/>
      <c r="GBV749" s="31"/>
      <c r="GBW749" s="31"/>
      <c r="GBX749" s="31"/>
      <c r="GBY749" s="31"/>
      <c r="GBZ749" s="31"/>
      <c r="GCA749" s="31"/>
      <c r="GCB749" s="31"/>
      <c r="GCC749" s="31"/>
      <c r="GCD749" s="31"/>
      <c r="GCE749" s="31"/>
      <c r="GCF749" s="31"/>
      <c r="GCG749" s="31"/>
      <c r="GCH749" s="31"/>
      <c r="GCI749" s="31"/>
      <c r="GCJ749" s="31"/>
      <c r="GCK749" s="31"/>
      <c r="GCL749" s="31"/>
      <c r="GCM749" s="31"/>
      <c r="GCN749" s="31"/>
      <c r="GCO749" s="31"/>
      <c r="GCP749" s="31"/>
      <c r="GCQ749" s="31"/>
      <c r="GCR749" s="31"/>
      <c r="GCS749" s="31"/>
      <c r="GCT749" s="31"/>
      <c r="GCU749" s="31"/>
      <c r="GCV749" s="31"/>
      <c r="GCW749" s="31"/>
      <c r="GCX749" s="31"/>
      <c r="GCY749" s="31"/>
      <c r="GCZ749" s="31"/>
      <c r="GDA749" s="31"/>
      <c r="GDB749" s="31"/>
      <c r="GDC749" s="31"/>
      <c r="GDD749" s="31"/>
      <c r="GDE749" s="31"/>
      <c r="GDF749" s="31"/>
      <c r="GDG749" s="31"/>
      <c r="GDH749" s="31"/>
      <c r="GDI749" s="31"/>
      <c r="GDJ749" s="31"/>
      <c r="GDK749" s="31"/>
      <c r="GDL749" s="31"/>
      <c r="GDM749" s="31"/>
      <c r="GDN749" s="31"/>
      <c r="GDO749" s="31"/>
      <c r="GDP749" s="31"/>
      <c r="GDQ749" s="31"/>
      <c r="GDR749" s="31"/>
      <c r="GDS749" s="31"/>
      <c r="GDT749" s="31"/>
      <c r="GDU749" s="31"/>
      <c r="GDV749" s="31"/>
      <c r="GDW749" s="31"/>
      <c r="GDX749" s="31"/>
      <c r="GDY749" s="31"/>
      <c r="GDZ749" s="31"/>
      <c r="GEA749" s="31"/>
      <c r="GEB749" s="31"/>
      <c r="GEC749" s="31"/>
      <c r="GED749" s="31"/>
      <c r="GEE749" s="31"/>
      <c r="GEF749" s="31"/>
      <c r="GEG749" s="31"/>
      <c r="GEH749" s="31"/>
      <c r="GEI749" s="31"/>
      <c r="GEJ749" s="31"/>
      <c r="GEK749" s="31"/>
      <c r="GEL749" s="31"/>
      <c r="GEM749" s="31"/>
      <c r="GEN749" s="31"/>
      <c r="GEO749" s="31"/>
      <c r="GEP749" s="31"/>
      <c r="GEQ749" s="31"/>
      <c r="GER749" s="31"/>
      <c r="GES749" s="31"/>
      <c r="GET749" s="31"/>
      <c r="GEU749" s="31"/>
      <c r="GEV749" s="31"/>
      <c r="GEW749" s="31"/>
      <c r="GEX749" s="31"/>
      <c r="GEY749" s="31"/>
      <c r="GEZ749" s="31"/>
      <c r="GFA749" s="31"/>
      <c r="GFB749" s="31"/>
      <c r="GFC749" s="31"/>
      <c r="GFD749" s="31"/>
      <c r="GFE749" s="31"/>
      <c r="GFF749" s="31"/>
      <c r="GFG749" s="31"/>
      <c r="GFH749" s="31"/>
      <c r="GFI749" s="31"/>
      <c r="GFJ749" s="31"/>
      <c r="GFK749" s="31"/>
      <c r="GFL749" s="31"/>
      <c r="GFM749" s="31"/>
      <c r="GFN749" s="31"/>
      <c r="GFO749" s="31"/>
      <c r="GFP749" s="31"/>
      <c r="GFQ749" s="31"/>
      <c r="GFR749" s="31"/>
      <c r="GFS749" s="31"/>
      <c r="GFT749" s="31"/>
      <c r="GFU749" s="31"/>
      <c r="GFV749" s="31"/>
      <c r="GFW749" s="31"/>
      <c r="GFX749" s="31"/>
      <c r="GFY749" s="31"/>
      <c r="GFZ749" s="31"/>
      <c r="GGA749" s="31"/>
      <c r="GGB749" s="31"/>
      <c r="GGC749" s="31"/>
      <c r="GGD749" s="31"/>
      <c r="GGE749" s="31"/>
      <c r="GGF749" s="31"/>
      <c r="GGG749" s="31"/>
      <c r="GGH749" s="31"/>
      <c r="GGI749" s="31"/>
      <c r="GGJ749" s="31"/>
      <c r="GGK749" s="31"/>
      <c r="GGL749" s="31"/>
      <c r="GGM749" s="31"/>
      <c r="GGN749" s="31"/>
      <c r="GGO749" s="31"/>
      <c r="GGP749" s="31"/>
      <c r="GGQ749" s="31"/>
      <c r="GGR749" s="31"/>
      <c r="GGS749" s="31"/>
      <c r="GGT749" s="31"/>
      <c r="GGU749" s="31"/>
      <c r="GGV749" s="31"/>
      <c r="GGW749" s="31"/>
      <c r="GGX749" s="31"/>
      <c r="GGY749" s="31"/>
      <c r="GGZ749" s="31"/>
      <c r="GHA749" s="31"/>
      <c r="GHB749" s="31"/>
      <c r="GHC749" s="31"/>
      <c r="GHD749" s="31"/>
      <c r="GHE749" s="31"/>
      <c r="GHF749" s="31"/>
      <c r="GHG749" s="31"/>
      <c r="GHH749" s="31"/>
      <c r="GHI749" s="31"/>
      <c r="GHJ749" s="31"/>
      <c r="GHK749" s="31"/>
      <c r="GHL749" s="31"/>
      <c r="GHM749" s="31"/>
      <c r="GHN749" s="31"/>
      <c r="GHO749" s="31"/>
      <c r="GHP749" s="31"/>
      <c r="GHQ749" s="31"/>
      <c r="GHR749" s="31"/>
      <c r="GHS749" s="31"/>
      <c r="GHT749" s="31"/>
      <c r="GHU749" s="31"/>
      <c r="GHV749" s="31"/>
      <c r="GHW749" s="31"/>
      <c r="GHX749" s="31"/>
      <c r="GHY749" s="31"/>
      <c r="GHZ749" s="31"/>
      <c r="GIA749" s="31"/>
      <c r="GIB749" s="31"/>
      <c r="GIC749" s="31"/>
      <c r="GID749" s="31"/>
      <c r="GIE749" s="31"/>
      <c r="GIF749" s="31"/>
      <c r="GIG749" s="31"/>
      <c r="GIH749" s="31"/>
      <c r="GII749" s="31"/>
      <c r="GIJ749" s="31"/>
      <c r="GIK749" s="31"/>
      <c r="GIL749" s="31"/>
      <c r="GIM749" s="31"/>
      <c r="GIN749" s="31"/>
      <c r="GIO749" s="31"/>
      <c r="GIP749" s="31"/>
      <c r="GIQ749" s="31"/>
      <c r="GIR749" s="31"/>
      <c r="GIS749" s="31"/>
      <c r="GIT749" s="31"/>
      <c r="GIU749" s="31"/>
      <c r="GIV749" s="31"/>
      <c r="GIW749" s="31"/>
      <c r="GIX749" s="31"/>
      <c r="GIY749" s="31"/>
      <c r="GIZ749" s="31"/>
      <c r="GJA749" s="31"/>
      <c r="GJB749" s="31"/>
      <c r="GJC749" s="31"/>
      <c r="GJD749" s="31"/>
      <c r="GJE749" s="31"/>
      <c r="GJF749" s="31"/>
      <c r="GJG749" s="31"/>
      <c r="GJH749" s="31"/>
      <c r="GJI749" s="31"/>
      <c r="GJJ749" s="31"/>
      <c r="GJK749" s="31"/>
      <c r="GJL749" s="31"/>
      <c r="GJM749" s="31"/>
      <c r="GJN749" s="31"/>
      <c r="GJO749" s="31"/>
      <c r="GJP749" s="31"/>
      <c r="GJQ749" s="31"/>
      <c r="GJR749" s="31"/>
      <c r="GJS749" s="31"/>
      <c r="GJT749" s="31"/>
      <c r="GJU749" s="31"/>
      <c r="GJV749" s="31"/>
      <c r="GJW749" s="31"/>
      <c r="GJX749" s="31"/>
      <c r="GJY749" s="31"/>
      <c r="GJZ749" s="31"/>
      <c r="GKA749" s="31"/>
      <c r="GKB749" s="31"/>
      <c r="GKC749" s="31"/>
      <c r="GKD749" s="31"/>
      <c r="GKE749" s="31"/>
      <c r="GKF749" s="31"/>
      <c r="GKG749" s="31"/>
      <c r="GKH749" s="31"/>
      <c r="GKI749" s="31"/>
      <c r="GKJ749" s="31"/>
      <c r="GKK749" s="31"/>
      <c r="GKL749" s="31"/>
      <c r="GKM749" s="31"/>
      <c r="GKN749" s="31"/>
      <c r="GKO749" s="31"/>
      <c r="GKP749" s="31"/>
      <c r="GKQ749" s="31"/>
      <c r="GKR749" s="31"/>
      <c r="GKS749" s="31"/>
      <c r="GKT749" s="31"/>
      <c r="GKU749" s="31"/>
      <c r="GKV749" s="31"/>
      <c r="GKW749" s="31"/>
      <c r="GKX749" s="31"/>
      <c r="GKY749" s="31"/>
      <c r="GKZ749" s="31"/>
      <c r="GLA749" s="31"/>
      <c r="GLB749" s="31"/>
      <c r="GLC749" s="31"/>
      <c r="GLD749" s="31"/>
      <c r="GLE749" s="31"/>
      <c r="GLF749" s="31"/>
      <c r="GLG749" s="31"/>
      <c r="GLH749" s="31"/>
      <c r="GLI749" s="31"/>
      <c r="GLJ749" s="31"/>
      <c r="GLK749" s="31"/>
      <c r="GLL749" s="31"/>
      <c r="GLM749" s="31"/>
      <c r="GLN749" s="31"/>
      <c r="GLO749" s="31"/>
      <c r="GLP749" s="31"/>
      <c r="GLQ749" s="31"/>
      <c r="GLR749" s="31"/>
      <c r="GLS749" s="31"/>
      <c r="GLT749" s="31"/>
      <c r="GLU749" s="31"/>
      <c r="GLV749" s="31"/>
      <c r="GLW749" s="31"/>
      <c r="GLX749" s="31"/>
      <c r="GLY749" s="31"/>
      <c r="GLZ749" s="31"/>
      <c r="GMA749" s="31"/>
      <c r="GMB749" s="31"/>
      <c r="GMC749" s="31"/>
      <c r="GMD749" s="31"/>
      <c r="GME749" s="31"/>
      <c r="GMF749" s="31"/>
      <c r="GMG749" s="31"/>
      <c r="GMH749" s="31"/>
      <c r="GMI749" s="31"/>
      <c r="GMJ749" s="31"/>
      <c r="GMK749" s="31"/>
      <c r="GML749" s="31"/>
      <c r="GMM749" s="31"/>
      <c r="GMN749" s="31"/>
      <c r="GMO749" s="31"/>
      <c r="GMP749" s="31"/>
      <c r="GMQ749" s="31"/>
      <c r="GMR749" s="31"/>
      <c r="GMS749" s="31"/>
      <c r="GMT749" s="31"/>
      <c r="GMU749" s="31"/>
      <c r="GMV749" s="31"/>
      <c r="GMW749" s="31"/>
      <c r="GMX749" s="31"/>
      <c r="GMY749" s="31"/>
      <c r="GMZ749" s="31"/>
      <c r="GNA749" s="31"/>
      <c r="GNB749" s="31"/>
      <c r="GNC749" s="31"/>
      <c r="GND749" s="31"/>
      <c r="GNE749" s="31"/>
      <c r="GNF749" s="31"/>
      <c r="GNG749" s="31"/>
      <c r="GNH749" s="31"/>
      <c r="GNI749" s="31"/>
      <c r="GNJ749" s="31"/>
      <c r="GNK749" s="31"/>
      <c r="GNL749" s="31"/>
      <c r="GNM749" s="31"/>
      <c r="GNN749" s="31"/>
      <c r="GNO749" s="31"/>
      <c r="GNP749" s="31"/>
      <c r="GNQ749" s="31"/>
      <c r="GNR749" s="31"/>
      <c r="GNS749" s="31"/>
      <c r="GNT749" s="31"/>
      <c r="GNU749" s="31"/>
      <c r="GNV749" s="31"/>
      <c r="GNW749" s="31"/>
      <c r="GNX749" s="31"/>
      <c r="GNY749" s="31"/>
      <c r="GNZ749" s="31"/>
      <c r="GOA749" s="31"/>
      <c r="GOB749" s="31"/>
      <c r="GOC749" s="31"/>
      <c r="GOD749" s="31"/>
      <c r="GOE749" s="31"/>
      <c r="GOF749" s="31"/>
      <c r="GOG749" s="31"/>
      <c r="GOH749" s="31"/>
      <c r="GOI749" s="31"/>
      <c r="GOJ749" s="31"/>
      <c r="GOK749" s="31"/>
      <c r="GOL749" s="31"/>
      <c r="GOM749" s="31"/>
      <c r="GON749" s="31"/>
      <c r="GOO749" s="31"/>
      <c r="GOP749" s="31"/>
      <c r="GOQ749" s="31"/>
      <c r="GOR749" s="31"/>
      <c r="GOS749" s="31"/>
      <c r="GOT749" s="31"/>
      <c r="GOU749" s="31"/>
      <c r="GOV749" s="31"/>
      <c r="GOW749" s="31"/>
      <c r="GOX749" s="31"/>
      <c r="GOY749" s="31"/>
      <c r="GOZ749" s="31"/>
      <c r="GPA749" s="31"/>
      <c r="GPB749" s="31"/>
      <c r="GPC749" s="31"/>
      <c r="GPD749" s="31"/>
      <c r="GPE749" s="31"/>
      <c r="GPF749" s="31"/>
      <c r="GPG749" s="31"/>
      <c r="GPH749" s="31"/>
      <c r="GPI749" s="31"/>
      <c r="GPJ749" s="31"/>
      <c r="GPK749" s="31"/>
      <c r="GPL749" s="31"/>
      <c r="GPM749" s="31"/>
      <c r="GPN749" s="31"/>
      <c r="GPO749" s="31"/>
      <c r="GPP749" s="31"/>
      <c r="GPQ749" s="31"/>
      <c r="GPR749" s="31"/>
      <c r="GPS749" s="31"/>
      <c r="GPT749" s="31"/>
      <c r="GPU749" s="31"/>
      <c r="GPV749" s="31"/>
      <c r="GPW749" s="31"/>
      <c r="GPX749" s="31"/>
      <c r="GPY749" s="31"/>
      <c r="GPZ749" s="31"/>
      <c r="GQA749" s="31"/>
      <c r="GQB749" s="31"/>
      <c r="GQC749" s="31"/>
      <c r="GQD749" s="31"/>
      <c r="GQE749" s="31"/>
      <c r="GQF749" s="31"/>
      <c r="GQG749" s="31"/>
      <c r="GQH749" s="31"/>
      <c r="GQI749" s="31"/>
      <c r="GQJ749" s="31"/>
      <c r="GQK749" s="31"/>
      <c r="GQL749" s="31"/>
      <c r="GQM749" s="31"/>
      <c r="GQN749" s="31"/>
      <c r="GQO749" s="31"/>
      <c r="GQP749" s="31"/>
      <c r="GQQ749" s="31"/>
      <c r="GQR749" s="31"/>
      <c r="GQS749" s="31"/>
      <c r="GQT749" s="31"/>
      <c r="GQU749" s="31"/>
      <c r="GQV749" s="31"/>
      <c r="GQW749" s="31"/>
      <c r="GQX749" s="31"/>
      <c r="GQY749" s="31"/>
      <c r="GQZ749" s="31"/>
      <c r="GRA749" s="31"/>
      <c r="GRB749" s="31"/>
      <c r="GRC749" s="31"/>
      <c r="GRD749" s="31"/>
      <c r="GRE749" s="31"/>
      <c r="GRF749" s="31"/>
      <c r="GRG749" s="31"/>
      <c r="GRH749" s="31"/>
      <c r="GRI749" s="31"/>
      <c r="GRJ749" s="31"/>
      <c r="GRK749" s="31"/>
      <c r="GRL749" s="31"/>
      <c r="GRM749" s="31"/>
      <c r="GRN749" s="31"/>
      <c r="GRO749" s="31"/>
      <c r="GRP749" s="31"/>
      <c r="GRQ749" s="31"/>
      <c r="GRR749" s="31"/>
      <c r="GRS749" s="31"/>
      <c r="GRT749" s="31"/>
      <c r="GRU749" s="31"/>
      <c r="GRV749" s="31"/>
      <c r="GRW749" s="31"/>
      <c r="GRX749" s="31"/>
      <c r="GRY749" s="31"/>
      <c r="GRZ749" s="31"/>
      <c r="GSA749" s="31"/>
      <c r="GSB749" s="31"/>
      <c r="GSC749" s="31"/>
      <c r="GSD749" s="31"/>
      <c r="GSE749" s="31"/>
      <c r="GSF749" s="31"/>
      <c r="GSG749" s="31"/>
      <c r="GSH749" s="31"/>
      <c r="GSI749" s="31"/>
      <c r="GSJ749" s="31"/>
      <c r="GSK749" s="31"/>
      <c r="GSL749" s="31"/>
      <c r="GSM749" s="31"/>
      <c r="GSN749" s="31"/>
      <c r="GSO749" s="31"/>
      <c r="GSP749" s="31"/>
      <c r="GSQ749" s="31"/>
      <c r="GSR749" s="31"/>
      <c r="GSS749" s="31"/>
      <c r="GST749" s="31"/>
      <c r="GSU749" s="31"/>
      <c r="GSV749" s="31"/>
      <c r="GSW749" s="31"/>
      <c r="GSX749" s="31"/>
      <c r="GSY749" s="31"/>
      <c r="GSZ749" s="31"/>
      <c r="GTA749" s="31"/>
      <c r="GTB749" s="31"/>
      <c r="GTC749" s="31"/>
      <c r="GTD749" s="31"/>
      <c r="GTE749" s="31"/>
      <c r="GTF749" s="31"/>
      <c r="GTG749" s="31"/>
      <c r="GTH749" s="31"/>
      <c r="GTI749" s="31"/>
      <c r="GTJ749" s="31"/>
      <c r="GTK749" s="31"/>
      <c r="GTL749" s="31"/>
      <c r="GTM749" s="31"/>
      <c r="GTN749" s="31"/>
      <c r="GTO749" s="31"/>
      <c r="GTP749" s="31"/>
      <c r="GTQ749" s="31"/>
      <c r="GTR749" s="31"/>
      <c r="GTS749" s="31"/>
      <c r="GTT749" s="31"/>
      <c r="GTU749" s="31"/>
      <c r="GTV749" s="31"/>
      <c r="GTW749" s="31"/>
      <c r="GTX749" s="31"/>
      <c r="GTY749" s="31"/>
      <c r="GTZ749" s="31"/>
      <c r="GUA749" s="31"/>
      <c r="GUB749" s="31"/>
      <c r="GUC749" s="31"/>
      <c r="GUD749" s="31"/>
      <c r="GUE749" s="31"/>
      <c r="GUF749" s="31"/>
      <c r="GUG749" s="31"/>
      <c r="GUH749" s="31"/>
      <c r="GUI749" s="31"/>
      <c r="GUJ749" s="31"/>
      <c r="GUK749" s="31"/>
      <c r="GUL749" s="31"/>
      <c r="GUM749" s="31"/>
      <c r="GUN749" s="31"/>
      <c r="GUO749" s="31"/>
      <c r="GUP749" s="31"/>
      <c r="GUQ749" s="31"/>
      <c r="GUR749" s="31"/>
      <c r="GUS749" s="31"/>
      <c r="GUT749" s="31"/>
      <c r="GUU749" s="31"/>
      <c r="GUV749" s="31"/>
      <c r="GUW749" s="31"/>
      <c r="GUX749" s="31"/>
      <c r="GUY749" s="31"/>
      <c r="GUZ749" s="31"/>
      <c r="GVA749" s="31"/>
      <c r="GVB749" s="31"/>
      <c r="GVC749" s="31"/>
      <c r="GVD749" s="31"/>
      <c r="GVE749" s="31"/>
      <c r="GVF749" s="31"/>
      <c r="GVG749" s="31"/>
      <c r="GVH749" s="31"/>
      <c r="GVI749" s="31"/>
      <c r="GVJ749" s="31"/>
      <c r="GVK749" s="31"/>
      <c r="GVL749" s="31"/>
      <c r="GVM749" s="31"/>
      <c r="GVN749" s="31"/>
      <c r="GVO749" s="31"/>
      <c r="GVP749" s="31"/>
      <c r="GVQ749" s="31"/>
      <c r="GVR749" s="31"/>
      <c r="GVS749" s="31"/>
      <c r="GVT749" s="31"/>
      <c r="GVU749" s="31"/>
      <c r="GVV749" s="31"/>
      <c r="GVW749" s="31"/>
      <c r="GVX749" s="31"/>
      <c r="GVY749" s="31"/>
      <c r="GVZ749" s="31"/>
      <c r="GWA749" s="31"/>
      <c r="GWB749" s="31"/>
      <c r="GWC749" s="31"/>
      <c r="GWD749" s="31"/>
      <c r="GWE749" s="31"/>
      <c r="GWF749" s="31"/>
      <c r="GWG749" s="31"/>
      <c r="GWH749" s="31"/>
      <c r="GWI749" s="31"/>
      <c r="GWJ749" s="31"/>
      <c r="GWK749" s="31"/>
      <c r="GWL749" s="31"/>
      <c r="GWM749" s="31"/>
      <c r="GWN749" s="31"/>
      <c r="GWO749" s="31"/>
      <c r="GWP749" s="31"/>
      <c r="GWQ749" s="31"/>
      <c r="GWR749" s="31"/>
      <c r="GWS749" s="31"/>
      <c r="GWT749" s="31"/>
      <c r="GWU749" s="31"/>
      <c r="GWV749" s="31"/>
      <c r="GWW749" s="31"/>
      <c r="GWX749" s="31"/>
      <c r="GWY749" s="31"/>
      <c r="GWZ749" s="31"/>
      <c r="GXA749" s="31"/>
      <c r="GXB749" s="31"/>
      <c r="GXC749" s="31"/>
      <c r="GXD749" s="31"/>
      <c r="GXE749" s="31"/>
      <c r="GXF749" s="31"/>
      <c r="GXG749" s="31"/>
      <c r="GXH749" s="31"/>
      <c r="GXI749" s="31"/>
      <c r="GXJ749" s="31"/>
      <c r="GXK749" s="31"/>
      <c r="GXL749" s="31"/>
      <c r="GXM749" s="31"/>
      <c r="GXN749" s="31"/>
      <c r="GXO749" s="31"/>
      <c r="GXP749" s="31"/>
      <c r="GXQ749" s="31"/>
      <c r="GXR749" s="31"/>
      <c r="GXS749" s="31"/>
      <c r="GXT749" s="31"/>
      <c r="GXU749" s="31"/>
      <c r="GXV749" s="31"/>
      <c r="GXW749" s="31"/>
      <c r="GXX749" s="31"/>
      <c r="GXY749" s="31"/>
      <c r="GXZ749" s="31"/>
      <c r="GYA749" s="31"/>
      <c r="GYB749" s="31"/>
      <c r="GYC749" s="31"/>
      <c r="GYD749" s="31"/>
      <c r="GYE749" s="31"/>
      <c r="GYF749" s="31"/>
      <c r="GYG749" s="31"/>
      <c r="GYH749" s="31"/>
      <c r="GYI749" s="31"/>
      <c r="GYJ749" s="31"/>
      <c r="GYK749" s="31"/>
      <c r="GYL749" s="31"/>
      <c r="GYM749" s="31"/>
      <c r="GYN749" s="31"/>
      <c r="GYO749" s="31"/>
      <c r="GYP749" s="31"/>
      <c r="GYQ749" s="31"/>
      <c r="GYR749" s="31"/>
      <c r="GYS749" s="31"/>
      <c r="GYT749" s="31"/>
      <c r="GYU749" s="31"/>
      <c r="GYV749" s="31"/>
      <c r="GYW749" s="31"/>
      <c r="GYX749" s="31"/>
      <c r="GYY749" s="31"/>
      <c r="GYZ749" s="31"/>
      <c r="GZA749" s="31"/>
      <c r="GZB749" s="31"/>
      <c r="GZC749" s="31"/>
      <c r="GZD749" s="31"/>
      <c r="GZE749" s="31"/>
      <c r="GZF749" s="31"/>
      <c r="GZG749" s="31"/>
      <c r="GZH749" s="31"/>
      <c r="GZI749" s="31"/>
      <c r="GZJ749" s="31"/>
      <c r="GZK749" s="31"/>
      <c r="GZL749" s="31"/>
      <c r="GZM749" s="31"/>
      <c r="GZN749" s="31"/>
      <c r="GZO749" s="31"/>
      <c r="GZP749" s="31"/>
      <c r="GZQ749" s="31"/>
      <c r="GZR749" s="31"/>
      <c r="GZS749" s="31"/>
      <c r="GZT749" s="31"/>
      <c r="GZU749" s="31"/>
      <c r="GZV749" s="31"/>
      <c r="GZW749" s="31"/>
      <c r="GZX749" s="31"/>
      <c r="GZY749" s="31"/>
      <c r="GZZ749" s="31"/>
      <c r="HAA749" s="31"/>
      <c r="HAB749" s="31"/>
      <c r="HAC749" s="31"/>
      <c r="HAD749" s="31"/>
      <c r="HAE749" s="31"/>
      <c r="HAF749" s="31"/>
      <c r="HAG749" s="31"/>
      <c r="HAH749" s="31"/>
      <c r="HAI749" s="31"/>
      <c r="HAJ749" s="31"/>
      <c r="HAK749" s="31"/>
      <c r="HAL749" s="31"/>
      <c r="HAM749" s="31"/>
      <c r="HAN749" s="31"/>
      <c r="HAO749" s="31"/>
      <c r="HAP749" s="31"/>
      <c r="HAQ749" s="31"/>
      <c r="HAR749" s="31"/>
      <c r="HAS749" s="31"/>
      <c r="HAT749" s="31"/>
      <c r="HAU749" s="31"/>
      <c r="HAV749" s="31"/>
      <c r="HAW749" s="31"/>
      <c r="HAX749" s="31"/>
      <c r="HAY749" s="31"/>
      <c r="HAZ749" s="31"/>
      <c r="HBA749" s="31"/>
      <c r="HBB749" s="31"/>
      <c r="HBC749" s="31"/>
      <c r="HBD749" s="31"/>
      <c r="HBE749" s="31"/>
      <c r="HBF749" s="31"/>
      <c r="HBG749" s="31"/>
      <c r="HBH749" s="31"/>
      <c r="HBI749" s="31"/>
      <c r="HBJ749" s="31"/>
      <c r="HBK749" s="31"/>
      <c r="HBL749" s="31"/>
      <c r="HBM749" s="31"/>
      <c r="HBN749" s="31"/>
      <c r="HBO749" s="31"/>
      <c r="HBP749" s="31"/>
      <c r="HBQ749" s="31"/>
      <c r="HBR749" s="31"/>
      <c r="HBS749" s="31"/>
      <c r="HBT749" s="31"/>
      <c r="HBU749" s="31"/>
      <c r="HBV749" s="31"/>
      <c r="HBW749" s="31"/>
      <c r="HBX749" s="31"/>
      <c r="HBY749" s="31"/>
      <c r="HBZ749" s="31"/>
      <c r="HCA749" s="31"/>
      <c r="HCB749" s="31"/>
      <c r="HCC749" s="31"/>
      <c r="HCD749" s="31"/>
      <c r="HCE749" s="31"/>
      <c r="HCF749" s="31"/>
      <c r="HCG749" s="31"/>
      <c r="HCH749" s="31"/>
      <c r="HCI749" s="31"/>
      <c r="HCJ749" s="31"/>
      <c r="HCK749" s="31"/>
      <c r="HCL749" s="31"/>
      <c r="HCM749" s="31"/>
      <c r="HCN749" s="31"/>
      <c r="HCO749" s="31"/>
      <c r="HCP749" s="31"/>
      <c r="HCQ749" s="31"/>
      <c r="HCR749" s="31"/>
      <c r="HCS749" s="31"/>
      <c r="HCT749" s="31"/>
      <c r="HCU749" s="31"/>
      <c r="HCV749" s="31"/>
      <c r="HCW749" s="31"/>
      <c r="HCX749" s="31"/>
      <c r="HCY749" s="31"/>
      <c r="HCZ749" s="31"/>
      <c r="HDA749" s="31"/>
      <c r="HDB749" s="31"/>
      <c r="HDC749" s="31"/>
      <c r="HDD749" s="31"/>
      <c r="HDE749" s="31"/>
      <c r="HDF749" s="31"/>
      <c r="HDG749" s="31"/>
      <c r="HDH749" s="31"/>
      <c r="HDI749" s="31"/>
      <c r="HDJ749" s="31"/>
      <c r="HDK749" s="31"/>
      <c r="HDL749" s="31"/>
      <c r="HDM749" s="31"/>
      <c r="HDN749" s="31"/>
      <c r="HDO749" s="31"/>
      <c r="HDP749" s="31"/>
      <c r="HDQ749" s="31"/>
      <c r="HDR749" s="31"/>
      <c r="HDS749" s="31"/>
      <c r="HDT749" s="31"/>
      <c r="HDU749" s="31"/>
      <c r="HDV749" s="31"/>
      <c r="HDW749" s="31"/>
      <c r="HDX749" s="31"/>
      <c r="HDY749" s="31"/>
      <c r="HDZ749" s="31"/>
      <c r="HEA749" s="31"/>
      <c r="HEB749" s="31"/>
      <c r="HEC749" s="31"/>
      <c r="HED749" s="31"/>
      <c r="HEE749" s="31"/>
      <c r="HEF749" s="31"/>
      <c r="HEG749" s="31"/>
      <c r="HEH749" s="31"/>
      <c r="HEI749" s="31"/>
      <c r="HEJ749" s="31"/>
      <c r="HEK749" s="31"/>
      <c r="HEL749" s="31"/>
      <c r="HEM749" s="31"/>
      <c r="HEN749" s="31"/>
      <c r="HEO749" s="31"/>
      <c r="HEP749" s="31"/>
      <c r="HEQ749" s="31"/>
      <c r="HER749" s="31"/>
      <c r="HES749" s="31"/>
      <c r="HET749" s="31"/>
      <c r="HEU749" s="31"/>
      <c r="HEV749" s="31"/>
      <c r="HEW749" s="31"/>
      <c r="HEX749" s="31"/>
      <c r="HEY749" s="31"/>
      <c r="HEZ749" s="31"/>
      <c r="HFA749" s="31"/>
      <c r="HFB749" s="31"/>
      <c r="HFC749" s="31"/>
      <c r="HFD749" s="31"/>
      <c r="HFE749" s="31"/>
      <c r="HFF749" s="31"/>
      <c r="HFG749" s="31"/>
      <c r="HFH749" s="31"/>
      <c r="HFI749" s="31"/>
      <c r="HFJ749" s="31"/>
      <c r="HFK749" s="31"/>
      <c r="HFL749" s="31"/>
      <c r="HFM749" s="31"/>
      <c r="HFN749" s="31"/>
      <c r="HFO749" s="31"/>
      <c r="HFP749" s="31"/>
      <c r="HFQ749" s="31"/>
      <c r="HFR749" s="31"/>
      <c r="HFS749" s="31"/>
      <c r="HFT749" s="31"/>
      <c r="HFU749" s="31"/>
      <c r="HFV749" s="31"/>
      <c r="HFW749" s="31"/>
      <c r="HFX749" s="31"/>
      <c r="HFY749" s="31"/>
      <c r="HFZ749" s="31"/>
      <c r="HGA749" s="31"/>
      <c r="HGB749" s="31"/>
      <c r="HGC749" s="31"/>
      <c r="HGD749" s="31"/>
      <c r="HGE749" s="31"/>
      <c r="HGF749" s="31"/>
      <c r="HGG749" s="31"/>
      <c r="HGH749" s="31"/>
      <c r="HGI749" s="31"/>
      <c r="HGJ749" s="31"/>
      <c r="HGK749" s="31"/>
      <c r="HGL749" s="31"/>
      <c r="HGM749" s="31"/>
      <c r="HGN749" s="31"/>
      <c r="HGO749" s="31"/>
      <c r="HGP749" s="31"/>
      <c r="HGQ749" s="31"/>
      <c r="HGR749" s="31"/>
      <c r="HGS749" s="31"/>
      <c r="HGT749" s="31"/>
      <c r="HGU749" s="31"/>
      <c r="HGV749" s="31"/>
      <c r="HGW749" s="31"/>
      <c r="HGX749" s="31"/>
      <c r="HGY749" s="31"/>
      <c r="HGZ749" s="31"/>
      <c r="HHA749" s="31"/>
      <c r="HHB749" s="31"/>
      <c r="HHC749" s="31"/>
      <c r="HHD749" s="31"/>
      <c r="HHE749" s="31"/>
      <c r="HHF749" s="31"/>
      <c r="HHG749" s="31"/>
      <c r="HHH749" s="31"/>
      <c r="HHI749" s="31"/>
      <c r="HHJ749" s="31"/>
      <c r="HHK749" s="31"/>
      <c r="HHL749" s="31"/>
      <c r="HHM749" s="31"/>
      <c r="HHN749" s="31"/>
      <c r="HHO749" s="31"/>
      <c r="HHP749" s="31"/>
      <c r="HHQ749" s="31"/>
      <c r="HHR749" s="31"/>
      <c r="HHS749" s="31"/>
      <c r="HHT749" s="31"/>
      <c r="HHU749" s="31"/>
      <c r="HHV749" s="31"/>
      <c r="HHW749" s="31"/>
      <c r="HHX749" s="31"/>
      <c r="HHY749" s="31"/>
      <c r="HHZ749" s="31"/>
      <c r="HIA749" s="31"/>
      <c r="HIB749" s="31"/>
      <c r="HIC749" s="31"/>
      <c r="HID749" s="31"/>
      <c r="HIE749" s="31"/>
      <c r="HIF749" s="31"/>
      <c r="HIG749" s="31"/>
      <c r="HIH749" s="31"/>
      <c r="HII749" s="31"/>
      <c r="HIJ749" s="31"/>
      <c r="HIK749" s="31"/>
      <c r="HIL749" s="31"/>
      <c r="HIM749" s="31"/>
      <c r="HIN749" s="31"/>
      <c r="HIO749" s="31"/>
      <c r="HIP749" s="31"/>
      <c r="HIQ749" s="31"/>
      <c r="HIR749" s="31"/>
      <c r="HIS749" s="31"/>
      <c r="HIT749" s="31"/>
      <c r="HIU749" s="31"/>
      <c r="HIV749" s="31"/>
      <c r="HIW749" s="31"/>
      <c r="HIX749" s="31"/>
      <c r="HIY749" s="31"/>
      <c r="HIZ749" s="31"/>
      <c r="HJA749" s="31"/>
      <c r="HJB749" s="31"/>
      <c r="HJC749" s="31"/>
      <c r="HJD749" s="31"/>
      <c r="HJE749" s="31"/>
      <c r="HJF749" s="31"/>
      <c r="HJG749" s="31"/>
      <c r="HJH749" s="31"/>
      <c r="HJI749" s="31"/>
      <c r="HJJ749" s="31"/>
      <c r="HJK749" s="31"/>
      <c r="HJL749" s="31"/>
      <c r="HJM749" s="31"/>
      <c r="HJN749" s="31"/>
      <c r="HJO749" s="31"/>
      <c r="HJP749" s="31"/>
      <c r="HJQ749" s="31"/>
      <c r="HJR749" s="31"/>
      <c r="HJS749" s="31"/>
      <c r="HJT749" s="31"/>
      <c r="HJU749" s="31"/>
      <c r="HJV749" s="31"/>
      <c r="HJW749" s="31"/>
      <c r="HJX749" s="31"/>
      <c r="HJY749" s="31"/>
      <c r="HJZ749" s="31"/>
      <c r="HKA749" s="31"/>
      <c r="HKB749" s="31"/>
      <c r="HKC749" s="31"/>
      <c r="HKD749" s="31"/>
      <c r="HKE749" s="31"/>
      <c r="HKF749" s="31"/>
      <c r="HKG749" s="31"/>
      <c r="HKH749" s="31"/>
      <c r="HKI749" s="31"/>
      <c r="HKJ749" s="31"/>
      <c r="HKK749" s="31"/>
      <c r="HKL749" s="31"/>
      <c r="HKM749" s="31"/>
      <c r="HKN749" s="31"/>
      <c r="HKO749" s="31"/>
      <c r="HKP749" s="31"/>
      <c r="HKQ749" s="31"/>
      <c r="HKR749" s="31"/>
      <c r="HKS749" s="31"/>
      <c r="HKT749" s="31"/>
      <c r="HKU749" s="31"/>
      <c r="HKV749" s="31"/>
      <c r="HKW749" s="31"/>
      <c r="HKX749" s="31"/>
      <c r="HKY749" s="31"/>
      <c r="HKZ749" s="31"/>
      <c r="HLA749" s="31"/>
      <c r="HLB749" s="31"/>
      <c r="HLC749" s="31"/>
      <c r="HLD749" s="31"/>
      <c r="HLE749" s="31"/>
      <c r="HLF749" s="31"/>
      <c r="HLG749" s="31"/>
      <c r="HLH749" s="31"/>
      <c r="HLI749" s="31"/>
      <c r="HLJ749" s="31"/>
      <c r="HLK749" s="31"/>
      <c r="HLL749" s="31"/>
      <c r="HLM749" s="31"/>
      <c r="HLN749" s="31"/>
      <c r="HLO749" s="31"/>
      <c r="HLP749" s="31"/>
      <c r="HLQ749" s="31"/>
      <c r="HLR749" s="31"/>
      <c r="HLS749" s="31"/>
      <c r="HLT749" s="31"/>
      <c r="HLU749" s="31"/>
      <c r="HLV749" s="31"/>
      <c r="HLW749" s="31"/>
      <c r="HLX749" s="31"/>
      <c r="HLY749" s="31"/>
      <c r="HLZ749" s="31"/>
      <c r="HMA749" s="31"/>
      <c r="HMB749" s="31"/>
      <c r="HMC749" s="31"/>
      <c r="HMD749" s="31"/>
      <c r="HME749" s="31"/>
      <c r="HMF749" s="31"/>
      <c r="HMG749" s="31"/>
      <c r="HMH749" s="31"/>
      <c r="HMI749" s="31"/>
      <c r="HMJ749" s="31"/>
      <c r="HMK749" s="31"/>
      <c r="HML749" s="31"/>
      <c r="HMM749" s="31"/>
      <c r="HMN749" s="31"/>
      <c r="HMO749" s="31"/>
      <c r="HMP749" s="31"/>
      <c r="HMQ749" s="31"/>
      <c r="HMR749" s="31"/>
      <c r="HMS749" s="31"/>
      <c r="HMT749" s="31"/>
      <c r="HMU749" s="31"/>
      <c r="HMV749" s="31"/>
      <c r="HMW749" s="31"/>
      <c r="HMX749" s="31"/>
      <c r="HMY749" s="31"/>
      <c r="HMZ749" s="31"/>
      <c r="HNA749" s="31"/>
      <c r="HNB749" s="31"/>
      <c r="HNC749" s="31"/>
      <c r="HND749" s="31"/>
      <c r="HNE749" s="31"/>
      <c r="HNF749" s="31"/>
      <c r="HNG749" s="31"/>
      <c r="HNH749" s="31"/>
      <c r="HNI749" s="31"/>
      <c r="HNJ749" s="31"/>
      <c r="HNK749" s="31"/>
      <c r="HNL749" s="31"/>
      <c r="HNM749" s="31"/>
      <c r="HNN749" s="31"/>
      <c r="HNO749" s="31"/>
      <c r="HNP749" s="31"/>
      <c r="HNQ749" s="31"/>
      <c r="HNR749" s="31"/>
      <c r="HNS749" s="31"/>
      <c r="HNT749" s="31"/>
      <c r="HNU749" s="31"/>
      <c r="HNV749" s="31"/>
      <c r="HNW749" s="31"/>
      <c r="HNX749" s="31"/>
      <c r="HNY749" s="31"/>
      <c r="HNZ749" s="31"/>
      <c r="HOA749" s="31"/>
      <c r="HOB749" s="31"/>
      <c r="HOC749" s="31"/>
      <c r="HOD749" s="31"/>
      <c r="HOE749" s="31"/>
      <c r="HOF749" s="31"/>
      <c r="HOG749" s="31"/>
      <c r="HOH749" s="31"/>
      <c r="HOI749" s="31"/>
      <c r="HOJ749" s="31"/>
      <c r="HOK749" s="31"/>
      <c r="HOL749" s="31"/>
      <c r="HOM749" s="31"/>
      <c r="HON749" s="31"/>
      <c r="HOO749" s="31"/>
      <c r="HOP749" s="31"/>
      <c r="HOQ749" s="31"/>
      <c r="HOR749" s="31"/>
      <c r="HOS749" s="31"/>
      <c r="HOT749" s="31"/>
      <c r="HOU749" s="31"/>
      <c r="HOV749" s="31"/>
      <c r="HOW749" s="31"/>
      <c r="HOX749" s="31"/>
      <c r="HOY749" s="31"/>
      <c r="HOZ749" s="31"/>
      <c r="HPA749" s="31"/>
      <c r="HPB749" s="31"/>
      <c r="HPC749" s="31"/>
      <c r="HPD749" s="31"/>
      <c r="HPE749" s="31"/>
      <c r="HPF749" s="31"/>
      <c r="HPG749" s="31"/>
      <c r="HPH749" s="31"/>
      <c r="HPI749" s="31"/>
      <c r="HPJ749" s="31"/>
      <c r="HPK749" s="31"/>
      <c r="HPL749" s="31"/>
      <c r="HPM749" s="31"/>
      <c r="HPN749" s="31"/>
      <c r="HPO749" s="31"/>
      <c r="HPP749" s="31"/>
      <c r="HPQ749" s="31"/>
      <c r="HPR749" s="31"/>
      <c r="HPS749" s="31"/>
      <c r="HPT749" s="31"/>
      <c r="HPU749" s="31"/>
      <c r="HPV749" s="31"/>
      <c r="HPW749" s="31"/>
      <c r="HPX749" s="31"/>
      <c r="HPY749" s="31"/>
      <c r="HPZ749" s="31"/>
      <c r="HQA749" s="31"/>
      <c r="HQB749" s="31"/>
      <c r="HQC749" s="31"/>
      <c r="HQD749" s="31"/>
      <c r="HQE749" s="31"/>
      <c r="HQF749" s="31"/>
      <c r="HQG749" s="31"/>
      <c r="HQH749" s="31"/>
      <c r="HQI749" s="31"/>
      <c r="HQJ749" s="31"/>
      <c r="HQK749" s="31"/>
      <c r="HQL749" s="31"/>
      <c r="HQM749" s="31"/>
      <c r="HQN749" s="31"/>
      <c r="HQO749" s="31"/>
      <c r="HQP749" s="31"/>
      <c r="HQQ749" s="31"/>
      <c r="HQR749" s="31"/>
      <c r="HQS749" s="31"/>
      <c r="HQT749" s="31"/>
      <c r="HQU749" s="31"/>
      <c r="HQV749" s="31"/>
      <c r="HQW749" s="31"/>
      <c r="HQX749" s="31"/>
      <c r="HQY749" s="31"/>
      <c r="HQZ749" s="31"/>
      <c r="HRA749" s="31"/>
      <c r="HRB749" s="31"/>
      <c r="HRC749" s="31"/>
      <c r="HRD749" s="31"/>
      <c r="HRE749" s="31"/>
      <c r="HRF749" s="31"/>
      <c r="HRG749" s="31"/>
      <c r="HRH749" s="31"/>
      <c r="HRI749" s="31"/>
      <c r="HRJ749" s="31"/>
      <c r="HRK749" s="31"/>
      <c r="HRL749" s="31"/>
      <c r="HRM749" s="31"/>
      <c r="HRN749" s="31"/>
      <c r="HRO749" s="31"/>
      <c r="HRP749" s="31"/>
      <c r="HRQ749" s="31"/>
      <c r="HRR749" s="31"/>
      <c r="HRS749" s="31"/>
      <c r="HRT749" s="31"/>
      <c r="HRU749" s="31"/>
      <c r="HRV749" s="31"/>
      <c r="HRW749" s="31"/>
      <c r="HRX749" s="31"/>
      <c r="HRY749" s="31"/>
      <c r="HRZ749" s="31"/>
      <c r="HSA749" s="31"/>
      <c r="HSB749" s="31"/>
      <c r="HSC749" s="31"/>
      <c r="HSD749" s="31"/>
      <c r="HSE749" s="31"/>
      <c r="HSF749" s="31"/>
      <c r="HSG749" s="31"/>
      <c r="HSH749" s="31"/>
      <c r="HSI749" s="31"/>
      <c r="HSJ749" s="31"/>
      <c r="HSK749" s="31"/>
      <c r="HSL749" s="31"/>
      <c r="HSM749" s="31"/>
      <c r="HSN749" s="31"/>
      <c r="HSO749" s="31"/>
      <c r="HSP749" s="31"/>
      <c r="HSQ749" s="31"/>
      <c r="HSR749" s="31"/>
      <c r="HSS749" s="31"/>
      <c r="HST749" s="31"/>
      <c r="HSU749" s="31"/>
      <c r="HSV749" s="31"/>
      <c r="HSW749" s="31"/>
      <c r="HSX749" s="31"/>
      <c r="HSY749" s="31"/>
      <c r="HSZ749" s="31"/>
      <c r="HTA749" s="31"/>
      <c r="HTB749" s="31"/>
      <c r="HTC749" s="31"/>
      <c r="HTD749" s="31"/>
      <c r="HTE749" s="31"/>
      <c r="HTF749" s="31"/>
      <c r="HTG749" s="31"/>
      <c r="HTH749" s="31"/>
      <c r="HTI749" s="31"/>
      <c r="HTJ749" s="31"/>
      <c r="HTK749" s="31"/>
      <c r="HTL749" s="31"/>
      <c r="HTM749" s="31"/>
      <c r="HTN749" s="31"/>
      <c r="HTO749" s="31"/>
      <c r="HTP749" s="31"/>
      <c r="HTQ749" s="31"/>
      <c r="HTR749" s="31"/>
      <c r="HTS749" s="31"/>
      <c r="HTT749" s="31"/>
      <c r="HTU749" s="31"/>
      <c r="HTV749" s="31"/>
      <c r="HTW749" s="31"/>
      <c r="HTX749" s="31"/>
      <c r="HTY749" s="31"/>
      <c r="HTZ749" s="31"/>
      <c r="HUA749" s="31"/>
      <c r="HUB749" s="31"/>
      <c r="HUC749" s="31"/>
      <c r="HUD749" s="31"/>
      <c r="HUE749" s="31"/>
      <c r="HUF749" s="31"/>
      <c r="HUG749" s="31"/>
      <c r="HUH749" s="31"/>
      <c r="HUI749" s="31"/>
      <c r="HUJ749" s="31"/>
      <c r="HUK749" s="31"/>
      <c r="HUL749" s="31"/>
      <c r="HUM749" s="31"/>
      <c r="HUN749" s="31"/>
      <c r="HUO749" s="31"/>
      <c r="HUP749" s="31"/>
      <c r="HUQ749" s="31"/>
      <c r="HUR749" s="31"/>
      <c r="HUS749" s="31"/>
      <c r="HUT749" s="31"/>
      <c r="HUU749" s="31"/>
      <c r="HUV749" s="31"/>
      <c r="HUW749" s="31"/>
      <c r="HUX749" s="31"/>
      <c r="HUY749" s="31"/>
      <c r="HUZ749" s="31"/>
      <c r="HVA749" s="31"/>
      <c r="HVB749" s="31"/>
      <c r="HVC749" s="31"/>
      <c r="HVD749" s="31"/>
      <c r="HVE749" s="31"/>
      <c r="HVF749" s="31"/>
      <c r="HVG749" s="31"/>
      <c r="HVH749" s="31"/>
      <c r="HVI749" s="31"/>
      <c r="HVJ749" s="31"/>
      <c r="HVK749" s="31"/>
      <c r="HVL749" s="31"/>
      <c r="HVM749" s="31"/>
      <c r="HVN749" s="31"/>
      <c r="HVO749" s="31"/>
      <c r="HVP749" s="31"/>
      <c r="HVQ749" s="31"/>
      <c r="HVR749" s="31"/>
      <c r="HVS749" s="31"/>
      <c r="HVT749" s="31"/>
      <c r="HVU749" s="31"/>
      <c r="HVV749" s="31"/>
      <c r="HVW749" s="31"/>
      <c r="HVX749" s="31"/>
      <c r="HVY749" s="31"/>
      <c r="HVZ749" s="31"/>
      <c r="HWA749" s="31"/>
      <c r="HWB749" s="31"/>
      <c r="HWC749" s="31"/>
      <c r="HWD749" s="31"/>
      <c r="HWE749" s="31"/>
      <c r="HWF749" s="31"/>
      <c r="HWG749" s="31"/>
      <c r="HWH749" s="31"/>
      <c r="HWI749" s="31"/>
      <c r="HWJ749" s="31"/>
      <c r="HWK749" s="31"/>
      <c r="HWL749" s="31"/>
      <c r="HWM749" s="31"/>
      <c r="HWN749" s="31"/>
      <c r="HWO749" s="31"/>
      <c r="HWP749" s="31"/>
      <c r="HWQ749" s="31"/>
      <c r="HWR749" s="31"/>
      <c r="HWS749" s="31"/>
      <c r="HWT749" s="31"/>
      <c r="HWU749" s="31"/>
      <c r="HWV749" s="31"/>
      <c r="HWW749" s="31"/>
      <c r="HWX749" s="31"/>
      <c r="HWY749" s="31"/>
      <c r="HWZ749" s="31"/>
      <c r="HXA749" s="31"/>
      <c r="HXB749" s="31"/>
      <c r="HXC749" s="31"/>
      <c r="HXD749" s="31"/>
      <c r="HXE749" s="31"/>
      <c r="HXF749" s="31"/>
      <c r="HXG749" s="31"/>
      <c r="HXH749" s="31"/>
      <c r="HXI749" s="31"/>
      <c r="HXJ749" s="31"/>
      <c r="HXK749" s="31"/>
      <c r="HXL749" s="31"/>
      <c r="HXM749" s="31"/>
      <c r="HXN749" s="31"/>
      <c r="HXO749" s="31"/>
      <c r="HXP749" s="31"/>
      <c r="HXQ749" s="31"/>
      <c r="HXR749" s="31"/>
      <c r="HXS749" s="31"/>
      <c r="HXT749" s="31"/>
      <c r="HXU749" s="31"/>
      <c r="HXV749" s="31"/>
      <c r="HXW749" s="31"/>
      <c r="HXX749" s="31"/>
      <c r="HXY749" s="31"/>
      <c r="HXZ749" s="31"/>
      <c r="HYA749" s="31"/>
      <c r="HYB749" s="31"/>
      <c r="HYC749" s="31"/>
      <c r="HYD749" s="31"/>
      <c r="HYE749" s="31"/>
      <c r="HYF749" s="31"/>
      <c r="HYG749" s="31"/>
      <c r="HYH749" s="31"/>
      <c r="HYI749" s="31"/>
      <c r="HYJ749" s="31"/>
      <c r="HYK749" s="31"/>
      <c r="HYL749" s="31"/>
      <c r="HYM749" s="31"/>
      <c r="HYN749" s="31"/>
      <c r="HYO749" s="31"/>
      <c r="HYP749" s="31"/>
      <c r="HYQ749" s="31"/>
      <c r="HYR749" s="31"/>
      <c r="HYS749" s="31"/>
      <c r="HYT749" s="31"/>
      <c r="HYU749" s="31"/>
      <c r="HYV749" s="31"/>
      <c r="HYW749" s="31"/>
      <c r="HYX749" s="31"/>
      <c r="HYY749" s="31"/>
      <c r="HYZ749" s="31"/>
      <c r="HZA749" s="31"/>
      <c r="HZB749" s="31"/>
      <c r="HZC749" s="31"/>
      <c r="HZD749" s="31"/>
      <c r="HZE749" s="31"/>
      <c r="HZF749" s="31"/>
      <c r="HZG749" s="31"/>
      <c r="HZH749" s="31"/>
      <c r="HZI749" s="31"/>
      <c r="HZJ749" s="31"/>
      <c r="HZK749" s="31"/>
      <c r="HZL749" s="31"/>
      <c r="HZM749" s="31"/>
      <c r="HZN749" s="31"/>
      <c r="HZO749" s="31"/>
      <c r="HZP749" s="31"/>
      <c r="HZQ749" s="31"/>
      <c r="HZR749" s="31"/>
      <c r="HZS749" s="31"/>
      <c r="HZT749" s="31"/>
      <c r="HZU749" s="31"/>
      <c r="HZV749" s="31"/>
      <c r="HZW749" s="31"/>
      <c r="HZX749" s="31"/>
      <c r="HZY749" s="31"/>
      <c r="HZZ749" s="31"/>
      <c r="IAA749" s="31"/>
      <c r="IAB749" s="31"/>
      <c r="IAC749" s="31"/>
      <c r="IAD749" s="31"/>
      <c r="IAE749" s="31"/>
      <c r="IAF749" s="31"/>
      <c r="IAG749" s="31"/>
      <c r="IAH749" s="31"/>
      <c r="IAI749" s="31"/>
      <c r="IAJ749" s="31"/>
      <c r="IAK749" s="31"/>
      <c r="IAL749" s="31"/>
      <c r="IAM749" s="31"/>
      <c r="IAN749" s="31"/>
      <c r="IAO749" s="31"/>
      <c r="IAP749" s="31"/>
      <c r="IAQ749" s="31"/>
      <c r="IAR749" s="31"/>
      <c r="IAS749" s="31"/>
      <c r="IAT749" s="31"/>
      <c r="IAU749" s="31"/>
      <c r="IAV749" s="31"/>
      <c r="IAW749" s="31"/>
      <c r="IAX749" s="31"/>
      <c r="IAY749" s="31"/>
      <c r="IAZ749" s="31"/>
      <c r="IBA749" s="31"/>
      <c r="IBB749" s="31"/>
      <c r="IBC749" s="31"/>
      <c r="IBD749" s="31"/>
      <c r="IBE749" s="31"/>
      <c r="IBF749" s="31"/>
      <c r="IBG749" s="31"/>
      <c r="IBH749" s="31"/>
      <c r="IBI749" s="31"/>
      <c r="IBJ749" s="31"/>
      <c r="IBK749" s="31"/>
      <c r="IBL749" s="31"/>
      <c r="IBM749" s="31"/>
      <c r="IBN749" s="31"/>
      <c r="IBO749" s="31"/>
      <c r="IBP749" s="31"/>
      <c r="IBQ749" s="31"/>
      <c r="IBR749" s="31"/>
      <c r="IBS749" s="31"/>
      <c r="IBT749" s="31"/>
      <c r="IBU749" s="31"/>
      <c r="IBV749" s="31"/>
      <c r="IBW749" s="31"/>
      <c r="IBX749" s="31"/>
      <c r="IBY749" s="31"/>
      <c r="IBZ749" s="31"/>
      <c r="ICA749" s="31"/>
      <c r="ICB749" s="31"/>
      <c r="ICC749" s="31"/>
      <c r="ICD749" s="31"/>
      <c r="ICE749" s="31"/>
      <c r="ICF749" s="31"/>
      <c r="ICG749" s="31"/>
      <c r="ICH749" s="31"/>
      <c r="ICI749" s="31"/>
      <c r="ICJ749" s="31"/>
      <c r="ICK749" s="31"/>
      <c r="ICL749" s="31"/>
      <c r="ICM749" s="31"/>
      <c r="ICN749" s="31"/>
      <c r="ICO749" s="31"/>
      <c r="ICP749" s="31"/>
      <c r="ICQ749" s="31"/>
      <c r="ICR749" s="31"/>
      <c r="ICS749" s="31"/>
      <c r="ICT749" s="31"/>
      <c r="ICU749" s="31"/>
      <c r="ICV749" s="31"/>
      <c r="ICW749" s="31"/>
      <c r="ICX749" s="31"/>
      <c r="ICY749" s="31"/>
      <c r="ICZ749" s="31"/>
      <c r="IDA749" s="31"/>
      <c r="IDB749" s="31"/>
      <c r="IDC749" s="31"/>
      <c r="IDD749" s="31"/>
      <c r="IDE749" s="31"/>
      <c r="IDF749" s="31"/>
      <c r="IDG749" s="31"/>
      <c r="IDH749" s="31"/>
      <c r="IDI749" s="31"/>
      <c r="IDJ749" s="31"/>
      <c r="IDK749" s="31"/>
      <c r="IDL749" s="31"/>
      <c r="IDM749" s="31"/>
      <c r="IDN749" s="31"/>
      <c r="IDO749" s="31"/>
      <c r="IDP749" s="31"/>
      <c r="IDQ749" s="31"/>
      <c r="IDR749" s="31"/>
      <c r="IDS749" s="31"/>
      <c r="IDT749" s="31"/>
      <c r="IDU749" s="31"/>
      <c r="IDV749" s="31"/>
      <c r="IDW749" s="31"/>
      <c r="IDX749" s="31"/>
      <c r="IDY749" s="31"/>
      <c r="IDZ749" s="31"/>
      <c r="IEA749" s="31"/>
      <c r="IEB749" s="31"/>
      <c r="IEC749" s="31"/>
      <c r="IED749" s="31"/>
      <c r="IEE749" s="31"/>
      <c r="IEF749" s="31"/>
      <c r="IEG749" s="31"/>
      <c r="IEH749" s="31"/>
      <c r="IEI749" s="31"/>
      <c r="IEJ749" s="31"/>
      <c r="IEK749" s="31"/>
      <c r="IEL749" s="31"/>
      <c r="IEM749" s="31"/>
      <c r="IEN749" s="31"/>
      <c r="IEO749" s="31"/>
      <c r="IEP749" s="31"/>
      <c r="IEQ749" s="31"/>
      <c r="IER749" s="31"/>
      <c r="IES749" s="31"/>
      <c r="IET749" s="31"/>
      <c r="IEU749" s="31"/>
      <c r="IEV749" s="31"/>
      <c r="IEW749" s="31"/>
      <c r="IEX749" s="31"/>
      <c r="IEY749" s="31"/>
      <c r="IEZ749" s="31"/>
      <c r="IFA749" s="31"/>
      <c r="IFB749" s="31"/>
      <c r="IFC749" s="31"/>
      <c r="IFD749" s="31"/>
      <c r="IFE749" s="31"/>
      <c r="IFF749" s="31"/>
      <c r="IFG749" s="31"/>
      <c r="IFH749" s="31"/>
      <c r="IFI749" s="31"/>
      <c r="IFJ749" s="31"/>
      <c r="IFK749" s="31"/>
      <c r="IFL749" s="31"/>
      <c r="IFM749" s="31"/>
      <c r="IFN749" s="31"/>
      <c r="IFO749" s="31"/>
      <c r="IFP749" s="31"/>
      <c r="IFQ749" s="31"/>
      <c r="IFR749" s="31"/>
      <c r="IFS749" s="31"/>
      <c r="IFT749" s="31"/>
      <c r="IFU749" s="31"/>
      <c r="IFV749" s="31"/>
      <c r="IFW749" s="31"/>
      <c r="IFX749" s="31"/>
      <c r="IFY749" s="31"/>
      <c r="IFZ749" s="31"/>
      <c r="IGA749" s="31"/>
      <c r="IGB749" s="31"/>
      <c r="IGC749" s="31"/>
      <c r="IGD749" s="31"/>
      <c r="IGE749" s="31"/>
      <c r="IGF749" s="31"/>
      <c r="IGG749" s="31"/>
      <c r="IGH749" s="31"/>
      <c r="IGI749" s="31"/>
      <c r="IGJ749" s="31"/>
      <c r="IGK749" s="31"/>
      <c r="IGL749" s="31"/>
      <c r="IGM749" s="31"/>
      <c r="IGN749" s="31"/>
      <c r="IGO749" s="31"/>
      <c r="IGP749" s="31"/>
      <c r="IGQ749" s="31"/>
      <c r="IGR749" s="31"/>
      <c r="IGS749" s="31"/>
      <c r="IGT749" s="31"/>
      <c r="IGU749" s="31"/>
      <c r="IGV749" s="31"/>
      <c r="IGW749" s="31"/>
      <c r="IGX749" s="31"/>
      <c r="IGY749" s="31"/>
      <c r="IGZ749" s="31"/>
      <c r="IHA749" s="31"/>
      <c r="IHB749" s="31"/>
      <c r="IHC749" s="31"/>
      <c r="IHD749" s="31"/>
      <c r="IHE749" s="31"/>
      <c r="IHF749" s="31"/>
      <c r="IHG749" s="31"/>
      <c r="IHH749" s="31"/>
      <c r="IHI749" s="31"/>
      <c r="IHJ749" s="31"/>
      <c r="IHK749" s="31"/>
      <c r="IHL749" s="31"/>
      <c r="IHM749" s="31"/>
      <c r="IHN749" s="31"/>
      <c r="IHO749" s="31"/>
      <c r="IHP749" s="31"/>
      <c r="IHQ749" s="31"/>
      <c r="IHR749" s="31"/>
      <c r="IHS749" s="31"/>
      <c r="IHT749" s="31"/>
      <c r="IHU749" s="31"/>
      <c r="IHV749" s="31"/>
      <c r="IHW749" s="31"/>
      <c r="IHX749" s="31"/>
      <c r="IHY749" s="31"/>
      <c r="IHZ749" s="31"/>
      <c r="IIA749" s="31"/>
      <c r="IIB749" s="31"/>
      <c r="IIC749" s="31"/>
      <c r="IID749" s="31"/>
      <c r="IIE749" s="31"/>
      <c r="IIF749" s="31"/>
      <c r="IIG749" s="31"/>
      <c r="IIH749" s="31"/>
      <c r="III749" s="31"/>
      <c r="IIJ749" s="31"/>
      <c r="IIK749" s="31"/>
      <c r="IIL749" s="31"/>
      <c r="IIM749" s="31"/>
      <c r="IIN749" s="31"/>
      <c r="IIO749" s="31"/>
      <c r="IIP749" s="31"/>
      <c r="IIQ749" s="31"/>
      <c r="IIR749" s="31"/>
      <c r="IIS749" s="31"/>
      <c r="IIT749" s="31"/>
      <c r="IIU749" s="31"/>
      <c r="IIV749" s="31"/>
      <c r="IIW749" s="31"/>
      <c r="IIX749" s="31"/>
      <c r="IIY749" s="31"/>
      <c r="IIZ749" s="31"/>
      <c r="IJA749" s="31"/>
      <c r="IJB749" s="31"/>
      <c r="IJC749" s="31"/>
      <c r="IJD749" s="31"/>
      <c r="IJE749" s="31"/>
      <c r="IJF749" s="31"/>
      <c r="IJG749" s="31"/>
      <c r="IJH749" s="31"/>
      <c r="IJI749" s="31"/>
      <c r="IJJ749" s="31"/>
      <c r="IJK749" s="31"/>
      <c r="IJL749" s="31"/>
      <c r="IJM749" s="31"/>
      <c r="IJN749" s="31"/>
      <c r="IJO749" s="31"/>
      <c r="IJP749" s="31"/>
      <c r="IJQ749" s="31"/>
      <c r="IJR749" s="31"/>
      <c r="IJS749" s="31"/>
      <c r="IJT749" s="31"/>
      <c r="IJU749" s="31"/>
      <c r="IJV749" s="31"/>
      <c r="IJW749" s="31"/>
      <c r="IJX749" s="31"/>
      <c r="IJY749" s="31"/>
      <c r="IJZ749" s="31"/>
      <c r="IKA749" s="31"/>
      <c r="IKB749" s="31"/>
      <c r="IKC749" s="31"/>
      <c r="IKD749" s="31"/>
      <c r="IKE749" s="31"/>
      <c r="IKF749" s="31"/>
      <c r="IKG749" s="31"/>
      <c r="IKH749" s="31"/>
      <c r="IKI749" s="31"/>
      <c r="IKJ749" s="31"/>
      <c r="IKK749" s="31"/>
      <c r="IKL749" s="31"/>
      <c r="IKM749" s="31"/>
      <c r="IKN749" s="31"/>
      <c r="IKO749" s="31"/>
      <c r="IKP749" s="31"/>
      <c r="IKQ749" s="31"/>
      <c r="IKR749" s="31"/>
      <c r="IKS749" s="31"/>
      <c r="IKT749" s="31"/>
      <c r="IKU749" s="31"/>
      <c r="IKV749" s="31"/>
      <c r="IKW749" s="31"/>
      <c r="IKX749" s="31"/>
      <c r="IKY749" s="31"/>
      <c r="IKZ749" s="31"/>
      <c r="ILA749" s="31"/>
      <c r="ILB749" s="31"/>
      <c r="ILC749" s="31"/>
      <c r="ILD749" s="31"/>
      <c r="ILE749" s="31"/>
      <c r="ILF749" s="31"/>
      <c r="ILG749" s="31"/>
      <c r="ILH749" s="31"/>
      <c r="ILI749" s="31"/>
      <c r="ILJ749" s="31"/>
      <c r="ILK749" s="31"/>
      <c r="ILL749" s="31"/>
      <c r="ILM749" s="31"/>
      <c r="ILN749" s="31"/>
      <c r="ILO749" s="31"/>
      <c r="ILP749" s="31"/>
      <c r="ILQ749" s="31"/>
      <c r="ILR749" s="31"/>
      <c r="ILS749" s="31"/>
      <c r="ILT749" s="31"/>
      <c r="ILU749" s="31"/>
      <c r="ILV749" s="31"/>
      <c r="ILW749" s="31"/>
      <c r="ILX749" s="31"/>
      <c r="ILY749" s="31"/>
      <c r="ILZ749" s="31"/>
      <c r="IMA749" s="31"/>
      <c r="IMB749" s="31"/>
      <c r="IMC749" s="31"/>
      <c r="IMD749" s="31"/>
      <c r="IME749" s="31"/>
      <c r="IMF749" s="31"/>
      <c r="IMG749" s="31"/>
      <c r="IMH749" s="31"/>
      <c r="IMI749" s="31"/>
      <c r="IMJ749" s="31"/>
      <c r="IMK749" s="31"/>
      <c r="IML749" s="31"/>
      <c r="IMM749" s="31"/>
      <c r="IMN749" s="31"/>
      <c r="IMO749" s="31"/>
      <c r="IMP749" s="31"/>
      <c r="IMQ749" s="31"/>
      <c r="IMR749" s="31"/>
      <c r="IMS749" s="31"/>
      <c r="IMT749" s="31"/>
      <c r="IMU749" s="31"/>
      <c r="IMV749" s="31"/>
      <c r="IMW749" s="31"/>
      <c r="IMX749" s="31"/>
      <c r="IMY749" s="31"/>
      <c r="IMZ749" s="31"/>
      <c r="INA749" s="31"/>
      <c r="INB749" s="31"/>
      <c r="INC749" s="31"/>
      <c r="IND749" s="31"/>
      <c r="INE749" s="31"/>
      <c r="INF749" s="31"/>
      <c r="ING749" s="31"/>
      <c r="INH749" s="31"/>
      <c r="INI749" s="31"/>
      <c r="INJ749" s="31"/>
      <c r="INK749" s="31"/>
      <c r="INL749" s="31"/>
      <c r="INM749" s="31"/>
      <c r="INN749" s="31"/>
      <c r="INO749" s="31"/>
      <c r="INP749" s="31"/>
      <c r="INQ749" s="31"/>
      <c r="INR749" s="31"/>
      <c r="INS749" s="31"/>
      <c r="INT749" s="31"/>
      <c r="INU749" s="31"/>
      <c r="INV749" s="31"/>
      <c r="INW749" s="31"/>
      <c r="INX749" s="31"/>
      <c r="INY749" s="31"/>
      <c r="INZ749" s="31"/>
      <c r="IOA749" s="31"/>
      <c r="IOB749" s="31"/>
      <c r="IOC749" s="31"/>
      <c r="IOD749" s="31"/>
      <c r="IOE749" s="31"/>
      <c r="IOF749" s="31"/>
      <c r="IOG749" s="31"/>
      <c r="IOH749" s="31"/>
      <c r="IOI749" s="31"/>
      <c r="IOJ749" s="31"/>
      <c r="IOK749" s="31"/>
      <c r="IOL749" s="31"/>
      <c r="IOM749" s="31"/>
      <c r="ION749" s="31"/>
      <c r="IOO749" s="31"/>
      <c r="IOP749" s="31"/>
      <c r="IOQ749" s="31"/>
      <c r="IOR749" s="31"/>
      <c r="IOS749" s="31"/>
      <c r="IOT749" s="31"/>
      <c r="IOU749" s="31"/>
      <c r="IOV749" s="31"/>
      <c r="IOW749" s="31"/>
      <c r="IOX749" s="31"/>
      <c r="IOY749" s="31"/>
      <c r="IOZ749" s="31"/>
      <c r="IPA749" s="31"/>
      <c r="IPB749" s="31"/>
      <c r="IPC749" s="31"/>
      <c r="IPD749" s="31"/>
      <c r="IPE749" s="31"/>
      <c r="IPF749" s="31"/>
      <c r="IPG749" s="31"/>
      <c r="IPH749" s="31"/>
      <c r="IPI749" s="31"/>
      <c r="IPJ749" s="31"/>
      <c r="IPK749" s="31"/>
      <c r="IPL749" s="31"/>
      <c r="IPM749" s="31"/>
      <c r="IPN749" s="31"/>
      <c r="IPO749" s="31"/>
      <c r="IPP749" s="31"/>
      <c r="IPQ749" s="31"/>
      <c r="IPR749" s="31"/>
      <c r="IPS749" s="31"/>
      <c r="IPT749" s="31"/>
      <c r="IPU749" s="31"/>
      <c r="IPV749" s="31"/>
      <c r="IPW749" s="31"/>
      <c r="IPX749" s="31"/>
      <c r="IPY749" s="31"/>
      <c r="IPZ749" s="31"/>
      <c r="IQA749" s="31"/>
      <c r="IQB749" s="31"/>
      <c r="IQC749" s="31"/>
      <c r="IQD749" s="31"/>
      <c r="IQE749" s="31"/>
      <c r="IQF749" s="31"/>
      <c r="IQG749" s="31"/>
      <c r="IQH749" s="31"/>
      <c r="IQI749" s="31"/>
      <c r="IQJ749" s="31"/>
      <c r="IQK749" s="31"/>
      <c r="IQL749" s="31"/>
      <c r="IQM749" s="31"/>
      <c r="IQN749" s="31"/>
      <c r="IQO749" s="31"/>
      <c r="IQP749" s="31"/>
      <c r="IQQ749" s="31"/>
      <c r="IQR749" s="31"/>
      <c r="IQS749" s="31"/>
      <c r="IQT749" s="31"/>
      <c r="IQU749" s="31"/>
      <c r="IQV749" s="31"/>
      <c r="IQW749" s="31"/>
      <c r="IQX749" s="31"/>
      <c r="IQY749" s="31"/>
      <c r="IQZ749" s="31"/>
      <c r="IRA749" s="31"/>
      <c r="IRB749" s="31"/>
      <c r="IRC749" s="31"/>
      <c r="IRD749" s="31"/>
      <c r="IRE749" s="31"/>
      <c r="IRF749" s="31"/>
      <c r="IRG749" s="31"/>
      <c r="IRH749" s="31"/>
      <c r="IRI749" s="31"/>
      <c r="IRJ749" s="31"/>
      <c r="IRK749" s="31"/>
      <c r="IRL749" s="31"/>
      <c r="IRM749" s="31"/>
      <c r="IRN749" s="31"/>
      <c r="IRO749" s="31"/>
      <c r="IRP749" s="31"/>
      <c r="IRQ749" s="31"/>
      <c r="IRR749" s="31"/>
      <c r="IRS749" s="31"/>
      <c r="IRT749" s="31"/>
      <c r="IRU749" s="31"/>
      <c r="IRV749" s="31"/>
      <c r="IRW749" s="31"/>
      <c r="IRX749" s="31"/>
      <c r="IRY749" s="31"/>
      <c r="IRZ749" s="31"/>
      <c r="ISA749" s="31"/>
      <c r="ISB749" s="31"/>
      <c r="ISC749" s="31"/>
      <c r="ISD749" s="31"/>
      <c r="ISE749" s="31"/>
      <c r="ISF749" s="31"/>
      <c r="ISG749" s="31"/>
      <c r="ISH749" s="31"/>
      <c r="ISI749" s="31"/>
      <c r="ISJ749" s="31"/>
      <c r="ISK749" s="31"/>
      <c r="ISL749" s="31"/>
      <c r="ISM749" s="31"/>
      <c r="ISN749" s="31"/>
      <c r="ISO749" s="31"/>
      <c r="ISP749" s="31"/>
      <c r="ISQ749" s="31"/>
      <c r="ISR749" s="31"/>
      <c r="ISS749" s="31"/>
      <c r="IST749" s="31"/>
      <c r="ISU749" s="31"/>
      <c r="ISV749" s="31"/>
      <c r="ISW749" s="31"/>
      <c r="ISX749" s="31"/>
      <c r="ISY749" s="31"/>
      <c r="ISZ749" s="31"/>
      <c r="ITA749" s="31"/>
      <c r="ITB749" s="31"/>
      <c r="ITC749" s="31"/>
      <c r="ITD749" s="31"/>
      <c r="ITE749" s="31"/>
      <c r="ITF749" s="31"/>
      <c r="ITG749" s="31"/>
      <c r="ITH749" s="31"/>
      <c r="ITI749" s="31"/>
      <c r="ITJ749" s="31"/>
      <c r="ITK749" s="31"/>
      <c r="ITL749" s="31"/>
      <c r="ITM749" s="31"/>
      <c r="ITN749" s="31"/>
      <c r="ITO749" s="31"/>
      <c r="ITP749" s="31"/>
      <c r="ITQ749" s="31"/>
      <c r="ITR749" s="31"/>
      <c r="ITS749" s="31"/>
      <c r="ITT749" s="31"/>
      <c r="ITU749" s="31"/>
      <c r="ITV749" s="31"/>
      <c r="ITW749" s="31"/>
      <c r="ITX749" s="31"/>
      <c r="ITY749" s="31"/>
      <c r="ITZ749" s="31"/>
      <c r="IUA749" s="31"/>
      <c r="IUB749" s="31"/>
      <c r="IUC749" s="31"/>
      <c r="IUD749" s="31"/>
      <c r="IUE749" s="31"/>
      <c r="IUF749" s="31"/>
      <c r="IUG749" s="31"/>
      <c r="IUH749" s="31"/>
      <c r="IUI749" s="31"/>
      <c r="IUJ749" s="31"/>
      <c r="IUK749" s="31"/>
      <c r="IUL749" s="31"/>
      <c r="IUM749" s="31"/>
      <c r="IUN749" s="31"/>
      <c r="IUO749" s="31"/>
      <c r="IUP749" s="31"/>
      <c r="IUQ749" s="31"/>
      <c r="IUR749" s="31"/>
      <c r="IUS749" s="31"/>
      <c r="IUT749" s="31"/>
      <c r="IUU749" s="31"/>
      <c r="IUV749" s="31"/>
      <c r="IUW749" s="31"/>
      <c r="IUX749" s="31"/>
      <c r="IUY749" s="31"/>
      <c r="IUZ749" s="31"/>
      <c r="IVA749" s="31"/>
      <c r="IVB749" s="31"/>
      <c r="IVC749" s="31"/>
      <c r="IVD749" s="31"/>
      <c r="IVE749" s="31"/>
      <c r="IVF749" s="31"/>
      <c r="IVG749" s="31"/>
      <c r="IVH749" s="31"/>
      <c r="IVI749" s="31"/>
      <c r="IVJ749" s="31"/>
      <c r="IVK749" s="31"/>
      <c r="IVL749" s="31"/>
      <c r="IVM749" s="31"/>
      <c r="IVN749" s="31"/>
      <c r="IVO749" s="31"/>
      <c r="IVP749" s="31"/>
      <c r="IVQ749" s="31"/>
      <c r="IVR749" s="31"/>
      <c r="IVS749" s="31"/>
      <c r="IVT749" s="31"/>
      <c r="IVU749" s="31"/>
      <c r="IVV749" s="31"/>
      <c r="IVW749" s="31"/>
      <c r="IVX749" s="31"/>
      <c r="IVY749" s="31"/>
      <c r="IVZ749" s="31"/>
      <c r="IWA749" s="31"/>
      <c r="IWB749" s="31"/>
      <c r="IWC749" s="31"/>
      <c r="IWD749" s="31"/>
      <c r="IWE749" s="31"/>
      <c r="IWF749" s="31"/>
      <c r="IWG749" s="31"/>
      <c r="IWH749" s="31"/>
      <c r="IWI749" s="31"/>
      <c r="IWJ749" s="31"/>
      <c r="IWK749" s="31"/>
      <c r="IWL749" s="31"/>
      <c r="IWM749" s="31"/>
      <c r="IWN749" s="31"/>
      <c r="IWO749" s="31"/>
      <c r="IWP749" s="31"/>
      <c r="IWQ749" s="31"/>
      <c r="IWR749" s="31"/>
      <c r="IWS749" s="31"/>
      <c r="IWT749" s="31"/>
      <c r="IWU749" s="31"/>
      <c r="IWV749" s="31"/>
      <c r="IWW749" s="31"/>
      <c r="IWX749" s="31"/>
      <c r="IWY749" s="31"/>
      <c r="IWZ749" s="31"/>
      <c r="IXA749" s="31"/>
      <c r="IXB749" s="31"/>
      <c r="IXC749" s="31"/>
      <c r="IXD749" s="31"/>
      <c r="IXE749" s="31"/>
      <c r="IXF749" s="31"/>
      <c r="IXG749" s="31"/>
      <c r="IXH749" s="31"/>
      <c r="IXI749" s="31"/>
      <c r="IXJ749" s="31"/>
      <c r="IXK749" s="31"/>
      <c r="IXL749" s="31"/>
      <c r="IXM749" s="31"/>
      <c r="IXN749" s="31"/>
      <c r="IXO749" s="31"/>
      <c r="IXP749" s="31"/>
      <c r="IXQ749" s="31"/>
      <c r="IXR749" s="31"/>
      <c r="IXS749" s="31"/>
      <c r="IXT749" s="31"/>
      <c r="IXU749" s="31"/>
      <c r="IXV749" s="31"/>
      <c r="IXW749" s="31"/>
      <c r="IXX749" s="31"/>
      <c r="IXY749" s="31"/>
      <c r="IXZ749" s="31"/>
      <c r="IYA749" s="31"/>
      <c r="IYB749" s="31"/>
      <c r="IYC749" s="31"/>
      <c r="IYD749" s="31"/>
      <c r="IYE749" s="31"/>
      <c r="IYF749" s="31"/>
      <c r="IYG749" s="31"/>
      <c r="IYH749" s="31"/>
      <c r="IYI749" s="31"/>
      <c r="IYJ749" s="31"/>
      <c r="IYK749" s="31"/>
      <c r="IYL749" s="31"/>
      <c r="IYM749" s="31"/>
      <c r="IYN749" s="31"/>
      <c r="IYO749" s="31"/>
      <c r="IYP749" s="31"/>
      <c r="IYQ749" s="31"/>
      <c r="IYR749" s="31"/>
      <c r="IYS749" s="31"/>
      <c r="IYT749" s="31"/>
      <c r="IYU749" s="31"/>
      <c r="IYV749" s="31"/>
      <c r="IYW749" s="31"/>
      <c r="IYX749" s="31"/>
      <c r="IYY749" s="31"/>
      <c r="IYZ749" s="31"/>
      <c r="IZA749" s="31"/>
      <c r="IZB749" s="31"/>
      <c r="IZC749" s="31"/>
      <c r="IZD749" s="31"/>
      <c r="IZE749" s="31"/>
      <c r="IZF749" s="31"/>
      <c r="IZG749" s="31"/>
      <c r="IZH749" s="31"/>
      <c r="IZI749" s="31"/>
      <c r="IZJ749" s="31"/>
      <c r="IZK749" s="31"/>
      <c r="IZL749" s="31"/>
      <c r="IZM749" s="31"/>
      <c r="IZN749" s="31"/>
      <c r="IZO749" s="31"/>
      <c r="IZP749" s="31"/>
      <c r="IZQ749" s="31"/>
      <c r="IZR749" s="31"/>
      <c r="IZS749" s="31"/>
      <c r="IZT749" s="31"/>
      <c r="IZU749" s="31"/>
      <c r="IZV749" s="31"/>
      <c r="IZW749" s="31"/>
      <c r="IZX749" s="31"/>
      <c r="IZY749" s="31"/>
      <c r="IZZ749" s="31"/>
      <c r="JAA749" s="31"/>
      <c r="JAB749" s="31"/>
      <c r="JAC749" s="31"/>
      <c r="JAD749" s="31"/>
      <c r="JAE749" s="31"/>
      <c r="JAF749" s="31"/>
      <c r="JAG749" s="31"/>
      <c r="JAH749" s="31"/>
      <c r="JAI749" s="31"/>
      <c r="JAJ749" s="31"/>
      <c r="JAK749" s="31"/>
      <c r="JAL749" s="31"/>
      <c r="JAM749" s="31"/>
      <c r="JAN749" s="31"/>
      <c r="JAO749" s="31"/>
      <c r="JAP749" s="31"/>
      <c r="JAQ749" s="31"/>
      <c r="JAR749" s="31"/>
      <c r="JAS749" s="31"/>
      <c r="JAT749" s="31"/>
      <c r="JAU749" s="31"/>
      <c r="JAV749" s="31"/>
      <c r="JAW749" s="31"/>
      <c r="JAX749" s="31"/>
      <c r="JAY749" s="31"/>
      <c r="JAZ749" s="31"/>
      <c r="JBA749" s="31"/>
      <c r="JBB749" s="31"/>
      <c r="JBC749" s="31"/>
      <c r="JBD749" s="31"/>
      <c r="JBE749" s="31"/>
      <c r="JBF749" s="31"/>
      <c r="JBG749" s="31"/>
      <c r="JBH749" s="31"/>
      <c r="JBI749" s="31"/>
      <c r="JBJ749" s="31"/>
      <c r="JBK749" s="31"/>
      <c r="JBL749" s="31"/>
      <c r="JBM749" s="31"/>
      <c r="JBN749" s="31"/>
      <c r="JBO749" s="31"/>
      <c r="JBP749" s="31"/>
      <c r="JBQ749" s="31"/>
      <c r="JBR749" s="31"/>
      <c r="JBS749" s="31"/>
      <c r="JBT749" s="31"/>
      <c r="JBU749" s="31"/>
      <c r="JBV749" s="31"/>
      <c r="JBW749" s="31"/>
      <c r="JBX749" s="31"/>
      <c r="JBY749" s="31"/>
      <c r="JBZ749" s="31"/>
      <c r="JCA749" s="31"/>
      <c r="JCB749" s="31"/>
      <c r="JCC749" s="31"/>
      <c r="JCD749" s="31"/>
      <c r="JCE749" s="31"/>
      <c r="JCF749" s="31"/>
      <c r="JCG749" s="31"/>
      <c r="JCH749" s="31"/>
      <c r="JCI749" s="31"/>
      <c r="JCJ749" s="31"/>
      <c r="JCK749" s="31"/>
      <c r="JCL749" s="31"/>
      <c r="JCM749" s="31"/>
      <c r="JCN749" s="31"/>
      <c r="JCO749" s="31"/>
      <c r="JCP749" s="31"/>
      <c r="JCQ749" s="31"/>
      <c r="JCR749" s="31"/>
      <c r="JCS749" s="31"/>
      <c r="JCT749" s="31"/>
      <c r="JCU749" s="31"/>
      <c r="JCV749" s="31"/>
      <c r="JCW749" s="31"/>
      <c r="JCX749" s="31"/>
      <c r="JCY749" s="31"/>
      <c r="JCZ749" s="31"/>
      <c r="JDA749" s="31"/>
      <c r="JDB749" s="31"/>
      <c r="JDC749" s="31"/>
      <c r="JDD749" s="31"/>
      <c r="JDE749" s="31"/>
      <c r="JDF749" s="31"/>
      <c r="JDG749" s="31"/>
      <c r="JDH749" s="31"/>
      <c r="JDI749" s="31"/>
      <c r="JDJ749" s="31"/>
      <c r="JDK749" s="31"/>
      <c r="JDL749" s="31"/>
      <c r="JDM749" s="31"/>
      <c r="JDN749" s="31"/>
      <c r="JDO749" s="31"/>
      <c r="JDP749" s="31"/>
      <c r="JDQ749" s="31"/>
      <c r="JDR749" s="31"/>
      <c r="JDS749" s="31"/>
      <c r="JDT749" s="31"/>
      <c r="JDU749" s="31"/>
      <c r="JDV749" s="31"/>
      <c r="JDW749" s="31"/>
      <c r="JDX749" s="31"/>
      <c r="JDY749" s="31"/>
      <c r="JDZ749" s="31"/>
      <c r="JEA749" s="31"/>
      <c r="JEB749" s="31"/>
      <c r="JEC749" s="31"/>
      <c r="JED749" s="31"/>
      <c r="JEE749" s="31"/>
      <c r="JEF749" s="31"/>
      <c r="JEG749" s="31"/>
      <c r="JEH749" s="31"/>
      <c r="JEI749" s="31"/>
      <c r="JEJ749" s="31"/>
      <c r="JEK749" s="31"/>
      <c r="JEL749" s="31"/>
      <c r="JEM749" s="31"/>
      <c r="JEN749" s="31"/>
      <c r="JEO749" s="31"/>
      <c r="JEP749" s="31"/>
      <c r="JEQ749" s="31"/>
      <c r="JER749" s="31"/>
      <c r="JES749" s="31"/>
      <c r="JET749" s="31"/>
      <c r="JEU749" s="31"/>
      <c r="JEV749" s="31"/>
      <c r="JEW749" s="31"/>
      <c r="JEX749" s="31"/>
      <c r="JEY749" s="31"/>
      <c r="JEZ749" s="31"/>
      <c r="JFA749" s="31"/>
      <c r="JFB749" s="31"/>
      <c r="JFC749" s="31"/>
      <c r="JFD749" s="31"/>
      <c r="JFE749" s="31"/>
      <c r="JFF749" s="31"/>
      <c r="JFG749" s="31"/>
      <c r="JFH749" s="31"/>
      <c r="JFI749" s="31"/>
      <c r="JFJ749" s="31"/>
      <c r="JFK749" s="31"/>
      <c r="JFL749" s="31"/>
      <c r="JFM749" s="31"/>
      <c r="JFN749" s="31"/>
      <c r="JFO749" s="31"/>
      <c r="JFP749" s="31"/>
      <c r="JFQ749" s="31"/>
      <c r="JFR749" s="31"/>
      <c r="JFS749" s="31"/>
      <c r="JFT749" s="31"/>
      <c r="JFU749" s="31"/>
      <c r="JFV749" s="31"/>
      <c r="JFW749" s="31"/>
      <c r="JFX749" s="31"/>
      <c r="JFY749" s="31"/>
      <c r="JFZ749" s="31"/>
      <c r="JGA749" s="31"/>
      <c r="JGB749" s="31"/>
      <c r="JGC749" s="31"/>
      <c r="JGD749" s="31"/>
      <c r="JGE749" s="31"/>
      <c r="JGF749" s="31"/>
      <c r="JGG749" s="31"/>
      <c r="JGH749" s="31"/>
      <c r="JGI749" s="31"/>
      <c r="JGJ749" s="31"/>
      <c r="JGK749" s="31"/>
      <c r="JGL749" s="31"/>
      <c r="JGM749" s="31"/>
      <c r="JGN749" s="31"/>
      <c r="JGO749" s="31"/>
      <c r="JGP749" s="31"/>
      <c r="JGQ749" s="31"/>
      <c r="JGR749" s="31"/>
      <c r="JGS749" s="31"/>
      <c r="JGT749" s="31"/>
      <c r="JGU749" s="31"/>
      <c r="JGV749" s="31"/>
      <c r="JGW749" s="31"/>
      <c r="JGX749" s="31"/>
      <c r="JGY749" s="31"/>
      <c r="JGZ749" s="31"/>
      <c r="JHA749" s="31"/>
      <c r="JHB749" s="31"/>
      <c r="JHC749" s="31"/>
      <c r="JHD749" s="31"/>
      <c r="JHE749" s="31"/>
      <c r="JHF749" s="31"/>
      <c r="JHG749" s="31"/>
      <c r="JHH749" s="31"/>
      <c r="JHI749" s="31"/>
      <c r="JHJ749" s="31"/>
      <c r="JHK749" s="31"/>
      <c r="JHL749" s="31"/>
      <c r="JHM749" s="31"/>
      <c r="JHN749" s="31"/>
      <c r="JHO749" s="31"/>
      <c r="JHP749" s="31"/>
      <c r="JHQ749" s="31"/>
      <c r="JHR749" s="31"/>
      <c r="JHS749" s="31"/>
      <c r="JHT749" s="31"/>
      <c r="JHU749" s="31"/>
      <c r="JHV749" s="31"/>
      <c r="JHW749" s="31"/>
      <c r="JHX749" s="31"/>
      <c r="JHY749" s="31"/>
      <c r="JHZ749" s="31"/>
      <c r="JIA749" s="31"/>
      <c r="JIB749" s="31"/>
      <c r="JIC749" s="31"/>
      <c r="JID749" s="31"/>
      <c r="JIE749" s="31"/>
      <c r="JIF749" s="31"/>
      <c r="JIG749" s="31"/>
      <c r="JIH749" s="31"/>
      <c r="JII749" s="31"/>
      <c r="JIJ749" s="31"/>
      <c r="JIK749" s="31"/>
      <c r="JIL749" s="31"/>
      <c r="JIM749" s="31"/>
      <c r="JIN749" s="31"/>
      <c r="JIO749" s="31"/>
      <c r="JIP749" s="31"/>
      <c r="JIQ749" s="31"/>
      <c r="JIR749" s="31"/>
      <c r="JIS749" s="31"/>
      <c r="JIT749" s="31"/>
      <c r="JIU749" s="31"/>
      <c r="JIV749" s="31"/>
      <c r="JIW749" s="31"/>
      <c r="JIX749" s="31"/>
      <c r="JIY749" s="31"/>
      <c r="JIZ749" s="31"/>
      <c r="JJA749" s="31"/>
      <c r="JJB749" s="31"/>
      <c r="JJC749" s="31"/>
      <c r="JJD749" s="31"/>
      <c r="JJE749" s="31"/>
      <c r="JJF749" s="31"/>
      <c r="JJG749" s="31"/>
      <c r="JJH749" s="31"/>
      <c r="JJI749" s="31"/>
      <c r="JJJ749" s="31"/>
      <c r="JJK749" s="31"/>
      <c r="JJL749" s="31"/>
      <c r="JJM749" s="31"/>
      <c r="JJN749" s="31"/>
      <c r="JJO749" s="31"/>
      <c r="JJP749" s="31"/>
      <c r="JJQ749" s="31"/>
      <c r="JJR749" s="31"/>
      <c r="JJS749" s="31"/>
      <c r="JJT749" s="31"/>
      <c r="JJU749" s="31"/>
      <c r="JJV749" s="31"/>
      <c r="JJW749" s="31"/>
      <c r="JJX749" s="31"/>
      <c r="JJY749" s="31"/>
      <c r="JJZ749" s="31"/>
      <c r="JKA749" s="31"/>
      <c r="JKB749" s="31"/>
      <c r="JKC749" s="31"/>
      <c r="JKD749" s="31"/>
      <c r="JKE749" s="31"/>
      <c r="JKF749" s="31"/>
      <c r="JKG749" s="31"/>
      <c r="JKH749" s="31"/>
      <c r="JKI749" s="31"/>
      <c r="JKJ749" s="31"/>
      <c r="JKK749" s="31"/>
      <c r="JKL749" s="31"/>
      <c r="JKM749" s="31"/>
      <c r="JKN749" s="31"/>
      <c r="JKO749" s="31"/>
      <c r="JKP749" s="31"/>
      <c r="JKQ749" s="31"/>
      <c r="JKR749" s="31"/>
      <c r="JKS749" s="31"/>
      <c r="JKT749" s="31"/>
      <c r="JKU749" s="31"/>
      <c r="JKV749" s="31"/>
      <c r="JKW749" s="31"/>
      <c r="JKX749" s="31"/>
      <c r="JKY749" s="31"/>
      <c r="JKZ749" s="31"/>
      <c r="JLA749" s="31"/>
      <c r="JLB749" s="31"/>
      <c r="JLC749" s="31"/>
      <c r="JLD749" s="31"/>
      <c r="JLE749" s="31"/>
      <c r="JLF749" s="31"/>
      <c r="JLG749" s="31"/>
      <c r="JLH749" s="31"/>
      <c r="JLI749" s="31"/>
      <c r="JLJ749" s="31"/>
      <c r="JLK749" s="31"/>
      <c r="JLL749" s="31"/>
      <c r="JLM749" s="31"/>
      <c r="JLN749" s="31"/>
      <c r="JLO749" s="31"/>
      <c r="JLP749" s="31"/>
      <c r="JLQ749" s="31"/>
      <c r="JLR749" s="31"/>
      <c r="JLS749" s="31"/>
      <c r="JLT749" s="31"/>
      <c r="JLU749" s="31"/>
      <c r="JLV749" s="31"/>
      <c r="JLW749" s="31"/>
      <c r="JLX749" s="31"/>
      <c r="JLY749" s="31"/>
      <c r="JLZ749" s="31"/>
      <c r="JMA749" s="31"/>
      <c r="JMB749" s="31"/>
      <c r="JMC749" s="31"/>
      <c r="JMD749" s="31"/>
      <c r="JME749" s="31"/>
      <c r="JMF749" s="31"/>
      <c r="JMG749" s="31"/>
      <c r="JMH749" s="31"/>
      <c r="JMI749" s="31"/>
      <c r="JMJ749" s="31"/>
      <c r="JMK749" s="31"/>
      <c r="JML749" s="31"/>
      <c r="JMM749" s="31"/>
      <c r="JMN749" s="31"/>
      <c r="JMO749" s="31"/>
      <c r="JMP749" s="31"/>
      <c r="JMQ749" s="31"/>
      <c r="JMR749" s="31"/>
      <c r="JMS749" s="31"/>
      <c r="JMT749" s="31"/>
      <c r="JMU749" s="31"/>
      <c r="JMV749" s="31"/>
      <c r="JMW749" s="31"/>
      <c r="JMX749" s="31"/>
      <c r="JMY749" s="31"/>
      <c r="JMZ749" s="31"/>
      <c r="JNA749" s="31"/>
      <c r="JNB749" s="31"/>
      <c r="JNC749" s="31"/>
      <c r="JND749" s="31"/>
      <c r="JNE749" s="31"/>
      <c r="JNF749" s="31"/>
      <c r="JNG749" s="31"/>
      <c r="JNH749" s="31"/>
      <c r="JNI749" s="31"/>
      <c r="JNJ749" s="31"/>
      <c r="JNK749" s="31"/>
      <c r="JNL749" s="31"/>
      <c r="JNM749" s="31"/>
      <c r="JNN749" s="31"/>
      <c r="JNO749" s="31"/>
      <c r="JNP749" s="31"/>
      <c r="JNQ749" s="31"/>
      <c r="JNR749" s="31"/>
      <c r="JNS749" s="31"/>
      <c r="JNT749" s="31"/>
      <c r="JNU749" s="31"/>
      <c r="JNV749" s="31"/>
      <c r="JNW749" s="31"/>
      <c r="JNX749" s="31"/>
      <c r="JNY749" s="31"/>
      <c r="JNZ749" s="31"/>
      <c r="JOA749" s="31"/>
      <c r="JOB749" s="31"/>
      <c r="JOC749" s="31"/>
      <c r="JOD749" s="31"/>
      <c r="JOE749" s="31"/>
      <c r="JOF749" s="31"/>
      <c r="JOG749" s="31"/>
      <c r="JOH749" s="31"/>
      <c r="JOI749" s="31"/>
      <c r="JOJ749" s="31"/>
      <c r="JOK749" s="31"/>
      <c r="JOL749" s="31"/>
      <c r="JOM749" s="31"/>
      <c r="JON749" s="31"/>
      <c r="JOO749" s="31"/>
      <c r="JOP749" s="31"/>
      <c r="JOQ749" s="31"/>
      <c r="JOR749" s="31"/>
      <c r="JOS749" s="31"/>
      <c r="JOT749" s="31"/>
      <c r="JOU749" s="31"/>
      <c r="JOV749" s="31"/>
      <c r="JOW749" s="31"/>
      <c r="JOX749" s="31"/>
      <c r="JOY749" s="31"/>
      <c r="JOZ749" s="31"/>
      <c r="JPA749" s="31"/>
      <c r="JPB749" s="31"/>
      <c r="JPC749" s="31"/>
      <c r="JPD749" s="31"/>
      <c r="JPE749" s="31"/>
      <c r="JPF749" s="31"/>
      <c r="JPG749" s="31"/>
      <c r="JPH749" s="31"/>
      <c r="JPI749" s="31"/>
      <c r="JPJ749" s="31"/>
      <c r="JPK749" s="31"/>
      <c r="JPL749" s="31"/>
      <c r="JPM749" s="31"/>
      <c r="JPN749" s="31"/>
      <c r="JPO749" s="31"/>
      <c r="JPP749" s="31"/>
      <c r="JPQ749" s="31"/>
      <c r="JPR749" s="31"/>
      <c r="JPS749" s="31"/>
      <c r="JPT749" s="31"/>
      <c r="JPU749" s="31"/>
      <c r="JPV749" s="31"/>
      <c r="JPW749" s="31"/>
      <c r="JPX749" s="31"/>
      <c r="JPY749" s="31"/>
      <c r="JPZ749" s="31"/>
      <c r="JQA749" s="31"/>
      <c r="JQB749" s="31"/>
      <c r="JQC749" s="31"/>
      <c r="JQD749" s="31"/>
      <c r="JQE749" s="31"/>
      <c r="JQF749" s="31"/>
      <c r="JQG749" s="31"/>
      <c r="JQH749" s="31"/>
      <c r="JQI749" s="31"/>
      <c r="JQJ749" s="31"/>
      <c r="JQK749" s="31"/>
      <c r="JQL749" s="31"/>
      <c r="JQM749" s="31"/>
      <c r="JQN749" s="31"/>
      <c r="JQO749" s="31"/>
      <c r="JQP749" s="31"/>
      <c r="JQQ749" s="31"/>
      <c r="JQR749" s="31"/>
      <c r="JQS749" s="31"/>
      <c r="JQT749" s="31"/>
      <c r="JQU749" s="31"/>
      <c r="JQV749" s="31"/>
      <c r="JQW749" s="31"/>
      <c r="JQX749" s="31"/>
      <c r="JQY749" s="31"/>
      <c r="JQZ749" s="31"/>
      <c r="JRA749" s="31"/>
      <c r="JRB749" s="31"/>
      <c r="JRC749" s="31"/>
      <c r="JRD749" s="31"/>
      <c r="JRE749" s="31"/>
      <c r="JRF749" s="31"/>
      <c r="JRG749" s="31"/>
      <c r="JRH749" s="31"/>
      <c r="JRI749" s="31"/>
      <c r="JRJ749" s="31"/>
      <c r="JRK749" s="31"/>
      <c r="JRL749" s="31"/>
      <c r="JRM749" s="31"/>
      <c r="JRN749" s="31"/>
      <c r="JRO749" s="31"/>
      <c r="JRP749" s="31"/>
      <c r="JRQ749" s="31"/>
      <c r="JRR749" s="31"/>
      <c r="JRS749" s="31"/>
      <c r="JRT749" s="31"/>
      <c r="JRU749" s="31"/>
      <c r="JRV749" s="31"/>
      <c r="JRW749" s="31"/>
      <c r="JRX749" s="31"/>
      <c r="JRY749" s="31"/>
      <c r="JRZ749" s="31"/>
      <c r="JSA749" s="31"/>
      <c r="JSB749" s="31"/>
      <c r="JSC749" s="31"/>
      <c r="JSD749" s="31"/>
      <c r="JSE749" s="31"/>
      <c r="JSF749" s="31"/>
      <c r="JSG749" s="31"/>
      <c r="JSH749" s="31"/>
      <c r="JSI749" s="31"/>
      <c r="JSJ749" s="31"/>
      <c r="JSK749" s="31"/>
      <c r="JSL749" s="31"/>
      <c r="JSM749" s="31"/>
      <c r="JSN749" s="31"/>
      <c r="JSO749" s="31"/>
      <c r="JSP749" s="31"/>
      <c r="JSQ749" s="31"/>
      <c r="JSR749" s="31"/>
      <c r="JSS749" s="31"/>
      <c r="JST749" s="31"/>
      <c r="JSU749" s="31"/>
      <c r="JSV749" s="31"/>
      <c r="JSW749" s="31"/>
      <c r="JSX749" s="31"/>
      <c r="JSY749" s="31"/>
      <c r="JSZ749" s="31"/>
      <c r="JTA749" s="31"/>
      <c r="JTB749" s="31"/>
      <c r="JTC749" s="31"/>
      <c r="JTD749" s="31"/>
      <c r="JTE749" s="31"/>
      <c r="JTF749" s="31"/>
      <c r="JTG749" s="31"/>
      <c r="JTH749" s="31"/>
      <c r="JTI749" s="31"/>
      <c r="JTJ749" s="31"/>
      <c r="JTK749" s="31"/>
      <c r="JTL749" s="31"/>
      <c r="JTM749" s="31"/>
      <c r="JTN749" s="31"/>
      <c r="JTO749" s="31"/>
      <c r="JTP749" s="31"/>
      <c r="JTQ749" s="31"/>
      <c r="JTR749" s="31"/>
      <c r="JTS749" s="31"/>
      <c r="JTT749" s="31"/>
      <c r="JTU749" s="31"/>
      <c r="JTV749" s="31"/>
      <c r="JTW749" s="31"/>
      <c r="JTX749" s="31"/>
      <c r="JTY749" s="31"/>
      <c r="JTZ749" s="31"/>
      <c r="JUA749" s="31"/>
      <c r="JUB749" s="31"/>
      <c r="JUC749" s="31"/>
      <c r="JUD749" s="31"/>
      <c r="JUE749" s="31"/>
      <c r="JUF749" s="31"/>
      <c r="JUG749" s="31"/>
      <c r="JUH749" s="31"/>
      <c r="JUI749" s="31"/>
      <c r="JUJ749" s="31"/>
      <c r="JUK749" s="31"/>
      <c r="JUL749" s="31"/>
      <c r="JUM749" s="31"/>
      <c r="JUN749" s="31"/>
      <c r="JUO749" s="31"/>
      <c r="JUP749" s="31"/>
      <c r="JUQ749" s="31"/>
      <c r="JUR749" s="31"/>
      <c r="JUS749" s="31"/>
      <c r="JUT749" s="31"/>
      <c r="JUU749" s="31"/>
      <c r="JUV749" s="31"/>
      <c r="JUW749" s="31"/>
      <c r="JUX749" s="31"/>
      <c r="JUY749" s="31"/>
      <c r="JUZ749" s="31"/>
      <c r="JVA749" s="31"/>
      <c r="JVB749" s="31"/>
      <c r="JVC749" s="31"/>
      <c r="JVD749" s="31"/>
      <c r="JVE749" s="31"/>
      <c r="JVF749" s="31"/>
      <c r="JVG749" s="31"/>
      <c r="JVH749" s="31"/>
      <c r="JVI749" s="31"/>
      <c r="JVJ749" s="31"/>
      <c r="JVK749" s="31"/>
      <c r="JVL749" s="31"/>
      <c r="JVM749" s="31"/>
      <c r="JVN749" s="31"/>
      <c r="JVO749" s="31"/>
      <c r="JVP749" s="31"/>
      <c r="JVQ749" s="31"/>
      <c r="JVR749" s="31"/>
      <c r="JVS749" s="31"/>
      <c r="JVT749" s="31"/>
      <c r="JVU749" s="31"/>
      <c r="JVV749" s="31"/>
      <c r="JVW749" s="31"/>
      <c r="JVX749" s="31"/>
      <c r="JVY749" s="31"/>
      <c r="JVZ749" s="31"/>
      <c r="JWA749" s="31"/>
      <c r="JWB749" s="31"/>
      <c r="JWC749" s="31"/>
      <c r="JWD749" s="31"/>
      <c r="JWE749" s="31"/>
      <c r="JWF749" s="31"/>
      <c r="JWG749" s="31"/>
      <c r="JWH749" s="31"/>
      <c r="JWI749" s="31"/>
      <c r="JWJ749" s="31"/>
      <c r="JWK749" s="31"/>
      <c r="JWL749" s="31"/>
      <c r="JWM749" s="31"/>
      <c r="JWN749" s="31"/>
      <c r="JWO749" s="31"/>
      <c r="JWP749" s="31"/>
      <c r="JWQ749" s="31"/>
      <c r="JWR749" s="31"/>
      <c r="JWS749" s="31"/>
      <c r="JWT749" s="31"/>
      <c r="JWU749" s="31"/>
      <c r="JWV749" s="31"/>
      <c r="JWW749" s="31"/>
      <c r="JWX749" s="31"/>
      <c r="JWY749" s="31"/>
      <c r="JWZ749" s="31"/>
      <c r="JXA749" s="31"/>
      <c r="JXB749" s="31"/>
      <c r="JXC749" s="31"/>
      <c r="JXD749" s="31"/>
      <c r="JXE749" s="31"/>
      <c r="JXF749" s="31"/>
      <c r="JXG749" s="31"/>
      <c r="JXH749" s="31"/>
      <c r="JXI749" s="31"/>
      <c r="JXJ749" s="31"/>
      <c r="JXK749" s="31"/>
      <c r="JXL749" s="31"/>
      <c r="JXM749" s="31"/>
      <c r="JXN749" s="31"/>
      <c r="JXO749" s="31"/>
      <c r="JXP749" s="31"/>
      <c r="JXQ749" s="31"/>
      <c r="JXR749" s="31"/>
      <c r="JXS749" s="31"/>
      <c r="JXT749" s="31"/>
      <c r="JXU749" s="31"/>
      <c r="JXV749" s="31"/>
      <c r="JXW749" s="31"/>
      <c r="JXX749" s="31"/>
      <c r="JXY749" s="31"/>
      <c r="JXZ749" s="31"/>
      <c r="JYA749" s="31"/>
      <c r="JYB749" s="31"/>
      <c r="JYC749" s="31"/>
      <c r="JYD749" s="31"/>
      <c r="JYE749" s="31"/>
      <c r="JYF749" s="31"/>
      <c r="JYG749" s="31"/>
      <c r="JYH749" s="31"/>
      <c r="JYI749" s="31"/>
      <c r="JYJ749" s="31"/>
      <c r="JYK749" s="31"/>
      <c r="JYL749" s="31"/>
      <c r="JYM749" s="31"/>
      <c r="JYN749" s="31"/>
      <c r="JYO749" s="31"/>
      <c r="JYP749" s="31"/>
      <c r="JYQ749" s="31"/>
      <c r="JYR749" s="31"/>
      <c r="JYS749" s="31"/>
      <c r="JYT749" s="31"/>
      <c r="JYU749" s="31"/>
      <c r="JYV749" s="31"/>
      <c r="JYW749" s="31"/>
      <c r="JYX749" s="31"/>
      <c r="JYY749" s="31"/>
      <c r="JYZ749" s="31"/>
      <c r="JZA749" s="31"/>
      <c r="JZB749" s="31"/>
      <c r="JZC749" s="31"/>
      <c r="JZD749" s="31"/>
      <c r="JZE749" s="31"/>
      <c r="JZF749" s="31"/>
      <c r="JZG749" s="31"/>
      <c r="JZH749" s="31"/>
      <c r="JZI749" s="31"/>
      <c r="JZJ749" s="31"/>
      <c r="JZK749" s="31"/>
      <c r="JZL749" s="31"/>
      <c r="JZM749" s="31"/>
      <c r="JZN749" s="31"/>
      <c r="JZO749" s="31"/>
      <c r="JZP749" s="31"/>
      <c r="JZQ749" s="31"/>
      <c r="JZR749" s="31"/>
      <c r="JZS749" s="31"/>
      <c r="JZT749" s="31"/>
      <c r="JZU749" s="31"/>
      <c r="JZV749" s="31"/>
      <c r="JZW749" s="31"/>
      <c r="JZX749" s="31"/>
      <c r="JZY749" s="31"/>
      <c r="JZZ749" s="31"/>
      <c r="KAA749" s="31"/>
      <c r="KAB749" s="31"/>
      <c r="KAC749" s="31"/>
      <c r="KAD749" s="31"/>
      <c r="KAE749" s="31"/>
      <c r="KAF749" s="31"/>
      <c r="KAG749" s="31"/>
      <c r="KAH749" s="31"/>
      <c r="KAI749" s="31"/>
      <c r="KAJ749" s="31"/>
      <c r="KAK749" s="31"/>
      <c r="KAL749" s="31"/>
      <c r="KAM749" s="31"/>
      <c r="KAN749" s="31"/>
      <c r="KAO749" s="31"/>
      <c r="KAP749" s="31"/>
      <c r="KAQ749" s="31"/>
      <c r="KAR749" s="31"/>
      <c r="KAS749" s="31"/>
      <c r="KAT749" s="31"/>
      <c r="KAU749" s="31"/>
      <c r="KAV749" s="31"/>
      <c r="KAW749" s="31"/>
      <c r="KAX749" s="31"/>
      <c r="KAY749" s="31"/>
      <c r="KAZ749" s="31"/>
      <c r="KBA749" s="31"/>
      <c r="KBB749" s="31"/>
      <c r="KBC749" s="31"/>
      <c r="KBD749" s="31"/>
      <c r="KBE749" s="31"/>
      <c r="KBF749" s="31"/>
      <c r="KBG749" s="31"/>
      <c r="KBH749" s="31"/>
      <c r="KBI749" s="31"/>
      <c r="KBJ749" s="31"/>
      <c r="KBK749" s="31"/>
      <c r="KBL749" s="31"/>
      <c r="KBM749" s="31"/>
      <c r="KBN749" s="31"/>
      <c r="KBO749" s="31"/>
      <c r="KBP749" s="31"/>
      <c r="KBQ749" s="31"/>
      <c r="KBR749" s="31"/>
      <c r="KBS749" s="31"/>
      <c r="KBT749" s="31"/>
      <c r="KBU749" s="31"/>
      <c r="KBV749" s="31"/>
      <c r="KBW749" s="31"/>
      <c r="KBX749" s="31"/>
      <c r="KBY749" s="31"/>
      <c r="KBZ749" s="31"/>
      <c r="KCA749" s="31"/>
      <c r="KCB749" s="31"/>
      <c r="KCC749" s="31"/>
      <c r="KCD749" s="31"/>
      <c r="KCE749" s="31"/>
      <c r="KCF749" s="31"/>
      <c r="KCG749" s="31"/>
      <c r="KCH749" s="31"/>
      <c r="KCI749" s="31"/>
      <c r="KCJ749" s="31"/>
      <c r="KCK749" s="31"/>
      <c r="KCL749" s="31"/>
      <c r="KCM749" s="31"/>
      <c r="KCN749" s="31"/>
      <c r="KCO749" s="31"/>
      <c r="KCP749" s="31"/>
      <c r="KCQ749" s="31"/>
      <c r="KCR749" s="31"/>
      <c r="KCS749" s="31"/>
      <c r="KCT749" s="31"/>
      <c r="KCU749" s="31"/>
      <c r="KCV749" s="31"/>
      <c r="KCW749" s="31"/>
      <c r="KCX749" s="31"/>
      <c r="KCY749" s="31"/>
      <c r="KCZ749" s="31"/>
      <c r="KDA749" s="31"/>
      <c r="KDB749" s="31"/>
      <c r="KDC749" s="31"/>
      <c r="KDD749" s="31"/>
      <c r="KDE749" s="31"/>
      <c r="KDF749" s="31"/>
      <c r="KDG749" s="31"/>
      <c r="KDH749" s="31"/>
      <c r="KDI749" s="31"/>
      <c r="KDJ749" s="31"/>
      <c r="KDK749" s="31"/>
      <c r="KDL749" s="31"/>
      <c r="KDM749" s="31"/>
      <c r="KDN749" s="31"/>
      <c r="KDO749" s="31"/>
      <c r="KDP749" s="31"/>
      <c r="KDQ749" s="31"/>
      <c r="KDR749" s="31"/>
      <c r="KDS749" s="31"/>
      <c r="KDT749" s="31"/>
      <c r="KDU749" s="31"/>
      <c r="KDV749" s="31"/>
      <c r="KDW749" s="31"/>
      <c r="KDX749" s="31"/>
      <c r="KDY749" s="31"/>
      <c r="KDZ749" s="31"/>
      <c r="KEA749" s="31"/>
      <c r="KEB749" s="31"/>
      <c r="KEC749" s="31"/>
      <c r="KED749" s="31"/>
      <c r="KEE749" s="31"/>
      <c r="KEF749" s="31"/>
      <c r="KEG749" s="31"/>
      <c r="KEH749" s="31"/>
      <c r="KEI749" s="31"/>
      <c r="KEJ749" s="31"/>
      <c r="KEK749" s="31"/>
      <c r="KEL749" s="31"/>
      <c r="KEM749" s="31"/>
      <c r="KEN749" s="31"/>
      <c r="KEO749" s="31"/>
      <c r="KEP749" s="31"/>
      <c r="KEQ749" s="31"/>
      <c r="KER749" s="31"/>
      <c r="KES749" s="31"/>
      <c r="KET749" s="31"/>
      <c r="KEU749" s="31"/>
      <c r="KEV749" s="31"/>
      <c r="KEW749" s="31"/>
      <c r="KEX749" s="31"/>
      <c r="KEY749" s="31"/>
      <c r="KEZ749" s="31"/>
      <c r="KFA749" s="31"/>
      <c r="KFB749" s="31"/>
      <c r="KFC749" s="31"/>
      <c r="KFD749" s="31"/>
      <c r="KFE749" s="31"/>
      <c r="KFF749" s="31"/>
      <c r="KFG749" s="31"/>
      <c r="KFH749" s="31"/>
      <c r="KFI749" s="31"/>
      <c r="KFJ749" s="31"/>
      <c r="KFK749" s="31"/>
      <c r="KFL749" s="31"/>
      <c r="KFM749" s="31"/>
      <c r="KFN749" s="31"/>
      <c r="KFO749" s="31"/>
      <c r="KFP749" s="31"/>
      <c r="KFQ749" s="31"/>
      <c r="KFR749" s="31"/>
      <c r="KFS749" s="31"/>
      <c r="KFT749" s="31"/>
      <c r="KFU749" s="31"/>
      <c r="KFV749" s="31"/>
      <c r="KFW749" s="31"/>
      <c r="KFX749" s="31"/>
      <c r="KFY749" s="31"/>
      <c r="KFZ749" s="31"/>
      <c r="KGA749" s="31"/>
      <c r="KGB749" s="31"/>
      <c r="KGC749" s="31"/>
      <c r="KGD749" s="31"/>
      <c r="KGE749" s="31"/>
      <c r="KGF749" s="31"/>
      <c r="KGG749" s="31"/>
      <c r="KGH749" s="31"/>
      <c r="KGI749" s="31"/>
      <c r="KGJ749" s="31"/>
      <c r="KGK749" s="31"/>
      <c r="KGL749" s="31"/>
      <c r="KGM749" s="31"/>
      <c r="KGN749" s="31"/>
      <c r="KGO749" s="31"/>
      <c r="KGP749" s="31"/>
      <c r="KGQ749" s="31"/>
      <c r="KGR749" s="31"/>
      <c r="KGS749" s="31"/>
      <c r="KGT749" s="31"/>
      <c r="KGU749" s="31"/>
      <c r="KGV749" s="31"/>
      <c r="KGW749" s="31"/>
      <c r="KGX749" s="31"/>
      <c r="KGY749" s="31"/>
      <c r="KGZ749" s="31"/>
      <c r="KHA749" s="31"/>
      <c r="KHB749" s="31"/>
      <c r="KHC749" s="31"/>
      <c r="KHD749" s="31"/>
      <c r="KHE749" s="31"/>
      <c r="KHF749" s="31"/>
      <c r="KHG749" s="31"/>
      <c r="KHH749" s="31"/>
      <c r="KHI749" s="31"/>
      <c r="KHJ749" s="31"/>
      <c r="KHK749" s="31"/>
      <c r="KHL749" s="31"/>
      <c r="KHM749" s="31"/>
      <c r="KHN749" s="31"/>
      <c r="KHO749" s="31"/>
      <c r="KHP749" s="31"/>
      <c r="KHQ749" s="31"/>
      <c r="KHR749" s="31"/>
      <c r="KHS749" s="31"/>
      <c r="KHT749" s="31"/>
      <c r="KHU749" s="31"/>
      <c r="KHV749" s="31"/>
      <c r="KHW749" s="31"/>
      <c r="KHX749" s="31"/>
      <c r="KHY749" s="31"/>
      <c r="KHZ749" s="31"/>
      <c r="KIA749" s="31"/>
      <c r="KIB749" s="31"/>
      <c r="KIC749" s="31"/>
      <c r="KID749" s="31"/>
      <c r="KIE749" s="31"/>
      <c r="KIF749" s="31"/>
      <c r="KIG749" s="31"/>
      <c r="KIH749" s="31"/>
      <c r="KII749" s="31"/>
      <c r="KIJ749" s="31"/>
      <c r="KIK749" s="31"/>
      <c r="KIL749" s="31"/>
      <c r="KIM749" s="31"/>
      <c r="KIN749" s="31"/>
      <c r="KIO749" s="31"/>
      <c r="KIP749" s="31"/>
      <c r="KIQ749" s="31"/>
      <c r="KIR749" s="31"/>
      <c r="KIS749" s="31"/>
      <c r="KIT749" s="31"/>
      <c r="KIU749" s="31"/>
      <c r="KIV749" s="31"/>
      <c r="KIW749" s="31"/>
      <c r="KIX749" s="31"/>
      <c r="KIY749" s="31"/>
      <c r="KIZ749" s="31"/>
      <c r="KJA749" s="31"/>
      <c r="KJB749" s="31"/>
      <c r="KJC749" s="31"/>
      <c r="KJD749" s="31"/>
      <c r="KJE749" s="31"/>
      <c r="KJF749" s="31"/>
      <c r="KJG749" s="31"/>
      <c r="KJH749" s="31"/>
      <c r="KJI749" s="31"/>
      <c r="KJJ749" s="31"/>
      <c r="KJK749" s="31"/>
      <c r="KJL749" s="31"/>
      <c r="KJM749" s="31"/>
      <c r="KJN749" s="31"/>
      <c r="KJO749" s="31"/>
      <c r="KJP749" s="31"/>
      <c r="KJQ749" s="31"/>
      <c r="KJR749" s="31"/>
      <c r="KJS749" s="31"/>
      <c r="KJT749" s="31"/>
      <c r="KJU749" s="31"/>
      <c r="KJV749" s="31"/>
      <c r="KJW749" s="31"/>
      <c r="KJX749" s="31"/>
      <c r="KJY749" s="31"/>
      <c r="KJZ749" s="31"/>
      <c r="KKA749" s="31"/>
      <c r="KKB749" s="31"/>
      <c r="KKC749" s="31"/>
      <c r="KKD749" s="31"/>
      <c r="KKE749" s="31"/>
      <c r="KKF749" s="31"/>
      <c r="KKG749" s="31"/>
      <c r="KKH749" s="31"/>
      <c r="KKI749" s="31"/>
      <c r="KKJ749" s="31"/>
      <c r="KKK749" s="31"/>
      <c r="KKL749" s="31"/>
      <c r="KKM749" s="31"/>
      <c r="KKN749" s="31"/>
      <c r="KKO749" s="31"/>
      <c r="KKP749" s="31"/>
      <c r="KKQ749" s="31"/>
      <c r="KKR749" s="31"/>
      <c r="KKS749" s="31"/>
      <c r="KKT749" s="31"/>
      <c r="KKU749" s="31"/>
      <c r="KKV749" s="31"/>
      <c r="KKW749" s="31"/>
      <c r="KKX749" s="31"/>
      <c r="KKY749" s="31"/>
      <c r="KKZ749" s="31"/>
      <c r="KLA749" s="31"/>
      <c r="KLB749" s="31"/>
      <c r="KLC749" s="31"/>
      <c r="KLD749" s="31"/>
      <c r="KLE749" s="31"/>
      <c r="KLF749" s="31"/>
      <c r="KLG749" s="31"/>
      <c r="KLH749" s="31"/>
      <c r="KLI749" s="31"/>
      <c r="KLJ749" s="31"/>
      <c r="KLK749" s="31"/>
      <c r="KLL749" s="31"/>
      <c r="KLM749" s="31"/>
      <c r="KLN749" s="31"/>
      <c r="KLO749" s="31"/>
      <c r="KLP749" s="31"/>
      <c r="KLQ749" s="31"/>
      <c r="KLR749" s="31"/>
      <c r="KLS749" s="31"/>
      <c r="KLT749" s="31"/>
      <c r="KLU749" s="31"/>
      <c r="KLV749" s="31"/>
      <c r="KLW749" s="31"/>
      <c r="KLX749" s="31"/>
      <c r="KLY749" s="31"/>
      <c r="KLZ749" s="31"/>
      <c r="KMA749" s="31"/>
      <c r="KMB749" s="31"/>
      <c r="KMC749" s="31"/>
      <c r="KMD749" s="31"/>
      <c r="KME749" s="31"/>
      <c r="KMF749" s="31"/>
      <c r="KMG749" s="31"/>
      <c r="KMH749" s="31"/>
      <c r="KMI749" s="31"/>
      <c r="KMJ749" s="31"/>
      <c r="KMK749" s="31"/>
      <c r="KML749" s="31"/>
      <c r="KMM749" s="31"/>
      <c r="KMN749" s="31"/>
      <c r="KMO749" s="31"/>
      <c r="KMP749" s="31"/>
      <c r="KMQ749" s="31"/>
      <c r="KMR749" s="31"/>
      <c r="KMS749" s="31"/>
      <c r="KMT749" s="31"/>
      <c r="KMU749" s="31"/>
      <c r="KMV749" s="31"/>
      <c r="KMW749" s="31"/>
      <c r="KMX749" s="31"/>
      <c r="KMY749" s="31"/>
      <c r="KMZ749" s="31"/>
      <c r="KNA749" s="31"/>
      <c r="KNB749" s="31"/>
      <c r="KNC749" s="31"/>
      <c r="KND749" s="31"/>
      <c r="KNE749" s="31"/>
      <c r="KNF749" s="31"/>
      <c r="KNG749" s="31"/>
      <c r="KNH749" s="31"/>
      <c r="KNI749" s="31"/>
      <c r="KNJ749" s="31"/>
      <c r="KNK749" s="31"/>
      <c r="KNL749" s="31"/>
      <c r="KNM749" s="31"/>
      <c r="KNN749" s="31"/>
      <c r="KNO749" s="31"/>
      <c r="KNP749" s="31"/>
      <c r="KNQ749" s="31"/>
      <c r="KNR749" s="31"/>
      <c r="KNS749" s="31"/>
      <c r="KNT749" s="31"/>
      <c r="KNU749" s="31"/>
      <c r="KNV749" s="31"/>
      <c r="KNW749" s="31"/>
      <c r="KNX749" s="31"/>
      <c r="KNY749" s="31"/>
      <c r="KNZ749" s="31"/>
      <c r="KOA749" s="31"/>
      <c r="KOB749" s="31"/>
      <c r="KOC749" s="31"/>
      <c r="KOD749" s="31"/>
      <c r="KOE749" s="31"/>
      <c r="KOF749" s="31"/>
      <c r="KOG749" s="31"/>
      <c r="KOH749" s="31"/>
      <c r="KOI749" s="31"/>
      <c r="KOJ749" s="31"/>
      <c r="KOK749" s="31"/>
      <c r="KOL749" s="31"/>
      <c r="KOM749" s="31"/>
      <c r="KON749" s="31"/>
      <c r="KOO749" s="31"/>
      <c r="KOP749" s="31"/>
      <c r="KOQ749" s="31"/>
      <c r="KOR749" s="31"/>
      <c r="KOS749" s="31"/>
      <c r="KOT749" s="31"/>
      <c r="KOU749" s="31"/>
      <c r="KOV749" s="31"/>
      <c r="KOW749" s="31"/>
      <c r="KOX749" s="31"/>
      <c r="KOY749" s="31"/>
      <c r="KOZ749" s="31"/>
      <c r="KPA749" s="31"/>
      <c r="KPB749" s="31"/>
      <c r="KPC749" s="31"/>
      <c r="KPD749" s="31"/>
      <c r="KPE749" s="31"/>
      <c r="KPF749" s="31"/>
      <c r="KPG749" s="31"/>
      <c r="KPH749" s="31"/>
      <c r="KPI749" s="31"/>
      <c r="KPJ749" s="31"/>
      <c r="KPK749" s="31"/>
      <c r="KPL749" s="31"/>
      <c r="KPM749" s="31"/>
      <c r="KPN749" s="31"/>
      <c r="KPO749" s="31"/>
      <c r="KPP749" s="31"/>
      <c r="KPQ749" s="31"/>
      <c r="KPR749" s="31"/>
      <c r="KPS749" s="31"/>
      <c r="KPT749" s="31"/>
      <c r="KPU749" s="31"/>
      <c r="KPV749" s="31"/>
      <c r="KPW749" s="31"/>
      <c r="KPX749" s="31"/>
      <c r="KPY749" s="31"/>
      <c r="KPZ749" s="31"/>
      <c r="KQA749" s="31"/>
      <c r="KQB749" s="31"/>
      <c r="KQC749" s="31"/>
      <c r="KQD749" s="31"/>
      <c r="KQE749" s="31"/>
      <c r="KQF749" s="31"/>
      <c r="KQG749" s="31"/>
      <c r="KQH749" s="31"/>
      <c r="KQI749" s="31"/>
      <c r="KQJ749" s="31"/>
      <c r="KQK749" s="31"/>
      <c r="KQL749" s="31"/>
      <c r="KQM749" s="31"/>
      <c r="KQN749" s="31"/>
      <c r="KQO749" s="31"/>
      <c r="KQP749" s="31"/>
      <c r="KQQ749" s="31"/>
      <c r="KQR749" s="31"/>
      <c r="KQS749" s="31"/>
      <c r="KQT749" s="31"/>
      <c r="KQU749" s="31"/>
      <c r="KQV749" s="31"/>
      <c r="KQW749" s="31"/>
      <c r="KQX749" s="31"/>
      <c r="KQY749" s="31"/>
      <c r="KQZ749" s="31"/>
      <c r="KRA749" s="31"/>
      <c r="KRB749" s="31"/>
      <c r="KRC749" s="31"/>
      <c r="KRD749" s="31"/>
      <c r="KRE749" s="31"/>
      <c r="KRF749" s="31"/>
      <c r="KRG749" s="31"/>
      <c r="KRH749" s="31"/>
      <c r="KRI749" s="31"/>
      <c r="KRJ749" s="31"/>
      <c r="KRK749" s="31"/>
      <c r="KRL749" s="31"/>
      <c r="KRM749" s="31"/>
      <c r="KRN749" s="31"/>
      <c r="KRO749" s="31"/>
      <c r="KRP749" s="31"/>
      <c r="KRQ749" s="31"/>
      <c r="KRR749" s="31"/>
      <c r="KRS749" s="31"/>
      <c r="KRT749" s="31"/>
      <c r="KRU749" s="31"/>
      <c r="KRV749" s="31"/>
      <c r="KRW749" s="31"/>
      <c r="KRX749" s="31"/>
      <c r="KRY749" s="31"/>
      <c r="KRZ749" s="31"/>
      <c r="KSA749" s="31"/>
      <c r="KSB749" s="31"/>
      <c r="KSC749" s="31"/>
      <c r="KSD749" s="31"/>
      <c r="KSE749" s="31"/>
      <c r="KSF749" s="31"/>
      <c r="KSG749" s="31"/>
      <c r="KSH749" s="31"/>
      <c r="KSI749" s="31"/>
      <c r="KSJ749" s="31"/>
      <c r="KSK749" s="31"/>
      <c r="KSL749" s="31"/>
      <c r="KSM749" s="31"/>
      <c r="KSN749" s="31"/>
      <c r="KSO749" s="31"/>
      <c r="KSP749" s="31"/>
      <c r="KSQ749" s="31"/>
      <c r="KSR749" s="31"/>
      <c r="KSS749" s="31"/>
      <c r="KST749" s="31"/>
      <c r="KSU749" s="31"/>
      <c r="KSV749" s="31"/>
      <c r="KSW749" s="31"/>
      <c r="KSX749" s="31"/>
      <c r="KSY749" s="31"/>
      <c r="KSZ749" s="31"/>
      <c r="KTA749" s="31"/>
      <c r="KTB749" s="31"/>
      <c r="KTC749" s="31"/>
      <c r="KTD749" s="31"/>
      <c r="KTE749" s="31"/>
      <c r="KTF749" s="31"/>
      <c r="KTG749" s="31"/>
      <c r="KTH749" s="31"/>
      <c r="KTI749" s="31"/>
      <c r="KTJ749" s="31"/>
      <c r="KTK749" s="31"/>
      <c r="KTL749" s="31"/>
      <c r="KTM749" s="31"/>
      <c r="KTN749" s="31"/>
      <c r="KTO749" s="31"/>
      <c r="KTP749" s="31"/>
      <c r="KTQ749" s="31"/>
      <c r="KTR749" s="31"/>
      <c r="KTS749" s="31"/>
      <c r="KTT749" s="31"/>
      <c r="KTU749" s="31"/>
      <c r="KTV749" s="31"/>
      <c r="KTW749" s="31"/>
      <c r="KTX749" s="31"/>
      <c r="KTY749" s="31"/>
      <c r="KTZ749" s="31"/>
      <c r="KUA749" s="31"/>
      <c r="KUB749" s="31"/>
      <c r="KUC749" s="31"/>
      <c r="KUD749" s="31"/>
      <c r="KUE749" s="31"/>
      <c r="KUF749" s="31"/>
      <c r="KUG749" s="31"/>
      <c r="KUH749" s="31"/>
      <c r="KUI749" s="31"/>
      <c r="KUJ749" s="31"/>
      <c r="KUK749" s="31"/>
      <c r="KUL749" s="31"/>
      <c r="KUM749" s="31"/>
      <c r="KUN749" s="31"/>
      <c r="KUO749" s="31"/>
      <c r="KUP749" s="31"/>
      <c r="KUQ749" s="31"/>
      <c r="KUR749" s="31"/>
      <c r="KUS749" s="31"/>
      <c r="KUT749" s="31"/>
      <c r="KUU749" s="31"/>
      <c r="KUV749" s="31"/>
      <c r="KUW749" s="31"/>
      <c r="KUX749" s="31"/>
      <c r="KUY749" s="31"/>
      <c r="KUZ749" s="31"/>
      <c r="KVA749" s="31"/>
      <c r="KVB749" s="31"/>
      <c r="KVC749" s="31"/>
      <c r="KVD749" s="31"/>
      <c r="KVE749" s="31"/>
      <c r="KVF749" s="31"/>
      <c r="KVG749" s="31"/>
      <c r="KVH749" s="31"/>
      <c r="KVI749" s="31"/>
      <c r="KVJ749" s="31"/>
      <c r="KVK749" s="31"/>
      <c r="KVL749" s="31"/>
      <c r="KVM749" s="31"/>
      <c r="KVN749" s="31"/>
      <c r="KVO749" s="31"/>
      <c r="KVP749" s="31"/>
      <c r="KVQ749" s="31"/>
      <c r="KVR749" s="31"/>
      <c r="KVS749" s="31"/>
      <c r="KVT749" s="31"/>
      <c r="KVU749" s="31"/>
      <c r="KVV749" s="31"/>
      <c r="KVW749" s="31"/>
      <c r="KVX749" s="31"/>
      <c r="KVY749" s="31"/>
      <c r="KVZ749" s="31"/>
      <c r="KWA749" s="31"/>
      <c r="KWB749" s="31"/>
      <c r="KWC749" s="31"/>
      <c r="KWD749" s="31"/>
      <c r="KWE749" s="31"/>
      <c r="KWF749" s="31"/>
      <c r="KWG749" s="31"/>
      <c r="KWH749" s="31"/>
      <c r="KWI749" s="31"/>
      <c r="KWJ749" s="31"/>
      <c r="KWK749" s="31"/>
      <c r="KWL749" s="31"/>
      <c r="KWM749" s="31"/>
      <c r="KWN749" s="31"/>
      <c r="KWO749" s="31"/>
      <c r="KWP749" s="31"/>
      <c r="KWQ749" s="31"/>
      <c r="KWR749" s="31"/>
      <c r="KWS749" s="31"/>
      <c r="KWT749" s="31"/>
      <c r="KWU749" s="31"/>
      <c r="KWV749" s="31"/>
      <c r="KWW749" s="31"/>
      <c r="KWX749" s="31"/>
      <c r="KWY749" s="31"/>
      <c r="KWZ749" s="31"/>
      <c r="KXA749" s="31"/>
      <c r="KXB749" s="31"/>
      <c r="KXC749" s="31"/>
      <c r="KXD749" s="31"/>
      <c r="KXE749" s="31"/>
      <c r="KXF749" s="31"/>
      <c r="KXG749" s="31"/>
      <c r="KXH749" s="31"/>
      <c r="KXI749" s="31"/>
      <c r="KXJ749" s="31"/>
      <c r="KXK749" s="31"/>
      <c r="KXL749" s="31"/>
      <c r="KXM749" s="31"/>
      <c r="KXN749" s="31"/>
      <c r="KXO749" s="31"/>
      <c r="KXP749" s="31"/>
      <c r="KXQ749" s="31"/>
      <c r="KXR749" s="31"/>
      <c r="KXS749" s="31"/>
      <c r="KXT749" s="31"/>
      <c r="KXU749" s="31"/>
      <c r="KXV749" s="31"/>
      <c r="KXW749" s="31"/>
      <c r="KXX749" s="31"/>
      <c r="KXY749" s="31"/>
      <c r="KXZ749" s="31"/>
      <c r="KYA749" s="31"/>
      <c r="KYB749" s="31"/>
      <c r="KYC749" s="31"/>
      <c r="KYD749" s="31"/>
      <c r="KYE749" s="31"/>
      <c r="KYF749" s="31"/>
      <c r="KYG749" s="31"/>
      <c r="KYH749" s="31"/>
      <c r="KYI749" s="31"/>
      <c r="KYJ749" s="31"/>
      <c r="KYK749" s="31"/>
      <c r="KYL749" s="31"/>
      <c r="KYM749" s="31"/>
      <c r="KYN749" s="31"/>
      <c r="KYO749" s="31"/>
      <c r="KYP749" s="31"/>
      <c r="KYQ749" s="31"/>
      <c r="KYR749" s="31"/>
      <c r="KYS749" s="31"/>
      <c r="KYT749" s="31"/>
      <c r="KYU749" s="31"/>
      <c r="KYV749" s="31"/>
      <c r="KYW749" s="31"/>
      <c r="KYX749" s="31"/>
      <c r="KYY749" s="31"/>
      <c r="KYZ749" s="31"/>
      <c r="KZA749" s="31"/>
      <c r="KZB749" s="31"/>
      <c r="KZC749" s="31"/>
      <c r="KZD749" s="31"/>
      <c r="KZE749" s="31"/>
      <c r="KZF749" s="31"/>
      <c r="KZG749" s="31"/>
      <c r="KZH749" s="31"/>
      <c r="KZI749" s="31"/>
      <c r="KZJ749" s="31"/>
      <c r="KZK749" s="31"/>
      <c r="KZL749" s="31"/>
      <c r="KZM749" s="31"/>
      <c r="KZN749" s="31"/>
      <c r="KZO749" s="31"/>
      <c r="KZP749" s="31"/>
      <c r="KZQ749" s="31"/>
      <c r="KZR749" s="31"/>
      <c r="KZS749" s="31"/>
      <c r="KZT749" s="31"/>
      <c r="KZU749" s="31"/>
      <c r="KZV749" s="31"/>
      <c r="KZW749" s="31"/>
      <c r="KZX749" s="31"/>
      <c r="KZY749" s="31"/>
      <c r="KZZ749" s="31"/>
      <c r="LAA749" s="31"/>
      <c r="LAB749" s="31"/>
      <c r="LAC749" s="31"/>
      <c r="LAD749" s="31"/>
      <c r="LAE749" s="31"/>
      <c r="LAF749" s="31"/>
      <c r="LAG749" s="31"/>
      <c r="LAH749" s="31"/>
      <c r="LAI749" s="31"/>
      <c r="LAJ749" s="31"/>
      <c r="LAK749" s="31"/>
      <c r="LAL749" s="31"/>
      <c r="LAM749" s="31"/>
      <c r="LAN749" s="31"/>
      <c r="LAO749" s="31"/>
      <c r="LAP749" s="31"/>
      <c r="LAQ749" s="31"/>
      <c r="LAR749" s="31"/>
      <c r="LAS749" s="31"/>
      <c r="LAT749" s="31"/>
      <c r="LAU749" s="31"/>
      <c r="LAV749" s="31"/>
      <c r="LAW749" s="31"/>
      <c r="LAX749" s="31"/>
      <c r="LAY749" s="31"/>
      <c r="LAZ749" s="31"/>
      <c r="LBA749" s="31"/>
      <c r="LBB749" s="31"/>
      <c r="LBC749" s="31"/>
      <c r="LBD749" s="31"/>
      <c r="LBE749" s="31"/>
      <c r="LBF749" s="31"/>
      <c r="LBG749" s="31"/>
      <c r="LBH749" s="31"/>
      <c r="LBI749" s="31"/>
      <c r="LBJ749" s="31"/>
      <c r="LBK749" s="31"/>
      <c r="LBL749" s="31"/>
      <c r="LBM749" s="31"/>
      <c r="LBN749" s="31"/>
      <c r="LBO749" s="31"/>
      <c r="LBP749" s="31"/>
      <c r="LBQ749" s="31"/>
      <c r="LBR749" s="31"/>
      <c r="LBS749" s="31"/>
      <c r="LBT749" s="31"/>
      <c r="LBU749" s="31"/>
      <c r="LBV749" s="31"/>
      <c r="LBW749" s="31"/>
      <c r="LBX749" s="31"/>
      <c r="LBY749" s="31"/>
      <c r="LBZ749" s="31"/>
      <c r="LCA749" s="31"/>
      <c r="LCB749" s="31"/>
      <c r="LCC749" s="31"/>
      <c r="LCD749" s="31"/>
      <c r="LCE749" s="31"/>
      <c r="LCF749" s="31"/>
      <c r="LCG749" s="31"/>
      <c r="LCH749" s="31"/>
      <c r="LCI749" s="31"/>
      <c r="LCJ749" s="31"/>
      <c r="LCK749" s="31"/>
      <c r="LCL749" s="31"/>
      <c r="LCM749" s="31"/>
      <c r="LCN749" s="31"/>
      <c r="LCO749" s="31"/>
      <c r="LCP749" s="31"/>
      <c r="LCQ749" s="31"/>
      <c r="LCR749" s="31"/>
      <c r="LCS749" s="31"/>
      <c r="LCT749" s="31"/>
      <c r="LCU749" s="31"/>
      <c r="LCV749" s="31"/>
      <c r="LCW749" s="31"/>
      <c r="LCX749" s="31"/>
      <c r="LCY749" s="31"/>
      <c r="LCZ749" s="31"/>
      <c r="LDA749" s="31"/>
      <c r="LDB749" s="31"/>
      <c r="LDC749" s="31"/>
      <c r="LDD749" s="31"/>
      <c r="LDE749" s="31"/>
      <c r="LDF749" s="31"/>
      <c r="LDG749" s="31"/>
      <c r="LDH749" s="31"/>
      <c r="LDI749" s="31"/>
      <c r="LDJ749" s="31"/>
      <c r="LDK749" s="31"/>
      <c r="LDL749" s="31"/>
      <c r="LDM749" s="31"/>
      <c r="LDN749" s="31"/>
      <c r="LDO749" s="31"/>
      <c r="LDP749" s="31"/>
      <c r="LDQ749" s="31"/>
      <c r="LDR749" s="31"/>
      <c r="LDS749" s="31"/>
      <c r="LDT749" s="31"/>
      <c r="LDU749" s="31"/>
      <c r="LDV749" s="31"/>
      <c r="LDW749" s="31"/>
      <c r="LDX749" s="31"/>
      <c r="LDY749" s="31"/>
      <c r="LDZ749" s="31"/>
      <c r="LEA749" s="31"/>
      <c r="LEB749" s="31"/>
      <c r="LEC749" s="31"/>
      <c r="LED749" s="31"/>
      <c r="LEE749" s="31"/>
      <c r="LEF749" s="31"/>
      <c r="LEG749" s="31"/>
      <c r="LEH749" s="31"/>
      <c r="LEI749" s="31"/>
      <c r="LEJ749" s="31"/>
      <c r="LEK749" s="31"/>
      <c r="LEL749" s="31"/>
      <c r="LEM749" s="31"/>
      <c r="LEN749" s="31"/>
      <c r="LEO749" s="31"/>
      <c r="LEP749" s="31"/>
      <c r="LEQ749" s="31"/>
      <c r="LER749" s="31"/>
      <c r="LES749" s="31"/>
      <c r="LET749" s="31"/>
      <c r="LEU749" s="31"/>
      <c r="LEV749" s="31"/>
      <c r="LEW749" s="31"/>
      <c r="LEX749" s="31"/>
      <c r="LEY749" s="31"/>
      <c r="LEZ749" s="31"/>
      <c r="LFA749" s="31"/>
      <c r="LFB749" s="31"/>
      <c r="LFC749" s="31"/>
      <c r="LFD749" s="31"/>
      <c r="LFE749" s="31"/>
      <c r="LFF749" s="31"/>
      <c r="LFG749" s="31"/>
      <c r="LFH749" s="31"/>
      <c r="LFI749" s="31"/>
      <c r="LFJ749" s="31"/>
      <c r="LFK749" s="31"/>
      <c r="LFL749" s="31"/>
      <c r="LFM749" s="31"/>
      <c r="LFN749" s="31"/>
      <c r="LFO749" s="31"/>
      <c r="LFP749" s="31"/>
      <c r="LFQ749" s="31"/>
      <c r="LFR749" s="31"/>
      <c r="LFS749" s="31"/>
      <c r="LFT749" s="31"/>
      <c r="LFU749" s="31"/>
      <c r="LFV749" s="31"/>
      <c r="LFW749" s="31"/>
      <c r="LFX749" s="31"/>
      <c r="LFY749" s="31"/>
      <c r="LFZ749" s="31"/>
      <c r="LGA749" s="31"/>
      <c r="LGB749" s="31"/>
      <c r="LGC749" s="31"/>
      <c r="LGD749" s="31"/>
      <c r="LGE749" s="31"/>
      <c r="LGF749" s="31"/>
      <c r="LGG749" s="31"/>
      <c r="LGH749" s="31"/>
      <c r="LGI749" s="31"/>
      <c r="LGJ749" s="31"/>
      <c r="LGK749" s="31"/>
      <c r="LGL749" s="31"/>
      <c r="LGM749" s="31"/>
      <c r="LGN749" s="31"/>
      <c r="LGO749" s="31"/>
      <c r="LGP749" s="31"/>
      <c r="LGQ749" s="31"/>
      <c r="LGR749" s="31"/>
      <c r="LGS749" s="31"/>
      <c r="LGT749" s="31"/>
      <c r="LGU749" s="31"/>
      <c r="LGV749" s="31"/>
      <c r="LGW749" s="31"/>
      <c r="LGX749" s="31"/>
      <c r="LGY749" s="31"/>
      <c r="LGZ749" s="31"/>
      <c r="LHA749" s="31"/>
      <c r="LHB749" s="31"/>
      <c r="LHC749" s="31"/>
      <c r="LHD749" s="31"/>
      <c r="LHE749" s="31"/>
      <c r="LHF749" s="31"/>
      <c r="LHG749" s="31"/>
      <c r="LHH749" s="31"/>
      <c r="LHI749" s="31"/>
      <c r="LHJ749" s="31"/>
      <c r="LHK749" s="31"/>
      <c r="LHL749" s="31"/>
      <c r="LHM749" s="31"/>
      <c r="LHN749" s="31"/>
      <c r="LHO749" s="31"/>
      <c r="LHP749" s="31"/>
      <c r="LHQ749" s="31"/>
      <c r="LHR749" s="31"/>
      <c r="LHS749" s="31"/>
      <c r="LHT749" s="31"/>
      <c r="LHU749" s="31"/>
      <c r="LHV749" s="31"/>
      <c r="LHW749" s="31"/>
      <c r="LHX749" s="31"/>
      <c r="LHY749" s="31"/>
      <c r="LHZ749" s="31"/>
      <c r="LIA749" s="31"/>
      <c r="LIB749" s="31"/>
      <c r="LIC749" s="31"/>
      <c r="LID749" s="31"/>
      <c r="LIE749" s="31"/>
      <c r="LIF749" s="31"/>
      <c r="LIG749" s="31"/>
      <c r="LIH749" s="31"/>
      <c r="LII749" s="31"/>
      <c r="LIJ749" s="31"/>
      <c r="LIK749" s="31"/>
      <c r="LIL749" s="31"/>
      <c r="LIM749" s="31"/>
      <c r="LIN749" s="31"/>
      <c r="LIO749" s="31"/>
      <c r="LIP749" s="31"/>
      <c r="LIQ749" s="31"/>
      <c r="LIR749" s="31"/>
      <c r="LIS749" s="31"/>
      <c r="LIT749" s="31"/>
      <c r="LIU749" s="31"/>
      <c r="LIV749" s="31"/>
      <c r="LIW749" s="31"/>
      <c r="LIX749" s="31"/>
      <c r="LIY749" s="31"/>
      <c r="LIZ749" s="31"/>
      <c r="LJA749" s="31"/>
      <c r="LJB749" s="31"/>
      <c r="LJC749" s="31"/>
      <c r="LJD749" s="31"/>
      <c r="LJE749" s="31"/>
      <c r="LJF749" s="31"/>
      <c r="LJG749" s="31"/>
      <c r="LJH749" s="31"/>
      <c r="LJI749" s="31"/>
      <c r="LJJ749" s="31"/>
      <c r="LJK749" s="31"/>
      <c r="LJL749" s="31"/>
      <c r="LJM749" s="31"/>
      <c r="LJN749" s="31"/>
      <c r="LJO749" s="31"/>
      <c r="LJP749" s="31"/>
      <c r="LJQ749" s="31"/>
      <c r="LJR749" s="31"/>
      <c r="LJS749" s="31"/>
      <c r="LJT749" s="31"/>
      <c r="LJU749" s="31"/>
      <c r="LJV749" s="31"/>
      <c r="LJW749" s="31"/>
      <c r="LJX749" s="31"/>
      <c r="LJY749" s="31"/>
      <c r="LJZ749" s="31"/>
      <c r="LKA749" s="31"/>
      <c r="LKB749" s="31"/>
      <c r="LKC749" s="31"/>
      <c r="LKD749" s="31"/>
      <c r="LKE749" s="31"/>
      <c r="LKF749" s="31"/>
      <c r="LKG749" s="31"/>
      <c r="LKH749" s="31"/>
      <c r="LKI749" s="31"/>
      <c r="LKJ749" s="31"/>
      <c r="LKK749" s="31"/>
      <c r="LKL749" s="31"/>
      <c r="LKM749" s="31"/>
      <c r="LKN749" s="31"/>
      <c r="LKO749" s="31"/>
      <c r="LKP749" s="31"/>
      <c r="LKQ749" s="31"/>
      <c r="LKR749" s="31"/>
      <c r="LKS749" s="31"/>
      <c r="LKT749" s="31"/>
      <c r="LKU749" s="31"/>
      <c r="LKV749" s="31"/>
      <c r="LKW749" s="31"/>
      <c r="LKX749" s="31"/>
      <c r="LKY749" s="31"/>
      <c r="LKZ749" s="31"/>
      <c r="LLA749" s="31"/>
      <c r="LLB749" s="31"/>
      <c r="LLC749" s="31"/>
      <c r="LLD749" s="31"/>
      <c r="LLE749" s="31"/>
      <c r="LLF749" s="31"/>
      <c r="LLG749" s="31"/>
      <c r="LLH749" s="31"/>
      <c r="LLI749" s="31"/>
      <c r="LLJ749" s="31"/>
      <c r="LLK749" s="31"/>
      <c r="LLL749" s="31"/>
      <c r="LLM749" s="31"/>
      <c r="LLN749" s="31"/>
      <c r="LLO749" s="31"/>
      <c r="LLP749" s="31"/>
      <c r="LLQ749" s="31"/>
      <c r="LLR749" s="31"/>
      <c r="LLS749" s="31"/>
      <c r="LLT749" s="31"/>
      <c r="LLU749" s="31"/>
      <c r="LLV749" s="31"/>
      <c r="LLW749" s="31"/>
      <c r="LLX749" s="31"/>
      <c r="LLY749" s="31"/>
      <c r="LLZ749" s="31"/>
      <c r="LMA749" s="31"/>
      <c r="LMB749" s="31"/>
      <c r="LMC749" s="31"/>
      <c r="LMD749" s="31"/>
      <c r="LME749" s="31"/>
      <c r="LMF749" s="31"/>
      <c r="LMG749" s="31"/>
      <c r="LMH749" s="31"/>
      <c r="LMI749" s="31"/>
      <c r="LMJ749" s="31"/>
      <c r="LMK749" s="31"/>
      <c r="LML749" s="31"/>
      <c r="LMM749" s="31"/>
      <c r="LMN749" s="31"/>
      <c r="LMO749" s="31"/>
      <c r="LMP749" s="31"/>
      <c r="LMQ749" s="31"/>
      <c r="LMR749" s="31"/>
      <c r="LMS749" s="31"/>
      <c r="LMT749" s="31"/>
      <c r="LMU749" s="31"/>
      <c r="LMV749" s="31"/>
      <c r="LMW749" s="31"/>
      <c r="LMX749" s="31"/>
      <c r="LMY749" s="31"/>
      <c r="LMZ749" s="31"/>
      <c r="LNA749" s="31"/>
      <c r="LNB749" s="31"/>
      <c r="LNC749" s="31"/>
      <c r="LND749" s="31"/>
      <c r="LNE749" s="31"/>
      <c r="LNF749" s="31"/>
      <c r="LNG749" s="31"/>
      <c r="LNH749" s="31"/>
      <c r="LNI749" s="31"/>
      <c r="LNJ749" s="31"/>
      <c r="LNK749" s="31"/>
      <c r="LNL749" s="31"/>
      <c r="LNM749" s="31"/>
      <c r="LNN749" s="31"/>
      <c r="LNO749" s="31"/>
      <c r="LNP749" s="31"/>
      <c r="LNQ749" s="31"/>
      <c r="LNR749" s="31"/>
      <c r="LNS749" s="31"/>
      <c r="LNT749" s="31"/>
      <c r="LNU749" s="31"/>
      <c r="LNV749" s="31"/>
      <c r="LNW749" s="31"/>
      <c r="LNX749" s="31"/>
      <c r="LNY749" s="31"/>
      <c r="LNZ749" s="31"/>
      <c r="LOA749" s="31"/>
      <c r="LOB749" s="31"/>
      <c r="LOC749" s="31"/>
      <c r="LOD749" s="31"/>
      <c r="LOE749" s="31"/>
      <c r="LOF749" s="31"/>
      <c r="LOG749" s="31"/>
      <c r="LOH749" s="31"/>
      <c r="LOI749" s="31"/>
      <c r="LOJ749" s="31"/>
      <c r="LOK749" s="31"/>
      <c r="LOL749" s="31"/>
      <c r="LOM749" s="31"/>
      <c r="LON749" s="31"/>
      <c r="LOO749" s="31"/>
      <c r="LOP749" s="31"/>
      <c r="LOQ749" s="31"/>
      <c r="LOR749" s="31"/>
      <c r="LOS749" s="31"/>
      <c r="LOT749" s="31"/>
      <c r="LOU749" s="31"/>
      <c r="LOV749" s="31"/>
      <c r="LOW749" s="31"/>
      <c r="LOX749" s="31"/>
      <c r="LOY749" s="31"/>
      <c r="LOZ749" s="31"/>
      <c r="LPA749" s="31"/>
      <c r="LPB749" s="31"/>
      <c r="LPC749" s="31"/>
      <c r="LPD749" s="31"/>
      <c r="LPE749" s="31"/>
      <c r="LPF749" s="31"/>
      <c r="LPG749" s="31"/>
      <c r="LPH749" s="31"/>
      <c r="LPI749" s="31"/>
      <c r="LPJ749" s="31"/>
      <c r="LPK749" s="31"/>
      <c r="LPL749" s="31"/>
      <c r="LPM749" s="31"/>
      <c r="LPN749" s="31"/>
      <c r="LPO749" s="31"/>
      <c r="LPP749" s="31"/>
      <c r="LPQ749" s="31"/>
      <c r="LPR749" s="31"/>
      <c r="LPS749" s="31"/>
      <c r="LPT749" s="31"/>
      <c r="LPU749" s="31"/>
      <c r="LPV749" s="31"/>
      <c r="LPW749" s="31"/>
      <c r="LPX749" s="31"/>
      <c r="LPY749" s="31"/>
      <c r="LPZ749" s="31"/>
      <c r="LQA749" s="31"/>
      <c r="LQB749" s="31"/>
      <c r="LQC749" s="31"/>
      <c r="LQD749" s="31"/>
      <c r="LQE749" s="31"/>
      <c r="LQF749" s="31"/>
      <c r="LQG749" s="31"/>
      <c r="LQH749" s="31"/>
      <c r="LQI749" s="31"/>
      <c r="LQJ749" s="31"/>
      <c r="LQK749" s="31"/>
      <c r="LQL749" s="31"/>
      <c r="LQM749" s="31"/>
      <c r="LQN749" s="31"/>
      <c r="LQO749" s="31"/>
      <c r="LQP749" s="31"/>
      <c r="LQQ749" s="31"/>
      <c r="LQR749" s="31"/>
      <c r="LQS749" s="31"/>
      <c r="LQT749" s="31"/>
      <c r="LQU749" s="31"/>
      <c r="LQV749" s="31"/>
      <c r="LQW749" s="31"/>
      <c r="LQX749" s="31"/>
      <c r="LQY749" s="31"/>
      <c r="LQZ749" s="31"/>
      <c r="LRA749" s="31"/>
      <c r="LRB749" s="31"/>
      <c r="LRC749" s="31"/>
      <c r="LRD749" s="31"/>
      <c r="LRE749" s="31"/>
      <c r="LRF749" s="31"/>
      <c r="LRG749" s="31"/>
      <c r="LRH749" s="31"/>
      <c r="LRI749" s="31"/>
      <c r="LRJ749" s="31"/>
      <c r="LRK749" s="31"/>
      <c r="LRL749" s="31"/>
      <c r="LRM749" s="31"/>
      <c r="LRN749" s="31"/>
      <c r="LRO749" s="31"/>
      <c r="LRP749" s="31"/>
      <c r="LRQ749" s="31"/>
      <c r="LRR749" s="31"/>
      <c r="LRS749" s="31"/>
      <c r="LRT749" s="31"/>
      <c r="LRU749" s="31"/>
      <c r="LRV749" s="31"/>
      <c r="LRW749" s="31"/>
      <c r="LRX749" s="31"/>
      <c r="LRY749" s="31"/>
      <c r="LRZ749" s="31"/>
      <c r="LSA749" s="31"/>
      <c r="LSB749" s="31"/>
      <c r="LSC749" s="31"/>
      <c r="LSD749" s="31"/>
      <c r="LSE749" s="31"/>
      <c r="LSF749" s="31"/>
      <c r="LSG749" s="31"/>
      <c r="LSH749" s="31"/>
      <c r="LSI749" s="31"/>
      <c r="LSJ749" s="31"/>
      <c r="LSK749" s="31"/>
      <c r="LSL749" s="31"/>
      <c r="LSM749" s="31"/>
      <c r="LSN749" s="31"/>
      <c r="LSO749" s="31"/>
      <c r="LSP749" s="31"/>
      <c r="LSQ749" s="31"/>
      <c r="LSR749" s="31"/>
      <c r="LSS749" s="31"/>
      <c r="LST749" s="31"/>
      <c r="LSU749" s="31"/>
      <c r="LSV749" s="31"/>
      <c r="LSW749" s="31"/>
      <c r="LSX749" s="31"/>
      <c r="LSY749" s="31"/>
      <c r="LSZ749" s="31"/>
      <c r="LTA749" s="31"/>
      <c r="LTB749" s="31"/>
      <c r="LTC749" s="31"/>
      <c r="LTD749" s="31"/>
      <c r="LTE749" s="31"/>
      <c r="LTF749" s="31"/>
      <c r="LTG749" s="31"/>
      <c r="LTH749" s="31"/>
      <c r="LTI749" s="31"/>
      <c r="LTJ749" s="31"/>
      <c r="LTK749" s="31"/>
      <c r="LTL749" s="31"/>
      <c r="LTM749" s="31"/>
      <c r="LTN749" s="31"/>
      <c r="LTO749" s="31"/>
      <c r="LTP749" s="31"/>
      <c r="LTQ749" s="31"/>
      <c r="LTR749" s="31"/>
      <c r="LTS749" s="31"/>
      <c r="LTT749" s="31"/>
      <c r="LTU749" s="31"/>
      <c r="LTV749" s="31"/>
      <c r="LTW749" s="31"/>
      <c r="LTX749" s="31"/>
      <c r="LTY749" s="31"/>
      <c r="LTZ749" s="31"/>
      <c r="LUA749" s="31"/>
      <c r="LUB749" s="31"/>
      <c r="LUC749" s="31"/>
      <c r="LUD749" s="31"/>
      <c r="LUE749" s="31"/>
      <c r="LUF749" s="31"/>
      <c r="LUG749" s="31"/>
      <c r="LUH749" s="31"/>
      <c r="LUI749" s="31"/>
      <c r="LUJ749" s="31"/>
      <c r="LUK749" s="31"/>
      <c r="LUL749" s="31"/>
      <c r="LUM749" s="31"/>
      <c r="LUN749" s="31"/>
      <c r="LUO749" s="31"/>
      <c r="LUP749" s="31"/>
      <c r="LUQ749" s="31"/>
      <c r="LUR749" s="31"/>
      <c r="LUS749" s="31"/>
      <c r="LUT749" s="31"/>
      <c r="LUU749" s="31"/>
      <c r="LUV749" s="31"/>
      <c r="LUW749" s="31"/>
      <c r="LUX749" s="31"/>
      <c r="LUY749" s="31"/>
      <c r="LUZ749" s="31"/>
      <c r="LVA749" s="31"/>
      <c r="LVB749" s="31"/>
      <c r="LVC749" s="31"/>
      <c r="LVD749" s="31"/>
      <c r="LVE749" s="31"/>
      <c r="LVF749" s="31"/>
      <c r="LVG749" s="31"/>
      <c r="LVH749" s="31"/>
      <c r="LVI749" s="31"/>
      <c r="LVJ749" s="31"/>
      <c r="LVK749" s="31"/>
      <c r="LVL749" s="31"/>
      <c r="LVM749" s="31"/>
      <c r="LVN749" s="31"/>
      <c r="LVO749" s="31"/>
      <c r="LVP749" s="31"/>
      <c r="LVQ749" s="31"/>
      <c r="LVR749" s="31"/>
      <c r="LVS749" s="31"/>
      <c r="LVT749" s="31"/>
      <c r="LVU749" s="31"/>
      <c r="LVV749" s="31"/>
      <c r="LVW749" s="31"/>
      <c r="LVX749" s="31"/>
      <c r="LVY749" s="31"/>
      <c r="LVZ749" s="31"/>
      <c r="LWA749" s="31"/>
      <c r="LWB749" s="31"/>
      <c r="LWC749" s="31"/>
      <c r="LWD749" s="31"/>
      <c r="LWE749" s="31"/>
      <c r="LWF749" s="31"/>
      <c r="LWG749" s="31"/>
      <c r="LWH749" s="31"/>
      <c r="LWI749" s="31"/>
      <c r="LWJ749" s="31"/>
      <c r="LWK749" s="31"/>
      <c r="LWL749" s="31"/>
      <c r="LWM749" s="31"/>
      <c r="LWN749" s="31"/>
      <c r="LWO749" s="31"/>
      <c r="LWP749" s="31"/>
      <c r="LWQ749" s="31"/>
      <c r="LWR749" s="31"/>
      <c r="LWS749" s="31"/>
      <c r="LWT749" s="31"/>
      <c r="LWU749" s="31"/>
      <c r="LWV749" s="31"/>
      <c r="LWW749" s="31"/>
      <c r="LWX749" s="31"/>
      <c r="LWY749" s="31"/>
      <c r="LWZ749" s="31"/>
      <c r="LXA749" s="31"/>
      <c r="LXB749" s="31"/>
      <c r="LXC749" s="31"/>
      <c r="LXD749" s="31"/>
      <c r="LXE749" s="31"/>
      <c r="LXF749" s="31"/>
      <c r="LXG749" s="31"/>
      <c r="LXH749" s="31"/>
      <c r="LXI749" s="31"/>
      <c r="LXJ749" s="31"/>
      <c r="LXK749" s="31"/>
      <c r="LXL749" s="31"/>
      <c r="LXM749" s="31"/>
      <c r="LXN749" s="31"/>
      <c r="LXO749" s="31"/>
      <c r="LXP749" s="31"/>
      <c r="LXQ749" s="31"/>
      <c r="LXR749" s="31"/>
      <c r="LXS749" s="31"/>
      <c r="LXT749" s="31"/>
      <c r="LXU749" s="31"/>
      <c r="LXV749" s="31"/>
      <c r="LXW749" s="31"/>
      <c r="LXX749" s="31"/>
      <c r="LXY749" s="31"/>
      <c r="LXZ749" s="31"/>
      <c r="LYA749" s="31"/>
      <c r="LYB749" s="31"/>
      <c r="LYC749" s="31"/>
      <c r="LYD749" s="31"/>
      <c r="LYE749" s="31"/>
      <c r="LYF749" s="31"/>
      <c r="LYG749" s="31"/>
      <c r="LYH749" s="31"/>
      <c r="LYI749" s="31"/>
      <c r="LYJ749" s="31"/>
      <c r="LYK749" s="31"/>
      <c r="LYL749" s="31"/>
      <c r="LYM749" s="31"/>
      <c r="LYN749" s="31"/>
      <c r="LYO749" s="31"/>
      <c r="LYP749" s="31"/>
      <c r="LYQ749" s="31"/>
      <c r="LYR749" s="31"/>
      <c r="LYS749" s="31"/>
      <c r="LYT749" s="31"/>
      <c r="LYU749" s="31"/>
      <c r="LYV749" s="31"/>
      <c r="LYW749" s="31"/>
      <c r="LYX749" s="31"/>
      <c r="LYY749" s="31"/>
      <c r="LYZ749" s="31"/>
      <c r="LZA749" s="31"/>
      <c r="LZB749" s="31"/>
      <c r="LZC749" s="31"/>
      <c r="LZD749" s="31"/>
      <c r="LZE749" s="31"/>
      <c r="LZF749" s="31"/>
      <c r="LZG749" s="31"/>
      <c r="LZH749" s="31"/>
      <c r="LZI749" s="31"/>
      <c r="LZJ749" s="31"/>
      <c r="LZK749" s="31"/>
      <c r="LZL749" s="31"/>
      <c r="LZM749" s="31"/>
      <c r="LZN749" s="31"/>
      <c r="LZO749" s="31"/>
      <c r="LZP749" s="31"/>
      <c r="LZQ749" s="31"/>
      <c r="LZR749" s="31"/>
      <c r="LZS749" s="31"/>
      <c r="LZT749" s="31"/>
      <c r="LZU749" s="31"/>
      <c r="LZV749" s="31"/>
      <c r="LZW749" s="31"/>
      <c r="LZX749" s="31"/>
      <c r="LZY749" s="31"/>
      <c r="LZZ749" s="31"/>
      <c r="MAA749" s="31"/>
      <c r="MAB749" s="31"/>
      <c r="MAC749" s="31"/>
      <c r="MAD749" s="31"/>
      <c r="MAE749" s="31"/>
      <c r="MAF749" s="31"/>
      <c r="MAG749" s="31"/>
      <c r="MAH749" s="31"/>
      <c r="MAI749" s="31"/>
      <c r="MAJ749" s="31"/>
      <c r="MAK749" s="31"/>
      <c r="MAL749" s="31"/>
      <c r="MAM749" s="31"/>
      <c r="MAN749" s="31"/>
      <c r="MAO749" s="31"/>
      <c r="MAP749" s="31"/>
      <c r="MAQ749" s="31"/>
      <c r="MAR749" s="31"/>
      <c r="MAS749" s="31"/>
      <c r="MAT749" s="31"/>
      <c r="MAU749" s="31"/>
      <c r="MAV749" s="31"/>
      <c r="MAW749" s="31"/>
      <c r="MAX749" s="31"/>
      <c r="MAY749" s="31"/>
      <c r="MAZ749" s="31"/>
      <c r="MBA749" s="31"/>
      <c r="MBB749" s="31"/>
      <c r="MBC749" s="31"/>
      <c r="MBD749" s="31"/>
      <c r="MBE749" s="31"/>
      <c r="MBF749" s="31"/>
      <c r="MBG749" s="31"/>
      <c r="MBH749" s="31"/>
      <c r="MBI749" s="31"/>
      <c r="MBJ749" s="31"/>
      <c r="MBK749" s="31"/>
      <c r="MBL749" s="31"/>
      <c r="MBM749" s="31"/>
      <c r="MBN749" s="31"/>
      <c r="MBO749" s="31"/>
      <c r="MBP749" s="31"/>
      <c r="MBQ749" s="31"/>
      <c r="MBR749" s="31"/>
      <c r="MBS749" s="31"/>
      <c r="MBT749" s="31"/>
      <c r="MBU749" s="31"/>
      <c r="MBV749" s="31"/>
      <c r="MBW749" s="31"/>
      <c r="MBX749" s="31"/>
      <c r="MBY749" s="31"/>
      <c r="MBZ749" s="31"/>
      <c r="MCA749" s="31"/>
      <c r="MCB749" s="31"/>
      <c r="MCC749" s="31"/>
      <c r="MCD749" s="31"/>
      <c r="MCE749" s="31"/>
      <c r="MCF749" s="31"/>
      <c r="MCG749" s="31"/>
      <c r="MCH749" s="31"/>
      <c r="MCI749" s="31"/>
      <c r="MCJ749" s="31"/>
      <c r="MCK749" s="31"/>
      <c r="MCL749" s="31"/>
      <c r="MCM749" s="31"/>
      <c r="MCN749" s="31"/>
      <c r="MCO749" s="31"/>
      <c r="MCP749" s="31"/>
      <c r="MCQ749" s="31"/>
      <c r="MCR749" s="31"/>
      <c r="MCS749" s="31"/>
      <c r="MCT749" s="31"/>
      <c r="MCU749" s="31"/>
      <c r="MCV749" s="31"/>
      <c r="MCW749" s="31"/>
      <c r="MCX749" s="31"/>
      <c r="MCY749" s="31"/>
      <c r="MCZ749" s="31"/>
      <c r="MDA749" s="31"/>
      <c r="MDB749" s="31"/>
      <c r="MDC749" s="31"/>
      <c r="MDD749" s="31"/>
      <c r="MDE749" s="31"/>
      <c r="MDF749" s="31"/>
      <c r="MDG749" s="31"/>
      <c r="MDH749" s="31"/>
      <c r="MDI749" s="31"/>
      <c r="MDJ749" s="31"/>
      <c r="MDK749" s="31"/>
      <c r="MDL749" s="31"/>
      <c r="MDM749" s="31"/>
      <c r="MDN749" s="31"/>
      <c r="MDO749" s="31"/>
      <c r="MDP749" s="31"/>
      <c r="MDQ749" s="31"/>
      <c r="MDR749" s="31"/>
      <c r="MDS749" s="31"/>
      <c r="MDT749" s="31"/>
      <c r="MDU749" s="31"/>
      <c r="MDV749" s="31"/>
      <c r="MDW749" s="31"/>
      <c r="MDX749" s="31"/>
      <c r="MDY749" s="31"/>
      <c r="MDZ749" s="31"/>
      <c r="MEA749" s="31"/>
      <c r="MEB749" s="31"/>
      <c r="MEC749" s="31"/>
      <c r="MED749" s="31"/>
      <c r="MEE749" s="31"/>
      <c r="MEF749" s="31"/>
      <c r="MEG749" s="31"/>
      <c r="MEH749" s="31"/>
      <c r="MEI749" s="31"/>
      <c r="MEJ749" s="31"/>
      <c r="MEK749" s="31"/>
      <c r="MEL749" s="31"/>
      <c r="MEM749" s="31"/>
      <c r="MEN749" s="31"/>
      <c r="MEO749" s="31"/>
      <c r="MEP749" s="31"/>
      <c r="MEQ749" s="31"/>
      <c r="MER749" s="31"/>
      <c r="MES749" s="31"/>
      <c r="MET749" s="31"/>
      <c r="MEU749" s="31"/>
      <c r="MEV749" s="31"/>
      <c r="MEW749" s="31"/>
      <c r="MEX749" s="31"/>
      <c r="MEY749" s="31"/>
      <c r="MEZ749" s="31"/>
      <c r="MFA749" s="31"/>
      <c r="MFB749" s="31"/>
      <c r="MFC749" s="31"/>
      <c r="MFD749" s="31"/>
      <c r="MFE749" s="31"/>
      <c r="MFF749" s="31"/>
      <c r="MFG749" s="31"/>
      <c r="MFH749" s="31"/>
      <c r="MFI749" s="31"/>
      <c r="MFJ749" s="31"/>
      <c r="MFK749" s="31"/>
      <c r="MFL749" s="31"/>
      <c r="MFM749" s="31"/>
      <c r="MFN749" s="31"/>
      <c r="MFO749" s="31"/>
      <c r="MFP749" s="31"/>
      <c r="MFQ749" s="31"/>
      <c r="MFR749" s="31"/>
      <c r="MFS749" s="31"/>
      <c r="MFT749" s="31"/>
      <c r="MFU749" s="31"/>
      <c r="MFV749" s="31"/>
      <c r="MFW749" s="31"/>
      <c r="MFX749" s="31"/>
      <c r="MFY749" s="31"/>
      <c r="MFZ749" s="31"/>
      <c r="MGA749" s="31"/>
      <c r="MGB749" s="31"/>
      <c r="MGC749" s="31"/>
      <c r="MGD749" s="31"/>
      <c r="MGE749" s="31"/>
      <c r="MGF749" s="31"/>
      <c r="MGG749" s="31"/>
      <c r="MGH749" s="31"/>
      <c r="MGI749" s="31"/>
      <c r="MGJ749" s="31"/>
      <c r="MGK749" s="31"/>
      <c r="MGL749" s="31"/>
      <c r="MGM749" s="31"/>
      <c r="MGN749" s="31"/>
      <c r="MGO749" s="31"/>
      <c r="MGP749" s="31"/>
      <c r="MGQ749" s="31"/>
      <c r="MGR749" s="31"/>
      <c r="MGS749" s="31"/>
      <c r="MGT749" s="31"/>
      <c r="MGU749" s="31"/>
      <c r="MGV749" s="31"/>
      <c r="MGW749" s="31"/>
      <c r="MGX749" s="31"/>
      <c r="MGY749" s="31"/>
      <c r="MGZ749" s="31"/>
      <c r="MHA749" s="31"/>
      <c r="MHB749" s="31"/>
      <c r="MHC749" s="31"/>
      <c r="MHD749" s="31"/>
      <c r="MHE749" s="31"/>
      <c r="MHF749" s="31"/>
      <c r="MHG749" s="31"/>
      <c r="MHH749" s="31"/>
      <c r="MHI749" s="31"/>
      <c r="MHJ749" s="31"/>
      <c r="MHK749" s="31"/>
      <c r="MHL749" s="31"/>
      <c r="MHM749" s="31"/>
      <c r="MHN749" s="31"/>
      <c r="MHO749" s="31"/>
      <c r="MHP749" s="31"/>
      <c r="MHQ749" s="31"/>
      <c r="MHR749" s="31"/>
      <c r="MHS749" s="31"/>
      <c r="MHT749" s="31"/>
      <c r="MHU749" s="31"/>
      <c r="MHV749" s="31"/>
      <c r="MHW749" s="31"/>
      <c r="MHX749" s="31"/>
      <c r="MHY749" s="31"/>
      <c r="MHZ749" s="31"/>
      <c r="MIA749" s="31"/>
      <c r="MIB749" s="31"/>
      <c r="MIC749" s="31"/>
      <c r="MID749" s="31"/>
      <c r="MIE749" s="31"/>
      <c r="MIF749" s="31"/>
      <c r="MIG749" s="31"/>
      <c r="MIH749" s="31"/>
      <c r="MII749" s="31"/>
      <c r="MIJ749" s="31"/>
      <c r="MIK749" s="31"/>
      <c r="MIL749" s="31"/>
      <c r="MIM749" s="31"/>
      <c r="MIN749" s="31"/>
      <c r="MIO749" s="31"/>
      <c r="MIP749" s="31"/>
      <c r="MIQ749" s="31"/>
      <c r="MIR749" s="31"/>
      <c r="MIS749" s="31"/>
      <c r="MIT749" s="31"/>
      <c r="MIU749" s="31"/>
      <c r="MIV749" s="31"/>
      <c r="MIW749" s="31"/>
      <c r="MIX749" s="31"/>
      <c r="MIY749" s="31"/>
      <c r="MIZ749" s="31"/>
      <c r="MJA749" s="31"/>
      <c r="MJB749" s="31"/>
      <c r="MJC749" s="31"/>
      <c r="MJD749" s="31"/>
      <c r="MJE749" s="31"/>
      <c r="MJF749" s="31"/>
      <c r="MJG749" s="31"/>
      <c r="MJH749" s="31"/>
      <c r="MJI749" s="31"/>
      <c r="MJJ749" s="31"/>
      <c r="MJK749" s="31"/>
      <c r="MJL749" s="31"/>
      <c r="MJM749" s="31"/>
      <c r="MJN749" s="31"/>
      <c r="MJO749" s="31"/>
      <c r="MJP749" s="31"/>
      <c r="MJQ749" s="31"/>
      <c r="MJR749" s="31"/>
      <c r="MJS749" s="31"/>
      <c r="MJT749" s="31"/>
      <c r="MJU749" s="31"/>
      <c r="MJV749" s="31"/>
      <c r="MJW749" s="31"/>
      <c r="MJX749" s="31"/>
      <c r="MJY749" s="31"/>
      <c r="MJZ749" s="31"/>
      <c r="MKA749" s="31"/>
      <c r="MKB749" s="31"/>
      <c r="MKC749" s="31"/>
      <c r="MKD749" s="31"/>
      <c r="MKE749" s="31"/>
      <c r="MKF749" s="31"/>
      <c r="MKG749" s="31"/>
      <c r="MKH749" s="31"/>
      <c r="MKI749" s="31"/>
      <c r="MKJ749" s="31"/>
      <c r="MKK749" s="31"/>
      <c r="MKL749" s="31"/>
      <c r="MKM749" s="31"/>
      <c r="MKN749" s="31"/>
      <c r="MKO749" s="31"/>
      <c r="MKP749" s="31"/>
      <c r="MKQ749" s="31"/>
      <c r="MKR749" s="31"/>
      <c r="MKS749" s="31"/>
      <c r="MKT749" s="31"/>
      <c r="MKU749" s="31"/>
      <c r="MKV749" s="31"/>
      <c r="MKW749" s="31"/>
      <c r="MKX749" s="31"/>
      <c r="MKY749" s="31"/>
      <c r="MKZ749" s="31"/>
      <c r="MLA749" s="31"/>
      <c r="MLB749" s="31"/>
      <c r="MLC749" s="31"/>
      <c r="MLD749" s="31"/>
      <c r="MLE749" s="31"/>
      <c r="MLF749" s="31"/>
      <c r="MLG749" s="31"/>
      <c r="MLH749" s="31"/>
      <c r="MLI749" s="31"/>
      <c r="MLJ749" s="31"/>
      <c r="MLK749" s="31"/>
      <c r="MLL749" s="31"/>
      <c r="MLM749" s="31"/>
      <c r="MLN749" s="31"/>
      <c r="MLO749" s="31"/>
      <c r="MLP749" s="31"/>
      <c r="MLQ749" s="31"/>
      <c r="MLR749" s="31"/>
      <c r="MLS749" s="31"/>
      <c r="MLT749" s="31"/>
      <c r="MLU749" s="31"/>
      <c r="MLV749" s="31"/>
      <c r="MLW749" s="31"/>
      <c r="MLX749" s="31"/>
      <c r="MLY749" s="31"/>
      <c r="MLZ749" s="31"/>
      <c r="MMA749" s="31"/>
      <c r="MMB749" s="31"/>
      <c r="MMC749" s="31"/>
      <c r="MMD749" s="31"/>
      <c r="MME749" s="31"/>
      <c r="MMF749" s="31"/>
      <c r="MMG749" s="31"/>
      <c r="MMH749" s="31"/>
      <c r="MMI749" s="31"/>
      <c r="MMJ749" s="31"/>
      <c r="MMK749" s="31"/>
      <c r="MML749" s="31"/>
      <c r="MMM749" s="31"/>
      <c r="MMN749" s="31"/>
      <c r="MMO749" s="31"/>
      <c r="MMP749" s="31"/>
      <c r="MMQ749" s="31"/>
      <c r="MMR749" s="31"/>
      <c r="MMS749" s="31"/>
      <c r="MMT749" s="31"/>
      <c r="MMU749" s="31"/>
      <c r="MMV749" s="31"/>
      <c r="MMW749" s="31"/>
      <c r="MMX749" s="31"/>
      <c r="MMY749" s="31"/>
      <c r="MMZ749" s="31"/>
      <c r="MNA749" s="31"/>
      <c r="MNB749" s="31"/>
      <c r="MNC749" s="31"/>
      <c r="MND749" s="31"/>
      <c r="MNE749" s="31"/>
      <c r="MNF749" s="31"/>
      <c r="MNG749" s="31"/>
      <c r="MNH749" s="31"/>
      <c r="MNI749" s="31"/>
      <c r="MNJ749" s="31"/>
      <c r="MNK749" s="31"/>
      <c r="MNL749" s="31"/>
      <c r="MNM749" s="31"/>
      <c r="MNN749" s="31"/>
      <c r="MNO749" s="31"/>
      <c r="MNP749" s="31"/>
      <c r="MNQ749" s="31"/>
      <c r="MNR749" s="31"/>
      <c r="MNS749" s="31"/>
      <c r="MNT749" s="31"/>
      <c r="MNU749" s="31"/>
      <c r="MNV749" s="31"/>
      <c r="MNW749" s="31"/>
      <c r="MNX749" s="31"/>
      <c r="MNY749" s="31"/>
      <c r="MNZ749" s="31"/>
      <c r="MOA749" s="31"/>
      <c r="MOB749" s="31"/>
      <c r="MOC749" s="31"/>
      <c r="MOD749" s="31"/>
      <c r="MOE749" s="31"/>
      <c r="MOF749" s="31"/>
      <c r="MOG749" s="31"/>
      <c r="MOH749" s="31"/>
      <c r="MOI749" s="31"/>
      <c r="MOJ749" s="31"/>
      <c r="MOK749" s="31"/>
      <c r="MOL749" s="31"/>
      <c r="MOM749" s="31"/>
      <c r="MON749" s="31"/>
      <c r="MOO749" s="31"/>
      <c r="MOP749" s="31"/>
      <c r="MOQ749" s="31"/>
      <c r="MOR749" s="31"/>
      <c r="MOS749" s="31"/>
      <c r="MOT749" s="31"/>
      <c r="MOU749" s="31"/>
      <c r="MOV749" s="31"/>
      <c r="MOW749" s="31"/>
      <c r="MOX749" s="31"/>
      <c r="MOY749" s="31"/>
      <c r="MOZ749" s="31"/>
      <c r="MPA749" s="31"/>
      <c r="MPB749" s="31"/>
      <c r="MPC749" s="31"/>
      <c r="MPD749" s="31"/>
      <c r="MPE749" s="31"/>
      <c r="MPF749" s="31"/>
      <c r="MPG749" s="31"/>
      <c r="MPH749" s="31"/>
      <c r="MPI749" s="31"/>
      <c r="MPJ749" s="31"/>
      <c r="MPK749" s="31"/>
      <c r="MPL749" s="31"/>
      <c r="MPM749" s="31"/>
      <c r="MPN749" s="31"/>
      <c r="MPO749" s="31"/>
      <c r="MPP749" s="31"/>
      <c r="MPQ749" s="31"/>
      <c r="MPR749" s="31"/>
      <c r="MPS749" s="31"/>
      <c r="MPT749" s="31"/>
      <c r="MPU749" s="31"/>
      <c r="MPV749" s="31"/>
      <c r="MPW749" s="31"/>
      <c r="MPX749" s="31"/>
      <c r="MPY749" s="31"/>
      <c r="MPZ749" s="31"/>
      <c r="MQA749" s="31"/>
      <c r="MQB749" s="31"/>
      <c r="MQC749" s="31"/>
      <c r="MQD749" s="31"/>
      <c r="MQE749" s="31"/>
      <c r="MQF749" s="31"/>
      <c r="MQG749" s="31"/>
      <c r="MQH749" s="31"/>
      <c r="MQI749" s="31"/>
      <c r="MQJ749" s="31"/>
      <c r="MQK749" s="31"/>
      <c r="MQL749" s="31"/>
      <c r="MQM749" s="31"/>
      <c r="MQN749" s="31"/>
      <c r="MQO749" s="31"/>
      <c r="MQP749" s="31"/>
      <c r="MQQ749" s="31"/>
      <c r="MQR749" s="31"/>
      <c r="MQS749" s="31"/>
      <c r="MQT749" s="31"/>
      <c r="MQU749" s="31"/>
      <c r="MQV749" s="31"/>
      <c r="MQW749" s="31"/>
      <c r="MQX749" s="31"/>
      <c r="MQY749" s="31"/>
      <c r="MQZ749" s="31"/>
      <c r="MRA749" s="31"/>
      <c r="MRB749" s="31"/>
      <c r="MRC749" s="31"/>
      <c r="MRD749" s="31"/>
      <c r="MRE749" s="31"/>
      <c r="MRF749" s="31"/>
      <c r="MRG749" s="31"/>
      <c r="MRH749" s="31"/>
      <c r="MRI749" s="31"/>
      <c r="MRJ749" s="31"/>
      <c r="MRK749" s="31"/>
      <c r="MRL749" s="31"/>
      <c r="MRM749" s="31"/>
      <c r="MRN749" s="31"/>
      <c r="MRO749" s="31"/>
      <c r="MRP749" s="31"/>
      <c r="MRQ749" s="31"/>
      <c r="MRR749" s="31"/>
      <c r="MRS749" s="31"/>
      <c r="MRT749" s="31"/>
      <c r="MRU749" s="31"/>
      <c r="MRV749" s="31"/>
      <c r="MRW749" s="31"/>
      <c r="MRX749" s="31"/>
      <c r="MRY749" s="31"/>
      <c r="MRZ749" s="31"/>
      <c r="MSA749" s="31"/>
      <c r="MSB749" s="31"/>
      <c r="MSC749" s="31"/>
      <c r="MSD749" s="31"/>
      <c r="MSE749" s="31"/>
      <c r="MSF749" s="31"/>
      <c r="MSG749" s="31"/>
      <c r="MSH749" s="31"/>
      <c r="MSI749" s="31"/>
      <c r="MSJ749" s="31"/>
      <c r="MSK749" s="31"/>
      <c r="MSL749" s="31"/>
      <c r="MSM749" s="31"/>
      <c r="MSN749" s="31"/>
      <c r="MSO749" s="31"/>
      <c r="MSP749" s="31"/>
      <c r="MSQ749" s="31"/>
      <c r="MSR749" s="31"/>
      <c r="MSS749" s="31"/>
      <c r="MST749" s="31"/>
      <c r="MSU749" s="31"/>
      <c r="MSV749" s="31"/>
      <c r="MSW749" s="31"/>
      <c r="MSX749" s="31"/>
      <c r="MSY749" s="31"/>
      <c r="MSZ749" s="31"/>
      <c r="MTA749" s="31"/>
      <c r="MTB749" s="31"/>
      <c r="MTC749" s="31"/>
      <c r="MTD749" s="31"/>
      <c r="MTE749" s="31"/>
      <c r="MTF749" s="31"/>
      <c r="MTG749" s="31"/>
      <c r="MTH749" s="31"/>
      <c r="MTI749" s="31"/>
      <c r="MTJ749" s="31"/>
      <c r="MTK749" s="31"/>
      <c r="MTL749" s="31"/>
      <c r="MTM749" s="31"/>
      <c r="MTN749" s="31"/>
      <c r="MTO749" s="31"/>
      <c r="MTP749" s="31"/>
      <c r="MTQ749" s="31"/>
      <c r="MTR749" s="31"/>
      <c r="MTS749" s="31"/>
      <c r="MTT749" s="31"/>
      <c r="MTU749" s="31"/>
      <c r="MTV749" s="31"/>
      <c r="MTW749" s="31"/>
      <c r="MTX749" s="31"/>
      <c r="MTY749" s="31"/>
      <c r="MTZ749" s="31"/>
      <c r="MUA749" s="31"/>
      <c r="MUB749" s="31"/>
      <c r="MUC749" s="31"/>
      <c r="MUD749" s="31"/>
      <c r="MUE749" s="31"/>
      <c r="MUF749" s="31"/>
      <c r="MUG749" s="31"/>
      <c r="MUH749" s="31"/>
      <c r="MUI749" s="31"/>
      <c r="MUJ749" s="31"/>
      <c r="MUK749" s="31"/>
      <c r="MUL749" s="31"/>
      <c r="MUM749" s="31"/>
      <c r="MUN749" s="31"/>
      <c r="MUO749" s="31"/>
      <c r="MUP749" s="31"/>
      <c r="MUQ749" s="31"/>
      <c r="MUR749" s="31"/>
      <c r="MUS749" s="31"/>
      <c r="MUT749" s="31"/>
      <c r="MUU749" s="31"/>
      <c r="MUV749" s="31"/>
      <c r="MUW749" s="31"/>
      <c r="MUX749" s="31"/>
      <c r="MUY749" s="31"/>
      <c r="MUZ749" s="31"/>
      <c r="MVA749" s="31"/>
      <c r="MVB749" s="31"/>
      <c r="MVC749" s="31"/>
      <c r="MVD749" s="31"/>
      <c r="MVE749" s="31"/>
      <c r="MVF749" s="31"/>
      <c r="MVG749" s="31"/>
      <c r="MVH749" s="31"/>
      <c r="MVI749" s="31"/>
      <c r="MVJ749" s="31"/>
      <c r="MVK749" s="31"/>
      <c r="MVL749" s="31"/>
      <c r="MVM749" s="31"/>
      <c r="MVN749" s="31"/>
      <c r="MVO749" s="31"/>
      <c r="MVP749" s="31"/>
      <c r="MVQ749" s="31"/>
      <c r="MVR749" s="31"/>
      <c r="MVS749" s="31"/>
      <c r="MVT749" s="31"/>
      <c r="MVU749" s="31"/>
      <c r="MVV749" s="31"/>
      <c r="MVW749" s="31"/>
      <c r="MVX749" s="31"/>
      <c r="MVY749" s="31"/>
      <c r="MVZ749" s="31"/>
      <c r="MWA749" s="31"/>
      <c r="MWB749" s="31"/>
      <c r="MWC749" s="31"/>
      <c r="MWD749" s="31"/>
      <c r="MWE749" s="31"/>
      <c r="MWF749" s="31"/>
      <c r="MWG749" s="31"/>
      <c r="MWH749" s="31"/>
      <c r="MWI749" s="31"/>
      <c r="MWJ749" s="31"/>
      <c r="MWK749" s="31"/>
      <c r="MWL749" s="31"/>
      <c r="MWM749" s="31"/>
      <c r="MWN749" s="31"/>
      <c r="MWO749" s="31"/>
      <c r="MWP749" s="31"/>
      <c r="MWQ749" s="31"/>
      <c r="MWR749" s="31"/>
      <c r="MWS749" s="31"/>
      <c r="MWT749" s="31"/>
      <c r="MWU749" s="31"/>
      <c r="MWV749" s="31"/>
      <c r="MWW749" s="31"/>
      <c r="MWX749" s="31"/>
      <c r="MWY749" s="31"/>
      <c r="MWZ749" s="31"/>
      <c r="MXA749" s="31"/>
      <c r="MXB749" s="31"/>
      <c r="MXC749" s="31"/>
      <c r="MXD749" s="31"/>
      <c r="MXE749" s="31"/>
      <c r="MXF749" s="31"/>
      <c r="MXG749" s="31"/>
      <c r="MXH749" s="31"/>
      <c r="MXI749" s="31"/>
      <c r="MXJ749" s="31"/>
      <c r="MXK749" s="31"/>
      <c r="MXL749" s="31"/>
      <c r="MXM749" s="31"/>
      <c r="MXN749" s="31"/>
      <c r="MXO749" s="31"/>
      <c r="MXP749" s="31"/>
      <c r="MXQ749" s="31"/>
      <c r="MXR749" s="31"/>
      <c r="MXS749" s="31"/>
      <c r="MXT749" s="31"/>
      <c r="MXU749" s="31"/>
      <c r="MXV749" s="31"/>
      <c r="MXW749" s="31"/>
      <c r="MXX749" s="31"/>
      <c r="MXY749" s="31"/>
      <c r="MXZ749" s="31"/>
      <c r="MYA749" s="31"/>
      <c r="MYB749" s="31"/>
      <c r="MYC749" s="31"/>
      <c r="MYD749" s="31"/>
      <c r="MYE749" s="31"/>
      <c r="MYF749" s="31"/>
      <c r="MYG749" s="31"/>
      <c r="MYH749" s="31"/>
      <c r="MYI749" s="31"/>
      <c r="MYJ749" s="31"/>
      <c r="MYK749" s="31"/>
      <c r="MYL749" s="31"/>
      <c r="MYM749" s="31"/>
      <c r="MYN749" s="31"/>
      <c r="MYO749" s="31"/>
      <c r="MYP749" s="31"/>
      <c r="MYQ749" s="31"/>
      <c r="MYR749" s="31"/>
      <c r="MYS749" s="31"/>
      <c r="MYT749" s="31"/>
      <c r="MYU749" s="31"/>
      <c r="MYV749" s="31"/>
      <c r="MYW749" s="31"/>
      <c r="MYX749" s="31"/>
      <c r="MYY749" s="31"/>
      <c r="MYZ749" s="31"/>
      <c r="MZA749" s="31"/>
      <c r="MZB749" s="31"/>
      <c r="MZC749" s="31"/>
      <c r="MZD749" s="31"/>
      <c r="MZE749" s="31"/>
      <c r="MZF749" s="31"/>
      <c r="MZG749" s="31"/>
      <c r="MZH749" s="31"/>
      <c r="MZI749" s="31"/>
      <c r="MZJ749" s="31"/>
      <c r="MZK749" s="31"/>
      <c r="MZL749" s="31"/>
      <c r="MZM749" s="31"/>
      <c r="MZN749" s="31"/>
      <c r="MZO749" s="31"/>
      <c r="MZP749" s="31"/>
      <c r="MZQ749" s="31"/>
      <c r="MZR749" s="31"/>
      <c r="MZS749" s="31"/>
      <c r="MZT749" s="31"/>
      <c r="MZU749" s="31"/>
      <c r="MZV749" s="31"/>
      <c r="MZW749" s="31"/>
      <c r="MZX749" s="31"/>
      <c r="MZY749" s="31"/>
      <c r="MZZ749" s="31"/>
      <c r="NAA749" s="31"/>
      <c r="NAB749" s="31"/>
      <c r="NAC749" s="31"/>
      <c r="NAD749" s="31"/>
      <c r="NAE749" s="31"/>
      <c r="NAF749" s="31"/>
      <c r="NAG749" s="31"/>
      <c r="NAH749" s="31"/>
      <c r="NAI749" s="31"/>
      <c r="NAJ749" s="31"/>
      <c r="NAK749" s="31"/>
      <c r="NAL749" s="31"/>
      <c r="NAM749" s="31"/>
      <c r="NAN749" s="31"/>
      <c r="NAO749" s="31"/>
      <c r="NAP749" s="31"/>
      <c r="NAQ749" s="31"/>
      <c r="NAR749" s="31"/>
      <c r="NAS749" s="31"/>
      <c r="NAT749" s="31"/>
      <c r="NAU749" s="31"/>
      <c r="NAV749" s="31"/>
      <c r="NAW749" s="31"/>
      <c r="NAX749" s="31"/>
      <c r="NAY749" s="31"/>
      <c r="NAZ749" s="31"/>
      <c r="NBA749" s="31"/>
      <c r="NBB749" s="31"/>
      <c r="NBC749" s="31"/>
      <c r="NBD749" s="31"/>
      <c r="NBE749" s="31"/>
      <c r="NBF749" s="31"/>
      <c r="NBG749" s="31"/>
      <c r="NBH749" s="31"/>
      <c r="NBI749" s="31"/>
      <c r="NBJ749" s="31"/>
      <c r="NBK749" s="31"/>
      <c r="NBL749" s="31"/>
      <c r="NBM749" s="31"/>
      <c r="NBN749" s="31"/>
      <c r="NBO749" s="31"/>
      <c r="NBP749" s="31"/>
      <c r="NBQ749" s="31"/>
      <c r="NBR749" s="31"/>
      <c r="NBS749" s="31"/>
      <c r="NBT749" s="31"/>
      <c r="NBU749" s="31"/>
      <c r="NBV749" s="31"/>
      <c r="NBW749" s="31"/>
      <c r="NBX749" s="31"/>
      <c r="NBY749" s="31"/>
      <c r="NBZ749" s="31"/>
      <c r="NCA749" s="31"/>
      <c r="NCB749" s="31"/>
      <c r="NCC749" s="31"/>
      <c r="NCD749" s="31"/>
      <c r="NCE749" s="31"/>
      <c r="NCF749" s="31"/>
      <c r="NCG749" s="31"/>
      <c r="NCH749" s="31"/>
      <c r="NCI749" s="31"/>
      <c r="NCJ749" s="31"/>
      <c r="NCK749" s="31"/>
      <c r="NCL749" s="31"/>
      <c r="NCM749" s="31"/>
      <c r="NCN749" s="31"/>
      <c r="NCO749" s="31"/>
      <c r="NCP749" s="31"/>
      <c r="NCQ749" s="31"/>
      <c r="NCR749" s="31"/>
      <c r="NCS749" s="31"/>
      <c r="NCT749" s="31"/>
      <c r="NCU749" s="31"/>
      <c r="NCV749" s="31"/>
      <c r="NCW749" s="31"/>
      <c r="NCX749" s="31"/>
      <c r="NCY749" s="31"/>
      <c r="NCZ749" s="31"/>
      <c r="NDA749" s="31"/>
      <c r="NDB749" s="31"/>
      <c r="NDC749" s="31"/>
      <c r="NDD749" s="31"/>
      <c r="NDE749" s="31"/>
      <c r="NDF749" s="31"/>
      <c r="NDG749" s="31"/>
      <c r="NDH749" s="31"/>
      <c r="NDI749" s="31"/>
      <c r="NDJ749" s="31"/>
      <c r="NDK749" s="31"/>
      <c r="NDL749" s="31"/>
      <c r="NDM749" s="31"/>
      <c r="NDN749" s="31"/>
      <c r="NDO749" s="31"/>
      <c r="NDP749" s="31"/>
      <c r="NDQ749" s="31"/>
      <c r="NDR749" s="31"/>
      <c r="NDS749" s="31"/>
      <c r="NDT749" s="31"/>
      <c r="NDU749" s="31"/>
      <c r="NDV749" s="31"/>
      <c r="NDW749" s="31"/>
      <c r="NDX749" s="31"/>
      <c r="NDY749" s="31"/>
      <c r="NDZ749" s="31"/>
      <c r="NEA749" s="31"/>
      <c r="NEB749" s="31"/>
      <c r="NEC749" s="31"/>
      <c r="NED749" s="31"/>
      <c r="NEE749" s="31"/>
      <c r="NEF749" s="31"/>
      <c r="NEG749" s="31"/>
      <c r="NEH749" s="31"/>
      <c r="NEI749" s="31"/>
      <c r="NEJ749" s="31"/>
      <c r="NEK749" s="31"/>
      <c r="NEL749" s="31"/>
      <c r="NEM749" s="31"/>
      <c r="NEN749" s="31"/>
      <c r="NEO749" s="31"/>
      <c r="NEP749" s="31"/>
      <c r="NEQ749" s="31"/>
      <c r="NER749" s="31"/>
      <c r="NES749" s="31"/>
      <c r="NET749" s="31"/>
      <c r="NEU749" s="31"/>
      <c r="NEV749" s="31"/>
      <c r="NEW749" s="31"/>
      <c r="NEX749" s="31"/>
      <c r="NEY749" s="31"/>
      <c r="NEZ749" s="31"/>
      <c r="NFA749" s="31"/>
      <c r="NFB749" s="31"/>
      <c r="NFC749" s="31"/>
      <c r="NFD749" s="31"/>
      <c r="NFE749" s="31"/>
      <c r="NFF749" s="31"/>
      <c r="NFG749" s="31"/>
      <c r="NFH749" s="31"/>
      <c r="NFI749" s="31"/>
      <c r="NFJ749" s="31"/>
      <c r="NFK749" s="31"/>
      <c r="NFL749" s="31"/>
      <c r="NFM749" s="31"/>
      <c r="NFN749" s="31"/>
      <c r="NFO749" s="31"/>
      <c r="NFP749" s="31"/>
      <c r="NFQ749" s="31"/>
      <c r="NFR749" s="31"/>
      <c r="NFS749" s="31"/>
      <c r="NFT749" s="31"/>
      <c r="NFU749" s="31"/>
      <c r="NFV749" s="31"/>
      <c r="NFW749" s="31"/>
      <c r="NFX749" s="31"/>
      <c r="NFY749" s="31"/>
      <c r="NFZ749" s="31"/>
      <c r="NGA749" s="31"/>
      <c r="NGB749" s="31"/>
      <c r="NGC749" s="31"/>
      <c r="NGD749" s="31"/>
      <c r="NGE749" s="31"/>
      <c r="NGF749" s="31"/>
      <c r="NGG749" s="31"/>
      <c r="NGH749" s="31"/>
      <c r="NGI749" s="31"/>
      <c r="NGJ749" s="31"/>
      <c r="NGK749" s="31"/>
      <c r="NGL749" s="31"/>
      <c r="NGM749" s="31"/>
      <c r="NGN749" s="31"/>
      <c r="NGO749" s="31"/>
      <c r="NGP749" s="31"/>
      <c r="NGQ749" s="31"/>
      <c r="NGR749" s="31"/>
      <c r="NGS749" s="31"/>
      <c r="NGT749" s="31"/>
      <c r="NGU749" s="31"/>
      <c r="NGV749" s="31"/>
      <c r="NGW749" s="31"/>
      <c r="NGX749" s="31"/>
      <c r="NGY749" s="31"/>
      <c r="NGZ749" s="31"/>
      <c r="NHA749" s="31"/>
      <c r="NHB749" s="31"/>
      <c r="NHC749" s="31"/>
      <c r="NHD749" s="31"/>
      <c r="NHE749" s="31"/>
      <c r="NHF749" s="31"/>
      <c r="NHG749" s="31"/>
      <c r="NHH749" s="31"/>
      <c r="NHI749" s="31"/>
      <c r="NHJ749" s="31"/>
      <c r="NHK749" s="31"/>
      <c r="NHL749" s="31"/>
      <c r="NHM749" s="31"/>
      <c r="NHN749" s="31"/>
      <c r="NHO749" s="31"/>
      <c r="NHP749" s="31"/>
      <c r="NHQ749" s="31"/>
      <c r="NHR749" s="31"/>
      <c r="NHS749" s="31"/>
      <c r="NHT749" s="31"/>
      <c r="NHU749" s="31"/>
      <c r="NHV749" s="31"/>
      <c r="NHW749" s="31"/>
      <c r="NHX749" s="31"/>
      <c r="NHY749" s="31"/>
      <c r="NHZ749" s="31"/>
      <c r="NIA749" s="31"/>
      <c r="NIB749" s="31"/>
      <c r="NIC749" s="31"/>
      <c r="NID749" s="31"/>
      <c r="NIE749" s="31"/>
      <c r="NIF749" s="31"/>
      <c r="NIG749" s="31"/>
      <c r="NIH749" s="31"/>
      <c r="NII749" s="31"/>
      <c r="NIJ749" s="31"/>
      <c r="NIK749" s="31"/>
      <c r="NIL749" s="31"/>
      <c r="NIM749" s="31"/>
      <c r="NIN749" s="31"/>
      <c r="NIO749" s="31"/>
      <c r="NIP749" s="31"/>
      <c r="NIQ749" s="31"/>
      <c r="NIR749" s="31"/>
      <c r="NIS749" s="31"/>
      <c r="NIT749" s="31"/>
      <c r="NIU749" s="31"/>
      <c r="NIV749" s="31"/>
      <c r="NIW749" s="31"/>
      <c r="NIX749" s="31"/>
      <c r="NIY749" s="31"/>
      <c r="NIZ749" s="31"/>
      <c r="NJA749" s="31"/>
      <c r="NJB749" s="31"/>
      <c r="NJC749" s="31"/>
      <c r="NJD749" s="31"/>
      <c r="NJE749" s="31"/>
      <c r="NJF749" s="31"/>
      <c r="NJG749" s="31"/>
      <c r="NJH749" s="31"/>
      <c r="NJI749" s="31"/>
      <c r="NJJ749" s="31"/>
      <c r="NJK749" s="31"/>
      <c r="NJL749" s="31"/>
      <c r="NJM749" s="31"/>
      <c r="NJN749" s="31"/>
      <c r="NJO749" s="31"/>
      <c r="NJP749" s="31"/>
      <c r="NJQ749" s="31"/>
      <c r="NJR749" s="31"/>
      <c r="NJS749" s="31"/>
      <c r="NJT749" s="31"/>
      <c r="NJU749" s="31"/>
      <c r="NJV749" s="31"/>
      <c r="NJW749" s="31"/>
      <c r="NJX749" s="31"/>
      <c r="NJY749" s="31"/>
      <c r="NJZ749" s="31"/>
      <c r="NKA749" s="31"/>
      <c r="NKB749" s="31"/>
      <c r="NKC749" s="31"/>
      <c r="NKD749" s="31"/>
      <c r="NKE749" s="31"/>
      <c r="NKF749" s="31"/>
      <c r="NKG749" s="31"/>
      <c r="NKH749" s="31"/>
      <c r="NKI749" s="31"/>
      <c r="NKJ749" s="31"/>
      <c r="NKK749" s="31"/>
      <c r="NKL749" s="31"/>
      <c r="NKM749" s="31"/>
      <c r="NKN749" s="31"/>
      <c r="NKO749" s="31"/>
      <c r="NKP749" s="31"/>
      <c r="NKQ749" s="31"/>
      <c r="NKR749" s="31"/>
      <c r="NKS749" s="31"/>
      <c r="NKT749" s="31"/>
      <c r="NKU749" s="31"/>
      <c r="NKV749" s="31"/>
      <c r="NKW749" s="31"/>
      <c r="NKX749" s="31"/>
      <c r="NKY749" s="31"/>
      <c r="NKZ749" s="31"/>
      <c r="NLA749" s="31"/>
      <c r="NLB749" s="31"/>
      <c r="NLC749" s="31"/>
      <c r="NLD749" s="31"/>
      <c r="NLE749" s="31"/>
      <c r="NLF749" s="31"/>
      <c r="NLG749" s="31"/>
      <c r="NLH749" s="31"/>
      <c r="NLI749" s="31"/>
      <c r="NLJ749" s="31"/>
      <c r="NLK749" s="31"/>
      <c r="NLL749" s="31"/>
      <c r="NLM749" s="31"/>
      <c r="NLN749" s="31"/>
      <c r="NLO749" s="31"/>
      <c r="NLP749" s="31"/>
      <c r="NLQ749" s="31"/>
      <c r="NLR749" s="31"/>
      <c r="NLS749" s="31"/>
      <c r="NLT749" s="31"/>
      <c r="NLU749" s="31"/>
      <c r="NLV749" s="31"/>
      <c r="NLW749" s="31"/>
      <c r="NLX749" s="31"/>
      <c r="NLY749" s="31"/>
      <c r="NLZ749" s="31"/>
      <c r="NMA749" s="31"/>
      <c r="NMB749" s="31"/>
      <c r="NMC749" s="31"/>
      <c r="NMD749" s="31"/>
      <c r="NME749" s="31"/>
      <c r="NMF749" s="31"/>
      <c r="NMG749" s="31"/>
      <c r="NMH749" s="31"/>
      <c r="NMI749" s="31"/>
      <c r="NMJ749" s="31"/>
      <c r="NMK749" s="31"/>
      <c r="NML749" s="31"/>
      <c r="NMM749" s="31"/>
      <c r="NMN749" s="31"/>
      <c r="NMO749" s="31"/>
      <c r="NMP749" s="31"/>
      <c r="NMQ749" s="31"/>
      <c r="NMR749" s="31"/>
      <c r="NMS749" s="31"/>
      <c r="NMT749" s="31"/>
      <c r="NMU749" s="31"/>
      <c r="NMV749" s="31"/>
      <c r="NMW749" s="31"/>
      <c r="NMX749" s="31"/>
      <c r="NMY749" s="31"/>
      <c r="NMZ749" s="31"/>
      <c r="NNA749" s="31"/>
      <c r="NNB749" s="31"/>
      <c r="NNC749" s="31"/>
      <c r="NND749" s="31"/>
      <c r="NNE749" s="31"/>
      <c r="NNF749" s="31"/>
      <c r="NNG749" s="31"/>
      <c r="NNH749" s="31"/>
      <c r="NNI749" s="31"/>
      <c r="NNJ749" s="31"/>
      <c r="NNK749" s="31"/>
      <c r="NNL749" s="31"/>
      <c r="NNM749" s="31"/>
      <c r="NNN749" s="31"/>
      <c r="NNO749" s="31"/>
      <c r="NNP749" s="31"/>
      <c r="NNQ749" s="31"/>
      <c r="NNR749" s="31"/>
      <c r="NNS749" s="31"/>
      <c r="NNT749" s="31"/>
      <c r="NNU749" s="31"/>
      <c r="NNV749" s="31"/>
      <c r="NNW749" s="31"/>
      <c r="NNX749" s="31"/>
      <c r="NNY749" s="31"/>
      <c r="NNZ749" s="31"/>
      <c r="NOA749" s="31"/>
      <c r="NOB749" s="31"/>
      <c r="NOC749" s="31"/>
      <c r="NOD749" s="31"/>
      <c r="NOE749" s="31"/>
      <c r="NOF749" s="31"/>
      <c r="NOG749" s="31"/>
      <c r="NOH749" s="31"/>
      <c r="NOI749" s="31"/>
      <c r="NOJ749" s="31"/>
      <c r="NOK749" s="31"/>
      <c r="NOL749" s="31"/>
      <c r="NOM749" s="31"/>
      <c r="NON749" s="31"/>
      <c r="NOO749" s="31"/>
      <c r="NOP749" s="31"/>
      <c r="NOQ749" s="31"/>
      <c r="NOR749" s="31"/>
      <c r="NOS749" s="31"/>
      <c r="NOT749" s="31"/>
      <c r="NOU749" s="31"/>
      <c r="NOV749" s="31"/>
      <c r="NOW749" s="31"/>
      <c r="NOX749" s="31"/>
      <c r="NOY749" s="31"/>
      <c r="NOZ749" s="31"/>
      <c r="NPA749" s="31"/>
      <c r="NPB749" s="31"/>
      <c r="NPC749" s="31"/>
      <c r="NPD749" s="31"/>
      <c r="NPE749" s="31"/>
      <c r="NPF749" s="31"/>
      <c r="NPG749" s="31"/>
      <c r="NPH749" s="31"/>
      <c r="NPI749" s="31"/>
      <c r="NPJ749" s="31"/>
      <c r="NPK749" s="31"/>
      <c r="NPL749" s="31"/>
      <c r="NPM749" s="31"/>
      <c r="NPN749" s="31"/>
      <c r="NPO749" s="31"/>
      <c r="NPP749" s="31"/>
      <c r="NPQ749" s="31"/>
      <c r="NPR749" s="31"/>
      <c r="NPS749" s="31"/>
      <c r="NPT749" s="31"/>
      <c r="NPU749" s="31"/>
      <c r="NPV749" s="31"/>
      <c r="NPW749" s="31"/>
      <c r="NPX749" s="31"/>
      <c r="NPY749" s="31"/>
      <c r="NPZ749" s="31"/>
      <c r="NQA749" s="31"/>
      <c r="NQB749" s="31"/>
      <c r="NQC749" s="31"/>
      <c r="NQD749" s="31"/>
      <c r="NQE749" s="31"/>
      <c r="NQF749" s="31"/>
      <c r="NQG749" s="31"/>
      <c r="NQH749" s="31"/>
      <c r="NQI749" s="31"/>
      <c r="NQJ749" s="31"/>
      <c r="NQK749" s="31"/>
      <c r="NQL749" s="31"/>
      <c r="NQM749" s="31"/>
      <c r="NQN749" s="31"/>
      <c r="NQO749" s="31"/>
      <c r="NQP749" s="31"/>
      <c r="NQQ749" s="31"/>
      <c r="NQR749" s="31"/>
      <c r="NQS749" s="31"/>
      <c r="NQT749" s="31"/>
      <c r="NQU749" s="31"/>
      <c r="NQV749" s="31"/>
      <c r="NQW749" s="31"/>
      <c r="NQX749" s="31"/>
      <c r="NQY749" s="31"/>
      <c r="NQZ749" s="31"/>
      <c r="NRA749" s="31"/>
      <c r="NRB749" s="31"/>
      <c r="NRC749" s="31"/>
      <c r="NRD749" s="31"/>
      <c r="NRE749" s="31"/>
      <c r="NRF749" s="31"/>
      <c r="NRG749" s="31"/>
      <c r="NRH749" s="31"/>
      <c r="NRI749" s="31"/>
      <c r="NRJ749" s="31"/>
      <c r="NRK749" s="31"/>
      <c r="NRL749" s="31"/>
      <c r="NRM749" s="31"/>
      <c r="NRN749" s="31"/>
      <c r="NRO749" s="31"/>
      <c r="NRP749" s="31"/>
      <c r="NRQ749" s="31"/>
      <c r="NRR749" s="31"/>
      <c r="NRS749" s="31"/>
      <c r="NRT749" s="31"/>
      <c r="NRU749" s="31"/>
      <c r="NRV749" s="31"/>
      <c r="NRW749" s="31"/>
      <c r="NRX749" s="31"/>
      <c r="NRY749" s="31"/>
      <c r="NRZ749" s="31"/>
      <c r="NSA749" s="31"/>
      <c r="NSB749" s="31"/>
      <c r="NSC749" s="31"/>
      <c r="NSD749" s="31"/>
      <c r="NSE749" s="31"/>
      <c r="NSF749" s="31"/>
      <c r="NSG749" s="31"/>
      <c r="NSH749" s="31"/>
      <c r="NSI749" s="31"/>
      <c r="NSJ749" s="31"/>
      <c r="NSK749" s="31"/>
      <c r="NSL749" s="31"/>
      <c r="NSM749" s="31"/>
      <c r="NSN749" s="31"/>
      <c r="NSO749" s="31"/>
      <c r="NSP749" s="31"/>
      <c r="NSQ749" s="31"/>
      <c r="NSR749" s="31"/>
      <c r="NSS749" s="31"/>
      <c r="NST749" s="31"/>
      <c r="NSU749" s="31"/>
      <c r="NSV749" s="31"/>
      <c r="NSW749" s="31"/>
      <c r="NSX749" s="31"/>
      <c r="NSY749" s="31"/>
      <c r="NSZ749" s="31"/>
      <c r="NTA749" s="31"/>
      <c r="NTB749" s="31"/>
      <c r="NTC749" s="31"/>
      <c r="NTD749" s="31"/>
      <c r="NTE749" s="31"/>
      <c r="NTF749" s="31"/>
      <c r="NTG749" s="31"/>
      <c r="NTH749" s="31"/>
      <c r="NTI749" s="31"/>
      <c r="NTJ749" s="31"/>
      <c r="NTK749" s="31"/>
      <c r="NTL749" s="31"/>
      <c r="NTM749" s="31"/>
      <c r="NTN749" s="31"/>
      <c r="NTO749" s="31"/>
      <c r="NTP749" s="31"/>
      <c r="NTQ749" s="31"/>
      <c r="NTR749" s="31"/>
      <c r="NTS749" s="31"/>
      <c r="NTT749" s="31"/>
      <c r="NTU749" s="31"/>
      <c r="NTV749" s="31"/>
      <c r="NTW749" s="31"/>
      <c r="NTX749" s="31"/>
      <c r="NTY749" s="31"/>
      <c r="NTZ749" s="31"/>
      <c r="NUA749" s="31"/>
      <c r="NUB749" s="31"/>
      <c r="NUC749" s="31"/>
      <c r="NUD749" s="31"/>
      <c r="NUE749" s="31"/>
      <c r="NUF749" s="31"/>
      <c r="NUG749" s="31"/>
      <c r="NUH749" s="31"/>
      <c r="NUI749" s="31"/>
      <c r="NUJ749" s="31"/>
      <c r="NUK749" s="31"/>
      <c r="NUL749" s="31"/>
      <c r="NUM749" s="31"/>
      <c r="NUN749" s="31"/>
      <c r="NUO749" s="31"/>
      <c r="NUP749" s="31"/>
      <c r="NUQ749" s="31"/>
      <c r="NUR749" s="31"/>
      <c r="NUS749" s="31"/>
      <c r="NUT749" s="31"/>
      <c r="NUU749" s="31"/>
      <c r="NUV749" s="31"/>
      <c r="NUW749" s="31"/>
      <c r="NUX749" s="31"/>
      <c r="NUY749" s="31"/>
      <c r="NUZ749" s="31"/>
      <c r="NVA749" s="31"/>
      <c r="NVB749" s="31"/>
      <c r="NVC749" s="31"/>
      <c r="NVD749" s="31"/>
      <c r="NVE749" s="31"/>
      <c r="NVF749" s="31"/>
      <c r="NVG749" s="31"/>
      <c r="NVH749" s="31"/>
      <c r="NVI749" s="31"/>
      <c r="NVJ749" s="31"/>
      <c r="NVK749" s="31"/>
      <c r="NVL749" s="31"/>
      <c r="NVM749" s="31"/>
      <c r="NVN749" s="31"/>
      <c r="NVO749" s="31"/>
      <c r="NVP749" s="31"/>
      <c r="NVQ749" s="31"/>
      <c r="NVR749" s="31"/>
      <c r="NVS749" s="31"/>
      <c r="NVT749" s="31"/>
      <c r="NVU749" s="31"/>
      <c r="NVV749" s="31"/>
      <c r="NVW749" s="31"/>
      <c r="NVX749" s="31"/>
      <c r="NVY749" s="31"/>
      <c r="NVZ749" s="31"/>
      <c r="NWA749" s="31"/>
      <c r="NWB749" s="31"/>
      <c r="NWC749" s="31"/>
      <c r="NWD749" s="31"/>
      <c r="NWE749" s="31"/>
      <c r="NWF749" s="31"/>
      <c r="NWG749" s="31"/>
      <c r="NWH749" s="31"/>
      <c r="NWI749" s="31"/>
      <c r="NWJ749" s="31"/>
      <c r="NWK749" s="31"/>
      <c r="NWL749" s="31"/>
      <c r="NWM749" s="31"/>
      <c r="NWN749" s="31"/>
      <c r="NWO749" s="31"/>
      <c r="NWP749" s="31"/>
      <c r="NWQ749" s="31"/>
      <c r="NWR749" s="31"/>
      <c r="NWS749" s="31"/>
      <c r="NWT749" s="31"/>
      <c r="NWU749" s="31"/>
      <c r="NWV749" s="31"/>
      <c r="NWW749" s="31"/>
      <c r="NWX749" s="31"/>
      <c r="NWY749" s="31"/>
      <c r="NWZ749" s="31"/>
      <c r="NXA749" s="31"/>
      <c r="NXB749" s="31"/>
      <c r="NXC749" s="31"/>
      <c r="NXD749" s="31"/>
      <c r="NXE749" s="31"/>
      <c r="NXF749" s="31"/>
      <c r="NXG749" s="31"/>
      <c r="NXH749" s="31"/>
      <c r="NXI749" s="31"/>
      <c r="NXJ749" s="31"/>
      <c r="NXK749" s="31"/>
      <c r="NXL749" s="31"/>
      <c r="NXM749" s="31"/>
      <c r="NXN749" s="31"/>
      <c r="NXO749" s="31"/>
      <c r="NXP749" s="31"/>
      <c r="NXQ749" s="31"/>
      <c r="NXR749" s="31"/>
      <c r="NXS749" s="31"/>
      <c r="NXT749" s="31"/>
      <c r="NXU749" s="31"/>
      <c r="NXV749" s="31"/>
      <c r="NXW749" s="31"/>
      <c r="NXX749" s="31"/>
      <c r="NXY749" s="31"/>
      <c r="NXZ749" s="31"/>
      <c r="NYA749" s="31"/>
      <c r="NYB749" s="31"/>
      <c r="NYC749" s="31"/>
      <c r="NYD749" s="31"/>
      <c r="NYE749" s="31"/>
      <c r="NYF749" s="31"/>
      <c r="NYG749" s="31"/>
      <c r="NYH749" s="31"/>
      <c r="NYI749" s="31"/>
      <c r="NYJ749" s="31"/>
      <c r="NYK749" s="31"/>
      <c r="NYL749" s="31"/>
      <c r="NYM749" s="31"/>
      <c r="NYN749" s="31"/>
      <c r="NYO749" s="31"/>
      <c r="NYP749" s="31"/>
      <c r="NYQ749" s="31"/>
      <c r="NYR749" s="31"/>
      <c r="NYS749" s="31"/>
      <c r="NYT749" s="31"/>
      <c r="NYU749" s="31"/>
      <c r="NYV749" s="31"/>
      <c r="NYW749" s="31"/>
      <c r="NYX749" s="31"/>
      <c r="NYY749" s="31"/>
      <c r="NYZ749" s="31"/>
      <c r="NZA749" s="31"/>
      <c r="NZB749" s="31"/>
      <c r="NZC749" s="31"/>
      <c r="NZD749" s="31"/>
      <c r="NZE749" s="31"/>
      <c r="NZF749" s="31"/>
      <c r="NZG749" s="31"/>
      <c r="NZH749" s="31"/>
      <c r="NZI749" s="31"/>
      <c r="NZJ749" s="31"/>
      <c r="NZK749" s="31"/>
      <c r="NZL749" s="31"/>
      <c r="NZM749" s="31"/>
      <c r="NZN749" s="31"/>
      <c r="NZO749" s="31"/>
      <c r="NZP749" s="31"/>
      <c r="NZQ749" s="31"/>
      <c r="NZR749" s="31"/>
      <c r="NZS749" s="31"/>
      <c r="NZT749" s="31"/>
      <c r="NZU749" s="31"/>
      <c r="NZV749" s="31"/>
      <c r="NZW749" s="31"/>
      <c r="NZX749" s="31"/>
      <c r="NZY749" s="31"/>
      <c r="NZZ749" s="31"/>
      <c r="OAA749" s="31"/>
      <c r="OAB749" s="31"/>
      <c r="OAC749" s="31"/>
      <c r="OAD749" s="31"/>
      <c r="OAE749" s="31"/>
      <c r="OAF749" s="31"/>
      <c r="OAG749" s="31"/>
      <c r="OAH749" s="31"/>
      <c r="OAI749" s="31"/>
      <c r="OAJ749" s="31"/>
      <c r="OAK749" s="31"/>
      <c r="OAL749" s="31"/>
      <c r="OAM749" s="31"/>
      <c r="OAN749" s="31"/>
      <c r="OAO749" s="31"/>
      <c r="OAP749" s="31"/>
      <c r="OAQ749" s="31"/>
      <c r="OAR749" s="31"/>
      <c r="OAS749" s="31"/>
      <c r="OAT749" s="31"/>
      <c r="OAU749" s="31"/>
      <c r="OAV749" s="31"/>
      <c r="OAW749" s="31"/>
      <c r="OAX749" s="31"/>
      <c r="OAY749" s="31"/>
      <c r="OAZ749" s="31"/>
      <c r="OBA749" s="31"/>
      <c r="OBB749" s="31"/>
      <c r="OBC749" s="31"/>
      <c r="OBD749" s="31"/>
      <c r="OBE749" s="31"/>
      <c r="OBF749" s="31"/>
      <c r="OBG749" s="31"/>
      <c r="OBH749" s="31"/>
      <c r="OBI749" s="31"/>
      <c r="OBJ749" s="31"/>
      <c r="OBK749" s="31"/>
      <c r="OBL749" s="31"/>
      <c r="OBM749" s="31"/>
      <c r="OBN749" s="31"/>
      <c r="OBO749" s="31"/>
      <c r="OBP749" s="31"/>
      <c r="OBQ749" s="31"/>
      <c r="OBR749" s="31"/>
      <c r="OBS749" s="31"/>
      <c r="OBT749" s="31"/>
      <c r="OBU749" s="31"/>
      <c r="OBV749" s="31"/>
      <c r="OBW749" s="31"/>
      <c r="OBX749" s="31"/>
      <c r="OBY749" s="31"/>
      <c r="OBZ749" s="31"/>
      <c r="OCA749" s="31"/>
      <c r="OCB749" s="31"/>
      <c r="OCC749" s="31"/>
      <c r="OCD749" s="31"/>
      <c r="OCE749" s="31"/>
      <c r="OCF749" s="31"/>
      <c r="OCG749" s="31"/>
      <c r="OCH749" s="31"/>
      <c r="OCI749" s="31"/>
      <c r="OCJ749" s="31"/>
      <c r="OCK749" s="31"/>
      <c r="OCL749" s="31"/>
      <c r="OCM749" s="31"/>
      <c r="OCN749" s="31"/>
      <c r="OCO749" s="31"/>
      <c r="OCP749" s="31"/>
      <c r="OCQ749" s="31"/>
      <c r="OCR749" s="31"/>
      <c r="OCS749" s="31"/>
      <c r="OCT749" s="31"/>
      <c r="OCU749" s="31"/>
      <c r="OCV749" s="31"/>
      <c r="OCW749" s="31"/>
      <c r="OCX749" s="31"/>
      <c r="OCY749" s="31"/>
      <c r="OCZ749" s="31"/>
      <c r="ODA749" s="31"/>
      <c r="ODB749" s="31"/>
      <c r="ODC749" s="31"/>
      <c r="ODD749" s="31"/>
      <c r="ODE749" s="31"/>
      <c r="ODF749" s="31"/>
      <c r="ODG749" s="31"/>
      <c r="ODH749" s="31"/>
      <c r="ODI749" s="31"/>
      <c r="ODJ749" s="31"/>
      <c r="ODK749" s="31"/>
      <c r="ODL749" s="31"/>
      <c r="ODM749" s="31"/>
      <c r="ODN749" s="31"/>
      <c r="ODO749" s="31"/>
      <c r="ODP749" s="31"/>
      <c r="ODQ749" s="31"/>
      <c r="ODR749" s="31"/>
      <c r="ODS749" s="31"/>
      <c r="ODT749" s="31"/>
      <c r="ODU749" s="31"/>
      <c r="ODV749" s="31"/>
      <c r="ODW749" s="31"/>
      <c r="ODX749" s="31"/>
      <c r="ODY749" s="31"/>
      <c r="ODZ749" s="31"/>
      <c r="OEA749" s="31"/>
      <c r="OEB749" s="31"/>
      <c r="OEC749" s="31"/>
      <c r="OED749" s="31"/>
      <c r="OEE749" s="31"/>
      <c r="OEF749" s="31"/>
      <c r="OEG749" s="31"/>
      <c r="OEH749" s="31"/>
      <c r="OEI749" s="31"/>
      <c r="OEJ749" s="31"/>
      <c r="OEK749" s="31"/>
      <c r="OEL749" s="31"/>
      <c r="OEM749" s="31"/>
      <c r="OEN749" s="31"/>
      <c r="OEO749" s="31"/>
      <c r="OEP749" s="31"/>
      <c r="OEQ749" s="31"/>
      <c r="OER749" s="31"/>
      <c r="OES749" s="31"/>
      <c r="OET749" s="31"/>
      <c r="OEU749" s="31"/>
      <c r="OEV749" s="31"/>
      <c r="OEW749" s="31"/>
      <c r="OEX749" s="31"/>
      <c r="OEY749" s="31"/>
      <c r="OEZ749" s="31"/>
      <c r="OFA749" s="31"/>
      <c r="OFB749" s="31"/>
      <c r="OFC749" s="31"/>
      <c r="OFD749" s="31"/>
      <c r="OFE749" s="31"/>
      <c r="OFF749" s="31"/>
      <c r="OFG749" s="31"/>
      <c r="OFH749" s="31"/>
      <c r="OFI749" s="31"/>
      <c r="OFJ749" s="31"/>
      <c r="OFK749" s="31"/>
      <c r="OFL749" s="31"/>
      <c r="OFM749" s="31"/>
      <c r="OFN749" s="31"/>
      <c r="OFO749" s="31"/>
      <c r="OFP749" s="31"/>
      <c r="OFQ749" s="31"/>
      <c r="OFR749" s="31"/>
      <c r="OFS749" s="31"/>
      <c r="OFT749" s="31"/>
      <c r="OFU749" s="31"/>
      <c r="OFV749" s="31"/>
      <c r="OFW749" s="31"/>
      <c r="OFX749" s="31"/>
      <c r="OFY749" s="31"/>
      <c r="OFZ749" s="31"/>
      <c r="OGA749" s="31"/>
      <c r="OGB749" s="31"/>
      <c r="OGC749" s="31"/>
      <c r="OGD749" s="31"/>
      <c r="OGE749" s="31"/>
      <c r="OGF749" s="31"/>
      <c r="OGG749" s="31"/>
      <c r="OGH749" s="31"/>
      <c r="OGI749" s="31"/>
      <c r="OGJ749" s="31"/>
      <c r="OGK749" s="31"/>
      <c r="OGL749" s="31"/>
      <c r="OGM749" s="31"/>
      <c r="OGN749" s="31"/>
      <c r="OGO749" s="31"/>
      <c r="OGP749" s="31"/>
      <c r="OGQ749" s="31"/>
      <c r="OGR749" s="31"/>
      <c r="OGS749" s="31"/>
      <c r="OGT749" s="31"/>
      <c r="OGU749" s="31"/>
      <c r="OGV749" s="31"/>
      <c r="OGW749" s="31"/>
      <c r="OGX749" s="31"/>
      <c r="OGY749" s="31"/>
      <c r="OGZ749" s="31"/>
      <c r="OHA749" s="31"/>
      <c r="OHB749" s="31"/>
      <c r="OHC749" s="31"/>
      <c r="OHD749" s="31"/>
      <c r="OHE749" s="31"/>
      <c r="OHF749" s="31"/>
      <c r="OHG749" s="31"/>
      <c r="OHH749" s="31"/>
      <c r="OHI749" s="31"/>
      <c r="OHJ749" s="31"/>
      <c r="OHK749" s="31"/>
      <c r="OHL749" s="31"/>
      <c r="OHM749" s="31"/>
      <c r="OHN749" s="31"/>
      <c r="OHO749" s="31"/>
      <c r="OHP749" s="31"/>
      <c r="OHQ749" s="31"/>
      <c r="OHR749" s="31"/>
      <c r="OHS749" s="31"/>
      <c r="OHT749" s="31"/>
      <c r="OHU749" s="31"/>
      <c r="OHV749" s="31"/>
      <c r="OHW749" s="31"/>
      <c r="OHX749" s="31"/>
      <c r="OHY749" s="31"/>
      <c r="OHZ749" s="31"/>
      <c r="OIA749" s="31"/>
      <c r="OIB749" s="31"/>
      <c r="OIC749" s="31"/>
      <c r="OID749" s="31"/>
      <c r="OIE749" s="31"/>
      <c r="OIF749" s="31"/>
      <c r="OIG749" s="31"/>
      <c r="OIH749" s="31"/>
      <c r="OII749" s="31"/>
      <c r="OIJ749" s="31"/>
      <c r="OIK749" s="31"/>
      <c r="OIL749" s="31"/>
      <c r="OIM749" s="31"/>
      <c r="OIN749" s="31"/>
      <c r="OIO749" s="31"/>
      <c r="OIP749" s="31"/>
      <c r="OIQ749" s="31"/>
      <c r="OIR749" s="31"/>
      <c r="OIS749" s="31"/>
      <c r="OIT749" s="31"/>
      <c r="OIU749" s="31"/>
      <c r="OIV749" s="31"/>
      <c r="OIW749" s="31"/>
      <c r="OIX749" s="31"/>
      <c r="OIY749" s="31"/>
      <c r="OIZ749" s="31"/>
      <c r="OJA749" s="31"/>
      <c r="OJB749" s="31"/>
      <c r="OJC749" s="31"/>
      <c r="OJD749" s="31"/>
      <c r="OJE749" s="31"/>
      <c r="OJF749" s="31"/>
      <c r="OJG749" s="31"/>
      <c r="OJH749" s="31"/>
      <c r="OJI749" s="31"/>
      <c r="OJJ749" s="31"/>
      <c r="OJK749" s="31"/>
      <c r="OJL749" s="31"/>
      <c r="OJM749" s="31"/>
      <c r="OJN749" s="31"/>
      <c r="OJO749" s="31"/>
      <c r="OJP749" s="31"/>
      <c r="OJQ749" s="31"/>
      <c r="OJR749" s="31"/>
      <c r="OJS749" s="31"/>
      <c r="OJT749" s="31"/>
      <c r="OJU749" s="31"/>
      <c r="OJV749" s="31"/>
      <c r="OJW749" s="31"/>
      <c r="OJX749" s="31"/>
      <c r="OJY749" s="31"/>
      <c r="OJZ749" s="31"/>
      <c r="OKA749" s="31"/>
      <c r="OKB749" s="31"/>
      <c r="OKC749" s="31"/>
      <c r="OKD749" s="31"/>
      <c r="OKE749" s="31"/>
      <c r="OKF749" s="31"/>
      <c r="OKG749" s="31"/>
      <c r="OKH749" s="31"/>
      <c r="OKI749" s="31"/>
      <c r="OKJ749" s="31"/>
      <c r="OKK749" s="31"/>
      <c r="OKL749" s="31"/>
      <c r="OKM749" s="31"/>
      <c r="OKN749" s="31"/>
      <c r="OKO749" s="31"/>
      <c r="OKP749" s="31"/>
      <c r="OKQ749" s="31"/>
      <c r="OKR749" s="31"/>
      <c r="OKS749" s="31"/>
      <c r="OKT749" s="31"/>
      <c r="OKU749" s="31"/>
      <c r="OKV749" s="31"/>
      <c r="OKW749" s="31"/>
      <c r="OKX749" s="31"/>
      <c r="OKY749" s="31"/>
      <c r="OKZ749" s="31"/>
      <c r="OLA749" s="31"/>
      <c r="OLB749" s="31"/>
      <c r="OLC749" s="31"/>
      <c r="OLD749" s="31"/>
      <c r="OLE749" s="31"/>
      <c r="OLF749" s="31"/>
      <c r="OLG749" s="31"/>
      <c r="OLH749" s="31"/>
      <c r="OLI749" s="31"/>
      <c r="OLJ749" s="31"/>
      <c r="OLK749" s="31"/>
      <c r="OLL749" s="31"/>
      <c r="OLM749" s="31"/>
      <c r="OLN749" s="31"/>
      <c r="OLO749" s="31"/>
      <c r="OLP749" s="31"/>
      <c r="OLQ749" s="31"/>
      <c r="OLR749" s="31"/>
      <c r="OLS749" s="31"/>
      <c r="OLT749" s="31"/>
      <c r="OLU749" s="31"/>
      <c r="OLV749" s="31"/>
      <c r="OLW749" s="31"/>
      <c r="OLX749" s="31"/>
      <c r="OLY749" s="31"/>
      <c r="OLZ749" s="31"/>
      <c r="OMA749" s="31"/>
      <c r="OMB749" s="31"/>
      <c r="OMC749" s="31"/>
      <c r="OMD749" s="31"/>
      <c r="OME749" s="31"/>
      <c r="OMF749" s="31"/>
      <c r="OMG749" s="31"/>
      <c r="OMH749" s="31"/>
      <c r="OMI749" s="31"/>
      <c r="OMJ749" s="31"/>
      <c r="OMK749" s="31"/>
      <c r="OML749" s="31"/>
      <c r="OMM749" s="31"/>
      <c r="OMN749" s="31"/>
      <c r="OMO749" s="31"/>
      <c r="OMP749" s="31"/>
      <c r="OMQ749" s="31"/>
      <c r="OMR749" s="31"/>
      <c r="OMS749" s="31"/>
      <c r="OMT749" s="31"/>
      <c r="OMU749" s="31"/>
      <c r="OMV749" s="31"/>
      <c r="OMW749" s="31"/>
      <c r="OMX749" s="31"/>
      <c r="OMY749" s="31"/>
      <c r="OMZ749" s="31"/>
      <c r="ONA749" s="31"/>
      <c r="ONB749" s="31"/>
      <c r="ONC749" s="31"/>
      <c r="OND749" s="31"/>
      <c r="ONE749" s="31"/>
      <c r="ONF749" s="31"/>
      <c r="ONG749" s="31"/>
      <c r="ONH749" s="31"/>
      <c r="ONI749" s="31"/>
      <c r="ONJ749" s="31"/>
      <c r="ONK749" s="31"/>
      <c r="ONL749" s="31"/>
      <c r="ONM749" s="31"/>
      <c r="ONN749" s="31"/>
      <c r="ONO749" s="31"/>
      <c r="ONP749" s="31"/>
      <c r="ONQ749" s="31"/>
      <c r="ONR749" s="31"/>
      <c r="ONS749" s="31"/>
      <c r="ONT749" s="31"/>
      <c r="ONU749" s="31"/>
      <c r="ONV749" s="31"/>
      <c r="ONW749" s="31"/>
      <c r="ONX749" s="31"/>
      <c r="ONY749" s="31"/>
      <c r="ONZ749" s="31"/>
      <c r="OOA749" s="31"/>
      <c r="OOB749" s="31"/>
      <c r="OOC749" s="31"/>
      <c r="OOD749" s="31"/>
      <c r="OOE749" s="31"/>
      <c r="OOF749" s="31"/>
      <c r="OOG749" s="31"/>
      <c r="OOH749" s="31"/>
      <c r="OOI749" s="31"/>
      <c r="OOJ749" s="31"/>
      <c r="OOK749" s="31"/>
      <c r="OOL749" s="31"/>
      <c r="OOM749" s="31"/>
      <c r="OON749" s="31"/>
      <c r="OOO749" s="31"/>
      <c r="OOP749" s="31"/>
      <c r="OOQ749" s="31"/>
      <c r="OOR749" s="31"/>
      <c r="OOS749" s="31"/>
      <c r="OOT749" s="31"/>
      <c r="OOU749" s="31"/>
      <c r="OOV749" s="31"/>
      <c r="OOW749" s="31"/>
      <c r="OOX749" s="31"/>
      <c r="OOY749" s="31"/>
      <c r="OOZ749" s="31"/>
      <c r="OPA749" s="31"/>
      <c r="OPB749" s="31"/>
      <c r="OPC749" s="31"/>
      <c r="OPD749" s="31"/>
      <c r="OPE749" s="31"/>
      <c r="OPF749" s="31"/>
      <c r="OPG749" s="31"/>
      <c r="OPH749" s="31"/>
      <c r="OPI749" s="31"/>
      <c r="OPJ749" s="31"/>
      <c r="OPK749" s="31"/>
      <c r="OPL749" s="31"/>
      <c r="OPM749" s="31"/>
      <c r="OPN749" s="31"/>
      <c r="OPO749" s="31"/>
      <c r="OPP749" s="31"/>
      <c r="OPQ749" s="31"/>
      <c r="OPR749" s="31"/>
      <c r="OPS749" s="31"/>
      <c r="OPT749" s="31"/>
      <c r="OPU749" s="31"/>
      <c r="OPV749" s="31"/>
      <c r="OPW749" s="31"/>
      <c r="OPX749" s="31"/>
      <c r="OPY749" s="31"/>
      <c r="OPZ749" s="31"/>
      <c r="OQA749" s="31"/>
      <c r="OQB749" s="31"/>
      <c r="OQC749" s="31"/>
      <c r="OQD749" s="31"/>
      <c r="OQE749" s="31"/>
      <c r="OQF749" s="31"/>
      <c r="OQG749" s="31"/>
      <c r="OQH749" s="31"/>
      <c r="OQI749" s="31"/>
      <c r="OQJ749" s="31"/>
      <c r="OQK749" s="31"/>
      <c r="OQL749" s="31"/>
      <c r="OQM749" s="31"/>
      <c r="OQN749" s="31"/>
      <c r="OQO749" s="31"/>
      <c r="OQP749" s="31"/>
      <c r="OQQ749" s="31"/>
      <c r="OQR749" s="31"/>
      <c r="OQS749" s="31"/>
      <c r="OQT749" s="31"/>
      <c r="OQU749" s="31"/>
      <c r="OQV749" s="31"/>
      <c r="OQW749" s="31"/>
      <c r="OQX749" s="31"/>
      <c r="OQY749" s="31"/>
      <c r="OQZ749" s="31"/>
      <c r="ORA749" s="31"/>
      <c r="ORB749" s="31"/>
      <c r="ORC749" s="31"/>
      <c r="ORD749" s="31"/>
      <c r="ORE749" s="31"/>
      <c r="ORF749" s="31"/>
      <c r="ORG749" s="31"/>
      <c r="ORH749" s="31"/>
      <c r="ORI749" s="31"/>
      <c r="ORJ749" s="31"/>
      <c r="ORK749" s="31"/>
      <c r="ORL749" s="31"/>
      <c r="ORM749" s="31"/>
      <c r="ORN749" s="31"/>
      <c r="ORO749" s="31"/>
      <c r="ORP749" s="31"/>
      <c r="ORQ749" s="31"/>
      <c r="ORR749" s="31"/>
      <c r="ORS749" s="31"/>
      <c r="ORT749" s="31"/>
      <c r="ORU749" s="31"/>
      <c r="ORV749" s="31"/>
      <c r="ORW749" s="31"/>
      <c r="ORX749" s="31"/>
      <c r="ORY749" s="31"/>
      <c r="ORZ749" s="31"/>
      <c r="OSA749" s="31"/>
      <c r="OSB749" s="31"/>
      <c r="OSC749" s="31"/>
      <c r="OSD749" s="31"/>
      <c r="OSE749" s="31"/>
      <c r="OSF749" s="31"/>
      <c r="OSG749" s="31"/>
      <c r="OSH749" s="31"/>
      <c r="OSI749" s="31"/>
      <c r="OSJ749" s="31"/>
      <c r="OSK749" s="31"/>
      <c r="OSL749" s="31"/>
      <c r="OSM749" s="31"/>
      <c r="OSN749" s="31"/>
      <c r="OSO749" s="31"/>
      <c r="OSP749" s="31"/>
      <c r="OSQ749" s="31"/>
      <c r="OSR749" s="31"/>
      <c r="OSS749" s="31"/>
      <c r="OST749" s="31"/>
      <c r="OSU749" s="31"/>
      <c r="OSV749" s="31"/>
      <c r="OSW749" s="31"/>
      <c r="OSX749" s="31"/>
      <c r="OSY749" s="31"/>
      <c r="OSZ749" s="31"/>
      <c r="OTA749" s="31"/>
      <c r="OTB749" s="31"/>
      <c r="OTC749" s="31"/>
      <c r="OTD749" s="31"/>
      <c r="OTE749" s="31"/>
      <c r="OTF749" s="31"/>
      <c r="OTG749" s="31"/>
      <c r="OTH749" s="31"/>
      <c r="OTI749" s="31"/>
      <c r="OTJ749" s="31"/>
      <c r="OTK749" s="31"/>
      <c r="OTL749" s="31"/>
      <c r="OTM749" s="31"/>
      <c r="OTN749" s="31"/>
      <c r="OTO749" s="31"/>
      <c r="OTP749" s="31"/>
      <c r="OTQ749" s="31"/>
      <c r="OTR749" s="31"/>
      <c r="OTS749" s="31"/>
      <c r="OTT749" s="31"/>
      <c r="OTU749" s="31"/>
      <c r="OTV749" s="31"/>
      <c r="OTW749" s="31"/>
      <c r="OTX749" s="31"/>
      <c r="OTY749" s="31"/>
      <c r="OTZ749" s="31"/>
      <c r="OUA749" s="31"/>
      <c r="OUB749" s="31"/>
      <c r="OUC749" s="31"/>
      <c r="OUD749" s="31"/>
      <c r="OUE749" s="31"/>
      <c r="OUF749" s="31"/>
      <c r="OUG749" s="31"/>
      <c r="OUH749" s="31"/>
      <c r="OUI749" s="31"/>
      <c r="OUJ749" s="31"/>
      <c r="OUK749" s="31"/>
      <c r="OUL749" s="31"/>
      <c r="OUM749" s="31"/>
      <c r="OUN749" s="31"/>
      <c r="OUO749" s="31"/>
      <c r="OUP749" s="31"/>
      <c r="OUQ749" s="31"/>
      <c r="OUR749" s="31"/>
      <c r="OUS749" s="31"/>
      <c r="OUT749" s="31"/>
      <c r="OUU749" s="31"/>
      <c r="OUV749" s="31"/>
      <c r="OUW749" s="31"/>
      <c r="OUX749" s="31"/>
      <c r="OUY749" s="31"/>
      <c r="OUZ749" s="31"/>
      <c r="OVA749" s="31"/>
      <c r="OVB749" s="31"/>
      <c r="OVC749" s="31"/>
      <c r="OVD749" s="31"/>
      <c r="OVE749" s="31"/>
      <c r="OVF749" s="31"/>
      <c r="OVG749" s="31"/>
      <c r="OVH749" s="31"/>
      <c r="OVI749" s="31"/>
      <c r="OVJ749" s="31"/>
      <c r="OVK749" s="31"/>
      <c r="OVL749" s="31"/>
      <c r="OVM749" s="31"/>
      <c r="OVN749" s="31"/>
      <c r="OVO749" s="31"/>
      <c r="OVP749" s="31"/>
      <c r="OVQ749" s="31"/>
      <c r="OVR749" s="31"/>
      <c r="OVS749" s="31"/>
      <c r="OVT749" s="31"/>
      <c r="OVU749" s="31"/>
      <c r="OVV749" s="31"/>
      <c r="OVW749" s="31"/>
      <c r="OVX749" s="31"/>
      <c r="OVY749" s="31"/>
      <c r="OVZ749" s="31"/>
      <c r="OWA749" s="31"/>
      <c r="OWB749" s="31"/>
      <c r="OWC749" s="31"/>
      <c r="OWD749" s="31"/>
      <c r="OWE749" s="31"/>
      <c r="OWF749" s="31"/>
      <c r="OWG749" s="31"/>
      <c r="OWH749" s="31"/>
      <c r="OWI749" s="31"/>
      <c r="OWJ749" s="31"/>
      <c r="OWK749" s="31"/>
      <c r="OWL749" s="31"/>
      <c r="OWM749" s="31"/>
      <c r="OWN749" s="31"/>
      <c r="OWO749" s="31"/>
      <c r="OWP749" s="31"/>
      <c r="OWQ749" s="31"/>
      <c r="OWR749" s="31"/>
      <c r="OWS749" s="31"/>
      <c r="OWT749" s="31"/>
      <c r="OWU749" s="31"/>
      <c r="OWV749" s="31"/>
      <c r="OWW749" s="31"/>
      <c r="OWX749" s="31"/>
      <c r="OWY749" s="31"/>
      <c r="OWZ749" s="31"/>
      <c r="OXA749" s="31"/>
      <c r="OXB749" s="31"/>
      <c r="OXC749" s="31"/>
      <c r="OXD749" s="31"/>
      <c r="OXE749" s="31"/>
      <c r="OXF749" s="31"/>
      <c r="OXG749" s="31"/>
      <c r="OXH749" s="31"/>
      <c r="OXI749" s="31"/>
      <c r="OXJ749" s="31"/>
      <c r="OXK749" s="31"/>
      <c r="OXL749" s="31"/>
      <c r="OXM749" s="31"/>
      <c r="OXN749" s="31"/>
      <c r="OXO749" s="31"/>
      <c r="OXP749" s="31"/>
      <c r="OXQ749" s="31"/>
      <c r="OXR749" s="31"/>
      <c r="OXS749" s="31"/>
      <c r="OXT749" s="31"/>
      <c r="OXU749" s="31"/>
      <c r="OXV749" s="31"/>
      <c r="OXW749" s="31"/>
      <c r="OXX749" s="31"/>
      <c r="OXY749" s="31"/>
      <c r="OXZ749" s="31"/>
      <c r="OYA749" s="31"/>
      <c r="OYB749" s="31"/>
      <c r="OYC749" s="31"/>
      <c r="OYD749" s="31"/>
      <c r="OYE749" s="31"/>
      <c r="OYF749" s="31"/>
      <c r="OYG749" s="31"/>
      <c r="OYH749" s="31"/>
      <c r="OYI749" s="31"/>
      <c r="OYJ749" s="31"/>
      <c r="OYK749" s="31"/>
      <c r="OYL749" s="31"/>
      <c r="OYM749" s="31"/>
      <c r="OYN749" s="31"/>
      <c r="OYO749" s="31"/>
      <c r="OYP749" s="31"/>
      <c r="OYQ749" s="31"/>
      <c r="OYR749" s="31"/>
      <c r="OYS749" s="31"/>
      <c r="OYT749" s="31"/>
      <c r="OYU749" s="31"/>
      <c r="OYV749" s="31"/>
      <c r="OYW749" s="31"/>
      <c r="OYX749" s="31"/>
      <c r="OYY749" s="31"/>
      <c r="OYZ749" s="31"/>
      <c r="OZA749" s="31"/>
      <c r="OZB749" s="31"/>
      <c r="OZC749" s="31"/>
      <c r="OZD749" s="31"/>
      <c r="OZE749" s="31"/>
      <c r="OZF749" s="31"/>
      <c r="OZG749" s="31"/>
      <c r="OZH749" s="31"/>
      <c r="OZI749" s="31"/>
      <c r="OZJ749" s="31"/>
      <c r="OZK749" s="31"/>
      <c r="OZL749" s="31"/>
      <c r="OZM749" s="31"/>
      <c r="OZN749" s="31"/>
      <c r="OZO749" s="31"/>
      <c r="OZP749" s="31"/>
      <c r="OZQ749" s="31"/>
      <c r="OZR749" s="31"/>
      <c r="OZS749" s="31"/>
      <c r="OZT749" s="31"/>
      <c r="OZU749" s="31"/>
      <c r="OZV749" s="31"/>
      <c r="OZW749" s="31"/>
      <c r="OZX749" s="31"/>
      <c r="OZY749" s="31"/>
      <c r="OZZ749" s="31"/>
      <c r="PAA749" s="31"/>
      <c r="PAB749" s="31"/>
      <c r="PAC749" s="31"/>
      <c r="PAD749" s="31"/>
      <c r="PAE749" s="31"/>
      <c r="PAF749" s="31"/>
      <c r="PAG749" s="31"/>
      <c r="PAH749" s="31"/>
      <c r="PAI749" s="31"/>
      <c r="PAJ749" s="31"/>
      <c r="PAK749" s="31"/>
      <c r="PAL749" s="31"/>
      <c r="PAM749" s="31"/>
      <c r="PAN749" s="31"/>
      <c r="PAO749" s="31"/>
      <c r="PAP749" s="31"/>
      <c r="PAQ749" s="31"/>
      <c r="PAR749" s="31"/>
      <c r="PAS749" s="31"/>
      <c r="PAT749" s="31"/>
      <c r="PAU749" s="31"/>
      <c r="PAV749" s="31"/>
      <c r="PAW749" s="31"/>
      <c r="PAX749" s="31"/>
      <c r="PAY749" s="31"/>
      <c r="PAZ749" s="31"/>
      <c r="PBA749" s="31"/>
      <c r="PBB749" s="31"/>
      <c r="PBC749" s="31"/>
      <c r="PBD749" s="31"/>
      <c r="PBE749" s="31"/>
      <c r="PBF749" s="31"/>
      <c r="PBG749" s="31"/>
      <c r="PBH749" s="31"/>
      <c r="PBI749" s="31"/>
      <c r="PBJ749" s="31"/>
      <c r="PBK749" s="31"/>
      <c r="PBL749" s="31"/>
      <c r="PBM749" s="31"/>
      <c r="PBN749" s="31"/>
      <c r="PBO749" s="31"/>
      <c r="PBP749" s="31"/>
      <c r="PBQ749" s="31"/>
      <c r="PBR749" s="31"/>
      <c r="PBS749" s="31"/>
      <c r="PBT749" s="31"/>
      <c r="PBU749" s="31"/>
      <c r="PBV749" s="31"/>
      <c r="PBW749" s="31"/>
      <c r="PBX749" s="31"/>
      <c r="PBY749" s="31"/>
      <c r="PBZ749" s="31"/>
      <c r="PCA749" s="31"/>
      <c r="PCB749" s="31"/>
      <c r="PCC749" s="31"/>
      <c r="PCD749" s="31"/>
      <c r="PCE749" s="31"/>
      <c r="PCF749" s="31"/>
      <c r="PCG749" s="31"/>
      <c r="PCH749" s="31"/>
      <c r="PCI749" s="31"/>
      <c r="PCJ749" s="31"/>
      <c r="PCK749" s="31"/>
      <c r="PCL749" s="31"/>
      <c r="PCM749" s="31"/>
      <c r="PCN749" s="31"/>
      <c r="PCO749" s="31"/>
      <c r="PCP749" s="31"/>
      <c r="PCQ749" s="31"/>
      <c r="PCR749" s="31"/>
      <c r="PCS749" s="31"/>
      <c r="PCT749" s="31"/>
      <c r="PCU749" s="31"/>
      <c r="PCV749" s="31"/>
      <c r="PCW749" s="31"/>
      <c r="PCX749" s="31"/>
      <c r="PCY749" s="31"/>
      <c r="PCZ749" s="31"/>
      <c r="PDA749" s="31"/>
      <c r="PDB749" s="31"/>
      <c r="PDC749" s="31"/>
      <c r="PDD749" s="31"/>
      <c r="PDE749" s="31"/>
      <c r="PDF749" s="31"/>
      <c r="PDG749" s="31"/>
      <c r="PDH749" s="31"/>
      <c r="PDI749" s="31"/>
      <c r="PDJ749" s="31"/>
      <c r="PDK749" s="31"/>
      <c r="PDL749" s="31"/>
      <c r="PDM749" s="31"/>
      <c r="PDN749" s="31"/>
      <c r="PDO749" s="31"/>
      <c r="PDP749" s="31"/>
      <c r="PDQ749" s="31"/>
      <c r="PDR749" s="31"/>
      <c r="PDS749" s="31"/>
      <c r="PDT749" s="31"/>
      <c r="PDU749" s="31"/>
      <c r="PDV749" s="31"/>
      <c r="PDW749" s="31"/>
      <c r="PDX749" s="31"/>
      <c r="PDY749" s="31"/>
      <c r="PDZ749" s="31"/>
      <c r="PEA749" s="31"/>
      <c r="PEB749" s="31"/>
      <c r="PEC749" s="31"/>
      <c r="PED749" s="31"/>
      <c r="PEE749" s="31"/>
      <c r="PEF749" s="31"/>
      <c r="PEG749" s="31"/>
      <c r="PEH749" s="31"/>
      <c r="PEI749" s="31"/>
      <c r="PEJ749" s="31"/>
      <c r="PEK749" s="31"/>
      <c r="PEL749" s="31"/>
      <c r="PEM749" s="31"/>
      <c r="PEN749" s="31"/>
      <c r="PEO749" s="31"/>
      <c r="PEP749" s="31"/>
      <c r="PEQ749" s="31"/>
      <c r="PER749" s="31"/>
      <c r="PES749" s="31"/>
      <c r="PET749" s="31"/>
      <c r="PEU749" s="31"/>
      <c r="PEV749" s="31"/>
      <c r="PEW749" s="31"/>
      <c r="PEX749" s="31"/>
      <c r="PEY749" s="31"/>
      <c r="PEZ749" s="31"/>
      <c r="PFA749" s="31"/>
      <c r="PFB749" s="31"/>
      <c r="PFC749" s="31"/>
      <c r="PFD749" s="31"/>
      <c r="PFE749" s="31"/>
      <c r="PFF749" s="31"/>
      <c r="PFG749" s="31"/>
      <c r="PFH749" s="31"/>
      <c r="PFI749" s="31"/>
      <c r="PFJ749" s="31"/>
      <c r="PFK749" s="31"/>
      <c r="PFL749" s="31"/>
      <c r="PFM749" s="31"/>
      <c r="PFN749" s="31"/>
      <c r="PFO749" s="31"/>
      <c r="PFP749" s="31"/>
      <c r="PFQ749" s="31"/>
      <c r="PFR749" s="31"/>
      <c r="PFS749" s="31"/>
      <c r="PFT749" s="31"/>
      <c r="PFU749" s="31"/>
      <c r="PFV749" s="31"/>
      <c r="PFW749" s="31"/>
      <c r="PFX749" s="31"/>
      <c r="PFY749" s="31"/>
      <c r="PFZ749" s="31"/>
      <c r="PGA749" s="31"/>
      <c r="PGB749" s="31"/>
      <c r="PGC749" s="31"/>
      <c r="PGD749" s="31"/>
      <c r="PGE749" s="31"/>
      <c r="PGF749" s="31"/>
      <c r="PGG749" s="31"/>
      <c r="PGH749" s="31"/>
      <c r="PGI749" s="31"/>
      <c r="PGJ749" s="31"/>
      <c r="PGK749" s="31"/>
      <c r="PGL749" s="31"/>
      <c r="PGM749" s="31"/>
      <c r="PGN749" s="31"/>
      <c r="PGO749" s="31"/>
      <c r="PGP749" s="31"/>
      <c r="PGQ749" s="31"/>
      <c r="PGR749" s="31"/>
      <c r="PGS749" s="31"/>
      <c r="PGT749" s="31"/>
      <c r="PGU749" s="31"/>
      <c r="PGV749" s="31"/>
      <c r="PGW749" s="31"/>
      <c r="PGX749" s="31"/>
      <c r="PGY749" s="31"/>
      <c r="PGZ749" s="31"/>
      <c r="PHA749" s="31"/>
      <c r="PHB749" s="31"/>
      <c r="PHC749" s="31"/>
      <c r="PHD749" s="31"/>
      <c r="PHE749" s="31"/>
      <c r="PHF749" s="31"/>
      <c r="PHG749" s="31"/>
      <c r="PHH749" s="31"/>
      <c r="PHI749" s="31"/>
      <c r="PHJ749" s="31"/>
      <c r="PHK749" s="31"/>
      <c r="PHL749" s="31"/>
      <c r="PHM749" s="31"/>
      <c r="PHN749" s="31"/>
      <c r="PHO749" s="31"/>
      <c r="PHP749" s="31"/>
      <c r="PHQ749" s="31"/>
      <c r="PHR749" s="31"/>
      <c r="PHS749" s="31"/>
      <c r="PHT749" s="31"/>
      <c r="PHU749" s="31"/>
      <c r="PHV749" s="31"/>
      <c r="PHW749" s="31"/>
      <c r="PHX749" s="31"/>
      <c r="PHY749" s="31"/>
      <c r="PHZ749" s="31"/>
      <c r="PIA749" s="31"/>
      <c r="PIB749" s="31"/>
      <c r="PIC749" s="31"/>
      <c r="PID749" s="31"/>
      <c r="PIE749" s="31"/>
      <c r="PIF749" s="31"/>
      <c r="PIG749" s="31"/>
      <c r="PIH749" s="31"/>
      <c r="PII749" s="31"/>
      <c r="PIJ749" s="31"/>
      <c r="PIK749" s="31"/>
      <c r="PIL749" s="31"/>
      <c r="PIM749" s="31"/>
      <c r="PIN749" s="31"/>
      <c r="PIO749" s="31"/>
      <c r="PIP749" s="31"/>
      <c r="PIQ749" s="31"/>
      <c r="PIR749" s="31"/>
      <c r="PIS749" s="31"/>
      <c r="PIT749" s="31"/>
      <c r="PIU749" s="31"/>
      <c r="PIV749" s="31"/>
      <c r="PIW749" s="31"/>
      <c r="PIX749" s="31"/>
      <c r="PIY749" s="31"/>
      <c r="PIZ749" s="31"/>
      <c r="PJA749" s="31"/>
      <c r="PJB749" s="31"/>
      <c r="PJC749" s="31"/>
      <c r="PJD749" s="31"/>
      <c r="PJE749" s="31"/>
      <c r="PJF749" s="31"/>
      <c r="PJG749" s="31"/>
      <c r="PJH749" s="31"/>
      <c r="PJI749" s="31"/>
      <c r="PJJ749" s="31"/>
      <c r="PJK749" s="31"/>
      <c r="PJL749" s="31"/>
      <c r="PJM749" s="31"/>
      <c r="PJN749" s="31"/>
      <c r="PJO749" s="31"/>
      <c r="PJP749" s="31"/>
      <c r="PJQ749" s="31"/>
      <c r="PJR749" s="31"/>
      <c r="PJS749" s="31"/>
      <c r="PJT749" s="31"/>
      <c r="PJU749" s="31"/>
      <c r="PJV749" s="31"/>
      <c r="PJW749" s="31"/>
      <c r="PJX749" s="31"/>
      <c r="PJY749" s="31"/>
      <c r="PJZ749" s="31"/>
      <c r="PKA749" s="31"/>
      <c r="PKB749" s="31"/>
      <c r="PKC749" s="31"/>
      <c r="PKD749" s="31"/>
      <c r="PKE749" s="31"/>
      <c r="PKF749" s="31"/>
      <c r="PKG749" s="31"/>
      <c r="PKH749" s="31"/>
      <c r="PKI749" s="31"/>
      <c r="PKJ749" s="31"/>
      <c r="PKK749" s="31"/>
      <c r="PKL749" s="31"/>
      <c r="PKM749" s="31"/>
      <c r="PKN749" s="31"/>
      <c r="PKO749" s="31"/>
      <c r="PKP749" s="31"/>
      <c r="PKQ749" s="31"/>
      <c r="PKR749" s="31"/>
      <c r="PKS749" s="31"/>
      <c r="PKT749" s="31"/>
      <c r="PKU749" s="31"/>
      <c r="PKV749" s="31"/>
      <c r="PKW749" s="31"/>
      <c r="PKX749" s="31"/>
      <c r="PKY749" s="31"/>
      <c r="PKZ749" s="31"/>
      <c r="PLA749" s="31"/>
      <c r="PLB749" s="31"/>
      <c r="PLC749" s="31"/>
      <c r="PLD749" s="31"/>
      <c r="PLE749" s="31"/>
      <c r="PLF749" s="31"/>
      <c r="PLG749" s="31"/>
      <c r="PLH749" s="31"/>
      <c r="PLI749" s="31"/>
      <c r="PLJ749" s="31"/>
      <c r="PLK749" s="31"/>
      <c r="PLL749" s="31"/>
      <c r="PLM749" s="31"/>
      <c r="PLN749" s="31"/>
      <c r="PLO749" s="31"/>
      <c r="PLP749" s="31"/>
      <c r="PLQ749" s="31"/>
      <c r="PLR749" s="31"/>
      <c r="PLS749" s="31"/>
      <c r="PLT749" s="31"/>
      <c r="PLU749" s="31"/>
      <c r="PLV749" s="31"/>
      <c r="PLW749" s="31"/>
      <c r="PLX749" s="31"/>
      <c r="PLY749" s="31"/>
      <c r="PLZ749" s="31"/>
      <c r="PMA749" s="31"/>
      <c r="PMB749" s="31"/>
      <c r="PMC749" s="31"/>
      <c r="PMD749" s="31"/>
      <c r="PME749" s="31"/>
      <c r="PMF749" s="31"/>
      <c r="PMG749" s="31"/>
      <c r="PMH749" s="31"/>
      <c r="PMI749" s="31"/>
      <c r="PMJ749" s="31"/>
      <c r="PMK749" s="31"/>
      <c r="PML749" s="31"/>
      <c r="PMM749" s="31"/>
      <c r="PMN749" s="31"/>
      <c r="PMO749" s="31"/>
      <c r="PMP749" s="31"/>
      <c r="PMQ749" s="31"/>
      <c r="PMR749" s="31"/>
      <c r="PMS749" s="31"/>
      <c r="PMT749" s="31"/>
      <c r="PMU749" s="31"/>
      <c r="PMV749" s="31"/>
      <c r="PMW749" s="31"/>
      <c r="PMX749" s="31"/>
      <c r="PMY749" s="31"/>
      <c r="PMZ749" s="31"/>
      <c r="PNA749" s="31"/>
      <c r="PNB749" s="31"/>
      <c r="PNC749" s="31"/>
      <c r="PND749" s="31"/>
      <c r="PNE749" s="31"/>
      <c r="PNF749" s="31"/>
      <c r="PNG749" s="31"/>
      <c r="PNH749" s="31"/>
      <c r="PNI749" s="31"/>
      <c r="PNJ749" s="31"/>
      <c r="PNK749" s="31"/>
      <c r="PNL749" s="31"/>
      <c r="PNM749" s="31"/>
      <c r="PNN749" s="31"/>
      <c r="PNO749" s="31"/>
      <c r="PNP749" s="31"/>
      <c r="PNQ749" s="31"/>
      <c r="PNR749" s="31"/>
      <c r="PNS749" s="31"/>
      <c r="PNT749" s="31"/>
      <c r="PNU749" s="31"/>
      <c r="PNV749" s="31"/>
      <c r="PNW749" s="31"/>
      <c r="PNX749" s="31"/>
      <c r="PNY749" s="31"/>
      <c r="PNZ749" s="31"/>
      <c r="POA749" s="31"/>
      <c r="POB749" s="31"/>
      <c r="POC749" s="31"/>
      <c r="POD749" s="31"/>
      <c r="POE749" s="31"/>
      <c r="POF749" s="31"/>
      <c r="POG749" s="31"/>
      <c r="POH749" s="31"/>
      <c r="POI749" s="31"/>
      <c r="POJ749" s="31"/>
      <c r="POK749" s="31"/>
      <c r="POL749" s="31"/>
      <c r="POM749" s="31"/>
      <c r="PON749" s="31"/>
      <c r="POO749" s="31"/>
      <c r="POP749" s="31"/>
      <c r="POQ749" s="31"/>
      <c r="POR749" s="31"/>
      <c r="POS749" s="31"/>
      <c r="POT749" s="31"/>
      <c r="POU749" s="31"/>
      <c r="POV749" s="31"/>
      <c r="POW749" s="31"/>
      <c r="POX749" s="31"/>
      <c r="POY749" s="31"/>
      <c r="POZ749" s="31"/>
      <c r="PPA749" s="31"/>
      <c r="PPB749" s="31"/>
      <c r="PPC749" s="31"/>
      <c r="PPD749" s="31"/>
      <c r="PPE749" s="31"/>
      <c r="PPF749" s="31"/>
      <c r="PPG749" s="31"/>
      <c r="PPH749" s="31"/>
      <c r="PPI749" s="31"/>
      <c r="PPJ749" s="31"/>
      <c r="PPK749" s="31"/>
      <c r="PPL749" s="31"/>
      <c r="PPM749" s="31"/>
      <c r="PPN749" s="31"/>
      <c r="PPO749" s="31"/>
      <c r="PPP749" s="31"/>
      <c r="PPQ749" s="31"/>
      <c r="PPR749" s="31"/>
      <c r="PPS749" s="31"/>
      <c r="PPT749" s="31"/>
      <c r="PPU749" s="31"/>
      <c r="PPV749" s="31"/>
      <c r="PPW749" s="31"/>
      <c r="PPX749" s="31"/>
      <c r="PPY749" s="31"/>
      <c r="PPZ749" s="31"/>
      <c r="PQA749" s="31"/>
      <c r="PQB749" s="31"/>
      <c r="PQC749" s="31"/>
      <c r="PQD749" s="31"/>
      <c r="PQE749" s="31"/>
      <c r="PQF749" s="31"/>
      <c r="PQG749" s="31"/>
      <c r="PQH749" s="31"/>
      <c r="PQI749" s="31"/>
      <c r="PQJ749" s="31"/>
      <c r="PQK749" s="31"/>
      <c r="PQL749" s="31"/>
      <c r="PQM749" s="31"/>
      <c r="PQN749" s="31"/>
      <c r="PQO749" s="31"/>
      <c r="PQP749" s="31"/>
      <c r="PQQ749" s="31"/>
      <c r="PQR749" s="31"/>
      <c r="PQS749" s="31"/>
      <c r="PQT749" s="31"/>
      <c r="PQU749" s="31"/>
      <c r="PQV749" s="31"/>
      <c r="PQW749" s="31"/>
      <c r="PQX749" s="31"/>
      <c r="PQY749" s="31"/>
      <c r="PQZ749" s="31"/>
      <c r="PRA749" s="31"/>
      <c r="PRB749" s="31"/>
      <c r="PRC749" s="31"/>
      <c r="PRD749" s="31"/>
      <c r="PRE749" s="31"/>
      <c r="PRF749" s="31"/>
      <c r="PRG749" s="31"/>
      <c r="PRH749" s="31"/>
      <c r="PRI749" s="31"/>
      <c r="PRJ749" s="31"/>
      <c r="PRK749" s="31"/>
      <c r="PRL749" s="31"/>
      <c r="PRM749" s="31"/>
      <c r="PRN749" s="31"/>
      <c r="PRO749" s="31"/>
      <c r="PRP749" s="31"/>
      <c r="PRQ749" s="31"/>
      <c r="PRR749" s="31"/>
      <c r="PRS749" s="31"/>
      <c r="PRT749" s="31"/>
      <c r="PRU749" s="31"/>
      <c r="PRV749" s="31"/>
      <c r="PRW749" s="31"/>
      <c r="PRX749" s="31"/>
      <c r="PRY749" s="31"/>
      <c r="PRZ749" s="31"/>
      <c r="PSA749" s="31"/>
      <c r="PSB749" s="31"/>
      <c r="PSC749" s="31"/>
      <c r="PSD749" s="31"/>
      <c r="PSE749" s="31"/>
      <c r="PSF749" s="31"/>
      <c r="PSG749" s="31"/>
      <c r="PSH749" s="31"/>
      <c r="PSI749" s="31"/>
      <c r="PSJ749" s="31"/>
      <c r="PSK749" s="31"/>
      <c r="PSL749" s="31"/>
      <c r="PSM749" s="31"/>
      <c r="PSN749" s="31"/>
      <c r="PSO749" s="31"/>
      <c r="PSP749" s="31"/>
      <c r="PSQ749" s="31"/>
      <c r="PSR749" s="31"/>
      <c r="PSS749" s="31"/>
      <c r="PST749" s="31"/>
      <c r="PSU749" s="31"/>
      <c r="PSV749" s="31"/>
      <c r="PSW749" s="31"/>
      <c r="PSX749" s="31"/>
      <c r="PSY749" s="31"/>
      <c r="PSZ749" s="31"/>
      <c r="PTA749" s="31"/>
      <c r="PTB749" s="31"/>
      <c r="PTC749" s="31"/>
      <c r="PTD749" s="31"/>
      <c r="PTE749" s="31"/>
      <c r="PTF749" s="31"/>
      <c r="PTG749" s="31"/>
      <c r="PTH749" s="31"/>
      <c r="PTI749" s="31"/>
      <c r="PTJ749" s="31"/>
      <c r="PTK749" s="31"/>
      <c r="PTL749" s="31"/>
      <c r="PTM749" s="31"/>
      <c r="PTN749" s="31"/>
      <c r="PTO749" s="31"/>
      <c r="PTP749" s="31"/>
      <c r="PTQ749" s="31"/>
      <c r="PTR749" s="31"/>
      <c r="PTS749" s="31"/>
      <c r="PTT749" s="31"/>
      <c r="PTU749" s="31"/>
      <c r="PTV749" s="31"/>
      <c r="PTW749" s="31"/>
      <c r="PTX749" s="31"/>
      <c r="PTY749" s="31"/>
      <c r="PTZ749" s="31"/>
      <c r="PUA749" s="31"/>
      <c r="PUB749" s="31"/>
      <c r="PUC749" s="31"/>
      <c r="PUD749" s="31"/>
      <c r="PUE749" s="31"/>
      <c r="PUF749" s="31"/>
      <c r="PUG749" s="31"/>
      <c r="PUH749" s="31"/>
      <c r="PUI749" s="31"/>
      <c r="PUJ749" s="31"/>
      <c r="PUK749" s="31"/>
      <c r="PUL749" s="31"/>
      <c r="PUM749" s="31"/>
      <c r="PUN749" s="31"/>
      <c r="PUO749" s="31"/>
      <c r="PUP749" s="31"/>
      <c r="PUQ749" s="31"/>
      <c r="PUR749" s="31"/>
      <c r="PUS749" s="31"/>
      <c r="PUT749" s="31"/>
      <c r="PUU749" s="31"/>
      <c r="PUV749" s="31"/>
      <c r="PUW749" s="31"/>
      <c r="PUX749" s="31"/>
      <c r="PUY749" s="31"/>
      <c r="PUZ749" s="31"/>
      <c r="PVA749" s="31"/>
      <c r="PVB749" s="31"/>
      <c r="PVC749" s="31"/>
      <c r="PVD749" s="31"/>
      <c r="PVE749" s="31"/>
      <c r="PVF749" s="31"/>
      <c r="PVG749" s="31"/>
      <c r="PVH749" s="31"/>
      <c r="PVI749" s="31"/>
      <c r="PVJ749" s="31"/>
      <c r="PVK749" s="31"/>
      <c r="PVL749" s="31"/>
      <c r="PVM749" s="31"/>
      <c r="PVN749" s="31"/>
      <c r="PVO749" s="31"/>
      <c r="PVP749" s="31"/>
      <c r="PVQ749" s="31"/>
      <c r="PVR749" s="31"/>
      <c r="PVS749" s="31"/>
      <c r="PVT749" s="31"/>
      <c r="PVU749" s="31"/>
      <c r="PVV749" s="31"/>
      <c r="PVW749" s="31"/>
      <c r="PVX749" s="31"/>
      <c r="PVY749" s="31"/>
      <c r="PVZ749" s="31"/>
      <c r="PWA749" s="31"/>
      <c r="PWB749" s="31"/>
      <c r="PWC749" s="31"/>
      <c r="PWD749" s="31"/>
      <c r="PWE749" s="31"/>
      <c r="PWF749" s="31"/>
      <c r="PWG749" s="31"/>
      <c r="PWH749" s="31"/>
      <c r="PWI749" s="31"/>
      <c r="PWJ749" s="31"/>
      <c r="PWK749" s="31"/>
      <c r="PWL749" s="31"/>
      <c r="PWM749" s="31"/>
      <c r="PWN749" s="31"/>
      <c r="PWO749" s="31"/>
      <c r="PWP749" s="31"/>
      <c r="PWQ749" s="31"/>
      <c r="PWR749" s="31"/>
      <c r="PWS749" s="31"/>
      <c r="PWT749" s="31"/>
      <c r="PWU749" s="31"/>
      <c r="PWV749" s="31"/>
      <c r="PWW749" s="31"/>
      <c r="PWX749" s="31"/>
      <c r="PWY749" s="31"/>
      <c r="PWZ749" s="31"/>
      <c r="PXA749" s="31"/>
      <c r="PXB749" s="31"/>
      <c r="PXC749" s="31"/>
      <c r="PXD749" s="31"/>
      <c r="PXE749" s="31"/>
      <c r="PXF749" s="31"/>
      <c r="PXG749" s="31"/>
      <c r="PXH749" s="31"/>
      <c r="PXI749" s="31"/>
      <c r="PXJ749" s="31"/>
      <c r="PXK749" s="31"/>
      <c r="PXL749" s="31"/>
      <c r="PXM749" s="31"/>
      <c r="PXN749" s="31"/>
      <c r="PXO749" s="31"/>
      <c r="PXP749" s="31"/>
      <c r="PXQ749" s="31"/>
      <c r="PXR749" s="31"/>
      <c r="PXS749" s="31"/>
      <c r="PXT749" s="31"/>
      <c r="PXU749" s="31"/>
      <c r="PXV749" s="31"/>
      <c r="PXW749" s="31"/>
      <c r="PXX749" s="31"/>
      <c r="PXY749" s="31"/>
      <c r="PXZ749" s="31"/>
      <c r="PYA749" s="31"/>
      <c r="PYB749" s="31"/>
      <c r="PYC749" s="31"/>
      <c r="PYD749" s="31"/>
      <c r="PYE749" s="31"/>
      <c r="PYF749" s="31"/>
      <c r="PYG749" s="31"/>
      <c r="PYH749" s="31"/>
      <c r="PYI749" s="31"/>
      <c r="PYJ749" s="31"/>
      <c r="PYK749" s="31"/>
      <c r="PYL749" s="31"/>
      <c r="PYM749" s="31"/>
      <c r="PYN749" s="31"/>
      <c r="PYO749" s="31"/>
      <c r="PYP749" s="31"/>
      <c r="PYQ749" s="31"/>
      <c r="PYR749" s="31"/>
      <c r="PYS749" s="31"/>
      <c r="PYT749" s="31"/>
      <c r="PYU749" s="31"/>
      <c r="PYV749" s="31"/>
      <c r="PYW749" s="31"/>
      <c r="PYX749" s="31"/>
      <c r="PYY749" s="31"/>
      <c r="PYZ749" s="31"/>
      <c r="PZA749" s="31"/>
      <c r="PZB749" s="31"/>
      <c r="PZC749" s="31"/>
      <c r="PZD749" s="31"/>
      <c r="PZE749" s="31"/>
      <c r="PZF749" s="31"/>
      <c r="PZG749" s="31"/>
      <c r="PZH749" s="31"/>
      <c r="PZI749" s="31"/>
      <c r="PZJ749" s="31"/>
      <c r="PZK749" s="31"/>
      <c r="PZL749" s="31"/>
      <c r="PZM749" s="31"/>
      <c r="PZN749" s="31"/>
      <c r="PZO749" s="31"/>
      <c r="PZP749" s="31"/>
      <c r="PZQ749" s="31"/>
      <c r="PZR749" s="31"/>
      <c r="PZS749" s="31"/>
      <c r="PZT749" s="31"/>
      <c r="PZU749" s="31"/>
      <c r="PZV749" s="31"/>
      <c r="PZW749" s="31"/>
      <c r="PZX749" s="31"/>
      <c r="PZY749" s="31"/>
      <c r="PZZ749" s="31"/>
      <c r="QAA749" s="31"/>
      <c r="QAB749" s="31"/>
      <c r="QAC749" s="31"/>
      <c r="QAD749" s="31"/>
      <c r="QAE749" s="31"/>
      <c r="QAF749" s="31"/>
      <c r="QAG749" s="31"/>
      <c r="QAH749" s="31"/>
      <c r="QAI749" s="31"/>
      <c r="QAJ749" s="31"/>
      <c r="QAK749" s="31"/>
      <c r="QAL749" s="31"/>
      <c r="QAM749" s="31"/>
      <c r="QAN749" s="31"/>
      <c r="QAO749" s="31"/>
      <c r="QAP749" s="31"/>
      <c r="QAQ749" s="31"/>
      <c r="QAR749" s="31"/>
      <c r="QAS749" s="31"/>
      <c r="QAT749" s="31"/>
      <c r="QAU749" s="31"/>
      <c r="QAV749" s="31"/>
      <c r="QAW749" s="31"/>
      <c r="QAX749" s="31"/>
      <c r="QAY749" s="31"/>
      <c r="QAZ749" s="31"/>
      <c r="QBA749" s="31"/>
      <c r="QBB749" s="31"/>
      <c r="QBC749" s="31"/>
      <c r="QBD749" s="31"/>
      <c r="QBE749" s="31"/>
      <c r="QBF749" s="31"/>
      <c r="QBG749" s="31"/>
      <c r="QBH749" s="31"/>
      <c r="QBI749" s="31"/>
      <c r="QBJ749" s="31"/>
      <c r="QBK749" s="31"/>
      <c r="QBL749" s="31"/>
      <c r="QBM749" s="31"/>
      <c r="QBN749" s="31"/>
      <c r="QBO749" s="31"/>
      <c r="QBP749" s="31"/>
      <c r="QBQ749" s="31"/>
      <c r="QBR749" s="31"/>
      <c r="QBS749" s="31"/>
      <c r="QBT749" s="31"/>
      <c r="QBU749" s="31"/>
      <c r="QBV749" s="31"/>
      <c r="QBW749" s="31"/>
      <c r="QBX749" s="31"/>
      <c r="QBY749" s="31"/>
      <c r="QBZ749" s="31"/>
      <c r="QCA749" s="31"/>
      <c r="QCB749" s="31"/>
      <c r="QCC749" s="31"/>
      <c r="QCD749" s="31"/>
      <c r="QCE749" s="31"/>
      <c r="QCF749" s="31"/>
      <c r="QCG749" s="31"/>
      <c r="QCH749" s="31"/>
      <c r="QCI749" s="31"/>
      <c r="QCJ749" s="31"/>
      <c r="QCK749" s="31"/>
      <c r="QCL749" s="31"/>
      <c r="QCM749" s="31"/>
      <c r="QCN749" s="31"/>
      <c r="QCO749" s="31"/>
      <c r="QCP749" s="31"/>
      <c r="QCQ749" s="31"/>
      <c r="QCR749" s="31"/>
      <c r="QCS749" s="31"/>
      <c r="QCT749" s="31"/>
      <c r="QCU749" s="31"/>
      <c r="QCV749" s="31"/>
      <c r="QCW749" s="31"/>
      <c r="QCX749" s="31"/>
      <c r="QCY749" s="31"/>
      <c r="QCZ749" s="31"/>
      <c r="QDA749" s="31"/>
      <c r="QDB749" s="31"/>
      <c r="QDC749" s="31"/>
      <c r="QDD749" s="31"/>
      <c r="QDE749" s="31"/>
      <c r="QDF749" s="31"/>
      <c r="QDG749" s="31"/>
      <c r="QDH749" s="31"/>
      <c r="QDI749" s="31"/>
      <c r="QDJ749" s="31"/>
      <c r="QDK749" s="31"/>
      <c r="QDL749" s="31"/>
      <c r="QDM749" s="31"/>
      <c r="QDN749" s="31"/>
      <c r="QDO749" s="31"/>
      <c r="QDP749" s="31"/>
      <c r="QDQ749" s="31"/>
      <c r="QDR749" s="31"/>
      <c r="QDS749" s="31"/>
      <c r="QDT749" s="31"/>
      <c r="QDU749" s="31"/>
      <c r="QDV749" s="31"/>
      <c r="QDW749" s="31"/>
      <c r="QDX749" s="31"/>
      <c r="QDY749" s="31"/>
      <c r="QDZ749" s="31"/>
      <c r="QEA749" s="31"/>
      <c r="QEB749" s="31"/>
      <c r="QEC749" s="31"/>
      <c r="QED749" s="31"/>
      <c r="QEE749" s="31"/>
      <c r="QEF749" s="31"/>
      <c r="QEG749" s="31"/>
      <c r="QEH749" s="31"/>
      <c r="QEI749" s="31"/>
      <c r="QEJ749" s="31"/>
      <c r="QEK749" s="31"/>
      <c r="QEL749" s="31"/>
      <c r="QEM749" s="31"/>
      <c r="QEN749" s="31"/>
      <c r="QEO749" s="31"/>
      <c r="QEP749" s="31"/>
      <c r="QEQ749" s="31"/>
      <c r="QER749" s="31"/>
      <c r="QES749" s="31"/>
      <c r="QET749" s="31"/>
      <c r="QEU749" s="31"/>
      <c r="QEV749" s="31"/>
      <c r="QEW749" s="31"/>
      <c r="QEX749" s="31"/>
      <c r="QEY749" s="31"/>
      <c r="QEZ749" s="31"/>
      <c r="QFA749" s="31"/>
      <c r="QFB749" s="31"/>
      <c r="QFC749" s="31"/>
      <c r="QFD749" s="31"/>
      <c r="QFE749" s="31"/>
      <c r="QFF749" s="31"/>
      <c r="QFG749" s="31"/>
      <c r="QFH749" s="31"/>
      <c r="QFI749" s="31"/>
      <c r="QFJ749" s="31"/>
      <c r="QFK749" s="31"/>
      <c r="QFL749" s="31"/>
      <c r="QFM749" s="31"/>
      <c r="QFN749" s="31"/>
      <c r="QFO749" s="31"/>
      <c r="QFP749" s="31"/>
      <c r="QFQ749" s="31"/>
      <c r="QFR749" s="31"/>
      <c r="QFS749" s="31"/>
      <c r="QFT749" s="31"/>
      <c r="QFU749" s="31"/>
      <c r="QFV749" s="31"/>
      <c r="QFW749" s="31"/>
      <c r="QFX749" s="31"/>
      <c r="QFY749" s="31"/>
      <c r="QFZ749" s="31"/>
      <c r="QGA749" s="31"/>
      <c r="QGB749" s="31"/>
      <c r="QGC749" s="31"/>
      <c r="QGD749" s="31"/>
      <c r="QGE749" s="31"/>
      <c r="QGF749" s="31"/>
      <c r="QGG749" s="31"/>
      <c r="QGH749" s="31"/>
      <c r="QGI749" s="31"/>
      <c r="QGJ749" s="31"/>
      <c r="QGK749" s="31"/>
      <c r="QGL749" s="31"/>
      <c r="QGM749" s="31"/>
      <c r="QGN749" s="31"/>
      <c r="QGO749" s="31"/>
      <c r="QGP749" s="31"/>
      <c r="QGQ749" s="31"/>
      <c r="QGR749" s="31"/>
      <c r="QGS749" s="31"/>
      <c r="QGT749" s="31"/>
      <c r="QGU749" s="31"/>
      <c r="QGV749" s="31"/>
      <c r="QGW749" s="31"/>
      <c r="QGX749" s="31"/>
      <c r="QGY749" s="31"/>
      <c r="QGZ749" s="31"/>
      <c r="QHA749" s="31"/>
      <c r="QHB749" s="31"/>
      <c r="QHC749" s="31"/>
      <c r="QHD749" s="31"/>
      <c r="QHE749" s="31"/>
      <c r="QHF749" s="31"/>
      <c r="QHG749" s="31"/>
      <c r="QHH749" s="31"/>
      <c r="QHI749" s="31"/>
      <c r="QHJ749" s="31"/>
      <c r="QHK749" s="31"/>
      <c r="QHL749" s="31"/>
      <c r="QHM749" s="31"/>
      <c r="QHN749" s="31"/>
      <c r="QHO749" s="31"/>
      <c r="QHP749" s="31"/>
      <c r="QHQ749" s="31"/>
      <c r="QHR749" s="31"/>
      <c r="QHS749" s="31"/>
      <c r="QHT749" s="31"/>
      <c r="QHU749" s="31"/>
      <c r="QHV749" s="31"/>
      <c r="QHW749" s="31"/>
      <c r="QHX749" s="31"/>
      <c r="QHY749" s="31"/>
      <c r="QHZ749" s="31"/>
      <c r="QIA749" s="31"/>
      <c r="QIB749" s="31"/>
      <c r="QIC749" s="31"/>
      <c r="QID749" s="31"/>
      <c r="QIE749" s="31"/>
      <c r="QIF749" s="31"/>
      <c r="QIG749" s="31"/>
      <c r="QIH749" s="31"/>
      <c r="QII749" s="31"/>
      <c r="QIJ749" s="31"/>
      <c r="QIK749" s="31"/>
      <c r="QIL749" s="31"/>
      <c r="QIM749" s="31"/>
      <c r="QIN749" s="31"/>
      <c r="QIO749" s="31"/>
      <c r="QIP749" s="31"/>
      <c r="QIQ749" s="31"/>
      <c r="QIR749" s="31"/>
      <c r="QIS749" s="31"/>
      <c r="QIT749" s="31"/>
      <c r="QIU749" s="31"/>
      <c r="QIV749" s="31"/>
      <c r="QIW749" s="31"/>
      <c r="QIX749" s="31"/>
      <c r="QIY749" s="31"/>
      <c r="QIZ749" s="31"/>
      <c r="QJA749" s="31"/>
      <c r="QJB749" s="31"/>
      <c r="QJC749" s="31"/>
      <c r="QJD749" s="31"/>
      <c r="QJE749" s="31"/>
      <c r="QJF749" s="31"/>
      <c r="QJG749" s="31"/>
      <c r="QJH749" s="31"/>
      <c r="QJI749" s="31"/>
      <c r="QJJ749" s="31"/>
      <c r="QJK749" s="31"/>
      <c r="QJL749" s="31"/>
      <c r="QJM749" s="31"/>
      <c r="QJN749" s="31"/>
      <c r="QJO749" s="31"/>
      <c r="QJP749" s="31"/>
      <c r="QJQ749" s="31"/>
      <c r="QJR749" s="31"/>
      <c r="QJS749" s="31"/>
      <c r="QJT749" s="31"/>
      <c r="QJU749" s="31"/>
      <c r="QJV749" s="31"/>
      <c r="QJW749" s="31"/>
      <c r="QJX749" s="31"/>
      <c r="QJY749" s="31"/>
      <c r="QJZ749" s="31"/>
      <c r="QKA749" s="31"/>
      <c r="QKB749" s="31"/>
      <c r="QKC749" s="31"/>
      <c r="QKD749" s="31"/>
      <c r="QKE749" s="31"/>
      <c r="QKF749" s="31"/>
      <c r="QKG749" s="31"/>
      <c r="QKH749" s="31"/>
      <c r="QKI749" s="31"/>
      <c r="QKJ749" s="31"/>
      <c r="QKK749" s="31"/>
      <c r="QKL749" s="31"/>
      <c r="QKM749" s="31"/>
      <c r="QKN749" s="31"/>
      <c r="QKO749" s="31"/>
      <c r="QKP749" s="31"/>
      <c r="QKQ749" s="31"/>
      <c r="QKR749" s="31"/>
      <c r="QKS749" s="31"/>
      <c r="QKT749" s="31"/>
      <c r="QKU749" s="31"/>
      <c r="QKV749" s="31"/>
      <c r="QKW749" s="31"/>
      <c r="QKX749" s="31"/>
      <c r="QKY749" s="31"/>
      <c r="QKZ749" s="31"/>
      <c r="QLA749" s="31"/>
      <c r="QLB749" s="31"/>
      <c r="QLC749" s="31"/>
      <c r="QLD749" s="31"/>
      <c r="QLE749" s="31"/>
      <c r="QLF749" s="31"/>
      <c r="QLG749" s="31"/>
      <c r="QLH749" s="31"/>
      <c r="QLI749" s="31"/>
      <c r="QLJ749" s="31"/>
      <c r="QLK749" s="31"/>
      <c r="QLL749" s="31"/>
      <c r="QLM749" s="31"/>
      <c r="QLN749" s="31"/>
      <c r="QLO749" s="31"/>
      <c r="QLP749" s="31"/>
      <c r="QLQ749" s="31"/>
      <c r="QLR749" s="31"/>
      <c r="QLS749" s="31"/>
      <c r="QLT749" s="31"/>
      <c r="QLU749" s="31"/>
      <c r="QLV749" s="31"/>
      <c r="QLW749" s="31"/>
      <c r="QLX749" s="31"/>
      <c r="QLY749" s="31"/>
      <c r="QLZ749" s="31"/>
      <c r="QMA749" s="31"/>
      <c r="QMB749" s="31"/>
      <c r="QMC749" s="31"/>
      <c r="QMD749" s="31"/>
      <c r="QME749" s="31"/>
      <c r="QMF749" s="31"/>
      <c r="QMG749" s="31"/>
      <c r="QMH749" s="31"/>
      <c r="QMI749" s="31"/>
      <c r="QMJ749" s="31"/>
      <c r="QMK749" s="31"/>
      <c r="QML749" s="31"/>
      <c r="QMM749" s="31"/>
      <c r="QMN749" s="31"/>
      <c r="QMO749" s="31"/>
      <c r="QMP749" s="31"/>
      <c r="QMQ749" s="31"/>
      <c r="QMR749" s="31"/>
      <c r="QMS749" s="31"/>
      <c r="QMT749" s="31"/>
      <c r="QMU749" s="31"/>
      <c r="QMV749" s="31"/>
      <c r="QMW749" s="31"/>
      <c r="QMX749" s="31"/>
      <c r="QMY749" s="31"/>
      <c r="QMZ749" s="31"/>
      <c r="QNA749" s="31"/>
      <c r="QNB749" s="31"/>
      <c r="QNC749" s="31"/>
      <c r="QND749" s="31"/>
      <c r="QNE749" s="31"/>
      <c r="QNF749" s="31"/>
      <c r="QNG749" s="31"/>
      <c r="QNH749" s="31"/>
      <c r="QNI749" s="31"/>
      <c r="QNJ749" s="31"/>
      <c r="QNK749" s="31"/>
      <c r="QNL749" s="31"/>
      <c r="QNM749" s="31"/>
      <c r="QNN749" s="31"/>
      <c r="QNO749" s="31"/>
      <c r="QNP749" s="31"/>
      <c r="QNQ749" s="31"/>
      <c r="QNR749" s="31"/>
      <c r="QNS749" s="31"/>
      <c r="QNT749" s="31"/>
      <c r="QNU749" s="31"/>
      <c r="QNV749" s="31"/>
      <c r="QNW749" s="31"/>
      <c r="QNX749" s="31"/>
      <c r="QNY749" s="31"/>
      <c r="QNZ749" s="31"/>
      <c r="QOA749" s="31"/>
      <c r="QOB749" s="31"/>
      <c r="QOC749" s="31"/>
      <c r="QOD749" s="31"/>
      <c r="QOE749" s="31"/>
      <c r="QOF749" s="31"/>
      <c r="QOG749" s="31"/>
      <c r="QOH749" s="31"/>
      <c r="QOI749" s="31"/>
      <c r="QOJ749" s="31"/>
      <c r="QOK749" s="31"/>
      <c r="QOL749" s="31"/>
      <c r="QOM749" s="31"/>
      <c r="QON749" s="31"/>
      <c r="QOO749" s="31"/>
      <c r="QOP749" s="31"/>
      <c r="QOQ749" s="31"/>
      <c r="QOR749" s="31"/>
      <c r="QOS749" s="31"/>
      <c r="QOT749" s="31"/>
      <c r="QOU749" s="31"/>
      <c r="QOV749" s="31"/>
      <c r="QOW749" s="31"/>
      <c r="QOX749" s="31"/>
      <c r="QOY749" s="31"/>
      <c r="QOZ749" s="31"/>
      <c r="QPA749" s="31"/>
      <c r="QPB749" s="31"/>
      <c r="QPC749" s="31"/>
      <c r="QPD749" s="31"/>
      <c r="QPE749" s="31"/>
      <c r="QPF749" s="31"/>
      <c r="QPG749" s="31"/>
      <c r="QPH749" s="31"/>
      <c r="QPI749" s="31"/>
      <c r="QPJ749" s="31"/>
      <c r="QPK749" s="31"/>
      <c r="QPL749" s="31"/>
      <c r="QPM749" s="31"/>
      <c r="QPN749" s="31"/>
      <c r="QPO749" s="31"/>
      <c r="QPP749" s="31"/>
      <c r="QPQ749" s="31"/>
      <c r="QPR749" s="31"/>
      <c r="QPS749" s="31"/>
      <c r="QPT749" s="31"/>
      <c r="QPU749" s="31"/>
      <c r="QPV749" s="31"/>
      <c r="QPW749" s="31"/>
      <c r="QPX749" s="31"/>
      <c r="QPY749" s="31"/>
      <c r="QPZ749" s="31"/>
      <c r="QQA749" s="31"/>
      <c r="QQB749" s="31"/>
      <c r="QQC749" s="31"/>
      <c r="QQD749" s="31"/>
      <c r="QQE749" s="31"/>
      <c r="QQF749" s="31"/>
      <c r="QQG749" s="31"/>
      <c r="QQH749" s="31"/>
      <c r="QQI749" s="31"/>
      <c r="QQJ749" s="31"/>
      <c r="QQK749" s="31"/>
      <c r="QQL749" s="31"/>
      <c r="QQM749" s="31"/>
      <c r="QQN749" s="31"/>
      <c r="QQO749" s="31"/>
      <c r="QQP749" s="31"/>
      <c r="QQQ749" s="31"/>
      <c r="QQR749" s="31"/>
      <c r="QQS749" s="31"/>
      <c r="QQT749" s="31"/>
      <c r="QQU749" s="31"/>
      <c r="QQV749" s="31"/>
      <c r="QQW749" s="31"/>
      <c r="QQX749" s="31"/>
      <c r="QQY749" s="31"/>
      <c r="QQZ749" s="31"/>
      <c r="QRA749" s="31"/>
      <c r="QRB749" s="31"/>
      <c r="QRC749" s="31"/>
      <c r="QRD749" s="31"/>
      <c r="QRE749" s="31"/>
      <c r="QRF749" s="31"/>
      <c r="QRG749" s="31"/>
      <c r="QRH749" s="31"/>
      <c r="QRI749" s="31"/>
      <c r="QRJ749" s="31"/>
      <c r="QRK749" s="31"/>
      <c r="QRL749" s="31"/>
      <c r="QRM749" s="31"/>
      <c r="QRN749" s="31"/>
      <c r="QRO749" s="31"/>
      <c r="QRP749" s="31"/>
      <c r="QRQ749" s="31"/>
      <c r="QRR749" s="31"/>
      <c r="QRS749" s="31"/>
      <c r="QRT749" s="31"/>
      <c r="QRU749" s="31"/>
      <c r="QRV749" s="31"/>
      <c r="QRW749" s="31"/>
      <c r="QRX749" s="31"/>
      <c r="QRY749" s="31"/>
      <c r="QRZ749" s="31"/>
      <c r="QSA749" s="31"/>
      <c r="QSB749" s="31"/>
      <c r="QSC749" s="31"/>
      <c r="QSD749" s="31"/>
      <c r="QSE749" s="31"/>
      <c r="QSF749" s="31"/>
      <c r="QSG749" s="31"/>
      <c r="QSH749" s="31"/>
      <c r="QSI749" s="31"/>
      <c r="QSJ749" s="31"/>
      <c r="QSK749" s="31"/>
      <c r="QSL749" s="31"/>
      <c r="QSM749" s="31"/>
      <c r="QSN749" s="31"/>
      <c r="QSO749" s="31"/>
      <c r="QSP749" s="31"/>
      <c r="QSQ749" s="31"/>
      <c r="QSR749" s="31"/>
      <c r="QSS749" s="31"/>
      <c r="QST749" s="31"/>
      <c r="QSU749" s="31"/>
      <c r="QSV749" s="31"/>
      <c r="QSW749" s="31"/>
      <c r="QSX749" s="31"/>
      <c r="QSY749" s="31"/>
      <c r="QSZ749" s="31"/>
      <c r="QTA749" s="31"/>
      <c r="QTB749" s="31"/>
      <c r="QTC749" s="31"/>
      <c r="QTD749" s="31"/>
      <c r="QTE749" s="31"/>
      <c r="QTF749" s="31"/>
      <c r="QTG749" s="31"/>
      <c r="QTH749" s="31"/>
      <c r="QTI749" s="31"/>
      <c r="QTJ749" s="31"/>
      <c r="QTK749" s="31"/>
      <c r="QTL749" s="31"/>
      <c r="QTM749" s="31"/>
      <c r="QTN749" s="31"/>
      <c r="QTO749" s="31"/>
      <c r="QTP749" s="31"/>
      <c r="QTQ749" s="31"/>
      <c r="QTR749" s="31"/>
      <c r="QTS749" s="31"/>
      <c r="QTT749" s="31"/>
      <c r="QTU749" s="31"/>
      <c r="QTV749" s="31"/>
      <c r="QTW749" s="31"/>
      <c r="QTX749" s="31"/>
      <c r="QTY749" s="31"/>
      <c r="QTZ749" s="31"/>
      <c r="QUA749" s="31"/>
      <c r="QUB749" s="31"/>
      <c r="QUC749" s="31"/>
      <c r="QUD749" s="31"/>
      <c r="QUE749" s="31"/>
      <c r="QUF749" s="31"/>
      <c r="QUG749" s="31"/>
      <c r="QUH749" s="31"/>
      <c r="QUI749" s="31"/>
      <c r="QUJ749" s="31"/>
      <c r="QUK749" s="31"/>
      <c r="QUL749" s="31"/>
      <c r="QUM749" s="31"/>
      <c r="QUN749" s="31"/>
      <c r="QUO749" s="31"/>
      <c r="QUP749" s="31"/>
      <c r="QUQ749" s="31"/>
      <c r="QUR749" s="31"/>
      <c r="QUS749" s="31"/>
      <c r="QUT749" s="31"/>
      <c r="QUU749" s="31"/>
      <c r="QUV749" s="31"/>
      <c r="QUW749" s="31"/>
      <c r="QUX749" s="31"/>
      <c r="QUY749" s="31"/>
      <c r="QUZ749" s="31"/>
      <c r="QVA749" s="31"/>
      <c r="QVB749" s="31"/>
      <c r="QVC749" s="31"/>
      <c r="QVD749" s="31"/>
      <c r="QVE749" s="31"/>
      <c r="QVF749" s="31"/>
      <c r="QVG749" s="31"/>
      <c r="QVH749" s="31"/>
      <c r="QVI749" s="31"/>
      <c r="QVJ749" s="31"/>
      <c r="QVK749" s="31"/>
      <c r="QVL749" s="31"/>
      <c r="QVM749" s="31"/>
      <c r="QVN749" s="31"/>
      <c r="QVO749" s="31"/>
      <c r="QVP749" s="31"/>
      <c r="QVQ749" s="31"/>
      <c r="QVR749" s="31"/>
      <c r="QVS749" s="31"/>
      <c r="QVT749" s="31"/>
      <c r="QVU749" s="31"/>
      <c r="QVV749" s="31"/>
      <c r="QVW749" s="31"/>
      <c r="QVX749" s="31"/>
      <c r="QVY749" s="31"/>
      <c r="QVZ749" s="31"/>
      <c r="QWA749" s="31"/>
      <c r="QWB749" s="31"/>
      <c r="QWC749" s="31"/>
      <c r="QWD749" s="31"/>
      <c r="QWE749" s="31"/>
      <c r="QWF749" s="31"/>
      <c r="QWG749" s="31"/>
      <c r="QWH749" s="31"/>
      <c r="QWI749" s="31"/>
      <c r="QWJ749" s="31"/>
      <c r="QWK749" s="31"/>
      <c r="QWL749" s="31"/>
      <c r="QWM749" s="31"/>
      <c r="QWN749" s="31"/>
      <c r="QWO749" s="31"/>
      <c r="QWP749" s="31"/>
      <c r="QWQ749" s="31"/>
      <c r="QWR749" s="31"/>
      <c r="QWS749" s="31"/>
      <c r="QWT749" s="31"/>
      <c r="QWU749" s="31"/>
      <c r="QWV749" s="31"/>
      <c r="QWW749" s="31"/>
      <c r="QWX749" s="31"/>
      <c r="QWY749" s="31"/>
      <c r="QWZ749" s="31"/>
      <c r="QXA749" s="31"/>
      <c r="QXB749" s="31"/>
      <c r="QXC749" s="31"/>
      <c r="QXD749" s="31"/>
      <c r="QXE749" s="31"/>
      <c r="QXF749" s="31"/>
      <c r="QXG749" s="31"/>
      <c r="QXH749" s="31"/>
      <c r="QXI749" s="31"/>
      <c r="QXJ749" s="31"/>
      <c r="QXK749" s="31"/>
      <c r="QXL749" s="31"/>
      <c r="QXM749" s="31"/>
      <c r="QXN749" s="31"/>
      <c r="QXO749" s="31"/>
      <c r="QXP749" s="31"/>
      <c r="QXQ749" s="31"/>
      <c r="QXR749" s="31"/>
      <c r="QXS749" s="31"/>
      <c r="QXT749" s="31"/>
      <c r="QXU749" s="31"/>
      <c r="QXV749" s="31"/>
      <c r="QXW749" s="31"/>
      <c r="QXX749" s="31"/>
      <c r="QXY749" s="31"/>
      <c r="QXZ749" s="31"/>
      <c r="QYA749" s="31"/>
      <c r="QYB749" s="31"/>
      <c r="QYC749" s="31"/>
      <c r="QYD749" s="31"/>
      <c r="QYE749" s="31"/>
      <c r="QYF749" s="31"/>
      <c r="QYG749" s="31"/>
      <c r="QYH749" s="31"/>
      <c r="QYI749" s="31"/>
      <c r="QYJ749" s="31"/>
      <c r="QYK749" s="31"/>
      <c r="QYL749" s="31"/>
      <c r="QYM749" s="31"/>
      <c r="QYN749" s="31"/>
      <c r="QYO749" s="31"/>
      <c r="QYP749" s="31"/>
      <c r="QYQ749" s="31"/>
      <c r="QYR749" s="31"/>
      <c r="QYS749" s="31"/>
      <c r="QYT749" s="31"/>
      <c r="QYU749" s="31"/>
      <c r="QYV749" s="31"/>
      <c r="QYW749" s="31"/>
      <c r="QYX749" s="31"/>
      <c r="QYY749" s="31"/>
      <c r="QYZ749" s="31"/>
      <c r="QZA749" s="31"/>
      <c r="QZB749" s="31"/>
      <c r="QZC749" s="31"/>
      <c r="QZD749" s="31"/>
      <c r="QZE749" s="31"/>
      <c r="QZF749" s="31"/>
      <c r="QZG749" s="31"/>
      <c r="QZH749" s="31"/>
      <c r="QZI749" s="31"/>
      <c r="QZJ749" s="31"/>
      <c r="QZK749" s="31"/>
      <c r="QZL749" s="31"/>
      <c r="QZM749" s="31"/>
      <c r="QZN749" s="31"/>
      <c r="QZO749" s="31"/>
      <c r="QZP749" s="31"/>
      <c r="QZQ749" s="31"/>
      <c r="QZR749" s="31"/>
      <c r="QZS749" s="31"/>
      <c r="QZT749" s="31"/>
      <c r="QZU749" s="31"/>
      <c r="QZV749" s="31"/>
      <c r="QZW749" s="31"/>
      <c r="QZX749" s="31"/>
      <c r="QZY749" s="31"/>
      <c r="QZZ749" s="31"/>
      <c r="RAA749" s="31"/>
      <c r="RAB749" s="31"/>
      <c r="RAC749" s="31"/>
      <c r="RAD749" s="31"/>
      <c r="RAE749" s="31"/>
      <c r="RAF749" s="31"/>
      <c r="RAG749" s="31"/>
      <c r="RAH749" s="31"/>
      <c r="RAI749" s="31"/>
      <c r="RAJ749" s="31"/>
      <c r="RAK749" s="31"/>
      <c r="RAL749" s="31"/>
      <c r="RAM749" s="31"/>
      <c r="RAN749" s="31"/>
      <c r="RAO749" s="31"/>
      <c r="RAP749" s="31"/>
      <c r="RAQ749" s="31"/>
      <c r="RAR749" s="31"/>
      <c r="RAS749" s="31"/>
      <c r="RAT749" s="31"/>
      <c r="RAU749" s="31"/>
      <c r="RAV749" s="31"/>
      <c r="RAW749" s="31"/>
      <c r="RAX749" s="31"/>
      <c r="RAY749" s="31"/>
      <c r="RAZ749" s="31"/>
      <c r="RBA749" s="31"/>
      <c r="RBB749" s="31"/>
      <c r="RBC749" s="31"/>
      <c r="RBD749" s="31"/>
      <c r="RBE749" s="31"/>
      <c r="RBF749" s="31"/>
      <c r="RBG749" s="31"/>
      <c r="RBH749" s="31"/>
      <c r="RBI749" s="31"/>
      <c r="RBJ749" s="31"/>
      <c r="RBK749" s="31"/>
      <c r="RBL749" s="31"/>
      <c r="RBM749" s="31"/>
      <c r="RBN749" s="31"/>
      <c r="RBO749" s="31"/>
      <c r="RBP749" s="31"/>
      <c r="RBQ749" s="31"/>
      <c r="RBR749" s="31"/>
      <c r="RBS749" s="31"/>
      <c r="RBT749" s="31"/>
      <c r="RBU749" s="31"/>
      <c r="RBV749" s="31"/>
      <c r="RBW749" s="31"/>
      <c r="RBX749" s="31"/>
      <c r="RBY749" s="31"/>
      <c r="RBZ749" s="31"/>
      <c r="RCA749" s="31"/>
      <c r="RCB749" s="31"/>
      <c r="RCC749" s="31"/>
      <c r="RCD749" s="31"/>
      <c r="RCE749" s="31"/>
      <c r="RCF749" s="31"/>
      <c r="RCG749" s="31"/>
      <c r="RCH749" s="31"/>
      <c r="RCI749" s="31"/>
      <c r="RCJ749" s="31"/>
      <c r="RCK749" s="31"/>
      <c r="RCL749" s="31"/>
      <c r="RCM749" s="31"/>
      <c r="RCN749" s="31"/>
      <c r="RCO749" s="31"/>
      <c r="RCP749" s="31"/>
      <c r="RCQ749" s="31"/>
      <c r="RCR749" s="31"/>
      <c r="RCS749" s="31"/>
      <c r="RCT749" s="31"/>
      <c r="RCU749" s="31"/>
      <c r="RCV749" s="31"/>
      <c r="RCW749" s="31"/>
      <c r="RCX749" s="31"/>
      <c r="RCY749" s="31"/>
      <c r="RCZ749" s="31"/>
      <c r="RDA749" s="31"/>
      <c r="RDB749" s="31"/>
      <c r="RDC749" s="31"/>
      <c r="RDD749" s="31"/>
      <c r="RDE749" s="31"/>
      <c r="RDF749" s="31"/>
      <c r="RDG749" s="31"/>
      <c r="RDH749" s="31"/>
      <c r="RDI749" s="31"/>
      <c r="RDJ749" s="31"/>
      <c r="RDK749" s="31"/>
      <c r="RDL749" s="31"/>
      <c r="RDM749" s="31"/>
      <c r="RDN749" s="31"/>
      <c r="RDO749" s="31"/>
      <c r="RDP749" s="31"/>
      <c r="RDQ749" s="31"/>
      <c r="RDR749" s="31"/>
      <c r="RDS749" s="31"/>
      <c r="RDT749" s="31"/>
      <c r="RDU749" s="31"/>
      <c r="RDV749" s="31"/>
      <c r="RDW749" s="31"/>
      <c r="RDX749" s="31"/>
      <c r="RDY749" s="31"/>
      <c r="RDZ749" s="31"/>
      <c r="REA749" s="31"/>
      <c r="REB749" s="31"/>
      <c r="REC749" s="31"/>
      <c r="RED749" s="31"/>
      <c r="REE749" s="31"/>
      <c r="REF749" s="31"/>
      <c r="REG749" s="31"/>
      <c r="REH749" s="31"/>
      <c r="REI749" s="31"/>
      <c r="REJ749" s="31"/>
      <c r="REK749" s="31"/>
      <c r="REL749" s="31"/>
      <c r="REM749" s="31"/>
      <c r="REN749" s="31"/>
      <c r="REO749" s="31"/>
      <c r="REP749" s="31"/>
      <c r="REQ749" s="31"/>
      <c r="RER749" s="31"/>
      <c r="RES749" s="31"/>
      <c r="RET749" s="31"/>
      <c r="REU749" s="31"/>
      <c r="REV749" s="31"/>
      <c r="REW749" s="31"/>
      <c r="REX749" s="31"/>
      <c r="REY749" s="31"/>
      <c r="REZ749" s="31"/>
      <c r="RFA749" s="31"/>
      <c r="RFB749" s="31"/>
      <c r="RFC749" s="31"/>
      <c r="RFD749" s="31"/>
      <c r="RFE749" s="31"/>
      <c r="RFF749" s="31"/>
      <c r="RFG749" s="31"/>
      <c r="RFH749" s="31"/>
      <c r="RFI749" s="31"/>
      <c r="RFJ749" s="31"/>
      <c r="RFK749" s="31"/>
      <c r="RFL749" s="31"/>
      <c r="RFM749" s="31"/>
      <c r="RFN749" s="31"/>
      <c r="RFO749" s="31"/>
      <c r="RFP749" s="31"/>
      <c r="RFQ749" s="31"/>
      <c r="RFR749" s="31"/>
      <c r="RFS749" s="31"/>
      <c r="RFT749" s="31"/>
      <c r="RFU749" s="31"/>
      <c r="RFV749" s="31"/>
      <c r="RFW749" s="31"/>
      <c r="RFX749" s="31"/>
      <c r="RFY749" s="31"/>
      <c r="RFZ749" s="31"/>
      <c r="RGA749" s="31"/>
      <c r="RGB749" s="31"/>
      <c r="RGC749" s="31"/>
      <c r="RGD749" s="31"/>
      <c r="RGE749" s="31"/>
      <c r="RGF749" s="31"/>
      <c r="RGG749" s="31"/>
      <c r="RGH749" s="31"/>
      <c r="RGI749" s="31"/>
      <c r="RGJ749" s="31"/>
      <c r="RGK749" s="31"/>
      <c r="RGL749" s="31"/>
      <c r="RGM749" s="31"/>
      <c r="RGN749" s="31"/>
      <c r="RGO749" s="31"/>
      <c r="RGP749" s="31"/>
      <c r="RGQ749" s="31"/>
      <c r="RGR749" s="31"/>
      <c r="RGS749" s="31"/>
      <c r="RGT749" s="31"/>
      <c r="RGU749" s="31"/>
      <c r="RGV749" s="31"/>
      <c r="RGW749" s="31"/>
      <c r="RGX749" s="31"/>
      <c r="RGY749" s="31"/>
      <c r="RGZ749" s="31"/>
      <c r="RHA749" s="31"/>
      <c r="RHB749" s="31"/>
      <c r="RHC749" s="31"/>
      <c r="RHD749" s="31"/>
      <c r="RHE749" s="31"/>
      <c r="RHF749" s="31"/>
      <c r="RHG749" s="31"/>
      <c r="RHH749" s="31"/>
      <c r="RHI749" s="31"/>
      <c r="RHJ749" s="31"/>
      <c r="RHK749" s="31"/>
      <c r="RHL749" s="31"/>
      <c r="RHM749" s="31"/>
      <c r="RHN749" s="31"/>
      <c r="RHO749" s="31"/>
      <c r="RHP749" s="31"/>
      <c r="RHQ749" s="31"/>
      <c r="RHR749" s="31"/>
      <c r="RHS749" s="31"/>
      <c r="RHT749" s="31"/>
      <c r="RHU749" s="31"/>
      <c r="RHV749" s="31"/>
      <c r="RHW749" s="31"/>
      <c r="RHX749" s="31"/>
      <c r="RHY749" s="31"/>
      <c r="RHZ749" s="31"/>
      <c r="RIA749" s="31"/>
      <c r="RIB749" s="31"/>
      <c r="RIC749" s="31"/>
      <c r="RID749" s="31"/>
      <c r="RIE749" s="31"/>
      <c r="RIF749" s="31"/>
      <c r="RIG749" s="31"/>
      <c r="RIH749" s="31"/>
      <c r="RII749" s="31"/>
      <c r="RIJ749" s="31"/>
      <c r="RIK749" s="31"/>
      <c r="RIL749" s="31"/>
      <c r="RIM749" s="31"/>
      <c r="RIN749" s="31"/>
      <c r="RIO749" s="31"/>
      <c r="RIP749" s="31"/>
      <c r="RIQ749" s="31"/>
      <c r="RIR749" s="31"/>
      <c r="RIS749" s="31"/>
      <c r="RIT749" s="31"/>
      <c r="RIU749" s="31"/>
      <c r="RIV749" s="31"/>
      <c r="RIW749" s="31"/>
      <c r="RIX749" s="31"/>
      <c r="RIY749" s="31"/>
      <c r="RIZ749" s="31"/>
      <c r="RJA749" s="31"/>
      <c r="RJB749" s="31"/>
      <c r="RJC749" s="31"/>
      <c r="RJD749" s="31"/>
      <c r="RJE749" s="31"/>
      <c r="RJF749" s="31"/>
      <c r="RJG749" s="31"/>
      <c r="RJH749" s="31"/>
      <c r="RJI749" s="31"/>
      <c r="RJJ749" s="31"/>
      <c r="RJK749" s="31"/>
      <c r="RJL749" s="31"/>
      <c r="RJM749" s="31"/>
      <c r="RJN749" s="31"/>
      <c r="RJO749" s="31"/>
      <c r="RJP749" s="31"/>
      <c r="RJQ749" s="31"/>
      <c r="RJR749" s="31"/>
      <c r="RJS749" s="31"/>
      <c r="RJT749" s="31"/>
      <c r="RJU749" s="31"/>
      <c r="RJV749" s="31"/>
      <c r="RJW749" s="31"/>
      <c r="RJX749" s="31"/>
      <c r="RJY749" s="31"/>
      <c r="RJZ749" s="31"/>
      <c r="RKA749" s="31"/>
      <c r="RKB749" s="31"/>
      <c r="RKC749" s="31"/>
      <c r="RKD749" s="31"/>
      <c r="RKE749" s="31"/>
      <c r="RKF749" s="31"/>
      <c r="RKG749" s="31"/>
      <c r="RKH749" s="31"/>
      <c r="RKI749" s="31"/>
      <c r="RKJ749" s="31"/>
      <c r="RKK749" s="31"/>
      <c r="RKL749" s="31"/>
      <c r="RKM749" s="31"/>
      <c r="RKN749" s="31"/>
      <c r="RKO749" s="31"/>
      <c r="RKP749" s="31"/>
      <c r="RKQ749" s="31"/>
      <c r="RKR749" s="31"/>
      <c r="RKS749" s="31"/>
      <c r="RKT749" s="31"/>
      <c r="RKU749" s="31"/>
      <c r="RKV749" s="31"/>
      <c r="RKW749" s="31"/>
      <c r="RKX749" s="31"/>
      <c r="RKY749" s="31"/>
      <c r="RKZ749" s="31"/>
      <c r="RLA749" s="31"/>
      <c r="RLB749" s="31"/>
      <c r="RLC749" s="31"/>
      <c r="RLD749" s="31"/>
      <c r="RLE749" s="31"/>
      <c r="RLF749" s="31"/>
      <c r="RLG749" s="31"/>
      <c r="RLH749" s="31"/>
      <c r="RLI749" s="31"/>
      <c r="RLJ749" s="31"/>
      <c r="RLK749" s="31"/>
      <c r="RLL749" s="31"/>
      <c r="RLM749" s="31"/>
      <c r="RLN749" s="31"/>
      <c r="RLO749" s="31"/>
      <c r="RLP749" s="31"/>
      <c r="RLQ749" s="31"/>
      <c r="RLR749" s="31"/>
      <c r="RLS749" s="31"/>
      <c r="RLT749" s="31"/>
      <c r="RLU749" s="31"/>
      <c r="RLV749" s="31"/>
      <c r="RLW749" s="31"/>
      <c r="RLX749" s="31"/>
      <c r="RLY749" s="31"/>
      <c r="RLZ749" s="31"/>
      <c r="RMA749" s="31"/>
      <c r="RMB749" s="31"/>
      <c r="RMC749" s="31"/>
      <c r="RMD749" s="31"/>
      <c r="RME749" s="31"/>
      <c r="RMF749" s="31"/>
      <c r="RMG749" s="31"/>
      <c r="RMH749" s="31"/>
      <c r="RMI749" s="31"/>
      <c r="RMJ749" s="31"/>
      <c r="RMK749" s="31"/>
      <c r="RML749" s="31"/>
      <c r="RMM749" s="31"/>
      <c r="RMN749" s="31"/>
      <c r="RMO749" s="31"/>
      <c r="RMP749" s="31"/>
      <c r="RMQ749" s="31"/>
      <c r="RMR749" s="31"/>
      <c r="RMS749" s="31"/>
      <c r="RMT749" s="31"/>
      <c r="RMU749" s="31"/>
      <c r="RMV749" s="31"/>
      <c r="RMW749" s="31"/>
      <c r="RMX749" s="31"/>
      <c r="RMY749" s="31"/>
      <c r="RMZ749" s="31"/>
      <c r="RNA749" s="31"/>
      <c r="RNB749" s="31"/>
      <c r="RNC749" s="31"/>
      <c r="RND749" s="31"/>
      <c r="RNE749" s="31"/>
      <c r="RNF749" s="31"/>
      <c r="RNG749" s="31"/>
      <c r="RNH749" s="31"/>
      <c r="RNI749" s="31"/>
      <c r="RNJ749" s="31"/>
      <c r="RNK749" s="31"/>
      <c r="RNL749" s="31"/>
      <c r="RNM749" s="31"/>
      <c r="RNN749" s="31"/>
      <c r="RNO749" s="31"/>
      <c r="RNP749" s="31"/>
      <c r="RNQ749" s="31"/>
      <c r="RNR749" s="31"/>
      <c r="RNS749" s="31"/>
      <c r="RNT749" s="31"/>
      <c r="RNU749" s="31"/>
      <c r="RNV749" s="31"/>
      <c r="RNW749" s="31"/>
      <c r="RNX749" s="31"/>
      <c r="RNY749" s="31"/>
      <c r="RNZ749" s="31"/>
      <c r="ROA749" s="31"/>
      <c r="ROB749" s="31"/>
      <c r="ROC749" s="31"/>
      <c r="ROD749" s="31"/>
      <c r="ROE749" s="31"/>
      <c r="ROF749" s="31"/>
      <c r="ROG749" s="31"/>
      <c r="ROH749" s="31"/>
      <c r="ROI749" s="31"/>
      <c r="ROJ749" s="31"/>
      <c r="ROK749" s="31"/>
      <c r="ROL749" s="31"/>
      <c r="ROM749" s="31"/>
      <c r="RON749" s="31"/>
      <c r="ROO749" s="31"/>
      <c r="ROP749" s="31"/>
      <c r="ROQ749" s="31"/>
      <c r="ROR749" s="31"/>
      <c r="ROS749" s="31"/>
      <c r="ROT749" s="31"/>
      <c r="ROU749" s="31"/>
      <c r="ROV749" s="31"/>
      <c r="ROW749" s="31"/>
      <c r="ROX749" s="31"/>
      <c r="ROY749" s="31"/>
      <c r="ROZ749" s="31"/>
      <c r="RPA749" s="31"/>
      <c r="RPB749" s="31"/>
      <c r="RPC749" s="31"/>
      <c r="RPD749" s="31"/>
      <c r="RPE749" s="31"/>
      <c r="RPF749" s="31"/>
      <c r="RPG749" s="31"/>
      <c r="RPH749" s="31"/>
      <c r="RPI749" s="31"/>
      <c r="RPJ749" s="31"/>
      <c r="RPK749" s="31"/>
      <c r="RPL749" s="31"/>
      <c r="RPM749" s="31"/>
      <c r="RPN749" s="31"/>
      <c r="RPO749" s="31"/>
      <c r="RPP749" s="31"/>
      <c r="RPQ749" s="31"/>
      <c r="RPR749" s="31"/>
      <c r="RPS749" s="31"/>
      <c r="RPT749" s="31"/>
      <c r="RPU749" s="31"/>
      <c r="RPV749" s="31"/>
      <c r="RPW749" s="31"/>
      <c r="RPX749" s="31"/>
      <c r="RPY749" s="31"/>
      <c r="RPZ749" s="31"/>
      <c r="RQA749" s="31"/>
      <c r="RQB749" s="31"/>
      <c r="RQC749" s="31"/>
      <c r="RQD749" s="31"/>
      <c r="RQE749" s="31"/>
      <c r="RQF749" s="31"/>
      <c r="RQG749" s="31"/>
      <c r="RQH749" s="31"/>
      <c r="RQI749" s="31"/>
      <c r="RQJ749" s="31"/>
      <c r="RQK749" s="31"/>
      <c r="RQL749" s="31"/>
      <c r="RQM749" s="31"/>
      <c r="RQN749" s="31"/>
      <c r="RQO749" s="31"/>
      <c r="RQP749" s="31"/>
      <c r="RQQ749" s="31"/>
      <c r="RQR749" s="31"/>
      <c r="RQS749" s="31"/>
      <c r="RQT749" s="31"/>
      <c r="RQU749" s="31"/>
      <c r="RQV749" s="31"/>
      <c r="RQW749" s="31"/>
      <c r="RQX749" s="31"/>
      <c r="RQY749" s="31"/>
      <c r="RQZ749" s="31"/>
      <c r="RRA749" s="31"/>
      <c r="RRB749" s="31"/>
      <c r="RRC749" s="31"/>
      <c r="RRD749" s="31"/>
      <c r="RRE749" s="31"/>
      <c r="RRF749" s="31"/>
      <c r="RRG749" s="31"/>
      <c r="RRH749" s="31"/>
      <c r="RRI749" s="31"/>
      <c r="RRJ749" s="31"/>
      <c r="RRK749" s="31"/>
      <c r="RRL749" s="31"/>
      <c r="RRM749" s="31"/>
      <c r="RRN749" s="31"/>
      <c r="RRO749" s="31"/>
      <c r="RRP749" s="31"/>
      <c r="RRQ749" s="31"/>
      <c r="RRR749" s="31"/>
      <c r="RRS749" s="31"/>
      <c r="RRT749" s="31"/>
      <c r="RRU749" s="31"/>
      <c r="RRV749" s="31"/>
      <c r="RRW749" s="31"/>
      <c r="RRX749" s="31"/>
      <c r="RRY749" s="31"/>
      <c r="RRZ749" s="31"/>
      <c r="RSA749" s="31"/>
      <c r="RSB749" s="31"/>
      <c r="RSC749" s="31"/>
      <c r="RSD749" s="31"/>
      <c r="RSE749" s="31"/>
      <c r="RSF749" s="31"/>
      <c r="RSG749" s="31"/>
      <c r="RSH749" s="31"/>
      <c r="RSI749" s="31"/>
      <c r="RSJ749" s="31"/>
      <c r="RSK749" s="31"/>
      <c r="RSL749" s="31"/>
      <c r="RSM749" s="31"/>
      <c r="RSN749" s="31"/>
      <c r="RSO749" s="31"/>
      <c r="RSP749" s="31"/>
      <c r="RSQ749" s="31"/>
      <c r="RSR749" s="31"/>
      <c r="RSS749" s="31"/>
      <c r="RST749" s="31"/>
      <c r="RSU749" s="31"/>
      <c r="RSV749" s="31"/>
      <c r="RSW749" s="31"/>
      <c r="RSX749" s="31"/>
      <c r="RSY749" s="31"/>
      <c r="RSZ749" s="31"/>
      <c r="RTA749" s="31"/>
      <c r="RTB749" s="31"/>
      <c r="RTC749" s="31"/>
      <c r="RTD749" s="31"/>
      <c r="RTE749" s="31"/>
      <c r="RTF749" s="31"/>
      <c r="RTG749" s="31"/>
      <c r="RTH749" s="31"/>
      <c r="RTI749" s="31"/>
      <c r="RTJ749" s="31"/>
      <c r="RTK749" s="31"/>
      <c r="RTL749" s="31"/>
      <c r="RTM749" s="31"/>
      <c r="RTN749" s="31"/>
      <c r="RTO749" s="31"/>
      <c r="RTP749" s="31"/>
      <c r="RTQ749" s="31"/>
      <c r="RTR749" s="31"/>
      <c r="RTS749" s="31"/>
      <c r="RTT749" s="31"/>
      <c r="RTU749" s="31"/>
      <c r="RTV749" s="31"/>
      <c r="RTW749" s="31"/>
      <c r="RTX749" s="31"/>
      <c r="RTY749" s="31"/>
      <c r="RTZ749" s="31"/>
      <c r="RUA749" s="31"/>
      <c r="RUB749" s="31"/>
      <c r="RUC749" s="31"/>
      <c r="RUD749" s="31"/>
      <c r="RUE749" s="31"/>
      <c r="RUF749" s="31"/>
      <c r="RUG749" s="31"/>
      <c r="RUH749" s="31"/>
      <c r="RUI749" s="31"/>
      <c r="RUJ749" s="31"/>
      <c r="RUK749" s="31"/>
      <c r="RUL749" s="31"/>
      <c r="RUM749" s="31"/>
      <c r="RUN749" s="31"/>
      <c r="RUO749" s="31"/>
      <c r="RUP749" s="31"/>
      <c r="RUQ749" s="31"/>
      <c r="RUR749" s="31"/>
      <c r="RUS749" s="31"/>
      <c r="RUT749" s="31"/>
      <c r="RUU749" s="31"/>
      <c r="RUV749" s="31"/>
      <c r="RUW749" s="31"/>
      <c r="RUX749" s="31"/>
      <c r="RUY749" s="31"/>
      <c r="RUZ749" s="31"/>
      <c r="RVA749" s="31"/>
      <c r="RVB749" s="31"/>
      <c r="RVC749" s="31"/>
      <c r="RVD749" s="31"/>
      <c r="RVE749" s="31"/>
      <c r="RVF749" s="31"/>
      <c r="RVG749" s="31"/>
      <c r="RVH749" s="31"/>
      <c r="RVI749" s="31"/>
      <c r="RVJ749" s="31"/>
      <c r="RVK749" s="31"/>
      <c r="RVL749" s="31"/>
      <c r="RVM749" s="31"/>
      <c r="RVN749" s="31"/>
      <c r="RVO749" s="31"/>
      <c r="RVP749" s="31"/>
      <c r="RVQ749" s="31"/>
      <c r="RVR749" s="31"/>
      <c r="RVS749" s="31"/>
      <c r="RVT749" s="31"/>
      <c r="RVU749" s="31"/>
      <c r="RVV749" s="31"/>
      <c r="RVW749" s="31"/>
      <c r="RVX749" s="31"/>
      <c r="RVY749" s="31"/>
      <c r="RVZ749" s="31"/>
      <c r="RWA749" s="31"/>
      <c r="RWB749" s="31"/>
      <c r="RWC749" s="31"/>
      <c r="RWD749" s="31"/>
      <c r="RWE749" s="31"/>
      <c r="RWF749" s="31"/>
      <c r="RWG749" s="31"/>
      <c r="RWH749" s="31"/>
      <c r="RWI749" s="31"/>
      <c r="RWJ749" s="31"/>
      <c r="RWK749" s="31"/>
      <c r="RWL749" s="31"/>
      <c r="RWM749" s="31"/>
      <c r="RWN749" s="31"/>
      <c r="RWO749" s="31"/>
      <c r="RWP749" s="31"/>
      <c r="RWQ749" s="31"/>
      <c r="RWR749" s="31"/>
      <c r="RWS749" s="31"/>
      <c r="RWT749" s="31"/>
      <c r="RWU749" s="31"/>
      <c r="RWV749" s="31"/>
      <c r="RWW749" s="31"/>
      <c r="RWX749" s="31"/>
      <c r="RWY749" s="31"/>
      <c r="RWZ749" s="31"/>
      <c r="RXA749" s="31"/>
      <c r="RXB749" s="31"/>
      <c r="RXC749" s="31"/>
      <c r="RXD749" s="31"/>
      <c r="RXE749" s="31"/>
      <c r="RXF749" s="31"/>
      <c r="RXG749" s="31"/>
      <c r="RXH749" s="31"/>
      <c r="RXI749" s="31"/>
      <c r="RXJ749" s="31"/>
      <c r="RXK749" s="31"/>
      <c r="RXL749" s="31"/>
      <c r="RXM749" s="31"/>
      <c r="RXN749" s="31"/>
      <c r="RXO749" s="31"/>
      <c r="RXP749" s="31"/>
      <c r="RXQ749" s="31"/>
      <c r="RXR749" s="31"/>
      <c r="RXS749" s="31"/>
      <c r="RXT749" s="31"/>
      <c r="RXU749" s="31"/>
      <c r="RXV749" s="31"/>
      <c r="RXW749" s="31"/>
      <c r="RXX749" s="31"/>
      <c r="RXY749" s="31"/>
      <c r="RXZ749" s="31"/>
      <c r="RYA749" s="31"/>
      <c r="RYB749" s="31"/>
      <c r="RYC749" s="31"/>
      <c r="RYD749" s="31"/>
      <c r="RYE749" s="31"/>
      <c r="RYF749" s="31"/>
      <c r="RYG749" s="31"/>
      <c r="RYH749" s="31"/>
      <c r="RYI749" s="31"/>
      <c r="RYJ749" s="31"/>
      <c r="RYK749" s="31"/>
      <c r="RYL749" s="31"/>
      <c r="RYM749" s="31"/>
      <c r="RYN749" s="31"/>
      <c r="RYO749" s="31"/>
      <c r="RYP749" s="31"/>
      <c r="RYQ749" s="31"/>
      <c r="RYR749" s="31"/>
      <c r="RYS749" s="31"/>
      <c r="RYT749" s="31"/>
      <c r="RYU749" s="31"/>
      <c r="RYV749" s="31"/>
      <c r="RYW749" s="31"/>
      <c r="RYX749" s="31"/>
      <c r="RYY749" s="31"/>
      <c r="RYZ749" s="31"/>
      <c r="RZA749" s="31"/>
      <c r="RZB749" s="31"/>
      <c r="RZC749" s="31"/>
      <c r="RZD749" s="31"/>
      <c r="RZE749" s="31"/>
      <c r="RZF749" s="31"/>
      <c r="RZG749" s="31"/>
      <c r="RZH749" s="31"/>
      <c r="RZI749" s="31"/>
      <c r="RZJ749" s="31"/>
      <c r="RZK749" s="31"/>
      <c r="RZL749" s="31"/>
      <c r="RZM749" s="31"/>
      <c r="RZN749" s="31"/>
      <c r="RZO749" s="31"/>
      <c r="RZP749" s="31"/>
      <c r="RZQ749" s="31"/>
      <c r="RZR749" s="31"/>
      <c r="RZS749" s="31"/>
      <c r="RZT749" s="31"/>
      <c r="RZU749" s="31"/>
      <c r="RZV749" s="31"/>
      <c r="RZW749" s="31"/>
      <c r="RZX749" s="31"/>
      <c r="RZY749" s="31"/>
      <c r="RZZ749" s="31"/>
      <c r="SAA749" s="31"/>
      <c r="SAB749" s="31"/>
      <c r="SAC749" s="31"/>
      <c r="SAD749" s="31"/>
      <c r="SAE749" s="31"/>
      <c r="SAF749" s="31"/>
      <c r="SAG749" s="31"/>
      <c r="SAH749" s="31"/>
      <c r="SAI749" s="31"/>
      <c r="SAJ749" s="31"/>
      <c r="SAK749" s="31"/>
      <c r="SAL749" s="31"/>
      <c r="SAM749" s="31"/>
      <c r="SAN749" s="31"/>
      <c r="SAO749" s="31"/>
      <c r="SAP749" s="31"/>
      <c r="SAQ749" s="31"/>
      <c r="SAR749" s="31"/>
      <c r="SAS749" s="31"/>
      <c r="SAT749" s="31"/>
      <c r="SAU749" s="31"/>
      <c r="SAV749" s="31"/>
      <c r="SAW749" s="31"/>
      <c r="SAX749" s="31"/>
      <c r="SAY749" s="31"/>
      <c r="SAZ749" s="31"/>
      <c r="SBA749" s="31"/>
      <c r="SBB749" s="31"/>
      <c r="SBC749" s="31"/>
      <c r="SBD749" s="31"/>
      <c r="SBE749" s="31"/>
      <c r="SBF749" s="31"/>
      <c r="SBG749" s="31"/>
      <c r="SBH749" s="31"/>
      <c r="SBI749" s="31"/>
      <c r="SBJ749" s="31"/>
      <c r="SBK749" s="31"/>
      <c r="SBL749" s="31"/>
      <c r="SBM749" s="31"/>
      <c r="SBN749" s="31"/>
      <c r="SBO749" s="31"/>
      <c r="SBP749" s="31"/>
      <c r="SBQ749" s="31"/>
      <c r="SBR749" s="31"/>
      <c r="SBS749" s="31"/>
      <c r="SBT749" s="31"/>
      <c r="SBU749" s="31"/>
      <c r="SBV749" s="31"/>
      <c r="SBW749" s="31"/>
      <c r="SBX749" s="31"/>
      <c r="SBY749" s="31"/>
      <c r="SBZ749" s="31"/>
      <c r="SCA749" s="31"/>
      <c r="SCB749" s="31"/>
      <c r="SCC749" s="31"/>
      <c r="SCD749" s="31"/>
      <c r="SCE749" s="31"/>
      <c r="SCF749" s="31"/>
      <c r="SCG749" s="31"/>
      <c r="SCH749" s="31"/>
      <c r="SCI749" s="31"/>
      <c r="SCJ749" s="31"/>
      <c r="SCK749" s="31"/>
      <c r="SCL749" s="31"/>
      <c r="SCM749" s="31"/>
      <c r="SCN749" s="31"/>
      <c r="SCO749" s="31"/>
      <c r="SCP749" s="31"/>
      <c r="SCQ749" s="31"/>
      <c r="SCR749" s="31"/>
      <c r="SCS749" s="31"/>
      <c r="SCT749" s="31"/>
      <c r="SCU749" s="31"/>
      <c r="SCV749" s="31"/>
      <c r="SCW749" s="31"/>
      <c r="SCX749" s="31"/>
      <c r="SCY749" s="31"/>
      <c r="SCZ749" s="31"/>
      <c r="SDA749" s="31"/>
      <c r="SDB749" s="31"/>
      <c r="SDC749" s="31"/>
      <c r="SDD749" s="31"/>
      <c r="SDE749" s="31"/>
      <c r="SDF749" s="31"/>
      <c r="SDG749" s="31"/>
      <c r="SDH749" s="31"/>
      <c r="SDI749" s="31"/>
      <c r="SDJ749" s="31"/>
      <c r="SDK749" s="31"/>
      <c r="SDL749" s="31"/>
      <c r="SDM749" s="31"/>
      <c r="SDN749" s="31"/>
      <c r="SDO749" s="31"/>
      <c r="SDP749" s="31"/>
      <c r="SDQ749" s="31"/>
      <c r="SDR749" s="31"/>
      <c r="SDS749" s="31"/>
      <c r="SDT749" s="31"/>
      <c r="SDU749" s="31"/>
      <c r="SDV749" s="31"/>
      <c r="SDW749" s="31"/>
      <c r="SDX749" s="31"/>
      <c r="SDY749" s="31"/>
      <c r="SDZ749" s="31"/>
      <c r="SEA749" s="31"/>
      <c r="SEB749" s="31"/>
      <c r="SEC749" s="31"/>
      <c r="SED749" s="31"/>
      <c r="SEE749" s="31"/>
      <c r="SEF749" s="31"/>
      <c r="SEG749" s="31"/>
      <c r="SEH749" s="31"/>
      <c r="SEI749" s="31"/>
      <c r="SEJ749" s="31"/>
      <c r="SEK749" s="31"/>
      <c r="SEL749" s="31"/>
      <c r="SEM749" s="31"/>
      <c r="SEN749" s="31"/>
      <c r="SEO749" s="31"/>
      <c r="SEP749" s="31"/>
      <c r="SEQ749" s="31"/>
      <c r="SER749" s="31"/>
      <c r="SES749" s="31"/>
      <c r="SET749" s="31"/>
      <c r="SEU749" s="31"/>
      <c r="SEV749" s="31"/>
      <c r="SEW749" s="31"/>
      <c r="SEX749" s="31"/>
      <c r="SEY749" s="31"/>
      <c r="SEZ749" s="31"/>
      <c r="SFA749" s="31"/>
      <c r="SFB749" s="31"/>
      <c r="SFC749" s="31"/>
      <c r="SFD749" s="31"/>
      <c r="SFE749" s="31"/>
      <c r="SFF749" s="31"/>
      <c r="SFG749" s="31"/>
      <c r="SFH749" s="31"/>
      <c r="SFI749" s="31"/>
      <c r="SFJ749" s="31"/>
      <c r="SFK749" s="31"/>
      <c r="SFL749" s="31"/>
      <c r="SFM749" s="31"/>
      <c r="SFN749" s="31"/>
      <c r="SFO749" s="31"/>
      <c r="SFP749" s="31"/>
      <c r="SFQ749" s="31"/>
      <c r="SFR749" s="31"/>
      <c r="SFS749" s="31"/>
      <c r="SFT749" s="31"/>
      <c r="SFU749" s="31"/>
      <c r="SFV749" s="31"/>
      <c r="SFW749" s="31"/>
      <c r="SFX749" s="31"/>
      <c r="SFY749" s="31"/>
      <c r="SFZ749" s="31"/>
      <c r="SGA749" s="31"/>
      <c r="SGB749" s="31"/>
      <c r="SGC749" s="31"/>
      <c r="SGD749" s="31"/>
      <c r="SGE749" s="31"/>
      <c r="SGF749" s="31"/>
      <c r="SGG749" s="31"/>
      <c r="SGH749" s="31"/>
      <c r="SGI749" s="31"/>
      <c r="SGJ749" s="31"/>
      <c r="SGK749" s="31"/>
      <c r="SGL749" s="31"/>
      <c r="SGM749" s="31"/>
      <c r="SGN749" s="31"/>
      <c r="SGO749" s="31"/>
      <c r="SGP749" s="31"/>
      <c r="SGQ749" s="31"/>
      <c r="SGR749" s="31"/>
      <c r="SGS749" s="31"/>
      <c r="SGT749" s="31"/>
      <c r="SGU749" s="31"/>
      <c r="SGV749" s="31"/>
      <c r="SGW749" s="31"/>
      <c r="SGX749" s="31"/>
      <c r="SGY749" s="31"/>
      <c r="SGZ749" s="31"/>
      <c r="SHA749" s="31"/>
      <c r="SHB749" s="31"/>
      <c r="SHC749" s="31"/>
      <c r="SHD749" s="31"/>
      <c r="SHE749" s="31"/>
      <c r="SHF749" s="31"/>
      <c r="SHG749" s="31"/>
      <c r="SHH749" s="31"/>
      <c r="SHI749" s="31"/>
      <c r="SHJ749" s="31"/>
      <c r="SHK749" s="31"/>
      <c r="SHL749" s="31"/>
      <c r="SHM749" s="31"/>
      <c r="SHN749" s="31"/>
      <c r="SHO749" s="31"/>
      <c r="SHP749" s="31"/>
      <c r="SHQ749" s="31"/>
      <c r="SHR749" s="31"/>
      <c r="SHS749" s="31"/>
      <c r="SHT749" s="31"/>
      <c r="SHU749" s="31"/>
      <c r="SHV749" s="31"/>
      <c r="SHW749" s="31"/>
      <c r="SHX749" s="31"/>
      <c r="SHY749" s="31"/>
      <c r="SHZ749" s="31"/>
      <c r="SIA749" s="31"/>
      <c r="SIB749" s="31"/>
      <c r="SIC749" s="31"/>
      <c r="SID749" s="31"/>
      <c r="SIE749" s="31"/>
      <c r="SIF749" s="31"/>
      <c r="SIG749" s="31"/>
      <c r="SIH749" s="31"/>
      <c r="SII749" s="31"/>
      <c r="SIJ749" s="31"/>
      <c r="SIK749" s="31"/>
      <c r="SIL749" s="31"/>
      <c r="SIM749" s="31"/>
      <c r="SIN749" s="31"/>
      <c r="SIO749" s="31"/>
      <c r="SIP749" s="31"/>
      <c r="SIQ749" s="31"/>
      <c r="SIR749" s="31"/>
      <c r="SIS749" s="31"/>
      <c r="SIT749" s="31"/>
      <c r="SIU749" s="31"/>
      <c r="SIV749" s="31"/>
      <c r="SIW749" s="31"/>
      <c r="SIX749" s="31"/>
      <c r="SIY749" s="31"/>
      <c r="SIZ749" s="31"/>
      <c r="SJA749" s="31"/>
      <c r="SJB749" s="31"/>
      <c r="SJC749" s="31"/>
      <c r="SJD749" s="31"/>
      <c r="SJE749" s="31"/>
      <c r="SJF749" s="31"/>
      <c r="SJG749" s="31"/>
      <c r="SJH749" s="31"/>
      <c r="SJI749" s="31"/>
      <c r="SJJ749" s="31"/>
      <c r="SJK749" s="31"/>
      <c r="SJL749" s="31"/>
      <c r="SJM749" s="31"/>
      <c r="SJN749" s="31"/>
      <c r="SJO749" s="31"/>
      <c r="SJP749" s="31"/>
      <c r="SJQ749" s="31"/>
      <c r="SJR749" s="31"/>
      <c r="SJS749" s="31"/>
      <c r="SJT749" s="31"/>
      <c r="SJU749" s="31"/>
      <c r="SJV749" s="31"/>
      <c r="SJW749" s="31"/>
      <c r="SJX749" s="31"/>
      <c r="SJY749" s="31"/>
      <c r="SJZ749" s="31"/>
      <c r="SKA749" s="31"/>
      <c r="SKB749" s="31"/>
      <c r="SKC749" s="31"/>
      <c r="SKD749" s="31"/>
      <c r="SKE749" s="31"/>
      <c r="SKF749" s="31"/>
      <c r="SKG749" s="31"/>
      <c r="SKH749" s="31"/>
      <c r="SKI749" s="31"/>
      <c r="SKJ749" s="31"/>
      <c r="SKK749" s="31"/>
      <c r="SKL749" s="31"/>
      <c r="SKM749" s="31"/>
      <c r="SKN749" s="31"/>
      <c r="SKO749" s="31"/>
      <c r="SKP749" s="31"/>
      <c r="SKQ749" s="31"/>
      <c r="SKR749" s="31"/>
      <c r="SKS749" s="31"/>
      <c r="SKT749" s="31"/>
      <c r="SKU749" s="31"/>
      <c r="SKV749" s="31"/>
      <c r="SKW749" s="31"/>
      <c r="SKX749" s="31"/>
      <c r="SKY749" s="31"/>
      <c r="SKZ749" s="31"/>
      <c r="SLA749" s="31"/>
      <c r="SLB749" s="31"/>
      <c r="SLC749" s="31"/>
      <c r="SLD749" s="31"/>
      <c r="SLE749" s="31"/>
      <c r="SLF749" s="31"/>
      <c r="SLG749" s="31"/>
      <c r="SLH749" s="31"/>
      <c r="SLI749" s="31"/>
      <c r="SLJ749" s="31"/>
      <c r="SLK749" s="31"/>
      <c r="SLL749" s="31"/>
      <c r="SLM749" s="31"/>
      <c r="SLN749" s="31"/>
      <c r="SLO749" s="31"/>
      <c r="SLP749" s="31"/>
      <c r="SLQ749" s="31"/>
      <c r="SLR749" s="31"/>
      <c r="SLS749" s="31"/>
      <c r="SLT749" s="31"/>
      <c r="SLU749" s="31"/>
      <c r="SLV749" s="31"/>
      <c r="SLW749" s="31"/>
      <c r="SLX749" s="31"/>
      <c r="SLY749" s="31"/>
      <c r="SLZ749" s="31"/>
      <c r="SMA749" s="31"/>
      <c r="SMB749" s="31"/>
      <c r="SMC749" s="31"/>
      <c r="SMD749" s="31"/>
      <c r="SME749" s="31"/>
      <c r="SMF749" s="31"/>
      <c r="SMG749" s="31"/>
      <c r="SMH749" s="31"/>
      <c r="SMI749" s="31"/>
      <c r="SMJ749" s="31"/>
      <c r="SMK749" s="31"/>
      <c r="SML749" s="31"/>
      <c r="SMM749" s="31"/>
      <c r="SMN749" s="31"/>
      <c r="SMO749" s="31"/>
      <c r="SMP749" s="31"/>
      <c r="SMQ749" s="31"/>
      <c r="SMR749" s="31"/>
      <c r="SMS749" s="31"/>
      <c r="SMT749" s="31"/>
      <c r="SMU749" s="31"/>
      <c r="SMV749" s="31"/>
      <c r="SMW749" s="31"/>
      <c r="SMX749" s="31"/>
      <c r="SMY749" s="31"/>
      <c r="SMZ749" s="31"/>
      <c r="SNA749" s="31"/>
      <c r="SNB749" s="31"/>
      <c r="SNC749" s="31"/>
      <c r="SND749" s="31"/>
      <c r="SNE749" s="31"/>
      <c r="SNF749" s="31"/>
      <c r="SNG749" s="31"/>
      <c r="SNH749" s="31"/>
      <c r="SNI749" s="31"/>
      <c r="SNJ749" s="31"/>
      <c r="SNK749" s="31"/>
      <c r="SNL749" s="31"/>
      <c r="SNM749" s="31"/>
      <c r="SNN749" s="31"/>
      <c r="SNO749" s="31"/>
      <c r="SNP749" s="31"/>
      <c r="SNQ749" s="31"/>
      <c r="SNR749" s="31"/>
      <c r="SNS749" s="31"/>
      <c r="SNT749" s="31"/>
      <c r="SNU749" s="31"/>
      <c r="SNV749" s="31"/>
      <c r="SNW749" s="31"/>
      <c r="SNX749" s="31"/>
      <c r="SNY749" s="31"/>
      <c r="SNZ749" s="31"/>
      <c r="SOA749" s="31"/>
      <c r="SOB749" s="31"/>
      <c r="SOC749" s="31"/>
      <c r="SOD749" s="31"/>
      <c r="SOE749" s="31"/>
      <c r="SOF749" s="31"/>
      <c r="SOG749" s="31"/>
      <c r="SOH749" s="31"/>
      <c r="SOI749" s="31"/>
      <c r="SOJ749" s="31"/>
      <c r="SOK749" s="31"/>
      <c r="SOL749" s="31"/>
      <c r="SOM749" s="31"/>
      <c r="SON749" s="31"/>
      <c r="SOO749" s="31"/>
      <c r="SOP749" s="31"/>
      <c r="SOQ749" s="31"/>
      <c r="SOR749" s="31"/>
      <c r="SOS749" s="31"/>
      <c r="SOT749" s="31"/>
      <c r="SOU749" s="31"/>
      <c r="SOV749" s="31"/>
      <c r="SOW749" s="31"/>
      <c r="SOX749" s="31"/>
      <c r="SOY749" s="31"/>
      <c r="SOZ749" s="31"/>
      <c r="SPA749" s="31"/>
      <c r="SPB749" s="31"/>
      <c r="SPC749" s="31"/>
      <c r="SPD749" s="31"/>
      <c r="SPE749" s="31"/>
      <c r="SPF749" s="31"/>
      <c r="SPG749" s="31"/>
      <c r="SPH749" s="31"/>
      <c r="SPI749" s="31"/>
      <c r="SPJ749" s="31"/>
      <c r="SPK749" s="31"/>
      <c r="SPL749" s="31"/>
      <c r="SPM749" s="31"/>
      <c r="SPN749" s="31"/>
      <c r="SPO749" s="31"/>
      <c r="SPP749" s="31"/>
      <c r="SPQ749" s="31"/>
      <c r="SPR749" s="31"/>
      <c r="SPS749" s="31"/>
      <c r="SPT749" s="31"/>
      <c r="SPU749" s="31"/>
      <c r="SPV749" s="31"/>
      <c r="SPW749" s="31"/>
      <c r="SPX749" s="31"/>
      <c r="SPY749" s="31"/>
      <c r="SPZ749" s="31"/>
      <c r="SQA749" s="31"/>
      <c r="SQB749" s="31"/>
      <c r="SQC749" s="31"/>
      <c r="SQD749" s="31"/>
      <c r="SQE749" s="31"/>
      <c r="SQF749" s="31"/>
      <c r="SQG749" s="31"/>
      <c r="SQH749" s="31"/>
      <c r="SQI749" s="31"/>
      <c r="SQJ749" s="31"/>
      <c r="SQK749" s="31"/>
      <c r="SQL749" s="31"/>
      <c r="SQM749" s="31"/>
      <c r="SQN749" s="31"/>
      <c r="SQO749" s="31"/>
      <c r="SQP749" s="31"/>
      <c r="SQQ749" s="31"/>
      <c r="SQR749" s="31"/>
      <c r="SQS749" s="31"/>
      <c r="SQT749" s="31"/>
      <c r="SQU749" s="31"/>
      <c r="SQV749" s="31"/>
      <c r="SQW749" s="31"/>
      <c r="SQX749" s="31"/>
      <c r="SQY749" s="31"/>
      <c r="SQZ749" s="31"/>
      <c r="SRA749" s="31"/>
      <c r="SRB749" s="31"/>
      <c r="SRC749" s="31"/>
      <c r="SRD749" s="31"/>
      <c r="SRE749" s="31"/>
      <c r="SRF749" s="31"/>
      <c r="SRG749" s="31"/>
      <c r="SRH749" s="31"/>
      <c r="SRI749" s="31"/>
      <c r="SRJ749" s="31"/>
      <c r="SRK749" s="31"/>
      <c r="SRL749" s="31"/>
      <c r="SRM749" s="31"/>
      <c r="SRN749" s="31"/>
      <c r="SRO749" s="31"/>
      <c r="SRP749" s="31"/>
      <c r="SRQ749" s="31"/>
      <c r="SRR749" s="31"/>
      <c r="SRS749" s="31"/>
      <c r="SRT749" s="31"/>
      <c r="SRU749" s="31"/>
      <c r="SRV749" s="31"/>
      <c r="SRW749" s="31"/>
      <c r="SRX749" s="31"/>
      <c r="SRY749" s="31"/>
      <c r="SRZ749" s="31"/>
      <c r="SSA749" s="31"/>
      <c r="SSB749" s="31"/>
      <c r="SSC749" s="31"/>
      <c r="SSD749" s="31"/>
      <c r="SSE749" s="31"/>
      <c r="SSF749" s="31"/>
      <c r="SSG749" s="31"/>
      <c r="SSH749" s="31"/>
      <c r="SSI749" s="31"/>
      <c r="SSJ749" s="31"/>
      <c r="SSK749" s="31"/>
      <c r="SSL749" s="31"/>
      <c r="SSM749" s="31"/>
      <c r="SSN749" s="31"/>
      <c r="SSO749" s="31"/>
      <c r="SSP749" s="31"/>
      <c r="SSQ749" s="31"/>
      <c r="SSR749" s="31"/>
      <c r="SSS749" s="31"/>
      <c r="SST749" s="31"/>
      <c r="SSU749" s="31"/>
      <c r="SSV749" s="31"/>
      <c r="SSW749" s="31"/>
      <c r="SSX749" s="31"/>
      <c r="SSY749" s="31"/>
      <c r="SSZ749" s="31"/>
      <c r="STA749" s="31"/>
      <c r="STB749" s="31"/>
      <c r="STC749" s="31"/>
      <c r="STD749" s="31"/>
      <c r="STE749" s="31"/>
      <c r="STF749" s="31"/>
      <c r="STG749" s="31"/>
      <c r="STH749" s="31"/>
      <c r="STI749" s="31"/>
      <c r="STJ749" s="31"/>
      <c r="STK749" s="31"/>
      <c r="STL749" s="31"/>
      <c r="STM749" s="31"/>
      <c r="STN749" s="31"/>
      <c r="STO749" s="31"/>
      <c r="STP749" s="31"/>
      <c r="STQ749" s="31"/>
      <c r="STR749" s="31"/>
      <c r="STS749" s="31"/>
      <c r="STT749" s="31"/>
      <c r="STU749" s="31"/>
      <c r="STV749" s="31"/>
      <c r="STW749" s="31"/>
      <c r="STX749" s="31"/>
      <c r="STY749" s="31"/>
      <c r="STZ749" s="31"/>
      <c r="SUA749" s="31"/>
      <c r="SUB749" s="31"/>
      <c r="SUC749" s="31"/>
      <c r="SUD749" s="31"/>
      <c r="SUE749" s="31"/>
      <c r="SUF749" s="31"/>
      <c r="SUG749" s="31"/>
      <c r="SUH749" s="31"/>
      <c r="SUI749" s="31"/>
      <c r="SUJ749" s="31"/>
      <c r="SUK749" s="31"/>
      <c r="SUL749" s="31"/>
      <c r="SUM749" s="31"/>
      <c r="SUN749" s="31"/>
      <c r="SUO749" s="31"/>
      <c r="SUP749" s="31"/>
      <c r="SUQ749" s="31"/>
      <c r="SUR749" s="31"/>
      <c r="SUS749" s="31"/>
      <c r="SUT749" s="31"/>
      <c r="SUU749" s="31"/>
      <c r="SUV749" s="31"/>
      <c r="SUW749" s="31"/>
      <c r="SUX749" s="31"/>
      <c r="SUY749" s="31"/>
      <c r="SUZ749" s="31"/>
      <c r="SVA749" s="31"/>
      <c r="SVB749" s="31"/>
      <c r="SVC749" s="31"/>
      <c r="SVD749" s="31"/>
      <c r="SVE749" s="31"/>
      <c r="SVF749" s="31"/>
      <c r="SVG749" s="31"/>
      <c r="SVH749" s="31"/>
      <c r="SVI749" s="31"/>
      <c r="SVJ749" s="31"/>
      <c r="SVK749" s="31"/>
      <c r="SVL749" s="31"/>
      <c r="SVM749" s="31"/>
      <c r="SVN749" s="31"/>
      <c r="SVO749" s="31"/>
      <c r="SVP749" s="31"/>
      <c r="SVQ749" s="31"/>
      <c r="SVR749" s="31"/>
      <c r="SVS749" s="31"/>
      <c r="SVT749" s="31"/>
      <c r="SVU749" s="31"/>
      <c r="SVV749" s="31"/>
      <c r="SVW749" s="31"/>
      <c r="SVX749" s="31"/>
      <c r="SVY749" s="31"/>
      <c r="SVZ749" s="31"/>
      <c r="SWA749" s="31"/>
      <c r="SWB749" s="31"/>
      <c r="SWC749" s="31"/>
      <c r="SWD749" s="31"/>
      <c r="SWE749" s="31"/>
      <c r="SWF749" s="31"/>
      <c r="SWG749" s="31"/>
      <c r="SWH749" s="31"/>
      <c r="SWI749" s="31"/>
      <c r="SWJ749" s="31"/>
      <c r="SWK749" s="31"/>
      <c r="SWL749" s="31"/>
      <c r="SWM749" s="31"/>
      <c r="SWN749" s="31"/>
      <c r="SWO749" s="31"/>
      <c r="SWP749" s="31"/>
      <c r="SWQ749" s="31"/>
      <c r="SWR749" s="31"/>
      <c r="SWS749" s="31"/>
      <c r="SWT749" s="31"/>
      <c r="SWU749" s="31"/>
      <c r="SWV749" s="31"/>
      <c r="SWW749" s="31"/>
      <c r="SWX749" s="31"/>
      <c r="SWY749" s="31"/>
      <c r="SWZ749" s="31"/>
      <c r="SXA749" s="31"/>
      <c r="SXB749" s="31"/>
      <c r="SXC749" s="31"/>
      <c r="SXD749" s="31"/>
      <c r="SXE749" s="31"/>
      <c r="SXF749" s="31"/>
      <c r="SXG749" s="31"/>
      <c r="SXH749" s="31"/>
      <c r="SXI749" s="31"/>
      <c r="SXJ749" s="31"/>
      <c r="SXK749" s="31"/>
      <c r="SXL749" s="31"/>
      <c r="SXM749" s="31"/>
      <c r="SXN749" s="31"/>
      <c r="SXO749" s="31"/>
      <c r="SXP749" s="31"/>
      <c r="SXQ749" s="31"/>
      <c r="SXR749" s="31"/>
      <c r="SXS749" s="31"/>
      <c r="SXT749" s="31"/>
      <c r="SXU749" s="31"/>
      <c r="SXV749" s="31"/>
      <c r="SXW749" s="31"/>
      <c r="SXX749" s="31"/>
      <c r="SXY749" s="31"/>
      <c r="SXZ749" s="31"/>
      <c r="SYA749" s="31"/>
      <c r="SYB749" s="31"/>
      <c r="SYC749" s="31"/>
      <c r="SYD749" s="31"/>
      <c r="SYE749" s="31"/>
      <c r="SYF749" s="31"/>
      <c r="SYG749" s="31"/>
      <c r="SYH749" s="31"/>
      <c r="SYI749" s="31"/>
      <c r="SYJ749" s="31"/>
      <c r="SYK749" s="31"/>
      <c r="SYL749" s="31"/>
      <c r="SYM749" s="31"/>
      <c r="SYN749" s="31"/>
      <c r="SYO749" s="31"/>
      <c r="SYP749" s="31"/>
      <c r="SYQ749" s="31"/>
      <c r="SYR749" s="31"/>
      <c r="SYS749" s="31"/>
      <c r="SYT749" s="31"/>
      <c r="SYU749" s="31"/>
      <c r="SYV749" s="31"/>
      <c r="SYW749" s="31"/>
      <c r="SYX749" s="31"/>
      <c r="SYY749" s="31"/>
      <c r="SYZ749" s="31"/>
      <c r="SZA749" s="31"/>
      <c r="SZB749" s="31"/>
      <c r="SZC749" s="31"/>
      <c r="SZD749" s="31"/>
      <c r="SZE749" s="31"/>
      <c r="SZF749" s="31"/>
      <c r="SZG749" s="31"/>
      <c r="SZH749" s="31"/>
      <c r="SZI749" s="31"/>
      <c r="SZJ749" s="31"/>
      <c r="SZK749" s="31"/>
      <c r="SZL749" s="31"/>
      <c r="SZM749" s="31"/>
      <c r="SZN749" s="31"/>
      <c r="SZO749" s="31"/>
      <c r="SZP749" s="31"/>
      <c r="SZQ749" s="31"/>
      <c r="SZR749" s="31"/>
      <c r="SZS749" s="31"/>
      <c r="SZT749" s="31"/>
      <c r="SZU749" s="31"/>
      <c r="SZV749" s="31"/>
      <c r="SZW749" s="31"/>
      <c r="SZX749" s="31"/>
      <c r="SZY749" s="31"/>
      <c r="SZZ749" s="31"/>
      <c r="TAA749" s="31"/>
      <c r="TAB749" s="31"/>
      <c r="TAC749" s="31"/>
      <c r="TAD749" s="31"/>
      <c r="TAE749" s="31"/>
      <c r="TAF749" s="31"/>
      <c r="TAG749" s="31"/>
      <c r="TAH749" s="31"/>
      <c r="TAI749" s="31"/>
      <c r="TAJ749" s="31"/>
      <c r="TAK749" s="31"/>
      <c r="TAL749" s="31"/>
      <c r="TAM749" s="31"/>
      <c r="TAN749" s="31"/>
      <c r="TAO749" s="31"/>
      <c r="TAP749" s="31"/>
      <c r="TAQ749" s="31"/>
      <c r="TAR749" s="31"/>
      <c r="TAS749" s="31"/>
      <c r="TAT749" s="31"/>
      <c r="TAU749" s="31"/>
      <c r="TAV749" s="31"/>
      <c r="TAW749" s="31"/>
      <c r="TAX749" s="31"/>
      <c r="TAY749" s="31"/>
      <c r="TAZ749" s="31"/>
      <c r="TBA749" s="31"/>
      <c r="TBB749" s="31"/>
      <c r="TBC749" s="31"/>
      <c r="TBD749" s="31"/>
      <c r="TBE749" s="31"/>
      <c r="TBF749" s="31"/>
      <c r="TBG749" s="31"/>
      <c r="TBH749" s="31"/>
      <c r="TBI749" s="31"/>
      <c r="TBJ749" s="31"/>
      <c r="TBK749" s="31"/>
      <c r="TBL749" s="31"/>
      <c r="TBM749" s="31"/>
      <c r="TBN749" s="31"/>
      <c r="TBO749" s="31"/>
      <c r="TBP749" s="31"/>
      <c r="TBQ749" s="31"/>
      <c r="TBR749" s="31"/>
      <c r="TBS749" s="31"/>
      <c r="TBT749" s="31"/>
      <c r="TBU749" s="31"/>
      <c r="TBV749" s="31"/>
      <c r="TBW749" s="31"/>
      <c r="TBX749" s="31"/>
      <c r="TBY749" s="31"/>
      <c r="TBZ749" s="31"/>
      <c r="TCA749" s="31"/>
      <c r="TCB749" s="31"/>
      <c r="TCC749" s="31"/>
      <c r="TCD749" s="31"/>
      <c r="TCE749" s="31"/>
      <c r="TCF749" s="31"/>
      <c r="TCG749" s="31"/>
      <c r="TCH749" s="31"/>
      <c r="TCI749" s="31"/>
      <c r="TCJ749" s="31"/>
      <c r="TCK749" s="31"/>
      <c r="TCL749" s="31"/>
      <c r="TCM749" s="31"/>
      <c r="TCN749" s="31"/>
      <c r="TCO749" s="31"/>
      <c r="TCP749" s="31"/>
      <c r="TCQ749" s="31"/>
      <c r="TCR749" s="31"/>
      <c r="TCS749" s="31"/>
      <c r="TCT749" s="31"/>
      <c r="TCU749" s="31"/>
      <c r="TCV749" s="31"/>
      <c r="TCW749" s="31"/>
      <c r="TCX749" s="31"/>
      <c r="TCY749" s="31"/>
      <c r="TCZ749" s="31"/>
      <c r="TDA749" s="31"/>
      <c r="TDB749" s="31"/>
      <c r="TDC749" s="31"/>
      <c r="TDD749" s="31"/>
      <c r="TDE749" s="31"/>
      <c r="TDF749" s="31"/>
      <c r="TDG749" s="31"/>
      <c r="TDH749" s="31"/>
      <c r="TDI749" s="31"/>
      <c r="TDJ749" s="31"/>
      <c r="TDK749" s="31"/>
      <c r="TDL749" s="31"/>
      <c r="TDM749" s="31"/>
      <c r="TDN749" s="31"/>
      <c r="TDO749" s="31"/>
      <c r="TDP749" s="31"/>
      <c r="TDQ749" s="31"/>
      <c r="TDR749" s="31"/>
      <c r="TDS749" s="31"/>
      <c r="TDT749" s="31"/>
      <c r="TDU749" s="31"/>
      <c r="TDV749" s="31"/>
      <c r="TDW749" s="31"/>
      <c r="TDX749" s="31"/>
      <c r="TDY749" s="31"/>
      <c r="TDZ749" s="31"/>
      <c r="TEA749" s="31"/>
      <c r="TEB749" s="31"/>
      <c r="TEC749" s="31"/>
      <c r="TED749" s="31"/>
      <c r="TEE749" s="31"/>
      <c r="TEF749" s="31"/>
      <c r="TEG749" s="31"/>
      <c r="TEH749" s="31"/>
      <c r="TEI749" s="31"/>
      <c r="TEJ749" s="31"/>
      <c r="TEK749" s="31"/>
      <c r="TEL749" s="31"/>
      <c r="TEM749" s="31"/>
      <c r="TEN749" s="31"/>
      <c r="TEO749" s="31"/>
      <c r="TEP749" s="31"/>
      <c r="TEQ749" s="31"/>
      <c r="TER749" s="31"/>
      <c r="TES749" s="31"/>
      <c r="TET749" s="31"/>
      <c r="TEU749" s="31"/>
      <c r="TEV749" s="31"/>
      <c r="TEW749" s="31"/>
      <c r="TEX749" s="31"/>
      <c r="TEY749" s="31"/>
      <c r="TEZ749" s="31"/>
      <c r="TFA749" s="31"/>
      <c r="TFB749" s="31"/>
      <c r="TFC749" s="31"/>
      <c r="TFD749" s="31"/>
      <c r="TFE749" s="31"/>
      <c r="TFF749" s="31"/>
      <c r="TFG749" s="31"/>
      <c r="TFH749" s="31"/>
      <c r="TFI749" s="31"/>
      <c r="TFJ749" s="31"/>
      <c r="TFK749" s="31"/>
      <c r="TFL749" s="31"/>
      <c r="TFM749" s="31"/>
      <c r="TFN749" s="31"/>
      <c r="TFO749" s="31"/>
      <c r="TFP749" s="31"/>
      <c r="TFQ749" s="31"/>
      <c r="TFR749" s="31"/>
      <c r="TFS749" s="31"/>
      <c r="TFT749" s="31"/>
      <c r="TFU749" s="31"/>
      <c r="TFV749" s="31"/>
      <c r="TFW749" s="31"/>
      <c r="TFX749" s="31"/>
      <c r="TFY749" s="31"/>
      <c r="TFZ749" s="31"/>
      <c r="TGA749" s="31"/>
      <c r="TGB749" s="31"/>
      <c r="TGC749" s="31"/>
      <c r="TGD749" s="31"/>
      <c r="TGE749" s="31"/>
      <c r="TGF749" s="31"/>
      <c r="TGG749" s="31"/>
      <c r="TGH749" s="31"/>
      <c r="TGI749" s="31"/>
      <c r="TGJ749" s="31"/>
      <c r="TGK749" s="31"/>
      <c r="TGL749" s="31"/>
      <c r="TGM749" s="31"/>
      <c r="TGN749" s="31"/>
      <c r="TGO749" s="31"/>
      <c r="TGP749" s="31"/>
      <c r="TGQ749" s="31"/>
      <c r="TGR749" s="31"/>
      <c r="TGS749" s="31"/>
      <c r="TGT749" s="31"/>
      <c r="TGU749" s="31"/>
      <c r="TGV749" s="31"/>
      <c r="TGW749" s="31"/>
      <c r="TGX749" s="31"/>
      <c r="TGY749" s="31"/>
      <c r="TGZ749" s="31"/>
      <c r="THA749" s="31"/>
      <c r="THB749" s="31"/>
      <c r="THC749" s="31"/>
      <c r="THD749" s="31"/>
      <c r="THE749" s="31"/>
      <c r="THF749" s="31"/>
      <c r="THG749" s="31"/>
      <c r="THH749" s="31"/>
      <c r="THI749" s="31"/>
      <c r="THJ749" s="31"/>
      <c r="THK749" s="31"/>
      <c r="THL749" s="31"/>
      <c r="THM749" s="31"/>
      <c r="THN749" s="31"/>
      <c r="THO749" s="31"/>
      <c r="THP749" s="31"/>
      <c r="THQ749" s="31"/>
      <c r="THR749" s="31"/>
      <c r="THS749" s="31"/>
      <c r="THT749" s="31"/>
      <c r="THU749" s="31"/>
      <c r="THV749" s="31"/>
      <c r="THW749" s="31"/>
      <c r="THX749" s="31"/>
      <c r="THY749" s="31"/>
      <c r="THZ749" s="31"/>
      <c r="TIA749" s="31"/>
      <c r="TIB749" s="31"/>
      <c r="TIC749" s="31"/>
      <c r="TID749" s="31"/>
      <c r="TIE749" s="31"/>
      <c r="TIF749" s="31"/>
      <c r="TIG749" s="31"/>
      <c r="TIH749" s="31"/>
      <c r="TII749" s="31"/>
      <c r="TIJ749" s="31"/>
      <c r="TIK749" s="31"/>
      <c r="TIL749" s="31"/>
      <c r="TIM749" s="31"/>
      <c r="TIN749" s="31"/>
      <c r="TIO749" s="31"/>
      <c r="TIP749" s="31"/>
      <c r="TIQ749" s="31"/>
      <c r="TIR749" s="31"/>
      <c r="TIS749" s="31"/>
      <c r="TIT749" s="31"/>
      <c r="TIU749" s="31"/>
      <c r="TIV749" s="31"/>
      <c r="TIW749" s="31"/>
      <c r="TIX749" s="31"/>
      <c r="TIY749" s="31"/>
      <c r="TIZ749" s="31"/>
      <c r="TJA749" s="31"/>
      <c r="TJB749" s="31"/>
      <c r="TJC749" s="31"/>
      <c r="TJD749" s="31"/>
      <c r="TJE749" s="31"/>
      <c r="TJF749" s="31"/>
      <c r="TJG749" s="31"/>
      <c r="TJH749" s="31"/>
      <c r="TJI749" s="31"/>
      <c r="TJJ749" s="31"/>
      <c r="TJK749" s="31"/>
      <c r="TJL749" s="31"/>
      <c r="TJM749" s="31"/>
      <c r="TJN749" s="31"/>
      <c r="TJO749" s="31"/>
      <c r="TJP749" s="31"/>
      <c r="TJQ749" s="31"/>
      <c r="TJR749" s="31"/>
      <c r="TJS749" s="31"/>
      <c r="TJT749" s="31"/>
      <c r="TJU749" s="31"/>
      <c r="TJV749" s="31"/>
      <c r="TJW749" s="31"/>
      <c r="TJX749" s="31"/>
      <c r="TJY749" s="31"/>
      <c r="TJZ749" s="31"/>
      <c r="TKA749" s="31"/>
      <c r="TKB749" s="31"/>
      <c r="TKC749" s="31"/>
      <c r="TKD749" s="31"/>
      <c r="TKE749" s="31"/>
      <c r="TKF749" s="31"/>
      <c r="TKG749" s="31"/>
      <c r="TKH749" s="31"/>
      <c r="TKI749" s="31"/>
      <c r="TKJ749" s="31"/>
      <c r="TKK749" s="31"/>
      <c r="TKL749" s="31"/>
      <c r="TKM749" s="31"/>
      <c r="TKN749" s="31"/>
      <c r="TKO749" s="31"/>
      <c r="TKP749" s="31"/>
      <c r="TKQ749" s="31"/>
      <c r="TKR749" s="31"/>
      <c r="TKS749" s="31"/>
      <c r="TKT749" s="31"/>
      <c r="TKU749" s="31"/>
      <c r="TKV749" s="31"/>
      <c r="TKW749" s="31"/>
      <c r="TKX749" s="31"/>
      <c r="TKY749" s="31"/>
      <c r="TKZ749" s="31"/>
      <c r="TLA749" s="31"/>
      <c r="TLB749" s="31"/>
      <c r="TLC749" s="31"/>
      <c r="TLD749" s="31"/>
      <c r="TLE749" s="31"/>
      <c r="TLF749" s="31"/>
      <c r="TLG749" s="31"/>
      <c r="TLH749" s="31"/>
      <c r="TLI749" s="31"/>
      <c r="TLJ749" s="31"/>
      <c r="TLK749" s="31"/>
      <c r="TLL749" s="31"/>
      <c r="TLM749" s="31"/>
      <c r="TLN749" s="31"/>
      <c r="TLO749" s="31"/>
      <c r="TLP749" s="31"/>
      <c r="TLQ749" s="31"/>
      <c r="TLR749" s="31"/>
      <c r="TLS749" s="31"/>
      <c r="TLT749" s="31"/>
      <c r="TLU749" s="31"/>
      <c r="TLV749" s="31"/>
      <c r="TLW749" s="31"/>
      <c r="TLX749" s="31"/>
      <c r="TLY749" s="31"/>
      <c r="TLZ749" s="31"/>
      <c r="TMA749" s="31"/>
      <c r="TMB749" s="31"/>
      <c r="TMC749" s="31"/>
      <c r="TMD749" s="31"/>
      <c r="TME749" s="31"/>
      <c r="TMF749" s="31"/>
      <c r="TMG749" s="31"/>
      <c r="TMH749" s="31"/>
      <c r="TMI749" s="31"/>
      <c r="TMJ749" s="31"/>
      <c r="TMK749" s="31"/>
      <c r="TML749" s="31"/>
      <c r="TMM749" s="31"/>
      <c r="TMN749" s="31"/>
      <c r="TMO749" s="31"/>
      <c r="TMP749" s="31"/>
      <c r="TMQ749" s="31"/>
      <c r="TMR749" s="31"/>
      <c r="TMS749" s="31"/>
      <c r="TMT749" s="31"/>
      <c r="TMU749" s="31"/>
      <c r="TMV749" s="31"/>
      <c r="TMW749" s="31"/>
      <c r="TMX749" s="31"/>
      <c r="TMY749" s="31"/>
      <c r="TMZ749" s="31"/>
      <c r="TNA749" s="31"/>
      <c r="TNB749" s="31"/>
      <c r="TNC749" s="31"/>
      <c r="TND749" s="31"/>
      <c r="TNE749" s="31"/>
      <c r="TNF749" s="31"/>
      <c r="TNG749" s="31"/>
      <c r="TNH749" s="31"/>
      <c r="TNI749" s="31"/>
      <c r="TNJ749" s="31"/>
      <c r="TNK749" s="31"/>
      <c r="TNL749" s="31"/>
      <c r="TNM749" s="31"/>
      <c r="TNN749" s="31"/>
      <c r="TNO749" s="31"/>
      <c r="TNP749" s="31"/>
      <c r="TNQ749" s="31"/>
      <c r="TNR749" s="31"/>
      <c r="TNS749" s="31"/>
      <c r="TNT749" s="31"/>
      <c r="TNU749" s="31"/>
      <c r="TNV749" s="31"/>
      <c r="TNW749" s="31"/>
      <c r="TNX749" s="31"/>
      <c r="TNY749" s="31"/>
      <c r="TNZ749" s="31"/>
      <c r="TOA749" s="31"/>
      <c r="TOB749" s="31"/>
      <c r="TOC749" s="31"/>
      <c r="TOD749" s="31"/>
      <c r="TOE749" s="31"/>
      <c r="TOF749" s="31"/>
      <c r="TOG749" s="31"/>
      <c r="TOH749" s="31"/>
      <c r="TOI749" s="31"/>
      <c r="TOJ749" s="31"/>
      <c r="TOK749" s="31"/>
      <c r="TOL749" s="31"/>
      <c r="TOM749" s="31"/>
      <c r="TON749" s="31"/>
      <c r="TOO749" s="31"/>
      <c r="TOP749" s="31"/>
      <c r="TOQ749" s="31"/>
      <c r="TOR749" s="31"/>
      <c r="TOS749" s="31"/>
      <c r="TOT749" s="31"/>
      <c r="TOU749" s="31"/>
      <c r="TOV749" s="31"/>
      <c r="TOW749" s="31"/>
      <c r="TOX749" s="31"/>
      <c r="TOY749" s="31"/>
      <c r="TOZ749" s="31"/>
      <c r="TPA749" s="31"/>
      <c r="TPB749" s="31"/>
      <c r="TPC749" s="31"/>
      <c r="TPD749" s="31"/>
      <c r="TPE749" s="31"/>
      <c r="TPF749" s="31"/>
      <c r="TPG749" s="31"/>
      <c r="TPH749" s="31"/>
      <c r="TPI749" s="31"/>
      <c r="TPJ749" s="31"/>
      <c r="TPK749" s="31"/>
      <c r="TPL749" s="31"/>
      <c r="TPM749" s="31"/>
      <c r="TPN749" s="31"/>
      <c r="TPO749" s="31"/>
      <c r="TPP749" s="31"/>
      <c r="TPQ749" s="31"/>
      <c r="TPR749" s="31"/>
      <c r="TPS749" s="31"/>
      <c r="TPT749" s="31"/>
      <c r="TPU749" s="31"/>
      <c r="TPV749" s="31"/>
      <c r="TPW749" s="31"/>
      <c r="TPX749" s="31"/>
      <c r="TPY749" s="31"/>
      <c r="TPZ749" s="31"/>
      <c r="TQA749" s="31"/>
      <c r="TQB749" s="31"/>
      <c r="TQC749" s="31"/>
      <c r="TQD749" s="31"/>
      <c r="TQE749" s="31"/>
      <c r="TQF749" s="31"/>
      <c r="TQG749" s="31"/>
      <c r="TQH749" s="31"/>
      <c r="TQI749" s="31"/>
      <c r="TQJ749" s="31"/>
      <c r="TQK749" s="31"/>
      <c r="TQL749" s="31"/>
      <c r="TQM749" s="31"/>
      <c r="TQN749" s="31"/>
      <c r="TQO749" s="31"/>
      <c r="TQP749" s="31"/>
      <c r="TQQ749" s="31"/>
      <c r="TQR749" s="31"/>
      <c r="TQS749" s="31"/>
      <c r="TQT749" s="31"/>
      <c r="TQU749" s="31"/>
      <c r="TQV749" s="31"/>
      <c r="TQW749" s="31"/>
      <c r="TQX749" s="31"/>
      <c r="TQY749" s="31"/>
      <c r="TQZ749" s="31"/>
      <c r="TRA749" s="31"/>
      <c r="TRB749" s="31"/>
      <c r="TRC749" s="31"/>
      <c r="TRD749" s="31"/>
      <c r="TRE749" s="31"/>
      <c r="TRF749" s="31"/>
      <c r="TRG749" s="31"/>
      <c r="TRH749" s="31"/>
      <c r="TRI749" s="31"/>
      <c r="TRJ749" s="31"/>
      <c r="TRK749" s="31"/>
      <c r="TRL749" s="31"/>
      <c r="TRM749" s="31"/>
      <c r="TRN749" s="31"/>
      <c r="TRO749" s="31"/>
      <c r="TRP749" s="31"/>
      <c r="TRQ749" s="31"/>
      <c r="TRR749" s="31"/>
      <c r="TRS749" s="31"/>
      <c r="TRT749" s="31"/>
      <c r="TRU749" s="31"/>
      <c r="TRV749" s="31"/>
      <c r="TRW749" s="31"/>
      <c r="TRX749" s="31"/>
      <c r="TRY749" s="31"/>
      <c r="TRZ749" s="31"/>
      <c r="TSA749" s="31"/>
      <c r="TSB749" s="31"/>
      <c r="TSC749" s="31"/>
      <c r="TSD749" s="31"/>
      <c r="TSE749" s="31"/>
      <c r="TSF749" s="31"/>
      <c r="TSG749" s="31"/>
      <c r="TSH749" s="31"/>
      <c r="TSI749" s="31"/>
      <c r="TSJ749" s="31"/>
      <c r="TSK749" s="31"/>
      <c r="TSL749" s="31"/>
      <c r="TSM749" s="31"/>
      <c r="TSN749" s="31"/>
      <c r="TSO749" s="31"/>
      <c r="TSP749" s="31"/>
      <c r="TSQ749" s="31"/>
      <c r="TSR749" s="31"/>
      <c r="TSS749" s="31"/>
      <c r="TST749" s="31"/>
      <c r="TSU749" s="31"/>
      <c r="TSV749" s="31"/>
      <c r="TSW749" s="31"/>
      <c r="TSX749" s="31"/>
      <c r="TSY749" s="31"/>
      <c r="TSZ749" s="31"/>
      <c r="TTA749" s="31"/>
      <c r="TTB749" s="31"/>
      <c r="TTC749" s="31"/>
      <c r="TTD749" s="31"/>
      <c r="TTE749" s="31"/>
      <c r="TTF749" s="31"/>
      <c r="TTG749" s="31"/>
      <c r="TTH749" s="31"/>
      <c r="TTI749" s="31"/>
      <c r="TTJ749" s="31"/>
      <c r="TTK749" s="31"/>
      <c r="TTL749" s="31"/>
      <c r="TTM749" s="31"/>
      <c r="TTN749" s="31"/>
      <c r="TTO749" s="31"/>
      <c r="TTP749" s="31"/>
      <c r="TTQ749" s="31"/>
      <c r="TTR749" s="31"/>
      <c r="TTS749" s="31"/>
      <c r="TTT749" s="31"/>
      <c r="TTU749" s="31"/>
      <c r="TTV749" s="31"/>
      <c r="TTW749" s="31"/>
      <c r="TTX749" s="31"/>
      <c r="TTY749" s="31"/>
      <c r="TTZ749" s="31"/>
      <c r="TUA749" s="31"/>
      <c r="TUB749" s="31"/>
      <c r="TUC749" s="31"/>
      <c r="TUD749" s="31"/>
      <c r="TUE749" s="31"/>
      <c r="TUF749" s="31"/>
      <c r="TUG749" s="31"/>
      <c r="TUH749" s="31"/>
      <c r="TUI749" s="31"/>
      <c r="TUJ749" s="31"/>
      <c r="TUK749" s="31"/>
      <c r="TUL749" s="31"/>
      <c r="TUM749" s="31"/>
      <c r="TUN749" s="31"/>
      <c r="TUO749" s="31"/>
      <c r="TUP749" s="31"/>
      <c r="TUQ749" s="31"/>
      <c r="TUR749" s="31"/>
      <c r="TUS749" s="31"/>
      <c r="TUT749" s="31"/>
      <c r="TUU749" s="31"/>
      <c r="TUV749" s="31"/>
      <c r="TUW749" s="31"/>
      <c r="TUX749" s="31"/>
      <c r="TUY749" s="31"/>
      <c r="TUZ749" s="31"/>
      <c r="TVA749" s="31"/>
      <c r="TVB749" s="31"/>
      <c r="TVC749" s="31"/>
      <c r="TVD749" s="31"/>
      <c r="TVE749" s="31"/>
      <c r="TVF749" s="31"/>
      <c r="TVG749" s="31"/>
      <c r="TVH749" s="31"/>
      <c r="TVI749" s="31"/>
      <c r="TVJ749" s="31"/>
      <c r="TVK749" s="31"/>
      <c r="TVL749" s="31"/>
      <c r="TVM749" s="31"/>
      <c r="TVN749" s="31"/>
      <c r="TVO749" s="31"/>
      <c r="TVP749" s="31"/>
      <c r="TVQ749" s="31"/>
      <c r="TVR749" s="31"/>
      <c r="TVS749" s="31"/>
      <c r="TVT749" s="31"/>
      <c r="TVU749" s="31"/>
      <c r="TVV749" s="31"/>
      <c r="TVW749" s="31"/>
      <c r="TVX749" s="31"/>
      <c r="TVY749" s="31"/>
      <c r="TVZ749" s="31"/>
      <c r="TWA749" s="31"/>
      <c r="TWB749" s="31"/>
      <c r="TWC749" s="31"/>
      <c r="TWD749" s="31"/>
      <c r="TWE749" s="31"/>
      <c r="TWF749" s="31"/>
      <c r="TWG749" s="31"/>
      <c r="TWH749" s="31"/>
      <c r="TWI749" s="31"/>
      <c r="TWJ749" s="31"/>
      <c r="TWK749" s="31"/>
      <c r="TWL749" s="31"/>
      <c r="TWM749" s="31"/>
      <c r="TWN749" s="31"/>
      <c r="TWO749" s="31"/>
      <c r="TWP749" s="31"/>
      <c r="TWQ749" s="31"/>
      <c r="TWR749" s="31"/>
      <c r="TWS749" s="31"/>
      <c r="TWT749" s="31"/>
      <c r="TWU749" s="31"/>
      <c r="TWV749" s="31"/>
      <c r="TWW749" s="31"/>
      <c r="TWX749" s="31"/>
      <c r="TWY749" s="31"/>
      <c r="TWZ749" s="31"/>
      <c r="TXA749" s="31"/>
      <c r="TXB749" s="31"/>
      <c r="TXC749" s="31"/>
      <c r="TXD749" s="31"/>
      <c r="TXE749" s="31"/>
      <c r="TXF749" s="31"/>
      <c r="TXG749" s="31"/>
      <c r="TXH749" s="31"/>
      <c r="TXI749" s="31"/>
      <c r="TXJ749" s="31"/>
      <c r="TXK749" s="31"/>
      <c r="TXL749" s="31"/>
      <c r="TXM749" s="31"/>
      <c r="TXN749" s="31"/>
      <c r="TXO749" s="31"/>
      <c r="TXP749" s="31"/>
      <c r="TXQ749" s="31"/>
      <c r="TXR749" s="31"/>
      <c r="TXS749" s="31"/>
      <c r="TXT749" s="31"/>
      <c r="TXU749" s="31"/>
      <c r="TXV749" s="31"/>
      <c r="TXW749" s="31"/>
      <c r="TXX749" s="31"/>
      <c r="TXY749" s="31"/>
      <c r="TXZ749" s="31"/>
      <c r="TYA749" s="31"/>
      <c r="TYB749" s="31"/>
      <c r="TYC749" s="31"/>
      <c r="TYD749" s="31"/>
      <c r="TYE749" s="31"/>
      <c r="TYF749" s="31"/>
      <c r="TYG749" s="31"/>
      <c r="TYH749" s="31"/>
      <c r="TYI749" s="31"/>
      <c r="TYJ749" s="31"/>
      <c r="TYK749" s="31"/>
      <c r="TYL749" s="31"/>
      <c r="TYM749" s="31"/>
      <c r="TYN749" s="31"/>
      <c r="TYO749" s="31"/>
      <c r="TYP749" s="31"/>
      <c r="TYQ749" s="31"/>
      <c r="TYR749" s="31"/>
      <c r="TYS749" s="31"/>
      <c r="TYT749" s="31"/>
      <c r="TYU749" s="31"/>
      <c r="TYV749" s="31"/>
      <c r="TYW749" s="31"/>
      <c r="TYX749" s="31"/>
      <c r="TYY749" s="31"/>
      <c r="TYZ749" s="31"/>
      <c r="TZA749" s="31"/>
      <c r="TZB749" s="31"/>
      <c r="TZC749" s="31"/>
      <c r="TZD749" s="31"/>
      <c r="TZE749" s="31"/>
      <c r="TZF749" s="31"/>
      <c r="TZG749" s="31"/>
      <c r="TZH749" s="31"/>
      <c r="TZI749" s="31"/>
      <c r="TZJ749" s="31"/>
      <c r="TZK749" s="31"/>
      <c r="TZL749" s="31"/>
      <c r="TZM749" s="31"/>
      <c r="TZN749" s="31"/>
      <c r="TZO749" s="31"/>
      <c r="TZP749" s="31"/>
      <c r="TZQ749" s="31"/>
      <c r="TZR749" s="31"/>
      <c r="TZS749" s="31"/>
      <c r="TZT749" s="31"/>
      <c r="TZU749" s="31"/>
      <c r="TZV749" s="31"/>
      <c r="TZW749" s="31"/>
      <c r="TZX749" s="31"/>
      <c r="TZY749" s="31"/>
      <c r="TZZ749" s="31"/>
      <c r="UAA749" s="31"/>
      <c r="UAB749" s="31"/>
      <c r="UAC749" s="31"/>
      <c r="UAD749" s="31"/>
      <c r="UAE749" s="31"/>
      <c r="UAF749" s="31"/>
      <c r="UAG749" s="31"/>
      <c r="UAH749" s="31"/>
      <c r="UAI749" s="31"/>
      <c r="UAJ749" s="31"/>
      <c r="UAK749" s="31"/>
      <c r="UAL749" s="31"/>
      <c r="UAM749" s="31"/>
      <c r="UAN749" s="31"/>
      <c r="UAO749" s="31"/>
      <c r="UAP749" s="31"/>
      <c r="UAQ749" s="31"/>
      <c r="UAR749" s="31"/>
      <c r="UAS749" s="31"/>
      <c r="UAT749" s="31"/>
      <c r="UAU749" s="31"/>
      <c r="UAV749" s="31"/>
      <c r="UAW749" s="31"/>
      <c r="UAX749" s="31"/>
      <c r="UAY749" s="31"/>
      <c r="UAZ749" s="31"/>
      <c r="UBA749" s="31"/>
      <c r="UBB749" s="31"/>
      <c r="UBC749" s="31"/>
      <c r="UBD749" s="31"/>
      <c r="UBE749" s="31"/>
      <c r="UBF749" s="31"/>
      <c r="UBG749" s="31"/>
      <c r="UBH749" s="31"/>
      <c r="UBI749" s="31"/>
      <c r="UBJ749" s="31"/>
      <c r="UBK749" s="31"/>
      <c r="UBL749" s="31"/>
      <c r="UBM749" s="31"/>
      <c r="UBN749" s="31"/>
      <c r="UBO749" s="31"/>
      <c r="UBP749" s="31"/>
      <c r="UBQ749" s="31"/>
      <c r="UBR749" s="31"/>
      <c r="UBS749" s="31"/>
      <c r="UBT749" s="31"/>
      <c r="UBU749" s="31"/>
      <c r="UBV749" s="31"/>
      <c r="UBW749" s="31"/>
      <c r="UBX749" s="31"/>
      <c r="UBY749" s="31"/>
      <c r="UBZ749" s="31"/>
      <c r="UCA749" s="31"/>
      <c r="UCB749" s="31"/>
      <c r="UCC749" s="31"/>
      <c r="UCD749" s="31"/>
      <c r="UCE749" s="31"/>
      <c r="UCF749" s="31"/>
      <c r="UCG749" s="31"/>
      <c r="UCH749" s="31"/>
      <c r="UCI749" s="31"/>
      <c r="UCJ749" s="31"/>
      <c r="UCK749" s="31"/>
      <c r="UCL749" s="31"/>
      <c r="UCM749" s="31"/>
      <c r="UCN749" s="31"/>
      <c r="UCO749" s="31"/>
      <c r="UCP749" s="31"/>
      <c r="UCQ749" s="31"/>
      <c r="UCR749" s="31"/>
      <c r="UCS749" s="31"/>
      <c r="UCT749" s="31"/>
      <c r="UCU749" s="31"/>
      <c r="UCV749" s="31"/>
      <c r="UCW749" s="31"/>
      <c r="UCX749" s="31"/>
      <c r="UCY749" s="31"/>
      <c r="UCZ749" s="31"/>
      <c r="UDA749" s="31"/>
      <c r="UDB749" s="31"/>
      <c r="UDC749" s="31"/>
      <c r="UDD749" s="31"/>
      <c r="UDE749" s="31"/>
      <c r="UDF749" s="31"/>
      <c r="UDG749" s="31"/>
      <c r="UDH749" s="31"/>
      <c r="UDI749" s="31"/>
      <c r="UDJ749" s="31"/>
      <c r="UDK749" s="31"/>
      <c r="UDL749" s="31"/>
      <c r="UDM749" s="31"/>
      <c r="UDN749" s="31"/>
      <c r="UDO749" s="31"/>
      <c r="UDP749" s="31"/>
      <c r="UDQ749" s="31"/>
      <c r="UDR749" s="31"/>
      <c r="UDS749" s="31"/>
      <c r="UDT749" s="31"/>
      <c r="UDU749" s="31"/>
      <c r="UDV749" s="31"/>
      <c r="UDW749" s="31"/>
      <c r="UDX749" s="31"/>
      <c r="UDY749" s="31"/>
      <c r="UDZ749" s="31"/>
      <c r="UEA749" s="31"/>
      <c r="UEB749" s="31"/>
      <c r="UEC749" s="31"/>
      <c r="UED749" s="31"/>
      <c r="UEE749" s="31"/>
      <c r="UEF749" s="31"/>
      <c r="UEG749" s="31"/>
      <c r="UEH749" s="31"/>
      <c r="UEI749" s="31"/>
      <c r="UEJ749" s="31"/>
      <c r="UEK749" s="31"/>
      <c r="UEL749" s="31"/>
      <c r="UEM749" s="31"/>
      <c r="UEN749" s="31"/>
      <c r="UEO749" s="31"/>
      <c r="UEP749" s="31"/>
      <c r="UEQ749" s="31"/>
      <c r="UER749" s="31"/>
      <c r="UES749" s="31"/>
      <c r="UET749" s="31"/>
      <c r="UEU749" s="31"/>
      <c r="UEV749" s="31"/>
      <c r="UEW749" s="31"/>
      <c r="UEX749" s="31"/>
      <c r="UEY749" s="31"/>
      <c r="UEZ749" s="31"/>
      <c r="UFA749" s="31"/>
      <c r="UFB749" s="31"/>
      <c r="UFC749" s="31"/>
      <c r="UFD749" s="31"/>
      <c r="UFE749" s="31"/>
      <c r="UFF749" s="31"/>
      <c r="UFG749" s="31"/>
      <c r="UFH749" s="31"/>
      <c r="UFI749" s="31"/>
      <c r="UFJ749" s="31"/>
      <c r="UFK749" s="31"/>
      <c r="UFL749" s="31"/>
      <c r="UFM749" s="31"/>
      <c r="UFN749" s="31"/>
      <c r="UFO749" s="31"/>
      <c r="UFP749" s="31"/>
      <c r="UFQ749" s="31"/>
      <c r="UFR749" s="31"/>
      <c r="UFS749" s="31"/>
      <c r="UFT749" s="31"/>
      <c r="UFU749" s="31"/>
      <c r="UFV749" s="31"/>
      <c r="UFW749" s="31"/>
      <c r="UFX749" s="31"/>
      <c r="UFY749" s="31"/>
      <c r="UFZ749" s="31"/>
      <c r="UGA749" s="31"/>
      <c r="UGB749" s="31"/>
      <c r="UGC749" s="31"/>
      <c r="UGD749" s="31"/>
      <c r="UGE749" s="31"/>
      <c r="UGF749" s="31"/>
      <c r="UGG749" s="31"/>
      <c r="UGH749" s="31"/>
      <c r="UGI749" s="31"/>
      <c r="UGJ749" s="31"/>
      <c r="UGK749" s="31"/>
      <c r="UGL749" s="31"/>
      <c r="UGM749" s="31"/>
      <c r="UGN749" s="31"/>
      <c r="UGO749" s="31"/>
      <c r="UGP749" s="31"/>
      <c r="UGQ749" s="31"/>
      <c r="UGR749" s="31"/>
      <c r="UGS749" s="31"/>
      <c r="UGT749" s="31"/>
      <c r="UGU749" s="31"/>
      <c r="UGV749" s="31"/>
      <c r="UGW749" s="31"/>
      <c r="UGX749" s="31"/>
      <c r="UGY749" s="31"/>
      <c r="UGZ749" s="31"/>
      <c r="UHA749" s="31"/>
      <c r="UHB749" s="31"/>
      <c r="UHC749" s="31"/>
      <c r="UHD749" s="31"/>
      <c r="UHE749" s="31"/>
      <c r="UHF749" s="31"/>
      <c r="UHG749" s="31"/>
      <c r="UHH749" s="31"/>
      <c r="UHI749" s="31"/>
      <c r="UHJ749" s="31"/>
      <c r="UHK749" s="31"/>
      <c r="UHL749" s="31"/>
      <c r="UHM749" s="31"/>
      <c r="UHN749" s="31"/>
      <c r="UHO749" s="31"/>
      <c r="UHP749" s="31"/>
      <c r="UHQ749" s="31"/>
      <c r="UHR749" s="31"/>
      <c r="UHS749" s="31"/>
      <c r="UHT749" s="31"/>
      <c r="UHU749" s="31"/>
      <c r="UHV749" s="31"/>
      <c r="UHW749" s="31"/>
      <c r="UHX749" s="31"/>
      <c r="UHY749" s="31"/>
      <c r="UHZ749" s="31"/>
      <c r="UIA749" s="31"/>
      <c r="UIB749" s="31"/>
      <c r="UIC749" s="31"/>
      <c r="UID749" s="31"/>
      <c r="UIE749" s="31"/>
      <c r="UIF749" s="31"/>
      <c r="UIG749" s="31"/>
      <c r="UIH749" s="31"/>
      <c r="UII749" s="31"/>
      <c r="UIJ749" s="31"/>
      <c r="UIK749" s="31"/>
      <c r="UIL749" s="31"/>
      <c r="UIM749" s="31"/>
      <c r="UIN749" s="31"/>
      <c r="UIO749" s="31"/>
      <c r="UIP749" s="31"/>
      <c r="UIQ749" s="31"/>
      <c r="UIR749" s="31"/>
      <c r="UIS749" s="31"/>
      <c r="UIT749" s="31"/>
      <c r="UIU749" s="31"/>
      <c r="UIV749" s="31"/>
      <c r="UIW749" s="31"/>
      <c r="UIX749" s="31"/>
      <c r="UIY749" s="31"/>
      <c r="UIZ749" s="31"/>
      <c r="UJA749" s="31"/>
      <c r="UJB749" s="31"/>
      <c r="UJC749" s="31"/>
      <c r="UJD749" s="31"/>
      <c r="UJE749" s="31"/>
      <c r="UJF749" s="31"/>
      <c r="UJG749" s="31"/>
      <c r="UJH749" s="31"/>
      <c r="UJI749" s="31"/>
      <c r="UJJ749" s="31"/>
      <c r="UJK749" s="31"/>
      <c r="UJL749" s="31"/>
      <c r="UJM749" s="31"/>
      <c r="UJN749" s="31"/>
      <c r="UJO749" s="31"/>
      <c r="UJP749" s="31"/>
      <c r="UJQ749" s="31"/>
      <c r="UJR749" s="31"/>
      <c r="UJS749" s="31"/>
      <c r="UJT749" s="31"/>
      <c r="UJU749" s="31"/>
      <c r="UJV749" s="31"/>
      <c r="UJW749" s="31"/>
      <c r="UJX749" s="31"/>
      <c r="UJY749" s="31"/>
      <c r="UJZ749" s="31"/>
      <c r="UKA749" s="31"/>
      <c r="UKB749" s="31"/>
      <c r="UKC749" s="31"/>
      <c r="UKD749" s="31"/>
      <c r="UKE749" s="31"/>
      <c r="UKF749" s="31"/>
      <c r="UKG749" s="31"/>
      <c r="UKH749" s="31"/>
      <c r="UKI749" s="31"/>
      <c r="UKJ749" s="31"/>
      <c r="UKK749" s="31"/>
      <c r="UKL749" s="31"/>
      <c r="UKM749" s="31"/>
      <c r="UKN749" s="31"/>
      <c r="UKO749" s="31"/>
      <c r="UKP749" s="31"/>
      <c r="UKQ749" s="31"/>
      <c r="UKR749" s="31"/>
      <c r="UKS749" s="31"/>
      <c r="UKT749" s="31"/>
      <c r="UKU749" s="31"/>
      <c r="UKV749" s="31"/>
      <c r="UKW749" s="31"/>
      <c r="UKX749" s="31"/>
      <c r="UKY749" s="31"/>
      <c r="UKZ749" s="31"/>
      <c r="ULA749" s="31"/>
      <c r="ULB749" s="31"/>
      <c r="ULC749" s="31"/>
      <c r="ULD749" s="31"/>
      <c r="ULE749" s="31"/>
      <c r="ULF749" s="31"/>
      <c r="ULG749" s="31"/>
      <c r="ULH749" s="31"/>
      <c r="ULI749" s="31"/>
      <c r="ULJ749" s="31"/>
      <c r="ULK749" s="31"/>
      <c r="ULL749" s="31"/>
      <c r="ULM749" s="31"/>
      <c r="ULN749" s="31"/>
      <c r="ULO749" s="31"/>
      <c r="ULP749" s="31"/>
      <c r="ULQ749" s="31"/>
      <c r="ULR749" s="31"/>
      <c r="ULS749" s="31"/>
      <c r="ULT749" s="31"/>
      <c r="ULU749" s="31"/>
      <c r="ULV749" s="31"/>
      <c r="ULW749" s="31"/>
      <c r="ULX749" s="31"/>
      <c r="ULY749" s="31"/>
      <c r="ULZ749" s="31"/>
      <c r="UMA749" s="31"/>
      <c r="UMB749" s="31"/>
      <c r="UMC749" s="31"/>
      <c r="UMD749" s="31"/>
      <c r="UME749" s="31"/>
      <c r="UMF749" s="31"/>
      <c r="UMG749" s="31"/>
      <c r="UMH749" s="31"/>
      <c r="UMI749" s="31"/>
      <c r="UMJ749" s="31"/>
      <c r="UMK749" s="31"/>
      <c r="UML749" s="31"/>
      <c r="UMM749" s="31"/>
      <c r="UMN749" s="31"/>
      <c r="UMO749" s="31"/>
      <c r="UMP749" s="31"/>
      <c r="UMQ749" s="31"/>
      <c r="UMR749" s="31"/>
      <c r="UMS749" s="31"/>
      <c r="UMT749" s="31"/>
      <c r="UMU749" s="31"/>
      <c r="UMV749" s="31"/>
      <c r="UMW749" s="31"/>
      <c r="UMX749" s="31"/>
      <c r="UMY749" s="31"/>
      <c r="UMZ749" s="31"/>
      <c r="UNA749" s="31"/>
      <c r="UNB749" s="31"/>
      <c r="UNC749" s="31"/>
      <c r="UND749" s="31"/>
      <c r="UNE749" s="31"/>
      <c r="UNF749" s="31"/>
      <c r="UNG749" s="31"/>
      <c r="UNH749" s="31"/>
      <c r="UNI749" s="31"/>
      <c r="UNJ749" s="31"/>
      <c r="UNK749" s="31"/>
      <c r="UNL749" s="31"/>
      <c r="UNM749" s="31"/>
      <c r="UNN749" s="31"/>
      <c r="UNO749" s="31"/>
      <c r="UNP749" s="31"/>
      <c r="UNQ749" s="31"/>
      <c r="UNR749" s="31"/>
      <c r="UNS749" s="31"/>
      <c r="UNT749" s="31"/>
      <c r="UNU749" s="31"/>
      <c r="UNV749" s="31"/>
      <c r="UNW749" s="31"/>
      <c r="UNX749" s="31"/>
      <c r="UNY749" s="31"/>
      <c r="UNZ749" s="31"/>
      <c r="UOA749" s="31"/>
      <c r="UOB749" s="31"/>
      <c r="UOC749" s="31"/>
      <c r="UOD749" s="31"/>
      <c r="UOE749" s="31"/>
      <c r="UOF749" s="31"/>
      <c r="UOG749" s="31"/>
      <c r="UOH749" s="31"/>
      <c r="UOI749" s="31"/>
      <c r="UOJ749" s="31"/>
      <c r="UOK749" s="31"/>
      <c r="UOL749" s="31"/>
      <c r="UOM749" s="31"/>
      <c r="UON749" s="31"/>
      <c r="UOO749" s="31"/>
      <c r="UOP749" s="31"/>
      <c r="UOQ749" s="31"/>
      <c r="UOR749" s="31"/>
      <c r="UOS749" s="31"/>
      <c r="UOT749" s="31"/>
      <c r="UOU749" s="31"/>
      <c r="UOV749" s="31"/>
      <c r="UOW749" s="31"/>
      <c r="UOX749" s="31"/>
      <c r="UOY749" s="31"/>
      <c r="UOZ749" s="31"/>
      <c r="UPA749" s="31"/>
      <c r="UPB749" s="31"/>
      <c r="UPC749" s="31"/>
      <c r="UPD749" s="31"/>
      <c r="UPE749" s="31"/>
      <c r="UPF749" s="31"/>
      <c r="UPG749" s="31"/>
      <c r="UPH749" s="31"/>
      <c r="UPI749" s="31"/>
      <c r="UPJ749" s="31"/>
      <c r="UPK749" s="31"/>
      <c r="UPL749" s="31"/>
      <c r="UPM749" s="31"/>
      <c r="UPN749" s="31"/>
      <c r="UPO749" s="31"/>
      <c r="UPP749" s="31"/>
      <c r="UPQ749" s="31"/>
      <c r="UPR749" s="31"/>
      <c r="UPS749" s="31"/>
      <c r="UPT749" s="31"/>
      <c r="UPU749" s="31"/>
      <c r="UPV749" s="31"/>
      <c r="UPW749" s="31"/>
      <c r="UPX749" s="31"/>
      <c r="UPY749" s="31"/>
      <c r="UPZ749" s="31"/>
      <c r="UQA749" s="31"/>
      <c r="UQB749" s="31"/>
      <c r="UQC749" s="31"/>
      <c r="UQD749" s="31"/>
      <c r="UQE749" s="31"/>
      <c r="UQF749" s="31"/>
      <c r="UQG749" s="31"/>
      <c r="UQH749" s="31"/>
      <c r="UQI749" s="31"/>
      <c r="UQJ749" s="31"/>
      <c r="UQK749" s="31"/>
      <c r="UQL749" s="31"/>
      <c r="UQM749" s="31"/>
      <c r="UQN749" s="31"/>
      <c r="UQO749" s="31"/>
      <c r="UQP749" s="31"/>
      <c r="UQQ749" s="31"/>
      <c r="UQR749" s="31"/>
      <c r="UQS749" s="31"/>
      <c r="UQT749" s="31"/>
      <c r="UQU749" s="31"/>
      <c r="UQV749" s="31"/>
      <c r="UQW749" s="31"/>
      <c r="UQX749" s="31"/>
      <c r="UQY749" s="31"/>
      <c r="UQZ749" s="31"/>
      <c r="URA749" s="31"/>
      <c r="URB749" s="31"/>
      <c r="URC749" s="31"/>
      <c r="URD749" s="31"/>
      <c r="URE749" s="31"/>
      <c r="URF749" s="31"/>
      <c r="URG749" s="31"/>
      <c r="URH749" s="31"/>
      <c r="URI749" s="31"/>
      <c r="URJ749" s="31"/>
      <c r="URK749" s="31"/>
      <c r="URL749" s="31"/>
      <c r="URM749" s="31"/>
      <c r="URN749" s="31"/>
      <c r="URO749" s="31"/>
      <c r="URP749" s="31"/>
      <c r="URQ749" s="31"/>
      <c r="URR749" s="31"/>
      <c r="URS749" s="31"/>
      <c r="URT749" s="31"/>
      <c r="URU749" s="31"/>
      <c r="URV749" s="31"/>
      <c r="URW749" s="31"/>
      <c r="URX749" s="31"/>
      <c r="URY749" s="31"/>
      <c r="URZ749" s="31"/>
      <c r="USA749" s="31"/>
      <c r="USB749" s="31"/>
      <c r="USC749" s="31"/>
      <c r="USD749" s="31"/>
      <c r="USE749" s="31"/>
      <c r="USF749" s="31"/>
      <c r="USG749" s="31"/>
      <c r="USH749" s="31"/>
      <c r="USI749" s="31"/>
      <c r="USJ749" s="31"/>
      <c r="USK749" s="31"/>
      <c r="USL749" s="31"/>
      <c r="USM749" s="31"/>
      <c r="USN749" s="31"/>
      <c r="USO749" s="31"/>
      <c r="USP749" s="31"/>
      <c r="USQ749" s="31"/>
      <c r="USR749" s="31"/>
      <c r="USS749" s="31"/>
      <c r="UST749" s="31"/>
      <c r="USU749" s="31"/>
      <c r="USV749" s="31"/>
      <c r="USW749" s="31"/>
      <c r="USX749" s="31"/>
      <c r="USY749" s="31"/>
      <c r="USZ749" s="31"/>
      <c r="UTA749" s="31"/>
      <c r="UTB749" s="31"/>
      <c r="UTC749" s="31"/>
      <c r="UTD749" s="31"/>
      <c r="UTE749" s="31"/>
      <c r="UTF749" s="31"/>
      <c r="UTG749" s="31"/>
      <c r="UTH749" s="31"/>
      <c r="UTI749" s="31"/>
      <c r="UTJ749" s="31"/>
      <c r="UTK749" s="31"/>
      <c r="UTL749" s="31"/>
      <c r="UTM749" s="31"/>
      <c r="UTN749" s="31"/>
      <c r="UTO749" s="31"/>
      <c r="UTP749" s="31"/>
      <c r="UTQ749" s="31"/>
      <c r="UTR749" s="31"/>
      <c r="UTS749" s="31"/>
      <c r="UTT749" s="31"/>
      <c r="UTU749" s="31"/>
      <c r="UTV749" s="31"/>
      <c r="UTW749" s="31"/>
      <c r="UTX749" s="31"/>
      <c r="UTY749" s="31"/>
      <c r="UTZ749" s="31"/>
      <c r="UUA749" s="31"/>
      <c r="UUB749" s="31"/>
      <c r="UUC749" s="31"/>
      <c r="UUD749" s="31"/>
      <c r="UUE749" s="31"/>
      <c r="UUF749" s="31"/>
      <c r="UUG749" s="31"/>
      <c r="UUH749" s="31"/>
      <c r="UUI749" s="31"/>
      <c r="UUJ749" s="31"/>
      <c r="UUK749" s="31"/>
      <c r="UUL749" s="31"/>
      <c r="UUM749" s="31"/>
      <c r="UUN749" s="31"/>
      <c r="UUO749" s="31"/>
      <c r="UUP749" s="31"/>
      <c r="UUQ749" s="31"/>
      <c r="UUR749" s="31"/>
      <c r="UUS749" s="31"/>
      <c r="UUT749" s="31"/>
      <c r="UUU749" s="31"/>
      <c r="UUV749" s="31"/>
      <c r="UUW749" s="31"/>
      <c r="UUX749" s="31"/>
      <c r="UUY749" s="31"/>
      <c r="UUZ749" s="31"/>
      <c r="UVA749" s="31"/>
      <c r="UVB749" s="31"/>
      <c r="UVC749" s="31"/>
      <c r="UVD749" s="31"/>
      <c r="UVE749" s="31"/>
      <c r="UVF749" s="31"/>
      <c r="UVG749" s="31"/>
      <c r="UVH749" s="31"/>
      <c r="UVI749" s="31"/>
      <c r="UVJ749" s="31"/>
      <c r="UVK749" s="31"/>
      <c r="UVL749" s="31"/>
      <c r="UVM749" s="31"/>
      <c r="UVN749" s="31"/>
      <c r="UVO749" s="31"/>
      <c r="UVP749" s="31"/>
      <c r="UVQ749" s="31"/>
      <c r="UVR749" s="31"/>
      <c r="UVS749" s="31"/>
      <c r="UVT749" s="31"/>
      <c r="UVU749" s="31"/>
      <c r="UVV749" s="31"/>
      <c r="UVW749" s="31"/>
      <c r="UVX749" s="31"/>
      <c r="UVY749" s="31"/>
      <c r="UVZ749" s="31"/>
      <c r="UWA749" s="31"/>
      <c r="UWB749" s="31"/>
      <c r="UWC749" s="31"/>
      <c r="UWD749" s="31"/>
      <c r="UWE749" s="31"/>
      <c r="UWF749" s="31"/>
      <c r="UWG749" s="31"/>
      <c r="UWH749" s="31"/>
      <c r="UWI749" s="31"/>
      <c r="UWJ749" s="31"/>
      <c r="UWK749" s="31"/>
      <c r="UWL749" s="31"/>
      <c r="UWM749" s="31"/>
      <c r="UWN749" s="31"/>
      <c r="UWO749" s="31"/>
      <c r="UWP749" s="31"/>
      <c r="UWQ749" s="31"/>
      <c r="UWR749" s="31"/>
      <c r="UWS749" s="31"/>
      <c r="UWT749" s="31"/>
      <c r="UWU749" s="31"/>
      <c r="UWV749" s="31"/>
      <c r="UWW749" s="31"/>
      <c r="UWX749" s="31"/>
      <c r="UWY749" s="31"/>
      <c r="UWZ749" s="31"/>
      <c r="UXA749" s="31"/>
      <c r="UXB749" s="31"/>
      <c r="UXC749" s="31"/>
      <c r="UXD749" s="31"/>
      <c r="UXE749" s="31"/>
      <c r="UXF749" s="31"/>
      <c r="UXG749" s="31"/>
      <c r="UXH749" s="31"/>
      <c r="UXI749" s="31"/>
      <c r="UXJ749" s="31"/>
      <c r="UXK749" s="31"/>
      <c r="UXL749" s="31"/>
      <c r="UXM749" s="31"/>
      <c r="UXN749" s="31"/>
      <c r="UXO749" s="31"/>
      <c r="UXP749" s="31"/>
      <c r="UXQ749" s="31"/>
      <c r="UXR749" s="31"/>
      <c r="UXS749" s="31"/>
      <c r="UXT749" s="31"/>
      <c r="UXU749" s="31"/>
      <c r="UXV749" s="31"/>
      <c r="UXW749" s="31"/>
      <c r="UXX749" s="31"/>
      <c r="UXY749" s="31"/>
      <c r="UXZ749" s="31"/>
      <c r="UYA749" s="31"/>
      <c r="UYB749" s="31"/>
      <c r="UYC749" s="31"/>
      <c r="UYD749" s="31"/>
      <c r="UYE749" s="31"/>
      <c r="UYF749" s="31"/>
      <c r="UYG749" s="31"/>
      <c r="UYH749" s="31"/>
      <c r="UYI749" s="31"/>
      <c r="UYJ749" s="31"/>
      <c r="UYK749" s="31"/>
      <c r="UYL749" s="31"/>
      <c r="UYM749" s="31"/>
      <c r="UYN749" s="31"/>
      <c r="UYO749" s="31"/>
      <c r="UYP749" s="31"/>
      <c r="UYQ749" s="31"/>
      <c r="UYR749" s="31"/>
      <c r="UYS749" s="31"/>
      <c r="UYT749" s="31"/>
      <c r="UYU749" s="31"/>
      <c r="UYV749" s="31"/>
      <c r="UYW749" s="31"/>
      <c r="UYX749" s="31"/>
      <c r="UYY749" s="31"/>
      <c r="UYZ749" s="31"/>
      <c r="UZA749" s="31"/>
      <c r="UZB749" s="31"/>
      <c r="UZC749" s="31"/>
      <c r="UZD749" s="31"/>
      <c r="UZE749" s="31"/>
      <c r="UZF749" s="31"/>
      <c r="UZG749" s="31"/>
      <c r="UZH749" s="31"/>
      <c r="UZI749" s="31"/>
      <c r="UZJ749" s="31"/>
      <c r="UZK749" s="31"/>
      <c r="UZL749" s="31"/>
      <c r="UZM749" s="31"/>
      <c r="UZN749" s="31"/>
      <c r="UZO749" s="31"/>
      <c r="UZP749" s="31"/>
      <c r="UZQ749" s="31"/>
      <c r="UZR749" s="31"/>
      <c r="UZS749" s="31"/>
      <c r="UZT749" s="31"/>
      <c r="UZU749" s="31"/>
      <c r="UZV749" s="31"/>
      <c r="UZW749" s="31"/>
      <c r="UZX749" s="31"/>
      <c r="UZY749" s="31"/>
      <c r="UZZ749" s="31"/>
      <c r="VAA749" s="31"/>
      <c r="VAB749" s="31"/>
      <c r="VAC749" s="31"/>
      <c r="VAD749" s="31"/>
      <c r="VAE749" s="31"/>
      <c r="VAF749" s="31"/>
      <c r="VAG749" s="31"/>
      <c r="VAH749" s="31"/>
      <c r="VAI749" s="31"/>
      <c r="VAJ749" s="31"/>
      <c r="VAK749" s="31"/>
      <c r="VAL749" s="31"/>
      <c r="VAM749" s="31"/>
      <c r="VAN749" s="31"/>
      <c r="VAO749" s="31"/>
      <c r="VAP749" s="31"/>
      <c r="VAQ749" s="31"/>
      <c r="VAR749" s="31"/>
      <c r="VAS749" s="31"/>
      <c r="VAT749" s="31"/>
      <c r="VAU749" s="31"/>
      <c r="VAV749" s="31"/>
      <c r="VAW749" s="31"/>
      <c r="VAX749" s="31"/>
      <c r="VAY749" s="31"/>
      <c r="VAZ749" s="31"/>
      <c r="VBA749" s="31"/>
      <c r="VBB749" s="31"/>
      <c r="VBC749" s="31"/>
      <c r="VBD749" s="31"/>
      <c r="VBE749" s="31"/>
      <c r="VBF749" s="31"/>
      <c r="VBG749" s="31"/>
      <c r="VBH749" s="31"/>
      <c r="VBI749" s="31"/>
      <c r="VBJ749" s="31"/>
      <c r="VBK749" s="31"/>
      <c r="VBL749" s="31"/>
      <c r="VBM749" s="31"/>
      <c r="VBN749" s="31"/>
      <c r="VBO749" s="31"/>
      <c r="VBP749" s="31"/>
      <c r="VBQ749" s="31"/>
      <c r="VBR749" s="31"/>
      <c r="VBS749" s="31"/>
      <c r="VBT749" s="31"/>
      <c r="VBU749" s="31"/>
      <c r="VBV749" s="31"/>
      <c r="VBW749" s="31"/>
      <c r="VBX749" s="31"/>
      <c r="VBY749" s="31"/>
      <c r="VBZ749" s="31"/>
      <c r="VCA749" s="31"/>
      <c r="VCB749" s="31"/>
      <c r="VCC749" s="31"/>
      <c r="VCD749" s="31"/>
      <c r="VCE749" s="31"/>
      <c r="VCF749" s="31"/>
      <c r="VCG749" s="31"/>
      <c r="VCH749" s="31"/>
      <c r="VCI749" s="31"/>
      <c r="VCJ749" s="31"/>
      <c r="VCK749" s="31"/>
      <c r="VCL749" s="31"/>
      <c r="VCM749" s="31"/>
      <c r="VCN749" s="31"/>
      <c r="VCO749" s="31"/>
      <c r="VCP749" s="31"/>
      <c r="VCQ749" s="31"/>
      <c r="VCR749" s="31"/>
      <c r="VCS749" s="31"/>
      <c r="VCT749" s="31"/>
      <c r="VCU749" s="31"/>
      <c r="VCV749" s="31"/>
      <c r="VCW749" s="31"/>
      <c r="VCX749" s="31"/>
      <c r="VCY749" s="31"/>
      <c r="VCZ749" s="31"/>
      <c r="VDA749" s="31"/>
      <c r="VDB749" s="31"/>
      <c r="VDC749" s="31"/>
      <c r="VDD749" s="31"/>
      <c r="VDE749" s="31"/>
      <c r="VDF749" s="31"/>
      <c r="VDG749" s="31"/>
      <c r="VDH749" s="31"/>
      <c r="VDI749" s="31"/>
      <c r="VDJ749" s="31"/>
      <c r="VDK749" s="31"/>
      <c r="VDL749" s="31"/>
      <c r="VDM749" s="31"/>
      <c r="VDN749" s="31"/>
      <c r="VDO749" s="31"/>
      <c r="VDP749" s="31"/>
      <c r="VDQ749" s="31"/>
      <c r="VDR749" s="31"/>
      <c r="VDS749" s="31"/>
      <c r="VDT749" s="31"/>
      <c r="VDU749" s="31"/>
      <c r="VDV749" s="31"/>
      <c r="VDW749" s="31"/>
      <c r="VDX749" s="31"/>
      <c r="VDY749" s="31"/>
      <c r="VDZ749" s="31"/>
      <c r="VEA749" s="31"/>
      <c r="VEB749" s="31"/>
      <c r="VEC749" s="31"/>
      <c r="VED749" s="31"/>
      <c r="VEE749" s="31"/>
      <c r="VEF749" s="31"/>
      <c r="VEG749" s="31"/>
      <c r="VEH749" s="31"/>
      <c r="VEI749" s="31"/>
      <c r="VEJ749" s="31"/>
      <c r="VEK749" s="31"/>
      <c r="VEL749" s="31"/>
      <c r="VEM749" s="31"/>
      <c r="VEN749" s="31"/>
      <c r="VEO749" s="31"/>
      <c r="VEP749" s="31"/>
      <c r="VEQ749" s="31"/>
      <c r="VER749" s="31"/>
      <c r="VES749" s="31"/>
      <c r="VET749" s="31"/>
      <c r="VEU749" s="31"/>
      <c r="VEV749" s="31"/>
      <c r="VEW749" s="31"/>
      <c r="VEX749" s="31"/>
      <c r="VEY749" s="31"/>
      <c r="VEZ749" s="31"/>
      <c r="VFA749" s="31"/>
      <c r="VFB749" s="31"/>
      <c r="VFC749" s="31"/>
      <c r="VFD749" s="31"/>
      <c r="VFE749" s="31"/>
      <c r="VFF749" s="31"/>
      <c r="VFG749" s="31"/>
      <c r="VFH749" s="31"/>
      <c r="VFI749" s="31"/>
      <c r="VFJ749" s="31"/>
      <c r="VFK749" s="31"/>
      <c r="VFL749" s="31"/>
      <c r="VFM749" s="31"/>
      <c r="VFN749" s="31"/>
      <c r="VFO749" s="31"/>
      <c r="VFP749" s="31"/>
      <c r="VFQ749" s="31"/>
      <c r="VFR749" s="31"/>
      <c r="VFS749" s="31"/>
      <c r="VFT749" s="31"/>
      <c r="VFU749" s="31"/>
      <c r="VFV749" s="31"/>
      <c r="VFW749" s="31"/>
      <c r="VFX749" s="31"/>
      <c r="VFY749" s="31"/>
      <c r="VFZ749" s="31"/>
      <c r="VGA749" s="31"/>
      <c r="VGB749" s="31"/>
      <c r="VGC749" s="31"/>
      <c r="VGD749" s="31"/>
      <c r="VGE749" s="31"/>
      <c r="VGF749" s="31"/>
      <c r="VGG749" s="31"/>
      <c r="VGH749" s="31"/>
      <c r="VGI749" s="31"/>
      <c r="VGJ749" s="31"/>
      <c r="VGK749" s="31"/>
      <c r="VGL749" s="31"/>
      <c r="VGM749" s="31"/>
      <c r="VGN749" s="31"/>
      <c r="VGO749" s="31"/>
      <c r="VGP749" s="31"/>
      <c r="VGQ749" s="31"/>
      <c r="VGR749" s="31"/>
      <c r="VGS749" s="31"/>
      <c r="VGT749" s="31"/>
      <c r="VGU749" s="31"/>
      <c r="VGV749" s="31"/>
      <c r="VGW749" s="31"/>
      <c r="VGX749" s="31"/>
      <c r="VGY749" s="31"/>
      <c r="VGZ749" s="31"/>
      <c r="VHA749" s="31"/>
      <c r="VHB749" s="31"/>
      <c r="VHC749" s="31"/>
      <c r="VHD749" s="31"/>
      <c r="VHE749" s="31"/>
      <c r="VHF749" s="31"/>
      <c r="VHG749" s="31"/>
      <c r="VHH749" s="31"/>
      <c r="VHI749" s="31"/>
      <c r="VHJ749" s="31"/>
      <c r="VHK749" s="31"/>
      <c r="VHL749" s="31"/>
      <c r="VHM749" s="31"/>
      <c r="VHN749" s="31"/>
      <c r="VHO749" s="31"/>
      <c r="VHP749" s="31"/>
      <c r="VHQ749" s="31"/>
      <c r="VHR749" s="31"/>
      <c r="VHS749" s="31"/>
      <c r="VHT749" s="31"/>
      <c r="VHU749" s="31"/>
      <c r="VHV749" s="31"/>
      <c r="VHW749" s="31"/>
      <c r="VHX749" s="31"/>
      <c r="VHY749" s="31"/>
      <c r="VHZ749" s="31"/>
      <c r="VIA749" s="31"/>
      <c r="VIB749" s="31"/>
      <c r="VIC749" s="31"/>
      <c r="VID749" s="31"/>
      <c r="VIE749" s="31"/>
      <c r="VIF749" s="31"/>
      <c r="VIG749" s="31"/>
      <c r="VIH749" s="31"/>
      <c r="VII749" s="31"/>
      <c r="VIJ749" s="31"/>
      <c r="VIK749" s="31"/>
      <c r="VIL749" s="31"/>
      <c r="VIM749" s="31"/>
      <c r="VIN749" s="31"/>
      <c r="VIO749" s="31"/>
      <c r="VIP749" s="31"/>
      <c r="VIQ749" s="31"/>
      <c r="VIR749" s="31"/>
      <c r="VIS749" s="31"/>
      <c r="VIT749" s="31"/>
      <c r="VIU749" s="31"/>
      <c r="VIV749" s="31"/>
      <c r="VIW749" s="31"/>
      <c r="VIX749" s="31"/>
      <c r="VIY749" s="31"/>
      <c r="VIZ749" s="31"/>
      <c r="VJA749" s="31"/>
      <c r="VJB749" s="31"/>
      <c r="VJC749" s="31"/>
      <c r="VJD749" s="31"/>
      <c r="VJE749" s="31"/>
      <c r="VJF749" s="31"/>
      <c r="VJG749" s="31"/>
      <c r="VJH749" s="31"/>
      <c r="VJI749" s="31"/>
      <c r="VJJ749" s="31"/>
      <c r="VJK749" s="31"/>
      <c r="VJL749" s="31"/>
      <c r="VJM749" s="31"/>
      <c r="VJN749" s="31"/>
      <c r="VJO749" s="31"/>
      <c r="VJP749" s="31"/>
      <c r="VJQ749" s="31"/>
      <c r="VJR749" s="31"/>
      <c r="VJS749" s="31"/>
      <c r="VJT749" s="31"/>
      <c r="VJU749" s="31"/>
      <c r="VJV749" s="31"/>
      <c r="VJW749" s="31"/>
      <c r="VJX749" s="31"/>
      <c r="VJY749" s="31"/>
      <c r="VJZ749" s="31"/>
      <c r="VKA749" s="31"/>
      <c r="VKB749" s="31"/>
      <c r="VKC749" s="31"/>
      <c r="VKD749" s="31"/>
      <c r="VKE749" s="31"/>
      <c r="VKF749" s="31"/>
      <c r="VKG749" s="31"/>
      <c r="VKH749" s="31"/>
      <c r="VKI749" s="31"/>
      <c r="VKJ749" s="31"/>
      <c r="VKK749" s="31"/>
      <c r="VKL749" s="31"/>
      <c r="VKM749" s="31"/>
      <c r="VKN749" s="31"/>
      <c r="VKO749" s="31"/>
      <c r="VKP749" s="31"/>
      <c r="VKQ749" s="31"/>
      <c r="VKR749" s="31"/>
      <c r="VKS749" s="31"/>
      <c r="VKT749" s="31"/>
      <c r="VKU749" s="31"/>
      <c r="VKV749" s="31"/>
      <c r="VKW749" s="31"/>
      <c r="VKX749" s="31"/>
      <c r="VKY749" s="31"/>
      <c r="VKZ749" s="31"/>
      <c r="VLA749" s="31"/>
      <c r="VLB749" s="31"/>
      <c r="VLC749" s="31"/>
      <c r="VLD749" s="31"/>
      <c r="VLE749" s="31"/>
      <c r="VLF749" s="31"/>
      <c r="VLG749" s="31"/>
      <c r="VLH749" s="31"/>
      <c r="VLI749" s="31"/>
      <c r="VLJ749" s="31"/>
      <c r="VLK749" s="31"/>
      <c r="VLL749" s="31"/>
      <c r="VLM749" s="31"/>
      <c r="VLN749" s="31"/>
      <c r="VLO749" s="31"/>
      <c r="VLP749" s="31"/>
      <c r="VLQ749" s="31"/>
      <c r="VLR749" s="31"/>
      <c r="VLS749" s="31"/>
      <c r="VLT749" s="31"/>
      <c r="VLU749" s="31"/>
      <c r="VLV749" s="31"/>
      <c r="VLW749" s="31"/>
      <c r="VLX749" s="31"/>
      <c r="VLY749" s="31"/>
      <c r="VLZ749" s="31"/>
      <c r="VMA749" s="31"/>
      <c r="VMB749" s="31"/>
      <c r="VMC749" s="31"/>
      <c r="VMD749" s="31"/>
      <c r="VME749" s="31"/>
      <c r="VMF749" s="31"/>
      <c r="VMG749" s="31"/>
      <c r="VMH749" s="31"/>
      <c r="VMI749" s="31"/>
      <c r="VMJ749" s="31"/>
      <c r="VMK749" s="31"/>
      <c r="VML749" s="31"/>
      <c r="VMM749" s="31"/>
      <c r="VMN749" s="31"/>
      <c r="VMO749" s="31"/>
      <c r="VMP749" s="31"/>
      <c r="VMQ749" s="31"/>
      <c r="VMR749" s="31"/>
      <c r="VMS749" s="31"/>
      <c r="VMT749" s="31"/>
      <c r="VMU749" s="31"/>
      <c r="VMV749" s="31"/>
      <c r="VMW749" s="31"/>
      <c r="VMX749" s="31"/>
      <c r="VMY749" s="31"/>
      <c r="VMZ749" s="31"/>
      <c r="VNA749" s="31"/>
      <c r="VNB749" s="31"/>
      <c r="VNC749" s="31"/>
      <c r="VND749" s="31"/>
      <c r="VNE749" s="31"/>
      <c r="VNF749" s="31"/>
      <c r="VNG749" s="31"/>
      <c r="VNH749" s="31"/>
      <c r="VNI749" s="31"/>
      <c r="VNJ749" s="31"/>
      <c r="VNK749" s="31"/>
      <c r="VNL749" s="31"/>
      <c r="VNM749" s="31"/>
      <c r="VNN749" s="31"/>
      <c r="VNO749" s="31"/>
      <c r="VNP749" s="31"/>
      <c r="VNQ749" s="31"/>
      <c r="VNR749" s="31"/>
      <c r="VNS749" s="31"/>
      <c r="VNT749" s="31"/>
      <c r="VNU749" s="31"/>
      <c r="VNV749" s="31"/>
      <c r="VNW749" s="31"/>
      <c r="VNX749" s="31"/>
      <c r="VNY749" s="31"/>
      <c r="VNZ749" s="31"/>
      <c r="VOA749" s="31"/>
      <c r="VOB749" s="31"/>
      <c r="VOC749" s="31"/>
      <c r="VOD749" s="31"/>
      <c r="VOE749" s="31"/>
      <c r="VOF749" s="31"/>
      <c r="VOG749" s="31"/>
      <c r="VOH749" s="31"/>
      <c r="VOI749" s="31"/>
      <c r="VOJ749" s="31"/>
      <c r="VOK749" s="31"/>
      <c r="VOL749" s="31"/>
      <c r="VOM749" s="31"/>
      <c r="VON749" s="31"/>
      <c r="VOO749" s="31"/>
      <c r="VOP749" s="31"/>
      <c r="VOQ749" s="31"/>
      <c r="VOR749" s="31"/>
      <c r="VOS749" s="31"/>
      <c r="VOT749" s="31"/>
      <c r="VOU749" s="31"/>
      <c r="VOV749" s="31"/>
      <c r="VOW749" s="31"/>
      <c r="VOX749" s="31"/>
      <c r="VOY749" s="31"/>
      <c r="VOZ749" s="31"/>
      <c r="VPA749" s="31"/>
      <c r="VPB749" s="31"/>
      <c r="VPC749" s="31"/>
      <c r="VPD749" s="31"/>
      <c r="VPE749" s="31"/>
      <c r="VPF749" s="31"/>
      <c r="VPG749" s="31"/>
      <c r="VPH749" s="31"/>
      <c r="VPI749" s="31"/>
      <c r="VPJ749" s="31"/>
      <c r="VPK749" s="31"/>
      <c r="VPL749" s="31"/>
      <c r="VPM749" s="31"/>
      <c r="VPN749" s="31"/>
      <c r="VPO749" s="31"/>
      <c r="VPP749" s="31"/>
      <c r="VPQ749" s="31"/>
      <c r="VPR749" s="31"/>
      <c r="VPS749" s="31"/>
      <c r="VPT749" s="31"/>
      <c r="VPU749" s="31"/>
      <c r="VPV749" s="31"/>
      <c r="VPW749" s="31"/>
      <c r="VPX749" s="31"/>
      <c r="VPY749" s="31"/>
      <c r="VPZ749" s="31"/>
      <c r="VQA749" s="31"/>
      <c r="VQB749" s="31"/>
      <c r="VQC749" s="31"/>
      <c r="VQD749" s="31"/>
      <c r="VQE749" s="31"/>
      <c r="VQF749" s="31"/>
      <c r="VQG749" s="31"/>
      <c r="VQH749" s="31"/>
      <c r="VQI749" s="31"/>
      <c r="VQJ749" s="31"/>
      <c r="VQK749" s="31"/>
      <c r="VQL749" s="31"/>
      <c r="VQM749" s="31"/>
      <c r="VQN749" s="31"/>
      <c r="VQO749" s="31"/>
      <c r="VQP749" s="31"/>
      <c r="VQQ749" s="31"/>
      <c r="VQR749" s="31"/>
      <c r="VQS749" s="31"/>
      <c r="VQT749" s="31"/>
      <c r="VQU749" s="31"/>
      <c r="VQV749" s="31"/>
      <c r="VQW749" s="31"/>
      <c r="VQX749" s="31"/>
      <c r="VQY749" s="31"/>
      <c r="VQZ749" s="31"/>
      <c r="VRA749" s="31"/>
      <c r="VRB749" s="31"/>
      <c r="VRC749" s="31"/>
      <c r="VRD749" s="31"/>
      <c r="VRE749" s="31"/>
      <c r="VRF749" s="31"/>
      <c r="VRG749" s="31"/>
      <c r="VRH749" s="31"/>
      <c r="VRI749" s="31"/>
      <c r="VRJ749" s="31"/>
      <c r="VRK749" s="31"/>
      <c r="VRL749" s="31"/>
      <c r="VRM749" s="31"/>
      <c r="VRN749" s="31"/>
      <c r="VRO749" s="31"/>
      <c r="VRP749" s="31"/>
      <c r="VRQ749" s="31"/>
      <c r="VRR749" s="31"/>
      <c r="VRS749" s="31"/>
      <c r="VRT749" s="31"/>
      <c r="VRU749" s="31"/>
      <c r="VRV749" s="31"/>
      <c r="VRW749" s="31"/>
      <c r="VRX749" s="31"/>
      <c r="VRY749" s="31"/>
      <c r="VRZ749" s="31"/>
      <c r="VSA749" s="31"/>
      <c r="VSB749" s="31"/>
      <c r="VSC749" s="31"/>
      <c r="VSD749" s="31"/>
      <c r="VSE749" s="31"/>
      <c r="VSF749" s="31"/>
      <c r="VSG749" s="31"/>
      <c r="VSH749" s="31"/>
      <c r="VSI749" s="31"/>
      <c r="VSJ749" s="31"/>
      <c r="VSK749" s="31"/>
      <c r="VSL749" s="31"/>
      <c r="VSM749" s="31"/>
      <c r="VSN749" s="31"/>
      <c r="VSO749" s="31"/>
      <c r="VSP749" s="31"/>
      <c r="VSQ749" s="31"/>
      <c r="VSR749" s="31"/>
      <c r="VSS749" s="31"/>
      <c r="VST749" s="31"/>
      <c r="VSU749" s="31"/>
      <c r="VSV749" s="31"/>
      <c r="VSW749" s="31"/>
      <c r="VSX749" s="31"/>
      <c r="VSY749" s="31"/>
      <c r="VSZ749" s="31"/>
      <c r="VTA749" s="31"/>
      <c r="VTB749" s="31"/>
      <c r="VTC749" s="31"/>
      <c r="VTD749" s="31"/>
      <c r="VTE749" s="31"/>
      <c r="VTF749" s="31"/>
      <c r="VTG749" s="31"/>
      <c r="VTH749" s="31"/>
      <c r="VTI749" s="31"/>
      <c r="VTJ749" s="31"/>
      <c r="VTK749" s="31"/>
      <c r="VTL749" s="31"/>
      <c r="VTM749" s="31"/>
      <c r="VTN749" s="31"/>
      <c r="VTO749" s="31"/>
      <c r="VTP749" s="31"/>
      <c r="VTQ749" s="31"/>
      <c r="VTR749" s="31"/>
      <c r="VTS749" s="31"/>
      <c r="VTT749" s="31"/>
      <c r="VTU749" s="31"/>
      <c r="VTV749" s="31"/>
      <c r="VTW749" s="31"/>
      <c r="VTX749" s="31"/>
      <c r="VTY749" s="31"/>
      <c r="VTZ749" s="31"/>
      <c r="VUA749" s="31"/>
      <c r="VUB749" s="31"/>
      <c r="VUC749" s="31"/>
      <c r="VUD749" s="31"/>
      <c r="VUE749" s="31"/>
      <c r="VUF749" s="31"/>
      <c r="VUG749" s="31"/>
      <c r="VUH749" s="31"/>
      <c r="VUI749" s="31"/>
      <c r="VUJ749" s="31"/>
      <c r="VUK749" s="31"/>
      <c r="VUL749" s="31"/>
      <c r="VUM749" s="31"/>
      <c r="VUN749" s="31"/>
      <c r="VUO749" s="31"/>
      <c r="VUP749" s="31"/>
      <c r="VUQ749" s="31"/>
      <c r="VUR749" s="31"/>
      <c r="VUS749" s="31"/>
      <c r="VUT749" s="31"/>
      <c r="VUU749" s="31"/>
      <c r="VUV749" s="31"/>
      <c r="VUW749" s="31"/>
      <c r="VUX749" s="31"/>
      <c r="VUY749" s="31"/>
      <c r="VUZ749" s="31"/>
      <c r="VVA749" s="31"/>
      <c r="VVB749" s="31"/>
      <c r="VVC749" s="31"/>
      <c r="VVD749" s="31"/>
      <c r="VVE749" s="31"/>
      <c r="VVF749" s="31"/>
      <c r="VVG749" s="31"/>
      <c r="VVH749" s="31"/>
      <c r="VVI749" s="31"/>
      <c r="VVJ749" s="31"/>
      <c r="VVK749" s="31"/>
      <c r="VVL749" s="31"/>
      <c r="VVM749" s="31"/>
      <c r="VVN749" s="31"/>
      <c r="VVO749" s="31"/>
      <c r="VVP749" s="31"/>
      <c r="VVQ749" s="31"/>
      <c r="VVR749" s="31"/>
      <c r="VVS749" s="31"/>
      <c r="VVT749" s="31"/>
      <c r="VVU749" s="31"/>
      <c r="VVV749" s="31"/>
      <c r="VVW749" s="31"/>
      <c r="VVX749" s="31"/>
      <c r="VVY749" s="31"/>
      <c r="VVZ749" s="31"/>
      <c r="VWA749" s="31"/>
      <c r="VWB749" s="31"/>
      <c r="VWC749" s="31"/>
      <c r="VWD749" s="31"/>
      <c r="VWE749" s="31"/>
      <c r="VWF749" s="31"/>
      <c r="VWG749" s="31"/>
      <c r="VWH749" s="31"/>
      <c r="VWI749" s="31"/>
      <c r="VWJ749" s="31"/>
      <c r="VWK749" s="31"/>
      <c r="VWL749" s="31"/>
      <c r="VWM749" s="31"/>
      <c r="VWN749" s="31"/>
      <c r="VWO749" s="31"/>
      <c r="VWP749" s="31"/>
      <c r="VWQ749" s="31"/>
      <c r="VWR749" s="31"/>
      <c r="VWS749" s="31"/>
      <c r="VWT749" s="31"/>
      <c r="VWU749" s="31"/>
      <c r="VWV749" s="31"/>
      <c r="VWW749" s="31"/>
      <c r="VWX749" s="31"/>
      <c r="VWY749" s="31"/>
      <c r="VWZ749" s="31"/>
      <c r="VXA749" s="31"/>
      <c r="VXB749" s="31"/>
      <c r="VXC749" s="31"/>
      <c r="VXD749" s="31"/>
      <c r="VXE749" s="31"/>
      <c r="VXF749" s="31"/>
      <c r="VXG749" s="31"/>
      <c r="VXH749" s="31"/>
      <c r="VXI749" s="31"/>
      <c r="VXJ749" s="31"/>
      <c r="VXK749" s="31"/>
      <c r="VXL749" s="31"/>
      <c r="VXM749" s="31"/>
      <c r="VXN749" s="31"/>
      <c r="VXO749" s="31"/>
      <c r="VXP749" s="31"/>
      <c r="VXQ749" s="31"/>
      <c r="VXR749" s="31"/>
      <c r="VXS749" s="31"/>
      <c r="VXT749" s="31"/>
      <c r="VXU749" s="31"/>
      <c r="VXV749" s="31"/>
      <c r="VXW749" s="31"/>
      <c r="VXX749" s="31"/>
      <c r="VXY749" s="31"/>
      <c r="VXZ749" s="31"/>
      <c r="VYA749" s="31"/>
      <c r="VYB749" s="31"/>
      <c r="VYC749" s="31"/>
      <c r="VYD749" s="31"/>
      <c r="VYE749" s="31"/>
      <c r="VYF749" s="31"/>
      <c r="VYG749" s="31"/>
      <c r="VYH749" s="31"/>
      <c r="VYI749" s="31"/>
      <c r="VYJ749" s="31"/>
      <c r="VYK749" s="31"/>
      <c r="VYL749" s="31"/>
      <c r="VYM749" s="31"/>
      <c r="VYN749" s="31"/>
      <c r="VYO749" s="31"/>
      <c r="VYP749" s="31"/>
      <c r="VYQ749" s="31"/>
      <c r="VYR749" s="31"/>
      <c r="VYS749" s="31"/>
      <c r="VYT749" s="31"/>
      <c r="VYU749" s="31"/>
      <c r="VYV749" s="31"/>
      <c r="VYW749" s="31"/>
      <c r="VYX749" s="31"/>
      <c r="VYY749" s="31"/>
      <c r="VYZ749" s="31"/>
      <c r="VZA749" s="31"/>
      <c r="VZB749" s="31"/>
      <c r="VZC749" s="31"/>
      <c r="VZD749" s="31"/>
      <c r="VZE749" s="31"/>
      <c r="VZF749" s="31"/>
      <c r="VZG749" s="31"/>
      <c r="VZH749" s="31"/>
      <c r="VZI749" s="31"/>
      <c r="VZJ749" s="31"/>
      <c r="VZK749" s="31"/>
      <c r="VZL749" s="31"/>
      <c r="VZM749" s="31"/>
      <c r="VZN749" s="31"/>
      <c r="VZO749" s="31"/>
      <c r="VZP749" s="31"/>
      <c r="VZQ749" s="31"/>
      <c r="VZR749" s="31"/>
      <c r="VZS749" s="31"/>
      <c r="VZT749" s="31"/>
      <c r="VZU749" s="31"/>
      <c r="VZV749" s="31"/>
      <c r="VZW749" s="31"/>
      <c r="VZX749" s="31"/>
      <c r="VZY749" s="31"/>
      <c r="VZZ749" s="31"/>
      <c r="WAA749" s="31"/>
      <c r="WAB749" s="31"/>
      <c r="WAC749" s="31"/>
      <c r="WAD749" s="31"/>
      <c r="WAE749" s="31"/>
      <c r="WAF749" s="31"/>
      <c r="WAG749" s="31"/>
      <c r="WAH749" s="31"/>
      <c r="WAI749" s="31"/>
      <c r="WAJ749" s="31"/>
      <c r="WAK749" s="31"/>
      <c r="WAL749" s="31"/>
      <c r="WAM749" s="31"/>
      <c r="WAN749" s="31"/>
      <c r="WAO749" s="31"/>
      <c r="WAP749" s="31"/>
      <c r="WAQ749" s="31"/>
      <c r="WAR749" s="31"/>
      <c r="WAS749" s="31"/>
      <c r="WAT749" s="31"/>
      <c r="WAU749" s="31"/>
      <c r="WAV749" s="31"/>
      <c r="WAW749" s="31"/>
      <c r="WAX749" s="31"/>
      <c r="WAY749" s="31"/>
      <c r="WAZ749" s="31"/>
      <c r="WBA749" s="31"/>
      <c r="WBB749" s="31"/>
      <c r="WBC749" s="31"/>
      <c r="WBD749" s="31"/>
      <c r="WBE749" s="31"/>
      <c r="WBF749" s="31"/>
      <c r="WBG749" s="31"/>
      <c r="WBH749" s="31"/>
      <c r="WBI749" s="31"/>
      <c r="WBJ749" s="31"/>
      <c r="WBK749" s="31"/>
      <c r="WBL749" s="31"/>
      <c r="WBM749" s="31"/>
      <c r="WBN749" s="31"/>
      <c r="WBO749" s="31"/>
      <c r="WBP749" s="31"/>
      <c r="WBQ749" s="31"/>
      <c r="WBR749" s="31"/>
      <c r="WBS749" s="31"/>
      <c r="WBT749" s="31"/>
      <c r="WBU749" s="31"/>
      <c r="WBV749" s="31"/>
      <c r="WBW749" s="31"/>
      <c r="WBX749" s="31"/>
      <c r="WBY749" s="31"/>
      <c r="WBZ749" s="31"/>
      <c r="WCA749" s="31"/>
      <c r="WCB749" s="31"/>
      <c r="WCC749" s="31"/>
      <c r="WCD749" s="31"/>
      <c r="WCE749" s="31"/>
      <c r="WCF749" s="31"/>
      <c r="WCG749" s="31"/>
      <c r="WCH749" s="31"/>
      <c r="WCI749" s="31"/>
      <c r="WCJ749" s="31"/>
      <c r="WCK749" s="31"/>
      <c r="WCL749" s="31"/>
      <c r="WCM749" s="31"/>
      <c r="WCN749" s="31"/>
      <c r="WCO749" s="31"/>
      <c r="WCP749" s="31"/>
      <c r="WCQ749" s="31"/>
      <c r="WCR749" s="31"/>
      <c r="WCS749" s="31"/>
      <c r="WCT749" s="31"/>
      <c r="WCU749" s="31"/>
      <c r="WCV749" s="31"/>
      <c r="WCW749" s="31"/>
      <c r="WCX749" s="31"/>
      <c r="WCY749" s="31"/>
      <c r="WCZ749" s="31"/>
      <c r="WDA749" s="31"/>
      <c r="WDB749" s="31"/>
      <c r="WDC749" s="31"/>
      <c r="WDD749" s="31"/>
      <c r="WDE749" s="31"/>
      <c r="WDF749" s="31"/>
      <c r="WDG749" s="31"/>
      <c r="WDH749" s="31"/>
      <c r="WDI749" s="31"/>
      <c r="WDJ749" s="31"/>
      <c r="WDK749" s="31"/>
      <c r="WDL749" s="31"/>
      <c r="WDM749" s="31"/>
      <c r="WDN749" s="31"/>
      <c r="WDO749" s="31"/>
      <c r="WDP749" s="31"/>
      <c r="WDQ749" s="31"/>
      <c r="WDR749" s="31"/>
      <c r="WDS749" s="31"/>
      <c r="WDT749" s="31"/>
      <c r="WDU749" s="31"/>
      <c r="WDV749" s="31"/>
      <c r="WDW749" s="31"/>
      <c r="WDX749" s="31"/>
      <c r="WDY749" s="31"/>
      <c r="WDZ749" s="31"/>
      <c r="WEA749" s="31"/>
      <c r="WEB749" s="31"/>
      <c r="WEC749" s="31"/>
      <c r="WED749" s="31"/>
      <c r="WEE749" s="31"/>
      <c r="WEF749" s="31"/>
      <c r="WEG749" s="31"/>
      <c r="WEH749" s="31"/>
      <c r="WEI749" s="31"/>
      <c r="WEJ749" s="31"/>
      <c r="WEK749" s="31"/>
      <c r="WEL749" s="31"/>
      <c r="WEM749" s="31"/>
      <c r="WEN749" s="31"/>
      <c r="WEO749" s="31"/>
      <c r="WEP749" s="31"/>
      <c r="WEQ749" s="31"/>
      <c r="WER749" s="31"/>
      <c r="WES749" s="31"/>
      <c r="WET749" s="31"/>
      <c r="WEU749" s="31"/>
      <c r="WEV749" s="31"/>
      <c r="WEW749" s="31"/>
      <c r="WEX749" s="31"/>
      <c r="WEY749" s="31"/>
      <c r="WEZ749" s="31"/>
      <c r="WFA749" s="31"/>
      <c r="WFB749" s="31"/>
      <c r="WFC749" s="31"/>
      <c r="WFD749" s="31"/>
      <c r="WFE749" s="31"/>
      <c r="WFF749" s="31"/>
      <c r="WFG749" s="31"/>
      <c r="WFH749" s="31"/>
      <c r="WFI749" s="31"/>
      <c r="WFJ749" s="31"/>
      <c r="WFK749" s="31"/>
      <c r="WFL749" s="31"/>
      <c r="WFM749" s="31"/>
      <c r="WFN749" s="31"/>
      <c r="WFO749" s="31"/>
      <c r="WFP749" s="31"/>
      <c r="WFQ749" s="31"/>
      <c r="WFR749" s="31"/>
      <c r="WFS749" s="31"/>
      <c r="WFT749" s="31"/>
      <c r="WFU749" s="31"/>
      <c r="WFV749" s="31"/>
      <c r="WFW749" s="31"/>
      <c r="WFX749" s="31"/>
      <c r="WFY749" s="31"/>
      <c r="WFZ749" s="31"/>
      <c r="WGA749" s="31"/>
      <c r="WGB749" s="31"/>
      <c r="WGC749" s="31"/>
      <c r="WGD749" s="31"/>
      <c r="WGE749" s="31"/>
      <c r="WGF749" s="31"/>
      <c r="WGG749" s="31"/>
      <c r="WGH749" s="31"/>
      <c r="WGI749" s="31"/>
      <c r="WGJ749" s="31"/>
      <c r="WGK749" s="31"/>
      <c r="WGL749" s="31"/>
      <c r="WGM749" s="31"/>
      <c r="WGN749" s="31"/>
      <c r="WGO749" s="31"/>
      <c r="WGP749" s="31"/>
      <c r="WGQ749" s="31"/>
      <c r="WGR749" s="31"/>
      <c r="WGS749" s="31"/>
      <c r="WGT749" s="31"/>
      <c r="WGU749" s="31"/>
      <c r="WGV749" s="31"/>
      <c r="WGW749" s="31"/>
      <c r="WGX749" s="31"/>
      <c r="WGY749" s="31"/>
      <c r="WGZ749" s="31"/>
      <c r="WHA749" s="31"/>
      <c r="WHB749" s="31"/>
      <c r="WHC749" s="31"/>
      <c r="WHD749" s="31"/>
      <c r="WHE749" s="31"/>
      <c r="WHF749" s="31"/>
      <c r="WHG749" s="31"/>
      <c r="WHH749" s="31"/>
      <c r="WHI749" s="31"/>
      <c r="WHJ749" s="31"/>
      <c r="WHK749" s="31"/>
      <c r="WHL749" s="31"/>
      <c r="WHM749" s="31"/>
      <c r="WHN749" s="31"/>
      <c r="WHO749" s="31"/>
      <c r="WHP749" s="31"/>
      <c r="WHQ749" s="31"/>
      <c r="WHR749" s="31"/>
      <c r="WHS749" s="31"/>
      <c r="WHT749" s="31"/>
      <c r="WHU749" s="31"/>
      <c r="WHV749" s="31"/>
      <c r="WHW749" s="31"/>
      <c r="WHX749" s="31"/>
      <c r="WHY749" s="31"/>
      <c r="WHZ749" s="31"/>
      <c r="WIA749" s="31"/>
      <c r="WIB749" s="31"/>
      <c r="WIC749" s="31"/>
      <c r="WID749" s="31"/>
      <c r="WIE749" s="31"/>
      <c r="WIF749" s="31"/>
      <c r="WIG749" s="31"/>
      <c r="WIH749" s="31"/>
      <c r="WII749" s="31"/>
      <c r="WIJ749" s="31"/>
      <c r="WIK749" s="31"/>
      <c r="WIL749" s="31"/>
      <c r="WIM749" s="31"/>
      <c r="WIN749" s="31"/>
      <c r="WIO749" s="31"/>
      <c r="WIP749" s="31"/>
      <c r="WIQ749" s="31"/>
      <c r="WIR749" s="31"/>
      <c r="WIS749" s="31"/>
      <c r="WIT749" s="31"/>
      <c r="WIU749" s="31"/>
      <c r="WIV749" s="31"/>
      <c r="WIW749" s="31"/>
      <c r="WIX749" s="31"/>
      <c r="WIY749" s="31"/>
      <c r="WIZ749" s="31"/>
      <c r="WJA749" s="31"/>
      <c r="WJB749" s="31"/>
      <c r="WJC749" s="31"/>
      <c r="WJD749" s="31"/>
      <c r="WJE749" s="31"/>
      <c r="WJF749" s="31"/>
      <c r="WJG749" s="31"/>
      <c r="WJH749" s="31"/>
      <c r="WJI749" s="31"/>
      <c r="WJJ749" s="31"/>
      <c r="WJK749" s="31"/>
      <c r="WJL749" s="31"/>
      <c r="WJM749" s="31"/>
      <c r="WJN749" s="31"/>
      <c r="WJO749" s="31"/>
      <c r="WJP749" s="31"/>
      <c r="WJQ749" s="31"/>
      <c r="WJR749" s="31"/>
      <c r="WJS749" s="31"/>
      <c r="WJT749" s="31"/>
      <c r="WJU749" s="31"/>
      <c r="WJV749" s="31"/>
      <c r="WJW749" s="31"/>
      <c r="WJX749" s="31"/>
      <c r="WJY749" s="31"/>
      <c r="WJZ749" s="31"/>
      <c r="WKA749" s="31"/>
      <c r="WKB749" s="31"/>
      <c r="WKC749" s="31"/>
      <c r="WKD749" s="31"/>
      <c r="WKE749" s="31"/>
      <c r="WKF749" s="31"/>
      <c r="WKG749" s="31"/>
      <c r="WKH749" s="31"/>
      <c r="WKI749" s="31"/>
      <c r="WKJ749" s="31"/>
      <c r="WKK749" s="31"/>
      <c r="WKL749" s="31"/>
      <c r="WKM749" s="31"/>
      <c r="WKN749" s="31"/>
      <c r="WKO749" s="31"/>
      <c r="WKP749" s="31"/>
      <c r="WKQ749" s="31"/>
      <c r="WKR749" s="31"/>
      <c r="WKS749" s="31"/>
      <c r="WKT749" s="31"/>
      <c r="WKU749" s="31"/>
      <c r="WKV749" s="31"/>
      <c r="WKW749" s="31"/>
      <c r="WKX749" s="31"/>
      <c r="WKY749" s="31"/>
      <c r="WKZ749" s="31"/>
      <c r="WLA749" s="31"/>
      <c r="WLB749" s="31"/>
      <c r="WLC749" s="31"/>
      <c r="WLD749" s="31"/>
      <c r="WLE749" s="31"/>
      <c r="WLF749" s="31"/>
      <c r="WLG749" s="31"/>
      <c r="WLH749" s="31"/>
      <c r="WLI749" s="31"/>
      <c r="WLJ749" s="31"/>
      <c r="WLK749" s="31"/>
      <c r="WLL749" s="31"/>
      <c r="WLM749" s="31"/>
      <c r="WLN749" s="31"/>
      <c r="WLO749" s="31"/>
      <c r="WLP749" s="31"/>
      <c r="WLQ749" s="31"/>
      <c r="WLR749" s="31"/>
      <c r="WLS749" s="31"/>
      <c r="WLT749" s="31"/>
      <c r="WLU749" s="31"/>
      <c r="WLV749" s="31"/>
      <c r="WLW749" s="31"/>
      <c r="WLX749" s="31"/>
      <c r="WLY749" s="31"/>
      <c r="WLZ749" s="31"/>
      <c r="WMA749" s="31"/>
      <c r="WMB749" s="31"/>
      <c r="WMC749" s="31"/>
      <c r="WMD749" s="31"/>
      <c r="WME749" s="31"/>
      <c r="WMF749" s="31"/>
      <c r="WMG749" s="31"/>
      <c r="WMH749" s="31"/>
      <c r="WMI749" s="31"/>
      <c r="WMJ749" s="31"/>
      <c r="WMK749" s="31"/>
      <c r="WML749" s="31"/>
      <c r="WMM749" s="31"/>
      <c r="WMN749" s="31"/>
      <c r="WMO749" s="31"/>
      <c r="WMP749" s="31"/>
      <c r="WMQ749" s="31"/>
      <c r="WMR749" s="31"/>
      <c r="WMS749" s="31"/>
      <c r="WMT749" s="31"/>
      <c r="WMU749" s="31"/>
      <c r="WMV749" s="31"/>
      <c r="WMW749" s="31"/>
      <c r="WMX749" s="31"/>
      <c r="WMY749" s="31"/>
      <c r="WMZ749" s="31"/>
      <c r="WNA749" s="31"/>
      <c r="WNB749" s="31"/>
      <c r="WNC749" s="31"/>
      <c r="WND749" s="31"/>
      <c r="WNE749" s="31"/>
      <c r="WNF749" s="31"/>
      <c r="WNG749" s="31"/>
      <c r="WNH749" s="31"/>
      <c r="WNI749" s="31"/>
      <c r="WNJ749" s="31"/>
      <c r="WNK749" s="31"/>
      <c r="WNL749" s="31"/>
      <c r="WNM749" s="31"/>
      <c r="WNN749" s="31"/>
      <c r="WNO749" s="31"/>
      <c r="WNP749" s="31"/>
      <c r="WNQ749" s="31"/>
      <c r="WNR749" s="31"/>
      <c r="WNS749" s="31"/>
      <c r="WNT749" s="31"/>
      <c r="WNU749" s="31"/>
      <c r="WNV749" s="31"/>
      <c r="WNW749" s="31"/>
      <c r="WNX749" s="31"/>
      <c r="WNY749" s="31"/>
      <c r="WNZ749" s="31"/>
      <c r="WOA749" s="31"/>
      <c r="WOB749" s="31"/>
      <c r="WOC749" s="31"/>
      <c r="WOD749" s="31"/>
      <c r="WOE749" s="31"/>
      <c r="WOF749" s="31"/>
      <c r="WOG749" s="31"/>
      <c r="WOH749" s="31"/>
      <c r="WOI749" s="31"/>
      <c r="WOJ749" s="31"/>
      <c r="WOK749" s="31"/>
      <c r="WOL749" s="31"/>
      <c r="WOM749" s="31"/>
      <c r="WON749" s="31"/>
      <c r="WOO749" s="31"/>
      <c r="WOP749" s="31"/>
      <c r="WOQ749" s="31"/>
      <c r="WOR749" s="31"/>
      <c r="WOS749" s="31"/>
      <c r="WOT749" s="31"/>
      <c r="WOU749" s="31"/>
      <c r="WOV749" s="31"/>
      <c r="WOW749" s="31"/>
      <c r="WOX749" s="31"/>
      <c r="WOY749" s="31"/>
      <c r="WOZ749" s="31"/>
      <c r="WPA749" s="31"/>
      <c r="WPB749" s="31"/>
      <c r="WPC749" s="31"/>
      <c r="WPD749" s="31"/>
      <c r="WPE749" s="31"/>
      <c r="WPF749" s="31"/>
      <c r="WPG749" s="31"/>
      <c r="WPH749" s="31"/>
      <c r="WPI749" s="31"/>
      <c r="WPJ749" s="31"/>
      <c r="WPK749" s="31"/>
      <c r="WPL749" s="31"/>
      <c r="WPM749" s="31"/>
      <c r="WPN749" s="31"/>
      <c r="WPO749" s="31"/>
      <c r="WPP749" s="31"/>
      <c r="WPQ749" s="31"/>
      <c r="WPR749" s="31"/>
      <c r="WPS749" s="31"/>
      <c r="WPT749" s="31"/>
      <c r="WPU749" s="31"/>
      <c r="WPV749" s="31"/>
      <c r="WPW749" s="31"/>
      <c r="WPX749" s="31"/>
      <c r="WPY749" s="31"/>
      <c r="WPZ749" s="31"/>
      <c r="WQA749" s="31"/>
      <c r="WQB749" s="31"/>
      <c r="WQC749" s="31"/>
      <c r="WQD749" s="31"/>
      <c r="WQE749" s="31"/>
      <c r="WQF749" s="31"/>
      <c r="WQG749" s="31"/>
      <c r="WQH749" s="31"/>
      <c r="WQI749" s="31"/>
      <c r="WQJ749" s="31"/>
      <c r="WQK749" s="31"/>
      <c r="WQL749" s="31"/>
      <c r="WQM749" s="31"/>
      <c r="WQN749" s="31"/>
      <c r="WQO749" s="31"/>
      <c r="WQP749" s="31"/>
      <c r="WQQ749" s="31"/>
      <c r="WQR749" s="31"/>
      <c r="WQS749" s="31"/>
      <c r="WQT749" s="31"/>
      <c r="WQU749" s="31"/>
      <c r="WQV749" s="31"/>
      <c r="WQW749" s="31"/>
      <c r="WQX749" s="31"/>
      <c r="WQY749" s="31"/>
      <c r="WQZ749" s="31"/>
      <c r="WRA749" s="31"/>
      <c r="WRB749" s="31"/>
      <c r="WRC749" s="31"/>
      <c r="WRD749" s="31"/>
      <c r="WRE749" s="31"/>
      <c r="WRF749" s="31"/>
      <c r="WRG749" s="31"/>
      <c r="WRH749" s="31"/>
      <c r="WRI749" s="31"/>
      <c r="WRJ749" s="31"/>
      <c r="WRK749" s="31"/>
      <c r="WRL749" s="31"/>
      <c r="WRM749" s="31"/>
      <c r="WRN749" s="31"/>
      <c r="WRO749" s="31"/>
      <c r="WRP749" s="31"/>
      <c r="WRQ749" s="31"/>
      <c r="WRR749" s="31"/>
      <c r="WRS749" s="31"/>
      <c r="WRT749" s="31"/>
      <c r="WRU749" s="31"/>
      <c r="WRV749" s="31"/>
      <c r="WRW749" s="31"/>
      <c r="WRX749" s="31"/>
      <c r="WRY749" s="31"/>
      <c r="WRZ749" s="31"/>
      <c r="WSA749" s="31"/>
      <c r="WSB749" s="31"/>
      <c r="WSC749" s="31"/>
      <c r="WSD749" s="31"/>
      <c r="WSE749" s="31"/>
      <c r="WSF749" s="31"/>
      <c r="WSG749" s="31"/>
      <c r="WSH749" s="31"/>
      <c r="WSI749" s="31"/>
      <c r="WSJ749" s="31"/>
      <c r="WSK749" s="31"/>
      <c r="WSL749" s="31"/>
      <c r="WSM749" s="31"/>
      <c r="WSN749" s="31"/>
      <c r="WSO749" s="31"/>
      <c r="WSP749" s="31"/>
      <c r="WSQ749" s="31"/>
      <c r="WSR749" s="31"/>
      <c r="WSS749" s="31"/>
      <c r="WST749" s="31"/>
      <c r="WSU749" s="31"/>
      <c r="WSV749" s="31"/>
      <c r="WSW749" s="31"/>
      <c r="WSX749" s="31"/>
      <c r="WSY749" s="31"/>
      <c r="WSZ749" s="31"/>
      <c r="WTA749" s="31"/>
      <c r="WTB749" s="31"/>
      <c r="WTC749" s="31"/>
      <c r="WTD749" s="31"/>
      <c r="WTE749" s="31"/>
      <c r="WTF749" s="31"/>
      <c r="WTG749" s="31"/>
      <c r="WTH749" s="31"/>
      <c r="WTI749" s="31"/>
      <c r="WTJ749" s="31"/>
      <c r="WTK749" s="31"/>
      <c r="WTL749" s="31"/>
      <c r="WTM749" s="31"/>
      <c r="WTN749" s="31"/>
      <c r="WTO749" s="31"/>
      <c r="WTP749" s="31"/>
      <c r="WTQ749" s="31"/>
      <c r="WTR749" s="31"/>
      <c r="WTS749" s="31"/>
      <c r="WTT749" s="31"/>
      <c r="WTU749" s="31"/>
      <c r="WTV749" s="31"/>
      <c r="WTW749" s="31"/>
      <c r="WTX749" s="31"/>
      <c r="WTY749" s="31"/>
      <c r="WTZ749" s="31"/>
      <c r="WUA749" s="31"/>
      <c r="WUB749" s="31"/>
      <c r="WUC749" s="31"/>
      <c r="WUD749" s="31"/>
      <c r="WUE749" s="31"/>
      <c r="WUF749" s="31"/>
      <c r="WUG749" s="31"/>
      <c r="WUH749" s="31"/>
      <c r="WUI749" s="31"/>
      <c r="WUJ749" s="31"/>
      <c r="WUK749" s="31"/>
      <c r="WUL749" s="31"/>
      <c r="WUM749" s="31"/>
      <c r="WUN749" s="31"/>
      <c r="WUO749" s="31"/>
      <c r="WUP749" s="31"/>
      <c r="WUQ749" s="31"/>
      <c r="WUR749" s="31"/>
      <c r="WUS749" s="31"/>
      <c r="WUT749" s="31"/>
      <c r="WUU749" s="31"/>
      <c r="WUV749" s="31"/>
      <c r="WUW749" s="31"/>
      <c r="WUX749" s="31"/>
      <c r="WUY749" s="31"/>
      <c r="WUZ749" s="31"/>
      <c r="WVA749" s="31"/>
      <c r="WVB749" s="31"/>
      <c r="WVC749" s="31"/>
      <c r="WVD749" s="31"/>
      <c r="WVE749" s="31"/>
      <c r="WVF749" s="31"/>
      <c r="WVG749" s="31"/>
      <c r="WVH749" s="31"/>
      <c r="WVI749" s="31"/>
      <c r="WVJ749" s="31"/>
      <c r="WVK749" s="31"/>
      <c r="WVL749" s="31"/>
      <c r="WVM749" s="31"/>
      <c r="WVN749" s="31"/>
      <c r="WVO749" s="31"/>
      <c r="WVP749" s="31"/>
      <c r="WVQ749" s="31"/>
      <c r="WVR749" s="31"/>
      <c r="WVS749" s="31"/>
    </row>
    <row r="750" spans="1:16139" s="70" customFormat="1">
      <c r="A750" s="168"/>
      <c r="B750" s="169"/>
      <c r="C750" s="170"/>
      <c r="D750" s="170"/>
      <c r="E750" s="170"/>
      <c r="F750" s="170"/>
      <c r="G750" s="170"/>
      <c r="H750" s="170"/>
      <c r="I750" s="170"/>
      <c r="J750" s="32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H750" s="3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31"/>
      <c r="AV750" s="3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31"/>
      <c r="BH750" s="31"/>
      <c r="BI750" s="31"/>
      <c r="BJ750" s="31"/>
      <c r="BK750" s="31"/>
      <c r="BL750" s="31"/>
      <c r="BM750" s="31"/>
      <c r="BN750" s="31"/>
      <c r="BO750" s="31"/>
      <c r="BP750" s="31"/>
      <c r="BQ750" s="31"/>
      <c r="BR750" s="31"/>
      <c r="BS750" s="31"/>
      <c r="BT750" s="31"/>
      <c r="BU750" s="31"/>
      <c r="BV750" s="31"/>
      <c r="BW750" s="31"/>
      <c r="BX750" s="31"/>
      <c r="BY750" s="31"/>
      <c r="BZ750" s="31"/>
      <c r="CA750" s="31"/>
      <c r="CB750" s="31"/>
      <c r="CC750" s="31"/>
      <c r="CD750" s="31"/>
      <c r="CE750" s="31"/>
      <c r="CF750" s="31"/>
      <c r="CG750" s="31"/>
      <c r="CH750" s="31"/>
      <c r="CI750" s="31"/>
      <c r="CJ750" s="31"/>
      <c r="CK750" s="31"/>
      <c r="CL750" s="31"/>
      <c r="CM750" s="31"/>
      <c r="CN750" s="31"/>
      <c r="CO750" s="31"/>
      <c r="CP750" s="31"/>
      <c r="CQ750" s="31"/>
      <c r="CR750" s="31"/>
      <c r="CS750" s="31"/>
      <c r="CT750" s="31"/>
      <c r="CU750" s="31"/>
      <c r="CV750" s="31"/>
      <c r="CW750" s="31"/>
      <c r="CX750" s="31"/>
      <c r="CY750" s="31"/>
      <c r="CZ750" s="31"/>
      <c r="DA750" s="31"/>
      <c r="DB750" s="31"/>
      <c r="DC750" s="31"/>
      <c r="DD750" s="31"/>
      <c r="DE750" s="31"/>
      <c r="DF750" s="31"/>
      <c r="DG750" s="31"/>
      <c r="DH750" s="31"/>
      <c r="DI750" s="31"/>
      <c r="DJ750" s="31"/>
      <c r="DK750" s="31"/>
      <c r="DL750" s="31"/>
      <c r="DM750" s="31"/>
      <c r="DN750" s="31"/>
      <c r="DO750" s="31"/>
      <c r="DP750" s="31"/>
      <c r="DQ750" s="31"/>
      <c r="DR750" s="31"/>
      <c r="DS750" s="31"/>
      <c r="DT750" s="31"/>
      <c r="DU750" s="31"/>
      <c r="DV750" s="31"/>
      <c r="DW750" s="31"/>
      <c r="DX750" s="31"/>
      <c r="DY750" s="31"/>
      <c r="DZ750" s="31"/>
      <c r="EA750" s="31"/>
      <c r="EB750" s="31"/>
      <c r="EC750" s="31"/>
      <c r="ED750" s="31"/>
      <c r="EE750" s="31"/>
      <c r="EF750" s="31"/>
      <c r="EG750" s="31"/>
      <c r="EH750" s="31"/>
      <c r="EI750" s="31"/>
      <c r="EJ750" s="31"/>
      <c r="EK750" s="31"/>
      <c r="EL750" s="31"/>
      <c r="EM750" s="31"/>
      <c r="EN750" s="31"/>
      <c r="EO750" s="31"/>
      <c r="EP750" s="31"/>
      <c r="EQ750" s="31"/>
      <c r="ER750" s="31"/>
      <c r="ES750" s="31"/>
      <c r="ET750" s="31"/>
      <c r="EU750" s="31"/>
      <c r="EV750" s="31"/>
      <c r="EW750" s="31"/>
      <c r="EX750" s="31"/>
      <c r="EY750" s="31"/>
      <c r="EZ750" s="31"/>
      <c r="FA750" s="31"/>
      <c r="FB750" s="31"/>
      <c r="FC750" s="31"/>
      <c r="FD750" s="31"/>
      <c r="FE750" s="31"/>
      <c r="FF750" s="31"/>
      <c r="FG750" s="31"/>
      <c r="FH750" s="31"/>
      <c r="FI750" s="31"/>
      <c r="FJ750" s="31"/>
      <c r="FK750" s="31"/>
      <c r="FL750" s="31"/>
      <c r="FM750" s="31"/>
      <c r="FN750" s="31"/>
      <c r="FO750" s="31"/>
      <c r="FP750" s="31"/>
      <c r="FQ750" s="31"/>
      <c r="FR750" s="31"/>
      <c r="FS750" s="31"/>
      <c r="FT750" s="31"/>
      <c r="FU750" s="31"/>
      <c r="FV750" s="31"/>
      <c r="FW750" s="31"/>
      <c r="FX750" s="31"/>
      <c r="FY750" s="31"/>
      <c r="FZ750" s="31"/>
      <c r="GA750" s="31"/>
      <c r="GB750" s="31"/>
      <c r="GC750" s="31"/>
      <c r="GD750" s="31"/>
      <c r="GE750" s="31"/>
      <c r="GF750" s="31"/>
      <c r="GG750" s="31"/>
      <c r="GH750" s="31"/>
      <c r="GI750" s="31"/>
      <c r="GJ750" s="31"/>
      <c r="GK750" s="31"/>
      <c r="GL750" s="31"/>
      <c r="GM750" s="31"/>
      <c r="GN750" s="31"/>
      <c r="GO750" s="31"/>
      <c r="GP750" s="31"/>
      <c r="GQ750" s="31"/>
      <c r="GR750" s="31"/>
      <c r="GS750" s="31"/>
      <c r="GT750" s="31"/>
      <c r="GU750" s="31"/>
      <c r="GV750" s="31"/>
      <c r="GW750" s="31"/>
      <c r="GX750" s="31"/>
      <c r="GY750" s="31"/>
      <c r="GZ750" s="31"/>
      <c r="HA750" s="31"/>
      <c r="HB750" s="31"/>
      <c r="HC750" s="31"/>
      <c r="HD750" s="31"/>
      <c r="HE750" s="31"/>
      <c r="HF750" s="31"/>
      <c r="HG750" s="31"/>
      <c r="HH750" s="31"/>
      <c r="HI750" s="31"/>
      <c r="HJ750" s="31"/>
      <c r="HK750" s="31"/>
      <c r="HL750" s="31"/>
      <c r="HM750" s="31"/>
      <c r="HN750" s="31"/>
      <c r="HO750" s="31"/>
      <c r="HP750" s="31"/>
      <c r="HQ750" s="31"/>
      <c r="HR750" s="31"/>
      <c r="HS750" s="31"/>
      <c r="HT750" s="31"/>
      <c r="HU750" s="31"/>
      <c r="HV750" s="31"/>
      <c r="HW750" s="31"/>
      <c r="HX750" s="31"/>
      <c r="HY750" s="31"/>
      <c r="HZ750" s="31"/>
      <c r="IA750" s="31"/>
      <c r="IB750" s="31"/>
      <c r="IC750" s="31"/>
      <c r="ID750" s="31"/>
      <c r="IE750" s="31"/>
      <c r="IF750" s="31"/>
      <c r="IG750" s="31"/>
      <c r="IH750" s="31"/>
      <c r="II750" s="31"/>
      <c r="IJ750" s="31"/>
      <c r="IK750" s="31"/>
      <c r="IL750" s="31"/>
      <c r="IM750" s="31"/>
      <c r="IN750" s="31"/>
      <c r="IO750" s="31"/>
      <c r="IP750" s="31"/>
      <c r="IQ750" s="31"/>
      <c r="IR750" s="31"/>
      <c r="IS750" s="31"/>
      <c r="IT750" s="31"/>
      <c r="IU750" s="31"/>
      <c r="IV750" s="31"/>
      <c r="IW750" s="31"/>
      <c r="IX750" s="31"/>
      <c r="IY750" s="31"/>
      <c r="IZ750" s="31"/>
      <c r="JA750" s="31"/>
      <c r="JB750" s="31"/>
      <c r="JC750" s="31"/>
      <c r="JD750" s="31"/>
      <c r="JE750" s="31"/>
      <c r="JF750" s="31"/>
      <c r="JG750" s="31"/>
      <c r="JH750" s="31"/>
      <c r="JI750" s="31"/>
      <c r="JJ750" s="31"/>
      <c r="JK750" s="31"/>
      <c r="JL750" s="31"/>
      <c r="JM750" s="31"/>
      <c r="JN750" s="31"/>
      <c r="JO750" s="31"/>
      <c r="JP750" s="31"/>
      <c r="JQ750" s="31"/>
      <c r="JR750" s="31"/>
      <c r="JS750" s="31"/>
      <c r="JT750" s="31"/>
      <c r="JU750" s="31"/>
      <c r="JV750" s="31"/>
      <c r="JW750" s="31"/>
      <c r="JX750" s="31"/>
      <c r="JY750" s="31"/>
      <c r="JZ750" s="31"/>
      <c r="KA750" s="31"/>
      <c r="KB750" s="31"/>
      <c r="KC750" s="31"/>
      <c r="KD750" s="31"/>
      <c r="KE750" s="31"/>
      <c r="KF750" s="31"/>
      <c r="KG750" s="31"/>
      <c r="KH750" s="31"/>
      <c r="KI750" s="31"/>
      <c r="KJ750" s="31"/>
      <c r="KK750" s="31"/>
      <c r="KL750" s="31"/>
      <c r="KM750" s="31"/>
      <c r="KN750" s="31"/>
      <c r="KO750" s="31"/>
      <c r="KP750" s="31"/>
      <c r="KQ750" s="31"/>
      <c r="KR750" s="31"/>
      <c r="KS750" s="31"/>
      <c r="KT750" s="31"/>
      <c r="KU750" s="31"/>
      <c r="KV750" s="31"/>
      <c r="KW750" s="31"/>
      <c r="KX750" s="31"/>
      <c r="KY750" s="31"/>
      <c r="KZ750" s="31"/>
      <c r="LA750" s="31"/>
      <c r="LB750" s="31"/>
      <c r="LC750" s="31"/>
      <c r="LD750" s="31"/>
      <c r="LE750" s="31"/>
      <c r="LF750" s="31"/>
      <c r="LG750" s="31"/>
      <c r="LH750" s="31"/>
      <c r="LI750" s="31"/>
      <c r="LJ750" s="31"/>
      <c r="LK750" s="31"/>
      <c r="LL750" s="31"/>
      <c r="LM750" s="31"/>
      <c r="LN750" s="31"/>
      <c r="LO750" s="31"/>
      <c r="LP750" s="31"/>
      <c r="LQ750" s="31"/>
      <c r="LR750" s="31"/>
      <c r="LS750" s="31"/>
      <c r="LT750" s="31"/>
      <c r="LU750" s="31"/>
      <c r="LV750" s="31"/>
      <c r="LW750" s="31"/>
      <c r="LX750" s="31"/>
      <c r="LY750" s="31"/>
      <c r="LZ750" s="31"/>
      <c r="MA750" s="31"/>
      <c r="MB750" s="31"/>
      <c r="MC750" s="31"/>
      <c r="MD750" s="31"/>
      <c r="ME750" s="31"/>
      <c r="MF750" s="31"/>
      <c r="MG750" s="31"/>
      <c r="MH750" s="31"/>
      <c r="MI750" s="31"/>
      <c r="MJ750" s="31"/>
      <c r="MK750" s="31"/>
      <c r="ML750" s="31"/>
      <c r="MM750" s="31"/>
      <c r="MN750" s="31"/>
      <c r="MO750" s="31"/>
      <c r="MP750" s="31"/>
      <c r="MQ750" s="31"/>
      <c r="MR750" s="31"/>
      <c r="MS750" s="31"/>
      <c r="MT750" s="31"/>
      <c r="MU750" s="31"/>
      <c r="MV750" s="31"/>
      <c r="MW750" s="31"/>
      <c r="MX750" s="31"/>
      <c r="MY750" s="31"/>
      <c r="MZ750" s="31"/>
      <c r="NA750" s="31"/>
      <c r="NB750" s="31"/>
      <c r="NC750" s="31"/>
      <c r="ND750" s="31"/>
      <c r="NE750" s="31"/>
      <c r="NF750" s="31"/>
      <c r="NG750" s="31"/>
      <c r="NH750" s="31"/>
      <c r="NI750" s="31"/>
      <c r="NJ750" s="31"/>
      <c r="NK750" s="31"/>
      <c r="NL750" s="31"/>
      <c r="NM750" s="31"/>
      <c r="NN750" s="31"/>
      <c r="NO750" s="31"/>
      <c r="NP750" s="31"/>
      <c r="NQ750" s="31"/>
      <c r="NR750" s="31"/>
      <c r="NS750" s="31"/>
      <c r="NT750" s="31"/>
      <c r="NU750" s="31"/>
      <c r="NV750" s="31"/>
      <c r="NW750" s="31"/>
      <c r="NX750" s="31"/>
      <c r="NY750" s="31"/>
      <c r="NZ750" s="31"/>
      <c r="OA750" s="31"/>
      <c r="OB750" s="31"/>
      <c r="OC750" s="31"/>
      <c r="OD750" s="31"/>
      <c r="OE750" s="31"/>
      <c r="OF750" s="31"/>
      <c r="OG750" s="31"/>
      <c r="OH750" s="31"/>
      <c r="OI750" s="31"/>
      <c r="OJ750" s="31"/>
      <c r="OK750" s="31"/>
      <c r="OL750" s="31"/>
      <c r="OM750" s="31"/>
      <c r="ON750" s="31"/>
      <c r="OO750" s="31"/>
      <c r="OP750" s="31"/>
      <c r="OQ750" s="31"/>
      <c r="OR750" s="31"/>
      <c r="OS750" s="31"/>
      <c r="OT750" s="31"/>
      <c r="OU750" s="31"/>
      <c r="OV750" s="31"/>
      <c r="OW750" s="31"/>
      <c r="OX750" s="31"/>
      <c r="OY750" s="31"/>
      <c r="OZ750" s="31"/>
      <c r="PA750" s="31"/>
      <c r="PB750" s="31"/>
      <c r="PC750" s="31"/>
      <c r="PD750" s="31"/>
      <c r="PE750" s="31"/>
      <c r="PF750" s="31"/>
      <c r="PG750" s="31"/>
      <c r="PH750" s="31"/>
      <c r="PI750" s="31"/>
      <c r="PJ750" s="31"/>
      <c r="PK750" s="31"/>
      <c r="PL750" s="31"/>
      <c r="PM750" s="31"/>
      <c r="PN750" s="31"/>
      <c r="PO750" s="31"/>
      <c r="PP750" s="31"/>
      <c r="PQ750" s="31"/>
      <c r="PR750" s="31"/>
      <c r="PS750" s="31"/>
      <c r="PT750" s="31"/>
      <c r="PU750" s="31"/>
      <c r="PV750" s="31"/>
      <c r="PW750" s="31"/>
      <c r="PX750" s="31"/>
      <c r="PY750" s="31"/>
      <c r="PZ750" s="31"/>
      <c r="QA750" s="31"/>
      <c r="QB750" s="31"/>
      <c r="QC750" s="31"/>
      <c r="QD750" s="31"/>
      <c r="QE750" s="31"/>
      <c r="QF750" s="31"/>
      <c r="QG750" s="31"/>
      <c r="QH750" s="31"/>
      <c r="QI750" s="31"/>
      <c r="QJ750" s="31"/>
      <c r="QK750" s="31"/>
      <c r="QL750" s="31"/>
      <c r="QM750" s="31"/>
      <c r="QN750" s="31"/>
      <c r="QO750" s="31"/>
      <c r="QP750" s="31"/>
      <c r="QQ750" s="31"/>
      <c r="QR750" s="31"/>
      <c r="QS750" s="31"/>
      <c r="QT750" s="31"/>
      <c r="QU750" s="31"/>
      <c r="QV750" s="31"/>
      <c r="QW750" s="31"/>
      <c r="QX750" s="31"/>
      <c r="QY750" s="31"/>
      <c r="QZ750" s="31"/>
      <c r="RA750" s="31"/>
      <c r="RB750" s="31"/>
      <c r="RC750" s="31"/>
      <c r="RD750" s="31"/>
      <c r="RE750" s="31"/>
      <c r="RF750" s="31"/>
      <c r="RG750" s="31"/>
      <c r="RH750" s="31"/>
      <c r="RI750" s="31"/>
      <c r="RJ750" s="31"/>
      <c r="RK750" s="31"/>
      <c r="RL750" s="31"/>
      <c r="RM750" s="31"/>
      <c r="RN750" s="31"/>
      <c r="RO750" s="31"/>
      <c r="RP750" s="31"/>
      <c r="RQ750" s="31"/>
      <c r="RR750" s="31"/>
      <c r="RS750" s="31"/>
      <c r="RT750" s="31"/>
      <c r="RU750" s="31"/>
      <c r="RV750" s="31"/>
      <c r="RW750" s="31"/>
      <c r="RX750" s="31"/>
      <c r="RY750" s="31"/>
      <c r="RZ750" s="31"/>
      <c r="SA750" s="31"/>
      <c r="SB750" s="31"/>
      <c r="SC750" s="31"/>
      <c r="SD750" s="31"/>
      <c r="SE750" s="31"/>
      <c r="SF750" s="31"/>
      <c r="SG750" s="31"/>
      <c r="SH750" s="31"/>
      <c r="SI750" s="31"/>
      <c r="SJ750" s="31"/>
      <c r="SK750" s="31"/>
      <c r="SL750" s="31"/>
      <c r="SM750" s="31"/>
      <c r="SN750" s="31"/>
      <c r="SO750" s="31"/>
      <c r="SP750" s="31"/>
      <c r="SQ750" s="31"/>
      <c r="SR750" s="31"/>
      <c r="SS750" s="31"/>
      <c r="ST750" s="31"/>
      <c r="SU750" s="31"/>
      <c r="SV750" s="31"/>
      <c r="SW750" s="31"/>
      <c r="SX750" s="31"/>
      <c r="SY750" s="31"/>
      <c r="SZ750" s="31"/>
      <c r="TA750" s="31"/>
      <c r="TB750" s="31"/>
      <c r="TC750" s="31"/>
      <c r="TD750" s="31"/>
      <c r="TE750" s="31"/>
      <c r="TF750" s="31"/>
      <c r="TG750" s="31"/>
      <c r="TH750" s="31"/>
      <c r="TI750" s="31"/>
      <c r="TJ750" s="31"/>
      <c r="TK750" s="31"/>
      <c r="TL750" s="31"/>
      <c r="TM750" s="31"/>
      <c r="TN750" s="31"/>
      <c r="TO750" s="31"/>
      <c r="TP750" s="31"/>
      <c r="TQ750" s="31"/>
      <c r="TR750" s="31"/>
      <c r="TS750" s="31"/>
      <c r="TT750" s="31"/>
      <c r="TU750" s="31"/>
      <c r="TV750" s="31"/>
      <c r="TW750" s="31"/>
      <c r="TX750" s="31"/>
      <c r="TY750" s="31"/>
      <c r="TZ750" s="31"/>
      <c r="UA750" s="31"/>
      <c r="UB750" s="31"/>
      <c r="UC750" s="31"/>
      <c r="UD750" s="31"/>
      <c r="UE750" s="31"/>
      <c r="UF750" s="31"/>
      <c r="UG750" s="31"/>
      <c r="UH750" s="31"/>
      <c r="UI750" s="31"/>
      <c r="UJ750" s="31"/>
      <c r="UK750" s="31"/>
      <c r="UL750" s="31"/>
      <c r="UM750" s="31"/>
      <c r="UN750" s="31"/>
      <c r="UO750" s="31"/>
      <c r="UP750" s="31"/>
      <c r="UQ750" s="31"/>
      <c r="UR750" s="31"/>
      <c r="US750" s="31"/>
      <c r="UT750" s="31"/>
      <c r="UU750" s="31"/>
      <c r="UV750" s="31"/>
      <c r="UW750" s="31"/>
      <c r="UX750" s="31"/>
      <c r="UY750" s="31"/>
      <c r="UZ750" s="31"/>
      <c r="VA750" s="31"/>
      <c r="VB750" s="31"/>
      <c r="VC750" s="31"/>
      <c r="VD750" s="31"/>
      <c r="VE750" s="31"/>
      <c r="VF750" s="31"/>
      <c r="VG750" s="31"/>
      <c r="VH750" s="31"/>
      <c r="VI750" s="31"/>
      <c r="VJ750" s="31"/>
      <c r="VK750" s="31"/>
      <c r="VL750" s="31"/>
      <c r="VM750" s="31"/>
      <c r="VN750" s="31"/>
      <c r="VO750" s="31"/>
      <c r="VP750" s="31"/>
      <c r="VQ750" s="31"/>
      <c r="VR750" s="31"/>
      <c r="VS750" s="31"/>
      <c r="VT750" s="31"/>
      <c r="VU750" s="31"/>
      <c r="VV750" s="31"/>
      <c r="VW750" s="31"/>
      <c r="VX750" s="31"/>
      <c r="VY750" s="31"/>
      <c r="VZ750" s="31"/>
      <c r="WA750" s="31"/>
      <c r="WB750" s="31"/>
      <c r="WC750" s="31"/>
      <c r="WD750" s="31"/>
      <c r="WE750" s="31"/>
      <c r="WF750" s="31"/>
      <c r="WG750" s="31"/>
      <c r="WH750" s="31"/>
      <c r="WI750" s="31"/>
      <c r="WJ750" s="31"/>
      <c r="WK750" s="31"/>
      <c r="WL750" s="31"/>
      <c r="WM750" s="31"/>
      <c r="WN750" s="31"/>
      <c r="WO750" s="31"/>
      <c r="WP750" s="31"/>
      <c r="WQ750" s="31"/>
      <c r="WR750" s="31"/>
      <c r="WS750" s="31"/>
      <c r="WT750" s="31"/>
      <c r="WU750" s="31"/>
      <c r="WV750" s="31"/>
      <c r="WW750" s="31"/>
      <c r="WX750" s="31"/>
      <c r="WY750" s="31"/>
      <c r="WZ750" s="31"/>
      <c r="XA750" s="31"/>
      <c r="XB750" s="31"/>
      <c r="XC750" s="31"/>
      <c r="XD750" s="31"/>
      <c r="XE750" s="31"/>
      <c r="XF750" s="31"/>
      <c r="XG750" s="31"/>
      <c r="XH750" s="31"/>
      <c r="XI750" s="31"/>
      <c r="XJ750" s="31"/>
      <c r="XK750" s="31"/>
      <c r="XL750" s="31"/>
      <c r="XM750" s="31"/>
      <c r="XN750" s="31"/>
      <c r="XO750" s="31"/>
      <c r="XP750" s="31"/>
      <c r="XQ750" s="31"/>
      <c r="XR750" s="31"/>
      <c r="XS750" s="31"/>
      <c r="XT750" s="31"/>
      <c r="XU750" s="31"/>
      <c r="XV750" s="31"/>
      <c r="XW750" s="31"/>
      <c r="XX750" s="31"/>
      <c r="XY750" s="31"/>
      <c r="XZ750" s="31"/>
      <c r="YA750" s="31"/>
      <c r="YB750" s="31"/>
      <c r="YC750" s="31"/>
      <c r="YD750" s="31"/>
      <c r="YE750" s="31"/>
      <c r="YF750" s="31"/>
      <c r="YG750" s="31"/>
      <c r="YH750" s="31"/>
      <c r="YI750" s="31"/>
      <c r="YJ750" s="31"/>
      <c r="YK750" s="31"/>
      <c r="YL750" s="31"/>
      <c r="YM750" s="31"/>
      <c r="YN750" s="31"/>
      <c r="YO750" s="31"/>
      <c r="YP750" s="31"/>
      <c r="YQ750" s="31"/>
      <c r="YR750" s="31"/>
      <c r="YS750" s="31"/>
      <c r="YT750" s="31"/>
      <c r="YU750" s="31"/>
      <c r="YV750" s="31"/>
      <c r="YW750" s="31"/>
      <c r="YX750" s="31"/>
      <c r="YY750" s="31"/>
      <c r="YZ750" s="31"/>
      <c r="ZA750" s="31"/>
      <c r="ZB750" s="31"/>
      <c r="ZC750" s="31"/>
      <c r="ZD750" s="31"/>
      <c r="ZE750" s="31"/>
      <c r="ZF750" s="31"/>
      <c r="ZG750" s="31"/>
      <c r="ZH750" s="31"/>
      <c r="ZI750" s="31"/>
      <c r="ZJ750" s="31"/>
      <c r="ZK750" s="31"/>
      <c r="ZL750" s="31"/>
      <c r="ZM750" s="31"/>
      <c r="ZN750" s="31"/>
      <c r="ZO750" s="31"/>
      <c r="ZP750" s="31"/>
      <c r="ZQ750" s="31"/>
      <c r="ZR750" s="31"/>
      <c r="ZS750" s="31"/>
      <c r="ZT750" s="31"/>
      <c r="ZU750" s="31"/>
      <c r="ZV750" s="31"/>
      <c r="ZW750" s="31"/>
      <c r="ZX750" s="31"/>
      <c r="ZY750" s="31"/>
      <c r="ZZ750" s="31"/>
      <c r="AAA750" s="31"/>
      <c r="AAB750" s="31"/>
      <c r="AAC750" s="31"/>
      <c r="AAD750" s="31"/>
      <c r="AAE750" s="31"/>
      <c r="AAF750" s="31"/>
      <c r="AAG750" s="31"/>
      <c r="AAH750" s="31"/>
      <c r="AAI750" s="31"/>
      <c r="AAJ750" s="31"/>
      <c r="AAK750" s="31"/>
      <c r="AAL750" s="31"/>
      <c r="AAM750" s="31"/>
      <c r="AAN750" s="31"/>
      <c r="AAO750" s="31"/>
      <c r="AAP750" s="31"/>
      <c r="AAQ750" s="31"/>
      <c r="AAR750" s="31"/>
      <c r="AAS750" s="31"/>
      <c r="AAT750" s="31"/>
      <c r="AAU750" s="31"/>
      <c r="AAV750" s="31"/>
      <c r="AAW750" s="31"/>
      <c r="AAX750" s="31"/>
      <c r="AAY750" s="31"/>
      <c r="AAZ750" s="31"/>
      <c r="ABA750" s="31"/>
      <c r="ABB750" s="31"/>
      <c r="ABC750" s="31"/>
      <c r="ABD750" s="31"/>
      <c r="ABE750" s="31"/>
      <c r="ABF750" s="31"/>
      <c r="ABG750" s="31"/>
      <c r="ABH750" s="31"/>
      <c r="ABI750" s="31"/>
      <c r="ABJ750" s="31"/>
      <c r="ABK750" s="31"/>
      <c r="ABL750" s="31"/>
      <c r="ABM750" s="31"/>
      <c r="ABN750" s="31"/>
      <c r="ABO750" s="31"/>
      <c r="ABP750" s="31"/>
      <c r="ABQ750" s="31"/>
      <c r="ABR750" s="31"/>
      <c r="ABS750" s="31"/>
      <c r="ABT750" s="31"/>
      <c r="ABU750" s="31"/>
      <c r="ABV750" s="31"/>
      <c r="ABW750" s="31"/>
      <c r="ABX750" s="31"/>
      <c r="ABY750" s="31"/>
      <c r="ABZ750" s="31"/>
      <c r="ACA750" s="31"/>
      <c r="ACB750" s="31"/>
      <c r="ACC750" s="31"/>
      <c r="ACD750" s="31"/>
      <c r="ACE750" s="31"/>
      <c r="ACF750" s="31"/>
      <c r="ACG750" s="31"/>
      <c r="ACH750" s="31"/>
      <c r="ACI750" s="31"/>
      <c r="ACJ750" s="31"/>
      <c r="ACK750" s="31"/>
      <c r="ACL750" s="31"/>
      <c r="ACM750" s="31"/>
      <c r="ACN750" s="31"/>
      <c r="ACO750" s="31"/>
      <c r="ACP750" s="31"/>
      <c r="ACQ750" s="31"/>
      <c r="ACR750" s="31"/>
      <c r="ACS750" s="31"/>
      <c r="ACT750" s="31"/>
      <c r="ACU750" s="31"/>
      <c r="ACV750" s="31"/>
      <c r="ACW750" s="31"/>
      <c r="ACX750" s="31"/>
      <c r="ACY750" s="31"/>
      <c r="ACZ750" s="31"/>
      <c r="ADA750" s="31"/>
      <c r="ADB750" s="31"/>
      <c r="ADC750" s="31"/>
      <c r="ADD750" s="31"/>
      <c r="ADE750" s="31"/>
      <c r="ADF750" s="31"/>
      <c r="ADG750" s="31"/>
      <c r="ADH750" s="31"/>
      <c r="ADI750" s="31"/>
      <c r="ADJ750" s="31"/>
      <c r="ADK750" s="31"/>
      <c r="ADL750" s="31"/>
      <c r="ADM750" s="31"/>
      <c r="ADN750" s="31"/>
      <c r="ADO750" s="31"/>
      <c r="ADP750" s="31"/>
      <c r="ADQ750" s="31"/>
      <c r="ADR750" s="31"/>
      <c r="ADS750" s="31"/>
      <c r="ADT750" s="31"/>
      <c r="ADU750" s="31"/>
      <c r="ADV750" s="31"/>
      <c r="ADW750" s="31"/>
      <c r="ADX750" s="31"/>
      <c r="ADY750" s="31"/>
      <c r="ADZ750" s="31"/>
      <c r="AEA750" s="31"/>
      <c r="AEB750" s="31"/>
      <c r="AEC750" s="31"/>
      <c r="AED750" s="31"/>
      <c r="AEE750" s="31"/>
      <c r="AEF750" s="31"/>
      <c r="AEG750" s="31"/>
      <c r="AEH750" s="31"/>
      <c r="AEI750" s="31"/>
      <c r="AEJ750" s="31"/>
      <c r="AEK750" s="31"/>
      <c r="AEL750" s="31"/>
      <c r="AEM750" s="31"/>
      <c r="AEN750" s="31"/>
      <c r="AEO750" s="31"/>
      <c r="AEP750" s="31"/>
      <c r="AEQ750" s="31"/>
      <c r="AER750" s="31"/>
      <c r="AES750" s="31"/>
      <c r="AET750" s="31"/>
      <c r="AEU750" s="31"/>
      <c r="AEV750" s="31"/>
      <c r="AEW750" s="31"/>
      <c r="AEX750" s="31"/>
      <c r="AEY750" s="31"/>
      <c r="AEZ750" s="31"/>
      <c r="AFA750" s="31"/>
      <c r="AFB750" s="31"/>
      <c r="AFC750" s="31"/>
      <c r="AFD750" s="31"/>
      <c r="AFE750" s="31"/>
      <c r="AFF750" s="31"/>
      <c r="AFG750" s="31"/>
      <c r="AFH750" s="31"/>
      <c r="AFI750" s="31"/>
      <c r="AFJ750" s="31"/>
      <c r="AFK750" s="31"/>
      <c r="AFL750" s="31"/>
      <c r="AFM750" s="31"/>
      <c r="AFN750" s="31"/>
      <c r="AFO750" s="31"/>
      <c r="AFP750" s="31"/>
      <c r="AFQ750" s="31"/>
      <c r="AFR750" s="31"/>
      <c r="AFS750" s="31"/>
      <c r="AFT750" s="31"/>
      <c r="AFU750" s="31"/>
      <c r="AFV750" s="31"/>
      <c r="AFW750" s="31"/>
      <c r="AFX750" s="31"/>
      <c r="AFY750" s="31"/>
      <c r="AFZ750" s="31"/>
      <c r="AGA750" s="31"/>
      <c r="AGB750" s="31"/>
      <c r="AGC750" s="31"/>
      <c r="AGD750" s="31"/>
      <c r="AGE750" s="31"/>
      <c r="AGF750" s="31"/>
      <c r="AGG750" s="31"/>
      <c r="AGH750" s="31"/>
      <c r="AGI750" s="31"/>
      <c r="AGJ750" s="31"/>
      <c r="AGK750" s="31"/>
      <c r="AGL750" s="31"/>
      <c r="AGM750" s="31"/>
      <c r="AGN750" s="31"/>
      <c r="AGO750" s="31"/>
      <c r="AGP750" s="31"/>
      <c r="AGQ750" s="31"/>
      <c r="AGR750" s="31"/>
      <c r="AGS750" s="31"/>
      <c r="AGT750" s="31"/>
      <c r="AGU750" s="31"/>
      <c r="AGV750" s="31"/>
      <c r="AGW750" s="31"/>
      <c r="AGX750" s="31"/>
      <c r="AGY750" s="31"/>
      <c r="AGZ750" s="31"/>
      <c r="AHA750" s="31"/>
      <c r="AHB750" s="31"/>
      <c r="AHC750" s="31"/>
      <c r="AHD750" s="31"/>
      <c r="AHE750" s="31"/>
      <c r="AHF750" s="31"/>
      <c r="AHG750" s="31"/>
      <c r="AHH750" s="31"/>
      <c r="AHI750" s="31"/>
      <c r="AHJ750" s="31"/>
      <c r="AHK750" s="31"/>
      <c r="AHL750" s="31"/>
      <c r="AHM750" s="31"/>
      <c r="AHN750" s="31"/>
      <c r="AHO750" s="31"/>
      <c r="AHP750" s="31"/>
      <c r="AHQ750" s="31"/>
      <c r="AHR750" s="31"/>
      <c r="AHS750" s="31"/>
      <c r="AHT750" s="31"/>
      <c r="AHU750" s="31"/>
      <c r="AHV750" s="31"/>
      <c r="AHW750" s="31"/>
      <c r="AHX750" s="31"/>
      <c r="AHY750" s="31"/>
      <c r="AHZ750" s="31"/>
      <c r="AIA750" s="31"/>
      <c r="AIB750" s="31"/>
      <c r="AIC750" s="31"/>
      <c r="AID750" s="31"/>
      <c r="AIE750" s="31"/>
      <c r="AIF750" s="31"/>
      <c r="AIG750" s="31"/>
      <c r="AIH750" s="31"/>
      <c r="AII750" s="31"/>
      <c r="AIJ750" s="31"/>
      <c r="AIK750" s="31"/>
      <c r="AIL750" s="31"/>
      <c r="AIM750" s="31"/>
      <c r="AIN750" s="31"/>
      <c r="AIO750" s="31"/>
      <c r="AIP750" s="31"/>
      <c r="AIQ750" s="31"/>
      <c r="AIR750" s="31"/>
      <c r="AIS750" s="31"/>
      <c r="AIT750" s="31"/>
      <c r="AIU750" s="31"/>
      <c r="AIV750" s="31"/>
      <c r="AIW750" s="31"/>
      <c r="AIX750" s="31"/>
      <c r="AIY750" s="31"/>
      <c r="AIZ750" s="31"/>
      <c r="AJA750" s="31"/>
      <c r="AJB750" s="31"/>
      <c r="AJC750" s="31"/>
      <c r="AJD750" s="31"/>
      <c r="AJE750" s="31"/>
      <c r="AJF750" s="31"/>
      <c r="AJG750" s="31"/>
      <c r="AJH750" s="31"/>
      <c r="AJI750" s="31"/>
      <c r="AJJ750" s="31"/>
      <c r="AJK750" s="31"/>
      <c r="AJL750" s="31"/>
      <c r="AJM750" s="31"/>
      <c r="AJN750" s="31"/>
      <c r="AJO750" s="31"/>
      <c r="AJP750" s="31"/>
      <c r="AJQ750" s="31"/>
      <c r="AJR750" s="31"/>
      <c r="AJS750" s="31"/>
      <c r="AJT750" s="31"/>
      <c r="AJU750" s="31"/>
      <c r="AJV750" s="31"/>
      <c r="AJW750" s="31"/>
      <c r="AJX750" s="31"/>
      <c r="AJY750" s="31"/>
      <c r="AJZ750" s="31"/>
      <c r="AKA750" s="31"/>
      <c r="AKB750" s="31"/>
      <c r="AKC750" s="31"/>
      <c r="AKD750" s="31"/>
      <c r="AKE750" s="31"/>
      <c r="AKF750" s="31"/>
      <c r="AKG750" s="31"/>
      <c r="AKH750" s="31"/>
      <c r="AKI750" s="31"/>
      <c r="AKJ750" s="31"/>
      <c r="AKK750" s="31"/>
      <c r="AKL750" s="31"/>
      <c r="AKM750" s="31"/>
      <c r="AKN750" s="31"/>
      <c r="AKO750" s="31"/>
      <c r="AKP750" s="31"/>
      <c r="AKQ750" s="31"/>
      <c r="AKR750" s="31"/>
      <c r="AKS750" s="31"/>
      <c r="AKT750" s="31"/>
      <c r="AKU750" s="31"/>
      <c r="AKV750" s="31"/>
      <c r="AKW750" s="31"/>
      <c r="AKX750" s="31"/>
      <c r="AKY750" s="31"/>
      <c r="AKZ750" s="31"/>
      <c r="ALA750" s="31"/>
      <c r="ALB750" s="31"/>
      <c r="ALC750" s="31"/>
      <c r="ALD750" s="31"/>
      <c r="ALE750" s="31"/>
      <c r="ALF750" s="31"/>
      <c r="ALG750" s="31"/>
      <c r="ALH750" s="31"/>
      <c r="ALI750" s="31"/>
      <c r="ALJ750" s="31"/>
      <c r="ALK750" s="31"/>
      <c r="ALL750" s="31"/>
      <c r="ALM750" s="31"/>
      <c r="ALN750" s="31"/>
      <c r="ALO750" s="31"/>
      <c r="ALP750" s="31"/>
      <c r="ALQ750" s="31"/>
      <c r="ALR750" s="31"/>
      <c r="ALS750" s="31"/>
      <c r="ALT750" s="31"/>
      <c r="ALU750" s="31"/>
      <c r="ALV750" s="31"/>
      <c r="ALW750" s="31"/>
      <c r="ALX750" s="31"/>
      <c r="ALY750" s="31"/>
      <c r="ALZ750" s="31"/>
      <c r="AMA750" s="31"/>
      <c r="AMB750" s="31"/>
      <c r="AMC750" s="31"/>
      <c r="AMD750" s="31"/>
      <c r="AME750" s="31"/>
      <c r="AMF750" s="31"/>
      <c r="AMG750" s="31"/>
      <c r="AMH750" s="31"/>
      <c r="AMI750" s="31"/>
      <c r="AMJ750" s="31"/>
      <c r="AMK750" s="31"/>
      <c r="AML750" s="31"/>
      <c r="AMM750" s="31"/>
      <c r="AMN750" s="31"/>
      <c r="AMO750" s="31"/>
      <c r="AMP750" s="31"/>
      <c r="AMQ750" s="31"/>
      <c r="AMR750" s="31"/>
      <c r="AMS750" s="31"/>
      <c r="AMT750" s="31"/>
      <c r="AMU750" s="31"/>
      <c r="AMV750" s="31"/>
      <c r="AMW750" s="31"/>
      <c r="AMX750" s="31"/>
      <c r="AMY750" s="31"/>
      <c r="AMZ750" s="31"/>
      <c r="ANA750" s="31"/>
      <c r="ANB750" s="31"/>
      <c r="ANC750" s="31"/>
      <c r="AND750" s="31"/>
      <c r="ANE750" s="31"/>
      <c r="ANF750" s="31"/>
      <c r="ANG750" s="31"/>
      <c r="ANH750" s="31"/>
      <c r="ANI750" s="31"/>
      <c r="ANJ750" s="31"/>
      <c r="ANK750" s="31"/>
      <c r="ANL750" s="31"/>
      <c r="ANM750" s="31"/>
      <c r="ANN750" s="31"/>
      <c r="ANO750" s="31"/>
      <c r="ANP750" s="31"/>
      <c r="ANQ750" s="31"/>
      <c r="ANR750" s="31"/>
      <c r="ANS750" s="31"/>
      <c r="ANT750" s="31"/>
      <c r="ANU750" s="31"/>
      <c r="ANV750" s="31"/>
      <c r="ANW750" s="31"/>
      <c r="ANX750" s="31"/>
      <c r="ANY750" s="31"/>
      <c r="ANZ750" s="31"/>
      <c r="AOA750" s="31"/>
      <c r="AOB750" s="31"/>
      <c r="AOC750" s="31"/>
      <c r="AOD750" s="31"/>
      <c r="AOE750" s="31"/>
      <c r="AOF750" s="31"/>
      <c r="AOG750" s="31"/>
      <c r="AOH750" s="31"/>
      <c r="AOI750" s="31"/>
      <c r="AOJ750" s="31"/>
      <c r="AOK750" s="31"/>
      <c r="AOL750" s="31"/>
      <c r="AOM750" s="31"/>
      <c r="AON750" s="31"/>
      <c r="AOO750" s="31"/>
      <c r="AOP750" s="31"/>
      <c r="AOQ750" s="31"/>
      <c r="AOR750" s="31"/>
      <c r="AOS750" s="31"/>
      <c r="AOT750" s="31"/>
      <c r="AOU750" s="31"/>
      <c r="AOV750" s="31"/>
      <c r="AOW750" s="31"/>
      <c r="AOX750" s="31"/>
      <c r="AOY750" s="31"/>
      <c r="AOZ750" s="31"/>
      <c r="APA750" s="31"/>
      <c r="APB750" s="31"/>
      <c r="APC750" s="31"/>
      <c r="APD750" s="31"/>
      <c r="APE750" s="31"/>
      <c r="APF750" s="31"/>
      <c r="APG750" s="31"/>
      <c r="APH750" s="31"/>
      <c r="API750" s="31"/>
      <c r="APJ750" s="31"/>
      <c r="APK750" s="31"/>
      <c r="APL750" s="31"/>
      <c r="APM750" s="31"/>
      <c r="APN750" s="31"/>
      <c r="APO750" s="31"/>
      <c r="APP750" s="31"/>
      <c r="APQ750" s="31"/>
      <c r="APR750" s="31"/>
      <c r="APS750" s="31"/>
      <c r="APT750" s="31"/>
      <c r="APU750" s="31"/>
      <c r="APV750" s="31"/>
      <c r="APW750" s="31"/>
      <c r="APX750" s="31"/>
      <c r="APY750" s="31"/>
      <c r="APZ750" s="31"/>
      <c r="AQA750" s="31"/>
      <c r="AQB750" s="31"/>
      <c r="AQC750" s="31"/>
      <c r="AQD750" s="31"/>
      <c r="AQE750" s="31"/>
      <c r="AQF750" s="31"/>
      <c r="AQG750" s="31"/>
      <c r="AQH750" s="31"/>
      <c r="AQI750" s="31"/>
      <c r="AQJ750" s="31"/>
      <c r="AQK750" s="31"/>
      <c r="AQL750" s="31"/>
      <c r="AQM750" s="31"/>
      <c r="AQN750" s="31"/>
      <c r="AQO750" s="31"/>
      <c r="AQP750" s="31"/>
      <c r="AQQ750" s="31"/>
      <c r="AQR750" s="31"/>
      <c r="AQS750" s="31"/>
      <c r="AQT750" s="31"/>
      <c r="AQU750" s="31"/>
      <c r="AQV750" s="31"/>
      <c r="AQW750" s="31"/>
      <c r="AQX750" s="31"/>
      <c r="AQY750" s="31"/>
      <c r="AQZ750" s="31"/>
      <c r="ARA750" s="31"/>
      <c r="ARB750" s="31"/>
      <c r="ARC750" s="31"/>
      <c r="ARD750" s="31"/>
      <c r="ARE750" s="31"/>
      <c r="ARF750" s="31"/>
      <c r="ARG750" s="31"/>
      <c r="ARH750" s="31"/>
      <c r="ARI750" s="31"/>
      <c r="ARJ750" s="31"/>
      <c r="ARK750" s="31"/>
      <c r="ARL750" s="31"/>
      <c r="ARM750" s="31"/>
      <c r="ARN750" s="31"/>
      <c r="ARO750" s="31"/>
      <c r="ARP750" s="31"/>
      <c r="ARQ750" s="31"/>
      <c r="ARR750" s="31"/>
      <c r="ARS750" s="31"/>
      <c r="ART750" s="31"/>
      <c r="ARU750" s="31"/>
      <c r="ARV750" s="31"/>
      <c r="ARW750" s="31"/>
      <c r="ARX750" s="31"/>
      <c r="ARY750" s="31"/>
      <c r="ARZ750" s="31"/>
      <c r="ASA750" s="31"/>
      <c r="ASB750" s="31"/>
      <c r="ASC750" s="31"/>
      <c r="ASD750" s="31"/>
      <c r="ASE750" s="31"/>
      <c r="ASF750" s="31"/>
      <c r="ASG750" s="31"/>
      <c r="ASH750" s="31"/>
      <c r="ASI750" s="31"/>
      <c r="ASJ750" s="31"/>
      <c r="ASK750" s="31"/>
      <c r="ASL750" s="31"/>
      <c r="ASM750" s="31"/>
      <c r="ASN750" s="31"/>
      <c r="ASO750" s="31"/>
      <c r="ASP750" s="31"/>
      <c r="ASQ750" s="31"/>
      <c r="ASR750" s="31"/>
      <c r="ASS750" s="31"/>
      <c r="AST750" s="31"/>
      <c r="ASU750" s="31"/>
      <c r="ASV750" s="31"/>
      <c r="ASW750" s="31"/>
      <c r="ASX750" s="31"/>
      <c r="ASY750" s="31"/>
      <c r="ASZ750" s="31"/>
      <c r="ATA750" s="31"/>
      <c r="ATB750" s="31"/>
      <c r="ATC750" s="31"/>
      <c r="ATD750" s="31"/>
      <c r="ATE750" s="31"/>
      <c r="ATF750" s="31"/>
      <c r="ATG750" s="31"/>
      <c r="ATH750" s="31"/>
      <c r="ATI750" s="31"/>
      <c r="ATJ750" s="31"/>
      <c r="ATK750" s="31"/>
      <c r="ATL750" s="31"/>
      <c r="ATM750" s="31"/>
      <c r="ATN750" s="31"/>
      <c r="ATO750" s="31"/>
      <c r="ATP750" s="31"/>
      <c r="ATQ750" s="31"/>
      <c r="ATR750" s="31"/>
      <c r="ATS750" s="31"/>
      <c r="ATT750" s="31"/>
      <c r="ATU750" s="31"/>
      <c r="ATV750" s="31"/>
      <c r="ATW750" s="31"/>
      <c r="ATX750" s="31"/>
      <c r="ATY750" s="31"/>
      <c r="ATZ750" s="31"/>
      <c r="AUA750" s="31"/>
      <c r="AUB750" s="31"/>
      <c r="AUC750" s="31"/>
      <c r="AUD750" s="31"/>
      <c r="AUE750" s="31"/>
      <c r="AUF750" s="31"/>
      <c r="AUG750" s="31"/>
      <c r="AUH750" s="31"/>
      <c r="AUI750" s="31"/>
      <c r="AUJ750" s="31"/>
      <c r="AUK750" s="31"/>
      <c r="AUL750" s="31"/>
      <c r="AUM750" s="31"/>
      <c r="AUN750" s="31"/>
      <c r="AUO750" s="31"/>
      <c r="AUP750" s="31"/>
      <c r="AUQ750" s="31"/>
      <c r="AUR750" s="31"/>
      <c r="AUS750" s="31"/>
      <c r="AUT750" s="31"/>
      <c r="AUU750" s="31"/>
      <c r="AUV750" s="31"/>
      <c r="AUW750" s="31"/>
      <c r="AUX750" s="31"/>
      <c r="AUY750" s="31"/>
      <c r="AUZ750" s="31"/>
      <c r="AVA750" s="31"/>
      <c r="AVB750" s="31"/>
      <c r="AVC750" s="31"/>
      <c r="AVD750" s="31"/>
      <c r="AVE750" s="31"/>
      <c r="AVF750" s="31"/>
      <c r="AVG750" s="31"/>
      <c r="AVH750" s="31"/>
      <c r="AVI750" s="31"/>
      <c r="AVJ750" s="31"/>
      <c r="AVK750" s="31"/>
      <c r="AVL750" s="31"/>
      <c r="AVM750" s="31"/>
      <c r="AVN750" s="31"/>
      <c r="AVO750" s="31"/>
      <c r="AVP750" s="31"/>
      <c r="AVQ750" s="31"/>
      <c r="AVR750" s="31"/>
      <c r="AVS750" s="31"/>
      <c r="AVT750" s="31"/>
      <c r="AVU750" s="31"/>
      <c r="AVV750" s="31"/>
      <c r="AVW750" s="31"/>
      <c r="AVX750" s="31"/>
      <c r="AVY750" s="31"/>
      <c r="AVZ750" s="31"/>
      <c r="AWA750" s="31"/>
      <c r="AWB750" s="31"/>
      <c r="AWC750" s="31"/>
      <c r="AWD750" s="31"/>
      <c r="AWE750" s="31"/>
      <c r="AWF750" s="31"/>
      <c r="AWG750" s="31"/>
      <c r="AWH750" s="31"/>
      <c r="AWI750" s="31"/>
      <c r="AWJ750" s="31"/>
      <c r="AWK750" s="31"/>
      <c r="AWL750" s="31"/>
      <c r="AWM750" s="31"/>
      <c r="AWN750" s="31"/>
      <c r="AWO750" s="31"/>
      <c r="AWP750" s="31"/>
      <c r="AWQ750" s="31"/>
      <c r="AWR750" s="31"/>
      <c r="AWS750" s="31"/>
      <c r="AWT750" s="31"/>
      <c r="AWU750" s="31"/>
      <c r="AWV750" s="31"/>
      <c r="AWW750" s="31"/>
      <c r="AWX750" s="31"/>
      <c r="AWY750" s="31"/>
      <c r="AWZ750" s="31"/>
      <c r="AXA750" s="31"/>
      <c r="AXB750" s="31"/>
      <c r="AXC750" s="31"/>
      <c r="AXD750" s="31"/>
      <c r="AXE750" s="31"/>
      <c r="AXF750" s="31"/>
      <c r="AXG750" s="31"/>
      <c r="AXH750" s="31"/>
      <c r="AXI750" s="31"/>
      <c r="AXJ750" s="31"/>
      <c r="AXK750" s="31"/>
      <c r="AXL750" s="31"/>
      <c r="AXM750" s="31"/>
      <c r="AXN750" s="31"/>
      <c r="AXO750" s="31"/>
      <c r="AXP750" s="31"/>
      <c r="AXQ750" s="31"/>
      <c r="AXR750" s="31"/>
      <c r="AXS750" s="31"/>
      <c r="AXT750" s="31"/>
      <c r="AXU750" s="31"/>
      <c r="AXV750" s="31"/>
      <c r="AXW750" s="31"/>
      <c r="AXX750" s="31"/>
      <c r="AXY750" s="31"/>
      <c r="AXZ750" s="31"/>
      <c r="AYA750" s="31"/>
      <c r="AYB750" s="31"/>
      <c r="AYC750" s="31"/>
      <c r="AYD750" s="31"/>
      <c r="AYE750" s="31"/>
      <c r="AYF750" s="31"/>
      <c r="AYG750" s="31"/>
      <c r="AYH750" s="31"/>
      <c r="AYI750" s="31"/>
      <c r="AYJ750" s="31"/>
      <c r="AYK750" s="31"/>
      <c r="AYL750" s="31"/>
      <c r="AYM750" s="31"/>
      <c r="AYN750" s="31"/>
      <c r="AYO750" s="31"/>
      <c r="AYP750" s="31"/>
      <c r="AYQ750" s="31"/>
      <c r="AYR750" s="31"/>
      <c r="AYS750" s="31"/>
      <c r="AYT750" s="31"/>
      <c r="AYU750" s="31"/>
      <c r="AYV750" s="31"/>
      <c r="AYW750" s="31"/>
      <c r="AYX750" s="31"/>
      <c r="AYY750" s="31"/>
      <c r="AYZ750" s="31"/>
      <c r="AZA750" s="31"/>
      <c r="AZB750" s="31"/>
      <c r="AZC750" s="31"/>
      <c r="AZD750" s="31"/>
      <c r="AZE750" s="31"/>
      <c r="AZF750" s="31"/>
      <c r="AZG750" s="31"/>
      <c r="AZH750" s="31"/>
      <c r="AZI750" s="31"/>
      <c r="AZJ750" s="31"/>
      <c r="AZK750" s="31"/>
      <c r="AZL750" s="31"/>
      <c r="AZM750" s="31"/>
      <c r="AZN750" s="31"/>
      <c r="AZO750" s="31"/>
      <c r="AZP750" s="31"/>
      <c r="AZQ750" s="31"/>
      <c r="AZR750" s="31"/>
      <c r="AZS750" s="31"/>
      <c r="AZT750" s="31"/>
      <c r="AZU750" s="31"/>
      <c r="AZV750" s="31"/>
      <c r="AZW750" s="31"/>
      <c r="AZX750" s="31"/>
      <c r="AZY750" s="31"/>
      <c r="AZZ750" s="31"/>
      <c r="BAA750" s="31"/>
      <c r="BAB750" s="31"/>
      <c r="BAC750" s="31"/>
      <c r="BAD750" s="31"/>
      <c r="BAE750" s="31"/>
      <c r="BAF750" s="31"/>
      <c r="BAG750" s="31"/>
      <c r="BAH750" s="31"/>
      <c r="BAI750" s="31"/>
      <c r="BAJ750" s="31"/>
      <c r="BAK750" s="31"/>
      <c r="BAL750" s="31"/>
      <c r="BAM750" s="31"/>
      <c r="BAN750" s="31"/>
      <c r="BAO750" s="31"/>
      <c r="BAP750" s="31"/>
      <c r="BAQ750" s="31"/>
      <c r="BAR750" s="31"/>
      <c r="BAS750" s="31"/>
      <c r="BAT750" s="31"/>
      <c r="BAU750" s="31"/>
      <c r="BAV750" s="31"/>
      <c r="BAW750" s="31"/>
      <c r="BAX750" s="31"/>
      <c r="BAY750" s="31"/>
      <c r="BAZ750" s="31"/>
      <c r="BBA750" s="31"/>
      <c r="BBB750" s="31"/>
      <c r="BBC750" s="31"/>
      <c r="BBD750" s="31"/>
      <c r="BBE750" s="31"/>
      <c r="BBF750" s="31"/>
      <c r="BBG750" s="31"/>
      <c r="BBH750" s="31"/>
      <c r="BBI750" s="31"/>
      <c r="BBJ750" s="31"/>
      <c r="BBK750" s="31"/>
      <c r="BBL750" s="31"/>
      <c r="BBM750" s="31"/>
      <c r="BBN750" s="31"/>
      <c r="BBO750" s="31"/>
      <c r="BBP750" s="31"/>
      <c r="BBQ750" s="31"/>
      <c r="BBR750" s="31"/>
      <c r="BBS750" s="31"/>
      <c r="BBT750" s="31"/>
      <c r="BBU750" s="31"/>
      <c r="BBV750" s="31"/>
      <c r="BBW750" s="31"/>
      <c r="BBX750" s="31"/>
      <c r="BBY750" s="31"/>
      <c r="BBZ750" s="31"/>
      <c r="BCA750" s="31"/>
      <c r="BCB750" s="31"/>
      <c r="BCC750" s="31"/>
      <c r="BCD750" s="31"/>
      <c r="BCE750" s="31"/>
      <c r="BCF750" s="31"/>
      <c r="BCG750" s="31"/>
      <c r="BCH750" s="31"/>
      <c r="BCI750" s="31"/>
      <c r="BCJ750" s="31"/>
      <c r="BCK750" s="31"/>
      <c r="BCL750" s="31"/>
      <c r="BCM750" s="31"/>
      <c r="BCN750" s="31"/>
      <c r="BCO750" s="31"/>
      <c r="BCP750" s="31"/>
      <c r="BCQ750" s="31"/>
      <c r="BCR750" s="31"/>
      <c r="BCS750" s="31"/>
      <c r="BCT750" s="31"/>
      <c r="BCU750" s="31"/>
      <c r="BCV750" s="31"/>
      <c r="BCW750" s="31"/>
      <c r="BCX750" s="31"/>
      <c r="BCY750" s="31"/>
      <c r="BCZ750" s="31"/>
      <c r="BDA750" s="31"/>
      <c r="BDB750" s="31"/>
      <c r="BDC750" s="31"/>
      <c r="BDD750" s="31"/>
      <c r="BDE750" s="31"/>
      <c r="BDF750" s="31"/>
      <c r="BDG750" s="31"/>
      <c r="BDH750" s="31"/>
      <c r="BDI750" s="31"/>
      <c r="BDJ750" s="31"/>
      <c r="BDK750" s="31"/>
      <c r="BDL750" s="31"/>
      <c r="BDM750" s="31"/>
      <c r="BDN750" s="31"/>
      <c r="BDO750" s="31"/>
      <c r="BDP750" s="31"/>
      <c r="BDQ750" s="31"/>
      <c r="BDR750" s="31"/>
      <c r="BDS750" s="31"/>
      <c r="BDT750" s="31"/>
      <c r="BDU750" s="31"/>
      <c r="BDV750" s="31"/>
      <c r="BDW750" s="31"/>
      <c r="BDX750" s="31"/>
      <c r="BDY750" s="31"/>
      <c r="BDZ750" s="31"/>
      <c r="BEA750" s="31"/>
      <c r="BEB750" s="31"/>
      <c r="BEC750" s="31"/>
      <c r="BED750" s="31"/>
      <c r="BEE750" s="31"/>
      <c r="BEF750" s="31"/>
      <c r="BEG750" s="31"/>
      <c r="BEH750" s="31"/>
      <c r="BEI750" s="31"/>
      <c r="BEJ750" s="31"/>
      <c r="BEK750" s="31"/>
      <c r="BEL750" s="31"/>
      <c r="BEM750" s="31"/>
      <c r="BEN750" s="31"/>
      <c r="BEO750" s="31"/>
      <c r="BEP750" s="31"/>
      <c r="BEQ750" s="31"/>
      <c r="BER750" s="31"/>
      <c r="BES750" s="31"/>
      <c r="BET750" s="31"/>
      <c r="BEU750" s="31"/>
      <c r="BEV750" s="31"/>
      <c r="BEW750" s="31"/>
      <c r="BEX750" s="31"/>
      <c r="BEY750" s="31"/>
      <c r="BEZ750" s="31"/>
      <c r="BFA750" s="31"/>
      <c r="BFB750" s="31"/>
      <c r="BFC750" s="31"/>
      <c r="BFD750" s="31"/>
      <c r="BFE750" s="31"/>
      <c r="BFF750" s="31"/>
      <c r="BFG750" s="31"/>
      <c r="BFH750" s="31"/>
      <c r="BFI750" s="31"/>
      <c r="BFJ750" s="31"/>
      <c r="BFK750" s="31"/>
      <c r="BFL750" s="31"/>
      <c r="BFM750" s="31"/>
      <c r="BFN750" s="31"/>
      <c r="BFO750" s="31"/>
      <c r="BFP750" s="31"/>
      <c r="BFQ750" s="31"/>
      <c r="BFR750" s="31"/>
      <c r="BFS750" s="31"/>
      <c r="BFT750" s="31"/>
      <c r="BFU750" s="31"/>
      <c r="BFV750" s="31"/>
      <c r="BFW750" s="31"/>
      <c r="BFX750" s="31"/>
      <c r="BFY750" s="31"/>
      <c r="BFZ750" s="31"/>
      <c r="BGA750" s="31"/>
      <c r="BGB750" s="31"/>
      <c r="BGC750" s="31"/>
      <c r="BGD750" s="31"/>
      <c r="BGE750" s="31"/>
      <c r="BGF750" s="31"/>
      <c r="BGG750" s="31"/>
      <c r="BGH750" s="31"/>
      <c r="BGI750" s="31"/>
      <c r="BGJ750" s="31"/>
      <c r="BGK750" s="31"/>
      <c r="BGL750" s="31"/>
      <c r="BGM750" s="31"/>
      <c r="BGN750" s="31"/>
      <c r="BGO750" s="31"/>
      <c r="BGP750" s="31"/>
      <c r="BGQ750" s="31"/>
      <c r="BGR750" s="31"/>
      <c r="BGS750" s="31"/>
      <c r="BGT750" s="31"/>
      <c r="BGU750" s="31"/>
      <c r="BGV750" s="31"/>
      <c r="BGW750" s="31"/>
      <c r="BGX750" s="31"/>
      <c r="BGY750" s="31"/>
      <c r="BGZ750" s="31"/>
      <c r="BHA750" s="31"/>
      <c r="BHB750" s="31"/>
      <c r="BHC750" s="31"/>
      <c r="BHD750" s="31"/>
      <c r="BHE750" s="31"/>
      <c r="BHF750" s="31"/>
      <c r="BHG750" s="31"/>
      <c r="BHH750" s="31"/>
      <c r="BHI750" s="31"/>
      <c r="BHJ750" s="31"/>
      <c r="BHK750" s="31"/>
      <c r="BHL750" s="31"/>
      <c r="BHM750" s="31"/>
      <c r="BHN750" s="31"/>
      <c r="BHO750" s="31"/>
      <c r="BHP750" s="31"/>
      <c r="BHQ750" s="31"/>
      <c r="BHR750" s="31"/>
      <c r="BHS750" s="31"/>
      <c r="BHT750" s="31"/>
      <c r="BHU750" s="31"/>
      <c r="BHV750" s="31"/>
      <c r="BHW750" s="31"/>
      <c r="BHX750" s="31"/>
      <c r="BHY750" s="31"/>
      <c r="BHZ750" s="31"/>
      <c r="BIA750" s="31"/>
      <c r="BIB750" s="31"/>
      <c r="BIC750" s="31"/>
      <c r="BID750" s="31"/>
      <c r="BIE750" s="31"/>
      <c r="BIF750" s="31"/>
      <c r="BIG750" s="31"/>
      <c r="BIH750" s="31"/>
      <c r="BII750" s="31"/>
      <c r="BIJ750" s="31"/>
      <c r="BIK750" s="31"/>
      <c r="BIL750" s="31"/>
      <c r="BIM750" s="31"/>
      <c r="BIN750" s="31"/>
      <c r="BIO750" s="31"/>
      <c r="BIP750" s="31"/>
      <c r="BIQ750" s="31"/>
      <c r="BIR750" s="31"/>
      <c r="BIS750" s="31"/>
      <c r="BIT750" s="31"/>
      <c r="BIU750" s="31"/>
      <c r="BIV750" s="31"/>
      <c r="BIW750" s="31"/>
      <c r="BIX750" s="31"/>
      <c r="BIY750" s="31"/>
      <c r="BIZ750" s="31"/>
      <c r="BJA750" s="31"/>
      <c r="BJB750" s="31"/>
      <c r="BJC750" s="31"/>
      <c r="BJD750" s="31"/>
      <c r="BJE750" s="31"/>
      <c r="BJF750" s="31"/>
      <c r="BJG750" s="31"/>
      <c r="BJH750" s="31"/>
      <c r="BJI750" s="31"/>
      <c r="BJJ750" s="31"/>
      <c r="BJK750" s="31"/>
      <c r="BJL750" s="31"/>
      <c r="BJM750" s="31"/>
      <c r="BJN750" s="31"/>
      <c r="BJO750" s="31"/>
      <c r="BJP750" s="31"/>
      <c r="BJQ750" s="31"/>
      <c r="BJR750" s="31"/>
      <c r="BJS750" s="31"/>
      <c r="BJT750" s="31"/>
      <c r="BJU750" s="31"/>
      <c r="BJV750" s="31"/>
      <c r="BJW750" s="31"/>
      <c r="BJX750" s="31"/>
      <c r="BJY750" s="31"/>
      <c r="BJZ750" s="31"/>
      <c r="BKA750" s="31"/>
      <c r="BKB750" s="31"/>
      <c r="BKC750" s="31"/>
      <c r="BKD750" s="31"/>
      <c r="BKE750" s="31"/>
      <c r="BKF750" s="31"/>
      <c r="BKG750" s="31"/>
      <c r="BKH750" s="31"/>
      <c r="BKI750" s="31"/>
      <c r="BKJ750" s="31"/>
      <c r="BKK750" s="31"/>
      <c r="BKL750" s="31"/>
      <c r="BKM750" s="31"/>
      <c r="BKN750" s="31"/>
      <c r="BKO750" s="31"/>
      <c r="BKP750" s="31"/>
      <c r="BKQ750" s="31"/>
      <c r="BKR750" s="31"/>
      <c r="BKS750" s="31"/>
      <c r="BKT750" s="31"/>
      <c r="BKU750" s="31"/>
      <c r="BKV750" s="31"/>
      <c r="BKW750" s="31"/>
      <c r="BKX750" s="31"/>
      <c r="BKY750" s="31"/>
      <c r="BKZ750" s="31"/>
      <c r="BLA750" s="31"/>
      <c r="BLB750" s="31"/>
      <c r="BLC750" s="31"/>
      <c r="BLD750" s="31"/>
      <c r="BLE750" s="31"/>
      <c r="BLF750" s="31"/>
      <c r="BLG750" s="31"/>
      <c r="BLH750" s="31"/>
      <c r="BLI750" s="31"/>
      <c r="BLJ750" s="31"/>
      <c r="BLK750" s="31"/>
      <c r="BLL750" s="31"/>
      <c r="BLM750" s="31"/>
      <c r="BLN750" s="31"/>
      <c r="BLO750" s="31"/>
      <c r="BLP750" s="31"/>
      <c r="BLQ750" s="31"/>
      <c r="BLR750" s="31"/>
      <c r="BLS750" s="31"/>
      <c r="BLT750" s="31"/>
      <c r="BLU750" s="31"/>
      <c r="BLV750" s="31"/>
      <c r="BLW750" s="31"/>
      <c r="BLX750" s="31"/>
      <c r="BLY750" s="31"/>
      <c r="BLZ750" s="31"/>
      <c r="BMA750" s="31"/>
      <c r="BMB750" s="31"/>
      <c r="BMC750" s="31"/>
      <c r="BMD750" s="31"/>
      <c r="BME750" s="31"/>
      <c r="BMF750" s="31"/>
      <c r="BMG750" s="31"/>
      <c r="BMH750" s="31"/>
      <c r="BMI750" s="31"/>
      <c r="BMJ750" s="31"/>
      <c r="BMK750" s="31"/>
      <c r="BML750" s="31"/>
      <c r="BMM750" s="31"/>
      <c r="BMN750" s="31"/>
      <c r="BMO750" s="31"/>
      <c r="BMP750" s="31"/>
      <c r="BMQ750" s="31"/>
      <c r="BMR750" s="31"/>
      <c r="BMS750" s="31"/>
      <c r="BMT750" s="31"/>
      <c r="BMU750" s="31"/>
      <c r="BMV750" s="31"/>
      <c r="BMW750" s="31"/>
      <c r="BMX750" s="31"/>
      <c r="BMY750" s="31"/>
      <c r="BMZ750" s="31"/>
      <c r="BNA750" s="31"/>
      <c r="BNB750" s="31"/>
      <c r="BNC750" s="31"/>
      <c r="BND750" s="31"/>
      <c r="BNE750" s="31"/>
      <c r="BNF750" s="31"/>
      <c r="BNG750" s="31"/>
      <c r="BNH750" s="31"/>
      <c r="BNI750" s="31"/>
      <c r="BNJ750" s="31"/>
      <c r="BNK750" s="31"/>
      <c r="BNL750" s="31"/>
      <c r="BNM750" s="31"/>
      <c r="BNN750" s="31"/>
      <c r="BNO750" s="31"/>
      <c r="BNP750" s="31"/>
      <c r="BNQ750" s="31"/>
      <c r="BNR750" s="31"/>
      <c r="BNS750" s="31"/>
      <c r="BNT750" s="31"/>
      <c r="BNU750" s="31"/>
      <c r="BNV750" s="31"/>
      <c r="BNW750" s="31"/>
      <c r="BNX750" s="31"/>
      <c r="BNY750" s="31"/>
      <c r="BNZ750" s="31"/>
      <c r="BOA750" s="31"/>
      <c r="BOB750" s="31"/>
      <c r="BOC750" s="31"/>
      <c r="BOD750" s="31"/>
      <c r="BOE750" s="31"/>
      <c r="BOF750" s="31"/>
      <c r="BOG750" s="31"/>
      <c r="BOH750" s="31"/>
      <c r="BOI750" s="31"/>
      <c r="BOJ750" s="31"/>
      <c r="BOK750" s="31"/>
      <c r="BOL750" s="31"/>
      <c r="BOM750" s="31"/>
      <c r="BON750" s="31"/>
      <c r="BOO750" s="31"/>
      <c r="BOP750" s="31"/>
      <c r="BOQ750" s="31"/>
      <c r="BOR750" s="31"/>
      <c r="BOS750" s="31"/>
      <c r="BOT750" s="31"/>
      <c r="BOU750" s="31"/>
      <c r="BOV750" s="31"/>
      <c r="BOW750" s="31"/>
      <c r="BOX750" s="31"/>
      <c r="BOY750" s="31"/>
      <c r="BOZ750" s="31"/>
      <c r="BPA750" s="31"/>
      <c r="BPB750" s="31"/>
      <c r="BPC750" s="31"/>
      <c r="BPD750" s="31"/>
      <c r="BPE750" s="31"/>
      <c r="BPF750" s="31"/>
      <c r="BPG750" s="31"/>
      <c r="BPH750" s="31"/>
      <c r="BPI750" s="31"/>
      <c r="BPJ750" s="31"/>
      <c r="BPK750" s="31"/>
      <c r="BPL750" s="31"/>
      <c r="BPM750" s="31"/>
      <c r="BPN750" s="31"/>
      <c r="BPO750" s="31"/>
      <c r="BPP750" s="31"/>
      <c r="BPQ750" s="31"/>
      <c r="BPR750" s="31"/>
      <c r="BPS750" s="31"/>
      <c r="BPT750" s="31"/>
      <c r="BPU750" s="31"/>
      <c r="BPV750" s="31"/>
      <c r="BPW750" s="31"/>
      <c r="BPX750" s="31"/>
      <c r="BPY750" s="31"/>
      <c r="BPZ750" s="31"/>
      <c r="BQA750" s="31"/>
      <c r="BQB750" s="31"/>
      <c r="BQC750" s="31"/>
      <c r="BQD750" s="31"/>
      <c r="BQE750" s="31"/>
      <c r="BQF750" s="31"/>
      <c r="BQG750" s="31"/>
      <c r="BQH750" s="31"/>
      <c r="BQI750" s="31"/>
      <c r="BQJ750" s="31"/>
      <c r="BQK750" s="31"/>
      <c r="BQL750" s="31"/>
      <c r="BQM750" s="31"/>
      <c r="BQN750" s="31"/>
      <c r="BQO750" s="31"/>
      <c r="BQP750" s="31"/>
      <c r="BQQ750" s="31"/>
      <c r="BQR750" s="31"/>
      <c r="BQS750" s="31"/>
      <c r="BQT750" s="31"/>
      <c r="BQU750" s="31"/>
      <c r="BQV750" s="31"/>
      <c r="BQW750" s="31"/>
      <c r="BQX750" s="31"/>
      <c r="BQY750" s="31"/>
      <c r="BQZ750" s="31"/>
      <c r="BRA750" s="31"/>
      <c r="BRB750" s="31"/>
      <c r="BRC750" s="31"/>
      <c r="BRD750" s="31"/>
      <c r="BRE750" s="31"/>
      <c r="BRF750" s="31"/>
      <c r="BRG750" s="31"/>
      <c r="BRH750" s="31"/>
      <c r="BRI750" s="31"/>
      <c r="BRJ750" s="31"/>
      <c r="BRK750" s="31"/>
      <c r="BRL750" s="31"/>
      <c r="BRM750" s="31"/>
      <c r="BRN750" s="31"/>
      <c r="BRO750" s="31"/>
      <c r="BRP750" s="31"/>
      <c r="BRQ750" s="31"/>
      <c r="BRR750" s="31"/>
      <c r="BRS750" s="31"/>
      <c r="BRT750" s="31"/>
      <c r="BRU750" s="31"/>
      <c r="BRV750" s="31"/>
      <c r="BRW750" s="31"/>
      <c r="BRX750" s="31"/>
      <c r="BRY750" s="31"/>
      <c r="BRZ750" s="31"/>
      <c r="BSA750" s="31"/>
      <c r="BSB750" s="31"/>
      <c r="BSC750" s="31"/>
      <c r="BSD750" s="31"/>
      <c r="BSE750" s="31"/>
      <c r="BSF750" s="31"/>
      <c r="BSG750" s="31"/>
      <c r="BSH750" s="31"/>
      <c r="BSI750" s="31"/>
      <c r="BSJ750" s="31"/>
      <c r="BSK750" s="31"/>
      <c r="BSL750" s="31"/>
      <c r="BSM750" s="31"/>
      <c r="BSN750" s="31"/>
      <c r="BSO750" s="31"/>
      <c r="BSP750" s="31"/>
      <c r="BSQ750" s="31"/>
      <c r="BSR750" s="31"/>
      <c r="BSS750" s="31"/>
      <c r="BST750" s="31"/>
      <c r="BSU750" s="31"/>
      <c r="BSV750" s="31"/>
      <c r="BSW750" s="31"/>
      <c r="BSX750" s="31"/>
      <c r="BSY750" s="31"/>
      <c r="BSZ750" s="31"/>
      <c r="BTA750" s="31"/>
      <c r="BTB750" s="31"/>
      <c r="BTC750" s="31"/>
      <c r="BTD750" s="31"/>
      <c r="BTE750" s="31"/>
      <c r="BTF750" s="31"/>
      <c r="BTG750" s="31"/>
      <c r="BTH750" s="31"/>
      <c r="BTI750" s="31"/>
      <c r="BTJ750" s="31"/>
      <c r="BTK750" s="31"/>
      <c r="BTL750" s="31"/>
      <c r="BTM750" s="31"/>
      <c r="BTN750" s="31"/>
      <c r="BTO750" s="31"/>
      <c r="BTP750" s="31"/>
      <c r="BTQ750" s="31"/>
      <c r="BTR750" s="31"/>
      <c r="BTS750" s="31"/>
      <c r="BTT750" s="31"/>
      <c r="BTU750" s="31"/>
      <c r="BTV750" s="31"/>
      <c r="BTW750" s="31"/>
      <c r="BTX750" s="31"/>
      <c r="BTY750" s="31"/>
      <c r="BTZ750" s="31"/>
      <c r="BUA750" s="31"/>
      <c r="BUB750" s="31"/>
      <c r="BUC750" s="31"/>
      <c r="BUD750" s="31"/>
      <c r="BUE750" s="31"/>
      <c r="BUF750" s="31"/>
      <c r="BUG750" s="31"/>
      <c r="BUH750" s="31"/>
      <c r="BUI750" s="31"/>
      <c r="BUJ750" s="31"/>
      <c r="BUK750" s="31"/>
      <c r="BUL750" s="31"/>
      <c r="BUM750" s="31"/>
      <c r="BUN750" s="31"/>
      <c r="BUO750" s="31"/>
      <c r="BUP750" s="31"/>
      <c r="BUQ750" s="31"/>
      <c r="BUR750" s="31"/>
      <c r="BUS750" s="31"/>
      <c r="BUT750" s="31"/>
      <c r="BUU750" s="31"/>
      <c r="BUV750" s="31"/>
      <c r="BUW750" s="31"/>
      <c r="BUX750" s="31"/>
      <c r="BUY750" s="31"/>
      <c r="BUZ750" s="31"/>
      <c r="BVA750" s="31"/>
      <c r="BVB750" s="31"/>
      <c r="BVC750" s="31"/>
      <c r="BVD750" s="31"/>
      <c r="BVE750" s="31"/>
      <c r="BVF750" s="31"/>
      <c r="BVG750" s="31"/>
      <c r="BVH750" s="31"/>
      <c r="BVI750" s="31"/>
      <c r="BVJ750" s="31"/>
      <c r="BVK750" s="31"/>
      <c r="BVL750" s="31"/>
      <c r="BVM750" s="31"/>
      <c r="BVN750" s="31"/>
      <c r="BVO750" s="31"/>
      <c r="BVP750" s="31"/>
      <c r="BVQ750" s="31"/>
      <c r="BVR750" s="31"/>
      <c r="BVS750" s="31"/>
      <c r="BVT750" s="31"/>
      <c r="BVU750" s="31"/>
      <c r="BVV750" s="31"/>
      <c r="BVW750" s="31"/>
      <c r="BVX750" s="31"/>
      <c r="BVY750" s="31"/>
      <c r="BVZ750" s="31"/>
      <c r="BWA750" s="31"/>
      <c r="BWB750" s="31"/>
      <c r="BWC750" s="31"/>
      <c r="BWD750" s="31"/>
      <c r="BWE750" s="31"/>
      <c r="BWF750" s="31"/>
      <c r="BWG750" s="31"/>
      <c r="BWH750" s="31"/>
      <c r="BWI750" s="31"/>
      <c r="BWJ750" s="31"/>
      <c r="BWK750" s="31"/>
      <c r="BWL750" s="31"/>
      <c r="BWM750" s="31"/>
      <c r="BWN750" s="31"/>
      <c r="BWO750" s="31"/>
      <c r="BWP750" s="31"/>
      <c r="BWQ750" s="31"/>
      <c r="BWR750" s="31"/>
      <c r="BWS750" s="31"/>
      <c r="BWT750" s="31"/>
      <c r="BWU750" s="31"/>
      <c r="BWV750" s="31"/>
      <c r="BWW750" s="31"/>
      <c r="BWX750" s="31"/>
      <c r="BWY750" s="31"/>
      <c r="BWZ750" s="31"/>
      <c r="BXA750" s="31"/>
      <c r="BXB750" s="31"/>
      <c r="BXC750" s="31"/>
      <c r="BXD750" s="31"/>
      <c r="BXE750" s="31"/>
      <c r="BXF750" s="31"/>
      <c r="BXG750" s="31"/>
      <c r="BXH750" s="31"/>
      <c r="BXI750" s="31"/>
      <c r="BXJ750" s="31"/>
      <c r="BXK750" s="31"/>
      <c r="BXL750" s="31"/>
      <c r="BXM750" s="31"/>
      <c r="BXN750" s="31"/>
      <c r="BXO750" s="31"/>
      <c r="BXP750" s="31"/>
      <c r="BXQ750" s="31"/>
      <c r="BXR750" s="31"/>
      <c r="BXS750" s="31"/>
      <c r="BXT750" s="31"/>
      <c r="BXU750" s="31"/>
      <c r="BXV750" s="31"/>
      <c r="BXW750" s="31"/>
      <c r="BXX750" s="31"/>
      <c r="BXY750" s="31"/>
      <c r="BXZ750" s="31"/>
      <c r="BYA750" s="31"/>
      <c r="BYB750" s="31"/>
      <c r="BYC750" s="31"/>
      <c r="BYD750" s="31"/>
      <c r="BYE750" s="31"/>
      <c r="BYF750" s="31"/>
      <c r="BYG750" s="31"/>
      <c r="BYH750" s="31"/>
      <c r="BYI750" s="31"/>
      <c r="BYJ750" s="31"/>
      <c r="BYK750" s="31"/>
      <c r="BYL750" s="31"/>
      <c r="BYM750" s="31"/>
      <c r="BYN750" s="31"/>
      <c r="BYO750" s="31"/>
      <c r="BYP750" s="31"/>
      <c r="BYQ750" s="31"/>
      <c r="BYR750" s="31"/>
      <c r="BYS750" s="31"/>
      <c r="BYT750" s="31"/>
      <c r="BYU750" s="31"/>
      <c r="BYV750" s="31"/>
      <c r="BYW750" s="31"/>
      <c r="BYX750" s="31"/>
      <c r="BYY750" s="31"/>
      <c r="BYZ750" s="31"/>
      <c r="BZA750" s="31"/>
      <c r="BZB750" s="31"/>
      <c r="BZC750" s="31"/>
      <c r="BZD750" s="31"/>
      <c r="BZE750" s="31"/>
      <c r="BZF750" s="31"/>
      <c r="BZG750" s="31"/>
      <c r="BZH750" s="31"/>
      <c r="BZI750" s="31"/>
      <c r="BZJ750" s="31"/>
      <c r="BZK750" s="31"/>
      <c r="BZL750" s="31"/>
      <c r="BZM750" s="31"/>
      <c r="BZN750" s="31"/>
      <c r="BZO750" s="31"/>
      <c r="BZP750" s="31"/>
      <c r="BZQ750" s="31"/>
      <c r="BZR750" s="31"/>
      <c r="BZS750" s="31"/>
      <c r="BZT750" s="31"/>
      <c r="BZU750" s="31"/>
      <c r="BZV750" s="31"/>
      <c r="BZW750" s="31"/>
      <c r="BZX750" s="31"/>
      <c r="BZY750" s="31"/>
      <c r="BZZ750" s="31"/>
      <c r="CAA750" s="31"/>
      <c r="CAB750" s="31"/>
      <c r="CAC750" s="31"/>
      <c r="CAD750" s="31"/>
      <c r="CAE750" s="31"/>
      <c r="CAF750" s="31"/>
      <c r="CAG750" s="31"/>
      <c r="CAH750" s="31"/>
      <c r="CAI750" s="31"/>
      <c r="CAJ750" s="31"/>
      <c r="CAK750" s="31"/>
      <c r="CAL750" s="31"/>
      <c r="CAM750" s="31"/>
      <c r="CAN750" s="31"/>
      <c r="CAO750" s="31"/>
      <c r="CAP750" s="31"/>
      <c r="CAQ750" s="31"/>
      <c r="CAR750" s="31"/>
      <c r="CAS750" s="31"/>
      <c r="CAT750" s="31"/>
      <c r="CAU750" s="31"/>
      <c r="CAV750" s="31"/>
      <c r="CAW750" s="31"/>
      <c r="CAX750" s="31"/>
      <c r="CAY750" s="31"/>
      <c r="CAZ750" s="31"/>
      <c r="CBA750" s="31"/>
      <c r="CBB750" s="31"/>
      <c r="CBC750" s="31"/>
      <c r="CBD750" s="31"/>
      <c r="CBE750" s="31"/>
      <c r="CBF750" s="31"/>
      <c r="CBG750" s="31"/>
      <c r="CBH750" s="31"/>
      <c r="CBI750" s="31"/>
      <c r="CBJ750" s="31"/>
      <c r="CBK750" s="31"/>
      <c r="CBL750" s="31"/>
      <c r="CBM750" s="31"/>
      <c r="CBN750" s="31"/>
      <c r="CBO750" s="31"/>
      <c r="CBP750" s="31"/>
      <c r="CBQ750" s="31"/>
      <c r="CBR750" s="31"/>
      <c r="CBS750" s="31"/>
      <c r="CBT750" s="31"/>
      <c r="CBU750" s="31"/>
      <c r="CBV750" s="31"/>
      <c r="CBW750" s="31"/>
      <c r="CBX750" s="31"/>
      <c r="CBY750" s="31"/>
      <c r="CBZ750" s="31"/>
      <c r="CCA750" s="31"/>
      <c r="CCB750" s="31"/>
      <c r="CCC750" s="31"/>
      <c r="CCD750" s="31"/>
      <c r="CCE750" s="31"/>
      <c r="CCF750" s="31"/>
      <c r="CCG750" s="31"/>
      <c r="CCH750" s="31"/>
      <c r="CCI750" s="31"/>
      <c r="CCJ750" s="31"/>
      <c r="CCK750" s="31"/>
      <c r="CCL750" s="31"/>
      <c r="CCM750" s="31"/>
      <c r="CCN750" s="31"/>
      <c r="CCO750" s="31"/>
      <c r="CCP750" s="31"/>
      <c r="CCQ750" s="31"/>
      <c r="CCR750" s="31"/>
      <c r="CCS750" s="31"/>
      <c r="CCT750" s="31"/>
      <c r="CCU750" s="31"/>
      <c r="CCV750" s="31"/>
      <c r="CCW750" s="31"/>
      <c r="CCX750" s="31"/>
      <c r="CCY750" s="31"/>
      <c r="CCZ750" s="31"/>
      <c r="CDA750" s="31"/>
      <c r="CDB750" s="31"/>
      <c r="CDC750" s="31"/>
      <c r="CDD750" s="31"/>
      <c r="CDE750" s="31"/>
      <c r="CDF750" s="31"/>
      <c r="CDG750" s="31"/>
      <c r="CDH750" s="31"/>
      <c r="CDI750" s="31"/>
      <c r="CDJ750" s="31"/>
      <c r="CDK750" s="31"/>
      <c r="CDL750" s="31"/>
      <c r="CDM750" s="31"/>
      <c r="CDN750" s="31"/>
      <c r="CDO750" s="31"/>
      <c r="CDP750" s="31"/>
      <c r="CDQ750" s="31"/>
      <c r="CDR750" s="31"/>
      <c r="CDS750" s="31"/>
      <c r="CDT750" s="31"/>
      <c r="CDU750" s="31"/>
      <c r="CDV750" s="31"/>
      <c r="CDW750" s="31"/>
      <c r="CDX750" s="31"/>
      <c r="CDY750" s="31"/>
      <c r="CDZ750" s="31"/>
      <c r="CEA750" s="31"/>
      <c r="CEB750" s="31"/>
      <c r="CEC750" s="31"/>
      <c r="CED750" s="31"/>
      <c r="CEE750" s="31"/>
      <c r="CEF750" s="31"/>
      <c r="CEG750" s="31"/>
      <c r="CEH750" s="31"/>
      <c r="CEI750" s="31"/>
      <c r="CEJ750" s="31"/>
      <c r="CEK750" s="31"/>
      <c r="CEL750" s="31"/>
      <c r="CEM750" s="31"/>
      <c r="CEN750" s="31"/>
      <c r="CEO750" s="31"/>
      <c r="CEP750" s="31"/>
      <c r="CEQ750" s="31"/>
      <c r="CER750" s="31"/>
      <c r="CES750" s="31"/>
      <c r="CET750" s="31"/>
      <c r="CEU750" s="31"/>
      <c r="CEV750" s="31"/>
      <c r="CEW750" s="31"/>
      <c r="CEX750" s="31"/>
      <c r="CEY750" s="31"/>
      <c r="CEZ750" s="31"/>
      <c r="CFA750" s="31"/>
      <c r="CFB750" s="31"/>
      <c r="CFC750" s="31"/>
      <c r="CFD750" s="31"/>
      <c r="CFE750" s="31"/>
      <c r="CFF750" s="31"/>
      <c r="CFG750" s="31"/>
      <c r="CFH750" s="31"/>
      <c r="CFI750" s="31"/>
      <c r="CFJ750" s="31"/>
      <c r="CFK750" s="31"/>
      <c r="CFL750" s="31"/>
      <c r="CFM750" s="31"/>
      <c r="CFN750" s="31"/>
      <c r="CFO750" s="31"/>
      <c r="CFP750" s="31"/>
      <c r="CFQ750" s="31"/>
      <c r="CFR750" s="31"/>
      <c r="CFS750" s="31"/>
      <c r="CFT750" s="31"/>
      <c r="CFU750" s="31"/>
      <c r="CFV750" s="31"/>
      <c r="CFW750" s="31"/>
      <c r="CFX750" s="31"/>
      <c r="CFY750" s="31"/>
      <c r="CFZ750" s="31"/>
      <c r="CGA750" s="31"/>
      <c r="CGB750" s="31"/>
      <c r="CGC750" s="31"/>
      <c r="CGD750" s="31"/>
      <c r="CGE750" s="31"/>
      <c r="CGF750" s="31"/>
      <c r="CGG750" s="31"/>
      <c r="CGH750" s="31"/>
      <c r="CGI750" s="31"/>
      <c r="CGJ750" s="31"/>
      <c r="CGK750" s="31"/>
      <c r="CGL750" s="31"/>
      <c r="CGM750" s="31"/>
      <c r="CGN750" s="31"/>
      <c r="CGO750" s="31"/>
      <c r="CGP750" s="31"/>
      <c r="CGQ750" s="31"/>
      <c r="CGR750" s="31"/>
      <c r="CGS750" s="31"/>
      <c r="CGT750" s="31"/>
      <c r="CGU750" s="31"/>
      <c r="CGV750" s="31"/>
      <c r="CGW750" s="31"/>
      <c r="CGX750" s="31"/>
      <c r="CGY750" s="31"/>
      <c r="CGZ750" s="31"/>
      <c r="CHA750" s="31"/>
      <c r="CHB750" s="31"/>
      <c r="CHC750" s="31"/>
      <c r="CHD750" s="31"/>
      <c r="CHE750" s="31"/>
      <c r="CHF750" s="31"/>
      <c r="CHG750" s="31"/>
      <c r="CHH750" s="31"/>
      <c r="CHI750" s="31"/>
      <c r="CHJ750" s="31"/>
      <c r="CHK750" s="31"/>
      <c r="CHL750" s="31"/>
      <c r="CHM750" s="31"/>
      <c r="CHN750" s="31"/>
      <c r="CHO750" s="31"/>
      <c r="CHP750" s="31"/>
      <c r="CHQ750" s="31"/>
      <c r="CHR750" s="31"/>
      <c r="CHS750" s="31"/>
      <c r="CHT750" s="31"/>
      <c r="CHU750" s="31"/>
      <c r="CHV750" s="31"/>
      <c r="CHW750" s="31"/>
      <c r="CHX750" s="31"/>
      <c r="CHY750" s="31"/>
      <c r="CHZ750" s="31"/>
      <c r="CIA750" s="31"/>
      <c r="CIB750" s="31"/>
      <c r="CIC750" s="31"/>
      <c r="CID750" s="31"/>
      <c r="CIE750" s="31"/>
      <c r="CIF750" s="31"/>
      <c r="CIG750" s="31"/>
      <c r="CIH750" s="31"/>
      <c r="CII750" s="31"/>
      <c r="CIJ750" s="31"/>
      <c r="CIK750" s="31"/>
      <c r="CIL750" s="31"/>
      <c r="CIM750" s="31"/>
      <c r="CIN750" s="31"/>
      <c r="CIO750" s="31"/>
      <c r="CIP750" s="31"/>
      <c r="CIQ750" s="31"/>
      <c r="CIR750" s="31"/>
      <c r="CIS750" s="31"/>
      <c r="CIT750" s="31"/>
      <c r="CIU750" s="31"/>
      <c r="CIV750" s="31"/>
      <c r="CIW750" s="31"/>
      <c r="CIX750" s="31"/>
      <c r="CIY750" s="31"/>
      <c r="CIZ750" s="31"/>
      <c r="CJA750" s="31"/>
      <c r="CJB750" s="31"/>
      <c r="CJC750" s="31"/>
      <c r="CJD750" s="31"/>
      <c r="CJE750" s="31"/>
      <c r="CJF750" s="31"/>
      <c r="CJG750" s="31"/>
      <c r="CJH750" s="31"/>
      <c r="CJI750" s="31"/>
      <c r="CJJ750" s="31"/>
      <c r="CJK750" s="31"/>
      <c r="CJL750" s="31"/>
      <c r="CJM750" s="31"/>
      <c r="CJN750" s="31"/>
      <c r="CJO750" s="31"/>
      <c r="CJP750" s="31"/>
      <c r="CJQ750" s="31"/>
      <c r="CJR750" s="31"/>
      <c r="CJS750" s="31"/>
      <c r="CJT750" s="31"/>
      <c r="CJU750" s="31"/>
      <c r="CJV750" s="31"/>
      <c r="CJW750" s="31"/>
      <c r="CJX750" s="31"/>
      <c r="CJY750" s="31"/>
      <c r="CJZ750" s="31"/>
      <c r="CKA750" s="31"/>
      <c r="CKB750" s="31"/>
      <c r="CKC750" s="31"/>
      <c r="CKD750" s="31"/>
      <c r="CKE750" s="31"/>
      <c r="CKF750" s="31"/>
      <c r="CKG750" s="31"/>
      <c r="CKH750" s="31"/>
      <c r="CKI750" s="31"/>
      <c r="CKJ750" s="31"/>
      <c r="CKK750" s="31"/>
      <c r="CKL750" s="31"/>
      <c r="CKM750" s="31"/>
      <c r="CKN750" s="31"/>
      <c r="CKO750" s="31"/>
      <c r="CKP750" s="31"/>
      <c r="CKQ750" s="31"/>
      <c r="CKR750" s="31"/>
      <c r="CKS750" s="31"/>
      <c r="CKT750" s="31"/>
      <c r="CKU750" s="31"/>
      <c r="CKV750" s="31"/>
      <c r="CKW750" s="31"/>
      <c r="CKX750" s="31"/>
      <c r="CKY750" s="31"/>
      <c r="CKZ750" s="31"/>
      <c r="CLA750" s="31"/>
      <c r="CLB750" s="31"/>
      <c r="CLC750" s="31"/>
      <c r="CLD750" s="31"/>
      <c r="CLE750" s="31"/>
      <c r="CLF750" s="31"/>
      <c r="CLG750" s="31"/>
      <c r="CLH750" s="31"/>
      <c r="CLI750" s="31"/>
      <c r="CLJ750" s="31"/>
      <c r="CLK750" s="31"/>
      <c r="CLL750" s="31"/>
      <c r="CLM750" s="31"/>
      <c r="CLN750" s="31"/>
      <c r="CLO750" s="31"/>
      <c r="CLP750" s="31"/>
      <c r="CLQ750" s="31"/>
      <c r="CLR750" s="31"/>
      <c r="CLS750" s="31"/>
      <c r="CLT750" s="31"/>
      <c r="CLU750" s="31"/>
      <c r="CLV750" s="31"/>
      <c r="CLW750" s="31"/>
      <c r="CLX750" s="31"/>
      <c r="CLY750" s="31"/>
      <c r="CLZ750" s="31"/>
      <c r="CMA750" s="31"/>
      <c r="CMB750" s="31"/>
      <c r="CMC750" s="31"/>
      <c r="CMD750" s="31"/>
      <c r="CME750" s="31"/>
      <c r="CMF750" s="31"/>
      <c r="CMG750" s="31"/>
      <c r="CMH750" s="31"/>
      <c r="CMI750" s="31"/>
      <c r="CMJ750" s="31"/>
      <c r="CMK750" s="31"/>
      <c r="CML750" s="31"/>
      <c r="CMM750" s="31"/>
      <c r="CMN750" s="31"/>
      <c r="CMO750" s="31"/>
      <c r="CMP750" s="31"/>
      <c r="CMQ750" s="31"/>
      <c r="CMR750" s="31"/>
      <c r="CMS750" s="31"/>
      <c r="CMT750" s="31"/>
      <c r="CMU750" s="31"/>
      <c r="CMV750" s="31"/>
      <c r="CMW750" s="31"/>
      <c r="CMX750" s="31"/>
      <c r="CMY750" s="31"/>
      <c r="CMZ750" s="31"/>
      <c r="CNA750" s="31"/>
      <c r="CNB750" s="31"/>
      <c r="CNC750" s="31"/>
      <c r="CND750" s="31"/>
      <c r="CNE750" s="31"/>
      <c r="CNF750" s="31"/>
      <c r="CNG750" s="31"/>
      <c r="CNH750" s="31"/>
      <c r="CNI750" s="31"/>
      <c r="CNJ750" s="31"/>
      <c r="CNK750" s="31"/>
      <c r="CNL750" s="31"/>
      <c r="CNM750" s="31"/>
      <c r="CNN750" s="31"/>
      <c r="CNO750" s="31"/>
      <c r="CNP750" s="31"/>
      <c r="CNQ750" s="31"/>
      <c r="CNR750" s="31"/>
      <c r="CNS750" s="31"/>
      <c r="CNT750" s="31"/>
      <c r="CNU750" s="31"/>
      <c r="CNV750" s="31"/>
      <c r="CNW750" s="31"/>
      <c r="CNX750" s="31"/>
      <c r="CNY750" s="31"/>
      <c r="CNZ750" s="31"/>
      <c r="COA750" s="31"/>
      <c r="COB750" s="31"/>
      <c r="COC750" s="31"/>
      <c r="COD750" s="31"/>
      <c r="COE750" s="31"/>
      <c r="COF750" s="31"/>
      <c r="COG750" s="31"/>
      <c r="COH750" s="31"/>
      <c r="COI750" s="31"/>
      <c r="COJ750" s="31"/>
      <c r="COK750" s="31"/>
      <c r="COL750" s="31"/>
      <c r="COM750" s="31"/>
      <c r="CON750" s="31"/>
      <c r="COO750" s="31"/>
      <c r="COP750" s="31"/>
      <c r="COQ750" s="31"/>
      <c r="COR750" s="31"/>
      <c r="COS750" s="31"/>
      <c r="COT750" s="31"/>
      <c r="COU750" s="31"/>
      <c r="COV750" s="31"/>
      <c r="COW750" s="31"/>
      <c r="COX750" s="31"/>
      <c r="COY750" s="31"/>
      <c r="COZ750" s="31"/>
      <c r="CPA750" s="31"/>
      <c r="CPB750" s="31"/>
      <c r="CPC750" s="31"/>
      <c r="CPD750" s="31"/>
      <c r="CPE750" s="31"/>
      <c r="CPF750" s="31"/>
      <c r="CPG750" s="31"/>
      <c r="CPH750" s="31"/>
      <c r="CPI750" s="31"/>
      <c r="CPJ750" s="31"/>
      <c r="CPK750" s="31"/>
      <c r="CPL750" s="31"/>
      <c r="CPM750" s="31"/>
      <c r="CPN750" s="31"/>
      <c r="CPO750" s="31"/>
      <c r="CPP750" s="31"/>
      <c r="CPQ750" s="31"/>
      <c r="CPR750" s="31"/>
      <c r="CPS750" s="31"/>
      <c r="CPT750" s="31"/>
      <c r="CPU750" s="31"/>
      <c r="CPV750" s="31"/>
      <c r="CPW750" s="31"/>
      <c r="CPX750" s="31"/>
      <c r="CPY750" s="31"/>
      <c r="CPZ750" s="31"/>
      <c r="CQA750" s="31"/>
      <c r="CQB750" s="31"/>
      <c r="CQC750" s="31"/>
      <c r="CQD750" s="31"/>
      <c r="CQE750" s="31"/>
      <c r="CQF750" s="31"/>
      <c r="CQG750" s="31"/>
      <c r="CQH750" s="31"/>
      <c r="CQI750" s="31"/>
      <c r="CQJ750" s="31"/>
      <c r="CQK750" s="31"/>
      <c r="CQL750" s="31"/>
      <c r="CQM750" s="31"/>
      <c r="CQN750" s="31"/>
      <c r="CQO750" s="31"/>
      <c r="CQP750" s="31"/>
      <c r="CQQ750" s="31"/>
      <c r="CQR750" s="31"/>
      <c r="CQS750" s="31"/>
      <c r="CQT750" s="31"/>
      <c r="CQU750" s="31"/>
      <c r="CQV750" s="31"/>
      <c r="CQW750" s="31"/>
      <c r="CQX750" s="31"/>
      <c r="CQY750" s="31"/>
      <c r="CQZ750" s="31"/>
      <c r="CRA750" s="31"/>
      <c r="CRB750" s="31"/>
      <c r="CRC750" s="31"/>
      <c r="CRD750" s="31"/>
      <c r="CRE750" s="31"/>
      <c r="CRF750" s="31"/>
      <c r="CRG750" s="31"/>
      <c r="CRH750" s="31"/>
      <c r="CRI750" s="31"/>
      <c r="CRJ750" s="31"/>
      <c r="CRK750" s="31"/>
      <c r="CRL750" s="31"/>
      <c r="CRM750" s="31"/>
      <c r="CRN750" s="31"/>
      <c r="CRO750" s="31"/>
      <c r="CRP750" s="31"/>
      <c r="CRQ750" s="31"/>
      <c r="CRR750" s="31"/>
      <c r="CRS750" s="31"/>
      <c r="CRT750" s="31"/>
      <c r="CRU750" s="31"/>
      <c r="CRV750" s="31"/>
      <c r="CRW750" s="31"/>
      <c r="CRX750" s="31"/>
      <c r="CRY750" s="31"/>
      <c r="CRZ750" s="31"/>
      <c r="CSA750" s="31"/>
      <c r="CSB750" s="31"/>
      <c r="CSC750" s="31"/>
      <c r="CSD750" s="31"/>
      <c r="CSE750" s="31"/>
      <c r="CSF750" s="31"/>
      <c r="CSG750" s="31"/>
      <c r="CSH750" s="31"/>
      <c r="CSI750" s="31"/>
      <c r="CSJ750" s="31"/>
      <c r="CSK750" s="31"/>
      <c r="CSL750" s="31"/>
      <c r="CSM750" s="31"/>
      <c r="CSN750" s="31"/>
      <c r="CSO750" s="31"/>
      <c r="CSP750" s="31"/>
      <c r="CSQ750" s="31"/>
      <c r="CSR750" s="31"/>
      <c r="CSS750" s="31"/>
      <c r="CST750" s="31"/>
      <c r="CSU750" s="31"/>
      <c r="CSV750" s="31"/>
      <c r="CSW750" s="31"/>
      <c r="CSX750" s="31"/>
      <c r="CSY750" s="31"/>
      <c r="CSZ750" s="31"/>
      <c r="CTA750" s="31"/>
      <c r="CTB750" s="31"/>
      <c r="CTC750" s="31"/>
      <c r="CTD750" s="31"/>
      <c r="CTE750" s="31"/>
      <c r="CTF750" s="31"/>
      <c r="CTG750" s="31"/>
      <c r="CTH750" s="31"/>
      <c r="CTI750" s="31"/>
      <c r="CTJ750" s="31"/>
      <c r="CTK750" s="31"/>
      <c r="CTL750" s="31"/>
      <c r="CTM750" s="31"/>
      <c r="CTN750" s="31"/>
      <c r="CTO750" s="31"/>
      <c r="CTP750" s="31"/>
      <c r="CTQ750" s="31"/>
      <c r="CTR750" s="31"/>
      <c r="CTS750" s="31"/>
      <c r="CTT750" s="31"/>
      <c r="CTU750" s="31"/>
      <c r="CTV750" s="31"/>
      <c r="CTW750" s="31"/>
      <c r="CTX750" s="31"/>
      <c r="CTY750" s="31"/>
      <c r="CTZ750" s="31"/>
      <c r="CUA750" s="31"/>
      <c r="CUB750" s="31"/>
      <c r="CUC750" s="31"/>
      <c r="CUD750" s="31"/>
      <c r="CUE750" s="31"/>
      <c r="CUF750" s="31"/>
      <c r="CUG750" s="31"/>
      <c r="CUH750" s="31"/>
      <c r="CUI750" s="31"/>
      <c r="CUJ750" s="31"/>
      <c r="CUK750" s="31"/>
      <c r="CUL750" s="31"/>
      <c r="CUM750" s="31"/>
      <c r="CUN750" s="31"/>
      <c r="CUO750" s="31"/>
      <c r="CUP750" s="31"/>
      <c r="CUQ750" s="31"/>
      <c r="CUR750" s="31"/>
      <c r="CUS750" s="31"/>
      <c r="CUT750" s="31"/>
      <c r="CUU750" s="31"/>
      <c r="CUV750" s="31"/>
      <c r="CUW750" s="31"/>
      <c r="CUX750" s="31"/>
      <c r="CUY750" s="31"/>
      <c r="CUZ750" s="31"/>
      <c r="CVA750" s="31"/>
      <c r="CVB750" s="31"/>
      <c r="CVC750" s="31"/>
      <c r="CVD750" s="31"/>
      <c r="CVE750" s="31"/>
      <c r="CVF750" s="31"/>
      <c r="CVG750" s="31"/>
      <c r="CVH750" s="31"/>
      <c r="CVI750" s="31"/>
      <c r="CVJ750" s="31"/>
      <c r="CVK750" s="31"/>
      <c r="CVL750" s="31"/>
      <c r="CVM750" s="31"/>
      <c r="CVN750" s="31"/>
      <c r="CVO750" s="31"/>
      <c r="CVP750" s="31"/>
      <c r="CVQ750" s="31"/>
      <c r="CVR750" s="31"/>
      <c r="CVS750" s="31"/>
      <c r="CVT750" s="31"/>
      <c r="CVU750" s="31"/>
      <c r="CVV750" s="31"/>
      <c r="CVW750" s="31"/>
      <c r="CVX750" s="31"/>
      <c r="CVY750" s="31"/>
      <c r="CVZ750" s="31"/>
      <c r="CWA750" s="31"/>
      <c r="CWB750" s="31"/>
      <c r="CWC750" s="31"/>
      <c r="CWD750" s="31"/>
      <c r="CWE750" s="31"/>
      <c r="CWF750" s="31"/>
      <c r="CWG750" s="31"/>
      <c r="CWH750" s="31"/>
      <c r="CWI750" s="31"/>
      <c r="CWJ750" s="31"/>
      <c r="CWK750" s="31"/>
      <c r="CWL750" s="31"/>
      <c r="CWM750" s="31"/>
      <c r="CWN750" s="31"/>
      <c r="CWO750" s="31"/>
      <c r="CWP750" s="31"/>
      <c r="CWQ750" s="31"/>
      <c r="CWR750" s="31"/>
      <c r="CWS750" s="31"/>
      <c r="CWT750" s="31"/>
      <c r="CWU750" s="31"/>
      <c r="CWV750" s="31"/>
      <c r="CWW750" s="31"/>
      <c r="CWX750" s="31"/>
      <c r="CWY750" s="31"/>
      <c r="CWZ750" s="31"/>
      <c r="CXA750" s="31"/>
      <c r="CXB750" s="31"/>
      <c r="CXC750" s="31"/>
      <c r="CXD750" s="31"/>
      <c r="CXE750" s="31"/>
      <c r="CXF750" s="31"/>
      <c r="CXG750" s="31"/>
      <c r="CXH750" s="31"/>
      <c r="CXI750" s="31"/>
      <c r="CXJ750" s="31"/>
      <c r="CXK750" s="31"/>
      <c r="CXL750" s="31"/>
      <c r="CXM750" s="31"/>
      <c r="CXN750" s="31"/>
      <c r="CXO750" s="31"/>
      <c r="CXP750" s="31"/>
      <c r="CXQ750" s="31"/>
      <c r="CXR750" s="31"/>
      <c r="CXS750" s="31"/>
      <c r="CXT750" s="31"/>
      <c r="CXU750" s="31"/>
      <c r="CXV750" s="31"/>
      <c r="CXW750" s="31"/>
      <c r="CXX750" s="31"/>
      <c r="CXY750" s="31"/>
      <c r="CXZ750" s="31"/>
      <c r="CYA750" s="31"/>
      <c r="CYB750" s="31"/>
      <c r="CYC750" s="31"/>
      <c r="CYD750" s="31"/>
      <c r="CYE750" s="31"/>
      <c r="CYF750" s="31"/>
      <c r="CYG750" s="31"/>
      <c r="CYH750" s="31"/>
      <c r="CYI750" s="31"/>
      <c r="CYJ750" s="31"/>
      <c r="CYK750" s="31"/>
      <c r="CYL750" s="31"/>
      <c r="CYM750" s="31"/>
      <c r="CYN750" s="31"/>
      <c r="CYO750" s="31"/>
      <c r="CYP750" s="31"/>
      <c r="CYQ750" s="31"/>
      <c r="CYR750" s="31"/>
      <c r="CYS750" s="31"/>
      <c r="CYT750" s="31"/>
      <c r="CYU750" s="31"/>
      <c r="CYV750" s="31"/>
      <c r="CYW750" s="31"/>
      <c r="CYX750" s="31"/>
      <c r="CYY750" s="31"/>
      <c r="CYZ750" s="31"/>
      <c r="CZA750" s="31"/>
      <c r="CZB750" s="31"/>
      <c r="CZC750" s="31"/>
      <c r="CZD750" s="31"/>
      <c r="CZE750" s="31"/>
      <c r="CZF750" s="31"/>
      <c r="CZG750" s="31"/>
      <c r="CZH750" s="31"/>
      <c r="CZI750" s="31"/>
      <c r="CZJ750" s="31"/>
      <c r="CZK750" s="31"/>
      <c r="CZL750" s="31"/>
      <c r="CZM750" s="31"/>
      <c r="CZN750" s="31"/>
      <c r="CZO750" s="31"/>
      <c r="CZP750" s="31"/>
      <c r="CZQ750" s="31"/>
      <c r="CZR750" s="31"/>
      <c r="CZS750" s="31"/>
      <c r="CZT750" s="31"/>
      <c r="CZU750" s="31"/>
      <c r="CZV750" s="31"/>
      <c r="CZW750" s="31"/>
      <c r="CZX750" s="31"/>
      <c r="CZY750" s="31"/>
      <c r="CZZ750" s="31"/>
      <c r="DAA750" s="31"/>
      <c r="DAB750" s="31"/>
      <c r="DAC750" s="31"/>
      <c r="DAD750" s="31"/>
      <c r="DAE750" s="31"/>
      <c r="DAF750" s="31"/>
      <c r="DAG750" s="31"/>
      <c r="DAH750" s="31"/>
      <c r="DAI750" s="31"/>
      <c r="DAJ750" s="31"/>
      <c r="DAK750" s="31"/>
      <c r="DAL750" s="31"/>
      <c r="DAM750" s="31"/>
      <c r="DAN750" s="31"/>
      <c r="DAO750" s="31"/>
      <c r="DAP750" s="31"/>
      <c r="DAQ750" s="31"/>
      <c r="DAR750" s="31"/>
      <c r="DAS750" s="31"/>
      <c r="DAT750" s="31"/>
      <c r="DAU750" s="31"/>
      <c r="DAV750" s="31"/>
      <c r="DAW750" s="31"/>
      <c r="DAX750" s="31"/>
      <c r="DAY750" s="31"/>
      <c r="DAZ750" s="31"/>
      <c r="DBA750" s="31"/>
      <c r="DBB750" s="31"/>
      <c r="DBC750" s="31"/>
      <c r="DBD750" s="31"/>
      <c r="DBE750" s="31"/>
      <c r="DBF750" s="31"/>
      <c r="DBG750" s="31"/>
      <c r="DBH750" s="31"/>
      <c r="DBI750" s="31"/>
      <c r="DBJ750" s="31"/>
      <c r="DBK750" s="31"/>
      <c r="DBL750" s="31"/>
      <c r="DBM750" s="31"/>
      <c r="DBN750" s="31"/>
      <c r="DBO750" s="31"/>
      <c r="DBP750" s="31"/>
      <c r="DBQ750" s="31"/>
      <c r="DBR750" s="31"/>
      <c r="DBS750" s="31"/>
      <c r="DBT750" s="31"/>
      <c r="DBU750" s="31"/>
      <c r="DBV750" s="31"/>
      <c r="DBW750" s="31"/>
      <c r="DBX750" s="31"/>
      <c r="DBY750" s="31"/>
      <c r="DBZ750" s="31"/>
      <c r="DCA750" s="31"/>
      <c r="DCB750" s="31"/>
      <c r="DCC750" s="31"/>
      <c r="DCD750" s="31"/>
      <c r="DCE750" s="31"/>
      <c r="DCF750" s="31"/>
      <c r="DCG750" s="31"/>
      <c r="DCH750" s="31"/>
      <c r="DCI750" s="31"/>
      <c r="DCJ750" s="31"/>
      <c r="DCK750" s="31"/>
      <c r="DCL750" s="31"/>
      <c r="DCM750" s="31"/>
      <c r="DCN750" s="31"/>
      <c r="DCO750" s="31"/>
      <c r="DCP750" s="31"/>
      <c r="DCQ750" s="31"/>
      <c r="DCR750" s="31"/>
      <c r="DCS750" s="31"/>
      <c r="DCT750" s="31"/>
      <c r="DCU750" s="31"/>
      <c r="DCV750" s="31"/>
      <c r="DCW750" s="31"/>
      <c r="DCX750" s="31"/>
      <c r="DCY750" s="31"/>
      <c r="DCZ750" s="31"/>
      <c r="DDA750" s="31"/>
      <c r="DDB750" s="31"/>
      <c r="DDC750" s="31"/>
      <c r="DDD750" s="31"/>
      <c r="DDE750" s="31"/>
      <c r="DDF750" s="31"/>
      <c r="DDG750" s="31"/>
      <c r="DDH750" s="31"/>
      <c r="DDI750" s="31"/>
      <c r="DDJ750" s="31"/>
      <c r="DDK750" s="31"/>
      <c r="DDL750" s="31"/>
      <c r="DDM750" s="31"/>
      <c r="DDN750" s="31"/>
      <c r="DDO750" s="31"/>
      <c r="DDP750" s="31"/>
      <c r="DDQ750" s="31"/>
      <c r="DDR750" s="31"/>
      <c r="DDS750" s="31"/>
      <c r="DDT750" s="31"/>
      <c r="DDU750" s="31"/>
      <c r="DDV750" s="31"/>
      <c r="DDW750" s="31"/>
      <c r="DDX750" s="31"/>
      <c r="DDY750" s="31"/>
      <c r="DDZ750" s="31"/>
      <c r="DEA750" s="31"/>
      <c r="DEB750" s="31"/>
      <c r="DEC750" s="31"/>
      <c r="DED750" s="31"/>
      <c r="DEE750" s="31"/>
      <c r="DEF750" s="31"/>
      <c r="DEG750" s="31"/>
      <c r="DEH750" s="31"/>
      <c r="DEI750" s="31"/>
      <c r="DEJ750" s="31"/>
      <c r="DEK750" s="31"/>
      <c r="DEL750" s="31"/>
      <c r="DEM750" s="31"/>
      <c r="DEN750" s="31"/>
      <c r="DEO750" s="31"/>
      <c r="DEP750" s="31"/>
      <c r="DEQ750" s="31"/>
      <c r="DER750" s="31"/>
      <c r="DES750" s="31"/>
      <c r="DET750" s="31"/>
      <c r="DEU750" s="31"/>
      <c r="DEV750" s="31"/>
      <c r="DEW750" s="31"/>
      <c r="DEX750" s="31"/>
      <c r="DEY750" s="31"/>
      <c r="DEZ750" s="31"/>
      <c r="DFA750" s="31"/>
      <c r="DFB750" s="31"/>
      <c r="DFC750" s="31"/>
      <c r="DFD750" s="31"/>
      <c r="DFE750" s="31"/>
      <c r="DFF750" s="31"/>
      <c r="DFG750" s="31"/>
      <c r="DFH750" s="31"/>
      <c r="DFI750" s="31"/>
      <c r="DFJ750" s="31"/>
      <c r="DFK750" s="31"/>
      <c r="DFL750" s="31"/>
      <c r="DFM750" s="31"/>
      <c r="DFN750" s="31"/>
      <c r="DFO750" s="31"/>
      <c r="DFP750" s="31"/>
      <c r="DFQ750" s="31"/>
      <c r="DFR750" s="31"/>
      <c r="DFS750" s="31"/>
      <c r="DFT750" s="31"/>
      <c r="DFU750" s="31"/>
      <c r="DFV750" s="31"/>
      <c r="DFW750" s="31"/>
      <c r="DFX750" s="31"/>
      <c r="DFY750" s="31"/>
      <c r="DFZ750" s="31"/>
      <c r="DGA750" s="31"/>
      <c r="DGB750" s="31"/>
      <c r="DGC750" s="31"/>
      <c r="DGD750" s="31"/>
      <c r="DGE750" s="31"/>
      <c r="DGF750" s="31"/>
      <c r="DGG750" s="31"/>
      <c r="DGH750" s="31"/>
      <c r="DGI750" s="31"/>
      <c r="DGJ750" s="31"/>
      <c r="DGK750" s="31"/>
      <c r="DGL750" s="31"/>
      <c r="DGM750" s="31"/>
      <c r="DGN750" s="31"/>
      <c r="DGO750" s="31"/>
      <c r="DGP750" s="31"/>
      <c r="DGQ750" s="31"/>
      <c r="DGR750" s="31"/>
      <c r="DGS750" s="31"/>
      <c r="DGT750" s="31"/>
      <c r="DGU750" s="31"/>
      <c r="DGV750" s="31"/>
      <c r="DGW750" s="31"/>
      <c r="DGX750" s="31"/>
      <c r="DGY750" s="31"/>
      <c r="DGZ750" s="31"/>
      <c r="DHA750" s="31"/>
      <c r="DHB750" s="31"/>
      <c r="DHC750" s="31"/>
      <c r="DHD750" s="31"/>
      <c r="DHE750" s="31"/>
      <c r="DHF750" s="31"/>
      <c r="DHG750" s="31"/>
      <c r="DHH750" s="31"/>
      <c r="DHI750" s="31"/>
      <c r="DHJ750" s="31"/>
      <c r="DHK750" s="31"/>
      <c r="DHL750" s="31"/>
      <c r="DHM750" s="31"/>
      <c r="DHN750" s="31"/>
      <c r="DHO750" s="31"/>
      <c r="DHP750" s="31"/>
      <c r="DHQ750" s="31"/>
      <c r="DHR750" s="31"/>
      <c r="DHS750" s="31"/>
      <c r="DHT750" s="31"/>
      <c r="DHU750" s="31"/>
      <c r="DHV750" s="31"/>
      <c r="DHW750" s="31"/>
      <c r="DHX750" s="31"/>
      <c r="DHY750" s="31"/>
      <c r="DHZ750" s="31"/>
      <c r="DIA750" s="31"/>
      <c r="DIB750" s="31"/>
      <c r="DIC750" s="31"/>
      <c r="DID750" s="31"/>
      <c r="DIE750" s="31"/>
      <c r="DIF750" s="31"/>
      <c r="DIG750" s="31"/>
      <c r="DIH750" s="31"/>
      <c r="DII750" s="31"/>
      <c r="DIJ750" s="31"/>
      <c r="DIK750" s="31"/>
      <c r="DIL750" s="31"/>
      <c r="DIM750" s="31"/>
      <c r="DIN750" s="31"/>
      <c r="DIO750" s="31"/>
      <c r="DIP750" s="31"/>
      <c r="DIQ750" s="31"/>
      <c r="DIR750" s="31"/>
      <c r="DIS750" s="31"/>
      <c r="DIT750" s="31"/>
      <c r="DIU750" s="31"/>
      <c r="DIV750" s="31"/>
      <c r="DIW750" s="31"/>
      <c r="DIX750" s="31"/>
      <c r="DIY750" s="31"/>
      <c r="DIZ750" s="31"/>
      <c r="DJA750" s="31"/>
      <c r="DJB750" s="31"/>
      <c r="DJC750" s="31"/>
      <c r="DJD750" s="31"/>
      <c r="DJE750" s="31"/>
      <c r="DJF750" s="31"/>
      <c r="DJG750" s="31"/>
      <c r="DJH750" s="31"/>
      <c r="DJI750" s="31"/>
      <c r="DJJ750" s="31"/>
      <c r="DJK750" s="31"/>
      <c r="DJL750" s="31"/>
      <c r="DJM750" s="31"/>
      <c r="DJN750" s="31"/>
      <c r="DJO750" s="31"/>
      <c r="DJP750" s="31"/>
      <c r="DJQ750" s="31"/>
      <c r="DJR750" s="31"/>
      <c r="DJS750" s="31"/>
      <c r="DJT750" s="31"/>
      <c r="DJU750" s="31"/>
      <c r="DJV750" s="31"/>
      <c r="DJW750" s="31"/>
      <c r="DJX750" s="31"/>
      <c r="DJY750" s="31"/>
      <c r="DJZ750" s="31"/>
      <c r="DKA750" s="31"/>
      <c r="DKB750" s="31"/>
      <c r="DKC750" s="31"/>
      <c r="DKD750" s="31"/>
      <c r="DKE750" s="31"/>
      <c r="DKF750" s="31"/>
      <c r="DKG750" s="31"/>
      <c r="DKH750" s="31"/>
      <c r="DKI750" s="31"/>
      <c r="DKJ750" s="31"/>
      <c r="DKK750" s="31"/>
      <c r="DKL750" s="31"/>
      <c r="DKM750" s="31"/>
      <c r="DKN750" s="31"/>
      <c r="DKO750" s="31"/>
      <c r="DKP750" s="31"/>
      <c r="DKQ750" s="31"/>
      <c r="DKR750" s="31"/>
      <c r="DKS750" s="31"/>
      <c r="DKT750" s="31"/>
      <c r="DKU750" s="31"/>
      <c r="DKV750" s="31"/>
      <c r="DKW750" s="31"/>
      <c r="DKX750" s="31"/>
      <c r="DKY750" s="31"/>
      <c r="DKZ750" s="31"/>
      <c r="DLA750" s="31"/>
      <c r="DLB750" s="31"/>
      <c r="DLC750" s="31"/>
      <c r="DLD750" s="31"/>
      <c r="DLE750" s="31"/>
      <c r="DLF750" s="31"/>
      <c r="DLG750" s="31"/>
      <c r="DLH750" s="31"/>
      <c r="DLI750" s="31"/>
      <c r="DLJ750" s="31"/>
      <c r="DLK750" s="31"/>
      <c r="DLL750" s="31"/>
      <c r="DLM750" s="31"/>
      <c r="DLN750" s="31"/>
      <c r="DLO750" s="31"/>
      <c r="DLP750" s="31"/>
      <c r="DLQ750" s="31"/>
      <c r="DLR750" s="31"/>
      <c r="DLS750" s="31"/>
      <c r="DLT750" s="31"/>
      <c r="DLU750" s="31"/>
      <c r="DLV750" s="31"/>
      <c r="DLW750" s="31"/>
      <c r="DLX750" s="31"/>
      <c r="DLY750" s="31"/>
      <c r="DLZ750" s="31"/>
      <c r="DMA750" s="31"/>
      <c r="DMB750" s="31"/>
      <c r="DMC750" s="31"/>
      <c r="DMD750" s="31"/>
      <c r="DME750" s="31"/>
      <c r="DMF750" s="31"/>
      <c r="DMG750" s="31"/>
      <c r="DMH750" s="31"/>
      <c r="DMI750" s="31"/>
      <c r="DMJ750" s="31"/>
      <c r="DMK750" s="31"/>
      <c r="DML750" s="31"/>
      <c r="DMM750" s="31"/>
      <c r="DMN750" s="31"/>
      <c r="DMO750" s="31"/>
      <c r="DMP750" s="31"/>
      <c r="DMQ750" s="31"/>
      <c r="DMR750" s="31"/>
      <c r="DMS750" s="31"/>
      <c r="DMT750" s="31"/>
      <c r="DMU750" s="31"/>
      <c r="DMV750" s="31"/>
      <c r="DMW750" s="31"/>
      <c r="DMX750" s="31"/>
      <c r="DMY750" s="31"/>
      <c r="DMZ750" s="31"/>
      <c r="DNA750" s="31"/>
      <c r="DNB750" s="31"/>
      <c r="DNC750" s="31"/>
      <c r="DND750" s="31"/>
      <c r="DNE750" s="31"/>
      <c r="DNF750" s="31"/>
      <c r="DNG750" s="31"/>
      <c r="DNH750" s="31"/>
      <c r="DNI750" s="31"/>
      <c r="DNJ750" s="31"/>
      <c r="DNK750" s="31"/>
      <c r="DNL750" s="31"/>
      <c r="DNM750" s="31"/>
      <c r="DNN750" s="31"/>
      <c r="DNO750" s="31"/>
      <c r="DNP750" s="31"/>
      <c r="DNQ750" s="31"/>
      <c r="DNR750" s="31"/>
      <c r="DNS750" s="31"/>
      <c r="DNT750" s="31"/>
      <c r="DNU750" s="31"/>
      <c r="DNV750" s="31"/>
      <c r="DNW750" s="31"/>
      <c r="DNX750" s="31"/>
      <c r="DNY750" s="31"/>
      <c r="DNZ750" s="31"/>
      <c r="DOA750" s="31"/>
      <c r="DOB750" s="31"/>
      <c r="DOC750" s="31"/>
      <c r="DOD750" s="31"/>
      <c r="DOE750" s="31"/>
      <c r="DOF750" s="31"/>
      <c r="DOG750" s="31"/>
      <c r="DOH750" s="31"/>
      <c r="DOI750" s="31"/>
      <c r="DOJ750" s="31"/>
      <c r="DOK750" s="31"/>
      <c r="DOL750" s="31"/>
      <c r="DOM750" s="31"/>
      <c r="DON750" s="31"/>
      <c r="DOO750" s="31"/>
      <c r="DOP750" s="31"/>
      <c r="DOQ750" s="31"/>
      <c r="DOR750" s="31"/>
      <c r="DOS750" s="31"/>
      <c r="DOT750" s="31"/>
      <c r="DOU750" s="31"/>
      <c r="DOV750" s="31"/>
      <c r="DOW750" s="31"/>
      <c r="DOX750" s="31"/>
      <c r="DOY750" s="31"/>
      <c r="DOZ750" s="31"/>
      <c r="DPA750" s="31"/>
      <c r="DPB750" s="31"/>
      <c r="DPC750" s="31"/>
      <c r="DPD750" s="31"/>
      <c r="DPE750" s="31"/>
      <c r="DPF750" s="31"/>
      <c r="DPG750" s="31"/>
      <c r="DPH750" s="31"/>
      <c r="DPI750" s="31"/>
      <c r="DPJ750" s="31"/>
      <c r="DPK750" s="31"/>
      <c r="DPL750" s="31"/>
      <c r="DPM750" s="31"/>
      <c r="DPN750" s="31"/>
      <c r="DPO750" s="31"/>
      <c r="DPP750" s="31"/>
      <c r="DPQ750" s="31"/>
      <c r="DPR750" s="31"/>
      <c r="DPS750" s="31"/>
      <c r="DPT750" s="31"/>
      <c r="DPU750" s="31"/>
      <c r="DPV750" s="31"/>
      <c r="DPW750" s="31"/>
      <c r="DPX750" s="31"/>
      <c r="DPY750" s="31"/>
      <c r="DPZ750" s="31"/>
      <c r="DQA750" s="31"/>
      <c r="DQB750" s="31"/>
      <c r="DQC750" s="31"/>
      <c r="DQD750" s="31"/>
      <c r="DQE750" s="31"/>
      <c r="DQF750" s="31"/>
      <c r="DQG750" s="31"/>
      <c r="DQH750" s="31"/>
      <c r="DQI750" s="31"/>
      <c r="DQJ750" s="31"/>
      <c r="DQK750" s="31"/>
      <c r="DQL750" s="31"/>
      <c r="DQM750" s="31"/>
      <c r="DQN750" s="31"/>
      <c r="DQO750" s="31"/>
      <c r="DQP750" s="31"/>
      <c r="DQQ750" s="31"/>
      <c r="DQR750" s="31"/>
      <c r="DQS750" s="31"/>
      <c r="DQT750" s="31"/>
      <c r="DQU750" s="31"/>
      <c r="DQV750" s="31"/>
      <c r="DQW750" s="31"/>
      <c r="DQX750" s="31"/>
      <c r="DQY750" s="31"/>
      <c r="DQZ750" s="31"/>
      <c r="DRA750" s="31"/>
      <c r="DRB750" s="31"/>
      <c r="DRC750" s="31"/>
      <c r="DRD750" s="31"/>
      <c r="DRE750" s="31"/>
      <c r="DRF750" s="31"/>
      <c r="DRG750" s="31"/>
      <c r="DRH750" s="31"/>
      <c r="DRI750" s="31"/>
      <c r="DRJ750" s="31"/>
      <c r="DRK750" s="31"/>
      <c r="DRL750" s="31"/>
      <c r="DRM750" s="31"/>
      <c r="DRN750" s="31"/>
      <c r="DRO750" s="31"/>
      <c r="DRP750" s="31"/>
      <c r="DRQ750" s="31"/>
      <c r="DRR750" s="31"/>
      <c r="DRS750" s="31"/>
      <c r="DRT750" s="31"/>
      <c r="DRU750" s="31"/>
      <c r="DRV750" s="31"/>
      <c r="DRW750" s="31"/>
      <c r="DRX750" s="31"/>
      <c r="DRY750" s="31"/>
      <c r="DRZ750" s="31"/>
      <c r="DSA750" s="31"/>
      <c r="DSB750" s="31"/>
      <c r="DSC750" s="31"/>
      <c r="DSD750" s="31"/>
      <c r="DSE750" s="31"/>
      <c r="DSF750" s="31"/>
      <c r="DSG750" s="31"/>
      <c r="DSH750" s="31"/>
      <c r="DSI750" s="31"/>
      <c r="DSJ750" s="31"/>
      <c r="DSK750" s="31"/>
      <c r="DSL750" s="31"/>
      <c r="DSM750" s="31"/>
      <c r="DSN750" s="31"/>
      <c r="DSO750" s="31"/>
      <c r="DSP750" s="31"/>
      <c r="DSQ750" s="31"/>
      <c r="DSR750" s="31"/>
      <c r="DSS750" s="31"/>
      <c r="DST750" s="31"/>
      <c r="DSU750" s="31"/>
      <c r="DSV750" s="31"/>
      <c r="DSW750" s="31"/>
      <c r="DSX750" s="31"/>
      <c r="DSY750" s="31"/>
      <c r="DSZ750" s="31"/>
      <c r="DTA750" s="31"/>
      <c r="DTB750" s="31"/>
      <c r="DTC750" s="31"/>
      <c r="DTD750" s="31"/>
      <c r="DTE750" s="31"/>
      <c r="DTF750" s="31"/>
      <c r="DTG750" s="31"/>
      <c r="DTH750" s="31"/>
      <c r="DTI750" s="31"/>
      <c r="DTJ750" s="31"/>
      <c r="DTK750" s="31"/>
      <c r="DTL750" s="31"/>
      <c r="DTM750" s="31"/>
      <c r="DTN750" s="31"/>
      <c r="DTO750" s="31"/>
      <c r="DTP750" s="31"/>
      <c r="DTQ750" s="31"/>
      <c r="DTR750" s="31"/>
      <c r="DTS750" s="31"/>
      <c r="DTT750" s="31"/>
      <c r="DTU750" s="31"/>
      <c r="DTV750" s="31"/>
      <c r="DTW750" s="31"/>
      <c r="DTX750" s="31"/>
      <c r="DTY750" s="31"/>
      <c r="DTZ750" s="31"/>
      <c r="DUA750" s="31"/>
      <c r="DUB750" s="31"/>
      <c r="DUC750" s="31"/>
      <c r="DUD750" s="31"/>
      <c r="DUE750" s="31"/>
      <c r="DUF750" s="31"/>
      <c r="DUG750" s="31"/>
      <c r="DUH750" s="31"/>
      <c r="DUI750" s="31"/>
      <c r="DUJ750" s="31"/>
      <c r="DUK750" s="31"/>
      <c r="DUL750" s="31"/>
      <c r="DUM750" s="31"/>
      <c r="DUN750" s="31"/>
      <c r="DUO750" s="31"/>
      <c r="DUP750" s="31"/>
      <c r="DUQ750" s="31"/>
      <c r="DUR750" s="31"/>
      <c r="DUS750" s="31"/>
      <c r="DUT750" s="31"/>
      <c r="DUU750" s="31"/>
      <c r="DUV750" s="31"/>
      <c r="DUW750" s="31"/>
      <c r="DUX750" s="31"/>
      <c r="DUY750" s="31"/>
      <c r="DUZ750" s="31"/>
      <c r="DVA750" s="31"/>
      <c r="DVB750" s="31"/>
      <c r="DVC750" s="31"/>
      <c r="DVD750" s="31"/>
      <c r="DVE750" s="31"/>
      <c r="DVF750" s="31"/>
      <c r="DVG750" s="31"/>
      <c r="DVH750" s="31"/>
      <c r="DVI750" s="31"/>
      <c r="DVJ750" s="31"/>
      <c r="DVK750" s="31"/>
      <c r="DVL750" s="31"/>
      <c r="DVM750" s="31"/>
      <c r="DVN750" s="31"/>
      <c r="DVO750" s="31"/>
      <c r="DVP750" s="31"/>
      <c r="DVQ750" s="31"/>
      <c r="DVR750" s="31"/>
      <c r="DVS750" s="31"/>
      <c r="DVT750" s="31"/>
      <c r="DVU750" s="31"/>
      <c r="DVV750" s="31"/>
      <c r="DVW750" s="31"/>
      <c r="DVX750" s="31"/>
      <c r="DVY750" s="31"/>
      <c r="DVZ750" s="31"/>
      <c r="DWA750" s="31"/>
      <c r="DWB750" s="31"/>
      <c r="DWC750" s="31"/>
      <c r="DWD750" s="31"/>
      <c r="DWE750" s="31"/>
      <c r="DWF750" s="31"/>
      <c r="DWG750" s="31"/>
      <c r="DWH750" s="31"/>
      <c r="DWI750" s="31"/>
      <c r="DWJ750" s="31"/>
      <c r="DWK750" s="31"/>
      <c r="DWL750" s="31"/>
      <c r="DWM750" s="31"/>
      <c r="DWN750" s="31"/>
      <c r="DWO750" s="31"/>
      <c r="DWP750" s="31"/>
      <c r="DWQ750" s="31"/>
      <c r="DWR750" s="31"/>
      <c r="DWS750" s="31"/>
      <c r="DWT750" s="31"/>
      <c r="DWU750" s="31"/>
      <c r="DWV750" s="31"/>
      <c r="DWW750" s="31"/>
      <c r="DWX750" s="31"/>
      <c r="DWY750" s="31"/>
      <c r="DWZ750" s="31"/>
      <c r="DXA750" s="31"/>
      <c r="DXB750" s="31"/>
      <c r="DXC750" s="31"/>
      <c r="DXD750" s="31"/>
      <c r="DXE750" s="31"/>
      <c r="DXF750" s="31"/>
      <c r="DXG750" s="31"/>
      <c r="DXH750" s="31"/>
      <c r="DXI750" s="31"/>
      <c r="DXJ750" s="31"/>
      <c r="DXK750" s="31"/>
      <c r="DXL750" s="31"/>
      <c r="DXM750" s="31"/>
      <c r="DXN750" s="31"/>
      <c r="DXO750" s="31"/>
      <c r="DXP750" s="31"/>
      <c r="DXQ750" s="31"/>
      <c r="DXR750" s="31"/>
      <c r="DXS750" s="31"/>
      <c r="DXT750" s="31"/>
      <c r="DXU750" s="31"/>
      <c r="DXV750" s="31"/>
      <c r="DXW750" s="31"/>
      <c r="DXX750" s="31"/>
      <c r="DXY750" s="31"/>
      <c r="DXZ750" s="31"/>
      <c r="DYA750" s="31"/>
      <c r="DYB750" s="31"/>
      <c r="DYC750" s="31"/>
      <c r="DYD750" s="31"/>
      <c r="DYE750" s="31"/>
      <c r="DYF750" s="31"/>
      <c r="DYG750" s="31"/>
      <c r="DYH750" s="31"/>
      <c r="DYI750" s="31"/>
      <c r="DYJ750" s="31"/>
      <c r="DYK750" s="31"/>
      <c r="DYL750" s="31"/>
      <c r="DYM750" s="31"/>
      <c r="DYN750" s="31"/>
      <c r="DYO750" s="31"/>
      <c r="DYP750" s="31"/>
      <c r="DYQ750" s="31"/>
      <c r="DYR750" s="31"/>
      <c r="DYS750" s="31"/>
      <c r="DYT750" s="31"/>
      <c r="DYU750" s="31"/>
      <c r="DYV750" s="31"/>
      <c r="DYW750" s="31"/>
      <c r="DYX750" s="31"/>
      <c r="DYY750" s="31"/>
      <c r="DYZ750" s="31"/>
      <c r="DZA750" s="31"/>
      <c r="DZB750" s="31"/>
      <c r="DZC750" s="31"/>
      <c r="DZD750" s="31"/>
      <c r="DZE750" s="31"/>
      <c r="DZF750" s="31"/>
      <c r="DZG750" s="31"/>
      <c r="DZH750" s="31"/>
      <c r="DZI750" s="31"/>
      <c r="DZJ750" s="31"/>
      <c r="DZK750" s="31"/>
      <c r="DZL750" s="31"/>
      <c r="DZM750" s="31"/>
      <c r="DZN750" s="31"/>
      <c r="DZO750" s="31"/>
      <c r="DZP750" s="31"/>
      <c r="DZQ750" s="31"/>
      <c r="DZR750" s="31"/>
      <c r="DZS750" s="31"/>
      <c r="DZT750" s="31"/>
      <c r="DZU750" s="31"/>
      <c r="DZV750" s="31"/>
      <c r="DZW750" s="31"/>
      <c r="DZX750" s="31"/>
      <c r="DZY750" s="31"/>
      <c r="DZZ750" s="31"/>
      <c r="EAA750" s="31"/>
      <c r="EAB750" s="31"/>
      <c r="EAC750" s="31"/>
      <c r="EAD750" s="31"/>
      <c r="EAE750" s="31"/>
      <c r="EAF750" s="31"/>
      <c r="EAG750" s="31"/>
      <c r="EAH750" s="31"/>
      <c r="EAI750" s="31"/>
      <c r="EAJ750" s="31"/>
      <c r="EAK750" s="31"/>
      <c r="EAL750" s="31"/>
      <c r="EAM750" s="31"/>
      <c r="EAN750" s="31"/>
      <c r="EAO750" s="31"/>
      <c r="EAP750" s="31"/>
      <c r="EAQ750" s="31"/>
      <c r="EAR750" s="31"/>
      <c r="EAS750" s="31"/>
      <c r="EAT750" s="31"/>
      <c r="EAU750" s="31"/>
      <c r="EAV750" s="31"/>
      <c r="EAW750" s="31"/>
      <c r="EAX750" s="31"/>
      <c r="EAY750" s="31"/>
      <c r="EAZ750" s="31"/>
      <c r="EBA750" s="31"/>
      <c r="EBB750" s="31"/>
      <c r="EBC750" s="31"/>
      <c r="EBD750" s="31"/>
      <c r="EBE750" s="31"/>
      <c r="EBF750" s="31"/>
      <c r="EBG750" s="31"/>
      <c r="EBH750" s="31"/>
      <c r="EBI750" s="31"/>
      <c r="EBJ750" s="31"/>
      <c r="EBK750" s="31"/>
      <c r="EBL750" s="31"/>
      <c r="EBM750" s="31"/>
      <c r="EBN750" s="31"/>
      <c r="EBO750" s="31"/>
      <c r="EBP750" s="31"/>
      <c r="EBQ750" s="31"/>
      <c r="EBR750" s="31"/>
      <c r="EBS750" s="31"/>
      <c r="EBT750" s="31"/>
      <c r="EBU750" s="31"/>
      <c r="EBV750" s="31"/>
      <c r="EBW750" s="31"/>
      <c r="EBX750" s="31"/>
      <c r="EBY750" s="31"/>
      <c r="EBZ750" s="31"/>
      <c r="ECA750" s="31"/>
      <c r="ECB750" s="31"/>
      <c r="ECC750" s="31"/>
      <c r="ECD750" s="31"/>
      <c r="ECE750" s="31"/>
      <c r="ECF750" s="31"/>
      <c r="ECG750" s="31"/>
      <c r="ECH750" s="31"/>
      <c r="ECI750" s="31"/>
      <c r="ECJ750" s="31"/>
      <c r="ECK750" s="31"/>
      <c r="ECL750" s="31"/>
      <c r="ECM750" s="31"/>
      <c r="ECN750" s="31"/>
      <c r="ECO750" s="31"/>
      <c r="ECP750" s="31"/>
      <c r="ECQ750" s="31"/>
      <c r="ECR750" s="31"/>
      <c r="ECS750" s="31"/>
      <c r="ECT750" s="31"/>
      <c r="ECU750" s="31"/>
      <c r="ECV750" s="31"/>
      <c r="ECW750" s="31"/>
      <c r="ECX750" s="31"/>
      <c r="ECY750" s="31"/>
      <c r="ECZ750" s="31"/>
      <c r="EDA750" s="31"/>
      <c r="EDB750" s="31"/>
      <c r="EDC750" s="31"/>
      <c r="EDD750" s="31"/>
      <c r="EDE750" s="31"/>
      <c r="EDF750" s="31"/>
      <c r="EDG750" s="31"/>
      <c r="EDH750" s="31"/>
      <c r="EDI750" s="31"/>
      <c r="EDJ750" s="31"/>
      <c r="EDK750" s="31"/>
      <c r="EDL750" s="31"/>
      <c r="EDM750" s="31"/>
      <c r="EDN750" s="31"/>
      <c r="EDO750" s="31"/>
      <c r="EDP750" s="31"/>
      <c r="EDQ750" s="31"/>
      <c r="EDR750" s="31"/>
      <c r="EDS750" s="31"/>
      <c r="EDT750" s="31"/>
      <c r="EDU750" s="31"/>
      <c r="EDV750" s="31"/>
      <c r="EDW750" s="31"/>
      <c r="EDX750" s="31"/>
      <c r="EDY750" s="31"/>
      <c r="EDZ750" s="31"/>
      <c r="EEA750" s="31"/>
      <c r="EEB750" s="31"/>
      <c r="EEC750" s="31"/>
      <c r="EED750" s="31"/>
      <c r="EEE750" s="31"/>
      <c r="EEF750" s="31"/>
      <c r="EEG750" s="31"/>
      <c r="EEH750" s="31"/>
      <c r="EEI750" s="31"/>
      <c r="EEJ750" s="31"/>
      <c r="EEK750" s="31"/>
      <c r="EEL750" s="31"/>
      <c r="EEM750" s="31"/>
      <c r="EEN750" s="31"/>
      <c r="EEO750" s="31"/>
      <c r="EEP750" s="31"/>
      <c r="EEQ750" s="31"/>
      <c r="EER750" s="31"/>
      <c r="EES750" s="31"/>
      <c r="EET750" s="31"/>
      <c r="EEU750" s="31"/>
      <c r="EEV750" s="31"/>
      <c r="EEW750" s="31"/>
      <c r="EEX750" s="31"/>
      <c r="EEY750" s="31"/>
      <c r="EEZ750" s="31"/>
      <c r="EFA750" s="31"/>
      <c r="EFB750" s="31"/>
      <c r="EFC750" s="31"/>
      <c r="EFD750" s="31"/>
      <c r="EFE750" s="31"/>
      <c r="EFF750" s="31"/>
      <c r="EFG750" s="31"/>
      <c r="EFH750" s="31"/>
      <c r="EFI750" s="31"/>
      <c r="EFJ750" s="31"/>
      <c r="EFK750" s="31"/>
      <c r="EFL750" s="31"/>
      <c r="EFM750" s="31"/>
      <c r="EFN750" s="31"/>
      <c r="EFO750" s="31"/>
      <c r="EFP750" s="31"/>
      <c r="EFQ750" s="31"/>
      <c r="EFR750" s="31"/>
      <c r="EFS750" s="31"/>
      <c r="EFT750" s="31"/>
      <c r="EFU750" s="31"/>
      <c r="EFV750" s="31"/>
      <c r="EFW750" s="31"/>
      <c r="EFX750" s="31"/>
      <c r="EFY750" s="31"/>
      <c r="EFZ750" s="31"/>
      <c r="EGA750" s="31"/>
      <c r="EGB750" s="31"/>
      <c r="EGC750" s="31"/>
      <c r="EGD750" s="31"/>
      <c r="EGE750" s="31"/>
      <c r="EGF750" s="31"/>
      <c r="EGG750" s="31"/>
      <c r="EGH750" s="31"/>
      <c r="EGI750" s="31"/>
      <c r="EGJ750" s="31"/>
      <c r="EGK750" s="31"/>
      <c r="EGL750" s="31"/>
      <c r="EGM750" s="31"/>
      <c r="EGN750" s="31"/>
      <c r="EGO750" s="31"/>
      <c r="EGP750" s="31"/>
      <c r="EGQ750" s="31"/>
      <c r="EGR750" s="31"/>
      <c r="EGS750" s="31"/>
      <c r="EGT750" s="31"/>
      <c r="EGU750" s="31"/>
      <c r="EGV750" s="31"/>
      <c r="EGW750" s="31"/>
      <c r="EGX750" s="31"/>
      <c r="EGY750" s="31"/>
      <c r="EGZ750" s="31"/>
      <c r="EHA750" s="31"/>
      <c r="EHB750" s="31"/>
      <c r="EHC750" s="31"/>
      <c r="EHD750" s="31"/>
      <c r="EHE750" s="31"/>
      <c r="EHF750" s="31"/>
      <c r="EHG750" s="31"/>
      <c r="EHH750" s="31"/>
      <c r="EHI750" s="31"/>
      <c r="EHJ750" s="31"/>
      <c r="EHK750" s="31"/>
      <c r="EHL750" s="31"/>
      <c r="EHM750" s="31"/>
      <c r="EHN750" s="31"/>
      <c r="EHO750" s="31"/>
      <c r="EHP750" s="31"/>
      <c r="EHQ750" s="31"/>
      <c r="EHR750" s="31"/>
      <c r="EHS750" s="31"/>
      <c r="EHT750" s="31"/>
      <c r="EHU750" s="31"/>
      <c r="EHV750" s="31"/>
      <c r="EHW750" s="31"/>
      <c r="EHX750" s="31"/>
      <c r="EHY750" s="31"/>
      <c r="EHZ750" s="31"/>
      <c r="EIA750" s="31"/>
      <c r="EIB750" s="31"/>
      <c r="EIC750" s="31"/>
      <c r="EID750" s="31"/>
      <c r="EIE750" s="31"/>
      <c r="EIF750" s="31"/>
      <c r="EIG750" s="31"/>
      <c r="EIH750" s="31"/>
      <c r="EII750" s="31"/>
      <c r="EIJ750" s="31"/>
      <c r="EIK750" s="31"/>
      <c r="EIL750" s="31"/>
      <c r="EIM750" s="31"/>
      <c r="EIN750" s="31"/>
      <c r="EIO750" s="31"/>
      <c r="EIP750" s="31"/>
      <c r="EIQ750" s="31"/>
      <c r="EIR750" s="31"/>
      <c r="EIS750" s="31"/>
      <c r="EIT750" s="31"/>
      <c r="EIU750" s="31"/>
      <c r="EIV750" s="31"/>
      <c r="EIW750" s="31"/>
      <c r="EIX750" s="31"/>
      <c r="EIY750" s="31"/>
      <c r="EIZ750" s="31"/>
      <c r="EJA750" s="31"/>
      <c r="EJB750" s="31"/>
      <c r="EJC750" s="31"/>
      <c r="EJD750" s="31"/>
      <c r="EJE750" s="31"/>
      <c r="EJF750" s="31"/>
      <c r="EJG750" s="31"/>
      <c r="EJH750" s="31"/>
      <c r="EJI750" s="31"/>
      <c r="EJJ750" s="31"/>
      <c r="EJK750" s="31"/>
      <c r="EJL750" s="31"/>
      <c r="EJM750" s="31"/>
      <c r="EJN750" s="31"/>
      <c r="EJO750" s="31"/>
      <c r="EJP750" s="31"/>
      <c r="EJQ750" s="31"/>
      <c r="EJR750" s="31"/>
      <c r="EJS750" s="31"/>
      <c r="EJT750" s="31"/>
      <c r="EJU750" s="31"/>
      <c r="EJV750" s="31"/>
      <c r="EJW750" s="31"/>
      <c r="EJX750" s="31"/>
      <c r="EJY750" s="31"/>
      <c r="EJZ750" s="31"/>
      <c r="EKA750" s="31"/>
      <c r="EKB750" s="31"/>
      <c r="EKC750" s="31"/>
      <c r="EKD750" s="31"/>
      <c r="EKE750" s="31"/>
      <c r="EKF750" s="31"/>
      <c r="EKG750" s="31"/>
      <c r="EKH750" s="31"/>
      <c r="EKI750" s="31"/>
      <c r="EKJ750" s="31"/>
      <c r="EKK750" s="31"/>
      <c r="EKL750" s="31"/>
      <c r="EKM750" s="31"/>
      <c r="EKN750" s="31"/>
      <c r="EKO750" s="31"/>
      <c r="EKP750" s="31"/>
      <c r="EKQ750" s="31"/>
      <c r="EKR750" s="31"/>
      <c r="EKS750" s="31"/>
      <c r="EKT750" s="31"/>
      <c r="EKU750" s="31"/>
      <c r="EKV750" s="31"/>
      <c r="EKW750" s="31"/>
      <c r="EKX750" s="31"/>
      <c r="EKY750" s="31"/>
      <c r="EKZ750" s="31"/>
      <c r="ELA750" s="31"/>
      <c r="ELB750" s="31"/>
      <c r="ELC750" s="31"/>
      <c r="ELD750" s="31"/>
      <c r="ELE750" s="31"/>
      <c r="ELF750" s="31"/>
      <c r="ELG750" s="31"/>
      <c r="ELH750" s="31"/>
      <c r="ELI750" s="31"/>
      <c r="ELJ750" s="31"/>
      <c r="ELK750" s="31"/>
      <c r="ELL750" s="31"/>
      <c r="ELM750" s="31"/>
      <c r="ELN750" s="31"/>
      <c r="ELO750" s="31"/>
      <c r="ELP750" s="31"/>
      <c r="ELQ750" s="31"/>
      <c r="ELR750" s="31"/>
      <c r="ELS750" s="31"/>
      <c r="ELT750" s="31"/>
      <c r="ELU750" s="31"/>
      <c r="ELV750" s="31"/>
      <c r="ELW750" s="31"/>
      <c r="ELX750" s="31"/>
      <c r="ELY750" s="31"/>
      <c r="ELZ750" s="31"/>
      <c r="EMA750" s="31"/>
      <c r="EMB750" s="31"/>
      <c r="EMC750" s="31"/>
      <c r="EMD750" s="31"/>
      <c r="EME750" s="31"/>
      <c r="EMF750" s="31"/>
      <c r="EMG750" s="31"/>
      <c r="EMH750" s="31"/>
      <c r="EMI750" s="31"/>
      <c r="EMJ750" s="31"/>
      <c r="EMK750" s="31"/>
      <c r="EML750" s="31"/>
      <c r="EMM750" s="31"/>
      <c r="EMN750" s="31"/>
      <c r="EMO750" s="31"/>
      <c r="EMP750" s="31"/>
      <c r="EMQ750" s="31"/>
      <c r="EMR750" s="31"/>
      <c r="EMS750" s="31"/>
      <c r="EMT750" s="31"/>
      <c r="EMU750" s="31"/>
      <c r="EMV750" s="31"/>
      <c r="EMW750" s="31"/>
      <c r="EMX750" s="31"/>
      <c r="EMY750" s="31"/>
      <c r="EMZ750" s="31"/>
      <c r="ENA750" s="31"/>
      <c r="ENB750" s="31"/>
      <c r="ENC750" s="31"/>
      <c r="END750" s="31"/>
      <c r="ENE750" s="31"/>
      <c r="ENF750" s="31"/>
      <c r="ENG750" s="31"/>
      <c r="ENH750" s="31"/>
      <c r="ENI750" s="31"/>
      <c r="ENJ750" s="31"/>
      <c r="ENK750" s="31"/>
      <c r="ENL750" s="31"/>
      <c r="ENM750" s="31"/>
      <c r="ENN750" s="31"/>
      <c r="ENO750" s="31"/>
      <c r="ENP750" s="31"/>
      <c r="ENQ750" s="31"/>
      <c r="ENR750" s="31"/>
      <c r="ENS750" s="31"/>
      <c r="ENT750" s="31"/>
      <c r="ENU750" s="31"/>
      <c r="ENV750" s="31"/>
      <c r="ENW750" s="31"/>
      <c r="ENX750" s="31"/>
      <c r="ENY750" s="31"/>
      <c r="ENZ750" s="31"/>
      <c r="EOA750" s="31"/>
      <c r="EOB750" s="31"/>
      <c r="EOC750" s="31"/>
      <c r="EOD750" s="31"/>
      <c r="EOE750" s="31"/>
      <c r="EOF750" s="31"/>
      <c r="EOG750" s="31"/>
      <c r="EOH750" s="31"/>
      <c r="EOI750" s="31"/>
      <c r="EOJ750" s="31"/>
      <c r="EOK750" s="31"/>
      <c r="EOL750" s="31"/>
      <c r="EOM750" s="31"/>
      <c r="EON750" s="31"/>
      <c r="EOO750" s="31"/>
      <c r="EOP750" s="31"/>
      <c r="EOQ750" s="31"/>
      <c r="EOR750" s="31"/>
      <c r="EOS750" s="31"/>
      <c r="EOT750" s="31"/>
      <c r="EOU750" s="31"/>
      <c r="EOV750" s="31"/>
      <c r="EOW750" s="31"/>
      <c r="EOX750" s="31"/>
      <c r="EOY750" s="31"/>
      <c r="EOZ750" s="31"/>
      <c r="EPA750" s="31"/>
      <c r="EPB750" s="31"/>
      <c r="EPC750" s="31"/>
      <c r="EPD750" s="31"/>
      <c r="EPE750" s="31"/>
      <c r="EPF750" s="31"/>
      <c r="EPG750" s="31"/>
      <c r="EPH750" s="31"/>
      <c r="EPI750" s="31"/>
      <c r="EPJ750" s="31"/>
      <c r="EPK750" s="31"/>
      <c r="EPL750" s="31"/>
      <c r="EPM750" s="31"/>
      <c r="EPN750" s="31"/>
      <c r="EPO750" s="31"/>
      <c r="EPP750" s="31"/>
      <c r="EPQ750" s="31"/>
      <c r="EPR750" s="31"/>
      <c r="EPS750" s="31"/>
      <c r="EPT750" s="31"/>
      <c r="EPU750" s="31"/>
      <c r="EPV750" s="31"/>
      <c r="EPW750" s="31"/>
      <c r="EPX750" s="31"/>
      <c r="EPY750" s="31"/>
      <c r="EPZ750" s="31"/>
      <c r="EQA750" s="31"/>
      <c r="EQB750" s="31"/>
      <c r="EQC750" s="31"/>
      <c r="EQD750" s="31"/>
      <c r="EQE750" s="31"/>
      <c r="EQF750" s="31"/>
      <c r="EQG750" s="31"/>
      <c r="EQH750" s="31"/>
      <c r="EQI750" s="31"/>
      <c r="EQJ750" s="31"/>
      <c r="EQK750" s="31"/>
      <c r="EQL750" s="31"/>
      <c r="EQM750" s="31"/>
      <c r="EQN750" s="31"/>
      <c r="EQO750" s="31"/>
      <c r="EQP750" s="31"/>
      <c r="EQQ750" s="31"/>
      <c r="EQR750" s="31"/>
      <c r="EQS750" s="31"/>
      <c r="EQT750" s="31"/>
      <c r="EQU750" s="31"/>
      <c r="EQV750" s="31"/>
      <c r="EQW750" s="31"/>
      <c r="EQX750" s="31"/>
      <c r="EQY750" s="31"/>
      <c r="EQZ750" s="31"/>
      <c r="ERA750" s="31"/>
      <c r="ERB750" s="31"/>
      <c r="ERC750" s="31"/>
      <c r="ERD750" s="31"/>
      <c r="ERE750" s="31"/>
      <c r="ERF750" s="31"/>
      <c r="ERG750" s="31"/>
      <c r="ERH750" s="31"/>
      <c r="ERI750" s="31"/>
      <c r="ERJ750" s="31"/>
      <c r="ERK750" s="31"/>
      <c r="ERL750" s="31"/>
      <c r="ERM750" s="31"/>
      <c r="ERN750" s="31"/>
      <c r="ERO750" s="31"/>
      <c r="ERP750" s="31"/>
      <c r="ERQ750" s="31"/>
      <c r="ERR750" s="31"/>
      <c r="ERS750" s="31"/>
      <c r="ERT750" s="31"/>
      <c r="ERU750" s="31"/>
      <c r="ERV750" s="31"/>
      <c r="ERW750" s="31"/>
      <c r="ERX750" s="31"/>
      <c r="ERY750" s="31"/>
      <c r="ERZ750" s="31"/>
      <c r="ESA750" s="31"/>
      <c r="ESB750" s="31"/>
      <c r="ESC750" s="31"/>
      <c r="ESD750" s="31"/>
      <c r="ESE750" s="31"/>
      <c r="ESF750" s="31"/>
      <c r="ESG750" s="31"/>
      <c r="ESH750" s="31"/>
      <c r="ESI750" s="31"/>
      <c r="ESJ750" s="31"/>
      <c r="ESK750" s="31"/>
      <c r="ESL750" s="31"/>
      <c r="ESM750" s="31"/>
      <c r="ESN750" s="31"/>
      <c r="ESO750" s="31"/>
      <c r="ESP750" s="31"/>
      <c r="ESQ750" s="31"/>
      <c r="ESR750" s="31"/>
      <c r="ESS750" s="31"/>
      <c r="EST750" s="31"/>
      <c r="ESU750" s="31"/>
      <c r="ESV750" s="31"/>
      <c r="ESW750" s="31"/>
      <c r="ESX750" s="31"/>
      <c r="ESY750" s="31"/>
      <c r="ESZ750" s="31"/>
      <c r="ETA750" s="31"/>
      <c r="ETB750" s="31"/>
      <c r="ETC750" s="31"/>
      <c r="ETD750" s="31"/>
      <c r="ETE750" s="31"/>
      <c r="ETF750" s="31"/>
      <c r="ETG750" s="31"/>
      <c r="ETH750" s="31"/>
      <c r="ETI750" s="31"/>
      <c r="ETJ750" s="31"/>
      <c r="ETK750" s="31"/>
      <c r="ETL750" s="31"/>
      <c r="ETM750" s="31"/>
      <c r="ETN750" s="31"/>
      <c r="ETO750" s="31"/>
      <c r="ETP750" s="31"/>
      <c r="ETQ750" s="31"/>
      <c r="ETR750" s="31"/>
      <c r="ETS750" s="31"/>
      <c r="ETT750" s="31"/>
      <c r="ETU750" s="31"/>
      <c r="ETV750" s="31"/>
      <c r="ETW750" s="31"/>
      <c r="ETX750" s="31"/>
      <c r="ETY750" s="31"/>
      <c r="ETZ750" s="31"/>
      <c r="EUA750" s="31"/>
      <c r="EUB750" s="31"/>
      <c r="EUC750" s="31"/>
      <c r="EUD750" s="31"/>
      <c r="EUE750" s="31"/>
      <c r="EUF750" s="31"/>
      <c r="EUG750" s="31"/>
      <c r="EUH750" s="31"/>
      <c r="EUI750" s="31"/>
      <c r="EUJ750" s="31"/>
      <c r="EUK750" s="31"/>
      <c r="EUL750" s="31"/>
      <c r="EUM750" s="31"/>
      <c r="EUN750" s="31"/>
      <c r="EUO750" s="31"/>
      <c r="EUP750" s="31"/>
      <c r="EUQ750" s="31"/>
      <c r="EUR750" s="31"/>
      <c r="EUS750" s="31"/>
      <c r="EUT750" s="31"/>
      <c r="EUU750" s="31"/>
      <c r="EUV750" s="31"/>
      <c r="EUW750" s="31"/>
      <c r="EUX750" s="31"/>
      <c r="EUY750" s="31"/>
      <c r="EUZ750" s="31"/>
      <c r="EVA750" s="31"/>
      <c r="EVB750" s="31"/>
      <c r="EVC750" s="31"/>
      <c r="EVD750" s="31"/>
      <c r="EVE750" s="31"/>
      <c r="EVF750" s="31"/>
      <c r="EVG750" s="31"/>
      <c r="EVH750" s="31"/>
      <c r="EVI750" s="31"/>
      <c r="EVJ750" s="31"/>
      <c r="EVK750" s="31"/>
      <c r="EVL750" s="31"/>
      <c r="EVM750" s="31"/>
      <c r="EVN750" s="31"/>
      <c r="EVO750" s="31"/>
      <c r="EVP750" s="31"/>
      <c r="EVQ750" s="31"/>
      <c r="EVR750" s="31"/>
      <c r="EVS750" s="31"/>
      <c r="EVT750" s="31"/>
      <c r="EVU750" s="31"/>
      <c r="EVV750" s="31"/>
      <c r="EVW750" s="31"/>
      <c r="EVX750" s="31"/>
      <c r="EVY750" s="31"/>
      <c r="EVZ750" s="31"/>
      <c r="EWA750" s="31"/>
      <c r="EWB750" s="31"/>
      <c r="EWC750" s="31"/>
      <c r="EWD750" s="31"/>
      <c r="EWE750" s="31"/>
      <c r="EWF750" s="31"/>
      <c r="EWG750" s="31"/>
      <c r="EWH750" s="31"/>
      <c r="EWI750" s="31"/>
      <c r="EWJ750" s="31"/>
      <c r="EWK750" s="31"/>
      <c r="EWL750" s="31"/>
      <c r="EWM750" s="31"/>
      <c r="EWN750" s="31"/>
      <c r="EWO750" s="31"/>
      <c r="EWP750" s="31"/>
      <c r="EWQ750" s="31"/>
      <c r="EWR750" s="31"/>
      <c r="EWS750" s="31"/>
      <c r="EWT750" s="31"/>
      <c r="EWU750" s="31"/>
      <c r="EWV750" s="31"/>
      <c r="EWW750" s="31"/>
      <c r="EWX750" s="31"/>
      <c r="EWY750" s="31"/>
      <c r="EWZ750" s="31"/>
      <c r="EXA750" s="31"/>
      <c r="EXB750" s="31"/>
      <c r="EXC750" s="31"/>
      <c r="EXD750" s="31"/>
      <c r="EXE750" s="31"/>
      <c r="EXF750" s="31"/>
      <c r="EXG750" s="31"/>
      <c r="EXH750" s="31"/>
      <c r="EXI750" s="31"/>
      <c r="EXJ750" s="31"/>
      <c r="EXK750" s="31"/>
      <c r="EXL750" s="31"/>
      <c r="EXM750" s="31"/>
      <c r="EXN750" s="31"/>
      <c r="EXO750" s="31"/>
      <c r="EXP750" s="31"/>
      <c r="EXQ750" s="31"/>
      <c r="EXR750" s="31"/>
      <c r="EXS750" s="31"/>
      <c r="EXT750" s="31"/>
      <c r="EXU750" s="31"/>
      <c r="EXV750" s="31"/>
      <c r="EXW750" s="31"/>
      <c r="EXX750" s="31"/>
      <c r="EXY750" s="31"/>
      <c r="EXZ750" s="31"/>
      <c r="EYA750" s="31"/>
      <c r="EYB750" s="31"/>
      <c r="EYC750" s="31"/>
      <c r="EYD750" s="31"/>
      <c r="EYE750" s="31"/>
      <c r="EYF750" s="31"/>
      <c r="EYG750" s="31"/>
      <c r="EYH750" s="31"/>
      <c r="EYI750" s="31"/>
      <c r="EYJ750" s="31"/>
      <c r="EYK750" s="31"/>
      <c r="EYL750" s="31"/>
      <c r="EYM750" s="31"/>
      <c r="EYN750" s="31"/>
      <c r="EYO750" s="31"/>
      <c r="EYP750" s="31"/>
      <c r="EYQ750" s="31"/>
      <c r="EYR750" s="31"/>
      <c r="EYS750" s="31"/>
      <c r="EYT750" s="31"/>
      <c r="EYU750" s="31"/>
      <c r="EYV750" s="31"/>
      <c r="EYW750" s="31"/>
      <c r="EYX750" s="31"/>
      <c r="EYY750" s="31"/>
      <c r="EYZ750" s="31"/>
      <c r="EZA750" s="31"/>
      <c r="EZB750" s="31"/>
      <c r="EZC750" s="31"/>
      <c r="EZD750" s="31"/>
      <c r="EZE750" s="31"/>
      <c r="EZF750" s="31"/>
      <c r="EZG750" s="31"/>
      <c r="EZH750" s="31"/>
      <c r="EZI750" s="31"/>
      <c r="EZJ750" s="31"/>
      <c r="EZK750" s="31"/>
      <c r="EZL750" s="31"/>
      <c r="EZM750" s="31"/>
      <c r="EZN750" s="31"/>
      <c r="EZO750" s="31"/>
      <c r="EZP750" s="31"/>
      <c r="EZQ750" s="31"/>
      <c r="EZR750" s="31"/>
      <c r="EZS750" s="31"/>
      <c r="EZT750" s="31"/>
      <c r="EZU750" s="31"/>
      <c r="EZV750" s="31"/>
      <c r="EZW750" s="31"/>
      <c r="EZX750" s="31"/>
      <c r="EZY750" s="31"/>
      <c r="EZZ750" s="31"/>
      <c r="FAA750" s="31"/>
      <c r="FAB750" s="31"/>
      <c r="FAC750" s="31"/>
      <c r="FAD750" s="31"/>
      <c r="FAE750" s="31"/>
      <c r="FAF750" s="31"/>
      <c r="FAG750" s="31"/>
      <c r="FAH750" s="31"/>
      <c r="FAI750" s="31"/>
      <c r="FAJ750" s="31"/>
      <c r="FAK750" s="31"/>
      <c r="FAL750" s="31"/>
      <c r="FAM750" s="31"/>
      <c r="FAN750" s="31"/>
      <c r="FAO750" s="31"/>
      <c r="FAP750" s="31"/>
      <c r="FAQ750" s="31"/>
      <c r="FAR750" s="31"/>
      <c r="FAS750" s="31"/>
      <c r="FAT750" s="31"/>
      <c r="FAU750" s="31"/>
      <c r="FAV750" s="31"/>
      <c r="FAW750" s="31"/>
      <c r="FAX750" s="31"/>
      <c r="FAY750" s="31"/>
      <c r="FAZ750" s="31"/>
      <c r="FBA750" s="31"/>
      <c r="FBB750" s="31"/>
      <c r="FBC750" s="31"/>
      <c r="FBD750" s="31"/>
      <c r="FBE750" s="31"/>
      <c r="FBF750" s="31"/>
      <c r="FBG750" s="31"/>
      <c r="FBH750" s="31"/>
      <c r="FBI750" s="31"/>
      <c r="FBJ750" s="31"/>
      <c r="FBK750" s="31"/>
      <c r="FBL750" s="31"/>
      <c r="FBM750" s="31"/>
      <c r="FBN750" s="31"/>
      <c r="FBO750" s="31"/>
      <c r="FBP750" s="31"/>
      <c r="FBQ750" s="31"/>
      <c r="FBR750" s="31"/>
      <c r="FBS750" s="31"/>
      <c r="FBT750" s="31"/>
      <c r="FBU750" s="31"/>
      <c r="FBV750" s="31"/>
      <c r="FBW750" s="31"/>
      <c r="FBX750" s="31"/>
      <c r="FBY750" s="31"/>
      <c r="FBZ750" s="31"/>
      <c r="FCA750" s="31"/>
      <c r="FCB750" s="31"/>
      <c r="FCC750" s="31"/>
      <c r="FCD750" s="31"/>
      <c r="FCE750" s="31"/>
      <c r="FCF750" s="31"/>
      <c r="FCG750" s="31"/>
      <c r="FCH750" s="31"/>
      <c r="FCI750" s="31"/>
      <c r="FCJ750" s="31"/>
      <c r="FCK750" s="31"/>
      <c r="FCL750" s="31"/>
      <c r="FCM750" s="31"/>
      <c r="FCN750" s="31"/>
      <c r="FCO750" s="31"/>
      <c r="FCP750" s="31"/>
      <c r="FCQ750" s="31"/>
      <c r="FCR750" s="31"/>
      <c r="FCS750" s="31"/>
      <c r="FCT750" s="31"/>
      <c r="FCU750" s="31"/>
      <c r="FCV750" s="31"/>
      <c r="FCW750" s="31"/>
      <c r="FCX750" s="31"/>
      <c r="FCY750" s="31"/>
      <c r="FCZ750" s="31"/>
      <c r="FDA750" s="31"/>
      <c r="FDB750" s="31"/>
      <c r="FDC750" s="31"/>
      <c r="FDD750" s="31"/>
      <c r="FDE750" s="31"/>
      <c r="FDF750" s="31"/>
      <c r="FDG750" s="31"/>
      <c r="FDH750" s="31"/>
      <c r="FDI750" s="31"/>
      <c r="FDJ750" s="31"/>
      <c r="FDK750" s="31"/>
      <c r="FDL750" s="31"/>
      <c r="FDM750" s="31"/>
      <c r="FDN750" s="31"/>
      <c r="FDO750" s="31"/>
      <c r="FDP750" s="31"/>
      <c r="FDQ750" s="31"/>
      <c r="FDR750" s="31"/>
      <c r="FDS750" s="31"/>
      <c r="FDT750" s="31"/>
      <c r="FDU750" s="31"/>
      <c r="FDV750" s="31"/>
      <c r="FDW750" s="31"/>
      <c r="FDX750" s="31"/>
      <c r="FDY750" s="31"/>
      <c r="FDZ750" s="31"/>
      <c r="FEA750" s="31"/>
      <c r="FEB750" s="31"/>
      <c r="FEC750" s="31"/>
      <c r="FED750" s="31"/>
      <c r="FEE750" s="31"/>
      <c r="FEF750" s="31"/>
      <c r="FEG750" s="31"/>
      <c r="FEH750" s="31"/>
      <c r="FEI750" s="31"/>
      <c r="FEJ750" s="31"/>
      <c r="FEK750" s="31"/>
      <c r="FEL750" s="31"/>
      <c r="FEM750" s="31"/>
      <c r="FEN750" s="31"/>
      <c r="FEO750" s="31"/>
      <c r="FEP750" s="31"/>
      <c r="FEQ750" s="31"/>
      <c r="FER750" s="31"/>
      <c r="FES750" s="31"/>
      <c r="FET750" s="31"/>
      <c r="FEU750" s="31"/>
      <c r="FEV750" s="31"/>
      <c r="FEW750" s="31"/>
      <c r="FEX750" s="31"/>
      <c r="FEY750" s="31"/>
      <c r="FEZ750" s="31"/>
      <c r="FFA750" s="31"/>
      <c r="FFB750" s="31"/>
      <c r="FFC750" s="31"/>
      <c r="FFD750" s="31"/>
      <c r="FFE750" s="31"/>
      <c r="FFF750" s="31"/>
      <c r="FFG750" s="31"/>
      <c r="FFH750" s="31"/>
      <c r="FFI750" s="31"/>
      <c r="FFJ750" s="31"/>
      <c r="FFK750" s="31"/>
      <c r="FFL750" s="31"/>
      <c r="FFM750" s="31"/>
      <c r="FFN750" s="31"/>
      <c r="FFO750" s="31"/>
      <c r="FFP750" s="31"/>
      <c r="FFQ750" s="31"/>
      <c r="FFR750" s="31"/>
      <c r="FFS750" s="31"/>
      <c r="FFT750" s="31"/>
      <c r="FFU750" s="31"/>
      <c r="FFV750" s="31"/>
      <c r="FFW750" s="31"/>
      <c r="FFX750" s="31"/>
      <c r="FFY750" s="31"/>
      <c r="FFZ750" s="31"/>
      <c r="FGA750" s="31"/>
      <c r="FGB750" s="31"/>
      <c r="FGC750" s="31"/>
      <c r="FGD750" s="31"/>
      <c r="FGE750" s="31"/>
      <c r="FGF750" s="31"/>
      <c r="FGG750" s="31"/>
      <c r="FGH750" s="31"/>
      <c r="FGI750" s="31"/>
      <c r="FGJ750" s="31"/>
      <c r="FGK750" s="31"/>
      <c r="FGL750" s="31"/>
      <c r="FGM750" s="31"/>
      <c r="FGN750" s="31"/>
      <c r="FGO750" s="31"/>
      <c r="FGP750" s="31"/>
      <c r="FGQ750" s="31"/>
      <c r="FGR750" s="31"/>
      <c r="FGS750" s="31"/>
      <c r="FGT750" s="31"/>
      <c r="FGU750" s="31"/>
      <c r="FGV750" s="31"/>
      <c r="FGW750" s="31"/>
      <c r="FGX750" s="31"/>
      <c r="FGY750" s="31"/>
      <c r="FGZ750" s="31"/>
      <c r="FHA750" s="31"/>
      <c r="FHB750" s="31"/>
      <c r="FHC750" s="31"/>
      <c r="FHD750" s="31"/>
      <c r="FHE750" s="31"/>
      <c r="FHF750" s="31"/>
      <c r="FHG750" s="31"/>
      <c r="FHH750" s="31"/>
      <c r="FHI750" s="31"/>
      <c r="FHJ750" s="31"/>
      <c r="FHK750" s="31"/>
      <c r="FHL750" s="31"/>
      <c r="FHM750" s="31"/>
      <c r="FHN750" s="31"/>
      <c r="FHO750" s="31"/>
      <c r="FHP750" s="31"/>
      <c r="FHQ750" s="31"/>
      <c r="FHR750" s="31"/>
      <c r="FHS750" s="31"/>
      <c r="FHT750" s="31"/>
      <c r="FHU750" s="31"/>
      <c r="FHV750" s="31"/>
      <c r="FHW750" s="31"/>
      <c r="FHX750" s="31"/>
      <c r="FHY750" s="31"/>
      <c r="FHZ750" s="31"/>
      <c r="FIA750" s="31"/>
      <c r="FIB750" s="31"/>
      <c r="FIC750" s="31"/>
      <c r="FID750" s="31"/>
      <c r="FIE750" s="31"/>
      <c r="FIF750" s="31"/>
      <c r="FIG750" s="31"/>
      <c r="FIH750" s="31"/>
      <c r="FII750" s="31"/>
      <c r="FIJ750" s="31"/>
      <c r="FIK750" s="31"/>
      <c r="FIL750" s="31"/>
      <c r="FIM750" s="31"/>
      <c r="FIN750" s="31"/>
      <c r="FIO750" s="31"/>
      <c r="FIP750" s="31"/>
      <c r="FIQ750" s="31"/>
      <c r="FIR750" s="31"/>
      <c r="FIS750" s="31"/>
      <c r="FIT750" s="31"/>
      <c r="FIU750" s="31"/>
      <c r="FIV750" s="31"/>
      <c r="FIW750" s="31"/>
      <c r="FIX750" s="31"/>
      <c r="FIY750" s="31"/>
      <c r="FIZ750" s="31"/>
      <c r="FJA750" s="31"/>
      <c r="FJB750" s="31"/>
      <c r="FJC750" s="31"/>
      <c r="FJD750" s="31"/>
      <c r="FJE750" s="31"/>
      <c r="FJF750" s="31"/>
      <c r="FJG750" s="31"/>
      <c r="FJH750" s="31"/>
      <c r="FJI750" s="31"/>
      <c r="FJJ750" s="31"/>
      <c r="FJK750" s="31"/>
      <c r="FJL750" s="31"/>
      <c r="FJM750" s="31"/>
      <c r="FJN750" s="31"/>
      <c r="FJO750" s="31"/>
      <c r="FJP750" s="31"/>
      <c r="FJQ750" s="31"/>
      <c r="FJR750" s="31"/>
      <c r="FJS750" s="31"/>
      <c r="FJT750" s="31"/>
      <c r="FJU750" s="31"/>
      <c r="FJV750" s="31"/>
      <c r="FJW750" s="31"/>
      <c r="FJX750" s="31"/>
      <c r="FJY750" s="31"/>
      <c r="FJZ750" s="31"/>
      <c r="FKA750" s="31"/>
      <c r="FKB750" s="31"/>
      <c r="FKC750" s="31"/>
      <c r="FKD750" s="31"/>
      <c r="FKE750" s="31"/>
      <c r="FKF750" s="31"/>
      <c r="FKG750" s="31"/>
      <c r="FKH750" s="31"/>
      <c r="FKI750" s="31"/>
      <c r="FKJ750" s="31"/>
      <c r="FKK750" s="31"/>
      <c r="FKL750" s="31"/>
      <c r="FKM750" s="31"/>
      <c r="FKN750" s="31"/>
      <c r="FKO750" s="31"/>
      <c r="FKP750" s="31"/>
      <c r="FKQ750" s="31"/>
      <c r="FKR750" s="31"/>
      <c r="FKS750" s="31"/>
      <c r="FKT750" s="31"/>
      <c r="FKU750" s="31"/>
      <c r="FKV750" s="31"/>
      <c r="FKW750" s="31"/>
      <c r="FKX750" s="31"/>
      <c r="FKY750" s="31"/>
      <c r="FKZ750" s="31"/>
      <c r="FLA750" s="31"/>
      <c r="FLB750" s="31"/>
      <c r="FLC750" s="31"/>
      <c r="FLD750" s="31"/>
      <c r="FLE750" s="31"/>
      <c r="FLF750" s="31"/>
      <c r="FLG750" s="31"/>
      <c r="FLH750" s="31"/>
      <c r="FLI750" s="31"/>
      <c r="FLJ750" s="31"/>
      <c r="FLK750" s="31"/>
      <c r="FLL750" s="31"/>
      <c r="FLM750" s="31"/>
      <c r="FLN750" s="31"/>
      <c r="FLO750" s="31"/>
      <c r="FLP750" s="31"/>
      <c r="FLQ750" s="31"/>
      <c r="FLR750" s="31"/>
      <c r="FLS750" s="31"/>
      <c r="FLT750" s="31"/>
      <c r="FLU750" s="31"/>
      <c r="FLV750" s="31"/>
      <c r="FLW750" s="31"/>
      <c r="FLX750" s="31"/>
      <c r="FLY750" s="31"/>
      <c r="FLZ750" s="31"/>
      <c r="FMA750" s="31"/>
      <c r="FMB750" s="31"/>
      <c r="FMC750" s="31"/>
      <c r="FMD750" s="31"/>
      <c r="FME750" s="31"/>
      <c r="FMF750" s="31"/>
      <c r="FMG750" s="31"/>
      <c r="FMH750" s="31"/>
      <c r="FMI750" s="31"/>
      <c r="FMJ750" s="31"/>
      <c r="FMK750" s="31"/>
      <c r="FML750" s="31"/>
      <c r="FMM750" s="31"/>
      <c r="FMN750" s="31"/>
      <c r="FMO750" s="31"/>
      <c r="FMP750" s="31"/>
      <c r="FMQ750" s="31"/>
      <c r="FMR750" s="31"/>
      <c r="FMS750" s="31"/>
      <c r="FMT750" s="31"/>
      <c r="FMU750" s="31"/>
      <c r="FMV750" s="31"/>
      <c r="FMW750" s="31"/>
      <c r="FMX750" s="31"/>
      <c r="FMY750" s="31"/>
      <c r="FMZ750" s="31"/>
      <c r="FNA750" s="31"/>
      <c r="FNB750" s="31"/>
      <c r="FNC750" s="31"/>
      <c r="FND750" s="31"/>
      <c r="FNE750" s="31"/>
      <c r="FNF750" s="31"/>
      <c r="FNG750" s="31"/>
      <c r="FNH750" s="31"/>
      <c r="FNI750" s="31"/>
      <c r="FNJ750" s="31"/>
      <c r="FNK750" s="31"/>
      <c r="FNL750" s="31"/>
      <c r="FNM750" s="31"/>
      <c r="FNN750" s="31"/>
      <c r="FNO750" s="31"/>
      <c r="FNP750" s="31"/>
      <c r="FNQ750" s="31"/>
      <c r="FNR750" s="31"/>
      <c r="FNS750" s="31"/>
      <c r="FNT750" s="31"/>
      <c r="FNU750" s="31"/>
      <c r="FNV750" s="31"/>
      <c r="FNW750" s="31"/>
      <c r="FNX750" s="31"/>
      <c r="FNY750" s="31"/>
      <c r="FNZ750" s="31"/>
      <c r="FOA750" s="31"/>
      <c r="FOB750" s="31"/>
      <c r="FOC750" s="31"/>
      <c r="FOD750" s="31"/>
      <c r="FOE750" s="31"/>
      <c r="FOF750" s="31"/>
      <c r="FOG750" s="31"/>
      <c r="FOH750" s="31"/>
      <c r="FOI750" s="31"/>
      <c r="FOJ750" s="31"/>
      <c r="FOK750" s="31"/>
      <c r="FOL750" s="31"/>
      <c r="FOM750" s="31"/>
      <c r="FON750" s="31"/>
      <c r="FOO750" s="31"/>
      <c r="FOP750" s="31"/>
      <c r="FOQ750" s="31"/>
      <c r="FOR750" s="31"/>
      <c r="FOS750" s="31"/>
      <c r="FOT750" s="31"/>
      <c r="FOU750" s="31"/>
      <c r="FOV750" s="31"/>
      <c r="FOW750" s="31"/>
      <c r="FOX750" s="31"/>
      <c r="FOY750" s="31"/>
      <c r="FOZ750" s="31"/>
      <c r="FPA750" s="31"/>
      <c r="FPB750" s="31"/>
      <c r="FPC750" s="31"/>
      <c r="FPD750" s="31"/>
      <c r="FPE750" s="31"/>
      <c r="FPF750" s="31"/>
      <c r="FPG750" s="31"/>
      <c r="FPH750" s="31"/>
      <c r="FPI750" s="31"/>
      <c r="FPJ750" s="31"/>
      <c r="FPK750" s="31"/>
      <c r="FPL750" s="31"/>
      <c r="FPM750" s="31"/>
      <c r="FPN750" s="31"/>
      <c r="FPO750" s="31"/>
      <c r="FPP750" s="31"/>
      <c r="FPQ750" s="31"/>
      <c r="FPR750" s="31"/>
      <c r="FPS750" s="31"/>
      <c r="FPT750" s="31"/>
      <c r="FPU750" s="31"/>
      <c r="FPV750" s="31"/>
      <c r="FPW750" s="31"/>
      <c r="FPX750" s="31"/>
      <c r="FPY750" s="31"/>
      <c r="FPZ750" s="31"/>
      <c r="FQA750" s="31"/>
      <c r="FQB750" s="31"/>
      <c r="FQC750" s="31"/>
      <c r="FQD750" s="31"/>
      <c r="FQE750" s="31"/>
      <c r="FQF750" s="31"/>
      <c r="FQG750" s="31"/>
      <c r="FQH750" s="31"/>
      <c r="FQI750" s="31"/>
      <c r="FQJ750" s="31"/>
      <c r="FQK750" s="31"/>
      <c r="FQL750" s="31"/>
      <c r="FQM750" s="31"/>
      <c r="FQN750" s="31"/>
      <c r="FQO750" s="31"/>
      <c r="FQP750" s="31"/>
      <c r="FQQ750" s="31"/>
      <c r="FQR750" s="31"/>
      <c r="FQS750" s="31"/>
      <c r="FQT750" s="31"/>
      <c r="FQU750" s="31"/>
      <c r="FQV750" s="31"/>
      <c r="FQW750" s="31"/>
      <c r="FQX750" s="31"/>
      <c r="FQY750" s="31"/>
      <c r="FQZ750" s="31"/>
      <c r="FRA750" s="31"/>
      <c r="FRB750" s="31"/>
      <c r="FRC750" s="31"/>
      <c r="FRD750" s="31"/>
      <c r="FRE750" s="31"/>
      <c r="FRF750" s="31"/>
      <c r="FRG750" s="31"/>
      <c r="FRH750" s="31"/>
      <c r="FRI750" s="31"/>
      <c r="FRJ750" s="31"/>
      <c r="FRK750" s="31"/>
      <c r="FRL750" s="31"/>
      <c r="FRM750" s="31"/>
      <c r="FRN750" s="31"/>
      <c r="FRO750" s="31"/>
      <c r="FRP750" s="31"/>
      <c r="FRQ750" s="31"/>
      <c r="FRR750" s="31"/>
      <c r="FRS750" s="31"/>
      <c r="FRT750" s="31"/>
      <c r="FRU750" s="31"/>
      <c r="FRV750" s="31"/>
      <c r="FRW750" s="31"/>
      <c r="FRX750" s="31"/>
      <c r="FRY750" s="31"/>
      <c r="FRZ750" s="31"/>
      <c r="FSA750" s="31"/>
      <c r="FSB750" s="31"/>
      <c r="FSC750" s="31"/>
      <c r="FSD750" s="31"/>
      <c r="FSE750" s="31"/>
      <c r="FSF750" s="31"/>
      <c r="FSG750" s="31"/>
      <c r="FSH750" s="31"/>
      <c r="FSI750" s="31"/>
      <c r="FSJ750" s="31"/>
      <c r="FSK750" s="31"/>
      <c r="FSL750" s="31"/>
      <c r="FSM750" s="31"/>
      <c r="FSN750" s="31"/>
      <c r="FSO750" s="31"/>
      <c r="FSP750" s="31"/>
      <c r="FSQ750" s="31"/>
      <c r="FSR750" s="31"/>
      <c r="FSS750" s="31"/>
      <c r="FST750" s="31"/>
      <c r="FSU750" s="31"/>
      <c r="FSV750" s="31"/>
      <c r="FSW750" s="31"/>
      <c r="FSX750" s="31"/>
      <c r="FSY750" s="31"/>
      <c r="FSZ750" s="31"/>
      <c r="FTA750" s="31"/>
      <c r="FTB750" s="31"/>
      <c r="FTC750" s="31"/>
      <c r="FTD750" s="31"/>
      <c r="FTE750" s="31"/>
      <c r="FTF750" s="31"/>
      <c r="FTG750" s="31"/>
      <c r="FTH750" s="31"/>
      <c r="FTI750" s="31"/>
      <c r="FTJ750" s="31"/>
      <c r="FTK750" s="31"/>
      <c r="FTL750" s="31"/>
      <c r="FTM750" s="31"/>
      <c r="FTN750" s="31"/>
      <c r="FTO750" s="31"/>
      <c r="FTP750" s="31"/>
      <c r="FTQ750" s="31"/>
      <c r="FTR750" s="31"/>
      <c r="FTS750" s="31"/>
      <c r="FTT750" s="31"/>
      <c r="FTU750" s="31"/>
      <c r="FTV750" s="31"/>
      <c r="FTW750" s="31"/>
      <c r="FTX750" s="31"/>
      <c r="FTY750" s="31"/>
      <c r="FTZ750" s="31"/>
      <c r="FUA750" s="31"/>
      <c r="FUB750" s="31"/>
      <c r="FUC750" s="31"/>
      <c r="FUD750" s="31"/>
      <c r="FUE750" s="31"/>
      <c r="FUF750" s="31"/>
      <c r="FUG750" s="31"/>
      <c r="FUH750" s="31"/>
      <c r="FUI750" s="31"/>
      <c r="FUJ750" s="31"/>
      <c r="FUK750" s="31"/>
      <c r="FUL750" s="31"/>
      <c r="FUM750" s="31"/>
      <c r="FUN750" s="31"/>
      <c r="FUO750" s="31"/>
      <c r="FUP750" s="31"/>
      <c r="FUQ750" s="31"/>
      <c r="FUR750" s="31"/>
      <c r="FUS750" s="31"/>
      <c r="FUT750" s="31"/>
      <c r="FUU750" s="31"/>
      <c r="FUV750" s="31"/>
      <c r="FUW750" s="31"/>
      <c r="FUX750" s="31"/>
      <c r="FUY750" s="31"/>
      <c r="FUZ750" s="31"/>
      <c r="FVA750" s="31"/>
      <c r="FVB750" s="31"/>
      <c r="FVC750" s="31"/>
      <c r="FVD750" s="31"/>
      <c r="FVE750" s="31"/>
      <c r="FVF750" s="31"/>
      <c r="FVG750" s="31"/>
      <c r="FVH750" s="31"/>
      <c r="FVI750" s="31"/>
      <c r="FVJ750" s="31"/>
      <c r="FVK750" s="31"/>
      <c r="FVL750" s="31"/>
      <c r="FVM750" s="31"/>
      <c r="FVN750" s="31"/>
      <c r="FVO750" s="31"/>
      <c r="FVP750" s="31"/>
      <c r="FVQ750" s="31"/>
      <c r="FVR750" s="31"/>
      <c r="FVS750" s="31"/>
      <c r="FVT750" s="31"/>
      <c r="FVU750" s="31"/>
      <c r="FVV750" s="31"/>
      <c r="FVW750" s="31"/>
      <c r="FVX750" s="31"/>
      <c r="FVY750" s="31"/>
      <c r="FVZ750" s="31"/>
      <c r="FWA750" s="31"/>
      <c r="FWB750" s="31"/>
      <c r="FWC750" s="31"/>
      <c r="FWD750" s="31"/>
      <c r="FWE750" s="31"/>
      <c r="FWF750" s="31"/>
      <c r="FWG750" s="31"/>
      <c r="FWH750" s="31"/>
      <c r="FWI750" s="31"/>
      <c r="FWJ750" s="31"/>
      <c r="FWK750" s="31"/>
      <c r="FWL750" s="31"/>
      <c r="FWM750" s="31"/>
      <c r="FWN750" s="31"/>
      <c r="FWO750" s="31"/>
      <c r="FWP750" s="31"/>
      <c r="FWQ750" s="31"/>
      <c r="FWR750" s="31"/>
      <c r="FWS750" s="31"/>
      <c r="FWT750" s="31"/>
      <c r="FWU750" s="31"/>
      <c r="FWV750" s="31"/>
      <c r="FWW750" s="31"/>
      <c r="FWX750" s="31"/>
      <c r="FWY750" s="31"/>
      <c r="FWZ750" s="31"/>
      <c r="FXA750" s="31"/>
      <c r="FXB750" s="31"/>
      <c r="FXC750" s="31"/>
      <c r="FXD750" s="31"/>
      <c r="FXE750" s="31"/>
      <c r="FXF750" s="31"/>
      <c r="FXG750" s="31"/>
      <c r="FXH750" s="31"/>
      <c r="FXI750" s="31"/>
      <c r="FXJ750" s="31"/>
      <c r="FXK750" s="31"/>
      <c r="FXL750" s="31"/>
      <c r="FXM750" s="31"/>
      <c r="FXN750" s="31"/>
      <c r="FXO750" s="31"/>
      <c r="FXP750" s="31"/>
      <c r="FXQ750" s="31"/>
      <c r="FXR750" s="31"/>
      <c r="FXS750" s="31"/>
      <c r="FXT750" s="31"/>
      <c r="FXU750" s="31"/>
      <c r="FXV750" s="31"/>
      <c r="FXW750" s="31"/>
      <c r="FXX750" s="31"/>
      <c r="FXY750" s="31"/>
      <c r="FXZ750" s="31"/>
      <c r="FYA750" s="31"/>
      <c r="FYB750" s="31"/>
      <c r="FYC750" s="31"/>
      <c r="FYD750" s="31"/>
      <c r="FYE750" s="31"/>
      <c r="FYF750" s="31"/>
      <c r="FYG750" s="31"/>
      <c r="FYH750" s="31"/>
      <c r="FYI750" s="31"/>
      <c r="FYJ750" s="31"/>
      <c r="FYK750" s="31"/>
      <c r="FYL750" s="31"/>
      <c r="FYM750" s="31"/>
      <c r="FYN750" s="31"/>
      <c r="FYO750" s="31"/>
      <c r="FYP750" s="31"/>
      <c r="FYQ750" s="31"/>
      <c r="FYR750" s="31"/>
      <c r="FYS750" s="31"/>
      <c r="FYT750" s="31"/>
      <c r="FYU750" s="31"/>
      <c r="FYV750" s="31"/>
      <c r="FYW750" s="31"/>
      <c r="FYX750" s="31"/>
      <c r="FYY750" s="31"/>
      <c r="FYZ750" s="31"/>
      <c r="FZA750" s="31"/>
      <c r="FZB750" s="31"/>
      <c r="FZC750" s="31"/>
      <c r="FZD750" s="31"/>
      <c r="FZE750" s="31"/>
      <c r="FZF750" s="31"/>
      <c r="FZG750" s="31"/>
      <c r="FZH750" s="31"/>
      <c r="FZI750" s="31"/>
      <c r="FZJ750" s="31"/>
      <c r="FZK750" s="31"/>
      <c r="FZL750" s="31"/>
      <c r="FZM750" s="31"/>
      <c r="FZN750" s="31"/>
      <c r="FZO750" s="31"/>
      <c r="FZP750" s="31"/>
      <c r="FZQ750" s="31"/>
      <c r="FZR750" s="31"/>
      <c r="FZS750" s="31"/>
      <c r="FZT750" s="31"/>
      <c r="FZU750" s="31"/>
      <c r="FZV750" s="31"/>
      <c r="FZW750" s="31"/>
      <c r="FZX750" s="31"/>
      <c r="FZY750" s="31"/>
      <c r="FZZ750" s="31"/>
      <c r="GAA750" s="31"/>
      <c r="GAB750" s="31"/>
      <c r="GAC750" s="31"/>
      <c r="GAD750" s="31"/>
      <c r="GAE750" s="31"/>
      <c r="GAF750" s="31"/>
      <c r="GAG750" s="31"/>
      <c r="GAH750" s="31"/>
      <c r="GAI750" s="31"/>
      <c r="GAJ750" s="31"/>
      <c r="GAK750" s="31"/>
      <c r="GAL750" s="31"/>
      <c r="GAM750" s="31"/>
      <c r="GAN750" s="31"/>
      <c r="GAO750" s="31"/>
      <c r="GAP750" s="31"/>
      <c r="GAQ750" s="31"/>
      <c r="GAR750" s="31"/>
      <c r="GAS750" s="31"/>
      <c r="GAT750" s="31"/>
      <c r="GAU750" s="31"/>
      <c r="GAV750" s="31"/>
      <c r="GAW750" s="31"/>
      <c r="GAX750" s="31"/>
      <c r="GAY750" s="31"/>
      <c r="GAZ750" s="31"/>
      <c r="GBA750" s="31"/>
      <c r="GBB750" s="31"/>
      <c r="GBC750" s="31"/>
      <c r="GBD750" s="31"/>
      <c r="GBE750" s="31"/>
      <c r="GBF750" s="31"/>
      <c r="GBG750" s="31"/>
      <c r="GBH750" s="31"/>
      <c r="GBI750" s="31"/>
      <c r="GBJ750" s="31"/>
      <c r="GBK750" s="31"/>
      <c r="GBL750" s="31"/>
      <c r="GBM750" s="31"/>
      <c r="GBN750" s="31"/>
      <c r="GBO750" s="31"/>
      <c r="GBP750" s="31"/>
      <c r="GBQ750" s="31"/>
      <c r="GBR750" s="31"/>
      <c r="GBS750" s="31"/>
      <c r="GBT750" s="31"/>
      <c r="GBU750" s="31"/>
      <c r="GBV750" s="31"/>
      <c r="GBW750" s="31"/>
      <c r="GBX750" s="31"/>
      <c r="GBY750" s="31"/>
      <c r="GBZ750" s="31"/>
      <c r="GCA750" s="31"/>
      <c r="GCB750" s="31"/>
      <c r="GCC750" s="31"/>
      <c r="GCD750" s="31"/>
      <c r="GCE750" s="31"/>
      <c r="GCF750" s="31"/>
      <c r="GCG750" s="31"/>
      <c r="GCH750" s="31"/>
      <c r="GCI750" s="31"/>
      <c r="GCJ750" s="31"/>
      <c r="GCK750" s="31"/>
      <c r="GCL750" s="31"/>
      <c r="GCM750" s="31"/>
      <c r="GCN750" s="31"/>
      <c r="GCO750" s="31"/>
      <c r="GCP750" s="31"/>
      <c r="GCQ750" s="31"/>
      <c r="GCR750" s="31"/>
      <c r="GCS750" s="31"/>
      <c r="GCT750" s="31"/>
      <c r="GCU750" s="31"/>
      <c r="GCV750" s="31"/>
      <c r="GCW750" s="31"/>
      <c r="GCX750" s="31"/>
      <c r="GCY750" s="31"/>
      <c r="GCZ750" s="31"/>
      <c r="GDA750" s="31"/>
      <c r="GDB750" s="31"/>
      <c r="GDC750" s="31"/>
      <c r="GDD750" s="31"/>
      <c r="GDE750" s="31"/>
      <c r="GDF750" s="31"/>
      <c r="GDG750" s="31"/>
      <c r="GDH750" s="31"/>
      <c r="GDI750" s="31"/>
      <c r="GDJ750" s="31"/>
      <c r="GDK750" s="31"/>
      <c r="GDL750" s="31"/>
      <c r="GDM750" s="31"/>
      <c r="GDN750" s="31"/>
      <c r="GDO750" s="31"/>
      <c r="GDP750" s="31"/>
      <c r="GDQ750" s="31"/>
      <c r="GDR750" s="31"/>
      <c r="GDS750" s="31"/>
      <c r="GDT750" s="31"/>
      <c r="GDU750" s="31"/>
      <c r="GDV750" s="31"/>
      <c r="GDW750" s="31"/>
      <c r="GDX750" s="31"/>
      <c r="GDY750" s="31"/>
      <c r="GDZ750" s="31"/>
      <c r="GEA750" s="31"/>
      <c r="GEB750" s="31"/>
      <c r="GEC750" s="31"/>
      <c r="GED750" s="31"/>
      <c r="GEE750" s="31"/>
      <c r="GEF750" s="31"/>
      <c r="GEG750" s="31"/>
      <c r="GEH750" s="31"/>
      <c r="GEI750" s="31"/>
      <c r="GEJ750" s="31"/>
      <c r="GEK750" s="31"/>
      <c r="GEL750" s="31"/>
      <c r="GEM750" s="31"/>
      <c r="GEN750" s="31"/>
      <c r="GEO750" s="31"/>
      <c r="GEP750" s="31"/>
      <c r="GEQ750" s="31"/>
      <c r="GER750" s="31"/>
      <c r="GES750" s="31"/>
      <c r="GET750" s="31"/>
      <c r="GEU750" s="31"/>
      <c r="GEV750" s="31"/>
      <c r="GEW750" s="31"/>
      <c r="GEX750" s="31"/>
      <c r="GEY750" s="31"/>
      <c r="GEZ750" s="31"/>
      <c r="GFA750" s="31"/>
      <c r="GFB750" s="31"/>
      <c r="GFC750" s="31"/>
      <c r="GFD750" s="31"/>
      <c r="GFE750" s="31"/>
      <c r="GFF750" s="31"/>
      <c r="GFG750" s="31"/>
      <c r="GFH750" s="31"/>
      <c r="GFI750" s="31"/>
      <c r="GFJ750" s="31"/>
      <c r="GFK750" s="31"/>
      <c r="GFL750" s="31"/>
      <c r="GFM750" s="31"/>
      <c r="GFN750" s="31"/>
      <c r="GFO750" s="31"/>
      <c r="GFP750" s="31"/>
      <c r="GFQ750" s="31"/>
      <c r="GFR750" s="31"/>
      <c r="GFS750" s="31"/>
      <c r="GFT750" s="31"/>
      <c r="GFU750" s="31"/>
      <c r="GFV750" s="31"/>
      <c r="GFW750" s="31"/>
      <c r="GFX750" s="31"/>
      <c r="GFY750" s="31"/>
      <c r="GFZ750" s="31"/>
      <c r="GGA750" s="31"/>
      <c r="GGB750" s="31"/>
      <c r="GGC750" s="31"/>
      <c r="GGD750" s="31"/>
      <c r="GGE750" s="31"/>
      <c r="GGF750" s="31"/>
      <c r="GGG750" s="31"/>
      <c r="GGH750" s="31"/>
      <c r="GGI750" s="31"/>
      <c r="GGJ750" s="31"/>
      <c r="GGK750" s="31"/>
      <c r="GGL750" s="31"/>
      <c r="GGM750" s="31"/>
      <c r="GGN750" s="31"/>
      <c r="GGO750" s="31"/>
      <c r="GGP750" s="31"/>
      <c r="GGQ750" s="31"/>
      <c r="GGR750" s="31"/>
      <c r="GGS750" s="31"/>
      <c r="GGT750" s="31"/>
      <c r="GGU750" s="31"/>
      <c r="GGV750" s="31"/>
      <c r="GGW750" s="31"/>
      <c r="GGX750" s="31"/>
      <c r="GGY750" s="31"/>
      <c r="GGZ750" s="31"/>
      <c r="GHA750" s="31"/>
      <c r="GHB750" s="31"/>
      <c r="GHC750" s="31"/>
      <c r="GHD750" s="31"/>
      <c r="GHE750" s="31"/>
      <c r="GHF750" s="31"/>
      <c r="GHG750" s="31"/>
      <c r="GHH750" s="31"/>
      <c r="GHI750" s="31"/>
      <c r="GHJ750" s="31"/>
      <c r="GHK750" s="31"/>
      <c r="GHL750" s="31"/>
      <c r="GHM750" s="31"/>
      <c r="GHN750" s="31"/>
      <c r="GHO750" s="31"/>
      <c r="GHP750" s="31"/>
      <c r="GHQ750" s="31"/>
      <c r="GHR750" s="31"/>
      <c r="GHS750" s="31"/>
      <c r="GHT750" s="31"/>
      <c r="GHU750" s="31"/>
      <c r="GHV750" s="31"/>
      <c r="GHW750" s="31"/>
      <c r="GHX750" s="31"/>
      <c r="GHY750" s="31"/>
      <c r="GHZ750" s="31"/>
      <c r="GIA750" s="31"/>
      <c r="GIB750" s="31"/>
      <c r="GIC750" s="31"/>
      <c r="GID750" s="31"/>
      <c r="GIE750" s="31"/>
      <c r="GIF750" s="31"/>
      <c r="GIG750" s="31"/>
      <c r="GIH750" s="31"/>
      <c r="GII750" s="31"/>
      <c r="GIJ750" s="31"/>
      <c r="GIK750" s="31"/>
      <c r="GIL750" s="31"/>
      <c r="GIM750" s="31"/>
      <c r="GIN750" s="31"/>
      <c r="GIO750" s="31"/>
      <c r="GIP750" s="31"/>
      <c r="GIQ750" s="31"/>
      <c r="GIR750" s="31"/>
      <c r="GIS750" s="31"/>
      <c r="GIT750" s="31"/>
      <c r="GIU750" s="31"/>
      <c r="GIV750" s="31"/>
      <c r="GIW750" s="31"/>
      <c r="GIX750" s="31"/>
      <c r="GIY750" s="31"/>
      <c r="GIZ750" s="31"/>
      <c r="GJA750" s="31"/>
      <c r="GJB750" s="31"/>
      <c r="GJC750" s="31"/>
      <c r="GJD750" s="31"/>
      <c r="GJE750" s="31"/>
      <c r="GJF750" s="31"/>
      <c r="GJG750" s="31"/>
      <c r="GJH750" s="31"/>
      <c r="GJI750" s="31"/>
      <c r="GJJ750" s="31"/>
      <c r="GJK750" s="31"/>
      <c r="GJL750" s="31"/>
      <c r="GJM750" s="31"/>
      <c r="GJN750" s="31"/>
      <c r="GJO750" s="31"/>
      <c r="GJP750" s="31"/>
      <c r="GJQ750" s="31"/>
      <c r="GJR750" s="31"/>
      <c r="GJS750" s="31"/>
      <c r="GJT750" s="31"/>
      <c r="GJU750" s="31"/>
      <c r="GJV750" s="31"/>
      <c r="GJW750" s="31"/>
      <c r="GJX750" s="31"/>
      <c r="GJY750" s="31"/>
      <c r="GJZ750" s="31"/>
      <c r="GKA750" s="31"/>
      <c r="GKB750" s="31"/>
      <c r="GKC750" s="31"/>
      <c r="GKD750" s="31"/>
      <c r="GKE750" s="31"/>
      <c r="GKF750" s="31"/>
      <c r="GKG750" s="31"/>
      <c r="GKH750" s="31"/>
      <c r="GKI750" s="31"/>
      <c r="GKJ750" s="31"/>
      <c r="GKK750" s="31"/>
      <c r="GKL750" s="31"/>
      <c r="GKM750" s="31"/>
      <c r="GKN750" s="31"/>
      <c r="GKO750" s="31"/>
      <c r="GKP750" s="31"/>
      <c r="GKQ750" s="31"/>
      <c r="GKR750" s="31"/>
      <c r="GKS750" s="31"/>
      <c r="GKT750" s="31"/>
      <c r="GKU750" s="31"/>
      <c r="GKV750" s="31"/>
      <c r="GKW750" s="31"/>
      <c r="GKX750" s="31"/>
      <c r="GKY750" s="31"/>
      <c r="GKZ750" s="31"/>
      <c r="GLA750" s="31"/>
      <c r="GLB750" s="31"/>
      <c r="GLC750" s="31"/>
      <c r="GLD750" s="31"/>
      <c r="GLE750" s="31"/>
      <c r="GLF750" s="31"/>
      <c r="GLG750" s="31"/>
      <c r="GLH750" s="31"/>
      <c r="GLI750" s="31"/>
      <c r="GLJ750" s="31"/>
      <c r="GLK750" s="31"/>
      <c r="GLL750" s="31"/>
      <c r="GLM750" s="31"/>
      <c r="GLN750" s="31"/>
      <c r="GLO750" s="31"/>
      <c r="GLP750" s="31"/>
      <c r="GLQ750" s="31"/>
      <c r="GLR750" s="31"/>
      <c r="GLS750" s="31"/>
      <c r="GLT750" s="31"/>
      <c r="GLU750" s="31"/>
      <c r="GLV750" s="31"/>
      <c r="GLW750" s="31"/>
      <c r="GLX750" s="31"/>
      <c r="GLY750" s="31"/>
      <c r="GLZ750" s="31"/>
      <c r="GMA750" s="31"/>
      <c r="GMB750" s="31"/>
      <c r="GMC750" s="31"/>
      <c r="GMD750" s="31"/>
      <c r="GME750" s="31"/>
      <c r="GMF750" s="31"/>
      <c r="GMG750" s="31"/>
      <c r="GMH750" s="31"/>
      <c r="GMI750" s="31"/>
      <c r="GMJ750" s="31"/>
      <c r="GMK750" s="31"/>
      <c r="GML750" s="31"/>
      <c r="GMM750" s="31"/>
      <c r="GMN750" s="31"/>
      <c r="GMO750" s="31"/>
      <c r="GMP750" s="31"/>
      <c r="GMQ750" s="31"/>
      <c r="GMR750" s="31"/>
      <c r="GMS750" s="31"/>
      <c r="GMT750" s="31"/>
      <c r="GMU750" s="31"/>
      <c r="GMV750" s="31"/>
      <c r="GMW750" s="31"/>
      <c r="GMX750" s="31"/>
      <c r="GMY750" s="31"/>
      <c r="GMZ750" s="31"/>
      <c r="GNA750" s="31"/>
      <c r="GNB750" s="31"/>
      <c r="GNC750" s="31"/>
      <c r="GND750" s="31"/>
      <c r="GNE750" s="31"/>
      <c r="GNF750" s="31"/>
      <c r="GNG750" s="31"/>
      <c r="GNH750" s="31"/>
      <c r="GNI750" s="31"/>
      <c r="GNJ750" s="31"/>
      <c r="GNK750" s="31"/>
      <c r="GNL750" s="31"/>
      <c r="GNM750" s="31"/>
      <c r="GNN750" s="31"/>
      <c r="GNO750" s="31"/>
      <c r="GNP750" s="31"/>
      <c r="GNQ750" s="31"/>
      <c r="GNR750" s="31"/>
      <c r="GNS750" s="31"/>
      <c r="GNT750" s="31"/>
      <c r="GNU750" s="31"/>
      <c r="GNV750" s="31"/>
      <c r="GNW750" s="31"/>
      <c r="GNX750" s="31"/>
      <c r="GNY750" s="31"/>
      <c r="GNZ750" s="31"/>
      <c r="GOA750" s="31"/>
      <c r="GOB750" s="31"/>
      <c r="GOC750" s="31"/>
      <c r="GOD750" s="31"/>
      <c r="GOE750" s="31"/>
      <c r="GOF750" s="31"/>
      <c r="GOG750" s="31"/>
      <c r="GOH750" s="31"/>
      <c r="GOI750" s="31"/>
      <c r="GOJ750" s="31"/>
      <c r="GOK750" s="31"/>
      <c r="GOL750" s="31"/>
      <c r="GOM750" s="31"/>
      <c r="GON750" s="31"/>
      <c r="GOO750" s="31"/>
      <c r="GOP750" s="31"/>
      <c r="GOQ750" s="31"/>
      <c r="GOR750" s="31"/>
      <c r="GOS750" s="31"/>
      <c r="GOT750" s="31"/>
      <c r="GOU750" s="31"/>
      <c r="GOV750" s="31"/>
      <c r="GOW750" s="31"/>
      <c r="GOX750" s="31"/>
      <c r="GOY750" s="31"/>
      <c r="GOZ750" s="31"/>
      <c r="GPA750" s="31"/>
      <c r="GPB750" s="31"/>
      <c r="GPC750" s="31"/>
      <c r="GPD750" s="31"/>
      <c r="GPE750" s="31"/>
      <c r="GPF750" s="31"/>
      <c r="GPG750" s="31"/>
      <c r="GPH750" s="31"/>
      <c r="GPI750" s="31"/>
      <c r="GPJ750" s="31"/>
      <c r="GPK750" s="31"/>
      <c r="GPL750" s="31"/>
      <c r="GPM750" s="31"/>
      <c r="GPN750" s="31"/>
      <c r="GPO750" s="31"/>
      <c r="GPP750" s="31"/>
      <c r="GPQ750" s="31"/>
      <c r="GPR750" s="31"/>
      <c r="GPS750" s="31"/>
      <c r="GPT750" s="31"/>
      <c r="GPU750" s="31"/>
      <c r="GPV750" s="31"/>
      <c r="GPW750" s="31"/>
      <c r="GPX750" s="31"/>
      <c r="GPY750" s="31"/>
      <c r="GPZ750" s="31"/>
      <c r="GQA750" s="31"/>
      <c r="GQB750" s="31"/>
      <c r="GQC750" s="31"/>
      <c r="GQD750" s="31"/>
      <c r="GQE750" s="31"/>
      <c r="GQF750" s="31"/>
      <c r="GQG750" s="31"/>
      <c r="GQH750" s="31"/>
      <c r="GQI750" s="31"/>
      <c r="GQJ750" s="31"/>
      <c r="GQK750" s="31"/>
      <c r="GQL750" s="31"/>
      <c r="GQM750" s="31"/>
      <c r="GQN750" s="31"/>
      <c r="GQO750" s="31"/>
      <c r="GQP750" s="31"/>
      <c r="GQQ750" s="31"/>
      <c r="GQR750" s="31"/>
      <c r="GQS750" s="31"/>
      <c r="GQT750" s="31"/>
      <c r="GQU750" s="31"/>
      <c r="GQV750" s="31"/>
      <c r="GQW750" s="31"/>
      <c r="GQX750" s="31"/>
      <c r="GQY750" s="31"/>
      <c r="GQZ750" s="31"/>
      <c r="GRA750" s="31"/>
      <c r="GRB750" s="31"/>
      <c r="GRC750" s="31"/>
      <c r="GRD750" s="31"/>
      <c r="GRE750" s="31"/>
      <c r="GRF750" s="31"/>
      <c r="GRG750" s="31"/>
      <c r="GRH750" s="31"/>
      <c r="GRI750" s="31"/>
      <c r="GRJ750" s="31"/>
      <c r="GRK750" s="31"/>
      <c r="GRL750" s="31"/>
      <c r="GRM750" s="31"/>
      <c r="GRN750" s="31"/>
      <c r="GRO750" s="31"/>
      <c r="GRP750" s="31"/>
      <c r="GRQ750" s="31"/>
      <c r="GRR750" s="31"/>
      <c r="GRS750" s="31"/>
      <c r="GRT750" s="31"/>
      <c r="GRU750" s="31"/>
      <c r="GRV750" s="31"/>
      <c r="GRW750" s="31"/>
      <c r="GRX750" s="31"/>
      <c r="GRY750" s="31"/>
      <c r="GRZ750" s="31"/>
      <c r="GSA750" s="31"/>
      <c r="GSB750" s="31"/>
      <c r="GSC750" s="31"/>
      <c r="GSD750" s="31"/>
      <c r="GSE750" s="31"/>
      <c r="GSF750" s="31"/>
      <c r="GSG750" s="31"/>
      <c r="GSH750" s="31"/>
      <c r="GSI750" s="31"/>
      <c r="GSJ750" s="31"/>
      <c r="GSK750" s="31"/>
      <c r="GSL750" s="31"/>
      <c r="GSM750" s="31"/>
      <c r="GSN750" s="31"/>
      <c r="GSO750" s="31"/>
      <c r="GSP750" s="31"/>
      <c r="GSQ750" s="31"/>
      <c r="GSR750" s="31"/>
      <c r="GSS750" s="31"/>
      <c r="GST750" s="31"/>
      <c r="GSU750" s="31"/>
      <c r="GSV750" s="31"/>
      <c r="GSW750" s="31"/>
      <c r="GSX750" s="31"/>
      <c r="GSY750" s="31"/>
      <c r="GSZ750" s="31"/>
      <c r="GTA750" s="31"/>
      <c r="GTB750" s="31"/>
      <c r="GTC750" s="31"/>
      <c r="GTD750" s="31"/>
      <c r="GTE750" s="31"/>
      <c r="GTF750" s="31"/>
      <c r="GTG750" s="31"/>
      <c r="GTH750" s="31"/>
      <c r="GTI750" s="31"/>
      <c r="GTJ750" s="31"/>
      <c r="GTK750" s="31"/>
      <c r="GTL750" s="31"/>
      <c r="GTM750" s="31"/>
      <c r="GTN750" s="31"/>
      <c r="GTO750" s="31"/>
      <c r="GTP750" s="31"/>
      <c r="GTQ750" s="31"/>
      <c r="GTR750" s="31"/>
      <c r="GTS750" s="31"/>
      <c r="GTT750" s="31"/>
      <c r="GTU750" s="31"/>
      <c r="GTV750" s="31"/>
      <c r="GTW750" s="31"/>
      <c r="GTX750" s="31"/>
      <c r="GTY750" s="31"/>
      <c r="GTZ750" s="31"/>
      <c r="GUA750" s="31"/>
      <c r="GUB750" s="31"/>
      <c r="GUC750" s="31"/>
      <c r="GUD750" s="31"/>
      <c r="GUE750" s="31"/>
      <c r="GUF750" s="31"/>
      <c r="GUG750" s="31"/>
      <c r="GUH750" s="31"/>
      <c r="GUI750" s="31"/>
      <c r="GUJ750" s="31"/>
      <c r="GUK750" s="31"/>
      <c r="GUL750" s="31"/>
      <c r="GUM750" s="31"/>
      <c r="GUN750" s="31"/>
      <c r="GUO750" s="31"/>
      <c r="GUP750" s="31"/>
      <c r="GUQ750" s="31"/>
      <c r="GUR750" s="31"/>
      <c r="GUS750" s="31"/>
      <c r="GUT750" s="31"/>
      <c r="GUU750" s="31"/>
      <c r="GUV750" s="31"/>
      <c r="GUW750" s="31"/>
      <c r="GUX750" s="31"/>
      <c r="GUY750" s="31"/>
      <c r="GUZ750" s="31"/>
      <c r="GVA750" s="31"/>
      <c r="GVB750" s="31"/>
      <c r="GVC750" s="31"/>
      <c r="GVD750" s="31"/>
      <c r="GVE750" s="31"/>
      <c r="GVF750" s="31"/>
      <c r="GVG750" s="31"/>
      <c r="GVH750" s="31"/>
      <c r="GVI750" s="31"/>
      <c r="GVJ750" s="31"/>
      <c r="GVK750" s="31"/>
      <c r="GVL750" s="31"/>
      <c r="GVM750" s="31"/>
      <c r="GVN750" s="31"/>
      <c r="GVO750" s="31"/>
      <c r="GVP750" s="31"/>
      <c r="GVQ750" s="31"/>
      <c r="GVR750" s="31"/>
      <c r="GVS750" s="31"/>
      <c r="GVT750" s="31"/>
      <c r="GVU750" s="31"/>
      <c r="GVV750" s="31"/>
      <c r="GVW750" s="31"/>
      <c r="GVX750" s="31"/>
      <c r="GVY750" s="31"/>
      <c r="GVZ750" s="31"/>
      <c r="GWA750" s="31"/>
      <c r="GWB750" s="31"/>
      <c r="GWC750" s="31"/>
      <c r="GWD750" s="31"/>
      <c r="GWE750" s="31"/>
      <c r="GWF750" s="31"/>
      <c r="GWG750" s="31"/>
      <c r="GWH750" s="31"/>
      <c r="GWI750" s="31"/>
      <c r="GWJ750" s="31"/>
      <c r="GWK750" s="31"/>
      <c r="GWL750" s="31"/>
      <c r="GWM750" s="31"/>
      <c r="GWN750" s="31"/>
      <c r="GWO750" s="31"/>
      <c r="GWP750" s="31"/>
      <c r="GWQ750" s="31"/>
      <c r="GWR750" s="31"/>
      <c r="GWS750" s="31"/>
      <c r="GWT750" s="31"/>
      <c r="GWU750" s="31"/>
      <c r="GWV750" s="31"/>
      <c r="GWW750" s="31"/>
      <c r="GWX750" s="31"/>
      <c r="GWY750" s="31"/>
      <c r="GWZ750" s="31"/>
      <c r="GXA750" s="31"/>
      <c r="GXB750" s="31"/>
      <c r="GXC750" s="31"/>
      <c r="GXD750" s="31"/>
      <c r="GXE750" s="31"/>
      <c r="GXF750" s="31"/>
      <c r="GXG750" s="31"/>
      <c r="GXH750" s="31"/>
      <c r="GXI750" s="31"/>
      <c r="GXJ750" s="31"/>
      <c r="GXK750" s="31"/>
      <c r="GXL750" s="31"/>
      <c r="GXM750" s="31"/>
      <c r="GXN750" s="31"/>
      <c r="GXO750" s="31"/>
      <c r="GXP750" s="31"/>
      <c r="GXQ750" s="31"/>
      <c r="GXR750" s="31"/>
      <c r="GXS750" s="31"/>
      <c r="GXT750" s="31"/>
      <c r="GXU750" s="31"/>
      <c r="GXV750" s="31"/>
      <c r="GXW750" s="31"/>
      <c r="GXX750" s="31"/>
      <c r="GXY750" s="31"/>
      <c r="GXZ750" s="31"/>
      <c r="GYA750" s="31"/>
      <c r="GYB750" s="31"/>
      <c r="GYC750" s="31"/>
      <c r="GYD750" s="31"/>
      <c r="GYE750" s="31"/>
      <c r="GYF750" s="31"/>
      <c r="GYG750" s="31"/>
      <c r="GYH750" s="31"/>
      <c r="GYI750" s="31"/>
      <c r="GYJ750" s="31"/>
      <c r="GYK750" s="31"/>
      <c r="GYL750" s="31"/>
      <c r="GYM750" s="31"/>
      <c r="GYN750" s="31"/>
      <c r="GYO750" s="31"/>
      <c r="GYP750" s="31"/>
      <c r="GYQ750" s="31"/>
      <c r="GYR750" s="31"/>
      <c r="GYS750" s="31"/>
      <c r="GYT750" s="31"/>
      <c r="GYU750" s="31"/>
      <c r="GYV750" s="31"/>
      <c r="GYW750" s="31"/>
      <c r="GYX750" s="31"/>
      <c r="GYY750" s="31"/>
      <c r="GYZ750" s="31"/>
      <c r="GZA750" s="31"/>
      <c r="GZB750" s="31"/>
      <c r="GZC750" s="31"/>
      <c r="GZD750" s="31"/>
      <c r="GZE750" s="31"/>
      <c r="GZF750" s="31"/>
      <c r="GZG750" s="31"/>
      <c r="GZH750" s="31"/>
      <c r="GZI750" s="31"/>
      <c r="GZJ750" s="31"/>
      <c r="GZK750" s="31"/>
      <c r="GZL750" s="31"/>
      <c r="GZM750" s="31"/>
      <c r="GZN750" s="31"/>
      <c r="GZO750" s="31"/>
      <c r="GZP750" s="31"/>
      <c r="GZQ750" s="31"/>
      <c r="GZR750" s="31"/>
      <c r="GZS750" s="31"/>
      <c r="GZT750" s="31"/>
      <c r="GZU750" s="31"/>
      <c r="GZV750" s="31"/>
      <c r="GZW750" s="31"/>
      <c r="GZX750" s="31"/>
      <c r="GZY750" s="31"/>
      <c r="GZZ750" s="31"/>
      <c r="HAA750" s="31"/>
      <c r="HAB750" s="31"/>
      <c r="HAC750" s="31"/>
      <c r="HAD750" s="31"/>
      <c r="HAE750" s="31"/>
      <c r="HAF750" s="31"/>
      <c r="HAG750" s="31"/>
      <c r="HAH750" s="31"/>
      <c r="HAI750" s="31"/>
      <c r="HAJ750" s="31"/>
      <c r="HAK750" s="31"/>
      <c r="HAL750" s="31"/>
      <c r="HAM750" s="31"/>
      <c r="HAN750" s="31"/>
      <c r="HAO750" s="31"/>
      <c r="HAP750" s="31"/>
      <c r="HAQ750" s="31"/>
      <c r="HAR750" s="31"/>
      <c r="HAS750" s="31"/>
      <c r="HAT750" s="31"/>
      <c r="HAU750" s="31"/>
      <c r="HAV750" s="31"/>
      <c r="HAW750" s="31"/>
      <c r="HAX750" s="31"/>
      <c r="HAY750" s="31"/>
      <c r="HAZ750" s="31"/>
      <c r="HBA750" s="31"/>
      <c r="HBB750" s="31"/>
      <c r="HBC750" s="31"/>
      <c r="HBD750" s="31"/>
      <c r="HBE750" s="31"/>
      <c r="HBF750" s="31"/>
      <c r="HBG750" s="31"/>
      <c r="HBH750" s="31"/>
      <c r="HBI750" s="31"/>
      <c r="HBJ750" s="31"/>
      <c r="HBK750" s="31"/>
      <c r="HBL750" s="31"/>
      <c r="HBM750" s="31"/>
      <c r="HBN750" s="31"/>
      <c r="HBO750" s="31"/>
      <c r="HBP750" s="31"/>
      <c r="HBQ750" s="31"/>
      <c r="HBR750" s="31"/>
      <c r="HBS750" s="31"/>
      <c r="HBT750" s="31"/>
      <c r="HBU750" s="31"/>
      <c r="HBV750" s="31"/>
      <c r="HBW750" s="31"/>
      <c r="HBX750" s="31"/>
      <c r="HBY750" s="31"/>
      <c r="HBZ750" s="31"/>
      <c r="HCA750" s="31"/>
      <c r="HCB750" s="31"/>
      <c r="HCC750" s="31"/>
      <c r="HCD750" s="31"/>
      <c r="HCE750" s="31"/>
      <c r="HCF750" s="31"/>
      <c r="HCG750" s="31"/>
      <c r="HCH750" s="31"/>
      <c r="HCI750" s="31"/>
      <c r="HCJ750" s="31"/>
      <c r="HCK750" s="31"/>
      <c r="HCL750" s="31"/>
      <c r="HCM750" s="31"/>
      <c r="HCN750" s="31"/>
      <c r="HCO750" s="31"/>
      <c r="HCP750" s="31"/>
      <c r="HCQ750" s="31"/>
      <c r="HCR750" s="31"/>
      <c r="HCS750" s="31"/>
      <c r="HCT750" s="31"/>
      <c r="HCU750" s="31"/>
      <c r="HCV750" s="31"/>
      <c r="HCW750" s="31"/>
      <c r="HCX750" s="31"/>
      <c r="HCY750" s="31"/>
      <c r="HCZ750" s="31"/>
      <c r="HDA750" s="31"/>
      <c r="HDB750" s="31"/>
      <c r="HDC750" s="31"/>
      <c r="HDD750" s="31"/>
      <c r="HDE750" s="31"/>
      <c r="HDF750" s="31"/>
      <c r="HDG750" s="31"/>
      <c r="HDH750" s="31"/>
      <c r="HDI750" s="31"/>
      <c r="HDJ750" s="31"/>
      <c r="HDK750" s="31"/>
      <c r="HDL750" s="31"/>
      <c r="HDM750" s="31"/>
      <c r="HDN750" s="31"/>
      <c r="HDO750" s="31"/>
      <c r="HDP750" s="31"/>
      <c r="HDQ750" s="31"/>
      <c r="HDR750" s="31"/>
      <c r="HDS750" s="31"/>
      <c r="HDT750" s="31"/>
      <c r="HDU750" s="31"/>
      <c r="HDV750" s="31"/>
      <c r="HDW750" s="31"/>
      <c r="HDX750" s="31"/>
      <c r="HDY750" s="31"/>
      <c r="HDZ750" s="31"/>
      <c r="HEA750" s="31"/>
      <c r="HEB750" s="31"/>
      <c r="HEC750" s="31"/>
      <c r="HED750" s="31"/>
      <c r="HEE750" s="31"/>
      <c r="HEF750" s="31"/>
      <c r="HEG750" s="31"/>
      <c r="HEH750" s="31"/>
      <c r="HEI750" s="31"/>
      <c r="HEJ750" s="31"/>
      <c r="HEK750" s="31"/>
      <c r="HEL750" s="31"/>
      <c r="HEM750" s="31"/>
      <c r="HEN750" s="31"/>
      <c r="HEO750" s="31"/>
      <c r="HEP750" s="31"/>
      <c r="HEQ750" s="31"/>
      <c r="HER750" s="31"/>
      <c r="HES750" s="31"/>
      <c r="HET750" s="31"/>
      <c r="HEU750" s="31"/>
      <c r="HEV750" s="31"/>
      <c r="HEW750" s="31"/>
      <c r="HEX750" s="31"/>
      <c r="HEY750" s="31"/>
      <c r="HEZ750" s="31"/>
      <c r="HFA750" s="31"/>
      <c r="HFB750" s="31"/>
      <c r="HFC750" s="31"/>
      <c r="HFD750" s="31"/>
      <c r="HFE750" s="31"/>
      <c r="HFF750" s="31"/>
      <c r="HFG750" s="31"/>
      <c r="HFH750" s="31"/>
      <c r="HFI750" s="31"/>
      <c r="HFJ750" s="31"/>
      <c r="HFK750" s="31"/>
      <c r="HFL750" s="31"/>
      <c r="HFM750" s="31"/>
      <c r="HFN750" s="31"/>
      <c r="HFO750" s="31"/>
      <c r="HFP750" s="31"/>
      <c r="HFQ750" s="31"/>
      <c r="HFR750" s="31"/>
      <c r="HFS750" s="31"/>
      <c r="HFT750" s="31"/>
      <c r="HFU750" s="31"/>
      <c r="HFV750" s="31"/>
      <c r="HFW750" s="31"/>
      <c r="HFX750" s="31"/>
      <c r="HFY750" s="31"/>
      <c r="HFZ750" s="31"/>
      <c r="HGA750" s="31"/>
      <c r="HGB750" s="31"/>
      <c r="HGC750" s="31"/>
      <c r="HGD750" s="31"/>
      <c r="HGE750" s="31"/>
      <c r="HGF750" s="31"/>
      <c r="HGG750" s="31"/>
      <c r="HGH750" s="31"/>
      <c r="HGI750" s="31"/>
      <c r="HGJ750" s="31"/>
      <c r="HGK750" s="31"/>
      <c r="HGL750" s="31"/>
      <c r="HGM750" s="31"/>
      <c r="HGN750" s="31"/>
      <c r="HGO750" s="31"/>
      <c r="HGP750" s="31"/>
      <c r="HGQ750" s="31"/>
      <c r="HGR750" s="31"/>
      <c r="HGS750" s="31"/>
      <c r="HGT750" s="31"/>
      <c r="HGU750" s="31"/>
      <c r="HGV750" s="31"/>
      <c r="HGW750" s="31"/>
      <c r="HGX750" s="31"/>
      <c r="HGY750" s="31"/>
      <c r="HGZ750" s="31"/>
      <c r="HHA750" s="31"/>
      <c r="HHB750" s="31"/>
      <c r="HHC750" s="31"/>
      <c r="HHD750" s="31"/>
      <c r="HHE750" s="31"/>
      <c r="HHF750" s="31"/>
      <c r="HHG750" s="31"/>
      <c r="HHH750" s="31"/>
      <c r="HHI750" s="31"/>
      <c r="HHJ750" s="31"/>
      <c r="HHK750" s="31"/>
      <c r="HHL750" s="31"/>
      <c r="HHM750" s="31"/>
      <c r="HHN750" s="31"/>
      <c r="HHO750" s="31"/>
      <c r="HHP750" s="31"/>
      <c r="HHQ750" s="31"/>
      <c r="HHR750" s="31"/>
      <c r="HHS750" s="31"/>
      <c r="HHT750" s="31"/>
      <c r="HHU750" s="31"/>
      <c r="HHV750" s="31"/>
      <c r="HHW750" s="31"/>
      <c r="HHX750" s="31"/>
      <c r="HHY750" s="31"/>
      <c r="HHZ750" s="31"/>
      <c r="HIA750" s="31"/>
      <c r="HIB750" s="31"/>
      <c r="HIC750" s="31"/>
      <c r="HID750" s="31"/>
      <c r="HIE750" s="31"/>
      <c r="HIF750" s="31"/>
      <c r="HIG750" s="31"/>
      <c r="HIH750" s="31"/>
      <c r="HII750" s="31"/>
      <c r="HIJ750" s="31"/>
      <c r="HIK750" s="31"/>
      <c r="HIL750" s="31"/>
      <c r="HIM750" s="31"/>
      <c r="HIN750" s="31"/>
      <c r="HIO750" s="31"/>
      <c r="HIP750" s="31"/>
      <c r="HIQ750" s="31"/>
      <c r="HIR750" s="31"/>
      <c r="HIS750" s="31"/>
      <c r="HIT750" s="31"/>
      <c r="HIU750" s="31"/>
      <c r="HIV750" s="31"/>
      <c r="HIW750" s="31"/>
      <c r="HIX750" s="31"/>
      <c r="HIY750" s="31"/>
      <c r="HIZ750" s="31"/>
      <c r="HJA750" s="31"/>
      <c r="HJB750" s="31"/>
      <c r="HJC750" s="31"/>
      <c r="HJD750" s="31"/>
      <c r="HJE750" s="31"/>
      <c r="HJF750" s="31"/>
      <c r="HJG750" s="31"/>
      <c r="HJH750" s="31"/>
      <c r="HJI750" s="31"/>
      <c r="HJJ750" s="31"/>
      <c r="HJK750" s="31"/>
      <c r="HJL750" s="31"/>
      <c r="HJM750" s="31"/>
      <c r="HJN750" s="31"/>
      <c r="HJO750" s="31"/>
      <c r="HJP750" s="31"/>
      <c r="HJQ750" s="31"/>
      <c r="HJR750" s="31"/>
      <c r="HJS750" s="31"/>
      <c r="HJT750" s="31"/>
      <c r="HJU750" s="31"/>
      <c r="HJV750" s="31"/>
      <c r="HJW750" s="31"/>
      <c r="HJX750" s="31"/>
      <c r="HJY750" s="31"/>
      <c r="HJZ750" s="31"/>
      <c r="HKA750" s="31"/>
      <c r="HKB750" s="31"/>
      <c r="HKC750" s="31"/>
      <c r="HKD750" s="31"/>
      <c r="HKE750" s="31"/>
      <c r="HKF750" s="31"/>
      <c r="HKG750" s="31"/>
      <c r="HKH750" s="31"/>
      <c r="HKI750" s="31"/>
      <c r="HKJ750" s="31"/>
      <c r="HKK750" s="31"/>
      <c r="HKL750" s="31"/>
      <c r="HKM750" s="31"/>
      <c r="HKN750" s="31"/>
      <c r="HKO750" s="31"/>
      <c r="HKP750" s="31"/>
      <c r="HKQ750" s="31"/>
      <c r="HKR750" s="31"/>
      <c r="HKS750" s="31"/>
      <c r="HKT750" s="31"/>
      <c r="HKU750" s="31"/>
      <c r="HKV750" s="31"/>
      <c r="HKW750" s="31"/>
      <c r="HKX750" s="31"/>
      <c r="HKY750" s="31"/>
      <c r="HKZ750" s="31"/>
      <c r="HLA750" s="31"/>
      <c r="HLB750" s="31"/>
      <c r="HLC750" s="31"/>
      <c r="HLD750" s="31"/>
      <c r="HLE750" s="31"/>
      <c r="HLF750" s="31"/>
      <c r="HLG750" s="31"/>
      <c r="HLH750" s="31"/>
      <c r="HLI750" s="31"/>
      <c r="HLJ750" s="31"/>
      <c r="HLK750" s="31"/>
      <c r="HLL750" s="31"/>
      <c r="HLM750" s="31"/>
      <c r="HLN750" s="31"/>
      <c r="HLO750" s="31"/>
      <c r="HLP750" s="31"/>
      <c r="HLQ750" s="31"/>
      <c r="HLR750" s="31"/>
      <c r="HLS750" s="31"/>
      <c r="HLT750" s="31"/>
      <c r="HLU750" s="31"/>
      <c r="HLV750" s="31"/>
      <c r="HLW750" s="31"/>
      <c r="HLX750" s="31"/>
      <c r="HLY750" s="31"/>
      <c r="HLZ750" s="31"/>
      <c r="HMA750" s="31"/>
      <c r="HMB750" s="31"/>
      <c r="HMC750" s="31"/>
      <c r="HMD750" s="31"/>
      <c r="HME750" s="31"/>
      <c r="HMF750" s="31"/>
      <c r="HMG750" s="31"/>
      <c r="HMH750" s="31"/>
      <c r="HMI750" s="31"/>
      <c r="HMJ750" s="31"/>
      <c r="HMK750" s="31"/>
      <c r="HML750" s="31"/>
      <c r="HMM750" s="31"/>
      <c r="HMN750" s="31"/>
      <c r="HMO750" s="31"/>
      <c r="HMP750" s="31"/>
      <c r="HMQ750" s="31"/>
      <c r="HMR750" s="31"/>
      <c r="HMS750" s="31"/>
      <c r="HMT750" s="31"/>
      <c r="HMU750" s="31"/>
      <c r="HMV750" s="31"/>
      <c r="HMW750" s="31"/>
      <c r="HMX750" s="31"/>
      <c r="HMY750" s="31"/>
      <c r="HMZ750" s="31"/>
      <c r="HNA750" s="31"/>
      <c r="HNB750" s="31"/>
      <c r="HNC750" s="31"/>
      <c r="HND750" s="31"/>
      <c r="HNE750" s="31"/>
      <c r="HNF750" s="31"/>
      <c r="HNG750" s="31"/>
      <c r="HNH750" s="31"/>
      <c r="HNI750" s="31"/>
      <c r="HNJ750" s="31"/>
      <c r="HNK750" s="31"/>
      <c r="HNL750" s="31"/>
      <c r="HNM750" s="31"/>
      <c r="HNN750" s="31"/>
      <c r="HNO750" s="31"/>
      <c r="HNP750" s="31"/>
      <c r="HNQ750" s="31"/>
      <c r="HNR750" s="31"/>
      <c r="HNS750" s="31"/>
      <c r="HNT750" s="31"/>
      <c r="HNU750" s="31"/>
      <c r="HNV750" s="31"/>
      <c r="HNW750" s="31"/>
      <c r="HNX750" s="31"/>
      <c r="HNY750" s="31"/>
      <c r="HNZ750" s="31"/>
      <c r="HOA750" s="31"/>
      <c r="HOB750" s="31"/>
      <c r="HOC750" s="31"/>
      <c r="HOD750" s="31"/>
      <c r="HOE750" s="31"/>
      <c r="HOF750" s="31"/>
      <c r="HOG750" s="31"/>
      <c r="HOH750" s="31"/>
      <c r="HOI750" s="31"/>
      <c r="HOJ750" s="31"/>
      <c r="HOK750" s="31"/>
      <c r="HOL750" s="31"/>
      <c r="HOM750" s="31"/>
      <c r="HON750" s="31"/>
      <c r="HOO750" s="31"/>
      <c r="HOP750" s="31"/>
      <c r="HOQ750" s="31"/>
      <c r="HOR750" s="31"/>
      <c r="HOS750" s="31"/>
      <c r="HOT750" s="31"/>
      <c r="HOU750" s="31"/>
      <c r="HOV750" s="31"/>
      <c r="HOW750" s="31"/>
      <c r="HOX750" s="31"/>
      <c r="HOY750" s="31"/>
      <c r="HOZ750" s="31"/>
      <c r="HPA750" s="31"/>
      <c r="HPB750" s="31"/>
      <c r="HPC750" s="31"/>
      <c r="HPD750" s="31"/>
      <c r="HPE750" s="31"/>
      <c r="HPF750" s="31"/>
      <c r="HPG750" s="31"/>
      <c r="HPH750" s="31"/>
      <c r="HPI750" s="31"/>
      <c r="HPJ750" s="31"/>
      <c r="HPK750" s="31"/>
      <c r="HPL750" s="31"/>
      <c r="HPM750" s="31"/>
      <c r="HPN750" s="31"/>
      <c r="HPO750" s="31"/>
      <c r="HPP750" s="31"/>
      <c r="HPQ750" s="31"/>
      <c r="HPR750" s="31"/>
      <c r="HPS750" s="31"/>
      <c r="HPT750" s="31"/>
      <c r="HPU750" s="31"/>
      <c r="HPV750" s="31"/>
      <c r="HPW750" s="31"/>
      <c r="HPX750" s="31"/>
      <c r="HPY750" s="31"/>
      <c r="HPZ750" s="31"/>
      <c r="HQA750" s="31"/>
      <c r="HQB750" s="31"/>
      <c r="HQC750" s="31"/>
      <c r="HQD750" s="31"/>
      <c r="HQE750" s="31"/>
      <c r="HQF750" s="31"/>
      <c r="HQG750" s="31"/>
      <c r="HQH750" s="31"/>
      <c r="HQI750" s="31"/>
      <c r="HQJ750" s="31"/>
      <c r="HQK750" s="31"/>
      <c r="HQL750" s="31"/>
      <c r="HQM750" s="31"/>
      <c r="HQN750" s="31"/>
      <c r="HQO750" s="31"/>
      <c r="HQP750" s="31"/>
      <c r="HQQ750" s="31"/>
      <c r="HQR750" s="31"/>
      <c r="HQS750" s="31"/>
      <c r="HQT750" s="31"/>
      <c r="HQU750" s="31"/>
      <c r="HQV750" s="31"/>
      <c r="HQW750" s="31"/>
      <c r="HQX750" s="31"/>
      <c r="HQY750" s="31"/>
      <c r="HQZ750" s="31"/>
      <c r="HRA750" s="31"/>
      <c r="HRB750" s="31"/>
      <c r="HRC750" s="31"/>
      <c r="HRD750" s="31"/>
      <c r="HRE750" s="31"/>
      <c r="HRF750" s="31"/>
      <c r="HRG750" s="31"/>
      <c r="HRH750" s="31"/>
      <c r="HRI750" s="31"/>
      <c r="HRJ750" s="31"/>
      <c r="HRK750" s="31"/>
      <c r="HRL750" s="31"/>
      <c r="HRM750" s="31"/>
      <c r="HRN750" s="31"/>
      <c r="HRO750" s="31"/>
      <c r="HRP750" s="31"/>
      <c r="HRQ750" s="31"/>
      <c r="HRR750" s="31"/>
      <c r="HRS750" s="31"/>
      <c r="HRT750" s="31"/>
      <c r="HRU750" s="31"/>
      <c r="HRV750" s="31"/>
      <c r="HRW750" s="31"/>
      <c r="HRX750" s="31"/>
      <c r="HRY750" s="31"/>
      <c r="HRZ750" s="31"/>
      <c r="HSA750" s="31"/>
      <c r="HSB750" s="31"/>
      <c r="HSC750" s="31"/>
      <c r="HSD750" s="31"/>
      <c r="HSE750" s="31"/>
      <c r="HSF750" s="31"/>
      <c r="HSG750" s="31"/>
      <c r="HSH750" s="31"/>
      <c r="HSI750" s="31"/>
      <c r="HSJ750" s="31"/>
      <c r="HSK750" s="31"/>
      <c r="HSL750" s="31"/>
      <c r="HSM750" s="31"/>
      <c r="HSN750" s="31"/>
      <c r="HSO750" s="31"/>
      <c r="HSP750" s="31"/>
      <c r="HSQ750" s="31"/>
      <c r="HSR750" s="31"/>
      <c r="HSS750" s="31"/>
      <c r="HST750" s="31"/>
      <c r="HSU750" s="31"/>
      <c r="HSV750" s="31"/>
      <c r="HSW750" s="31"/>
      <c r="HSX750" s="31"/>
      <c r="HSY750" s="31"/>
      <c r="HSZ750" s="31"/>
      <c r="HTA750" s="31"/>
      <c r="HTB750" s="31"/>
      <c r="HTC750" s="31"/>
      <c r="HTD750" s="31"/>
      <c r="HTE750" s="31"/>
      <c r="HTF750" s="31"/>
      <c r="HTG750" s="31"/>
      <c r="HTH750" s="31"/>
      <c r="HTI750" s="31"/>
      <c r="HTJ750" s="31"/>
      <c r="HTK750" s="31"/>
      <c r="HTL750" s="31"/>
      <c r="HTM750" s="31"/>
      <c r="HTN750" s="31"/>
      <c r="HTO750" s="31"/>
      <c r="HTP750" s="31"/>
      <c r="HTQ750" s="31"/>
      <c r="HTR750" s="31"/>
      <c r="HTS750" s="31"/>
      <c r="HTT750" s="31"/>
      <c r="HTU750" s="31"/>
      <c r="HTV750" s="31"/>
      <c r="HTW750" s="31"/>
      <c r="HTX750" s="31"/>
      <c r="HTY750" s="31"/>
      <c r="HTZ750" s="31"/>
      <c r="HUA750" s="31"/>
      <c r="HUB750" s="31"/>
      <c r="HUC750" s="31"/>
      <c r="HUD750" s="31"/>
      <c r="HUE750" s="31"/>
      <c r="HUF750" s="31"/>
      <c r="HUG750" s="31"/>
      <c r="HUH750" s="31"/>
      <c r="HUI750" s="31"/>
      <c r="HUJ750" s="31"/>
      <c r="HUK750" s="31"/>
      <c r="HUL750" s="31"/>
      <c r="HUM750" s="31"/>
      <c r="HUN750" s="31"/>
      <c r="HUO750" s="31"/>
      <c r="HUP750" s="31"/>
      <c r="HUQ750" s="31"/>
      <c r="HUR750" s="31"/>
      <c r="HUS750" s="31"/>
      <c r="HUT750" s="31"/>
      <c r="HUU750" s="31"/>
      <c r="HUV750" s="31"/>
      <c r="HUW750" s="31"/>
      <c r="HUX750" s="31"/>
      <c r="HUY750" s="31"/>
      <c r="HUZ750" s="31"/>
      <c r="HVA750" s="31"/>
      <c r="HVB750" s="31"/>
      <c r="HVC750" s="31"/>
      <c r="HVD750" s="31"/>
      <c r="HVE750" s="31"/>
      <c r="HVF750" s="31"/>
      <c r="HVG750" s="31"/>
      <c r="HVH750" s="31"/>
      <c r="HVI750" s="31"/>
      <c r="HVJ750" s="31"/>
      <c r="HVK750" s="31"/>
      <c r="HVL750" s="31"/>
      <c r="HVM750" s="31"/>
      <c r="HVN750" s="31"/>
      <c r="HVO750" s="31"/>
      <c r="HVP750" s="31"/>
      <c r="HVQ750" s="31"/>
      <c r="HVR750" s="31"/>
      <c r="HVS750" s="31"/>
      <c r="HVT750" s="31"/>
      <c r="HVU750" s="31"/>
      <c r="HVV750" s="31"/>
      <c r="HVW750" s="31"/>
      <c r="HVX750" s="31"/>
      <c r="HVY750" s="31"/>
      <c r="HVZ750" s="31"/>
      <c r="HWA750" s="31"/>
      <c r="HWB750" s="31"/>
      <c r="HWC750" s="31"/>
      <c r="HWD750" s="31"/>
      <c r="HWE750" s="31"/>
      <c r="HWF750" s="31"/>
      <c r="HWG750" s="31"/>
      <c r="HWH750" s="31"/>
      <c r="HWI750" s="31"/>
      <c r="HWJ750" s="31"/>
      <c r="HWK750" s="31"/>
      <c r="HWL750" s="31"/>
      <c r="HWM750" s="31"/>
      <c r="HWN750" s="31"/>
      <c r="HWO750" s="31"/>
      <c r="HWP750" s="31"/>
      <c r="HWQ750" s="31"/>
      <c r="HWR750" s="31"/>
      <c r="HWS750" s="31"/>
      <c r="HWT750" s="31"/>
      <c r="HWU750" s="31"/>
      <c r="HWV750" s="31"/>
      <c r="HWW750" s="31"/>
      <c r="HWX750" s="31"/>
      <c r="HWY750" s="31"/>
      <c r="HWZ750" s="31"/>
      <c r="HXA750" s="31"/>
      <c r="HXB750" s="31"/>
      <c r="HXC750" s="31"/>
      <c r="HXD750" s="31"/>
      <c r="HXE750" s="31"/>
      <c r="HXF750" s="31"/>
      <c r="HXG750" s="31"/>
      <c r="HXH750" s="31"/>
      <c r="HXI750" s="31"/>
      <c r="HXJ750" s="31"/>
      <c r="HXK750" s="31"/>
      <c r="HXL750" s="31"/>
      <c r="HXM750" s="31"/>
      <c r="HXN750" s="31"/>
      <c r="HXO750" s="31"/>
      <c r="HXP750" s="31"/>
      <c r="HXQ750" s="31"/>
      <c r="HXR750" s="31"/>
      <c r="HXS750" s="31"/>
      <c r="HXT750" s="31"/>
      <c r="HXU750" s="31"/>
      <c r="HXV750" s="31"/>
      <c r="HXW750" s="31"/>
      <c r="HXX750" s="31"/>
      <c r="HXY750" s="31"/>
      <c r="HXZ750" s="31"/>
      <c r="HYA750" s="31"/>
      <c r="HYB750" s="31"/>
      <c r="HYC750" s="31"/>
      <c r="HYD750" s="31"/>
      <c r="HYE750" s="31"/>
      <c r="HYF750" s="31"/>
      <c r="HYG750" s="31"/>
      <c r="HYH750" s="31"/>
      <c r="HYI750" s="31"/>
      <c r="HYJ750" s="31"/>
      <c r="HYK750" s="31"/>
      <c r="HYL750" s="31"/>
      <c r="HYM750" s="31"/>
      <c r="HYN750" s="31"/>
      <c r="HYO750" s="31"/>
      <c r="HYP750" s="31"/>
      <c r="HYQ750" s="31"/>
      <c r="HYR750" s="31"/>
      <c r="HYS750" s="31"/>
      <c r="HYT750" s="31"/>
      <c r="HYU750" s="31"/>
      <c r="HYV750" s="31"/>
      <c r="HYW750" s="31"/>
      <c r="HYX750" s="31"/>
      <c r="HYY750" s="31"/>
      <c r="HYZ750" s="31"/>
      <c r="HZA750" s="31"/>
      <c r="HZB750" s="31"/>
      <c r="HZC750" s="31"/>
      <c r="HZD750" s="31"/>
      <c r="HZE750" s="31"/>
      <c r="HZF750" s="31"/>
      <c r="HZG750" s="31"/>
      <c r="HZH750" s="31"/>
      <c r="HZI750" s="31"/>
      <c r="HZJ750" s="31"/>
      <c r="HZK750" s="31"/>
      <c r="HZL750" s="31"/>
      <c r="HZM750" s="31"/>
      <c r="HZN750" s="31"/>
      <c r="HZO750" s="31"/>
      <c r="HZP750" s="31"/>
      <c r="HZQ750" s="31"/>
      <c r="HZR750" s="31"/>
      <c r="HZS750" s="31"/>
      <c r="HZT750" s="31"/>
      <c r="HZU750" s="31"/>
      <c r="HZV750" s="31"/>
      <c r="HZW750" s="31"/>
      <c r="HZX750" s="31"/>
      <c r="HZY750" s="31"/>
      <c r="HZZ750" s="31"/>
      <c r="IAA750" s="31"/>
      <c r="IAB750" s="31"/>
      <c r="IAC750" s="31"/>
      <c r="IAD750" s="31"/>
      <c r="IAE750" s="31"/>
      <c r="IAF750" s="31"/>
      <c r="IAG750" s="31"/>
      <c r="IAH750" s="31"/>
      <c r="IAI750" s="31"/>
      <c r="IAJ750" s="31"/>
      <c r="IAK750" s="31"/>
      <c r="IAL750" s="31"/>
      <c r="IAM750" s="31"/>
      <c r="IAN750" s="31"/>
      <c r="IAO750" s="31"/>
      <c r="IAP750" s="31"/>
      <c r="IAQ750" s="31"/>
      <c r="IAR750" s="31"/>
      <c r="IAS750" s="31"/>
      <c r="IAT750" s="31"/>
      <c r="IAU750" s="31"/>
      <c r="IAV750" s="31"/>
      <c r="IAW750" s="31"/>
      <c r="IAX750" s="31"/>
      <c r="IAY750" s="31"/>
      <c r="IAZ750" s="31"/>
      <c r="IBA750" s="31"/>
      <c r="IBB750" s="31"/>
      <c r="IBC750" s="31"/>
      <c r="IBD750" s="31"/>
      <c r="IBE750" s="31"/>
      <c r="IBF750" s="31"/>
      <c r="IBG750" s="31"/>
      <c r="IBH750" s="31"/>
      <c r="IBI750" s="31"/>
      <c r="IBJ750" s="31"/>
      <c r="IBK750" s="31"/>
      <c r="IBL750" s="31"/>
      <c r="IBM750" s="31"/>
      <c r="IBN750" s="31"/>
      <c r="IBO750" s="31"/>
      <c r="IBP750" s="31"/>
      <c r="IBQ750" s="31"/>
      <c r="IBR750" s="31"/>
      <c r="IBS750" s="31"/>
      <c r="IBT750" s="31"/>
      <c r="IBU750" s="31"/>
      <c r="IBV750" s="31"/>
      <c r="IBW750" s="31"/>
      <c r="IBX750" s="31"/>
      <c r="IBY750" s="31"/>
      <c r="IBZ750" s="31"/>
      <c r="ICA750" s="31"/>
      <c r="ICB750" s="31"/>
      <c r="ICC750" s="31"/>
      <c r="ICD750" s="31"/>
      <c r="ICE750" s="31"/>
      <c r="ICF750" s="31"/>
      <c r="ICG750" s="31"/>
      <c r="ICH750" s="31"/>
      <c r="ICI750" s="31"/>
      <c r="ICJ750" s="31"/>
      <c r="ICK750" s="31"/>
      <c r="ICL750" s="31"/>
      <c r="ICM750" s="31"/>
      <c r="ICN750" s="31"/>
      <c r="ICO750" s="31"/>
      <c r="ICP750" s="31"/>
      <c r="ICQ750" s="31"/>
      <c r="ICR750" s="31"/>
      <c r="ICS750" s="31"/>
      <c r="ICT750" s="31"/>
      <c r="ICU750" s="31"/>
      <c r="ICV750" s="31"/>
      <c r="ICW750" s="31"/>
      <c r="ICX750" s="31"/>
      <c r="ICY750" s="31"/>
      <c r="ICZ750" s="31"/>
      <c r="IDA750" s="31"/>
      <c r="IDB750" s="31"/>
      <c r="IDC750" s="31"/>
      <c r="IDD750" s="31"/>
      <c r="IDE750" s="31"/>
      <c r="IDF750" s="31"/>
      <c r="IDG750" s="31"/>
      <c r="IDH750" s="31"/>
      <c r="IDI750" s="31"/>
      <c r="IDJ750" s="31"/>
      <c r="IDK750" s="31"/>
      <c r="IDL750" s="31"/>
      <c r="IDM750" s="31"/>
      <c r="IDN750" s="31"/>
      <c r="IDO750" s="31"/>
      <c r="IDP750" s="31"/>
      <c r="IDQ750" s="31"/>
      <c r="IDR750" s="31"/>
      <c r="IDS750" s="31"/>
      <c r="IDT750" s="31"/>
      <c r="IDU750" s="31"/>
      <c r="IDV750" s="31"/>
      <c r="IDW750" s="31"/>
      <c r="IDX750" s="31"/>
      <c r="IDY750" s="31"/>
      <c r="IDZ750" s="31"/>
      <c r="IEA750" s="31"/>
      <c r="IEB750" s="31"/>
      <c r="IEC750" s="31"/>
      <c r="IED750" s="31"/>
      <c r="IEE750" s="31"/>
      <c r="IEF750" s="31"/>
      <c r="IEG750" s="31"/>
      <c r="IEH750" s="31"/>
      <c r="IEI750" s="31"/>
      <c r="IEJ750" s="31"/>
      <c r="IEK750" s="31"/>
      <c r="IEL750" s="31"/>
      <c r="IEM750" s="31"/>
      <c r="IEN750" s="31"/>
      <c r="IEO750" s="31"/>
      <c r="IEP750" s="31"/>
      <c r="IEQ750" s="31"/>
      <c r="IER750" s="31"/>
      <c r="IES750" s="31"/>
      <c r="IET750" s="31"/>
      <c r="IEU750" s="31"/>
      <c r="IEV750" s="31"/>
      <c r="IEW750" s="31"/>
      <c r="IEX750" s="31"/>
      <c r="IEY750" s="31"/>
      <c r="IEZ750" s="31"/>
      <c r="IFA750" s="31"/>
      <c r="IFB750" s="31"/>
      <c r="IFC750" s="31"/>
      <c r="IFD750" s="31"/>
      <c r="IFE750" s="31"/>
      <c r="IFF750" s="31"/>
      <c r="IFG750" s="31"/>
      <c r="IFH750" s="31"/>
      <c r="IFI750" s="31"/>
      <c r="IFJ750" s="31"/>
      <c r="IFK750" s="31"/>
      <c r="IFL750" s="31"/>
      <c r="IFM750" s="31"/>
      <c r="IFN750" s="31"/>
      <c r="IFO750" s="31"/>
      <c r="IFP750" s="31"/>
      <c r="IFQ750" s="31"/>
      <c r="IFR750" s="31"/>
      <c r="IFS750" s="31"/>
      <c r="IFT750" s="31"/>
      <c r="IFU750" s="31"/>
      <c r="IFV750" s="31"/>
      <c r="IFW750" s="31"/>
      <c r="IFX750" s="31"/>
      <c r="IFY750" s="31"/>
      <c r="IFZ750" s="31"/>
      <c r="IGA750" s="31"/>
      <c r="IGB750" s="31"/>
      <c r="IGC750" s="31"/>
      <c r="IGD750" s="31"/>
      <c r="IGE750" s="31"/>
      <c r="IGF750" s="31"/>
      <c r="IGG750" s="31"/>
      <c r="IGH750" s="31"/>
      <c r="IGI750" s="31"/>
      <c r="IGJ750" s="31"/>
      <c r="IGK750" s="31"/>
      <c r="IGL750" s="31"/>
      <c r="IGM750" s="31"/>
      <c r="IGN750" s="31"/>
      <c r="IGO750" s="31"/>
      <c r="IGP750" s="31"/>
      <c r="IGQ750" s="31"/>
      <c r="IGR750" s="31"/>
      <c r="IGS750" s="31"/>
      <c r="IGT750" s="31"/>
      <c r="IGU750" s="31"/>
      <c r="IGV750" s="31"/>
      <c r="IGW750" s="31"/>
      <c r="IGX750" s="31"/>
      <c r="IGY750" s="31"/>
      <c r="IGZ750" s="31"/>
      <c r="IHA750" s="31"/>
      <c r="IHB750" s="31"/>
      <c r="IHC750" s="31"/>
      <c r="IHD750" s="31"/>
      <c r="IHE750" s="31"/>
      <c r="IHF750" s="31"/>
      <c r="IHG750" s="31"/>
      <c r="IHH750" s="31"/>
      <c r="IHI750" s="31"/>
      <c r="IHJ750" s="31"/>
      <c r="IHK750" s="31"/>
      <c r="IHL750" s="31"/>
      <c r="IHM750" s="31"/>
      <c r="IHN750" s="31"/>
      <c r="IHO750" s="31"/>
      <c r="IHP750" s="31"/>
      <c r="IHQ750" s="31"/>
      <c r="IHR750" s="31"/>
      <c r="IHS750" s="31"/>
      <c r="IHT750" s="31"/>
      <c r="IHU750" s="31"/>
      <c r="IHV750" s="31"/>
      <c r="IHW750" s="31"/>
      <c r="IHX750" s="31"/>
      <c r="IHY750" s="31"/>
      <c r="IHZ750" s="31"/>
      <c r="IIA750" s="31"/>
      <c r="IIB750" s="31"/>
      <c r="IIC750" s="31"/>
      <c r="IID750" s="31"/>
      <c r="IIE750" s="31"/>
      <c r="IIF750" s="31"/>
      <c r="IIG750" s="31"/>
      <c r="IIH750" s="31"/>
      <c r="III750" s="31"/>
      <c r="IIJ750" s="31"/>
      <c r="IIK750" s="31"/>
      <c r="IIL750" s="31"/>
      <c r="IIM750" s="31"/>
      <c r="IIN750" s="31"/>
      <c r="IIO750" s="31"/>
      <c r="IIP750" s="31"/>
      <c r="IIQ750" s="31"/>
      <c r="IIR750" s="31"/>
      <c r="IIS750" s="31"/>
      <c r="IIT750" s="31"/>
      <c r="IIU750" s="31"/>
      <c r="IIV750" s="31"/>
      <c r="IIW750" s="31"/>
      <c r="IIX750" s="31"/>
      <c r="IIY750" s="31"/>
      <c r="IIZ750" s="31"/>
      <c r="IJA750" s="31"/>
      <c r="IJB750" s="31"/>
      <c r="IJC750" s="31"/>
      <c r="IJD750" s="31"/>
      <c r="IJE750" s="31"/>
      <c r="IJF750" s="31"/>
      <c r="IJG750" s="31"/>
      <c r="IJH750" s="31"/>
      <c r="IJI750" s="31"/>
      <c r="IJJ750" s="31"/>
      <c r="IJK750" s="31"/>
      <c r="IJL750" s="31"/>
      <c r="IJM750" s="31"/>
      <c r="IJN750" s="31"/>
      <c r="IJO750" s="31"/>
      <c r="IJP750" s="31"/>
      <c r="IJQ750" s="31"/>
      <c r="IJR750" s="31"/>
      <c r="IJS750" s="31"/>
      <c r="IJT750" s="31"/>
      <c r="IJU750" s="31"/>
      <c r="IJV750" s="31"/>
      <c r="IJW750" s="31"/>
      <c r="IJX750" s="31"/>
      <c r="IJY750" s="31"/>
      <c r="IJZ750" s="31"/>
      <c r="IKA750" s="31"/>
      <c r="IKB750" s="31"/>
      <c r="IKC750" s="31"/>
      <c r="IKD750" s="31"/>
      <c r="IKE750" s="31"/>
      <c r="IKF750" s="31"/>
      <c r="IKG750" s="31"/>
      <c r="IKH750" s="31"/>
      <c r="IKI750" s="31"/>
      <c r="IKJ750" s="31"/>
      <c r="IKK750" s="31"/>
      <c r="IKL750" s="31"/>
      <c r="IKM750" s="31"/>
      <c r="IKN750" s="31"/>
      <c r="IKO750" s="31"/>
      <c r="IKP750" s="31"/>
      <c r="IKQ750" s="31"/>
      <c r="IKR750" s="31"/>
      <c r="IKS750" s="31"/>
      <c r="IKT750" s="31"/>
      <c r="IKU750" s="31"/>
      <c r="IKV750" s="31"/>
      <c r="IKW750" s="31"/>
      <c r="IKX750" s="31"/>
      <c r="IKY750" s="31"/>
      <c r="IKZ750" s="31"/>
      <c r="ILA750" s="31"/>
      <c r="ILB750" s="31"/>
      <c r="ILC750" s="31"/>
      <c r="ILD750" s="31"/>
      <c r="ILE750" s="31"/>
      <c r="ILF750" s="31"/>
      <c r="ILG750" s="31"/>
      <c r="ILH750" s="31"/>
      <c r="ILI750" s="31"/>
      <c r="ILJ750" s="31"/>
      <c r="ILK750" s="31"/>
      <c r="ILL750" s="31"/>
      <c r="ILM750" s="31"/>
      <c r="ILN750" s="31"/>
      <c r="ILO750" s="31"/>
      <c r="ILP750" s="31"/>
      <c r="ILQ750" s="31"/>
      <c r="ILR750" s="31"/>
      <c r="ILS750" s="31"/>
      <c r="ILT750" s="31"/>
      <c r="ILU750" s="31"/>
      <c r="ILV750" s="31"/>
      <c r="ILW750" s="31"/>
      <c r="ILX750" s="31"/>
      <c r="ILY750" s="31"/>
      <c r="ILZ750" s="31"/>
      <c r="IMA750" s="31"/>
      <c r="IMB750" s="31"/>
      <c r="IMC750" s="31"/>
      <c r="IMD750" s="31"/>
      <c r="IME750" s="31"/>
      <c r="IMF750" s="31"/>
      <c r="IMG750" s="31"/>
      <c r="IMH750" s="31"/>
      <c r="IMI750" s="31"/>
      <c r="IMJ750" s="31"/>
      <c r="IMK750" s="31"/>
      <c r="IML750" s="31"/>
      <c r="IMM750" s="31"/>
      <c r="IMN750" s="31"/>
      <c r="IMO750" s="31"/>
      <c r="IMP750" s="31"/>
      <c r="IMQ750" s="31"/>
      <c r="IMR750" s="31"/>
      <c r="IMS750" s="31"/>
      <c r="IMT750" s="31"/>
      <c r="IMU750" s="31"/>
      <c r="IMV750" s="31"/>
      <c r="IMW750" s="31"/>
      <c r="IMX750" s="31"/>
      <c r="IMY750" s="31"/>
      <c r="IMZ750" s="31"/>
      <c r="INA750" s="31"/>
      <c r="INB750" s="31"/>
      <c r="INC750" s="31"/>
      <c r="IND750" s="31"/>
      <c r="INE750" s="31"/>
      <c r="INF750" s="31"/>
      <c r="ING750" s="31"/>
      <c r="INH750" s="31"/>
      <c r="INI750" s="31"/>
      <c r="INJ750" s="31"/>
      <c r="INK750" s="31"/>
      <c r="INL750" s="31"/>
      <c r="INM750" s="31"/>
      <c r="INN750" s="31"/>
      <c r="INO750" s="31"/>
      <c r="INP750" s="31"/>
      <c r="INQ750" s="31"/>
      <c r="INR750" s="31"/>
      <c r="INS750" s="31"/>
      <c r="INT750" s="31"/>
      <c r="INU750" s="31"/>
      <c r="INV750" s="31"/>
      <c r="INW750" s="31"/>
      <c r="INX750" s="31"/>
      <c r="INY750" s="31"/>
      <c r="INZ750" s="31"/>
      <c r="IOA750" s="31"/>
      <c r="IOB750" s="31"/>
      <c r="IOC750" s="31"/>
      <c r="IOD750" s="31"/>
      <c r="IOE750" s="31"/>
      <c r="IOF750" s="31"/>
      <c r="IOG750" s="31"/>
      <c r="IOH750" s="31"/>
      <c r="IOI750" s="31"/>
      <c r="IOJ750" s="31"/>
      <c r="IOK750" s="31"/>
      <c r="IOL750" s="31"/>
      <c r="IOM750" s="31"/>
      <c r="ION750" s="31"/>
      <c r="IOO750" s="31"/>
      <c r="IOP750" s="31"/>
      <c r="IOQ750" s="31"/>
      <c r="IOR750" s="31"/>
      <c r="IOS750" s="31"/>
      <c r="IOT750" s="31"/>
      <c r="IOU750" s="31"/>
      <c r="IOV750" s="31"/>
      <c r="IOW750" s="31"/>
      <c r="IOX750" s="31"/>
      <c r="IOY750" s="31"/>
      <c r="IOZ750" s="31"/>
      <c r="IPA750" s="31"/>
      <c r="IPB750" s="31"/>
      <c r="IPC750" s="31"/>
      <c r="IPD750" s="31"/>
      <c r="IPE750" s="31"/>
      <c r="IPF750" s="31"/>
      <c r="IPG750" s="31"/>
      <c r="IPH750" s="31"/>
      <c r="IPI750" s="31"/>
      <c r="IPJ750" s="31"/>
      <c r="IPK750" s="31"/>
      <c r="IPL750" s="31"/>
      <c r="IPM750" s="31"/>
      <c r="IPN750" s="31"/>
      <c r="IPO750" s="31"/>
      <c r="IPP750" s="31"/>
      <c r="IPQ750" s="31"/>
      <c r="IPR750" s="31"/>
      <c r="IPS750" s="31"/>
      <c r="IPT750" s="31"/>
      <c r="IPU750" s="31"/>
      <c r="IPV750" s="31"/>
      <c r="IPW750" s="31"/>
      <c r="IPX750" s="31"/>
      <c r="IPY750" s="31"/>
      <c r="IPZ750" s="31"/>
      <c r="IQA750" s="31"/>
      <c r="IQB750" s="31"/>
      <c r="IQC750" s="31"/>
      <c r="IQD750" s="31"/>
      <c r="IQE750" s="31"/>
      <c r="IQF750" s="31"/>
      <c r="IQG750" s="31"/>
      <c r="IQH750" s="31"/>
      <c r="IQI750" s="31"/>
      <c r="IQJ750" s="31"/>
      <c r="IQK750" s="31"/>
      <c r="IQL750" s="31"/>
      <c r="IQM750" s="31"/>
      <c r="IQN750" s="31"/>
      <c r="IQO750" s="31"/>
      <c r="IQP750" s="31"/>
      <c r="IQQ750" s="31"/>
      <c r="IQR750" s="31"/>
      <c r="IQS750" s="31"/>
      <c r="IQT750" s="31"/>
      <c r="IQU750" s="31"/>
      <c r="IQV750" s="31"/>
      <c r="IQW750" s="31"/>
      <c r="IQX750" s="31"/>
      <c r="IQY750" s="31"/>
      <c r="IQZ750" s="31"/>
      <c r="IRA750" s="31"/>
      <c r="IRB750" s="31"/>
      <c r="IRC750" s="31"/>
      <c r="IRD750" s="31"/>
      <c r="IRE750" s="31"/>
      <c r="IRF750" s="31"/>
      <c r="IRG750" s="31"/>
      <c r="IRH750" s="31"/>
      <c r="IRI750" s="31"/>
      <c r="IRJ750" s="31"/>
      <c r="IRK750" s="31"/>
      <c r="IRL750" s="31"/>
      <c r="IRM750" s="31"/>
      <c r="IRN750" s="31"/>
      <c r="IRO750" s="31"/>
      <c r="IRP750" s="31"/>
      <c r="IRQ750" s="31"/>
      <c r="IRR750" s="31"/>
      <c r="IRS750" s="31"/>
      <c r="IRT750" s="31"/>
      <c r="IRU750" s="31"/>
      <c r="IRV750" s="31"/>
      <c r="IRW750" s="31"/>
      <c r="IRX750" s="31"/>
      <c r="IRY750" s="31"/>
      <c r="IRZ750" s="31"/>
      <c r="ISA750" s="31"/>
      <c r="ISB750" s="31"/>
      <c r="ISC750" s="31"/>
      <c r="ISD750" s="31"/>
      <c r="ISE750" s="31"/>
      <c r="ISF750" s="31"/>
      <c r="ISG750" s="31"/>
      <c r="ISH750" s="31"/>
      <c r="ISI750" s="31"/>
      <c r="ISJ750" s="31"/>
      <c r="ISK750" s="31"/>
      <c r="ISL750" s="31"/>
      <c r="ISM750" s="31"/>
      <c r="ISN750" s="31"/>
      <c r="ISO750" s="31"/>
      <c r="ISP750" s="31"/>
      <c r="ISQ750" s="31"/>
      <c r="ISR750" s="31"/>
      <c r="ISS750" s="31"/>
      <c r="IST750" s="31"/>
      <c r="ISU750" s="31"/>
      <c r="ISV750" s="31"/>
      <c r="ISW750" s="31"/>
      <c r="ISX750" s="31"/>
      <c r="ISY750" s="31"/>
      <c r="ISZ750" s="31"/>
      <c r="ITA750" s="31"/>
      <c r="ITB750" s="31"/>
      <c r="ITC750" s="31"/>
      <c r="ITD750" s="31"/>
      <c r="ITE750" s="31"/>
      <c r="ITF750" s="31"/>
      <c r="ITG750" s="31"/>
      <c r="ITH750" s="31"/>
      <c r="ITI750" s="31"/>
      <c r="ITJ750" s="31"/>
      <c r="ITK750" s="31"/>
      <c r="ITL750" s="31"/>
      <c r="ITM750" s="31"/>
      <c r="ITN750" s="31"/>
      <c r="ITO750" s="31"/>
      <c r="ITP750" s="31"/>
      <c r="ITQ750" s="31"/>
      <c r="ITR750" s="31"/>
      <c r="ITS750" s="31"/>
      <c r="ITT750" s="31"/>
      <c r="ITU750" s="31"/>
      <c r="ITV750" s="31"/>
      <c r="ITW750" s="31"/>
      <c r="ITX750" s="31"/>
      <c r="ITY750" s="31"/>
      <c r="ITZ750" s="31"/>
      <c r="IUA750" s="31"/>
      <c r="IUB750" s="31"/>
      <c r="IUC750" s="31"/>
      <c r="IUD750" s="31"/>
      <c r="IUE750" s="31"/>
      <c r="IUF750" s="31"/>
      <c r="IUG750" s="31"/>
      <c r="IUH750" s="31"/>
      <c r="IUI750" s="31"/>
      <c r="IUJ750" s="31"/>
      <c r="IUK750" s="31"/>
      <c r="IUL750" s="31"/>
      <c r="IUM750" s="31"/>
      <c r="IUN750" s="31"/>
      <c r="IUO750" s="31"/>
      <c r="IUP750" s="31"/>
      <c r="IUQ750" s="31"/>
      <c r="IUR750" s="31"/>
      <c r="IUS750" s="31"/>
      <c r="IUT750" s="31"/>
      <c r="IUU750" s="31"/>
      <c r="IUV750" s="31"/>
      <c r="IUW750" s="31"/>
      <c r="IUX750" s="31"/>
      <c r="IUY750" s="31"/>
      <c r="IUZ750" s="31"/>
      <c r="IVA750" s="31"/>
      <c r="IVB750" s="31"/>
      <c r="IVC750" s="31"/>
      <c r="IVD750" s="31"/>
      <c r="IVE750" s="31"/>
      <c r="IVF750" s="31"/>
      <c r="IVG750" s="31"/>
      <c r="IVH750" s="31"/>
      <c r="IVI750" s="31"/>
      <c r="IVJ750" s="31"/>
      <c r="IVK750" s="31"/>
      <c r="IVL750" s="31"/>
      <c r="IVM750" s="31"/>
      <c r="IVN750" s="31"/>
      <c r="IVO750" s="31"/>
      <c r="IVP750" s="31"/>
      <c r="IVQ750" s="31"/>
      <c r="IVR750" s="31"/>
      <c r="IVS750" s="31"/>
      <c r="IVT750" s="31"/>
      <c r="IVU750" s="31"/>
      <c r="IVV750" s="31"/>
      <c r="IVW750" s="31"/>
      <c r="IVX750" s="31"/>
      <c r="IVY750" s="31"/>
      <c r="IVZ750" s="31"/>
      <c r="IWA750" s="31"/>
      <c r="IWB750" s="31"/>
      <c r="IWC750" s="31"/>
      <c r="IWD750" s="31"/>
      <c r="IWE750" s="31"/>
      <c r="IWF750" s="31"/>
      <c r="IWG750" s="31"/>
      <c r="IWH750" s="31"/>
      <c r="IWI750" s="31"/>
      <c r="IWJ750" s="31"/>
      <c r="IWK750" s="31"/>
      <c r="IWL750" s="31"/>
      <c r="IWM750" s="31"/>
      <c r="IWN750" s="31"/>
      <c r="IWO750" s="31"/>
      <c r="IWP750" s="31"/>
      <c r="IWQ750" s="31"/>
      <c r="IWR750" s="31"/>
      <c r="IWS750" s="31"/>
      <c r="IWT750" s="31"/>
      <c r="IWU750" s="31"/>
      <c r="IWV750" s="31"/>
      <c r="IWW750" s="31"/>
      <c r="IWX750" s="31"/>
      <c r="IWY750" s="31"/>
      <c r="IWZ750" s="31"/>
      <c r="IXA750" s="31"/>
      <c r="IXB750" s="31"/>
      <c r="IXC750" s="31"/>
      <c r="IXD750" s="31"/>
      <c r="IXE750" s="31"/>
      <c r="IXF750" s="31"/>
      <c r="IXG750" s="31"/>
      <c r="IXH750" s="31"/>
      <c r="IXI750" s="31"/>
      <c r="IXJ750" s="31"/>
      <c r="IXK750" s="31"/>
      <c r="IXL750" s="31"/>
      <c r="IXM750" s="31"/>
      <c r="IXN750" s="31"/>
      <c r="IXO750" s="31"/>
      <c r="IXP750" s="31"/>
      <c r="IXQ750" s="31"/>
      <c r="IXR750" s="31"/>
      <c r="IXS750" s="31"/>
      <c r="IXT750" s="31"/>
      <c r="IXU750" s="31"/>
      <c r="IXV750" s="31"/>
      <c r="IXW750" s="31"/>
      <c r="IXX750" s="31"/>
      <c r="IXY750" s="31"/>
      <c r="IXZ750" s="31"/>
      <c r="IYA750" s="31"/>
      <c r="IYB750" s="31"/>
      <c r="IYC750" s="31"/>
      <c r="IYD750" s="31"/>
      <c r="IYE750" s="31"/>
      <c r="IYF750" s="31"/>
      <c r="IYG750" s="31"/>
      <c r="IYH750" s="31"/>
      <c r="IYI750" s="31"/>
      <c r="IYJ750" s="31"/>
      <c r="IYK750" s="31"/>
      <c r="IYL750" s="31"/>
      <c r="IYM750" s="31"/>
      <c r="IYN750" s="31"/>
      <c r="IYO750" s="31"/>
      <c r="IYP750" s="31"/>
      <c r="IYQ750" s="31"/>
      <c r="IYR750" s="31"/>
      <c r="IYS750" s="31"/>
      <c r="IYT750" s="31"/>
      <c r="IYU750" s="31"/>
      <c r="IYV750" s="31"/>
      <c r="IYW750" s="31"/>
      <c r="IYX750" s="31"/>
      <c r="IYY750" s="31"/>
      <c r="IYZ750" s="31"/>
      <c r="IZA750" s="31"/>
      <c r="IZB750" s="31"/>
      <c r="IZC750" s="31"/>
      <c r="IZD750" s="31"/>
      <c r="IZE750" s="31"/>
      <c r="IZF750" s="31"/>
      <c r="IZG750" s="31"/>
      <c r="IZH750" s="31"/>
      <c r="IZI750" s="31"/>
      <c r="IZJ750" s="31"/>
      <c r="IZK750" s="31"/>
      <c r="IZL750" s="31"/>
      <c r="IZM750" s="31"/>
      <c r="IZN750" s="31"/>
      <c r="IZO750" s="31"/>
      <c r="IZP750" s="31"/>
      <c r="IZQ750" s="31"/>
      <c r="IZR750" s="31"/>
      <c r="IZS750" s="31"/>
      <c r="IZT750" s="31"/>
      <c r="IZU750" s="31"/>
      <c r="IZV750" s="31"/>
      <c r="IZW750" s="31"/>
      <c r="IZX750" s="31"/>
      <c r="IZY750" s="31"/>
      <c r="IZZ750" s="31"/>
      <c r="JAA750" s="31"/>
      <c r="JAB750" s="31"/>
      <c r="JAC750" s="31"/>
      <c r="JAD750" s="31"/>
      <c r="JAE750" s="31"/>
      <c r="JAF750" s="31"/>
      <c r="JAG750" s="31"/>
      <c r="JAH750" s="31"/>
      <c r="JAI750" s="31"/>
      <c r="JAJ750" s="31"/>
      <c r="JAK750" s="31"/>
      <c r="JAL750" s="31"/>
      <c r="JAM750" s="31"/>
      <c r="JAN750" s="31"/>
      <c r="JAO750" s="31"/>
      <c r="JAP750" s="31"/>
      <c r="JAQ750" s="31"/>
      <c r="JAR750" s="31"/>
      <c r="JAS750" s="31"/>
      <c r="JAT750" s="31"/>
      <c r="JAU750" s="31"/>
      <c r="JAV750" s="31"/>
      <c r="JAW750" s="31"/>
      <c r="JAX750" s="31"/>
      <c r="JAY750" s="31"/>
      <c r="JAZ750" s="31"/>
      <c r="JBA750" s="31"/>
      <c r="JBB750" s="31"/>
      <c r="JBC750" s="31"/>
      <c r="JBD750" s="31"/>
      <c r="JBE750" s="31"/>
      <c r="JBF750" s="31"/>
      <c r="JBG750" s="31"/>
      <c r="JBH750" s="31"/>
      <c r="JBI750" s="31"/>
      <c r="JBJ750" s="31"/>
      <c r="JBK750" s="31"/>
      <c r="JBL750" s="31"/>
      <c r="JBM750" s="31"/>
      <c r="JBN750" s="31"/>
      <c r="JBO750" s="31"/>
      <c r="JBP750" s="31"/>
      <c r="JBQ750" s="31"/>
      <c r="JBR750" s="31"/>
      <c r="JBS750" s="31"/>
      <c r="JBT750" s="31"/>
      <c r="JBU750" s="31"/>
      <c r="JBV750" s="31"/>
      <c r="JBW750" s="31"/>
      <c r="JBX750" s="31"/>
      <c r="JBY750" s="31"/>
      <c r="JBZ750" s="31"/>
      <c r="JCA750" s="31"/>
      <c r="JCB750" s="31"/>
      <c r="JCC750" s="31"/>
      <c r="JCD750" s="31"/>
      <c r="JCE750" s="31"/>
      <c r="JCF750" s="31"/>
      <c r="JCG750" s="31"/>
      <c r="JCH750" s="31"/>
      <c r="JCI750" s="31"/>
      <c r="JCJ750" s="31"/>
      <c r="JCK750" s="31"/>
      <c r="JCL750" s="31"/>
      <c r="JCM750" s="31"/>
      <c r="JCN750" s="31"/>
      <c r="JCO750" s="31"/>
      <c r="JCP750" s="31"/>
      <c r="JCQ750" s="31"/>
      <c r="JCR750" s="31"/>
      <c r="JCS750" s="31"/>
      <c r="JCT750" s="31"/>
      <c r="JCU750" s="31"/>
      <c r="JCV750" s="31"/>
      <c r="JCW750" s="31"/>
      <c r="JCX750" s="31"/>
      <c r="JCY750" s="31"/>
      <c r="JCZ750" s="31"/>
      <c r="JDA750" s="31"/>
      <c r="JDB750" s="31"/>
      <c r="JDC750" s="31"/>
      <c r="JDD750" s="31"/>
      <c r="JDE750" s="31"/>
      <c r="JDF750" s="31"/>
      <c r="JDG750" s="31"/>
      <c r="JDH750" s="31"/>
      <c r="JDI750" s="31"/>
      <c r="JDJ750" s="31"/>
      <c r="JDK750" s="31"/>
      <c r="JDL750" s="31"/>
      <c r="JDM750" s="31"/>
      <c r="JDN750" s="31"/>
      <c r="JDO750" s="31"/>
      <c r="JDP750" s="31"/>
      <c r="JDQ750" s="31"/>
      <c r="JDR750" s="31"/>
      <c r="JDS750" s="31"/>
      <c r="JDT750" s="31"/>
      <c r="JDU750" s="31"/>
      <c r="JDV750" s="31"/>
      <c r="JDW750" s="31"/>
      <c r="JDX750" s="31"/>
      <c r="JDY750" s="31"/>
      <c r="JDZ750" s="31"/>
      <c r="JEA750" s="31"/>
      <c r="JEB750" s="31"/>
      <c r="JEC750" s="31"/>
      <c r="JED750" s="31"/>
      <c r="JEE750" s="31"/>
      <c r="JEF750" s="31"/>
      <c r="JEG750" s="31"/>
      <c r="JEH750" s="31"/>
      <c r="JEI750" s="31"/>
      <c r="JEJ750" s="31"/>
      <c r="JEK750" s="31"/>
      <c r="JEL750" s="31"/>
      <c r="JEM750" s="31"/>
      <c r="JEN750" s="31"/>
      <c r="JEO750" s="31"/>
      <c r="JEP750" s="31"/>
      <c r="JEQ750" s="31"/>
      <c r="JER750" s="31"/>
      <c r="JES750" s="31"/>
      <c r="JET750" s="31"/>
      <c r="JEU750" s="31"/>
      <c r="JEV750" s="31"/>
      <c r="JEW750" s="31"/>
      <c r="JEX750" s="31"/>
      <c r="JEY750" s="31"/>
      <c r="JEZ750" s="31"/>
      <c r="JFA750" s="31"/>
      <c r="JFB750" s="31"/>
      <c r="JFC750" s="31"/>
      <c r="JFD750" s="31"/>
      <c r="JFE750" s="31"/>
      <c r="JFF750" s="31"/>
      <c r="JFG750" s="31"/>
      <c r="JFH750" s="31"/>
      <c r="JFI750" s="31"/>
      <c r="JFJ750" s="31"/>
      <c r="JFK750" s="31"/>
      <c r="JFL750" s="31"/>
      <c r="JFM750" s="31"/>
      <c r="JFN750" s="31"/>
      <c r="JFO750" s="31"/>
      <c r="JFP750" s="31"/>
      <c r="JFQ750" s="31"/>
      <c r="JFR750" s="31"/>
      <c r="JFS750" s="31"/>
      <c r="JFT750" s="31"/>
      <c r="JFU750" s="31"/>
      <c r="JFV750" s="31"/>
      <c r="JFW750" s="31"/>
      <c r="JFX750" s="31"/>
      <c r="JFY750" s="31"/>
      <c r="JFZ750" s="31"/>
      <c r="JGA750" s="31"/>
      <c r="JGB750" s="31"/>
      <c r="JGC750" s="31"/>
      <c r="JGD750" s="31"/>
      <c r="JGE750" s="31"/>
      <c r="JGF750" s="31"/>
      <c r="JGG750" s="31"/>
      <c r="JGH750" s="31"/>
      <c r="JGI750" s="31"/>
      <c r="JGJ750" s="31"/>
      <c r="JGK750" s="31"/>
      <c r="JGL750" s="31"/>
      <c r="JGM750" s="31"/>
      <c r="JGN750" s="31"/>
      <c r="JGO750" s="31"/>
      <c r="JGP750" s="31"/>
      <c r="JGQ750" s="31"/>
      <c r="JGR750" s="31"/>
      <c r="JGS750" s="31"/>
      <c r="JGT750" s="31"/>
      <c r="JGU750" s="31"/>
      <c r="JGV750" s="31"/>
      <c r="JGW750" s="31"/>
      <c r="JGX750" s="31"/>
      <c r="JGY750" s="31"/>
      <c r="JGZ750" s="31"/>
      <c r="JHA750" s="31"/>
      <c r="JHB750" s="31"/>
      <c r="JHC750" s="31"/>
      <c r="JHD750" s="31"/>
      <c r="JHE750" s="31"/>
      <c r="JHF750" s="31"/>
      <c r="JHG750" s="31"/>
      <c r="JHH750" s="31"/>
      <c r="JHI750" s="31"/>
      <c r="JHJ750" s="31"/>
      <c r="JHK750" s="31"/>
      <c r="JHL750" s="31"/>
      <c r="JHM750" s="31"/>
      <c r="JHN750" s="31"/>
      <c r="JHO750" s="31"/>
      <c r="JHP750" s="31"/>
      <c r="JHQ750" s="31"/>
      <c r="JHR750" s="31"/>
      <c r="JHS750" s="31"/>
      <c r="JHT750" s="31"/>
      <c r="JHU750" s="31"/>
      <c r="JHV750" s="31"/>
      <c r="JHW750" s="31"/>
      <c r="JHX750" s="31"/>
      <c r="JHY750" s="31"/>
      <c r="JHZ750" s="31"/>
      <c r="JIA750" s="31"/>
      <c r="JIB750" s="31"/>
      <c r="JIC750" s="31"/>
      <c r="JID750" s="31"/>
      <c r="JIE750" s="31"/>
      <c r="JIF750" s="31"/>
      <c r="JIG750" s="31"/>
      <c r="JIH750" s="31"/>
      <c r="JII750" s="31"/>
      <c r="JIJ750" s="31"/>
      <c r="JIK750" s="31"/>
      <c r="JIL750" s="31"/>
      <c r="JIM750" s="31"/>
      <c r="JIN750" s="31"/>
      <c r="JIO750" s="31"/>
      <c r="JIP750" s="31"/>
      <c r="JIQ750" s="31"/>
      <c r="JIR750" s="31"/>
      <c r="JIS750" s="31"/>
      <c r="JIT750" s="31"/>
      <c r="JIU750" s="31"/>
      <c r="JIV750" s="31"/>
      <c r="JIW750" s="31"/>
      <c r="JIX750" s="31"/>
      <c r="JIY750" s="31"/>
      <c r="JIZ750" s="31"/>
      <c r="JJA750" s="31"/>
      <c r="JJB750" s="31"/>
      <c r="JJC750" s="31"/>
      <c r="JJD750" s="31"/>
      <c r="JJE750" s="31"/>
      <c r="JJF750" s="31"/>
      <c r="JJG750" s="31"/>
      <c r="JJH750" s="31"/>
      <c r="JJI750" s="31"/>
      <c r="JJJ750" s="31"/>
      <c r="JJK750" s="31"/>
      <c r="JJL750" s="31"/>
      <c r="JJM750" s="31"/>
      <c r="JJN750" s="31"/>
      <c r="JJO750" s="31"/>
      <c r="JJP750" s="31"/>
      <c r="JJQ750" s="31"/>
      <c r="JJR750" s="31"/>
      <c r="JJS750" s="31"/>
      <c r="JJT750" s="31"/>
      <c r="JJU750" s="31"/>
      <c r="JJV750" s="31"/>
      <c r="JJW750" s="31"/>
      <c r="JJX750" s="31"/>
      <c r="JJY750" s="31"/>
      <c r="JJZ750" s="31"/>
      <c r="JKA750" s="31"/>
      <c r="JKB750" s="31"/>
      <c r="JKC750" s="31"/>
      <c r="JKD750" s="31"/>
      <c r="JKE750" s="31"/>
      <c r="JKF750" s="31"/>
      <c r="JKG750" s="31"/>
      <c r="JKH750" s="31"/>
      <c r="JKI750" s="31"/>
      <c r="JKJ750" s="31"/>
      <c r="JKK750" s="31"/>
      <c r="JKL750" s="31"/>
      <c r="JKM750" s="31"/>
      <c r="JKN750" s="31"/>
      <c r="JKO750" s="31"/>
      <c r="JKP750" s="31"/>
      <c r="JKQ750" s="31"/>
      <c r="JKR750" s="31"/>
      <c r="JKS750" s="31"/>
      <c r="JKT750" s="31"/>
      <c r="JKU750" s="31"/>
      <c r="JKV750" s="31"/>
      <c r="JKW750" s="31"/>
      <c r="JKX750" s="31"/>
      <c r="JKY750" s="31"/>
      <c r="JKZ750" s="31"/>
      <c r="JLA750" s="31"/>
      <c r="JLB750" s="31"/>
      <c r="JLC750" s="31"/>
      <c r="JLD750" s="31"/>
      <c r="JLE750" s="31"/>
      <c r="JLF750" s="31"/>
      <c r="JLG750" s="31"/>
      <c r="JLH750" s="31"/>
      <c r="JLI750" s="31"/>
      <c r="JLJ750" s="31"/>
      <c r="JLK750" s="31"/>
      <c r="JLL750" s="31"/>
      <c r="JLM750" s="31"/>
      <c r="JLN750" s="31"/>
      <c r="JLO750" s="31"/>
      <c r="JLP750" s="31"/>
      <c r="JLQ750" s="31"/>
      <c r="JLR750" s="31"/>
      <c r="JLS750" s="31"/>
      <c r="JLT750" s="31"/>
      <c r="JLU750" s="31"/>
      <c r="JLV750" s="31"/>
      <c r="JLW750" s="31"/>
      <c r="JLX750" s="31"/>
      <c r="JLY750" s="31"/>
      <c r="JLZ750" s="31"/>
      <c r="JMA750" s="31"/>
      <c r="JMB750" s="31"/>
      <c r="JMC750" s="31"/>
      <c r="JMD750" s="31"/>
      <c r="JME750" s="31"/>
      <c r="JMF750" s="31"/>
      <c r="JMG750" s="31"/>
      <c r="JMH750" s="31"/>
      <c r="JMI750" s="31"/>
      <c r="JMJ750" s="31"/>
      <c r="JMK750" s="31"/>
      <c r="JML750" s="31"/>
      <c r="JMM750" s="31"/>
      <c r="JMN750" s="31"/>
      <c r="JMO750" s="31"/>
      <c r="JMP750" s="31"/>
      <c r="JMQ750" s="31"/>
      <c r="JMR750" s="31"/>
      <c r="JMS750" s="31"/>
      <c r="JMT750" s="31"/>
      <c r="JMU750" s="31"/>
      <c r="JMV750" s="31"/>
      <c r="JMW750" s="31"/>
      <c r="JMX750" s="31"/>
      <c r="JMY750" s="31"/>
      <c r="JMZ750" s="31"/>
      <c r="JNA750" s="31"/>
      <c r="JNB750" s="31"/>
      <c r="JNC750" s="31"/>
      <c r="JND750" s="31"/>
      <c r="JNE750" s="31"/>
      <c r="JNF750" s="31"/>
      <c r="JNG750" s="31"/>
      <c r="JNH750" s="31"/>
      <c r="JNI750" s="31"/>
      <c r="JNJ750" s="31"/>
      <c r="JNK750" s="31"/>
      <c r="JNL750" s="31"/>
      <c r="JNM750" s="31"/>
      <c r="JNN750" s="31"/>
      <c r="JNO750" s="31"/>
      <c r="JNP750" s="31"/>
      <c r="JNQ750" s="31"/>
      <c r="JNR750" s="31"/>
      <c r="JNS750" s="31"/>
      <c r="JNT750" s="31"/>
      <c r="JNU750" s="31"/>
      <c r="JNV750" s="31"/>
      <c r="JNW750" s="31"/>
      <c r="JNX750" s="31"/>
      <c r="JNY750" s="31"/>
      <c r="JNZ750" s="31"/>
      <c r="JOA750" s="31"/>
      <c r="JOB750" s="31"/>
      <c r="JOC750" s="31"/>
      <c r="JOD750" s="31"/>
      <c r="JOE750" s="31"/>
      <c r="JOF750" s="31"/>
      <c r="JOG750" s="31"/>
      <c r="JOH750" s="31"/>
      <c r="JOI750" s="31"/>
      <c r="JOJ750" s="31"/>
      <c r="JOK750" s="31"/>
      <c r="JOL750" s="31"/>
      <c r="JOM750" s="31"/>
      <c r="JON750" s="31"/>
      <c r="JOO750" s="31"/>
      <c r="JOP750" s="31"/>
      <c r="JOQ750" s="31"/>
      <c r="JOR750" s="31"/>
      <c r="JOS750" s="31"/>
      <c r="JOT750" s="31"/>
      <c r="JOU750" s="31"/>
      <c r="JOV750" s="31"/>
      <c r="JOW750" s="31"/>
      <c r="JOX750" s="31"/>
      <c r="JOY750" s="31"/>
      <c r="JOZ750" s="31"/>
      <c r="JPA750" s="31"/>
      <c r="JPB750" s="31"/>
      <c r="JPC750" s="31"/>
      <c r="JPD750" s="31"/>
      <c r="JPE750" s="31"/>
      <c r="JPF750" s="31"/>
      <c r="JPG750" s="31"/>
      <c r="JPH750" s="31"/>
      <c r="JPI750" s="31"/>
      <c r="JPJ750" s="31"/>
      <c r="JPK750" s="31"/>
      <c r="JPL750" s="31"/>
      <c r="JPM750" s="31"/>
      <c r="JPN750" s="31"/>
      <c r="JPO750" s="31"/>
      <c r="JPP750" s="31"/>
      <c r="JPQ750" s="31"/>
      <c r="JPR750" s="31"/>
      <c r="JPS750" s="31"/>
      <c r="JPT750" s="31"/>
      <c r="JPU750" s="31"/>
      <c r="JPV750" s="31"/>
      <c r="JPW750" s="31"/>
      <c r="JPX750" s="31"/>
      <c r="JPY750" s="31"/>
      <c r="JPZ750" s="31"/>
      <c r="JQA750" s="31"/>
      <c r="JQB750" s="31"/>
      <c r="JQC750" s="31"/>
      <c r="JQD750" s="31"/>
      <c r="JQE750" s="31"/>
      <c r="JQF750" s="31"/>
      <c r="JQG750" s="31"/>
      <c r="JQH750" s="31"/>
      <c r="JQI750" s="31"/>
      <c r="JQJ750" s="31"/>
      <c r="JQK750" s="31"/>
      <c r="JQL750" s="31"/>
      <c r="JQM750" s="31"/>
      <c r="JQN750" s="31"/>
      <c r="JQO750" s="31"/>
      <c r="JQP750" s="31"/>
      <c r="JQQ750" s="31"/>
      <c r="JQR750" s="31"/>
      <c r="JQS750" s="31"/>
      <c r="JQT750" s="31"/>
      <c r="JQU750" s="31"/>
      <c r="JQV750" s="31"/>
      <c r="JQW750" s="31"/>
      <c r="JQX750" s="31"/>
      <c r="JQY750" s="31"/>
      <c r="JQZ750" s="31"/>
      <c r="JRA750" s="31"/>
      <c r="JRB750" s="31"/>
      <c r="JRC750" s="31"/>
      <c r="JRD750" s="31"/>
      <c r="JRE750" s="31"/>
      <c r="JRF750" s="31"/>
      <c r="JRG750" s="31"/>
      <c r="JRH750" s="31"/>
      <c r="JRI750" s="31"/>
      <c r="JRJ750" s="31"/>
      <c r="JRK750" s="31"/>
      <c r="JRL750" s="31"/>
      <c r="JRM750" s="31"/>
      <c r="JRN750" s="31"/>
      <c r="JRO750" s="31"/>
      <c r="JRP750" s="31"/>
      <c r="JRQ750" s="31"/>
      <c r="JRR750" s="31"/>
      <c r="JRS750" s="31"/>
      <c r="JRT750" s="31"/>
      <c r="JRU750" s="31"/>
      <c r="JRV750" s="31"/>
      <c r="JRW750" s="31"/>
      <c r="JRX750" s="31"/>
      <c r="JRY750" s="31"/>
      <c r="JRZ750" s="31"/>
      <c r="JSA750" s="31"/>
      <c r="JSB750" s="31"/>
      <c r="JSC750" s="31"/>
      <c r="JSD750" s="31"/>
      <c r="JSE750" s="31"/>
      <c r="JSF750" s="31"/>
      <c r="JSG750" s="31"/>
      <c r="JSH750" s="31"/>
      <c r="JSI750" s="31"/>
      <c r="JSJ750" s="31"/>
      <c r="JSK750" s="31"/>
      <c r="JSL750" s="31"/>
      <c r="JSM750" s="31"/>
      <c r="JSN750" s="31"/>
      <c r="JSO750" s="31"/>
      <c r="JSP750" s="31"/>
      <c r="JSQ750" s="31"/>
      <c r="JSR750" s="31"/>
      <c r="JSS750" s="31"/>
      <c r="JST750" s="31"/>
      <c r="JSU750" s="31"/>
      <c r="JSV750" s="31"/>
      <c r="JSW750" s="31"/>
      <c r="JSX750" s="31"/>
      <c r="JSY750" s="31"/>
      <c r="JSZ750" s="31"/>
      <c r="JTA750" s="31"/>
      <c r="JTB750" s="31"/>
      <c r="JTC750" s="31"/>
      <c r="JTD750" s="31"/>
      <c r="JTE750" s="31"/>
      <c r="JTF750" s="31"/>
      <c r="JTG750" s="31"/>
      <c r="JTH750" s="31"/>
      <c r="JTI750" s="31"/>
      <c r="JTJ750" s="31"/>
      <c r="JTK750" s="31"/>
      <c r="JTL750" s="31"/>
      <c r="JTM750" s="31"/>
      <c r="JTN750" s="31"/>
      <c r="JTO750" s="31"/>
      <c r="JTP750" s="31"/>
      <c r="JTQ750" s="31"/>
      <c r="JTR750" s="31"/>
      <c r="JTS750" s="31"/>
      <c r="JTT750" s="31"/>
      <c r="JTU750" s="31"/>
      <c r="JTV750" s="31"/>
      <c r="JTW750" s="31"/>
      <c r="JTX750" s="31"/>
      <c r="JTY750" s="31"/>
      <c r="JTZ750" s="31"/>
      <c r="JUA750" s="31"/>
      <c r="JUB750" s="31"/>
      <c r="JUC750" s="31"/>
      <c r="JUD750" s="31"/>
      <c r="JUE750" s="31"/>
      <c r="JUF750" s="31"/>
      <c r="JUG750" s="31"/>
      <c r="JUH750" s="31"/>
      <c r="JUI750" s="31"/>
      <c r="JUJ750" s="31"/>
      <c r="JUK750" s="31"/>
      <c r="JUL750" s="31"/>
      <c r="JUM750" s="31"/>
      <c r="JUN750" s="31"/>
      <c r="JUO750" s="31"/>
      <c r="JUP750" s="31"/>
      <c r="JUQ750" s="31"/>
      <c r="JUR750" s="31"/>
      <c r="JUS750" s="31"/>
      <c r="JUT750" s="31"/>
      <c r="JUU750" s="31"/>
      <c r="JUV750" s="31"/>
      <c r="JUW750" s="31"/>
      <c r="JUX750" s="31"/>
      <c r="JUY750" s="31"/>
      <c r="JUZ750" s="31"/>
      <c r="JVA750" s="31"/>
      <c r="JVB750" s="31"/>
      <c r="JVC750" s="31"/>
      <c r="JVD750" s="31"/>
      <c r="JVE750" s="31"/>
      <c r="JVF750" s="31"/>
      <c r="JVG750" s="31"/>
      <c r="JVH750" s="31"/>
      <c r="JVI750" s="31"/>
      <c r="JVJ750" s="31"/>
      <c r="JVK750" s="31"/>
      <c r="JVL750" s="31"/>
      <c r="JVM750" s="31"/>
      <c r="JVN750" s="31"/>
      <c r="JVO750" s="31"/>
      <c r="JVP750" s="31"/>
      <c r="JVQ750" s="31"/>
      <c r="JVR750" s="31"/>
      <c r="JVS750" s="31"/>
      <c r="JVT750" s="31"/>
      <c r="JVU750" s="31"/>
      <c r="JVV750" s="31"/>
      <c r="JVW750" s="31"/>
      <c r="JVX750" s="31"/>
      <c r="JVY750" s="31"/>
      <c r="JVZ750" s="31"/>
      <c r="JWA750" s="31"/>
      <c r="JWB750" s="31"/>
      <c r="JWC750" s="31"/>
      <c r="JWD750" s="31"/>
      <c r="JWE750" s="31"/>
      <c r="JWF750" s="31"/>
      <c r="JWG750" s="31"/>
      <c r="JWH750" s="31"/>
      <c r="JWI750" s="31"/>
      <c r="JWJ750" s="31"/>
      <c r="JWK750" s="31"/>
      <c r="JWL750" s="31"/>
      <c r="JWM750" s="31"/>
      <c r="JWN750" s="31"/>
      <c r="JWO750" s="31"/>
      <c r="JWP750" s="31"/>
      <c r="JWQ750" s="31"/>
      <c r="JWR750" s="31"/>
      <c r="JWS750" s="31"/>
      <c r="JWT750" s="31"/>
      <c r="JWU750" s="31"/>
      <c r="JWV750" s="31"/>
      <c r="JWW750" s="31"/>
      <c r="JWX750" s="31"/>
      <c r="JWY750" s="31"/>
      <c r="JWZ750" s="31"/>
      <c r="JXA750" s="31"/>
      <c r="JXB750" s="31"/>
      <c r="JXC750" s="31"/>
      <c r="JXD750" s="31"/>
      <c r="JXE750" s="31"/>
      <c r="JXF750" s="31"/>
      <c r="JXG750" s="31"/>
      <c r="JXH750" s="31"/>
      <c r="JXI750" s="31"/>
      <c r="JXJ750" s="31"/>
      <c r="JXK750" s="31"/>
      <c r="JXL750" s="31"/>
      <c r="JXM750" s="31"/>
      <c r="JXN750" s="31"/>
      <c r="JXO750" s="31"/>
      <c r="JXP750" s="31"/>
      <c r="JXQ750" s="31"/>
      <c r="JXR750" s="31"/>
      <c r="JXS750" s="31"/>
      <c r="JXT750" s="31"/>
      <c r="JXU750" s="31"/>
      <c r="JXV750" s="31"/>
      <c r="JXW750" s="31"/>
      <c r="JXX750" s="31"/>
      <c r="JXY750" s="31"/>
      <c r="JXZ750" s="31"/>
      <c r="JYA750" s="31"/>
      <c r="JYB750" s="31"/>
      <c r="JYC750" s="31"/>
      <c r="JYD750" s="31"/>
      <c r="JYE750" s="31"/>
      <c r="JYF750" s="31"/>
      <c r="JYG750" s="31"/>
      <c r="JYH750" s="31"/>
      <c r="JYI750" s="31"/>
      <c r="JYJ750" s="31"/>
      <c r="JYK750" s="31"/>
      <c r="JYL750" s="31"/>
      <c r="JYM750" s="31"/>
      <c r="JYN750" s="31"/>
      <c r="JYO750" s="31"/>
      <c r="JYP750" s="31"/>
      <c r="JYQ750" s="31"/>
      <c r="JYR750" s="31"/>
      <c r="JYS750" s="31"/>
      <c r="JYT750" s="31"/>
      <c r="JYU750" s="31"/>
      <c r="JYV750" s="31"/>
      <c r="JYW750" s="31"/>
      <c r="JYX750" s="31"/>
      <c r="JYY750" s="31"/>
      <c r="JYZ750" s="31"/>
      <c r="JZA750" s="31"/>
      <c r="JZB750" s="31"/>
      <c r="JZC750" s="31"/>
      <c r="JZD750" s="31"/>
      <c r="JZE750" s="31"/>
      <c r="JZF750" s="31"/>
      <c r="JZG750" s="31"/>
      <c r="JZH750" s="31"/>
      <c r="JZI750" s="31"/>
      <c r="JZJ750" s="31"/>
      <c r="JZK750" s="31"/>
      <c r="JZL750" s="31"/>
      <c r="JZM750" s="31"/>
      <c r="JZN750" s="31"/>
      <c r="JZO750" s="31"/>
      <c r="JZP750" s="31"/>
      <c r="JZQ750" s="31"/>
      <c r="JZR750" s="31"/>
      <c r="JZS750" s="31"/>
      <c r="JZT750" s="31"/>
      <c r="JZU750" s="31"/>
      <c r="JZV750" s="31"/>
      <c r="JZW750" s="31"/>
      <c r="JZX750" s="31"/>
      <c r="JZY750" s="31"/>
      <c r="JZZ750" s="31"/>
      <c r="KAA750" s="31"/>
      <c r="KAB750" s="31"/>
      <c r="KAC750" s="31"/>
      <c r="KAD750" s="31"/>
      <c r="KAE750" s="31"/>
      <c r="KAF750" s="31"/>
      <c r="KAG750" s="31"/>
      <c r="KAH750" s="31"/>
      <c r="KAI750" s="31"/>
      <c r="KAJ750" s="31"/>
      <c r="KAK750" s="31"/>
      <c r="KAL750" s="31"/>
      <c r="KAM750" s="31"/>
      <c r="KAN750" s="31"/>
      <c r="KAO750" s="31"/>
      <c r="KAP750" s="31"/>
      <c r="KAQ750" s="31"/>
      <c r="KAR750" s="31"/>
      <c r="KAS750" s="31"/>
      <c r="KAT750" s="31"/>
      <c r="KAU750" s="31"/>
      <c r="KAV750" s="31"/>
      <c r="KAW750" s="31"/>
      <c r="KAX750" s="31"/>
      <c r="KAY750" s="31"/>
      <c r="KAZ750" s="31"/>
      <c r="KBA750" s="31"/>
      <c r="KBB750" s="31"/>
      <c r="KBC750" s="31"/>
      <c r="KBD750" s="31"/>
      <c r="KBE750" s="31"/>
      <c r="KBF750" s="31"/>
      <c r="KBG750" s="31"/>
      <c r="KBH750" s="31"/>
      <c r="KBI750" s="31"/>
      <c r="KBJ750" s="31"/>
      <c r="KBK750" s="31"/>
      <c r="KBL750" s="31"/>
      <c r="KBM750" s="31"/>
      <c r="KBN750" s="31"/>
      <c r="KBO750" s="31"/>
      <c r="KBP750" s="31"/>
      <c r="KBQ750" s="31"/>
      <c r="KBR750" s="31"/>
      <c r="KBS750" s="31"/>
      <c r="KBT750" s="31"/>
      <c r="KBU750" s="31"/>
      <c r="KBV750" s="31"/>
      <c r="KBW750" s="31"/>
      <c r="KBX750" s="31"/>
      <c r="KBY750" s="31"/>
      <c r="KBZ750" s="31"/>
      <c r="KCA750" s="31"/>
      <c r="KCB750" s="31"/>
      <c r="KCC750" s="31"/>
      <c r="KCD750" s="31"/>
      <c r="KCE750" s="31"/>
      <c r="KCF750" s="31"/>
      <c r="KCG750" s="31"/>
      <c r="KCH750" s="31"/>
      <c r="KCI750" s="31"/>
      <c r="KCJ750" s="31"/>
      <c r="KCK750" s="31"/>
      <c r="KCL750" s="31"/>
      <c r="KCM750" s="31"/>
      <c r="KCN750" s="31"/>
      <c r="KCO750" s="31"/>
      <c r="KCP750" s="31"/>
      <c r="KCQ750" s="31"/>
      <c r="KCR750" s="31"/>
      <c r="KCS750" s="31"/>
      <c r="KCT750" s="31"/>
      <c r="KCU750" s="31"/>
      <c r="KCV750" s="31"/>
      <c r="KCW750" s="31"/>
      <c r="KCX750" s="31"/>
      <c r="KCY750" s="31"/>
      <c r="KCZ750" s="31"/>
      <c r="KDA750" s="31"/>
      <c r="KDB750" s="31"/>
      <c r="KDC750" s="31"/>
      <c r="KDD750" s="31"/>
      <c r="KDE750" s="31"/>
      <c r="KDF750" s="31"/>
      <c r="KDG750" s="31"/>
      <c r="KDH750" s="31"/>
      <c r="KDI750" s="31"/>
      <c r="KDJ750" s="31"/>
      <c r="KDK750" s="31"/>
      <c r="KDL750" s="31"/>
      <c r="KDM750" s="31"/>
      <c r="KDN750" s="31"/>
      <c r="KDO750" s="31"/>
      <c r="KDP750" s="31"/>
      <c r="KDQ750" s="31"/>
      <c r="KDR750" s="31"/>
      <c r="KDS750" s="31"/>
      <c r="KDT750" s="31"/>
      <c r="KDU750" s="31"/>
      <c r="KDV750" s="31"/>
      <c r="KDW750" s="31"/>
      <c r="KDX750" s="31"/>
      <c r="KDY750" s="31"/>
      <c r="KDZ750" s="31"/>
      <c r="KEA750" s="31"/>
      <c r="KEB750" s="31"/>
      <c r="KEC750" s="31"/>
      <c r="KED750" s="31"/>
      <c r="KEE750" s="31"/>
      <c r="KEF750" s="31"/>
      <c r="KEG750" s="31"/>
      <c r="KEH750" s="31"/>
      <c r="KEI750" s="31"/>
      <c r="KEJ750" s="31"/>
      <c r="KEK750" s="31"/>
      <c r="KEL750" s="31"/>
      <c r="KEM750" s="31"/>
      <c r="KEN750" s="31"/>
      <c r="KEO750" s="31"/>
      <c r="KEP750" s="31"/>
      <c r="KEQ750" s="31"/>
      <c r="KER750" s="31"/>
      <c r="KES750" s="31"/>
      <c r="KET750" s="31"/>
      <c r="KEU750" s="31"/>
      <c r="KEV750" s="31"/>
      <c r="KEW750" s="31"/>
      <c r="KEX750" s="31"/>
      <c r="KEY750" s="31"/>
      <c r="KEZ750" s="31"/>
      <c r="KFA750" s="31"/>
      <c r="KFB750" s="31"/>
      <c r="KFC750" s="31"/>
      <c r="KFD750" s="31"/>
      <c r="KFE750" s="31"/>
      <c r="KFF750" s="31"/>
      <c r="KFG750" s="31"/>
      <c r="KFH750" s="31"/>
      <c r="KFI750" s="31"/>
      <c r="KFJ750" s="31"/>
      <c r="KFK750" s="31"/>
      <c r="KFL750" s="31"/>
      <c r="KFM750" s="31"/>
      <c r="KFN750" s="31"/>
      <c r="KFO750" s="31"/>
      <c r="KFP750" s="31"/>
      <c r="KFQ750" s="31"/>
      <c r="KFR750" s="31"/>
      <c r="KFS750" s="31"/>
      <c r="KFT750" s="31"/>
      <c r="KFU750" s="31"/>
      <c r="KFV750" s="31"/>
      <c r="KFW750" s="31"/>
      <c r="KFX750" s="31"/>
      <c r="KFY750" s="31"/>
      <c r="KFZ750" s="31"/>
      <c r="KGA750" s="31"/>
      <c r="KGB750" s="31"/>
      <c r="KGC750" s="31"/>
      <c r="KGD750" s="31"/>
      <c r="KGE750" s="31"/>
      <c r="KGF750" s="31"/>
      <c r="KGG750" s="31"/>
      <c r="KGH750" s="31"/>
      <c r="KGI750" s="31"/>
      <c r="KGJ750" s="31"/>
      <c r="KGK750" s="31"/>
      <c r="KGL750" s="31"/>
      <c r="KGM750" s="31"/>
      <c r="KGN750" s="31"/>
      <c r="KGO750" s="31"/>
      <c r="KGP750" s="31"/>
      <c r="KGQ750" s="31"/>
      <c r="KGR750" s="31"/>
      <c r="KGS750" s="31"/>
      <c r="KGT750" s="31"/>
      <c r="KGU750" s="31"/>
      <c r="KGV750" s="31"/>
      <c r="KGW750" s="31"/>
      <c r="KGX750" s="31"/>
      <c r="KGY750" s="31"/>
      <c r="KGZ750" s="31"/>
      <c r="KHA750" s="31"/>
      <c r="KHB750" s="31"/>
      <c r="KHC750" s="31"/>
      <c r="KHD750" s="31"/>
      <c r="KHE750" s="31"/>
      <c r="KHF750" s="31"/>
      <c r="KHG750" s="31"/>
      <c r="KHH750" s="31"/>
      <c r="KHI750" s="31"/>
      <c r="KHJ750" s="31"/>
      <c r="KHK750" s="31"/>
      <c r="KHL750" s="31"/>
      <c r="KHM750" s="31"/>
      <c r="KHN750" s="31"/>
      <c r="KHO750" s="31"/>
      <c r="KHP750" s="31"/>
      <c r="KHQ750" s="31"/>
      <c r="KHR750" s="31"/>
      <c r="KHS750" s="31"/>
      <c r="KHT750" s="31"/>
      <c r="KHU750" s="31"/>
      <c r="KHV750" s="31"/>
      <c r="KHW750" s="31"/>
      <c r="KHX750" s="31"/>
      <c r="KHY750" s="31"/>
      <c r="KHZ750" s="31"/>
      <c r="KIA750" s="31"/>
      <c r="KIB750" s="31"/>
      <c r="KIC750" s="31"/>
      <c r="KID750" s="31"/>
      <c r="KIE750" s="31"/>
      <c r="KIF750" s="31"/>
      <c r="KIG750" s="31"/>
      <c r="KIH750" s="31"/>
      <c r="KII750" s="31"/>
      <c r="KIJ750" s="31"/>
      <c r="KIK750" s="31"/>
      <c r="KIL750" s="31"/>
      <c r="KIM750" s="31"/>
      <c r="KIN750" s="31"/>
      <c r="KIO750" s="31"/>
      <c r="KIP750" s="31"/>
      <c r="KIQ750" s="31"/>
      <c r="KIR750" s="31"/>
      <c r="KIS750" s="31"/>
      <c r="KIT750" s="31"/>
      <c r="KIU750" s="31"/>
      <c r="KIV750" s="31"/>
      <c r="KIW750" s="31"/>
      <c r="KIX750" s="31"/>
      <c r="KIY750" s="31"/>
      <c r="KIZ750" s="31"/>
      <c r="KJA750" s="31"/>
      <c r="KJB750" s="31"/>
      <c r="KJC750" s="31"/>
      <c r="KJD750" s="31"/>
      <c r="KJE750" s="31"/>
      <c r="KJF750" s="31"/>
      <c r="KJG750" s="31"/>
      <c r="KJH750" s="31"/>
      <c r="KJI750" s="31"/>
      <c r="KJJ750" s="31"/>
      <c r="KJK750" s="31"/>
      <c r="KJL750" s="31"/>
      <c r="KJM750" s="31"/>
      <c r="KJN750" s="31"/>
      <c r="KJO750" s="31"/>
      <c r="KJP750" s="31"/>
      <c r="KJQ750" s="31"/>
      <c r="KJR750" s="31"/>
      <c r="KJS750" s="31"/>
      <c r="KJT750" s="31"/>
      <c r="KJU750" s="31"/>
      <c r="KJV750" s="31"/>
      <c r="KJW750" s="31"/>
      <c r="KJX750" s="31"/>
      <c r="KJY750" s="31"/>
      <c r="KJZ750" s="31"/>
      <c r="KKA750" s="31"/>
      <c r="KKB750" s="31"/>
      <c r="KKC750" s="31"/>
      <c r="KKD750" s="31"/>
      <c r="KKE750" s="31"/>
      <c r="KKF750" s="31"/>
      <c r="KKG750" s="31"/>
      <c r="KKH750" s="31"/>
      <c r="KKI750" s="31"/>
      <c r="KKJ750" s="31"/>
      <c r="KKK750" s="31"/>
      <c r="KKL750" s="31"/>
      <c r="KKM750" s="31"/>
      <c r="KKN750" s="31"/>
      <c r="KKO750" s="31"/>
      <c r="KKP750" s="31"/>
      <c r="KKQ750" s="31"/>
      <c r="KKR750" s="31"/>
      <c r="KKS750" s="31"/>
      <c r="KKT750" s="31"/>
      <c r="KKU750" s="31"/>
      <c r="KKV750" s="31"/>
      <c r="KKW750" s="31"/>
      <c r="KKX750" s="31"/>
      <c r="KKY750" s="31"/>
      <c r="KKZ750" s="31"/>
      <c r="KLA750" s="31"/>
      <c r="KLB750" s="31"/>
      <c r="KLC750" s="31"/>
      <c r="KLD750" s="31"/>
      <c r="KLE750" s="31"/>
      <c r="KLF750" s="31"/>
      <c r="KLG750" s="31"/>
      <c r="KLH750" s="31"/>
      <c r="KLI750" s="31"/>
      <c r="KLJ750" s="31"/>
      <c r="KLK750" s="31"/>
      <c r="KLL750" s="31"/>
      <c r="KLM750" s="31"/>
      <c r="KLN750" s="31"/>
      <c r="KLO750" s="31"/>
      <c r="KLP750" s="31"/>
      <c r="KLQ750" s="31"/>
      <c r="KLR750" s="31"/>
      <c r="KLS750" s="31"/>
      <c r="KLT750" s="31"/>
      <c r="KLU750" s="31"/>
      <c r="KLV750" s="31"/>
      <c r="KLW750" s="31"/>
      <c r="KLX750" s="31"/>
      <c r="KLY750" s="31"/>
      <c r="KLZ750" s="31"/>
      <c r="KMA750" s="31"/>
      <c r="KMB750" s="31"/>
      <c r="KMC750" s="31"/>
      <c r="KMD750" s="31"/>
      <c r="KME750" s="31"/>
      <c r="KMF750" s="31"/>
      <c r="KMG750" s="31"/>
      <c r="KMH750" s="31"/>
      <c r="KMI750" s="31"/>
      <c r="KMJ750" s="31"/>
      <c r="KMK750" s="31"/>
      <c r="KML750" s="31"/>
      <c r="KMM750" s="31"/>
      <c r="KMN750" s="31"/>
      <c r="KMO750" s="31"/>
      <c r="KMP750" s="31"/>
      <c r="KMQ750" s="31"/>
      <c r="KMR750" s="31"/>
      <c r="KMS750" s="31"/>
      <c r="KMT750" s="31"/>
      <c r="KMU750" s="31"/>
      <c r="KMV750" s="31"/>
      <c r="KMW750" s="31"/>
      <c r="KMX750" s="31"/>
      <c r="KMY750" s="31"/>
      <c r="KMZ750" s="31"/>
      <c r="KNA750" s="31"/>
      <c r="KNB750" s="31"/>
      <c r="KNC750" s="31"/>
      <c r="KND750" s="31"/>
      <c r="KNE750" s="31"/>
      <c r="KNF750" s="31"/>
      <c r="KNG750" s="31"/>
      <c r="KNH750" s="31"/>
      <c r="KNI750" s="31"/>
      <c r="KNJ750" s="31"/>
      <c r="KNK750" s="31"/>
      <c r="KNL750" s="31"/>
      <c r="KNM750" s="31"/>
      <c r="KNN750" s="31"/>
      <c r="KNO750" s="31"/>
      <c r="KNP750" s="31"/>
      <c r="KNQ750" s="31"/>
      <c r="KNR750" s="31"/>
      <c r="KNS750" s="31"/>
      <c r="KNT750" s="31"/>
      <c r="KNU750" s="31"/>
      <c r="KNV750" s="31"/>
      <c r="KNW750" s="31"/>
      <c r="KNX750" s="31"/>
      <c r="KNY750" s="31"/>
      <c r="KNZ750" s="31"/>
      <c r="KOA750" s="31"/>
      <c r="KOB750" s="31"/>
      <c r="KOC750" s="31"/>
      <c r="KOD750" s="31"/>
      <c r="KOE750" s="31"/>
      <c r="KOF750" s="31"/>
      <c r="KOG750" s="31"/>
      <c r="KOH750" s="31"/>
      <c r="KOI750" s="31"/>
      <c r="KOJ750" s="31"/>
      <c r="KOK750" s="31"/>
      <c r="KOL750" s="31"/>
      <c r="KOM750" s="31"/>
      <c r="KON750" s="31"/>
      <c r="KOO750" s="31"/>
      <c r="KOP750" s="31"/>
      <c r="KOQ750" s="31"/>
      <c r="KOR750" s="31"/>
      <c r="KOS750" s="31"/>
      <c r="KOT750" s="31"/>
      <c r="KOU750" s="31"/>
      <c r="KOV750" s="31"/>
      <c r="KOW750" s="31"/>
      <c r="KOX750" s="31"/>
      <c r="KOY750" s="31"/>
      <c r="KOZ750" s="31"/>
      <c r="KPA750" s="31"/>
      <c r="KPB750" s="31"/>
      <c r="KPC750" s="31"/>
      <c r="KPD750" s="31"/>
      <c r="KPE750" s="31"/>
      <c r="KPF750" s="31"/>
      <c r="KPG750" s="31"/>
      <c r="KPH750" s="31"/>
      <c r="KPI750" s="31"/>
      <c r="KPJ750" s="31"/>
      <c r="KPK750" s="31"/>
      <c r="KPL750" s="31"/>
      <c r="KPM750" s="31"/>
      <c r="KPN750" s="31"/>
      <c r="KPO750" s="31"/>
      <c r="KPP750" s="31"/>
      <c r="KPQ750" s="31"/>
      <c r="KPR750" s="31"/>
      <c r="KPS750" s="31"/>
      <c r="KPT750" s="31"/>
      <c r="KPU750" s="31"/>
      <c r="KPV750" s="31"/>
      <c r="KPW750" s="31"/>
      <c r="KPX750" s="31"/>
      <c r="KPY750" s="31"/>
      <c r="KPZ750" s="31"/>
      <c r="KQA750" s="31"/>
      <c r="KQB750" s="31"/>
      <c r="KQC750" s="31"/>
      <c r="KQD750" s="31"/>
      <c r="KQE750" s="31"/>
      <c r="KQF750" s="31"/>
      <c r="KQG750" s="31"/>
      <c r="KQH750" s="31"/>
      <c r="KQI750" s="31"/>
      <c r="KQJ750" s="31"/>
      <c r="KQK750" s="31"/>
      <c r="KQL750" s="31"/>
      <c r="KQM750" s="31"/>
      <c r="KQN750" s="31"/>
      <c r="KQO750" s="31"/>
      <c r="KQP750" s="31"/>
      <c r="KQQ750" s="31"/>
      <c r="KQR750" s="31"/>
      <c r="KQS750" s="31"/>
      <c r="KQT750" s="31"/>
      <c r="KQU750" s="31"/>
      <c r="KQV750" s="31"/>
      <c r="KQW750" s="31"/>
      <c r="KQX750" s="31"/>
      <c r="KQY750" s="31"/>
      <c r="KQZ750" s="31"/>
      <c r="KRA750" s="31"/>
      <c r="KRB750" s="31"/>
      <c r="KRC750" s="31"/>
      <c r="KRD750" s="31"/>
      <c r="KRE750" s="31"/>
      <c r="KRF750" s="31"/>
      <c r="KRG750" s="31"/>
      <c r="KRH750" s="31"/>
      <c r="KRI750" s="31"/>
      <c r="KRJ750" s="31"/>
      <c r="KRK750" s="31"/>
      <c r="KRL750" s="31"/>
      <c r="KRM750" s="31"/>
      <c r="KRN750" s="31"/>
      <c r="KRO750" s="31"/>
      <c r="KRP750" s="31"/>
      <c r="KRQ750" s="31"/>
      <c r="KRR750" s="31"/>
      <c r="KRS750" s="31"/>
      <c r="KRT750" s="31"/>
      <c r="KRU750" s="31"/>
      <c r="KRV750" s="31"/>
      <c r="KRW750" s="31"/>
      <c r="KRX750" s="31"/>
      <c r="KRY750" s="31"/>
      <c r="KRZ750" s="31"/>
      <c r="KSA750" s="31"/>
      <c r="KSB750" s="31"/>
      <c r="KSC750" s="31"/>
      <c r="KSD750" s="31"/>
      <c r="KSE750" s="31"/>
      <c r="KSF750" s="31"/>
      <c r="KSG750" s="31"/>
      <c r="KSH750" s="31"/>
      <c r="KSI750" s="31"/>
      <c r="KSJ750" s="31"/>
      <c r="KSK750" s="31"/>
      <c r="KSL750" s="31"/>
      <c r="KSM750" s="31"/>
      <c r="KSN750" s="31"/>
      <c r="KSO750" s="31"/>
      <c r="KSP750" s="31"/>
      <c r="KSQ750" s="31"/>
      <c r="KSR750" s="31"/>
      <c r="KSS750" s="31"/>
      <c r="KST750" s="31"/>
      <c r="KSU750" s="31"/>
      <c r="KSV750" s="31"/>
      <c r="KSW750" s="31"/>
      <c r="KSX750" s="31"/>
      <c r="KSY750" s="31"/>
      <c r="KSZ750" s="31"/>
      <c r="KTA750" s="31"/>
      <c r="KTB750" s="31"/>
      <c r="KTC750" s="31"/>
      <c r="KTD750" s="31"/>
      <c r="KTE750" s="31"/>
      <c r="KTF750" s="31"/>
      <c r="KTG750" s="31"/>
      <c r="KTH750" s="31"/>
      <c r="KTI750" s="31"/>
      <c r="KTJ750" s="31"/>
      <c r="KTK750" s="31"/>
      <c r="KTL750" s="31"/>
      <c r="KTM750" s="31"/>
      <c r="KTN750" s="31"/>
      <c r="KTO750" s="31"/>
      <c r="KTP750" s="31"/>
      <c r="KTQ750" s="31"/>
      <c r="KTR750" s="31"/>
      <c r="KTS750" s="31"/>
      <c r="KTT750" s="31"/>
      <c r="KTU750" s="31"/>
      <c r="KTV750" s="31"/>
      <c r="KTW750" s="31"/>
      <c r="KTX750" s="31"/>
      <c r="KTY750" s="31"/>
      <c r="KTZ750" s="31"/>
      <c r="KUA750" s="31"/>
      <c r="KUB750" s="31"/>
      <c r="KUC750" s="31"/>
      <c r="KUD750" s="31"/>
      <c r="KUE750" s="31"/>
      <c r="KUF750" s="31"/>
      <c r="KUG750" s="31"/>
      <c r="KUH750" s="31"/>
      <c r="KUI750" s="31"/>
      <c r="KUJ750" s="31"/>
      <c r="KUK750" s="31"/>
      <c r="KUL750" s="31"/>
      <c r="KUM750" s="31"/>
      <c r="KUN750" s="31"/>
      <c r="KUO750" s="31"/>
      <c r="KUP750" s="31"/>
      <c r="KUQ750" s="31"/>
      <c r="KUR750" s="31"/>
      <c r="KUS750" s="31"/>
      <c r="KUT750" s="31"/>
      <c r="KUU750" s="31"/>
      <c r="KUV750" s="31"/>
      <c r="KUW750" s="31"/>
      <c r="KUX750" s="31"/>
      <c r="KUY750" s="31"/>
      <c r="KUZ750" s="31"/>
      <c r="KVA750" s="31"/>
      <c r="KVB750" s="31"/>
      <c r="KVC750" s="31"/>
      <c r="KVD750" s="31"/>
      <c r="KVE750" s="31"/>
      <c r="KVF750" s="31"/>
      <c r="KVG750" s="31"/>
      <c r="KVH750" s="31"/>
      <c r="KVI750" s="31"/>
      <c r="KVJ750" s="31"/>
      <c r="KVK750" s="31"/>
      <c r="KVL750" s="31"/>
      <c r="KVM750" s="31"/>
      <c r="KVN750" s="31"/>
      <c r="KVO750" s="31"/>
      <c r="KVP750" s="31"/>
      <c r="KVQ750" s="31"/>
      <c r="KVR750" s="31"/>
      <c r="KVS750" s="31"/>
      <c r="KVT750" s="31"/>
      <c r="KVU750" s="31"/>
      <c r="KVV750" s="31"/>
      <c r="KVW750" s="31"/>
      <c r="KVX750" s="31"/>
      <c r="KVY750" s="31"/>
      <c r="KVZ750" s="31"/>
      <c r="KWA750" s="31"/>
      <c r="KWB750" s="31"/>
      <c r="KWC750" s="31"/>
      <c r="KWD750" s="31"/>
      <c r="KWE750" s="31"/>
      <c r="KWF750" s="31"/>
      <c r="KWG750" s="31"/>
      <c r="KWH750" s="31"/>
      <c r="KWI750" s="31"/>
      <c r="KWJ750" s="31"/>
      <c r="KWK750" s="31"/>
      <c r="KWL750" s="31"/>
      <c r="KWM750" s="31"/>
      <c r="KWN750" s="31"/>
      <c r="KWO750" s="31"/>
      <c r="KWP750" s="31"/>
      <c r="KWQ750" s="31"/>
      <c r="KWR750" s="31"/>
      <c r="KWS750" s="31"/>
      <c r="KWT750" s="31"/>
      <c r="KWU750" s="31"/>
      <c r="KWV750" s="31"/>
      <c r="KWW750" s="31"/>
      <c r="KWX750" s="31"/>
      <c r="KWY750" s="31"/>
      <c r="KWZ750" s="31"/>
      <c r="KXA750" s="31"/>
      <c r="KXB750" s="31"/>
      <c r="KXC750" s="31"/>
      <c r="KXD750" s="31"/>
      <c r="KXE750" s="31"/>
      <c r="KXF750" s="31"/>
      <c r="KXG750" s="31"/>
      <c r="KXH750" s="31"/>
      <c r="KXI750" s="31"/>
      <c r="KXJ750" s="31"/>
      <c r="KXK750" s="31"/>
      <c r="KXL750" s="31"/>
      <c r="KXM750" s="31"/>
      <c r="KXN750" s="31"/>
      <c r="KXO750" s="31"/>
      <c r="KXP750" s="31"/>
      <c r="KXQ750" s="31"/>
      <c r="KXR750" s="31"/>
      <c r="KXS750" s="31"/>
      <c r="KXT750" s="31"/>
      <c r="KXU750" s="31"/>
      <c r="KXV750" s="31"/>
      <c r="KXW750" s="31"/>
      <c r="KXX750" s="31"/>
      <c r="KXY750" s="31"/>
      <c r="KXZ750" s="31"/>
      <c r="KYA750" s="31"/>
      <c r="KYB750" s="31"/>
      <c r="KYC750" s="31"/>
      <c r="KYD750" s="31"/>
      <c r="KYE750" s="31"/>
      <c r="KYF750" s="31"/>
      <c r="KYG750" s="31"/>
      <c r="KYH750" s="31"/>
      <c r="KYI750" s="31"/>
      <c r="KYJ750" s="31"/>
      <c r="KYK750" s="31"/>
      <c r="KYL750" s="31"/>
      <c r="KYM750" s="31"/>
      <c r="KYN750" s="31"/>
      <c r="KYO750" s="31"/>
      <c r="KYP750" s="31"/>
      <c r="KYQ750" s="31"/>
      <c r="KYR750" s="31"/>
      <c r="KYS750" s="31"/>
      <c r="KYT750" s="31"/>
      <c r="KYU750" s="31"/>
      <c r="KYV750" s="31"/>
      <c r="KYW750" s="31"/>
      <c r="KYX750" s="31"/>
      <c r="KYY750" s="31"/>
      <c r="KYZ750" s="31"/>
      <c r="KZA750" s="31"/>
      <c r="KZB750" s="31"/>
      <c r="KZC750" s="31"/>
      <c r="KZD750" s="31"/>
      <c r="KZE750" s="31"/>
      <c r="KZF750" s="31"/>
      <c r="KZG750" s="31"/>
      <c r="KZH750" s="31"/>
      <c r="KZI750" s="31"/>
      <c r="KZJ750" s="31"/>
      <c r="KZK750" s="31"/>
      <c r="KZL750" s="31"/>
      <c r="KZM750" s="31"/>
      <c r="KZN750" s="31"/>
      <c r="KZO750" s="31"/>
      <c r="KZP750" s="31"/>
      <c r="KZQ750" s="31"/>
      <c r="KZR750" s="31"/>
      <c r="KZS750" s="31"/>
      <c r="KZT750" s="31"/>
      <c r="KZU750" s="31"/>
      <c r="KZV750" s="31"/>
      <c r="KZW750" s="31"/>
      <c r="KZX750" s="31"/>
      <c r="KZY750" s="31"/>
      <c r="KZZ750" s="31"/>
      <c r="LAA750" s="31"/>
      <c r="LAB750" s="31"/>
      <c r="LAC750" s="31"/>
      <c r="LAD750" s="31"/>
      <c r="LAE750" s="31"/>
      <c r="LAF750" s="31"/>
      <c r="LAG750" s="31"/>
      <c r="LAH750" s="31"/>
      <c r="LAI750" s="31"/>
      <c r="LAJ750" s="31"/>
      <c r="LAK750" s="31"/>
      <c r="LAL750" s="31"/>
      <c r="LAM750" s="31"/>
      <c r="LAN750" s="31"/>
      <c r="LAO750" s="31"/>
      <c r="LAP750" s="31"/>
      <c r="LAQ750" s="31"/>
      <c r="LAR750" s="31"/>
      <c r="LAS750" s="31"/>
      <c r="LAT750" s="31"/>
      <c r="LAU750" s="31"/>
      <c r="LAV750" s="31"/>
      <c r="LAW750" s="31"/>
      <c r="LAX750" s="31"/>
      <c r="LAY750" s="31"/>
      <c r="LAZ750" s="31"/>
      <c r="LBA750" s="31"/>
      <c r="LBB750" s="31"/>
      <c r="LBC750" s="31"/>
      <c r="LBD750" s="31"/>
      <c r="LBE750" s="31"/>
      <c r="LBF750" s="31"/>
      <c r="LBG750" s="31"/>
      <c r="LBH750" s="31"/>
      <c r="LBI750" s="31"/>
      <c r="LBJ750" s="31"/>
      <c r="LBK750" s="31"/>
      <c r="LBL750" s="31"/>
      <c r="LBM750" s="31"/>
      <c r="LBN750" s="31"/>
      <c r="LBO750" s="31"/>
      <c r="LBP750" s="31"/>
      <c r="LBQ750" s="31"/>
      <c r="LBR750" s="31"/>
      <c r="LBS750" s="31"/>
      <c r="LBT750" s="31"/>
      <c r="LBU750" s="31"/>
      <c r="LBV750" s="31"/>
      <c r="LBW750" s="31"/>
      <c r="LBX750" s="31"/>
      <c r="LBY750" s="31"/>
      <c r="LBZ750" s="31"/>
      <c r="LCA750" s="31"/>
      <c r="LCB750" s="31"/>
      <c r="LCC750" s="31"/>
      <c r="LCD750" s="31"/>
      <c r="LCE750" s="31"/>
      <c r="LCF750" s="31"/>
      <c r="LCG750" s="31"/>
      <c r="LCH750" s="31"/>
      <c r="LCI750" s="31"/>
      <c r="LCJ750" s="31"/>
      <c r="LCK750" s="31"/>
      <c r="LCL750" s="31"/>
      <c r="LCM750" s="31"/>
      <c r="LCN750" s="31"/>
      <c r="LCO750" s="31"/>
      <c r="LCP750" s="31"/>
      <c r="LCQ750" s="31"/>
      <c r="LCR750" s="31"/>
      <c r="LCS750" s="31"/>
      <c r="LCT750" s="31"/>
      <c r="LCU750" s="31"/>
      <c r="LCV750" s="31"/>
      <c r="LCW750" s="31"/>
      <c r="LCX750" s="31"/>
      <c r="LCY750" s="31"/>
      <c r="LCZ750" s="31"/>
      <c r="LDA750" s="31"/>
      <c r="LDB750" s="31"/>
      <c r="LDC750" s="31"/>
      <c r="LDD750" s="31"/>
      <c r="LDE750" s="31"/>
      <c r="LDF750" s="31"/>
      <c r="LDG750" s="31"/>
      <c r="LDH750" s="31"/>
      <c r="LDI750" s="31"/>
      <c r="LDJ750" s="31"/>
      <c r="LDK750" s="31"/>
      <c r="LDL750" s="31"/>
      <c r="LDM750" s="31"/>
      <c r="LDN750" s="31"/>
      <c r="LDO750" s="31"/>
      <c r="LDP750" s="31"/>
      <c r="LDQ750" s="31"/>
      <c r="LDR750" s="31"/>
      <c r="LDS750" s="31"/>
      <c r="LDT750" s="31"/>
      <c r="LDU750" s="31"/>
      <c r="LDV750" s="31"/>
      <c r="LDW750" s="31"/>
      <c r="LDX750" s="31"/>
      <c r="LDY750" s="31"/>
      <c r="LDZ750" s="31"/>
      <c r="LEA750" s="31"/>
      <c r="LEB750" s="31"/>
      <c r="LEC750" s="31"/>
      <c r="LED750" s="31"/>
      <c r="LEE750" s="31"/>
      <c r="LEF750" s="31"/>
      <c r="LEG750" s="31"/>
      <c r="LEH750" s="31"/>
      <c r="LEI750" s="31"/>
      <c r="LEJ750" s="31"/>
      <c r="LEK750" s="31"/>
      <c r="LEL750" s="31"/>
      <c r="LEM750" s="31"/>
      <c r="LEN750" s="31"/>
      <c r="LEO750" s="31"/>
      <c r="LEP750" s="31"/>
      <c r="LEQ750" s="31"/>
      <c r="LER750" s="31"/>
      <c r="LES750" s="31"/>
      <c r="LET750" s="31"/>
      <c r="LEU750" s="31"/>
      <c r="LEV750" s="31"/>
      <c r="LEW750" s="31"/>
      <c r="LEX750" s="31"/>
      <c r="LEY750" s="31"/>
      <c r="LEZ750" s="31"/>
      <c r="LFA750" s="31"/>
      <c r="LFB750" s="31"/>
      <c r="LFC750" s="31"/>
      <c r="LFD750" s="31"/>
      <c r="LFE750" s="31"/>
      <c r="LFF750" s="31"/>
      <c r="LFG750" s="31"/>
      <c r="LFH750" s="31"/>
      <c r="LFI750" s="31"/>
      <c r="LFJ750" s="31"/>
      <c r="LFK750" s="31"/>
      <c r="LFL750" s="31"/>
      <c r="LFM750" s="31"/>
      <c r="LFN750" s="31"/>
      <c r="LFO750" s="31"/>
      <c r="LFP750" s="31"/>
      <c r="LFQ750" s="31"/>
      <c r="LFR750" s="31"/>
      <c r="LFS750" s="31"/>
      <c r="LFT750" s="31"/>
      <c r="LFU750" s="31"/>
      <c r="LFV750" s="31"/>
      <c r="LFW750" s="31"/>
      <c r="LFX750" s="31"/>
      <c r="LFY750" s="31"/>
      <c r="LFZ750" s="31"/>
      <c r="LGA750" s="31"/>
      <c r="LGB750" s="31"/>
      <c r="LGC750" s="31"/>
      <c r="LGD750" s="31"/>
      <c r="LGE750" s="31"/>
      <c r="LGF750" s="31"/>
      <c r="LGG750" s="31"/>
      <c r="LGH750" s="31"/>
      <c r="LGI750" s="31"/>
      <c r="LGJ750" s="31"/>
      <c r="LGK750" s="31"/>
      <c r="LGL750" s="31"/>
      <c r="LGM750" s="31"/>
      <c r="LGN750" s="31"/>
      <c r="LGO750" s="31"/>
      <c r="LGP750" s="31"/>
      <c r="LGQ750" s="31"/>
      <c r="LGR750" s="31"/>
      <c r="LGS750" s="31"/>
      <c r="LGT750" s="31"/>
      <c r="LGU750" s="31"/>
      <c r="LGV750" s="31"/>
      <c r="LGW750" s="31"/>
      <c r="LGX750" s="31"/>
      <c r="LGY750" s="31"/>
      <c r="LGZ750" s="31"/>
      <c r="LHA750" s="31"/>
      <c r="LHB750" s="31"/>
      <c r="LHC750" s="31"/>
      <c r="LHD750" s="31"/>
      <c r="LHE750" s="31"/>
      <c r="LHF750" s="31"/>
      <c r="LHG750" s="31"/>
      <c r="LHH750" s="31"/>
      <c r="LHI750" s="31"/>
      <c r="LHJ750" s="31"/>
      <c r="LHK750" s="31"/>
      <c r="LHL750" s="31"/>
      <c r="LHM750" s="31"/>
      <c r="LHN750" s="31"/>
      <c r="LHO750" s="31"/>
      <c r="LHP750" s="31"/>
      <c r="LHQ750" s="31"/>
      <c r="LHR750" s="31"/>
      <c r="LHS750" s="31"/>
      <c r="LHT750" s="31"/>
      <c r="LHU750" s="31"/>
      <c r="LHV750" s="31"/>
      <c r="LHW750" s="31"/>
      <c r="LHX750" s="31"/>
      <c r="LHY750" s="31"/>
      <c r="LHZ750" s="31"/>
      <c r="LIA750" s="31"/>
      <c r="LIB750" s="31"/>
      <c r="LIC750" s="31"/>
      <c r="LID750" s="31"/>
      <c r="LIE750" s="31"/>
      <c r="LIF750" s="31"/>
      <c r="LIG750" s="31"/>
      <c r="LIH750" s="31"/>
      <c r="LII750" s="31"/>
      <c r="LIJ750" s="31"/>
      <c r="LIK750" s="31"/>
      <c r="LIL750" s="31"/>
      <c r="LIM750" s="31"/>
      <c r="LIN750" s="31"/>
      <c r="LIO750" s="31"/>
      <c r="LIP750" s="31"/>
      <c r="LIQ750" s="31"/>
      <c r="LIR750" s="31"/>
      <c r="LIS750" s="31"/>
      <c r="LIT750" s="31"/>
      <c r="LIU750" s="31"/>
      <c r="LIV750" s="31"/>
      <c r="LIW750" s="31"/>
      <c r="LIX750" s="31"/>
      <c r="LIY750" s="31"/>
      <c r="LIZ750" s="31"/>
      <c r="LJA750" s="31"/>
      <c r="LJB750" s="31"/>
      <c r="LJC750" s="31"/>
      <c r="LJD750" s="31"/>
      <c r="LJE750" s="31"/>
      <c r="LJF750" s="31"/>
      <c r="LJG750" s="31"/>
      <c r="LJH750" s="31"/>
      <c r="LJI750" s="31"/>
      <c r="LJJ750" s="31"/>
      <c r="LJK750" s="31"/>
      <c r="LJL750" s="31"/>
      <c r="LJM750" s="31"/>
      <c r="LJN750" s="31"/>
      <c r="LJO750" s="31"/>
      <c r="LJP750" s="31"/>
      <c r="LJQ750" s="31"/>
      <c r="LJR750" s="31"/>
      <c r="LJS750" s="31"/>
      <c r="LJT750" s="31"/>
      <c r="LJU750" s="31"/>
      <c r="LJV750" s="31"/>
      <c r="LJW750" s="31"/>
      <c r="LJX750" s="31"/>
      <c r="LJY750" s="31"/>
      <c r="LJZ750" s="31"/>
      <c r="LKA750" s="31"/>
      <c r="LKB750" s="31"/>
      <c r="LKC750" s="31"/>
      <c r="LKD750" s="31"/>
      <c r="LKE750" s="31"/>
      <c r="LKF750" s="31"/>
      <c r="LKG750" s="31"/>
      <c r="LKH750" s="31"/>
      <c r="LKI750" s="31"/>
      <c r="LKJ750" s="31"/>
      <c r="LKK750" s="31"/>
      <c r="LKL750" s="31"/>
      <c r="LKM750" s="31"/>
      <c r="LKN750" s="31"/>
      <c r="LKO750" s="31"/>
      <c r="LKP750" s="31"/>
      <c r="LKQ750" s="31"/>
      <c r="LKR750" s="31"/>
      <c r="LKS750" s="31"/>
      <c r="LKT750" s="31"/>
      <c r="LKU750" s="31"/>
      <c r="LKV750" s="31"/>
      <c r="LKW750" s="31"/>
      <c r="LKX750" s="31"/>
      <c r="LKY750" s="31"/>
      <c r="LKZ750" s="31"/>
      <c r="LLA750" s="31"/>
      <c r="LLB750" s="31"/>
      <c r="LLC750" s="31"/>
      <c r="LLD750" s="31"/>
      <c r="LLE750" s="31"/>
      <c r="LLF750" s="31"/>
      <c r="LLG750" s="31"/>
      <c r="LLH750" s="31"/>
      <c r="LLI750" s="31"/>
      <c r="LLJ750" s="31"/>
      <c r="LLK750" s="31"/>
      <c r="LLL750" s="31"/>
      <c r="LLM750" s="31"/>
      <c r="LLN750" s="31"/>
      <c r="LLO750" s="31"/>
      <c r="LLP750" s="31"/>
      <c r="LLQ750" s="31"/>
      <c r="LLR750" s="31"/>
      <c r="LLS750" s="31"/>
      <c r="LLT750" s="31"/>
      <c r="LLU750" s="31"/>
      <c r="LLV750" s="31"/>
      <c r="LLW750" s="31"/>
      <c r="LLX750" s="31"/>
      <c r="LLY750" s="31"/>
      <c r="LLZ750" s="31"/>
      <c r="LMA750" s="31"/>
      <c r="LMB750" s="31"/>
      <c r="LMC750" s="31"/>
      <c r="LMD750" s="31"/>
      <c r="LME750" s="31"/>
      <c r="LMF750" s="31"/>
      <c r="LMG750" s="31"/>
      <c r="LMH750" s="31"/>
      <c r="LMI750" s="31"/>
      <c r="LMJ750" s="31"/>
      <c r="LMK750" s="31"/>
      <c r="LML750" s="31"/>
      <c r="LMM750" s="31"/>
      <c r="LMN750" s="31"/>
      <c r="LMO750" s="31"/>
      <c r="LMP750" s="31"/>
      <c r="LMQ750" s="31"/>
      <c r="LMR750" s="31"/>
      <c r="LMS750" s="31"/>
      <c r="LMT750" s="31"/>
      <c r="LMU750" s="31"/>
      <c r="LMV750" s="31"/>
      <c r="LMW750" s="31"/>
      <c r="LMX750" s="31"/>
      <c r="LMY750" s="31"/>
      <c r="LMZ750" s="31"/>
      <c r="LNA750" s="31"/>
      <c r="LNB750" s="31"/>
      <c r="LNC750" s="31"/>
      <c r="LND750" s="31"/>
      <c r="LNE750" s="31"/>
      <c r="LNF750" s="31"/>
      <c r="LNG750" s="31"/>
      <c r="LNH750" s="31"/>
      <c r="LNI750" s="31"/>
      <c r="LNJ750" s="31"/>
      <c r="LNK750" s="31"/>
      <c r="LNL750" s="31"/>
      <c r="LNM750" s="31"/>
      <c r="LNN750" s="31"/>
      <c r="LNO750" s="31"/>
      <c r="LNP750" s="31"/>
      <c r="LNQ750" s="31"/>
      <c r="LNR750" s="31"/>
      <c r="LNS750" s="31"/>
      <c r="LNT750" s="31"/>
      <c r="LNU750" s="31"/>
      <c r="LNV750" s="31"/>
      <c r="LNW750" s="31"/>
      <c r="LNX750" s="31"/>
      <c r="LNY750" s="31"/>
      <c r="LNZ750" s="31"/>
      <c r="LOA750" s="31"/>
      <c r="LOB750" s="31"/>
      <c r="LOC750" s="31"/>
      <c r="LOD750" s="31"/>
      <c r="LOE750" s="31"/>
      <c r="LOF750" s="31"/>
      <c r="LOG750" s="31"/>
      <c r="LOH750" s="31"/>
      <c r="LOI750" s="31"/>
      <c r="LOJ750" s="31"/>
      <c r="LOK750" s="31"/>
      <c r="LOL750" s="31"/>
      <c r="LOM750" s="31"/>
      <c r="LON750" s="31"/>
      <c r="LOO750" s="31"/>
      <c r="LOP750" s="31"/>
      <c r="LOQ750" s="31"/>
      <c r="LOR750" s="31"/>
      <c r="LOS750" s="31"/>
      <c r="LOT750" s="31"/>
      <c r="LOU750" s="31"/>
      <c r="LOV750" s="31"/>
      <c r="LOW750" s="31"/>
      <c r="LOX750" s="31"/>
      <c r="LOY750" s="31"/>
      <c r="LOZ750" s="31"/>
      <c r="LPA750" s="31"/>
      <c r="LPB750" s="31"/>
      <c r="LPC750" s="31"/>
      <c r="LPD750" s="31"/>
      <c r="LPE750" s="31"/>
      <c r="LPF750" s="31"/>
      <c r="LPG750" s="31"/>
      <c r="LPH750" s="31"/>
      <c r="LPI750" s="31"/>
      <c r="LPJ750" s="31"/>
      <c r="LPK750" s="31"/>
      <c r="LPL750" s="31"/>
      <c r="LPM750" s="31"/>
      <c r="LPN750" s="31"/>
      <c r="LPO750" s="31"/>
      <c r="LPP750" s="31"/>
      <c r="LPQ750" s="31"/>
      <c r="LPR750" s="31"/>
      <c r="LPS750" s="31"/>
      <c r="LPT750" s="31"/>
      <c r="LPU750" s="31"/>
      <c r="LPV750" s="31"/>
      <c r="LPW750" s="31"/>
      <c r="LPX750" s="31"/>
      <c r="LPY750" s="31"/>
      <c r="LPZ750" s="31"/>
      <c r="LQA750" s="31"/>
      <c r="LQB750" s="31"/>
      <c r="LQC750" s="31"/>
      <c r="LQD750" s="31"/>
      <c r="LQE750" s="31"/>
      <c r="LQF750" s="31"/>
      <c r="LQG750" s="31"/>
      <c r="LQH750" s="31"/>
      <c r="LQI750" s="31"/>
      <c r="LQJ750" s="31"/>
      <c r="LQK750" s="31"/>
      <c r="LQL750" s="31"/>
      <c r="LQM750" s="31"/>
      <c r="LQN750" s="31"/>
      <c r="LQO750" s="31"/>
      <c r="LQP750" s="31"/>
      <c r="LQQ750" s="31"/>
      <c r="LQR750" s="31"/>
      <c r="LQS750" s="31"/>
      <c r="LQT750" s="31"/>
      <c r="LQU750" s="31"/>
      <c r="LQV750" s="31"/>
      <c r="LQW750" s="31"/>
      <c r="LQX750" s="31"/>
      <c r="LQY750" s="31"/>
      <c r="LQZ750" s="31"/>
      <c r="LRA750" s="31"/>
      <c r="LRB750" s="31"/>
      <c r="LRC750" s="31"/>
      <c r="LRD750" s="31"/>
      <c r="LRE750" s="31"/>
      <c r="LRF750" s="31"/>
      <c r="LRG750" s="31"/>
      <c r="LRH750" s="31"/>
      <c r="LRI750" s="31"/>
      <c r="LRJ750" s="31"/>
      <c r="LRK750" s="31"/>
      <c r="LRL750" s="31"/>
      <c r="LRM750" s="31"/>
      <c r="LRN750" s="31"/>
      <c r="LRO750" s="31"/>
      <c r="LRP750" s="31"/>
      <c r="LRQ750" s="31"/>
      <c r="LRR750" s="31"/>
      <c r="LRS750" s="31"/>
      <c r="LRT750" s="31"/>
      <c r="LRU750" s="31"/>
      <c r="LRV750" s="31"/>
      <c r="LRW750" s="31"/>
      <c r="LRX750" s="31"/>
      <c r="LRY750" s="31"/>
      <c r="LRZ750" s="31"/>
      <c r="LSA750" s="31"/>
      <c r="LSB750" s="31"/>
      <c r="LSC750" s="31"/>
      <c r="LSD750" s="31"/>
      <c r="LSE750" s="31"/>
      <c r="LSF750" s="31"/>
      <c r="LSG750" s="31"/>
      <c r="LSH750" s="31"/>
      <c r="LSI750" s="31"/>
      <c r="LSJ750" s="31"/>
      <c r="LSK750" s="31"/>
      <c r="LSL750" s="31"/>
      <c r="LSM750" s="31"/>
      <c r="LSN750" s="31"/>
      <c r="LSO750" s="31"/>
      <c r="LSP750" s="31"/>
      <c r="LSQ750" s="31"/>
      <c r="LSR750" s="31"/>
      <c r="LSS750" s="31"/>
      <c r="LST750" s="31"/>
      <c r="LSU750" s="31"/>
      <c r="LSV750" s="31"/>
      <c r="LSW750" s="31"/>
      <c r="LSX750" s="31"/>
      <c r="LSY750" s="31"/>
      <c r="LSZ750" s="31"/>
      <c r="LTA750" s="31"/>
      <c r="LTB750" s="31"/>
      <c r="LTC750" s="31"/>
      <c r="LTD750" s="31"/>
      <c r="LTE750" s="31"/>
      <c r="LTF750" s="31"/>
      <c r="LTG750" s="31"/>
      <c r="LTH750" s="31"/>
      <c r="LTI750" s="31"/>
      <c r="LTJ750" s="31"/>
      <c r="LTK750" s="31"/>
      <c r="LTL750" s="31"/>
      <c r="LTM750" s="31"/>
      <c r="LTN750" s="31"/>
      <c r="LTO750" s="31"/>
      <c r="LTP750" s="31"/>
      <c r="LTQ750" s="31"/>
      <c r="LTR750" s="31"/>
      <c r="LTS750" s="31"/>
      <c r="LTT750" s="31"/>
      <c r="LTU750" s="31"/>
      <c r="LTV750" s="31"/>
      <c r="LTW750" s="31"/>
      <c r="LTX750" s="31"/>
      <c r="LTY750" s="31"/>
      <c r="LTZ750" s="31"/>
      <c r="LUA750" s="31"/>
      <c r="LUB750" s="31"/>
      <c r="LUC750" s="31"/>
      <c r="LUD750" s="31"/>
      <c r="LUE750" s="31"/>
      <c r="LUF750" s="31"/>
      <c r="LUG750" s="31"/>
      <c r="LUH750" s="31"/>
      <c r="LUI750" s="31"/>
      <c r="LUJ750" s="31"/>
      <c r="LUK750" s="31"/>
      <c r="LUL750" s="31"/>
      <c r="LUM750" s="31"/>
      <c r="LUN750" s="31"/>
      <c r="LUO750" s="31"/>
      <c r="LUP750" s="31"/>
      <c r="LUQ750" s="31"/>
      <c r="LUR750" s="31"/>
      <c r="LUS750" s="31"/>
      <c r="LUT750" s="31"/>
      <c r="LUU750" s="31"/>
      <c r="LUV750" s="31"/>
      <c r="LUW750" s="31"/>
      <c r="LUX750" s="31"/>
      <c r="LUY750" s="31"/>
      <c r="LUZ750" s="31"/>
      <c r="LVA750" s="31"/>
      <c r="LVB750" s="31"/>
      <c r="LVC750" s="31"/>
      <c r="LVD750" s="31"/>
      <c r="LVE750" s="31"/>
      <c r="LVF750" s="31"/>
      <c r="LVG750" s="31"/>
      <c r="LVH750" s="31"/>
      <c r="LVI750" s="31"/>
      <c r="LVJ750" s="31"/>
      <c r="LVK750" s="31"/>
      <c r="LVL750" s="31"/>
      <c r="LVM750" s="31"/>
      <c r="LVN750" s="31"/>
      <c r="LVO750" s="31"/>
      <c r="LVP750" s="31"/>
      <c r="LVQ750" s="31"/>
      <c r="LVR750" s="31"/>
      <c r="LVS750" s="31"/>
      <c r="LVT750" s="31"/>
      <c r="LVU750" s="31"/>
      <c r="LVV750" s="31"/>
      <c r="LVW750" s="31"/>
      <c r="LVX750" s="31"/>
      <c r="LVY750" s="31"/>
      <c r="LVZ750" s="31"/>
      <c r="LWA750" s="31"/>
      <c r="LWB750" s="31"/>
      <c r="LWC750" s="31"/>
      <c r="LWD750" s="31"/>
      <c r="LWE750" s="31"/>
      <c r="LWF750" s="31"/>
      <c r="LWG750" s="31"/>
      <c r="LWH750" s="31"/>
      <c r="LWI750" s="31"/>
      <c r="LWJ750" s="31"/>
      <c r="LWK750" s="31"/>
      <c r="LWL750" s="31"/>
      <c r="LWM750" s="31"/>
      <c r="LWN750" s="31"/>
      <c r="LWO750" s="31"/>
      <c r="LWP750" s="31"/>
      <c r="LWQ750" s="31"/>
      <c r="LWR750" s="31"/>
      <c r="LWS750" s="31"/>
      <c r="LWT750" s="31"/>
      <c r="LWU750" s="31"/>
      <c r="LWV750" s="31"/>
      <c r="LWW750" s="31"/>
      <c r="LWX750" s="31"/>
      <c r="LWY750" s="31"/>
      <c r="LWZ750" s="31"/>
      <c r="LXA750" s="31"/>
      <c r="LXB750" s="31"/>
      <c r="LXC750" s="31"/>
      <c r="LXD750" s="31"/>
      <c r="LXE750" s="31"/>
      <c r="LXF750" s="31"/>
      <c r="LXG750" s="31"/>
      <c r="LXH750" s="31"/>
      <c r="LXI750" s="31"/>
      <c r="LXJ750" s="31"/>
      <c r="LXK750" s="31"/>
      <c r="LXL750" s="31"/>
      <c r="LXM750" s="31"/>
      <c r="LXN750" s="31"/>
      <c r="LXO750" s="31"/>
      <c r="LXP750" s="31"/>
      <c r="LXQ750" s="31"/>
      <c r="LXR750" s="31"/>
      <c r="LXS750" s="31"/>
      <c r="LXT750" s="31"/>
      <c r="LXU750" s="31"/>
      <c r="LXV750" s="31"/>
      <c r="LXW750" s="31"/>
      <c r="LXX750" s="31"/>
      <c r="LXY750" s="31"/>
      <c r="LXZ750" s="31"/>
      <c r="LYA750" s="31"/>
      <c r="LYB750" s="31"/>
      <c r="LYC750" s="31"/>
      <c r="LYD750" s="31"/>
      <c r="LYE750" s="31"/>
      <c r="LYF750" s="31"/>
      <c r="LYG750" s="31"/>
      <c r="LYH750" s="31"/>
      <c r="LYI750" s="31"/>
      <c r="LYJ750" s="31"/>
      <c r="LYK750" s="31"/>
      <c r="LYL750" s="31"/>
      <c r="LYM750" s="31"/>
      <c r="LYN750" s="31"/>
      <c r="LYO750" s="31"/>
      <c r="LYP750" s="31"/>
      <c r="LYQ750" s="31"/>
      <c r="LYR750" s="31"/>
      <c r="LYS750" s="31"/>
      <c r="LYT750" s="31"/>
      <c r="LYU750" s="31"/>
      <c r="LYV750" s="31"/>
      <c r="LYW750" s="31"/>
      <c r="LYX750" s="31"/>
      <c r="LYY750" s="31"/>
      <c r="LYZ750" s="31"/>
      <c r="LZA750" s="31"/>
      <c r="LZB750" s="31"/>
      <c r="LZC750" s="31"/>
      <c r="LZD750" s="31"/>
      <c r="LZE750" s="31"/>
      <c r="LZF750" s="31"/>
      <c r="LZG750" s="31"/>
      <c r="LZH750" s="31"/>
      <c r="LZI750" s="31"/>
      <c r="LZJ750" s="31"/>
      <c r="LZK750" s="31"/>
      <c r="LZL750" s="31"/>
      <c r="LZM750" s="31"/>
      <c r="LZN750" s="31"/>
      <c r="LZO750" s="31"/>
      <c r="LZP750" s="31"/>
      <c r="LZQ750" s="31"/>
      <c r="LZR750" s="31"/>
      <c r="LZS750" s="31"/>
      <c r="LZT750" s="31"/>
      <c r="LZU750" s="31"/>
      <c r="LZV750" s="31"/>
      <c r="LZW750" s="31"/>
      <c r="LZX750" s="31"/>
      <c r="LZY750" s="31"/>
      <c r="LZZ750" s="31"/>
      <c r="MAA750" s="31"/>
      <c r="MAB750" s="31"/>
      <c r="MAC750" s="31"/>
      <c r="MAD750" s="31"/>
      <c r="MAE750" s="31"/>
      <c r="MAF750" s="31"/>
      <c r="MAG750" s="31"/>
      <c r="MAH750" s="31"/>
      <c r="MAI750" s="31"/>
      <c r="MAJ750" s="31"/>
      <c r="MAK750" s="31"/>
      <c r="MAL750" s="31"/>
      <c r="MAM750" s="31"/>
      <c r="MAN750" s="31"/>
      <c r="MAO750" s="31"/>
      <c r="MAP750" s="31"/>
      <c r="MAQ750" s="31"/>
      <c r="MAR750" s="31"/>
      <c r="MAS750" s="31"/>
      <c r="MAT750" s="31"/>
      <c r="MAU750" s="31"/>
      <c r="MAV750" s="31"/>
      <c r="MAW750" s="31"/>
      <c r="MAX750" s="31"/>
      <c r="MAY750" s="31"/>
      <c r="MAZ750" s="31"/>
      <c r="MBA750" s="31"/>
      <c r="MBB750" s="31"/>
      <c r="MBC750" s="31"/>
      <c r="MBD750" s="31"/>
      <c r="MBE750" s="31"/>
      <c r="MBF750" s="31"/>
      <c r="MBG750" s="31"/>
      <c r="MBH750" s="31"/>
      <c r="MBI750" s="31"/>
      <c r="MBJ750" s="31"/>
      <c r="MBK750" s="31"/>
      <c r="MBL750" s="31"/>
      <c r="MBM750" s="31"/>
      <c r="MBN750" s="31"/>
      <c r="MBO750" s="31"/>
      <c r="MBP750" s="31"/>
      <c r="MBQ750" s="31"/>
      <c r="MBR750" s="31"/>
      <c r="MBS750" s="31"/>
      <c r="MBT750" s="31"/>
      <c r="MBU750" s="31"/>
      <c r="MBV750" s="31"/>
      <c r="MBW750" s="31"/>
      <c r="MBX750" s="31"/>
      <c r="MBY750" s="31"/>
      <c r="MBZ750" s="31"/>
      <c r="MCA750" s="31"/>
      <c r="MCB750" s="31"/>
      <c r="MCC750" s="31"/>
      <c r="MCD750" s="31"/>
      <c r="MCE750" s="31"/>
      <c r="MCF750" s="31"/>
      <c r="MCG750" s="31"/>
      <c r="MCH750" s="31"/>
      <c r="MCI750" s="31"/>
      <c r="MCJ750" s="31"/>
      <c r="MCK750" s="31"/>
      <c r="MCL750" s="31"/>
      <c r="MCM750" s="31"/>
      <c r="MCN750" s="31"/>
      <c r="MCO750" s="31"/>
      <c r="MCP750" s="31"/>
      <c r="MCQ750" s="31"/>
      <c r="MCR750" s="31"/>
      <c r="MCS750" s="31"/>
      <c r="MCT750" s="31"/>
      <c r="MCU750" s="31"/>
      <c r="MCV750" s="31"/>
      <c r="MCW750" s="31"/>
      <c r="MCX750" s="31"/>
      <c r="MCY750" s="31"/>
      <c r="MCZ750" s="31"/>
      <c r="MDA750" s="31"/>
      <c r="MDB750" s="31"/>
      <c r="MDC750" s="31"/>
      <c r="MDD750" s="31"/>
      <c r="MDE750" s="31"/>
      <c r="MDF750" s="31"/>
      <c r="MDG750" s="31"/>
      <c r="MDH750" s="31"/>
      <c r="MDI750" s="31"/>
      <c r="MDJ750" s="31"/>
      <c r="MDK750" s="31"/>
      <c r="MDL750" s="31"/>
      <c r="MDM750" s="31"/>
      <c r="MDN750" s="31"/>
      <c r="MDO750" s="31"/>
      <c r="MDP750" s="31"/>
      <c r="MDQ750" s="31"/>
      <c r="MDR750" s="31"/>
      <c r="MDS750" s="31"/>
      <c r="MDT750" s="31"/>
      <c r="MDU750" s="31"/>
      <c r="MDV750" s="31"/>
      <c r="MDW750" s="31"/>
      <c r="MDX750" s="31"/>
      <c r="MDY750" s="31"/>
      <c r="MDZ750" s="31"/>
      <c r="MEA750" s="31"/>
      <c r="MEB750" s="31"/>
      <c r="MEC750" s="31"/>
      <c r="MED750" s="31"/>
      <c r="MEE750" s="31"/>
      <c r="MEF750" s="31"/>
      <c r="MEG750" s="31"/>
      <c r="MEH750" s="31"/>
      <c r="MEI750" s="31"/>
      <c r="MEJ750" s="31"/>
      <c r="MEK750" s="31"/>
      <c r="MEL750" s="31"/>
      <c r="MEM750" s="31"/>
      <c r="MEN750" s="31"/>
      <c r="MEO750" s="31"/>
      <c r="MEP750" s="31"/>
      <c r="MEQ750" s="31"/>
      <c r="MER750" s="31"/>
      <c r="MES750" s="31"/>
      <c r="MET750" s="31"/>
      <c r="MEU750" s="31"/>
      <c r="MEV750" s="31"/>
      <c r="MEW750" s="31"/>
      <c r="MEX750" s="31"/>
      <c r="MEY750" s="31"/>
      <c r="MEZ750" s="31"/>
      <c r="MFA750" s="31"/>
      <c r="MFB750" s="31"/>
      <c r="MFC750" s="31"/>
      <c r="MFD750" s="31"/>
      <c r="MFE750" s="31"/>
      <c r="MFF750" s="31"/>
      <c r="MFG750" s="31"/>
      <c r="MFH750" s="31"/>
      <c r="MFI750" s="31"/>
      <c r="MFJ750" s="31"/>
      <c r="MFK750" s="31"/>
      <c r="MFL750" s="31"/>
      <c r="MFM750" s="31"/>
      <c r="MFN750" s="31"/>
      <c r="MFO750" s="31"/>
      <c r="MFP750" s="31"/>
      <c r="MFQ750" s="31"/>
      <c r="MFR750" s="31"/>
      <c r="MFS750" s="31"/>
      <c r="MFT750" s="31"/>
      <c r="MFU750" s="31"/>
      <c r="MFV750" s="31"/>
      <c r="MFW750" s="31"/>
      <c r="MFX750" s="31"/>
      <c r="MFY750" s="31"/>
      <c r="MFZ750" s="31"/>
      <c r="MGA750" s="31"/>
      <c r="MGB750" s="31"/>
      <c r="MGC750" s="31"/>
      <c r="MGD750" s="31"/>
      <c r="MGE750" s="31"/>
      <c r="MGF750" s="31"/>
      <c r="MGG750" s="31"/>
      <c r="MGH750" s="31"/>
      <c r="MGI750" s="31"/>
      <c r="MGJ750" s="31"/>
      <c r="MGK750" s="31"/>
      <c r="MGL750" s="31"/>
      <c r="MGM750" s="31"/>
      <c r="MGN750" s="31"/>
      <c r="MGO750" s="31"/>
      <c r="MGP750" s="31"/>
      <c r="MGQ750" s="31"/>
      <c r="MGR750" s="31"/>
      <c r="MGS750" s="31"/>
      <c r="MGT750" s="31"/>
      <c r="MGU750" s="31"/>
      <c r="MGV750" s="31"/>
      <c r="MGW750" s="31"/>
      <c r="MGX750" s="31"/>
      <c r="MGY750" s="31"/>
      <c r="MGZ750" s="31"/>
      <c r="MHA750" s="31"/>
      <c r="MHB750" s="31"/>
      <c r="MHC750" s="31"/>
      <c r="MHD750" s="31"/>
      <c r="MHE750" s="31"/>
      <c r="MHF750" s="31"/>
      <c r="MHG750" s="31"/>
      <c r="MHH750" s="31"/>
      <c r="MHI750" s="31"/>
      <c r="MHJ750" s="31"/>
      <c r="MHK750" s="31"/>
      <c r="MHL750" s="31"/>
      <c r="MHM750" s="31"/>
      <c r="MHN750" s="31"/>
      <c r="MHO750" s="31"/>
      <c r="MHP750" s="31"/>
      <c r="MHQ750" s="31"/>
      <c r="MHR750" s="31"/>
      <c r="MHS750" s="31"/>
      <c r="MHT750" s="31"/>
      <c r="MHU750" s="31"/>
      <c r="MHV750" s="31"/>
      <c r="MHW750" s="31"/>
      <c r="MHX750" s="31"/>
      <c r="MHY750" s="31"/>
      <c r="MHZ750" s="31"/>
      <c r="MIA750" s="31"/>
      <c r="MIB750" s="31"/>
      <c r="MIC750" s="31"/>
      <c r="MID750" s="31"/>
      <c r="MIE750" s="31"/>
      <c r="MIF750" s="31"/>
      <c r="MIG750" s="31"/>
      <c r="MIH750" s="31"/>
      <c r="MII750" s="31"/>
      <c r="MIJ750" s="31"/>
      <c r="MIK750" s="31"/>
      <c r="MIL750" s="31"/>
      <c r="MIM750" s="31"/>
      <c r="MIN750" s="31"/>
      <c r="MIO750" s="31"/>
      <c r="MIP750" s="31"/>
      <c r="MIQ750" s="31"/>
      <c r="MIR750" s="31"/>
      <c r="MIS750" s="31"/>
      <c r="MIT750" s="31"/>
      <c r="MIU750" s="31"/>
      <c r="MIV750" s="31"/>
      <c r="MIW750" s="31"/>
      <c r="MIX750" s="31"/>
      <c r="MIY750" s="31"/>
      <c r="MIZ750" s="31"/>
      <c r="MJA750" s="31"/>
      <c r="MJB750" s="31"/>
      <c r="MJC750" s="31"/>
      <c r="MJD750" s="31"/>
      <c r="MJE750" s="31"/>
      <c r="MJF750" s="31"/>
      <c r="MJG750" s="31"/>
      <c r="MJH750" s="31"/>
      <c r="MJI750" s="31"/>
      <c r="MJJ750" s="31"/>
      <c r="MJK750" s="31"/>
      <c r="MJL750" s="31"/>
      <c r="MJM750" s="31"/>
      <c r="MJN750" s="31"/>
      <c r="MJO750" s="31"/>
      <c r="MJP750" s="31"/>
      <c r="MJQ750" s="31"/>
      <c r="MJR750" s="31"/>
      <c r="MJS750" s="31"/>
      <c r="MJT750" s="31"/>
      <c r="MJU750" s="31"/>
      <c r="MJV750" s="31"/>
      <c r="MJW750" s="31"/>
      <c r="MJX750" s="31"/>
      <c r="MJY750" s="31"/>
      <c r="MJZ750" s="31"/>
      <c r="MKA750" s="31"/>
      <c r="MKB750" s="31"/>
      <c r="MKC750" s="31"/>
      <c r="MKD750" s="31"/>
      <c r="MKE750" s="31"/>
      <c r="MKF750" s="31"/>
      <c r="MKG750" s="31"/>
      <c r="MKH750" s="31"/>
      <c r="MKI750" s="31"/>
      <c r="MKJ750" s="31"/>
      <c r="MKK750" s="31"/>
      <c r="MKL750" s="31"/>
      <c r="MKM750" s="31"/>
      <c r="MKN750" s="31"/>
      <c r="MKO750" s="31"/>
      <c r="MKP750" s="31"/>
      <c r="MKQ750" s="31"/>
      <c r="MKR750" s="31"/>
      <c r="MKS750" s="31"/>
      <c r="MKT750" s="31"/>
      <c r="MKU750" s="31"/>
      <c r="MKV750" s="31"/>
      <c r="MKW750" s="31"/>
      <c r="MKX750" s="31"/>
      <c r="MKY750" s="31"/>
      <c r="MKZ750" s="31"/>
      <c r="MLA750" s="31"/>
      <c r="MLB750" s="31"/>
      <c r="MLC750" s="31"/>
      <c r="MLD750" s="31"/>
      <c r="MLE750" s="31"/>
      <c r="MLF750" s="31"/>
      <c r="MLG750" s="31"/>
      <c r="MLH750" s="31"/>
      <c r="MLI750" s="31"/>
      <c r="MLJ750" s="31"/>
      <c r="MLK750" s="31"/>
      <c r="MLL750" s="31"/>
      <c r="MLM750" s="31"/>
      <c r="MLN750" s="31"/>
      <c r="MLO750" s="31"/>
      <c r="MLP750" s="31"/>
      <c r="MLQ750" s="31"/>
      <c r="MLR750" s="31"/>
      <c r="MLS750" s="31"/>
      <c r="MLT750" s="31"/>
      <c r="MLU750" s="31"/>
      <c r="MLV750" s="31"/>
      <c r="MLW750" s="31"/>
      <c r="MLX750" s="31"/>
      <c r="MLY750" s="31"/>
      <c r="MLZ750" s="31"/>
      <c r="MMA750" s="31"/>
      <c r="MMB750" s="31"/>
      <c r="MMC750" s="31"/>
      <c r="MMD750" s="31"/>
      <c r="MME750" s="31"/>
      <c r="MMF750" s="31"/>
      <c r="MMG750" s="31"/>
      <c r="MMH750" s="31"/>
      <c r="MMI750" s="31"/>
      <c r="MMJ750" s="31"/>
      <c r="MMK750" s="31"/>
      <c r="MML750" s="31"/>
      <c r="MMM750" s="31"/>
      <c r="MMN750" s="31"/>
      <c r="MMO750" s="31"/>
      <c r="MMP750" s="31"/>
      <c r="MMQ750" s="31"/>
      <c r="MMR750" s="31"/>
      <c r="MMS750" s="31"/>
      <c r="MMT750" s="31"/>
      <c r="MMU750" s="31"/>
      <c r="MMV750" s="31"/>
      <c r="MMW750" s="31"/>
      <c r="MMX750" s="31"/>
      <c r="MMY750" s="31"/>
      <c r="MMZ750" s="31"/>
      <c r="MNA750" s="31"/>
      <c r="MNB750" s="31"/>
      <c r="MNC750" s="31"/>
      <c r="MND750" s="31"/>
      <c r="MNE750" s="31"/>
      <c r="MNF750" s="31"/>
      <c r="MNG750" s="31"/>
      <c r="MNH750" s="31"/>
      <c r="MNI750" s="31"/>
      <c r="MNJ750" s="31"/>
      <c r="MNK750" s="31"/>
      <c r="MNL750" s="31"/>
      <c r="MNM750" s="31"/>
      <c r="MNN750" s="31"/>
      <c r="MNO750" s="31"/>
      <c r="MNP750" s="31"/>
      <c r="MNQ750" s="31"/>
      <c r="MNR750" s="31"/>
      <c r="MNS750" s="31"/>
      <c r="MNT750" s="31"/>
      <c r="MNU750" s="31"/>
      <c r="MNV750" s="31"/>
      <c r="MNW750" s="31"/>
      <c r="MNX750" s="31"/>
      <c r="MNY750" s="31"/>
      <c r="MNZ750" s="31"/>
      <c r="MOA750" s="31"/>
      <c r="MOB750" s="31"/>
      <c r="MOC750" s="31"/>
      <c r="MOD750" s="31"/>
      <c r="MOE750" s="31"/>
      <c r="MOF750" s="31"/>
      <c r="MOG750" s="31"/>
      <c r="MOH750" s="31"/>
      <c r="MOI750" s="31"/>
      <c r="MOJ750" s="31"/>
      <c r="MOK750" s="31"/>
      <c r="MOL750" s="31"/>
      <c r="MOM750" s="31"/>
      <c r="MON750" s="31"/>
      <c r="MOO750" s="31"/>
      <c r="MOP750" s="31"/>
      <c r="MOQ750" s="31"/>
      <c r="MOR750" s="31"/>
      <c r="MOS750" s="31"/>
      <c r="MOT750" s="31"/>
      <c r="MOU750" s="31"/>
      <c r="MOV750" s="31"/>
      <c r="MOW750" s="31"/>
      <c r="MOX750" s="31"/>
      <c r="MOY750" s="31"/>
      <c r="MOZ750" s="31"/>
      <c r="MPA750" s="31"/>
      <c r="MPB750" s="31"/>
      <c r="MPC750" s="31"/>
      <c r="MPD750" s="31"/>
      <c r="MPE750" s="31"/>
      <c r="MPF750" s="31"/>
      <c r="MPG750" s="31"/>
      <c r="MPH750" s="31"/>
      <c r="MPI750" s="31"/>
      <c r="MPJ750" s="31"/>
      <c r="MPK750" s="31"/>
      <c r="MPL750" s="31"/>
      <c r="MPM750" s="31"/>
      <c r="MPN750" s="31"/>
      <c r="MPO750" s="31"/>
      <c r="MPP750" s="31"/>
      <c r="MPQ750" s="31"/>
      <c r="MPR750" s="31"/>
      <c r="MPS750" s="31"/>
      <c r="MPT750" s="31"/>
      <c r="MPU750" s="31"/>
      <c r="MPV750" s="31"/>
      <c r="MPW750" s="31"/>
      <c r="MPX750" s="31"/>
      <c r="MPY750" s="31"/>
      <c r="MPZ750" s="31"/>
      <c r="MQA750" s="31"/>
      <c r="MQB750" s="31"/>
      <c r="MQC750" s="31"/>
      <c r="MQD750" s="31"/>
      <c r="MQE750" s="31"/>
      <c r="MQF750" s="31"/>
      <c r="MQG750" s="31"/>
      <c r="MQH750" s="31"/>
      <c r="MQI750" s="31"/>
      <c r="MQJ750" s="31"/>
      <c r="MQK750" s="31"/>
      <c r="MQL750" s="31"/>
      <c r="MQM750" s="31"/>
      <c r="MQN750" s="31"/>
      <c r="MQO750" s="31"/>
      <c r="MQP750" s="31"/>
      <c r="MQQ750" s="31"/>
      <c r="MQR750" s="31"/>
      <c r="MQS750" s="31"/>
      <c r="MQT750" s="31"/>
      <c r="MQU750" s="31"/>
      <c r="MQV750" s="31"/>
      <c r="MQW750" s="31"/>
      <c r="MQX750" s="31"/>
      <c r="MQY750" s="31"/>
      <c r="MQZ750" s="31"/>
      <c r="MRA750" s="31"/>
      <c r="MRB750" s="31"/>
      <c r="MRC750" s="31"/>
      <c r="MRD750" s="31"/>
      <c r="MRE750" s="31"/>
      <c r="MRF750" s="31"/>
      <c r="MRG750" s="31"/>
      <c r="MRH750" s="31"/>
      <c r="MRI750" s="31"/>
      <c r="MRJ750" s="31"/>
      <c r="MRK750" s="31"/>
      <c r="MRL750" s="31"/>
      <c r="MRM750" s="31"/>
      <c r="MRN750" s="31"/>
      <c r="MRO750" s="31"/>
      <c r="MRP750" s="31"/>
      <c r="MRQ750" s="31"/>
      <c r="MRR750" s="31"/>
      <c r="MRS750" s="31"/>
      <c r="MRT750" s="31"/>
      <c r="MRU750" s="31"/>
      <c r="MRV750" s="31"/>
      <c r="MRW750" s="31"/>
      <c r="MRX750" s="31"/>
      <c r="MRY750" s="31"/>
      <c r="MRZ750" s="31"/>
      <c r="MSA750" s="31"/>
      <c r="MSB750" s="31"/>
      <c r="MSC750" s="31"/>
      <c r="MSD750" s="31"/>
      <c r="MSE750" s="31"/>
      <c r="MSF750" s="31"/>
      <c r="MSG750" s="31"/>
      <c r="MSH750" s="31"/>
      <c r="MSI750" s="31"/>
      <c r="MSJ750" s="31"/>
      <c r="MSK750" s="31"/>
      <c r="MSL750" s="31"/>
      <c r="MSM750" s="31"/>
      <c r="MSN750" s="31"/>
      <c r="MSO750" s="31"/>
      <c r="MSP750" s="31"/>
      <c r="MSQ750" s="31"/>
      <c r="MSR750" s="31"/>
      <c r="MSS750" s="31"/>
      <c r="MST750" s="31"/>
      <c r="MSU750" s="31"/>
      <c r="MSV750" s="31"/>
      <c r="MSW750" s="31"/>
      <c r="MSX750" s="31"/>
      <c r="MSY750" s="31"/>
      <c r="MSZ750" s="31"/>
      <c r="MTA750" s="31"/>
      <c r="MTB750" s="31"/>
      <c r="MTC750" s="31"/>
      <c r="MTD750" s="31"/>
      <c r="MTE750" s="31"/>
      <c r="MTF750" s="31"/>
      <c r="MTG750" s="31"/>
      <c r="MTH750" s="31"/>
      <c r="MTI750" s="31"/>
      <c r="MTJ750" s="31"/>
      <c r="MTK750" s="31"/>
      <c r="MTL750" s="31"/>
      <c r="MTM750" s="31"/>
      <c r="MTN750" s="31"/>
      <c r="MTO750" s="31"/>
      <c r="MTP750" s="31"/>
      <c r="MTQ750" s="31"/>
      <c r="MTR750" s="31"/>
      <c r="MTS750" s="31"/>
      <c r="MTT750" s="31"/>
      <c r="MTU750" s="31"/>
      <c r="MTV750" s="31"/>
      <c r="MTW750" s="31"/>
      <c r="MTX750" s="31"/>
      <c r="MTY750" s="31"/>
      <c r="MTZ750" s="31"/>
      <c r="MUA750" s="31"/>
      <c r="MUB750" s="31"/>
      <c r="MUC750" s="31"/>
      <c r="MUD750" s="31"/>
      <c r="MUE750" s="31"/>
      <c r="MUF750" s="31"/>
      <c r="MUG750" s="31"/>
      <c r="MUH750" s="31"/>
      <c r="MUI750" s="31"/>
      <c r="MUJ750" s="31"/>
      <c r="MUK750" s="31"/>
      <c r="MUL750" s="31"/>
      <c r="MUM750" s="31"/>
      <c r="MUN750" s="31"/>
      <c r="MUO750" s="31"/>
      <c r="MUP750" s="31"/>
      <c r="MUQ750" s="31"/>
      <c r="MUR750" s="31"/>
      <c r="MUS750" s="31"/>
      <c r="MUT750" s="31"/>
      <c r="MUU750" s="31"/>
      <c r="MUV750" s="31"/>
      <c r="MUW750" s="31"/>
      <c r="MUX750" s="31"/>
      <c r="MUY750" s="31"/>
      <c r="MUZ750" s="31"/>
      <c r="MVA750" s="31"/>
      <c r="MVB750" s="31"/>
      <c r="MVC750" s="31"/>
      <c r="MVD750" s="31"/>
      <c r="MVE750" s="31"/>
      <c r="MVF750" s="31"/>
      <c r="MVG750" s="31"/>
      <c r="MVH750" s="31"/>
      <c r="MVI750" s="31"/>
      <c r="MVJ750" s="31"/>
      <c r="MVK750" s="31"/>
      <c r="MVL750" s="31"/>
      <c r="MVM750" s="31"/>
      <c r="MVN750" s="31"/>
      <c r="MVO750" s="31"/>
      <c r="MVP750" s="31"/>
      <c r="MVQ750" s="31"/>
      <c r="MVR750" s="31"/>
      <c r="MVS750" s="31"/>
      <c r="MVT750" s="31"/>
      <c r="MVU750" s="31"/>
      <c r="MVV750" s="31"/>
      <c r="MVW750" s="31"/>
      <c r="MVX750" s="31"/>
      <c r="MVY750" s="31"/>
      <c r="MVZ750" s="31"/>
      <c r="MWA750" s="31"/>
      <c r="MWB750" s="31"/>
      <c r="MWC750" s="31"/>
      <c r="MWD750" s="31"/>
      <c r="MWE750" s="31"/>
      <c r="MWF750" s="31"/>
      <c r="MWG750" s="31"/>
      <c r="MWH750" s="31"/>
      <c r="MWI750" s="31"/>
      <c r="MWJ750" s="31"/>
      <c r="MWK750" s="31"/>
      <c r="MWL750" s="31"/>
      <c r="MWM750" s="31"/>
      <c r="MWN750" s="31"/>
      <c r="MWO750" s="31"/>
      <c r="MWP750" s="31"/>
      <c r="MWQ750" s="31"/>
      <c r="MWR750" s="31"/>
      <c r="MWS750" s="31"/>
      <c r="MWT750" s="31"/>
      <c r="MWU750" s="31"/>
      <c r="MWV750" s="31"/>
      <c r="MWW750" s="31"/>
      <c r="MWX750" s="31"/>
      <c r="MWY750" s="31"/>
      <c r="MWZ750" s="31"/>
      <c r="MXA750" s="31"/>
      <c r="MXB750" s="31"/>
      <c r="MXC750" s="31"/>
      <c r="MXD750" s="31"/>
      <c r="MXE750" s="31"/>
      <c r="MXF750" s="31"/>
      <c r="MXG750" s="31"/>
      <c r="MXH750" s="31"/>
      <c r="MXI750" s="31"/>
      <c r="MXJ750" s="31"/>
      <c r="MXK750" s="31"/>
      <c r="MXL750" s="31"/>
      <c r="MXM750" s="31"/>
      <c r="MXN750" s="31"/>
      <c r="MXO750" s="31"/>
      <c r="MXP750" s="31"/>
      <c r="MXQ750" s="31"/>
      <c r="MXR750" s="31"/>
      <c r="MXS750" s="31"/>
      <c r="MXT750" s="31"/>
      <c r="MXU750" s="31"/>
      <c r="MXV750" s="31"/>
      <c r="MXW750" s="31"/>
      <c r="MXX750" s="31"/>
      <c r="MXY750" s="31"/>
      <c r="MXZ750" s="31"/>
      <c r="MYA750" s="31"/>
      <c r="MYB750" s="31"/>
      <c r="MYC750" s="31"/>
      <c r="MYD750" s="31"/>
      <c r="MYE750" s="31"/>
      <c r="MYF750" s="31"/>
      <c r="MYG750" s="31"/>
      <c r="MYH750" s="31"/>
      <c r="MYI750" s="31"/>
      <c r="MYJ750" s="31"/>
      <c r="MYK750" s="31"/>
      <c r="MYL750" s="31"/>
      <c r="MYM750" s="31"/>
      <c r="MYN750" s="31"/>
      <c r="MYO750" s="31"/>
      <c r="MYP750" s="31"/>
      <c r="MYQ750" s="31"/>
      <c r="MYR750" s="31"/>
      <c r="MYS750" s="31"/>
      <c r="MYT750" s="31"/>
      <c r="MYU750" s="31"/>
      <c r="MYV750" s="31"/>
      <c r="MYW750" s="31"/>
      <c r="MYX750" s="31"/>
      <c r="MYY750" s="31"/>
      <c r="MYZ750" s="31"/>
      <c r="MZA750" s="31"/>
      <c r="MZB750" s="31"/>
      <c r="MZC750" s="31"/>
      <c r="MZD750" s="31"/>
      <c r="MZE750" s="31"/>
      <c r="MZF750" s="31"/>
      <c r="MZG750" s="31"/>
      <c r="MZH750" s="31"/>
      <c r="MZI750" s="31"/>
      <c r="MZJ750" s="31"/>
      <c r="MZK750" s="31"/>
      <c r="MZL750" s="31"/>
      <c r="MZM750" s="31"/>
      <c r="MZN750" s="31"/>
      <c r="MZO750" s="31"/>
      <c r="MZP750" s="31"/>
      <c r="MZQ750" s="31"/>
      <c r="MZR750" s="31"/>
      <c r="MZS750" s="31"/>
      <c r="MZT750" s="31"/>
      <c r="MZU750" s="31"/>
      <c r="MZV750" s="31"/>
      <c r="MZW750" s="31"/>
      <c r="MZX750" s="31"/>
      <c r="MZY750" s="31"/>
      <c r="MZZ750" s="31"/>
      <c r="NAA750" s="31"/>
      <c r="NAB750" s="31"/>
      <c r="NAC750" s="31"/>
      <c r="NAD750" s="31"/>
      <c r="NAE750" s="31"/>
      <c r="NAF750" s="31"/>
      <c r="NAG750" s="31"/>
      <c r="NAH750" s="31"/>
      <c r="NAI750" s="31"/>
      <c r="NAJ750" s="31"/>
      <c r="NAK750" s="31"/>
      <c r="NAL750" s="31"/>
      <c r="NAM750" s="31"/>
      <c r="NAN750" s="31"/>
      <c r="NAO750" s="31"/>
      <c r="NAP750" s="31"/>
      <c r="NAQ750" s="31"/>
      <c r="NAR750" s="31"/>
      <c r="NAS750" s="31"/>
      <c r="NAT750" s="31"/>
      <c r="NAU750" s="31"/>
      <c r="NAV750" s="31"/>
      <c r="NAW750" s="31"/>
      <c r="NAX750" s="31"/>
      <c r="NAY750" s="31"/>
      <c r="NAZ750" s="31"/>
      <c r="NBA750" s="31"/>
      <c r="NBB750" s="31"/>
      <c r="NBC750" s="31"/>
      <c r="NBD750" s="31"/>
      <c r="NBE750" s="31"/>
      <c r="NBF750" s="31"/>
      <c r="NBG750" s="31"/>
      <c r="NBH750" s="31"/>
      <c r="NBI750" s="31"/>
      <c r="NBJ750" s="31"/>
      <c r="NBK750" s="31"/>
      <c r="NBL750" s="31"/>
      <c r="NBM750" s="31"/>
      <c r="NBN750" s="31"/>
      <c r="NBO750" s="31"/>
      <c r="NBP750" s="31"/>
      <c r="NBQ750" s="31"/>
      <c r="NBR750" s="31"/>
      <c r="NBS750" s="31"/>
      <c r="NBT750" s="31"/>
      <c r="NBU750" s="31"/>
      <c r="NBV750" s="31"/>
      <c r="NBW750" s="31"/>
      <c r="NBX750" s="31"/>
      <c r="NBY750" s="31"/>
      <c r="NBZ750" s="31"/>
      <c r="NCA750" s="31"/>
      <c r="NCB750" s="31"/>
      <c r="NCC750" s="31"/>
      <c r="NCD750" s="31"/>
      <c r="NCE750" s="31"/>
      <c r="NCF750" s="31"/>
      <c r="NCG750" s="31"/>
      <c r="NCH750" s="31"/>
      <c r="NCI750" s="31"/>
      <c r="NCJ750" s="31"/>
      <c r="NCK750" s="31"/>
      <c r="NCL750" s="31"/>
      <c r="NCM750" s="31"/>
      <c r="NCN750" s="31"/>
      <c r="NCO750" s="31"/>
      <c r="NCP750" s="31"/>
      <c r="NCQ750" s="31"/>
      <c r="NCR750" s="31"/>
      <c r="NCS750" s="31"/>
      <c r="NCT750" s="31"/>
      <c r="NCU750" s="31"/>
      <c r="NCV750" s="31"/>
      <c r="NCW750" s="31"/>
      <c r="NCX750" s="31"/>
      <c r="NCY750" s="31"/>
      <c r="NCZ750" s="31"/>
      <c r="NDA750" s="31"/>
      <c r="NDB750" s="31"/>
      <c r="NDC750" s="31"/>
      <c r="NDD750" s="31"/>
      <c r="NDE750" s="31"/>
      <c r="NDF750" s="31"/>
      <c r="NDG750" s="31"/>
      <c r="NDH750" s="31"/>
      <c r="NDI750" s="31"/>
      <c r="NDJ750" s="31"/>
      <c r="NDK750" s="31"/>
      <c r="NDL750" s="31"/>
      <c r="NDM750" s="31"/>
      <c r="NDN750" s="31"/>
      <c r="NDO750" s="31"/>
      <c r="NDP750" s="31"/>
      <c r="NDQ750" s="31"/>
      <c r="NDR750" s="31"/>
      <c r="NDS750" s="31"/>
      <c r="NDT750" s="31"/>
      <c r="NDU750" s="31"/>
      <c r="NDV750" s="31"/>
      <c r="NDW750" s="31"/>
      <c r="NDX750" s="31"/>
      <c r="NDY750" s="31"/>
      <c r="NDZ750" s="31"/>
      <c r="NEA750" s="31"/>
      <c r="NEB750" s="31"/>
      <c r="NEC750" s="31"/>
      <c r="NED750" s="31"/>
      <c r="NEE750" s="31"/>
      <c r="NEF750" s="31"/>
      <c r="NEG750" s="31"/>
      <c r="NEH750" s="31"/>
      <c r="NEI750" s="31"/>
      <c r="NEJ750" s="31"/>
      <c r="NEK750" s="31"/>
      <c r="NEL750" s="31"/>
      <c r="NEM750" s="31"/>
      <c r="NEN750" s="31"/>
      <c r="NEO750" s="31"/>
      <c r="NEP750" s="31"/>
      <c r="NEQ750" s="31"/>
      <c r="NER750" s="31"/>
      <c r="NES750" s="31"/>
      <c r="NET750" s="31"/>
      <c r="NEU750" s="31"/>
      <c r="NEV750" s="31"/>
      <c r="NEW750" s="31"/>
      <c r="NEX750" s="31"/>
      <c r="NEY750" s="31"/>
      <c r="NEZ750" s="31"/>
      <c r="NFA750" s="31"/>
      <c r="NFB750" s="31"/>
      <c r="NFC750" s="31"/>
      <c r="NFD750" s="31"/>
      <c r="NFE750" s="31"/>
      <c r="NFF750" s="31"/>
      <c r="NFG750" s="31"/>
      <c r="NFH750" s="31"/>
      <c r="NFI750" s="31"/>
      <c r="NFJ750" s="31"/>
      <c r="NFK750" s="31"/>
      <c r="NFL750" s="31"/>
      <c r="NFM750" s="31"/>
      <c r="NFN750" s="31"/>
      <c r="NFO750" s="31"/>
      <c r="NFP750" s="31"/>
      <c r="NFQ750" s="31"/>
      <c r="NFR750" s="31"/>
      <c r="NFS750" s="31"/>
      <c r="NFT750" s="31"/>
      <c r="NFU750" s="31"/>
      <c r="NFV750" s="31"/>
      <c r="NFW750" s="31"/>
      <c r="NFX750" s="31"/>
      <c r="NFY750" s="31"/>
      <c r="NFZ750" s="31"/>
      <c r="NGA750" s="31"/>
      <c r="NGB750" s="31"/>
      <c r="NGC750" s="31"/>
      <c r="NGD750" s="31"/>
      <c r="NGE750" s="31"/>
      <c r="NGF750" s="31"/>
      <c r="NGG750" s="31"/>
      <c r="NGH750" s="31"/>
      <c r="NGI750" s="31"/>
      <c r="NGJ750" s="31"/>
      <c r="NGK750" s="31"/>
      <c r="NGL750" s="31"/>
      <c r="NGM750" s="31"/>
      <c r="NGN750" s="31"/>
      <c r="NGO750" s="31"/>
      <c r="NGP750" s="31"/>
      <c r="NGQ750" s="31"/>
      <c r="NGR750" s="31"/>
      <c r="NGS750" s="31"/>
      <c r="NGT750" s="31"/>
      <c r="NGU750" s="31"/>
      <c r="NGV750" s="31"/>
      <c r="NGW750" s="31"/>
      <c r="NGX750" s="31"/>
      <c r="NGY750" s="31"/>
      <c r="NGZ750" s="31"/>
      <c r="NHA750" s="31"/>
      <c r="NHB750" s="31"/>
      <c r="NHC750" s="31"/>
      <c r="NHD750" s="31"/>
      <c r="NHE750" s="31"/>
      <c r="NHF750" s="31"/>
      <c r="NHG750" s="31"/>
      <c r="NHH750" s="31"/>
      <c r="NHI750" s="31"/>
      <c r="NHJ750" s="31"/>
      <c r="NHK750" s="31"/>
      <c r="NHL750" s="31"/>
      <c r="NHM750" s="31"/>
      <c r="NHN750" s="31"/>
      <c r="NHO750" s="31"/>
      <c r="NHP750" s="31"/>
      <c r="NHQ750" s="31"/>
      <c r="NHR750" s="31"/>
      <c r="NHS750" s="31"/>
      <c r="NHT750" s="31"/>
      <c r="NHU750" s="31"/>
      <c r="NHV750" s="31"/>
      <c r="NHW750" s="31"/>
      <c r="NHX750" s="31"/>
      <c r="NHY750" s="31"/>
      <c r="NHZ750" s="31"/>
      <c r="NIA750" s="31"/>
      <c r="NIB750" s="31"/>
      <c r="NIC750" s="31"/>
      <c r="NID750" s="31"/>
      <c r="NIE750" s="31"/>
      <c r="NIF750" s="31"/>
      <c r="NIG750" s="31"/>
      <c r="NIH750" s="31"/>
      <c r="NII750" s="31"/>
      <c r="NIJ750" s="31"/>
      <c r="NIK750" s="31"/>
      <c r="NIL750" s="31"/>
      <c r="NIM750" s="31"/>
      <c r="NIN750" s="31"/>
      <c r="NIO750" s="31"/>
      <c r="NIP750" s="31"/>
      <c r="NIQ750" s="31"/>
      <c r="NIR750" s="31"/>
      <c r="NIS750" s="31"/>
      <c r="NIT750" s="31"/>
      <c r="NIU750" s="31"/>
      <c r="NIV750" s="31"/>
      <c r="NIW750" s="31"/>
      <c r="NIX750" s="31"/>
      <c r="NIY750" s="31"/>
      <c r="NIZ750" s="31"/>
      <c r="NJA750" s="31"/>
      <c r="NJB750" s="31"/>
      <c r="NJC750" s="31"/>
      <c r="NJD750" s="31"/>
      <c r="NJE750" s="31"/>
      <c r="NJF750" s="31"/>
      <c r="NJG750" s="31"/>
      <c r="NJH750" s="31"/>
      <c r="NJI750" s="31"/>
      <c r="NJJ750" s="31"/>
      <c r="NJK750" s="31"/>
      <c r="NJL750" s="31"/>
      <c r="NJM750" s="31"/>
      <c r="NJN750" s="31"/>
      <c r="NJO750" s="31"/>
      <c r="NJP750" s="31"/>
      <c r="NJQ750" s="31"/>
      <c r="NJR750" s="31"/>
      <c r="NJS750" s="31"/>
      <c r="NJT750" s="31"/>
      <c r="NJU750" s="31"/>
      <c r="NJV750" s="31"/>
      <c r="NJW750" s="31"/>
      <c r="NJX750" s="31"/>
      <c r="NJY750" s="31"/>
      <c r="NJZ750" s="31"/>
      <c r="NKA750" s="31"/>
      <c r="NKB750" s="31"/>
      <c r="NKC750" s="31"/>
      <c r="NKD750" s="31"/>
      <c r="NKE750" s="31"/>
      <c r="NKF750" s="31"/>
      <c r="NKG750" s="31"/>
      <c r="NKH750" s="31"/>
      <c r="NKI750" s="31"/>
      <c r="NKJ750" s="31"/>
      <c r="NKK750" s="31"/>
      <c r="NKL750" s="31"/>
      <c r="NKM750" s="31"/>
      <c r="NKN750" s="31"/>
      <c r="NKO750" s="31"/>
      <c r="NKP750" s="31"/>
      <c r="NKQ750" s="31"/>
      <c r="NKR750" s="31"/>
      <c r="NKS750" s="31"/>
      <c r="NKT750" s="31"/>
      <c r="NKU750" s="31"/>
      <c r="NKV750" s="31"/>
      <c r="NKW750" s="31"/>
      <c r="NKX750" s="31"/>
      <c r="NKY750" s="31"/>
      <c r="NKZ750" s="31"/>
      <c r="NLA750" s="31"/>
      <c r="NLB750" s="31"/>
      <c r="NLC750" s="31"/>
      <c r="NLD750" s="31"/>
      <c r="NLE750" s="31"/>
      <c r="NLF750" s="31"/>
      <c r="NLG750" s="31"/>
      <c r="NLH750" s="31"/>
      <c r="NLI750" s="31"/>
      <c r="NLJ750" s="31"/>
      <c r="NLK750" s="31"/>
      <c r="NLL750" s="31"/>
      <c r="NLM750" s="31"/>
      <c r="NLN750" s="31"/>
      <c r="NLO750" s="31"/>
      <c r="NLP750" s="31"/>
      <c r="NLQ750" s="31"/>
      <c r="NLR750" s="31"/>
      <c r="NLS750" s="31"/>
      <c r="NLT750" s="31"/>
      <c r="NLU750" s="31"/>
      <c r="NLV750" s="31"/>
      <c r="NLW750" s="31"/>
      <c r="NLX750" s="31"/>
      <c r="NLY750" s="31"/>
      <c r="NLZ750" s="31"/>
      <c r="NMA750" s="31"/>
      <c r="NMB750" s="31"/>
      <c r="NMC750" s="31"/>
      <c r="NMD750" s="31"/>
      <c r="NME750" s="31"/>
      <c r="NMF750" s="31"/>
      <c r="NMG750" s="31"/>
      <c r="NMH750" s="31"/>
      <c r="NMI750" s="31"/>
      <c r="NMJ750" s="31"/>
      <c r="NMK750" s="31"/>
      <c r="NML750" s="31"/>
      <c r="NMM750" s="31"/>
      <c r="NMN750" s="31"/>
      <c r="NMO750" s="31"/>
      <c r="NMP750" s="31"/>
      <c r="NMQ750" s="31"/>
      <c r="NMR750" s="31"/>
      <c r="NMS750" s="31"/>
      <c r="NMT750" s="31"/>
      <c r="NMU750" s="31"/>
      <c r="NMV750" s="31"/>
      <c r="NMW750" s="31"/>
      <c r="NMX750" s="31"/>
      <c r="NMY750" s="31"/>
      <c r="NMZ750" s="31"/>
      <c r="NNA750" s="31"/>
      <c r="NNB750" s="31"/>
      <c r="NNC750" s="31"/>
      <c r="NND750" s="31"/>
      <c r="NNE750" s="31"/>
      <c r="NNF750" s="31"/>
      <c r="NNG750" s="31"/>
      <c r="NNH750" s="31"/>
      <c r="NNI750" s="31"/>
      <c r="NNJ750" s="31"/>
      <c r="NNK750" s="31"/>
      <c r="NNL750" s="31"/>
      <c r="NNM750" s="31"/>
      <c r="NNN750" s="31"/>
      <c r="NNO750" s="31"/>
      <c r="NNP750" s="31"/>
      <c r="NNQ750" s="31"/>
      <c r="NNR750" s="31"/>
      <c r="NNS750" s="31"/>
      <c r="NNT750" s="31"/>
      <c r="NNU750" s="31"/>
      <c r="NNV750" s="31"/>
      <c r="NNW750" s="31"/>
      <c r="NNX750" s="31"/>
      <c r="NNY750" s="31"/>
      <c r="NNZ750" s="31"/>
      <c r="NOA750" s="31"/>
      <c r="NOB750" s="31"/>
      <c r="NOC750" s="31"/>
      <c r="NOD750" s="31"/>
      <c r="NOE750" s="31"/>
      <c r="NOF750" s="31"/>
      <c r="NOG750" s="31"/>
      <c r="NOH750" s="31"/>
      <c r="NOI750" s="31"/>
      <c r="NOJ750" s="31"/>
      <c r="NOK750" s="31"/>
      <c r="NOL750" s="31"/>
      <c r="NOM750" s="31"/>
      <c r="NON750" s="31"/>
      <c r="NOO750" s="31"/>
      <c r="NOP750" s="31"/>
      <c r="NOQ750" s="31"/>
      <c r="NOR750" s="31"/>
      <c r="NOS750" s="31"/>
      <c r="NOT750" s="31"/>
      <c r="NOU750" s="31"/>
      <c r="NOV750" s="31"/>
      <c r="NOW750" s="31"/>
      <c r="NOX750" s="31"/>
      <c r="NOY750" s="31"/>
      <c r="NOZ750" s="31"/>
      <c r="NPA750" s="31"/>
      <c r="NPB750" s="31"/>
      <c r="NPC750" s="31"/>
      <c r="NPD750" s="31"/>
      <c r="NPE750" s="31"/>
      <c r="NPF750" s="31"/>
      <c r="NPG750" s="31"/>
      <c r="NPH750" s="31"/>
      <c r="NPI750" s="31"/>
      <c r="NPJ750" s="31"/>
      <c r="NPK750" s="31"/>
      <c r="NPL750" s="31"/>
      <c r="NPM750" s="31"/>
      <c r="NPN750" s="31"/>
      <c r="NPO750" s="31"/>
      <c r="NPP750" s="31"/>
      <c r="NPQ750" s="31"/>
      <c r="NPR750" s="31"/>
      <c r="NPS750" s="31"/>
      <c r="NPT750" s="31"/>
      <c r="NPU750" s="31"/>
      <c r="NPV750" s="31"/>
      <c r="NPW750" s="31"/>
      <c r="NPX750" s="31"/>
      <c r="NPY750" s="31"/>
      <c r="NPZ750" s="31"/>
      <c r="NQA750" s="31"/>
      <c r="NQB750" s="31"/>
      <c r="NQC750" s="31"/>
      <c r="NQD750" s="31"/>
      <c r="NQE750" s="31"/>
      <c r="NQF750" s="31"/>
      <c r="NQG750" s="31"/>
      <c r="NQH750" s="31"/>
      <c r="NQI750" s="31"/>
      <c r="NQJ750" s="31"/>
      <c r="NQK750" s="31"/>
      <c r="NQL750" s="31"/>
      <c r="NQM750" s="31"/>
      <c r="NQN750" s="31"/>
      <c r="NQO750" s="31"/>
      <c r="NQP750" s="31"/>
      <c r="NQQ750" s="31"/>
      <c r="NQR750" s="31"/>
      <c r="NQS750" s="31"/>
      <c r="NQT750" s="31"/>
      <c r="NQU750" s="31"/>
      <c r="NQV750" s="31"/>
      <c r="NQW750" s="31"/>
      <c r="NQX750" s="31"/>
      <c r="NQY750" s="31"/>
      <c r="NQZ750" s="31"/>
      <c r="NRA750" s="31"/>
      <c r="NRB750" s="31"/>
      <c r="NRC750" s="31"/>
      <c r="NRD750" s="31"/>
      <c r="NRE750" s="31"/>
      <c r="NRF750" s="31"/>
      <c r="NRG750" s="31"/>
      <c r="NRH750" s="31"/>
      <c r="NRI750" s="31"/>
      <c r="NRJ750" s="31"/>
      <c r="NRK750" s="31"/>
      <c r="NRL750" s="31"/>
      <c r="NRM750" s="31"/>
      <c r="NRN750" s="31"/>
      <c r="NRO750" s="31"/>
      <c r="NRP750" s="31"/>
      <c r="NRQ750" s="31"/>
      <c r="NRR750" s="31"/>
      <c r="NRS750" s="31"/>
      <c r="NRT750" s="31"/>
      <c r="NRU750" s="31"/>
      <c r="NRV750" s="31"/>
      <c r="NRW750" s="31"/>
      <c r="NRX750" s="31"/>
      <c r="NRY750" s="31"/>
      <c r="NRZ750" s="31"/>
      <c r="NSA750" s="31"/>
      <c r="NSB750" s="31"/>
      <c r="NSC750" s="31"/>
      <c r="NSD750" s="31"/>
      <c r="NSE750" s="31"/>
      <c r="NSF750" s="31"/>
      <c r="NSG750" s="31"/>
      <c r="NSH750" s="31"/>
      <c r="NSI750" s="31"/>
      <c r="NSJ750" s="31"/>
      <c r="NSK750" s="31"/>
      <c r="NSL750" s="31"/>
      <c r="NSM750" s="31"/>
      <c r="NSN750" s="31"/>
      <c r="NSO750" s="31"/>
      <c r="NSP750" s="31"/>
      <c r="NSQ750" s="31"/>
      <c r="NSR750" s="31"/>
      <c r="NSS750" s="31"/>
      <c r="NST750" s="31"/>
      <c r="NSU750" s="31"/>
      <c r="NSV750" s="31"/>
      <c r="NSW750" s="31"/>
      <c r="NSX750" s="31"/>
      <c r="NSY750" s="31"/>
      <c r="NSZ750" s="31"/>
      <c r="NTA750" s="31"/>
      <c r="NTB750" s="31"/>
      <c r="NTC750" s="31"/>
      <c r="NTD750" s="31"/>
      <c r="NTE750" s="31"/>
      <c r="NTF750" s="31"/>
      <c r="NTG750" s="31"/>
      <c r="NTH750" s="31"/>
      <c r="NTI750" s="31"/>
      <c r="NTJ750" s="31"/>
      <c r="NTK750" s="31"/>
      <c r="NTL750" s="31"/>
      <c r="NTM750" s="31"/>
      <c r="NTN750" s="31"/>
      <c r="NTO750" s="31"/>
      <c r="NTP750" s="31"/>
      <c r="NTQ750" s="31"/>
      <c r="NTR750" s="31"/>
      <c r="NTS750" s="31"/>
      <c r="NTT750" s="31"/>
      <c r="NTU750" s="31"/>
      <c r="NTV750" s="31"/>
      <c r="NTW750" s="31"/>
      <c r="NTX750" s="31"/>
      <c r="NTY750" s="31"/>
      <c r="NTZ750" s="31"/>
      <c r="NUA750" s="31"/>
      <c r="NUB750" s="31"/>
      <c r="NUC750" s="31"/>
      <c r="NUD750" s="31"/>
      <c r="NUE750" s="31"/>
      <c r="NUF750" s="31"/>
      <c r="NUG750" s="31"/>
      <c r="NUH750" s="31"/>
      <c r="NUI750" s="31"/>
      <c r="NUJ750" s="31"/>
      <c r="NUK750" s="31"/>
      <c r="NUL750" s="31"/>
      <c r="NUM750" s="31"/>
      <c r="NUN750" s="31"/>
      <c r="NUO750" s="31"/>
      <c r="NUP750" s="31"/>
      <c r="NUQ750" s="31"/>
      <c r="NUR750" s="31"/>
      <c r="NUS750" s="31"/>
      <c r="NUT750" s="31"/>
      <c r="NUU750" s="31"/>
      <c r="NUV750" s="31"/>
      <c r="NUW750" s="31"/>
      <c r="NUX750" s="31"/>
      <c r="NUY750" s="31"/>
      <c r="NUZ750" s="31"/>
      <c r="NVA750" s="31"/>
      <c r="NVB750" s="31"/>
      <c r="NVC750" s="31"/>
      <c r="NVD750" s="31"/>
      <c r="NVE750" s="31"/>
      <c r="NVF750" s="31"/>
      <c r="NVG750" s="31"/>
      <c r="NVH750" s="31"/>
      <c r="NVI750" s="31"/>
      <c r="NVJ750" s="31"/>
      <c r="NVK750" s="31"/>
      <c r="NVL750" s="31"/>
      <c r="NVM750" s="31"/>
      <c r="NVN750" s="31"/>
      <c r="NVO750" s="31"/>
      <c r="NVP750" s="31"/>
      <c r="NVQ750" s="31"/>
      <c r="NVR750" s="31"/>
      <c r="NVS750" s="31"/>
      <c r="NVT750" s="31"/>
      <c r="NVU750" s="31"/>
      <c r="NVV750" s="31"/>
      <c r="NVW750" s="31"/>
      <c r="NVX750" s="31"/>
      <c r="NVY750" s="31"/>
      <c r="NVZ750" s="31"/>
      <c r="NWA750" s="31"/>
      <c r="NWB750" s="31"/>
      <c r="NWC750" s="31"/>
      <c r="NWD750" s="31"/>
      <c r="NWE750" s="31"/>
      <c r="NWF750" s="31"/>
      <c r="NWG750" s="31"/>
      <c r="NWH750" s="31"/>
      <c r="NWI750" s="31"/>
      <c r="NWJ750" s="31"/>
      <c r="NWK750" s="31"/>
      <c r="NWL750" s="31"/>
      <c r="NWM750" s="31"/>
      <c r="NWN750" s="31"/>
      <c r="NWO750" s="31"/>
      <c r="NWP750" s="31"/>
      <c r="NWQ750" s="31"/>
      <c r="NWR750" s="31"/>
      <c r="NWS750" s="31"/>
      <c r="NWT750" s="31"/>
      <c r="NWU750" s="31"/>
      <c r="NWV750" s="31"/>
      <c r="NWW750" s="31"/>
      <c r="NWX750" s="31"/>
      <c r="NWY750" s="31"/>
      <c r="NWZ750" s="31"/>
      <c r="NXA750" s="31"/>
      <c r="NXB750" s="31"/>
      <c r="NXC750" s="31"/>
      <c r="NXD750" s="31"/>
      <c r="NXE750" s="31"/>
      <c r="NXF750" s="31"/>
      <c r="NXG750" s="31"/>
      <c r="NXH750" s="31"/>
      <c r="NXI750" s="31"/>
      <c r="NXJ750" s="31"/>
      <c r="NXK750" s="31"/>
      <c r="NXL750" s="31"/>
      <c r="NXM750" s="31"/>
      <c r="NXN750" s="31"/>
      <c r="NXO750" s="31"/>
      <c r="NXP750" s="31"/>
      <c r="NXQ750" s="31"/>
      <c r="NXR750" s="31"/>
      <c r="NXS750" s="31"/>
      <c r="NXT750" s="31"/>
      <c r="NXU750" s="31"/>
      <c r="NXV750" s="31"/>
      <c r="NXW750" s="31"/>
      <c r="NXX750" s="31"/>
      <c r="NXY750" s="31"/>
      <c r="NXZ750" s="31"/>
      <c r="NYA750" s="31"/>
      <c r="NYB750" s="31"/>
      <c r="NYC750" s="31"/>
      <c r="NYD750" s="31"/>
      <c r="NYE750" s="31"/>
      <c r="NYF750" s="31"/>
      <c r="NYG750" s="31"/>
      <c r="NYH750" s="31"/>
      <c r="NYI750" s="31"/>
      <c r="NYJ750" s="31"/>
      <c r="NYK750" s="31"/>
      <c r="NYL750" s="31"/>
      <c r="NYM750" s="31"/>
      <c r="NYN750" s="31"/>
      <c r="NYO750" s="31"/>
      <c r="NYP750" s="31"/>
      <c r="NYQ750" s="31"/>
      <c r="NYR750" s="31"/>
      <c r="NYS750" s="31"/>
      <c r="NYT750" s="31"/>
      <c r="NYU750" s="31"/>
      <c r="NYV750" s="31"/>
      <c r="NYW750" s="31"/>
      <c r="NYX750" s="31"/>
      <c r="NYY750" s="31"/>
      <c r="NYZ750" s="31"/>
      <c r="NZA750" s="31"/>
      <c r="NZB750" s="31"/>
      <c r="NZC750" s="31"/>
      <c r="NZD750" s="31"/>
      <c r="NZE750" s="31"/>
      <c r="NZF750" s="31"/>
      <c r="NZG750" s="31"/>
      <c r="NZH750" s="31"/>
      <c r="NZI750" s="31"/>
      <c r="NZJ750" s="31"/>
      <c r="NZK750" s="31"/>
      <c r="NZL750" s="31"/>
      <c r="NZM750" s="31"/>
      <c r="NZN750" s="31"/>
      <c r="NZO750" s="31"/>
      <c r="NZP750" s="31"/>
      <c r="NZQ750" s="31"/>
      <c r="NZR750" s="31"/>
      <c r="NZS750" s="31"/>
      <c r="NZT750" s="31"/>
      <c r="NZU750" s="31"/>
      <c r="NZV750" s="31"/>
      <c r="NZW750" s="31"/>
      <c r="NZX750" s="31"/>
      <c r="NZY750" s="31"/>
      <c r="NZZ750" s="31"/>
      <c r="OAA750" s="31"/>
      <c r="OAB750" s="31"/>
      <c r="OAC750" s="31"/>
      <c r="OAD750" s="31"/>
      <c r="OAE750" s="31"/>
      <c r="OAF750" s="31"/>
      <c r="OAG750" s="31"/>
      <c r="OAH750" s="31"/>
      <c r="OAI750" s="31"/>
      <c r="OAJ750" s="31"/>
      <c r="OAK750" s="31"/>
      <c r="OAL750" s="31"/>
      <c r="OAM750" s="31"/>
      <c r="OAN750" s="31"/>
      <c r="OAO750" s="31"/>
      <c r="OAP750" s="31"/>
      <c r="OAQ750" s="31"/>
      <c r="OAR750" s="31"/>
      <c r="OAS750" s="31"/>
      <c r="OAT750" s="31"/>
      <c r="OAU750" s="31"/>
      <c r="OAV750" s="31"/>
      <c r="OAW750" s="31"/>
      <c r="OAX750" s="31"/>
      <c r="OAY750" s="31"/>
      <c r="OAZ750" s="31"/>
      <c r="OBA750" s="31"/>
      <c r="OBB750" s="31"/>
      <c r="OBC750" s="31"/>
      <c r="OBD750" s="31"/>
      <c r="OBE750" s="31"/>
      <c r="OBF750" s="31"/>
      <c r="OBG750" s="31"/>
      <c r="OBH750" s="31"/>
      <c r="OBI750" s="31"/>
      <c r="OBJ750" s="31"/>
      <c r="OBK750" s="31"/>
      <c r="OBL750" s="31"/>
      <c r="OBM750" s="31"/>
      <c r="OBN750" s="31"/>
      <c r="OBO750" s="31"/>
      <c r="OBP750" s="31"/>
      <c r="OBQ750" s="31"/>
      <c r="OBR750" s="31"/>
      <c r="OBS750" s="31"/>
      <c r="OBT750" s="31"/>
      <c r="OBU750" s="31"/>
      <c r="OBV750" s="31"/>
      <c r="OBW750" s="31"/>
      <c r="OBX750" s="31"/>
      <c r="OBY750" s="31"/>
      <c r="OBZ750" s="31"/>
      <c r="OCA750" s="31"/>
      <c r="OCB750" s="31"/>
      <c r="OCC750" s="31"/>
      <c r="OCD750" s="31"/>
      <c r="OCE750" s="31"/>
      <c r="OCF750" s="31"/>
      <c r="OCG750" s="31"/>
      <c r="OCH750" s="31"/>
      <c r="OCI750" s="31"/>
      <c r="OCJ750" s="31"/>
      <c r="OCK750" s="31"/>
      <c r="OCL750" s="31"/>
      <c r="OCM750" s="31"/>
      <c r="OCN750" s="31"/>
      <c r="OCO750" s="31"/>
      <c r="OCP750" s="31"/>
      <c r="OCQ750" s="31"/>
      <c r="OCR750" s="31"/>
      <c r="OCS750" s="31"/>
      <c r="OCT750" s="31"/>
      <c r="OCU750" s="31"/>
      <c r="OCV750" s="31"/>
      <c r="OCW750" s="31"/>
      <c r="OCX750" s="31"/>
      <c r="OCY750" s="31"/>
      <c r="OCZ750" s="31"/>
      <c r="ODA750" s="31"/>
      <c r="ODB750" s="31"/>
      <c r="ODC750" s="31"/>
      <c r="ODD750" s="31"/>
      <c r="ODE750" s="31"/>
      <c r="ODF750" s="31"/>
      <c r="ODG750" s="31"/>
      <c r="ODH750" s="31"/>
      <c r="ODI750" s="31"/>
      <c r="ODJ750" s="31"/>
      <c r="ODK750" s="31"/>
      <c r="ODL750" s="31"/>
      <c r="ODM750" s="31"/>
      <c r="ODN750" s="31"/>
      <c r="ODO750" s="31"/>
      <c r="ODP750" s="31"/>
      <c r="ODQ750" s="31"/>
      <c r="ODR750" s="31"/>
      <c r="ODS750" s="31"/>
      <c r="ODT750" s="31"/>
      <c r="ODU750" s="31"/>
      <c r="ODV750" s="31"/>
      <c r="ODW750" s="31"/>
      <c r="ODX750" s="31"/>
      <c r="ODY750" s="31"/>
      <c r="ODZ750" s="31"/>
      <c r="OEA750" s="31"/>
      <c r="OEB750" s="31"/>
      <c r="OEC750" s="31"/>
      <c r="OED750" s="31"/>
      <c r="OEE750" s="31"/>
      <c r="OEF750" s="31"/>
      <c r="OEG750" s="31"/>
      <c r="OEH750" s="31"/>
      <c r="OEI750" s="31"/>
      <c r="OEJ750" s="31"/>
      <c r="OEK750" s="31"/>
      <c r="OEL750" s="31"/>
      <c r="OEM750" s="31"/>
      <c r="OEN750" s="31"/>
      <c r="OEO750" s="31"/>
      <c r="OEP750" s="31"/>
      <c r="OEQ750" s="31"/>
      <c r="OER750" s="31"/>
      <c r="OES750" s="31"/>
      <c r="OET750" s="31"/>
      <c r="OEU750" s="31"/>
      <c r="OEV750" s="31"/>
      <c r="OEW750" s="31"/>
      <c r="OEX750" s="31"/>
      <c r="OEY750" s="31"/>
      <c r="OEZ750" s="31"/>
      <c r="OFA750" s="31"/>
      <c r="OFB750" s="31"/>
      <c r="OFC750" s="31"/>
      <c r="OFD750" s="31"/>
      <c r="OFE750" s="31"/>
      <c r="OFF750" s="31"/>
      <c r="OFG750" s="31"/>
      <c r="OFH750" s="31"/>
      <c r="OFI750" s="31"/>
      <c r="OFJ750" s="31"/>
      <c r="OFK750" s="31"/>
      <c r="OFL750" s="31"/>
      <c r="OFM750" s="31"/>
      <c r="OFN750" s="31"/>
      <c r="OFO750" s="31"/>
      <c r="OFP750" s="31"/>
      <c r="OFQ750" s="31"/>
      <c r="OFR750" s="31"/>
      <c r="OFS750" s="31"/>
      <c r="OFT750" s="31"/>
      <c r="OFU750" s="31"/>
      <c r="OFV750" s="31"/>
      <c r="OFW750" s="31"/>
      <c r="OFX750" s="31"/>
      <c r="OFY750" s="31"/>
      <c r="OFZ750" s="31"/>
      <c r="OGA750" s="31"/>
      <c r="OGB750" s="31"/>
      <c r="OGC750" s="31"/>
      <c r="OGD750" s="31"/>
      <c r="OGE750" s="31"/>
      <c r="OGF750" s="31"/>
      <c r="OGG750" s="31"/>
      <c r="OGH750" s="31"/>
      <c r="OGI750" s="31"/>
      <c r="OGJ750" s="31"/>
      <c r="OGK750" s="31"/>
      <c r="OGL750" s="31"/>
      <c r="OGM750" s="31"/>
      <c r="OGN750" s="31"/>
      <c r="OGO750" s="31"/>
      <c r="OGP750" s="31"/>
      <c r="OGQ750" s="31"/>
      <c r="OGR750" s="31"/>
      <c r="OGS750" s="31"/>
      <c r="OGT750" s="31"/>
      <c r="OGU750" s="31"/>
      <c r="OGV750" s="31"/>
      <c r="OGW750" s="31"/>
      <c r="OGX750" s="31"/>
      <c r="OGY750" s="31"/>
      <c r="OGZ750" s="31"/>
      <c r="OHA750" s="31"/>
      <c r="OHB750" s="31"/>
      <c r="OHC750" s="31"/>
      <c r="OHD750" s="31"/>
      <c r="OHE750" s="31"/>
      <c r="OHF750" s="31"/>
      <c r="OHG750" s="31"/>
      <c r="OHH750" s="31"/>
      <c r="OHI750" s="31"/>
      <c r="OHJ750" s="31"/>
      <c r="OHK750" s="31"/>
      <c r="OHL750" s="31"/>
      <c r="OHM750" s="31"/>
      <c r="OHN750" s="31"/>
      <c r="OHO750" s="31"/>
      <c r="OHP750" s="31"/>
      <c r="OHQ750" s="31"/>
      <c r="OHR750" s="31"/>
      <c r="OHS750" s="31"/>
      <c r="OHT750" s="31"/>
      <c r="OHU750" s="31"/>
      <c r="OHV750" s="31"/>
      <c r="OHW750" s="31"/>
      <c r="OHX750" s="31"/>
      <c r="OHY750" s="31"/>
      <c r="OHZ750" s="31"/>
      <c r="OIA750" s="31"/>
      <c r="OIB750" s="31"/>
      <c r="OIC750" s="31"/>
      <c r="OID750" s="31"/>
      <c r="OIE750" s="31"/>
      <c r="OIF750" s="31"/>
      <c r="OIG750" s="31"/>
      <c r="OIH750" s="31"/>
      <c r="OII750" s="31"/>
      <c r="OIJ750" s="31"/>
      <c r="OIK750" s="31"/>
      <c r="OIL750" s="31"/>
      <c r="OIM750" s="31"/>
      <c r="OIN750" s="31"/>
      <c r="OIO750" s="31"/>
      <c r="OIP750" s="31"/>
      <c r="OIQ750" s="31"/>
      <c r="OIR750" s="31"/>
      <c r="OIS750" s="31"/>
      <c r="OIT750" s="31"/>
      <c r="OIU750" s="31"/>
      <c r="OIV750" s="31"/>
      <c r="OIW750" s="31"/>
      <c r="OIX750" s="31"/>
      <c r="OIY750" s="31"/>
      <c r="OIZ750" s="31"/>
      <c r="OJA750" s="31"/>
      <c r="OJB750" s="31"/>
      <c r="OJC750" s="31"/>
      <c r="OJD750" s="31"/>
      <c r="OJE750" s="31"/>
      <c r="OJF750" s="31"/>
      <c r="OJG750" s="31"/>
      <c r="OJH750" s="31"/>
      <c r="OJI750" s="31"/>
      <c r="OJJ750" s="31"/>
      <c r="OJK750" s="31"/>
      <c r="OJL750" s="31"/>
      <c r="OJM750" s="31"/>
      <c r="OJN750" s="31"/>
      <c r="OJO750" s="31"/>
      <c r="OJP750" s="31"/>
      <c r="OJQ750" s="31"/>
      <c r="OJR750" s="31"/>
      <c r="OJS750" s="31"/>
      <c r="OJT750" s="31"/>
      <c r="OJU750" s="31"/>
      <c r="OJV750" s="31"/>
      <c r="OJW750" s="31"/>
      <c r="OJX750" s="31"/>
      <c r="OJY750" s="31"/>
      <c r="OJZ750" s="31"/>
      <c r="OKA750" s="31"/>
      <c r="OKB750" s="31"/>
      <c r="OKC750" s="31"/>
      <c r="OKD750" s="31"/>
      <c r="OKE750" s="31"/>
      <c r="OKF750" s="31"/>
      <c r="OKG750" s="31"/>
      <c r="OKH750" s="31"/>
      <c r="OKI750" s="31"/>
      <c r="OKJ750" s="31"/>
      <c r="OKK750" s="31"/>
      <c r="OKL750" s="31"/>
      <c r="OKM750" s="31"/>
      <c r="OKN750" s="31"/>
      <c r="OKO750" s="31"/>
      <c r="OKP750" s="31"/>
      <c r="OKQ750" s="31"/>
      <c r="OKR750" s="31"/>
      <c r="OKS750" s="31"/>
      <c r="OKT750" s="31"/>
      <c r="OKU750" s="31"/>
      <c r="OKV750" s="31"/>
      <c r="OKW750" s="31"/>
      <c r="OKX750" s="31"/>
      <c r="OKY750" s="31"/>
      <c r="OKZ750" s="31"/>
      <c r="OLA750" s="31"/>
      <c r="OLB750" s="31"/>
      <c r="OLC750" s="31"/>
      <c r="OLD750" s="31"/>
      <c r="OLE750" s="31"/>
      <c r="OLF750" s="31"/>
      <c r="OLG750" s="31"/>
      <c r="OLH750" s="31"/>
      <c r="OLI750" s="31"/>
      <c r="OLJ750" s="31"/>
      <c r="OLK750" s="31"/>
      <c r="OLL750" s="31"/>
      <c r="OLM750" s="31"/>
      <c r="OLN750" s="31"/>
      <c r="OLO750" s="31"/>
      <c r="OLP750" s="31"/>
      <c r="OLQ750" s="31"/>
      <c r="OLR750" s="31"/>
      <c r="OLS750" s="31"/>
      <c r="OLT750" s="31"/>
      <c r="OLU750" s="31"/>
      <c r="OLV750" s="31"/>
      <c r="OLW750" s="31"/>
      <c r="OLX750" s="31"/>
      <c r="OLY750" s="31"/>
      <c r="OLZ750" s="31"/>
      <c r="OMA750" s="31"/>
      <c r="OMB750" s="31"/>
      <c r="OMC750" s="31"/>
      <c r="OMD750" s="31"/>
      <c r="OME750" s="31"/>
      <c r="OMF750" s="31"/>
      <c r="OMG750" s="31"/>
      <c r="OMH750" s="31"/>
      <c r="OMI750" s="31"/>
      <c r="OMJ750" s="31"/>
      <c r="OMK750" s="31"/>
      <c r="OML750" s="31"/>
      <c r="OMM750" s="31"/>
      <c r="OMN750" s="31"/>
      <c r="OMO750" s="31"/>
      <c r="OMP750" s="31"/>
      <c r="OMQ750" s="31"/>
      <c r="OMR750" s="31"/>
      <c r="OMS750" s="31"/>
      <c r="OMT750" s="31"/>
      <c r="OMU750" s="31"/>
      <c r="OMV750" s="31"/>
      <c r="OMW750" s="31"/>
      <c r="OMX750" s="31"/>
      <c r="OMY750" s="31"/>
      <c r="OMZ750" s="31"/>
      <c r="ONA750" s="31"/>
      <c r="ONB750" s="31"/>
      <c r="ONC750" s="31"/>
      <c r="OND750" s="31"/>
      <c r="ONE750" s="31"/>
      <c r="ONF750" s="31"/>
      <c r="ONG750" s="31"/>
      <c r="ONH750" s="31"/>
      <c r="ONI750" s="31"/>
      <c r="ONJ750" s="31"/>
      <c r="ONK750" s="31"/>
      <c r="ONL750" s="31"/>
      <c r="ONM750" s="31"/>
      <c r="ONN750" s="31"/>
      <c r="ONO750" s="31"/>
      <c r="ONP750" s="31"/>
      <c r="ONQ750" s="31"/>
      <c r="ONR750" s="31"/>
      <c r="ONS750" s="31"/>
      <c r="ONT750" s="31"/>
      <c r="ONU750" s="31"/>
      <c r="ONV750" s="31"/>
      <c r="ONW750" s="31"/>
      <c r="ONX750" s="31"/>
      <c r="ONY750" s="31"/>
      <c r="ONZ750" s="31"/>
      <c r="OOA750" s="31"/>
      <c r="OOB750" s="31"/>
      <c r="OOC750" s="31"/>
      <c r="OOD750" s="31"/>
      <c r="OOE750" s="31"/>
      <c r="OOF750" s="31"/>
      <c r="OOG750" s="31"/>
      <c r="OOH750" s="31"/>
      <c r="OOI750" s="31"/>
      <c r="OOJ750" s="31"/>
      <c r="OOK750" s="31"/>
      <c r="OOL750" s="31"/>
      <c r="OOM750" s="31"/>
      <c r="OON750" s="31"/>
      <c r="OOO750" s="31"/>
      <c r="OOP750" s="31"/>
      <c r="OOQ750" s="31"/>
      <c r="OOR750" s="31"/>
      <c r="OOS750" s="31"/>
      <c r="OOT750" s="31"/>
      <c r="OOU750" s="31"/>
      <c r="OOV750" s="31"/>
      <c r="OOW750" s="31"/>
      <c r="OOX750" s="31"/>
      <c r="OOY750" s="31"/>
      <c r="OOZ750" s="31"/>
      <c r="OPA750" s="31"/>
      <c r="OPB750" s="31"/>
      <c r="OPC750" s="31"/>
      <c r="OPD750" s="31"/>
      <c r="OPE750" s="31"/>
      <c r="OPF750" s="31"/>
      <c r="OPG750" s="31"/>
      <c r="OPH750" s="31"/>
      <c r="OPI750" s="31"/>
      <c r="OPJ750" s="31"/>
      <c r="OPK750" s="31"/>
      <c r="OPL750" s="31"/>
      <c r="OPM750" s="31"/>
      <c r="OPN750" s="31"/>
      <c r="OPO750" s="31"/>
      <c r="OPP750" s="31"/>
      <c r="OPQ750" s="31"/>
      <c r="OPR750" s="31"/>
      <c r="OPS750" s="31"/>
      <c r="OPT750" s="31"/>
      <c r="OPU750" s="31"/>
      <c r="OPV750" s="31"/>
      <c r="OPW750" s="31"/>
      <c r="OPX750" s="31"/>
      <c r="OPY750" s="31"/>
      <c r="OPZ750" s="31"/>
      <c r="OQA750" s="31"/>
      <c r="OQB750" s="31"/>
      <c r="OQC750" s="31"/>
      <c r="OQD750" s="31"/>
      <c r="OQE750" s="31"/>
      <c r="OQF750" s="31"/>
      <c r="OQG750" s="31"/>
      <c r="OQH750" s="31"/>
      <c r="OQI750" s="31"/>
      <c r="OQJ750" s="31"/>
      <c r="OQK750" s="31"/>
      <c r="OQL750" s="31"/>
      <c r="OQM750" s="31"/>
      <c r="OQN750" s="31"/>
      <c r="OQO750" s="31"/>
      <c r="OQP750" s="31"/>
      <c r="OQQ750" s="31"/>
      <c r="OQR750" s="31"/>
      <c r="OQS750" s="31"/>
      <c r="OQT750" s="31"/>
      <c r="OQU750" s="31"/>
      <c r="OQV750" s="31"/>
      <c r="OQW750" s="31"/>
      <c r="OQX750" s="31"/>
      <c r="OQY750" s="31"/>
      <c r="OQZ750" s="31"/>
      <c r="ORA750" s="31"/>
      <c r="ORB750" s="31"/>
      <c r="ORC750" s="31"/>
      <c r="ORD750" s="31"/>
      <c r="ORE750" s="31"/>
      <c r="ORF750" s="31"/>
      <c r="ORG750" s="31"/>
      <c r="ORH750" s="31"/>
      <c r="ORI750" s="31"/>
      <c r="ORJ750" s="31"/>
      <c r="ORK750" s="31"/>
      <c r="ORL750" s="31"/>
      <c r="ORM750" s="31"/>
      <c r="ORN750" s="31"/>
      <c r="ORO750" s="31"/>
      <c r="ORP750" s="31"/>
      <c r="ORQ750" s="31"/>
      <c r="ORR750" s="31"/>
      <c r="ORS750" s="31"/>
      <c r="ORT750" s="31"/>
      <c r="ORU750" s="31"/>
      <c r="ORV750" s="31"/>
      <c r="ORW750" s="31"/>
      <c r="ORX750" s="31"/>
      <c r="ORY750" s="31"/>
      <c r="ORZ750" s="31"/>
      <c r="OSA750" s="31"/>
      <c r="OSB750" s="31"/>
      <c r="OSC750" s="31"/>
      <c r="OSD750" s="31"/>
      <c r="OSE750" s="31"/>
      <c r="OSF750" s="31"/>
      <c r="OSG750" s="31"/>
      <c r="OSH750" s="31"/>
      <c r="OSI750" s="31"/>
      <c r="OSJ750" s="31"/>
      <c r="OSK750" s="31"/>
      <c r="OSL750" s="31"/>
      <c r="OSM750" s="31"/>
      <c r="OSN750" s="31"/>
      <c r="OSO750" s="31"/>
      <c r="OSP750" s="31"/>
      <c r="OSQ750" s="31"/>
      <c r="OSR750" s="31"/>
      <c r="OSS750" s="31"/>
      <c r="OST750" s="31"/>
      <c r="OSU750" s="31"/>
      <c r="OSV750" s="31"/>
      <c r="OSW750" s="31"/>
      <c r="OSX750" s="31"/>
      <c r="OSY750" s="31"/>
      <c r="OSZ750" s="31"/>
      <c r="OTA750" s="31"/>
      <c r="OTB750" s="31"/>
      <c r="OTC750" s="31"/>
      <c r="OTD750" s="31"/>
      <c r="OTE750" s="31"/>
      <c r="OTF750" s="31"/>
      <c r="OTG750" s="31"/>
      <c r="OTH750" s="31"/>
      <c r="OTI750" s="31"/>
      <c r="OTJ750" s="31"/>
      <c r="OTK750" s="31"/>
      <c r="OTL750" s="31"/>
      <c r="OTM750" s="31"/>
      <c r="OTN750" s="31"/>
      <c r="OTO750" s="31"/>
      <c r="OTP750" s="31"/>
      <c r="OTQ750" s="31"/>
      <c r="OTR750" s="31"/>
      <c r="OTS750" s="31"/>
      <c r="OTT750" s="31"/>
      <c r="OTU750" s="31"/>
      <c r="OTV750" s="31"/>
      <c r="OTW750" s="31"/>
      <c r="OTX750" s="31"/>
      <c r="OTY750" s="31"/>
      <c r="OTZ750" s="31"/>
      <c r="OUA750" s="31"/>
      <c r="OUB750" s="31"/>
      <c r="OUC750" s="31"/>
      <c r="OUD750" s="31"/>
      <c r="OUE750" s="31"/>
      <c r="OUF750" s="31"/>
      <c r="OUG750" s="31"/>
      <c r="OUH750" s="31"/>
      <c r="OUI750" s="31"/>
      <c r="OUJ750" s="31"/>
      <c r="OUK750" s="31"/>
      <c r="OUL750" s="31"/>
      <c r="OUM750" s="31"/>
      <c r="OUN750" s="31"/>
      <c r="OUO750" s="31"/>
      <c r="OUP750" s="31"/>
      <c r="OUQ750" s="31"/>
      <c r="OUR750" s="31"/>
      <c r="OUS750" s="31"/>
      <c r="OUT750" s="31"/>
      <c r="OUU750" s="31"/>
      <c r="OUV750" s="31"/>
      <c r="OUW750" s="31"/>
      <c r="OUX750" s="31"/>
      <c r="OUY750" s="31"/>
      <c r="OUZ750" s="31"/>
      <c r="OVA750" s="31"/>
      <c r="OVB750" s="31"/>
      <c r="OVC750" s="31"/>
      <c r="OVD750" s="31"/>
      <c r="OVE750" s="31"/>
      <c r="OVF750" s="31"/>
      <c r="OVG750" s="31"/>
      <c r="OVH750" s="31"/>
      <c r="OVI750" s="31"/>
      <c r="OVJ750" s="31"/>
      <c r="OVK750" s="31"/>
      <c r="OVL750" s="31"/>
      <c r="OVM750" s="31"/>
      <c r="OVN750" s="31"/>
      <c r="OVO750" s="31"/>
      <c r="OVP750" s="31"/>
      <c r="OVQ750" s="31"/>
      <c r="OVR750" s="31"/>
      <c r="OVS750" s="31"/>
      <c r="OVT750" s="31"/>
      <c r="OVU750" s="31"/>
      <c r="OVV750" s="31"/>
      <c r="OVW750" s="31"/>
      <c r="OVX750" s="31"/>
      <c r="OVY750" s="31"/>
      <c r="OVZ750" s="31"/>
      <c r="OWA750" s="31"/>
      <c r="OWB750" s="31"/>
      <c r="OWC750" s="31"/>
      <c r="OWD750" s="31"/>
      <c r="OWE750" s="31"/>
      <c r="OWF750" s="31"/>
      <c r="OWG750" s="31"/>
      <c r="OWH750" s="31"/>
      <c r="OWI750" s="31"/>
      <c r="OWJ750" s="31"/>
      <c r="OWK750" s="31"/>
      <c r="OWL750" s="31"/>
      <c r="OWM750" s="31"/>
      <c r="OWN750" s="31"/>
      <c r="OWO750" s="31"/>
      <c r="OWP750" s="31"/>
      <c r="OWQ750" s="31"/>
      <c r="OWR750" s="31"/>
      <c r="OWS750" s="31"/>
      <c r="OWT750" s="31"/>
      <c r="OWU750" s="31"/>
      <c r="OWV750" s="31"/>
      <c r="OWW750" s="31"/>
      <c r="OWX750" s="31"/>
      <c r="OWY750" s="31"/>
      <c r="OWZ750" s="31"/>
      <c r="OXA750" s="31"/>
      <c r="OXB750" s="31"/>
      <c r="OXC750" s="31"/>
      <c r="OXD750" s="31"/>
      <c r="OXE750" s="31"/>
      <c r="OXF750" s="31"/>
      <c r="OXG750" s="31"/>
      <c r="OXH750" s="31"/>
      <c r="OXI750" s="31"/>
      <c r="OXJ750" s="31"/>
      <c r="OXK750" s="31"/>
      <c r="OXL750" s="31"/>
      <c r="OXM750" s="31"/>
      <c r="OXN750" s="31"/>
      <c r="OXO750" s="31"/>
      <c r="OXP750" s="31"/>
      <c r="OXQ750" s="31"/>
      <c r="OXR750" s="31"/>
      <c r="OXS750" s="31"/>
      <c r="OXT750" s="31"/>
      <c r="OXU750" s="31"/>
      <c r="OXV750" s="31"/>
      <c r="OXW750" s="31"/>
      <c r="OXX750" s="31"/>
      <c r="OXY750" s="31"/>
      <c r="OXZ750" s="31"/>
      <c r="OYA750" s="31"/>
      <c r="OYB750" s="31"/>
      <c r="OYC750" s="31"/>
      <c r="OYD750" s="31"/>
      <c r="OYE750" s="31"/>
      <c r="OYF750" s="31"/>
      <c r="OYG750" s="31"/>
      <c r="OYH750" s="31"/>
      <c r="OYI750" s="31"/>
      <c r="OYJ750" s="31"/>
      <c r="OYK750" s="31"/>
      <c r="OYL750" s="31"/>
      <c r="OYM750" s="31"/>
      <c r="OYN750" s="31"/>
      <c r="OYO750" s="31"/>
      <c r="OYP750" s="31"/>
      <c r="OYQ750" s="31"/>
      <c r="OYR750" s="31"/>
      <c r="OYS750" s="31"/>
      <c r="OYT750" s="31"/>
      <c r="OYU750" s="31"/>
      <c r="OYV750" s="31"/>
      <c r="OYW750" s="31"/>
      <c r="OYX750" s="31"/>
      <c r="OYY750" s="31"/>
      <c r="OYZ750" s="31"/>
      <c r="OZA750" s="31"/>
      <c r="OZB750" s="31"/>
      <c r="OZC750" s="31"/>
      <c r="OZD750" s="31"/>
      <c r="OZE750" s="31"/>
      <c r="OZF750" s="31"/>
      <c r="OZG750" s="31"/>
      <c r="OZH750" s="31"/>
      <c r="OZI750" s="31"/>
      <c r="OZJ750" s="31"/>
      <c r="OZK750" s="31"/>
      <c r="OZL750" s="31"/>
      <c r="OZM750" s="31"/>
      <c r="OZN750" s="31"/>
      <c r="OZO750" s="31"/>
      <c r="OZP750" s="31"/>
      <c r="OZQ750" s="31"/>
      <c r="OZR750" s="31"/>
      <c r="OZS750" s="31"/>
      <c r="OZT750" s="31"/>
      <c r="OZU750" s="31"/>
      <c r="OZV750" s="31"/>
      <c r="OZW750" s="31"/>
      <c r="OZX750" s="31"/>
      <c r="OZY750" s="31"/>
      <c r="OZZ750" s="31"/>
      <c r="PAA750" s="31"/>
      <c r="PAB750" s="31"/>
      <c r="PAC750" s="31"/>
      <c r="PAD750" s="31"/>
      <c r="PAE750" s="31"/>
      <c r="PAF750" s="31"/>
      <c r="PAG750" s="31"/>
      <c r="PAH750" s="31"/>
      <c r="PAI750" s="31"/>
      <c r="PAJ750" s="31"/>
      <c r="PAK750" s="31"/>
      <c r="PAL750" s="31"/>
      <c r="PAM750" s="31"/>
      <c r="PAN750" s="31"/>
      <c r="PAO750" s="31"/>
      <c r="PAP750" s="31"/>
      <c r="PAQ750" s="31"/>
      <c r="PAR750" s="31"/>
      <c r="PAS750" s="31"/>
      <c r="PAT750" s="31"/>
      <c r="PAU750" s="31"/>
      <c r="PAV750" s="31"/>
      <c r="PAW750" s="31"/>
      <c r="PAX750" s="31"/>
      <c r="PAY750" s="31"/>
      <c r="PAZ750" s="31"/>
      <c r="PBA750" s="31"/>
      <c r="PBB750" s="31"/>
      <c r="PBC750" s="31"/>
      <c r="PBD750" s="31"/>
      <c r="PBE750" s="31"/>
      <c r="PBF750" s="31"/>
      <c r="PBG750" s="31"/>
      <c r="PBH750" s="31"/>
      <c r="PBI750" s="31"/>
      <c r="PBJ750" s="31"/>
      <c r="PBK750" s="31"/>
      <c r="PBL750" s="31"/>
      <c r="PBM750" s="31"/>
      <c r="PBN750" s="31"/>
      <c r="PBO750" s="31"/>
      <c r="PBP750" s="31"/>
      <c r="PBQ750" s="31"/>
      <c r="PBR750" s="31"/>
      <c r="PBS750" s="31"/>
      <c r="PBT750" s="31"/>
      <c r="PBU750" s="31"/>
      <c r="PBV750" s="31"/>
      <c r="PBW750" s="31"/>
      <c r="PBX750" s="31"/>
      <c r="PBY750" s="31"/>
      <c r="PBZ750" s="31"/>
      <c r="PCA750" s="31"/>
      <c r="PCB750" s="31"/>
      <c r="PCC750" s="31"/>
      <c r="PCD750" s="31"/>
      <c r="PCE750" s="31"/>
      <c r="PCF750" s="31"/>
      <c r="PCG750" s="31"/>
      <c r="PCH750" s="31"/>
      <c r="PCI750" s="31"/>
      <c r="PCJ750" s="31"/>
      <c r="PCK750" s="31"/>
      <c r="PCL750" s="31"/>
      <c r="PCM750" s="31"/>
      <c r="PCN750" s="31"/>
      <c r="PCO750" s="31"/>
      <c r="PCP750" s="31"/>
      <c r="PCQ750" s="31"/>
      <c r="PCR750" s="31"/>
      <c r="PCS750" s="31"/>
      <c r="PCT750" s="31"/>
      <c r="PCU750" s="31"/>
      <c r="PCV750" s="31"/>
      <c r="PCW750" s="31"/>
      <c r="PCX750" s="31"/>
      <c r="PCY750" s="31"/>
      <c r="PCZ750" s="31"/>
      <c r="PDA750" s="31"/>
      <c r="PDB750" s="31"/>
      <c r="PDC750" s="31"/>
      <c r="PDD750" s="31"/>
      <c r="PDE750" s="31"/>
      <c r="PDF750" s="31"/>
      <c r="PDG750" s="31"/>
      <c r="PDH750" s="31"/>
      <c r="PDI750" s="31"/>
      <c r="PDJ750" s="31"/>
      <c r="PDK750" s="31"/>
      <c r="PDL750" s="31"/>
      <c r="PDM750" s="31"/>
      <c r="PDN750" s="31"/>
      <c r="PDO750" s="31"/>
      <c r="PDP750" s="31"/>
      <c r="PDQ750" s="31"/>
      <c r="PDR750" s="31"/>
      <c r="PDS750" s="31"/>
      <c r="PDT750" s="31"/>
      <c r="PDU750" s="31"/>
      <c r="PDV750" s="31"/>
      <c r="PDW750" s="31"/>
      <c r="PDX750" s="31"/>
      <c r="PDY750" s="31"/>
      <c r="PDZ750" s="31"/>
      <c r="PEA750" s="31"/>
      <c r="PEB750" s="31"/>
      <c r="PEC750" s="31"/>
      <c r="PED750" s="31"/>
      <c r="PEE750" s="31"/>
      <c r="PEF750" s="31"/>
      <c r="PEG750" s="31"/>
      <c r="PEH750" s="31"/>
      <c r="PEI750" s="31"/>
      <c r="PEJ750" s="31"/>
      <c r="PEK750" s="31"/>
      <c r="PEL750" s="31"/>
      <c r="PEM750" s="31"/>
      <c r="PEN750" s="31"/>
      <c r="PEO750" s="31"/>
      <c r="PEP750" s="31"/>
      <c r="PEQ750" s="31"/>
      <c r="PER750" s="31"/>
      <c r="PES750" s="31"/>
      <c r="PET750" s="31"/>
      <c r="PEU750" s="31"/>
      <c r="PEV750" s="31"/>
      <c r="PEW750" s="31"/>
      <c r="PEX750" s="31"/>
      <c r="PEY750" s="31"/>
      <c r="PEZ750" s="31"/>
      <c r="PFA750" s="31"/>
      <c r="PFB750" s="31"/>
      <c r="PFC750" s="31"/>
      <c r="PFD750" s="31"/>
      <c r="PFE750" s="31"/>
      <c r="PFF750" s="31"/>
      <c r="PFG750" s="31"/>
      <c r="PFH750" s="31"/>
      <c r="PFI750" s="31"/>
      <c r="PFJ750" s="31"/>
      <c r="PFK750" s="31"/>
      <c r="PFL750" s="31"/>
      <c r="PFM750" s="31"/>
      <c r="PFN750" s="31"/>
      <c r="PFO750" s="31"/>
      <c r="PFP750" s="31"/>
      <c r="PFQ750" s="31"/>
      <c r="PFR750" s="31"/>
      <c r="PFS750" s="31"/>
      <c r="PFT750" s="31"/>
      <c r="PFU750" s="31"/>
      <c r="PFV750" s="31"/>
      <c r="PFW750" s="31"/>
      <c r="PFX750" s="31"/>
      <c r="PFY750" s="31"/>
      <c r="PFZ750" s="31"/>
      <c r="PGA750" s="31"/>
      <c r="PGB750" s="31"/>
      <c r="PGC750" s="31"/>
      <c r="PGD750" s="31"/>
      <c r="PGE750" s="31"/>
      <c r="PGF750" s="31"/>
      <c r="PGG750" s="31"/>
      <c r="PGH750" s="31"/>
      <c r="PGI750" s="31"/>
      <c r="PGJ750" s="31"/>
      <c r="PGK750" s="31"/>
      <c r="PGL750" s="31"/>
      <c r="PGM750" s="31"/>
      <c r="PGN750" s="31"/>
      <c r="PGO750" s="31"/>
      <c r="PGP750" s="31"/>
      <c r="PGQ750" s="31"/>
      <c r="PGR750" s="31"/>
      <c r="PGS750" s="31"/>
      <c r="PGT750" s="31"/>
      <c r="PGU750" s="31"/>
      <c r="PGV750" s="31"/>
      <c r="PGW750" s="31"/>
      <c r="PGX750" s="31"/>
      <c r="PGY750" s="31"/>
      <c r="PGZ750" s="31"/>
      <c r="PHA750" s="31"/>
      <c r="PHB750" s="31"/>
      <c r="PHC750" s="31"/>
      <c r="PHD750" s="31"/>
      <c r="PHE750" s="31"/>
      <c r="PHF750" s="31"/>
      <c r="PHG750" s="31"/>
      <c r="PHH750" s="31"/>
      <c r="PHI750" s="31"/>
      <c r="PHJ750" s="31"/>
      <c r="PHK750" s="31"/>
      <c r="PHL750" s="31"/>
      <c r="PHM750" s="31"/>
      <c r="PHN750" s="31"/>
      <c r="PHO750" s="31"/>
      <c r="PHP750" s="31"/>
      <c r="PHQ750" s="31"/>
      <c r="PHR750" s="31"/>
      <c r="PHS750" s="31"/>
      <c r="PHT750" s="31"/>
      <c r="PHU750" s="31"/>
      <c r="PHV750" s="31"/>
      <c r="PHW750" s="31"/>
      <c r="PHX750" s="31"/>
      <c r="PHY750" s="31"/>
      <c r="PHZ750" s="31"/>
      <c r="PIA750" s="31"/>
      <c r="PIB750" s="31"/>
      <c r="PIC750" s="31"/>
      <c r="PID750" s="31"/>
      <c r="PIE750" s="31"/>
      <c r="PIF750" s="31"/>
      <c r="PIG750" s="31"/>
      <c r="PIH750" s="31"/>
      <c r="PII750" s="31"/>
      <c r="PIJ750" s="31"/>
      <c r="PIK750" s="31"/>
      <c r="PIL750" s="31"/>
      <c r="PIM750" s="31"/>
      <c r="PIN750" s="31"/>
      <c r="PIO750" s="31"/>
      <c r="PIP750" s="31"/>
      <c r="PIQ750" s="31"/>
      <c r="PIR750" s="31"/>
      <c r="PIS750" s="31"/>
      <c r="PIT750" s="31"/>
      <c r="PIU750" s="31"/>
      <c r="PIV750" s="31"/>
      <c r="PIW750" s="31"/>
      <c r="PIX750" s="31"/>
      <c r="PIY750" s="31"/>
      <c r="PIZ750" s="31"/>
      <c r="PJA750" s="31"/>
      <c r="PJB750" s="31"/>
      <c r="PJC750" s="31"/>
      <c r="PJD750" s="31"/>
      <c r="PJE750" s="31"/>
      <c r="PJF750" s="31"/>
      <c r="PJG750" s="31"/>
      <c r="PJH750" s="31"/>
      <c r="PJI750" s="31"/>
      <c r="PJJ750" s="31"/>
      <c r="PJK750" s="31"/>
      <c r="PJL750" s="31"/>
      <c r="PJM750" s="31"/>
      <c r="PJN750" s="31"/>
      <c r="PJO750" s="31"/>
      <c r="PJP750" s="31"/>
      <c r="PJQ750" s="31"/>
      <c r="PJR750" s="31"/>
      <c r="PJS750" s="31"/>
      <c r="PJT750" s="31"/>
      <c r="PJU750" s="31"/>
      <c r="PJV750" s="31"/>
      <c r="PJW750" s="31"/>
      <c r="PJX750" s="31"/>
      <c r="PJY750" s="31"/>
      <c r="PJZ750" s="31"/>
      <c r="PKA750" s="31"/>
      <c r="PKB750" s="31"/>
      <c r="PKC750" s="31"/>
      <c r="PKD750" s="31"/>
      <c r="PKE750" s="31"/>
      <c r="PKF750" s="31"/>
      <c r="PKG750" s="31"/>
      <c r="PKH750" s="31"/>
      <c r="PKI750" s="31"/>
      <c r="PKJ750" s="31"/>
      <c r="PKK750" s="31"/>
      <c r="PKL750" s="31"/>
      <c r="PKM750" s="31"/>
      <c r="PKN750" s="31"/>
      <c r="PKO750" s="31"/>
      <c r="PKP750" s="31"/>
      <c r="PKQ750" s="31"/>
      <c r="PKR750" s="31"/>
      <c r="PKS750" s="31"/>
      <c r="PKT750" s="31"/>
      <c r="PKU750" s="31"/>
      <c r="PKV750" s="31"/>
      <c r="PKW750" s="31"/>
      <c r="PKX750" s="31"/>
      <c r="PKY750" s="31"/>
      <c r="PKZ750" s="31"/>
      <c r="PLA750" s="31"/>
      <c r="PLB750" s="31"/>
      <c r="PLC750" s="31"/>
      <c r="PLD750" s="31"/>
      <c r="PLE750" s="31"/>
      <c r="PLF750" s="31"/>
      <c r="PLG750" s="31"/>
      <c r="PLH750" s="31"/>
      <c r="PLI750" s="31"/>
      <c r="PLJ750" s="31"/>
      <c r="PLK750" s="31"/>
      <c r="PLL750" s="31"/>
      <c r="PLM750" s="31"/>
      <c r="PLN750" s="31"/>
      <c r="PLO750" s="31"/>
      <c r="PLP750" s="31"/>
      <c r="PLQ750" s="31"/>
      <c r="PLR750" s="31"/>
      <c r="PLS750" s="31"/>
      <c r="PLT750" s="31"/>
      <c r="PLU750" s="31"/>
      <c r="PLV750" s="31"/>
      <c r="PLW750" s="31"/>
      <c r="PLX750" s="31"/>
      <c r="PLY750" s="31"/>
      <c r="PLZ750" s="31"/>
      <c r="PMA750" s="31"/>
      <c r="PMB750" s="31"/>
      <c r="PMC750" s="31"/>
      <c r="PMD750" s="31"/>
      <c r="PME750" s="31"/>
      <c r="PMF750" s="31"/>
      <c r="PMG750" s="31"/>
      <c r="PMH750" s="31"/>
      <c r="PMI750" s="31"/>
      <c r="PMJ750" s="31"/>
      <c r="PMK750" s="31"/>
      <c r="PML750" s="31"/>
      <c r="PMM750" s="31"/>
      <c r="PMN750" s="31"/>
      <c r="PMO750" s="31"/>
      <c r="PMP750" s="31"/>
      <c r="PMQ750" s="31"/>
      <c r="PMR750" s="31"/>
      <c r="PMS750" s="31"/>
      <c r="PMT750" s="31"/>
      <c r="PMU750" s="31"/>
      <c r="PMV750" s="31"/>
      <c r="PMW750" s="31"/>
      <c r="PMX750" s="31"/>
      <c r="PMY750" s="31"/>
      <c r="PMZ750" s="31"/>
      <c r="PNA750" s="31"/>
      <c r="PNB750" s="31"/>
      <c r="PNC750" s="31"/>
      <c r="PND750" s="31"/>
      <c r="PNE750" s="31"/>
      <c r="PNF750" s="31"/>
      <c r="PNG750" s="31"/>
      <c r="PNH750" s="31"/>
      <c r="PNI750" s="31"/>
      <c r="PNJ750" s="31"/>
      <c r="PNK750" s="31"/>
      <c r="PNL750" s="31"/>
      <c r="PNM750" s="31"/>
      <c r="PNN750" s="31"/>
      <c r="PNO750" s="31"/>
      <c r="PNP750" s="31"/>
      <c r="PNQ750" s="31"/>
      <c r="PNR750" s="31"/>
      <c r="PNS750" s="31"/>
      <c r="PNT750" s="31"/>
      <c r="PNU750" s="31"/>
      <c r="PNV750" s="31"/>
      <c r="PNW750" s="31"/>
      <c r="PNX750" s="31"/>
      <c r="PNY750" s="31"/>
      <c r="PNZ750" s="31"/>
      <c r="POA750" s="31"/>
      <c r="POB750" s="31"/>
      <c r="POC750" s="31"/>
      <c r="POD750" s="31"/>
      <c r="POE750" s="31"/>
      <c r="POF750" s="31"/>
      <c r="POG750" s="31"/>
      <c r="POH750" s="31"/>
      <c r="POI750" s="31"/>
      <c r="POJ750" s="31"/>
      <c r="POK750" s="31"/>
      <c r="POL750" s="31"/>
      <c r="POM750" s="31"/>
      <c r="PON750" s="31"/>
      <c r="POO750" s="31"/>
      <c r="POP750" s="31"/>
      <c r="POQ750" s="31"/>
      <c r="POR750" s="31"/>
      <c r="POS750" s="31"/>
      <c r="POT750" s="31"/>
      <c r="POU750" s="31"/>
      <c r="POV750" s="31"/>
      <c r="POW750" s="31"/>
      <c r="POX750" s="31"/>
      <c r="POY750" s="31"/>
      <c r="POZ750" s="31"/>
      <c r="PPA750" s="31"/>
      <c r="PPB750" s="31"/>
      <c r="PPC750" s="31"/>
      <c r="PPD750" s="31"/>
      <c r="PPE750" s="31"/>
      <c r="PPF750" s="31"/>
      <c r="PPG750" s="31"/>
      <c r="PPH750" s="31"/>
      <c r="PPI750" s="31"/>
      <c r="PPJ750" s="31"/>
      <c r="PPK750" s="31"/>
      <c r="PPL750" s="31"/>
      <c r="PPM750" s="31"/>
      <c r="PPN750" s="31"/>
      <c r="PPO750" s="31"/>
      <c r="PPP750" s="31"/>
      <c r="PPQ750" s="31"/>
      <c r="PPR750" s="31"/>
      <c r="PPS750" s="31"/>
      <c r="PPT750" s="31"/>
      <c r="PPU750" s="31"/>
      <c r="PPV750" s="31"/>
      <c r="PPW750" s="31"/>
      <c r="PPX750" s="31"/>
      <c r="PPY750" s="31"/>
      <c r="PPZ750" s="31"/>
      <c r="PQA750" s="31"/>
      <c r="PQB750" s="31"/>
      <c r="PQC750" s="31"/>
      <c r="PQD750" s="31"/>
      <c r="PQE750" s="31"/>
      <c r="PQF750" s="31"/>
      <c r="PQG750" s="31"/>
      <c r="PQH750" s="31"/>
      <c r="PQI750" s="31"/>
      <c r="PQJ750" s="31"/>
      <c r="PQK750" s="31"/>
      <c r="PQL750" s="31"/>
      <c r="PQM750" s="31"/>
      <c r="PQN750" s="31"/>
      <c r="PQO750" s="31"/>
      <c r="PQP750" s="31"/>
      <c r="PQQ750" s="31"/>
      <c r="PQR750" s="31"/>
      <c r="PQS750" s="31"/>
      <c r="PQT750" s="31"/>
      <c r="PQU750" s="31"/>
      <c r="PQV750" s="31"/>
      <c r="PQW750" s="31"/>
      <c r="PQX750" s="31"/>
      <c r="PQY750" s="31"/>
      <c r="PQZ750" s="31"/>
      <c r="PRA750" s="31"/>
      <c r="PRB750" s="31"/>
      <c r="PRC750" s="31"/>
      <c r="PRD750" s="31"/>
      <c r="PRE750" s="31"/>
      <c r="PRF750" s="31"/>
      <c r="PRG750" s="31"/>
      <c r="PRH750" s="31"/>
      <c r="PRI750" s="31"/>
      <c r="PRJ750" s="31"/>
      <c r="PRK750" s="31"/>
      <c r="PRL750" s="31"/>
      <c r="PRM750" s="31"/>
      <c r="PRN750" s="31"/>
      <c r="PRO750" s="31"/>
      <c r="PRP750" s="31"/>
      <c r="PRQ750" s="31"/>
      <c r="PRR750" s="31"/>
      <c r="PRS750" s="31"/>
      <c r="PRT750" s="31"/>
      <c r="PRU750" s="31"/>
      <c r="PRV750" s="31"/>
      <c r="PRW750" s="31"/>
      <c r="PRX750" s="31"/>
      <c r="PRY750" s="31"/>
      <c r="PRZ750" s="31"/>
      <c r="PSA750" s="31"/>
      <c r="PSB750" s="31"/>
      <c r="PSC750" s="31"/>
      <c r="PSD750" s="31"/>
      <c r="PSE750" s="31"/>
      <c r="PSF750" s="31"/>
      <c r="PSG750" s="31"/>
      <c r="PSH750" s="31"/>
      <c r="PSI750" s="31"/>
      <c r="PSJ750" s="31"/>
      <c r="PSK750" s="31"/>
      <c r="PSL750" s="31"/>
      <c r="PSM750" s="31"/>
      <c r="PSN750" s="31"/>
      <c r="PSO750" s="31"/>
      <c r="PSP750" s="31"/>
      <c r="PSQ750" s="31"/>
      <c r="PSR750" s="31"/>
      <c r="PSS750" s="31"/>
      <c r="PST750" s="31"/>
      <c r="PSU750" s="31"/>
      <c r="PSV750" s="31"/>
      <c r="PSW750" s="31"/>
      <c r="PSX750" s="31"/>
      <c r="PSY750" s="31"/>
      <c r="PSZ750" s="31"/>
      <c r="PTA750" s="31"/>
      <c r="PTB750" s="31"/>
      <c r="PTC750" s="31"/>
      <c r="PTD750" s="31"/>
      <c r="PTE750" s="31"/>
      <c r="PTF750" s="31"/>
      <c r="PTG750" s="31"/>
      <c r="PTH750" s="31"/>
      <c r="PTI750" s="31"/>
      <c r="PTJ750" s="31"/>
      <c r="PTK750" s="31"/>
      <c r="PTL750" s="31"/>
      <c r="PTM750" s="31"/>
      <c r="PTN750" s="31"/>
      <c r="PTO750" s="31"/>
      <c r="PTP750" s="31"/>
      <c r="PTQ750" s="31"/>
      <c r="PTR750" s="31"/>
      <c r="PTS750" s="31"/>
      <c r="PTT750" s="31"/>
      <c r="PTU750" s="31"/>
      <c r="PTV750" s="31"/>
      <c r="PTW750" s="31"/>
      <c r="PTX750" s="31"/>
      <c r="PTY750" s="31"/>
      <c r="PTZ750" s="31"/>
      <c r="PUA750" s="31"/>
      <c r="PUB750" s="31"/>
      <c r="PUC750" s="31"/>
      <c r="PUD750" s="31"/>
      <c r="PUE750" s="31"/>
      <c r="PUF750" s="31"/>
      <c r="PUG750" s="31"/>
      <c r="PUH750" s="31"/>
      <c r="PUI750" s="31"/>
      <c r="PUJ750" s="31"/>
      <c r="PUK750" s="31"/>
      <c r="PUL750" s="31"/>
      <c r="PUM750" s="31"/>
      <c r="PUN750" s="31"/>
      <c r="PUO750" s="31"/>
      <c r="PUP750" s="31"/>
      <c r="PUQ750" s="31"/>
      <c r="PUR750" s="31"/>
      <c r="PUS750" s="31"/>
      <c r="PUT750" s="31"/>
      <c r="PUU750" s="31"/>
      <c r="PUV750" s="31"/>
      <c r="PUW750" s="31"/>
      <c r="PUX750" s="31"/>
      <c r="PUY750" s="31"/>
      <c r="PUZ750" s="31"/>
      <c r="PVA750" s="31"/>
      <c r="PVB750" s="31"/>
      <c r="PVC750" s="31"/>
      <c r="PVD750" s="31"/>
      <c r="PVE750" s="31"/>
      <c r="PVF750" s="31"/>
      <c r="PVG750" s="31"/>
      <c r="PVH750" s="31"/>
      <c r="PVI750" s="31"/>
      <c r="PVJ750" s="31"/>
      <c r="PVK750" s="31"/>
      <c r="PVL750" s="31"/>
      <c r="PVM750" s="31"/>
      <c r="PVN750" s="31"/>
      <c r="PVO750" s="31"/>
      <c r="PVP750" s="31"/>
      <c r="PVQ750" s="31"/>
      <c r="PVR750" s="31"/>
      <c r="PVS750" s="31"/>
      <c r="PVT750" s="31"/>
      <c r="PVU750" s="31"/>
      <c r="PVV750" s="31"/>
      <c r="PVW750" s="31"/>
      <c r="PVX750" s="31"/>
      <c r="PVY750" s="31"/>
      <c r="PVZ750" s="31"/>
      <c r="PWA750" s="31"/>
      <c r="PWB750" s="31"/>
      <c r="PWC750" s="31"/>
      <c r="PWD750" s="31"/>
      <c r="PWE750" s="31"/>
      <c r="PWF750" s="31"/>
      <c r="PWG750" s="31"/>
      <c r="PWH750" s="31"/>
      <c r="PWI750" s="31"/>
      <c r="PWJ750" s="31"/>
      <c r="PWK750" s="31"/>
      <c r="PWL750" s="31"/>
      <c r="PWM750" s="31"/>
      <c r="PWN750" s="31"/>
      <c r="PWO750" s="31"/>
      <c r="PWP750" s="31"/>
      <c r="PWQ750" s="31"/>
      <c r="PWR750" s="31"/>
      <c r="PWS750" s="31"/>
      <c r="PWT750" s="31"/>
      <c r="PWU750" s="31"/>
      <c r="PWV750" s="31"/>
      <c r="PWW750" s="31"/>
      <c r="PWX750" s="31"/>
      <c r="PWY750" s="31"/>
      <c r="PWZ750" s="31"/>
      <c r="PXA750" s="31"/>
      <c r="PXB750" s="31"/>
      <c r="PXC750" s="31"/>
      <c r="PXD750" s="31"/>
      <c r="PXE750" s="31"/>
      <c r="PXF750" s="31"/>
      <c r="PXG750" s="31"/>
      <c r="PXH750" s="31"/>
      <c r="PXI750" s="31"/>
      <c r="PXJ750" s="31"/>
      <c r="PXK750" s="31"/>
      <c r="PXL750" s="31"/>
      <c r="PXM750" s="31"/>
      <c r="PXN750" s="31"/>
      <c r="PXO750" s="31"/>
      <c r="PXP750" s="31"/>
      <c r="PXQ750" s="31"/>
      <c r="PXR750" s="31"/>
      <c r="PXS750" s="31"/>
      <c r="PXT750" s="31"/>
      <c r="PXU750" s="31"/>
      <c r="PXV750" s="31"/>
      <c r="PXW750" s="31"/>
      <c r="PXX750" s="31"/>
      <c r="PXY750" s="31"/>
      <c r="PXZ750" s="31"/>
      <c r="PYA750" s="31"/>
      <c r="PYB750" s="31"/>
      <c r="PYC750" s="31"/>
      <c r="PYD750" s="31"/>
      <c r="PYE750" s="31"/>
      <c r="PYF750" s="31"/>
      <c r="PYG750" s="31"/>
      <c r="PYH750" s="31"/>
      <c r="PYI750" s="31"/>
      <c r="PYJ750" s="31"/>
      <c r="PYK750" s="31"/>
      <c r="PYL750" s="31"/>
      <c r="PYM750" s="31"/>
      <c r="PYN750" s="31"/>
      <c r="PYO750" s="31"/>
      <c r="PYP750" s="31"/>
      <c r="PYQ750" s="31"/>
      <c r="PYR750" s="31"/>
      <c r="PYS750" s="31"/>
      <c r="PYT750" s="31"/>
      <c r="PYU750" s="31"/>
      <c r="PYV750" s="31"/>
      <c r="PYW750" s="31"/>
      <c r="PYX750" s="31"/>
      <c r="PYY750" s="31"/>
      <c r="PYZ750" s="31"/>
      <c r="PZA750" s="31"/>
      <c r="PZB750" s="31"/>
      <c r="PZC750" s="31"/>
      <c r="PZD750" s="31"/>
      <c r="PZE750" s="31"/>
      <c r="PZF750" s="31"/>
      <c r="PZG750" s="31"/>
      <c r="PZH750" s="31"/>
      <c r="PZI750" s="31"/>
      <c r="PZJ750" s="31"/>
      <c r="PZK750" s="31"/>
      <c r="PZL750" s="31"/>
      <c r="PZM750" s="31"/>
      <c r="PZN750" s="31"/>
      <c r="PZO750" s="31"/>
      <c r="PZP750" s="31"/>
      <c r="PZQ750" s="31"/>
      <c r="PZR750" s="31"/>
      <c r="PZS750" s="31"/>
      <c r="PZT750" s="31"/>
      <c r="PZU750" s="31"/>
      <c r="PZV750" s="31"/>
      <c r="PZW750" s="31"/>
      <c r="PZX750" s="31"/>
      <c r="PZY750" s="31"/>
      <c r="PZZ750" s="31"/>
      <c r="QAA750" s="31"/>
      <c r="QAB750" s="31"/>
      <c r="QAC750" s="31"/>
      <c r="QAD750" s="31"/>
      <c r="QAE750" s="31"/>
      <c r="QAF750" s="31"/>
      <c r="QAG750" s="31"/>
      <c r="QAH750" s="31"/>
      <c r="QAI750" s="31"/>
      <c r="QAJ750" s="31"/>
      <c r="QAK750" s="31"/>
      <c r="QAL750" s="31"/>
      <c r="QAM750" s="31"/>
      <c r="QAN750" s="31"/>
      <c r="QAO750" s="31"/>
      <c r="QAP750" s="31"/>
      <c r="QAQ750" s="31"/>
      <c r="QAR750" s="31"/>
      <c r="QAS750" s="31"/>
      <c r="QAT750" s="31"/>
      <c r="QAU750" s="31"/>
      <c r="QAV750" s="31"/>
      <c r="QAW750" s="31"/>
      <c r="QAX750" s="31"/>
      <c r="QAY750" s="31"/>
      <c r="QAZ750" s="31"/>
      <c r="QBA750" s="31"/>
      <c r="QBB750" s="31"/>
      <c r="QBC750" s="31"/>
      <c r="QBD750" s="31"/>
      <c r="QBE750" s="31"/>
      <c r="QBF750" s="31"/>
      <c r="QBG750" s="31"/>
      <c r="QBH750" s="31"/>
      <c r="QBI750" s="31"/>
      <c r="QBJ750" s="31"/>
      <c r="QBK750" s="31"/>
      <c r="QBL750" s="31"/>
      <c r="QBM750" s="31"/>
      <c r="QBN750" s="31"/>
      <c r="QBO750" s="31"/>
      <c r="QBP750" s="31"/>
      <c r="QBQ750" s="31"/>
      <c r="QBR750" s="31"/>
      <c r="QBS750" s="31"/>
      <c r="QBT750" s="31"/>
      <c r="QBU750" s="31"/>
      <c r="QBV750" s="31"/>
      <c r="QBW750" s="31"/>
      <c r="QBX750" s="31"/>
      <c r="QBY750" s="31"/>
      <c r="QBZ750" s="31"/>
      <c r="QCA750" s="31"/>
      <c r="QCB750" s="31"/>
      <c r="QCC750" s="31"/>
      <c r="QCD750" s="31"/>
      <c r="QCE750" s="31"/>
      <c r="QCF750" s="31"/>
      <c r="QCG750" s="31"/>
      <c r="QCH750" s="31"/>
      <c r="QCI750" s="31"/>
      <c r="QCJ750" s="31"/>
      <c r="QCK750" s="31"/>
      <c r="QCL750" s="31"/>
      <c r="QCM750" s="31"/>
      <c r="QCN750" s="31"/>
      <c r="QCO750" s="31"/>
      <c r="QCP750" s="31"/>
      <c r="QCQ750" s="31"/>
      <c r="QCR750" s="31"/>
      <c r="QCS750" s="31"/>
      <c r="QCT750" s="31"/>
      <c r="QCU750" s="31"/>
      <c r="QCV750" s="31"/>
      <c r="QCW750" s="31"/>
      <c r="QCX750" s="31"/>
      <c r="QCY750" s="31"/>
      <c r="QCZ750" s="31"/>
      <c r="QDA750" s="31"/>
      <c r="QDB750" s="31"/>
      <c r="QDC750" s="31"/>
      <c r="QDD750" s="31"/>
      <c r="QDE750" s="31"/>
      <c r="QDF750" s="31"/>
      <c r="QDG750" s="31"/>
      <c r="QDH750" s="31"/>
      <c r="QDI750" s="31"/>
      <c r="QDJ750" s="31"/>
      <c r="QDK750" s="31"/>
      <c r="QDL750" s="31"/>
      <c r="QDM750" s="31"/>
      <c r="QDN750" s="31"/>
      <c r="QDO750" s="31"/>
      <c r="QDP750" s="31"/>
      <c r="QDQ750" s="31"/>
      <c r="QDR750" s="31"/>
      <c r="QDS750" s="31"/>
      <c r="QDT750" s="31"/>
      <c r="QDU750" s="31"/>
      <c r="QDV750" s="31"/>
      <c r="QDW750" s="31"/>
      <c r="QDX750" s="31"/>
      <c r="QDY750" s="31"/>
      <c r="QDZ750" s="31"/>
      <c r="QEA750" s="31"/>
      <c r="QEB750" s="31"/>
      <c r="QEC750" s="31"/>
      <c r="QED750" s="31"/>
      <c r="QEE750" s="31"/>
      <c r="QEF750" s="31"/>
      <c r="QEG750" s="31"/>
      <c r="QEH750" s="31"/>
      <c r="QEI750" s="31"/>
      <c r="QEJ750" s="31"/>
      <c r="QEK750" s="31"/>
      <c r="QEL750" s="31"/>
      <c r="QEM750" s="31"/>
      <c r="QEN750" s="31"/>
      <c r="QEO750" s="31"/>
      <c r="QEP750" s="31"/>
      <c r="QEQ750" s="31"/>
      <c r="QER750" s="31"/>
      <c r="QES750" s="31"/>
      <c r="QET750" s="31"/>
      <c r="QEU750" s="31"/>
      <c r="QEV750" s="31"/>
      <c r="QEW750" s="31"/>
      <c r="QEX750" s="31"/>
      <c r="QEY750" s="31"/>
      <c r="QEZ750" s="31"/>
      <c r="QFA750" s="31"/>
      <c r="QFB750" s="31"/>
      <c r="QFC750" s="31"/>
      <c r="QFD750" s="31"/>
      <c r="QFE750" s="31"/>
      <c r="QFF750" s="31"/>
      <c r="QFG750" s="31"/>
      <c r="QFH750" s="31"/>
      <c r="QFI750" s="31"/>
      <c r="QFJ750" s="31"/>
      <c r="QFK750" s="31"/>
      <c r="QFL750" s="31"/>
      <c r="QFM750" s="31"/>
      <c r="QFN750" s="31"/>
      <c r="QFO750" s="31"/>
      <c r="QFP750" s="31"/>
      <c r="QFQ750" s="31"/>
      <c r="QFR750" s="31"/>
      <c r="QFS750" s="31"/>
      <c r="QFT750" s="31"/>
      <c r="QFU750" s="31"/>
      <c r="QFV750" s="31"/>
      <c r="QFW750" s="31"/>
      <c r="QFX750" s="31"/>
      <c r="QFY750" s="31"/>
      <c r="QFZ750" s="31"/>
      <c r="QGA750" s="31"/>
      <c r="QGB750" s="31"/>
      <c r="QGC750" s="31"/>
      <c r="QGD750" s="31"/>
      <c r="QGE750" s="31"/>
      <c r="QGF750" s="31"/>
      <c r="QGG750" s="31"/>
      <c r="QGH750" s="31"/>
      <c r="QGI750" s="31"/>
      <c r="QGJ750" s="31"/>
      <c r="QGK750" s="31"/>
      <c r="QGL750" s="31"/>
      <c r="QGM750" s="31"/>
      <c r="QGN750" s="31"/>
      <c r="QGO750" s="31"/>
      <c r="QGP750" s="31"/>
      <c r="QGQ750" s="31"/>
      <c r="QGR750" s="31"/>
      <c r="QGS750" s="31"/>
      <c r="QGT750" s="31"/>
      <c r="QGU750" s="31"/>
      <c r="QGV750" s="31"/>
      <c r="QGW750" s="31"/>
      <c r="QGX750" s="31"/>
      <c r="QGY750" s="31"/>
      <c r="QGZ750" s="31"/>
      <c r="QHA750" s="31"/>
      <c r="QHB750" s="31"/>
      <c r="QHC750" s="31"/>
      <c r="QHD750" s="31"/>
      <c r="QHE750" s="31"/>
      <c r="QHF750" s="31"/>
      <c r="QHG750" s="31"/>
      <c r="QHH750" s="31"/>
      <c r="QHI750" s="31"/>
      <c r="QHJ750" s="31"/>
      <c r="QHK750" s="31"/>
      <c r="QHL750" s="31"/>
      <c r="QHM750" s="31"/>
      <c r="QHN750" s="31"/>
      <c r="QHO750" s="31"/>
      <c r="QHP750" s="31"/>
      <c r="QHQ750" s="31"/>
      <c r="QHR750" s="31"/>
      <c r="QHS750" s="31"/>
      <c r="QHT750" s="31"/>
      <c r="QHU750" s="31"/>
      <c r="QHV750" s="31"/>
      <c r="QHW750" s="31"/>
      <c r="QHX750" s="31"/>
      <c r="QHY750" s="31"/>
      <c r="QHZ750" s="31"/>
      <c r="QIA750" s="31"/>
      <c r="QIB750" s="31"/>
      <c r="QIC750" s="31"/>
      <c r="QID750" s="31"/>
      <c r="QIE750" s="31"/>
      <c r="QIF750" s="31"/>
      <c r="QIG750" s="31"/>
      <c r="QIH750" s="31"/>
      <c r="QII750" s="31"/>
      <c r="QIJ750" s="31"/>
      <c r="QIK750" s="31"/>
      <c r="QIL750" s="31"/>
      <c r="QIM750" s="31"/>
      <c r="QIN750" s="31"/>
      <c r="QIO750" s="31"/>
      <c r="QIP750" s="31"/>
      <c r="QIQ750" s="31"/>
      <c r="QIR750" s="31"/>
      <c r="QIS750" s="31"/>
      <c r="QIT750" s="31"/>
      <c r="QIU750" s="31"/>
      <c r="QIV750" s="31"/>
      <c r="QIW750" s="31"/>
      <c r="QIX750" s="31"/>
      <c r="QIY750" s="31"/>
      <c r="QIZ750" s="31"/>
      <c r="QJA750" s="31"/>
      <c r="QJB750" s="31"/>
      <c r="QJC750" s="31"/>
      <c r="QJD750" s="31"/>
      <c r="QJE750" s="31"/>
      <c r="QJF750" s="31"/>
      <c r="QJG750" s="31"/>
      <c r="QJH750" s="31"/>
      <c r="QJI750" s="31"/>
      <c r="QJJ750" s="31"/>
      <c r="QJK750" s="31"/>
      <c r="QJL750" s="31"/>
      <c r="QJM750" s="31"/>
      <c r="QJN750" s="31"/>
      <c r="QJO750" s="31"/>
      <c r="QJP750" s="31"/>
      <c r="QJQ750" s="31"/>
      <c r="QJR750" s="31"/>
      <c r="QJS750" s="31"/>
      <c r="QJT750" s="31"/>
      <c r="QJU750" s="31"/>
      <c r="QJV750" s="31"/>
      <c r="QJW750" s="31"/>
      <c r="QJX750" s="31"/>
      <c r="QJY750" s="31"/>
      <c r="QJZ750" s="31"/>
      <c r="QKA750" s="31"/>
      <c r="QKB750" s="31"/>
      <c r="QKC750" s="31"/>
      <c r="QKD750" s="31"/>
      <c r="QKE750" s="31"/>
      <c r="QKF750" s="31"/>
      <c r="QKG750" s="31"/>
      <c r="QKH750" s="31"/>
      <c r="QKI750" s="31"/>
      <c r="QKJ750" s="31"/>
      <c r="QKK750" s="31"/>
      <c r="QKL750" s="31"/>
      <c r="QKM750" s="31"/>
      <c r="QKN750" s="31"/>
      <c r="QKO750" s="31"/>
      <c r="QKP750" s="31"/>
      <c r="QKQ750" s="31"/>
      <c r="QKR750" s="31"/>
      <c r="QKS750" s="31"/>
      <c r="QKT750" s="31"/>
      <c r="QKU750" s="31"/>
      <c r="QKV750" s="31"/>
      <c r="QKW750" s="31"/>
      <c r="QKX750" s="31"/>
      <c r="QKY750" s="31"/>
      <c r="QKZ750" s="31"/>
      <c r="QLA750" s="31"/>
      <c r="QLB750" s="31"/>
      <c r="QLC750" s="31"/>
      <c r="QLD750" s="31"/>
      <c r="QLE750" s="31"/>
      <c r="QLF750" s="31"/>
      <c r="QLG750" s="31"/>
      <c r="QLH750" s="31"/>
      <c r="QLI750" s="31"/>
      <c r="QLJ750" s="31"/>
      <c r="QLK750" s="31"/>
      <c r="QLL750" s="31"/>
      <c r="QLM750" s="31"/>
      <c r="QLN750" s="31"/>
      <c r="QLO750" s="31"/>
      <c r="QLP750" s="31"/>
      <c r="QLQ750" s="31"/>
      <c r="QLR750" s="31"/>
      <c r="QLS750" s="31"/>
      <c r="QLT750" s="31"/>
      <c r="QLU750" s="31"/>
      <c r="QLV750" s="31"/>
      <c r="QLW750" s="31"/>
      <c r="QLX750" s="31"/>
      <c r="QLY750" s="31"/>
      <c r="QLZ750" s="31"/>
      <c r="QMA750" s="31"/>
      <c r="QMB750" s="31"/>
      <c r="QMC750" s="31"/>
      <c r="QMD750" s="31"/>
      <c r="QME750" s="31"/>
      <c r="QMF750" s="31"/>
      <c r="QMG750" s="31"/>
      <c r="QMH750" s="31"/>
      <c r="QMI750" s="31"/>
      <c r="QMJ750" s="31"/>
      <c r="QMK750" s="31"/>
      <c r="QML750" s="31"/>
      <c r="QMM750" s="31"/>
      <c r="QMN750" s="31"/>
      <c r="QMO750" s="31"/>
      <c r="QMP750" s="31"/>
      <c r="QMQ750" s="31"/>
      <c r="QMR750" s="31"/>
      <c r="QMS750" s="31"/>
      <c r="QMT750" s="31"/>
      <c r="QMU750" s="31"/>
      <c r="QMV750" s="31"/>
      <c r="QMW750" s="31"/>
      <c r="QMX750" s="31"/>
      <c r="QMY750" s="31"/>
      <c r="QMZ750" s="31"/>
      <c r="QNA750" s="31"/>
      <c r="QNB750" s="31"/>
      <c r="QNC750" s="31"/>
      <c r="QND750" s="31"/>
      <c r="QNE750" s="31"/>
      <c r="QNF750" s="31"/>
      <c r="QNG750" s="31"/>
      <c r="QNH750" s="31"/>
      <c r="QNI750" s="31"/>
      <c r="QNJ750" s="31"/>
      <c r="QNK750" s="31"/>
      <c r="QNL750" s="31"/>
      <c r="QNM750" s="31"/>
      <c r="QNN750" s="31"/>
      <c r="QNO750" s="31"/>
      <c r="QNP750" s="31"/>
      <c r="QNQ750" s="31"/>
      <c r="QNR750" s="31"/>
      <c r="QNS750" s="31"/>
      <c r="QNT750" s="31"/>
      <c r="QNU750" s="31"/>
      <c r="QNV750" s="31"/>
      <c r="QNW750" s="31"/>
      <c r="QNX750" s="31"/>
      <c r="QNY750" s="31"/>
      <c r="QNZ750" s="31"/>
      <c r="QOA750" s="31"/>
      <c r="QOB750" s="31"/>
      <c r="QOC750" s="31"/>
      <c r="QOD750" s="31"/>
      <c r="QOE750" s="31"/>
      <c r="QOF750" s="31"/>
      <c r="QOG750" s="31"/>
      <c r="QOH750" s="31"/>
      <c r="QOI750" s="31"/>
      <c r="QOJ750" s="31"/>
      <c r="QOK750" s="31"/>
      <c r="QOL750" s="31"/>
      <c r="QOM750" s="31"/>
      <c r="QON750" s="31"/>
      <c r="QOO750" s="31"/>
      <c r="QOP750" s="31"/>
      <c r="QOQ750" s="31"/>
      <c r="QOR750" s="31"/>
      <c r="QOS750" s="31"/>
      <c r="QOT750" s="31"/>
      <c r="QOU750" s="31"/>
      <c r="QOV750" s="31"/>
      <c r="QOW750" s="31"/>
      <c r="QOX750" s="31"/>
      <c r="QOY750" s="31"/>
      <c r="QOZ750" s="31"/>
      <c r="QPA750" s="31"/>
      <c r="QPB750" s="31"/>
      <c r="QPC750" s="31"/>
      <c r="QPD750" s="31"/>
      <c r="QPE750" s="31"/>
      <c r="QPF750" s="31"/>
      <c r="QPG750" s="31"/>
      <c r="QPH750" s="31"/>
      <c r="QPI750" s="31"/>
      <c r="QPJ750" s="31"/>
      <c r="QPK750" s="31"/>
      <c r="QPL750" s="31"/>
      <c r="QPM750" s="31"/>
      <c r="QPN750" s="31"/>
      <c r="QPO750" s="31"/>
      <c r="QPP750" s="31"/>
      <c r="QPQ750" s="31"/>
      <c r="QPR750" s="31"/>
      <c r="QPS750" s="31"/>
      <c r="QPT750" s="31"/>
      <c r="QPU750" s="31"/>
      <c r="QPV750" s="31"/>
      <c r="QPW750" s="31"/>
      <c r="QPX750" s="31"/>
      <c r="QPY750" s="31"/>
      <c r="QPZ750" s="31"/>
      <c r="QQA750" s="31"/>
      <c r="QQB750" s="31"/>
      <c r="QQC750" s="31"/>
      <c r="QQD750" s="31"/>
      <c r="QQE750" s="31"/>
      <c r="QQF750" s="31"/>
      <c r="QQG750" s="31"/>
      <c r="QQH750" s="31"/>
      <c r="QQI750" s="31"/>
      <c r="QQJ750" s="31"/>
      <c r="QQK750" s="31"/>
      <c r="QQL750" s="31"/>
      <c r="QQM750" s="31"/>
      <c r="QQN750" s="31"/>
      <c r="QQO750" s="31"/>
      <c r="QQP750" s="31"/>
      <c r="QQQ750" s="31"/>
      <c r="QQR750" s="31"/>
      <c r="QQS750" s="31"/>
      <c r="QQT750" s="31"/>
      <c r="QQU750" s="31"/>
      <c r="QQV750" s="31"/>
      <c r="QQW750" s="31"/>
      <c r="QQX750" s="31"/>
      <c r="QQY750" s="31"/>
      <c r="QQZ750" s="31"/>
      <c r="QRA750" s="31"/>
      <c r="QRB750" s="31"/>
      <c r="QRC750" s="31"/>
      <c r="QRD750" s="31"/>
      <c r="QRE750" s="31"/>
      <c r="QRF750" s="31"/>
      <c r="QRG750" s="31"/>
      <c r="QRH750" s="31"/>
      <c r="QRI750" s="31"/>
      <c r="QRJ750" s="31"/>
      <c r="QRK750" s="31"/>
      <c r="QRL750" s="31"/>
      <c r="QRM750" s="31"/>
      <c r="QRN750" s="31"/>
      <c r="QRO750" s="31"/>
      <c r="QRP750" s="31"/>
      <c r="QRQ750" s="31"/>
      <c r="QRR750" s="31"/>
      <c r="QRS750" s="31"/>
      <c r="QRT750" s="31"/>
      <c r="QRU750" s="31"/>
      <c r="QRV750" s="31"/>
      <c r="QRW750" s="31"/>
      <c r="QRX750" s="31"/>
      <c r="QRY750" s="31"/>
      <c r="QRZ750" s="31"/>
      <c r="QSA750" s="31"/>
      <c r="QSB750" s="31"/>
      <c r="QSC750" s="31"/>
      <c r="QSD750" s="31"/>
      <c r="QSE750" s="31"/>
      <c r="QSF750" s="31"/>
      <c r="QSG750" s="31"/>
      <c r="QSH750" s="31"/>
      <c r="QSI750" s="31"/>
      <c r="QSJ750" s="31"/>
      <c r="QSK750" s="31"/>
      <c r="QSL750" s="31"/>
      <c r="QSM750" s="31"/>
      <c r="QSN750" s="31"/>
      <c r="QSO750" s="31"/>
      <c r="QSP750" s="31"/>
      <c r="QSQ750" s="31"/>
      <c r="QSR750" s="31"/>
      <c r="QSS750" s="31"/>
      <c r="QST750" s="31"/>
      <c r="QSU750" s="31"/>
      <c r="QSV750" s="31"/>
      <c r="QSW750" s="31"/>
      <c r="QSX750" s="31"/>
      <c r="QSY750" s="31"/>
      <c r="QSZ750" s="31"/>
      <c r="QTA750" s="31"/>
      <c r="QTB750" s="31"/>
      <c r="QTC750" s="31"/>
      <c r="QTD750" s="31"/>
      <c r="QTE750" s="31"/>
      <c r="QTF750" s="31"/>
      <c r="QTG750" s="31"/>
      <c r="QTH750" s="31"/>
      <c r="QTI750" s="31"/>
      <c r="QTJ750" s="31"/>
      <c r="QTK750" s="31"/>
      <c r="QTL750" s="31"/>
      <c r="QTM750" s="31"/>
      <c r="QTN750" s="31"/>
      <c r="QTO750" s="31"/>
      <c r="QTP750" s="31"/>
      <c r="QTQ750" s="31"/>
      <c r="QTR750" s="31"/>
      <c r="QTS750" s="31"/>
      <c r="QTT750" s="31"/>
      <c r="QTU750" s="31"/>
      <c r="QTV750" s="31"/>
      <c r="QTW750" s="31"/>
      <c r="QTX750" s="31"/>
      <c r="QTY750" s="31"/>
      <c r="QTZ750" s="31"/>
      <c r="QUA750" s="31"/>
      <c r="QUB750" s="31"/>
      <c r="QUC750" s="31"/>
      <c r="QUD750" s="31"/>
      <c r="QUE750" s="31"/>
      <c r="QUF750" s="31"/>
      <c r="QUG750" s="31"/>
      <c r="QUH750" s="31"/>
      <c r="QUI750" s="31"/>
      <c r="QUJ750" s="31"/>
      <c r="QUK750" s="31"/>
      <c r="QUL750" s="31"/>
      <c r="QUM750" s="31"/>
      <c r="QUN750" s="31"/>
      <c r="QUO750" s="31"/>
      <c r="QUP750" s="31"/>
      <c r="QUQ750" s="31"/>
      <c r="QUR750" s="31"/>
      <c r="QUS750" s="31"/>
      <c r="QUT750" s="31"/>
      <c r="QUU750" s="31"/>
      <c r="QUV750" s="31"/>
      <c r="QUW750" s="31"/>
      <c r="QUX750" s="31"/>
      <c r="QUY750" s="31"/>
      <c r="QUZ750" s="31"/>
      <c r="QVA750" s="31"/>
      <c r="QVB750" s="31"/>
      <c r="QVC750" s="31"/>
      <c r="QVD750" s="31"/>
      <c r="QVE750" s="31"/>
      <c r="QVF750" s="31"/>
      <c r="QVG750" s="31"/>
      <c r="QVH750" s="31"/>
      <c r="QVI750" s="31"/>
      <c r="QVJ750" s="31"/>
      <c r="QVK750" s="31"/>
      <c r="QVL750" s="31"/>
      <c r="QVM750" s="31"/>
      <c r="QVN750" s="31"/>
      <c r="QVO750" s="31"/>
      <c r="QVP750" s="31"/>
      <c r="QVQ750" s="31"/>
      <c r="QVR750" s="31"/>
      <c r="QVS750" s="31"/>
      <c r="QVT750" s="31"/>
      <c r="QVU750" s="31"/>
      <c r="QVV750" s="31"/>
      <c r="QVW750" s="31"/>
      <c r="QVX750" s="31"/>
      <c r="QVY750" s="31"/>
      <c r="QVZ750" s="31"/>
      <c r="QWA750" s="31"/>
      <c r="QWB750" s="31"/>
      <c r="QWC750" s="31"/>
      <c r="QWD750" s="31"/>
      <c r="QWE750" s="31"/>
      <c r="QWF750" s="31"/>
      <c r="QWG750" s="31"/>
      <c r="QWH750" s="31"/>
      <c r="QWI750" s="31"/>
      <c r="QWJ750" s="31"/>
      <c r="QWK750" s="31"/>
      <c r="QWL750" s="31"/>
      <c r="QWM750" s="31"/>
      <c r="QWN750" s="31"/>
      <c r="QWO750" s="31"/>
      <c r="QWP750" s="31"/>
      <c r="QWQ750" s="31"/>
      <c r="QWR750" s="31"/>
      <c r="QWS750" s="31"/>
      <c r="QWT750" s="31"/>
      <c r="QWU750" s="31"/>
      <c r="QWV750" s="31"/>
      <c r="QWW750" s="31"/>
      <c r="QWX750" s="31"/>
      <c r="QWY750" s="31"/>
      <c r="QWZ750" s="31"/>
      <c r="QXA750" s="31"/>
      <c r="QXB750" s="31"/>
      <c r="QXC750" s="31"/>
      <c r="QXD750" s="31"/>
      <c r="QXE750" s="31"/>
      <c r="QXF750" s="31"/>
      <c r="QXG750" s="31"/>
      <c r="QXH750" s="31"/>
      <c r="QXI750" s="31"/>
      <c r="QXJ750" s="31"/>
      <c r="QXK750" s="31"/>
      <c r="QXL750" s="31"/>
      <c r="QXM750" s="31"/>
      <c r="QXN750" s="31"/>
      <c r="QXO750" s="31"/>
      <c r="QXP750" s="31"/>
      <c r="QXQ750" s="31"/>
      <c r="QXR750" s="31"/>
      <c r="QXS750" s="31"/>
      <c r="QXT750" s="31"/>
      <c r="QXU750" s="31"/>
      <c r="QXV750" s="31"/>
      <c r="QXW750" s="31"/>
      <c r="QXX750" s="31"/>
      <c r="QXY750" s="31"/>
      <c r="QXZ750" s="31"/>
      <c r="QYA750" s="31"/>
      <c r="QYB750" s="31"/>
      <c r="QYC750" s="31"/>
      <c r="QYD750" s="31"/>
      <c r="QYE750" s="31"/>
      <c r="QYF750" s="31"/>
      <c r="QYG750" s="31"/>
      <c r="QYH750" s="31"/>
      <c r="QYI750" s="31"/>
      <c r="QYJ750" s="31"/>
      <c r="QYK750" s="31"/>
      <c r="QYL750" s="31"/>
      <c r="QYM750" s="31"/>
      <c r="QYN750" s="31"/>
      <c r="QYO750" s="31"/>
      <c r="QYP750" s="31"/>
      <c r="QYQ750" s="31"/>
      <c r="QYR750" s="31"/>
      <c r="QYS750" s="31"/>
      <c r="QYT750" s="31"/>
      <c r="QYU750" s="31"/>
      <c r="QYV750" s="31"/>
      <c r="QYW750" s="31"/>
      <c r="QYX750" s="31"/>
      <c r="QYY750" s="31"/>
      <c r="QYZ750" s="31"/>
      <c r="QZA750" s="31"/>
      <c r="QZB750" s="31"/>
      <c r="QZC750" s="31"/>
      <c r="QZD750" s="31"/>
      <c r="QZE750" s="31"/>
      <c r="QZF750" s="31"/>
      <c r="QZG750" s="31"/>
      <c r="QZH750" s="31"/>
      <c r="QZI750" s="31"/>
      <c r="QZJ750" s="31"/>
      <c r="QZK750" s="31"/>
      <c r="QZL750" s="31"/>
      <c r="QZM750" s="31"/>
      <c r="QZN750" s="31"/>
      <c r="QZO750" s="31"/>
      <c r="QZP750" s="31"/>
      <c r="QZQ750" s="31"/>
      <c r="QZR750" s="31"/>
      <c r="QZS750" s="31"/>
      <c r="QZT750" s="31"/>
      <c r="QZU750" s="31"/>
      <c r="QZV750" s="31"/>
      <c r="QZW750" s="31"/>
      <c r="QZX750" s="31"/>
      <c r="QZY750" s="31"/>
      <c r="QZZ750" s="31"/>
      <c r="RAA750" s="31"/>
      <c r="RAB750" s="31"/>
      <c r="RAC750" s="31"/>
      <c r="RAD750" s="31"/>
      <c r="RAE750" s="31"/>
      <c r="RAF750" s="31"/>
      <c r="RAG750" s="31"/>
      <c r="RAH750" s="31"/>
      <c r="RAI750" s="31"/>
      <c r="RAJ750" s="31"/>
      <c r="RAK750" s="31"/>
      <c r="RAL750" s="31"/>
      <c r="RAM750" s="31"/>
      <c r="RAN750" s="31"/>
      <c r="RAO750" s="31"/>
      <c r="RAP750" s="31"/>
      <c r="RAQ750" s="31"/>
      <c r="RAR750" s="31"/>
      <c r="RAS750" s="31"/>
      <c r="RAT750" s="31"/>
      <c r="RAU750" s="31"/>
      <c r="RAV750" s="31"/>
      <c r="RAW750" s="31"/>
      <c r="RAX750" s="31"/>
      <c r="RAY750" s="31"/>
      <c r="RAZ750" s="31"/>
      <c r="RBA750" s="31"/>
      <c r="RBB750" s="31"/>
      <c r="RBC750" s="31"/>
      <c r="RBD750" s="31"/>
      <c r="RBE750" s="31"/>
      <c r="RBF750" s="31"/>
      <c r="RBG750" s="31"/>
      <c r="RBH750" s="31"/>
      <c r="RBI750" s="31"/>
      <c r="RBJ750" s="31"/>
      <c r="RBK750" s="31"/>
      <c r="RBL750" s="31"/>
      <c r="RBM750" s="31"/>
      <c r="RBN750" s="31"/>
      <c r="RBO750" s="31"/>
      <c r="RBP750" s="31"/>
      <c r="RBQ750" s="31"/>
      <c r="RBR750" s="31"/>
      <c r="RBS750" s="31"/>
      <c r="RBT750" s="31"/>
      <c r="RBU750" s="31"/>
      <c r="RBV750" s="31"/>
      <c r="RBW750" s="31"/>
      <c r="RBX750" s="31"/>
      <c r="RBY750" s="31"/>
      <c r="RBZ750" s="31"/>
      <c r="RCA750" s="31"/>
      <c r="RCB750" s="31"/>
      <c r="RCC750" s="31"/>
      <c r="RCD750" s="31"/>
      <c r="RCE750" s="31"/>
      <c r="RCF750" s="31"/>
      <c r="RCG750" s="31"/>
      <c r="RCH750" s="31"/>
      <c r="RCI750" s="31"/>
      <c r="RCJ750" s="31"/>
      <c r="RCK750" s="31"/>
      <c r="RCL750" s="31"/>
      <c r="RCM750" s="31"/>
      <c r="RCN750" s="31"/>
      <c r="RCO750" s="31"/>
      <c r="RCP750" s="31"/>
      <c r="RCQ750" s="31"/>
      <c r="RCR750" s="31"/>
      <c r="RCS750" s="31"/>
      <c r="RCT750" s="31"/>
      <c r="RCU750" s="31"/>
      <c r="RCV750" s="31"/>
      <c r="RCW750" s="31"/>
      <c r="RCX750" s="31"/>
      <c r="RCY750" s="31"/>
      <c r="RCZ750" s="31"/>
      <c r="RDA750" s="31"/>
      <c r="RDB750" s="31"/>
      <c r="RDC750" s="31"/>
      <c r="RDD750" s="31"/>
      <c r="RDE750" s="31"/>
      <c r="RDF750" s="31"/>
      <c r="RDG750" s="31"/>
      <c r="RDH750" s="31"/>
      <c r="RDI750" s="31"/>
      <c r="RDJ750" s="31"/>
      <c r="RDK750" s="31"/>
      <c r="RDL750" s="31"/>
      <c r="RDM750" s="31"/>
      <c r="RDN750" s="31"/>
      <c r="RDO750" s="31"/>
      <c r="RDP750" s="31"/>
      <c r="RDQ750" s="31"/>
      <c r="RDR750" s="31"/>
      <c r="RDS750" s="31"/>
      <c r="RDT750" s="31"/>
      <c r="RDU750" s="31"/>
      <c r="RDV750" s="31"/>
      <c r="RDW750" s="31"/>
      <c r="RDX750" s="31"/>
      <c r="RDY750" s="31"/>
      <c r="RDZ750" s="31"/>
      <c r="REA750" s="31"/>
      <c r="REB750" s="31"/>
      <c r="REC750" s="31"/>
      <c r="RED750" s="31"/>
      <c r="REE750" s="31"/>
      <c r="REF750" s="31"/>
      <c r="REG750" s="31"/>
      <c r="REH750" s="31"/>
      <c r="REI750" s="31"/>
      <c r="REJ750" s="31"/>
      <c r="REK750" s="31"/>
      <c r="REL750" s="31"/>
      <c r="REM750" s="31"/>
      <c r="REN750" s="31"/>
      <c r="REO750" s="31"/>
      <c r="REP750" s="31"/>
      <c r="REQ750" s="31"/>
      <c r="RER750" s="31"/>
      <c r="RES750" s="31"/>
      <c r="RET750" s="31"/>
      <c r="REU750" s="31"/>
      <c r="REV750" s="31"/>
      <c r="REW750" s="31"/>
      <c r="REX750" s="31"/>
      <c r="REY750" s="31"/>
      <c r="REZ750" s="31"/>
      <c r="RFA750" s="31"/>
      <c r="RFB750" s="31"/>
      <c r="RFC750" s="31"/>
      <c r="RFD750" s="31"/>
      <c r="RFE750" s="31"/>
      <c r="RFF750" s="31"/>
      <c r="RFG750" s="31"/>
      <c r="RFH750" s="31"/>
      <c r="RFI750" s="31"/>
      <c r="RFJ750" s="31"/>
      <c r="RFK750" s="31"/>
      <c r="RFL750" s="31"/>
      <c r="RFM750" s="31"/>
      <c r="RFN750" s="31"/>
      <c r="RFO750" s="31"/>
      <c r="RFP750" s="31"/>
      <c r="RFQ750" s="31"/>
      <c r="RFR750" s="31"/>
      <c r="RFS750" s="31"/>
      <c r="RFT750" s="31"/>
      <c r="RFU750" s="31"/>
      <c r="RFV750" s="31"/>
      <c r="RFW750" s="31"/>
      <c r="RFX750" s="31"/>
      <c r="RFY750" s="31"/>
      <c r="RFZ750" s="31"/>
      <c r="RGA750" s="31"/>
      <c r="RGB750" s="31"/>
      <c r="RGC750" s="31"/>
      <c r="RGD750" s="31"/>
      <c r="RGE750" s="31"/>
      <c r="RGF750" s="31"/>
      <c r="RGG750" s="31"/>
      <c r="RGH750" s="31"/>
      <c r="RGI750" s="31"/>
      <c r="RGJ750" s="31"/>
      <c r="RGK750" s="31"/>
      <c r="RGL750" s="31"/>
      <c r="RGM750" s="31"/>
      <c r="RGN750" s="31"/>
      <c r="RGO750" s="31"/>
      <c r="RGP750" s="31"/>
      <c r="RGQ750" s="31"/>
      <c r="RGR750" s="31"/>
      <c r="RGS750" s="31"/>
      <c r="RGT750" s="31"/>
      <c r="RGU750" s="31"/>
      <c r="RGV750" s="31"/>
      <c r="RGW750" s="31"/>
      <c r="RGX750" s="31"/>
      <c r="RGY750" s="31"/>
      <c r="RGZ750" s="31"/>
      <c r="RHA750" s="31"/>
      <c r="RHB750" s="31"/>
      <c r="RHC750" s="31"/>
      <c r="RHD750" s="31"/>
      <c r="RHE750" s="31"/>
      <c r="RHF750" s="31"/>
      <c r="RHG750" s="31"/>
      <c r="RHH750" s="31"/>
      <c r="RHI750" s="31"/>
      <c r="RHJ750" s="31"/>
      <c r="RHK750" s="31"/>
      <c r="RHL750" s="31"/>
      <c r="RHM750" s="31"/>
      <c r="RHN750" s="31"/>
      <c r="RHO750" s="31"/>
      <c r="RHP750" s="31"/>
      <c r="RHQ750" s="31"/>
      <c r="RHR750" s="31"/>
      <c r="RHS750" s="31"/>
      <c r="RHT750" s="31"/>
      <c r="RHU750" s="31"/>
      <c r="RHV750" s="31"/>
      <c r="RHW750" s="31"/>
      <c r="RHX750" s="31"/>
      <c r="RHY750" s="31"/>
      <c r="RHZ750" s="31"/>
      <c r="RIA750" s="31"/>
      <c r="RIB750" s="31"/>
      <c r="RIC750" s="31"/>
      <c r="RID750" s="31"/>
      <c r="RIE750" s="31"/>
      <c r="RIF750" s="31"/>
      <c r="RIG750" s="31"/>
      <c r="RIH750" s="31"/>
      <c r="RII750" s="31"/>
      <c r="RIJ750" s="31"/>
      <c r="RIK750" s="31"/>
      <c r="RIL750" s="31"/>
      <c r="RIM750" s="31"/>
      <c r="RIN750" s="31"/>
      <c r="RIO750" s="31"/>
      <c r="RIP750" s="31"/>
      <c r="RIQ750" s="31"/>
      <c r="RIR750" s="31"/>
      <c r="RIS750" s="31"/>
      <c r="RIT750" s="31"/>
      <c r="RIU750" s="31"/>
      <c r="RIV750" s="31"/>
      <c r="RIW750" s="31"/>
      <c r="RIX750" s="31"/>
      <c r="RIY750" s="31"/>
      <c r="RIZ750" s="31"/>
      <c r="RJA750" s="31"/>
      <c r="RJB750" s="31"/>
      <c r="RJC750" s="31"/>
      <c r="RJD750" s="31"/>
      <c r="RJE750" s="31"/>
      <c r="RJF750" s="31"/>
      <c r="RJG750" s="31"/>
      <c r="RJH750" s="31"/>
      <c r="RJI750" s="31"/>
      <c r="RJJ750" s="31"/>
      <c r="RJK750" s="31"/>
      <c r="RJL750" s="31"/>
      <c r="RJM750" s="31"/>
      <c r="RJN750" s="31"/>
      <c r="RJO750" s="31"/>
      <c r="RJP750" s="31"/>
      <c r="RJQ750" s="31"/>
      <c r="RJR750" s="31"/>
      <c r="RJS750" s="31"/>
      <c r="RJT750" s="31"/>
      <c r="RJU750" s="31"/>
      <c r="RJV750" s="31"/>
      <c r="RJW750" s="31"/>
      <c r="RJX750" s="31"/>
      <c r="RJY750" s="31"/>
      <c r="RJZ750" s="31"/>
      <c r="RKA750" s="31"/>
      <c r="RKB750" s="31"/>
      <c r="RKC750" s="31"/>
      <c r="RKD750" s="31"/>
      <c r="RKE750" s="31"/>
      <c r="RKF750" s="31"/>
      <c r="RKG750" s="31"/>
      <c r="RKH750" s="31"/>
      <c r="RKI750" s="31"/>
      <c r="RKJ750" s="31"/>
      <c r="RKK750" s="31"/>
      <c r="RKL750" s="31"/>
      <c r="RKM750" s="31"/>
      <c r="RKN750" s="31"/>
      <c r="RKO750" s="31"/>
      <c r="RKP750" s="31"/>
      <c r="RKQ750" s="31"/>
      <c r="RKR750" s="31"/>
      <c r="RKS750" s="31"/>
      <c r="RKT750" s="31"/>
      <c r="RKU750" s="31"/>
      <c r="RKV750" s="31"/>
      <c r="RKW750" s="31"/>
      <c r="RKX750" s="31"/>
      <c r="RKY750" s="31"/>
      <c r="RKZ750" s="31"/>
      <c r="RLA750" s="31"/>
      <c r="RLB750" s="31"/>
      <c r="RLC750" s="31"/>
      <c r="RLD750" s="31"/>
      <c r="RLE750" s="31"/>
      <c r="RLF750" s="31"/>
      <c r="RLG750" s="31"/>
      <c r="RLH750" s="31"/>
      <c r="RLI750" s="31"/>
      <c r="RLJ750" s="31"/>
      <c r="RLK750" s="31"/>
      <c r="RLL750" s="31"/>
      <c r="RLM750" s="31"/>
      <c r="RLN750" s="31"/>
      <c r="RLO750" s="31"/>
      <c r="RLP750" s="31"/>
      <c r="RLQ750" s="31"/>
      <c r="RLR750" s="31"/>
      <c r="RLS750" s="31"/>
      <c r="RLT750" s="31"/>
      <c r="RLU750" s="31"/>
      <c r="RLV750" s="31"/>
      <c r="RLW750" s="31"/>
      <c r="RLX750" s="31"/>
      <c r="RLY750" s="31"/>
      <c r="RLZ750" s="31"/>
      <c r="RMA750" s="31"/>
      <c r="RMB750" s="31"/>
      <c r="RMC750" s="31"/>
      <c r="RMD750" s="31"/>
      <c r="RME750" s="31"/>
      <c r="RMF750" s="31"/>
      <c r="RMG750" s="31"/>
      <c r="RMH750" s="31"/>
      <c r="RMI750" s="31"/>
      <c r="RMJ750" s="31"/>
      <c r="RMK750" s="31"/>
      <c r="RML750" s="31"/>
      <c r="RMM750" s="31"/>
      <c r="RMN750" s="31"/>
      <c r="RMO750" s="31"/>
      <c r="RMP750" s="31"/>
      <c r="RMQ750" s="31"/>
      <c r="RMR750" s="31"/>
      <c r="RMS750" s="31"/>
      <c r="RMT750" s="31"/>
      <c r="RMU750" s="31"/>
      <c r="RMV750" s="31"/>
      <c r="RMW750" s="31"/>
      <c r="RMX750" s="31"/>
      <c r="RMY750" s="31"/>
      <c r="RMZ750" s="31"/>
      <c r="RNA750" s="31"/>
      <c r="RNB750" s="31"/>
      <c r="RNC750" s="31"/>
      <c r="RND750" s="31"/>
      <c r="RNE750" s="31"/>
      <c r="RNF750" s="31"/>
      <c r="RNG750" s="31"/>
      <c r="RNH750" s="31"/>
      <c r="RNI750" s="31"/>
      <c r="RNJ750" s="31"/>
      <c r="RNK750" s="31"/>
      <c r="RNL750" s="31"/>
      <c r="RNM750" s="31"/>
      <c r="RNN750" s="31"/>
      <c r="RNO750" s="31"/>
      <c r="RNP750" s="31"/>
      <c r="RNQ750" s="31"/>
      <c r="RNR750" s="31"/>
      <c r="RNS750" s="31"/>
      <c r="RNT750" s="31"/>
      <c r="RNU750" s="31"/>
      <c r="RNV750" s="31"/>
      <c r="RNW750" s="31"/>
      <c r="RNX750" s="31"/>
      <c r="RNY750" s="31"/>
      <c r="RNZ750" s="31"/>
      <c r="ROA750" s="31"/>
      <c r="ROB750" s="31"/>
      <c r="ROC750" s="31"/>
      <c r="ROD750" s="31"/>
      <c r="ROE750" s="31"/>
      <c r="ROF750" s="31"/>
      <c r="ROG750" s="31"/>
      <c r="ROH750" s="31"/>
      <c r="ROI750" s="31"/>
      <c r="ROJ750" s="31"/>
      <c r="ROK750" s="31"/>
      <c r="ROL750" s="31"/>
      <c r="ROM750" s="31"/>
      <c r="RON750" s="31"/>
      <c r="ROO750" s="31"/>
      <c r="ROP750" s="31"/>
      <c r="ROQ750" s="31"/>
      <c r="ROR750" s="31"/>
      <c r="ROS750" s="31"/>
      <c r="ROT750" s="31"/>
      <c r="ROU750" s="31"/>
      <c r="ROV750" s="31"/>
      <c r="ROW750" s="31"/>
      <c r="ROX750" s="31"/>
      <c r="ROY750" s="31"/>
      <c r="ROZ750" s="31"/>
      <c r="RPA750" s="31"/>
      <c r="RPB750" s="31"/>
      <c r="RPC750" s="31"/>
      <c r="RPD750" s="31"/>
      <c r="RPE750" s="31"/>
      <c r="RPF750" s="31"/>
      <c r="RPG750" s="31"/>
      <c r="RPH750" s="31"/>
      <c r="RPI750" s="31"/>
      <c r="RPJ750" s="31"/>
      <c r="RPK750" s="31"/>
      <c r="RPL750" s="31"/>
      <c r="RPM750" s="31"/>
      <c r="RPN750" s="31"/>
      <c r="RPO750" s="31"/>
      <c r="RPP750" s="31"/>
      <c r="RPQ750" s="31"/>
      <c r="RPR750" s="31"/>
      <c r="RPS750" s="31"/>
      <c r="RPT750" s="31"/>
      <c r="RPU750" s="31"/>
      <c r="RPV750" s="31"/>
      <c r="RPW750" s="31"/>
      <c r="RPX750" s="31"/>
      <c r="RPY750" s="31"/>
      <c r="RPZ750" s="31"/>
      <c r="RQA750" s="31"/>
      <c r="RQB750" s="31"/>
      <c r="RQC750" s="31"/>
      <c r="RQD750" s="31"/>
      <c r="RQE750" s="31"/>
      <c r="RQF750" s="31"/>
      <c r="RQG750" s="31"/>
      <c r="RQH750" s="31"/>
      <c r="RQI750" s="31"/>
      <c r="RQJ750" s="31"/>
      <c r="RQK750" s="31"/>
      <c r="RQL750" s="31"/>
      <c r="RQM750" s="31"/>
      <c r="RQN750" s="31"/>
      <c r="RQO750" s="31"/>
      <c r="RQP750" s="31"/>
      <c r="RQQ750" s="31"/>
      <c r="RQR750" s="31"/>
      <c r="RQS750" s="31"/>
      <c r="RQT750" s="31"/>
      <c r="RQU750" s="31"/>
      <c r="RQV750" s="31"/>
      <c r="RQW750" s="31"/>
      <c r="RQX750" s="31"/>
      <c r="RQY750" s="31"/>
      <c r="RQZ750" s="31"/>
      <c r="RRA750" s="31"/>
      <c r="RRB750" s="31"/>
      <c r="RRC750" s="31"/>
      <c r="RRD750" s="31"/>
      <c r="RRE750" s="31"/>
      <c r="RRF750" s="31"/>
      <c r="RRG750" s="31"/>
      <c r="RRH750" s="31"/>
      <c r="RRI750" s="31"/>
      <c r="RRJ750" s="31"/>
      <c r="RRK750" s="31"/>
      <c r="RRL750" s="31"/>
      <c r="RRM750" s="31"/>
      <c r="RRN750" s="31"/>
      <c r="RRO750" s="31"/>
      <c r="RRP750" s="31"/>
      <c r="RRQ750" s="31"/>
      <c r="RRR750" s="31"/>
      <c r="RRS750" s="31"/>
      <c r="RRT750" s="31"/>
      <c r="RRU750" s="31"/>
      <c r="RRV750" s="31"/>
      <c r="RRW750" s="31"/>
      <c r="RRX750" s="31"/>
      <c r="RRY750" s="31"/>
      <c r="RRZ750" s="31"/>
      <c r="RSA750" s="31"/>
      <c r="RSB750" s="31"/>
      <c r="RSC750" s="31"/>
      <c r="RSD750" s="31"/>
      <c r="RSE750" s="31"/>
      <c r="RSF750" s="31"/>
      <c r="RSG750" s="31"/>
      <c r="RSH750" s="31"/>
      <c r="RSI750" s="31"/>
      <c r="RSJ750" s="31"/>
      <c r="RSK750" s="31"/>
      <c r="RSL750" s="31"/>
      <c r="RSM750" s="31"/>
      <c r="RSN750" s="31"/>
      <c r="RSO750" s="31"/>
      <c r="RSP750" s="31"/>
      <c r="RSQ750" s="31"/>
      <c r="RSR750" s="31"/>
      <c r="RSS750" s="31"/>
      <c r="RST750" s="31"/>
      <c r="RSU750" s="31"/>
      <c r="RSV750" s="31"/>
      <c r="RSW750" s="31"/>
      <c r="RSX750" s="31"/>
      <c r="RSY750" s="31"/>
      <c r="RSZ750" s="31"/>
      <c r="RTA750" s="31"/>
      <c r="RTB750" s="31"/>
      <c r="RTC750" s="31"/>
      <c r="RTD750" s="31"/>
      <c r="RTE750" s="31"/>
      <c r="RTF750" s="31"/>
      <c r="RTG750" s="31"/>
      <c r="RTH750" s="31"/>
      <c r="RTI750" s="31"/>
      <c r="RTJ750" s="31"/>
      <c r="RTK750" s="31"/>
      <c r="RTL750" s="31"/>
      <c r="RTM750" s="31"/>
      <c r="RTN750" s="31"/>
      <c r="RTO750" s="31"/>
      <c r="RTP750" s="31"/>
      <c r="RTQ750" s="31"/>
      <c r="RTR750" s="31"/>
      <c r="RTS750" s="31"/>
      <c r="RTT750" s="31"/>
      <c r="RTU750" s="31"/>
      <c r="RTV750" s="31"/>
      <c r="RTW750" s="31"/>
      <c r="RTX750" s="31"/>
      <c r="RTY750" s="31"/>
      <c r="RTZ750" s="31"/>
      <c r="RUA750" s="31"/>
      <c r="RUB750" s="31"/>
      <c r="RUC750" s="31"/>
      <c r="RUD750" s="31"/>
      <c r="RUE750" s="31"/>
      <c r="RUF750" s="31"/>
      <c r="RUG750" s="31"/>
      <c r="RUH750" s="31"/>
      <c r="RUI750" s="31"/>
      <c r="RUJ750" s="31"/>
      <c r="RUK750" s="31"/>
      <c r="RUL750" s="31"/>
      <c r="RUM750" s="31"/>
      <c r="RUN750" s="31"/>
      <c r="RUO750" s="31"/>
      <c r="RUP750" s="31"/>
      <c r="RUQ750" s="31"/>
      <c r="RUR750" s="31"/>
      <c r="RUS750" s="31"/>
      <c r="RUT750" s="31"/>
      <c r="RUU750" s="31"/>
      <c r="RUV750" s="31"/>
      <c r="RUW750" s="31"/>
      <c r="RUX750" s="31"/>
      <c r="RUY750" s="31"/>
      <c r="RUZ750" s="31"/>
      <c r="RVA750" s="31"/>
      <c r="RVB750" s="31"/>
      <c r="RVC750" s="31"/>
      <c r="RVD750" s="31"/>
      <c r="RVE750" s="31"/>
      <c r="RVF750" s="31"/>
      <c r="RVG750" s="31"/>
      <c r="RVH750" s="31"/>
      <c r="RVI750" s="31"/>
      <c r="RVJ750" s="31"/>
      <c r="RVK750" s="31"/>
      <c r="RVL750" s="31"/>
      <c r="RVM750" s="31"/>
      <c r="RVN750" s="31"/>
      <c r="RVO750" s="31"/>
      <c r="RVP750" s="31"/>
      <c r="RVQ750" s="31"/>
      <c r="RVR750" s="31"/>
      <c r="RVS750" s="31"/>
      <c r="RVT750" s="31"/>
      <c r="RVU750" s="31"/>
      <c r="RVV750" s="31"/>
      <c r="RVW750" s="31"/>
      <c r="RVX750" s="31"/>
      <c r="RVY750" s="31"/>
      <c r="RVZ750" s="31"/>
      <c r="RWA750" s="31"/>
      <c r="RWB750" s="31"/>
      <c r="RWC750" s="31"/>
      <c r="RWD750" s="31"/>
      <c r="RWE750" s="31"/>
      <c r="RWF750" s="31"/>
      <c r="RWG750" s="31"/>
      <c r="RWH750" s="31"/>
      <c r="RWI750" s="31"/>
      <c r="RWJ750" s="31"/>
      <c r="RWK750" s="31"/>
      <c r="RWL750" s="31"/>
      <c r="RWM750" s="31"/>
      <c r="RWN750" s="31"/>
      <c r="RWO750" s="31"/>
      <c r="RWP750" s="31"/>
      <c r="RWQ750" s="31"/>
      <c r="RWR750" s="31"/>
      <c r="RWS750" s="31"/>
      <c r="RWT750" s="31"/>
      <c r="RWU750" s="31"/>
      <c r="RWV750" s="31"/>
      <c r="RWW750" s="31"/>
      <c r="RWX750" s="31"/>
      <c r="RWY750" s="31"/>
      <c r="RWZ750" s="31"/>
      <c r="RXA750" s="31"/>
      <c r="RXB750" s="31"/>
      <c r="RXC750" s="31"/>
      <c r="RXD750" s="31"/>
      <c r="RXE750" s="31"/>
      <c r="RXF750" s="31"/>
      <c r="RXG750" s="31"/>
      <c r="RXH750" s="31"/>
      <c r="RXI750" s="31"/>
      <c r="RXJ750" s="31"/>
      <c r="RXK750" s="31"/>
      <c r="RXL750" s="31"/>
      <c r="RXM750" s="31"/>
      <c r="RXN750" s="31"/>
      <c r="RXO750" s="31"/>
      <c r="RXP750" s="31"/>
      <c r="RXQ750" s="31"/>
      <c r="RXR750" s="31"/>
      <c r="RXS750" s="31"/>
      <c r="RXT750" s="31"/>
      <c r="RXU750" s="31"/>
      <c r="RXV750" s="31"/>
      <c r="RXW750" s="31"/>
      <c r="RXX750" s="31"/>
      <c r="RXY750" s="31"/>
      <c r="RXZ750" s="31"/>
      <c r="RYA750" s="31"/>
      <c r="RYB750" s="31"/>
      <c r="RYC750" s="31"/>
      <c r="RYD750" s="31"/>
      <c r="RYE750" s="31"/>
      <c r="RYF750" s="31"/>
      <c r="RYG750" s="31"/>
      <c r="RYH750" s="31"/>
      <c r="RYI750" s="31"/>
      <c r="RYJ750" s="31"/>
      <c r="RYK750" s="31"/>
      <c r="RYL750" s="31"/>
      <c r="RYM750" s="31"/>
      <c r="RYN750" s="31"/>
      <c r="RYO750" s="31"/>
      <c r="RYP750" s="31"/>
      <c r="RYQ750" s="31"/>
      <c r="RYR750" s="31"/>
      <c r="RYS750" s="31"/>
      <c r="RYT750" s="31"/>
      <c r="RYU750" s="31"/>
      <c r="RYV750" s="31"/>
      <c r="RYW750" s="31"/>
      <c r="RYX750" s="31"/>
      <c r="RYY750" s="31"/>
      <c r="RYZ750" s="31"/>
      <c r="RZA750" s="31"/>
      <c r="RZB750" s="31"/>
      <c r="RZC750" s="31"/>
      <c r="RZD750" s="31"/>
      <c r="RZE750" s="31"/>
      <c r="RZF750" s="31"/>
      <c r="RZG750" s="31"/>
      <c r="RZH750" s="31"/>
      <c r="RZI750" s="31"/>
      <c r="RZJ750" s="31"/>
      <c r="RZK750" s="31"/>
      <c r="RZL750" s="31"/>
      <c r="RZM750" s="31"/>
      <c r="RZN750" s="31"/>
      <c r="RZO750" s="31"/>
      <c r="RZP750" s="31"/>
      <c r="RZQ750" s="31"/>
      <c r="RZR750" s="31"/>
      <c r="RZS750" s="31"/>
      <c r="RZT750" s="31"/>
      <c r="RZU750" s="31"/>
      <c r="RZV750" s="31"/>
      <c r="RZW750" s="31"/>
      <c r="RZX750" s="31"/>
      <c r="RZY750" s="31"/>
      <c r="RZZ750" s="31"/>
      <c r="SAA750" s="31"/>
      <c r="SAB750" s="31"/>
      <c r="SAC750" s="31"/>
      <c r="SAD750" s="31"/>
      <c r="SAE750" s="31"/>
      <c r="SAF750" s="31"/>
      <c r="SAG750" s="31"/>
      <c r="SAH750" s="31"/>
      <c r="SAI750" s="31"/>
      <c r="SAJ750" s="31"/>
      <c r="SAK750" s="31"/>
      <c r="SAL750" s="31"/>
      <c r="SAM750" s="31"/>
      <c r="SAN750" s="31"/>
      <c r="SAO750" s="31"/>
      <c r="SAP750" s="31"/>
      <c r="SAQ750" s="31"/>
      <c r="SAR750" s="31"/>
      <c r="SAS750" s="31"/>
      <c r="SAT750" s="31"/>
      <c r="SAU750" s="31"/>
      <c r="SAV750" s="31"/>
      <c r="SAW750" s="31"/>
      <c r="SAX750" s="31"/>
      <c r="SAY750" s="31"/>
      <c r="SAZ750" s="31"/>
      <c r="SBA750" s="31"/>
      <c r="SBB750" s="31"/>
      <c r="SBC750" s="31"/>
      <c r="SBD750" s="31"/>
      <c r="SBE750" s="31"/>
      <c r="SBF750" s="31"/>
      <c r="SBG750" s="31"/>
      <c r="SBH750" s="31"/>
      <c r="SBI750" s="31"/>
      <c r="SBJ750" s="31"/>
      <c r="SBK750" s="31"/>
      <c r="SBL750" s="31"/>
      <c r="SBM750" s="31"/>
      <c r="SBN750" s="31"/>
      <c r="SBO750" s="31"/>
      <c r="SBP750" s="31"/>
      <c r="SBQ750" s="31"/>
      <c r="SBR750" s="31"/>
      <c r="SBS750" s="31"/>
      <c r="SBT750" s="31"/>
      <c r="SBU750" s="31"/>
      <c r="SBV750" s="31"/>
      <c r="SBW750" s="31"/>
      <c r="SBX750" s="31"/>
      <c r="SBY750" s="31"/>
      <c r="SBZ750" s="31"/>
      <c r="SCA750" s="31"/>
      <c r="SCB750" s="31"/>
      <c r="SCC750" s="31"/>
      <c r="SCD750" s="31"/>
      <c r="SCE750" s="31"/>
      <c r="SCF750" s="31"/>
      <c r="SCG750" s="31"/>
      <c r="SCH750" s="31"/>
      <c r="SCI750" s="31"/>
      <c r="SCJ750" s="31"/>
      <c r="SCK750" s="31"/>
      <c r="SCL750" s="31"/>
      <c r="SCM750" s="31"/>
      <c r="SCN750" s="31"/>
      <c r="SCO750" s="31"/>
      <c r="SCP750" s="31"/>
      <c r="SCQ750" s="31"/>
      <c r="SCR750" s="31"/>
      <c r="SCS750" s="31"/>
      <c r="SCT750" s="31"/>
      <c r="SCU750" s="31"/>
      <c r="SCV750" s="31"/>
      <c r="SCW750" s="31"/>
      <c r="SCX750" s="31"/>
      <c r="SCY750" s="31"/>
      <c r="SCZ750" s="31"/>
      <c r="SDA750" s="31"/>
      <c r="SDB750" s="31"/>
      <c r="SDC750" s="31"/>
      <c r="SDD750" s="31"/>
      <c r="SDE750" s="31"/>
      <c r="SDF750" s="31"/>
      <c r="SDG750" s="31"/>
      <c r="SDH750" s="31"/>
      <c r="SDI750" s="31"/>
      <c r="SDJ750" s="31"/>
      <c r="SDK750" s="31"/>
      <c r="SDL750" s="31"/>
      <c r="SDM750" s="31"/>
      <c r="SDN750" s="31"/>
      <c r="SDO750" s="31"/>
      <c r="SDP750" s="31"/>
      <c r="SDQ750" s="31"/>
      <c r="SDR750" s="31"/>
      <c r="SDS750" s="31"/>
      <c r="SDT750" s="31"/>
      <c r="SDU750" s="31"/>
      <c r="SDV750" s="31"/>
      <c r="SDW750" s="31"/>
      <c r="SDX750" s="31"/>
      <c r="SDY750" s="31"/>
      <c r="SDZ750" s="31"/>
      <c r="SEA750" s="31"/>
      <c r="SEB750" s="31"/>
      <c r="SEC750" s="31"/>
      <c r="SED750" s="31"/>
      <c r="SEE750" s="31"/>
      <c r="SEF750" s="31"/>
      <c r="SEG750" s="31"/>
      <c r="SEH750" s="31"/>
      <c r="SEI750" s="31"/>
      <c r="SEJ750" s="31"/>
      <c r="SEK750" s="31"/>
      <c r="SEL750" s="31"/>
      <c r="SEM750" s="31"/>
      <c r="SEN750" s="31"/>
      <c r="SEO750" s="31"/>
      <c r="SEP750" s="31"/>
      <c r="SEQ750" s="31"/>
      <c r="SER750" s="31"/>
      <c r="SES750" s="31"/>
      <c r="SET750" s="31"/>
      <c r="SEU750" s="31"/>
      <c r="SEV750" s="31"/>
      <c r="SEW750" s="31"/>
      <c r="SEX750" s="31"/>
      <c r="SEY750" s="31"/>
      <c r="SEZ750" s="31"/>
      <c r="SFA750" s="31"/>
      <c r="SFB750" s="31"/>
      <c r="SFC750" s="31"/>
      <c r="SFD750" s="31"/>
      <c r="SFE750" s="31"/>
      <c r="SFF750" s="31"/>
      <c r="SFG750" s="31"/>
      <c r="SFH750" s="31"/>
      <c r="SFI750" s="31"/>
      <c r="SFJ750" s="31"/>
      <c r="SFK750" s="31"/>
      <c r="SFL750" s="31"/>
      <c r="SFM750" s="31"/>
      <c r="SFN750" s="31"/>
      <c r="SFO750" s="31"/>
      <c r="SFP750" s="31"/>
      <c r="SFQ750" s="31"/>
      <c r="SFR750" s="31"/>
      <c r="SFS750" s="31"/>
      <c r="SFT750" s="31"/>
      <c r="SFU750" s="31"/>
      <c r="SFV750" s="31"/>
      <c r="SFW750" s="31"/>
      <c r="SFX750" s="31"/>
      <c r="SFY750" s="31"/>
      <c r="SFZ750" s="31"/>
      <c r="SGA750" s="31"/>
      <c r="SGB750" s="31"/>
      <c r="SGC750" s="31"/>
      <c r="SGD750" s="31"/>
      <c r="SGE750" s="31"/>
      <c r="SGF750" s="31"/>
      <c r="SGG750" s="31"/>
      <c r="SGH750" s="31"/>
      <c r="SGI750" s="31"/>
      <c r="SGJ750" s="31"/>
      <c r="SGK750" s="31"/>
      <c r="SGL750" s="31"/>
      <c r="SGM750" s="31"/>
      <c r="SGN750" s="31"/>
      <c r="SGO750" s="31"/>
      <c r="SGP750" s="31"/>
      <c r="SGQ750" s="31"/>
      <c r="SGR750" s="31"/>
      <c r="SGS750" s="31"/>
      <c r="SGT750" s="31"/>
      <c r="SGU750" s="31"/>
      <c r="SGV750" s="31"/>
      <c r="SGW750" s="31"/>
      <c r="SGX750" s="31"/>
      <c r="SGY750" s="31"/>
      <c r="SGZ750" s="31"/>
      <c r="SHA750" s="31"/>
      <c r="SHB750" s="31"/>
      <c r="SHC750" s="31"/>
      <c r="SHD750" s="31"/>
      <c r="SHE750" s="31"/>
      <c r="SHF750" s="31"/>
      <c r="SHG750" s="31"/>
      <c r="SHH750" s="31"/>
      <c r="SHI750" s="31"/>
      <c r="SHJ750" s="31"/>
      <c r="SHK750" s="31"/>
      <c r="SHL750" s="31"/>
      <c r="SHM750" s="31"/>
      <c r="SHN750" s="31"/>
      <c r="SHO750" s="31"/>
      <c r="SHP750" s="31"/>
      <c r="SHQ750" s="31"/>
      <c r="SHR750" s="31"/>
      <c r="SHS750" s="31"/>
      <c r="SHT750" s="31"/>
      <c r="SHU750" s="31"/>
      <c r="SHV750" s="31"/>
      <c r="SHW750" s="31"/>
      <c r="SHX750" s="31"/>
      <c r="SHY750" s="31"/>
      <c r="SHZ750" s="31"/>
      <c r="SIA750" s="31"/>
      <c r="SIB750" s="31"/>
      <c r="SIC750" s="31"/>
      <c r="SID750" s="31"/>
      <c r="SIE750" s="31"/>
      <c r="SIF750" s="31"/>
      <c r="SIG750" s="31"/>
      <c r="SIH750" s="31"/>
      <c r="SII750" s="31"/>
      <c r="SIJ750" s="31"/>
      <c r="SIK750" s="31"/>
      <c r="SIL750" s="31"/>
      <c r="SIM750" s="31"/>
      <c r="SIN750" s="31"/>
      <c r="SIO750" s="31"/>
      <c r="SIP750" s="31"/>
      <c r="SIQ750" s="31"/>
      <c r="SIR750" s="31"/>
      <c r="SIS750" s="31"/>
      <c r="SIT750" s="31"/>
      <c r="SIU750" s="31"/>
      <c r="SIV750" s="31"/>
      <c r="SIW750" s="31"/>
      <c r="SIX750" s="31"/>
      <c r="SIY750" s="31"/>
      <c r="SIZ750" s="31"/>
      <c r="SJA750" s="31"/>
      <c r="SJB750" s="31"/>
      <c r="SJC750" s="31"/>
      <c r="SJD750" s="31"/>
      <c r="SJE750" s="31"/>
      <c r="SJF750" s="31"/>
      <c r="SJG750" s="31"/>
      <c r="SJH750" s="31"/>
      <c r="SJI750" s="31"/>
      <c r="SJJ750" s="31"/>
      <c r="SJK750" s="31"/>
      <c r="SJL750" s="31"/>
      <c r="SJM750" s="31"/>
      <c r="SJN750" s="31"/>
      <c r="SJO750" s="31"/>
      <c r="SJP750" s="31"/>
      <c r="SJQ750" s="31"/>
      <c r="SJR750" s="31"/>
      <c r="SJS750" s="31"/>
      <c r="SJT750" s="31"/>
      <c r="SJU750" s="31"/>
      <c r="SJV750" s="31"/>
      <c r="SJW750" s="31"/>
      <c r="SJX750" s="31"/>
      <c r="SJY750" s="31"/>
      <c r="SJZ750" s="31"/>
      <c r="SKA750" s="31"/>
      <c r="SKB750" s="31"/>
      <c r="SKC750" s="31"/>
      <c r="SKD750" s="31"/>
      <c r="SKE750" s="31"/>
      <c r="SKF750" s="31"/>
      <c r="SKG750" s="31"/>
      <c r="SKH750" s="31"/>
      <c r="SKI750" s="31"/>
      <c r="SKJ750" s="31"/>
      <c r="SKK750" s="31"/>
      <c r="SKL750" s="31"/>
      <c r="SKM750" s="31"/>
      <c r="SKN750" s="31"/>
      <c r="SKO750" s="31"/>
      <c r="SKP750" s="31"/>
      <c r="SKQ750" s="31"/>
      <c r="SKR750" s="31"/>
      <c r="SKS750" s="31"/>
      <c r="SKT750" s="31"/>
      <c r="SKU750" s="31"/>
      <c r="SKV750" s="31"/>
      <c r="SKW750" s="31"/>
      <c r="SKX750" s="31"/>
      <c r="SKY750" s="31"/>
      <c r="SKZ750" s="31"/>
      <c r="SLA750" s="31"/>
      <c r="SLB750" s="31"/>
      <c r="SLC750" s="31"/>
      <c r="SLD750" s="31"/>
      <c r="SLE750" s="31"/>
      <c r="SLF750" s="31"/>
      <c r="SLG750" s="31"/>
      <c r="SLH750" s="31"/>
      <c r="SLI750" s="31"/>
      <c r="SLJ750" s="31"/>
      <c r="SLK750" s="31"/>
      <c r="SLL750" s="31"/>
      <c r="SLM750" s="31"/>
      <c r="SLN750" s="31"/>
      <c r="SLO750" s="31"/>
      <c r="SLP750" s="31"/>
      <c r="SLQ750" s="31"/>
      <c r="SLR750" s="31"/>
      <c r="SLS750" s="31"/>
      <c r="SLT750" s="31"/>
      <c r="SLU750" s="31"/>
      <c r="SLV750" s="31"/>
      <c r="SLW750" s="31"/>
      <c r="SLX750" s="31"/>
      <c r="SLY750" s="31"/>
      <c r="SLZ750" s="31"/>
      <c r="SMA750" s="31"/>
      <c r="SMB750" s="31"/>
      <c r="SMC750" s="31"/>
      <c r="SMD750" s="31"/>
      <c r="SME750" s="31"/>
      <c r="SMF750" s="31"/>
      <c r="SMG750" s="31"/>
      <c r="SMH750" s="31"/>
      <c r="SMI750" s="31"/>
      <c r="SMJ750" s="31"/>
      <c r="SMK750" s="31"/>
      <c r="SML750" s="31"/>
      <c r="SMM750" s="31"/>
      <c r="SMN750" s="31"/>
      <c r="SMO750" s="31"/>
      <c r="SMP750" s="31"/>
      <c r="SMQ750" s="31"/>
      <c r="SMR750" s="31"/>
      <c r="SMS750" s="31"/>
      <c r="SMT750" s="31"/>
      <c r="SMU750" s="31"/>
      <c r="SMV750" s="31"/>
      <c r="SMW750" s="31"/>
      <c r="SMX750" s="31"/>
      <c r="SMY750" s="31"/>
      <c r="SMZ750" s="31"/>
      <c r="SNA750" s="31"/>
      <c r="SNB750" s="31"/>
      <c r="SNC750" s="31"/>
      <c r="SND750" s="31"/>
      <c r="SNE750" s="31"/>
      <c r="SNF750" s="31"/>
      <c r="SNG750" s="31"/>
      <c r="SNH750" s="31"/>
      <c r="SNI750" s="31"/>
      <c r="SNJ750" s="31"/>
      <c r="SNK750" s="31"/>
      <c r="SNL750" s="31"/>
      <c r="SNM750" s="31"/>
      <c r="SNN750" s="31"/>
      <c r="SNO750" s="31"/>
      <c r="SNP750" s="31"/>
      <c r="SNQ750" s="31"/>
      <c r="SNR750" s="31"/>
      <c r="SNS750" s="31"/>
      <c r="SNT750" s="31"/>
      <c r="SNU750" s="31"/>
      <c r="SNV750" s="31"/>
      <c r="SNW750" s="31"/>
      <c r="SNX750" s="31"/>
      <c r="SNY750" s="31"/>
      <c r="SNZ750" s="31"/>
      <c r="SOA750" s="31"/>
      <c r="SOB750" s="31"/>
      <c r="SOC750" s="31"/>
      <c r="SOD750" s="31"/>
      <c r="SOE750" s="31"/>
      <c r="SOF750" s="31"/>
      <c r="SOG750" s="31"/>
      <c r="SOH750" s="31"/>
      <c r="SOI750" s="31"/>
      <c r="SOJ750" s="31"/>
      <c r="SOK750" s="31"/>
      <c r="SOL750" s="31"/>
      <c r="SOM750" s="31"/>
      <c r="SON750" s="31"/>
      <c r="SOO750" s="31"/>
      <c r="SOP750" s="31"/>
      <c r="SOQ750" s="31"/>
      <c r="SOR750" s="31"/>
      <c r="SOS750" s="31"/>
      <c r="SOT750" s="31"/>
      <c r="SOU750" s="31"/>
      <c r="SOV750" s="31"/>
      <c r="SOW750" s="31"/>
      <c r="SOX750" s="31"/>
      <c r="SOY750" s="31"/>
      <c r="SOZ750" s="31"/>
      <c r="SPA750" s="31"/>
      <c r="SPB750" s="31"/>
      <c r="SPC750" s="31"/>
      <c r="SPD750" s="31"/>
      <c r="SPE750" s="31"/>
      <c r="SPF750" s="31"/>
      <c r="SPG750" s="31"/>
      <c r="SPH750" s="31"/>
      <c r="SPI750" s="31"/>
      <c r="SPJ750" s="31"/>
      <c r="SPK750" s="31"/>
      <c r="SPL750" s="31"/>
      <c r="SPM750" s="31"/>
      <c r="SPN750" s="31"/>
      <c r="SPO750" s="31"/>
      <c r="SPP750" s="31"/>
      <c r="SPQ750" s="31"/>
      <c r="SPR750" s="31"/>
      <c r="SPS750" s="31"/>
      <c r="SPT750" s="31"/>
      <c r="SPU750" s="31"/>
      <c r="SPV750" s="31"/>
      <c r="SPW750" s="31"/>
      <c r="SPX750" s="31"/>
      <c r="SPY750" s="31"/>
      <c r="SPZ750" s="31"/>
      <c r="SQA750" s="31"/>
      <c r="SQB750" s="31"/>
      <c r="SQC750" s="31"/>
      <c r="SQD750" s="31"/>
      <c r="SQE750" s="31"/>
      <c r="SQF750" s="31"/>
      <c r="SQG750" s="31"/>
      <c r="SQH750" s="31"/>
      <c r="SQI750" s="31"/>
      <c r="SQJ750" s="31"/>
      <c r="SQK750" s="31"/>
      <c r="SQL750" s="31"/>
      <c r="SQM750" s="31"/>
      <c r="SQN750" s="31"/>
      <c r="SQO750" s="31"/>
      <c r="SQP750" s="31"/>
      <c r="SQQ750" s="31"/>
      <c r="SQR750" s="31"/>
      <c r="SQS750" s="31"/>
      <c r="SQT750" s="31"/>
      <c r="SQU750" s="31"/>
      <c r="SQV750" s="31"/>
      <c r="SQW750" s="31"/>
      <c r="SQX750" s="31"/>
      <c r="SQY750" s="31"/>
      <c r="SQZ750" s="31"/>
      <c r="SRA750" s="31"/>
      <c r="SRB750" s="31"/>
      <c r="SRC750" s="31"/>
      <c r="SRD750" s="31"/>
      <c r="SRE750" s="31"/>
      <c r="SRF750" s="31"/>
      <c r="SRG750" s="31"/>
      <c r="SRH750" s="31"/>
      <c r="SRI750" s="31"/>
      <c r="SRJ750" s="31"/>
      <c r="SRK750" s="31"/>
      <c r="SRL750" s="31"/>
      <c r="SRM750" s="31"/>
      <c r="SRN750" s="31"/>
      <c r="SRO750" s="31"/>
      <c r="SRP750" s="31"/>
      <c r="SRQ750" s="31"/>
      <c r="SRR750" s="31"/>
      <c r="SRS750" s="31"/>
      <c r="SRT750" s="31"/>
      <c r="SRU750" s="31"/>
      <c r="SRV750" s="31"/>
      <c r="SRW750" s="31"/>
      <c r="SRX750" s="31"/>
      <c r="SRY750" s="31"/>
      <c r="SRZ750" s="31"/>
      <c r="SSA750" s="31"/>
      <c r="SSB750" s="31"/>
      <c r="SSC750" s="31"/>
      <c r="SSD750" s="31"/>
      <c r="SSE750" s="31"/>
      <c r="SSF750" s="31"/>
      <c r="SSG750" s="31"/>
      <c r="SSH750" s="31"/>
      <c r="SSI750" s="31"/>
      <c r="SSJ750" s="31"/>
      <c r="SSK750" s="31"/>
      <c r="SSL750" s="31"/>
      <c r="SSM750" s="31"/>
      <c r="SSN750" s="31"/>
      <c r="SSO750" s="31"/>
      <c r="SSP750" s="31"/>
      <c r="SSQ750" s="31"/>
      <c r="SSR750" s="31"/>
      <c r="SSS750" s="31"/>
      <c r="SST750" s="31"/>
      <c r="SSU750" s="31"/>
      <c r="SSV750" s="31"/>
      <c r="SSW750" s="31"/>
      <c r="SSX750" s="31"/>
      <c r="SSY750" s="31"/>
      <c r="SSZ750" s="31"/>
      <c r="STA750" s="31"/>
      <c r="STB750" s="31"/>
      <c r="STC750" s="31"/>
      <c r="STD750" s="31"/>
      <c r="STE750" s="31"/>
      <c r="STF750" s="31"/>
      <c r="STG750" s="31"/>
      <c r="STH750" s="31"/>
      <c r="STI750" s="31"/>
      <c r="STJ750" s="31"/>
      <c r="STK750" s="31"/>
      <c r="STL750" s="31"/>
      <c r="STM750" s="31"/>
      <c r="STN750" s="31"/>
      <c r="STO750" s="31"/>
      <c r="STP750" s="31"/>
      <c r="STQ750" s="31"/>
      <c r="STR750" s="31"/>
      <c r="STS750" s="31"/>
      <c r="STT750" s="31"/>
      <c r="STU750" s="31"/>
      <c r="STV750" s="31"/>
      <c r="STW750" s="31"/>
      <c r="STX750" s="31"/>
      <c r="STY750" s="31"/>
      <c r="STZ750" s="31"/>
      <c r="SUA750" s="31"/>
      <c r="SUB750" s="31"/>
      <c r="SUC750" s="31"/>
      <c r="SUD750" s="31"/>
      <c r="SUE750" s="31"/>
      <c r="SUF750" s="31"/>
      <c r="SUG750" s="31"/>
      <c r="SUH750" s="31"/>
      <c r="SUI750" s="31"/>
      <c r="SUJ750" s="31"/>
      <c r="SUK750" s="31"/>
      <c r="SUL750" s="31"/>
      <c r="SUM750" s="31"/>
      <c r="SUN750" s="31"/>
      <c r="SUO750" s="31"/>
      <c r="SUP750" s="31"/>
      <c r="SUQ750" s="31"/>
      <c r="SUR750" s="31"/>
      <c r="SUS750" s="31"/>
      <c r="SUT750" s="31"/>
      <c r="SUU750" s="31"/>
      <c r="SUV750" s="31"/>
      <c r="SUW750" s="31"/>
      <c r="SUX750" s="31"/>
      <c r="SUY750" s="31"/>
      <c r="SUZ750" s="31"/>
      <c r="SVA750" s="31"/>
      <c r="SVB750" s="31"/>
      <c r="SVC750" s="31"/>
      <c r="SVD750" s="31"/>
      <c r="SVE750" s="31"/>
      <c r="SVF750" s="31"/>
      <c r="SVG750" s="31"/>
      <c r="SVH750" s="31"/>
      <c r="SVI750" s="31"/>
      <c r="SVJ750" s="31"/>
      <c r="SVK750" s="31"/>
      <c r="SVL750" s="31"/>
      <c r="SVM750" s="31"/>
      <c r="SVN750" s="31"/>
      <c r="SVO750" s="31"/>
      <c r="SVP750" s="31"/>
      <c r="SVQ750" s="31"/>
      <c r="SVR750" s="31"/>
      <c r="SVS750" s="31"/>
      <c r="SVT750" s="31"/>
      <c r="SVU750" s="31"/>
      <c r="SVV750" s="31"/>
      <c r="SVW750" s="31"/>
      <c r="SVX750" s="31"/>
      <c r="SVY750" s="31"/>
      <c r="SVZ750" s="31"/>
      <c r="SWA750" s="31"/>
      <c r="SWB750" s="31"/>
      <c r="SWC750" s="31"/>
      <c r="SWD750" s="31"/>
      <c r="SWE750" s="31"/>
      <c r="SWF750" s="31"/>
      <c r="SWG750" s="31"/>
      <c r="SWH750" s="31"/>
      <c r="SWI750" s="31"/>
      <c r="SWJ750" s="31"/>
      <c r="SWK750" s="31"/>
      <c r="SWL750" s="31"/>
      <c r="SWM750" s="31"/>
      <c r="SWN750" s="31"/>
      <c r="SWO750" s="31"/>
      <c r="SWP750" s="31"/>
      <c r="SWQ750" s="31"/>
      <c r="SWR750" s="31"/>
      <c r="SWS750" s="31"/>
      <c r="SWT750" s="31"/>
      <c r="SWU750" s="31"/>
      <c r="SWV750" s="31"/>
      <c r="SWW750" s="31"/>
      <c r="SWX750" s="31"/>
      <c r="SWY750" s="31"/>
      <c r="SWZ750" s="31"/>
      <c r="SXA750" s="31"/>
      <c r="SXB750" s="31"/>
      <c r="SXC750" s="31"/>
      <c r="SXD750" s="31"/>
      <c r="SXE750" s="31"/>
      <c r="SXF750" s="31"/>
      <c r="SXG750" s="31"/>
      <c r="SXH750" s="31"/>
      <c r="SXI750" s="31"/>
      <c r="SXJ750" s="31"/>
      <c r="SXK750" s="31"/>
      <c r="SXL750" s="31"/>
      <c r="SXM750" s="31"/>
      <c r="SXN750" s="31"/>
      <c r="SXO750" s="31"/>
      <c r="SXP750" s="31"/>
      <c r="SXQ750" s="31"/>
      <c r="SXR750" s="31"/>
      <c r="SXS750" s="31"/>
      <c r="SXT750" s="31"/>
      <c r="SXU750" s="31"/>
      <c r="SXV750" s="31"/>
      <c r="SXW750" s="31"/>
      <c r="SXX750" s="31"/>
      <c r="SXY750" s="31"/>
      <c r="SXZ750" s="31"/>
      <c r="SYA750" s="31"/>
      <c r="SYB750" s="31"/>
      <c r="SYC750" s="31"/>
      <c r="SYD750" s="31"/>
      <c r="SYE750" s="31"/>
      <c r="SYF750" s="31"/>
      <c r="SYG750" s="31"/>
      <c r="SYH750" s="31"/>
      <c r="SYI750" s="31"/>
      <c r="SYJ750" s="31"/>
      <c r="SYK750" s="31"/>
      <c r="SYL750" s="31"/>
      <c r="SYM750" s="31"/>
      <c r="SYN750" s="31"/>
      <c r="SYO750" s="31"/>
      <c r="SYP750" s="31"/>
      <c r="SYQ750" s="31"/>
      <c r="SYR750" s="31"/>
      <c r="SYS750" s="31"/>
      <c r="SYT750" s="31"/>
      <c r="SYU750" s="31"/>
      <c r="SYV750" s="31"/>
      <c r="SYW750" s="31"/>
      <c r="SYX750" s="31"/>
      <c r="SYY750" s="31"/>
      <c r="SYZ750" s="31"/>
      <c r="SZA750" s="31"/>
      <c r="SZB750" s="31"/>
      <c r="SZC750" s="31"/>
      <c r="SZD750" s="31"/>
      <c r="SZE750" s="31"/>
      <c r="SZF750" s="31"/>
      <c r="SZG750" s="31"/>
      <c r="SZH750" s="31"/>
      <c r="SZI750" s="31"/>
      <c r="SZJ750" s="31"/>
      <c r="SZK750" s="31"/>
      <c r="SZL750" s="31"/>
      <c r="SZM750" s="31"/>
      <c r="SZN750" s="31"/>
      <c r="SZO750" s="31"/>
      <c r="SZP750" s="31"/>
      <c r="SZQ750" s="31"/>
      <c r="SZR750" s="31"/>
      <c r="SZS750" s="31"/>
      <c r="SZT750" s="31"/>
      <c r="SZU750" s="31"/>
      <c r="SZV750" s="31"/>
      <c r="SZW750" s="31"/>
      <c r="SZX750" s="31"/>
      <c r="SZY750" s="31"/>
      <c r="SZZ750" s="31"/>
      <c r="TAA750" s="31"/>
      <c r="TAB750" s="31"/>
      <c r="TAC750" s="31"/>
      <c r="TAD750" s="31"/>
      <c r="TAE750" s="31"/>
      <c r="TAF750" s="31"/>
      <c r="TAG750" s="31"/>
      <c r="TAH750" s="31"/>
      <c r="TAI750" s="31"/>
      <c r="TAJ750" s="31"/>
      <c r="TAK750" s="31"/>
      <c r="TAL750" s="31"/>
      <c r="TAM750" s="31"/>
      <c r="TAN750" s="31"/>
      <c r="TAO750" s="31"/>
      <c r="TAP750" s="31"/>
      <c r="TAQ750" s="31"/>
      <c r="TAR750" s="31"/>
      <c r="TAS750" s="31"/>
      <c r="TAT750" s="31"/>
      <c r="TAU750" s="31"/>
      <c r="TAV750" s="31"/>
      <c r="TAW750" s="31"/>
      <c r="TAX750" s="31"/>
      <c r="TAY750" s="31"/>
      <c r="TAZ750" s="31"/>
      <c r="TBA750" s="31"/>
      <c r="TBB750" s="31"/>
      <c r="TBC750" s="31"/>
      <c r="TBD750" s="31"/>
      <c r="TBE750" s="31"/>
      <c r="TBF750" s="31"/>
      <c r="TBG750" s="31"/>
      <c r="TBH750" s="31"/>
      <c r="TBI750" s="31"/>
      <c r="TBJ750" s="31"/>
      <c r="TBK750" s="31"/>
      <c r="TBL750" s="31"/>
      <c r="TBM750" s="31"/>
      <c r="TBN750" s="31"/>
      <c r="TBO750" s="31"/>
      <c r="TBP750" s="31"/>
      <c r="TBQ750" s="31"/>
      <c r="TBR750" s="31"/>
      <c r="TBS750" s="31"/>
      <c r="TBT750" s="31"/>
      <c r="TBU750" s="31"/>
      <c r="TBV750" s="31"/>
      <c r="TBW750" s="31"/>
      <c r="TBX750" s="31"/>
      <c r="TBY750" s="31"/>
      <c r="TBZ750" s="31"/>
      <c r="TCA750" s="31"/>
      <c r="TCB750" s="31"/>
      <c r="TCC750" s="31"/>
      <c r="TCD750" s="31"/>
      <c r="TCE750" s="31"/>
      <c r="TCF750" s="31"/>
      <c r="TCG750" s="31"/>
      <c r="TCH750" s="31"/>
      <c r="TCI750" s="31"/>
      <c r="TCJ750" s="31"/>
      <c r="TCK750" s="31"/>
      <c r="TCL750" s="31"/>
      <c r="TCM750" s="31"/>
      <c r="TCN750" s="31"/>
      <c r="TCO750" s="31"/>
      <c r="TCP750" s="31"/>
      <c r="TCQ750" s="31"/>
      <c r="TCR750" s="31"/>
      <c r="TCS750" s="31"/>
      <c r="TCT750" s="31"/>
      <c r="TCU750" s="31"/>
      <c r="TCV750" s="31"/>
      <c r="TCW750" s="31"/>
      <c r="TCX750" s="31"/>
      <c r="TCY750" s="31"/>
      <c r="TCZ750" s="31"/>
      <c r="TDA750" s="31"/>
      <c r="TDB750" s="31"/>
      <c r="TDC750" s="31"/>
      <c r="TDD750" s="31"/>
      <c r="TDE750" s="31"/>
      <c r="TDF750" s="31"/>
      <c r="TDG750" s="31"/>
      <c r="TDH750" s="31"/>
      <c r="TDI750" s="31"/>
      <c r="TDJ750" s="31"/>
      <c r="TDK750" s="31"/>
      <c r="TDL750" s="31"/>
      <c r="TDM750" s="31"/>
      <c r="TDN750" s="31"/>
      <c r="TDO750" s="31"/>
      <c r="TDP750" s="31"/>
      <c r="TDQ750" s="31"/>
      <c r="TDR750" s="31"/>
      <c r="TDS750" s="31"/>
      <c r="TDT750" s="31"/>
      <c r="TDU750" s="31"/>
      <c r="TDV750" s="31"/>
      <c r="TDW750" s="31"/>
      <c r="TDX750" s="31"/>
      <c r="TDY750" s="31"/>
      <c r="TDZ750" s="31"/>
      <c r="TEA750" s="31"/>
      <c r="TEB750" s="31"/>
      <c r="TEC750" s="31"/>
      <c r="TED750" s="31"/>
      <c r="TEE750" s="31"/>
      <c r="TEF750" s="31"/>
      <c r="TEG750" s="31"/>
      <c r="TEH750" s="31"/>
      <c r="TEI750" s="31"/>
      <c r="TEJ750" s="31"/>
      <c r="TEK750" s="31"/>
      <c r="TEL750" s="31"/>
      <c r="TEM750" s="31"/>
      <c r="TEN750" s="31"/>
      <c r="TEO750" s="31"/>
      <c r="TEP750" s="31"/>
      <c r="TEQ750" s="31"/>
      <c r="TER750" s="31"/>
      <c r="TES750" s="31"/>
      <c r="TET750" s="31"/>
      <c r="TEU750" s="31"/>
      <c r="TEV750" s="31"/>
      <c r="TEW750" s="31"/>
      <c r="TEX750" s="31"/>
      <c r="TEY750" s="31"/>
      <c r="TEZ750" s="31"/>
      <c r="TFA750" s="31"/>
      <c r="TFB750" s="31"/>
      <c r="TFC750" s="31"/>
      <c r="TFD750" s="31"/>
      <c r="TFE750" s="31"/>
      <c r="TFF750" s="31"/>
      <c r="TFG750" s="31"/>
      <c r="TFH750" s="31"/>
      <c r="TFI750" s="31"/>
      <c r="TFJ750" s="31"/>
      <c r="TFK750" s="31"/>
      <c r="TFL750" s="31"/>
      <c r="TFM750" s="31"/>
      <c r="TFN750" s="31"/>
      <c r="TFO750" s="31"/>
      <c r="TFP750" s="31"/>
      <c r="TFQ750" s="31"/>
      <c r="TFR750" s="31"/>
      <c r="TFS750" s="31"/>
      <c r="TFT750" s="31"/>
      <c r="TFU750" s="31"/>
      <c r="TFV750" s="31"/>
      <c r="TFW750" s="31"/>
      <c r="TFX750" s="31"/>
      <c r="TFY750" s="31"/>
      <c r="TFZ750" s="31"/>
      <c r="TGA750" s="31"/>
      <c r="TGB750" s="31"/>
      <c r="TGC750" s="31"/>
      <c r="TGD750" s="31"/>
      <c r="TGE750" s="31"/>
      <c r="TGF750" s="31"/>
      <c r="TGG750" s="31"/>
      <c r="TGH750" s="31"/>
      <c r="TGI750" s="31"/>
      <c r="TGJ750" s="31"/>
      <c r="TGK750" s="31"/>
      <c r="TGL750" s="31"/>
      <c r="TGM750" s="31"/>
      <c r="TGN750" s="31"/>
      <c r="TGO750" s="31"/>
      <c r="TGP750" s="31"/>
      <c r="TGQ750" s="31"/>
      <c r="TGR750" s="31"/>
      <c r="TGS750" s="31"/>
      <c r="TGT750" s="31"/>
      <c r="TGU750" s="31"/>
      <c r="TGV750" s="31"/>
      <c r="TGW750" s="31"/>
      <c r="TGX750" s="31"/>
      <c r="TGY750" s="31"/>
      <c r="TGZ750" s="31"/>
      <c r="THA750" s="31"/>
      <c r="THB750" s="31"/>
      <c r="THC750" s="31"/>
      <c r="THD750" s="31"/>
      <c r="THE750" s="31"/>
      <c r="THF750" s="31"/>
      <c r="THG750" s="31"/>
      <c r="THH750" s="31"/>
      <c r="THI750" s="31"/>
      <c r="THJ750" s="31"/>
      <c r="THK750" s="31"/>
      <c r="THL750" s="31"/>
      <c r="THM750" s="31"/>
      <c r="THN750" s="31"/>
      <c r="THO750" s="31"/>
      <c r="THP750" s="31"/>
      <c r="THQ750" s="31"/>
      <c r="THR750" s="31"/>
      <c r="THS750" s="31"/>
      <c r="THT750" s="31"/>
      <c r="THU750" s="31"/>
      <c r="THV750" s="31"/>
      <c r="THW750" s="31"/>
      <c r="THX750" s="31"/>
      <c r="THY750" s="31"/>
      <c r="THZ750" s="31"/>
      <c r="TIA750" s="31"/>
      <c r="TIB750" s="31"/>
      <c r="TIC750" s="31"/>
      <c r="TID750" s="31"/>
      <c r="TIE750" s="31"/>
      <c r="TIF750" s="31"/>
      <c r="TIG750" s="31"/>
      <c r="TIH750" s="31"/>
      <c r="TII750" s="31"/>
      <c r="TIJ750" s="31"/>
      <c r="TIK750" s="31"/>
      <c r="TIL750" s="31"/>
      <c r="TIM750" s="31"/>
      <c r="TIN750" s="31"/>
      <c r="TIO750" s="31"/>
      <c r="TIP750" s="31"/>
      <c r="TIQ750" s="31"/>
      <c r="TIR750" s="31"/>
      <c r="TIS750" s="31"/>
      <c r="TIT750" s="31"/>
      <c r="TIU750" s="31"/>
      <c r="TIV750" s="31"/>
      <c r="TIW750" s="31"/>
      <c r="TIX750" s="31"/>
      <c r="TIY750" s="31"/>
      <c r="TIZ750" s="31"/>
      <c r="TJA750" s="31"/>
      <c r="TJB750" s="31"/>
      <c r="TJC750" s="31"/>
      <c r="TJD750" s="31"/>
      <c r="TJE750" s="31"/>
      <c r="TJF750" s="31"/>
      <c r="TJG750" s="31"/>
      <c r="TJH750" s="31"/>
      <c r="TJI750" s="31"/>
      <c r="TJJ750" s="31"/>
      <c r="TJK750" s="31"/>
      <c r="TJL750" s="31"/>
      <c r="TJM750" s="31"/>
      <c r="TJN750" s="31"/>
      <c r="TJO750" s="31"/>
      <c r="TJP750" s="31"/>
      <c r="TJQ750" s="31"/>
      <c r="TJR750" s="31"/>
      <c r="TJS750" s="31"/>
      <c r="TJT750" s="31"/>
      <c r="TJU750" s="31"/>
      <c r="TJV750" s="31"/>
      <c r="TJW750" s="31"/>
      <c r="TJX750" s="31"/>
      <c r="TJY750" s="31"/>
      <c r="TJZ750" s="31"/>
      <c r="TKA750" s="31"/>
      <c r="TKB750" s="31"/>
      <c r="TKC750" s="31"/>
      <c r="TKD750" s="31"/>
      <c r="TKE750" s="31"/>
      <c r="TKF750" s="31"/>
      <c r="TKG750" s="31"/>
      <c r="TKH750" s="31"/>
      <c r="TKI750" s="31"/>
      <c r="TKJ750" s="31"/>
      <c r="TKK750" s="31"/>
      <c r="TKL750" s="31"/>
      <c r="TKM750" s="31"/>
      <c r="TKN750" s="31"/>
      <c r="TKO750" s="31"/>
      <c r="TKP750" s="31"/>
      <c r="TKQ750" s="31"/>
      <c r="TKR750" s="31"/>
      <c r="TKS750" s="31"/>
      <c r="TKT750" s="31"/>
      <c r="TKU750" s="31"/>
      <c r="TKV750" s="31"/>
      <c r="TKW750" s="31"/>
      <c r="TKX750" s="31"/>
      <c r="TKY750" s="31"/>
      <c r="TKZ750" s="31"/>
      <c r="TLA750" s="31"/>
      <c r="TLB750" s="31"/>
      <c r="TLC750" s="31"/>
      <c r="TLD750" s="31"/>
      <c r="TLE750" s="31"/>
      <c r="TLF750" s="31"/>
      <c r="TLG750" s="31"/>
      <c r="TLH750" s="31"/>
      <c r="TLI750" s="31"/>
      <c r="TLJ750" s="31"/>
      <c r="TLK750" s="31"/>
      <c r="TLL750" s="31"/>
      <c r="TLM750" s="31"/>
      <c r="TLN750" s="31"/>
      <c r="TLO750" s="31"/>
      <c r="TLP750" s="31"/>
      <c r="TLQ750" s="31"/>
      <c r="TLR750" s="31"/>
      <c r="TLS750" s="31"/>
      <c r="TLT750" s="31"/>
      <c r="TLU750" s="31"/>
      <c r="TLV750" s="31"/>
      <c r="TLW750" s="31"/>
      <c r="TLX750" s="31"/>
      <c r="TLY750" s="31"/>
      <c r="TLZ750" s="31"/>
      <c r="TMA750" s="31"/>
      <c r="TMB750" s="31"/>
      <c r="TMC750" s="31"/>
      <c r="TMD750" s="31"/>
      <c r="TME750" s="31"/>
      <c r="TMF750" s="31"/>
      <c r="TMG750" s="31"/>
      <c r="TMH750" s="31"/>
      <c r="TMI750" s="31"/>
      <c r="TMJ750" s="31"/>
      <c r="TMK750" s="31"/>
      <c r="TML750" s="31"/>
      <c r="TMM750" s="31"/>
      <c r="TMN750" s="31"/>
      <c r="TMO750" s="31"/>
      <c r="TMP750" s="31"/>
      <c r="TMQ750" s="31"/>
      <c r="TMR750" s="31"/>
      <c r="TMS750" s="31"/>
      <c r="TMT750" s="31"/>
      <c r="TMU750" s="31"/>
      <c r="TMV750" s="31"/>
      <c r="TMW750" s="31"/>
      <c r="TMX750" s="31"/>
      <c r="TMY750" s="31"/>
      <c r="TMZ750" s="31"/>
      <c r="TNA750" s="31"/>
      <c r="TNB750" s="31"/>
      <c r="TNC750" s="31"/>
      <c r="TND750" s="31"/>
      <c r="TNE750" s="31"/>
      <c r="TNF750" s="31"/>
      <c r="TNG750" s="31"/>
      <c r="TNH750" s="31"/>
      <c r="TNI750" s="31"/>
      <c r="TNJ750" s="31"/>
      <c r="TNK750" s="31"/>
      <c r="TNL750" s="31"/>
      <c r="TNM750" s="31"/>
      <c r="TNN750" s="31"/>
      <c r="TNO750" s="31"/>
      <c r="TNP750" s="31"/>
      <c r="TNQ750" s="31"/>
      <c r="TNR750" s="31"/>
      <c r="TNS750" s="31"/>
      <c r="TNT750" s="31"/>
      <c r="TNU750" s="31"/>
      <c r="TNV750" s="31"/>
      <c r="TNW750" s="31"/>
      <c r="TNX750" s="31"/>
      <c r="TNY750" s="31"/>
      <c r="TNZ750" s="31"/>
      <c r="TOA750" s="31"/>
      <c r="TOB750" s="31"/>
      <c r="TOC750" s="31"/>
      <c r="TOD750" s="31"/>
      <c r="TOE750" s="31"/>
      <c r="TOF750" s="31"/>
      <c r="TOG750" s="31"/>
      <c r="TOH750" s="31"/>
      <c r="TOI750" s="31"/>
      <c r="TOJ750" s="31"/>
      <c r="TOK750" s="31"/>
      <c r="TOL750" s="31"/>
      <c r="TOM750" s="31"/>
      <c r="TON750" s="31"/>
      <c r="TOO750" s="31"/>
      <c r="TOP750" s="31"/>
      <c r="TOQ750" s="31"/>
      <c r="TOR750" s="31"/>
      <c r="TOS750" s="31"/>
      <c r="TOT750" s="31"/>
      <c r="TOU750" s="31"/>
      <c r="TOV750" s="31"/>
      <c r="TOW750" s="31"/>
      <c r="TOX750" s="31"/>
      <c r="TOY750" s="31"/>
      <c r="TOZ750" s="31"/>
      <c r="TPA750" s="31"/>
      <c r="TPB750" s="31"/>
      <c r="TPC750" s="31"/>
      <c r="TPD750" s="31"/>
      <c r="TPE750" s="31"/>
      <c r="TPF750" s="31"/>
      <c r="TPG750" s="31"/>
      <c r="TPH750" s="31"/>
      <c r="TPI750" s="31"/>
      <c r="TPJ750" s="31"/>
      <c r="TPK750" s="31"/>
      <c r="TPL750" s="31"/>
      <c r="TPM750" s="31"/>
      <c r="TPN750" s="31"/>
      <c r="TPO750" s="31"/>
      <c r="TPP750" s="31"/>
      <c r="TPQ750" s="31"/>
      <c r="TPR750" s="31"/>
      <c r="TPS750" s="31"/>
      <c r="TPT750" s="31"/>
      <c r="TPU750" s="31"/>
      <c r="TPV750" s="31"/>
      <c r="TPW750" s="31"/>
      <c r="TPX750" s="31"/>
      <c r="TPY750" s="31"/>
      <c r="TPZ750" s="31"/>
      <c r="TQA750" s="31"/>
      <c r="TQB750" s="31"/>
      <c r="TQC750" s="31"/>
      <c r="TQD750" s="31"/>
      <c r="TQE750" s="31"/>
      <c r="TQF750" s="31"/>
      <c r="TQG750" s="31"/>
      <c r="TQH750" s="31"/>
      <c r="TQI750" s="31"/>
      <c r="TQJ750" s="31"/>
      <c r="TQK750" s="31"/>
      <c r="TQL750" s="31"/>
      <c r="TQM750" s="31"/>
      <c r="TQN750" s="31"/>
      <c r="TQO750" s="31"/>
      <c r="TQP750" s="31"/>
      <c r="TQQ750" s="31"/>
      <c r="TQR750" s="31"/>
      <c r="TQS750" s="31"/>
      <c r="TQT750" s="31"/>
      <c r="TQU750" s="31"/>
      <c r="TQV750" s="31"/>
      <c r="TQW750" s="31"/>
      <c r="TQX750" s="31"/>
      <c r="TQY750" s="31"/>
      <c r="TQZ750" s="31"/>
      <c r="TRA750" s="31"/>
      <c r="TRB750" s="31"/>
      <c r="TRC750" s="31"/>
      <c r="TRD750" s="31"/>
      <c r="TRE750" s="31"/>
      <c r="TRF750" s="31"/>
      <c r="TRG750" s="31"/>
      <c r="TRH750" s="31"/>
      <c r="TRI750" s="31"/>
      <c r="TRJ750" s="31"/>
      <c r="TRK750" s="31"/>
      <c r="TRL750" s="31"/>
      <c r="TRM750" s="31"/>
      <c r="TRN750" s="31"/>
      <c r="TRO750" s="31"/>
      <c r="TRP750" s="31"/>
      <c r="TRQ750" s="31"/>
      <c r="TRR750" s="31"/>
      <c r="TRS750" s="31"/>
      <c r="TRT750" s="31"/>
      <c r="TRU750" s="31"/>
      <c r="TRV750" s="31"/>
      <c r="TRW750" s="31"/>
      <c r="TRX750" s="31"/>
      <c r="TRY750" s="31"/>
      <c r="TRZ750" s="31"/>
      <c r="TSA750" s="31"/>
      <c r="TSB750" s="31"/>
      <c r="TSC750" s="31"/>
      <c r="TSD750" s="31"/>
      <c r="TSE750" s="31"/>
      <c r="TSF750" s="31"/>
      <c r="TSG750" s="31"/>
      <c r="TSH750" s="31"/>
      <c r="TSI750" s="31"/>
      <c r="TSJ750" s="31"/>
      <c r="TSK750" s="31"/>
      <c r="TSL750" s="31"/>
      <c r="TSM750" s="31"/>
      <c r="TSN750" s="31"/>
      <c r="TSO750" s="31"/>
      <c r="TSP750" s="31"/>
      <c r="TSQ750" s="31"/>
      <c r="TSR750" s="31"/>
      <c r="TSS750" s="31"/>
      <c r="TST750" s="31"/>
      <c r="TSU750" s="31"/>
      <c r="TSV750" s="31"/>
      <c r="TSW750" s="31"/>
      <c r="TSX750" s="31"/>
      <c r="TSY750" s="31"/>
      <c r="TSZ750" s="31"/>
      <c r="TTA750" s="31"/>
      <c r="TTB750" s="31"/>
      <c r="TTC750" s="31"/>
      <c r="TTD750" s="31"/>
      <c r="TTE750" s="31"/>
      <c r="TTF750" s="31"/>
      <c r="TTG750" s="31"/>
      <c r="TTH750" s="31"/>
      <c r="TTI750" s="31"/>
      <c r="TTJ750" s="31"/>
      <c r="TTK750" s="31"/>
      <c r="TTL750" s="31"/>
      <c r="TTM750" s="31"/>
      <c r="TTN750" s="31"/>
      <c r="TTO750" s="31"/>
      <c r="TTP750" s="31"/>
      <c r="TTQ750" s="31"/>
      <c r="TTR750" s="31"/>
      <c r="TTS750" s="31"/>
      <c r="TTT750" s="31"/>
      <c r="TTU750" s="31"/>
      <c r="TTV750" s="31"/>
      <c r="TTW750" s="31"/>
      <c r="TTX750" s="31"/>
      <c r="TTY750" s="31"/>
      <c r="TTZ750" s="31"/>
      <c r="TUA750" s="31"/>
      <c r="TUB750" s="31"/>
      <c r="TUC750" s="31"/>
      <c r="TUD750" s="31"/>
      <c r="TUE750" s="31"/>
      <c r="TUF750" s="31"/>
      <c r="TUG750" s="31"/>
      <c r="TUH750" s="31"/>
      <c r="TUI750" s="31"/>
      <c r="TUJ750" s="31"/>
      <c r="TUK750" s="31"/>
      <c r="TUL750" s="31"/>
      <c r="TUM750" s="31"/>
      <c r="TUN750" s="31"/>
      <c r="TUO750" s="31"/>
      <c r="TUP750" s="31"/>
      <c r="TUQ750" s="31"/>
      <c r="TUR750" s="31"/>
      <c r="TUS750" s="31"/>
      <c r="TUT750" s="31"/>
      <c r="TUU750" s="31"/>
      <c r="TUV750" s="31"/>
      <c r="TUW750" s="31"/>
      <c r="TUX750" s="31"/>
      <c r="TUY750" s="31"/>
      <c r="TUZ750" s="31"/>
      <c r="TVA750" s="31"/>
      <c r="TVB750" s="31"/>
      <c r="TVC750" s="31"/>
      <c r="TVD750" s="31"/>
      <c r="TVE750" s="31"/>
      <c r="TVF750" s="31"/>
      <c r="TVG750" s="31"/>
      <c r="TVH750" s="31"/>
      <c r="TVI750" s="31"/>
      <c r="TVJ750" s="31"/>
      <c r="TVK750" s="31"/>
      <c r="TVL750" s="31"/>
      <c r="TVM750" s="31"/>
      <c r="TVN750" s="31"/>
      <c r="TVO750" s="31"/>
      <c r="TVP750" s="31"/>
      <c r="TVQ750" s="31"/>
      <c r="TVR750" s="31"/>
      <c r="TVS750" s="31"/>
      <c r="TVT750" s="31"/>
      <c r="TVU750" s="31"/>
      <c r="TVV750" s="31"/>
      <c r="TVW750" s="31"/>
      <c r="TVX750" s="31"/>
      <c r="TVY750" s="31"/>
      <c r="TVZ750" s="31"/>
      <c r="TWA750" s="31"/>
      <c r="TWB750" s="31"/>
      <c r="TWC750" s="31"/>
      <c r="TWD750" s="31"/>
      <c r="TWE750" s="31"/>
      <c r="TWF750" s="31"/>
      <c r="TWG750" s="31"/>
      <c r="TWH750" s="31"/>
      <c r="TWI750" s="31"/>
      <c r="TWJ750" s="31"/>
      <c r="TWK750" s="31"/>
      <c r="TWL750" s="31"/>
      <c r="TWM750" s="31"/>
      <c r="TWN750" s="31"/>
      <c r="TWO750" s="31"/>
      <c r="TWP750" s="31"/>
      <c r="TWQ750" s="31"/>
      <c r="TWR750" s="31"/>
      <c r="TWS750" s="31"/>
      <c r="TWT750" s="31"/>
      <c r="TWU750" s="31"/>
      <c r="TWV750" s="31"/>
      <c r="TWW750" s="31"/>
      <c r="TWX750" s="31"/>
      <c r="TWY750" s="31"/>
      <c r="TWZ750" s="31"/>
      <c r="TXA750" s="31"/>
      <c r="TXB750" s="31"/>
      <c r="TXC750" s="31"/>
      <c r="TXD750" s="31"/>
      <c r="TXE750" s="31"/>
      <c r="TXF750" s="31"/>
      <c r="TXG750" s="31"/>
      <c r="TXH750" s="31"/>
      <c r="TXI750" s="31"/>
      <c r="TXJ750" s="31"/>
      <c r="TXK750" s="31"/>
      <c r="TXL750" s="31"/>
      <c r="TXM750" s="31"/>
      <c r="TXN750" s="31"/>
      <c r="TXO750" s="31"/>
      <c r="TXP750" s="31"/>
      <c r="TXQ750" s="31"/>
      <c r="TXR750" s="31"/>
      <c r="TXS750" s="31"/>
      <c r="TXT750" s="31"/>
      <c r="TXU750" s="31"/>
      <c r="TXV750" s="31"/>
      <c r="TXW750" s="31"/>
      <c r="TXX750" s="31"/>
      <c r="TXY750" s="31"/>
      <c r="TXZ750" s="31"/>
      <c r="TYA750" s="31"/>
      <c r="TYB750" s="31"/>
      <c r="TYC750" s="31"/>
      <c r="TYD750" s="31"/>
      <c r="TYE750" s="31"/>
      <c r="TYF750" s="31"/>
      <c r="TYG750" s="31"/>
      <c r="TYH750" s="31"/>
      <c r="TYI750" s="31"/>
      <c r="TYJ750" s="31"/>
      <c r="TYK750" s="31"/>
      <c r="TYL750" s="31"/>
      <c r="TYM750" s="31"/>
      <c r="TYN750" s="31"/>
      <c r="TYO750" s="31"/>
      <c r="TYP750" s="31"/>
      <c r="TYQ750" s="31"/>
      <c r="TYR750" s="31"/>
      <c r="TYS750" s="31"/>
      <c r="TYT750" s="31"/>
      <c r="TYU750" s="31"/>
      <c r="TYV750" s="31"/>
      <c r="TYW750" s="31"/>
      <c r="TYX750" s="31"/>
      <c r="TYY750" s="31"/>
      <c r="TYZ750" s="31"/>
      <c r="TZA750" s="31"/>
      <c r="TZB750" s="31"/>
      <c r="TZC750" s="31"/>
      <c r="TZD750" s="31"/>
      <c r="TZE750" s="31"/>
      <c r="TZF750" s="31"/>
      <c r="TZG750" s="31"/>
      <c r="TZH750" s="31"/>
      <c r="TZI750" s="31"/>
      <c r="TZJ750" s="31"/>
      <c r="TZK750" s="31"/>
      <c r="TZL750" s="31"/>
      <c r="TZM750" s="31"/>
      <c r="TZN750" s="31"/>
      <c r="TZO750" s="31"/>
      <c r="TZP750" s="31"/>
      <c r="TZQ750" s="31"/>
      <c r="TZR750" s="31"/>
      <c r="TZS750" s="31"/>
      <c r="TZT750" s="31"/>
      <c r="TZU750" s="31"/>
      <c r="TZV750" s="31"/>
      <c r="TZW750" s="31"/>
      <c r="TZX750" s="31"/>
      <c r="TZY750" s="31"/>
      <c r="TZZ750" s="31"/>
      <c r="UAA750" s="31"/>
      <c r="UAB750" s="31"/>
      <c r="UAC750" s="31"/>
      <c r="UAD750" s="31"/>
      <c r="UAE750" s="31"/>
      <c r="UAF750" s="31"/>
      <c r="UAG750" s="31"/>
      <c r="UAH750" s="31"/>
      <c r="UAI750" s="31"/>
      <c r="UAJ750" s="31"/>
      <c r="UAK750" s="31"/>
      <c r="UAL750" s="31"/>
      <c r="UAM750" s="31"/>
      <c r="UAN750" s="31"/>
      <c r="UAO750" s="31"/>
      <c r="UAP750" s="31"/>
      <c r="UAQ750" s="31"/>
      <c r="UAR750" s="31"/>
      <c r="UAS750" s="31"/>
      <c r="UAT750" s="31"/>
      <c r="UAU750" s="31"/>
      <c r="UAV750" s="31"/>
      <c r="UAW750" s="31"/>
      <c r="UAX750" s="31"/>
      <c r="UAY750" s="31"/>
      <c r="UAZ750" s="31"/>
      <c r="UBA750" s="31"/>
      <c r="UBB750" s="31"/>
      <c r="UBC750" s="31"/>
      <c r="UBD750" s="31"/>
      <c r="UBE750" s="31"/>
      <c r="UBF750" s="31"/>
      <c r="UBG750" s="31"/>
      <c r="UBH750" s="31"/>
      <c r="UBI750" s="31"/>
      <c r="UBJ750" s="31"/>
      <c r="UBK750" s="31"/>
      <c r="UBL750" s="31"/>
      <c r="UBM750" s="31"/>
      <c r="UBN750" s="31"/>
      <c r="UBO750" s="31"/>
      <c r="UBP750" s="31"/>
      <c r="UBQ750" s="31"/>
      <c r="UBR750" s="31"/>
      <c r="UBS750" s="31"/>
      <c r="UBT750" s="31"/>
      <c r="UBU750" s="31"/>
      <c r="UBV750" s="31"/>
      <c r="UBW750" s="31"/>
      <c r="UBX750" s="31"/>
      <c r="UBY750" s="31"/>
      <c r="UBZ750" s="31"/>
      <c r="UCA750" s="31"/>
      <c r="UCB750" s="31"/>
      <c r="UCC750" s="31"/>
      <c r="UCD750" s="31"/>
      <c r="UCE750" s="31"/>
      <c r="UCF750" s="31"/>
      <c r="UCG750" s="31"/>
      <c r="UCH750" s="31"/>
      <c r="UCI750" s="31"/>
      <c r="UCJ750" s="31"/>
      <c r="UCK750" s="31"/>
      <c r="UCL750" s="31"/>
      <c r="UCM750" s="31"/>
      <c r="UCN750" s="31"/>
      <c r="UCO750" s="31"/>
      <c r="UCP750" s="31"/>
      <c r="UCQ750" s="31"/>
      <c r="UCR750" s="31"/>
      <c r="UCS750" s="31"/>
      <c r="UCT750" s="31"/>
      <c r="UCU750" s="31"/>
      <c r="UCV750" s="31"/>
      <c r="UCW750" s="31"/>
      <c r="UCX750" s="31"/>
      <c r="UCY750" s="31"/>
      <c r="UCZ750" s="31"/>
      <c r="UDA750" s="31"/>
      <c r="UDB750" s="31"/>
      <c r="UDC750" s="31"/>
      <c r="UDD750" s="31"/>
      <c r="UDE750" s="31"/>
      <c r="UDF750" s="31"/>
      <c r="UDG750" s="31"/>
      <c r="UDH750" s="31"/>
      <c r="UDI750" s="31"/>
      <c r="UDJ750" s="31"/>
      <c r="UDK750" s="31"/>
      <c r="UDL750" s="31"/>
      <c r="UDM750" s="31"/>
      <c r="UDN750" s="31"/>
      <c r="UDO750" s="31"/>
      <c r="UDP750" s="31"/>
      <c r="UDQ750" s="31"/>
      <c r="UDR750" s="31"/>
      <c r="UDS750" s="31"/>
      <c r="UDT750" s="31"/>
      <c r="UDU750" s="31"/>
      <c r="UDV750" s="31"/>
      <c r="UDW750" s="31"/>
      <c r="UDX750" s="31"/>
      <c r="UDY750" s="31"/>
      <c r="UDZ750" s="31"/>
      <c r="UEA750" s="31"/>
      <c r="UEB750" s="31"/>
      <c r="UEC750" s="31"/>
      <c r="UED750" s="31"/>
      <c r="UEE750" s="31"/>
      <c r="UEF750" s="31"/>
      <c r="UEG750" s="31"/>
      <c r="UEH750" s="31"/>
      <c r="UEI750" s="31"/>
      <c r="UEJ750" s="31"/>
      <c r="UEK750" s="31"/>
      <c r="UEL750" s="31"/>
      <c r="UEM750" s="31"/>
      <c r="UEN750" s="31"/>
      <c r="UEO750" s="31"/>
      <c r="UEP750" s="31"/>
      <c r="UEQ750" s="31"/>
      <c r="UER750" s="31"/>
      <c r="UES750" s="31"/>
      <c r="UET750" s="31"/>
      <c r="UEU750" s="31"/>
      <c r="UEV750" s="31"/>
      <c r="UEW750" s="31"/>
      <c r="UEX750" s="31"/>
      <c r="UEY750" s="31"/>
      <c r="UEZ750" s="31"/>
      <c r="UFA750" s="31"/>
      <c r="UFB750" s="31"/>
      <c r="UFC750" s="31"/>
      <c r="UFD750" s="31"/>
      <c r="UFE750" s="31"/>
      <c r="UFF750" s="31"/>
      <c r="UFG750" s="31"/>
      <c r="UFH750" s="31"/>
      <c r="UFI750" s="31"/>
      <c r="UFJ750" s="31"/>
      <c r="UFK750" s="31"/>
      <c r="UFL750" s="31"/>
      <c r="UFM750" s="31"/>
      <c r="UFN750" s="31"/>
      <c r="UFO750" s="31"/>
      <c r="UFP750" s="31"/>
      <c r="UFQ750" s="31"/>
      <c r="UFR750" s="31"/>
      <c r="UFS750" s="31"/>
      <c r="UFT750" s="31"/>
      <c r="UFU750" s="31"/>
      <c r="UFV750" s="31"/>
      <c r="UFW750" s="31"/>
      <c r="UFX750" s="31"/>
      <c r="UFY750" s="31"/>
      <c r="UFZ750" s="31"/>
      <c r="UGA750" s="31"/>
      <c r="UGB750" s="31"/>
      <c r="UGC750" s="31"/>
      <c r="UGD750" s="31"/>
      <c r="UGE750" s="31"/>
      <c r="UGF750" s="31"/>
      <c r="UGG750" s="31"/>
      <c r="UGH750" s="31"/>
      <c r="UGI750" s="31"/>
      <c r="UGJ750" s="31"/>
      <c r="UGK750" s="31"/>
      <c r="UGL750" s="31"/>
      <c r="UGM750" s="31"/>
      <c r="UGN750" s="31"/>
      <c r="UGO750" s="31"/>
      <c r="UGP750" s="31"/>
      <c r="UGQ750" s="31"/>
      <c r="UGR750" s="31"/>
      <c r="UGS750" s="31"/>
      <c r="UGT750" s="31"/>
      <c r="UGU750" s="31"/>
      <c r="UGV750" s="31"/>
      <c r="UGW750" s="31"/>
      <c r="UGX750" s="31"/>
      <c r="UGY750" s="31"/>
      <c r="UGZ750" s="31"/>
      <c r="UHA750" s="31"/>
      <c r="UHB750" s="31"/>
      <c r="UHC750" s="31"/>
      <c r="UHD750" s="31"/>
      <c r="UHE750" s="31"/>
      <c r="UHF750" s="31"/>
      <c r="UHG750" s="31"/>
      <c r="UHH750" s="31"/>
      <c r="UHI750" s="31"/>
      <c r="UHJ750" s="31"/>
      <c r="UHK750" s="31"/>
      <c r="UHL750" s="31"/>
      <c r="UHM750" s="31"/>
      <c r="UHN750" s="31"/>
      <c r="UHO750" s="31"/>
      <c r="UHP750" s="31"/>
      <c r="UHQ750" s="31"/>
      <c r="UHR750" s="31"/>
      <c r="UHS750" s="31"/>
      <c r="UHT750" s="31"/>
      <c r="UHU750" s="31"/>
      <c r="UHV750" s="31"/>
      <c r="UHW750" s="31"/>
      <c r="UHX750" s="31"/>
      <c r="UHY750" s="31"/>
      <c r="UHZ750" s="31"/>
      <c r="UIA750" s="31"/>
      <c r="UIB750" s="31"/>
      <c r="UIC750" s="31"/>
      <c r="UID750" s="31"/>
      <c r="UIE750" s="31"/>
      <c r="UIF750" s="31"/>
      <c r="UIG750" s="31"/>
      <c r="UIH750" s="31"/>
      <c r="UII750" s="31"/>
      <c r="UIJ750" s="31"/>
      <c r="UIK750" s="31"/>
      <c r="UIL750" s="31"/>
      <c r="UIM750" s="31"/>
      <c r="UIN750" s="31"/>
      <c r="UIO750" s="31"/>
      <c r="UIP750" s="31"/>
      <c r="UIQ750" s="31"/>
      <c r="UIR750" s="31"/>
      <c r="UIS750" s="31"/>
      <c r="UIT750" s="31"/>
      <c r="UIU750" s="31"/>
      <c r="UIV750" s="31"/>
      <c r="UIW750" s="31"/>
      <c r="UIX750" s="31"/>
      <c r="UIY750" s="31"/>
      <c r="UIZ750" s="31"/>
      <c r="UJA750" s="31"/>
      <c r="UJB750" s="31"/>
      <c r="UJC750" s="31"/>
      <c r="UJD750" s="31"/>
      <c r="UJE750" s="31"/>
      <c r="UJF750" s="31"/>
      <c r="UJG750" s="31"/>
      <c r="UJH750" s="31"/>
      <c r="UJI750" s="31"/>
      <c r="UJJ750" s="31"/>
      <c r="UJK750" s="31"/>
      <c r="UJL750" s="31"/>
      <c r="UJM750" s="31"/>
      <c r="UJN750" s="31"/>
      <c r="UJO750" s="31"/>
      <c r="UJP750" s="31"/>
      <c r="UJQ750" s="31"/>
      <c r="UJR750" s="31"/>
      <c r="UJS750" s="31"/>
      <c r="UJT750" s="31"/>
      <c r="UJU750" s="31"/>
      <c r="UJV750" s="31"/>
      <c r="UJW750" s="31"/>
      <c r="UJX750" s="31"/>
      <c r="UJY750" s="31"/>
      <c r="UJZ750" s="31"/>
      <c r="UKA750" s="31"/>
      <c r="UKB750" s="31"/>
      <c r="UKC750" s="31"/>
      <c r="UKD750" s="31"/>
      <c r="UKE750" s="31"/>
      <c r="UKF750" s="31"/>
      <c r="UKG750" s="31"/>
      <c r="UKH750" s="31"/>
      <c r="UKI750" s="31"/>
      <c r="UKJ750" s="31"/>
      <c r="UKK750" s="31"/>
      <c r="UKL750" s="31"/>
      <c r="UKM750" s="31"/>
      <c r="UKN750" s="31"/>
      <c r="UKO750" s="31"/>
      <c r="UKP750" s="31"/>
      <c r="UKQ750" s="31"/>
      <c r="UKR750" s="31"/>
      <c r="UKS750" s="31"/>
      <c r="UKT750" s="31"/>
      <c r="UKU750" s="31"/>
      <c r="UKV750" s="31"/>
      <c r="UKW750" s="31"/>
      <c r="UKX750" s="31"/>
      <c r="UKY750" s="31"/>
      <c r="UKZ750" s="31"/>
      <c r="ULA750" s="31"/>
      <c r="ULB750" s="31"/>
      <c r="ULC750" s="31"/>
      <c r="ULD750" s="31"/>
      <c r="ULE750" s="31"/>
      <c r="ULF750" s="31"/>
      <c r="ULG750" s="31"/>
      <c r="ULH750" s="31"/>
      <c r="ULI750" s="31"/>
      <c r="ULJ750" s="31"/>
      <c r="ULK750" s="31"/>
      <c r="ULL750" s="31"/>
      <c r="ULM750" s="31"/>
      <c r="ULN750" s="31"/>
      <c r="ULO750" s="31"/>
      <c r="ULP750" s="31"/>
      <c r="ULQ750" s="31"/>
      <c r="ULR750" s="31"/>
      <c r="ULS750" s="31"/>
      <c r="ULT750" s="31"/>
      <c r="ULU750" s="31"/>
      <c r="ULV750" s="31"/>
      <c r="ULW750" s="31"/>
      <c r="ULX750" s="31"/>
      <c r="ULY750" s="31"/>
      <c r="ULZ750" s="31"/>
      <c r="UMA750" s="31"/>
      <c r="UMB750" s="31"/>
      <c r="UMC750" s="31"/>
      <c r="UMD750" s="31"/>
      <c r="UME750" s="31"/>
      <c r="UMF750" s="31"/>
      <c r="UMG750" s="31"/>
      <c r="UMH750" s="31"/>
      <c r="UMI750" s="31"/>
      <c r="UMJ750" s="31"/>
      <c r="UMK750" s="31"/>
      <c r="UML750" s="31"/>
      <c r="UMM750" s="31"/>
      <c r="UMN750" s="31"/>
      <c r="UMO750" s="31"/>
      <c r="UMP750" s="31"/>
      <c r="UMQ750" s="31"/>
      <c r="UMR750" s="31"/>
      <c r="UMS750" s="31"/>
      <c r="UMT750" s="31"/>
      <c r="UMU750" s="31"/>
      <c r="UMV750" s="31"/>
      <c r="UMW750" s="31"/>
      <c r="UMX750" s="31"/>
      <c r="UMY750" s="31"/>
      <c r="UMZ750" s="31"/>
      <c r="UNA750" s="31"/>
      <c r="UNB750" s="31"/>
      <c r="UNC750" s="31"/>
      <c r="UND750" s="31"/>
      <c r="UNE750" s="31"/>
      <c r="UNF750" s="31"/>
      <c r="UNG750" s="31"/>
      <c r="UNH750" s="31"/>
      <c r="UNI750" s="31"/>
      <c r="UNJ750" s="31"/>
      <c r="UNK750" s="31"/>
      <c r="UNL750" s="31"/>
      <c r="UNM750" s="31"/>
      <c r="UNN750" s="31"/>
      <c r="UNO750" s="31"/>
      <c r="UNP750" s="31"/>
      <c r="UNQ750" s="31"/>
      <c r="UNR750" s="31"/>
      <c r="UNS750" s="31"/>
      <c r="UNT750" s="31"/>
      <c r="UNU750" s="31"/>
      <c r="UNV750" s="31"/>
      <c r="UNW750" s="31"/>
      <c r="UNX750" s="31"/>
      <c r="UNY750" s="31"/>
      <c r="UNZ750" s="31"/>
      <c r="UOA750" s="31"/>
      <c r="UOB750" s="31"/>
      <c r="UOC750" s="31"/>
      <c r="UOD750" s="31"/>
      <c r="UOE750" s="31"/>
      <c r="UOF750" s="31"/>
      <c r="UOG750" s="31"/>
      <c r="UOH750" s="31"/>
      <c r="UOI750" s="31"/>
      <c r="UOJ750" s="31"/>
      <c r="UOK750" s="31"/>
      <c r="UOL750" s="31"/>
      <c r="UOM750" s="31"/>
      <c r="UON750" s="31"/>
      <c r="UOO750" s="31"/>
      <c r="UOP750" s="31"/>
      <c r="UOQ750" s="31"/>
      <c r="UOR750" s="31"/>
      <c r="UOS750" s="31"/>
      <c r="UOT750" s="31"/>
      <c r="UOU750" s="31"/>
      <c r="UOV750" s="31"/>
      <c r="UOW750" s="31"/>
      <c r="UOX750" s="31"/>
      <c r="UOY750" s="31"/>
      <c r="UOZ750" s="31"/>
      <c r="UPA750" s="31"/>
      <c r="UPB750" s="31"/>
      <c r="UPC750" s="31"/>
      <c r="UPD750" s="31"/>
      <c r="UPE750" s="31"/>
      <c r="UPF750" s="31"/>
      <c r="UPG750" s="31"/>
      <c r="UPH750" s="31"/>
      <c r="UPI750" s="31"/>
      <c r="UPJ750" s="31"/>
      <c r="UPK750" s="31"/>
      <c r="UPL750" s="31"/>
      <c r="UPM750" s="31"/>
      <c r="UPN750" s="31"/>
      <c r="UPO750" s="31"/>
      <c r="UPP750" s="31"/>
      <c r="UPQ750" s="31"/>
      <c r="UPR750" s="31"/>
      <c r="UPS750" s="31"/>
      <c r="UPT750" s="31"/>
      <c r="UPU750" s="31"/>
      <c r="UPV750" s="31"/>
      <c r="UPW750" s="31"/>
      <c r="UPX750" s="31"/>
      <c r="UPY750" s="31"/>
      <c r="UPZ750" s="31"/>
      <c r="UQA750" s="31"/>
      <c r="UQB750" s="31"/>
      <c r="UQC750" s="31"/>
      <c r="UQD750" s="31"/>
      <c r="UQE750" s="31"/>
      <c r="UQF750" s="31"/>
      <c r="UQG750" s="31"/>
      <c r="UQH750" s="31"/>
      <c r="UQI750" s="31"/>
      <c r="UQJ750" s="31"/>
      <c r="UQK750" s="31"/>
      <c r="UQL750" s="31"/>
      <c r="UQM750" s="31"/>
      <c r="UQN750" s="31"/>
      <c r="UQO750" s="31"/>
      <c r="UQP750" s="31"/>
      <c r="UQQ750" s="31"/>
      <c r="UQR750" s="31"/>
      <c r="UQS750" s="31"/>
      <c r="UQT750" s="31"/>
      <c r="UQU750" s="31"/>
      <c r="UQV750" s="31"/>
      <c r="UQW750" s="31"/>
      <c r="UQX750" s="31"/>
      <c r="UQY750" s="31"/>
      <c r="UQZ750" s="31"/>
      <c r="URA750" s="31"/>
      <c r="URB750" s="31"/>
      <c r="URC750" s="31"/>
      <c r="URD750" s="31"/>
      <c r="URE750" s="31"/>
      <c r="URF750" s="31"/>
      <c r="URG750" s="31"/>
      <c r="URH750" s="31"/>
      <c r="URI750" s="31"/>
      <c r="URJ750" s="31"/>
      <c r="URK750" s="31"/>
      <c r="URL750" s="31"/>
      <c r="URM750" s="31"/>
      <c r="URN750" s="31"/>
      <c r="URO750" s="31"/>
      <c r="URP750" s="31"/>
      <c r="URQ750" s="31"/>
      <c r="URR750" s="31"/>
      <c r="URS750" s="31"/>
      <c r="URT750" s="31"/>
      <c r="URU750" s="31"/>
      <c r="URV750" s="31"/>
      <c r="URW750" s="31"/>
      <c r="URX750" s="31"/>
      <c r="URY750" s="31"/>
      <c r="URZ750" s="31"/>
      <c r="USA750" s="31"/>
      <c r="USB750" s="31"/>
      <c r="USC750" s="31"/>
      <c r="USD750" s="31"/>
      <c r="USE750" s="31"/>
      <c r="USF750" s="31"/>
      <c r="USG750" s="31"/>
      <c r="USH750" s="31"/>
      <c r="USI750" s="31"/>
      <c r="USJ750" s="31"/>
      <c r="USK750" s="31"/>
      <c r="USL750" s="31"/>
      <c r="USM750" s="31"/>
      <c r="USN750" s="31"/>
      <c r="USO750" s="31"/>
      <c r="USP750" s="31"/>
      <c r="USQ750" s="31"/>
      <c r="USR750" s="31"/>
      <c r="USS750" s="31"/>
      <c r="UST750" s="31"/>
      <c r="USU750" s="31"/>
      <c r="USV750" s="31"/>
      <c r="USW750" s="31"/>
      <c r="USX750" s="31"/>
      <c r="USY750" s="31"/>
      <c r="USZ750" s="31"/>
      <c r="UTA750" s="31"/>
      <c r="UTB750" s="31"/>
      <c r="UTC750" s="31"/>
      <c r="UTD750" s="31"/>
      <c r="UTE750" s="31"/>
      <c r="UTF750" s="31"/>
      <c r="UTG750" s="31"/>
      <c r="UTH750" s="31"/>
      <c r="UTI750" s="31"/>
      <c r="UTJ750" s="31"/>
      <c r="UTK750" s="31"/>
      <c r="UTL750" s="31"/>
      <c r="UTM750" s="31"/>
      <c r="UTN750" s="31"/>
      <c r="UTO750" s="31"/>
      <c r="UTP750" s="31"/>
      <c r="UTQ750" s="31"/>
      <c r="UTR750" s="31"/>
      <c r="UTS750" s="31"/>
      <c r="UTT750" s="31"/>
      <c r="UTU750" s="31"/>
      <c r="UTV750" s="31"/>
      <c r="UTW750" s="31"/>
      <c r="UTX750" s="31"/>
      <c r="UTY750" s="31"/>
      <c r="UTZ750" s="31"/>
      <c r="UUA750" s="31"/>
      <c r="UUB750" s="31"/>
      <c r="UUC750" s="31"/>
      <c r="UUD750" s="31"/>
      <c r="UUE750" s="31"/>
      <c r="UUF750" s="31"/>
      <c r="UUG750" s="31"/>
      <c r="UUH750" s="31"/>
      <c r="UUI750" s="31"/>
      <c r="UUJ750" s="31"/>
      <c r="UUK750" s="31"/>
      <c r="UUL750" s="31"/>
      <c r="UUM750" s="31"/>
      <c r="UUN750" s="31"/>
      <c r="UUO750" s="31"/>
      <c r="UUP750" s="31"/>
      <c r="UUQ750" s="31"/>
      <c r="UUR750" s="31"/>
      <c r="UUS750" s="31"/>
      <c r="UUT750" s="31"/>
      <c r="UUU750" s="31"/>
      <c r="UUV750" s="31"/>
      <c r="UUW750" s="31"/>
      <c r="UUX750" s="31"/>
      <c r="UUY750" s="31"/>
      <c r="UUZ750" s="31"/>
      <c r="UVA750" s="31"/>
      <c r="UVB750" s="31"/>
      <c r="UVC750" s="31"/>
      <c r="UVD750" s="31"/>
      <c r="UVE750" s="31"/>
      <c r="UVF750" s="31"/>
      <c r="UVG750" s="31"/>
      <c r="UVH750" s="31"/>
      <c r="UVI750" s="31"/>
      <c r="UVJ750" s="31"/>
      <c r="UVK750" s="31"/>
      <c r="UVL750" s="31"/>
      <c r="UVM750" s="31"/>
      <c r="UVN750" s="31"/>
      <c r="UVO750" s="31"/>
      <c r="UVP750" s="31"/>
      <c r="UVQ750" s="31"/>
      <c r="UVR750" s="31"/>
      <c r="UVS750" s="31"/>
      <c r="UVT750" s="31"/>
      <c r="UVU750" s="31"/>
      <c r="UVV750" s="31"/>
      <c r="UVW750" s="31"/>
      <c r="UVX750" s="31"/>
      <c r="UVY750" s="31"/>
      <c r="UVZ750" s="31"/>
      <c r="UWA750" s="31"/>
      <c r="UWB750" s="31"/>
      <c r="UWC750" s="31"/>
      <c r="UWD750" s="31"/>
      <c r="UWE750" s="31"/>
      <c r="UWF750" s="31"/>
      <c r="UWG750" s="31"/>
      <c r="UWH750" s="31"/>
      <c r="UWI750" s="31"/>
      <c r="UWJ750" s="31"/>
      <c r="UWK750" s="31"/>
      <c r="UWL750" s="31"/>
      <c r="UWM750" s="31"/>
      <c r="UWN750" s="31"/>
      <c r="UWO750" s="31"/>
      <c r="UWP750" s="31"/>
      <c r="UWQ750" s="31"/>
      <c r="UWR750" s="31"/>
      <c r="UWS750" s="31"/>
      <c r="UWT750" s="31"/>
      <c r="UWU750" s="31"/>
      <c r="UWV750" s="31"/>
      <c r="UWW750" s="31"/>
      <c r="UWX750" s="31"/>
      <c r="UWY750" s="31"/>
      <c r="UWZ750" s="31"/>
      <c r="UXA750" s="31"/>
      <c r="UXB750" s="31"/>
      <c r="UXC750" s="31"/>
      <c r="UXD750" s="31"/>
      <c r="UXE750" s="31"/>
      <c r="UXF750" s="31"/>
      <c r="UXG750" s="31"/>
      <c r="UXH750" s="31"/>
      <c r="UXI750" s="31"/>
      <c r="UXJ750" s="31"/>
      <c r="UXK750" s="31"/>
      <c r="UXL750" s="31"/>
      <c r="UXM750" s="31"/>
      <c r="UXN750" s="31"/>
      <c r="UXO750" s="31"/>
      <c r="UXP750" s="31"/>
      <c r="UXQ750" s="31"/>
      <c r="UXR750" s="31"/>
      <c r="UXS750" s="31"/>
      <c r="UXT750" s="31"/>
      <c r="UXU750" s="31"/>
      <c r="UXV750" s="31"/>
      <c r="UXW750" s="31"/>
      <c r="UXX750" s="31"/>
      <c r="UXY750" s="31"/>
      <c r="UXZ750" s="31"/>
      <c r="UYA750" s="31"/>
      <c r="UYB750" s="31"/>
      <c r="UYC750" s="31"/>
      <c r="UYD750" s="31"/>
      <c r="UYE750" s="31"/>
      <c r="UYF750" s="31"/>
      <c r="UYG750" s="31"/>
      <c r="UYH750" s="31"/>
      <c r="UYI750" s="31"/>
      <c r="UYJ750" s="31"/>
      <c r="UYK750" s="31"/>
      <c r="UYL750" s="31"/>
      <c r="UYM750" s="31"/>
      <c r="UYN750" s="31"/>
      <c r="UYO750" s="31"/>
      <c r="UYP750" s="31"/>
      <c r="UYQ750" s="31"/>
      <c r="UYR750" s="31"/>
      <c r="UYS750" s="31"/>
      <c r="UYT750" s="31"/>
      <c r="UYU750" s="31"/>
      <c r="UYV750" s="31"/>
      <c r="UYW750" s="31"/>
      <c r="UYX750" s="31"/>
      <c r="UYY750" s="31"/>
      <c r="UYZ750" s="31"/>
      <c r="UZA750" s="31"/>
      <c r="UZB750" s="31"/>
      <c r="UZC750" s="31"/>
      <c r="UZD750" s="31"/>
      <c r="UZE750" s="31"/>
      <c r="UZF750" s="31"/>
      <c r="UZG750" s="31"/>
      <c r="UZH750" s="31"/>
      <c r="UZI750" s="31"/>
      <c r="UZJ750" s="31"/>
      <c r="UZK750" s="31"/>
      <c r="UZL750" s="31"/>
      <c r="UZM750" s="31"/>
      <c r="UZN750" s="31"/>
      <c r="UZO750" s="31"/>
      <c r="UZP750" s="31"/>
      <c r="UZQ750" s="31"/>
      <c r="UZR750" s="31"/>
      <c r="UZS750" s="31"/>
      <c r="UZT750" s="31"/>
      <c r="UZU750" s="31"/>
      <c r="UZV750" s="31"/>
      <c r="UZW750" s="31"/>
      <c r="UZX750" s="31"/>
      <c r="UZY750" s="31"/>
      <c r="UZZ750" s="31"/>
      <c r="VAA750" s="31"/>
      <c r="VAB750" s="31"/>
      <c r="VAC750" s="31"/>
      <c r="VAD750" s="31"/>
      <c r="VAE750" s="31"/>
      <c r="VAF750" s="31"/>
      <c r="VAG750" s="31"/>
      <c r="VAH750" s="31"/>
      <c r="VAI750" s="31"/>
      <c r="VAJ750" s="31"/>
      <c r="VAK750" s="31"/>
      <c r="VAL750" s="31"/>
      <c r="VAM750" s="31"/>
      <c r="VAN750" s="31"/>
      <c r="VAO750" s="31"/>
      <c r="VAP750" s="31"/>
      <c r="VAQ750" s="31"/>
      <c r="VAR750" s="31"/>
      <c r="VAS750" s="31"/>
      <c r="VAT750" s="31"/>
      <c r="VAU750" s="31"/>
      <c r="VAV750" s="31"/>
      <c r="VAW750" s="31"/>
      <c r="VAX750" s="31"/>
      <c r="VAY750" s="31"/>
      <c r="VAZ750" s="31"/>
      <c r="VBA750" s="31"/>
      <c r="VBB750" s="31"/>
      <c r="VBC750" s="31"/>
      <c r="VBD750" s="31"/>
      <c r="VBE750" s="31"/>
      <c r="VBF750" s="31"/>
      <c r="VBG750" s="31"/>
      <c r="VBH750" s="31"/>
      <c r="VBI750" s="31"/>
      <c r="VBJ750" s="31"/>
      <c r="VBK750" s="31"/>
      <c r="VBL750" s="31"/>
      <c r="VBM750" s="31"/>
      <c r="VBN750" s="31"/>
      <c r="VBO750" s="31"/>
      <c r="VBP750" s="31"/>
      <c r="VBQ750" s="31"/>
      <c r="VBR750" s="31"/>
      <c r="VBS750" s="31"/>
      <c r="VBT750" s="31"/>
      <c r="VBU750" s="31"/>
      <c r="VBV750" s="31"/>
      <c r="VBW750" s="31"/>
      <c r="VBX750" s="31"/>
      <c r="VBY750" s="31"/>
      <c r="VBZ750" s="31"/>
      <c r="VCA750" s="31"/>
      <c r="VCB750" s="31"/>
      <c r="VCC750" s="31"/>
      <c r="VCD750" s="31"/>
      <c r="VCE750" s="31"/>
      <c r="VCF750" s="31"/>
      <c r="VCG750" s="31"/>
      <c r="VCH750" s="31"/>
      <c r="VCI750" s="31"/>
      <c r="VCJ750" s="31"/>
      <c r="VCK750" s="31"/>
      <c r="VCL750" s="31"/>
      <c r="VCM750" s="31"/>
      <c r="VCN750" s="31"/>
      <c r="VCO750" s="31"/>
      <c r="VCP750" s="31"/>
      <c r="VCQ750" s="31"/>
      <c r="VCR750" s="31"/>
      <c r="VCS750" s="31"/>
      <c r="VCT750" s="31"/>
      <c r="VCU750" s="31"/>
      <c r="VCV750" s="31"/>
      <c r="VCW750" s="31"/>
      <c r="VCX750" s="31"/>
      <c r="VCY750" s="31"/>
      <c r="VCZ750" s="31"/>
      <c r="VDA750" s="31"/>
      <c r="VDB750" s="31"/>
      <c r="VDC750" s="31"/>
      <c r="VDD750" s="31"/>
      <c r="VDE750" s="31"/>
      <c r="VDF750" s="31"/>
      <c r="VDG750" s="31"/>
      <c r="VDH750" s="31"/>
      <c r="VDI750" s="31"/>
      <c r="VDJ750" s="31"/>
      <c r="VDK750" s="31"/>
      <c r="VDL750" s="31"/>
      <c r="VDM750" s="31"/>
      <c r="VDN750" s="31"/>
      <c r="VDO750" s="31"/>
      <c r="VDP750" s="31"/>
      <c r="VDQ750" s="31"/>
      <c r="VDR750" s="31"/>
      <c r="VDS750" s="31"/>
      <c r="VDT750" s="31"/>
      <c r="VDU750" s="31"/>
      <c r="VDV750" s="31"/>
      <c r="VDW750" s="31"/>
      <c r="VDX750" s="31"/>
      <c r="VDY750" s="31"/>
      <c r="VDZ750" s="31"/>
      <c r="VEA750" s="31"/>
      <c r="VEB750" s="31"/>
      <c r="VEC750" s="31"/>
      <c r="VED750" s="31"/>
      <c r="VEE750" s="31"/>
      <c r="VEF750" s="31"/>
      <c r="VEG750" s="31"/>
      <c r="VEH750" s="31"/>
      <c r="VEI750" s="31"/>
      <c r="VEJ750" s="31"/>
      <c r="VEK750" s="31"/>
      <c r="VEL750" s="31"/>
      <c r="VEM750" s="31"/>
      <c r="VEN750" s="31"/>
      <c r="VEO750" s="31"/>
      <c r="VEP750" s="31"/>
      <c r="VEQ750" s="31"/>
      <c r="VER750" s="31"/>
      <c r="VES750" s="31"/>
      <c r="VET750" s="31"/>
      <c r="VEU750" s="31"/>
      <c r="VEV750" s="31"/>
      <c r="VEW750" s="31"/>
      <c r="VEX750" s="31"/>
      <c r="VEY750" s="31"/>
      <c r="VEZ750" s="31"/>
      <c r="VFA750" s="31"/>
      <c r="VFB750" s="31"/>
      <c r="VFC750" s="31"/>
      <c r="VFD750" s="31"/>
      <c r="VFE750" s="31"/>
      <c r="VFF750" s="31"/>
      <c r="VFG750" s="31"/>
      <c r="VFH750" s="31"/>
      <c r="VFI750" s="31"/>
      <c r="VFJ750" s="31"/>
      <c r="VFK750" s="31"/>
      <c r="VFL750" s="31"/>
      <c r="VFM750" s="31"/>
      <c r="VFN750" s="31"/>
      <c r="VFO750" s="31"/>
      <c r="VFP750" s="31"/>
      <c r="VFQ750" s="31"/>
      <c r="VFR750" s="31"/>
      <c r="VFS750" s="31"/>
      <c r="VFT750" s="31"/>
      <c r="VFU750" s="31"/>
      <c r="VFV750" s="31"/>
      <c r="VFW750" s="31"/>
      <c r="VFX750" s="31"/>
      <c r="VFY750" s="31"/>
      <c r="VFZ750" s="31"/>
      <c r="VGA750" s="31"/>
      <c r="VGB750" s="31"/>
      <c r="VGC750" s="31"/>
      <c r="VGD750" s="31"/>
      <c r="VGE750" s="31"/>
      <c r="VGF750" s="31"/>
      <c r="VGG750" s="31"/>
      <c r="VGH750" s="31"/>
      <c r="VGI750" s="31"/>
      <c r="VGJ750" s="31"/>
      <c r="VGK750" s="31"/>
      <c r="VGL750" s="31"/>
      <c r="VGM750" s="31"/>
      <c r="VGN750" s="31"/>
      <c r="VGO750" s="31"/>
      <c r="VGP750" s="31"/>
      <c r="VGQ750" s="31"/>
      <c r="VGR750" s="31"/>
      <c r="VGS750" s="31"/>
      <c r="VGT750" s="31"/>
      <c r="VGU750" s="31"/>
      <c r="VGV750" s="31"/>
      <c r="VGW750" s="31"/>
      <c r="VGX750" s="31"/>
      <c r="VGY750" s="31"/>
      <c r="VGZ750" s="31"/>
      <c r="VHA750" s="31"/>
      <c r="VHB750" s="31"/>
      <c r="VHC750" s="31"/>
      <c r="VHD750" s="31"/>
      <c r="VHE750" s="31"/>
      <c r="VHF750" s="31"/>
      <c r="VHG750" s="31"/>
      <c r="VHH750" s="31"/>
      <c r="VHI750" s="31"/>
      <c r="VHJ750" s="31"/>
      <c r="VHK750" s="31"/>
      <c r="VHL750" s="31"/>
      <c r="VHM750" s="31"/>
      <c r="VHN750" s="31"/>
      <c r="VHO750" s="31"/>
      <c r="VHP750" s="31"/>
      <c r="VHQ750" s="31"/>
      <c r="VHR750" s="31"/>
      <c r="VHS750" s="31"/>
      <c r="VHT750" s="31"/>
      <c r="VHU750" s="31"/>
      <c r="VHV750" s="31"/>
      <c r="VHW750" s="31"/>
      <c r="VHX750" s="31"/>
      <c r="VHY750" s="31"/>
      <c r="VHZ750" s="31"/>
      <c r="VIA750" s="31"/>
      <c r="VIB750" s="31"/>
      <c r="VIC750" s="31"/>
      <c r="VID750" s="31"/>
      <c r="VIE750" s="31"/>
      <c r="VIF750" s="31"/>
      <c r="VIG750" s="31"/>
      <c r="VIH750" s="31"/>
      <c r="VII750" s="31"/>
      <c r="VIJ750" s="31"/>
      <c r="VIK750" s="31"/>
      <c r="VIL750" s="31"/>
      <c r="VIM750" s="31"/>
      <c r="VIN750" s="31"/>
      <c r="VIO750" s="31"/>
      <c r="VIP750" s="31"/>
      <c r="VIQ750" s="31"/>
      <c r="VIR750" s="31"/>
      <c r="VIS750" s="31"/>
      <c r="VIT750" s="31"/>
      <c r="VIU750" s="31"/>
      <c r="VIV750" s="31"/>
      <c r="VIW750" s="31"/>
      <c r="VIX750" s="31"/>
      <c r="VIY750" s="31"/>
      <c r="VIZ750" s="31"/>
      <c r="VJA750" s="31"/>
      <c r="VJB750" s="31"/>
      <c r="VJC750" s="31"/>
      <c r="VJD750" s="31"/>
      <c r="VJE750" s="31"/>
      <c r="VJF750" s="31"/>
      <c r="VJG750" s="31"/>
      <c r="VJH750" s="31"/>
      <c r="VJI750" s="31"/>
      <c r="VJJ750" s="31"/>
      <c r="VJK750" s="31"/>
      <c r="VJL750" s="31"/>
      <c r="VJM750" s="31"/>
      <c r="VJN750" s="31"/>
      <c r="VJO750" s="31"/>
      <c r="VJP750" s="31"/>
      <c r="VJQ750" s="31"/>
      <c r="VJR750" s="31"/>
      <c r="VJS750" s="31"/>
      <c r="VJT750" s="31"/>
      <c r="VJU750" s="31"/>
      <c r="VJV750" s="31"/>
      <c r="VJW750" s="31"/>
      <c r="VJX750" s="31"/>
      <c r="VJY750" s="31"/>
      <c r="VJZ750" s="31"/>
      <c r="VKA750" s="31"/>
      <c r="VKB750" s="31"/>
      <c r="VKC750" s="31"/>
      <c r="VKD750" s="31"/>
      <c r="VKE750" s="31"/>
      <c r="VKF750" s="31"/>
      <c r="VKG750" s="31"/>
      <c r="VKH750" s="31"/>
      <c r="VKI750" s="31"/>
      <c r="VKJ750" s="31"/>
      <c r="VKK750" s="31"/>
      <c r="VKL750" s="31"/>
      <c r="VKM750" s="31"/>
      <c r="VKN750" s="31"/>
      <c r="VKO750" s="31"/>
      <c r="VKP750" s="31"/>
      <c r="VKQ750" s="31"/>
      <c r="VKR750" s="31"/>
      <c r="VKS750" s="31"/>
      <c r="VKT750" s="31"/>
      <c r="VKU750" s="31"/>
      <c r="VKV750" s="31"/>
      <c r="VKW750" s="31"/>
      <c r="VKX750" s="31"/>
      <c r="VKY750" s="31"/>
      <c r="VKZ750" s="31"/>
      <c r="VLA750" s="31"/>
      <c r="VLB750" s="31"/>
      <c r="VLC750" s="31"/>
      <c r="VLD750" s="31"/>
      <c r="VLE750" s="31"/>
      <c r="VLF750" s="31"/>
      <c r="VLG750" s="31"/>
      <c r="VLH750" s="31"/>
      <c r="VLI750" s="31"/>
      <c r="VLJ750" s="31"/>
      <c r="VLK750" s="31"/>
      <c r="VLL750" s="31"/>
      <c r="VLM750" s="31"/>
      <c r="VLN750" s="31"/>
      <c r="VLO750" s="31"/>
      <c r="VLP750" s="31"/>
      <c r="VLQ750" s="31"/>
      <c r="VLR750" s="31"/>
      <c r="VLS750" s="31"/>
      <c r="VLT750" s="31"/>
      <c r="VLU750" s="31"/>
      <c r="VLV750" s="31"/>
      <c r="VLW750" s="31"/>
      <c r="VLX750" s="31"/>
      <c r="VLY750" s="31"/>
      <c r="VLZ750" s="31"/>
      <c r="VMA750" s="31"/>
      <c r="VMB750" s="31"/>
      <c r="VMC750" s="31"/>
      <c r="VMD750" s="31"/>
      <c r="VME750" s="31"/>
      <c r="VMF750" s="31"/>
      <c r="VMG750" s="31"/>
      <c r="VMH750" s="31"/>
      <c r="VMI750" s="31"/>
      <c r="VMJ750" s="31"/>
      <c r="VMK750" s="31"/>
      <c r="VML750" s="31"/>
      <c r="VMM750" s="31"/>
      <c r="VMN750" s="31"/>
      <c r="VMO750" s="31"/>
      <c r="VMP750" s="31"/>
      <c r="VMQ750" s="31"/>
      <c r="VMR750" s="31"/>
      <c r="VMS750" s="31"/>
      <c r="VMT750" s="31"/>
      <c r="VMU750" s="31"/>
      <c r="VMV750" s="31"/>
      <c r="VMW750" s="31"/>
      <c r="VMX750" s="31"/>
      <c r="VMY750" s="31"/>
      <c r="VMZ750" s="31"/>
      <c r="VNA750" s="31"/>
      <c r="VNB750" s="31"/>
      <c r="VNC750" s="31"/>
      <c r="VND750" s="31"/>
      <c r="VNE750" s="31"/>
      <c r="VNF750" s="31"/>
      <c r="VNG750" s="31"/>
      <c r="VNH750" s="31"/>
      <c r="VNI750" s="31"/>
      <c r="VNJ750" s="31"/>
      <c r="VNK750" s="31"/>
      <c r="VNL750" s="31"/>
      <c r="VNM750" s="31"/>
      <c r="VNN750" s="31"/>
      <c r="VNO750" s="31"/>
      <c r="VNP750" s="31"/>
      <c r="VNQ750" s="31"/>
      <c r="VNR750" s="31"/>
      <c r="VNS750" s="31"/>
      <c r="VNT750" s="31"/>
      <c r="VNU750" s="31"/>
      <c r="VNV750" s="31"/>
      <c r="VNW750" s="31"/>
      <c r="VNX750" s="31"/>
      <c r="VNY750" s="31"/>
      <c r="VNZ750" s="31"/>
      <c r="VOA750" s="31"/>
      <c r="VOB750" s="31"/>
      <c r="VOC750" s="31"/>
      <c r="VOD750" s="31"/>
      <c r="VOE750" s="31"/>
      <c r="VOF750" s="31"/>
      <c r="VOG750" s="31"/>
      <c r="VOH750" s="31"/>
      <c r="VOI750" s="31"/>
      <c r="VOJ750" s="31"/>
      <c r="VOK750" s="31"/>
      <c r="VOL750" s="31"/>
      <c r="VOM750" s="31"/>
      <c r="VON750" s="31"/>
      <c r="VOO750" s="31"/>
      <c r="VOP750" s="31"/>
      <c r="VOQ750" s="31"/>
      <c r="VOR750" s="31"/>
      <c r="VOS750" s="31"/>
      <c r="VOT750" s="31"/>
      <c r="VOU750" s="31"/>
      <c r="VOV750" s="31"/>
      <c r="VOW750" s="31"/>
      <c r="VOX750" s="31"/>
      <c r="VOY750" s="31"/>
      <c r="VOZ750" s="31"/>
      <c r="VPA750" s="31"/>
      <c r="VPB750" s="31"/>
      <c r="VPC750" s="31"/>
      <c r="VPD750" s="31"/>
      <c r="VPE750" s="31"/>
      <c r="VPF750" s="31"/>
      <c r="VPG750" s="31"/>
      <c r="VPH750" s="31"/>
      <c r="VPI750" s="31"/>
      <c r="VPJ750" s="31"/>
      <c r="VPK750" s="31"/>
      <c r="VPL750" s="31"/>
      <c r="VPM750" s="31"/>
      <c r="VPN750" s="31"/>
      <c r="VPO750" s="31"/>
      <c r="VPP750" s="31"/>
      <c r="VPQ750" s="31"/>
      <c r="VPR750" s="31"/>
      <c r="VPS750" s="31"/>
      <c r="VPT750" s="31"/>
      <c r="VPU750" s="31"/>
      <c r="VPV750" s="31"/>
      <c r="VPW750" s="31"/>
      <c r="VPX750" s="31"/>
      <c r="VPY750" s="31"/>
      <c r="VPZ750" s="31"/>
      <c r="VQA750" s="31"/>
      <c r="VQB750" s="31"/>
      <c r="VQC750" s="31"/>
      <c r="VQD750" s="31"/>
      <c r="VQE750" s="31"/>
      <c r="VQF750" s="31"/>
      <c r="VQG750" s="31"/>
      <c r="VQH750" s="31"/>
      <c r="VQI750" s="31"/>
      <c r="VQJ750" s="31"/>
      <c r="VQK750" s="31"/>
      <c r="VQL750" s="31"/>
      <c r="VQM750" s="31"/>
      <c r="VQN750" s="31"/>
      <c r="VQO750" s="31"/>
      <c r="VQP750" s="31"/>
      <c r="VQQ750" s="31"/>
      <c r="VQR750" s="31"/>
      <c r="VQS750" s="31"/>
      <c r="VQT750" s="31"/>
      <c r="VQU750" s="31"/>
      <c r="VQV750" s="31"/>
      <c r="VQW750" s="31"/>
      <c r="VQX750" s="31"/>
      <c r="VQY750" s="31"/>
      <c r="VQZ750" s="31"/>
      <c r="VRA750" s="31"/>
      <c r="VRB750" s="31"/>
      <c r="VRC750" s="31"/>
      <c r="VRD750" s="31"/>
      <c r="VRE750" s="31"/>
      <c r="VRF750" s="31"/>
      <c r="VRG750" s="31"/>
      <c r="VRH750" s="31"/>
      <c r="VRI750" s="31"/>
      <c r="VRJ750" s="31"/>
      <c r="VRK750" s="31"/>
      <c r="VRL750" s="31"/>
      <c r="VRM750" s="31"/>
      <c r="VRN750" s="31"/>
      <c r="VRO750" s="31"/>
      <c r="VRP750" s="31"/>
      <c r="VRQ750" s="31"/>
      <c r="VRR750" s="31"/>
      <c r="VRS750" s="31"/>
      <c r="VRT750" s="31"/>
      <c r="VRU750" s="31"/>
      <c r="VRV750" s="31"/>
      <c r="VRW750" s="31"/>
      <c r="VRX750" s="31"/>
      <c r="VRY750" s="31"/>
      <c r="VRZ750" s="31"/>
      <c r="VSA750" s="31"/>
      <c r="VSB750" s="31"/>
      <c r="VSC750" s="31"/>
      <c r="VSD750" s="31"/>
      <c r="VSE750" s="31"/>
      <c r="VSF750" s="31"/>
      <c r="VSG750" s="31"/>
      <c r="VSH750" s="31"/>
      <c r="VSI750" s="31"/>
      <c r="VSJ750" s="31"/>
      <c r="VSK750" s="31"/>
      <c r="VSL750" s="31"/>
      <c r="VSM750" s="31"/>
      <c r="VSN750" s="31"/>
      <c r="VSO750" s="31"/>
      <c r="VSP750" s="31"/>
      <c r="VSQ750" s="31"/>
      <c r="VSR750" s="31"/>
      <c r="VSS750" s="31"/>
      <c r="VST750" s="31"/>
      <c r="VSU750" s="31"/>
      <c r="VSV750" s="31"/>
      <c r="VSW750" s="31"/>
      <c r="VSX750" s="31"/>
      <c r="VSY750" s="31"/>
      <c r="VSZ750" s="31"/>
      <c r="VTA750" s="31"/>
      <c r="VTB750" s="31"/>
      <c r="VTC750" s="31"/>
      <c r="VTD750" s="31"/>
      <c r="VTE750" s="31"/>
      <c r="VTF750" s="31"/>
      <c r="VTG750" s="31"/>
      <c r="VTH750" s="31"/>
      <c r="VTI750" s="31"/>
      <c r="VTJ750" s="31"/>
      <c r="VTK750" s="31"/>
      <c r="VTL750" s="31"/>
      <c r="VTM750" s="31"/>
      <c r="VTN750" s="31"/>
      <c r="VTO750" s="31"/>
      <c r="VTP750" s="31"/>
      <c r="VTQ750" s="31"/>
      <c r="VTR750" s="31"/>
      <c r="VTS750" s="31"/>
      <c r="VTT750" s="31"/>
      <c r="VTU750" s="31"/>
      <c r="VTV750" s="31"/>
      <c r="VTW750" s="31"/>
      <c r="VTX750" s="31"/>
      <c r="VTY750" s="31"/>
      <c r="VTZ750" s="31"/>
      <c r="VUA750" s="31"/>
      <c r="VUB750" s="31"/>
      <c r="VUC750" s="31"/>
      <c r="VUD750" s="31"/>
      <c r="VUE750" s="31"/>
      <c r="VUF750" s="31"/>
      <c r="VUG750" s="31"/>
      <c r="VUH750" s="31"/>
      <c r="VUI750" s="31"/>
      <c r="VUJ750" s="31"/>
      <c r="VUK750" s="31"/>
      <c r="VUL750" s="31"/>
      <c r="VUM750" s="31"/>
      <c r="VUN750" s="31"/>
      <c r="VUO750" s="31"/>
      <c r="VUP750" s="31"/>
      <c r="VUQ750" s="31"/>
      <c r="VUR750" s="31"/>
      <c r="VUS750" s="31"/>
      <c r="VUT750" s="31"/>
      <c r="VUU750" s="31"/>
      <c r="VUV750" s="31"/>
      <c r="VUW750" s="31"/>
      <c r="VUX750" s="31"/>
      <c r="VUY750" s="31"/>
      <c r="VUZ750" s="31"/>
      <c r="VVA750" s="31"/>
      <c r="VVB750" s="31"/>
      <c r="VVC750" s="31"/>
      <c r="VVD750" s="31"/>
      <c r="VVE750" s="31"/>
      <c r="VVF750" s="31"/>
      <c r="VVG750" s="31"/>
      <c r="VVH750" s="31"/>
      <c r="VVI750" s="31"/>
      <c r="VVJ750" s="31"/>
      <c r="VVK750" s="31"/>
      <c r="VVL750" s="31"/>
      <c r="VVM750" s="31"/>
      <c r="VVN750" s="31"/>
      <c r="VVO750" s="31"/>
      <c r="VVP750" s="31"/>
      <c r="VVQ750" s="31"/>
      <c r="VVR750" s="31"/>
      <c r="VVS750" s="31"/>
      <c r="VVT750" s="31"/>
      <c r="VVU750" s="31"/>
      <c r="VVV750" s="31"/>
      <c r="VVW750" s="31"/>
      <c r="VVX750" s="31"/>
      <c r="VVY750" s="31"/>
      <c r="VVZ750" s="31"/>
      <c r="VWA750" s="31"/>
      <c r="VWB750" s="31"/>
      <c r="VWC750" s="31"/>
      <c r="VWD750" s="31"/>
      <c r="VWE750" s="31"/>
      <c r="VWF750" s="31"/>
      <c r="VWG750" s="31"/>
      <c r="VWH750" s="31"/>
      <c r="VWI750" s="31"/>
      <c r="VWJ750" s="31"/>
      <c r="VWK750" s="31"/>
      <c r="VWL750" s="31"/>
      <c r="VWM750" s="31"/>
      <c r="VWN750" s="31"/>
      <c r="VWO750" s="31"/>
      <c r="VWP750" s="31"/>
      <c r="VWQ750" s="31"/>
      <c r="VWR750" s="31"/>
      <c r="VWS750" s="31"/>
      <c r="VWT750" s="31"/>
      <c r="VWU750" s="31"/>
      <c r="VWV750" s="31"/>
      <c r="VWW750" s="31"/>
      <c r="VWX750" s="31"/>
      <c r="VWY750" s="31"/>
      <c r="VWZ750" s="31"/>
      <c r="VXA750" s="31"/>
      <c r="VXB750" s="31"/>
      <c r="VXC750" s="31"/>
      <c r="VXD750" s="31"/>
      <c r="VXE750" s="31"/>
      <c r="VXF750" s="31"/>
      <c r="VXG750" s="31"/>
      <c r="VXH750" s="31"/>
      <c r="VXI750" s="31"/>
      <c r="VXJ750" s="31"/>
      <c r="VXK750" s="31"/>
      <c r="VXL750" s="31"/>
      <c r="VXM750" s="31"/>
      <c r="VXN750" s="31"/>
      <c r="VXO750" s="31"/>
      <c r="VXP750" s="31"/>
      <c r="VXQ750" s="31"/>
      <c r="VXR750" s="31"/>
      <c r="VXS750" s="31"/>
      <c r="VXT750" s="31"/>
      <c r="VXU750" s="31"/>
      <c r="VXV750" s="31"/>
      <c r="VXW750" s="31"/>
      <c r="VXX750" s="31"/>
      <c r="VXY750" s="31"/>
      <c r="VXZ750" s="31"/>
      <c r="VYA750" s="31"/>
      <c r="VYB750" s="31"/>
      <c r="VYC750" s="31"/>
      <c r="VYD750" s="31"/>
      <c r="VYE750" s="31"/>
      <c r="VYF750" s="31"/>
      <c r="VYG750" s="31"/>
      <c r="VYH750" s="31"/>
      <c r="VYI750" s="31"/>
      <c r="VYJ750" s="31"/>
      <c r="VYK750" s="31"/>
      <c r="VYL750" s="31"/>
      <c r="VYM750" s="31"/>
      <c r="VYN750" s="31"/>
      <c r="VYO750" s="31"/>
      <c r="VYP750" s="31"/>
      <c r="VYQ750" s="31"/>
      <c r="VYR750" s="31"/>
      <c r="VYS750" s="31"/>
      <c r="VYT750" s="31"/>
      <c r="VYU750" s="31"/>
      <c r="VYV750" s="31"/>
      <c r="VYW750" s="31"/>
      <c r="VYX750" s="31"/>
      <c r="VYY750" s="31"/>
      <c r="VYZ750" s="31"/>
      <c r="VZA750" s="31"/>
      <c r="VZB750" s="31"/>
      <c r="VZC750" s="31"/>
      <c r="VZD750" s="31"/>
      <c r="VZE750" s="31"/>
      <c r="VZF750" s="31"/>
      <c r="VZG750" s="31"/>
      <c r="VZH750" s="31"/>
      <c r="VZI750" s="31"/>
      <c r="VZJ750" s="31"/>
      <c r="VZK750" s="31"/>
      <c r="VZL750" s="31"/>
      <c r="VZM750" s="31"/>
      <c r="VZN750" s="31"/>
      <c r="VZO750" s="31"/>
      <c r="VZP750" s="31"/>
      <c r="VZQ750" s="31"/>
      <c r="VZR750" s="31"/>
      <c r="VZS750" s="31"/>
      <c r="VZT750" s="31"/>
      <c r="VZU750" s="31"/>
      <c r="VZV750" s="31"/>
      <c r="VZW750" s="31"/>
      <c r="VZX750" s="31"/>
      <c r="VZY750" s="31"/>
      <c r="VZZ750" s="31"/>
      <c r="WAA750" s="31"/>
      <c r="WAB750" s="31"/>
      <c r="WAC750" s="31"/>
      <c r="WAD750" s="31"/>
      <c r="WAE750" s="31"/>
      <c r="WAF750" s="31"/>
      <c r="WAG750" s="31"/>
      <c r="WAH750" s="31"/>
      <c r="WAI750" s="31"/>
      <c r="WAJ750" s="31"/>
      <c r="WAK750" s="31"/>
      <c r="WAL750" s="31"/>
      <c r="WAM750" s="31"/>
      <c r="WAN750" s="31"/>
      <c r="WAO750" s="31"/>
      <c r="WAP750" s="31"/>
      <c r="WAQ750" s="31"/>
      <c r="WAR750" s="31"/>
      <c r="WAS750" s="31"/>
      <c r="WAT750" s="31"/>
      <c r="WAU750" s="31"/>
      <c r="WAV750" s="31"/>
      <c r="WAW750" s="31"/>
      <c r="WAX750" s="31"/>
      <c r="WAY750" s="31"/>
      <c r="WAZ750" s="31"/>
      <c r="WBA750" s="31"/>
      <c r="WBB750" s="31"/>
      <c r="WBC750" s="31"/>
      <c r="WBD750" s="31"/>
      <c r="WBE750" s="31"/>
      <c r="WBF750" s="31"/>
      <c r="WBG750" s="31"/>
      <c r="WBH750" s="31"/>
      <c r="WBI750" s="31"/>
      <c r="WBJ750" s="31"/>
      <c r="WBK750" s="31"/>
      <c r="WBL750" s="31"/>
      <c r="WBM750" s="31"/>
      <c r="WBN750" s="31"/>
      <c r="WBO750" s="31"/>
      <c r="WBP750" s="31"/>
      <c r="WBQ750" s="31"/>
      <c r="WBR750" s="31"/>
      <c r="WBS750" s="31"/>
      <c r="WBT750" s="31"/>
      <c r="WBU750" s="31"/>
      <c r="WBV750" s="31"/>
      <c r="WBW750" s="31"/>
      <c r="WBX750" s="31"/>
      <c r="WBY750" s="31"/>
      <c r="WBZ750" s="31"/>
      <c r="WCA750" s="31"/>
      <c r="WCB750" s="31"/>
      <c r="WCC750" s="31"/>
      <c r="WCD750" s="31"/>
      <c r="WCE750" s="31"/>
      <c r="WCF750" s="31"/>
      <c r="WCG750" s="31"/>
      <c r="WCH750" s="31"/>
      <c r="WCI750" s="31"/>
      <c r="WCJ750" s="31"/>
      <c r="WCK750" s="31"/>
      <c r="WCL750" s="31"/>
      <c r="WCM750" s="31"/>
      <c r="WCN750" s="31"/>
      <c r="WCO750" s="31"/>
      <c r="WCP750" s="31"/>
      <c r="WCQ750" s="31"/>
      <c r="WCR750" s="31"/>
      <c r="WCS750" s="31"/>
      <c r="WCT750" s="31"/>
      <c r="WCU750" s="31"/>
      <c r="WCV750" s="31"/>
      <c r="WCW750" s="31"/>
      <c r="WCX750" s="31"/>
      <c r="WCY750" s="31"/>
      <c r="WCZ750" s="31"/>
      <c r="WDA750" s="31"/>
      <c r="WDB750" s="31"/>
      <c r="WDC750" s="31"/>
      <c r="WDD750" s="31"/>
      <c r="WDE750" s="31"/>
      <c r="WDF750" s="31"/>
      <c r="WDG750" s="31"/>
      <c r="WDH750" s="31"/>
      <c r="WDI750" s="31"/>
      <c r="WDJ750" s="31"/>
      <c r="WDK750" s="31"/>
      <c r="WDL750" s="31"/>
      <c r="WDM750" s="31"/>
      <c r="WDN750" s="31"/>
      <c r="WDO750" s="31"/>
      <c r="WDP750" s="31"/>
      <c r="WDQ750" s="31"/>
      <c r="WDR750" s="31"/>
      <c r="WDS750" s="31"/>
      <c r="WDT750" s="31"/>
      <c r="WDU750" s="31"/>
      <c r="WDV750" s="31"/>
      <c r="WDW750" s="31"/>
      <c r="WDX750" s="31"/>
      <c r="WDY750" s="31"/>
      <c r="WDZ750" s="31"/>
      <c r="WEA750" s="31"/>
      <c r="WEB750" s="31"/>
      <c r="WEC750" s="31"/>
      <c r="WED750" s="31"/>
      <c r="WEE750" s="31"/>
      <c r="WEF750" s="31"/>
      <c r="WEG750" s="31"/>
      <c r="WEH750" s="31"/>
      <c r="WEI750" s="31"/>
      <c r="WEJ750" s="31"/>
      <c r="WEK750" s="31"/>
      <c r="WEL750" s="31"/>
      <c r="WEM750" s="31"/>
      <c r="WEN750" s="31"/>
      <c r="WEO750" s="31"/>
      <c r="WEP750" s="31"/>
      <c r="WEQ750" s="31"/>
      <c r="WER750" s="31"/>
      <c r="WES750" s="31"/>
      <c r="WET750" s="31"/>
      <c r="WEU750" s="31"/>
      <c r="WEV750" s="31"/>
      <c r="WEW750" s="31"/>
      <c r="WEX750" s="31"/>
      <c r="WEY750" s="31"/>
      <c r="WEZ750" s="31"/>
      <c r="WFA750" s="31"/>
      <c r="WFB750" s="31"/>
      <c r="WFC750" s="31"/>
      <c r="WFD750" s="31"/>
      <c r="WFE750" s="31"/>
      <c r="WFF750" s="31"/>
      <c r="WFG750" s="31"/>
      <c r="WFH750" s="31"/>
      <c r="WFI750" s="31"/>
      <c r="WFJ750" s="31"/>
      <c r="WFK750" s="31"/>
      <c r="WFL750" s="31"/>
      <c r="WFM750" s="31"/>
      <c r="WFN750" s="31"/>
      <c r="WFO750" s="31"/>
      <c r="WFP750" s="31"/>
      <c r="WFQ750" s="31"/>
      <c r="WFR750" s="31"/>
      <c r="WFS750" s="31"/>
      <c r="WFT750" s="31"/>
      <c r="WFU750" s="31"/>
      <c r="WFV750" s="31"/>
      <c r="WFW750" s="31"/>
      <c r="WFX750" s="31"/>
      <c r="WFY750" s="31"/>
      <c r="WFZ750" s="31"/>
      <c r="WGA750" s="31"/>
      <c r="WGB750" s="31"/>
      <c r="WGC750" s="31"/>
      <c r="WGD750" s="31"/>
      <c r="WGE750" s="31"/>
      <c r="WGF750" s="31"/>
      <c r="WGG750" s="31"/>
      <c r="WGH750" s="31"/>
      <c r="WGI750" s="31"/>
      <c r="WGJ750" s="31"/>
      <c r="WGK750" s="31"/>
      <c r="WGL750" s="31"/>
      <c r="WGM750" s="31"/>
      <c r="WGN750" s="31"/>
      <c r="WGO750" s="31"/>
      <c r="WGP750" s="31"/>
      <c r="WGQ750" s="31"/>
      <c r="WGR750" s="31"/>
      <c r="WGS750" s="31"/>
      <c r="WGT750" s="31"/>
      <c r="WGU750" s="31"/>
      <c r="WGV750" s="31"/>
      <c r="WGW750" s="31"/>
      <c r="WGX750" s="31"/>
      <c r="WGY750" s="31"/>
      <c r="WGZ750" s="31"/>
      <c r="WHA750" s="31"/>
      <c r="WHB750" s="31"/>
      <c r="WHC750" s="31"/>
      <c r="WHD750" s="31"/>
      <c r="WHE750" s="31"/>
      <c r="WHF750" s="31"/>
      <c r="WHG750" s="31"/>
      <c r="WHH750" s="31"/>
      <c r="WHI750" s="31"/>
      <c r="WHJ750" s="31"/>
      <c r="WHK750" s="31"/>
      <c r="WHL750" s="31"/>
      <c r="WHM750" s="31"/>
      <c r="WHN750" s="31"/>
      <c r="WHO750" s="31"/>
      <c r="WHP750" s="31"/>
      <c r="WHQ750" s="31"/>
      <c r="WHR750" s="31"/>
      <c r="WHS750" s="31"/>
      <c r="WHT750" s="31"/>
      <c r="WHU750" s="31"/>
      <c r="WHV750" s="31"/>
      <c r="WHW750" s="31"/>
      <c r="WHX750" s="31"/>
      <c r="WHY750" s="31"/>
      <c r="WHZ750" s="31"/>
      <c r="WIA750" s="31"/>
      <c r="WIB750" s="31"/>
      <c r="WIC750" s="31"/>
      <c r="WID750" s="31"/>
      <c r="WIE750" s="31"/>
      <c r="WIF750" s="31"/>
      <c r="WIG750" s="31"/>
      <c r="WIH750" s="31"/>
      <c r="WII750" s="31"/>
      <c r="WIJ750" s="31"/>
      <c r="WIK750" s="31"/>
      <c r="WIL750" s="31"/>
      <c r="WIM750" s="31"/>
      <c r="WIN750" s="31"/>
      <c r="WIO750" s="31"/>
      <c r="WIP750" s="31"/>
      <c r="WIQ750" s="31"/>
      <c r="WIR750" s="31"/>
      <c r="WIS750" s="31"/>
      <c r="WIT750" s="31"/>
      <c r="WIU750" s="31"/>
      <c r="WIV750" s="31"/>
      <c r="WIW750" s="31"/>
      <c r="WIX750" s="31"/>
      <c r="WIY750" s="31"/>
      <c r="WIZ750" s="31"/>
      <c r="WJA750" s="31"/>
      <c r="WJB750" s="31"/>
      <c r="WJC750" s="31"/>
      <c r="WJD750" s="31"/>
      <c r="WJE750" s="31"/>
      <c r="WJF750" s="31"/>
      <c r="WJG750" s="31"/>
      <c r="WJH750" s="31"/>
      <c r="WJI750" s="31"/>
      <c r="WJJ750" s="31"/>
      <c r="WJK750" s="31"/>
      <c r="WJL750" s="31"/>
      <c r="WJM750" s="31"/>
      <c r="WJN750" s="31"/>
      <c r="WJO750" s="31"/>
      <c r="WJP750" s="31"/>
      <c r="WJQ750" s="31"/>
      <c r="WJR750" s="31"/>
      <c r="WJS750" s="31"/>
      <c r="WJT750" s="31"/>
      <c r="WJU750" s="31"/>
      <c r="WJV750" s="31"/>
      <c r="WJW750" s="31"/>
      <c r="WJX750" s="31"/>
      <c r="WJY750" s="31"/>
      <c r="WJZ750" s="31"/>
      <c r="WKA750" s="31"/>
      <c r="WKB750" s="31"/>
      <c r="WKC750" s="31"/>
      <c r="WKD750" s="31"/>
      <c r="WKE750" s="31"/>
      <c r="WKF750" s="31"/>
      <c r="WKG750" s="31"/>
      <c r="WKH750" s="31"/>
      <c r="WKI750" s="31"/>
      <c r="WKJ750" s="31"/>
      <c r="WKK750" s="31"/>
      <c r="WKL750" s="31"/>
      <c r="WKM750" s="31"/>
      <c r="WKN750" s="31"/>
      <c r="WKO750" s="31"/>
      <c r="WKP750" s="31"/>
      <c r="WKQ750" s="31"/>
      <c r="WKR750" s="31"/>
      <c r="WKS750" s="31"/>
      <c r="WKT750" s="31"/>
      <c r="WKU750" s="31"/>
      <c r="WKV750" s="31"/>
      <c r="WKW750" s="31"/>
      <c r="WKX750" s="31"/>
      <c r="WKY750" s="31"/>
      <c r="WKZ750" s="31"/>
      <c r="WLA750" s="31"/>
      <c r="WLB750" s="31"/>
      <c r="WLC750" s="31"/>
      <c r="WLD750" s="31"/>
      <c r="WLE750" s="31"/>
      <c r="WLF750" s="31"/>
      <c r="WLG750" s="31"/>
      <c r="WLH750" s="31"/>
      <c r="WLI750" s="31"/>
      <c r="WLJ750" s="31"/>
      <c r="WLK750" s="31"/>
      <c r="WLL750" s="31"/>
      <c r="WLM750" s="31"/>
      <c r="WLN750" s="31"/>
      <c r="WLO750" s="31"/>
      <c r="WLP750" s="31"/>
      <c r="WLQ750" s="31"/>
      <c r="WLR750" s="31"/>
      <c r="WLS750" s="31"/>
      <c r="WLT750" s="31"/>
      <c r="WLU750" s="31"/>
      <c r="WLV750" s="31"/>
      <c r="WLW750" s="31"/>
      <c r="WLX750" s="31"/>
      <c r="WLY750" s="31"/>
      <c r="WLZ750" s="31"/>
      <c r="WMA750" s="31"/>
      <c r="WMB750" s="31"/>
      <c r="WMC750" s="31"/>
      <c r="WMD750" s="31"/>
      <c r="WME750" s="31"/>
      <c r="WMF750" s="31"/>
      <c r="WMG750" s="31"/>
      <c r="WMH750" s="31"/>
      <c r="WMI750" s="31"/>
      <c r="WMJ750" s="31"/>
      <c r="WMK750" s="31"/>
      <c r="WML750" s="31"/>
      <c r="WMM750" s="31"/>
      <c r="WMN750" s="31"/>
      <c r="WMO750" s="31"/>
      <c r="WMP750" s="31"/>
      <c r="WMQ750" s="31"/>
      <c r="WMR750" s="31"/>
      <c r="WMS750" s="31"/>
      <c r="WMT750" s="31"/>
      <c r="WMU750" s="31"/>
      <c r="WMV750" s="31"/>
      <c r="WMW750" s="31"/>
      <c r="WMX750" s="31"/>
      <c r="WMY750" s="31"/>
      <c r="WMZ750" s="31"/>
      <c r="WNA750" s="31"/>
      <c r="WNB750" s="31"/>
      <c r="WNC750" s="31"/>
      <c r="WND750" s="31"/>
      <c r="WNE750" s="31"/>
      <c r="WNF750" s="31"/>
      <c r="WNG750" s="31"/>
      <c r="WNH750" s="31"/>
      <c r="WNI750" s="31"/>
      <c r="WNJ750" s="31"/>
      <c r="WNK750" s="31"/>
      <c r="WNL750" s="31"/>
      <c r="WNM750" s="31"/>
      <c r="WNN750" s="31"/>
      <c r="WNO750" s="31"/>
      <c r="WNP750" s="31"/>
      <c r="WNQ750" s="31"/>
      <c r="WNR750" s="31"/>
      <c r="WNS750" s="31"/>
      <c r="WNT750" s="31"/>
      <c r="WNU750" s="31"/>
      <c r="WNV750" s="31"/>
      <c r="WNW750" s="31"/>
      <c r="WNX750" s="31"/>
      <c r="WNY750" s="31"/>
      <c r="WNZ750" s="31"/>
      <c r="WOA750" s="31"/>
      <c r="WOB750" s="31"/>
      <c r="WOC750" s="31"/>
      <c r="WOD750" s="31"/>
      <c r="WOE750" s="31"/>
      <c r="WOF750" s="31"/>
      <c r="WOG750" s="31"/>
      <c r="WOH750" s="31"/>
      <c r="WOI750" s="31"/>
      <c r="WOJ750" s="31"/>
      <c r="WOK750" s="31"/>
      <c r="WOL750" s="31"/>
      <c r="WOM750" s="31"/>
      <c r="WON750" s="31"/>
      <c r="WOO750" s="31"/>
      <c r="WOP750" s="31"/>
      <c r="WOQ750" s="31"/>
      <c r="WOR750" s="31"/>
      <c r="WOS750" s="31"/>
      <c r="WOT750" s="31"/>
      <c r="WOU750" s="31"/>
      <c r="WOV750" s="31"/>
      <c r="WOW750" s="31"/>
      <c r="WOX750" s="31"/>
      <c r="WOY750" s="31"/>
      <c r="WOZ750" s="31"/>
      <c r="WPA750" s="31"/>
      <c r="WPB750" s="31"/>
      <c r="WPC750" s="31"/>
      <c r="WPD750" s="31"/>
      <c r="WPE750" s="31"/>
      <c r="WPF750" s="31"/>
      <c r="WPG750" s="31"/>
      <c r="WPH750" s="31"/>
      <c r="WPI750" s="31"/>
      <c r="WPJ750" s="31"/>
      <c r="WPK750" s="31"/>
      <c r="WPL750" s="31"/>
      <c r="WPM750" s="31"/>
      <c r="WPN750" s="31"/>
      <c r="WPO750" s="31"/>
      <c r="WPP750" s="31"/>
      <c r="WPQ750" s="31"/>
      <c r="WPR750" s="31"/>
      <c r="WPS750" s="31"/>
      <c r="WPT750" s="31"/>
      <c r="WPU750" s="31"/>
      <c r="WPV750" s="31"/>
      <c r="WPW750" s="31"/>
      <c r="WPX750" s="31"/>
      <c r="WPY750" s="31"/>
      <c r="WPZ750" s="31"/>
      <c r="WQA750" s="31"/>
      <c r="WQB750" s="31"/>
      <c r="WQC750" s="31"/>
      <c r="WQD750" s="31"/>
      <c r="WQE750" s="31"/>
      <c r="WQF750" s="31"/>
      <c r="WQG750" s="31"/>
      <c r="WQH750" s="31"/>
      <c r="WQI750" s="31"/>
      <c r="WQJ750" s="31"/>
      <c r="WQK750" s="31"/>
      <c r="WQL750" s="31"/>
      <c r="WQM750" s="31"/>
      <c r="WQN750" s="31"/>
      <c r="WQO750" s="31"/>
      <c r="WQP750" s="31"/>
      <c r="WQQ750" s="31"/>
      <c r="WQR750" s="31"/>
      <c r="WQS750" s="31"/>
      <c r="WQT750" s="31"/>
      <c r="WQU750" s="31"/>
      <c r="WQV750" s="31"/>
      <c r="WQW750" s="31"/>
      <c r="WQX750" s="31"/>
      <c r="WQY750" s="31"/>
      <c r="WQZ750" s="31"/>
      <c r="WRA750" s="31"/>
      <c r="WRB750" s="31"/>
      <c r="WRC750" s="31"/>
      <c r="WRD750" s="31"/>
      <c r="WRE750" s="31"/>
      <c r="WRF750" s="31"/>
      <c r="WRG750" s="31"/>
      <c r="WRH750" s="31"/>
      <c r="WRI750" s="31"/>
      <c r="WRJ750" s="31"/>
      <c r="WRK750" s="31"/>
      <c r="WRL750" s="31"/>
      <c r="WRM750" s="31"/>
      <c r="WRN750" s="31"/>
      <c r="WRO750" s="31"/>
      <c r="WRP750" s="31"/>
      <c r="WRQ750" s="31"/>
      <c r="WRR750" s="31"/>
      <c r="WRS750" s="31"/>
      <c r="WRT750" s="31"/>
      <c r="WRU750" s="31"/>
      <c r="WRV750" s="31"/>
      <c r="WRW750" s="31"/>
      <c r="WRX750" s="31"/>
      <c r="WRY750" s="31"/>
      <c r="WRZ750" s="31"/>
      <c r="WSA750" s="31"/>
      <c r="WSB750" s="31"/>
      <c r="WSC750" s="31"/>
      <c r="WSD750" s="31"/>
      <c r="WSE750" s="31"/>
      <c r="WSF750" s="31"/>
      <c r="WSG750" s="31"/>
      <c r="WSH750" s="31"/>
      <c r="WSI750" s="31"/>
      <c r="WSJ750" s="31"/>
      <c r="WSK750" s="31"/>
      <c r="WSL750" s="31"/>
      <c r="WSM750" s="31"/>
      <c r="WSN750" s="31"/>
      <c r="WSO750" s="31"/>
      <c r="WSP750" s="31"/>
      <c r="WSQ750" s="31"/>
      <c r="WSR750" s="31"/>
      <c r="WSS750" s="31"/>
      <c r="WST750" s="31"/>
      <c r="WSU750" s="31"/>
      <c r="WSV750" s="31"/>
      <c r="WSW750" s="31"/>
      <c r="WSX750" s="31"/>
      <c r="WSY750" s="31"/>
      <c r="WSZ750" s="31"/>
      <c r="WTA750" s="31"/>
      <c r="WTB750" s="31"/>
      <c r="WTC750" s="31"/>
      <c r="WTD750" s="31"/>
      <c r="WTE750" s="31"/>
      <c r="WTF750" s="31"/>
      <c r="WTG750" s="31"/>
      <c r="WTH750" s="31"/>
      <c r="WTI750" s="31"/>
      <c r="WTJ750" s="31"/>
      <c r="WTK750" s="31"/>
      <c r="WTL750" s="31"/>
      <c r="WTM750" s="31"/>
      <c r="WTN750" s="31"/>
      <c r="WTO750" s="31"/>
      <c r="WTP750" s="31"/>
      <c r="WTQ750" s="31"/>
      <c r="WTR750" s="31"/>
      <c r="WTS750" s="31"/>
      <c r="WTT750" s="31"/>
      <c r="WTU750" s="31"/>
      <c r="WTV750" s="31"/>
      <c r="WTW750" s="31"/>
      <c r="WTX750" s="31"/>
      <c r="WTY750" s="31"/>
      <c r="WTZ750" s="31"/>
      <c r="WUA750" s="31"/>
      <c r="WUB750" s="31"/>
      <c r="WUC750" s="31"/>
      <c r="WUD750" s="31"/>
      <c r="WUE750" s="31"/>
      <c r="WUF750" s="31"/>
      <c r="WUG750" s="31"/>
      <c r="WUH750" s="31"/>
      <c r="WUI750" s="31"/>
      <c r="WUJ750" s="31"/>
      <c r="WUK750" s="31"/>
      <c r="WUL750" s="31"/>
      <c r="WUM750" s="31"/>
      <c r="WUN750" s="31"/>
      <c r="WUO750" s="31"/>
      <c r="WUP750" s="31"/>
      <c r="WUQ750" s="31"/>
      <c r="WUR750" s="31"/>
      <c r="WUS750" s="31"/>
      <c r="WUT750" s="31"/>
      <c r="WUU750" s="31"/>
      <c r="WUV750" s="31"/>
      <c r="WUW750" s="31"/>
      <c r="WUX750" s="31"/>
      <c r="WUY750" s="31"/>
      <c r="WUZ750" s="31"/>
      <c r="WVA750" s="31"/>
      <c r="WVB750" s="31"/>
      <c r="WVC750" s="31"/>
      <c r="WVD750" s="31"/>
      <c r="WVE750" s="31"/>
      <c r="WVF750" s="31"/>
      <c r="WVG750" s="31"/>
      <c r="WVH750" s="31"/>
      <c r="WVI750" s="31"/>
      <c r="WVJ750" s="31"/>
      <c r="WVK750" s="31"/>
      <c r="WVL750" s="31"/>
      <c r="WVM750" s="31"/>
      <c r="WVN750" s="31"/>
      <c r="WVO750" s="31"/>
      <c r="WVP750" s="31"/>
      <c r="WVQ750" s="31"/>
      <c r="WVR750" s="31"/>
      <c r="WVS750" s="31"/>
    </row>
    <row r="751" spans="1:16139" s="70" customFormat="1">
      <c r="A751" s="168"/>
      <c r="B751" s="169"/>
      <c r="C751" s="170"/>
      <c r="D751" s="170"/>
      <c r="E751" s="170"/>
      <c r="F751" s="170"/>
      <c r="G751" s="170"/>
      <c r="H751" s="170"/>
      <c r="I751" s="170"/>
      <c r="J751" s="32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31"/>
      <c r="BH751" s="31"/>
      <c r="BI751" s="31"/>
      <c r="BJ751" s="31"/>
      <c r="BK751" s="31"/>
      <c r="BL751" s="31"/>
      <c r="BM751" s="31"/>
      <c r="BN751" s="31"/>
      <c r="BO751" s="31"/>
      <c r="BP751" s="31"/>
      <c r="BQ751" s="31"/>
      <c r="BR751" s="31"/>
      <c r="BS751" s="31"/>
      <c r="BT751" s="31"/>
      <c r="BU751" s="31"/>
      <c r="BV751" s="31"/>
      <c r="BW751" s="31"/>
      <c r="BX751" s="31"/>
      <c r="BY751" s="31"/>
      <c r="BZ751" s="31"/>
      <c r="CA751" s="31"/>
      <c r="CB751" s="31"/>
      <c r="CC751" s="31"/>
      <c r="CD751" s="31"/>
      <c r="CE751" s="31"/>
      <c r="CF751" s="31"/>
      <c r="CG751" s="31"/>
      <c r="CH751" s="31"/>
      <c r="CI751" s="31"/>
      <c r="CJ751" s="31"/>
      <c r="CK751" s="31"/>
      <c r="CL751" s="31"/>
      <c r="CM751" s="31"/>
      <c r="CN751" s="31"/>
      <c r="CO751" s="31"/>
      <c r="CP751" s="31"/>
      <c r="CQ751" s="31"/>
      <c r="CR751" s="31"/>
      <c r="CS751" s="31"/>
      <c r="CT751" s="31"/>
      <c r="CU751" s="31"/>
      <c r="CV751" s="31"/>
      <c r="CW751" s="31"/>
      <c r="CX751" s="31"/>
      <c r="CY751" s="31"/>
      <c r="CZ751" s="31"/>
      <c r="DA751" s="31"/>
      <c r="DB751" s="31"/>
      <c r="DC751" s="31"/>
      <c r="DD751" s="31"/>
      <c r="DE751" s="31"/>
      <c r="DF751" s="31"/>
      <c r="DG751" s="31"/>
      <c r="DH751" s="31"/>
      <c r="DI751" s="31"/>
      <c r="DJ751" s="31"/>
      <c r="DK751" s="31"/>
      <c r="DL751" s="31"/>
      <c r="DM751" s="31"/>
      <c r="DN751" s="31"/>
      <c r="DO751" s="31"/>
      <c r="DP751" s="31"/>
      <c r="DQ751" s="31"/>
      <c r="DR751" s="31"/>
      <c r="DS751" s="31"/>
      <c r="DT751" s="31"/>
      <c r="DU751" s="31"/>
      <c r="DV751" s="31"/>
      <c r="DW751" s="31"/>
      <c r="DX751" s="31"/>
      <c r="DY751" s="31"/>
      <c r="DZ751" s="31"/>
      <c r="EA751" s="31"/>
      <c r="EB751" s="31"/>
      <c r="EC751" s="31"/>
      <c r="ED751" s="31"/>
      <c r="EE751" s="31"/>
      <c r="EF751" s="31"/>
      <c r="EG751" s="31"/>
      <c r="EH751" s="31"/>
      <c r="EI751" s="31"/>
      <c r="EJ751" s="31"/>
      <c r="EK751" s="31"/>
      <c r="EL751" s="31"/>
      <c r="EM751" s="31"/>
      <c r="EN751" s="31"/>
      <c r="EO751" s="31"/>
      <c r="EP751" s="31"/>
      <c r="EQ751" s="31"/>
      <c r="ER751" s="31"/>
      <c r="ES751" s="31"/>
      <c r="ET751" s="31"/>
      <c r="EU751" s="31"/>
      <c r="EV751" s="31"/>
      <c r="EW751" s="31"/>
      <c r="EX751" s="31"/>
      <c r="EY751" s="31"/>
      <c r="EZ751" s="31"/>
      <c r="FA751" s="31"/>
      <c r="FB751" s="31"/>
      <c r="FC751" s="31"/>
      <c r="FD751" s="31"/>
      <c r="FE751" s="31"/>
      <c r="FF751" s="31"/>
      <c r="FG751" s="31"/>
      <c r="FH751" s="31"/>
      <c r="FI751" s="31"/>
      <c r="FJ751" s="31"/>
      <c r="FK751" s="31"/>
      <c r="FL751" s="31"/>
      <c r="FM751" s="31"/>
      <c r="FN751" s="31"/>
      <c r="FO751" s="31"/>
      <c r="FP751" s="31"/>
      <c r="FQ751" s="31"/>
      <c r="FR751" s="31"/>
      <c r="FS751" s="31"/>
      <c r="FT751" s="31"/>
      <c r="FU751" s="31"/>
      <c r="FV751" s="31"/>
      <c r="FW751" s="31"/>
      <c r="FX751" s="31"/>
      <c r="FY751" s="31"/>
      <c r="FZ751" s="31"/>
      <c r="GA751" s="31"/>
      <c r="GB751" s="31"/>
      <c r="GC751" s="31"/>
      <c r="GD751" s="31"/>
      <c r="GE751" s="31"/>
      <c r="GF751" s="31"/>
      <c r="GG751" s="31"/>
      <c r="GH751" s="31"/>
      <c r="GI751" s="31"/>
      <c r="GJ751" s="31"/>
      <c r="GK751" s="31"/>
      <c r="GL751" s="31"/>
      <c r="GM751" s="31"/>
      <c r="GN751" s="31"/>
      <c r="GO751" s="31"/>
      <c r="GP751" s="31"/>
      <c r="GQ751" s="31"/>
      <c r="GR751" s="31"/>
      <c r="GS751" s="31"/>
      <c r="GT751" s="31"/>
      <c r="GU751" s="31"/>
      <c r="GV751" s="31"/>
      <c r="GW751" s="31"/>
      <c r="GX751" s="31"/>
      <c r="GY751" s="31"/>
      <c r="GZ751" s="31"/>
      <c r="HA751" s="31"/>
      <c r="HB751" s="31"/>
      <c r="HC751" s="31"/>
      <c r="HD751" s="31"/>
      <c r="HE751" s="31"/>
      <c r="HF751" s="31"/>
      <c r="HG751" s="31"/>
      <c r="HH751" s="31"/>
      <c r="HI751" s="31"/>
      <c r="HJ751" s="31"/>
      <c r="HK751" s="31"/>
      <c r="HL751" s="31"/>
      <c r="HM751" s="31"/>
      <c r="HN751" s="31"/>
      <c r="HO751" s="31"/>
      <c r="HP751" s="31"/>
      <c r="HQ751" s="31"/>
      <c r="HR751" s="31"/>
      <c r="HS751" s="31"/>
      <c r="HT751" s="31"/>
      <c r="HU751" s="31"/>
      <c r="HV751" s="31"/>
      <c r="HW751" s="31"/>
      <c r="HX751" s="31"/>
      <c r="HY751" s="31"/>
      <c r="HZ751" s="31"/>
      <c r="IA751" s="31"/>
      <c r="IB751" s="31"/>
      <c r="IC751" s="31"/>
      <c r="ID751" s="31"/>
      <c r="IE751" s="31"/>
      <c r="IF751" s="31"/>
      <c r="IG751" s="31"/>
      <c r="IH751" s="31"/>
      <c r="II751" s="31"/>
      <c r="IJ751" s="31"/>
      <c r="IK751" s="31"/>
      <c r="IL751" s="31"/>
      <c r="IM751" s="31"/>
      <c r="IN751" s="31"/>
      <c r="IO751" s="31"/>
      <c r="IP751" s="31"/>
      <c r="IQ751" s="31"/>
      <c r="IR751" s="31"/>
      <c r="IS751" s="31"/>
      <c r="IT751" s="31"/>
      <c r="IU751" s="31"/>
      <c r="IV751" s="31"/>
      <c r="IW751" s="31"/>
      <c r="IX751" s="31"/>
      <c r="IY751" s="31"/>
      <c r="IZ751" s="31"/>
      <c r="JA751" s="31"/>
      <c r="JB751" s="31"/>
      <c r="JC751" s="31"/>
      <c r="JD751" s="31"/>
      <c r="JE751" s="31"/>
      <c r="JF751" s="31"/>
      <c r="JG751" s="31"/>
      <c r="JH751" s="31"/>
      <c r="JI751" s="31"/>
      <c r="JJ751" s="31"/>
      <c r="JK751" s="31"/>
      <c r="JL751" s="31"/>
      <c r="JM751" s="31"/>
      <c r="JN751" s="31"/>
      <c r="JO751" s="31"/>
      <c r="JP751" s="31"/>
      <c r="JQ751" s="31"/>
      <c r="JR751" s="31"/>
      <c r="JS751" s="31"/>
      <c r="JT751" s="31"/>
      <c r="JU751" s="31"/>
      <c r="JV751" s="31"/>
      <c r="JW751" s="31"/>
      <c r="JX751" s="31"/>
      <c r="JY751" s="31"/>
      <c r="JZ751" s="31"/>
      <c r="KA751" s="31"/>
      <c r="KB751" s="31"/>
      <c r="KC751" s="31"/>
      <c r="KD751" s="31"/>
      <c r="KE751" s="31"/>
      <c r="KF751" s="31"/>
      <c r="KG751" s="31"/>
      <c r="KH751" s="31"/>
      <c r="KI751" s="31"/>
      <c r="KJ751" s="31"/>
      <c r="KK751" s="31"/>
      <c r="KL751" s="31"/>
      <c r="KM751" s="31"/>
      <c r="KN751" s="31"/>
      <c r="KO751" s="31"/>
      <c r="KP751" s="31"/>
      <c r="KQ751" s="31"/>
      <c r="KR751" s="31"/>
      <c r="KS751" s="31"/>
      <c r="KT751" s="31"/>
      <c r="KU751" s="31"/>
      <c r="KV751" s="31"/>
      <c r="KW751" s="31"/>
      <c r="KX751" s="31"/>
      <c r="KY751" s="31"/>
      <c r="KZ751" s="31"/>
      <c r="LA751" s="31"/>
      <c r="LB751" s="31"/>
      <c r="LC751" s="31"/>
      <c r="LD751" s="31"/>
      <c r="LE751" s="31"/>
      <c r="LF751" s="31"/>
      <c r="LG751" s="31"/>
      <c r="LH751" s="31"/>
      <c r="LI751" s="31"/>
      <c r="LJ751" s="31"/>
      <c r="LK751" s="31"/>
      <c r="LL751" s="31"/>
      <c r="LM751" s="31"/>
      <c r="LN751" s="31"/>
      <c r="LO751" s="31"/>
      <c r="LP751" s="31"/>
      <c r="LQ751" s="31"/>
      <c r="LR751" s="31"/>
      <c r="LS751" s="31"/>
      <c r="LT751" s="31"/>
      <c r="LU751" s="31"/>
      <c r="LV751" s="31"/>
      <c r="LW751" s="31"/>
      <c r="LX751" s="31"/>
      <c r="LY751" s="31"/>
      <c r="LZ751" s="31"/>
      <c r="MA751" s="31"/>
      <c r="MB751" s="31"/>
      <c r="MC751" s="31"/>
      <c r="MD751" s="31"/>
      <c r="ME751" s="31"/>
      <c r="MF751" s="31"/>
      <c r="MG751" s="31"/>
      <c r="MH751" s="31"/>
      <c r="MI751" s="31"/>
      <c r="MJ751" s="31"/>
      <c r="MK751" s="31"/>
      <c r="ML751" s="31"/>
      <c r="MM751" s="31"/>
      <c r="MN751" s="31"/>
      <c r="MO751" s="31"/>
      <c r="MP751" s="31"/>
      <c r="MQ751" s="31"/>
      <c r="MR751" s="31"/>
      <c r="MS751" s="31"/>
      <c r="MT751" s="31"/>
      <c r="MU751" s="31"/>
      <c r="MV751" s="31"/>
      <c r="MW751" s="31"/>
      <c r="MX751" s="31"/>
      <c r="MY751" s="31"/>
      <c r="MZ751" s="31"/>
      <c r="NA751" s="31"/>
      <c r="NB751" s="31"/>
      <c r="NC751" s="31"/>
      <c r="ND751" s="31"/>
      <c r="NE751" s="31"/>
      <c r="NF751" s="31"/>
      <c r="NG751" s="31"/>
      <c r="NH751" s="31"/>
      <c r="NI751" s="31"/>
      <c r="NJ751" s="31"/>
      <c r="NK751" s="31"/>
      <c r="NL751" s="31"/>
      <c r="NM751" s="31"/>
      <c r="NN751" s="31"/>
      <c r="NO751" s="31"/>
      <c r="NP751" s="31"/>
      <c r="NQ751" s="31"/>
      <c r="NR751" s="31"/>
      <c r="NS751" s="31"/>
      <c r="NT751" s="31"/>
      <c r="NU751" s="31"/>
      <c r="NV751" s="31"/>
      <c r="NW751" s="31"/>
      <c r="NX751" s="31"/>
      <c r="NY751" s="31"/>
      <c r="NZ751" s="31"/>
      <c r="OA751" s="31"/>
      <c r="OB751" s="31"/>
      <c r="OC751" s="31"/>
      <c r="OD751" s="31"/>
      <c r="OE751" s="31"/>
      <c r="OF751" s="31"/>
      <c r="OG751" s="31"/>
      <c r="OH751" s="31"/>
      <c r="OI751" s="31"/>
      <c r="OJ751" s="31"/>
      <c r="OK751" s="31"/>
      <c r="OL751" s="31"/>
      <c r="OM751" s="31"/>
      <c r="ON751" s="31"/>
      <c r="OO751" s="31"/>
      <c r="OP751" s="31"/>
      <c r="OQ751" s="31"/>
      <c r="OR751" s="31"/>
      <c r="OS751" s="31"/>
      <c r="OT751" s="31"/>
      <c r="OU751" s="31"/>
      <c r="OV751" s="31"/>
      <c r="OW751" s="31"/>
      <c r="OX751" s="31"/>
      <c r="OY751" s="31"/>
      <c r="OZ751" s="31"/>
      <c r="PA751" s="31"/>
      <c r="PB751" s="31"/>
      <c r="PC751" s="31"/>
      <c r="PD751" s="31"/>
      <c r="PE751" s="31"/>
      <c r="PF751" s="31"/>
      <c r="PG751" s="31"/>
      <c r="PH751" s="31"/>
      <c r="PI751" s="31"/>
      <c r="PJ751" s="31"/>
      <c r="PK751" s="31"/>
      <c r="PL751" s="31"/>
      <c r="PM751" s="31"/>
      <c r="PN751" s="31"/>
      <c r="PO751" s="31"/>
      <c r="PP751" s="31"/>
      <c r="PQ751" s="31"/>
      <c r="PR751" s="31"/>
      <c r="PS751" s="31"/>
      <c r="PT751" s="31"/>
      <c r="PU751" s="31"/>
      <c r="PV751" s="31"/>
      <c r="PW751" s="31"/>
      <c r="PX751" s="31"/>
      <c r="PY751" s="31"/>
      <c r="PZ751" s="31"/>
      <c r="QA751" s="31"/>
      <c r="QB751" s="31"/>
      <c r="QC751" s="31"/>
      <c r="QD751" s="31"/>
      <c r="QE751" s="31"/>
      <c r="QF751" s="31"/>
      <c r="QG751" s="31"/>
      <c r="QH751" s="31"/>
      <c r="QI751" s="31"/>
      <c r="QJ751" s="31"/>
      <c r="QK751" s="31"/>
      <c r="QL751" s="31"/>
      <c r="QM751" s="31"/>
      <c r="QN751" s="31"/>
      <c r="QO751" s="31"/>
      <c r="QP751" s="31"/>
      <c r="QQ751" s="31"/>
      <c r="QR751" s="31"/>
      <c r="QS751" s="31"/>
      <c r="QT751" s="31"/>
      <c r="QU751" s="31"/>
      <c r="QV751" s="31"/>
      <c r="QW751" s="31"/>
      <c r="QX751" s="31"/>
      <c r="QY751" s="31"/>
      <c r="QZ751" s="31"/>
      <c r="RA751" s="31"/>
      <c r="RB751" s="31"/>
      <c r="RC751" s="31"/>
      <c r="RD751" s="31"/>
      <c r="RE751" s="31"/>
      <c r="RF751" s="31"/>
      <c r="RG751" s="31"/>
      <c r="RH751" s="31"/>
      <c r="RI751" s="31"/>
      <c r="RJ751" s="31"/>
      <c r="RK751" s="31"/>
      <c r="RL751" s="31"/>
      <c r="RM751" s="31"/>
      <c r="RN751" s="31"/>
      <c r="RO751" s="31"/>
      <c r="RP751" s="31"/>
      <c r="RQ751" s="31"/>
      <c r="RR751" s="31"/>
      <c r="RS751" s="31"/>
      <c r="RT751" s="31"/>
      <c r="RU751" s="31"/>
      <c r="RV751" s="31"/>
      <c r="RW751" s="31"/>
      <c r="RX751" s="31"/>
      <c r="RY751" s="31"/>
      <c r="RZ751" s="31"/>
      <c r="SA751" s="31"/>
      <c r="SB751" s="31"/>
      <c r="SC751" s="31"/>
      <c r="SD751" s="31"/>
      <c r="SE751" s="31"/>
      <c r="SF751" s="31"/>
      <c r="SG751" s="31"/>
      <c r="SH751" s="31"/>
      <c r="SI751" s="31"/>
      <c r="SJ751" s="31"/>
      <c r="SK751" s="31"/>
      <c r="SL751" s="31"/>
      <c r="SM751" s="31"/>
      <c r="SN751" s="31"/>
      <c r="SO751" s="31"/>
      <c r="SP751" s="31"/>
      <c r="SQ751" s="31"/>
      <c r="SR751" s="31"/>
      <c r="SS751" s="31"/>
      <c r="ST751" s="31"/>
      <c r="SU751" s="31"/>
      <c r="SV751" s="31"/>
      <c r="SW751" s="31"/>
      <c r="SX751" s="31"/>
      <c r="SY751" s="31"/>
      <c r="SZ751" s="31"/>
      <c r="TA751" s="31"/>
      <c r="TB751" s="31"/>
      <c r="TC751" s="31"/>
      <c r="TD751" s="31"/>
      <c r="TE751" s="31"/>
      <c r="TF751" s="31"/>
      <c r="TG751" s="31"/>
      <c r="TH751" s="31"/>
      <c r="TI751" s="31"/>
      <c r="TJ751" s="31"/>
      <c r="TK751" s="31"/>
      <c r="TL751" s="31"/>
      <c r="TM751" s="31"/>
      <c r="TN751" s="31"/>
      <c r="TO751" s="31"/>
      <c r="TP751" s="31"/>
      <c r="TQ751" s="31"/>
      <c r="TR751" s="31"/>
      <c r="TS751" s="31"/>
      <c r="TT751" s="31"/>
      <c r="TU751" s="31"/>
      <c r="TV751" s="31"/>
      <c r="TW751" s="31"/>
      <c r="TX751" s="31"/>
      <c r="TY751" s="31"/>
      <c r="TZ751" s="31"/>
      <c r="UA751" s="31"/>
      <c r="UB751" s="31"/>
      <c r="UC751" s="31"/>
      <c r="UD751" s="31"/>
      <c r="UE751" s="31"/>
      <c r="UF751" s="31"/>
      <c r="UG751" s="31"/>
      <c r="UH751" s="31"/>
      <c r="UI751" s="31"/>
      <c r="UJ751" s="31"/>
      <c r="UK751" s="31"/>
      <c r="UL751" s="31"/>
      <c r="UM751" s="31"/>
      <c r="UN751" s="31"/>
      <c r="UO751" s="31"/>
      <c r="UP751" s="31"/>
      <c r="UQ751" s="31"/>
      <c r="UR751" s="31"/>
      <c r="US751" s="31"/>
      <c r="UT751" s="31"/>
      <c r="UU751" s="31"/>
      <c r="UV751" s="31"/>
      <c r="UW751" s="31"/>
      <c r="UX751" s="31"/>
      <c r="UY751" s="31"/>
      <c r="UZ751" s="31"/>
      <c r="VA751" s="31"/>
      <c r="VB751" s="31"/>
      <c r="VC751" s="31"/>
      <c r="VD751" s="31"/>
      <c r="VE751" s="31"/>
      <c r="VF751" s="31"/>
      <c r="VG751" s="31"/>
      <c r="VH751" s="31"/>
      <c r="VI751" s="31"/>
      <c r="VJ751" s="31"/>
      <c r="VK751" s="31"/>
      <c r="VL751" s="31"/>
      <c r="VM751" s="31"/>
      <c r="VN751" s="31"/>
      <c r="VO751" s="31"/>
      <c r="VP751" s="31"/>
      <c r="VQ751" s="31"/>
      <c r="VR751" s="31"/>
      <c r="VS751" s="31"/>
      <c r="VT751" s="31"/>
      <c r="VU751" s="31"/>
      <c r="VV751" s="31"/>
      <c r="VW751" s="31"/>
      <c r="VX751" s="31"/>
      <c r="VY751" s="31"/>
      <c r="VZ751" s="31"/>
      <c r="WA751" s="31"/>
      <c r="WB751" s="31"/>
      <c r="WC751" s="31"/>
      <c r="WD751" s="31"/>
      <c r="WE751" s="31"/>
      <c r="WF751" s="31"/>
      <c r="WG751" s="31"/>
      <c r="WH751" s="31"/>
      <c r="WI751" s="31"/>
      <c r="WJ751" s="31"/>
      <c r="WK751" s="31"/>
      <c r="WL751" s="31"/>
      <c r="WM751" s="31"/>
      <c r="WN751" s="31"/>
      <c r="WO751" s="31"/>
      <c r="WP751" s="31"/>
      <c r="WQ751" s="31"/>
      <c r="WR751" s="31"/>
      <c r="WS751" s="31"/>
      <c r="WT751" s="31"/>
      <c r="WU751" s="31"/>
      <c r="WV751" s="31"/>
      <c r="WW751" s="31"/>
      <c r="WX751" s="31"/>
      <c r="WY751" s="31"/>
      <c r="WZ751" s="31"/>
      <c r="XA751" s="31"/>
      <c r="XB751" s="31"/>
      <c r="XC751" s="31"/>
      <c r="XD751" s="31"/>
      <c r="XE751" s="31"/>
      <c r="XF751" s="31"/>
      <c r="XG751" s="31"/>
      <c r="XH751" s="31"/>
      <c r="XI751" s="31"/>
      <c r="XJ751" s="31"/>
      <c r="XK751" s="31"/>
      <c r="XL751" s="31"/>
      <c r="XM751" s="31"/>
      <c r="XN751" s="31"/>
      <c r="XO751" s="31"/>
      <c r="XP751" s="31"/>
      <c r="XQ751" s="31"/>
      <c r="XR751" s="31"/>
      <c r="XS751" s="31"/>
      <c r="XT751" s="31"/>
      <c r="XU751" s="31"/>
      <c r="XV751" s="31"/>
      <c r="XW751" s="31"/>
      <c r="XX751" s="31"/>
      <c r="XY751" s="31"/>
      <c r="XZ751" s="31"/>
      <c r="YA751" s="31"/>
      <c r="YB751" s="31"/>
      <c r="YC751" s="31"/>
      <c r="YD751" s="31"/>
      <c r="YE751" s="31"/>
      <c r="YF751" s="31"/>
      <c r="YG751" s="31"/>
      <c r="YH751" s="31"/>
      <c r="YI751" s="31"/>
      <c r="YJ751" s="31"/>
      <c r="YK751" s="31"/>
      <c r="YL751" s="31"/>
      <c r="YM751" s="31"/>
      <c r="YN751" s="31"/>
      <c r="YO751" s="31"/>
      <c r="YP751" s="31"/>
      <c r="YQ751" s="31"/>
      <c r="YR751" s="31"/>
      <c r="YS751" s="31"/>
      <c r="YT751" s="31"/>
      <c r="YU751" s="31"/>
      <c r="YV751" s="31"/>
      <c r="YW751" s="31"/>
      <c r="YX751" s="31"/>
      <c r="YY751" s="31"/>
      <c r="YZ751" s="31"/>
      <c r="ZA751" s="31"/>
      <c r="ZB751" s="31"/>
      <c r="ZC751" s="31"/>
      <c r="ZD751" s="31"/>
      <c r="ZE751" s="31"/>
      <c r="ZF751" s="31"/>
      <c r="ZG751" s="31"/>
      <c r="ZH751" s="31"/>
      <c r="ZI751" s="31"/>
      <c r="ZJ751" s="31"/>
      <c r="ZK751" s="31"/>
      <c r="ZL751" s="31"/>
      <c r="ZM751" s="31"/>
      <c r="ZN751" s="31"/>
      <c r="ZO751" s="31"/>
      <c r="ZP751" s="31"/>
      <c r="ZQ751" s="31"/>
      <c r="ZR751" s="31"/>
      <c r="ZS751" s="31"/>
      <c r="ZT751" s="31"/>
      <c r="ZU751" s="31"/>
      <c r="ZV751" s="31"/>
      <c r="ZW751" s="31"/>
      <c r="ZX751" s="31"/>
      <c r="ZY751" s="31"/>
      <c r="ZZ751" s="31"/>
      <c r="AAA751" s="31"/>
      <c r="AAB751" s="31"/>
      <c r="AAC751" s="31"/>
      <c r="AAD751" s="31"/>
      <c r="AAE751" s="31"/>
      <c r="AAF751" s="31"/>
      <c r="AAG751" s="31"/>
      <c r="AAH751" s="31"/>
      <c r="AAI751" s="31"/>
      <c r="AAJ751" s="31"/>
      <c r="AAK751" s="31"/>
      <c r="AAL751" s="31"/>
      <c r="AAM751" s="31"/>
      <c r="AAN751" s="31"/>
      <c r="AAO751" s="31"/>
      <c r="AAP751" s="31"/>
      <c r="AAQ751" s="31"/>
      <c r="AAR751" s="31"/>
      <c r="AAS751" s="31"/>
      <c r="AAT751" s="31"/>
      <c r="AAU751" s="31"/>
      <c r="AAV751" s="31"/>
      <c r="AAW751" s="31"/>
      <c r="AAX751" s="31"/>
      <c r="AAY751" s="31"/>
      <c r="AAZ751" s="31"/>
      <c r="ABA751" s="31"/>
      <c r="ABB751" s="31"/>
      <c r="ABC751" s="31"/>
      <c r="ABD751" s="31"/>
      <c r="ABE751" s="31"/>
      <c r="ABF751" s="31"/>
      <c r="ABG751" s="31"/>
      <c r="ABH751" s="31"/>
      <c r="ABI751" s="31"/>
      <c r="ABJ751" s="31"/>
      <c r="ABK751" s="31"/>
      <c r="ABL751" s="31"/>
      <c r="ABM751" s="31"/>
      <c r="ABN751" s="31"/>
      <c r="ABO751" s="31"/>
      <c r="ABP751" s="31"/>
      <c r="ABQ751" s="31"/>
      <c r="ABR751" s="31"/>
      <c r="ABS751" s="31"/>
      <c r="ABT751" s="31"/>
      <c r="ABU751" s="31"/>
      <c r="ABV751" s="31"/>
      <c r="ABW751" s="31"/>
      <c r="ABX751" s="31"/>
      <c r="ABY751" s="31"/>
      <c r="ABZ751" s="31"/>
      <c r="ACA751" s="31"/>
      <c r="ACB751" s="31"/>
      <c r="ACC751" s="31"/>
      <c r="ACD751" s="31"/>
      <c r="ACE751" s="31"/>
      <c r="ACF751" s="31"/>
      <c r="ACG751" s="31"/>
      <c r="ACH751" s="31"/>
      <c r="ACI751" s="31"/>
      <c r="ACJ751" s="31"/>
      <c r="ACK751" s="31"/>
      <c r="ACL751" s="31"/>
      <c r="ACM751" s="31"/>
      <c r="ACN751" s="31"/>
      <c r="ACO751" s="31"/>
      <c r="ACP751" s="31"/>
      <c r="ACQ751" s="31"/>
      <c r="ACR751" s="31"/>
      <c r="ACS751" s="31"/>
      <c r="ACT751" s="31"/>
      <c r="ACU751" s="31"/>
      <c r="ACV751" s="31"/>
      <c r="ACW751" s="31"/>
      <c r="ACX751" s="31"/>
      <c r="ACY751" s="31"/>
      <c r="ACZ751" s="31"/>
      <c r="ADA751" s="31"/>
      <c r="ADB751" s="31"/>
      <c r="ADC751" s="31"/>
      <c r="ADD751" s="31"/>
      <c r="ADE751" s="31"/>
      <c r="ADF751" s="31"/>
      <c r="ADG751" s="31"/>
      <c r="ADH751" s="31"/>
      <c r="ADI751" s="31"/>
      <c r="ADJ751" s="31"/>
      <c r="ADK751" s="31"/>
      <c r="ADL751" s="31"/>
      <c r="ADM751" s="31"/>
      <c r="ADN751" s="31"/>
      <c r="ADO751" s="31"/>
      <c r="ADP751" s="31"/>
      <c r="ADQ751" s="31"/>
      <c r="ADR751" s="31"/>
      <c r="ADS751" s="31"/>
      <c r="ADT751" s="31"/>
      <c r="ADU751" s="31"/>
      <c r="ADV751" s="31"/>
      <c r="ADW751" s="31"/>
      <c r="ADX751" s="31"/>
      <c r="ADY751" s="31"/>
      <c r="ADZ751" s="31"/>
      <c r="AEA751" s="31"/>
      <c r="AEB751" s="31"/>
      <c r="AEC751" s="31"/>
      <c r="AED751" s="31"/>
      <c r="AEE751" s="31"/>
      <c r="AEF751" s="31"/>
      <c r="AEG751" s="31"/>
      <c r="AEH751" s="31"/>
      <c r="AEI751" s="31"/>
      <c r="AEJ751" s="31"/>
      <c r="AEK751" s="31"/>
      <c r="AEL751" s="31"/>
      <c r="AEM751" s="31"/>
      <c r="AEN751" s="31"/>
      <c r="AEO751" s="31"/>
      <c r="AEP751" s="31"/>
      <c r="AEQ751" s="31"/>
      <c r="AER751" s="31"/>
      <c r="AES751" s="31"/>
      <c r="AET751" s="31"/>
      <c r="AEU751" s="31"/>
      <c r="AEV751" s="31"/>
      <c r="AEW751" s="31"/>
      <c r="AEX751" s="31"/>
      <c r="AEY751" s="31"/>
      <c r="AEZ751" s="31"/>
      <c r="AFA751" s="31"/>
      <c r="AFB751" s="31"/>
      <c r="AFC751" s="31"/>
      <c r="AFD751" s="31"/>
      <c r="AFE751" s="31"/>
      <c r="AFF751" s="31"/>
      <c r="AFG751" s="31"/>
      <c r="AFH751" s="31"/>
      <c r="AFI751" s="31"/>
      <c r="AFJ751" s="31"/>
      <c r="AFK751" s="31"/>
      <c r="AFL751" s="31"/>
      <c r="AFM751" s="31"/>
      <c r="AFN751" s="31"/>
      <c r="AFO751" s="31"/>
      <c r="AFP751" s="31"/>
      <c r="AFQ751" s="31"/>
      <c r="AFR751" s="31"/>
      <c r="AFS751" s="31"/>
      <c r="AFT751" s="31"/>
      <c r="AFU751" s="31"/>
      <c r="AFV751" s="31"/>
      <c r="AFW751" s="31"/>
      <c r="AFX751" s="31"/>
      <c r="AFY751" s="31"/>
      <c r="AFZ751" s="31"/>
      <c r="AGA751" s="31"/>
      <c r="AGB751" s="31"/>
      <c r="AGC751" s="31"/>
      <c r="AGD751" s="31"/>
      <c r="AGE751" s="31"/>
      <c r="AGF751" s="31"/>
      <c r="AGG751" s="31"/>
      <c r="AGH751" s="31"/>
      <c r="AGI751" s="31"/>
      <c r="AGJ751" s="31"/>
      <c r="AGK751" s="31"/>
      <c r="AGL751" s="31"/>
      <c r="AGM751" s="31"/>
      <c r="AGN751" s="31"/>
      <c r="AGO751" s="31"/>
      <c r="AGP751" s="31"/>
      <c r="AGQ751" s="31"/>
      <c r="AGR751" s="31"/>
      <c r="AGS751" s="31"/>
      <c r="AGT751" s="31"/>
      <c r="AGU751" s="31"/>
      <c r="AGV751" s="31"/>
      <c r="AGW751" s="31"/>
      <c r="AGX751" s="31"/>
      <c r="AGY751" s="31"/>
      <c r="AGZ751" s="31"/>
      <c r="AHA751" s="31"/>
      <c r="AHB751" s="31"/>
      <c r="AHC751" s="31"/>
      <c r="AHD751" s="31"/>
      <c r="AHE751" s="31"/>
      <c r="AHF751" s="31"/>
      <c r="AHG751" s="31"/>
      <c r="AHH751" s="31"/>
      <c r="AHI751" s="31"/>
      <c r="AHJ751" s="31"/>
      <c r="AHK751" s="31"/>
      <c r="AHL751" s="31"/>
      <c r="AHM751" s="31"/>
      <c r="AHN751" s="31"/>
      <c r="AHO751" s="31"/>
      <c r="AHP751" s="31"/>
      <c r="AHQ751" s="31"/>
      <c r="AHR751" s="31"/>
      <c r="AHS751" s="31"/>
      <c r="AHT751" s="31"/>
      <c r="AHU751" s="31"/>
      <c r="AHV751" s="31"/>
      <c r="AHW751" s="31"/>
      <c r="AHX751" s="31"/>
      <c r="AHY751" s="31"/>
      <c r="AHZ751" s="31"/>
      <c r="AIA751" s="31"/>
      <c r="AIB751" s="31"/>
      <c r="AIC751" s="31"/>
      <c r="AID751" s="31"/>
      <c r="AIE751" s="31"/>
      <c r="AIF751" s="31"/>
      <c r="AIG751" s="31"/>
      <c r="AIH751" s="31"/>
      <c r="AII751" s="31"/>
      <c r="AIJ751" s="31"/>
      <c r="AIK751" s="31"/>
      <c r="AIL751" s="31"/>
      <c r="AIM751" s="31"/>
      <c r="AIN751" s="31"/>
      <c r="AIO751" s="31"/>
      <c r="AIP751" s="31"/>
      <c r="AIQ751" s="31"/>
      <c r="AIR751" s="31"/>
      <c r="AIS751" s="31"/>
      <c r="AIT751" s="31"/>
      <c r="AIU751" s="31"/>
      <c r="AIV751" s="31"/>
      <c r="AIW751" s="31"/>
      <c r="AIX751" s="31"/>
      <c r="AIY751" s="31"/>
      <c r="AIZ751" s="31"/>
      <c r="AJA751" s="31"/>
      <c r="AJB751" s="31"/>
      <c r="AJC751" s="31"/>
      <c r="AJD751" s="31"/>
      <c r="AJE751" s="31"/>
      <c r="AJF751" s="31"/>
      <c r="AJG751" s="31"/>
      <c r="AJH751" s="31"/>
      <c r="AJI751" s="31"/>
      <c r="AJJ751" s="31"/>
      <c r="AJK751" s="31"/>
      <c r="AJL751" s="31"/>
      <c r="AJM751" s="31"/>
      <c r="AJN751" s="31"/>
      <c r="AJO751" s="31"/>
      <c r="AJP751" s="31"/>
      <c r="AJQ751" s="31"/>
      <c r="AJR751" s="31"/>
      <c r="AJS751" s="31"/>
      <c r="AJT751" s="31"/>
      <c r="AJU751" s="31"/>
      <c r="AJV751" s="31"/>
      <c r="AJW751" s="31"/>
      <c r="AJX751" s="31"/>
      <c r="AJY751" s="31"/>
      <c r="AJZ751" s="31"/>
      <c r="AKA751" s="31"/>
      <c r="AKB751" s="31"/>
      <c r="AKC751" s="31"/>
      <c r="AKD751" s="31"/>
      <c r="AKE751" s="31"/>
      <c r="AKF751" s="31"/>
      <c r="AKG751" s="31"/>
      <c r="AKH751" s="31"/>
      <c r="AKI751" s="31"/>
      <c r="AKJ751" s="31"/>
      <c r="AKK751" s="31"/>
      <c r="AKL751" s="31"/>
      <c r="AKM751" s="31"/>
      <c r="AKN751" s="31"/>
      <c r="AKO751" s="31"/>
      <c r="AKP751" s="31"/>
      <c r="AKQ751" s="31"/>
      <c r="AKR751" s="31"/>
      <c r="AKS751" s="31"/>
      <c r="AKT751" s="31"/>
      <c r="AKU751" s="31"/>
      <c r="AKV751" s="31"/>
      <c r="AKW751" s="31"/>
      <c r="AKX751" s="31"/>
      <c r="AKY751" s="31"/>
      <c r="AKZ751" s="31"/>
      <c r="ALA751" s="31"/>
      <c r="ALB751" s="31"/>
      <c r="ALC751" s="31"/>
      <c r="ALD751" s="31"/>
      <c r="ALE751" s="31"/>
      <c r="ALF751" s="31"/>
      <c r="ALG751" s="31"/>
      <c r="ALH751" s="31"/>
      <c r="ALI751" s="31"/>
      <c r="ALJ751" s="31"/>
      <c r="ALK751" s="31"/>
      <c r="ALL751" s="31"/>
      <c r="ALM751" s="31"/>
      <c r="ALN751" s="31"/>
      <c r="ALO751" s="31"/>
      <c r="ALP751" s="31"/>
      <c r="ALQ751" s="31"/>
      <c r="ALR751" s="31"/>
      <c r="ALS751" s="31"/>
      <c r="ALT751" s="31"/>
      <c r="ALU751" s="31"/>
      <c r="ALV751" s="31"/>
      <c r="ALW751" s="31"/>
      <c r="ALX751" s="31"/>
      <c r="ALY751" s="31"/>
      <c r="ALZ751" s="31"/>
      <c r="AMA751" s="31"/>
      <c r="AMB751" s="31"/>
      <c r="AMC751" s="31"/>
      <c r="AMD751" s="31"/>
      <c r="AME751" s="31"/>
      <c r="AMF751" s="31"/>
      <c r="AMG751" s="31"/>
      <c r="AMH751" s="31"/>
      <c r="AMI751" s="31"/>
      <c r="AMJ751" s="31"/>
      <c r="AMK751" s="31"/>
      <c r="AML751" s="31"/>
      <c r="AMM751" s="31"/>
      <c r="AMN751" s="31"/>
      <c r="AMO751" s="31"/>
      <c r="AMP751" s="31"/>
      <c r="AMQ751" s="31"/>
      <c r="AMR751" s="31"/>
      <c r="AMS751" s="31"/>
      <c r="AMT751" s="31"/>
      <c r="AMU751" s="31"/>
      <c r="AMV751" s="31"/>
      <c r="AMW751" s="31"/>
      <c r="AMX751" s="31"/>
      <c r="AMY751" s="31"/>
      <c r="AMZ751" s="31"/>
      <c r="ANA751" s="31"/>
      <c r="ANB751" s="31"/>
      <c r="ANC751" s="31"/>
      <c r="AND751" s="31"/>
      <c r="ANE751" s="31"/>
      <c r="ANF751" s="31"/>
      <c r="ANG751" s="31"/>
      <c r="ANH751" s="31"/>
      <c r="ANI751" s="31"/>
      <c r="ANJ751" s="31"/>
      <c r="ANK751" s="31"/>
      <c r="ANL751" s="31"/>
      <c r="ANM751" s="31"/>
      <c r="ANN751" s="31"/>
      <c r="ANO751" s="31"/>
      <c r="ANP751" s="31"/>
      <c r="ANQ751" s="31"/>
      <c r="ANR751" s="31"/>
      <c r="ANS751" s="31"/>
      <c r="ANT751" s="31"/>
      <c r="ANU751" s="31"/>
      <c r="ANV751" s="31"/>
      <c r="ANW751" s="31"/>
      <c r="ANX751" s="31"/>
      <c r="ANY751" s="31"/>
      <c r="ANZ751" s="31"/>
      <c r="AOA751" s="31"/>
      <c r="AOB751" s="31"/>
      <c r="AOC751" s="31"/>
      <c r="AOD751" s="31"/>
      <c r="AOE751" s="31"/>
      <c r="AOF751" s="31"/>
      <c r="AOG751" s="31"/>
      <c r="AOH751" s="31"/>
      <c r="AOI751" s="31"/>
      <c r="AOJ751" s="31"/>
      <c r="AOK751" s="31"/>
      <c r="AOL751" s="31"/>
      <c r="AOM751" s="31"/>
      <c r="AON751" s="31"/>
      <c r="AOO751" s="31"/>
      <c r="AOP751" s="31"/>
      <c r="AOQ751" s="31"/>
      <c r="AOR751" s="31"/>
      <c r="AOS751" s="31"/>
      <c r="AOT751" s="31"/>
      <c r="AOU751" s="31"/>
      <c r="AOV751" s="31"/>
      <c r="AOW751" s="31"/>
      <c r="AOX751" s="31"/>
      <c r="AOY751" s="31"/>
      <c r="AOZ751" s="31"/>
      <c r="APA751" s="31"/>
      <c r="APB751" s="31"/>
      <c r="APC751" s="31"/>
      <c r="APD751" s="31"/>
      <c r="APE751" s="31"/>
      <c r="APF751" s="31"/>
      <c r="APG751" s="31"/>
      <c r="APH751" s="31"/>
      <c r="API751" s="31"/>
      <c r="APJ751" s="31"/>
      <c r="APK751" s="31"/>
      <c r="APL751" s="31"/>
      <c r="APM751" s="31"/>
      <c r="APN751" s="31"/>
      <c r="APO751" s="31"/>
      <c r="APP751" s="31"/>
      <c r="APQ751" s="31"/>
      <c r="APR751" s="31"/>
      <c r="APS751" s="31"/>
      <c r="APT751" s="31"/>
      <c r="APU751" s="31"/>
      <c r="APV751" s="31"/>
      <c r="APW751" s="31"/>
      <c r="APX751" s="31"/>
      <c r="APY751" s="31"/>
      <c r="APZ751" s="31"/>
      <c r="AQA751" s="31"/>
      <c r="AQB751" s="31"/>
      <c r="AQC751" s="31"/>
      <c r="AQD751" s="31"/>
      <c r="AQE751" s="31"/>
      <c r="AQF751" s="31"/>
      <c r="AQG751" s="31"/>
      <c r="AQH751" s="31"/>
      <c r="AQI751" s="31"/>
      <c r="AQJ751" s="31"/>
      <c r="AQK751" s="31"/>
      <c r="AQL751" s="31"/>
      <c r="AQM751" s="31"/>
      <c r="AQN751" s="31"/>
      <c r="AQO751" s="31"/>
      <c r="AQP751" s="31"/>
      <c r="AQQ751" s="31"/>
      <c r="AQR751" s="31"/>
      <c r="AQS751" s="31"/>
      <c r="AQT751" s="31"/>
      <c r="AQU751" s="31"/>
      <c r="AQV751" s="31"/>
      <c r="AQW751" s="31"/>
      <c r="AQX751" s="31"/>
      <c r="AQY751" s="31"/>
      <c r="AQZ751" s="31"/>
      <c r="ARA751" s="31"/>
      <c r="ARB751" s="31"/>
      <c r="ARC751" s="31"/>
      <c r="ARD751" s="31"/>
      <c r="ARE751" s="31"/>
      <c r="ARF751" s="31"/>
      <c r="ARG751" s="31"/>
      <c r="ARH751" s="31"/>
      <c r="ARI751" s="31"/>
      <c r="ARJ751" s="31"/>
      <c r="ARK751" s="31"/>
      <c r="ARL751" s="31"/>
      <c r="ARM751" s="31"/>
      <c r="ARN751" s="31"/>
      <c r="ARO751" s="31"/>
      <c r="ARP751" s="31"/>
      <c r="ARQ751" s="31"/>
      <c r="ARR751" s="31"/>
      <c r="ARS751" s="31"/>
      <c r="ART751" s="31"/>
      <c r="ARU751" s="31"/>
      <c r="ARV751" s="31"/>
      <c r="ARW751" s="31"/>
      <c r="ARX751" s="31"/>
      <c r="ARY751" s="31"/>
      <c r="ARZ751" s="31"/>
      <c r="ASA751" s="31"/>
      <c r="ASB751" s="31"/>
      <c r="ASC751" s="31"/>
      <c r="ASD751" s="31"/>
      <c r="ASE751" s="31"/>
      <c r="ASF751" s="31"/>
      <c r="ASG751" s="31"/>
      <c r="ASH751" s="31"/>
      <c r="ASI751" s="31"/>
      <c r="ASJ751" s="31"/>
      <c r="ASK751" s="31"/>
      <c r="ASL751" s="31"/>
      <c r="ASM751" s="31"/>
      <c r="ASN751" s="31"/>
      <c r="ASO751" s="31"/>
      <c r="ASP751" s="31"/>
      <c r="ASQ751" s="31"/>
      <c r="ASR751" s="31"/>
      <c r="ASS751" s="31"/>
      <c r="AST751" s="31"/>
      <c r="ASU751" s="31"/>
      <c r="ASV751" s="31"/>
      <c r="ASW751" s="31"/>
      <c r="ASX751" s="31"/>
      <c r="ASY751" s="31"/>
      <c r="ASZ751" s="31"/>
      <c r="ATA751" s="31"/>
      <c r="ATB751" s="31"/>
      <c r="ATC751" s="31"/>
      <c r="ATD751" s="31"/>
      <c r="ATE751" s="31"/>
      <c r="ATF751" s="31"/>
      <c r="ATG751" s="31"/>
      <c r="ATH751" s="31"/>
      <c r="ATI751" s="31"/>
      <c r="ATJ751" s="31"/>
      <c r="ATK751" s="31"/>
      <c r="ATL751" s="31"/>
      <c r="ATM751" s="31"/>
      <c r="ATN751" s="31"/>
      <c r="ATO751" s="31"/>
      <c r="ATP751" s="31"/>
      <c r="ATQ751" s="31"/>
      <c r="ATR751" s="31"/>
      <c r="ATS751" s="31"/>
      <c r="ATT751" s="31"/>
      <c r="ATU751" s="31"/>
      <c r="ATV751" s="31"/>
      <c r="ATW751" s="31"/>
      <c r="ATX751" s="31"/>
      <c r="ATY751" s="31"/>
      <c r="ATZ751" s="31"/>
      <c r="AUA751" s="31"/>
      <c r="AUB751" s="31"/>
      <c r="AUC751" s="31"/>
      <c r="AUD751" s="31"/>
      <c r="AUE751" s="31"/>
      <c r="AUF751" s="31"/>
      <c r="AUG751" s="31"/>
      <c r="AUH751" s="31"/>
      <c r="AUI751" s="31"/>
      <c r="AUJ751" s="31"/>
      <c r="AUK751" s="31"/>
      <c r="AUL751" s="31"/>
      <c r="AUM751" s="31"/>
      <c r="AUN751" s="31"/>
      <c r="AUO751" s="31"/>
      <c r="AUP751" s="31"/>
      <c r="AUQ751" s="31"/>
      <c r="AUR751" s="31"/>
      <c r="AUS751" s="31"/>
      <c r="AUT751" s="31"/>
      <c r="AUU751" s="31"/>
      <c r="AUV751" s="31"/>
      <c r="AUW751" s="31"/>
      <c r="AUX751" s="31"/>
      <c r="AUY751" s="31"/>
      <c r="AUZ751" s="31"/>
      <c r="AVA751" s="31"/>
      <c r="AVB751" s="31"/>
      <c r="AVC751" s="31"/>
      <c r="AVD751" s="31"/>
      <c r="AVE751" s="31"/>
      <c r="AVF751" s="31"/>
      <c r="AVG751" s="31"/>
      <c r="AVH751" s="31"/>
      <c r="AVI751" s="31"/>
      <c r="AVJ751" s="31"/>
      <c r="AVK751" s="31"/>
      <c r="AVL751" s="31"/>
      <c r="AVM751" s="31"/>
      <c r="AVN751" s="31"/>
      <c r="AVO751" s="31"/>
      <c r="AVP751" s="31"/>
      <c r="AVQ751" s="31"/>
      <c r="AVR751" s="31"/>
      <c r="AVS751" s="31"/>
      <c r="AVT751" s="31"/>
      <c r="AVU751" s="31"/>
      <c r="AVV751" s="31"/>
      <c r="AVW751" s="31"/>
      <c r="AVX751" s="31"/>
      <c r="AVY751" s="31"/>
      <c r="AVZ751" s="31"/>
      <c r="AWA751" s="31"/>
      <c r="AWB751" s="31"/>
      <c r="AWC751" s="31"/>
      <c r="AWD751" s="31"/>
      <c r="AWE751" s="31"/>
      <c r="AWF751" s="31"/>
      <c r="AWG751" s="31"/>
      <c r="AWH751" s="31"/>
      <c r="AWI751" s="31"/>
      <c r="AWJ751" s="31"/>
      <c r="AWK751" s="31"/>
      <c r="AWL751" s="31"/>
      <c r="AWM751" s="31"/>
      <c r="AWN751" s="31"/>
      <c r="AWO751" s="31"/>
      <c r="AWP751" s="31"/>
      <c r="AWQ751" s="31"/>
      <c r="AWR751" s="31"/>
      <c r="AWS751" s="31"/>
      <c r="AWT751" s="31"/>
      <c r="AWU751" s="31"/>
      <c r="AWV751" s="31"/>
      <c r="AWW751" s="31"/>
      <c r="AWX751" s="31"/>
      <c r="AWY751" s="31"/>
      <c r="AWZ751" s="31"/>
      <c r="AXA751" s="31"/>
      <c r="AXB751" s="31"/>
      <c r="AXC751" s="31"/>
      <c r="AXD751" s="31"/>
      <c r="AXE751" s="31"/>
      <c r="AXF751" s="31"/>
      <c r="AXG751" s="31"/>
      <c r="AXH751" s="31"/>
      <c r="AXI751" s="31"/>
      <c r="AXJ751" s="31"/>
      <c r="AXK751" s="31"/>
      <c r="AXL751" s="31"/>
      <c r="AXM751" s="31"/>
      <c r="AXN751" s="31"/>
      <c r="AXO751" s="31"/>
      <c r="AXP751" s="31"/>
      <c r="AXQ751" s="31"/>
      <c r="AXR751" s="31"/>
      <c r="AXS751" s="31"/>
      <c r="AXT751" s="31"/>
      <c r="AXU751" s="31"/>
      <c r="AXV751" s="31"/>
      <c r="AXW751" s="31"/>
      <c r="AXX751" s="31"/>
      <c r="AXY751" s="31"/>
      <c r="AXZ751" s="31"/>
      <c r="AYA751" s="31"/>
      <c r="AYB751" s="31"/>
      <c r="AYC751" s="31"/>
      <c r="AYD751" s="31"/>
      <c r="AYE751" s="31"/>
      <c r="AYF751" s="31"/>
      <c r="AYG751" s="31"/>
      <c r="AYH751" s="31"/>
      <c r="AYI751" s="31"/>
      <c r="AYJ751" s="31"/>
      <c r="AYK751" s="31"/>
      <c r="AYL751" s="31"/>
      <c r="AYM751" s="31"/>
      <c r="AYN751" s="31"/>
      <c r="AYO751" s="31"/>
      <c r="AYP751" s="31"/>
      <c r="AYQ751" s="31"/>
      <c r="AYR751" s="31"/>
      <c r="AYS751" s="31"/>
      <c r="AYT751" s="31"/>
      <c r="AYU751" s="31"/>
      <c r="AYV751" s="31"/>
      <c r="AYW751" s="31"/>
      <c r="AYX751" s="31"/>
      <c r="AYY751" s="31"/>
      <c r="AYZ751" s="31"/>
      <c r="AZA751" s="31"/>
      <c r="AZB751" s="31"/>
      <c r="AZC751" s="31"/>
      <c r="AZD751" s="31"/>
      <c r="AZE751" s="31"/>
      <c r="AZF751" s="31"/>
      <c r="AZG751" s="31"/>
      <c r="AZH751" s="31"/>
      <c r="AZI751" s="31"/>
      <c r="AZJ751" s="31"/>
      <c r="AZK751" s="31"/>
      <c r="AZL751" s="31"/>
      <c r="AZM751" s="31"/>
      <c r="AZN751" s="31"/>
      <c r="AZO751" s="31"/>
      <c r="AZP751" s="31"/>
      <c r="AZQ751" s="31"/>
      <c r="AZR751" s="31"/>
      <c r="AZS751" s="31"/>
      <c r="AZT751" s="31"/>
      <c r="AZU751" s="31"/>
      <c r="AZV751" s="31"/>
      <c r="AZW751" s="31"/>
      <c r="AZX751" s="31"/>
      <c r="AZY751" s="31"/>
      <c r="AZZ751" s="31"/>
      <c r="BAA751" s="31"/>
      <c r="BAB751" s="31"/>
      <c r="BAC751" s="31"/>
      <c r="BAD751" s="31"/>
      <c r="BAE751" s="31"/>
      <c r="BAF751" s="31"/>
      <c r="BAG751" s="31"/>
      <c r="BAH751" s="31"/>
      <c r="BAI751" s="31"/>
      <c r="BAJ751" s="31"/>
      <c r="BAK751" s="31"/>
      <c r="BAL751" s="31"/>
      <c r="BAM751" s="31"/>
      <c r="BAN751" s="31"/>
      <c r="BAO751" s="31"/>
      <c r="BAP751" s="31"/>
      <c r="BAQ751" s="31"/>
      <c r="BAR751" s="31"/>
      <c r="BAS751" s="31"/>
      <c r="BAT751" s="31"/>
      <c r="BAU751" s="31"/>
      <c r="BAV751" s="31"/>
      <c r="BAW751" s="31"/>
      <c r="BAX751" s="31"/>
      <c r="BAY751" s="31"/>
      <c r="BAZ751" s="31"/>
      <c r="BBA751" s="31"/>
      <c r="BBB751" s="31"/>
      <c r="BBC751" s="31"/>
      <c r="BBD751" s="31"/>
      <c r="BBE751" s="31"/>
      <c r="BBF751" s="31"/>
      <c r="BBG751" s="31"/>
      <c r="BBH751" s="31"/>
      <c r="BBI751" s="31"/>
      <c r="BBJ751" s="31"/>
      <c r="BBK751" s="31"/>
      <c r="BBL751" s="31"/>
      <c r="BBM751" s="31"/>
      <c r="BBN751" s="31"/>
      <c r="BBO751" s="31"/>
      <c r="BBP751" s="31"/>
      <c r="BBQ751" s="31"/>
      <c r="BBR751" s="31"/>
      <c r="BBS751" s="31"/>
      <c r="BBT751" s="31"/>
      <c r="BBU751" s="31"/>
      <c r="BBV751" s="31"/>
      <c r="BBW751" s="31"/>
      <c r="BBX751" s="31"/>
      <c r="BBY751" s="31"/>
      <c r="BBZ751" s="31"/>
      <c r="BCA751" s="31"/>
      <c r="BCB751" s="31"/>
      <c r="BCC751" s="31"/>
      <c r="BCD751" s="31"/>
      <c r="BCE751" s="31"/>
      <c r="BCF751" s="31"/>
      <c r="BCG751" s="31"/>
      <c r="BCH751" s="31"/>
      <c r="BCI751" s="31"/>
      <c r="BCJ751" s="31"/>
      <c r="BCK751" s="31"/>
      <c r="BCL751" s="31"/>
      <c r="BCM751" s="31"/>
      <c r="BCN751" s="31"/>
      <c r="BCO751" s="31"/>
      <c r="BCP751" s="31"/>
      <c r="BCQ751" s="31"/>
      <c r="BCR751" s="31"/>
      <c r="BCS751" s="31"/>
      <c r="BCT751" s="31"/>
      <c r="BCU751" s="31"/>
      <c r="BCV751" s="31"/>
      <c r="BCW751" s="31"/>
      <c r="BCX751" s="31"/>
      <c r="BCY751" s="31"/>
      <c r="BCZ751" s="31"/>
      <c r="BDA751" s="31"/>
      <c r="BDB751" s="31"/>
      <c r="BDC751" s="31"/>
      <c r="BDD751" s="31"/>
      <c r="BDE751" s="31"/>
      <c r="BDF751" s="31"/>
      <c r="BDG751" s="31"/>
      <c r="BDH751" s="31"/>
      <c r="BDI751" s="31"/>
      <c r="BDJ751" s="31"/>
      <c r="BDK751" s="31"/>
      <c r="BDL751" s="31"/>
      <c r="BDM751" s="31"/>
      <c r="BDN751" s="31"/>
      <c r="BDO751" s="31"/>
      <c r="BDP751" s="31"/>
      <c r="BDQ751" s="31"/>
      <c r="BDR751" s="31"/>
      <c r="BDS751" s="31"/>
      <c r="BDT751" s="31"/>
      <c r="BDU751" s="31"/>
      <c r="BDV751" s="31"/>
      <c r="BDW751" s="31"/>
      <c r="BDX751" s="31"/>
      <c r="BDY751" s="31"/>
      <c r="BDZ751" s="31"/>
      <c r="BEA751" s="31"/>
      <c r="BEB751" s="31"/>
      <c r="BEC751" s="31"/>
      <c r="BED751" s="31"/>
      <c r="BEE751" s="31"/>
      <c r="BEF751" s="31"/>
      <c r="BEG751" s="31"/>
      <c r="BEH751" s="31"/>
      <c r="BEI751" s="31"/>
      <c r="BEJ751" s="31"/>
      <c r="BEK751" s="31"/>
      <c r="BEL751" s="31"/>
      <c r="BEM751" s="31"/>
      <c r="BEN751" s="31"/>
      <c r="BEO751" s="31"/>
      <c r="BEP751" s="31"/>
      <c r="BEQ751" s="31"/>
      <c r="BER751" s="31"/>
      <c r="BES751" s="31"/>
      <c r="BET751" s="31"/>
      <c r="BEU751" s="31"/>
      <c r="BEV751" s="31"/>
      <c r="BEW751" s="31"/>
      <c r="BEX751" s="31"/>
      <c r="BEY751" s="31"/>
      <c r="BEZ751" s="31"/>
      <c r="BFA751" s="31"/>
      <c r="BFB751" s="31"/>
      <c r="BFC751" s="31"/>
      <c r="BFD751" s="31"/>
      <c r="BFE751" s="31"/>
      <c r="BFF751" s="31"/>
      <c r="BFG751" s="31"/>
      <c r="BFH751" s="31"/>
      <c r="BFI751" s="31"/>
      <c r="BFJ751" s="31"/>
      <c r="BFK751" s="31"/>
      <c r="BFL751" s="31"/>
      <c r="BFM751" s="31"/>
      <c r="BFN751" s="31"/>
      <c r="BFO751" s="31"/>
      <c r="BFP751" s="31"/>
      <c r="BFQ751" s="31"/>
      <c r="BFR751" s="31"/>
      <c r="BFS751" s="31"/>
      <c r="BFT751" s="31"/>
      <c r="BFU751" s="31"/>
      <c r="BFV751" s="31"/>
      <c r="BFW751" s="31"/>
      <c r="BFX751" s="31"/>
      <c r="BFY751" s="31"/>
      <c r="BFZ751" s="31"/>
      <c r="BGA751" s="31"/>
      <c r="BGB751" s="31"/>
      <c r="BGC751" s="31"/>
      <c r="BGD751" s="31"/>
      <c r="BGE751" s="31"/>
      <c r="BGF751" s="31"/>
      <c r="BGG751" s="31"/>
      <c r="BGH751" s="31"/>
      <c r="BGI751" s="31"/>
      <c r="BGJ751" s="31"/>
      <c r="BGK751" s="31"/>
      <c r="BGL751" s="31"/>
      <c r="BGM751" s="31"/>
      <c r="BGN751" s="31"/>
      <c r="BGO751" s="31"/>
      <c r="BGP751" s="31"/>
      <c r="BGQ751" s="31"/>
      <c r="BGR751" s="31"/>
      <c r="BGS751" s="31"/>
      <c r="BGT751" s="31"/>
      <c r="BGU751" s="31"/>
      <c r="BGV751" s="31"/>
      <c r="BGW751" s="31"/>
      <c r="BGX751" s="31"/>
      <c r="BGY751" s="31"/>
      <c r="BGZ751" s="31"/>
      <c r="BHA751" s="31"/>
      <c r="BHB751" s="31"/>
      <c r="BHC751" s="31"/>
      <c r="BHD751" s="31"/>
      <c r="BHE751" s="31"/>
      <c r="BHF751" s="31"/>
      <c r="BHG751" s="31"/>
      <c r="BHH751" s="31"/>
      <c r="BHI751" s="31"/>
      <c r="BHJ751" s="31"/>
      <c r="BHK751" s="31"/>
      <c r="BHL751" s="31"/>
      <c r="BHM751" s="31"/>
      <c r="BHN751" s="31"/>
      <c r="BHO751" s="31"/>
      <c r="BHP751" s="31"/>
      <c r="BHQ751" s="31"/>
      <c r="BHR751" s="31"/>
      <c r="BHS751" s="31"/>
      <c r="BHT751" s="31"/>
      <c r="BHU751" s="31"/>
      <c r="BHV751" s="31"/>
      <c r="BHW751" s="31"/>
      <c r="BHX751" s="31"/>
      <c r="BHY751" s="31"/>
      <c r="BHZ751" s="31"/>
      <c r="BIA751" s="31"/>
      <c r="BIB751" s="31"/>
      <c r="BIC751" s="31"/>
      <c r="BID751" s="31"/>
      <c r="BIE751" s="31"/>
      <c r="BIF751" s="31"/>
      <c r="BIG751" s="31"/>
      <c r="BIH751" s="31"/>
      <c r="BII751" s="31"/>
      <c r="BIJ751" s="31"/>
      <c r="BIK751" s="31"/>
      <c r="BIL751" s="31"/>
      <c r="BIM751" s="31"/>
      <c r="BIN751" s="31"/>
      <c r="BIO751" s="31"/>
      <c r="BIP751" s="31"/>
      <c r="BIQ751" s="31"/>
      <c r="BIR751" s="31"/>
      <c r="BIS751" s="31"/>
      <c r="BIT751" s="31"/>
      <c r="BIU751" s="31"/>
      <c r="BIV751" s="31"/>
      <c r="BIW751" s="31"/>
      <c r="BIX751" s="31"/>
      <c r="BIY751" s="31"/>
      <c r="BIZ751" s="31"/>
      <c r="BJA751" s="31"/>
      <c r="BJB751" s="31"/>
      <c r="BJC751" s="31"/>
      <c r="BJD751" s="31"/>
      <c r="BJE751" s="31"/>
      <c r="BJF751" s="31"/>
      <c r="BJG751" s="31"/>
      <c r="BJH751" s="31"/>
      <c r="BJI751" s="31"/>
      <c r="BJJ751" s="31"/>
      <c r="BJK751" s="31"/>
      <c r="BJL751" s="31"/>
      <c r="BJM751" s="31"/>
      <c r="BJN751" s="31"/>
      <c r="BJO751" s="31"/>
      <c r="BJP751" s="31"/>
      <c r="BJQ751" s="31"/>
      <c r="BJR751" s="31"/>
      <c r="BJS751" s="31"/>
      <c r="BJT751" s="31"/>
      <c r="BJU751" s="31"/>
      <c r="BJV751" s="31"/>
      <c r="BJW751" s="31"/>
      <c r="BJX751" s="31"/>
      <c r="BJY751" s="31"/>
      <c r="BJZ751" s="31"/>
      <c r="BKA751" s="31"/>
      <c r="BKB751" s="31"/>
      <c r="BKC751" s="31"/>
      <c r="BKD751" s="31"/>
      <c r="BKE751" s="31"/>
      <c r="BKF751" s="31"/>
      <c r="BKG751" s="31"/>
      <c r="BKH751" s="31"/>
      <c r="BKI751" s="31"/>
      <c r="BKJ751" s="31"/>
      <c r="BKK751" s="31"/>
      <c r="BKL751" s="31"/>
      <c r="BKM751" s="31"/>
      <c r="BKN751" s="31"/>
      <c r="BKO751" s="31"/>
      <c r="BKP751" s="31"/>
      <c r="BKQ751" s="31"/>
      <c r="BKR751" s="31"/>
      <c r="BKS751" s="31"/>
      <c r="BKT751" s="31"/>
      <c r="BKU751" s="31"/>
      <c r="BKV751" s="31"/>
      <c r="BKW751" s="31"/>
      <c r="BKX751" s="31"/>
      <c r="BKY751" s="31"/>
      <c r="BKZ751" s="31"/>
      <c r="BLA751" s="31"/>
      <c r="BLB751" s="31"/>
      <c r="BLC751" s="31"/>
      <c r="BLD751" s="31"/>
      <c r="BLE751" s="31"/>
      <c r="BLF751" s="31"/>
      <c r="BLG751" s="31"/>
      <c r="BLH751" s="31"/>
      <c r="BLI751" s="31"/>
      <c r="BLJ751" s="31"/>
      <c r="BLK751" s="31"/>
      <c r="BLL751" s="31"/>
      <c r="BLM751" s="31"/>
      <c r="BLN751" s="31"/>
      <c r="BLO751" s="31"/>
      <c r="BLP751" s="31"/>
      <c r="BLQ751" s="31"/>
      <c r="BLR751" s="31"/>
      <c r="BLS751" s="31"/>
      <c r="BLT751" s="31"/>
      <c r="BLU751" s="31"/>
      <c r="BLV751" s="31"/>
      <c r="BLW751" s="31"/>
      <c r="BLX751" s="31"/>
      <c r="BLY751" s="31"/>
      <c r="BLZ751" s="31"/>
      <c r="BMA751" s="31"/>
      <c r="BMB751" s="31"/>
      <c r="BMC751" s="31"/>
      <c r="BMD751" s="31"/>
      <c r="BME751" s="31"/>
      <c r="BMF751" s="31"/>
      <c r="BMG751" s="31"/>
      <c r="BMH751" s="31"/>
      <c r="BMI751" s="31"/>
      <c r="BMJ751" s="31"/>
      <c r="BMK751" s="31"/>
      <c r="BML751" s="31"/>
      <c r="BMM751" s="31"/>
      <c r="BMN751" s="31"/>
      <c r="BMO751" s="31"/>
      <c r="BMP751" s="31"/>
      <c r="BMQ751" s="31"/>
      <c r="BMR751" s="31"/>
      <c r="BMS751" s="31"/>
      <c r="BMT751" s="31"/>
      <c r="BMU751" s="31"/>
      <c r="BMV751" s="31"/>
      <c r="BMW751" s="31"/>
      <c r="BMX751" s="31"/>
      <c r="BMY751" s="31"/>
      <c r="BMZ751" s="31"/>
      <c r="BNA751" s="31"/>
      <c r="BNB751" s="31"/>
      <c r="BNC751" s="31"/>
      <c r="BND751" s="31"/>
      <c r="BNE751" s="31"/>
      <c r="BNF751" s="31"/>
      <c r="BNG751" s="31"/>
      <c r="BNH751" s="31"/>
      <c r="BNI751" s="31"/>
      <c r="BNJ751" s="31"/>
      <c r="BNK751" s="31"/>
      <c r="BNL751" s="31"/>
      <c r="BNM751" s="31"/>
      <c r="BNN751" s="31"/>
      <c r="BNO751" s="31"/>
      <c r="BNP751" s="31"/>
      <c r="BNQ751" s="31"/>
      <c r="BNR751" s="31"/>
      <c r="BNS751" s="31"/>
      <c r="BNT751" s="31"/>
      <c r="BNU751" s="31"/>
      <c r="BNV751" s="31"/>
      <c r="BNW751" s="31"/>
      <c r="BNX751" s="31"/>
      <c r="BNY751" s="31"/>
      <c r="BNZ751" s="31"/>
      <c r="BOA751" s="31"/>
      <c r="BOB751" s="31"/>
      <c r="BOC751" s="31"/>
      <c r="BOD751" s="31"/>
      <c r="BOE751" s="31"/>
      <c r="BOF751" s="31"/>
      <c r="BOG751" s="31"/>
      <c r="BOH751" s="31"/>
      <c r="BOI751" s="31"/>
      <c r="BOJ751" s="31"/>
      <c r="BOK751" s="31"/>
      <c r="BOL751" s="31"/>
      <c r="BOM751" s="31"/>
      <c r="BON751" s="31"/>
      <c r="BOO751" s="31"/>
      <c r="BOP751" s="31"/>
      <c r="BOQ751" s="31"/>
      <c r="BOR751" s="31"/>
      <c r="BOS751" s="31"/>
      <c r="BOT751" s="31"/>
      <c r="BOU751" s="31"/>
      <c r="BOV751" s="31"/>
      <c r="BOW751" s="31"/>
      <c r="BOX751" s="31"/>
      <c r="BOY751" s="31"/>
      <c r="BOZ751" s="31"/>
      <c r="BPA751" s="31"/>
      <c r="BPB751" s="31"/>
      <c r="BPC751" s="31"/>
      <c r="BPD751" s="31"/>
      <c r="BPE751" s="31"/>
      <c r="BPF751" s="31"/>
      <c r="BPG751" s="31"/>
      <c r="BPH751" s="31"/>
      <c r="BPI751" s="31"/>
      <c r="BPJ751" s="31"/>
      <c r="BPK751" s="31"/>
      <c r="BPL751" s="31"/>
      <c r="BPM751" s="31"/>
      <c r="BPN751" s="31"/>
      <c r="BPO751" s="31"/>
      <c r="BPP751" s="31"/>
      <c r="BPQ751" s="31"/>
      <c r="BPR751" s="31"/>
      <c r="BPS751" s="31"/>
      <c r="BPT751" s="31"/>
      <c r="BPU751" s="31"/>
      <c r="BPV751" s="31"/>
      <c r="BPW751" s="31"/>
      <c r="BPX751" s="31"/>
      <c r="BPY751" s="31"/>
      <c r="BPZ751" s="31"/>
      <c r="BQA751" s="31"/>
      <c r="BQB751" s="31"/>
      <c r="BQC751" s="31"/>
      <c r="BQD751" s="31"/>
      <c r="BQE751" s="31"/>
      <c r="BQF751" s="31"/>
      <c r="BQG751" s="31"/>
      <c r="BQH751" s="31"/>
      <c r="BQI751" s="31"/>
      <c r="BQJ751" s="31"/>
      <c r="BQK751" s="31"/>
      <c r="BQL751" s="31"/>
      <c r="BQM751" s="31"/>
      <c r="BQN751" s="31"/>
      <c r="BQO751" s="31"/>
      <c r="BQP751" s="31"/>
      <c r="BQQ751" s="31"/>
      <c r="BQR751" s="31"/>
      <c r="BQS751" s="31"/>
      <c r="BQT751" s="31"/>
      <c r="BQU751" s="31"/>
      <c r="BQV751" s="31"/>
      <c r="BQW751" s="31"/>
      <c r="BQX751" s="31"/>
      <c r="BQY751" s="31"/>
      <c r="BQZ751" s="31"/>
      <c r="BRA751" s="31"/>
      <c r="BRB751" s="31"/>
      <c r="BRC751" s="31"/>
      <c r="BRD751" s="31"/>
      <c r="BRE751" s="31"/>
      <c r="BRF751" s="31"/>
      <c r="BRG751" s="31"/>
      <c r="BRH751" s="31"/>
      <c r="BRI751" s="31"/>
      <c r="BRJ751" s="31"/>
      <c r="BRK751" s="31"/>
      <c r="BRL751" s="31"/>
      <c r="BRM751" s="31"/>
      <c r="BRN751" s="31"/>
      <c r="BRO751" s="31"/>
      <c r="BRP751" s="31"/>
      <c r="BRQ751" s="31"/>
      <c r="BRR751" s="31"/>
      <c r="BRS751" s="31"/>
      <c r="BRT751" s="31"/>
      <c r="BRU751" s="31"/>
      <c r="BRV751" s="31"/>
      <c r="BRW751" s="31"/>
      <c r="BRX751" s="31"/>
      <c r="BRY751" s="31"/>
      <c r="BRZ751" s="31"/>
      <c r="BSA751" s="31"/>
      <c r="BSB751" s="31"/>
      <c r="BSC751" s="31"/>
      <c r="BSD751" s="31"/>
      <c r="BSE751" s="31"/>
      <c r="BSF751" s="31"/>
      <c r="BSG751" s="31"/>
      <c r="BSH751" s="31"/>
      <c r="BSI751" s="31"/>
      <c r="BSJ751" s="31"/>
      <c r="BSK751" s="31"/>
      <c r="BSL751" s="31"/>
      <c r="BSM751" s="31"/>
      <c r="BSN751" s="31"/>
      <c r="BSO751" s="31"/>
      <c r="BSP751" s="31"/>
      <c r="BSQ751" s="31"/>
      <c r="BSR751" s="31"/>
      <c r="BSS751" s="31"/>
      <c r="BST751" s="31"/>
      <c r="BSU751" s="31"/>
      <c r="BSV751" s="31"/>
      <c r="BSW751" s="31"/>
      <c r="BSX751" s="31"/>
      <c r="BSY751" s="31"/>
      <c r="BSZ751" s="31"/>
      <c r="BTA751" s="31"/>
      <c r="BTB751" s="31"/>
      <c r="BTC751" s="31"/>
      <c r="BTD751" s="31"/>
      <c r="BTE751" s="31"/>
      <c r="BTF751" s="31"/>
      <c r="BTG751" s="31"/>
      <c r="BTH751" s="31"/>
      <c r="BTI751" s="31"/>
      <c r="BTJ751" s="31"/>
      <c r="BTK751" s="31"/>
      <c r="BTL751" s="31"/>
      <c r="BTM751" s="31"/>
      <c r="BTN751" s="31"/>
      <c r="BTO751" s="31"/>
      <c r="BTP751" s="31"/>
      <c r="BTQ751" s="31"/>
      <c r="BTR751" s="31"/>
      <c r="BTS751" s="31"/>
      <c r="BTT751" s="31"/>
      <c r="BTU751" s="31"/>
      <c r="BTV751" s="31"/>
      <c r="BTW751" s="31"/>
      <c r="BTX751" s="31"/>
      <c r="BTY751" s="31"/>
      <c r="BTZ751" s="31"/>
      <c r="BUA751" s="31"/>
      <c r="BUB751" s="31"/>
      <c r="BUC751" s="31"/>
      <c r="BUD751" s="31"/>
      <c r="BUE751" s="31"/>
      <c r="BUF751" s="31"/>
      <c r="BUG751" s="31"/>
      <c r="BUH751" s="31"/>
      <c r="BUI751" s="31"/>
      <c r="BUJ751" s="31"/>
      <c r="BUK751" s="31"/>
      <c r="BUL751" s="31"/>
      <c r="BUM751" s="31"/>
      <c r="BUN751" s="31"/>
      <c r="BUO751" s="31"/>
      <c r="BUP751" s="31"/>
      <c r="BUQ751" s="31"/>
      <c r="BUR751" s="31"/>
      <c r="BUS751" s="31"/>
      <c r="BUT751" s="31"/>
      <c r="BUU751" s="31"/>
      <c r="BUV751" s="31"/>
      <c r="BUW751" s="31"/>
      <c r="BUX751" s="31"/>
      <c r="BUY751" s="31"/>
      <c r="BUZ751" s="31"/>
      <c r="BVA751" s="31"/>
      <c r="BVB751" s="31"/>
      <c r="BVC751" s="31"/>
      <c r="BVD751" s="31"/>
      <c r="BVE751" s="31"/>
      <c r="BVF751" s="31"/>
      <c r="BVG751" s="31"/>
      <c r="BVH751" s="31"/>
      <c r="BVI751" s="31"/>
      <c r="BVJ751" s="31"/>
      <c r="BVK751" s="31"/>
      <c r="BVL751" s="31"/>
      <c r="BVM751" s="31"/>
      <c r="BVN751" s="31"/>
      <c r="BVO751" s="31"/>
      <c r="BVP751" s="31"/>
      <c r="BVQ751" s="31"/>
      <c r="BVR751" s="31"/>
      <c r="BVS751" s="31"/>
      <c r="BVT751" s="31"/>
      <c r="BVU751" s="31"/>
      <c r="BVV751" s="31"/>
      <c r="BVW751" s="31"/>
      <c r="BVX751" s="31"/>
      <c r="BVY751" s="31"/>
      <c r="BVZ751" s="31"/>
      <c r="BWA751" s="31"/>
      <c r="BWB751" s="31"/>
      <c r="BWC751" s="31"/>
      <c r="BWD751" s="31"/>
      <c r="BWE751" s="31"/>
      <c r="BWF751" s="31"/>
      <c r="BWG751" s="31"/>
      <c r="BWH751" s="31"/>
      <c r="BWI751" s="31"/>
      <c r="BWJ751" s="31"/>
      <c r="BWK751" s="31"/>
      <c r="BWL751" s="31"/>
      <c r="BWM751" s="31"/>
      <c r="BWN751" s="31"/>
      <c r="BWO751" s="31"/>
      <c r="BWP751" s="31"/>
      <c r="BWQ751" s="31"/>
      <c r="BWR751" s="31"/>
      <c r="BWS751" s="31"/>
      <c r="BWT751" s="31"/>
      <c r="BWU751" s="31"/>
      <c r="BWV751" s="31"/>
      <c r="BWW751" s="31"/>
      <c r="BWX751" s="31"/>
      <c r="BWY751" s="31"/>
      <c r="BWZ751" s="31"/>
      <c r="BXA751" s="31"/>
      <c r="BXB751" s="31"/>
      <c r="BXC751" s="31"/>
      <c r="BXD751" s="31"/>
      <c r="BXE751" s="31"/>
      <c r="BXF751" s="31"/>
      <c r="BXG751" s="31"/>
      <c r="BXH751" s="31"/>
      <c r="BXI751" s="31"/>
      <c r="BXJ751" s="31"/>
      <c r="BXK751" s="31"/>
      <c r="BXL751" s="31"/>
      <c r="BXM751" s="31"/>
      <c r="BXN751" s="31"/>
      <c r="BXO751" s="31"/>
      <c r="BXP751" s="31"/>
      <c r="BXQ751" s="31"/>
      <c r="BXR751" s="31"/>
      <c r="BXS751" s="31"/>
      <c r="BXT751" s="31"/>
      <c r="BXU751" s="31"/>
      <c r="BXV751" s="31"/>
      <c r="BXW751" s="31"/>
      <c r="BXX751" s="31"/>
      <c r="BXY751" s="31"/>
      <c r="BXZ751" s="31"/>
      <c r="BYA751" s="31"/>
      <c r="BYB751" s="31"/>
      <c r="BYC751" s="31"/>
      <c r="BYD751" s="31"/>
      <c r="BYE751" s="31"/>
      <c r="BYF751" s="31"/>
      <c r="BYG751" s="31"/>
      <c r="BYH751" s="31"/>
      <c r="BYI751" s="31"/>
      <c r="BYJ751" s="31"/>
      <c r="BYK751" s="31"/>
      <c r="BYL751" s="31"/>
      <c r="BYM751" s="31"/>
      <c r="BYN751" s="31"/>
      <c r="BYO751" s="31"/>
      <c r="BYP751" s="31"/>
      <c r="BYQ751" s="31"/>
      <c r="BYR751" s="31"/>
      <c r="BYS751" s="31"/>
      <c r="BYT751" s="31"/>
      <c r="BYU751" s="31"/>
      <c r="BYV751" s="31"/>
      <c r="BYW751" s="31"/>
      <c r="BYX751" s="31"/>
      <c r="BYY751" s="31"/>
      <c r="BYZ751" s="31"/>
      <c r="BZA751" s="31"/>
      <c r="BZB751" s="31"/>
      <c r="BZC751" s="31"/>
      <c r="BZD751" s="31"/>
      <c r="BZE751" s="31"/>
      <c r="BZF751" s="31"/>
      <c r="BZG751" s="31"/>
      <c r="BZH751" s="31"/>
      <c r="BZI751" s="31"/>
      <c r="BZJ751" s="31"/>
      <c r="BZK751" s="31"/>
      <c r="BZL751" s="31"/>
      <c r="BZM751" s="31"/>
      <c r="BZN751" s="31"/>
      <c r="BZO751" s="31"/>
      <c r="BZP751" s="31"/>
      <c r="BZQ751" s="31"/>
      <c r="BZR751" s="31"/>
      <c r="BZS751" s="31"/>
      <c r="BZT751" s="31"/>
      <c r="BZU751" s="31"/>
      <c r="BZV751" s="31"/>
      <c r="BZW751" s="31"/>
      <c r="BZX751" s="31"/>
      <c r="BZY751" s="31"/>
      <c r="BZZ751" s="31"/>
      <c r="CAA751" s="31"/>
      <c r="CAB751" s="31"/>
      <c r="CAC751" s="31"/>
      <c r="CAD751" s="31"/>
      <c r="CAE751" s="31"/>
      <c r="CAF751" s="31"/>
      <c r="CAG751" s="31"/>
      <c r="CAH751" s="31"/>
      <c r="CAI751" s="31"/>
      <c r="CAJ751" s="31"/>
      <c r="CAK751" s="31"/>
      <c r="CAL751" s="31"/>
      <c r="CAM751" s="31"/>
      <c r="CAN751" s="31"/>
      <c r="CAO751" s="31"/>
      <c r="CAP751" s="31"/>
      <c r="CAQ751" s="31"/>
      <c r="CAR751" s="31"/>
      <c r="CAS751" s="31"/>
      <c r="CAT751" s="31"/>
      <c r="CAU751" s="31"/>
      <c r="CAV751" s="31"/>
      <c r="CAW751" s="31"/>
      <c r="CAX751" s="31"/>
      <c r="CAY751" s="31"/>
      <c r="CAZ751" s="31"/>
      <c r="CBA751" s="31"/>
      <c r="CBB751" s="31"/>
      <c r="CBC751" s="31"/>
      <c r="CBD751" s="31"/>
      <c r="CBE751" s="31"/>
      <c r="CBF751" s="31"/>
      <c r="CBG751" s="31"/>
      <c r="CBH751" s="31"/>
      <c r="CBI751" s="31"/>
      <c r="CBJ751" s="31"/>
      <c r="CBK751" s="31"/>
      <c r="CBL751" s="31"/>
      <c r="CBM751" s="31"/>
      <c r="CBN751" s="31"/>
      <c r="CBO751" s="31"/>
      <c r="CBP751" s="31"/>
      <c r="CBQ751" s="31"/>
      <c r="CBR751" s="31"/>
      <c r="CBS751" s="31"/>
      <c r="CBT751" s="31"/>
      <c r="CBU751" s="31"/>
      <c r="CBV751" s="31"/>
      <c r="CBW751" s="31"/>
      <c r="CBX751" s="31"/>
      <c r="CBY751" s="31"/>
      <c r="CBZ751" s="31"/>
      <c r="CCA751" s="31"/>
      <c r="CCB751" s="31"/>
      <c r="CCC751" s="31"/>
      <c r="CCD751" s="31"/>
      <c r="CCE751" s="31"/>
      <c r="CCF751" s="31"/>
      <c r="CCG751" s="31"/>
      <c r="CCH751" s="31"/>
      <c r="CCI751" s="31"/>
      <c r="CCJ751" s="31"/>
      <c r="CCK751" s="31"/>
      <c r="CCL751" s="31"/>
      <c r="CCM751" s="31"/>
      <c r="CCN751" s="31"/>
      <c r="CCO751" s="31"/>
      <c r="CCP751" s="31"/>
      <c r="CCQ751" s="31"/>
      <c r="CCR751" s="31"/>
      <c r="CCS751" s="31"/>
      <c r="CCT751" s="31"/>
      <c r="CCU751" s="31"/>
      <c r="CCV751" s="31"/>
      <c r="CCW751" s="31"/>
      <c r="CCX751" s="31"/>
      <c r="CCY751" s="31"/>
      <c r="CCZ751" s="31"/>
      <c r="CDA751" s="31"/>
      <c r="CDB751" s="31"/>
      <c r="CDC751" s="31"/>
      <c r="CDD751" s="31"/>
      <c r="CDE751" s="31"/>
      <c r="CDF751" s="31"/>
      <c r="CDG751" s="31"/>
      <c r="CDH751" s="31"/>
      <c r="CDI751" s="31"/>
      <c r="CDJ751" s="31"/>
      <c r="CDK751" s="31"/>
      <c r="CDL751" s="31"/>
      <c r="CDM751" s="31"/>
      <c r="CDN751" s="31"/>
      <c r="CDO751" s="31"/>
      <c r="CDP751" s="31"/>
      <c r="CDQ751" s="31"/>
      <c r="CDR751" s="31"/>
      <c r="CDS751" s="31"/>
      <c r="CDT751" s="31"/>
      <c r="CDU751" s="31"/>
      <c r="CDV751" s="31"/>
      <c r="CDW751" s="31"/>
      <c r="CDX751" s="31"/>
      <c r="CDY751" s="31"/>
      <c r="CDZ751" s="31"/>
      <c r="CEA751" s="31"/>
      <c r="CEB751" s="31"/>
      <c r="CEC751" s="31"/>
      <c r="CED751" s="31"/>
      <c r="CEE751" s="31"/>
      <c r="CEF751" s="31"/>
      <c r="CEG751" s="31"/>
      <c r="CEH751" s="31"/>
      <c r="CEI751" s="31"/>
      <c r="CEJ751" s="31"/>
      <c r="CEK751" s="31"/>
      <c r="CEL751" s="31"/>
      <c r="CEM751" s="31"/>
      <c r="CEN751" s="31"/>
      <c r="CEO751" s="31"/>
      <c r="CEP751" s="31"/>
      <c r="CEQ751" s="31"/>
      <c r="CER751" s="31"/>
      <c r="CES751" s="31"/>
      <c r="CET751" s="31"/>
      <c r="CEU751" s="31"/>
      <c r="CEV751" s="31"/>
      <c r="CEW751" s="31"/>
      <c r="CEX751" s="31"/>
      <c r="CEY751" s="31"/>
      <c r="CEZ751" s="31"/>
      <c r="CFA751" s="31"/>
      <c r="CFB751" s="31"/>
      <c r="CFC751" s="31"/>
      <c r="CFD751" s="31"/>
      <c r="CFE751" s="31"/>
      <c r="CFF751" s="31"/>
      <c r="CFG751" s="31"/>
      <c r="CFH751" s="31"/>
      <c r="CFI751" s="31"/>
      <c r="CFJ751" s="31"/>
      <c r="CFK751" s="31"/>
      <c r="CFL751" s="31"/>
      <c r="CFM751" s="31"/>
      <c r="CFN751" s="31"/>
      <c r="CFO751" s="31"/>
      <c r="CFP751" s="31"/>
      <c r="CFQ751" s="31"/>
      <c r="CFR751" s="31"/>
      <c r="CFS751" s="31"/>
      <c r="CFT751" s="31"/>
      <c r="CFU751" s="31"/>
      <c r="CFV751" s="31"/>
      <c r="CFW751" s="31"/>
      <c r="CFX751" s="31"/>
      <c r="CFY751" s="31"/>
      <c r="CFZ751" s="31"/>
      <c r="CGA751" s="31"/>
      <c r="CGB751" s="31"/>
      <c r="CGC751" s="31"/>
      <c r="CGD751" s="31"/>
      <c r="CGE751" s="31"/>
      <c r="CGF751" s="31"/>
      <c r="CGG751" s="31"/>
      <c r="CGH751" s="31"/>
      <c r="CGI751" s="31"/>
      <c r="CGJ751" s="31"/>
      <c r="CGK751" s="31"/>
      <c r="CGL751" s="31"/>
      <c r="CGM751" s="31"/>
      <c r="CGN751" s="31"/>
      <c r="CGO751" s="31"/>
      <c r="CGP751" s="31"/>
      <c r="CGQ751" s="31"/>
      <c r="CGR751" s="31"/>
      <c r="CGS751" s="31"/>
      <c r="CGT751" s="31"/>
      <c r="CGU751" s="31"/>
      <c r="CGV751" s="31"/>
      <c r="CGW751" s="31"/>
      <c r="CGX751" s="31"/>
      <c r="CGY751" s="31"/>
      <c r="CGZ751" s="31"/>
      <c r="CHA751" s="31"/>
      <c r="CHB751" s="31"/>
      <c r="CHC751" s="31"/>
      <c r="CHD751" s="31"/>
      <c r="CHE751" s="31"/>
      <c r="CHF751" s="31"/>
      <c r="CHG751" s="31"/>
      <c r="CHH751" s="31"/>
      <c r="CHI751" s="31"/>
      <c r="CHJ751" s="31"/>
      <c r="CHK751" s="31"/>
      <c r="CHL751" s="31"/>
      <c r="CHM751" s="31"/>
      <c r="CHN751" s="31"/>
      <c r="CHO751" s="31"/>
      <c r="CHP751" s="31"/>
      <c r="CHQ751" s="31"/>
      <c r="CHR751" s="31"/>
      <c r="CHS751" s="31"/>
      <c r="CHT751" s="31"/>
      <c r="CHU751" s="31"/>
      <c r="CHV751" s="31"/>
      <c r="CHW751" s="31"/>
      <c r="CHX751" s="31"/>
      <c r="CHY751" s="31"/>
      <c r="CHZ751" s="31"/>
      <c r="CIA751" s="31"/>
      <c r="CIB751" s="31"/>
      <c r="CIC751" s="31"/>
      <c r="CID751" s="31"/>
      <c r="CIE751" s="31"/>
      <c r="CIF751" s="31"/>
      <c r="CIG751" s="31"/>
      <c r="CIH751" s="31"/>
      <c r="CII751" s="31"/>
      <c r="CIJ751" s="31"/>
      <c r="CIK751" s="31"/>
      <c r="CIL751" s="31"/>
      <c r="CIM751" s="31"/>
      <c r="CIN751" s="31"/>
      <c r="CIO751" s="31"/>
      <c r="CIP751" s="31"/>
      <c r="CIQ751" s="31"/>
      <c r="CIR751" s="31"/>
      <c r="CIS751" s="31"/>
      <c r="CIT751" s="31"/>
      <c r="CIU751" s="31"/>
      <c r="CIV751" s="31"/>
      <c r="CIW751" s="31"/>
      <c r="CIX751" s="31"/>
      <c r="CIY751" s="31"/>
      <c r="CIZ751" s="31"/>
      <c r="CJA751" s="31"/>
      <c r="CJB751" s="31"/>
      <c r="CJC751" s="31"/>
      <c r="CJD751" s="31"/>
      <c r="CJE751" s="31"/>
      <c r="CJF751" s="31"/>
      <c r="CJG751" s="31"/>
      <c r="CJH751" s="31"/>
      <c r="CJI751" s="31"/>
      <c r="CJJ751" s="31"/>
      <c r="CJK751" s="31"/>
      <c r="CJL751" s="31"/>
      <c r="CJM751" s="31"/>
      <c r="CJN751" s="31"/>
      <c r="CJO751" s="31"/>
      <c r="CJP751" s="31"/>
      <c r="CJQ751" s="31"/>
      <c r="CJR751" s="31"/>
      <c r="CJS751" s="31"/>
      <c r="CJT751" s="31"/>
      <c r="CJU751" s="31"/>
      <c r="CJV751" s="31"/>
      <c r="CJW751" s="31"/>
      <c r="CJX751" s="31"/>
      <c r="CJY751" s="31"/>
      <c r="CJZ751" s="31"/>
      <c r="CKA751" s="31"/>
      <c r="CKB751" s="31"/>
      <c r="CKC751" s="31"/>
      <c r="CKD751" s="31"/>
      <c r="CKE751" s="31"/>
      <c r="CKF751" s="31"/>
      <c r="CKG751" s="31"/>
      <c r="CKH751" s="31"/>
      <c r="CKI751" s="31"/>
      <c r="CKJ751" s="31"/>
      <c r="CKK751" s="31"/>
      <c r="CKL751" s="31"/>
      <c r="CKM751" s="31"/>
      <c r="CKN751" s="31"/>
      <c r="CKO751" s="31"/>
      <c r="CKP751" s="31"/>
      <c r="CKQ751" s="31"/>
      <c r="CKR751" s="31"/>
      <c r="CKS751" s="31"/>
      <c r="CKT751" s="31"/>
      <c r="CKU751" s="31"/>
      <c r="CKV751" s="31"/>
      <c r="CKW751" s="31"/>
      <c r="CKX751" s="31"/>
      <c r="CKY751" s="31"/>
      <c r="CKZ751" s="31"/>
      <c r="CLA751" s="31"/>
      <c r="CLB751" s="31"/>
      <c r="CLC751" s="31"/>
      <c r="CLD751" s="31"/>
      <c r="CLE751" s="31"/>
      <c r="CLF751" s="31"/>
      <c r="CLG751" s="31"/>
      <c r="CLH751" s="31"/>
      <c r="CLI751" s="31"/>
      <c r="CLJ751" s="31"/>
      <c r="CLK751" s="31"/>
      <c r="CLL751" s="31"/>
      <c r="CLM751" s="31"/>
      <c r="CLN751" s="31"/>
      <c r="CLO751" s="31"/>
      <c r="CLP751" s="31"/>
      <c r="CLQ751" s="31"/>
      <c r="CLR751" s="31"/>
      <c r="CLS751" s="31"/>
      <c r="CLT751" s="31"/>
      <c r="CLU751" s="31"/>
      <c r="CLV751" s="31"/>
      <c r="CLW751" s="31"/>
      <c r="CLX751" s="31"/>
      <c r="CLY751" s="31"/>
      <c r="CLZ751" s="31"/>
      <c r="CMA751" s="31"/>
      <c r="CMB751" s="31"/>
      <c r="CMC751" s="31"/>
      <c r="CMD751" s="31"/>
      <c r="CME751" s="31"/>
      <c r="CMF751" s="31"/>
      <c r="CMG751" s="31"/>
      <c r="CMH751" s="31"/>
      <c r="CMI751" s="31"/>
      <c r="CMJ751" s="31"/>
      <c r="CMK751" s="31"/>
      <c r="CML751" s="31"/>
      <c r="CMM751" s="31"/>
      <c r="CMN751" s="31"/>
      <c r="CMO751" s="31"/>
      <c r="CMP751" s="31"/>
      <c r="CMQ751" s="31"/>
      <c r="CMR751" s="31"/>
      <c r="CMS751" s="31"/>
      <c r="CMT751" s="31"/>
      <c r="CMU751" s="31"/>
      <c r="CMV751" s="31"/>
      <c r="CMW751" s="31"/>
      <c r="CMX751" s="31"/>
      <c r="CMY751" s="31"/>
      <c r="CMZ751" s="31"/>
      <c r="CNA751" s="31"/>
      <c r="CNB751" s="31"/>
      <c r="CNC751" s="31"/>
      <c r="CND751" s="31"/>
      <c r="CNE751" s="31"/>
      <c r="CNF751" s="31"/>
      <c r="CNG751" s="31"/>
      <c r="CNH751" s="31"/>
      <c r="CNI751" s="31"/>
      <c r="CNJ751" s="31"/>
      <c r="CNK751" s="31"/>
      <c r="CNL751" s="31"/>
      <c r="CNM751" s="31"/>
      <c r="CNN751" s="31"/>
      <c r="CNO751" s="31"/>
      <c r="CNP751" s="31"/>
      <c r="CNQ751" s="31"/>
      <c r="CNR751" s="31"/>
      <c r="CNS751" s="31"/>
      <c r="CNT751" s="31"/>
      <c r="CNU751" s="31"/>
      <c r="CNV751" s="31"/>
      <c r="CNW751" s="31"/>
      <c r="CNX751" s="31"/>
      <c r="CNY751" s="31"/>
      <c r="CNZ751" s="31"/>
      <c r="COA751" s="31"/>
      <c r="COB751" s="31"/>
      <c r="COC751" s="31"/>
      <c r="COD751" s="31"/>
      <c r="COE751" s="31"/>
      <c r="COF751" s="31"/>
      <c r="COG751" s="31"/>
      <c r="COH751" s="31"/>
      <c r="COI751" s="31"/>
      <c r="COJ751" s="31"/>
      <c r="COK751" s="31"/>
      <c r="COL751" s="31"/>
      <c r="COM751" s="31"/>
      <c r="CON751" s="31"/>
      <c r="COO751" s="31"/>
      <c r="COP751" s="31"/>
      <c r="COQ751" s="31"/>
      <c r="COR751" s="31"/>
      <c r="COS751" s="31"/>
      <c r="COT751" s="31"/>
      <c r="COU751" s="31"/>
      <c r="COV751" s="31"/>
      <c r="COW751" s="31"/>
      <c r="COX751" s="31"/>
      <c r="COY751" s="31"/>
      <c r="COZ751" s="31"/>
      <c r="CPA751" s="31"/>
      <c r="CPB751" s="31"/>
      <c r="CPC751" s="31"/>
      <c r="CPD751" s="31"/>
      <c r="CPE751" s="31"/>
      <c r="CPF751" s="31"/>
      <c r="CPG751" s="31"/>
      <c r="CPH751" s="31"/>
      <c r="CPI751" s="31"/>
      <c r="CPJ751" s="31"/>
      <c r="CPK751" s="31"/>
      <c r="CPL751" s="31"/>
      <c r="CPM751" s="31"/>
      <c r="CPN751" s="31"/>
      <c r="CPO751" s="31"/>
      <c r="CPP751" s="31"/>
      <c r="CPQ751" s="31"/>
      <c r="CPR751" s="31"/>
      <c r="CPS751" s="31"/>
      <c r="CPT751" s="31"/>
      <c r="CPU751" s="31"/>
      <c r="CPV751" s="31"/>
      <c r="CPW751" s="31"/>
      <c r="CPX751" s="31"/>
      <c r="CPY751" s="31"/>
      <c r="CPZ751" s="31"/>
      <c r="CQA751" s="31"/>
      <c r="CQB751" s="31"/>
      <c r="CQC751" s="31"/>
      <c r="CQD751" s="31"/>
      <c r="CQE751" s="31"/>
      <c r="CQF751" s="31"/>
      <c r="CQG751" s="31"/>
      <c r="CQH751" s="31"/>
      <c r="CQI751" s="31"/>
      <c r="CQJ751" s="31"/>
      <c r="CQK751" s="31"/>
      <c r="CQL751" s="31"/>
      <c r="CQM751" s="31"/>
      <c r="CQN751" s="31"/>
      <c r="CQO751" s="31"/>
      <c r="CQP751" s="31"/>
      <c r="CQQ751" s="31"/>
      <c r="CQR751" s="31"/>
      <c r="CQS751" s="31"/>
      <c r="CQT751" s="31"/>
      <c r="CQU751" s="31"/>
      <c r="CQV751" s="31"/>
      <c r="CQW751" s="31"/>
      <c r="CQX751" s="31"/>
      <c r="CQY751" s="31"/>
      <c r="CQZ751" s="31"/>
      <c r="CRA751" s="31"/>
      <c r="CRB751" s="31"/>
      <c r="CRC751" s="31"/>
      <c r="CRD751" s="31"/>
      <c r="CRE751" s="31"/>
      <c r="CRF751" s="31"/>
      <c r="CRG751" s="31"/>
      <c r="CRH751" s="31"/>
      <c r="CRI751" s="31"/>
      <c r="CRJ751" s="31"/>
      <c r="CRK751" s="31"/>
      <c r="CRL751" s="31"/>
      <c r="CRM751" s="31"/>
      <c r="CRN751" s="31"/>
      <c r="CRO751" s="31"/>
      <c r="CRP751" s="31"/>
      <c r="CRQ751" s="31"/>
      <c r="CRR751" s="31"/>
      <c r="CRS751" s="31"/>
      <c r="CRT751" s="31"/>
      <c r="CRU751" s="31"/>
      <c r="CRV751" s="31"/>
      <c r="CRW751" s="31"/>
      <c r="CRX751" s="31"/>
      <c r="CRY751" s="31"/>
      <c r="CRZ751" s="31"/>
      <c r="CSA751" s="31"/>
      <c r="CSB751" s="31"/>
      <c r="CSC751" s="31"/>
      <c r="CSD751" s="31"/>
      <c r="CSE751" s="31"/>
      <c r="CSF751" s="31"/>
      <c r="CSG751" s="31"/>
      <c r="CSH751" s="31"/>
      <c r="CSI751" s="31"/>
      <c r="CSJ751" s="31"/>
      <c r="CSK751" s="31"/>
      <c r="CSL751" s="31"/>
      <c r="CSM751" s="31"/>
      <c r="CSN751" s="31"/>
      <c r="CSO751" s="31"/>
      <c r="CSP751" s="31"/>
      <c r="CSQ751" s="31"/>
      <c r="CSR751" s="31"/>
      <c r="CSS751" s="31"/>
      <c r="CST751" s="31"/>
      <c r="CSU751" s="31"/>
      <c r="CSV751" s="31"/>
      <c r="CSW751" s="31"/>
      <c r="CSX751" s="31"/>
      <c r="CSY751" s="31"/>
      <c r="CSZ751" s="31"/>
      <c r="CTA751" s="31"/>
      <c r="CTB751" s="31"/>
      <c r="CTC751" s="31"/>
      <c r="CTD751" s="31"/>
      <c r="CTE751" s="31"/>
      <c r="CTF751" s="31"/>
      <c r="CTG751" s="31"/>
      <c r="CTH751" s="31"/>
      <c r="CTI751" s="31"/>
      <c r="CTJ751" s="31"/>
      <c r="CTK751" s="31"/>
      <c r="CTL751" s="31"/>
      <c r="CTM751" s="31"/>
      <c r="CTN751" s="31"/>
      <c r="CTO751" s="31"/>
      <c r="CTP751" s="31"/>
      <c r="CTQ751" s="31"/>
      <c r="CTR751" s="31"/>
      <c r="CTS751" s="31"/>
      <c r="CTT751" s="31"/>
      <c r="CTU751" s="31"/>
      <c r="CTV751" s="31"/>
      <c r="CTW751" s="31"/>
      <c r="CTX751" s="31"/>
      <c r="CTY751" s="31"/>
      <c r="CTZ751" s="31"/>
      <c r="CUA751" s="31"/>
      <c r="CUB751" s="31"/>
      <c r="CUC751" s="31"/>
      <c r="CUD751" s="31"/>
      <c r="CUE751" s="31"/>
      <c r="CUF751" s="31"/>
      <c r="CUG751" s="31"/>
      <c r="CUH751" s="31"/>
      <c r="CUI751" s="31"/>
      <c r="CUJ751" s="31"/>
      <c r="CUK751" s="31"/>
      <c r="CUL751" s="31"/>
      <c r="CUM751" s="31"/>
      <c r="CUN751" s="31"/>
      <c r="CUO751" s="31"/>
      <c r="CUP751" s="31"/>
      <c r="CUQ751" s="31"/>
      <c r="CUR751" s="31"/>
      <c r="CUS751" s="31"/>
      <c r="CUT751" s="31"/>
      <c r="CUU751" s="31"/>
      <c r="CUV751" s="31"/>
      <c r="CUW751" s="31"/>
      <c r="CUX751" s="31"/>
      <c r="CUY751" s="31"/>
      <c r="CUZ751" s="31"/>
      <c r="CVA751" s="31"/>
      <c r="CVB751" s="31"/>
      <c r="CVC751" s="31"/>
      <c r="CVD751" s="31"/>
      <c r="CVE751" s="31"/>
      <c r="CVF751" s="31"/>
      <c r="CVG751" s="31"/>
      <c r="CVH751" s="31"/>
      <c r="CVI751" s="31"/>
      <c r="CVJ751" s="31"/>
      <c r="CVK751" s="31"/>
      <c r="CVL751" s="31"/>
      <c r="CVM751" s="31"/>
      <c r="CVN751" s="31"/>
      <c r="CVO751" s="31"/>
      <c r="CVP751" s="31"/>
      <c r="CVQ751" s="31"/>
      <c r="CVR751" s="31"/>
      <c r="CVS751" s="31"/>
      <c r="CVT751" s="31"/>
      <c r="CVU751" s="31"/>
      <c r="CVV751" s="31"/>
      <c r="CVW751" s="31"/>
      <c r="CVX751" s="31"/>
      <c r="CVY751" s="31"/>
      <c r="CVZ751" s="31"/>
      <c r="CWA751" s="31"/>
      <c r="CWB751" s="31"/>
      <c r="CWC751" s="31"/>
      <c r="CWD751" s="31"/>
      <c r="CWE751" s="31"/>
      <c r="CWF751" s="31"/>
      <c r="CWG751" s="31"/>
      <c r="CWH751" s="31"/>
      <c r="CWI751" s="31"/>
      <c r="CWJ751" s="31"/>
      <c r="CWK751" s="31"/>
      <c r="CWL751" s="31"/>
      <c r="CWM751" s="31"/>
      <c r="CWN751" s="31"/>
      <c r="CWO751" s="31"/>
      <c r="CWP751" s="31"/>
      <c r="CWQ751" s="31"/>
      <c r="CWR751" s="31"/>
      <c r="CWS751" s="31"/>
      <c r="CWT751" s="31"/>
      <c r="CWU751" s="31"/>
      <c r="CWV751" s="31"/>
      <c r="CWW751" s="31"/>
      <c r="CWX751" s="31"/>
      <c r="CWY751" s="31"/>
      <c r="CWZ751" s="31"/>
      <c r="CXA751" s="31"/>
      <c r="CXB751" s="31"/>
      <c r="CXC751" s="31"/>
      <c r="CXD751" s="31"/>
      <c r="CXE751" s="31"/>
      <c r="CXF751" s="31"/>
      <c r="CXG751" s="31"/>
      <c r="CXH751" s="31"/>
      <c r="CXI751" s="31"/>
      <c r="CXJ751" s="31"/>
      <c r="CXK751" s="31"/>
      <c r="CXL751" s="31"/>
      <c r="CXM751" s="31"/>
      <c r="CXN751" s="31"/>
      <c r="CXO751" s="31"/>
      <c r="CXP751" s="31"/>
      <c r="CXQ751" s="31"/>
      <c r="CXR751" s="31"/>
      <c r="CXS751" s="31"/>
      <c r="CXT751" s="31"/>
      <c r="CXU751" s="31"/>
      <c r="CXV751" s="31"/>
      <c r="CXW751" s="31"/>
      <c r="CXX751" s="31"/>
      <c r="CXY751" s="31"/>
      <c r="CXZ751" s="31"/>
      <c r="CYA751" s="31"/>
      <c r="CYB751" s="31"/>
      <c r="CYC751" s="31"/>
      <c r="CYD751" s="31"/>
      <c r="CYE751" s="31"/>
      <c r="CYF751" s="31"/>
      <c r="CYG751" s="31"/>
      <c r="CYH751" s="31"/>
      <c r="CYI751" s="31"/>
      <c r="CYJ751" s="31"/>
      <c r="CYK751" s="31"/>
      <c r="CYL751" s="31"/>
      <c r="CYM751" s="31"/>
      <c r="CYN751" s="31"/>
      <c r="CYO751" s="31"/>
      <c r="CYP751" s="31"/>
      <c r="CYQ751" s="31"/>
      <c r="CYR751" s="31"/>
      <c r="CYS751" s="31"/>
      <c r="CYT751" s="31"/>
      <c r="CYU751" s="31"/>
      <c r="CYV751" s="31"/>
      <c r="CYW751" s="31"/>
      <c r="CYX751" s="31"/>
      <c r="CYY751" s="31"/>
      <c r="CYZ751" s="31"/>
      <c r="CZA751" s="31"/>
      <c r="CZB751" s="31"/>
      <c r="CZC751" s="31"/>
      <c r="CZD751" s="31"/>
      <c r="CZE751" s="31"/>
      <c r="CZF751" s="31"/>
      <c r="CZG751" s="31"/>
      <c r="CZH751" s="31"/>
      <c r="CZI751" s="31"/>
      <c r="CZJ751" s="31"/>
      <c r="CZK751" s="31"/>
      <c r="CZL751" s="31"/>
      <c r="CZM751" s="31"/>
      <c r="CZN751" s="31"/>
      <c r="CZO751" s="31"/>
      <c r="CZP751" s="31"/>
      <c r="CZQ751" s="31"/>
      <c r="CZR751" s="31"/>
      <c r="CZS751" s="31"/>
      <c r="CZT751" s="31"/>
      <c r="CZU751" s="31"/>
      <c r="CZV751" s="31"/>
      <c r="CZW751" s="31"/>
      <c r="CZX751" s="31"/>
      <c r="CZY751" s="31"/>
      <c r="CZZ751" s="31"/>
      <c r="DAA751" s="31"/>
      <c r="DAB751" s="31"/>
      <c r="DAC751" s="31"/>
      <c r="DAD751" s="31"/>
      <c r="DAE751" s="31"/>
      <c r="DAF751" s="31"/>
      <c r="DAG751" s="31"/>
      <c r="DAH751" s="31"/>
      <c r="DAI751" s="31"/>
      <c r="DAJ751" s="31"/>
      <c r="DAK751" s="31"/>
      <c r="DAL751" s="31"/>
      <c r="DAM751" s="31"/>
      <c r="DAN751" s="31"/>
      <c r="DAO751" s="31"/>
      <c r="DAP751" s="31"/>
      <c r="DAQ751" s="31"/>
      <c r="DAR751" s="31"/>
      <c r="DAS751" s="31"/>
      <c r="DAT751" s="31"/>
      <c r="DAU751" s="31"/>
      <c r="DAV751" s="31"/>
      <c r="DAW751" s="31"/>
      <c r="DAX751" s="31"/>
      <c r="DAY751" s="31"/>
      <c r="DAZ751" s="31"/>
      <c r="DBA751" s="31"/>
      <c r="DBB751" s="31"/>
      <c r="DBC751" s="31"/>
      <c r="DBD751" s="31"/>
      <c r="DBE751" s="31"/>
      <c r="DBF751" s="31"/>
      <c r="DBG751" s="31"/>
      <c r="DBH751" s="31"/>
      <c r="DBI751" s="31"/>
      <c r="DBJ751" s="31"/>
      <c r="DBK751" s="31"/>
      <c r="DBL751" s="31"/>
      <c r="DBM751" s="31"/>
      <c r="DBN751" s="31"/>
      <c r="DBO751" s="31"/>
      <c r="DBP751" s="31"/>
      <c r="DBQ751" s="31"/>
      <c r="DBR751" s="31"/>
      <c r="DBS751" s="31"/>
      <c r="DBT751" s="31"/>
      <c r="DBU751" s="31"/>
      <c r="DBV751" s="31"/>
      <c r="DBW751" s="31"/>
      <c r="DBX751" s="31"/>
      <c r="DBY751" s="31"/>
      <c r="DBZ751" s="31"/>
      <c r="DCA751" s="31"/>
      <c r="DCB751" s="31"/>
      <c r="DCC751" s="31"/>
      <c r="DCD751" s="31"/>
      <c r="DCE751" s="31"/>
      <c r="DCF751" s="31"/>
      <c r="DCG751" s="31"/>
      <c r="DCH751" s="31"/>
      <c r="DCI751" s="31"/>
      <c r="DCJ751" s="31"/>
      <c r="DCK751" s="31"/>
      <c r="DCL751" s="31"/>
      <c r="DCM751" s="31"/>
      <c r="DCN751" s="31"/>
      <c r="DCO751" s="31"/>
      <c r="DCP751" s="31"/>
      <c r="DCQ751" s="31"/>
      <c r="DCR751" s="31"/>
      <c r="DCS751" s="31"/>
      <c r="DCT751" s="31"/>
      <c r="DCU751" s="31"/>
      <c r="DCV751" s="31"/>
      <c r="DCW751" s="31"/>
      <c r="DCX751" s="31"/>
      <c r="DCY751" s="31"/>
      <c r="DCZ751" s="31"/>
      <c r="DDA751" s="31"/>
      <c r="DDB751" s="31"/>
      <c r="DDC751" s="31"/>
      <c r="DDD751" s="31"/>
      <c r="DDE751" s="31"/>
      <c r="DDF751" s="31"/>
      <c r="DDG751" s="31"/>
      <c r="DDH751" s="31"/>
      <c r="DDI751" s="31"/>
      <c r="DDJ751" s="31"/>
      <c r="DDK751" s="31"/>
      <c r="DDL751" s="31"/>
      <c r="DDM751" s="31"/>
      <c r="DDN751" s="31"/>
      <c r="DDO751" s="31"/>
      <c r="DDP751" s="31"/>
      <c r="DDQ751" s="31"/>
      <c r="DDR751" s="31"/>
      <c r="DDS751" s="31"/>
      <c r="DDT751" s="31"/>
      <c r="DDU751" s="31"/>
      <c r="DDV751" s="31"/>
      <c r="DDW751" s="31"/>
      <c r="DDX751" s="31"/>
      <c r="DDY751" s="31"/>
      <c r="DDZ751" s="31"/>
      <c r="DEA751" s="31"/>
      <c r="DEB751" s="31"/>
      <c r="DEC751" s="31"/>
      <c r="DED751" s="31"/>
      <c r="DEE751" s="31"/>
      <c r="DEF751" s="31"/>
      <c r="DEG751" s="31"/>
      <c r="DEH751" s="31"/>
      <c r="DEI751" s="31"/>
      <c r="DEJ751" s="31"/>
      <c r="DEK751" s="31"/>
      <c r="DEL751" s="31"/>
      <c r="DEM751" s="31"/>
      <c r="DEN751" s="31"/>
      <c r="DEO751" s="31"/>
      <c r="DEP751" s="31"/>
      <c r="DEQ751" s="31"/>
      <c r="DER751" s="31"/>
      <c r="DES751" s="31"/>
      <c r="DET751" s="31"/>
      <c r="DEU751" s="31"/>
      <c r="DEV751" s="31"/>
      <c r="DEW751" s="31"/>
      <c r="DEX751" s="31"/>
      <c r="DEY751" s="31"/>
      <c r="DEZ751" s="31"/>
      <c r="DFA751" s="31"/>
      <c r="DFB751" s="31"/>
      <c r="DFC751" s="31"/>
      <c r="DFD751" s="31"/>
      <c r="DFE751" s="31"/>
      <c r="DFF751" s="31"/>
      <c r="DFG751" s="31"/>
      <c r="DFH751" s="31"/>
      <c r="DFI751" s="31"/>
      <c r="DFJ751" s="31"/>
      <c r="DFK751" s="31"/>
      <c r="DFL751" s="31"/>
      <c r="DFM751" s="31"/>
      <c r="DFN751" s="31"/>
      <c r="DFO751" s="31"/>
      <c r="DFP751" s="31"/>
      <c r="DFQ751" s="31"/>
      <c r="DFR751" s="31"/>
      <c r="DFS751" s="31"/>
      <c r="DFT751" s="31"/>
      <c r="DFU751" s="31"/>
      <c r="DFV751" s="31"/>
      <c r="DFW751" s="31"/>
      <c r="DFX751" s="31"/>
      <c r="DFY751" s="31"/>
      <c r="DFZ751" s="31"/>
      <c r="DGA751" s="31"/>
      <c r="DGB751" s="31"/>
      <c r="DGC751" s="31"/>
      <c r="DGD751" s="31"/>
      <c r="DGE751" s="31"/>
      <c r="DGF751" s="31"/>
      <c r="DGG751" s="31"/>
      <c r="DGH751" s="31"/>
      <c r="DGI751" s="31"/>
      <c r="DGJ751" s="31"/>
      <c r="DGK751" s="31"/>
      <c r="DGL751" s="31"/>
      <c r="DGM751" s="31"/>
      <c r="DGN751" s="31"/>
      <c r="DGO751" s="31"/>
      <c r="DGP751" s="31"/>
      <c r="DGQ751" s="31"/>
      <c r="DGR751" s="31"/>
      <c r="DGS751" s="31"/>
      <c r="DGT751" s="31"/>
      <c r="DGU751" s="31"/>
      <c r="DGV751" s="31"/>
      <c r="DGW751" s="31"/>
      <c r="DGX751" s="31"/>
      <c r="DGY751" s="31"/>
      <c r="DGZ751" s="31"/>
      <c r="DHA751" s="31"/>
      <c r="DHB751" s="31"/>
      <c r="DHC751" s="31"/>
      <c r="DHD751" s="31"/>
      <c r="DHE751" s="31"/>
      <c r="DHF751" s="31"/>
      <c r="DHG751" s="31"/>
      <c r="DHH751" s="31"/>
      <c r="DHI751" s="31"/>
      <c r="DHJ751" s="31"/>
      <c r="DHK751" s="31"/>
      <c r="DHL751" s="31"/>
      <c r="DHM751" s="31"/>
      <c r="DHN751" s="31"/>
      <c r="DHO751" s="31"/>
      <c r="DHP751" s="31"/>
      <c r="DHQ751" s="31"/>
      <c r="DHR751" s="31"/>
      <c r="DHS751" s="31"/>
      <c r="DHT751" s="31"/>
      <c r="DHU751" s="31"/>
      <c r="DHV751" s="31"/>
      <c r="DHW751" s="31"/>
      <c r="DHX751" s="31"/>
      <c r="DHY751" s="31"/>
      <c r="DHZ751" s="31"/>
      <c r="DIA751" s="31"/>
      <c r="DIB751" s="31"/>
      <c r="DIC751" s="31"/>
      <c r="DID751" s="31"/>
      <c r="DIE751" s="31"/>
      <c r="DIF751" s="31"/>
      <c r="DIG751" s="31"/>
      <c r="DIH751" s="31"/>
      <c r="DII751" s="31"/>
      <c r="DIJ751" s="31"/>
      <c r="DIK751" s="31"/>
      <c r="DIL751" s="31"/>
      <c r="DIM751" s="31"/>
      <c r="DIN751" s="31"/>
      <c r="DIO751" s="31"/>
      <c r="DIP751" s="31"/>
      <c r="DIQ751" s="31"/>
      <c r="DIR751" s="31"/>
      <c r="DIS751" s="31"/>
      <c r="DIT751" s="31"/>
      <c r="DIU751" s="31"/>
      <c r="DIV751" s="31"/>
      <c r="DIW751" s="31"/>
      <c r="DIX751" s="31"/>
      <c r="DIY751" s="31"/>
      <c r="DIZ751" s="31"/>
      <c r="DJA751" s="31"/>
      <c r="DJB751" s="31"/>
      <c r="DJC751" s="31"/>
      <c r="DJD751" s="31"/>
      <c r="DJE751" s="31"/>
      <c r="DJF751" s="31"/>
      <c r="DJG751" s="31"/>
      <c r="DJH751" s="31"/>
      <c r="DJI751" s="31"/>
      <c r="DJJ751" s="31"/>
      <c r="DJK751" s="31"/>
      <c r="DJL751" s="31"/>
      <c r="DJM751" s="31"/>
      <c r="DJN751" s="31"/>
      <c r="DJO751" s="31"/>
      <c r="DJP751" s="31"/>
      <c r="DJQ751" s="31"/>
      <c r="DJR751" s="31"/>
      <c r="DJS751" s="31"/>
      <c r="DJT751" s="31"/>
      <c r="DJU751" s="31"/>
      <c r="DJV751" s="31"/>
      <c r="DJW751" s="31"/>
      <c r="DJX751" s="31"/>
      <c r="DJY751" s="31"/>
      <c r="DJZ751" s="31"/>
      <c r="DKA751" s="31"/>
      <c r="DKB751" s="31"/>
      <c r="DKC751" s="31"/>
      <c r="DKD751" s="31"/>
      <c r="DKE751" s="31"/>
      <c r="DKF751" s="31"/>
      <c r="DKG751" s="31"/>
      <c r="DKH751" s="31"/>
      <c r="DKI751" s="31"/>
      <c r="DKJ751" s="31"/>
      <c r="DKK751" s="31"/>
      <c r="DKL751" s="31"/>
      <c r="DKM751" s="31"/>
      <c r="DKN751" s="31"/>
      <c r="DKO751" s="31"/>
      <c r="DKP751" s="31"/>
      <c r="DKQ751" s="31"/>
      <c r="DKR751" s="31"/>
      <c r="DKS751" s="31"/>
      <c r="DKT751" s="31"/>
      <c r="DKU751" s="31"/>
      <c r="DKV751" s="31"/>
      <c r="DKW751" s="31"/>
      <c r="DKX751" s="31"/>
      <c r="DKY751" s="31"/>
      <c r="DKZ751" s="31"/>
      <c r="DLA751" s="31"/>
      <c r="DLB751" s="31"/>
      <c r="DLC751" s="31"/>
      <c r="DLD751" s="31"/>
      <c r="DLE751" s="31"/>
      <c r="DLF751" s="31"/>
      <c r="DLG751" s="31"/>
      <c r="DLH751" s="31"/>
      <c r="DLI751" s="31"/>
      <c r="DLJ751" s="31"/>
      <c r="DLK751" s="31"/>
      <c r="DLL751" s="31"/>
      <c r="DLM751" s="31"/>
      <c r="DLN751" s="31"/>
      <c r="DLO751" s="31"/>
      <c r="DLP751" s="31"/>
      <c r="DLQ751" s="31"/>
      <c r="DLR751" s="31"/>
      <c r="DLS751" s="31"/>
      <c r="DLT751" s="31"/>
      <c r="DLU751" s="31"/>
      <c r="DLV751" s="31"/>
      <c r="DLW751" s="31"/>
      <c r="DLX751" s="31"/>
      <c r="DLY751" s="31"/>
      <c r="DLZ751" s="31"/>
      <c r="DMA751" s="31"/>
      <c r="DMB751" s="31"/>
      <c r="DMC751" s="31"/>
      <c r="DMD751" s="31"/>
      <c r="DME751" s="31"/>
      <c r="DMF751" s="31"/>
      <c r="DMG751" s="31"/>
      <c r="DMH751" s="31"/>
      <c r="DMI751" s="31"/>
      <c r="DMJ751" s="31"/>
      <c r="DMK751" s="31"/>
      <c r="DML751" s="31"/>
      <c r="DMM751" s="31"/>
      <c r="DMN751" s="31"/>
      <c r="DMO751" s="31"/>
      <c r="DMP751" s="31"/>
      <c r="DMQ751" s="31"/>
      <c r="DMR751" s="31"/>
      <c r="DMS751" s="31"/>
      <c r="DMT751" s="31"/>
      <c r="DMU751" s="31"/>
      <c r="DMV751" s="31"/>
      <c r="DMW751" s="31"/>
      <c r="DMX751" s="31"/>
      <c r="DMY751" s="31"/>
      <c r="DMZ751" s="31"/>
      <c r="DNA751" s="31"/>
      <c r="DNB751" s="31"/>
      <c r="DNC751" s="31"/>
      <c r="DND751" s="31"/>
      <c r="DNE751" s="31"/>
      <c r="DNF751" s="31"/>
      <c r="DNG751" s="31"/>
      <c r="DNH751" s="31"/>
      <c r="DNI751" s="31"/>
      <c r="DNJ751" s="31"/>
      <c r="DNK751" s="31"/>
      <c r="DNL751" s="31"/>
      <c r="DNM751" s="31"/>
      <c r="DNN751" s="31"/>
      <c r="DNO751" s="31"/>
      <c r="DNP751" s="31"/>
      <c r="DNQ751" s="31"/>
      <c r="DNR751" s="31"/>
      <c r="DNS751" s="31"/>
      <c r="DNT751" s="31"/>
      <c r="DNU751" s="31"/>
      <c r="DNV751" s="31"/>
      <c r="DNW751" s="31"/>
      <c r="DNX751" s="31"/>
      <c r="DNY751" s="31"/>
      <c r="DNZ751" s="31"/>
      <c r="DOA751" s="31"/>
      <c r="DOB751" s="31"/>
      <c r="DOC751" s="31"/>
      <c r="DOD751" s="31"/>
      <c r="DOE751" s="31"/>
      <c r="DOF751" s="31"/>
      <c r="DOG751" s="31"/>
      <c r="DOH751" s="31"/>
      <c r="DOI751" s="31"/>
      <c r="DOJ751" s="31"/>
      <c r="DOK751" s="31"/>
      <c r="DOL751" s="31"/>
      <c r="DOM751" s="31"/>
      <c r="DON751" s="31"/>
      <c r="DOO751" s="31"/>
      <c r="DOP751" s="31"/>
      <c r="DOQ751" s="31"/>
      <c r="DOR751" s="31"/>
      <c r="DOS751" s="31"/>
      <c r="DOT751" s="31"/>
      <c r="DOU751" s="31"/>
      <c r="DOV751" s="31"/>
      <c r="DOW751" s="31"/>
      <c r="DOX751" s="31"/>
      <c r="DOY751" s="31"/>
      <c r="DOZ751" s="31"/>
      <c r="DPA751" s="31"/>
      <c r="DPB751" s="31"/>
      <c r="DPC751" s="31"/>
      <c r="DPD751" s="31"/>
      <c r="DPE751" s="31"/>
      <c r="DPF751" s="31"/>
      <c r="DPG751" s="31"/>
      <c r="DPH751" s="31"/>
      <c r="DPI751" s="31"/>
      <c r="DPJ751" s="31"/>
      <c r="DPK751" s="31"/>
      <c r="DPL751" s="31"/>
      <c r="DPM751" s="31"/>
      <c r="DPN751" s="31"/>
      <c r="DPO751" s="31"/>
      <c r="DPP751" s="31"/>
      <c r="DPQ751" s="31"/>
      <c r="DPR751" s="31"/>
      <c r="DPS751" s="31"/>
      <c r="DPT751" s="31"/>
      <c r="DPU751" s="31"/>
      <c r="DPV751" s="31"/>
      <c r="DPW751" s="31"/>
      <c r="DPX751" s="31"/>
      <c r="DPY751" s="31"/>
      <c r="DPZ751" s="31"/>
      <c r="DQA751" s="31"/>
      <c r="DQB751" s="31"/>
      <c r="DQC751" s="31"/>
      <c r="DQD751" s="31"/>
      <c r="DQE751" s="31"/>
      <c r="DQF751" s="31"/>
      <c r="DQG751" s="31"/>
      <c r="DQH751" s="31"/>
      <c r="DQI751" s="31"/>
      <c r="DQJ751" s="31"/>
      <c r="DQK751" s="31"/>
      <c r="DQL751" s="31"/>
      <c r="DQM751" s="31"/>
      <c r="DQN751" s="31"/>
      <c r="DQO751" s="31"/>
      <c r="DQP751" s="31"/>
      <c r="DQQ751" s="31"/>
      <c r="DQR751" s="31"/>
      <c r="DQS751" s="31"/>
      <c r="DQT751" s="31"/>
      <c r="DQU751" s="31"/>
      <c r="DQV751" s="31"/>
      <c r="DQW751" s="31"/>
      <c r="DQX751" s="31"/>
      <c r="DQY751" s="31"/>
      <c r="DQZ751" s="31"/>
      <c r="DRA751" s="31"/>
      <c r="DRB751" s="31"/>
      <c r="DRC751" s="31"/>
      <c r="DRD751" s="31"/>
      <c r="DRE751" s="31"/>
      <c r="DRF751" s="31"/>
      <c r="DRG751" s="31"/>
      <c r="DRH751" s="31"/>
      <c r="DRI751" s="31"/>
      <c r="DRJ751" s="31"/>
      <c r="DRK751" s="31"/>
      <c r="DRL751" s="31"/>
      <c r="DRM751" s="31"/>
      <c r="DRN751" s="31"/>
      <c r="DRO751" s="31"/>
      <c r="DRP751" s="31"/>
      <c r="DRQ751" s="31"/>
      <c r="DRR751" s="31"/>
      <c r="DRS751" s="31"/>
      <c r="DRT751" s="31"/>
      <c r="DRU751" s="31"/>
      <c r="DRV751" s="31"/>
      <c r="DRW751" s="31"/>
      <c r="DRX751" s="31"/>
      <c r="DRY751" s="31"/>
      <c r="DRZ751" s="31"/>
      <c r="DSA751" s="31"/>
      <c r="DSB751" s="31"/>
      <c r="DSC751" s="31"/>
      <c r="DSD751" s="31"/>
      <c r="DSE751" s="31"/>
      <c r="DSF751" s="31"/>
      <c r="DSG751" s="31"/>
      <c r="DSH751" s="31"/>
      <c r="DSI751" s="31"/>
      <c r="DSJ751" s="31"/>
      <c r="DSK751" s="31"/>
      <c r="DSL751" s="31"/>
      <c r="DSM751" s="31"/>
      <c r="DSN751" s="31"/>
      <c r="DSO751" s="31"/>
      <c r="DSP751" s="31"/>
      <c r="DSQ751" s="31"/>
      <c r="DSR751" s="31"/>
      <c r="DSS751" s="31"/>
      <c r="DST751" s="31"/>
      <c r="DSU751" s="31"/>
      <c r="DSV751" s="31"/>
      <c r="DSW751" s="31"/>
      <c r="DSX751" s="31"/>
      <c r="DSY751" s="31"/>
      <c r="DSZ751" s="31"/>
      <c r="DTA751" s="31"/>
      <c r="DTB751" s="31"/>
      <c r="DTC751" s="31"/>
      <c r="DTD751" s="31"/>
      <c r="DTE751" s="31"/>
      <c r="DTF751" s="31"/>
      <c r="DTG751" s="31"/>
      <c r="DTH751" s="31"/>
      <c r="DTI751" s="31"/>
      <c r="DTJ751" s="31"/>
      <c r="DTK751" s="31"/>
      <c r="DTL751" s="31"/>
      <c r="DTM751" s="31"/>
      <c r="DTN751" s="31"/>
      <c r="DTO751" s="31"/>
      <c r="DTP751" s="31"/>
      <c r="DTQ751" s="31"/>
      <c r="DTR751" s="31"/>
      <c r="DTS751" s="31"/>
      <c r="DTT751" s="31"/>
      <c r="DTU751" s="31"/>
      <c r="DTV751" s="31"/>
      <c r="DTW751" s="31"/>
      <c r="DTX751" s="31"/>
      <c r="DTY751" s="31"/>
      <c r="DTZ751" s="31"/>
      <c r="DUA751" s="31"/>
      <c r="DUB751" s="31"/>
      <c r="DUC751" s="31"/>
      <c r="DUD751" s="31"/>
      <c r="DUE751" s="31"/>
      <c r="DUF751" s="31"/>
      <c r="DUG751" s="31"/>
      <c r="DUH751" s="31"/>
      <c r="DUI751" s="31"/>
      <c r="DUJ751" s="31"/>
      <c r="DUK751" s="31"/>
      <c r="DUL751" s="31"/>
      <c r="DUM751" s="31"/>
      <c r="DUN751" s="31"/>
      <c r="DUO751" s="31"/>
      <c r="DUP751" s="31"/>
      <c r="DUQ751" s="31"/>
      <c r="DUR751" s="31"/>
      <c r="DUS751" s="31"/>
      <c r="DUT751" s="31"/>
      <c r="DUU751" s="31"/>
      <c r="DUV751" s="31"/>
      <c r="DUW751" s="31"/>
      <c r="DUX751" s="31"/>
      <c r="DUY751" s="31"/>
      <c r="DUZ751" s="31"/>
      <c r="DVA751" s="31"/>
      <c r="DVB751" s="31"/>
      <c r="DVC751" s="31"/>
      <c r="DVD751" s="31"/>
      <c r="DVE751" s="31"/>
      <c r="DVF751" s="31"/>
      <c r="DVG751" s="31"/>
      <c r="DVH751" s="31"/>
      <c r="DVI751" s="31"/>
      <c r="DVJ751" s="31"/>
      <c r="DVK751" s="31"/>
      <c r="DVL751" s="31"/>
      <c r="DVM751" s="31"/>
      <c r="DVN751" s="31"/>
      <c r="DVO751" s="31"/>
      <c r="DVP751" s="31"/>
      <c r="DVQ751" s="31"/>
      <c r="DVR751" s="31"/>
      <c r="DVS751" s="31"/>
      <c r="DVT751" s="31"/>
      <c r="DVU751" s="31"/>
      <c r="DVV751" s="31"/>
      <c r="DVW751" s="31"/>
      <c r="DVX751" s="31"/>
      <c r="DVY751" s="31"/>
      <c r="DVZ751" s="31"/>
      <c r="DWA751" s="31"/>
      <c r="DWB751" s="31"/>
      <c r="DWC751" s="31"/>
      <c r="DWD751" s="31"/>
      <c r="DWE751" s="31"/>
      <c r="DWF751" s="31"/>
      <c r="DWG751" s="31"/>
      <c r="DWH751" s="31"/>
      <c r="DWI751" s="31"/>
      <c r="DWJ751" s="31"/>
      <c r="DWK751" s="31"/>
      <c r="DWL751" s="31"/>
      <c r="DWM751" s="31"/>
      <c r="DWN751" s="31"/>
      <c r="DWO751" s="31"/>
      <c r="DWP751" s="31"/>
      <c r="DWQ751" s="31"/>
      <c r="DWR751" s="31"/>
      <c r="DWS751" s="31"/>
      <c r="DWT751" s="31"/>
      <c r="DWU751" s="31"/>
      <c r="DWV751" s="31"/>
      <c r="DWW751" s="31"/>
      <c r="DWX751" s="31"/>
      <c r="DWY751" s="31"/>
      <c r="DWZ751" s="31"/>
      <c r="DXA751" s="31"/>
      <c r="DXB751" s="31"/>
      <c r="DXC751" s="31"/>
      <c r="DXD751" s="31"/>
      <c r="DXE751" s="31"/>
      <c r="DXF751" s="31"/>
      <c r="DXG751" s="31"/>
      <c r="DXH751" s="31"/>
      <c r="DXI751" s="31"/>
      <c r="DXJ751" s="31"/>
      <c r="DXK751" s="31"/>
      <c r="DXL751" s="31"/>
      <c r="DXM751" s="31"/>
      <c r="DXN751" s="31"/>
      <c r="DXO751" s="31"/>
      <c r="DXP751" s="31"/>
      <c r="DXQ751" s="31"/>
      <c r="DXR751" s="31"/>
      <c r="DXS751" s="31"/>
      <c r="DXT751" s="31"/>
      <c r="DXU751" s="31"/>
      <c r="DXV751" s="31"/>
      <c r="DXW751" s="31"/>
      <c r="DXX751" s="31"/>
      <c r="DXY751" s="31"/>
      <c r="DXZ751" s="31"/>
      <c r="DYA751" s="31"/>
      <c r="DYB751" s="31"/>
      <c r="DYC751" s="31"/>
      <c r="DYD751" s="31"/>
      <c r="DYE751" s="31"/>
      <c r="DYF751" s="31"/>
      <c r="DYG751" s="31"/>
      <c r="DYH751" s="31"/>
      <c r="DYI751" s="31"/>
      <c r="DYJ751" s="31"/>
      <c r="DYK751" s="31"/>
      <c r="DYL751" s="31"/>
      <c r="DYM751" s="31"/>
      <c r="DYN751" s="31"/>
      <c r="DYO751" s="31"/>
      <c r="DYP751" s="31"/>
      <c r="DYQ751" s="31"/>
      <c r="DYR751" s="31"/>
      <c r="DYS751" s="31"/>
      <c r="DYT751" s="31"/>
      <c r="DYU751" s="31"/>
      <c r="DYV751" s="31"/>
      <c r="DYW751" s="31"/>
      <c r="DYX751" s="31"/>
      <c r="DYY751" s="31"/>
      <c r="DYZ751" s="31"/>
      <c r="DZA751" s="31"/>
      <c r="DZB751" s="31"/>
      <c r="DZC751" s="31"/>
      <c r="DZD751" s="31"/>
      <c r="DZE751" s="31"/>
      <c r="DZF751" s="31"/>
      <c r="DZG751" s="31"/>
      <c r="DZH751" s="31"/>
      <c r="DZI751" s="31"/>
      <c r="DZJ751" s="31"/>
      <c r="DZK751" s="31"/>
      <c r="DZL751" s="31"/>
      <c r="DZM751" s="31"/>
      <c r="DZN751" s="31"/>
      <c r="DZO751" s="31"/>
      <c r="DZP751" s="31"/>
      <c r="DZQ751" s="31"/>
      <c r="DZR751" s="31"/>
      <c r="DZS751" s="31"/>
      <c r="DZT751" s="31"/>
      <c r="DZU751" s="31"/>
      <c r="DZV751" s="31"/>
      <c r="DZW751" s="31"/>
      <c r="DZX751" s="31"/>
      <c r="DZY751" s="31"/>
      <c r="DZZ751" s="31"/>
      <c r="EAA751" s="31"/>
      <c r="EAB751" s="31"/>
      <c r="EAC751" s="31"/>
      <c r="EAD751" s="31"/>
      <c r="EAE751" s="31"/>
      <c r="EAF751" s="31"/>
      <c r="EAG751" s="31"/>
      <c r="EAH751" s="31"/>
      <c r="EAI751" s="31"/>
      <c r="EAJ751" s="31"/>
      <c r="EAK751" s="31"/>
      <c r="EAL751" s="31"/>
      <c r="EAM751" s="31"/>
      <c r="EAN751" s="31"/>
      <c r="EAO751" s="31"/>
      <c r="EAP751" s="31"/>
      <c r="EAQ751" s="31"/>
      <c r="EAR751" s="31"/>
      <c r="EAS751" s="31"/>
      <c r="EAT751" s="31"/>
      <c r="EAU751" s="31"/>
      <c r="EAV751" s="31"/>
      <c r="EAW751" s="31"/>
      <c r="EAX751" s="31"/>
      <c r="EAY751" s="31"/>
      <c r="EAZ751" s="31"/>
      <c r="EBA751" s="31"/>
      <c r="EBB751" s="31"/>
      <c r="EBC751" s="31"/>
      <c r="EBD751" s="31"/>
      <c r="EBE751" s="31"/>
      <c r="EBF751" s="31"/>
      <c r="EBG751" s="31"/>
      <c r="EBH751" s="31"/>
      <c r="EBI751" s="31"/>
      <c r="EBJ751" s="31"/>
      <c r="EBK751" s="31"/>
      <c r="EBL751" s="31"/>
      <c r="EBM751" s="31"/>
      <c r="EBN751" s="31"/>
      <c r="EBO751" s="31"/>
      <c r="EBP751" s="31"/>
      <c r="EBQ751" s="31"/>
      <c r="EBR751" s="31"/>
      <c r="EBS751" s="31"/>
      <c r="EBT751" s="31"/>
      <c r="EBU751" s="31"/>
      <c r="EBV751" s="31"/>
      <c r="EBW751" s="31"/>
      <c r="EBX751" s="31"/>
      <c r="EBY751" s="31"/>
      <c r="EBZ751" s="31"/>
      <c r="ECA751" s="31"/>
      <c r="ECB751" s="31"/>
      <c r="ECC751" s="31"/>
      <c r="ECD751" s="31"/>
      <c r="ECE751" s="31"/>
      <c r="ECF751" s="31"/>
      <c r="ECG751" s="31"/>
      <c r="ECH751" s="31"/>
      <c r="ECI751" s="31"/>
      <c r="ECJ751" s="31"/>
      <c r="ECK751" s="31"/>
      <c r="ECL751" s="31"/>
      <c r="ECM751" s="31"/>
      <c r="ECN751" s="31"/>
      <c r="ECO751" s="31"/>
      <c r="ECP751" s="31"/>
      <c r="ECQ751" s="31"/>
      <c r="ECR751" s="31"/>
      <c r="ECS751" s="31"/>
      <c r="ECT751" s="31"/>
      <c r="ECU751" s="31"/>
      <c r="ECV751" s="31"/>
      <c r="ECW751" s="31"/>
      <c r="ECX751" s="31"/>
      <c r="ECY751" s="31"/>
      <c r="ECZ751" s="31"/>
      <c r="EDA751" s="31"/>
      <c r="EDB751" s="31"/>
      <c r="EDC751" s="31"/>
      <c r="EDD751" s="31"/>
      <c r="EDE751" s="31"/>
      <c r="EDF751" s="31"/>
      <c r="EDG751" s="31"/>
      <c r="EDH751" s="31"/>
      <c r="EDI751" s="31"/>
      <c r="EDJ751" s="31"/>
      <c r="EDK751" s="31"/>
      <c r="EDL751" s="31"/>
      <c r="EDM751" s="31"/>
      <c r="EDN751" s="31"/>
      <c r="EDO751" s="31"/>
      <c r="EDP751" s="31"/>
      <c r="EDQ751" s="31"/>
      <c r="EDR751" s="31"/>
      <c r="EDS751" s="31"/>
      <c r="EDT751" s="31"/>
      <c r="EDU751" s="31"/>
      <c r="EDV751" s="31"/>
      <c r="EDW751" s="31"/>
      <c r="EDX751" s="31"/>
      <c r="EDY751" s="31"/>
      <c r="EDZ751" s="31"/>
      <c r="EEA751" s="31"/>
      <c r="EEB751" s="31"/>
      <c r="EEC751" s="31"/>
      <c r="EED751" s="31"/>
      <c r="EEE751" s="31"/>
      <c r="EEF751" s="31"/>
      <c r="EEG751" s="31"/>
      <c r="EEH751" s="31"/>
      <c r="EEI751" s="31"/>
      <c r="EEJ751" s="31"/>
      <c r="EEK751" s="31"/>
      <c r="EEL751" s="31"/>
      <c r="EEM751" s="31"/>
      <c r="EEN751" s="31"/>
      <c r="EEO751" s="31"/>
      <c r="EEP751" s="31"/>
      <c r="EEQ751" s="31"/>
      <c r="EER751" s="31"/>
      <c r="EES751" s="31"/>
      <c r="EET751" s="31"/>
      <c r="EEU751" s="31"/>
      <c r="EEV751" s="31"/>
      <c r="EEW751" s="31"/>
      <c r="EEX751" s="31"/>
      <c r="EEY751" s="31"/>
      <c r="EEZ751" s="31"/>
      <c r="EFA751" s="31"/>
      <c r="EFB751" s="31"/>
      <c r="EFC751" s="31"/>
      <c r="EFD751" s="31"/>
      <c r="EFE751" s="31"/>
      <c r="EFF751" s="31"/>
      <c r="EFG751" s="31"/>
      <c r="EFH751" s="31"/>
      <c r="EFI751" s="31"/>
      <c r="EFJ751" s="31"/>
      <c r="EFK751" s="31"/>
      <c r="EFL751" s="31"/>
      <c r="EFM751" s="31"/>
      <c r="EFN751" s="31"/>
      <c r="EFO751" s="31"/>
      <c r="EFP751" s="31"/>
      <c r="EFQ751" s="31"/>
      <c r="EFR751" s="31"/>
      <c r="EFS751" s="31"/>
      <c r="EFT751" s="31"/>
      <c r="EFU751" s="31"/>
      <c r="EFV751" s="31"/>
      <c r="EFW751" s="31"/>
      <c r="EFX751" s="31"/>
      <c r="EFY751" s="31"/>
      <c r="EFZ751" s="31"/>
      <c r="EGA751" s="31"/>
      <c r="EGB751" s="31"/>
      <c r="EGC751" s="31"/>
      <c r="EGD751" s="31"/>
      <c r="EGE751" s="31"/>
      <c r="EGF751" s="31"/>
      <c r="EGG751" s="31"/>
      <c r="EGH751" s="31"/>
      <c r="EGI751" s="31"/>
      <c r="EGJ751" s="31"/>
      <c r="EGK751" s="31"/>
      <c r="EGL751" s="31"/>
      <c r="EGM751" s="31"/>
      <c r="EGN751" s="31"/>
      <c r="EGO751" s="31"/>
      <c r="EGP751" s="31"/>
      <c r="EGQ751" s="31"/>
      <c r="EGR751" s="31"/>
      <c r="EGS751" s="31"/>
      <c r="EGT751" s="31"/>
      <c r="EGU751" s="31"/>
      <c r="EGV751" s="31"/>
      <c r="EGW751" s="31"/>
      <c r="EGX751" s="31"/>
      <c r="EGY751" s="31"/>
      <c r="EGZ751" s="31"/>
      <c r="EHA751" s="31"/>
      <c r="EHB751" s="31"/>
      <c r="EHC751" s="31"/>
      <c r="EHD751" s="31"/>
      <c r="EHE751" s="31"/>
      <c r="EHF751" s="31"/>
      <c r="EHG751" s="31"/>
      <c r="EHH751" s="31"/>
      <c r="EHI751" s="31"/>
      <c r="EHJ751" s="31"/>
      <c r="EHK751" s="31"/>
      <c r="EHL751" s="31"/>
      <c r="EHM751" s="31"/>
      <c r="EHN751" s="31"/>
      <c r="EHO751" s="31"/>
      <c r="EHP751" s="31"/>
      <c r="EHQ751" s="31"/>
      <c r="EHR751" s="31"/>
      <c r="EHS751" s="31"/>
      <c r="EHT751" s="31"/>
      <c r="EHU751" s="31"/>
      <c r="EHV751" s="31"/>
      <c r="EHW751" s="31"/>
      <c r="EHX751" s="31"/>
      <c r="EHY751" s="31"/>
      <c r="EHZ751" s="31"/>
      <c r="EIA751" s="31"/>
      <c r="EIB751" s="31"/>
      <c r="EIC751" s="31"/>
      <c r="EID751" s="31"/>
      <c r="EIE751" s="31"/>
      <c r="EIF751" s="31"/>
      <c r="EIG751" s="31"/>
      <c r="EIH751" s="31"/>
      <c r="EII751" s="31"/>
      <c r="EIJ751" s="31"/>
      <c r="EIK751" s="31"/>
      <c r="EIL751" s="31"/>
      <c r="EIM751" s="31"/>
      <c r="EIN751" s="31"/>
      <c r="EIO751" s="31"/>
      <c r="EIP751" s="31"/>
      <c r="EIQ751" s="31"/>
      <c r="EIR751" s="31"/>
      <c r="EIS751" s="31"/>
      <c r="EIT751" s="31"/>
      <c r="EIU751" s="31"/>
      <c r="EIV751" s="31"/>
      <c r="EIW751" s="31"/>
      <c r="EIX751" s="31"/>
      <c r="EIY751" s="31"/>
      <c r="EIZ751" s="31"/>
      <c r="EJA751" s="31"/>
      <c r="EJB751" s="31"/>
      <c r="EJC751" s="31"/>
      <c r="EJD751" s="31"/>
      <c r="EJE751" s="31"/>
      <c r="EJF751" s="31"/>
      <c r="EJG751" s="31"/>
      <c r="EJH751" s="31"/>
      <c r="EJI751" s="31"/>
      <c r="EJJ751" s="31"/>
      <c r="EJK751" s="31"/>
      <c r="EJL751" s="31"/>
      <c r="EJM751" s="31"/>
      <c r="EJN751" s="31"/>
      <c r="EJO751" s="31"/>
      <c r="EJP751" s="31"/>
      <c r="EJQ751" s="31"/>
      <c r="EJR751" s="31"/>
      <c r="EJS751" s="31"/>
      <c r="EJT751" s="31"/>
      <c r="EJU751" s="31"/>
      <c r="EJV751" s="31"/>
      <c r="EJW751" s="31"/>
      <c r="EJX751" s="31"/>
      <c r="EJY751" s="31"/>
      <c r="EJZ751" s="31"/>
      <c r="EKA751" s="31"/>
      <c r="EKB751" s="31"/>
      <c r="EKC751" s="31"/>
      <c r="EKD751" s="31"/>
      <c r="EKE751" s="31"/>
      <c r="EKF751" s="31"/>
      <c r="EKG751" s="31"/>
      <c r="EKH751" s="31"/>
      <c r="EKI751" s="31"/>
      <c r="EKJ751" s="31"/>
      <c r="EKK751" s="31"/>
      <c r="EKL751" s="31"/>
      <c r="EKM751" s="31"/>
      <c r="EKN751" s="31"/>
      <c r="EKO751" s="31"/>
      <c r="EKP751" s="31"/>
      <c r="EKQ751" s="31"/>
      <c r="EKR751" s="31"/>
      <c r="EKS751" s="31"/>
      <c r="EKT751" s="31"/>
      <c r="EKU751" s="31"/>
      <c r="EKV751" s="31"/>
      <c r="EKW751" s="31"/>
      <c r="EKX751" s="31"/>
      <c r="EKY751" s="31"/>
      <c r="EKZ751" s="31"/>
      <c r="ELA751" s="31"/>
      <c r="ELB751" s="31"/>
      <c r="ELC751" s="31"/>
      <c r="ELD751" s="31"/>
      <c r="ELE751" s="31"/>
      <c r="ELF751" s="31"/>
      <c r="ELG751" s="31"/>
      <c r="ELH751" s="31"/>
      <c r="ELI751" s="31"/>
      <c r="ELJ751" s="31"/>
      <c r="ELK751" s="31"/>
      <c r="ELL751" s="31"/>
      <c r="ELM751" s="31"/>
      <c r="ELN751" s="31"/>
      <c r="ELO751" s="31"/>
      <c r="ELP751" s="31"/>
      <c r="ELQ751" s="31"/>
      <c r="ELR751" s="31"/>
      <c r="ELS751" s="31"/>
      <c r="ELT751" s="31"/>
      <c r="ELU751" s="31"/>
      <c r="ELV751" s="31"/>
      <c r="ELW751" s="31"/>
      <c r="ELX751" s="31"/>
      <c r="ELY751" s="31"/>
      <c r="ELZ751" s="31"/>
      <c r="EMA751" s="31"/>
      <c r="EMB751" s="31"/>
      <c r="EMC751" s="31"/>
      <c r="EMD751" s="31"/>
      <c r="EME751" s="31"/>
      <c r="EMF751" s="31"/>
      <c r="EMG751" s="31"/>
      <c r="EMH751" s="31"/>
      <c r="EMI751" s="31"/>
      <c r="EMJ751" s="31"/>
      <c r="EMK751" s="31"/>
      <c r="EML751" s="31"/>
      <c r="EMM751" s="31"/>
      <c r="EMN751" s="31"/>
      <c r="EMO751" s="31"/>
      <c r="EMP751" s="31"/>
      <c r="EMQ751" s="31"/>
      <c r="EMR751" s="31"/>
      <c r="EMS751" s="31"/>
      <c r="EMT751" s="31"/>
      <c r="EMU751" s="31"/>
      <c r="EMV751" s="31"/>
      <c r="EMW751" s="31"/>
      <c r="EMX751" s="31"/>
      <c r="EMY751" s="31"/>
      <c r="EMZ751" s="31"/>
      <c r="ENA751" s="31"/>
      <c r="ENB751" s="31"/>
      <c r="ENC751" s="31"/>
      <c r="END751" s="31"/>
      <c r="ENE751" s="31"/>
      <c r="ENF751" s="31"/>
      <c r="ENG751" s="31"/>
      <c r="ENH751" s="31"/>
      <c r="ENI751" s="31"/>
      <c r="ENJ751" s="31"/>
      <c r="ENK751" s="31"/>
      <c r="ENL751" s="31"/>
      <c r="ENM751" s="31"/>
      <c r="ENN751" s="31"/>
      <c r="ENO751" s="31"/>
      <c r="ENP751" s="31"/>
      <c r="ENQ751" s="31"/>
      <c r="ENR751" s="31"/>
      <c r="ENS751" s="31"/>
      <c r="ENT751" s="31"/>
      <c r="ENU751" s="31"/>
      <c r="ENV751" s="31"/>
      <c r="ENW751" s="31"/>
      <c r="ENX751" s="31"/>
      <c r="ENY751" s="31"/>
      <c r="ENZ751" s="31"/>
      <c r="EOA751" s="31"/>
      <c r="EOB751" s="31"/>
      <c r="EOC751" s="31"/>
      <c r="EOD751" s="31"/>
      <c r="EOE751" s="31"/>
      <c r="EOF751" s="31"/>
      <c r="EOG751" s="31"/>
      <c r="EOH751" s="31"/>
      <c r="EOI751" s="31"/>
      <c r="EOJ751" s="31"/>
      <c r="EOK751" s="31"/>
      <c r="EOL751" s="31"/>
      <c r="EOM751" s="31"/>
      <c r="EON751" s="31"/>
      <c r="EOO751" s="31"/>
      <c r="EOP751" s="31"/>
      <c r="EOQ751" s="31"/>
      <c r="EOR751" s="31"/>
      <c r="EOS751" s="31"/>
      <c r="EOT751" s="31"/>
      <c r="EOU751" s="31"/>
      <c r="EOV751" s="31"/>
      <c r="EOW751" s="31"/>
      <c r="EOX751" s="31"/>
      <c r="EOY751" s="31"/>
      <c r="EOZ751" s="31"/>
      <c r="EPA751" s="31"/>
      <c r="EPB751" s="31"/>
      <c r="EPC751" s="31"/>
      <c r="EPD751" s="31"/>
      <c r="EPE751" s="31"/>
      <c r="EPF751" s="31"/>
      <c r="EPG751" s="31"/>
      <c r="EPH751" s="31"/>
      <c r="EPI751" s="31"/>
      <c r="EPJ751" s="31"/>
      <c r="EPK751" s="31"/>
      <c r="EPL751" s="31"/>
      <c r="EPM751" s="31"/>
      <c r="EPN751" s="31"/>
      <c r="EPO751" s="31"/>
      <c r="EPP751" s="31"/>
      <c r="EPQ751" s="31"/>
      <c r="EPR751" s="31"/>
      <c r="EPS751" s="31"/>
      <c r="EPT751" s="31"/>
      <c r="EPU751" s="31"/>
      <c r="EPV751" s="31"/>
      <c r="EPW751" s="31"/>
      <c r="EPX751" s="31"/>
      <c r="EPY751" s="31"/>
      <c r="EPZ751" s="31"/>
      <c r="EQA751" s="31"/>
      <c r="EQB751" s="31"/>
      <c r="EQC751" s="31"/>
      <c r="EQD751" s="31"/>
      <c r="EQE751" s="31"/>
      <c r="EQF751" s="31"/>
      <c r="EQG751" s="31"/>
      <c r="EQH751" s="31"/>
      <c r="EQI751" s="31"/>
      <c r="EQJ751" s="31"/>
      <c r="EQK751" s="31"/>
      <c r="EQL751" s="31"/>
      <c r="EQM751" s="31"/>
      <c r="EQN751" s="31"/>
      <c r="EQO751" s="31"/>
      <c r="EQP751" s="31"/>
      <c r="EQQ751" s="31"/>
      <c r="EQR751" s="31"/>
      <c r="EQS751" s="31"/>
      <c r="EQT751" s="31"/>
      <c r="EQU751" s="31"/>
      <c r="EQV751" s="31"/>
      <c r="EQW751" s="31"/>
      <c r="EQX751" s="31"/>
      <c r="EQY751" s="31"/>
      <c r="EQZ751" s="31"/>
      <c r="ERA751" s="31"/>
      <c r="ERB751" s="31"/>
      <c r="ERC751" s="31"/>
      <c r="ERD751" s="31"/>
      <c r="ERE751" s="31"/>
      <c r="ERF751" s="31"/>
      <c r="ERG751" s="31"/>
      <c r="ERH751" s="31"/>
      <c r="ERI751" s="31"/>
      <c r="ERJ751" s="31"/>
      <c r="ERK751" s="31"/>
      <c r="ERL751" s="31"/>
      <c r="ERM751" s="31"/>
      <c r="ERN751" s="31"/>
      <c r="ERO751" s="31"/>
      <c r="ERP751" s="31"/>
      <c r="ERQ751" s="31"/>
      <c r="ERR751" s="31"/>
      <c r="ERS751" s="31"/>
      <c r="ERT751" s="31"/>
      <c r="ERU751" s="31"/>
      <c r="ERV751" s="31"/>
      <c r="ERW751" s="31"/>
      <c r="ERX751" s="31"/>
      <c r="ERY751" s="31"/>
      <c r="ERZ751" s="31"/>
      <c r="ESA751" s="31"/>
      <c r="ESB751" s="31"/>
      <c r="ESC751" s="31"/>
      <c r="ESD751" s="31"/>
      <c r="ESE751" s="31"/>
      <c r="ESF751" s="31"/>
      <c r="ESG751" s="31"/>
      <c r="ESH751" s="31"/>
      <c r="ESI751" s="31"/>
      <c r="ESJ751" s="31"/>
      <c r="ESK751" s="31"/>
      <c r="ESL751" s="31"/>
      <c r="ESM751" s="31"/>
      <c r="ESN751" s="31"/>
      <c r="ESO751" s="31"/>
      <c r="ESP751" s="31"/>
      <c r="ESQ751" s="31"/>
      <c r="ESR751" s="31"/>
      <c r="ESS751" s="31"/>
      <c r="EST751" s="31"/>
      <c r="ESU751" s="31"/>
      <c r="ESV751" s="31"/>
      <c r="ESW751" s="31"/>
      <c r="ESX751" s="31"/>
      <c r="ESY751" s="31"/>
      <c r="ESZ751" s="31"/>
      <c r="ETA751" s="31"/>
      <c r="ETB751" s="31"/>
      <c r="ETC751" s="31"/>
      <c r="ETD751" s="31"/>
      <c r="ETE751" s="31"/>
      <c r="ETF751" s="31"/>
      <c r="ETG751" s="31"/>
      <c r="ETH751" s="31"/>
      <c r="ETI751" s="31"/>
      <c r="ETJ751" s="31"/>
      <c r="ETK751" s="31"/>
      <c r="ETL751" s="31"/>
      <c r="ETM751" s="31"/>
      <c r="ETN751" s="31"/>
      <c r="ETO751" s="31"/>
      <c r="ETP751" s="31"/>
      <c r="ETQ751" s="31"/>
      <c r="ETR751" s="31"/>
      <c r="ETS751" s="31"/>
      <c r="ETT751" s="31"/>
      <c r="ETU751" s="31"/>
      <c r="ETV751" s="31"/>
      <c r="ETW751" s="31"/>
      <c r="ETX751" s="31"/>
      <c r="ETY751" s="31"/>
      <c r="ETZ751" s="31"/>
      <c r="EUA751" s="31"/>
      <c r="EUB751" s="31"/>
      <c r="EUC751" s="31"/>
      <c r="EUD751" s="31"/>
      <c r="EUE751" s="31"/>
      <c r="EUF751" s="31"/>
      <c r="EUG751" s="31"/>
      <c r="EUH751" s="31"/>
      <c r="EUI751" s="31"/>
      <c r="EUJ751" s="31"/>
      <c r="EUK751" s="31"/>
      <c r="EUL751" s="31"/>
      <c r="EUM751" s="31"/>
      <c r="EUN751" s="31"/>
      <c r="EUO751" s="31"/>
      <c r="EUP751" s="31"/>
      <c r="EUQ751" s="31"/>
      <c r="EUR751" s="31"/>
      <c r="EUS751" s="31"/>
      <c r="EUT751" s="31"/>
      <c r="EUU751" s="31"/>
      <c r="EUV751" s="31"/>
      <c r="EUW751" s="31"/>
      <c r="EUX751" s="31"/>
      <c r="EUY751" s="31"/>
      <c r="EUZ751" s="31"/>
      <c r="EVA751" s="31"/>
      <c r="EVB751" s="31"/>
      <c r="EVC751" s="31"/>
      <c r="EVD751" s="31"/>
      <c r="EVE751" s="31"/>
      <c r="EVF751" s="31"/>
      <c r="EVG751" s="31"/>
      <c r="EVH751" s="31"/>
      <c r="EVI751" s="31"/>
      <c r="EVJ751" s="31"/>
      <c r="EVK751" s="31"/>
      <c r="EVL751" s="31"/>
      <c r="EVM751" s="31"/>
      <c r="EVN751" s="31"/>
      <c r="EVO751" s="31"/>
      <c r="EVP751" s="31"/>
      <c r="EVQ751" s="31"/>
      <c r="EVR751" s="31"/>
      <c r="EVS751" s="31"/>
      <c r="EVT751" s="31"/>
      <c r="EVU751" s="31"/>
      <c r="EVV751" s="31"/>
      <c r="EVW751" s="31"/>
      <c r="EVX751" s="31"/>
      <c r="EVY751" s="31"/>
      <c r="EVZ751" s="31"/>
      <c r="EWA751" s="31"/>
      <c r="EWB751" s="31"/>
      <c r="EWC751" s="31"/>
      <c r="EWD751" s="31"/>
      <c r="EWE751" s="31"/>
      <c r="EWF751" s="31"/>
      <c r="EWG751" s="31"/>
      <c r="EWH751" s="31"/>
      <c r="EWI751" s="31"/>
      <c r="EWJ751" s="31"/>
      <c r="EWK751" s="31"/>
      <c r="EWL751" s="31"/>
      <c r="EWM751" s="31"/>
      <c r="EWN751" s="31"/>
      <c r="EWO751" s="31"/>
      <c r="EWP751" s="31"/>
      <c r="EWQ751" s="31"/>
      <c r="EWR751" s="31"/>
      <c r="EWS751" s="31"/>
      <c r="EWT751" s="31"/>
      <c r="EWU751" s="31"/>
      <c r="EWV751" s="31"/>
      <c r="EWW751" s="31"/>
      <c r="EWX751" s="31"/>
      <c r="EWY751" s="31"/>
      <c r="EWZ751" s="31"/>
      <c r="EXA751" s="31"/>
      <c r="EXB751" s="31"/>
      <c r="EXC751" s="31"/>
      <c r="EXD751" s="31"/>
      <c r="EXE751" s="31"/>
      <c r="EXF751" s="31"/>
      <c r="EXG751" s="31"/>
      <c r="EXH751" s="31"/>
      <c r="EXI751" s="31"/>
      <c r="EXJ751" s="31"/>
      <c r="EXK751" s="31"/>
      <c r="EXL751" s="31"/>
      <c r="EXM751" s="31"/>
      <c r="EXN751" s="31"/>
      <c r="EXO751" s="31"/>
      <c r="EXP751" s="31"/>
      <c r="EXQ751" s="31"/>
      <c r="EXR751" s="31"/>
      <c r="EXS751" s="31"/>
      <c r="EXT751" s="31"/>
      <c r="EXU751" s="31"/>
      <c r="EXV751" s="31"/>
      <c r="EXW751" s="31"/>
      <c r="EXX751" s="31"/>
      <c r="EXY751" s="31"/>
      <c r="EXZ751" s="31"/>
      <c r="EYA751" s="31"/>
      <c r="EYB751" s="31"/>
      <c r="EYC751" s="31"/>
      <c r="EYD751" s="31"/>
      <c r="EYE751" s="31"/>
      <c r="EYF751" s="31"/>
      <c r="EYG751" s="31"/>
      <c r="EYH751" s="31"/>
      <c r="EYI751" s="31"/>
      <c r="EYJ751" s="31"/>
      <c r="EYK751" s="31"/>
      <c r="EYL751" s="31"/>
      <c r="EYM751" s="31"/>
      <c r="EYN751" s="31"/>
      <c r="EYO751" s="31"/>
      <c r="EYP751" s="31"/>
      <c r="EYQ751" s="31"/>
      <c r="EYR751" s="31"/>
      <c r="EYS751" s="31"/>
      <c r="EYT751" s="31"/>
      <c r="EYU751" s="31"/>
      <c r="EYV751" s="31"/>
      <c r="EYW751" s="31"/>
      <c r="EYX751" s="31"/>
      <c r="EYY751" s="31"/>
      <c r="EYZ751" s="31"/>
      <c r="EZA751" s="31"/>
      <c r="EZB751" s="31"/>
      <c r="EZC751" s="31"/>
      <c r="EZD751" s="31"/>
      <c r="EZE751" s="31"/>
      <c r="EZF751" s="31"/>
      <c r="EZG751" s="31"/>
      <c r="EZH751" s="31"/>
      <c r="EZI751" s="31"/>
      <c r="EZJ751" s="31"/>
      <c r="EZK751" s="31"/>
      <c r="EZL751" s="31"/>
      <c r="EZM751" s="31"/>
      <c r="EZN751" s="31"/>
      <c r="EZO751" s="31"/>
      <c r="EZP751" s="31"/>
      <c r="EZQ751" s="31"/>
      <c r="EZR751" s="31"/>
      <c r="EZS751" s="31"/>
      <c r="EZT751" s="31"/>
      <c r="EZU751" s="31"/>
      <c r="EZV751" s="31"/>
      <c r="EZW751" s="31"/>
      <c r="EZX751" s="31"/>
      <c r="EZY751" s="31"/>
      <c r="EZZ751" s="31"/>
      <c r="FAA751" s="31"/>
      <c r="FAB751" s="31"/>
      <c r="FAC751" s="31"/>
      <c r="FAD751" s="31"/>
      <c r="FAE751" s="31"/>
      <c r="FAF751" s="31"/>
      <c r="FAG751" s="31"/>
      <c r="FAH751" s="31"/>
      <c r="FAI751" s="31"/>
      <c r="FAJ751" s="31"/>
      <c r="FAK751" s="31"/>
      <c r="FAL751" s="31"/>
      <c r="FAM751" s="31"/>
      <c r="FAN751" s="31"/>
      <c r="FAO751" s="31"/>
      <c r="FAP751" s="31"/>
      <c r="FAQ751" s="31"/>
      <c r="FAR751" s="31"/>
      <c r="FAS751" s="31"/>
      <c r="FAT751" s="31"/>
      <c r="FAU751" s="31"/>
      <c r="FAV751" s="31"/>
      <c r="FAW751" s="31"/>
      <c r="FAX751" s="31"/>
      <c r="FAY751" s="31"/>
      <c r="FAZ751" s="31"/>
      <c r="FBA751" s="31"/>
      <c r="FBB751" s="31"/>
      <c r="FBC751" s="31"/>
      <c r="FBD751" s="31"/>
      <c r="FBE751" s="31"/>
      <c r="FBF751" s="31"/>
      <c r="FBG751" s="31"/>
      <c r="FBH751" s="31"/>
      <c r="FBI751" s="31"/>
      <c r="FBJ751" s="31"/>
      <c r="FBK751" s="31"/>
      <c r="FBL751" s="31"/>
      <c r="FBM751" s="31"/>
      <c r="FBN751" s="31"/>
      <c r="FBO751" s="31"/>
      <c r="FBP751" s="31"/>
      <c r="FBQ751" s="31"/>
      <c r="FBR751" s="31"/>
      <c r="FBS751" s="31"/>
      <c r="FBT751" s="31"/>
      <c r="FBU751" s="31"/>
      <c r="FBV751" s="31"/>
      <c r="FBW751" s="31"/>
      <c r="FBX751" s="31"/>
      <c r="FBY751" s="31"/>
      <c r="FBZ751" s="31"/>
      <c r="FCA751" s="31"/>
      <c r="FCB751" s="31"/>
      <c r="FCC751" s="31"/>
      <c r="FCD751" s="31"/>
      <c r="FCE751" s="31"/>
      <c r="FCF751" s="31"/>
      <c r="FCG751" s="31"/>
      <c r="FCH751" s="31"/>
      <c r="FCI751" s="31"/>
      <c r="FCJ751" s="31"/>
      <c r="FCK751" s="31"/>
      <c r="FCL751" s="31"/>
      <c r="FCM751" s="31"/>
      <c r="FCN751" s="31"/>
      <c r="FCO751" s="31"/>
      <c r="FCP751" s="31"/>
      <c r="FCQ751" s="31"/>
      <c r="FCR751" s="31"/>
      <c r="FCS751" s="31"/>
      <c r="FCT751" s="31"/>
      <c r="FCU751" s="31"/>
      <c r="FCV751" s="31"/>
      <c r="FCW751" s="31"/>
      <c r="FCX751" s="31"/>
      <c r="FCY751" s="31"/>
      <c r="FCZ751" s="31"/>
      <c r="FDA751" s="31"/>
      <c r="FDB751" s="31"/>
      <c r="FDC751" s="31"/>
      <c r="FDD751" s="31"/>
      <c r="FDE751" s="31"/>
      <c r="FDF751" s="31"/>
      <c r="FDG751" s="31"/>
      <c r="FDH751" s="31"/>
      <c r="FDI751" s="31"/>
      <c r="FDJ751" s="31"/>
      <c r="FDK751" s="31"/>
      <c r="FDL751" s="31"/>
      <c r="FDM751" s="31"/>
      <c r="FDN751" s="31"/>
      <c r="FDO751" s="31"/>
      <c r="FDP751" s="31"/>
      <c r="FDQ751" s="31"/>
      <c r="FDR751" s="31"/>
      <c r="FDS751" s="31"/>
      <c r="FDT751" s="31"/>
      <c r="FDU751" s="31"/>
      <c r="FDV751" s="31"/>
      <c r="FDW751" s="31"/>
      <c r="FDX751" s="31"/>
      <c r="FDY751" s="31"/>
      <c r="FDZ751" s="31"/>
      <c r="FEA751" s="31"/>
      <c r="FEB751" s="31"/>
      <c r="FEC751" s="31"/>
      <c r="FED751" s="31"/>
      <c r="FEE751" s="31"/>
      <c r="FEF751" s="31"/>
      <c r="FEG751" s="31"/>
      <c r="FEH751" s="31"/>
      <c r="FEI751" s="31"/>
      <c r="FEJ751" s="31"/>
      <c r="FEK751" s="31"/>
      <c r="FEL751" s="31"/>
      <c r="FEM751" s="31"/>
      <c r="FEN751" s="31"/>
      <c r="FEO751" s="31"/>
      <c r="FEP751" s="31"/>
      <c r="FEQ751" s="31"/>
      <c r="FER751" s="31"/>
      <c r="FES751" s="31"/>
      <c r="FET751" s="31"/>
      <c r="FEU751" s="31"/>
      <c r="FEV751" s="31"/>
      <c r="FEW751" s="31"/>
      <c r="FEX751" s="31"/>
      <c r="FEY751" s="31"/>
      <c r="FEZ751" s="31"/>
      <c r="FFA751" s="31"/>
      <c r="FFB751" s="31"/>
      <c r="FFC751" s="31"/>
      <c r="FFD751" s="31"/>
      <c r="FFE751" s="31"/>
      <c r="FFF751" s="31"/>
      <c r="FFG751" s="31"/>
      <c r="FFH751" s="31"/>
      <c r="FFI751" s="31"/>
      <c r="FFJ751" s="31"/>
      <c r="FFK751" s="31"/>
      <c r="FFL751" s="31"/>
      <c r="FFM751" s="31"/>
      <c r="FFN751" s="31"/>
      <c r="FFO751" s="31"/>
      <c r="FFP751" s="31"/>
      <c r="FFQ751" s="31"/>
      <c r="FFR751" s="31"/>
      <c r="FFS751" s="31"/>
      <c r="FFT751" s="31"/>
      <c r="FFU751" s="31"/>
      <c r="FFV751" s="31"/>
      <c r="FFW751" s="31"/>
      <c r="FFX751" s="31"/>
      <c r="FFY751" s="31"/>
      <c r="FFZ751" s="31"/>
      <c r="FGA751" s="31"/>
      <c r="FGB751" s="31"/>
      <c r="FGC751" s="31"/>
      <c r="FGD751" s="31"/>
      <c r="FGE751" s="31"/>
      <c r="FGF751" s="31"/>
      <c r="FGG751" s="31"/>
      <c r="FGH751" s="31"/>
      <c r="FGI751" s="31"/>
      <c r="FGJ751" s="31"/>
      <c r="FGK751" s="31"/>
      <c r="FGL751" s="31"/>
      <c r="FGM751" s="31"/>
      <c r="FGN751" s="31"/>
      <c r="FGO751" s="31"/>
      <c r="FGP751" s="31"/>
      <c r="FGQ751" s="31"/>
      <c r="FGR751" s="31"/>
      <c r="FGS751" s="31"/>
      <c r="FGT751" s="31"/>
      <c r="FGU751" s="31"/>
      <c r="FGV751" s="31"/>
      <c r="FGW751" s="31"/>
      <c r="FGX751" s="31"/>
      <c r="FGY751" s="31"/>
      <c r="FGZ751" s="31"/>
      <c r="FHA751" s="31"/>
      <c r="FHB751" s="31"/>
      <c r="FHC751" s="31"/>
      <c r="FHD751" s="31"/>
      <c r="FHE751" s="31"/>
      <c r="FHF751" s="31"/>
      <c r="FHG751" s="31"/>
      <c r="FHH751" s="31"/>
      <c r="FHI751" s="31"/>
      <c r="FHJ751" s="31"/>
      <c r="FHK751" s="31"/>
      <c r="FHL751" s="31"/>
      <c r="FHM751" s="31"/>
      <c r="FHN751" s="31"/>
      <c r="FHO751" s="31"/>
      <c r="FHP751" s="31"/>
      <c r="FHQ751" s="31"/>
      <c r="FHR751" s="31"/>
      <c r="FHS751" s="31"/>
      <c r="FHT751" s="31"/>
      <c r="FHU751" s="31"/>
      <c r="FHV751" s="31"/>
      <c r="FHW751" s="31"/>
      <c r="FHX751" s="31"/>
      <c r="FHY751" s="31"/>
      <c r="FHZ751" s="31"/>
      <c r="FIA751" s="31"/>
      <c r="FIB751" s="31"/>
      <c r="FIC751" s="31"/>
      <c r="FID751" s="31"/>
      <c r="FIE751" s="31"/>
      <c r="FIF751" s="31"/>
      <c r="FIG751" s="31"/>
      <c r="FIH751" s="31"/>
      <c r="FII751" s="31"/>
      <c r="FIJ751" s="31"/>
      <c r="FIK751" s="31"/>
      <c r="FIL751" s="31"/>
      <c r="FIM751" s="31"/>
      <c r="FIN751" s="31"/>
      <c r="FIO751" s="31"/>
      <c r="FIP751" s="31"/>
      <c r="FIQ751" s="31"/>
      <c r="FIR751" s="31"/>
      <c r="FIS751" s="31"/>
      <c r="FIT751" s="31"/>
      <c r="FIU751" s="31"/>
      <c r="FIV751" s="31"/>
      <c r="FIW751" s="31"/>
      <c r="FIX751" s="31"/>
      <c r="FIY751" s="31"/>
      <c r="FIZ751" s="31"/>
      <c r="FJA751" s="31"/>
      <c r="FJB751" s="31"/>
      <c r="FJC751" s="31"/>
      <c r="FJD751" s="31"/>
      <c r="FJE751" s="31"/>
      <c r="FJF751" s="31"/>
      <c r="FJG751" s="31"/>
      <c r="FJH751" s="31"/>
      <c r="FJI751" s="31"/>
      <c r="FJJ751" s="31"/>
      <c r="FJK751" s="31"/>
      <c r="FJL751" s="31"/>
      <c r="FJM751" s="31"/>
      <c r="FJN751" s="31"/>
      <c r="FJO751" s="31"/>
      <c r="FJP751" s="31"/>
      <c r="FJQ751" s="31"/>
      <c r="FJR751" s="31"/>
      <c r="FJS751" s="31"/>
      <c r="FJT751" s="31"/>
      <c r="FJU751" s="31"/>
      <c r="FJV751" s="31"/>
      <c r="FJW751" s="31"/>
      <c r="FJX751" s="31"/>
      <c r="FJY751" s="31"/>
      <c r="FJZ751" s="31"/>
      <c r="FKA751" s="31"/>
      <c r="FKB751" s="31"/>
      <c r="FKC751" s="31"/>
      <c r="FKD751" s="31"/>
      <c r="FKE751" s="31"/>
      <c r="FKF751" s="31"/>
      <c r="FKG751" s="31"/>
      <c r="FKH751" s="31"/>
      <c r="FKI751" s="31"/>
      <c r="FKJ751" s="31"/>
      <c r="FKK751" s="31"/>
      <c r="FKL751" s="31"/>
      <c r="FKM751" s="31"/>
      <c r="FKN751" s="31"/>
      <c r="FKO751" s="31"/>
      <c r="FKP751" s="31"/>
      <c r="FKQ751" s="31"/>
      <c r="FKR751" s="31"/>
      <c r="FKS751" s="31"/>
      <c r="FKT751" s="31"/>
      <c r="FKU751" s="31"/>
      <c r="FKV751" s="31"/>
      <c r="FKW751" s="31"/>
      <c r="FKX751" s="31"/>
      <c r="FKY751" s="31"/>
      <c r="FKZ751" s="31"/>
      <c r="FLA751" s="31"/>
      <c r="FLB751" s="31"/>
      <c r="FLC751" s="31"/>
      <c r="FLD751" s="31"/>
      <c r="FLE751" s="31"/>
      <c r="FLF751" s="31"/>
      <c r="FLG751" s="31"/>
      <c r="FLH751" s="31"/>
      <c r="FLI751" s="31"/>
      <c r="FLJ751" s="31"/>
      <c r="FLK751" s="31"/>
      <c r="FLL751" s="31"/>
      <c r="FLM751" s="31"/>
      <c r="FLN751" s="31"/>
      <c r="FLO751" s="31"/>
      <c r="FLP751" s="31"/>
      <c r="FLQ751" s="31"/>
      <c r="FLR751" s="31"/>
      <c r="FLS751" s="31"/>
      <c r="FLT751" s="31"/>
      <c r="FLU751" s="31"/>
      <c r="FLV751" s="31"/>
      <c r="FLW751" s="31"/>
      <c r="FLX751" s="31"/>
      <c r="FLY751" s="31"/>
      <c r="FLZ751" s="31"/>
      <c r="FMA751" s="31"/>
      <c r="FMB751" s="31"/>
      <c r="FMC751" s="31"/>
      <c r="FMD751" s="31"/>
      <c r="FME751" s="31"/>
      <c r="FMF751" s="31"/>
      <c r="FMG751" s="31"/>
      <c r="FMH751" s="31"/>
      <c r="FMI751" s="31"/>
      <c r="FMJ751" s="31"/>
      <c r="FMK751" s="31"/>
      <c r="FML751" s="31"/>
      <c r="FMM751" s="31"/>
      <c r="FMN751" s="31"/>
      <c r="FMO751" s="31"/>
      <c r="FMP751" s="31"/>
      <c r="FMQ751" s="31"/>
      <c r="FMR751" s="31"/>
      <c r="FMS751" s="31"/>
      <c r="FMT751" s="31"/>
      <c r="FMU751" s="31"/>
      <c r="FMV751" s="31"/>
      <c r="FMW751" s="31"/>
      <c r="FMX751" s="31"/>
      <c r="FMY751" s="31"/>
      <c r="FMZ751" s="31"/>
      <c r="FNA751" s="31"/>
      <c r="FNB751" s="31"/>
      <c r="FNC751" s="31"/>
      <c r="FND751" s="31"/>
      <c r="FNE751" s="31"/>
      <c r="FNF751" s="31"/>
      <c r="FNG751" s="31"/>
      <c r="FNH751" s="31"/>
      <c r="FNI751" s="31"/>
      <c r="FNJ751" s="31"/>
      <c r="FNK751" s="31"/>
      <c r="FNL751" s="31"/>
      <c r="FNM751" s="31"/>
      <c r="FNN751" s="31"/>
      <c r="FNO751" s="31"/>
      <c r="FNP751" s="31"/>
      <c r="FNQ751" s="31"/>
      <c r="FNR751" s="31"/>
      <c r="FNS751" s="31"/>
      <c r="FNT751" s="31"/>
      <c r="FNU751" s="31"/>
      <c r="FNV751" s="31"/>
      <c r="FNW751" s="31"/>
      <c r="FNX751" s="31"/>
      <c r="FNY751" s="31"/>
      <c r="FNZ751" s="31"/>
      <c r="FOA751" s="31"/>
      <c r="FOB751" s="31"/>
      <c r="FOC751" s="31"/>
      <c r="FOD751" s="31"/>
      <c r="FOE751" s="31"/>
      <c r="FOF751" s="31"/>
      <c r="FOG751" s="31"/>
      <c r="FOH751" s="31"/>
      <c r="FOI751" s="31"/>
      <c r="FOJ751" s="31"/>
      <c r="FOK751" s="31"/>
      <c r="FOL751" s="31"/>
      <c r="FOM751" s="31"/>
      <c r="FON751" s="31"/>
      <c r="FOO751" s="31"/>
      <c r="FOP751" s="31"/>
      <c r="FOQ751" s="31"/>
      <c r="FOR751" s="31"/>
      <c r="FOS751" s="31"/>
      <c r="FOT751" s="31"/>
      <c r="FOU751" s="31"/>
      <c r="FOV751" s="31"/>
      <c r="FOW751" s="31"/>
      <c r="FOX751" s="31"/>
      <c r="FOY751" s="31"/>
      <c r="FOZ751" s="31"/>
      <c r="FPA751" s="31"/>
      <c r="FPB751" s="31"/>
      <c r="FPC751" s="31"/>
      <c r="FPD751" s="31"/>
      <c r="FPE751" s="31"/>
      <c r="FPF751" s="31"/>
      <c r="FPG751" s="31"/>
      <c r="FPH751" s="31"/>
      <c r="FPI751" s="31"/>
      <c r="FPJ751" s="31"/>
      <c r="FPK751" s="31"/>
      <c r="FPL751" s="31"/>
      <c r="FPM751" s="31"/>
      <c r="FPN751" s="31"/>
      <c r="FPO751" s="31"/>
      <c r="FPP751" s="31"/>
      <c r="FPQ751" s="31"/>
      <c r="FPR751" s="31"/>
      <c r="FPS751" s="31"/>
      <c r="FPT751" s="31"/>
      <c r="FPU751" s="31"/>
      <c r="FPV751" s="31"/>
      <c r="FPW751" s="31"/>
      <c r="FPX751" s="31"/>
      <c r="FPY751" s="31"/>
      <c r="FPZ751" s="31"/>
      <c r="FQA751" s="31"/>
      <c r="FQB751" s="31"/>
      <c r="FQC751" s="31"/>
      <c r="FQD751" s="31"/>
      <c r="FQE751" s="31"/>
      <c r="FQF751" s="31"/>
      <c r="FQG751" s="31"/>
      <c r="FQH751" s="31"/>
      <c r="FQI751" s="31"/>
      <c r="FQJ751" s="31"/>
      <c r="FQK751" s="31"/>
      <c r="FQL751" s="31"/>
      <c r="FQM751" s="31"/>
      <c r="FQN751" s="31"/>
      <c r="FQO751" s="31"/>
      <c r="FQP751" s="31"/>
      <c r="FQQ751" s="31"/>
      <c r="FQR751" s="31"/>
      <c r="FQS751" s="31"/>
      <c r="FQT751" s="31"/>
      <c r="FQU751" s="31"/>
      <c r="FQV751" s="31"/>
      <c r="FQW751" s="31"/>
      <c r="FQX751" s="31"/>
      <c r="FQY751" s="31"/>
      <c r="FQZ751" s="31"/>
      <c r="FRA751" s="31"/>
      <c r="FRB751" s="31"/>
      <c r="FRC751" s="31"/>
      <c r="FRD751" s="31"/>
      <c r="FRE751" s="31"/>
      <c r="FRF751" s="31"/>
      <c r="FRG751" s="31"/>
      <c r="FRH751" s="31"/>
      <c r="FRI751" s="31"/>
      <c r="FRJ751" s="31"/>
      <c r="FRK751" s="31"/>
      <c r="FRL751" s="31"/>
      <c r="FRM751" s="31"/>
      <c r="FRN751" s="31"/>
      <c r="FRO751" s="31"/>
      <c r="FRP751" s="31"/>
      <c r="FRQ751" s="31"/>
      <c r="FRR751" s="31"/>
      <c r="FRS751" s="31"/>
      <c r="FRT751" s="31"/>
      <c r="FRU751" s="31"/>
      <c r="FRV751" s="31"/>
      <c r="FRW751" s="31"/>
      <c r="FRX751" s="31"/>
      <c r="FRY751" s="31"/>
      <c r="FRZ751" s="31"/>
      <c r="FSA751" s="31"/>
      <c r="FSB751" s="31"/>
      <c r="FSC751" s="31"/>
      <c r="FSD751" s="31"/>
      <c r="FSE751" s="31"/>
      <c r="FSF751" s="31"/>
      <c r="FSG751" s="31"/>
      <c r="FSH751" s="31"/>
      <c r="FSI751" s="31"/>
      <c r="FSJ751" s="31"/>
      <c r="FSK751" s="31"/>
      <c r="FSL751" s="31"/>
      <c r="FSM751" s="31"/>
      <c r="FSN751" s="31"/>
      <c r="FSO751" s="31"/>
      <c r="FSP751" s="31"/>
      <c r="FSQ751" s="31"/>
      <c r="FSR751" s="31"/>
      <c r="FSS751" s="31"/>
      <c r="FST751" s="31"/>
      <c r="FSU751" s="31"/>
      <c r="FSV751" s="31"/>
      <c r="FSW751" s="31"/>
      <c r="FSX751" s="31"/>
      <c r="FSY751" s="31"/>
      <c r="FSZ751" s="31"/>
      <c r="FTA751" s="31"/>
      <c r="FTB751" s="31"/>
      <c r="FTC751" s="31"/>
      <c r="FTD751" s="31"/>
      <c r="FTE751" s="31"/>
      <c r="FTF751" s="31"/>
      <c r="FTG751" s="31"/>
      <c r="FTH751" s="31"/>
      <c r="FTI751" s="31"/>
      <c r="FTJ751" s="31"/>
      <c r="FTK751" s="31"/>
      <c r="FTL751" s="31"/>
      <c r="FTM751" s="31"/>
      <c r="FTN751" s="31"/>
      <c r="FTO751" s="31"/>
      <c r="FTP751" s="31"/>
      <c r="FTQ751" s="31"/>
      <c r="FTR751" s="31"/>
      <c r="FTS751" s="31"/>
      <c r="FTT751" s="31"/>
      <c r="FTU751" s="31"/>
      <c r="FTV751" s="31"/>
      <c r="FTW751" s="31"/>
      <c r="FTX751" s="31"/>
      <c r="FTY751" s="31"/>
      <c r="FTZ751" s="31"/>
      <c r="FUA751" s="31"/>
      <c r="FUB751" s="31"/>
      <c r="FUC751" s="31"/>
      <c r="FUD751" s="31"/>
      <c r="FUE751" s="31"/>
      <c r="FUF751" s="31"/>
      <c r="FUG751" s="31"/>
      <c r="FUH751" s="31"/>
      <c r="FUI751" s="31"/>
      <c r="FUJ751" s="31"/>
      <c r="FUK751" s="31"/>
      <c r="FUL751" s="31"/>
      <c r="FUM751" s="31"/>
      <c r="FUN751" s="31"/>
      <c r="FUO751" s="31"/>
      <c r="FUP751" s="31"/>
      <c r="FUQ751" s="31"/>
      <c r="FUR751" s="31"/>
      <c r="FUS751" s="31"/>
      <c r="FUT751" s="31"/>
      <c r="FUU751" s="31"/>
      <c r="FUV751" s="31"/>
      <c r="FUW751" s="31"/>
      <c r="FUX751" s="31"/>
      <c r="FUY751" s="31"/>
      <c r="FUZ751" s="31"/>
      <c r="FVA751" s="31"/>
      <c r="FVB751" s="31"/>
      <c r="FVC751" s="31"/>
      <c r="FVD751" s="31"/>
      <c r="FVE751" s="31"/>
      <c r="FVF751" s="31"/>
      <c r="FVG751" s="31"/>
      <c r="FVH751" s="31"/>
      <c r="FVI751" s="31"/>
      <c r="FVJ751" s="31"/>
      <c r="FVK751" s="31"/>
      <c r="FVL751" s="31"/>
      <c r="FVM751" s="31"/>
      <c r="FVN751" s="31"/>
      <c r="FVO751" s="31"/>
      <c r="FVP751" s="31"/>
      <c r="FVQ751" s="31"/>
      <c r="FVR751" s="31"/>
      <c r="FVS751" s="31"/>
      <c r="FVT751" s="31"/>
      <c r="FVU751" s="31"/>
      <c r="FVV751" s="31"/>
      <c r="FVW751" s="31"/>
      <c r="FVX751" s="31"/>
      <c r="FVY751" s="31"/>
      <c r="FVZ751" s="31"/>
      <c r="FWA751" s="31"/>
      <c r="FWB751" s="31"/>
      <c r="FWC751" s="31"/>
      <c r="FWD751" s="31"/>
      <c r="FWE751" s="31"/>
      <c r="FWF751" s="31"/>
      <c r="FWG751" s="31"/>
      <c r="FWH751" s="31"/>
      <c r="FWI751" s="31"/>
      <c r="FWJ751" s="31"/>
      <c r="FWK751" s="31"/>
      <c r="FWL751" s="31"/>
      <c r="FWM751" s="31"/>
      <c r="FWN751" s="31"/>
      <c r="FWO751" s="31"/>
      <c r="FWP751" s="31"/>
      <c r="FWQ751" s="31"/>
      <c r="FWR751" s="31"/>
      <c r="FWS751" s="31"/>
      <c r="FWT751" s="31"/>
      <c r="FWU751" s="31"/>
      <c r="FWV751" s="31"/>
      <c r="FWW751" s="31"/>
      <c r="FWX751" s="31"/>
      <c r="FWY751" s="31"/>
      <c r="FWZ751" s="31"/>
      <c r="FXA751" s="31"/>
      <c r="FXB751" s="31"/>
      <c r="FXC751" s="31"/>
      <c r="FXD751" s="31"/>
      <c r="FXE751" s="31"/>
      <c r="FXF751" s="31"/>
      <c r="FXG751" s="31"/>
      <c r="FXH751" s="31"/>
      <c r="FXI751" s="31"/>
      <c r="FXJ751" s="31"/>
      <c r="FXK751" s="31"/>
      <c r="FXL751" s="31"/>
      <c r="FXM751" s="31"/>
      <c r="FXN751" s="31"/>
      <c r="FXO751" s="31"/>
      <c r="FXP751" s="31"/>
      <c r="FXQ751" s="31"/>
      <c r="FXR751" s="31"/>
      <c r="FXS751" s="31"/>
      <c r="FXT751" s="31"/>
      <c r="FXU751" s="31"/>
      <c r="FXV751" s="31"/>
      <c r="FXW751" s="31"/>
      <c r="FXX751" s="31"/>
      <c r="FXY751" s="31"/>
      <c r="FXZ751" s="31"/>
      <c r="FYA751" s="31"/>
      <c r="FYB751" s="31"/>
      <c r="FYC751" s="31"/>
      <c r="FYD751" s="31"/>
      <c r="FYE751" s="31"/>
      <c r="FYF751" s="31"/>
      <c r="FYG751" s="31"/>
      <c r="FYH751" s="31"/>
      <c r="FYI751" s="31"/>
      <c r="FYJ751" s="31"/>
      <c r="FYK751" s="31"/>
      <c r="FYL751" s="31"/>
      <c r="FYM751" s="31"/>
      <c r="FYN751" s="31"/>
      <c r="FYO751" s="31"/>
      <c r="FYP751" s="31"/>
      <c r="FYQ751" s="31"/>
      <c r="FYR751" s="31"/>
      <c r="FYS751" s="31"/>
      <c r="FYT751" s="31"/>
      <c r="FYU751" s="31"/>
      <c r="FYV751" s="31"/>
      <c r="FYW751" s="31"/>
      <c r="FYX751" s="31"/>
      <c r="FYY751" s="31"/>
      <c r="FYZ751" s="31"/>
      <c r="FZA751" s="31"/>
      <c r="FZB751" s="31"/>
      <c r="FZC751" s="31"/>
      <c r="FZD751" s="31"/>
      <c r="FZE751" s="31"/>
      <c r="FZF751" s="31"/>
      <c r="FZG751" s="31"/>
      <c r="FZH751" s="31"/>
      <c r="FZI751" s="31"/>
      <c r="FZJ751" s="31"/>
      <c r="FZK751" s="31"/>
      <c r="FZL751" s="31"/>
      <c r="FZM751" s="31"/>
      <c r="FZN751" s="31"/>
      <c r="FZO751" s="31"/>
      <c r="FZP751" s="31"/>
      <c r="FZQ751" s="31"/>
      <c r="FZR751" s="31"/>
      <c r="FZS751" s="31"/>
      <c r="FZT751" s="31"/>
      <c r="FZU751" s="31"/>
      <c r="FZV751" s="31"/>
      <c r="FZW751" s="31"/>
      <c r="FZX751" s="31"/>
      <c r="FZY751" s="31"/>
      <c r="FZZ751" s="31"/>
      <c r="GAA751" s="31"/>
      <c r="GAB751" s="31"/>
      <c r="GAC751" s="31"/>
      <c r="GAD751" s="31"/>
      <c r="GAE751" s="31"/>
      <c r="GAF751" s="31"/>
      <c r="GAG751" s="31"/>
      <c r="GAH751" s="31"/>
      <c r="GAI751" s="31"/>
      <c r="GAJ751" s="31"/>
      <c r="GAK751" s="31"/>
      <c r="GAL751" s="31"/>
      <c r="GAM751" s="31"/>
      <c r="GAN751" s="31"/>
      <c r="GAO751" s="31"/>
      <c r="GAP751" s="31"/>
      <c r="GAQ751" s="31"/>
      <c r="GAR751" s="31"/>
      <c r="GAS751" s="31"/>
      <c r="GAT751" s="31"/>
      <c r="GAU751" s="31"/>
      <c r="GAV751" s="31"/>
      <c r="GAW751" s="31"/>
      <c r="GAX751" s="31"/>
      <c r="GAY751" s="31"/>
      <c r="GAZ751" s="31"/>
      <c r="GBA751" s="31"/>
      <c r="GBB751" s="31"/>
      <c r="GBC751" s="31"/>
      <c r="GBD751" s="31"/>
      <c r="GBE751" s="31"/>
      <c r="GBF751" s="31"/>
      <c r="GBG751" s="31"/>
      <c r="GBH751" s="31"/>
      <c r="GBI751" s="31"/>
      <c r="GBJ751" s="31"/>
      <c r="GBK751" s="31"/>
      <c r="GBL751" s="31"/>
      <c r="GBM751" s="31"/>
      <c r="GBN751" s="31"/>
      <c r="GBO751" s="31"/>
      <c r="GBP751" s="31"/>
      <c r="GBQ751" s="31"/>
      <c r="GBR751" s="31"/>
      <c r="GBS751" s="31"/>
      <c r="GBT751" s="31"/>
      <c r="GBU751" s="31"/>
      <c r="GBV751" s="31"/>
      <c r="GBW751" s="31"/>
      <c r="GBX751" s="31"/>
      <c r="GBY751" s="31"/>
      <c r="GBZ751" s="31"/>
      <c r="GCA751" s="31"/>
      <c r="GCB751" s="31"/>
      <c r="GCC751" s="31"/>
      <c r="GCD751" s="31"/>
      <c r="GCE751" s="31"/>
      <c r="GCF751" s="31"/>
      <c r="GCG751" s="31"/>
      <c r="GCH751" s="31"/>
      <c r="GCI751" s="31"/>
      <c r="GCJ751" s="31"/>
      <c r="GCK751" s="31"/>
      <c r="GCL751" s="31"/>
      <c r="GCM751" s="31"/>
      <c r="GCN751" s="31"/>
      <c r="GCO751" s="31"/>
      <c r="GCP751" s="31"/>
      <c r="GCQ751" s="31"/>
      <c r="GCR751" s="31"/>
      <c r="GCS751" s="31"/>
      <c r="GCT751" s="31"/>
      <c r="GCU751" s="31"/>
      <c r="GCV751" s="31"/>
      <c r="GCW751" s="31"/>
      <c r="GCX751" s="31"/>
      <c r="GCY751" s="31"/>
      <c r="GCZ751" s="31"/>
      <c r="GDA751" s="31"/>
      <c r="GDB751" s="31"/>
      <c r="GDC751" s="31"/>
      <c r="GDD751" s="31"/>
      <c r="GDE751" s="31"/>
      <c r="GDF751" s="31"/>
      <c r="GDG751" s="31"/>
      <c r="GDH751" s="31"/>
      <c r="GDI751" s="31"/>
      <c r="GDJ751" s="31"/>
      <c r="GDK751" s="31"/>
      <c r="GDL751" s="31"/>
      <c r="GDM751" s="31"/>
      <c r="GDN751" s="31"/>
      <c r="GDO751" s="31"/>
      <c r="GDP751" s="31"/>
      <c r="GDQ751" s="31"/>
      <c r="GDR751" s="31"/>
      <c r="GDS751" s="31"/>
      <c r="GDT751" s="31"/>
      <c r="GDU751" s="31"/>
      <c r="GDV751" s="31"/>
      <c r="GDW751" s="31"/>
      <c r="GDX751" s="31"/>
      <c r="GDY751" s="31"/>
      <c r="GDZ751" s="31"/>
      <c r="GEA751" s="31"/>
      <c r="GEB751" s="31"/>
      <c r="GEC751" s="31"/>
      <c r="GED751" s="31"/>
      <c r="GEE751" s="31"/>
      <c r="GEF751" s="31"/>
      <c r="GEG751" s="31"/>
      <c r="GEH751" s="31"/>
      <c r="GEI751" s="31"/>
      <c r="GEJ751" s="31"/>
      <c r="GEK751" s="31"/>
      <c r="GEL751" s="31"/>
      <c r="GEM751" s="31"/>
      <c r="GEN751" s="31"/>
      <c r="GEO751" s="31"/>
      <c r="GEP751" s="31"/>
      <c r="GEQ751" s="31"/>
      <c r="GER751" s="31"/>
      <c r="GES751" s="31"/>
      <c r="GET751" s="31"/>
      <c r="GEU751" s="31"/>
      <c r="GEV751" s="31"/>
      <c r="GEW751" s="31"/>
      <c r="GEX751" s="31"/>
      <c r="GEY751" s="31"/>
      <c r="GEZ751" s="31"/>
      <c r="GFA751" s="31"/>
      <c r="GFB751" s="31"/>
      <c r="GFC751" s="31"/>
      <c r="GFD751" s="31"/>
      <c r="GFE751" s="31"/>
      <c r="GFF751" s="31"/>
      <c r="GFG751" s="31"/>
      <c r="GFH751" s="31"/>
      <c r="GFI751" s="31"/>
      <c r="GFJ751" s="31"/>
      <c r="GFK751" s="31"/>
      <c r="GFL751" s="31"/>
      <c r="GFM751" s="31"/>
      <c r="GFN751" s="31"/>
      <c r="GFO751" s="31"/>
      <c r="GFP751" s="31"/>
      <c r="GFQ751" s="31"/>
      <c r="GFR751" s="31"/>
      <c r="GFS751" s="31"/>
      <c r="GFT751" s="31"/>
      <c r="GFU751" s="31"/>
      <c r="GFV751" s="31"/>
      <c r="GFW751" s="31"/>
      <c r="GFX751" s="31"/>
      <c r="GFY751" s="31"/>
      <c r="GFZ751" s="31"/>
      <c r="GGA751" s="31"/>
      <c r="GGB751" s="31"/>
      <c r="GGC751" s="31"/>
      <c r="GGD751" s="31"/>
      <c r="GGE751" s="31"/>
      <c r="GGF751" s="31"/>
      <c r="GGG751" s="31"/>
      <c r="GGH751" s="31"/>
      <c r="GGI751" s="31"/>
      <c r="GGJ751" s="31"/>
      <c r="GGK751" s="31"/>
      <c r="GGL751" s="31"/>
      <c r="GGM751" s="31"/>
      <c r="GGN751" s="31"/>
      <c r="GGO751" s="31"/>
      <c r="GGP751" s="31"/>
      <c r="GGQ751" s="31"/>
      <c r="GGR751" s="31"/>
      <c r="GGS751" s="31"/>
      <c r="GGT751" s="31"/>
      <c r="GGU751" s="31"/>
      <c r="GGV751" s="31"/>
      <c r="GGW751" s="31"/>
      <c r="GGX751" s="31"/>
      <c r="GGY751" s="31"/>
      <c r="GGZ751" s="31"/>
      <c r="GHA751" s="31"/>
      <c r="GHB751" s="31"/>
      <c r="GHC751" s="31"/>
      <c r="GHD751" s="31"/>
      <c r="GHE751" s="31"/>
      <c r="GHF751" s="31"/>
      <c r="GHG751" s="31"/>
      <c r="GHH751" s="31"/>
      <c r="GHI751" s="31"/>
      <c r="GHJ751" s="31"/>
      <c r="GHK751" s="31"/>
      <c r="GHL751" s="31"/>
      <c r="GHM751" s="31"/>
      <c r="GHN751" s="31"/>
      <c r="GHO751" s="31"/>
      <c r="GHP751" s="31"/>
      <c r="GHQ751" s="31"/>
      <c r="GHR751" s="31"/>
      <c r="GHS751" s="31"/>
      <c r="GHT751" s="31"/>
      <c r="GHU751" s="31"/>
      <c r="GHV751" s="31"/>
      <c r="GHW751" s="31"/>
      <c r="GHX751" s="31"/>
      <c r="GHY751" s="31"/>
      <c r="GHZ751" s="31"/>
      <c r="GIA751" s="31"/>
      <c r="GIB751" s="31"/>
      <c r="GIC751" s="31"/>
      <c r="GID751" s="31"/>
      <c r="GIE751" s="31"/>
      <c r="GIF751" s="31"/>
      <c r="GIG751" s="31"/>
      <c r="GIH751" s="31"/>
      <c r="GII751" s="31"/>
      <c r="GIJ751" s="31"/>
      <c r="GIK751" s="31"/>
      <c r="GIL751" s="31"/>
      <c r="GIM751" s="31"/>
      <c r="GIN751" s="31"/>
      <c r="GIO751" s="31"/>
      <c r="GIP751" s="31"/>
      <c r="GIQ751" s="31"/>
      <c r="GIR751" s="31"/>
      <c r="GIS751" s="31"/>
      <c r="GIT751" s="31"/>
      <c r="GIU751" s="31"/>
      <c r="GIV751" s="31"/>
      <c r="GIW751" s="31"/>
      <c r="GIX751" s="31"/>
      <c r="GIY751" s="31"/>
      <c r="GIZ751" s="31"/>
      <c r="GJA751" s="31"/>
      <c r="GJB751" s="31"/>
      <c r="GJC751" s="31"/>
      <c r="GJD751" s="31"/>
      <c r="GJE751" s="31"/>
      <c r="GJF751" s="31"/>
      <c r="GJG751" s="31"/>
      <c r="GJH751" s="31"/>
      <c r="GJI751" s="31"/>
      <c r="GJJ751" s="31"/>
      <c r="GJK751" s="31"/>
      <c r="GJL751" s="31"/>
      <c r="GJM751" s="31"/>
      <c r="GJN751" s="31"/>
      <c r="GJO751" s="31"/>
      <c r="GJP751" s="31"/>
      <c r="GJQ751" s="31"/>
      <c r="GJR751" s="31"/>
      <c r="GJS751" s="31"/>
      <c r="GJT751" s="31"/>
      <c r="GJU751" s="31"/>
      <c r="GJV751" s="31"/>
      <c r="GJW751" s="31"/>
      <c r="GJX751" s="31"/>
      <c r="GJY751" s="31"/>
      <c r="GJZ751" s="31"/>
      <c r="GKA751" s="31"/>
      <c r="GKB751" s="31"/>
      <c r="GKC751" s="31"/>
      <c r="GKD751" s="31"/>
      <c r="GKE751" s="31"/>
      <c r="GKF751" s="31"/>
      <c r="GKG751" s="31"/>
      <c r="GKH751" s="31"/>
      <c r="GKI751" s="31"/>
      <c r="GKJ751" s="31"/>
      <c r="GKK751" s="31"/>
      <c r="GKL751" s="31"/>
      <c r="GKM751" s="31"/>
      <c r="GKN751" s="31"/>
      <c r="GKO751" s="31"/>
      <c r="GKP751" s="31"/>
      <c r="GKQ751" s="31"/>
      <c r="GKR751" s="31"/>
      <c r="GKS751" s="31"/>
      <c r="GKT751" s="31"/>
      <c r="GKU751" s="31"/>
      <c r="GKV751" s="31"/>
      <c r="GKW751" s="31"/>
      <c r="GKX751" s="31"/>
      <c r="GKY751" s="31"/>
      <c r="GKZ751" s="31"/>
      <c r="GLA751" s="31"/>
      <c r="GLB751" s="31"/>
      <c r="GLC751" s="31"/>
      <c r="GLD751" s="31"/>
      <c r="GLE751" s="31"/>
      <c r="GLF751" s="31"/>
      <c r="GLG751" s="31"/>
      <c r="GLH751" s="31"/>
      <c r="GLI751" s="31"/>
      <c r="GLJ751" s="31"/>
      <c r="GLK751" s="31"/>
      <c r="GLL751" s="31"/>
      <c r="GLM751" s="31"/>
      <c r="GLN751" s="31"/>
      <c r="GLO751" s="31"/>
      <c r="GLP751" s="31"/>
      <c r="GLQ751" s="31"/>
      <c r="GLR751" s="31"/>
      <c r="GLS751" s="31"/>
      <c r="GLT751" s="31"/>
      <c r="GLU751" s="31"/>
      <c r="GLV751" s="31"/>
      <c r="GLW751" s="31"/>
      <c r="GLX751" s="31"/>
      <c r="GLY751" s="31"/>
      <c r="GLZ751" s="31"/>
      <c r="GMA751" s="31"/>
      <c r="GMB751" s="31"/>
      <c r="GMC751" s="31"/>
      <c r="GMD751" s="31"/>
      <c r="GME751" s="31"/>
      <c r="GMF751" s="31"/>
      <c r="GMG751" s="31"/>
      <c r="GMH751" s="31"/>
      <c r="GMI751" s="31"/>
      <c r="GMJ751" s="31"/>
      <c r="GMK751" s="31"/>
      <c r="GML751" s="31"/>
      <c r="GMM751" s="31"/>
      <c r="GMN751" s="31"/>
      <c r="GMO751" s="31"/>
      <c r="GMP751" s="31"/>
      <c r="GMQ751" s="31"/>
      <c r="GMR751" s="31"/>
      <c r="GMS751" s="31"/>
      <c r="GMT751" s="31"/>
      <c r="GMU751" s="31"/>
      <c r="GMV751" s="31"/>
      <c r="GMW751" s="31"/>
      <c r="GMX751" s="31"/>
      <c r="GMY751" s="31"/>
      <c r="GMZ751" s="31"/>
      <c r="GNA751" s="31"/>
      <c r="GNB751" s="31"/>
      <c r="GNC751" s="31"/>
      <c r="GND751" s="31"/>
      <c r="GNE751" s="31"/>
      <c r="GNF751" s="31"/>
      <c r="GNG751" s="31"/>
      <c r="GNH751" s="31"/>
      <c r="GNI751" s="31"/>
      <c r="GNJ751" s="31"/>
      <c r="GNK751" s="31"/>
      <c r="GNL751" s="31"/>
      <c r="GNM751" s="31"/>
      <c r="GNN751" s="31"/>
      <c r="GNO751" s="31"/>
      <c r="GNP751" s="31"/>
      <c r="GNQ751" s="31"/>
      <c r="GNR751" s="31"/>
      <c r="GNS751" s="31"/>
      <c r="GNT751" s="31"/>
      <c r="GNU751" s="31"/>
      <c r="GNV751" s="31"/>
      <c r="GNW751" s="31"/>
      <c r="GNX751" s="31"/>
      <c r="GNY751" s="31"/>
      <c r="GNZ751" s="31"/>
      <c r="GOA751" s="31"/>
      <c r="GOB751" s="31"/>
      <c r="GOC751" s="31"/>
      <c r="GOD751" s="31"/>
      <c r="GOE751" s="31"/>
      <c r="GOF751" s="31"/>
      <c r="GOG751" s="31"/>
      <c r="GOH751" s="31"/>
      <c r="GOI751" s="31"/>
      <c r="GOJ751" s="31"/>
      <c r="GOK751" s="31"/>
      <c r="GOL751" s="31"/>
      <c r="GOM751" s="31"/>
      <c r="GON751" s="31"/>
      <c r="GOO751" s="31"/>
      <c r="GOP751" s="31"/>
      <c r="GOQ751" s="31"/>
      <c r="GOR751" s="31"/>
      <c r="GOS751" s="31"/>
      <c r="GOT751" s="31"/>
      <c r="GOU751" s="31"/>
      <c r="GOV751" s="31"/>
      <c r="GOW751" s="31"/>
      <c r="GOX751" s="31"/>
      <c r="GOY751" s="31"/>
      <c r="GOZ751" s="31"/>
      <c r="GPA751" s="31"/>
      <c r="GPB751" s="31"/>
      <c r="GPC751" s="31"/>
      <c r="GPD751" s="31"/>
      <c r="GPE751" s="31"/>
      <c r="GPF751" s="31"/>
      <c r="GPG751" s="31"/>
      <c r="GPH751" s="31"/>
      <c r="GPI751" s="31"/>
      <c r="GPJ751" s="31"/>
      <c r="GPK751" s="31"/>
      <c r="GPL751" s="31"/>
      <c r="GPM751" s="31"/>
      <c r="GPN751" s="31"/>
      <c r="GPO751" s="31"/>
      <c r="GPP751" s="31"/>
      <c r="GPQ751" s="31"/>
      <c r="GPR751" s="31"/>
      <c r="GPS751" s="31"/>
      <c r="GPT751" s="31"/>
      <c r="GPU751" s="31"/>
      <c r="GPV751" s="31"/>
      <c r="GPW751" s="31"/>
      <c r="GPX751" s="31"/>
      <c r="GPY751" s="31"/>
      <c r="GPZ751" s="31"/>
      <c r="GQA751" s="31"/>
      <c r="GQB751" s="31"/>
      <c r="GQC751" s="31"/>
      <c r="GQD751" s="31"/>
      <c r="GQE751" s="31"/>
      <c r="GQF751" s="31"/>
      <c r="GQG751" s="31"/>
      <c r="GQH751" s="31"/>
      <c r="GQI751" s="31"/>
      <c r="GQJ751" s="31"/>
      <c r="GQK751" s="31"/>
      <c r="GQL751" s="31"/>
      <c r="GQM751" s="31"/>
      <c r="GQN751" s="31"/>
      <c r="GQO751" s="31"/>
      <c r="GQP751" s="31"/>
      <c r="GQQ751" s="31"/>
      <c r="GQR751" s="31"/>
      <c r="GQS751" s="31"/>
      <c r="GQT751" s="31"/>
      <c r="GQU751" s="31"/>
      <c r="GQV751" s="31"/>
      <c r="GQW751" s="31"/>
      <c r="GQX751" s="31"/>
      <c r="GQY751" s="31"/>
      <c r="GQZ751" s="31"/>
      <c r="GRA751" s="31"/>
      <c r="GRB751" s="31"/>
      <c r="GRC751" s="31"/>
      <c r="GRD751" s="31"/>
      <c r="GRE751" s="31"/>
      <c r="GRF751" s="31"/>
      <c r="GRG751" s="31"/>
      <c r="GRH751" s="31"/>
      <c r="GRI751" s="31"/>
      <c r="GRJ751" s="31"/>
      <c r="GRK751" s="31"/>
      <c r="GRL751" s="31"/>
      <c r="GRM751" s="31"/>
      <c r="GRN751" s="31"/>
      <c r="GRO751" s="31"/>
      <c r="GRP751" s="31"/>
      <c r="GRQ751" s="31"/>
      <c r="GRR751" s="31"/>
      <c r="GRS751" s="31"/>
      <c r="GRT751" s="31"/>
      <c r="GRU751" s="31"/>
      <c r="GRV751" s="31"/>
      <c r="GRW751" s="31"/>
      <c r="GRX751" s="31"/>
      <c r="GRY751" s="31"/>
      <c r="GRZ751" s="31"/>
      <c r="GSA751" s="31"/>
      <c r="GSB751" s="31"/>
      <c r="GSC751" s="31"/>
      <c r="GSD751" s="31"/>
      <c r="GSE751" s="31"/>
      <c r="GSF751" s="31"/>
      <c r="GSG751" s="31"/>
      <c r="GSH751" s="31"/>
      <c r="GSI751" s="31"/>
      <c r="GSJ751" s="31"/>
      <c r="GSK751" s="31"/>
      <c r="GSL751" s="31"/>
      <c r="GSM751" s="31"/>
      <c r="GSN751" s="31"/>
      <c r="GSO751" s="31"/>
      <c r="GSP751" s="31"/>
      <c r="GSQ751" s="31"/>
      <c r="GSR751" s="31"/>
      <c r="GSS751" s="31"/>
      <c r="GST751" s="31"/>
      <c r="GSU751" s="31"/>
      <c r="GSV751" s="31"/>
      <c r="GSW751" s="31"/>
      <c r="GSX751" s="31"/>
      <c r="GSY751" s="31"/>
      <c r="GSZ751" s="31"/>
      <c r="GTA751" s="31"/>
      <c r="GTB751" s="31"/>
      <c r="GTC751" s="31"/>
      <c r="GTD751" s="31"/>
      <c r="GTE751" s="31"/>
      <c r="GTF751" s="31"/>
      <c r="GTG751" s="31"/>
      <c r="GTH751" s="31"/>
      <c r="GTI751" s="31"/>
      <c r="GTJ751" s="31"/>
      <c r="GTK751" s="31"/>
      <c r="GTL751" s="31"/>
      <c r="GTM751" s="31"/>
      <c r="GTN751" s="31"/>
      <c r="GTO751" s="31"/>
      <c r="GTP751" s="31"/>
      <c r="GTQ751" s="31"/>
      <c r="GTR751" s="31"/>
      <c r="GTS751" s="31"/>
      <c r="GTT751" s="31"/>
      <c r="GTU751" s="31"/>
      <c r="GTV751" s="31"/>
      <c r="GTW751" s="31"/>
      <c r="GTX751" s="31"/>
      <c r="GTY751" s="31"/>
      <c r="GTZ751" s="31"/>
      <c r="GUA751" s="31"/>
      <c r="GUB751" s="31"/>
      <c r="GUC751" s="31"/>
      <c r="GUD751" s="31"/>
      <c r="GUE751" s="31"/>
      <c r="GUF751" s="31"/>
      <c r="GUG751" s="31"/>
      <c r="GUH751" s="31"/>
      <c r="GUI751" s="31"/>
      <c r="GUJ751" s="31"/>
      <c r="GUK751" s="31"/>
      <c r="GUL751" s="31"/>
      <c r="GUM751" s="31"/>
      <c r="GUN751" s="31"/>
      <c r="GUO751" s="31"/>
      <c r="GUP751" s="31"/>
      <c r="GUQ751" s="31"/>
      <c r="GUR751" s="31"/>
      <c r="GUS751" s="31"/>
      <c r="GUT751" s="31"/>
      <c r="GUU751" s="31"/>
      <c r="GUV751" s="31"/>
      <c r="GUW751" s="31"/>
      <c r="GUX751" s="31"/>
      <c r="GUY751" s="31"/>
      <c r="GUZ751" s="31"/>
      <c r="GVA751" s="31"/>
      <c r="GVB751" s="31"/>
      <c r="GVC751" s="31"/>
      <c r="GVD751" s="31"/>
      <c r="GVE751" s="31"/>
      <c r="GVF751" s="31"/>
      <c r="GVG751" s="31"/>
      <c r="GVH751" s="31"/>
      <c r="GVI751" s="31"/>
      <c r="GVJ751" s="31"/>
      <c r="GVK751" s="31"/>
      <c r="GVL751" s="31"/>
      <c r="GVM751" s="31"/>
      <c r="GVN751" s="31"/>
      <c r="GVO751" s="31"/>
      <c r="GVP751" s="31"/>
      <c r="GVQ751" s="31"/>
      <c r="GVR751" s="31"/>
      <c r="GVS751" s="31"/>
      <c r="GVT751" s="31"/>
      <c r="GVU751" s="31"/>
      <c r="GVV751" s="31"/>
      <c r="GVW751" s="31"/>
      <c r="GVX751" s="31"/>
      <c r="GVY751" s="31"/>
      <c r="GVZ751" s="31"/>
      <c r="GWA751" s="31"/>
      <c r="GWB751" s="31"/>
      <c r="GWC751" s="31"/>
      <c r="GWD751" s="31"/>
      <c r="GWE751" s="31"/>
      <c r="GWF751" s="31"/>
      <c r="GWG751" s="31"/>
      <c r="GWH751" s="31"/>
      <c r="GWI751" s="31"/>
      <c r="GWJ751" s="31"/>
      <c r="GWK751" s="31"/>
      <c r="GWL751" s="31"/>
      <c r="GWM751" s="31"/>
      <c r="GWN751" s="31"/>
      <c r="GWO751" s="31"/>
      <c r="GWP751" s="31"/>
      <c r="GWQ751" s="31"/>
      <c r="GWR751" s="31"/>
      <c r="GWS751" s="31"/>
      <c r="GWT751" s="31"/>
      <c r="GWU751" s="31"/>
      <c r="GWV751" s="31"/>
      <c r="GWW751" s="31"/>
      <c r="GWX751" s="31"/>
      <c r="GWY751" s="31"/>
      <c r="GWZ751" s="31"/>
      <c r="GXA751" s="31"/>
      <c r="GXB751" s="31"/>
      <c r="GXC751" s="31"/>
      <c r="GXD751" s="31"/>
      <c r="GXE751" s="31"/>
      <c r="GXF751" s="31"/>
      <c r="GXG751" s="31"/>
      <c r="GXH751" s="31"/>
      <c r="GXI751" s="31"/>
      <c r="GXJ751" s="31"/>
      <c r="GXK751" s="31"/>
      <c r="GXL751" s="31"/>
      <c r="GXM751" s="31"/>
      <c r="GXN751" s="31"/>
      <c r="GXO751" s="31"/>
      <c r="GXP751" s="31"/>
      <c r="GXQ751" s="31"/>
      <c r="GXR751" s="31"/>
      <c r="GXS751" s="31"/>
      <c r="GXT751" s="31"/>
      <c r="GXU751" s="31"/>
      <c r="GXV751" s="31"/>
      <c r="GXW751" s="31"/>
      <c r="GXX751" s="31"/>
      <c r="GXY751" s="31"/>
      <c r="GXZ751" s="31"/>
      <c r="GYA751" s="31"/>
      <c r="GYB751" s="31"/>
      <c r="GYC751" s="31"/>
      <c r="GYD751" s="31"/>
      <c r="GYE751" s="31"/>
      <c r="GYF751" s="31"/>
      <c r="GYG751" s="31"/>
      <c r="GYH751" s="31"/>
      <c r="GYI751" s="31"/>
      <c r="GYJ751" s="31"/>
      <c r="GYK751" s="31"/>
      <c r="GYL751" s="31"/>
      <c r="GYM751" s="31"/>
      <c r="GYN751" s="31"/>
      <c r="GYO751" s="31"/>
      <c r="GYP751" s="31"/>
      <c r="GYQ751" s="31"/>
      <c r="GYR751" s="31"/>
      <c r="GYS751" s="31"/>
      <c r="GYT751" s="31"/>
      <c r="GYU751" s="31"/>
      <c r="GYV751" s="31"/>
      <c r="GYW751" s="31"/>
      <c r="GYX751" s="31"/>
      <c r="GYY751" s="31"/>
      <c r="GYZ751" s="31"/>
      <c r="GZA751" s="31"/>
      <c r="GZB751" s="31"/>
      <c r="GZC751" s="31"/>
      <c r="GZD751" s="31"/>
      <c r="GZE751" s="31"/>
      <c r="GZF751" s="31"/>
      <c r="GZG751" s="31"/>
      <c r="GZH751" s="31"/>
      <c r="GZI751" s="31"/>
      <c r="GZJ751" s="31"/>
      <c r="GZK751" s="31"/>
      <c r="GZL751" s="31"/>
      <c r="GZM751" s="31"/>
      <c r="GZN751" s="31"/>
      <c r="GZO751" s="31"/>
      <c r="GZP751" s="31"/>
      <c r="GZQ751" s="31"/>
      <c r="GZR751" s="31"/>
      <c r="GZS751" s="31"/>
      <c r="GZT751" s="31"/>
      <c r="GZU751" s="31"/>
      <c r="GZV751" s="31"/>
      <c r="GZW751" s="31"/>
      <c r="GZX751" s="31"/>
      <c r="GZY751" s="31"/>
      <c r="GZZ751" s="31"/>
      <c r="HAA751" s="31"/>
      <c r="HAB751" s="31"/>
      <c r="HAC751" s="31"/>
      <c r="HAD751" s="31"/>
      <c r="HAE751" s="31"/>
      <c r="HAF751" s="31"/>
      <c r="HAG751" s="31"/>
      <c r="HAH751" s="31"/>
      <c r="HAI751" s="31"/>
      <c r="HAJ751" s="31"/>
      <c r="HAK751" s="31"/>
      <c r="HAL751" s="31"/>
      <c r="HAM751" s="31"/>
      <c r="HAN751" s="31"/>
      <c r="HAO751" s="31"/>
      <c r="HAP751" s="31"/>
      <c r="HAQ751" s="31"/>
      <c r="HAR751" s="31"/>
      <c r="HAS751" s="31"/>
      <c r="HAT751" s="31"/>
      <c r="HAU751" s="31"/>
      <c r="HAV751" s="31"/>
      <c r="HAW751" s="31"/>
      <c r="HAX751" s="31"/>
      <c r="HAY751" s="31"/>
      <c r="HAZ751" s="31"/>
      <c r="HBA751" s="31"/>
      <c r="HBB751" s="31"/>
      <c r="HBC751" s="31"/>
      <c r="HBD751" s="31"/>
      <c r="HBE751" s="31"/>
      <c r="HBF751" s="31"/>
      <c r="HBG751" s="31"/>
      <c r="HBH751" s="31"/>
      <c r="HBI751" s="31"/>
      <c r="HBJ751" s="31"/>
      <c r="HBK751" s="31"/>
      <c r="HBL751" s="31"/>
      <c r="HBM751" s="31"/>
      <c r="HBN751" s="31"/>
      <c r="HBO751" s="31"/>
      <c r="HBP751" s="31"/>
      <c r="HBQ751" s="31"/>
      <c r="HBR751" s="31"/>
      <c r="HBS751" s="31"/>
      <c r="HBT751" s="31"/>
      <c r="HBU751" s="31"/>
      <c r="HBV751" s="31"/>
      <c r="HBW751" s="31"/>
      <c r="HBX751" s="31"/>
      <c r="HBY751" s="31"/>
      <c r="HBZ751" s="31"/>
      <c r="HCA751" s="31"/>
      <c r="HCB751" s="31"/>
      <c r="HCC751" s="31"/>
      <c r="HCD751" s="31"/>
      <c r="HCE751" s="31"/>
      <c r="HCF751" s="31"/>
      <c r="HCG751" s="31"/>
      <c r="HCH751" s="31"/>
      <c r="HCI751" s="31"/>
      <c r="HCJ751" s="31"/>
      <c r="HCK751" s="31"/>
      <c r="HCL751" s="31"/>
      <c r="HCM751" s="31"/>
      <c r="HCN751" s="31"/>
      <c r="HCO751" s="31"/>
      <c r="HCP751" s="31"/>
      <c r="HCQ751" s="31"/>
      <c r="HCR751" s="31"/>
      <c r="HCS751" s="31"/>
      <c r="HCT751" s="31"/>
      <c r="HCU751" s="31"/>
      <c r="HCV751" s="31"/>
      <c r="HCW751" s="31"/>
      <c r="HCX751" s="31"/>
      <c r="HCY751" s="31"/>
      <c r="HCZ751" s="31"/>
      <c r="HDA751" s="31"/>
      <c r="HDB751" s="31"/>
      <c r="HDC751" s="31"/>
      <c r="HDD751" s="31"/>
      <c r="HDE751" s="31"/>
      <c r="HDF751" s="31"/>
      <c r="HDG751" s="31"/>
      <c r="HDH751" s="31"/>
      <c r="HDI751" s="31"/>
      <c r="HDJ751" s="31"/>
      <c r="HDK751" s="31"/>
      <c r="HDL751" s="31"/>
      <c r="HDM751" s="31"/>
      <c r="HDN751" s="31"/>
      <c r="HDO751" s="31"/>
      <c r="HDP751" s="31"/>
      <c r="HDQ751" s="31"/>
      <c r="HDR751" s="31"/>
      <c r="HDS751" s="31"/>
      <c r="HDT751" s="31"/>
      <c r="HDU751" s="31"/>
      <c r="HDV751" s="31"/>
      <c r="HDW751" s="31"/>
      <c r="HDX751" s="31"/>
      <c r="HDY751" s="31"/>
      <c r="HDZ751" s="31"/>
      <c r="HEA751" s="31"/>
      <c r="HEB751" s="31"/>
      <c r="HEC751" s="31"/>
      <c r="HED751" s="31"/>
      <c r="HEE751" s="31"/>
      <c r="HEF751" s="31"/>
      <c r="HEG751" s="31"/>
      <c r="HEH751" s="31"/>
      <c r="HEI751" s="31"/>
      <c r="HEJ751" s="31"/>
      <c r="HEK751" s="31"/>
      <c r="HEL751" s="31"/>
      <c r="HEM751" s="31"/>
      <c r="HEN751" s="31"/>
      <c r="HEO751" s="31"/>
      <c r="HEP751" s="31"/>
      <c r="HEQ751" s="31"/>
      <c r="HER751" s="31"/>
      <c r="HES751" s="31"/>
      <c r="HET751" s="31"/>
      <c r="HEU751" s="31"/>
      <c r="HEV751" s="31"/>
      <c r="HEW751" s="31"/>
      <c r="HEX751" s="31"/>
      <c r="HEY751" s="31"/>
      <c r="HEZ751" s="31"/>
      <c r="HFA751" s="31"/>
      <c r="HFB751" s="31"/>
      <c r="HFC751" s="31"/>
      <c r="HFD751" s="31"/>
      <c r="HFE751" s="31"/>
      <c r="HFF751" s="31"/>
      <c r="HFG751" s="31"/>
      <c r="HFH751" s="31"/>
      <c r="HFI751" s="31"/>
      <c r="HFJ751" s="31"/>
      <c r="HFK751" s="31"/>
      <c r="HFL751" s="31"/>
      <c r="HFM751" s="31"/>
      <c r="HFN751" s="31"/>
      <c r="HFO751" s="31"/>
      <c r="HFP751" s="31"/>
      <c r="HFQ751" s="31"/>
      <c r="HFR751" s="31"/>
      <c r="HFS751" s="31"/>
      <c r="HFT751" s="31"/>
      <c r="HFU751" s="31"/>
      <c r="HFV751" s="31"/>
      <c r="HFW751" s="31"/>
      <c r="HFX751" s="31"/>
      <c r="HFY751" s="31"/>
      <c r="HFZ751" s="31"/>
      <c r="HGA751" s="31"/>
      <c r="HGB751" s="31"/>
      <c r="HGC751" s="31"/>
      <c r="HGD751" s="31"/>
      <c r="HGE751" s="31"/>
      <c r="HGF751" s="31"/>
      <c r="HGG751" s="31"/>
      <c r="HGH751" s="31"/>
      <c r="HGI751" s="31"/>
      <c r="HGJ751" s="31"/>
      <c r="HGK751" s="31"/>
      <c r="HGL751" s="31"/>
      <c r="HGM751" s="31"/>
      <c r="HGN751" s="31"/>
      <c r="HGO751" s="31"/>
      <c r="HGP751" s="31"/>
      <c r="HGQ751" s="31"/>
      <c r="HGR751" s="31"/>
      <c r="HGS751" s="31"/>
      <c r="HGT751" s="31"/>
      <c r="HGU751" s="31"/>
      <c r="HGV751" s="31"/>
      <c r="HGW751" s="31"/>
      <c r="HGX751" s="31"/>
      <c r="HGY751" s="31"/>
      <c r="HGZ751" s="31"/>
      <c r="HHA751" s="31"/>
      <c r="HHB751" s="31"/>
      <c r="HHC751" s="31"/>
      <c r="HHD751" s="31"/>
      <c r="HHE751" s="31"/>
      <c r="HHF751" s="31"/>
      <c r="HHG751" s="31"/>
      <c r="HHH751" s="31"/>
      <c r="HHI751" s="31"/>
      <c r="HHJ751" s="31"/>
      <c r="HHK751" s="31"/>
      <c r="HHL751" s="31"/>
      <c r="HHM751" s="31"/>
      <c r="HHN751" s="31"/>
      <c r="HHO751" s="31"/>
      <c r="HHP751" s="31"/>
      <c r="HHQ751" s="31"/>
      <c r="HHR751" s="31"/>
      <c r="HHS751" s="31"/>
      <c r="HHT751" s="31"/>
      <c r="HHU751" s="31"/>
      <c r="HHV751" s="31"/>
      <c r="HHW751" s="31"/>
      <c r="HHX751" s="31"/>
      <c r="HHY751" s="31"/>
      <c r="HHZ751" s="31"/>
      <c r="HIA751" s="31"/>
      <c r="HIB751" s="31"/>
      <c r="HIC751" s="31"/>
      <c r="HID751" s="31"/>
      <c r="HIE751" s="31"/>
      <c r="HIF751" s="31"/>
      <c r="HIG751" s="31"/>
      <c r="HIH751" s="31"/>
      <c r="HII751" s="31"/>
      <c r="HIJ751" s="31"/>
      <c r="HIK751" s="31"/>
      <c r="HIL751" s="31"/>
      <c r="HIM751" s="31"/>
      <c r="HIN751" s="31"/>
      <c r="HIO751" s="31"/>
      <c r="HIP751" s="31"/>
      <c r="HIQ751" s="31"/>
      <c r="HIR751" s="31"/>
      <c r="HIS751" s="31"/>
      <c r="HIT751" s="31"/>
      <c r="HIU751" s="31"/>
      <c r="HIV751" s="31"/>
      <c r="HIW751" s="31"/>
      <c r="HIX751" s="31"/>
      <c r="HIY751" s="31"/>
      <c r="HIZ751" s="31"/>
      <c r="HJA751" s="31"/>
      <c r="HJB751" s="31"/>
      <c r="HJC751" s="31"/>
      <c r="HJD751" s="31"/>
      <c r="HJE751" s="31"/>
      <c r="HJF751" s="31"/>
      <c r="HJG751" s="31"/>
      <c r="HJH751" s="31"/>
      <c r="HJI751" s="31"/>
      <c r="HJJ751" s="31"/>
      <c r="HJK751" s="31"/>
      <c r="HJL751" s="31"/>
      <c r="HJM751" s="31"/>
      <c r="HJN751" s="31"/>
      <c r="HJO751" s="31"/>
      <c r="HJP751" s="31"/>
      <c r="HJQ751" s="31"/>
      <c r="HJR751" s="31"/>
      <c r="HJS751" s="31"/>
      <c r="HJT751" s="31"/>
      <c r="HJU751" s="31"/>
      <c r="HJV751" s="31"/>
      <c r="HJW751" s="31"/>
      <c r="HJX751" s="31"/>
      <c r="HJY751" s="31"/>
      <c r="HJZ751" s="31"/>
      <c r="HKA751" s="31"/>
      <c r="HKB751" s="31"/>
      <c r="HKC751" s="31"/>
      <c r="HKD751" s="31"/>
      <c r="HKE751" s="31"/>
      <c r="HKF751" s="31"/>
      <c r="HKG751" s="31"/>
      <c r="HKH751" s="31"/>
      <c r="HKI751" s="31"/>
      <c r="HKJ751" s="31"/>
      <c r="HKK751" s="31"/>
      <c r="HKL751" s="31"/>
      <c r="HKM751" s="31"/>
      <c r="HKN751" s="31"/>
      <c r="HKO751" s="31"/>
      <c r="HKP751" s="31"/>
      <c r="HKQ751" s="31"/>
      <c r="HKR751" s="31"/>
      <c r="HKS751" s="31"/>
      <c r="HKT751" s="31"/>
      <c r="HKU751" s="31"/>
      <c r="HKV751" s="31"/>
      <c r="HKW751" s="31"/>
      <c r="HKX751" s="31"/>
      <c r="HKY751" s="31"/>
      <c r="HKZ751" s="31"/>
      <c r="HLA751" s="31"/>
      <c r="HLB751" s="31"/>
      <c r="HLC751" s="31"/>
      <c r="HLD751" s="31"/>
      <c r="HLE751" s="31"/>
      <c r="HLF751" s="31"/>
      <c r="HLG751" s="31"/>
      <c r="HLH751" s="31"/>
      <c r="HLI751" s="31"/>
      <c r="HLJ751" s="31"/>
      <c r="HLK751" s="31"/>
      <c r="HLL751" s="31"/>
      <c r="HLM751" s="31"/>
      <c r="HLN751" s="31"/>
      <c r="HLO751" s="31"/>
      <c r="HLP751" s="31"/>
      <c r="HLQ751" s="31"/>
      <c r="HLR751" s="31"/>
      <c r="HLS751" s="31"/>
      <c r="HLT751" s="31"/>
      <c r="HLU751" s="31"/>
      <c r="HLV751" s="31"/>
      <c r="HLW751" s="31"/>
      <c r="HLX751" s="31"/>
      <c r="HLY751" s="31"/>
      <c r="HLZ751" s="31"/>
      <c r="HMA751" s="31"/>
      <c r="HMB751" s="31"/>
      <c r="HMC751" s="31"/>
      <c r="HMD751" s="31"/>
      <c r="HME751" s="31"/>
      <c r="HMF751" s="31"/>
      <c r="HMG751" s="31"/>
      <c r="HMH751" s="31"/>
      <c r="HMI751" s="31"/>
      <c r="HMJ751" s="31"/>
      <c r="HMK751" s="31"/>
      <c r="HML751" s="31"/>
      <c r="HMM751" s="31"/>
      <c r="HMN751" s="31"/>
      <c r="HMO751" s="31"/>
      <c r="HMP751" s="31"/>
      <c r="HMQ751" s="31"/>
      <c r="HMR751" s="31"/>
      <c r="HMS751" s="31"/>
      <c r="HMT751" s="31"/>
      <c r="HMU751" s="31"/>
      <c r="HMV751" s="31"/>
      <c r="HMW751" s="31"/>
      <c r="HMX751" s="31"/>
      <c r="HMY751" s="31"/>
      <c r="HMZ751" s="31"/>
      <c r="HNA751" s="31"/>
      <c r="HNB751" s="31"/>
      <c r="HNC751" s="31"/>
      <c r="HND751" s="31"/>
      <c r="HNE751" s="31"/>
      <c r="HNF751" s="31"/>
      <c r="HNG751" s="31"/>
      <c r="HNH751" s="31"/>
      <c r="HNI751" s="31"/>
      <c r="HNJ751" s="31"/>
      <c r="HNK751" s="31"/>
      <c r="HNL751" s="31"/>
      <c r="HNM751" s="31"/>
      <c r="HNN751" s="31"/>
      <c r="HNO751" s="31"/>
      <c r="HNP751" s="31"/>
      <c r="HNQ751" s="31"/>
      <c r="HNR751" s="31"/>
      <c r="HNS751" s="31"/>
      <c r="HNT751" s="31"/>
      <c r="HNU751" s="31"/>
      <c r="HNV751" s="31"/>
      <c r="HNW751" s="31"/>
      <c r="HNX751" s="31"/>
      <c r="HNY751" s="31"/>
      <c r="HNZ751" s="31"/>
      <c r="HOA751" s="31"/>
      <c r="HOB751" s="31"/>
      <c r="HOC751" s="31"/>
      <c r="HOD751" s="31"/>
      <c r="HOE751" s="31"/>
      <c r="HOF751" s="31"/>
      <c r="HOG751" s="31"/>
      <c r="HOH751" s="31"/>
      <c r="HOI751" s="31"/>
      <c r="HOJ751" s="31"/>
      <c r="HOK751" s="31"/>
      <c r="HOL751" s="31"/>
      <c r="HOM751" s="31"/>
      <c r="HON751" s="31"/>
      <c r="HOO751" s="31"/>
      <c r="HOP751" s="31"/>
      <c r="HOQ751" s="31"/>
      <c r="HOR751" s="31"/>
      <c r="HOS751" s="31"/>
      <c r="HOT751" s="31"/>
      <c r="HOU751" s="31"/>
      <c r="HOV751" s="31"/>
      <c r="HOW751" s="31"/>
      <c r="HOX751" s="31"/>
      <c r="HOY751" s="31"/>
      <c r="HOZ751" s="31"/>
      <c r="HPA751" s="31"/>
      <c r="HPB751" s="31"/>
      <c r="HPC751" s="31"/>
      <c r="HPD751" s="31"/>
      <c r="HPE751" s="31"/>
      <c r="HPF751" s="31"/>
      <c r="HPG751" s="31"/>
      <c r="HPH751" s="31"/>
      <c r="HPI751" s="31"/>
      <c r="HPJ751" s="31"/>
      <c r="HPK751" s="31"/>
      <c r="HPL751" s="31"/>
      <c r="HPM751" s="31"/>
      <c r="HPN751" s="31"/>
      <c r="HPO751" s="31"/>
      <c r="HPP751" s="31"/>
      <c r="HPQ751" s="31"/>
      <c r="HPR751" s="31"/>
      <c r="HPS751" s="31"/>
      <c r="HPT751" s="31"/>
      <c r="HPU751" s="31"/>
      <c r="HPV751" s="31"/>
      <c r="HPW751" s="31"/>
      <c r="HPX751" s="31"/>
      <c r="HPY751" s="31"/>
      <c r="HPZ751" s="31"/>
      <c r="HQA751" s="31"/>
      <c r="HQB751" s="31"/>
      <c r="HQC751" s="31"/>
      <c r="HQD751" s="31"/>
      <c r="HQE751" s="31"/>
      <c r="HQF751" s="31"/>
      <c r="HQG751" s="31"/>
      <c r="HQH751" s="31"/>
      <c r="HQI751" s="31"/>
      <c r="HQJ751" s="31"/>
      <c r="HQK751" s="31"/>
      <c r="HQL751" s="31"/>
      <c r="HQM751" s="31"/>
      <c r="HQN751" s="31"/>
      <c r="HQO751" s="31"/>
      <c r="HQP751" s="31"/>
      <c r="HQQ751" s="31"/>
      <c r="HQR751" s="31"/>
      <c r="HQS751" s="31"/>
      <c r="HQT751" s="31"/>
      <c r="HQU751" s="31"/>
      <c r="HQV751" s="31"/>
      <c r="HQW751" s="31"/>
      <c r="HQX751" s="31"/>
      <c r="HQY751" s="31"/>
      <c r="HQZ751" s="31"/>
      <c r="HRA751" s="31"/>
      <c r="HRB751" s="31"/>
      <c r="HRC751" s="31"/>
      <c r="HRD751" s="31"/>
      <c r="HRE751" s="31"/>
      <c r="HRF751" s="31"/>
      <c r="HRG751" s="31"/>
      <c r="HRH751" s="31"/>
      <c r="HRI751" s="31"/>
      <c r="HRJ751" s="31"/>
      <c r="HRK751" s="31"/>
      <c r="HRL751" s="31"/>
      <c r="HRM751" s="31"/>
      <c r="HRN751" s="31"/>
      <c r="HRO751" s="31"/>
      <c r="HRP751" s="31"/>
      <c r="HRQ751" s="31"/>
      <c r="HRR751" s="31"/>
      <c r="HRS751" s="31"/>
      <c r="HRT751" s="31"/>
      <c r="HRU751" s="31"/>
      <c r="HRV751" s="31"/>
      <c r="HRW751" s="31"/>
      <c r="HRX751" s="31"/>
      <c r="HRY751" s="31"/>
      <c r="HRZ751" s="31"/>
      <c r="HSA751" s="31"/>
      <c r="HSB751" s="31"/>
      <c r="HSC751" s="31"/>
      <c r="HSD751" s="31"/>
      <c r="HSE751" s="31"/>
      <c r="HSF751" s="31"/>
      <c r="HSG751" s="31"/>
      <c r="HSH751" s="31"/>
      <c r="HSI751" s="31"/>
      <c r="HSJ751" s="31"/>
      <c r="HSK751" s="31"/>
      <c r="HSL751" s="31"/>
      <c r="HSM751" s="31"/>
      <c r="HSN751" s="31"/>
      <c r="HSO751" s="31"/>
      <c r="HSP751" s="31"/>
      <c r="HSQ751" s="31"/>
      <c r="HSR751" s="31"/>
      <c r="HSS751" s="31"/>
      <c r="HST751" s="31"/>
      <c r="HSU751" s="31"/>
      <c r="HSV751" s="31"/>
      <c r="HSW751" s="31"/>
      <c r="HSX751" s="31"/>
      <c r="HSY751" s="31"/>
      <c r="HSZ751" s="31"/>
      <c r="HTA751" s="31"/>
      <c r="HTB751" s="31"/>
      <c r="HTC751" s="31"/>
      <c r="HTD751" s="31"/>
      <c r="HTE751" s="31"/>
      <c r="HTF751" s="31"/>
      <c r="HTG751" s="31"/>
      <c r="HTH751" s="31"/>
      <c r="HTI751" s="31"/>
      <c r="HTJ751" s="31"/>
      <c r="HTK751" s="31"/>
      <c r="HTL751" s="31"/>
      <c r="HTM751" s="31"/>
      <c r="HTN751" s="31"/>
      <c r="HTO751" s="31"/>
      <c r="HTP751" s="31"/>
      <c r="HTQ751" s="31"/>
      <c r="HTR751" s="31"/>
      <c r="HTS751" s="31"/>
      <c r="HTT751" s="31"/>
      <c r="HTU751" s="31"/>
      <c r="HTV751" s="31"/>
      <c r="HTW751" s="31"/>
      <c r="HTX751" s="31"/>
      <c r="HTY751" s="31"/>
      <c r="HTZ751" s="31"/>
      <c r="HUA751" s="31"/>
      <c r="HUB751" s="31"/>
      <c r="HUC751" s="31"/>
      <c r="HUD751" s="31"/>
      <c r="HUE751" s="31"/>
      <c r="HUF751" s="31"/>
      <c r="HUG751" s="31"/>
      <c r="HUH751" s="31"/>
      <c r="HUI751" s="31"/>
      <c r="HUJ751" s="31"/>
      <c r="HUK751" s="31"/>
      <c r="HUL751" s="31"/>
      <c r="HUM751" s="31"/>
      <c r="HUN751" s="31"/>
      <c r="HUO751" s="31"/>
      <c r="HUP751" s="31"/>
      <c r="HUQ751" s="31"/>
      <c r="HUR751" s="31"/>
      <c r="HUS751" s="31"/>
      <c r="HUT751" s="31"/>
      <c r="HUU751" s="31"/>
      <c r="HUV751" s="31"/>
      <c r="HUW751" s="31"/>
      <c r="HUX751" s="31"/>
      <c r="HUY751" s="31"/>
      <c r="HUZ751" s="31"/>
      <c r="HVA751" s="31"/>
      <c r="HVB751" s="31"/>
      <c r="HVC751" s="31"/>
      <c r="HVD751" s="31"/>
      <c r="HVE751" s="31"/>
      <c r="HVF751" s="31"/>
      <c r="HVG751" s="31"/>
      <c r="HVH751" s="31"/>
      <c r="HVI751" s="31"/>
      <c r="HVJ751" s="31"/>
      <c r="HVK751" s="31"/>
      <c r="HVL751" s="31"/>
      <c r="HVM751" s="31"/>
      <c r="HVN751" s="31"/>
      <c r="HVO751" s="31"/>
      <c r="HVP751" s="31"/>
      <c r="HVQ751" s="31"/>
      <c r="HVR751" s="31"/>
      <c r="HVS751" s="31"/>
      <c r="HVT751" s="31"/>
      <c r="HVU751" s="31"/>
      <c r="HVV751" s="31"/>
      <c r="HVW751" s="31"/>
      <c r="HVX751" s="31"/>
      <c r="HVY751" s="31"/>
      <c r="HVZ751" s="31"/>
      <c r="HWA751" s="31"/>
      <c r="HWB751" s="31"/>
      <c r="HWC751" s="31"/>
      <c r="HWD751" s="31"/>
      <c r="HWE751" s="31"/>
      <c r="HWF751" s="31"/>
      <c r="HWG751" s="31"/>
      <c r="HWH751" s="31"/>
      <c r="HWI751" s="31"/>
      <c r="HWJ751" s="31"/>
      <c r="HWK751" s="31"/>
      <c r="HWL751" s="31"/>
      <c r="HWM751" s="31"/>
      <c r="HWN751" s="31"/>
      <c r="HWO751" s="31"/>
      <c r="HWP751" s="31"/>
      <c r="HWQ751" s="31"/>
      <c r="HWR751" s="31"/>
      <c r="HWS751" s="31"/>
      <c r="HWT751" s="31"/>
      <c r="HWU751" s="31"/>
      <c r="HWV751" s="31"/>
      <c r="HWW751" s="31"/>
      <c r="HWX751" s="31"/>
      <c r="HWY751" s="31"/>
      <c r="HWZ751" s="31"/>
      <c r="HXA751" s="31"/>
      <c r="HXB751" s="31"/>
      <c r="HXC751" s="31"/>
      <c r="HXD751" s="31"/>
      <c r="HXE751" s="31"/>
      <c r="HXF751" s="31"/>
      <c r="HXG751" s="31"/>
      <c r="HXH751" s="31"/>
      <c r="HXI751" s="31"/>
      <c r="HXJ751" s="31"/>
      <c r="HXK751" s="31"/>
      <c r="HXL751" s="31"/>
      <c r="HXM751" s="31"/>
      <c r="HXN751" s="31"/>
      <c r="HXO751" s="31"/>
      <c r="HXP751" s="31"/>
      <c r="HXQ751" s="31"/>
      <c r="HXR751" s="31"/>
      <c r="HXS751" s="31"/>
      <c r="HXT751" s="31"/>
      <c r="HXU751" s="31"/>
      <c r="HXV751" s="31"/>
      <c r="HXW751" s="31"/>
      <c r="HXX751" s="31"/>
      <c r="HXY751" s="31"/>
      <c r="HXZ751" s="31"/>
      <c r="HYA751" s="31"/>
      <c r="HYB751" s="31"/>
      <c r="HYC751" s="31"/>
      <c r="HYD751" s="31"/>
      <c r="HYE751" s="31"/>
      <c r="HYF751" s="31"/>
      <c r="HYG751" s="31"/>
      <c r="HYH751" s="31"/>
      <c r="HYI751" s="31"/>
      <c r="HYJ751" s="31"/>
      <c r="HYK751" s="31"/>
      <c r="HYL751" s="31"/>
      <c r="HYM751" s="31"/>
      <c r="HYN751" s="31"/>
      <c r="HYO751" s="31"/>
      <c r="HYP751" s="31"/>
      <c r="HYQ751" s="31"/>
      <c r="HYR751" s="31"/>
      <c r="HYS751" s="31"/>
      <c r="HYT751" s="31"/>
      <c r="HYU751" s="31"/>
      <c r="HYV751" s="31"/>
      <c r="HYW751" s="31"/>
      <c r="HYX751" s="31"/>
      <c r="HYY751" s="31"/>
      <c r="HYZ751" s="31"/>
      <c r="HZA751" s="31"/>
      <c r="HZB751" s="31"/>
      <c r="HZC751" s="31"/>
      <c r="HZD751" s="31"/>
      <c r="HZE751" s="31"/>
      <c r="HZF751" s="31"/>
      <c r="HZG751" s="31"/>
      <c r="HZH751" s="31"/>
      <c r="HZI751" s="31"/>
      <c r="HZJ751" s="31"/>
      <c r="HZK751" s="31"/>
      <c r="HZL751" s="31"/>
      <c r="HZM751" s="31"/>
      <c r="HZN751" s="31"/>
      <c r="HZO751" s="31"/>
      <c r="HZP751" s="31"/>
      <c r="HZQ751" s="31"/>
      <c r="HZR751" s="31"/>
      <c r="HZS751" s="31"/>
      <c r="HZT751" s="31"/>
      <c r="HZU751" s="31"/>
      <c r="HZV751" s="31"/>
      <c r="HZW751" s="31"/>
      <c r="HZX751" s="31"/>
      <c r="HZY751" s="31"/>
      <c r="HZZ751" s="31"/>
      <c r="IAA751" s="31"/>
      <c r="IAB751" s="31"/>
      <c r="IAC751" s="31"/>
      <c r="IAD751" s="31"/>
      <c r="IAE751" s="31"/>
      <c r="IAF751" s="31"/>
      <c r="IAG751" s="31"/>
      <c r="IAH751" s="31"/>
      <c r="IAI751" s="31"/>
      <c r="IAJ751" s="31"/>
      <c r="IAK751" s="31"/>
      <c r="IAL751" s="31"/>
      <c r="IAM751" s="31"/>
      <c r="IAN751" s="31"/>
      <c r="IAO751" s="31"/>
      <c r="IAP751" s="31"/>
      <c r="IAQ751" s="31"/>
      <c r="IAR751" s="31"/>
      <c r="IAS751" s="31"/>
      <c r="IAT751" s="31"/>
      <c r="IAU751" s="31"/>
      <c r="IAV751" s="31"/>
      <c r="IAW751" s="31"/>
      <c r="IAX751" s="31"/>
      <c r="IAY751" s="31"/>
      <c r="IAZ751" s="31"/>
      <c r="IBA751" s="31"/>
      <c r="IBB751" s="31"/>
      <c r="IBC751" s="31"/>
      <c r="IBD751" s="31"/>
      <c r="IBE751" s="31"/>
      <c r="IBF751" s="31"/>
      <c r="IBG751" s="31"/>
      <c r="IBH751" s="31"/>
      <c r="IBI751" s="31"/>
      <c r="IBJ751" s="31"/>
      <c r="IBK751" s="31"/>
      <c r="IBL751" s="31"/>
      <c r="IBM751" s="31"/>
      <c r="IBN751" s="31"/>
      <c r="IBO751" s="31"/>
      <c r="IBP751" s="31"/>
      <c r="IBQ751" s="31"/>
      <c r="IBR751" s="31"/>
      <c r="IBS751" s="31"/>
      <c r="IBT751" s="31"/>
      <c r="IBU751" s="31"/>
      <c r="IBV751" s="31"/>
      <c r="IBW751" s="31"/>
      <c r="IBX751" s="31"/>
      <c r="IBY751" s="31"/>
      <c r="IBZ751" s="31"/>
      <c r="ICA751" s="31"/>
      <c r="ICB751" s="31"/>
      <c r="ICC751" s="31"/>
      <c r="ICD751" s="31"/>
      <c r="ICE751" s="31"/>
      <c r="ICF751" s="31"/>
      <c r="ICG751" s="31"/>
      <c r="ICH751" s="31"/>
      <c r="ICI751" s="31"/>
      <c r="ICJ751" s="31"/>
      <c r="ICK751" s="31"/>
      <c r="ICL751" s="31"/>
      <c r="ICM751" s="31"/>
      <c r="ICN751" s="31"/>
      <c r="ICO751" s="31"/>
      <c r="ICP751" s="31"/>
      <c r="ICQ751" s="31"/>
      <c r="ICR751" s="31"/>
      <c r="ICS751" s="31"/>
      <c r="ICT751" s="31"/>
      <c r="ICU751" s="31"/>
      <c r="ICV751" s="31"/>
      <c r="ICW751" s="31"/>
      <c r="ICX751" s="31"/>
      <c r="ICY751" s="31"/>
      <c r="ICZ751" s="31"/>
      <c r="IDA751" s="31"/>
      <c r="IDB751" s="31"/>
      <c r="IDC751" s="31"/>
      <c r="IDD751" s="31"/>
      <c r="IDE751" s="31"/>
      <c r="IDF751" s="31"/>
      <c r="IDG751" s="31"/>
      <c r="IDH751" s="31"/>
      <c r="IDI751" s="31"/>
      <c r="IDJ751" s="31"/>
      <c r="IDK751" s="31"/>
      <c r="IDL751" s="31"/>
      <c r="IDM751" s="31"/>
      <c r="IDN751" s="31"/>
      <c r="IDO751" s="31"/>
      <c r="IDP751" s="31"/>
      <c r="IDQ751" s="31"/>
      <c r="IDR751" s="31"/>
      <c r="IDS751" s="31"/>
      <c r="IDT751" s="31"/>
      <c r="IDU751" s="31"/>
      <c r="IDV751" s="31"/>
      <c r="IDW751" s="31"/>
      <c r="IDX751" s="31"/>
      <c r="IDY751" s="31"/>
      <c r="IDZ751" s="31"/>
      <c r="IEA751" s="31"/>
      <c r="IEB751" s="31"/>
      <c r="IEC751" s="31"/>
      <c r="IED751" s="31"/>
      <c r="IEE751" s="31"/>
      <c r="IEF751" s="31"/>
      <c r="IEG751" s="31"/>
      <c r="IEH751" s="31"/>
      <c r="IEI751" s="31"/>
      <c r="IEJ751" s="31"/>
      <c r="IEK751" s="31"/>
      <c r="IEL751" s="31"/>
      <c r="IEM751" s="31"/>
      <c r="IEN751" s="31"/>
      <c r="IEO751" s="31"/>
      <c r="IEP751" s="31"/>
      <c r="IEQ751" s="31"/>
      <c r="IER751" s="31"/>
      <c r="IES751" s="31"/>
      <c r="IET751" s="31"/>
      <c r="IEU751" s="31"/>
      <c r="IEV751" s="31"/>
      <c r="IEW751" s="31"/>
      <c r="IEX751" s="31"/>
      <c r="IEY751" s="31"/>
      <c r="IEZ751" s="31"/>
      <c r="IFA751" s="31"/>
      <c r="IFB751" s="31"/>
      <c r="IFC751" s="31"/>
      <c r="IFD751" s="31"/>
      <c r="IFE751" s="31"/>
      <c r="IFF751" s="31"/>
      <c r="IFG751" s="31"/>
      <c r="IFH751" s="31"/>
      <c r="IFI751" s="31"/>
      <c r="IFJ751" s="31"/>
      <c r="IFK751" s="31"/>
      <c r="IFL751" s="31"/>
      <c r="IFM751" s="31"/>
      <c r="IFN751" s="31"/>
      <c r="IFO751" s="31"/>
      <c r="IFP751" s="31"/>
      <c r="IFQ751" s="31"/>
      <c r="IFR751" s="31"/>
      <c r="IFS751" s="31"/>
      <c r="IFT751" s="31"/>
      <c r="IFU751" s="31"/>
      <c r="IFV751" s="31"/>
      <c r="IFW751" s="31"/>
      <c r="IFX751" s="31"/>
      <c r="IFY751" s="31"/>
      <c r="IFZ751" s="31"/>
      <c r="IGA751" s="31"/>
      <c r="IGB751" s="31"/>
      <c r="IGC751" s="31"/>
      <c r="IGD751" s="31"/>
      <c r="IGE751" s="31"/>
      <c r="IGF751" s="31"/>
      <c r="IGG751" s="31"/>
      <c r="IGH751" s="31"/>
      <c r="IGI751" s="31"/>
      <c r="IGJ751" s="31"/>
      <c r="IGK751" s="31"/>
      <c r="IGL751" s="31"/>
      <c r="IGM751" s="31"/>
      <c r="IGN751" s="31"/>
      <c r="IGO751" s="31"/>
      <c r="IGP751" s="31"/>
      <c r="IGQ751" s="31"/>
      <c r="IGR751" s="31"/>
      <c r="IGS751" s="31"/>
      <c r="IGT751" s="31"/>
      <c r="IGU751" s="31"/>
      <c r="IGV751" s="31"/>
      <c r="IGW751" s="31"/>
      <c r="IGX751" s="31"/>
      <c r="IGY751" s="31"/>
      <c r="IGZ751" s="31"/>
      <c r="IHA751" s="31"/>
      <c r="IHB751" s="31"/>
      <c r="IHC751" s="31"/>
      <c r="IHD751" s="31"/>
      <c r="IHE751" s="31"/>
      <c r="IHF751" s="31"/>
      <c r="IHG751" s="31"/>
      <c r="IHH751" s="31"/>
      <c r="IHI751" s="31"/>
      <c r="IHJ751" s="31"/>
      <c r="IHK751" s="31"/>
      <c r="IHL751" s="31"/>
      <c r="IHM751" s="31"/>
      <c r="IHN751" s="31"/>
      <c r="IHO751" s="31"/>
      <c r="IHP751" s="31"/>
      <c r="IHQ751" s="31"/>
      <c r="IHR751" s="31"/>
      <c r="IHS751" s="31"/>
      <c r="IHT751" s="31"/>
      <c r="IHU751" s="31"/>
      <c r="IHV751" s="31"/>
      <c r="IHW751" s="31"/>
      <c r="IHX751" s="31"/>
      <c r="IHY751" s="31"/>
      <c r="IHZ751" s="31"/>
      <c r="IIA751" s="31"/>
      <c r="IIB751" s="31"/>
      <c r="IIC751" s="31"/>
      <c r="IID751" s="31"/>
      <c r="IIE751" s="31"/>
      <c r="IIF751" s="31"/>
      <c r="IIG751" s="31"/>
      <c r="IIH751" s="31"/>
      <c r="III751" s="31"/>
      <c r="IIJ751" s="31"/>
      <c r="IIK751" s="31"/>
      <c r="IIL751" s="31"/>
      <c r="IIM751" s="31"/>
      <c r="IIN751" s="31"/>
      <c r="IIO751" s="31"/>
      <c r="IIP751" s="31"/>
      <c r="IIQ751" s="31"/>
      <c r="IIR751" s="31"/>
      <c r="IIS751" s="31"/>
      <c r="IIT751" s="31"/>
      <c r="IIU751" s="31"/>
      <c r="IIV751" s="31"/>
      <c r="IIW751" s="31"/>
      <c r="IIX751" s="31"/>
      <c r="IIY751" s="31"/>
      <c r="IIZ751" s="31"/>
      <c r="IJA751" s="31"/>
      <c r="IJB751" s="31"/>
      <c r="IJC751" s="31"/>
      <c r="IJD751" s="31"/>
      <c r="IJE751" s="31"/>
      <c r="IJF751" s="31"/>
      <c r="IJG751" s="31"/>
      <c r="IJH751" s="31"/>
      <c r="IJI751" s="31"/>
      <c r="IJJ751" s="31"/>
      <c r="IJK751" s="31"/>
      <c r="IJL751" s="31"/>
      <c r="IJM751" s="31"/>
      <c r="IJN751" s="31"/>
      <c r="IJO751" s="31"/>
      <c r="IJP751" s="31"/>
      <c r="IJQ751" s="31"/>
      <c r="IJR751" s="31"/>
      <c r="IJS751" s="31"/>
      <c r="IJT751" s="31"/>
      <c r="IJU751" s="31"/>
      <c r="IJV751" s="31"/>
      <c r="IJW751" s="31"/>
      <c r="IJX751" s="31"/>
      <c r="IJY751" s="31"/>
      <c r="IJZ751" s="31"/>
      <c r="IKA751" s="31"/>
      <c r="IKB751" s="31"/>
      <c r="IKC751" s="31"/>
      <c r="IKD751" s="31"/>
      <c r="IKE751" s="31"/>
      <c r="IKF751" s="31"/>
      <c r="IKG751" s="31"/>
      <c r="IKH751" s="31"/>
      <c r="IKI751" s="31"/>
      <c r="IKJ751" s="31"/>
      <c r="IKK751" s="31"/>
      <c r="IKL751" s="31"/>
      <c r="IKM751" s="31"/>
      <c r="IKN751" s="31"/>
      <c r="IKO751" s="31"/>
      <c r="IKP751" s="31"/>
      <c r="IKQ751" s="31"/>
      <c r="IKR751" s="31"/>
      <c r="IKS751" s="31"/>
      <c r="IKT751" s="31"/>
      <c r="IKU751" s="31"/>
      <c r="IKV751" s="31"/>
      <c r="IKW751" s="31"/>
      <c r="IKX751" s="31"/>
      <c r="IKY751" s="31"/>
      <c r="IKZ751" s="31"/>
      <c r="ILA751" s="31"/>
      <c r="ILB751" s="31"/>
      <c r="ILC751" s="31"/>
      <c r="ILD751" s="31"/>
      <c r="ILE751" s="31"/>
      <c r="ILF751" s="31"/>
      <c r="ILG751" s="31"/>
      <c r="ILH751" s="31"/>
      <c r="ILI751" s="31"/>
      <c r="ILJ751" s="31"/>
      <c r="ILK751" s="31"/>
      <c r="ILL751" s="31"/>
      <c r="ILM751" s="31"/>
      <c r="ILN751" s="31"/>
      <c r="ILO751" s="31"/>
      <c r="ILP751" s="31"/>
      <c r="ILQ751" s="31"/>
      <c r="ILR751" s="31"/>
      <c r="ILS751" s="31"/>
      <c r="ILT751" s="31"/>
      <c r="ILU751" s="31"/>
      <c r="ILV751" s="31"/>
      <c r="ILW751" s="31"/>
      <c r="ILX751" s="31"/>
      <c r="ILY751" s="31"/>
      <c r="ILZ751" s="31"/>
      <c r="IMA751" s="31"/>
      <c r="IMB751" s="31"/>
      <c r="IMC751" s="31"/>
      <c r="IMD751" s="31"/>
      <c r="IME751" s="31"/>
      <c r="IMF751" s="31"/>
      <c r="IMG751" s="31"/>
      <c r="IMH751" s="31"/>
      <c r="IMI751" s="31"/>
      <c r="IMJ751" s="31"/>
      <c r="IMK751" s="31"/>
      <c r="IML751" s="31"/>
      <c r="IMM751" s="31"/>
      <c r="IMN751" s="31"/>
      <c r="IMO751" s="31"/>
      <c r="IMP751" s="31"/>
      <c r="IMQ751" s="31"/>
      <c r="IMR751" s="31"/>
      <c r="IMS751" s="31"/>
      <c r="IMT751" s="31"/>
      <c r="IMU751" s="31"/>
      <c r="IMV751" s="31"/>
      <c r="IMW751" s="31"/>
      <c r="IMX751" s="31"/>
      <c r="IMY751" s="31"/>
      <c r="IMZ751" s="31"/>
      <c r="INA751" s="31"/>
      <c r="INB751" s="31"/>
      <c r="INC751" s="31"/>
      <c r="IND751" s="31"/>
      <c r="INE751" s="31"/>
      <c r="INF751" s="31"/>
      <c r="ING751" s="31"/>
      <c r="INH751" s="31"/>
      <c r="INI751" s="31"/>
      <c r="INJ751" s="31"/>
      <c r="INK751" s="31"/>
      <c r="INL751" s="31"/>
      <c r="INM751" s="31"/>
      <c r="INN751" s="31"/>
      <c r="INO751" s="31"/>
      <c r="INP751" s="31"/>
      <c r="INQ751" s="31"/>
      <c r="INR751" s="31"/>
      <c r="INS751" s="31"/>
      <c r="INT751" s="31"/>
      <c r="INU751" s="31"/>
      <c r="INV751" s="31"/>
      <c r="INW751" s="31"/>
      <c r="INX751" s="31"/>
      <c r="INY751" s="31"/>
      <c r="INZ751" s="31"/>
      <c r="IOA751" s="31"/>
      <c r="IOB751" s="31"/>
      <c r="IOC751" s="31"/>
      <c r="IOD751" s="31"/>
      <c r="IOE751" s="31"/>
      <c r="IOF751" s="31"/>
      <c r="IOG751" s="31"/>
      <c r="IOH751" s="31"/>
      <c r="IOI751" s="31"/>
      <c r="IOJ751" s="31"/>
      <c r="IOK751" s="31"/>
      <c r="IOL751" s="31"/>
      <c r="IOM751" s="31"/>
      <c r="ION751" s="31"/>
      <c r="IOO751" s="31"/>
      <c r="IOP751" s="31"/>
      <c r="IOQ751" s="31"/>
      <c r="IOR751" s="31"/>
      <c r="IOS751" s="31"/>
      <c r="IOT751" s="31"/>
      <c r="IOU751" s="31"/>
      <c r="IOV751" s="31"/>
      <c r="IOW751" s="31"/>
      <c r="IOX751" s="31"/>
      <c r="IOY751" s="31"/>
      <c r="IOZ751" s="31"/>
      <c r="IPA751" s="31"/>
      <c r="IPB751" s="31"/>
      <c r="IPC751" s="31"/>
      <c r="IPD751" s="31"/>
      <c r="IPE751" s="31"/>
      <c r="IPF751" s="31"/>
      <c r="IPG751" s="31"/>
      <c r="IPH751" s="31"/>
      <c r="IPI751" s="31"/>
      <c r="IPJ751" s="31"/>
      <c r="IPK751" s="31"/>
      <c r="IPL751" s="31"/>
      <c r="IPM751" s="31"/>
      <c r="IPN751" s="31"/>
      <c r="IPO751" s="31"/>
      <c r="IPP751" s="31"/>
      <c r="IPQ751" s="31"/>
      <c r="IPR751" s="31"/>
      <c r="IPS751" s="31"/>
      <c r="IPT751" s="31"/>
      <c r="IPU751" s="31"/>
      <c r="IPV751" s="31"/>
      <c r="IPW751" s="31"/>
      <c r="IPX751" s="31"/>
      <c r="IPY751" s="31"/>
      <c r="IPZ751" s="31"/>
      <c r="IQA751" s="31"/>
      <c r="IQB751" s="31"/>
      <c r="IQC751" s="31"/>
      <c r="IQD751" s="31"/>
      <c r="IQE751" s="31"/>
      <c r="IQF751" s="31"/>
      <c r="IQG751" s="31"/>
      <c r="IQH751" s="31"/>
      <c r="IQI751" s="31"/>
      <c r="IQJ751" s="31"/>
      <c r="IQK751" s="31"/>
      <c r="IQL751" s="31"/>
      <c r="IQM751" s="31"/>
      <c r="IQN751" s="31"/>
      <c r="IQO751" s="31"/>
      <c r="IQP751" s="31"/>
      <c r="IQQ751" s="31"/>
      <c r="IQR751" s="31"/>
      <c r="IQS751" s="31"/>
      <c r="IQT751" s="31"/>
      <c r="IQU751" s="31"/>
      <c r="IQV751" s="31"/>
      <c r="IQW751" s="31"/>
      <c r="IQX751" s="31"/>
      <c r="IQY751" s="31"/>
      <c r="IQZ751" s="31"/>
      <c r="IRA751" s="31"/>
      <c r="IRB751" s="31"/>
      <c r="IRC751" s="31"/>
      <c r="IRD751" s="31"/>
      <c r="IRE751" s="31"/>
      <c r="IRF751" s="31"/>
      <c r="IRG751" s="31"/>
      <c r="IRH751" s="31"/>
      <c r="IRI751" s="31"/>
      <c r="IRJ751" s="31"/>
      <c r="IRK751" s="31"/>
      <c r="IRL751" s="31"/>
      <c r="IRM751" s="31"/>
      <c r="IRN751" s="31"/>
      <c r="IRO751" s="31"/>
      <c r="IRP751" s="31"/>
      <c r="IRQ751" s="31"/>
      <c r="IRR751" s="31"/>
      <c r="IRS751" s="31"/>
      <c r="IRT751" s="31"/>
      <c r="IRU751" s="31"/>
      <c r="IRV751" s="31"/>
      <c r="IRW751" s="31"/>
      <c r="IRX751" s="31"/>
      <c r="IRY751" s="31"/>
      <c r="IRZ751" s="31"/>
      <c r="ISA751" s="31"/>
      <c r="ISB751" s="31"/>
      <c r="ISC751" s="31"/>
      <c r="ISD751" s="31"/>
      <c r="ISE751" s="31"/>
      <c r="ISF751" s="31"/>
      <c r="ISG751" s="31"/>
      <c r="ISH751" s="31"/>
      <c r="ISI751" s="31"/>
      <c r="ISJ751" s="31"/>
      <c r="ISK751" s="31"/>
      <c r="ISL751" s="31"/>
      <c r="ISM751" s="31"/>
      <c r="ISN751" s="31"/>
      <c r="ISO751" s="31"/>
      <c r="ISP751" s="31"/>
      <c r="ISQ751" s="31"/>
      <c r="ISR751" s="31"/>
      <c r="ISS751" s="31"/>
      <c r="IST751" s="31"/>
      <c r="ISU751" s="31"/>
      <c r="ISV751" s="31"/>
      <c r="ISW751" s="31"/>
      <c r="ISX751" s="31"/>
      <c r="ISY751" s="31"/>
      <c r="ISZ751" s="31"/>
      <c r="ITA751" s="31"/>
      <c r="ITB751" s="31"/>
      <c r="ITC751" s="31"/>
      <c r="ITD751" s="31"/>
      <c r="ITE751" s="31"/>
      <c r="ITF751" s="31"/>
      <c r="ITG751" s="31"/>
      <c r="ITH751" s="31"/>
      <c r="ITI751" s="31"/>
      <c r="ITJ751" s="31"/>
      <c r="ITK751" s="31"/>
      <c r="ITL751" s="31"/>
      <c r="ITM751" s="31"/>
      <c r="ITN751" s="31"/>
      <c r="ITO751" s="31"/>
      <c r="ITP751" s="31"/>
      <c r="ITQ751" s="31"/>
      <c r="ITR751" s="31"/>
      <c r="ITS751" s="31"/>
      <c r="ITT751" s="31"/>
      <c r="ITU751" s="31"/>
      <c r="ITV751" s="31"/>
      <c r="ITW751" s="31"/>
      <c r="ITX751" s="31"/>
      <c r="ITY751" s="31"/>
      <c r="ITZ751" s="31"/>
      <c r="IUA751" s="31"/>
      <c r="IUB751" s="31"/>
      <c r="IUC751" s="31"/>
      <c r="IUD751" s="31"/>
      <c r="IUE751" s="31"/>
      <c r="IUF751" s="31"/>
      <c r="IUG751" s="31"/>
      <c r="IUH751" s="31"/>
      <c r="IUI751" s="31"/>
      <c r="IUJ751" s="31"/>
      <c r="IUK751" s="31"/>
      <c r="IUL751" s="31"/>
      <c r="IUM751" s="31"/>
      <c r="IUN751" s="31"/>
      <c r="IUO751" s="31"/>
      <c r="IUP751" s="31"/>
      <c r="IUQ751" s="31"/>
      <c r="IUR751" s="31"/>
      <c r="IUS751" s="31"/>
      <c r="IUT751" s="31"/>
      <c r="IUU751" s="31"/>
      <c r="IUV751" s="31"/>
      <c r="IUW751" s="31"/>
      <c r="IUX751" s="31"/>
      <c r="IUY751" s="31"/>
      <c r="IUZ751" s="31"/>
      <c r="IVA751" s="31"/>
      <c r="IVB751" s="31"/>
      <c r="IVC751" s="31"/>
      <c r="IVD751" s="31"/>
      <c r="IVE751" s="31"/>
      <c r="IVF751" s="31"/>
      <c r="IVG751" s="31"/>
      <c r="IVH751" s="31"/>
      <c r="IVI751" s="31"/>
      <c r="IVJ751" s="31"/>
      <c r="IVK751" s="31"/>
      <c r="IVL751" s="31"/>
      <c r="IVM751" s="31"/>
      <c r="IVN751" s="31"/>
      <c r="IVO751" s="31"/>
      <c r="IVP751" s="31"/>
      <c r="IVQ751" s="31"/>
      <c r="IVR751" s="31"/>
      <c r="IVS751" s="31"/>
      <c r="IVT751" s="31"/>
      <c r="IVU751" s="31"/>
      <c r="IVV751" s="31"/>
      <c r="IVW751" s="31"/>
      <c r="IVX751" s="31"/>
      <c r="IVY751" s="31"/>
      <c r="IVZ751" s="31"/>
      <c r="IWA751" s="31"/>
      <c r="IWB751" s="31"/>
      <c r="IWC751" s="31"/>
      <c r="IWD751" s="31"/>
      <c r="IWE751" s="31"/>
      <c r="IWF751" s="31"/>
      <c r="IWG751" s="31"/>
      <c r="IWH751" s="31"/>
      <c r="IWI751" s="31"/>
      <c r="IWJ751" s="31"/>
      <c r="IWK751" s="31"/>
      <c r="IWL751" s="31"/>
      <c r="IWM751" s="31"/>
      <c r="IWN751" s="31"/>
      <c r="IWO751" s="31"/>
      <c r="IWP751" s="31"/>
      <c r="IWQ751" s="31"/>
      <c r="IWR751" s="31"/>
      <c r="IWS751" s="31"/>
      <c r="IWT751" s="31"/>
      <c r="IWU751" s="31"/>
      <c r="IWV751" s="31"/>
      <c r="IWW751" s="31"/>
      <c r="IWX751" s="31"/>
      <c r="IWY751" s="31"/>
      <c r="IWZ751" s="31"/>
      <c r="IXA751" s="31"/>
      <c r="IXB751" s="31"/>
      <c r="IXC751" s="31"/>
      <c r="IXD751" s="31"/>
      <c r="IXE751" s="31"/>
      <c r="IXF751" s="31"/>
      <c r="IXG751" s="31"/>
      <c r="IXH751" s="31"/>
      <c r="IXI751" s="31"/>
      <c r="IXJ751" s="31"/>
      <c r="IXK751" s="31"/>
      <c r="IXL751" s="31"/>
      <c r="IXM751" s="31"/>
      <c r="IXN751" s="31"/>
      <c r="IXO751" s="31"/>
      <c r="IXP751" s="31"/>
      <c r="IXQ751" s="31"/>
      <c r="IXR751" s="31"/>
      <c r="IXS751" s="31"/>
      <c r="IXT751" s="31"/>
      <c r="IXU751" s="31"/>
      <c r="IXV751" s="31"/>
      <c r="IXW751" s="31"/>
      <c r="IXX751" s="31"/>
      <c r="IXY751" s="31"/>
      <c r="IXZ751" s="31"/>
      <c r="IYA751" s="31"/>
      <c r="IYB751" s="31"/>
      <c r="IYC751" s="31"/>
      <c r="IYD751" s="31"/>
      <c r="IYE751" s="31"/>
      <c r="IYF751" s="31"/>
      <c r="IYG751" s="31"/>
      <c r="IYH751" s="31"/>
      <c r="IYI751" s="31"/>
      <c r="IYJ751" s="31"/>
      <c r="IYK751" s="31"/>
      <c r="IYL751" s="31"/>
      <c r="IYM751" s="31"/>
      <c r="IYN751" s="31"/>
      <c r="IYO751" s="31"/>
      <c r="IYP751" s="31"/>
      <c r="IYQ751" s="31"/>
      <c r="IYR751" s="31"/>
      <c r="IYS751" s="31"/>
      <c r="IYT751" s="31"/>
      <c r="IYU751" s="31"/>
      <c r="IYV751" s="31"/>
      <c r="IYW751" s="31"/>
      <c r="IYX751" s="31"/>
      <c r="IYY751" s="31"/>
      <c r="IYZ751" s="31"/>
      <c r="IZA751" s="31"/>
      <c r="IZB751" s="31"/>
      <c r="IZC751" s="31"/>
      <c r="IZD751" s="31"/>
      <c r="IZE751" s="31"/>
      <c r="IZF751" s="31"/>
      <c r="IZG751" s="31"/>
      <c r="IZH751" s="31"/>
      <c r="IZI751" s="31"/>
      <c r="IZJ751" s="31"/>
      <c r="IZK751" s="31"/>
      <c r="IZL751" s="31"/>
      <c r="IZM751" s="31"/>
      <c r="IZN751" s="31"/>
      <c r="IZO751" s="31"/>
      <c r="IZP751" s="31"/>
      <c r="IZQ751" s="31"/>
      <c r="IZR751" s="31"/>
      <c r="IZS751" s="31"/>
      <c r="IZT751" s="31"/>
      <c r="IZU751" s="31"/>
      <c r="IZV751" s="31"/>
      <c r="IZW751" s="31"/>
      <c r="IZX751" s="31"/>
      <c r="IZY751" s="31"/>
      <c r="IZZ751" s="31"/>
      <c r="JAA751" s="31"/>
      <c r="JAB751" s="31"/>
      <c r="JAC751" s="31"/>
      <c r="JAD751" s="31"/>
      <c r="JAE751" s="31"/>
      <c r="JAF751" s="31"/>
      <c r="JAG751" s="31"/>
      <c r="JAH751" s="31"/>
      <c r="JAI751" s="31"/>
      <c r="JAJ751" s="31"/>
      <c r="JAK751" s="31"/>
      <c r="JAL751" s="31"/>
      <c r="JAM751" s="31"/>
      <c r="JAN751" s="31"/>
      <c r="JAO751" s="31"/>
      <c r="JAP751" s="31"/>
      <c r="JAQ751" s="31"/>
      <c r="JAR751" s="31"/>
      <c r="JAS751" s="31"/>
      <c r="JAT751" s="31"/>
      <c r="JAU751" s="31"/>
      <c r="JAV751" s="31"/>
      <c r="JAW751" s="31"/>
      <c r="JAX751" s="31"/>
      <c r="JAY751" s="31"/>
      <c r="JAZ751" s="31"/>
      <c r="JBA751" s="31"/>
      <c r="JBB751" s="31"/>
      <c r="JBC751" s="31"/>
      <c r="JBD751" s="31"/>
      <c r="JBE751" s="31"/>
      <c r="JBF751" s="31"/>
      <c r="JBG751" s="31"/>
      <c r="JBH751" s="31"/>
      <c r="JBI751" s="31"/>
      <c r="JBJ751" s="31"/>
      <c r="JBK751" s="31"/>
      <c r="JBL751" s="31"/>
      <c r="JBM751" s="31"/>
      <c r="JBN751" s="31"/>
      <c r="JBO751" s="31"/>
      <c r="JBP751" s="31"/>
      <c r="JBQ751" s="31"/>
      <c r="JBR751" s="31"/>
      <c r="JBS751" s="31"/>
      <c r="JBT751" s="31"/>
      <c r="JBU751" s="31"/>
      <c r="JBV751" s="31"/>
      <c r="JBW751" s="31"/>
      <c r="JBX751" s="31"/>
      <c r="JBY751" s="31"/>
      <c r="JBZ751" s="31"/>
      <c r="JCA751" s="31"/>
      <c r="JCB751" s="31"/>
      <c r="JCC751" s="31"/>
      <c r="JCD751" s="31"/>
      <c r="JCE751" s="31"/>
      <c r="JCF751" s="31"/>
      <c r="JCG751" s="31"/>
      <c r="JCH751" s="31"/>
      <c r="JCI751" s="31"/>
      <c r="JCJ751" s="31"/>
      <c r="JCK751" s="31"/>
      <c r="JCL751" s="31"/>
      <c r="JCM751" s="31"/>
      <c r="JCN751" s="31"/>
      <c r="JCO751" s="31"/>
      <c r="JCP751" s="31"/>
      <c r="JCQ751" s="31"/>
      <c r="JCR751" s="31"/>
      <c r="JCS751" s="31"/>
      <c r="JCT751" s="31"/>
      <c r="JCU751" s="31"/>
      <c r="JCV751" s="31"/>
      <c r="JCW751" s="31"/>
      <c r="JCX751" s="31"/>
      <c r="JCY751" s="31"/>
      <c r="JCZ751" s="31"/>
      <c r="JDA751" s="31"/>
      <c r="JDB751" s="31"/>
      <c r="JDC751" s="31"/>
      <c r="JDD751" s="31"/>
      <c r="JDE751" s="31"/>
      <c r="JDF751" s="31"/>
      <c r="JDG751" s="31"/>
      <c r="JDH751" s="31"/>
      <c r="JDI751" s="31"/>
      <c r="JDJ751" s="31"/>
      <c r="JDK751" s="31"/>
      <c r="JDL751" s="31"/>
      <c r="JDM751" s="31"/>
      <c r="JDN751" s="31"/>
      <c r="JDO751" s="31"/>
      <c r="JDP751" s="31"/>
      <c r="JDQ751" s="31"/>
      <c r="JDR751" s="31"/>
      <c r="JDS751" s="31"/>
      <c r="JDT751" s="31"/>
      <c r="JDU751" s="31"/>
      <c r="JDV751" s="31"/>
      <c r="JDW751" s="31"/>
      <c r="JDX751" s="31"/>
      <c r="JDY751" s="31"/>
      <c r="JDZ751" s="31"/>
      <c r="JEA751" s="31"/>
      <c r="JEB751" s="31"/>
      <c r="JEC751" s="31"/>
      <c r="JED751" s="31"/>
      <c r="JEE751" s="31"/>
      <c r="JEF751" s="31"/>
      <c r="JEG751" s="31"/>
      <c r="JEH751" s="31"/>
      <c r="JEI751" s="31"/>
      <c r="JEJ751" s="31"/>
      <c r="JEK751" s="31"/>
      <c r="JEL751" s="31"/>
      <c r="JEM751" s="31"/>
      <c r="JEN751" s="31"/>
      <c r="JEO751" s="31"/>
      <c r="JEP751" s="31"/>
      <c r="JEQ751" s="31"/>
      <c r="JER751" s="31"/>
      <c r="JES751" s="31"/>
      <c r="JET751" s="31"/>
      <c r="JEU751" s="31"/>
      <c r="JEV751" s="31"/>
      <c r="JEW751" s="31"/>
      <c r="JEX751" s="31"/>
      <c r="JEY751" s="31"/>
      <c r="JEZ751" s="31"/>
      <c r="JFA751" s="31"/>
      <c r="JFB751" s="31"/>
      <c r="JFC751" s="31"/>
      <c r="JFD751" s="31"/>
      <c r="JFE751" s="31"/>
      <c r="JFF751" s="31"/>
      <c r="JFG751" s="31"/>
      <c r="JFH751" s="31"/>
      <c r="JFI751" s="31"/>
      <c r="JFJ751" s="31"/>
      <c r="JFK751" s="31"/>
      <c r="JFL751" s="31"/>
      <c r="JFM751" s="31"/>
      <c r="JFN751" s="31"/>
      <c r="JFO751" s="31"/>
      <c r="JFP751" s="31"/>
      <c r="JFQ751" s="31"/>
      <c r="JFR751" s="31"/>
      <c r="JFS751" s="31"/>
      <c r="JFT751" s="31"/>
      <c r="JFU751" s="31"/>
      <c r="JFV751" s="31"/>
      <c r="JFW751" s="31"/>
      <c r="JFX751" s="31"/>
      <c r="JFY751" s="31"/>
      <c r="JFZ751" s="31"/>
      <c r="JGA751" s="31"/>
      <c r="JGB751" s="31"/>
      <c r="JGC751" s="31"/>
      <c r="JGD751" s="31"/>
      <c r="JGE751" s="31"/>
      <c r="JGF751" s="31"/>
      <c r="JGG751" s="31"/>
      <c r="JGH751" s="31"/>
      <c r="JGI751" s="31"/>
      <c r="JGJ751" s="31"/>
      <c r="JGK751" s="31"/>
      <c r="JGL751" s="31"/>
      <c r="JGM751" s="31"/>
      <c r="JGN751" s="31"/>
      <c r="JGO751" s="31"/>
      <c r="JGP751" s="31"/>
      <c r="JGQ751" s="31"/>
      <c r="JGR751" s="31"/>
      <c r="JGS751" s="31"/>
      <c r="JGT751" s="31"/>
      <c r="JGU751" s="31"/>
      <c r="JGV751" s="31"/>
      <c r="JGW751" s="31"/>
      <c r="JGX751" s="31"/>
      <c r="JGY751" s="31"/>
      <c r="JGZ751" s="31"/>
      <c r="JHA751" s="31"/>
      <c r="JHB751" s="31"/>
      <c r="JHC751" s="31"/>
      <c r="JHD751" s="31"/>
      <c r="JHE751" s="31"/>
      <c r="JHF751" s="31"/>
      <c r="JHG751" s="31"/>
      <c r="JHH751" s="31"/>
      <c r="JHI751" s="31"/>
      <c r="JHJ751" s="31"/>
      <c r="JHK751" s="31"/>
      <c r="JHL751" s="31"/>
      <c r="JHM751" s="31"/>
      <c r="JHN751" s="31"/>
      <c r="JHO751" s="31"/>
      <c r="JHP751" s="31"/>
      <c r="JHQ751" s="31"/>
      <c r="JHR751" s="31"/>
      <c r="JHS751" s="31"/>
      <c r="JHT751" s="31"/>
      <c r="JHU751" s="31"/>
      <c r="JHV751" s="31"/>
      <c r="JHW751" s="31"/>
      <c r="JHX751" s="31"/>
      <c r="JHY751" s="31"/>
      <c r="JHZ751" s="31"/>
      <c r="JIA751" s="31"/>
      <c r="JIB751" s="31"/>
      <c r="JIC751" s="31"/>
      <c r="JID751" s="31"/>
      <c r="JIE751" s="31"/>
      <c r="JIF751" s="31"/>
      <c r="JIG751" s="31"/>
      <c r="JIH751" s="31"/>
      <c r="JII751" s="31"/>
      <c r="JIJ751" s="31"/>
      <c r="JIK751" s="31"/>
      <c r="JIL751" s="31"/>
      <c r="JIM751" s="31"/>
      <c r="JIN751" s="31"/>
      <c r="JIO751" s="31"/>
      <c r="JIP751" s="31"/>
      <c r="JIQ751" s="31"/>
      <c r="JIR751" s="31"/>
      <c r="JIS751" s="31"/>
      <c r="JIT751" s="31"/>
      <c r="JIU751" s="31"/>
      <c r="JIV751" s="31"/>
      <c r="JIW751" s="31"/>
      <c r="JIX751" s="31"/>
      <c r="JIY751" s="31"/>
      <c r="JIZ751" s="31"/>
      <c r="JJA751" s="31"/>
      <c r="JJB751" s="31"/>
      <c r="JJC751" s="31"/>
      <c r="JJD751" s="31"/>
      <c r="JJE751" s="31"/>
      <c r="JJF751" s="31"/>
      <c r="JJG751" s="31"/>
      <c r="JJH751" s="31"/>
      <c r="JJI751" s="31"/>
      <c r="JJJ751" s="31"/>
      <c r="JJK751" s="31"/>
      <c r="JJL751" s="31"/>
      <c r="JJM751" s="31"/>
      <c r="JJN751" s="31"/>
      <c r="JJO751" s="31"/>
      <c r="JJP751" s="31"/>
      <c r="JJQ751" s="31"/>
      <c r="JJR751" s="31"/>
      <c r="JJS751" s="31"/>
      <c r="JJT751" s="31"/>
      <c r="JJU751" s="31"/>
      <c r="JJV751" s="31"/>
      <c r="JJW751" s="31"/>
      <c r="JJX751" s="31"/>
      <c r="JJY751" s="31"/>
      <c r="JJZ751" s="31"/>
      <c r="JKA751" s="31"/>
      <c r="JKB751" s="31"/>
      <c r="JKC751" s="31"/>
      <c r="JKD751" s="31"/>
      <c r="JKE751" s="31"/>
      <c r="JKF751" s="31"/>
      <c r="JKG751" s="31"/>
      <c r="JKH751" s="31"/>
      <c r="JKI751" s="31"/>
      <c r="JKJ751" s="31"/>
      <c r="JKK751" s="31"/>
      <c r="JKL751" s="31"/>
      <c r="JKM751" s="31"/>
      <c r="JKN751" s="31"/>
      <c r="JKO751" s="31"/>
      <c r="JKP751" s="31"/>
      <c r="JKQ751" s="31"/>
      <c r="JKR751" s="31"/>
      <c r="JKS751" s="31"/>
      <c r="JKT751" s="31"/>
      <c r="JKU751" s="31"/>
      <c r="JKV751" s="31"/>
      <c r="JKW751" s="31"/>
      <c r="JKX751" s="31"/>
      <c r="JKY751" s="31"/>
      <c r="JKZ751" s="31"/>
      <c r="JLA751" s="31"/>
      <c r="JLB751" s="31"/>
      <c r="JLC751" s="31"/>
      <c r="JLD751" s="31"/>
      <c r="JLE751" s="31"/>
      <c r="JLF751" s="31"/>
      <c r="JLG751" s="31"/>
      <c r="JLH751" s="31"/>
      <c r="JLI751" s="31"/>
      <c r="JLJ751" s="31"/>
      <c r="JLK751" s="31"/>
      <c r="JLL751" s="31"/>
      <c r="JLM751" s="31"/>
      <c r="JLN751" s="31"/>
      <c r="JLO751" s="31"/>
      <c r="JLP751" s="31"/>
      <c r="JLQ751" s="31"/>
      <c r="JLR751" s="31"/>
      <c r="JLS751" s="31"/>
      <c r="JLT751" s="31"/>
      <c r="JLU751" s="31"/>
      <c r="JLV751" s="31"/>
      <c r="JLW751" s="31"/>
      <c r="JLX751" s="31"/>
      <c r="JLY751" s="31"/>
      <c r="JLZ751" s="31"/>
      <c r="JMA751" s="31"/>
      <c r="JMB751" s="31"/>
      <c r="JMC751" s="31"/>
      <c r="JMD751" s="31"/>
      <c r="JME751" s="31"/>
      <c r="JMF751" s="31"/>
      <c r="JMG751" s="31"/>
      <c r="JMH751" s="31"/>
      <c r="JMI751" s="31"/>
      <c r="JMJ751" s="31"/>
      <c r="JMK751" s="31"/>
      <c r="JML751" s="31"/>
      <c r="JMM751" s="31"/>
      <c r="JMN751" s="31"/>
      <c r="JMO751" s="31"/>
      <c r="JMP751" s="31"/>
      <c r="JMQ751" s="31"/>
      <c r="JMR751" s="31"/>
      <c r="JMS751" s="31"/>
      <c r="JMT751" s="31"/>
      <c r="JMU751" s="31"/>
      <c r="JMV751" s="31"/>
      <c r="JMW751" s="31"/>
      <c r="JMX751" s="31"/>
      <c r="JMY751" s="31"/>
      <c r="JMZ751" s="31"/>
      <c r="JNA751" s="31"/>
      <c r="JNB751" s="31"/>
      <c r="JNC751" s="31"/>
      <c r="JND751" s="31"/>
      <c r="JNE751" s="31"/>
      <c r="JNF751" s="31"/>
      <c r="JNG751" s="31"/>
      <c r="JNH751" s="31"/>
      <c r="JNI751" s="31"/>
      <c r="JNJ751" s="31"/>
      <c r="JNK751" s="31"/>
      <c r="JNL751" s="31"/>
      <c r="JNM751" s="31"/>
      <c r="JNN751" s="31"/>
      <c r="JNO751" s="31"/>
      <c r="JNP751" s="31"/>
      <c r="JNQ751" s="31"/>
      <c r="JNR751" s="31"/>
      <c r="JNS751" s="31"/>
      <c r="JNT751" s="31"/>
      <c r="JNU751" s="31"/>
      <c r="JNV751" s="31"/>
      <c r="JNW751" s="31"/>
      <c r="JNX751" s="31"/>
      <c r="JNY751" s="31"/>
      <c r="JNZ751" s="31"/>
      <c r="JOA751" s="31"/>
      <c r="JOB751" s="31"/>
      <c r="JOC751" s="31"/>
      <c r="JOD751" s="31"/>
      <c r="JOE751" s="31"/>
      <c r="JOF751" s="31"/>
      <c r="JOG751" s="31"/>
      <c r="JOH751" s="31"/>
      <c r="JOI751" s="31"/>
      <c r="JOJ751" s="31"/>
      <c r="JOK751" s="31"/>
      <c r="JOL751" s="31"/>
      <c r="JOM751" s="31"/>
      <c r="JON751" s="31"/>
      <c r="JOO751" s="31"/>
      <c r="JOP751" s="31"/>
      <c r="JOQ751" s="31"/>
      <c r="JOR751" s="31"/>
      <c r="JOS751" s="31"/>
      <c r="JOT751" s="31"/>
      <c r="JOU751" s="31"/>
      <c r="JOV751" s="31"/>
      <c r="JOW751" s="31"/>
      <c r="JOX751" s="31"/>
      <c r="JOY751" s="31"/>
      <c r="JOZ751" s="31"/>
      <c r="JPA751" s="31"/>
      <c r="JPB751" s="31"/>
      <c r="JPC751" s="31"/>
      <c r="JPD751" s="31"/>
      <c r="JPE751" s="31"/>
      <c r="JPF751" s="31"/>
      <c r="JPG751" s="31"/>
      <c r="JPH751" s="31"/>
      <c r="JPI751" s="31"/>
      <c r="JPJ751" s="31"/>
      <c r="JPK751" s="31"/>
      <c r="JPL751" s="31"/>
      <c r="JPM751" s="31"/>
      <c r="JPN751" s="31"/>
      <c r="JPO751" s="31"/>
      <c r="JPP751" s="31"/>
      <c r="JPQ751" s="31"/>
      <c r="JPR751" s="31"/>
      <c r="JPS751" s="31"/>
      <c r="JPT751" s="31"/>
      <c r="JPU751" s="31"/>
      <c r="JPV751" s="31"/>
      <c r="JPW751" s="31"/>
      <c r="JPX751" s="31"/>
      <c r="JPY751" s="31"/>
      <c r="JPZ751" s="31"/>
      <c r="JQA751" s="31"/>
      <c r="JQB751" s="31"/>
      <c r="JQC751" s="31"/>
      <c r="JQD751" s="31"/>
      <c r="JQE751" s="31"/>
      <c r="JQF751" s="31"/>
      <c r="JQG751" s="31"/>
      <c r="JQH751" s="31"/>
      <c r="JQI751" s="31"/>
      <c r="JQJ751" s="31"/>
      <c r="JQK751" s="31"/>
      <c r="JQL751" s="31"/>
      <c r="JQM751" s="31"/>
      <c r="JQN751" s="31"/>
      <c r="JQO751" s="31"/>
      <c r="JQP751" s="31"/>
      <c r="JQQ751" s="31"/>
      <c r="JQR751" s="31"/>
      <c r="JQS751" s="31"/>
      <c r="JQT751" s="31"/>
      <c r="JQU751" s="31"/>
      <c r="JQV751" s="31"/>
      <c r="JQW751" s="31"/>
      <c r="JQX751" s="31"/>
      <c r="JQY751" s="31"/>
      <c r="JQZ751" s="31"/>
      <c r="JRA751" s="31"/>
      <c r="JRB751" s="31"/>
      <c r="JRC751" s="31"/>
      <c r="JRD751" s="31"/>
      <c r="JRE751" s="31"/>
      <c r="JRF751" s="31"/>
      <c r="JRG751" s="31"/>
      <c r="JRH751" s="31"/>
      <c r="JRI751" s="31"/>
      <c r="JRJ751" s="31"/>
      <c r="JRK751" s="31"/>
      <c r="JRL751" s="31"/>
      <c r="JRM751" s="31"/>
      <c r="JRN751" s="31"/>
      <c r="JRO751" s="31"/>
      <c r="JRP751" s="31"/>
      <c r="JRQ751" s="31"/>
      <c r="JRR751" s="31"/>
      <c r="JRS751" s="31"/>
      <c r="JRT751" s="31"/>
      <c r="JRU751" s="31"/>
      <c r="JRV751" s="31"/>
      <c r="JRW751" s="31"/>
      <c r="JRX751" s="31"/>
      <c r="JRY751" s="31"/>
      <c r="JRZ751" s="31"/>
      <c r="JSA751" s="31"/>
      <c r="JSB751" s="31"/>
      <c r="JSC751" s="31"/>
      <c r="JSD751" s="31"/>
      <c r="JSE751" s="31"/>
      <c r="JSF751" s="31"/>
      <c r="JSG751" s="31"/>
      <c r="JSH751" s="31"/>
      <c r="JSI751" s="31"/>
      <c r="JSJ751" s="31"/>
      <c r="JSK751" s="31"/>
      <c r="JSL751" s="31"/>
      <c r="JSM751" s="31"/>
      <c r="JSN751" s="31"/>
      <c r="JSO751" s="31"/>
      <c r="JSP751" s="31"/>
      <c r="JSQ751" s="31"/>
      <c r="JSR751" s="31"/>
      <c r="JSS751" s="31"/>
      <c r="JST751" s="31"/>
      <c r="JSU751" s="31"/>
      <c r="JSV751" s="31"/>
      <c r="JSW751" s="31"/>
      <c r="JSX751" s="31"/>
      <c r="JSY751" s="31"/>
      <c r="JSZ751" s="31"/>
      <c r="JTA751" s="31"/>
      <c r="JTB751" s="31"/>
      <c r="JTC751" s="31"/>
      <c r="JTD751" s="31"/>
      <c r="JTE751" s="31"/>
      <c r="JTF751" s="31"/>
      <c r="JTG751" s="31"/>
      <c r="JTH751" s="31"/>
      <c r="JTI751" s="31"/>
      <c r="JTJ751" s="31"/>
      <c r="JTK751" s="31"/>
      <c r="JTL751" s="31"/>
      <c r="JTM751" s="31"/>
      <c r="JTN751" s="31"/>
      <c r="JTO751" s="31"/>
      <c r="JTP751" s="31"/>
      <c r="JTQ751" s="31"/>
      <c r="JTR751" s="31"/>
      <c r="JTS751" s="31"/>
      <c r="JTT751" s="31"/>
      <c r="JTU751" s="31"/>
      <c r="JTV751" s="31"/>
      <c r="JTW751" s="31"/>
      <c r="JTX751" s="31"/>
      <c r="JTY751" s="31"/>
      <c r="JTZ751" s="31"/>
      <c r="JUA751" s="31"/>
      <c r="JUB751" s="31"/>
      <c r="JUC751" s="31"/>
      <c r="JUD751" s="31"/>
      <c r="JUE751" s="31"/>
      <c r="JUF751" s="31"/>
      <c r="JUG751" s="31"/>
      <c r="JUH751" s="31"/>
      <c r="JUI751" s="31"/>
      <c r="JUJ751" s="31"/>
      <c r="JUK751" s="31"/>
      <c r="JUL751" s="31"/>
      <c r="JUM751" s="31"/>
      <c r="JUN751" s="31"/>
      <c r="JUO751" s="31"/>
      <c r="JUP751" s="31"/>
      <c r="JUQ751" s="31"/>
      <c r="JUR751" s="31"/>
      <c r="JUS751" s="31"/>
      <c r="JUT751" s="31"/>
      <c r="JUU751" s="31"/>
      <c r="JUV751" s="31"/>
      <c r="JUW751" s="31"/>
      <c r="JUX751" s="31"/>
      <c r="JUY751" s="31"/>
      <c r="JUZ751" s="31"/>
      <c r="JVA751" s="31"/>
      <c r="JVB751" s="31"/>
      <c r="JVC751" s="31"/>
      <c r="JVD751" s="31"/>
      <c r="JVE751" s="31"/>
      <c r="JVF751" s="31"/>
      <c r="JVG751" s="31"/>
      <c r="JVH751" s="31"/>
      <c r="JVI751" s="31"/>
      <c r="JVJ751" s="31"/>
      <c r="JVK751" s="31"/>
      <c r="JVL751" s="31"/>
      <c r="JVM751" s="31"/>
      <c r="JVN751" s="31"/>
      <c r="JVO751" s="31"/>
      <c r="JVP751" s="31"/>
      <c r="JVQ751" s="31"/>
      <c r="JVR751" s="31"/>
      <c r="JVS751" s="31"/>
      <c r="JVT751" s="31"/>
      <c r="JVU751" s="31"/>
      <c r="JVV751" s="31"/>
      <c r="JVW751" s="31"/>
      <c r="JVX751" s="31"/>
      <c r="JVY751" s="31"/>
      <c r="JVZ751" s="31"/>
      <c r="JWA751" s="31"/>
      <c r="JWB751" s="31"/>
      <c r="JWC751" s="31"/>
      <c r="JWD751" s="31"/>
      <c r="JWE751" s="31"/>
      <c r="JWF751" s="31"/>
      <c r="JWG751" s="31"/>
      <c r="JWH751" s="31"/>
      <c r="JWI751" s="31"/>
      <c r="JWJ751" s="31"/>
      <c r="JWK751" s="31"/>
      <c r="JWL751" s="31"/>
      <c r="JWM751" s="31"/>
      <c r="JWN751" s="31"/>
      <c r="JWO751" s="31"/>
      <c r="JWP751" s="31"/>
      <c r="JWQ751" s="31"/>
      <c r="JWR751" s="31"/>
      <c r="JWS751" s="31"/>
      <c r="JWT751" s="31"/>
      <c r="JWU751" s="31"/>
      <c r="JWV751" s="31"/>
      <c r="JWW751" s="31"/>
      <c r="JWX751" s="31"/>
      <c r="JWY751" s="31"/>
      <c r="JWZ751" s="31"/>
      <c r="JXA751" s="31"/>
      <c r="JXB751" s="31"/>
      <c r="JXC751" s="31"/>
      <c r="JXD751" s="31"/>
      <c r="JXE751" s="31"/>
      <c r="JXF751" s="31"/>
      <c r="JXG751" s="31"/>
      <c r="JXH751" s="31"/>
      <c r="JXI751" s="31"/>
      <c r="JXJ751" s="31"/>
      <c r="JXK751" s="31"/>
      <c r="JXL751" s="31"/>
      <c r="JXM751" s="31"/>
      <c r="JXN751" s="31"/>
      <c r="JXO751" s="31"/>
      <c r="JXP751" s="31"/>
      <c r="JXQ751" s="31"/>
      <c r="JXR751" s="31"/>
      <c r="JXS751" s="31"/>
      <c r="JXT751" s="31"/>
      <c r="JXU751" s="31"/>
      <c r="JXV751" s="31"/>
      <c r="JXW751" s="31"/>
      <c r="JXX751" s="31"/>
      <c r="JXY751" s="31"/>
      <c r="JXZ751" s="31"/>
      <c r="JYA751" s="31"/>
      <c r="JYB751" s="31"/>
      <c r="JYC751" s="31"/>
      <c r="JYD751" s="31"/>
      <c r="JYE751" s="31"/>
      <c r="JYF751" s="31"/>
      <c r="JYG751" s="31"/>
      <c r="JYH751" s="31"/>
      <c r="JYI751" s="31"/>
      <c r="JYJ751" s="31"/>
      <c r="JYK751" s="31"/>
      <c r="JYL751" s="31"/>
      <c r="JYM751" s="31"/>
      <c r="JYN751" s="31"/>
      <c r="JYO751" s="31"/>
      <c r="JYP751" s="31"/>
      <c r="JYQ751" s="31"/>
      <c r="JYR751" s="31"/>
      <c r="JYS751" s="31"/>
      <c r="JYT751" s="31"/>
      <c r="JYU751" s="31"/>
      <c r="JYV751" s="31"/>
      <c r="JYW751" s="31"/>
      <c r="JYX751" s="31"/>
      <c r="JYY751" s="31"/>
      <c r="JYZ751" s="31"/>
      <c r="JZA751" s="31"/>
      <c r="JZB751" s="31"/>
      <c r="JZC751" s="31"/>
      <c r="JZD751" s="31"/>
      <c r="JZE751" s="31"/>
      <c r="JZF751" s="31"/>
      <c r="JZG751" s="31"/>
      <c r="JZH751" s="31"/>
      <c r="JZI751" s="31"/>
      <c r="JZJ751" s="31"/>
      <c r="JZK751" s="31"/>
      <c r="JZL751" s="31"/>
      <c r="JZM751" s="31"/>
      <c r="JZN751" s="31"/>
      <c r="JZO751" s="31"/>
      <c r="JZP751" s="31"/>
      <c r="JZQ751" s="31"/>
      <c r="JZR751" s="31"/>
      <c r="JZS751" s="31"/>
      <c r="JZT751" s="31"/>
      <c r="JZU751" s="31"/>
      <c r="JZV751" s="31"/>
      <c r="JZW751" s="31"/>
      <c r="JZX751" s="31"/>
      <c r="JZY751" s="31"/>
      <c r="JZZ751" s="31"/>
      <c r="KAA751" s="31"/>
      <c r="KAB751" s="31"/>
      <c r="KAC751" s="31"/>
      <c r="KAD751" s="31"/>
      <c r="KAE751" s="31"/>
      <c r="KAF751" s="31"/>
      <c r="KAG751" s="31"/>
      <c r="KAH751" s="31"/>
      <c r="KAI751" s="31"/>
      <c r="KAJ751" s="31"/>
      <c r="KAK751" s="31"/>
      <c r="KAL751" s="31"/>
      <c r="KAM751" s="31"/>
      <c r="KAN751" s="31"/>
      <c r="KAO751" s="31"/>
      <c r="KAP751" s="31"/>
      <c r="KAQ751" s="31"/>
      <c r="KAR751" s="31"/>
      <c r="KAS751" s="31"/>
      <c r="KAT751" s="31"/>
      <c r="KAU751" s="31"/>
      <c r="KAV751" s="31"/>
      <c r="KAW751" s="31"/>
      <c r="KAX751" s="31"/>
      <c r="KAY751" s="31"/>
      <c r="KAZ751" s="31"/>
      <c r="KBA751" s="31"/>
      <c r="KBB751" s="31"/>
      <c r="KBC751" s="31"/>
      <c r="KBD751" s="31"/>
      <c r="KBE751" s="31"/>
      <c r="KBF751" s="31"/>
      <c r="KBG751" s="31"/>
      <c r="KBH751" s="31"/>
      <c r="KBI751" s="31"/>
      <c r="KBJ751" s="31"/>
      <c r="KBK751" s="31"/>
      <c r="KBL751" s="31"/>
      <c r="KBM751" s="31"/>
      <c r="KBN751" s="31"/>
      <c r="KBO751" s="31"/>
      <c r="KBP751" s="31"/>
      <c r="KBQ751" s="31"/>
      <c r="KBR751" s="31"/>
      <c r="KBS751" s="31"/>
      <c r="KBT751" s="31"/>
      <c r="KBU751" s="31"/>
      <c r="KBV751" s="31"/>
      <c r="KBW751" s="31"/>
      <c r="KBX751" s="31"/>
      <c r="KBY751" s="31"/>
      <c r="KBZ751" s="31"/>
      <c r="KCA751" s="31"/>
      <c r="KCB751" s="31"/>
      <c r="KCC751" s="31"/>
      <c r="KCD751" s="31"/>
      <c r="KCE751" s="31"/>
      <c r="KCF751" s="31"/>
      <c r="KCG751" s="31"/>
      <c r="KCH751" s="31"/>
      <c r="KCI751" s="31"/>
      <c r="KCJ751" s="31"/>
      <c r="KCK751" s="31"/>
      <c r="KCL751" s="31"/>
      <c r="KCM751" s="31"/>
      <c r="KCN751" s="31"/>
      <c r="KCO751" s="31"/>
      <c r="KCP751" s="31"/>
      <c r="KCQ751" s="31"/>
      <c r="KCR751" s="31"/>
      <c r="KCS751" s="31"/>
      <c r="KCT751" s="31"/>
      <c r="KCU751" s="31"/>
      <c r="KCV751" s="31"/>
      <c r="KCW751" s="31"/>
      <c r="KCX751" s="31"/>
      <c r="KCY751" s="31"/>
      <c r="KCZ751" s="31"/>
      <c r="KDA751" s="31"/>
      <c r="KDB751" s="31"/>
      <c r="KDC751" s="31"/>
      <c r="KDD751" s="31"/>
      <c r="KDE751" s="31"/>
      <c r="KDF751" s="31"/>
      <c r="KDG751" s="31"/>
      <c r="KDH751" s="31"/>
      <c r="KDI751" s="31"/>
      <c r="KDJ751" s="31"/>
      <c r="KDK751" s="31"/>
      <c r="KDL751" s="31"/>
      <c r="KDM751" s="31"/>
      <c r="KDN751" s="31"/>
      <c r="KDO751" s="31"/>
      <c r="KDP751" s="31"/>
      <c r="KDQ751" s="31"/>
      <c r="KDR751" s="31"/>
      <c r="KDS751" s="31"/>
      <c r="KDT751" s="31"/>
      <c r="KDU751" s="31"/>
      <c r="KDV751" s="31"/>
      <c r="KDW751" s="31"/>
      <c r="KDX751" s="31"/>
      <c r="KDY751" s="31"/>
      <c r="KDZ751" s="31"/>
      <c r="KEA751" s="31"/>
      <c r="KEB751" s="31"/>
      <c r="KEC751" s="31"/>
      <c r="KED751" s="31"/>
      <c r="KEE751" s="31"/>
      <c r="KEF751" s="31"/>
      <c r="KEG751" s="31"/>
      <c r="KEH751" s="31"/>
      <c r="KEI751" s="31"/>
      <c r="KEJ751" s="31"/>
      <c r="KEK751" s="31"/>
      <c r="KEL751" s="31"/>
      <c r="KEM751" s="31"/>
      <c r="KEN751" s="31"/>
      <c r="KEO751" s="31"/>
      <c r="KEP751" s="31"/>
      <c r="KEQ751" s="31"/>
      <c r="KER751" s="31"/>
      <c r="KES751" s="31"/>
      <c r="KET751" s="31"/>
      <c r="KEU751" s="31"/>
      <c r="KEV751" s="31"/>
      <c r="KEW751" s="31"/>
      <c r="KEX751" s="31"/>
      <c r="KEY751" s="31"/>
      <c r="KEZ751" s="31"/>
      <c r="KFA751" s="31"/>
      <c r="KFB751" s="31"/>
      <c r="KFC751" s="31"/>
      <c r="KFD751" s="31"/>
      <c r="KFE751" s="31"/>
      <c r="KFF751" s="31"/>
      <c r="KFG751" s="31"/>
      <c r="KFH751" s="31"/>
      <c r="KFI751" s="31"/>
      <c r="KFJ751" s="31"/>
      <c r="KFK751" s="31"/>
      <c r="KFL751" s="31"/>
      <c r="KFM751" s="31"/>
      <c r="KFN751" s="31"/>
      <c r="KFO751" s="31"/>
      <c r="KFP751" s="31"/>
      <c r="KFQ751" s="31"/>
      <c r="KFR751" s="31"/>
      <c r="KFS751" s="31"/>
      <c r="KFT751" s="31"/>
      <c r="KFU751" s="31"/>
      <c r="KFV751" s="31"/>
      <c r="KFW751" s="31"/>
      <c r="KFX751" s="31"/>
      <c r="KFY751" s="31"/>
      <c r="KFZ751" s="31"/>
      <c r="KGA751" s="31"/>
      <c r="KGB751" s="31"/>
      <c r="KGC751" s="31"/>
      <c r="KGD751" s="31"/>
      <c r="KGE751" s="31"/>
      <c r="KGF751" s="31"/>
      <c r="KGG751" s="31"/>
      <c r="KGH751" s="31"/>
      <c r="KGI751" s="31"/>
      <c r="KGJ751" s="31"/>
      <c r="KGK751" s="31"/>
      <c r="KGL751" s="31"/>
      <c r="KGM751" s="31"/>
      <c r="KGN751" s="31"/>
      <c r="KGO751" s="31"/>
      <c r="KGP751" s="31"/>
      <c r="KGQ751" s="31"/>
      <c r="KGR751" s="31"/>
      <c r="KGS751" s="31"/>
      <c r="KGT751" s="31"/>
      <c r="KGU751" s="31"/>
      <c r="KGV751" s="31"/>
      <c r="KGW751" s="31"/>
      <c r="KGX751" s="31"/>
      <c r="KGY751" s="31"/>
      <c r="KGZ751" s="31"/>
      <c r="KHA751" s="31"/>
      <c r="KHB751" s="31"/>
      <c r="KHC751" s="31"/>
      <c r="KHD751" s="31"/>
      <c r="KHE751" s="31"/>
      <c r="KHF751" s="31"/>
      <c r="KHG751" s="31"/>
      <c r="KHH751" s="31"/>
      <c r="KHI751" s="31"/>
      <c r="KHJ751" s="31"/>
      <c r="KHK751" s="31"/>
      <c r="KHL751" s="31"/>
      <c r="KHM751" s="31"/>
      <c r="KHN751" s="31"/>
      <c r="KHO751" s="31"/>
      <c r="KHP751" s="31"/>
      <c r="KHQ751" s="31"/>
      <c r="KHR751" s="31"/>
      <c r="KHS751" s="31"/>
      <c r="KHT751" s="31"/>
      <c r="KHU751" s="31"/>
      <c r="KHV751" s="31"/>
      <c r="KHW751" s="31"/>
      <c r="KHX751" s="31"/>
      <c r="KHY751" s="31"/>
      <c r="KHZ751" s="31"/>
      <c r="KIA751" s="31"/>
      <c r="KIB751" s="31"/>
      <c r="KIC751" s="31"/>
      <c r="KID751" s="31"/>
      <c r="KIE751" s="31"/>
      <c r="KIF751" s="31"/>
      <c r="KIG751" s="31"/>
      <c r="KIH751" s="31"/>
      <c r="KII751" s="31"/>
      <c r="KIJ751" s="31"/>
      <c r="KIK751" s="31"/>
      <c r="KIL751" s="31"/>
      <c r="KIM751" s="31"/>
      <c r="KIN751" s="31"/>
      <c r="KIO751" s="31"/>
      <c r="KIP751" s="31"/>
      <c r="KIQ751" s="31"/>
      <c r="KIR751" s="31"/>
      <c r="KIS751" s="31"/>
      <c r="KIT751" s="31"/>
      <c r="KIU751" s="31"/>
      <c r="KIV751" s="31"/>
      <c r="KIW751" s="31"/>
      <c r="KIX751" s="31"/>
      <c r="KIY751" s="31"/>
      <c r="KIZ751" s="31"/>
      <c r="KJA751" s="31"/>
      <c r="KJB751" s="31"/>
      <c r="KJC751" s="31"/>
      <c r="KJD751" s="31"/>
      <c r="KJE751" s="31"/>
      <c r="KJF751" s="31"/>
      <c r="KJG751" s="31"/>
      <c r="KJH751" s="31"/>
      <c r="KJI751" s="31"/>
      <c r="KJJ751" s="31"/>
      <c r="KJK751" s="31"/>
      <c r="KJL751" s="31"/>
      <c r="KJM751" s="31"/>
      <c r="KJN751" s="31"/>
      <c r="KJO751" s="31"/>
      <c r="KJP751" s="31"/>
      <c r="KJQ751" s="31"/>
      <c r="KJR751" s="31"/>
      <c r="KJS751" s="31"/>
      <c r="KJT751" s="31"/>
      <c r="KJU751" s="31"/>
      <c r="KJV751" s="31"/>
      <c r="KJW751" s="31"/>
      <c r="KJX751" s="31"/>
      <c r="KJY751" s="31"/>
      <c r="KJZ751" s="31"/>
      <c r="KKA751" s="31"/>
      <c r="KKB751" s="31"/>
      <c r="KKC751" s="31"/>
      <c r="KKD751" s="31"/>
      <c r="KKE751" s="31"/>
      <c r="KKF751" s="31"/>
      <c r="KKG751" s="31"/>
      <c r="KKH751" s="31"/>
      <c r="KKI751" s="31"/>
      <c r="KKJ751" s="31"/>
      <c r="KKK751" s="31"/>
      <c r="KKL751" s="31"/>
      <c r="KKM751" s="31"/>
      <c r="KKN751" s="31"/>
      <c r="KKO751" s="31"/>
      <c r="KKP751" s="31"/>
      <c r="KKQ751" s="31"/>
      <c r="KKR751" s="31"/>
      <c r="KKS751" s="31"/>
      <c r="KKT751" s="31"/>
      <c r="KKU751" s="31"/>
      <c r="KKV751" s="31"/>
      <c r="KKW751" s="31"/>
      <c r="KKX751" s="31"/>
      <c r="KKY751" s="31"/>
      <c r="KKZ751" s="31"/>
      <c r="KLA751" s="31"/>
      <c r="KLB751" s="31"/>
      <c r="KLC751" s="31"/>
      <c r="KLD751" s="31"/>
      <c r="KLE751" s="31"/>
      <c r="KLF751" s="31"/>
      <c r="KLG751" s="31"/>
      <c r="KLH751" s="31"/>
      <c r="KLI751" s="31"/>
      <c r="KLJ751" s="31"/>
      <c r="KLK751" s="31"/>
      <c r="KLL751" s="31"/>
      <c r="KLM751" s="31"/>
      <c r="KLN751" s="31"/>
      <c r="KLO751" s="31"/>
      <c r="KLP751" s="31"/>
      <c r="KLQ751" s="31"/>
      <c r="KLR751" s="31"/>
      <c r="KLS751" s="31"/>
      <c r="KLT751" s="31"/>
      <c r="KLU751" s="31"/>
      <c r="KLV751" s="31"/>
      <c r="KLW751" s="31"/>
      <c r="KLX751" s="31"/>
      <c r="KLY751" s="31"/>
      <c r="KLZ751" s="31"/>
      <c r="KMA751" s="31"/>
      <c r="KMB751" s="31"/>
      <c r="KMC751" s="31"/>
      <c r="KMD751" s="31"/>
      <c r="KME751" s="31"/>
      <c r="KMF751" s="31"/>
      <c r="KMG751" s="31"/>
      <c r="KMH751" s="31"/>
      <c r="KMI751" s="31"/>
      <c r="KMJ751" s="31"/>
      <c r="KMK751" s="31"/>
      <c r="KML751" s="31"/>
      <c r="KMM751" s="31"/>
      <c r="KMN751" s="31"/>
      <c r="KMO751" s="31"/>
      <c r="KMP751" s="31"/>
      <c r="KMQ751" s="31"/>
      <c r="KMR751" s="31"/>
      <c r="KMS751" s="31"/>
      <c r="KMT751" s="31"/>
      <c r="KMU751" s="31"/>
      <c r="KMV751" s="31"/>
      <c r="KMW751" s="31"/>
      <c r="KMX751" s="31"/>
      <c r="KMY751" s="31"/>
      <c r="KMZ751" s="31"/>
      <c r="KNA751" s="31"/>
      <c r="KNB751" s="31"/>
      <c r="KNC751" s="31"/>
      <c r="KND751" s="31"/>
      <c r="KNE751" s="31"/>
      <c r="KNF751" s="31"/>
      <c r="KNG751" s="31"/>
      <c r="KNH751" s="31"/>
      <c r="KNI751" s="31"/>
      <c r="KNJ751" s="31"/>
      <c r="KNK751" s="31"/>
      <c r="KNL751" s="31"/>
      <c r="KNM751" s="31"/>
      <c r="KNN751" s="31"/>
      <c r="KNO751" s="31"/>
      <c r="KNP751" s="31"/>
      <c r="KNQ751" s="31"/>
      <c r="KNR751" s="31"/>
      <c r="KNS751" s="31"/>
      <c r="KNT751" s="31"/>
      <c r="KNU751" s="31"/>
      <c r="KNV751" s="31"/>
      <c r="KNW751" s="31"/>
      <c r="KNX751" s="31"/>
      <c r="KNY751" s="31"/>
      <c r="KNZ751" s="31"/>
      <c r="KOA751" s="31"/>
      <c r="KOB751" s="31"/>
      <c r="KOC751" s="31"/>
      <c r="KOD751" s="31"/>
      <c r="KOE751" s="31"/>
      <c r="KOF751" s="31"/>
      <c r="KOG751" s="31"/>
      <c r="KOH751" s="31"/>
      <c r="KOI751" s="31"/>
      <c r="KOJ751" s="31"/>
      <c r="KOK751" s="31"/>
      <c r="KOL751" s="31"/>
      <c r="KOM751" s="31"/>
      <c r="KON751" s="31"/>
      <c r="KOO751" s="31"/>
      <c r="KOP751" s="31"/>
      <c r="KOQ751" s="31"/>
      <c r="KOR751" s="31"/>
      <c r="KOS751" s="31"/>
      <c r="KOT751" s="31"/>
      <c r="KOU751" s="31"/>
      <c r="KOV751" s="31"/>
      <c r="KOW751" s="31"/>
      <c r="KOX751" s="31"/>
      <c r="KOY751" s="31"/>
      <c r="KOZ751" s="31"/>
      <c r="KPA751" s="31"/>
      <c r="KPB751" s="31"/>
      <c r="KPC751" s="31"/>
      <c r="KPD751" s="31"/>
      <c r="KPE751" s="31"/>
      <c r="KPF751" s="31"/>
      <c r="KPG751" s="31"/>
      <c r="KPH751" s="31"/>
      <c r="KPI751" s="31"/>
      <c r="KPJ751" s="31"/>
      <c r="KPK751" s="31"/>
      <c r="KPL751" s="31"/>
      <c r="KPM751" s="31"/>
      <c r="KPN751" s="31"/>
      <c r="KPO751" s="31"/>
      <c r="KPP751" s="31"/>
      <c r="KPQ751" s="31"/>
      <c r="KPR751" s="31"/>
      <c r="KPS751" s="31"/>
      <c r="KPT751" s="31"/>
      <c r="KPU751" s="31"/>
      <c r="KPV751" s="31"/>
      <c r="KPW751" s="31"/>
      <c r="KPX751" s="31"/>
      <c r="KPY751" s="31"/>
      <c r="KPZ751" s="31"/>
      <c r="KQA751" s="31"/>
      <c r="KQB751" s="31"/>
      <c r="KQC751" s="31"/>
      <c r="KQD751" s="31"/>
      <c r="KQE751" s="31"/>
      <c r="KQF751" s="31"/>
      <c r="KQG751" s="31"/>
      <c r="KQH751" s="31"/>
      <c r="KQI751" s="31"/>
      <c r="KQJ751" s="31"/>
      <c r="KQK751" s="31"/>
      <c r="KQL751" s="31"/>
      <c r="KQM751" s="31"/>
      <c r="KQN751" s="31"/>
      <c r="KQO751" s="31"/>
      <c r="KQP751" s="31"/>
      <c r="KQQ751" s="31"/>
      <c r="KQR751" s="31"/>
      <c r="KQS751" s="31"/>
      <c r="KQT751" s="31"/>
      <c r="KQU751" s="31"/>
      <c r="KQV751" s="31"/>
      <c r="KQW751" s="31"/>
      <c r="KQX751" s="31"/>
      <c r="KQY751" s="31"/>
      <c r="KQZ751" s="31"/>
      <c r="KRA751" s="31"/>
      <c r="KRB751" s="31"/>
      <c r="KRC751" s="31"/>
      <c r="KRD751" s="31"/>
      <c r="KRE751" s="31"/>
      <c r="KRF751" s="31"/>
      <c r="KRG751" s="31"/>
      <c r="KRH751" s="31"/>
      <c r="KRI751" s="31"/>
      <c r="KRJ751" s="31"/>
      <c r="KRK751" s="31"/>
      <c r="KRL751" s="31"/>
      <c r="KRM751" s="31"/>
      <c r="KRN751" s="31"/>
      <c r="KRO751" s="31"/>
      <c r="KRP751" s="31"/>
      <c r="KRQ751" s="31"/>
      <c r="KRR751" s="31"/>
      <c r="KRS751" s="31"/>
      <c r="KRT751" s="31"/>
      <c r="KRU751" s="31"/>
      <c r="KRV751" s="31"/>
      <c r="KRW751" s="31"/>
      <c r="KRX751" s="31"/>
      <c r="KRY751" s="31"/>
      <c r="KRZ751" s="31"/>
      <c r="KSA751" s="31"/>
      <c r="KSB751" s="31"/>
      <c r="KSC751" s="31"/>
      <c r="KSD751" s="31"/>
      <c r="KSE751" s="31"/>
      <c r="KSF751" s="31"/>
      <c r="KSG751" s="31"/>
      <c r="KSH751" s="31"/>
      <c r="KSI751" s="31"/>
      <c r="KSJ751" s="31"/>
      <c r="KSK751" s="31"/>
      <c r="KSL751" s="31"/>
      <c r="KSM751" s="31"/>
      <c r="KSN751" s="31"/>
      <c r="KSO751" s="31"/>
      <c r="KSP751" s="31"/>
      <c r="KSQ751" s="31"/>
      <c r="KSR751" s="31"/>
      <c r="KSS751" s="31"/>
      <c r="KST751" s="31"/>
      <c r="KSU751" s="31"/>
      <c r="KSV751" s="31"/>
      <c r="KSW751" s="31"/>
      <c r="KSX751" s="31"/>
      <c r="KSY751" s="31"/>
      <c r="KSZ751" s="31"/>
      <c r="KTA751" s="31"/>
      <c r="KTB751" s="31"/>
      <c r="KTC751" s="31"/>
      <c r="KTD751" s="31"/>
      <c r="KTE751" s="31"/>
      <c r="KTF751" s="31"/>
      <c r="KTG751" s="31"/>
      <c r="KTH751" s="31"/>
      <c r="KTI751" s="31"/>
      <c r="KTJ751" s="31"/>
      <c r="KTK751" s="31"/>
      <c r="KTL751" s="31"/>
      <c r="KTM751" s="31"/>
      <c r="KTN751" s="31"/>
      <c r="KTO751" s="31"/>
      <c r="KTP751" s="31"/>
      <c r="KTQ751" s="31"/>
      <c r="KTR751" s="31"/>
      <c r="KTS751" s="31"/>
      <c r="KTT751" s="31"/>
      <c r="KTU751" s="31"/>
      <c r="KTV751" s="31"/>
      <c r="KTW751" s="31"/>
      <c r="KTX751" s="31"/>
      <c r="KTY751" s="31"/>
      <c r="KTZ751" s="31"/>
      <c r="KUA751" s="31"/>
      <c r="KUB751" s="31"/>
      <c r="KUC751" s="31"/>
      <c r="KUD751" s="31"/>
      <c r="KUE751" s="31"/>
      <c r="KUF751" s="31"/>
      <c r="KUG751" s="31"/>
      <c r="KUH751" s="31"/>
      <c r="KUI751" s="31"/>
      <c r="KUJ751" s="31"/>
      <c r="KUK751" s="31"/>
      <c r="KUL751" s="31"/>
      <c r="KUM751" s="31"/>
      <c r="KUN751" s="31"/>
      <c r="KUO751" s="31"/>
      <c r="KUP751" s="31"/>
      <c r="KUQ751" s="31"/>
      <c r="KUR751" s="31"/>
      <c r="KUS751" s="31"/>
      <c r="KUT751" s="31"/>
      <c r="KUU751" s="31"/>
      <c r="KUV751" s="31"/>
      <c r="KUW751" s="31"/>
      <c r="KUX751" s="31"/>
      <c r="KUY751" s="31"/>
      <c r="KUZ751" s="31"/>
      <c r="KVA751" s="31"/>
      <c r="KVB751" s="31"/>
      <c r="KVC751" s="31"/>
      <c r="KVD751" s="31"/>
      <c r="KVE751" s="31"/>
      <c r="KVF751" s="31"/>
      <c r="KVG751" s="31"/>
      <c r="KVH751" s="31"/>
      <c r="KVI751" s="31"/>
      <c r="KVJ751" s="31"/>
      <c r="KVK751" s="31"/>
      <c r="KVL751" s="31"/>
      <c r="KVM751" s="31"/>
      <c r="KVN751" s="31"/>
      <c r="KVO751" s="31"/>
      <c r="KVP751" s="31"/>
      <c r="KVQ751" s="31"/>
      <c r="KVR751" s="31"/>
      <c r="KVS751" s="31"/>
      <c r="KVT751" s="31"/>
      <c r="KVU751" s="31"/>
      <c r="KVV751" s="31"/>
      <c r="KVW751" s="31"/>
      <c r="KVX751" s="31"/>
      <c r="KVY751" s="31"/>
      <c r="KVZ751" s="31"/>
      <c r="KWA751" s="31"/>
      <c r="KWB751" s="31"/>
      <c r="KWC751" s="31"/>
      <c r="KWD751" s="31"/>
      <c r="KWE751" s="31"/>
      <c r="KWF751" s="31"/>
      <c r="KWG751" s="31"/>
      <c r="KWH751" s="31"/>
      <c r="KWI751" s="31"/>
      <c r="KWJ751" s="31"/>
      <c r="KWK751" s="31"/>
      <c r="KWL751" s="31"/>
      <c r="KWM751" s="31"/>
      <c r="KWN751" s="31"/>
      <c r="KWO751" s="31"/>
      <c r="KWP751" s="31"/>
      <c r="KWQ751" s="31"/>
      <c r="KWR751" s="31"/>
      <c r="KWS751" s="31"/>
      <c r="KWT751" s="31"/>
      <c r="KWU751" s="31"/>
      <c r="KWV751" s="31"/>
      <c r="KWW751" s="31"/>
      <c r="KWX751" s="31"/>
      <c r="KWY751" s="31"/>
      <c r="KWZ751" s="31"/>
      <c r="KXA751" s="31"/>
      <c r="KXB751" s="31"/>
      <c r="KXC751" s="31"/>
      <c r="KXD751" s="31"/>
      <c r="KXE751" s="31"/>
      <c r="KXF751" s="31"/>
      <c r="KXG751" s="31"/>
      <c r="KXH751" s="31"/>
      <c r="KXI751" s="31"/>
      <c r="KXJ751" s="31"/>
      <c r="KXK751" s="31"/>
      <c r="KXL751" s="31"/>
      <c r="KXM751" s="31"/>
      <c r="KXN751" s="31"/>
      <c r="KXO751" s="31"/>
      <c r="KXP751" s="31"/>
      <c r="KXQ751" s="31"/>
      <c r="KXR751" s="31"/>
      <c r="KXS751" s="31"/>
      <c r="KXT751" s="31"/>
      <c r="KXU751" s="31"/>
      <c r="KXV751" s="31"/>
      <c r="KXW751" s="31"/>
      <c r="KXX751" s="31"/>
      <c r="KXY751" s="31"/>
      <c r="KXZ751" s="31"/>
      <c r="KYA751" s="31"/>
      <c r="KYB751" s="31"/>
      <c r="KYC751" s="31"/>
      <c r="KYD751" s="31"/>
      <c r="KYE751" s="31"/>
      <c r="KYF751" s="31"/>
      <c r="KYG751" s="31"/>
      <c r="KYH751" s="31"/>
      <c r="KYI751" s="31"/>
      <c r="KYJ751" s="31"/>
      <c r="KYK751" s="31"/>
      <c r="KYL751" s="31"/>
      <c r="KYM751" s="31"/>
      <c r="KYN751" s="31"/>
      <c r="KYO751" s="31"/>
      <c r="KYP751" s="31"/>
      <c r="KYQ751" s="31"/>
      <c r="KYR751" s="31"/>
      <c r="KYS751" s="31"/>
      <c r="KYT751" s="31"/>
      <c r="KYU751" s="31"/>
      <c r="KYV751" s="31"/>
      <c r="KYW751" s="31"/>
      <c r="KYX751" s="31"/>
      <c r="KYY751" s="31"/>
      <c r="KYZ751" s="31"/>
      <c r="KZA751" s="31"/>
      <c r="KZB751" s="31"/>
      <c r="KZC751" s="31"/>
      <c r="KZD751" s="31"/>
      <c r="KZE751" s="31"/>
      <c r="KZF751" s="31"/>
      <c r="KZG751" s="31"/>
      <c r="KZH751" s="31"/>
      <c r="KZI751" s="31"/>
      <c r="KZJ751" s="31"/>
      <c r="KZK751" s="31"/>
      <c r="KZL751" s="31"/>
      <c r="KZM751" s="31"/>
      <c r="KZN751" s="31"/>
      <c r="KZO751" s="31"/>
      <c r="KZP751" s="31"/>
      <c r="KZQ751" s="31"/>
      <c r="KZR751" s="31"/>
      <c r="KZS751" s="31"/>
      <c r="KZT751" s="31"/>
      <c r="KZU751" s="31"/>
      <c r="KZV751" s="31"/>
      <c r="KZW751" s="31"/>
      <c r="KZX751" s="31"/>
      <c r="KZY751" s="31"/>
      <c r="KZZ751" s="31"/>
      <c r="LAA751" s="31"/>
      <c r="LAB751" s="31"/>
      <c r="LAC751" s="31"/>
      <c r="LAD751" s="31"/>
      <c r="LAE751" s="31"/>
      <c r="LAF751" s="31"/>
      <c r="LAG751" s="31"/>
      <c r="LAH751" s="31"/>
      <c r="LAI751" s="31"/>
      <c r="LAJ751" s="31"/>
      <c r="LAK751" s="31"/>
      <c r="LAL751" s="31"/>
      <c r="LAM751" s="31"/>
      <c r="LAN751" s="31"/>
      <c r="LAO751" s="31"/>
      <c r="LAP751" s="31"/>
      <c r="LAQ751" s="31"/>
      <c r="LAR751" s="31"/>
      <c r="LAS751" s="31"/>
      <c r="LAT751" s="31"/>
      <c r="LAU751" s="31"/>
      <c r="LAV751" s="31"/>
      <c r="LAW751" s="31"/>
      <c r="LAX751" s="31"/>
      <c r="LAY751" s="31"/>
      <c r="LAZ751" s="31"/>
      <c r="LBA751" s="31"/>
      <c r="LBB751" s="31"/>
      <c r="LBC751" s="31"/>
      <c r="LBD751" s="31"/>
      <c r="LBE751" s="31"/>
      <c r="LBF751" s="31"/>
      <c r="LBG751" s="31"/>
      <c r="LBH751" s="31"/>
      <c r="LBI751" s="31"/>
      <c r="LBJ751" s="31"/>
      <c r="LBK751" s="31"/>
      <c r="LBL751" s="31"/>
      <c r="LBM751" s="31"/>
      <c r="LBN751" s="31"/>
      <c r="LBO751" s="31"/>
      <c r="LBP751" s="31"/>
      <c r="LBQ751" s="31"/>
      <c r="LBR751" s="31"/>
      <c r="LBS751" s="31"/>
      <c r="LBT751" s="31"/>
      <c r="LBU751" s="31"/>
      <c r="LBV751" s="31"/>
      <c r="LBW751" s="31"/>
      <c r="LBX751" s="31"/>
      <c r="LBY751" s="31"/>
      <c r="LBZ751" s="31"/>
      <c r="LCA751" s="31"/>
      <c r="LCB751" s="31"/>
      <c r="LCC751" s="31"/>
      <c r="LCD751" s="31"/>
      <c r="LCE751" s="31"/>
      <c r="LCF751" s="31"/>
      <c r="LCG751" s="31"/>
      <c r="LCH751" s="31"/>
      <c r="LCI751" s="31"/>
      <c r="LCJ751" s="31"/>
      <c r="LCK751" s="31"/>
      <c r="LCL751" s="31"/>
      <c r="LCM751" s="31"/>
      <c r="LCN751" s="31"/>
      <c r="LCO751" s="31"/>
      <c r="LCP751" s="31"/>
      <c r="LCQ751" s="31"/>
      <c r="LCR751" s="31"/>
      <c r="LCS751" s="31"/>
      <c r="LCT751" s="31"/>
      <c r="LCU751" s="31"/>
      <c r="LCV751" s="31"/>
      <c r="LCW751" s="31"/>
      <c r="LCX751" s="31"/>
      <c r="LCY751" s="31"/>
      <c r="LCZ751" s="31"/>
      <c r="LDA751" s="31"/>
      <c r="LDB751" s="31"/>
      <c r="LDC751" s="31"/>
      <c r="LDD751" s="31"/>
      <c r="LDE751" s="31"/>
      <c r="LDF751" s="31"/>
      <c r="LDG751" s="31"/>
      <c r="LDH751" s="31"/>
      <c r="LDI751" s="31"/>
      <c r="LDJ751" s="31"/>
      <c r="LDK751" s="31"/>
      <c r="LDL751" s="31"/>
      <c r="LDM751" s="31"/>
      <c r="LDN751" s="31"/>
      <c r="LDO751" s="31"/>
      <c r="LDP751" s="31"/>
      <c r="LDQ751" s="31"/>
      <c r="LDR751" s="31"/>
      <c r="LDS751" s="31"/>
      <c r="LDT751" s="31"/>
      <c r="LDU751" s="31"/>
      <c r="LDV751" s="31"/>
      <c r="LDW751" s="31"/>
      <c r="LDX751" s="31"/>
      <c r="LDY751" s="31"/>
      <c r="LDZ751" s="31"/>
      <c r="LEA751" s="31"/>
      <c r="LEB751" s="31"/>
      <c r="LEC751" s="31"/>
      <c r="LED751" s="31"/>
      <c r="LEE751" s="31"/>
      <c r="LEF751" s="31"/>
      <c r="LEG751" s="31"/>
      <c r="LEH751" s="31"/>
      <c r="LEI751" s="31"/>
      <c r="LEJ751" s="31"/>
      <c r="LEK751" s="31"/>
      <c r="LEL751" s="31"/>
      <c r="LEM751" s="31"/>
      <c r="LEN751" s="31"/>
      <c r="LEO751" s="31"/>
      <c r="LEP751" s="31"/>
      <c r="LEQ751" s="31"/>
      <c r="LER751" s="31"/>
      <c r="LES751" s="31"/>
      <c r="LET751" s="31"/>
      <c r="LEU751" s="31"/>
      <c r="LEV751" s="31"/>
      <c r="LEW751" s="31"/>
      <c r="LEX751" s="31"/>
      <c r="LEY751" s="31"/>
      <c r="LEZ751" s="31"/>
      <c r="LFA751" s="31"/>
      <c r="LFB751" s="31"/>
      <c r="LFC751" s="31"/>
      <c r="LFD751" s="31"/>
      <c r="LFE751" s="31"/>
      <c r="LFF751" s="31"/>
      <c r="LFG751" s="31"/>
      <c r="LFH751" s="31"/>
      <c r="LFI751" s="31"/>
      <c r="LFJ751" s="31"/>
      <c r="LFK751" s="31"/>
      <c r="LFL751" s="31"/>
      <c r="LFM751" s="31"/>
      <c r="LFN751" s="31"/>
      <c r="LFO751" s="31"/>
      <c r="LFP751" s="31"/>
      <c r="LFQ751" s="31"/>
      <c r="LFR751" s="31"/>
      <c r="LFS751" s="31"/>
      <c r="LFT751" s="31"/>
      <c r="LFU751" s="31"/>
      <c r="LFV751" s="31"/>
      <c r="LFW751" s="31"/>
      <c r="LFX751" s="31"/>
      <c r="LFY751" s="31"/>
      <c r="LFZ751" s="31"/>
      <c r="LGA751" s="31"/>
      <c r="LGB751" s="31"/>
      <c r="LGC751" s="31"/>
      <c r="LGD751" s="31"/>
      <c r="LGE751" s="31"/>
      <c r="LGF751" s="31"/>
      <c r="LGG751" s="31"/>
      <c r="LGH751" s="31"/>
      <c r="LGI751" s="31"/>
      <c r="LGJ751" s="31"/>
      <c r="LGK751" s="31"/>
      <c r="LGL751" s="31"/>
      <c r="LGM751" s="31"/>
      <c r="LGN751" s="31"/>
      <c r="LGO751" s="31"/>
      <c r="LGP751" s="31"/>
      <c r="LGQ751" s="31"/>
      <c r="LGR751" s="31"/>
      <c r="LGS751" s="31"/>
      <c r="LGT751" s="31"/>
      <c r="LGU751" s="31"/>
      <c r="LGV751" s="31"/>
      <c r="LGW751" s="31"/>
      <c r="LGX751" s="31"/>
      <c r="LGY751" s="31"/>
      <c r="LGZ751" s="31"/>
      <c r="LHA751" s="31"/>
      <c r="LHB751" s="31"/>
      <c r="LHC751" s="31"/>
      <c r="LHD751" s="31"/>
      <c r="LHE751" s="31"/>
      <c r="LHF751" s="31"/>
      <c r="LHG751" s="31"/>
      <c r="LHH751" s="31"/>
      <c r="LHI751" s="31"/>
      <c r="LHJ751" s="31"/>
      <c r="LHK751" s="31"/>
      <c r="LHL751" s="31"/>
      <c r="LHM751" s="31"/>
      <c r="LHN751" s="31"/>
      <c r="LHO751" s="31"/>
      <c r="LHP751" s="31"/>
      <c r="LHQ751" s="31"/>
      <c r="LHR751" s="31"/>
      <c r="LHS751" s="31"/>
      <c r="LHT751" s="31"/>
      <c r="LHU751" s="31"/>
      <c r="LHV751" s="31"/>
      <c r="LHW751" s="31"/>
      <c r="LHX751" s="31"/>
      <c r="LHY751" s="31"/>
      <c r="LHZ751" s="31"/>
      <c r="LIA751" s="31"/>
      <c r="LIB751" s="31"/>
      <c r="LIC751" s="31"/>
      <c r="LID751" s="31"/>
      <c r="LIE751" s="31"/>
      <c r="LIF751" s="31"/>
      <c r="LIG751" s="31"/>
      <c r="LIH751" s="31"/>
      <c r="LII751" s="31"/>
      <c r="LIJ751" s="31"/>
      <c r="LIK751" s="31"/>
      <c r="LIL751" s="31"/>
      <c r="LIM751" s="31"/>
      <c r="LIN751" s="31"/>
      <c r="LIO751" s="31"/>
      <c r="LIP751" s="31"/>
      <c r="LIQ751" s="31"/>
      <c r="LIR751" s="31"/>
      <c r="LIS751" s="31"/>
      <c r="LIT751" s="31"/>
      <c r="LIU751" s="31"/>
      <c r="LIV751" s="31"/>
      <c r="LIW751" s="31"/>
      <c r="LIX751" s="31"/>
      <c r="LIY751" s="31"/>
      <c r="LIZ751" s="31"/>
      <c r="LJA751" s="31"/>
      <c r="LJB751" s="31"/>
      <c r="LJC751" s="31"/>
      <c r="LJD751" s="31"/>
      <c r="LJE751" s="31"/>
      <c r="LJF751" s="31"/>
      <c r="LJG751" s="31"/>
      <c r="LJH751" s="31"/>
      <c r="LJI751" s="31"/>
      <c r="LJJ751" s="31"/>
      <c r="LJK751" s="31"/>
      <c r="LJL751" s="31"/>
      <c r="LJM751" s="31"/>
      <c r="LJN751" s="31"/>
      <c r="LJO751" s="31"/>
      <c r="LJP751" s="31"/>
      <c r="LJQ751" s="31"/>
      <c r="LJR751" s="31"/>
      <c r="LJS751" s="31"/>
      <c r="LJT751" s="31"/>
      <c r="LJU751" s="31"/>
      <c r="LJV751" s="31"/>
      <c r="LJW751" s="31"/>
      <c r="LJX751" s="31"/>
      <c r="LJY751" s="31"/>
      <c r="LJZ751" s="31"/>
      <c r="LKA751" s="31"/>
      <c r="LKB751" s="31"/>
      <c r="LKC751" s="31"/>
      <c r="LKD751" s="31"/>
      <c r="LKE751" s="31"/>
      <c r="LKF751" s="31"/>
      <c r="LKG751" s="31"/>
      <c r="LKH751" s="31"/>
      <c r="LKI751" s="31"/>
      <c r="LKJ751" s="31"/>
      <c r="LKK751" s="31"/>
      <c r="LKL751" s="31"/>
      <c r="LKM751" s="31"/>
      <c r="LKN751" s="31"/>
      <c r="LKO751" s="31"/>
      <c r="LKP751" s="31"/>
      <c r="LKQ751" s="31"/>
      <c r="LKR751" s="31"/>
      <c r="LKS751" s="31"/>
      <c r="LKT751" s="31"/>
      <c r="LKU751" s="31"/>
      <c r="LKV751" s="31"/>
      <c r="LKW751" s="31"/>
      <c r="LKX751" s="31"/>
      <c r="LKY751" s="31"/>
      <c r="LKZ751" s="31"/>
      <c r="LLA751" s="31"/>
      <c r="LLB751" s="31"/>
      <c r="LLC751" s="31"/>
      <c r="LLD751" s="31"/>
      <c r="LLE751" s="31"/>
      <c r="LLF751" s="31"/>
      <c r="LLG751" s="31"/>
      <c r="LLH751" s="31"/>
      <c r="LLI751" s="31"/>
      <c r="LLJ751" s="31"/>
      <c r="LLK751" s="31"/>
      <c r="LLL751" s="31"/>
      <c r="LLM751" s="31"/>
      <c r="LLN751" s="31"/>
      <c r="LLO751" s="31"/>
      <c r="LLP751" s="31"/>
      <c r="LLQ751" s="31"/>
      <c r="LLR751" s="31"/>
      <c r="LLS751" s="31"/>
      <c r="LLT751" s="31"/>
      <c r="LLU751" s="31"/>
      <c r="LLV751" s="31"/>
      <c r="LLW751" s="31"/>
      <c r="LLX751" s="31"/>
      <c r="LLY751" s="31"/>
      <c r="LLZ751" s="31"/>
      <c r="LMA751" s="31"/>
      <c r="LMB751" s="31"/>
      <c r="LMC751" s="31"/>
      <c r="LMD751" s="31"/>
      <c r="LME751" s="31"/>
      <c r="LMF751" s="31"/>
      <c r="LMG751" s="31"/>
      <c r="LMH751" s="31"/>
      <c r="LMI751" s="31"/>
      <c r="LMJ751" s="31"/>
      <c r="LMK751" s="31"/>
      <c r="LML751" s="31"/>
      <c r="LMM751" s="31"/>
      <c r="LMN751" s="31"/>
      <c r="LMO751" s="31"/>
      <c r="LMP751" s="31"/>
      <c r="LMQ751" s="31"/>
      <c r="LMR751" s="31"/>
      <c r="LMS751" s="31"/>
      <c r="LMT751" s="31"/>
      <c r="LMU751" s="31"/>
      <c r="LMV751" s="31"/>
      <c r="LMW751" s="31"/>
      <c r="LMX751" s="31"/>
      <c r="LMY751" s="31"/>
      <c r="LMZ751" s="31"/>
      <c r="LNA751" s="31"/>
      <c r="LNB751" s="31"/>
      <c r="LNC751" s="31"/>
      <c r="LND751" s="31"/>
      <c r="LNE751" s="31"/>
      <c r="LNF751" s="31"/>
      <c r="LNG751" s="31"/>
      <c r="LNH751" s="31"/>
      <c r="LNI751" s="31"/>
      <c r="LNJ751" s="31"/>
      <c r="LNK751" s="31"/>
      <c r="LNL751" s="31"/>
      <c r="LNM751" s="31"/>
      <c r="LNN751" s="31"/>
      <c r="LNO751" s="31"/>
      <c r="LNP751" s="31"/>
      <c r="LNQ751" s="31"/>
      <c r="LNR751" s="31"/>
      <c r="LNS751" s="31"/>
      <c r="LNT751" s="31"/>
      <c r="LNU751" s="31"/>
      <c r="LNV751" s="31"/>
      <c r="LNW751" s="31"/>
      <c r="LNX751" s="31"/>
      <c r="LNY751" s="31"/>
      <c r="LNZ751" s="31"/>
      <c r="LOA751" s="31"/>
      <c r="LOB751" s="31"/>
      <c r="LOC751" s="31"/>
      <c r="LOD751" s="31"/>
      <c r="LOE751" s="31"/>
      <c r="LOF751" s="31"/>
      <c r="LOG751" s="31"/>
      <c r="LOH751" s="31"/>
      <c r="LOI751" s="31"/>
      <c r="LOJ751" s="31"/>
      <c r="LOK751" s="31"/>
      <c r="LOL751" s="31"/>
      <c r="LOM751" s="31"/>
      <c r="LON751" s="31"/>
      <c r="LOO751" s="31"/>
      <c r="LOP751" s="31"/>
      <c r="LOQ751" s="31"/>
      <c r="LOR751" s="31"/>
      <c r="LOS751" s="31"/>
      <c r="LOT751" s="31"/>
      <c r="LOU751" s="31"/>
      <c r="LOV751" s="31"/>
      <c r="LOW751" s="31"/>
      <c r="LOX751" s="31"/>
      <c r="LOY751" s="31"/>
      <c r="LOZ751" s="31"/>
      <c r="LPA751" s="31"/>
      <c r="LPB751" s="31"/>
      <c r="LPC751" s="31"/>
      <c r="LPD751" s="31"/>
      <c r="LPE751" s="31"/>
      <c r="LPF751" s="31"/>
      <c r="LPG751" s="31"/>
      <c r="LPH751" s="31"/>
      <c r="LPI751" s="31"/>
      <c r="LPJ751" s="31"/>
      <c r="LPK751" s="31"/>
      <c r="LPL751" s="31"/>
      <c r="LPM751" s="31"/>
      <c r="LPN751" s="31"/>
      <c r="LPO751" s="31"/>
      <c r="LPP751" s="31"/>
      <c r="LPQ751" s="31"/>
      <c r="LPR751" s="31"/>
      <c r="LPS751" s="31"/>
      <c r="LPT751" s="31"/>
      <c r="LPU751" s="31"/>
      <c r="LPV751" s="31"/>
      <c r="LPW751" s="31"/>
      <c r="LPX751" s="31"/>
      <c r="LPY751" s="31"/>
      <c r="LPZ751" s="31"/>
      <c r="LQA751" s="31"/>
      <c r="LQB751" s="31"/>
      <c r="LQC751" s="31"/>
      <c r="LQD751" s="31"/>
      <c r="LQE751" s="31"/>
      <c r="LQF751" s="31"/>
      <c r="LQG751" s="31"/>
      <c r="LQH751" s="31"/>
      <c r="LQI751" s="31"/>
      <c r="LQJ751" s="31"/>
      <c r="LQK751" s="31"/>
      <c r="LQL751" s="31"/>
      <c r="LQM751" s="31"/>
      <c r="LQN751" s="31"/>
      <c r="LQO751" s="31"/>
      <c r="LQP751" s="31"/>
      <c r="LQQ751" s="31"/>
      <c r="LQR751" s="31"/>
      <c r="LQS751" s="31"/>
      <c r="LQT751" s="31"/>
      <c r="LQU751" s="31"/>
      <c r="LQV751" s="31"/>
      <c r="LQW751" s="31"/>
      <c r="LQX751" s="31"/>
      <c r="LQY751" s="31"/>
      <c r="LQZ751" s="31"/>
      <c r="LRA751" s="31"/>
      <c r="LRB751" s="31"/>
      <c r="LRC751" s="31"/>
      <c r="LRD751" s="31"/>
      <c r="LRE751" s="31"/>
      <c r="LRF751" s="31"/>
      <c r="LRG751" s="31"/>
      <c r="LRH751" s="31"/>
      <c r="LRI751" s="31"/>
      <c r="LRJ751" s="31"/>
      <c r="LRK751" s="31"/>
      <c r="LRL751" s="31"/>
      <c r="LRM751" s="31"/>
      <c r="LRN751" s="31"/>
      <c r="LRO751" s="31"/>
      <c r="LRP751" s="31"/>
      <c r="LRQ751" s="31"/>
      <c r="LRR751" s="31"/>
      <c r="LRS751" s="31"/>
      <c r="LRT751" s="31"/>
      <c r="LRU751" s="31"/>
      <c r="LRV751" s="31"/>
      <c r="LRW751" s="31"/>
      <c r="LRX751" s="31"/>
      <c r="LRY751" s="31"/>
      <c r="LRZ751" s="31"/>
      <c r="LSA751" s="31"/>
      <c r="LSB751" s="31"/>
      <c r="LSC751" s="31"/>
      <c r="LSD751" s="31"/>
      <c r="LSE751" s="31"/>
      <c r="LSF751" s="31"/>
      <c r="LSG751" s="31"/>
      <c r="LSH751" s="31"/>
      <c r="LSI751" s="31"/>
      <c r="LSJ751" s="31"/>
      <c r="LSK751" s="31"/>
      <c r="LSL751" s="31"/>
      <c r="LSM751" s="31"/>
      <c r="LSN751" s="31"/>
      <c r="LSO751" s="31"/>
      <c r="LSP751" s="31"/>
      <c r="LSQ751" s="31"/>
      <c r="LSR751" s="31"/>
      <c r="LSS751" s="31"/>
      <c r="LST751" s="31"/>
      <c r="LSU751" s="31"/>
      <c r="LSV751" s="31"/>
      <c r="LSW751" s="31"/>
      <c r="LSX751" s="31"/>
      <c r="LSY751" s="31"/>
      <c r="LSZ751" s="31"/>
      <c r="LTA751" s="31"/>
      <c r="LTB751" s="31"/>
      <c r="LTC751" s="31"/>
      <c r="LTD751" s="31"/>
      <c r="LTE751" s="31"/>
      <c r="LTF751" s="31"/>
      <c r="LTG751" s="31"/>
      <c r="LTH751" s="31"/>
      <c r="LTI751" s="31"/>
      <c r="LTJ751" s="31"/>
      <c r="LTK751" s="31"/>
      <c r="LTL751" s="31"/>
      <c r="LTM751" s="31"/>
      <c r="LTN751" s="31"/>
      <c r="LTO751" s="31"/>
      <c r="LTP751" s="31"/>
      <c r="LTQ751" s="31"/>
      <c r="LTR751" s="31"/>
      <c r="LTS751" s="31"/>
      <c r="LTT751" s="31"/>
      <c r="LTU751" s="31"/>
      <c r="LTV751" s="31"/>
      <c r="LTW751" s="31"/>
      <c r="LTX751" s="31"/>
      <c r="LTY751" s="31"/>
      <c r="LTZ751" s="31"/>
      <c r="LUA751" s="31"/>
      <c r="LUB751" s="31"/>
      <c r="LUC751" s="31"/>
      <c r="LUD751" s="31"/>
      <c r="LUE751" s="31"/>
      <c r="LUF751" s="31"/>
      <c r="LUG751" s="31"/>
      <c r="LUH751" s="31"/>
      <c r="LUI751" s="31"/>
      <c r="LUJ751" s="31"/>
      <c r="LUK751" s="31"/>
      <c r="LUL751" s="31"/>
      <c r="LUM751" s="31"/>
      <c r="LUN751" s="31"/>
      <c r="LUO751" s="31"/>
      <c r="LUP751" s="31"/>
      <c r="LUQ751" s="31"/>
      <c r="LUR751" s="31"/>
      <c r="LUS751" s="31"/>
      <c r="LUT751" s="31"/>
      <c r="LUU751" s="31"/>
      <c r="LUV751" s="31"/>
      <c r="LUW751" s="31"/>
      <c r="LUX751" s="31"/>
      <c r="LUY751" s="31"/>
      <c r="LUZ751" s="31"/>
      <c r="LVA751" s="31"/>
      <c r="LVB751" s="31"/>
      <c r="LVC751" s="31"/>
      <c r="LVD751" s="31"/>
      <c r="LVE751" s="31"/>
      <c r="LVF751" s="31"/>
      <c r="LVG751" s="31"/>
      <c r="LVH751" s="31"/>
      <c r="LVI751" s="31"/>
      <c r="LVJ751" s="31"/>
      <c r="LVK751" s="31"/>
      <c r="LVL751" s="31"/>
      <c r="LVM751" s="31"/>
      <c r="LVN751" s="31"/>
      <c r="LVO751" s="31"/>
      <c r="LVP751" s="31"/>
      <c r="LVQ751" s="31"/>
      <c r="LVR751" s="31"/>
      <c r="LVS751" s="31"/>
      <c r="LVT751" s="31"/>
      <c r="LVU751" s="31"/>
      <c r="LVV751" s="31"/>
      <c r="LVW751" s="31"/>
      <c r="LVX751" s="31"/>
      <c r="LVY751" s="31"/>
      <c r="LVZ751" s="31"/>
      <c r="LWA751" s="31"/>
      <c r="LWB751" s="31"/>
      <c r="LWC751" s="31"/>
      <c r="LWD751" s="31"/>
      <c r="LWE751" s="31"/>
      <c r="LWF751" s="31"/>
      <c r="LWG751" s="31"/>
      <c r="LWH751" s="31"/>
      <c r="LWI751" s="31"/>
      <c r="LWJ751" s="31"/>
      <c r="LWK751" s="31"/>
      <c r="LWL751" s="31"/>
      <c r="LWM751" s="31"/>
      <c r="LWN751" s="31"/>
      <c r="LWO751" s="31"/>
      <c r="LWP751" s="31"/>
      <c r="LWQ751" s="31"/>
      <c r="LWR751" s="31"/>
      <c r="LWS751" s="31"/>
      <c r="LWT751" s="31"/>
      <c r="LWU751" s="31"/>
      <c r="LWV751" s="31"/>
      <c r="LWW751" s="31"/>
      <c r="LWX751" s="31"/>
      <c r="LWY751" s="31"/>
      <c r="LWZ751" s="31"/>
      <c r="LXA751" s="31"/>
      <c r="LXB751" s="31"/>
      <c r="LXC751" s="31"/>
      <c r="LXD751" s="31"/>
      <c r="LXE751" s="31"/>
      <c r="LXF751" s="31"/>
      <c r="LXG751" s="31"/>
      <c r="LXH751" s="31"/>
      <c r="LXI751" s="31"/>
      <c r="LXJ751" s="31"/>
      <c r="LXK751" s="31"/>
      <c r="LXL751" s="31"/>
      <c r="LXM751" s="31"/>
      <c r="LXN751" s="31"/>
      <c r="LXO751" s="31"/>
      <c r="LXP751" s="31"/>
      <c r="LXQ751" s="31"/>
      <c r="LXR751" s="31"/>
      <c r="LXS751" s="31"/>
      <c r="LXT751" s="31"/>
      <c r="LXU751" s="31"/>
      <c r="LXV751" s="31"/>
      <c r="LXW751" s="31"/>
      <c r="LXX751" s="31"/>
      <c r="LXY751" s="31"/>
      <c r="LXZ751" s="31"/>
      <c r="LYA751" s="31"/>
      <c r="LYB751" s="31"/>
      <c r="LYC751" s="31"/>
      <c r="LYD751" s="31"/>
      <c r="LYE751" s="31"/>
      <c r="LYF751" s="31"/>
      <c r="LYG751" s="31"/>
      <c r="LYH751" s="31"/>
      <c r="LYI751" s="31"/>
      <c r="LYJ751" s="31"/>
      <c r="LYK751" s="31"/>
      <c r="LYL751" s="31"/>
      <c r="LYM751" s="31"/>
      <c r="LYN751" s="31"/>
      <c r="LYO751" s="31"/>
      <c r="LYP751" s="31"/>
      <c r="LYQ751" s="31"/>
      <c r="LYR751" s="31"/>
      <c r="LYS751" s="31"/>
      <c r="LYT751" s="31"/>
      <c r="LYU751" s="31"/>
      <c r="LYV751" s="31"/>
      <c r="LYW751" s="31"/>
      <c r="LYX751" s="31"/>
      <c r="LYY751" s="31"/>
      <c r="LYZ751" s="31"/>
      <c r="LZA751" s="31"/>
      <c r="LZB751" s="31"/>
      <c r="LZC751" s="31"/>
      <c r="LZD751" s="31"/>
      <c r="LZE751" s="31"/>
      <c r="LZF751" s="31"/>
      <c r="LZG751" s="31"/>
      <c r="LZH751" s="31"/>
      <c r="LZI751" s="31"/>
      <c r="LZJ751" s="31"/>
      <c r="LZK751" s="31"/>
      <c r="LZL751" s="31"/>
      <c r="LZM751" s="31"/>
      <c r="LZN751" s="31"/>
      <c r="LZO751" s="31"/>
      <c r="LZP751" s="31"/>
      <c r="LZQ751" s="31"/>
      <c r="LZR751" s="31"/>
      <c r="LZS751" s="31"/>
      <c r="LZT751" s="31"/>
      <c r="LZU751" s="31"/>
      <c r="LZV751" s="31"/>
      <c r="LZW751" s="31"/>
      <c r="LZX751" s="31"/>
      <c r="LZY751" s="31"/>
      <c r="LZZ751" s="31"/>
      <c r="MAA751" s="31"/>
      <c r="MAB751" s="31"/>
      <c r="MAC751" s="31"/>
      <c r="MAD751" s="31"/>
      <c r="MAE751" s="31"/>
      <c r="MAF751" s="31"/>
      <c r="MAG751" s="31"/>
      <c r="MAH751" s="31"/>
      <c r="MAI751" s="31"/>
      <c r="MAJ751" s="31"/>
      <c r="MAK751" s="31"/>
      <c r="MAL751" s="31"/>
      <c r="MAM751" s="31"/>
      <c r="MAN751" s="31"/>
      <c r="MAO751" s="31"/>
      <c r="MAP751" s="31"/>
      <c r="MAQ751" s="31"/>
      <c r="MAR751" s="31"/>
      <c r="MAS751" s="31"/>
      <c r="MAT751" s="31"/>
      <c r="MAU751" s="31"/>
      <c r="MAV751" s="31"/>
      <c r="MAW751" s="31"/>
      <c r="MAX751" s="31"/>
      <c r="MAY751" s="31"/>
      <c r="MAZ751" s="31"/>
      <c r="MBA751" s="31"/>
      <c r="MBB751" s="31"/>
      <c r="MBC751" s="31"/>
      <c r="MBD751" s="31"/>
      <c r="MBE751" s="31"/>
      <c r="MBF751" s="31"/>
      <c r="MBG751" s="31"/>
      <c r="MBH751" s="31"/>
      <c r="MBI751" s="31"/>
      <c r="MBJ751" s="31"/>
      <c r="MBK751" s="31"/>
      <c r="MBL751" s="31"/>
      <c r="MBM751" s="31"/>
      <c r="MBN751" s="31"/>
      <c r="MBO751" s="31"/>
      <c r="MBP751" s="31"/>
      <c r="MBQ751" s="31"/>
      <c r="MBR751" s="31"/>
      <c r="MBS751" s="31"/>
      <c r="MBT751" s="31"/>
      <c r="MBU751" s="31"/>
      <c r="MBV751" s="31"/>
      <c r="MBW751" s="31"/>
      <c r="MBX751" s="31"/>
      <c r="MBY751" s="31"/>
      <c r="MBZ751" s="31"/>
      <c r="MCA751" s="31"/>
      <c r="MCB751" s="31"/>
      <c r="MCC751" s="31"/>
      <c r="MCD751" s="31"/>
      <c r="MCE751" s="31"/>
      <c r="MCF751" s="31"/>
      <c r="MCG751" s="31"/>
      <c r="MCH751" s="31"/>
      <c r="MCI751" s="31"/>
      <c r="MCJ751" s="31"/>
      <c r="MCK751" s="31"/>
      <c r="MCL751" s="31"/>
      <c r="MCM751" s="31"/>
      <c r="MCN751" s="31"/>
      <c r="MCO751" s="31"/>
      <c r="MCP751" s="31"/>
      <c r="MCQ751" s="31"/>
      <c r="MCR751" s="31"/>
      <c r="MCS751" s="31"/>
      <c r="MCT751" s="31"/>
      <c r="MCU751" s="31"/>
      <c r="MCV751" s="31"/>
      <c r="MCW751" s="31"/>
      <c r="MCX751" s="31"/>
      <c r="MCY751" s="31"/>
      <c r="MCZ751" s="31"/>
      <c r="MDA751" s="31"/>
      <c r="MDB751" s="31"/>
      <c r="MDC751" s="31"/>
      <c r="MDD751" s="31"/>
      <c r="MDE751" s="31"/>
      <c r="MDF751" s="31"/>
      <c r="MDG751" s="31"/>
      <c r="MDH751" s="31"/>
      <c r="MDI751" s="31"/>
      <c r="MDJ751" s="31"/>
      <c r="MDK751" s="31"/>
      <c r="MDL751" s="31"/>
      <c r="MDM751" s="31"/>
      <c r="MDN751" s="31"/>
      <c r="MDO751" s="31"/>
      <c r="MDP751" s="31"/>
      <c r="MDQ751" s="31"/>
      <c r="MDR751" s="31"/>
      <c r="MDS751" s="31"/>
      <c r="MDT751" s="31"/>
      <c r="MDU751" s="31"/>
      <c r="MDV751" s="31"/>
      <c r="MDW751" s="31"/>
      <c r="MDX751" s="31"/>
      <c r="MDY751" s="31"/>
      <c r="MDZ751" s="31"/>
      <c r="MEA751" s="31"/>
      <c r="MEB751" s="31"/>
      <c r="MEC751" s="31"/>
      <c r="MED751" s="31"/>
      <c r="MEE751" s="31"/>
      <c r="MEF751" s="31"/>
      <c r="MEG751" s="31"/>
      <c r="MEH751" s="31"/>
      <c r="MEI751" s="31"/>
      <c r="MEJ751" s="31"/>
      <c r="MEK751" s="31"/>
      <c r="MEL751" s="31"/>
      <c r="MEM751" s="31"/>
      <c r="MEN751" s="31"/>
      <c r="MEO751" s="31"/>
      <c r="MEP751" s="31"/>
      <c r="MEQ751" s="31"/>
      <c r="MER751" s="31"/>
      <c r="MES751" s="31"/>
      <c r="MET751" s="31"/>
      <c r="MEU751" s="31"/>
      <c r="MEV751" s="31"/>
      <c r="MEW751" s="31"/>
      <c r="MEX751" s="31"/>
      <c r="MEY751" s="31"/>
      <c r="MEZ751" s="31"/>
      <c r="MFA751" s="31"/>
      <c r="MFB751" s="31"/>
      <c r="MFC751" s="31"/>
      <c r="MFD751" s="31"/>
      <c r="MFE751" s="31"/>
      <c r="MFF751" s="31"/>
      <c r="MFG751" s="31"/>
      <c r="MFH751" s="31"/>
      <c r="MFI751" s="31"/>
      <c r="MFJ751" s="31"/>
      <c r="MFK751" s="31"/>
      <c r="MFL751" s="31"/>
      <c r="MFM751" s="31"/>
      <c r="MFN751" s="31"/>
      <c r="MFO751" s="31"/>
      <c r="MFP751" s="31"/>
      <c r="MFQ751" s="31"/>
      <c r="MFR751" s="31"/>
      <c r="MFS751" s="31"/>
      <c r="MFT751" s="31"/>
      <c r="MFU751" s="31"/>
      <c r="MFV751" s="31"/>
      <c r="MFW751" s="31"/>
      <c r="MFX751" s="31"/>
      <c r="MFY751" s="31"/>
      <c r="MFZ751" s="31"/>
      <c r="MGA751" s="31"/>
      <c r="MGB751" s="31"/>
      <c r="MGC751" s="31"/>
      <c r="MGD751" s="31"/>
      <c r="MGE751" s="31"/>
      <c r="MGF751" s="31"/>
      <c r="MGG751" s="31"/>
      <c r="MGH751" s="31"/>
      <c r="MGI751" s="31"/>
      <c r="MGJ751" s="31"/>
      <c r="MGK751" s="31"/>
      <c r="MGL751" s="31"/>
      <c r="MGM751" s="31"/>
      <c r="MGN751" s="31"/>
      <c r="MGO751" s="31"/>
      <c r="MGP751" s="31"/>
      <c r="MGQ751" s="31"/>
      <c r="MGR751" s="31"/>
      <c r="MGS751" s="31"/>
      <c r="MGT751" s="31"/>
      <c r="MGU751" s="31"/>
      <c r="MGV751" s="31"/>
      <c r="MGW751" s="31"/>
      <c r="MGX751" s="31"/>
      <c r="MGY751" s="31"/>
      <c r="MGZ751" s="31"/>
      <c r="MHA751" s="31"/>
      <c r="MHB751" s="31"/>
      <c r="MHC751" s="31"/>
      <c r="MHD751" s="31"/>
      <c r="MHE751" s="31"/>
      <c r="MHF751" s="31"/>
      <c r="MHG751" s="31"/>
      <c r="MHH751" s="31"/>
      <c r="MHI751" s="31"/>
      <c r="MHJ751" s="31"/>
      <c r="MHK751" s="31"/>
      <c r="MHL751" s="31"/>
      <c r="MHM751" s="31"/>
      <c r="MHN751" s="31"/>
      <c r="MHO751" s="31"/>
      <c r="MHP751" s="31"/>
      <c r="MHQ751" s="31"/>
      <c r="MHR751" s="31"/>
      <c r="MHS751" s="31"/>
      <c r="MHT751" s="31"/>
      <c r="MHU751" s="31"/>
      <c r="MHV751" s="31"/>
      <c r="MHW751" s="31"/>
      <c r="MHX751" s="31"/>
      <c r="MHY751" s="31"/>
      <c r="MHZ751" s="31"/>
      <c r="MIA751" s="31"/>
      <c r="MIB751" s="31"/>
      <c r="MIC751" s="31"/>
      <c r="MID751" s="31"/>
      <c r="MIE751" s="31"/>
      <c r="MIF751" s="31"/>
      <c r="MIG751" s="31"/>
      <c r="MIH751" s="31"/>
      <c r="MII751" s="31"/>
      <c r="MIJ751" s="31"/>
      <c r="MIK751" s="31"/>
      <c r="MIL751" s="31"/>
      <c r="MIM751" s="31"/>
      <c r="MIN751" s="31"/>
      <c r="MIO751" s="31"/>
      <c r="MIP751" s="31"/>
      <c r="MIQ751" s="31"/>
      <c r="MIR751" s="31"/>
      <c r="MIS751" s="31"/>
      <c r="MIT751" s="31"/>
      <c r="MIU751" s="31"/>
      <c r="MIV751" s="31"/>
      <c r="MIW751" s="31"/>
      <c r="MIX751" s="31"/>
      <c r="MIY751" s="31"/>
      <c r="MIZ751" s="31"/>
      <c r="MJA751" s="31"/>
      <c r="MJB751" s="31"/>
      <c r="MJC751" s="31"/>
      <c r="MJD751" s="31"/>
      <c r="MJE751" s="31"/>
      <c r="MJF751" s="31"/>
      <c r="MJG751" s="31"/>
      <c r="MJH751" s="31"/>
      <c r="MJI751" s="31"/>
      <c r="MJJ751" s="31"/>
      <c r="MJK751" s="31"/>
      <c r="MJL751" s="31"/>
      <c r="MJM751" s="31"/>
      <c r="MJN751" s="31"/>
      <c r="MJO751" s="31"/>
      <c r="MJP751" s="31"/>
      <c r="MJQ751" s="31"/>
      <c r="MJR751" s="31"/>
      <c r="MJS751" s="31"/>
      <c r="MJT751" s="31"/>
      <c r="MJU751" s="31"/>
      <c r="MJV751" s="31"/>
      <c r="MJW751" s="31"/>
      <c r="MJX751" s="31"/>
      <c r="MJY751" s="31"/>
      <c r="MJZ751" s="31"/>
      <c r="MKA751" s="31"/>
      <c r="MKB751" s="31"/>
      <c r="MKC751" s="31"/>
      <c r="MKD751" s="31"/>
      <c r="MKE751" s="31"/>
      <c r="MKF751" s="31"/>
      <c r="MKG751" s="31"/>
      <c r="MKH751" s="31"/>
      <c r="MKI751" s="31"/>
      <c r="MKJ751" s="31"/>
      <c r="MKK751" s="31"/>
      <c r="MKL751" s="31"/>
      <c r="MKM751" s="31"/>
      <c r="MKN751" s="31"/>
      <c r="MKO751" s="31"/>
      <c r="MKP751" s="31"/>
      <c r="MKQ751" s="31"/>
      <c r="MKR751" s="31"/>
      <c r="MKS751" s="31"/>
      <c r="MKT751" s="31"/>
      <c r="MKU751" s="31"/>
      <c r="MKV751" s="31"/>
      <c r="MKW751" s="31"/>
      <c r="MKX751" s="31"/>
      <c r="MKY751" s="31"/>
      <c r="MKZ751" s="31"/>
      <c r="MLA751" s="31"/>
      <c r="MLB751" s="31"/>
      <c r="MLC751" s="31"/>
      <c r="MLD751" s="31"/>
      <c r="MLE751" s="31"/>
      <c r="MLF751" s="31"/>
      <c r="MLG751" s="31"/>
      <c r="MLH751" s="31"/>
      <c r="MLI751" s="31"/>
      <c r="MLJ751" s="31"/>
      <c r="MLK751" s="31"/>
      <c r="MLL751" s="31"/>
      <c r="MLM751" s="31"/>
      <c r="MLN751" s="31"/>
      <c r="MLO751" s="31"/>
      <c r="MLP751" s="31"/>
      <c r="MLQ751" s="31"/>
      <c r="MLR751" s="31"/>
      <c r="MLS751" s="31"/>
      <c r="MLT751" s="31"/>
      <c r="MLU751" s="31"/>
      <c r="MLV751" s="31"/>
      <c r="MLW751" s="31"/>
      <c r="MLX751" s="31"/>
      <c r="MLY751" s="31"/>
      <c r="MLZ751" s="31"/>
      <c r="MMA751" s="31"/>
      <c r="MMB751" s="31"/>
      <c r="MMC751" s="31"/>
      <c r="MMD751" s="31"/>
      <c r="MME751" s="31"/>
      <c r="MMF751" s="31"/>
      <c r="MMG751" s="31"/>
      <c r="MMH751" s="31"/>
      <c r="MMI751" s="31"/>
      <c r="MMJ751" s="31"/>
      <c r="MMK751" s="31"/>
      <c r="MML751" s="31"/>
      <c r="MMM751" s="31"/>
      <c r="MMN751" s="31"/>
      <c r="MMO751" s="31"/>
      <c r="MMP751" s="31"/>
      <c r="MMQ751" s="31"/>
      <c r="MMR751" s="31"/>
      <c r="MMS751" s="31"/>
      <c r="MMT751" s="31"/>
      <c r="MMU751" s="31"/>
      <c r="MMV751" s="31"/>
      <c r="MMW751" s="31"/>
      <c r="MMX751" s="31"/>
      <c r="MMY751" s="31"/>
      <c r="MMZ751" s="31"/>
      <c r="MNA751" s="31"/>
      <c r="MNB751" s="31"/>
      <c r="MNC751" s="31"/>
      <c r="MND751" s="31"/>
      <c r="MNE751" s="31"/>
      <c r="MNF751" s="31"/>
      <c r="MNG751" s="31"/>
      <c r="MNH751" s="31"/>
      <c r="MNI751" s="31"/>
      <c r="MNJ751" s="31"/>
      <c r="MNK751" s="31"/>
      <c r="MNL751" s="31"/>
      <c r="MNM751" s="31"/>
      <c r="MNN751" s="31"/>
      <c r="MNO751" s="31"/>
      <c r="MNP751" s="31"/>
      <c r="MNQ751" s="31"/>
      <c r="MNR751" s="31"/>
      <c r="MNS751" s="31"/>
      <c r="MNT751" s="31"/>
      <c r="MNU751" s="31"/>
      <c r="MNV751" s="31"/>
      <c r="MNW751" s="31"/>
      <c r="MNX751" s="31"/>
      <c r="MNY751" s="31"/>
      <c r="MNZ751" s="31"/>
      <c r="MOA751" s="31"/>
      <c r="MOB751" s="31"/>
      <c r="MOC751" s="31"/>
      <c r="MOD751" s="31"/>
      <c r="MOE751" s="31"/>
      <c r="MOF751" s="31"/>
      <c r="MOG751" s="31"/>
      <c r="MOH751" s="31"/>
      <c r="MOI751" s="31"/>
      <c r="MOJ751" s="31"/>
      <c r="MOK751" s="31"/>
      <c r="MOL751" s="31"/>
      <c r="MOM751" s="31"/>
      <c r="MON751" s="31"/>
      <c r="MOO751" s="31"/>
      <c r="MOP751" s="31"/>
      <c r="MOQ751" s="31"/>
      <c r="MOR751" s="31"/>
      <c r="MOS751" s="31"/>
      <c r="MOT751" s="31"/>
      <c r="MOU751" s="31"/>
      <c r="MOV751" s="31"/>
      <c r="MOW751" s="31"/>
      <c r="MOX751" s="31"/>
      <c r="MOY751" s="31"/>
      <c r="MOZ751" s="31"/>
      <c r="MPA751" s="31"/>
      <c r="MPB751" s="31"/>
      <c r="MPC751" s="31"/>
      <c r="MPD751" s="31"/>
      <c r="MPE751" s="31"/>
      <c r="MPF751" s="31"/>
      <c r="MPG751" s="31"/>
      <c r="MPH751" s="31"/>
      <c r="MPI751" s="31"/>
      <c r="MPJ751" s="31"/>
      <c r="MPK751" s="31"/>
      <c r="MPL751" s="31"/>
      <c r="MPM751" s="31"/>
      <c r="MPN751" s="31"/>
      <c r="MPO751" s="31"/>
      <c r="MPP751" s="31"/>
      <c r="MPQ751" s="31"/>
      <c r="MPR751" s="31"/>
      <c r="MPS751" s="31"/>
      <c r="MPT751" s="31"/>
      <c r="MPU751" s="31"/>
      <c r="MPV751" s="31"/>
      <c r="MPW751" s="31"/>
      <c r="MPX751" s="31"/>
      <c r="MPY751" s="31"/>
      <c r="MPZ751" s="31"/>
      <c r="MQA751" s="31"/>
      <c r="MQB751" s="31"/>
      <c r="MQC751" s="31"/>
      <c r="MQD751" s="31"/>
      <c r="MQE751" s="31"/>
      <c r="MQF751" s="31"/>
      <c r="MQG751" s="31"/>
      <c r="MQH751" s="31"/>
      <c r="MQI751" s="31"/>
      <c r="MQJ751" s="31"/>
      <c r="MQK751" s="31"/>
      <c r="MQL751" s="31"/>
      <c r="MQM751" s="31"/>
      <c r="MQN751" s="31"/>
      <c r="MQO751" s="31"/>
      <c r="MQP751" s="31"/>
      <c r="MQQ751" s="31"/>
      <c r="MQR751" s="31"/>
      <c r="MQS751" s="31"/>
      <c r="MQT751" s="31"/>
      <c r="MQU751" s="31"/>
      <c r="MQV751" s="31"/>
      <c r="MQW751" s="31"/>
      <c r="MQX751" s="31"/>
      <c r="MQY751" s="31"/>
      <c r="MQZ751" s="31"/>
      <c r="MRA751" s="31"/>
      <c r="MRB751" s="31"/>
      <c r="MRC751" s="31"/>
      <c r="MRD751" s="31"/>
      <c r="MRE751" s="31"/>
      <c r="MRF751" s="31"/>
      <c r="MRG751" s="31"/>
      <c r="MRH751" s="31"/>
      <c r="MRI751" s="31"/>
      <c r="MRJ751" s="31"/>
      <c r="MRK751" s="31"/>
      <c r="MRL751" s="31"/>
      <c r="MRM751" s="31"/>
      <c r="MRN751" s="31"/>
      <c r="MRO751" s="31"/>
      <c r="MRP751" s="31"/>
      <c r="MRQ751" s="31"/>
      <c r="MRR751" s="31"/>
      <c r="MRS751" s="31"/>
      <c r="MRT751" s="31"/>
      <c r="MRU751" s="31"/>
      <c r="MRV751" s="31"/>
      <c r="MRW751" s="31"/>
      <c r="MRX751" s="31"/>
      <c r="MRY751" s="31"/>
      <c r="MRZ751" s="31"/>
      <c r="MSA751" s="31"/>
      <c r="MSB751" s="31"/>
      <c r="MSC751" s="31"/>
      <c r="MSD751" s="31"/>
      <c r="MSE751" s="31"/>
      <c r="MSF751" s="31"/>
      <c r="MSG751" s="31"/>
      <c r="MSH751" s="31"/>
      <c r="MSI751" s="31"/>
      <c r="MSJ751" s="31"/>
      <c r="MSK751" s="31"/>
      <c r="MSL751" s="31"/>
      <c r="MSM751" s="31"/>
      <c r="MSN751" s="31"/>
      <c r="MSO751" s="31"/>
      <c r="MSP751" s="31"/>
      <c r="MSQ751" s="31"/>
      <c r="MSR751" s="31"/>
      <c r="MSS751" s="31"/>
      <c r="MST751" s="31"/>
      <c r="MSU751" s="31"/>
      <c r="MSV751" s="31"/>
      <c r="MSW751" s="31"/>
      <c r="MSX751" s="31"/>
      <c r="MSY751" s="31"/>
      <c r="MSZ751" s="31"/>
      <c r="MTA751" s="31"/>
      <c r="MTB751" s="31"/>
      <c r="MTC751" s="31"/>
      <c r="MTD751" s="31"/>
      <c r="MTE751" s="31"/>
      <c r="MTF751" s="31"/>
      <c r="MTG751" s="31"/>
      <c r="MTH751" s="31"/>
      <c r="MTI751" s="31"/>
      <c r="MTJ751" s="31"/>
      <c r="MTK751" s="31"/>
      <c r="MTL751" s="31"/>
      <c r="MTM751" s="31"/>
      <c r="MTN751" s="31"/>
      <c r="MTO751" s="31"/>
      <c r="MTP751" s="31"/>
      <c r="MTQ751" s="31"/>
      <c r="MTR751" s="31"/>
      <c r="MTS751" s="31"/>
      <c r="MTT751" s="31"/>
      <c r="MTU751" s="31"/>
      <c r="MTV751" s="31"/>
      <c r="MTW751" s="31"/>
      <c r="MTX751" s="31"/>
      <c r="MTY751" s="31"/>
      <c r="MTZ751" s="31"/>
      <c r="MUA751" s="31"/>
      <c r="MUB751" s="31"/>
      <c r="MUC751" s="31"/>
      <c r="MUD751" s="31"/>
      <c r="MUE751" s="31"/>
      <c r="MUF751" s="31"/>
      <c r="MUG751" s="31"/>
      <c r="MUH751" s="31"/>
      <c r="MUI751" s="31"/>
      <c r="MUJ751" s="31"/>
      <c r="MUK751" s="31"/>
      <c r="MUL751" s="31"/>
      <c r="MUM751" s="31"/>
      <c r="MUN751" s="31"/>
      <c r="MUO751" s="31"/>
      <c r="MUP751" s="31"/>
      <c r="MUQ751" s="31"/>
      <c r="MUR751" s="31"/>
      <c r="MUS751" s="31"/>
      <c r="MUT751" s="31"/>
      <c r="MUU751" s="31"/>
      <c r="MUV751" s="31"/>
      <c r="MUW751" s="31"/>
      <c r="MUX751" s="31"/>
      <c r="MUY751" s="31"/>
      <c r="MUZ751" s="31"/>
      <c r="MVA751" s="31"/>
      <c r="MVB751" s="31"/>
      <c r="MVC751" s="31"/>
      <c r="MVD751" s="31"/>
      <c r="MVE751" s="31"/>
      <c r="MVF751" s="31"/>
      <c r="MVG751" s="31"/>
      <c r="MVH751" s="31"/>
      <c r="MVI751" s="31"/>
      <c r="MVJ751" s="31"/>
      <c r="MVK751" s="31"/>
      <c r="MVL751" s="31"/>
      <c r="MVM751" s="31"/>
      <c r="MVN751" s="31"/>
      <c r="MVO751" s="31"/>
      <c r="MVP751" s="31"/>
      <c r="MVQ751" s="31"/>
      <c r="MVR751" s="31"/>
      <c r="MVS751" s="31"/>
      <c r="MVT751" s="31"/>
      <c r="MVU751" s="31"/>
      <c r="MVV751" s="31"/>
      <c r="MVW751" s="31"/>
      <c r="MVX751" s="31"/>
      <c r="MVY751" s="31"/>
      <c r="MVZ751" s="31"/>
      <c r="MWA751" s="31"/>
      <c r="MWB751" s="31"/>
      <c r="MWC751" s="31"/>
      <c r="MWD751" s="31"/>
      <c r="MWE751" s="31"/>
      <c r="MWF751" s="31"/>
      <c r="MWG751" s="31"/>
      <c r="MWH751" s="31"/>
      <c r="MWI751" s="31"/>
      <c r="MWJ751" s="31"/>
      <c r="MWK751" s="31"/>
      <c r="MWL751" s="31"/>
      <c r="MWM751" s="31"/>
      <c r="MWN751" s="31"/>
      <c r="MWO751" s="31"/>
      <c r="MWP751" s="31"/>
      <c r="MWQ751" s="31"/>
      <c r="MWR751" s="31"/>
      <c r="MWS751" s="31"/>
      <c r="MWT751" s="31"/>
      <c r="MWU751" s="31"/>
      <c r="MWV751" s="31"/>
      <c r="MWW751" s="31"/>
      <c r="MWX751" s="31"/>
      <c r="MWY751" s="31"/>
      <c r="MWZ751" s="31"/>
      <c r="MXA751" s="31"/>
      <c r="MXB751" s="31"/>
      <c r="MXC751" s="31"/>
      <c r="MXD751" s="31"/>
      <c r="MXE751" s="31"/>
      <c r="MXF751" s="31"/>
      <c r="MXG751" s="31"/>
      <c r="MXH751" s="31"/>
      <c r="MXI751" s="31"/>
      <c r="MXJ751" s="31"/>
      <c r="MXK751" s="31"/>
      <c r="MXL751" s="31"/>
      <c r="MXM751" s="31"/>
      <c r="MXN751" s="31"/>
      <c r="MXO751" s="31"/>
      <c r="MXP751" s="31"/>
      <c r="MXQ751" s="31"/>
      <c r="MXR751" s="31"/>
      <c r="MXS751" s="31"/>
      <c r="MXT751" s="31"/>
      <c r="MXU751" s="31"/>
      <c r="MXV751" s="31"/>
      <c r="MXW751" s="31"/>
      <c r="MXX751" s="31"/>
      <c r="MXY751" s="31"/>
      <c r="MXZ751" s="31"/>
      <c r="MYA751" s="31"/>
      <c r="MYB751" s="31"/>
      <c r="MYC751" s="31"/>
      <c r="MYD751" s="31"/>
      <c r="MYE751" s="31"/>
      <c r="MYF751" s="31"/>
      <c r="MYG751" s="31"/>
      <c r="MYH751" s="31"/>
      <c r="MYI751" s="31"/>
      <c r="MYJ751" s="31"/>
      <c r="MYK751" s="31"/>
      <c r="MYL751" s="31"/>
      <c r="MYM751" s="31"/>
      <c r="MYN751" s="31"/>
      <c r="MYO751" s="31"/>
      <c r="MYP751" s="31"/>
      <c r="MYQ751" s="31"/>
      <c r="MYR751" s="31"/>
      <c r="MYS751" s="31"/>
      <c r="MYT751" s="31"/>
      <c r="MYU751" s="31"/>
      <c r="MYV751" s="31"/>
      <c r="MYW751" s="31"/>
      <c r="MYX751" s="31"/>
      <c r="MYY751" s="31"/>
      <c r="MYZ751" s="31"/>
      <c r="MZA751" s="31"/>
      <c r="MZB751" s="31"/>
      <c r="MZC751" s="31"/>
      <c r="MZD751" s="31"/>
      <c r="MZE751" s="31"/>
      <c r="MZF751" s="31"/>
      <c r="MZG751" s="31"/>
      <c r="MZH751" s="31"/>
      <c r="MZI751" s="31"/>
      <c r="MZJ751" s="31"/>
      <c r="MZK751" s="31"/>
      <c r="MZL751" s="31"/>
      <c r="MZM751" s="31"/>
      <c r="MZN751" s="31"/>
      <c r="MZO751" s="31"/>
      <c r="MZP751" s="31"/>
      <c r="MZQ751" s="31"/>
      <c r="MZR751" s="31"/>
      <c r="MZS751" s="31"/>
      <c r="MZT751" s="31"/>
      <c r="MZU751" s="31"/>
      <c r="MZV751" s="31"/>
      <c r="MZW751" s="31"/>
      <c r="MZX751" s="31"/>
      <c r="MZY751" s="31"/>
      <c r="MZZ751" s="31"/>
      <c r="NAA751" s="31"/>
      <c r="NAB751" s="31"/>
      <c r="NAC751" s="31"/>
      <c r="NAD751" s="31"/>
      <c r="NAE751" s="31"/>
      <c r="NAF751" s="31"/>
      <c r="NAG751" s="31"/>
      <c r="NAH751" s="31"/>
      <c r="NAI751" s="31"/>
      <c r="NAJ751" s="31"/>
      <c r="NAK751" s="31"/>
      <c r="NAL751" s="31"/>
      <c r="NAM751" s="31"/>
      <c r="NAN751" s="31"/>
      <c r="NAO751" s="31"/>
      <c r="NAP751" s="31"/>
      <c r="NAQ751" s="31"/>
      <c r="NAR751" s="31"/>
      <c r="NAS751" s="31"/>
      <c r="NAT751" s="31"/>
      <c r="NAU751" s="31"/>
      <c r="NAV751" s="31"/>
      <c r="NAW751" s="31"/>
      <c r="NAX751" s="31"/>
      <c r="NAY751" s="31"/>
      <c r="NAZ751" s="31"/>
      <c r="NBA751" s="31"/>
      <c r="NBB751" s="31"/>
      <c r="NBC751" s="31"/>
      <c r="NBD751" s="31"/>
      <c r="NBE751" s="31"/>
      <c r="NBF751" s="31"/>
      <c r="NBG751" s="31"/>
      <c r="NBH751" s="31"/>
      <c r="NBI751" s="31"/>
      <c r="NBJ751" s="31"/>
      <c r="NBK751" s="31"/>
      <c r="NBL751" s="31"/>
      <c r="NBM751" s="31"/>
      <c r="NBN751" s="31"/>
      <c r="NBO751" s="31"/>
      <c r="NBP751" s="31"/>
      <c r="NBQ751" s="31"/>
      <c r="NBR751" s="31"/>
      <c r="NBS751" s="31"/>
      <c r="NBT751" s="31"/>
      <c r="NBU751" s="31"/>
      <c r="NBV751" s="31"/>
      <c r="NBW751" s="31"/>
      <c r="NBX751" s="31"/>
      <c r="NBY751" s="31"/>
      <c r="NBZ751" s="31"/>
      <c r="NCA751" s="31"/>
      <c r="NCB751" s="31"/>
      <c r="NCC751" s="31"/>
      <c r="NCD751" s="31"/>
      <c r="NCE751" s="31"/>
      <c r="NCF751" s="31"/>
      <c r="NCG751" s="31"/>
      <c r="NCH751" s="31"/>
      <c r="NCI751" s="31"/>
      <c r="NCJ751" s="31"/>
      <c r="NCK751" s="31"/>
      <c r="NCL751" s="31"/>
      <c r="NCM751" s="31"/>
      <c r="NCN751" s="31"/>
      <c r="NCO751" s="31"/>
      <c r="NCP751" s="31"/>
      <c r="NCQ751" s="31"/>
      <c r="NCR751" s="31"/>
      <c r="NCS751" s="31"/>
      <c r="NCT751" s="31"/>
      <c r="NCU751" s="31"/>
      <c r="NCV751" s="31"/>
      <c r="NCW751" s="31"/>
      <c r="NCX751" s="31"/>
      <c r="NCY751" s="31"/>
      <c r="NCZ751" s="31"/>
      <c r="NDA751" s="31"/>
      <c r="NDB751" s="31"/>
      <c r="NDC751" s="31"/>
      <c r="NDD751" s="31"/>
      <c r="NDE751" s="31"/>
      <c r="NDF751" s="31"/>
      <c r="NDG751" s="31"/>
      <c r="NDH751" s="31"/>
      <c r="NDI751" s="31"/>
      <c r="NDJ751" s="31"/>
      <c r="NDK751" s="31"/>
      <c r="NDL751" s="31"/>
      <c r="NDM751" s="31"/>
      <c r="NDN751" s="31"/>
      <c r="NDO751" s="31"/>
      <c r="NDP751" s="31"/>
      <c r="NDQ751" s="31"/>
      <c r="NDR751" s="31"/>
      <c r="NDS751" s="31"/>
      <c r="NDT751" s="31"/>
      <c r="NDU751" s="31"/>
      <c r="NDV751" s="31"/>
      <c r="NDW751" s="31"/>
      <c r="NDX751" s="31"/>
      <c r="NDY751" s="31"/>
      <c r="NDZ751" s="31"/>
      <c r="NEA751" s="31"/>
      <c r="NEB751" s="31"/>
      <c r="NEC751" s="31"/>
      <c r="NED751" s="31"/>
      <c r="NEE751" s="31"/>
      <c r="NEF751" s="31"/>
      <c r="NEG751" s="31"/>
      <c r="NEH751" s="31"/>
      <c r="NEI751" s="31"/>
      <c r="NEJ751" s="31"/>
      <c r="NEK751" s="31"/>
      <c r="NEL751" s="31"/>
      <c r="NEM751" s="31"/>
      <c r="NEN751" s="31"/>
      <c r="NEO751" s="31"/>
      <c r="NEP751" s="31"/>
      <c r="NEQ751" s="31"/>
      <c r="NER751" s="31"/>
      <c r="NES751" s="31"/>
      <c r="NET751" s="31"/>
      <c r="NEU751" s="31"/>
      <c r="NEV751" s="31"/>
      <c r="NEW751" s="31"/>
      <c r="NEX751" s="31"/>
      <c r="NEY751" s="31"/>
      <c r="NEZ751" s="31"/>
      <c r="NFA751" s="31"/>
      <c r="NFB751" s="31"/>
      <c r="NFC751" s="31"/>
      <c r="NFD751" s="31"/>
      <c r="NFE751" s="31"/>
      <c r="NFF751" s="31"/>
      <c r="NFG751" s="31"/>
      <c r="NFH751" s="31"/>
      <c r="NFI751" s="31"/>
      <c r="NFJ751" s="31"/>
      <c r="NFK751" s="31"/>
      <c r="NFL751" s="31"/>
      <c r="NFM751" s="31"/>
      <c r="NFN751" s="31"/>
      <c r="NFO751" s="31"/>
      <c r="NFP751" s="31"/>
      <c r="NFQ751" s="31"/>
      <c r="NFR751" s="31"/>
      <c r="NFS751" s="31"/>
      <c r="NFT751" s="31"/>
      <c r="NFU751" s="31"/>
      <c r="NFV751" s="31"/>
      <c r="NFW751" s="31"/>
      <c r="NFX751" s="31"/>
      <c r="NFY751" s="31"/>
      <c r="NFZ751" s="31"/>
      <c r="NGA751" s="31"/>
      <c r="NGB751" s="31"/>
      <c r="NGC751" s="31"/>
      <c r="NGD751" s="31"/>
      <c r="NGE751" s="31"/>
      <c r="NGF751" s="31"/>
      <c r="NGG751" s="31"/>
      <c r="NGH751" s="31"/>
      <c r="NGI751" s="31"/>
      <c r="NGJ751" s="31"/>
      <c r="NGK751" s="31"/>
      <c r="NGL751" s="31"/>
      <c r="NGM751" s="31"/>
      <c r="NGN751" s="31"/>
      <c r="NGO751" s="31"/>
      <c r="NGP751" s="31"/>
      <c r="NGQ751" s="31"/>
      <c r="NGR751" s="31"/>
      <c r="NGS751" s="31"/>
      <c r="NGT751" s="31"/>
      <c r="NGU751" s="31"/>
      <c r="NGV751" s="31"/>
      <c r="NGW751" s="31"/>
      <c r="NGX751" s="31"/>
      <c r="NGY751" s="31"/>
      <c r="NGZ751" s="31"/>
      <c r="NHA751" s="31"/>
      <c r="NHB751" s="31"/>
      <c r="NHC751" s="31"/>
      <c r="NHD751" s="31"/>
      <c r="NHE751" s="31"/>
      <c r="NHF751" s="31"/>
      <c r="NHG751" s="31"/>
      <c r="NHH751" s="31"/>
      <c r="NHI751" s="31"/>
      <c r="NHJ751" s="31"/>
      <c r="NHK751" s="31"/>
      <c r="NHL751" s="31"/>
      <c r="NHM751" s="31"/>
      <c r="NHN751" s="31"/>
      <c r="NHO751" s="31"/>
      <c r="NHP751" s="31"/>
      <c r="NHQ751" s="31"/>
      <c r="NHR751" s="31"/>
      <c r="NHS751" s="31"/>
      <c r="NHT751" s="31"/>
      <c r="NHU751" s="31"/>
      <c r="NHV751" s="31"/>
      <c r="NHW751" s="31"/>
      <c r="NHX751" s="31"/>
      <c r="NHY751" s="31"/>
      <c r="NHZ751" s="31"/>
      <c r="NIA751" s="31"/>
      <c r="NIB751" s="31"/>
      <c r="NIC751" s="31"/>
      <c r="NID751" s="31"/>
      <c r="NIE751" s="31"/>
      <c r="NIF751" s="31"/>
      <c r="NIG751" s="31"/>
      <c r="NIH751" s="31"/>
      <c r="NII751" s="31"/>
      <c r="NIJ751" s="31"/>
      <c r="NIK751" s="31"/>
      <c r="NIL751" s="31"/>
      <c r="NIM751" s="31"/>
      <c r="NIN751" s="31"/>
      <c r="NIO751" s="31"/>
      <c r="NIP751" s="31"/>
      <c r="NIQ751" s="31"/>
      <c r="NIR751" s="31"/>
      <c r="NIS751" s="31"/>
      <c r="NIT751" s="31"/>
      <c r="NIU751" s="31"/>
      <c r="NIV751" s="31"/>
      <c r="NIW751" s="31"/>
      <c r="NIX751" s="31"/>
      <c r="NIY751" s="31"/>
      <c r="NIZ751" s="31"/>
      <c r="NJA751" s="31"/>
      <c r="NJB751" s="31"/>
      <c r="NJC751" s="31"/>
      <c r="NJD751" s="31"/>
      <c r="NJE751" s="31"/>
      <c r="NJF751" s="31"/>
      <c r="NJG751" s="31"/>
      <c r="NJH751" s="31"/>
      <c r="NJI751" s="31"/>
      <c r="NJJ751" s="31"/>
      <c r="NJK751" s="31"/>
      <c r="NJL751" s="31"/>
      <c r="NJM751" s="31"/>
      <c r="NJN751" s="31"/>
      <c r="NJO751" s="31"/>
      <c r="NJP751" s="31"/>
      <c r="NJQ751" s="31"/>
      <c r="NJR751" s="31"/>
      <c r="NJS751" s="31"/>
      <c r="NJT751" s="31"/>
      <c r="NJU751" s="31"/>
      <c r="NJV751" s="31"/>
      <c r="NJW751" s="31"/>
      <c r="NJX751" s="31"/>
      <c r="NJY751" s="31"/>
      <c r="NJZ751" s="31"/>
      <c r="NKA751" s="31"/>
      <c r="NKB751" s="31"/>
      <c r="NKC751" s="31"/>
      <c r="NKD751" s="31"/>
      <c r="NKE751" s="31"/>
      <c r="NKF751" s="31"/>
      <c r="NKG751" s="31"/>
      <c r="NKH751" s="31"/>
      <c r="NKI751" s="31"/>
      <c r="NKJ751" s="31"/>
      <c r="NKK751" s="31"/>
      <c r="NKL751" s="31"/>
      <c r="NKM751" s="31"/>
      <c r="NKN751" s="31"/>
      <c r="NKO751" s="31"/>
      <c r="NKP751" s="31"/>
      <c r="NKQ751" s="31"/>
      <c r="NKR751" s="31"/>
      <c r="NKS751" s="31"/>
      <c r="NKT751" s="31"/>
      <c r="NKU751" s="31"/>
      <c r="NKV751" s="31"/>
      <c r="NKW751" s="31"/>
      <c r="NKX751" s="31"/>
      <c r="NKY751" s="31"/>
      <c r="NKZ751" s="31"/>
      <c r="NLA751" s="31"/>
      <c r="NLB751" s="31"/>
      <c r="NLC751" s="31"/>
      <c r="NLD751" s="31"/>
      <c r="NLE751" s="31"/>
      <c r="NLF751" s="31"/>
      <c r="NLG751" s="31"/>
      <c r="NLH751" s="31"/>
      <c r="NLI751" s="31"/>
      <c r="NLJ751" s="31"/>
      <c r="NLK751" s="31"/>
      <c r="NLL751" s="31"/>
      <c r="NLM751" s="31"/>
      <c r="NLN751" s="31"/>
      <c r="NLO751" s="31"/>
      <c r="NLP751" s="31"/>
      <c r="NLQ751" s="31"/>
      <c r="NLR751" s="31"/>
      <c r="NLS751" s="31"/>
      <c r="NLT751" s="31"/>
      <c r="NLU751" s="31"/>
      <c r="NLV751" s="31"/>
      <c r="NLW751" s="31"/>
      <c r="NLX751" s="31"/>
      <c r="NLY751" s="31"/>
      <c r="NLZ751" s="31"/>
      <c r="NMA751" s="31"/>
      <c r="NMB751" s="31"/>
      <c r="NMC751" s="31"/>
      <c r="NMD751" s="31"/>
      <c r="NME751" s="31"/>
      <c r="NMF751" s="31"/>
      <c r="NMG751" s="31"/>
      <c r="NMH751" s="31"/>
      <c r="NMI751" s="31"/>
      <c r="NMJ751" s="31"/>
      <c r="NMK751" s="31"/>
      <c r="NML751" s="31"/>
      <c r="NMM751" s="31"/>
      <c r="NMN751" s="31"/>
      <c r="NMO751" s="31"/>
      <c r="NMP751" s="31"/>
      <c r="NMQ751" s="31"/>
      <c r="NMR751" s="31"/>
      <c r="NMS751" s="31"/>
      <c r="NMT751" s="31"/>
      <c r="NMU751" s="31"/>
      <c r="NMV751" s="31"/>
      <c r="NMW751" s="31"/>
      <c r="NMX751" s="31"/>
      <c r="NMY751" s="31"/>
      <c r="NMZ751" s="31"/>
      <c r="NNA751" s="31"/>
      <c r="NNB751" s="31"/>
      <c r="NNC751" s="31"/>
      <c r="NND751" s="31"/>
      <c r="NNE751" s="31"/>
      <c r="NNF751" s="31"/>
      <c r="NNG751" s="31"/>
      <c r="NNH751" s="31"/>
      <c r="NNI751" s="31"/>
      <c r="NNJ751" s="31"/>
      <c r="NNK751" s="31"/>
      <c r="NNL751" s="31"/>
      <c r="NNM751" s="31"/>
      <c r="NNN751" s="31"/>
      <c r="NNO751" s="31"/>
      <c r="NNP751" s="31"/>
      <c r="NNQ751" s="31"/>
      <c r="NNR751" s="31"/>
      <c r="NNS751" s="31"/>
      <c r="NNT751" s="31"/>
      <c r="NNU751" s="31"/>
      <c r="NNV751" s="31"/>
      <c r="NNW751" s="31"/>
      <c r="NNX751" s="31"/>
      <c r="NNY751" s="31"/>
      <c r="NNZ751" s="31"/>
      <c r="NOA751" s="31"/>
      <c r="NOB751" s="31"/>
      <c r="NOC751" s="31"/>
      <c r="NOD751" s="31"/>
      <c r="NOE751" s="31"/>
      <c r="NOF751" s="31"/>
      <c r="NOG751" s="31"/>
      <c r="NOH751" s="31"/>
      <c r="NOI751" s="31"/>
      <c r="NOJ751" s="31"/>
      <c r="NOK751" s="31"/>
      <c r="NOL751" s="31"/>
      <c r="NOM751" s="31"/>
      <c r="NON751" s="31"/>
      <c r="NOO751" s="31"/>
      <c r="NOP751" s="31"/>
      <c r="NOQ751" s="31"/>
      <c r="NOR751" s="31"/>
      <c r="NOS751" s="31"/>
      <c r="NOT751" s="31"/>
      <c r="NOU751" s="31"/>
      <c r="NOV751" s="31"/>
      <c r="NOW751" s="31"/>
      <c r="NOX751" s="31"/>
      <c r="NOY751" s="31"/>
      <c r="NOZ751" s="31"/>
      <c r="NPA751" s="31"/>
      <c r="NPB751" s="31"/>
      <c r="NPC751" s="31"/>
      <c r="NPD751" s="31"/>
      <c r="NPE751" s="31"/>
      <c r="NPF751" s="31"/>
      <c r="NPG751" s="31"/>
      <c r="NPH751" s="31"/>
      <c r="NPI751" s="31"/>
      <c r="NPJ751" s="31"/>
      <c r="NPK751" s="31"/>
      <c r="NPL751" s="31"/>
      <c r="NPM751" s="31"/>
      <c r="NPN751" s="31"/>
      <c r="NPO751" s="31"/>
      <c r="NPP751" s="31"/>
      <c r="NPQ751" s="31"/>
      <c r="NPR751" s="31"/>
      <c r="NPS751" s="31"/>
      <c r="NPT751" s="31"/>
      <c r="NPU751" s="31"/>
      <c r="NPV751" s="31"/>
      <c r="NPW751" s="31"/>
      <c r="NPX751" s="31"/>
      <c r="NPY751" s="31"/>
      <c r="NPZ751" s="31"/>
      <c r="NQA751" s="31"/>
      <c r="NQB751" s="31"/>
      <c r="NQC751" s="31"/>
      <c r="NQD751" s="31"/>
      <c r="NQE751" s="31"/>
      <c r="NQF751" s="31"/>
      <c r="NQG751" s="31"/>
      <c r="NQH751" s="31"/>
      <c r="NQI751" s="31"/>
      <c r="NQJ751" s="31"/>
      <c r="NQK751" s="31"/>
      <c r="NQL751" s="31"/>
      <c r="NQM751" s="31"/>
      <c r="NQN751" s="31"/>
      <c r="NQO751" s="31"/>
      <c r="NQP751" s="31"/>
      <c r="NQQ751" s="31"/>
      <c r="NQR751" s="31"/>
      <c r="NQS751" s="31"/>
      <c r="NQT751" s="31"/>
      <c r="NQU751" s="31"/>
      <c r="NQV751" s="31"/>
      <c r="NQW751" s="31"/>
      <c r="NQX751" s="31"/>
      <c r="NQY751" s="31"/>
      <c r="NQZ751" s="31"/>
      <c r="NRA751" s="31"/>
      <c r="NRB751" s="31"/>
      <c r="NRC751" s="31"/>
      <c r="NRD751" s="31"/>
      <c r="NRE751" s="31"/>
      <c r="NRF751" s="31"/>
      <c r="NRG751" s="31"/>
      <c r="NRH751" s="31"/>
      <c r="NRI751" s="31"/>
      <c r="NRJ751" s="31"/>
      <c r="NRK751" s="31"/>
      <c r="NRL751" s="31"/>
      <c r="NRM751" s="31"/>
      <c r="NRN751" s="31"/>
      <c r="NRO751" s="31"/>
      <c r="NRP751" s="31"/>
      <c r="NRQ751" s="31"/>
      <c r="NRR751" s="31"/>
      <c r="NRS751" s="31"/>
      <c r="NRT751" s="31"/>
      <c r="NRU751" s="31"/>
      <c r="NRV751" s="31"/>
      <c r="NRW751" s="31"/>
      <c r="NRX751" s="31"/>
      <c r="NRY751" s="31"/>
      <c r="NRZ751" s="31"/>
      <c r="NSA751" s="31"/>
      <c r="NSB751" s="31"/>
      <c r="NSC751" s="31"/>
      <c r="NSD751" s="31"/>
      <c r="NSE751" s="31"/>
      <c r="NSF751" s="31"/>
      <c r="NSG751" s="31"/>
      <c r="NSH751" s="31"/>
      <c r="NSI751" s="31"/>
      <c r="NSJ751" s="31"/>
      <c r="NSK751" s="31"/>
      <c r="NSL751" s="31"/>
      <c r="NSM751" s="31"/>
      <c r="NSN751" s="31"/>
      <c r="NSO751" s="31"/>
      <c r="NSP751" s="31"/>
      <c r="NSQ751" s="31"/>
      <c r="NSR751" s="31"/>
      <c r="NSS751" s="31"/>
      <c r="NST751" s="31"/>
      <c r="NSU751" s="31"/>
      <c r="NSV751" s="31"/>
      <c r="NSW751" s="31"/>
      <c r="NSX751" s="31"/>
      <c r="NSY751" s="31"/>
      <c r="NSZ751" s="31"/>
      <c r="NTA751" s="31"/>
      <c r="NTB751" s="31"/>
      <c r="NTC751" s="31"/>
      <c r="NTD751" s="31"/>
      <c r="NTE751" s="31"/>
      <c r="NTF751" s="31"/>
      <c r="NTG751" s="31"/>
      <c r="NTH751" s="31"/>
      <c r="NTI751" s="31"/>
      <c r="NTJ751" s="31"/>
      <c r="NTK751" s="31"/>
      <c r="NTL751" s="31"/>
      <c r="NTM751" s="31"/>
      <c r="NTN751" s="31"/>
      <c r="NTO751" s="31"/>
      <c r="NTP751" s="31"/>
      <c r="NTQ751" s="31"/>
      <c r="NTR751" s="31"/>
      <c r="NTS751" s="31"/>
      <c r="NTT751" s="31"/>
      <c r="NTU751" s="31"/>
      <c r="NTV751" s="31"/>
      <c r="NTW751" s="31"/>
      <c r="NTX751" s="31"/>
      <c r="NTY751" s="31"/>
      <c r="NTZ751" s="31"/>
      <c r="NUA751" s="31"/>
      <c r="NUB751" s="31"/>
      <c r="NUC751" s="31"/>
      <c r="NUD751" s="31"/>
      <c r="NUE751" s="31"/>
      <c r="NUF751" s="31"/>
      <c r="NUG751" s="31"/>
      <c r="NUH751" s="31"/>
      <c r="NUI751" s="31"/>
      <c r="NUJ751" s="31"/>
      <c r="NUK751" s="31"/>
      <c r="NUL751" s="31"/>
      <c r="NUM751" s="31"/>
      <c r="NUN751" s="31"/>
      <c r="NUO751" s="31"/>
      <c r="NUP751" s="31"/>
      <c r="NUQ751" s="31"/>
      <c r="NUR751" s="31"/>
      <c r="NUS751" s="31"/>
      <c r="NUT751" s="31"/>
      <c r="NUU751" s="31"/>
      <c r="NUV751" s="31"/>
      <c r="NUW751" s="31"/>
      <c r="NUX751" s="31"/>
      <c r="NUY751" s="31"/>
      <c r="NUZ751" s="31"/>
      <c r="NVA751" s="31"/>
      <c r="NVB751" s="31"/>
      <c r="NVC751" s="31"/>
      <c r="NVD751" s="31"/>
      <c r="NVE751" s="31"/>
      <c r="NVF751" s="31"/>
      <c r="NVG751" s="31"/>
      <c r="NVH751" s="31"/>
      <c r="NVI751" s="31"/>
      <c r="NVJ751" s="31"/>
      <c r="NVK751" s="31"/>
      <c r="NVL751" s="31"/>
      <c r="NVM751" s="31"/>
      <c r="NVN751" s="31"/>
      <c r="NVO751" s="31"/>
      <c r="NVP751" s="31"/>
      <c r="NVQ751" s="31"/>
      <c r="NVR751" s="31"/>
      <c r="NVS751" s="31"/>
      <c r="NVT751" s="31"/>
      <c r="NVU751" s="31"/>
      <c r="NVV751" s="31"/>
      <c r="NVW751" s="31"/>
      <c r="NVX751" s="31"/>
      <c r="NVY751" s="31"/>
      <c r="NVZ751" s="31"/>
      <c r="NWA751" s="31"/>
      <c r="NWB751" s="31"/>
      <c r="NWC751" s="31"/>
      <c r="NWD751" s="31"/>
      <c r="NWE751" s="31"/>
      <c r="NWF751" s="31"/>
      <c r="NWG751" s="31"/>
      <c r="NWH751" s="31"/>
      <c r="NWI751" s="31"/>
      <c r="NWJ751" s="31"/>
      <c r="NWK751" s="31"/>
      <c r="NWL751" s="31"/>
      <c r="NWM751" s="31"/>
      <c r="NWN751" s="31"/>
      <c r="NWO751" s="31"/>
      <c r="NWP751" s="31"/>
      <c r="NWQ751" s="31"/>
      <c r="NWR751" s="31"/>
      <c r="NWS751" s="31"/>
      <c r="NWT751" s="31"/>
      <c r="NWU751" s="31"/>
      <c r="NWV751" s="31"/>
      <c r="NWW751" s="31"/>
      <c r="NWX751" s="31"/>
      <c r="NWY751" s="31"/>
      <c r="NWZ751" s="31"/>
      <c r="NXA751" s="31"/>
      <c r="NXB751" s="31"/>
      <c r="NXC751" s="31"/>
      <c r="NXD751" s="31"/>
      <c r="NXE751" s="31"/>
      <c r="NXF751" s="31"/>
      <c r="NXG751" s="31"/>
      <c r="NXH751" s="31"/>
      <c r="NXI751" s="31"/>
      <c r="NXJ751" s="31"/>
      <c r="NXK751" s="31"/>
      <c r="NXL751" s="31"/>
      <c r="NXM751" s="31"/>
      <c r="NXN751" s="31"/>
      <c r="NXO751" s="31"/>
      <c r="NXP751" s="31"/>
      <c r="NXQ751" s="31"/>
      <c r="NXR751" s="31"/>
      <c r="NXS751" s="31"/>
      <c r="NXT751" s="31"/>
      <c r="NXU751" s="31"/>
      <c r="NXV751" s="31"/>
      <c r="NXW751" s="31"/>
      <c r="NXX751" s="31"/>
      <c r="NXY751" s="31"/>
      <c r="NXZ751" s="31"/>
      <c r="NYA751" s="31"/>
      <c r="NYB751" s="31"/>
      <c r="NYC751" s="31"/>
      <c r="NYD751" s="31"/>
      <c r="NYE751" s="31"/>
      <c r="NYF751" s="31"/>
      <c r="NYG751" s="31"/>
      <c r="NYH751" s="31"/>
      <c r="NYI751" s="31"/>
      <c r="NYJ751" s="31"/>
      <c r="NYK751" s="31"/>
      <c r="NYL751" s="31"/>
      <c r="NYM751" s="31"/>
      <c r="NYN751" s="31"/>
      <c r="NYO751" s="31"/>
      <c r="NYP751" s="31"/>
      <c r="NYQ751" s="31"/>
      <c r="NYR751" s="31"/>
      <c r="NYS751" s="31"/>
      <c r="NYT751" s="31"/>
      <c r="NYU751" s="31"/>
      <c r="NYV751" s="31"/>
      <c r="NYW751" s="31"/>
      <c r="NYX751" s="31"/>
      <c r="NYY751" s="31"/>
      <c r="NYZ751" s="31"/>
      <c r="NZA751" s="31"/>
      <c r="NZB751" s="31"/>
      <c r="NZC751" s="31"/>
      <c r="NZD751" s="31"/>
      <c r="NZE751" s="31"/>
      <c r="NZF751" s="31"/>
      <c r="NZG751" s="31"/>
      <c r="NZH751" s="31"/>
      <c r="NZI751" s="31"/>
      <c r="NZJ751" s="31"/>
      <c r="NZK751" s="31"/>
      <c r="NZL751" s="31"/>
      <c r="NZM751" s="31"/>
      <c r="NZN751" s="31"/>
      <c r="NZO751" s="31"/>
      <c r="NZP751" s="31"/>
      <c r="NZQ751" s="31"/>
      <c r="NZR751" s="31"/>
      <c r="NZS751" s="31"/>
      <c r="NZT751" s="31"/>
      <c r="NZU751" s="31"/>
      <c r="NZV751" s="31"/>
      <c r="NZW751" s="31"/>
      <c r="NZX751" s="31"/>
      <c r="NZY751" s="31"/>
      <c r="NZZ751" s="31"/>
      <c r="OAA751" s="31"/>
      <c r="OAB751" s="31"/>
      <c r="OAC751" s="31"/>
      <c r="OAD751" s="31"/>
      <c r="OAE751" s="31"/>
      <c r="OAF751" s="31"/>
      <c r="OAG751" s="31"/>
      <c r="OAH751" s="31"/>
      <c r="OAI751" s="31"/>
      <c r="OAJ751" s="31"/>
      <c r="OAK751" s="31"/>
      <c r="OAL751" s="31"/>
      <c r="OAM751" s="31"/>
      <c r="OAN751" s="31"/>
      <c r="OAO751" s="31"/>
      <c r="OAP751" s="31"/>
      <c r="OAQ751" s="31"/>
      <c r="OAR751" s="31"/>
      <c r="OAS751" s="31"/>
      <c r="OAT751" s="31"/>
      <c r="OAU751" s="31"/>
      <c r="OAV751" s="31"/>
      <c r="OAW751" s="31"/>
      <c r="OAX751" s="31"/>
      <c r="OAY751" s="31"/>
      <c r="OAZ751" s="31"/>
      <c r="OBA751" s="31"/>
      <c r="OBB751" s="31"/>
      <c r="OBC751" s="31"/>
      <c r="OBD751" s="31"/>
      <c r="OBE751" s="31"/>
      <c r="OBF751" s="31"/>
      <c r="OBG751" s="31"/>
      <c r="OBH751" s="31"/>
      <c r="OBI751" s="31"/>
      <c r="OBJ751" s="31"/>
      <c r="OBK751" s="31"/>
      <c r="OBL751" s="31"/>
      <c r="OBM751" s="31"/>
      <c r="OBN751" s="31"/>
      <c r="OBO751" s="31"/>
      <c r="OBP751" s="31"/>
      <c r="OBQ751" s="31"/>
      <c r="OBR751" s="31"/>
      <c r="OBS751" s="31"/>
      <c r="OBT751" s="31"/>
      <c r="OBU751" s="31"/>
      <c r="OBV751" s="31"/>
      <c r="OBW751" s="31"/>
      <c r="OBX751" s="31"/>
      <c r="OBY751" s="31"/>
      <c r="OBZ751" s="31"/>
      <c r="OCA751" s="31"/>
      <c r="OCB751" s="31"/>
      <c r="OCC751" s="31"/>
      <c r="OCD751" s="31"/>
      <c r="OCE751" s="31"/>
      <c r="OCF751" s="31"/>
      <c r="OCG751" s="31"/>
      <c r="OCH751" s="31"/>
      <c r="OCI751" s="31"/>
      <c r="OCJ751" s="31"/>
      <c r="OCK751" s="31"/>
      <c r="OCL751" s="31"/>
      <c r="OCM751" s="31"/>
      <c r="OCN751" s="31"/>
      <c r="OCO751" s="31"/>
      <c r="OCP751" s="31"/>
      <c r="OCQ751" s="31"/>
      <c r="OCR751" s="31"/>
      <c r="OCS751" s="31"/>
      <c r="OCT751" s="31"/>
      <c r="OCU751" s="31"/>
      <c r="OCV751" s="31"/>
      <c r="OCW751" s="31"/>
      <c r="OCX751" s="31"/>
      <c r="OCY751" s="31"/>
      <c r="OCZ751" s="31"/>
      <c r="ODA751" s="31"/>
      <c r="ODB751" s="31"/>
      <c r="ODC751" s="31"/>
      <c r="ODD751" s="31"/>
      <c r="ODE751" s="31"/>
      <c r="ODF751" s="31"/>
      <c r="ODG751" s="31"/>
      <c r="ODH751" s="31"/>
      <c r="ODI751" s="31"/>
      <c r="ODJ751" s="31"/>
      <c r="ODK751" s="31"/>
      <c r="ODL751" s="31"/>
      <c r="ODM751" s="31"/>
      <c r="ODN751" s="31"/>
      <c r="ODO751" s="31"/>
      <c r="ODP751" s="31"/>
      <c r="ODQ751" s="31"/>
      <c r="ODR751" s="31"/>
      <c r="ODS751" s="31"/>
      <c r="ODT751" s="31"/>
      <c r="ODU751" s="31"/>
      <c r="ODV751" s="31"/>
      <c r="ODW751" s="31"/>
      <c r="ODX751" s="31"/>
      <c r="ODY751" s="31"/>
      <c r="ODZ751" s="31"/>
      <c r="OEA751" s="31"/>
      <c r="OEB751" s="31"/>
      <c r="OEC751" s="31"/>
      <c r="OED751" s="31"/>
      <c r="OEE751" s="31"/>
      <c r="OEF751" s="31"/>
      <c r="OEG751" s="31"/>
      <c r="OEH751" s="31"/>
      <c r="OEI751" s="31"/>
      <c r="OEJ751" s="31"/>
      <c r="OEK751" s="31"/>
      <c r="OEL751" s="31"/>
      <c r="OEM751" s="31"/>
      <c r="OEN751" s="31"/>
      <c r="OEO751" s="31"/>
      <c r="OEP751" s="31"/>
      <c r="OEQ751" s="31"/>
      <c r="OER751" s="31"/>
      <c r="OES751" s="31"/>
      <c r="OET751" s="31"/>
      <c r="OEU751" s="31"/>
      <c r="OEV751" s="31"/>
      <c r="OEW751" s="31"/>
      <c r="OEX751" s="31"/>
      <c r="OEY751" s="31"/>
      <c r="OEZ751" s="31"/>
      <c r="OFA751" s="31"/>
      <c r="OFB751" s="31"/>
      <c r="OFC751" s="31"/>
      <c r="OFD751" s="31"/>
      <c r="OFE751" s="31"/>
      <c r="OFF751" s="31"/>
      <c r="OFG751" s="31"/>
      <c r="OFH751" s="31"/>
      <c r="OFI751" s="31"/>
      <c r="OFJ751" s="31"/>
      <c r="OFK751" s="31"/>
      <c r="OFL751" s="31"/>
      <c r="OFM751" s="31"/>
      <c r="OFN751" s="31"/>
      <c r="OFO751" s="31"/>
      <c r="OFP751" s="31"/>
      <c r="OFQ751" s="31"/>
      <c r="OFR751" s="31"/>
      <c r="OFS751" s="31"/>
      <c r="OFT751" s="31"/>
      <c r="OFU751" s="31"/>
      <c r="OFV751" s="31"/>
      <c r="OFW751" s="31"/>
      <c r="OFX751" s="31"/>
      <c r="OFY751" s="31"/>
      <c r="OFZ751" s="31"/>
      <c r="OGA751" s="31"/>
      <c r="OGB751" s="31"/>
      <c r="OGC751" s="31"/>
      <c r="OGD751" s="31"/>
      <c r="OGE751" s="31"/>
      <c r="OGF751" s="31"/>
      <c r="OGG751" s="31"/>
      <c r="OGH751" s="31"/>
      <c r="OGI751" s="31"/>
      <c r="OGJ751" s="31"/>
      <c r="OGK751" s="31"/>
      <c r="OGL751" s="31"/>
      <c r="OGM751" s="31"/>
      <c r="OGN751" s="31"/>
      <c r="OGO751" s="31"/>
      <c r="OGP751" s="31"/>
      <c r="OGQ751" s="31"/>
      <c r="OGR751" s="31"/>
      <c r="OGS751" s="31"/>
      <c r="OGT751" s="31"/>
      <c r="OGU751" s="31"/>
      <c r="OGV751" s="31"/>
      <c r="OGW751" s="31"/>
      <c r="OGX751" s="31"/>
      <c r="OGY751" s="31"/>
      <c r="OGZ751" s="31"/>
      <c r="OHA751" s="31"/>
      <c r="OHB751" s="31"/>
      <c r="OHC751" s="31"/>
      <c r="OHD751" s="31"/>
      <c r="OHE751" s="31"/>
      <c r="OHF751" s="31"/>
      <c r="OHG751" s="31"/>
      <c r="OHH751" s="31"/>
      <c r="OHI751" s="31"/>
      <c r="OHJ751" s="31"/>
      <c r="OHK751" s="31"/>
      <c r="OHL751" s="31"/>
      <c r="OHM751" s="31"/>
      <c r="OHN751" s="31"/>
      <c r="OHO751" s="31"/>
      <c r="OHP751" s="31"/>
      <c r="OHQ751" s="31"/>
      <c r="OHR751" s="31"/>
      <c r="OHS751" s="31"/>
      <c r="OHT751" s="31"/>
      <c r="OHU751" s="31"/>
      <c r="OHV751" s="31"/>
      <c r="OHW751" s="31"/>
      <c r="OHX751" s="31"/>
      <c r="OHY751" s="31"/>
      <c r="OHZ751" s="31"/>
      <c r="OIA751" s="31"/>
      <c r="OIB751" s="31"/>
      <c r="OIC751" s="31"/>
      <c r="OID751" s="31"/>
      <c r="OIE751" s="31"/>
      <c r="OIF751" s="31"/>
      <c r="OIG751" s="31"/>
      <c r="OIH751" s="31"/>
      <c r="OII751" s="31"/>
      <c r="OIJ751" s="31"/>
      <c r="OIK751" s="31"/>
      <c r="OIL751" s="31"/>
      <c r="OIM751" s="31"/>
      <c r="OIN751" s="31"/>
      <c r="OIO751" s="31"/>
      <c r="OIP751" s="31"/>
      <c r="OIQ751" s="31"/>
      <c r="OIR751" s="31"/>
      <c r="OIS751" s="31"/>
      <c r="OIT751" s="31"/>
      <c r="OIU751" s="31"/>
      <c r="OIV751" s="31"/>
      <c r="OIW751" s="31"/>
      <c r="OIX751" s="31"/>
      <c r="OIY751" s="31"/>
      <c r="OIZ751" s="31"/>
      <c r="OJA751" s="31"/>
      <c r="OJB751" s="31"/>
      <c r="OJC751" s="31"/>
      <c r="OJD751" s="31"/>
      <c r="OJE751" s="31"/>
      <c r="OJF751" s="31"/>
      <c r="OJG751" s="31"/>
      <c r="OJH751" s="31"/>
      <c r="OJI751" s="31"/>
      <c r="OJJ751" s="31"/>
      <c r="OJK751" s="31"/>
      <c r="OJL751" s="31"/>
      <c r="OJM751" s="31"/>
      <c r="OJN751" s="31"/>
      <c r="OJO751" s="31"/>
      <c r="OJP751" s="31"/>
      <c r="OJQ751" s="31"/>
      <c r="OJR751" s="31"/>
      <c r="OJS751" s="31"/>
      <c r="OJT751" s="31"/>
      <c r="OJU751" s="31"/>
      <c r="OJV751" s="31"/>
      <c r="OJW751" s="31"/>
      <c r="OJX751" s="31"/>
      <c r="OJY751" s="31"/>
      <c r="OJZ751" s="31"/>
      <c r="OKA751" s="31"/>
      <c r="OKB751" s="31"/>
      <c r="OKC751" s="31"/>
      <c r="OKD751" s="31"/>
      <c r="OKE751" s="31"/>
      <c r="OKF751" s="31"/>
      <c r="OKG751" s="31"/>
      <c r="OKH751" s="31"/>
      <c r="OKI751" s="31"/>
      <c r="OKJ751" s="31"/>
      <c r="OKK751" s="31"/>
      <c r="OKL751" s="31"/>
      <c r="OKM751" s="31"/>
      <c r="OKN751" s="31"/>
      <c r="OKO751" s="31"/>
      <c r="OKP751" s="31"/>
      <c r="OKQ751" s="31"/>
      <c r="OKR751" s="31"/>
      <c r="OKS751" s="31"/>
      <c r="OKT751" s="31"/>
      <c r="OKU751" s="31"/>
      <c r="OKV751" s="31"/>
      <c r="OKW751" s="31"/>
      <c r="OKX751" s="31"/>
      <c r="OKY751" s="31"/>
      <c r="OKZ751" s="31"/>
      <c r="OLA751" s="31"/>
      <c r="OLB751" s="31"/>
      <c r="OLC751" s="31"/>
      <c r="OLD751" s="31"/>
      <c r="OLE751" s="31"/>
      <c r="OLF751" s="31"/>
      <c r="OLG751" s="31"/>
      <c r="OLH751" s="31"/>
      <c r="OLI751" s="31"/>
      <c r="OLJ751" s="31"/>
      <c r="OLK751" s="31"/>
      <c r="OLL751" s="31"/>
      <c r="OLM751" s="31"/>
      <c r="OLN751" s="31"/>
      <c r="OLO751" s="31"/>
      <c r="OLP751" s="31"/>
      <c r="OLQ751" s="31"/>
      <c r="OLR751" s="31"/>
      <c r="OLS751" s="31"/>
      <c r="OLT751" s="31"/>
      <c r="OLU751" s="31"/>
      <c r="OLV751" s="31"/>
      <c r="OLW751" s="31"/>
      <c r="OLX751" s="31"/>
      <c r="OLY751" s="31"/>
      <c r="OLZ751" s="31"/>
      <c r="OMA751" s="31"/>
      <c r="OMB751" s="31"/>
      <c r="OMC751" s="31"/>
      <c r="OMD751" s="31"/>
      <c r="OME751" s="31"/>
      <c r="OMF751" s="31"/>
      <c r="OMG751" s="31"/>
      <c r="OMH751" s="31"/>
      <c r="OMI751" s="31"/>
      <c r="OMJ751" s="31"/>
      <c r="OMK751" s="31"/>
      <c r="OML751" s="31"/>
      <c r="OMM751" s="31"/>
      <c r="OMN751" s="31"/>
      <c r="OMO751" s="31"/>
      <c r="OMP751" s="31"/>
      <c r="OMQ751" s="31"/>
      <c r="OMR751" s="31"/>
      <c r="OMS751" s="31"/>
      <c r="OMT751" s="31"/>
      <c r="OMU751" s="31"/>
      <c r="OMV751" s="31"/>
      <c r="OMW751" s="31"/>
      <c r="OMX751" s="31"/>
      <c r="OMY751" s="31"/>
      <c r="OMZ751" s="31"/>
      <c r="ONA751" s="31"/>
      <c r="ONB751" s="31"/>
      <c r="ONC751" s="31"/>
      <c r="OND751" s="31"/>
      <c r="ONE751" s="31"/>
      <c r="ONF751" s="31"/>
      <c r="ONG751" s="31"/>
      <c r="ONH751" s="31"/>
      <c r="ONI751" s="31"/>
      <c r="ONJ751" s="31"/>
      <c r="ONK751" s="31"/>
      <c r="ONL751" s="31"/>
      <c r="ONM751" s="31"/>
      <c r="ONN751" s="31"/>
      <c r="ONO751" s="31"/>
      <c r="ONP751" s="31"/>
      <c r="ONQ751" s="31"/>
      <c r="ONR751" s="31"/>
      <c r="ONS751" s="31"/>
      <c r="ONT751" s="31"/>
      <c r="ONU751" s="31"/>
      <c r="ONV751" s="31"/>
      <c r="ONW751" s="31"/>
      <c r="ONX751" s="31"/>
      <c r="ONY751" s="31"/>
      <c r="ONZ751" s="31"/>
      <c r="OOA751" s="31"/>
      <c r="OOB751" s="31"/>
      <c r="OOC751" s="31"/>
      <c r="OOD751" s="31"/>
      <c r="OOE751" s="31"/>
      <c r="OOF751" s="31"/>
      <c r="OOG751" s="31"/>
      <c r="OOH751" s="31"/>
      <c r="OOI751" s="31"/>
      <c r="OOJ751" s="31"/>
      <c r="OOK751" s="31"/>
      <c r="OOL751" s="31"/>
      <c r="OOM751" s="31"/>
      <c r="OON751" s="31"/>
      <c r="OOO751" s="31"/>
      <c r="OOP751" s="31"/>
      <c r="OOQ751" s="31"/>
      <c r="OOR751" s="31"/>
      <c r="OOS751" s="31"/>
      <c r="OOT751" s="31"/>
      <c r="OOU751" s="31"/>
      <c r="OOV751" s="31"/>
      <c r="OOW751" s="31"/>
      <c r="OOX751" s="31"/>
      <c r="OOY751" s="31"/>
      <c r="OOZ751" s="31"/>
      <c r="OPA751" s="31"/>
      <c r="OPB751" s="31"/>
      <c r="OPC751" s="31"/>
      <c r="OPD751" s="31"/>
      <c r="OPE751" s="31"/>
      <c r="OPF751" s="31"/>
      <c r="OPG751" s="31"/>
      <c r="OPH751" s="31"/>
      <c r="OPI751" s="31"/>
      <c r="OPJ751" s="31"/>
      <c r="OPK751" s="31"/>
      <c r="OPL751" s="31"/>
      <c r="OPM751" s="31"/>
      <c r="OPN751" s="31"/>
      <c r="OPO751" s="31"/>
      <c r="OPP751" s="31"/>
      <c r="OPQ751" s="31"/>
      <c r="OPR751" s="31"/>
      <c r="OPS751" s="31"/>
      <c r="OPT751" s="31"/>
      <c r="OPU751" s="31"/>
      <c r="OPV751" s="31"/>
      <c r="OPW751" s="31"/>
      <c r="OPX751" s="31"/>
      <c r="OPY751" s="31"/>
      <c r="OPZ751" s="31"/>
      <c r="OQA751" s="31"/>
      <c r="OQB751" s="31"/>
      <c r="OQC751" s="31"/>
      <c r="OQD751" s="31"/>
      <c r="OQE751" s="31"/>
      <c r="OQF751" s="31"/>
      <c r="OQG751" s="31"/>
      <c r="OQH751" s="31"/>
      <c r="OQI751" s="31"/>
      <c r="OQJ751" s="31"/>
      <c r="OQK751" s="31"/>
      <c r="OQL751" s="31"/>
      <c r="OQM751" s="31"/>
      <c r="OQN751" s="31"/>
      <c r="OQO751" s="31"/>
      <c r="OQP751" s="31"/>
      <c r="OQQ751" s="31"/>
      <c r="OQR751" s="31"/>
      <c r="OQS751" s="31"/>
      <c r="OQT751" s="31"/>
      <c r="OQU751" s="31"/>
      <c r="OQV751" s="31"/>
      <c r="OQW751" s="31"/>
      <c r="OQX751" s="31"/>
      <c r="OQY751" s="31"/>
      <c r="OQZ751" s="31"/>
      <c r="ORA751" s="31"/>
      <c r="ORB751" s="31"/>
      <c r="ORC751" s="31"/>
      <c r="ORD751" s="31"/>
      <c r="ORE751" s="31"/>
      <c r="ORF751" s="31"/>
      <c r="ORG751" s="31"/>
      <c r="ORH751" s="31"/>
      <c r="ORI751" s="31"/>
      <c r="ORJ751" s="31"/>
      <c r="ORK751" s="31"/>
      <c r="ORL751" s="31"/>
      <c r="ORM751" s="31"/>
      <c r="ORN751" s="31"/>
      <c r="ORO751" s="31"/>
      <c r="ORP751" s="31"/>
      <c r="ORQ751" s="31"/>
      <c r="ORR751" s="31"/>
      <c r="ORS751" s="31"/>
      <c r="ORT751" s="31"/>
      <c r="ORU751" s="31"/>
      <c r="ORV751" s="31"/>
      <c r="ORW751" s="31"/>
      <c r="ORX751" s="31"/>
      <c r="ORY751" s="31"/>
      <c r="ORZ751" s="31"/>
      <c r="OSA751" s="31"/>
      <c r="OSB751" s="31"/>
      <c r="OSC751" s="31"/>
      <c r="OSD751" s="31"/>
      <c r="OSE751" s="31"/>
      <c r="OSF751" s="31"/>
      <c r="OSG751" s="31"/>
      <c r="OSH751" s="31"/>
      <c r="OSI751" s="31"/>
      <c r="OSJ751" s="31"/>
      <c r="OSK751" s="31"/>
      <c r="OSL751" s="31"/>
      <c r="OSM751" s="31"/>
      <c r="OSN751" s="31"/>
      <c r="OSO751" s="31"/>
      <c r="OSP751" s="31"/>
      <c r="OSQ751" s="31"/>
      <c r="OSR751" s="31"/>
      <c r="OSS751" s="31"/>
      <c r="OST751" s="31"/>
      <c r="OSU751" s="31"/>
      <c r="OSV751" s="31"/>
      <c r="OSW751" s="31"/>
      <c r="OSX751" s="31"/>
      <c r="OSY751" s="31"/>
      <c r="OSZ751" s="31"/>
      <c r="OTA751" s="31"/>
      <c r="OTB751" s="31"/>
      <c r="OTC751" s="31"/>
      <c r="OTD751" s="31"/>
      <c r="OTE751" s="31"/>
      <c r="OTF751" s="31"/>
      <c r="OTG751" s="31"/>
      <c r="OTH751" s="31"/>
      <c r="OTI751" s="31"/>
      <c r="OTJ751" s="31"/>
      <c r="OTK751" s="31"/>
      <c r="OTL751" s="31"/>
      <c r="OTM751" s="31"/>
      <c r="OTN751" s="31"/>
      <c r="OTO751" s="31"/>
      <c r="OTP751" s="31"/>
      <c r="OTQ751" s="31"/>
      <c r="OTR751" s="31"/>
      <c r="OTS751" s="31"/>
      <c r="OTT751" s="31"/>
      <c r="OTU751" s="31"/>
      <c r="OTV751" s="31"/>
      <c r="OTW751" s="31"/>
      <c r="OTX751" s="31"/>
      <c r="OTY751" s="31"/>
      <c r="OTZ751" s="31"/>
      <c r="OUA751" s="31"/>
      <c r="OUB751" s="31"/>
      <c r="OUC751" s="31"/>
      <c r="OUD751" s="31"/>
      <c r="OUE751" s="31"/>
      <c r="OUF751" s="31"/>
      <c r="OUG751" s="31"/>
      <c r="OUH751" s="31"/>
      <c r="OUI751" s="31"/>
      <c r="OUJ751" s="31"/>
      <c r="OUK751" s="31"/>
      <c r="OUL751" s="31"/>
      <c r="OUM751" s="31"/>
      <c r="OUN751" s="31"/>
      <c r="OUO751" s="31"/>
      <c r="OUP751" s="31"/>
      <c r="OUQ751" s="31"/>
      <c r="OUR751" s="31"/>
      <c r="OUS751" s="31"/>
      <c r="OUT751" s="31"/>
      <c r="OUU751" s="31"/>
      <c r="OUV751" s="31"/>
      <c r="OUW751" s="31"/>
      <c r="OUX751" s="31"/>
      <c r="OUY751" s="31"/>
      <c r="OUZ751" s="31"/>
      <c r="OVA751" s="31"/>
      <c r="OVB751" s="31"/>
      <c r="OVC751" s="31"/>
      <c r="OVD751" s="31"/>
      <c r="OVE751" s="31"/>
      <c r="OVF751" s="31"/>
      <c r="OVG751" s="31"/>
      <c r="OVH751" s="31"/>
      <c r="OVI751" s="31"/>
      <c r="OVJ751" s="31"/>
      <c r="OVK751" s="31"/>
      <c r="OVL751" s="31"/>
      <c r="OVM751" s="31"/>
      <c r="OVN751" s="31"/>
      <c r="OVO751" s="31"/>
      <c r="OVP751" s="31"/>
      <c r="OVQ751" s="31"/>
      <c r="OVR751" s="31"/>
      <c r="OVS751" s="31"/>
      <c r="OVT751" s="31"/>
      <c r="OVU751" s="31"/>
      <c r="OVV751" s="31"/>
      <c r="OVW751" s="31"/>
      <c r="OVX751" s="31"/>
      <c r="OVY751" s="31"/>
      <c r="OVZ751" s="31"/>
      <c r="OWA751" s="31"/>
      <c r="OWB751" s="31"/>
      <c r="OWC751" s="31"/>
      <c r="OWD751" s="31"/>
      <c r="OWE751" s="31"/>
      <c r="OWF751" s="31"/>
      <c r="OWG751" s="31"/>
      <c r="OWH751" s="31"/>
      <c r="OWI751" s="31"/>
      <c r="OWJ751" s="31"/>
      <c r="OWK751" s="31"/>
      <c r="OWL751" s="31"/>
      <c r="OWM751" s="31"/>
      <c r="OWN751" s="31"/>
      <c r="OWO751" s="31"/>
      <c r="OWP751" s="31"/>
      <c r="OWQ751" s="31"/>
      <c r="OWR751" s="31"/>
      <c r="OWS751" s="31"/>
      <c r="OWT751" s="31"/>
      <c r="OWU751" s="31"/>
      <c r="OWV751" s="31"/>
      <c r="OWW751" s="31"/>
      <c r="OWX751" s="31"/>
      <c r="OWY751" s="31"/>
      <c r="OWZ751" s="31"/>
      <c r="OXA751" s="31"/>
      <c r="OXB751" s="31"/>
      <c r="OXC751" s="31"/>
      <c r="OXD751" s="31"/>
      <c r="OXE751" s="31"/>
      <c r="OXF751" s="31"/>
      <c r="OXG751" s="31"/>
      <c r="OXH751" s="31"/>
      <c r="OXI751" s="31"/>
      <c r="OXJ751" s="31"/>
      <c r="OXK751" s="31"/>
      <c r="OXL751" s="31"/>
      <c r="OXM751" s="31"/>
      <c r="OXN751" s="31"/>
      <c r="OXO751" s="31"/>
      <c r="OXP751" s="31"/>
      <c r="OXQ751" s="31"/>
      <c r="OXR751" s="31"/>
      <c r="OXS751" s="31"/>
      <c r="OXT751" s="31"/>
      <c r="OXU751" s="31"/>
      <c r="OXV751" s="31"/>
      <c r="OXW751" s="31"/>
      <c r="OXX751" s="31"/>
      <c r="OXY751" s="31"/>
      <c r="OXZ751" s="31"/>
      <c r="OYA751" s="31"/>
      <c r="OYB751" s="31"/>
      <c r="OYC751" s="31"/>
      <c r="OYD751" s="31"/>
      <c r="OYE751" s="31"/>
      <c r="OYF751" s="31"/>
      <c r="OYG751" s="31"/>
      <c r="OYH751" s="31"/>
      <c r="OYI751" s="31"/>
      <c r="OYJ751" s="31"/>
      <c r="OYK751" s="31"/>
      <c r="OYL751" s="31"/>
      <c r="OYM751" s="31"/>
      <c r="OYN751" s="31"/>
      <c r="OYO751" s="31"/>
      <c r="OYP751" s="31"/>
      <c r="OYQ751" s="31"/>
      <c r="OYR751" s="31"/>
      <c r="OYS751" s="31"/>
      <c r="OYT751" s="31"/>
      <c r="OYU751" s="31"/>
      <c r="OYV751" s="31"/>
      <c r="OYW751" s="31"/>
      <c r="OYX751" s="31"/>
      <c r="OYY751" s="31"/>
      <c r="OYZ751" s="31"/>
      <c r="OZA751" s="31"/>
      <c r="OZB751" s="31"/>
      <c r="OZC751" s="31"/>
      <c r="OZD751" s="31"/>
      <c r="OZE751" s="31"/>
      <c r="OZF751" s="31"/>
      <c r="OZG751" s="31"/>
      <c r="OZH751" s="31"/>
      <c r="OZI751" s="31"/>
      <c r="OZJ751" s="31"/>
      <c r="OZK751" s="31"/>
      <c r="OZL751" s="31"/>
      <c r="OZM751" s="31"/>
      <c r="OZN751" s="31"/>
      <c r="OZO751" s="31"/>
      <c r="OZP751" s="31"/>
      <c r="OZQ751" s="31"/>
      <c r="OZR751" s="31"/>
      <c r="OZS751" s="31"/>
      <c r="OZT751" s="31"/>
      <c r="OZU751" s="31"/>
      <c r="OZV751" s="31"/>
      <c r="OZW751" s="31"/>
      <c r="OZX751" s="31"/>
      <c r="OZY751" s="31"/>
      <c r="OZZ751" s="31"/>
      <c r="PAA751" s="31"/>
      <c r="PAB751" s="31"/>
      <c r="PAC751" s="31"/>
      <c r="PAD751" s="31"/>
      <c r="PAE751" s="31"/>
      <c r="PAF751" s="31"/>
      <c r="PAG751" s="31"/>
      <c r="PAH751" s="31"/>
      <c r="PAI751" s="31"/>
      <c r="PAJ751" s="31"/>
      <c r="PAK751" s="31"/>
      <c r="PAL751" s="31"/>
      <c r="PAM751" s="31"/>
      <c r="PAN751" s="31"/>
      <c r="PAO751" s="31"/>
      <c r="PAP751" s="31"/>
      <c r="PAQ751" s="31"/>
      <c r="PAR751" s="31"/>
      <c r="PAS751" s="31"/>
      <c r="PAT751" s="31"/>
      <c r="PAU751" s="31"/>
      <c r="PAV751" s="31"/>
      <c r="PAW751" s="31"/>
      <c r="PAX751" s="31"/>
      <c r="PAY751" s="31"/>
      <c r="PAZ751" s="31"/>
      <c r="PBA751" s="31"/>
      <c r="PBB751" s="31"/>
      <c r="PBC751" s="31"/>
      <c r="PBD751" s="31"/>
      <c r="PBE751" s="31"/>
      <c r="PBF751" s="31"/>
      <c r="PBG751" s="31"/>
      <c r="PBH751" s="31"/>
      <c r="PBI751" s="31"/>
      <c r="PBJ751" s="31"/>
      <c r="PBK751" s="31"/>
      <c r="PBL751" s="31"/>
      <c r="PBM751" s="31"/>
      <c r="PBN751" s="31"/>
      <c r="PBO751" s="31"/>
      <c r="PBP751" s="31"/>
      <c r="PBQ751" s="31"/>
      <c r="PBR751" s="31"/>
      <c r="PBS751" s="31"/>
      <c r="PBT751" s="31"/>
      <c r="PBU751" s="31"/>
      <c r="PBV751" s="31"/>
      <c r="PBW751" s="31"/>
      <c r="PBX751" s="31"/>
      <c r="PBY751" s="31"/>
      <c r="PBZ751" s="31"/>
      <c r="PCA751" s="31"/>
      <c r="PCB751" s="31"/>
      <c r="PCC751" s="31"/>
      <c r="PCD751" s="31"/>
      <c r="PCE751" s="31"/>
      <c r="PCF751" s="31"/>
      <c r="PCG751" s="31"/>
      <c r="PCH751" s="31"/>
      <c r="PCI751" s="31"/>
      <c r="PCJ751" s="31"/>
      <c r="PCK751" s="31"/>
      <c r="PCL751" s="31"/>
      <c r="PCM751" s="31"/>
      <c r="PCN751" s="31"/>
      <c r="PCO751" s="31"/>
      <c r="PCP751" s="31"/>
      <c r="PCQ751" s="31"/>
      <c r="PCR751" s="31"/>
      <c r="PCS751" s="31"/>
      <c r="PCT751" s="31"/>
      <c r="PCU751" s="31"/>
      <c r="PCV751" s="31"/>
      <c r="PCW751" s="31"/>
      <c r="PCX751" s="31"/>
      <c r="PCY751" s="31"/>
      <c r="PCZ751" s="31"/>
      <c r="PDA751" s="31"/>
      <c r="PDB751" s="31"/>
      <c r="PDC751" s="31"/>
      <c r="PDD751" s="31"/>
      <c r="PDE751" s="31"/>
      <c r="PDF751" s="31"/>
      <c r="PDG751" s="31"/>
      <c r="PDH751" s="31"/>
      <c r="PDI751" s="31"/>
      <c r="PDJ751" s="31"/>
      <c r="PDK751" s="31"/>
      <c r="PDL751" s="31"/>
      <c r="PDM751" s="31"/>
      <c r="PDN751" s="31"/>
      <c r="PDO751" s="31"/>
      <c r="PDP751" s="31"/>
      <c r="PDQ751" s="31"/>
      <c r="PDR751" s="31"/>
      <c r="PDS751" s="31"/>
      <c r="PDT751" s="31"/>
      <c r="PDU751" s="31"/>
      <c r="PDV751" s="31"/>
      <c r="PDW751" s="31"/>
      <c r="PDX751" s="31"/>
      <c r="PDY751" s="31"/>
      <c r="PDZ751" s="31"/>
      <c r="PEA751" s="31"/>
      <c r="PEB751" s="31"/>
      <c r="PEC751" s="31"/>
      <c r="PED751" s="31"/>
      <c r="PEE751" s="31"/>
      <c r="PEF751" s="31"/>
      <c r="PEG751" s="31"/>
      <c r="PEH751" s="31"/>
      <c r="PEI751" s="31"/>
      <c r="PEJ751" s="31"/>
      <c r="PEK751" s="31"/>
      <c r="PEL751" s="31"/>
      <c r="PEM751" s="31"/>
      <c r="PEN751" s="31"/>
      <c r="PEO751" s="31"/>
      <c r="PEP751" s="31"/>
      <c r="PEQ751" s="31"/>
      <c r="PER751" s="31"/>
      <c r="PES751" s="31"/>
      <c r="PET751" s="31"/>
      <c r="PEU751" s="31"/>
      <c r="PEV751" s="31"/>
      <c r="PEW751" s="31"/>
      <c r="PEX751" s="31"/>
      <c r="PEY751" s="31"/>
      <c r="PEZ751" s="31"/>
      <c r="PFA751" s="31"/>
      <c r="PFB751" s="31"/>
      <c r="PFC751" s="31"/>
      <c r="PFD751" s="31"/>
      <c r="PFE751" s="31"/>
      <c r="PFF751" s="31"/>
      <c r="PFG751" s="31"/>
      <c r="PFH751" s="31"/>
      <c r="PFI751" s="31"/>
      <c r="PFJ751" s="31"/>
      <c r="PFK751" s="31"/>
      <c r="PFL751" s="31"/>
      <c r="PFM751" s="31"/>
      <c r="PFN751" s="31"/>
      <c r="PFO751" s="31"/>
      <c r="PFP751" s="31"/>
      <c r="PFQ751" s="31"/>
      <c r="PFR751" s="31"/>
      <c r="PFS751" s="31"/>
      <c r="PFT751" s="31"/>
      <c r="PFU751" s="31"/>
      <c r="PFV751" s="31"/>
      <c r="PFW751" s="31"/>
      <c r="PFX751" s="31"/>
      <c r="PFY751" s="31"/>
      <c r="PFZ751" s="31"/>
      <c r="PGA751" s="31"/>
      <c r="PGB751" s="31"/>
      <c r="PGC751" s="31"/>
      <c r="PGD751" s="31"/>
      <c r="PGE751" s="31"/>
      <c r="PGF751" s="31"/>
      <c r="PGG751" s="31"/>
      <c r="PGH751" s="31"/>
      <c r="PGI751" s="31"/>
      <c r="PGJ751" s="31"/>
      <c r="PGK751" s="31"/>
      <c r="PGL751" s="31"/>
      <c r="PGM751" s="31"/>
      <c r="PGN751" s="31"/>
      <c r="PGO751" s="31"/>
      <c r="PGP751" s="31"/>
      <c r="PGQ751" s="31"/>
      <c r="PGR751" s="31"/>
      <c r="PGS751" s="31"/>
      <c r="PGT751" s="31"/>
      <c r="PGU751" s="31"/>
      <c r="PGV751" s="31"/>
      <c r="PGW751" s="31"/>
      <c r="PGX751" s="31"/>
      <c r="PGY751" s="31"/>
      <c r="PGZ751" s="31"/>
      <c r="PHA751" s="31"/>
      <c r="PHB751" s="31"/>
      <c r="PHC751" s="31"/>
      <c r="PHD751" s="31"/>
      <c r="PHE751" s="31"/>
      <c r="PHF751" s="31"/>
      <c r="PHG751" s="31"/>
      <c r="PHH751" s="31"/>
      <c r="PHI751" s="31"/>
      <c r="PHJ751" s="31"/>
      <c r="PHK751" s="31"/>
      <c r="PHL751" s="31"/>
      <c r="PHM751" s="31"/>
      <c r="PHN751" s="31"/>
      <c r="PHO751" s="31"/>
      <c r="PHP751" s="31"/>
      <c r="PHQ751" s="31"/>
      <c r="PHR751" s="31"/>
      <c r="PHS751" s="31"/>
      <c r="PHT751" s="31"/>
      <c r="PHU751" s="31"/>
      <c r="PHV751" s="31"/>
      <c r="PHW751" s="31"/>
      <c r="PHX751" s="31"/>
      <c r="PHY751" s="31"/>
      <c r="PHZ751" s="31"/>
      <c r="PIA751" s="31"/>
      <c r="PIB751" s="31"/>
      <c r="PIC751" s="31"/>
      <c r="PID751" s="31"/>
      <c r="PIE751" s="31"/>
      <c r="PIF751" s="31"/>
      <c r="PIG751" s="31"/>
      <c r="PIH751" s="31"/>
      <c r="PII751" s="31"/>
      <c r="PIJ751" s="31"/>
      <c r="PIK751" s="31"/>
      <c r="PIL751" s="31"/>
      <c r="PIM751" s="31"/>
      <c r="PIN751" s="31"/>
      <c r="PIO751" s="31"/>
      <c r="PIP751" s="31"/>
      <c r="PIQ751" s="31"/>
      <c r="PIR751" s="31"/>
      <c r="PIS751" s="31"/>
      <c r="PIT751" s="31"/>
      <c r="PIU751" s="31"/>
      <c r="PIV751" s="31"/>
      <c r="PIW751" s="31"/>
      <c r="PIX751" s="31"/>
      <c r="PIY751" s="31"/>
      <c r="PIZ751" s="31"/>
      <c r="PJA751" s="31"/>
      <c r="PJB751" s="31"/>
      <c r="PJC751" s="31"/>
      <c r="PJD751" s="31"/>
      <c r="PJE751" s="31"/>
      <c r="PJF751" s="31"/>
      <c r="PJG751" s="31"/>
      <c r="PJH751" s="31"/>
      <c r="PJI751" s="31"/>
      <c r="PJJ751" s="31"/>
      <c r="PJK751" s="31"/>
      <c r="PJL751" s="31"/>
      <c r="PJM751" s="31"/>
      <c r="PJN751" s="31"/>
      <c r="PJO751" s="31"/>
      <c r="PJP751" s="31"/>
      <c r="PJQ751" s="31"/>
      <c r="PJR751" s="31"/>
      <c r="PJS751" s="31"/>
      <c r="PJT751" s="31"/>
      <c r="PJU751" s="31"/>
      <c r="PJV751" s="31"/>
      <c r="PJW751" s="31"/>
      <c r="PJX751" s="31"/>
      <c r="PJY751" s="31"/>
      <c r="PJZ751" s="31"/>
      <c r="PKA751" s="31"/>
      <c r="PKB751" s="31"/>
      <c r="PKC751" s="31"/>
      <c r="PKD751" s="31"/>
      <c r="PKE751" s="31"/>
      <c r="PKF751" s="31"/>
      <c r="PKG751" s="31"/>
      <c r="PKH751" s="31"/>
      <c r="PKI751" s="31"/>
      <c r="PKJ751" s="31"/>
      <c r="PKK751" s="31"/>
      <c r="PKL751" s="31"/>
      <c r="PKM751" s="31"/>
      <c r="PKN751" s="31"/>
      <c r="PKO751" s="31"/>
      <c r="PKP751" s="31"/>
      <c r="PKQ751" s="31"/>
      <c r="PKR751" s="31"/>
      <c r="PKS751" s="31"/>
      <c r="PKT751" s="31"/>
      <c r="PKU751" s="31"/>
      <c r="PKV751" s="31"/>
      <c r="PKW751" s="31"/>
      <c r="PKX751" s="31"/>
      <c r="PKY751" s="31"/>
      <c r="PKZ751" s="31"/>
      <c r="PLA751" s="31"/>
      <c r="PLB751" s="31"/>
      <c r="PLC751" s="31"/>
      <c r="PLD751" s="31"/>
      <c r="PLE751" s="31"/>
      <c r="PLF751" s="31"/>
      <c r="PLG751" s="31"/>
      <c r="PLH751" s="31"/>
      <c r="PLI751" s="31"/>
      <c r="PLJ751" s="31"/>
      <c r="PLK751" s="31"/>
      <c r="PLL751" s="31"/>
      <c r="PLM751" s="31"/>
      <c r="PLN751" s="31"/>
      <c r="PLO751" s="31"/>
      <c r="PLP751" s="31"/>
      <c r="PLQ751" s="31"/>
      <c r="PLR751" s="31"/>
      <c r="PLS751" s="31"/>
      <c r="PLT751" s="31"/>
      <c r="PLU751" s="31"/>
      <c r="PLV751" s="31"/>
      <c r="PLW751" s="31"/>
      <c r="PLX751" s="31"/>
      <c r="PLY751" s="31"/>
      <c r="PLZ751" s="31"/>
      <c r="PMA751" s="31"/>
      <c r="PMB751" s="31"/>
      <c r="PMC751" s="31"/>
      <c r="PMD751" s="31"/>
      <c r="PME751" s="31"/>
      <c r="PMF751" s="31"/>
      <c r="PMG751" s="31"/>
      <c r="PMH751" s="31"/>
      <c r="PMI751" s="31"/>
      <c r="PMJ751" s="31"/>
      <c r="PMK751" s="31"/>
      <c r="PML751" s="31"/>
      <c r="PMM751" s="31"/>
      <c r="PMN751" s="31"/>
      <c r="PMO751" s="31"/>
      <c r="PMP751" s="31"/>
      <c r="PMQ751" s="31"/>
      <c r="PMR751" s="31"/>
      <c r="PMS751" s="31"/>
      <c r="PMT751" s="31"/>
      <c r="PMU751" s="31"/>
      <c r="PMV751" s="31"/>
      <c r="PMW751" s="31"/>
      <c r="PMX751" s="31"/>
      <c r="PMY751" s="31"/>
      <c r="PMZ751" s="31"/>
      <c r="PNA751" s="31"/>
      <c r="PNB751" s="31"/>
      <c r="PNC751" s="31"/>
      <c r="PND751" s="31"/>
      <c r="PNE751" s="31"/>
      <c r="PNF751" s="31"/>
      <c r="PNG751" s="31"/>
      <c r="PNH751" s="31"/>
      <c r="PNI751" s="31"/>
      <c r="PNJ751" s="31"/>
      <c r="PNK751" s="31"/>
      <c r="PNL751" s="31"/>
      <c r="PNM751" s="31"/>
      <c r="PNN751" s="31"/>
      <c r="PNO751" s="31"/>
      <c r="PNP751" s="31"/>
      <c r="PNQ751" s="31"/>
      <c r="PNR751" s="31"/>
      <c r="PNS751" s="31"/>
      <c r="PNT751" s="31"/>
      <c r="PNU751" s="31"/>
      <c r="PNV751" s="31"/>
      <c r="PNW751" s="31"/>
      <c r="PNX751" s="31"/>
      <c r="PNY751" s="31"/>
      <c r="PNZ751" s="31"/>
      <c r="POA751" s="31"/>
      <c r="POB751" s="31"/>
      <c r="POC751" s="31"/>
      <c r="POD751" s="31"/>
      <c r="POE751" s="31"/>
      <c r="POF751" s="31"/>
      <c r="POG751" s="31"/>
      <c r="POH751" s="31"/>
      <c r="POI751" s="31"/>
      <c r="POJ751" s="31"/>
      <c r="POK751" s="31"/>
      <c r="POL751" s="31"/>
      <c r="POM751" s="31"/>
      <c r="PON751" s="31"/>
      <c r="POO751" s="31"/>
      <c r="POP751" s="31"/>
      <c r="POQ751" s="31"/>
      <c r="POR751" s="31"/>
      <c r="POS751" s="31"/>
      <c r="POT751" s="31"/>
      <c r="POU751" s="31"/>
      <c r="POV751" s="31"/>
      <c r="POW751" s="31"/>
      <c r="POX751" s="31"/>
      <c r="POY751" s="31"/>
      <c r="POZ751" s="31"/>
      <c r="PPA751" s="31"/>
      <c r="PPB751" s="31"/>
      <c r="PPC751" s="31"/>
      <c r="PPD751" s="31"/>
      <c r="PPE751" s="31"/>
      <c r="PPF751" s="31"/>
      <c r="PPG751" s="31"/>
      <c r="PPH751" s="31"/>
      <c r="PPI751" s="31"/>
      <c r="PPJ751" s="31"/>
      <c r="PPK751" s="31"/>
      <c r="PPL751" s="31"/>
      <c r="PPM751" s="31"/>
      <c r="PPN751" s="31"/>
      <c r="PPO751" s="31"/>
      <c r="PPP751" s="31"/>
      <c r="PPQ751" s="31"/>
      <c r="PPR751" s="31"/>
      <c r="PPS751" s="31"/>
      <c r="PPT751" s="31"/>
      <c r="PPU751" s="31"/>
      <c r="PPV751" s="31"/>
      <c r="PPW751" s="31"/>
      <c r="PPX751" s="31"/>
      <c r="PPY751" s="31"/>
      <c r="PPZ751" s="31"/>
      <c r="PQA751" s="31"/>
      <c r="PQB751" s="31"/>
      <c r="PQC751" s="31"/>
      <c r="PQD751" s="31"/>
      <c r="PQE751" s="31"/>
      <c r="PQF751" s="31"/>
      <c r="PQG751" s="31"/>
      <c r="PQH751" s="31"/>
      <c r="PQI751" s="31"/>
      <c r="PQJ751" s="31"/>
      <c r="PQK751" s="31"/>
      <c r="PQL751" s="31"/>
      <c r="PQM751" s="31"/>
      <c r="PQN751" s="31"/>
      <c r="PQO751" s="31"/>
      <c r="PQP751" s="31"/>
      <c r="PQQ751" s="31"/>
      <c r="PQR751" s="31"/>
      <c r="PQS751" s="31"/>
      <c r="PQT751" s="31"/>
      <c r="PQU751" s="31"/>
      <c r="PQV751" s="31"/>
      <c r="PQW751" s="31"/>
      <c r="PQX751" s="31"/>
      <c r="PQY751" s="31"/>
      <c r="PQZ751" s="31"/>
      <c r="PRA751" s="31"/>
      <c r="PRB751" s="31"/>
      <c r="PRC751" s="31"/>
      <c r="PRD751" s="31"/>
      <c r="PRE751" s="31"/>
      <c r="PRF751" s="31"/>
      <c r="PRG751" s="31"/>
      <c r="PRH751" s="31"/>
      <c r="PRI751" s="31"/>
      <c r="PRJ751" s="31"/>
      <c r="PRK751" s="31"/>
      <c r="PRL751" s="31"/>
      <c r="PRM751" s="31"/>
      <c r="PRN751" s="31"/>
      <c r="PRO751" s="31"/>
      <c r="PRP751" s="31"/>
      <c r="PRQ751" s="31"/>
      <c r="PRR751" s="31"/>
      <c r="PRS751" s="31"/>
      <c r="PRT751" s="31"/>
      <c r="PRU751" s="31"/>
      <c r="PRV751" s="31"/>
      <c r="PRW751" s="31"/>
      <c r="PRX751" s="31"/>
      <c r="PRY751" s="31"/>
      <c r="PRZ751" s="31"/>
      <c r="PSA751" s="31"/>
      <c r="PSB751" s="31"/>
      <c r="PSC751" s="31"/>
      <c r="PSD751" s="31"/>
      <c r="PSE751" s="31"/>
      <c r="PSF751" s="31"/>
      <c r="PSG751" s="31"/>
      <c r="PSH751" s="31"/>
      <c r="PSI751" s="31"/>
      <c r="PSJ751" s="31"/>
      <c r="PSK751" s="31"/>
      <c r="PSL751" s="31"/>
      <c r="PSM751" s="31"/>
      <c r="PSN751" s="31"/>
      <c r="PSO751" s="31"/>
      <c r="PSP751" s="31"/>
      <c r="PSQ751" s="31"/>
      <c r="PSR751" s="31"/>
      <c r="PSS751" s="31"/>
      <c r="PST751" s="31"/>
      <c r="PSU751" s="31"/>
      <c r="PSV751" s="31"/>
      <c r="PSW751" s="31"/>
      <c r="PSX751" s="31"/>
      <c r="PSY751" s="31"/>
      <c r="PSZ751" s="31"/>
      <c r="PTA751" s="31"/>
      <c r="PTB751" s="31"/>
      <c r="PTC751" s="31"/>
      <c r="PTD751" s="31"/>
      <c r="PTE751" s="31"/>
      <c r="PTF751" s="31"/>
      <c r="PTG751" s="31"/>
      <c r="PTH751" s="31"/>
      <c r="PTI751" s="31"/>
      <c r="PTJ751" s="31"/>
      <c r="PTK751" s="31"/>
      <c r="PTL751" s="31"/>
      <c r="PTM751" s="31"/>
      <c r="PTN751" s="31"/>
      <c r="PTO751" s="31"/>
      <c r="PTP751" s="31"/>
      <c r="PTQ751" s="31"/>
      <c r="PTR751" s="31"/>
      <c r="PTS751" s="31"/>
      <c r="PTT751" s="31"/>
      <c r="PTU751" s="31"/>
      <c r="PTV751" s="31"/>
      <c r="PTW751" s="31"/>
      <c r="PTX751" s="31"/>
      <c r="PTY751" s="31"/>
      <c r="PTZ751" s="31"/>
      <c r="PUA751" s="31"/>
      <c r="PUB751" s="31"/>
      <c r="PUC751" s="31"/>
      <c r="PUD751" s="31"/>
      <c r="PUE751" s="31"/>
      <c r="PUF751" s="31"/>
      <c r="PUG751" s="31"/>
      <c r="PUH751" s="31"/>
      <c r="PUI751" s="31"/>
      <c r="PUJ751" s="31"/>
      <c r="PUK751" s="31"/>
      <c r="PUL751" s="31"/>
      <c r="PUM751" s="31"/>
      <c r="PUN751" s="31"/>
      <c r="PUO751" s="31"/>
      <c r="PUP751" s="31"/>
      <c r="PUQ751" s="31"/>
      <c r="PUR751" s="31"/>
      <c r="PUS751" s="31"/>
      <c r="PUT751" s="31"/>
      <c r="PUU751" s="31"/>
      <c r="PUV751" s="31"/>
      <c r="PUW751" s="31"/>
      <c r="PUX751" s="31"/>
      <c r="PUY751" s="31"/>
      <c r="PUZ751" s="31"/>
      <c r="PVA751" s="31"/>
      <c r="PVB751" s="31"/>
      <c r="PVC751" s="31"/>
      <c r="PVD751" s="31"/>
      <c r="PVE751" s="31"/>
      <c r="PVF751" s="31"/>
      <c r="PVG751" s="31"/>
      <c r="PVH751" s="31"/>
      <c r="PVI751" s="31"/>
      <c r="PVJ751" s="31"/>
      <c r="PVK751" s="31"/>
      <c r="PVL751" s="31"/>
      <c r="PVM751" s="31"/>
      <c r="PVN751" s="31"/>
      <c r="PVO751" s="31"/>
      <c r="PVP751" s="31"/>
      <c r="PVQ751" s="31"/>
      <c r="PVR751" s="31"/>
      <c r="PVS751" s="31"/>
      <c r="PVT751" s="31"/>
      <c r="PVU751" s="31"/>
      <c r="PVV751" s="31"/>
      <c r="PVW751" s="31"/>
      <c r="PVX751" s="31"/>
      <c r="PVY751" s="31"/>
      <c r="PVZ751" s="31"/>
      <c r="PWA751" s="31"/>
      <c r="PWB751" s="31"/>
      <c r="PWC751" s="31"/>
      <c r="PWD751" s="31"/>
      <c r="PWE751" s="31"/>
      <c r="PWF751" s="31"/>
      <c r="PWG751" s="31"/>
      <c r="PWH751" s="31"/>
      <c r="PWI751" s="31"/>
      <c r="PWJ751" s="31"/>
      <c r="PWK751" s="31"/>
      <c r="PWL751" s="31"/>
      <c r="PWM751" s="31"/>
      <c r="PWN751" s="31"/>
      <c r="PWO751" s="31"/>
      <c r="PWP751" s="31"/>
      <c r="PWQ751" s="31"/>
      <c r="PWR751" s="31"/>
      <c r="PWS751" s="31"/>
      <c r="PWT751" s="31"/>
      <c r="PWU751" s="31"/>
      <c r="PWV751" s="31"/>
      <c r="PWW751" s="31"/>
      <c r="PWX751" s="31"/>
      <c r="PWY751" s="31"/>
      <c r="PWZ751" s="31"/>
      <c r="PXA751" s="31"/>
      <c r="PXB751" s="31"/>
      <c r="PXC751" s="31"/>
      <c r="PXD751" s="31"/>
      <c r="PXE751" s="31"/>
      <c r="PXF751" s="31"/>
      <c r="PXG751" s="31"/>
      <c r="PXH751" s="31"/>
      <c r="PXI751" s="31"/>
      <c r="PXJ751" s="31"/>
      <c r="PXK751" s="31"/>
      <c r="PXL751" s="31"/>
      <c r="PXM751" s="31"/>
      <c r="PXN751" s="31"/>
      <c r="PXO751" s="31"/>
      <c r="PXP751" s="31"/>
      <c r="PXQ751" s="31"/>
      <c r="PXR751" s="31"/>
      <c r="PXS751" s="31"/>
      <c r="PXT751" s="31"/>
      <c r="PXU751" s="31"/>
      <c r="PXV751" s="31"/>
      <c r="PXW751" s="31"/>
      <c r="PXX751" s="31"/>
      <c r="PXY751" s="31"/>
      <c r="PXZ751" s="31"/>
      <c r="PYA751" s="31"/>
      <c r="PYB751" s="31"/>
      <c r="PYC751" s="31"/>
      <c r="PYD751" s="31"/>
      <c r="PYE751" s="31"/>
      <c r="PYF751" s="31"/>
      <c r="PYG751" s="31"/>
      <c r="PYH751" s="31"/>
      <c r="PYI751" s="31"/>
      <c r="PYJ751" s="31"/>
      <c r="PYK751" s="31"/>
      <c r="PYL751" s="31"/>
      <c r="PYM751" s="31"/>
      <c r="PYN751" s="31"/>
      <c r="PYO751" s="31"/>
      <c r="PYP751" s="31"/>
      <c r="PYQ751" s="31"/>
      <c r="PYR751" s="31"/>
      <c r="PYS751" s="31"/>
      <c r="PYT751" s="31"/>
      <c r="PYU751" s="31"/>
      <c r="PYV751" s="31"/>
      <c r="PYW751" s="31"/>
      <c r="PYX751" s="31"/>
      <c r="PYY751" s="31"/>
      <c r="PYZ751" s="31"/>
      <c r="PZA751" s="31"/>
      <c r="PZB751" s="31"/>
      <c r="PZC751" s="31"/>
      <c r="PZD751" s="31"/>
      <c r="PZE751" s="31"/>
      <c r="PZF751" s="31"/>
      <c r="PZG751" s="31"/>
      <c r="PZH751" s="31"/>
      <c r="PZI751" s="31"/>
      <c r="PZJ751" s="31"/>
      <c r="PZK751" s="31"/>
      <c r="PZL751" s="31"/>
      <c r="PZM751" s="31"/>
      <c r="PZN751" s="31"/>
      <c r="PZO751" s="31"/>
      <c r="PZP751" s="31"/>
      <c r="PZQ751" s="31"/>
      <c r="PZR751" s="31"/>
      <c r="PZS751" s="31"/>
      <c r="PZT751" s="31"/>
      <c r="PZU751" s="31"/>
      <c r="PZV751" s="31"/>
      <c r="PZW751" s="31"/>
      <c r="PZX751" s="31"/>
      <c r="PZY751" s="31"/>
      <c r="PZZ751" s="31"/>
      <c r="QAA751" s="31"/>
      <c r="QAB751" s="31"/>
      <c r="QAC751" s="31"/>
      <c r="QAD751" s="31"/>
      <c r="QAE751" s="31"/>
      <c r="QAF751" s="31"/>
      <c r="QAG751" s="31"/>
      <c r="QAH751" s="31"/>
      <c r="QAI751" s="31"/>
      <c r="QAJ751" s="31"/>
      <c r="QAK751" s="31"/>
      <c r="QAL751" s="31"/>
      <c r="QAM751" s="31"/>
      <c r="QAN751" s="31"/>
      <c r="QAO751" s="31"/>
      <c r="QAP751" s="31"/>
      <c r="QAQ751" s="31"/>
      <c r="QAR751" s="31"/>
      <c r="QAS751" s="31"/>
      <c r="QAT751" s="31"/>
      <c r="QAU751" s="31"/>
      <c r="QAV751" s="31"/>
      <c r="QAW751" s="31"/>
      <c r="QAX751" s="31"/>
      <c r="QAY751" s="31"/>
      <c r="QAZ751" s="31"/>
      <c r="QBA751" s="31"/>
      <c r="QBB751" s="31"/>
      <c r="QBC751" s="31"/>
      <c r="QBD751" s="31"/>
      <c r="QBE751" s="31"/>
      <c r="QBF751" s="31"/>
      <c r="QBG751" s="31"/>
      <c r="QBH751" s="31"/>
      <c r="QBI751" s="31"/>
      <c r="QBJ751" s="31"/>
      <c r="QBK751" s="31"/>
      <c r="QBL751" s="31"/>
      <c r="QBM751" s="31"/>
      <c r="QBN751" s="31"/>
      <c r="QBO751" s="31"/>
      <c r="QBP751" s="31"/>
      <c r="QBQ751" s="31"/>
      <c r="QBR751" s="31"/>
      <c r="QBS751" s="31"/>
      <c r="QBT751" s="31"/>
      <c r="QBU751" s="31"/>
      <c r="QBV751" s="31"/>
      <c r="QBW751" s="31"/>
      <c r="QBX751" s="31"/>
      <c r="QBY751" s="31"/>
      <c r="QBZ751" s="31"/>
      <c r="QCA751" s="31"/>
      <c r="QCB751" s="31"/>
      <c r="QCC751" s="31"/>
      <c r="QCD751" s="31"/>
      <c r="QCE751" s="31"/>
      <c r="QCF751" s="31"/>
      <c r="QCG751" s="31"/>
      <c r="QCH751" s="31"/>
      <c r="QCI751" s="31"/>
      <c r="QCJ751" s="31"/>
      <c r="QCK751" s="31"/>
      <c r="QCL751" s="31"/>
      <c r="QCM751" s="31"/>
      <c r="QCN751" s="31"/>
      <c r="QCO751" s="31"/>
      <c r="QCP751" s="31"/>
      <c r="QCQ751" s="31"/>
      <c r="QCR751" s="31"/>
      <c r="QCS751" s="31"/>
      <c r="QCT751" s="31"/>
      <c r="QCU751" s="31"/>
      <c r="QCV751" s="31"/>
      <c r="QCW751" s="31"/>
      <c r="QCX751" s="31"/>
      <c r="QCY751" s="31"/>
      <c r="QCZ751" s="31"/>
      <c r="QDA751" s="31"/>
      <c r="QDB751" s="31"/>
      <c r="QDC751" s="31"/>
      <c r="QDD751" s="31"/>
      <c r="QDE751" s="31"/>
      <c r="QDF751" s="31"/>
      <c r="QDG751" s="31"/>
      <c r="QDH751" s="31"/>
      <c r="QDI751" s="31"/>
      <c r="QDJ751" s="31"/>
      <c r="QDK751" s="31"/>
      <c r="QDL751" s="31"/>
      <c r="QDM751" s="31"/>
      <c r="QDN751" s="31"/>
      <c r="QDO751" s="31"/>
      <c r="QDP751" s="31"/>
      <c r="QDQ751" s="31"/>
      <c r="QDR751" s="31"/>
      <c r="QDS751" s="31"/>
      <c r="QDT751" s="31"/>
      <c r="QDU751" s="31"/>
      <c r="QDV751" s="31"/>
      <c r="QDW751" s="31"/>
      <c r="QDX751" s="31"/>
      <c r="QDY751" s="31"/>
      <c r="QDZ751" s="31"/>
      <c r="QEA751" s="31"/>
      <c r="QEB751" s="31"/>
      <c r="QEC751" s="31"/>
      <c r="QED751" s="31"/>
      <c r="QEE751" s="31"/>
      <c r="QEF751" s="31"/>
      <c r="QEG751" s="31"/>
      <c r="QEH751" s="31"/>
      <c r="QEI751" s="31"/>
      <c r="QEJ751" s="31"/>
      <c r="QEK751" s="31"/>
      <c r="QEL751" s="31"/>
      <c r="QEM751" s="31"/>
      <c r="QEN751" s="31"/>
      <c r="QEO751" s="31"/>
      <c r="QEP751" s="31"/>
      <c r="QEQ751" s="31"/>
      <c r="QER751" s="31"/>
      <c r="QES751" s="31"/>
      <c r="QET751" s="31"/>
      <c r="QEU751" s="31"/>
      <c r="QEV751" s="31"/>
      <c r="QEW751" s="31"/>
      <c r="QEX751" s="31"/>
      <c r="QEY751" s="31"/>
      <c r="QEZ751" s="31"/>
      <c r="QFA751" s="31"/>
      <c r="QFB751" s="31"/>
      <c r="QFC751" s="31"/>
      <c r="QFD751" s="31"/>
      <c r="QFE751" s="31"/>
      <c r="QFF751" s="31"/>
      <c r="QFG751" s="31"/>
      <c r="QFH751" s="31"/>
      <c r="QFI751" s="31"/>
      <c r="QFJ751" s="31"/>
      <c r="QFK751" s="31"/>
      <c r="QFL751" s="31"/>
      <c r="QFM751" s="31"/>
      <c r="QFN751" s="31"/>
      <c r="QFO751" s="31"/>
      <c r="QFP751" s="31"/>
      <c r="QFQ751" s="31"/>
      <c r="QFR751" s="31"/>
      <c r="QFS751" s="31"/>
      <c r="QFT751" s="31"/>
      <c r="QFU751" s="31"/>
      <c r="QFV751" s="31"/>
      <c r="QFW751" s="31"/>
      <c r="QFX751" s="31"/>
      <c r="QFY751" s="31"/>
      <c r="QFZ751" s="31"/>
      <c r="QGA751" s="31"/>
      <c r="QGB751" s="31"/>
      <c r="QGC751" s="31"/>
      <c r="QGD751" s="31"/>
      <c r="QGE751" s="31"/>
      <c r="QGF751" s="31"/>
      <c r="QGG751" s="31"/>
      <c r="QGH751" s="31"/>
      <c r="QGI751" s="31"/>
      <c r="QGJ751" s="31"/>
      <c r="QGK751" s="31"/>
      <c r="QGL751" s="31"/>
      <c r="QGM751" s="31"/>
      <c r="QGN751" s="31"/>
      <c r="QGO751" s="31"/>
      <c r="QGP751" s="31"/>
      <c r="QGQ751" s="31"/>
      <c r="QGR751" s="31"/>
      <c r="QGS751" s="31"/>
      <c r="QGT751" s="31"/>
      <c r="QGU751" s="31"/>
      <c r="QGV751" s="31"/>
      <c r="QGW751" s="31"/>
      <c r="QGX751" s="31"/>
      <c r="QGY751" s="31"/>
      <c r="QGZ751" s="31"/>
      <c r="QHA751" s="31"/>
      <c r="QHB751" s="31"/>
      <c r="QHC751" s="31"/>
      <c r="QHD751" s="31"/>
      <c r="QHE751" s="31"/>
      <c r="QHF751" s="31"/>
      <c r="QHG751" s="31"/>
      <c r="QHH751" s="31"/>
      <c r="QHI751" s="31"/>
      <c r="QHJ751" s="31"/>
      <c r="QHK751" s="31"/>
      <c r="QHL751" s="31"/>
      <c r="QHM751" s="31"/>
      <c r="QHN751" s="31"/>
      <c r="QHO751" s="31"/>
      <c r="QHP751" s="31"/>
      <c r="QHQ751" s="31"/>
      <c r="QHR751" s="31"/>
      <c r="QHS751" s="31"/>
      <c r="QHT751" s="31"/>
      <c r="QHU751" s="31"/>
      <c r="QHV751" s="31"/>
      <c r="QHW751" s="31"/>
      <c r="QHX751" s="31"/>
      <c r="QHY751" s="31"/>
      <c r="QHZ751" s="31"/>
      <c r="QIA751" s="31"/>
      <c r="QIB751" s="31"/>
      <c r="QIC751" s="31"/>
      <c r="QID751" s="31"/>
      <c r="QIE751" s="31"/>
      <c r="QIF751" s="31"/>
      <c r="QIG751" s="31"/>
      <c r="QIH751" s="31"/>
      <c r="QII751" s="31"/>
      <c r="QIJ751" s="31"/>
      <c r="QIK751" s="31"/>
      <c r="QIL751" s="31"/>
      <c r="QIM751" s="31"/>
      <c r="QIN751" s="31"/>
      <c r="QIO751" s="31"/>
      <c r="QIP751" s="31"/>
      <c r="QIQ751" s="31"/>
      <c r="QIR751" s="31"/>
      <c r="QIS751" s="31"/>
      <c r="QIT751" s="31"/>
      <c r="QIU751" s="31"/>
      <c r="QIV751" s="31"/>
      <c r="QIW751" s="31"/>
      <c r="QIX751" s="31"/>
      <c r="QIY751" s="31"/>
      <c r="QIZ751" s="31"/>
      <c r="QJA751" s="31"/>
      <c r="QJB751" s="31"/>
      <c r="QJC751" s="31"/>
      <c r="QJD751" s="31"/>
      <c r="QJE751" s="31"/>
      <c r="QJF751" s="31"/>
      <c r="QJG751" s="31"/>
      <c r="QJH751" s="31"/>
      <c r="QJI751" s="31"/>
      <c r="QJJ751" s="31"/>
      <c r="QJK751" s="31"/>
      <c r="QJL751" s="31"/>
      <c r="QJM751" s="31"/>
      <c r="QJN751" s="31"/>
      <c r="QJO751" s="31"/>
      <c r="QJP751" s="31"/>
      <c r="QJQ751" s="31"/>
      <c r="QJR751" s="31"/>
      <c r="QJS751" s="31"/>
      <c r="QJT751" s="31"/>
      <c r="QJU751" s="31"/>
      <c r="QJV751" s="31"/>
      <c r="QJW751" s="31"/>
      <c r="QJX751" s="31"/>
      <c r="QJY751" s="31"/>
      <c r="QJZ751" s="31"/>
      <c r="QKA751" s="31"/>
      <c r="QKB751" s="31"/>
      <c r="QKC751" s="31"/>
      <c r="QKD751" s="31"/>
      <c r="QKE751" s="31"/>
      <c r="QKF751" s="31"/>
      <c r="QKG751" s="31"/>
      <c r="QKH751" s="31"/>
      <c r="QKI751" s="31"/>
      <c r="QKJ751" s="31"/>
      <c r="QKK751" s="31"/>
      <c r="QKL751" s="31"/>
      <c r="QKM751" s="31"/>
      <c r="QKN751" s="31"/>
      <c r="QKO751" s="31"/>
      <c r="QKP751" s="31"/>
      <c r="QKQ751" s="31"/>
      <c r="QKR751" s="31"/>
      <c r="QKS751" s="31"/>
      <c r="QKT751" s="31"/>
      <c r="QKU751" s="31"/>
      <c r="QKV751" s="31"/>
      <c r="QKW751" s="31"/>
      <c r="QKX751" s="31"/>
      <c r="QKY751" s="31"/>
      <c r="QKZ751" s="31"/>
      <c r="QLA751" s="31"/>
      <c r="QLB751" s="31"/>
      <c r="QLC751" s="31"/>
      <c r="QLD751" s="31"/>
      <c r="QLE751" s="31"/>
      <c r="QLF751" s="31"/>
      <c r="QLG751" s="31"/>
      <c r="QLH751" s="31"/>
      <c r="QLI751" s="31"/>
      <c r="QLJ751" s="31"/>
      <c r="QLK751" s="31"/>
      <c r="QLL751" s="31"/>
      <c r="QLM751" s="31"/>
      <c r="QLN751" s="31"/>
      <c r="QLO751" s="31"/>
      <c r="QLP751" s="31"/>
      <c r="QLQ751" s="31"/>
      <c r="QLR751" s="31"/>
      <c r="QLS751" s="31"/>
      <c r="QLT751" s="31"/>
      <c r="QLU751" s="31"/>
      <c r="QLV751" s="31"/>
      <c r="QLW751" s="31"/>
      <c r="QLX751" s="31"/>
      <c r="QLY751" s="31"/>
      <c r="QLZ751" s="31"/>
      <c r="QMA751" s="31"/>
      <c r="QMB751" s="31"/>
      <c r="QMC751" s="31"/>
      <c r="QMD751" s="31"/>
      <c r="QME751" s="31"/>
      <c r="QMF751" s="31"/>
      <c r="QMG751" s="31"/>
      <c r="QMH751" s="31"/>
      <c r="QMI751" s="31"/>
      <c r="QMJ751" s="31"/>
      <c r="QMK751" s="31"/>
      <c r="QML751" s="31"/>
      <c r="QMM751" s="31"/>
      <c r="QMN751" s="31"/>
      <c r="QMO751" s="31"/>
      <c r="QMP751" s="31"/>
      <c r="QMQ751" s="31"/>
      <c r="QMR751" s="31"/>
      <c r="QMS751" s="31"/>
      <c r="QMT751" s="31"/>
      <c r="QMU751" s="31"/>
      <c r="QMV751" s="31"/>
      <c r="QMW751" s="31"/>
      <c r="QMX751" s="31"/>
      <c r="QMY751" s="31"/>
      <c r="QMZ751" s="31"/>
      <c r="QNA751" s="31"/>
      <c r="QNB751" s="31"/>
      <c r="QNC751" s="31"/>
      <c r="QND751" s="31"/>
      <c r="QNE751" s="31"/>
      <c r="QNF751" s="31"/>
      <c r="QNG751" s="31"/>
      <c r="QNH751" s="31"/>
      <c r="QNI751" s="31"/>
      <c r="QNJ751" s="31"/>
      <c r="QNK751" s="31"/>
      <c r="QNL751" s="31"/>
      <c r="QNM751" s="31"/>
      <c r="QNN751" s="31"/>
      <c r="QNO751" s="31"/>
      <c r="QNP751" s="31"/>
      <c r="QNQ751" s="31"/>
      <c r="QNR751" s="31"/>
      <c r="QNS751" s="31"/>
      <c r="QNT751" s="31"/>
      <c r="QNU751" s="31"/>
      <c r="QNV751" s="31"/>
      <c r="QNW751" s="31"/>
      <c r="QNX751" s="31"/>
      <c r="QNY751" s="31"/>
      <c r="QNZ751" s="31"/>
      <c r="QOA751" s="31"/>
      <c r="QOB751" s="31"/>
      <c r="QOC751" s="31"/>
      <c r="QOD751" s="31"/>
      <c r="QOE751" s="31"/>
      <c r="QOF751" s="31"/>
      <c r="QOG751" s="31"/>
      <c r="QOH751" s="31"/>
      <c r="QOI751" s="31"/>
      <c r="QOJ751" s="31"/>
      <c r="QOK751" s="31"/>
      <c r="QOL751" s="31"/>
      <c r="QOM751" s="31"/>
      <c r="QON751" s="31"/>
      <c r="QOO751" s="31"/>
      <c r="QOP751" s="31"/>
      <c r="QOQ751" s="31"/>
      <c r="QOR751" s="31"/>
      <c r="QOS751" s="31"/>
      <c r="QOT751" s="31"/>
      <c r="QOU751" s="31"/>
      <c r="QOV751" s="31"/>
      <c r="QOW751" s="31"/>
      <c r="QOX751" s="31"/>
      <c r="QOY751" s="31"/>
      <c r="QOZ751" s="31"/>
      <c r="QPA751" s="31"/>
      <c r="QPB751" s="31"/>
      <c r="QPC751" s="31"/>
      <c r="QPD751" s="31"/>
      <c r="QPE751" s="31"/>
      <c r="QPF751" s="31"/>
      <c r="QPG751" s="31"/>
      <c r="QPH751" s="31"/>
      <c r="QPI751" s="31"/>
      <c r="QPJ751" s="31"/>
      <c r="QPK751" s="31"/>
      <c r="QPL751" s="31"/>
      <c r="QPM751" s="31"/>
      <c r="QPN751" s="31"/>
      <c r="QPO751" s="31"/>
      <c r="QPP751" s="31"/>
      <c r="QPQ751" s="31"/>
      <c r="QPR751" s="31"/>
      <c r="QPS751" s="31"/>
      <c r="QPT751" s="31"/>
      <c r="QPU751" s="31"/>
      <c r="QPV751" s="31"/>
      <c r="QPW751" s="31"/>
      <c r="QPX751" s="31"/>
      <c r="QPY751" s="31"/>
      <c r="QPZ751" s="31"/>
      <c r="QQA751" s="31"/>
      <c r="QQB751" s="31"/>
      <c r="QQC751" s="31"/>
      <c r="QQD751" s="31"/>
      <c r="QQE751" s="31"/>
      <c r="QQF751" s="31"/>
      <c r="QQG751" s="31"/>
      <c r="QQH751" s="31"/>
      <c r="QQI751" s="31"/>
      <c r="QQJ751" s="31"/>
      <c r="QQK751" s="31"/>
      <c r="QQL751" s="31"/>
      <c r="QQM751" s="31"/>
      <c r="QQN751" s="31"/>
      <c r="QQO751" s="31"/>
      <c r="QQP751" s="31"/>
      <c r="QQQ751" s="31"/>
      <c r="QQR751" s="31"/>
      <c r="QQS751" s="31"/>
      <c r="QQT751" s="31"/>
      <c r="QQU751" s="31"/>
      <c r="QQV751" s="31"/>
      <c r="QQW751" s="31"/>
      <c r="QQX751" s="31"/>
      <c r="QQY751" s="31"/>
      <c r="QQZ751" s="31"/>
      <c r="QRA751" s="31"/>
      <c r="QRB751" s="31"/>
      <c r="QRC751" s="31"/>
      <c r="QRD751" s="31"/>
      <c r="QRE751" s="31"/>
      <c r="QRF751" s="31"/>
      <c r="QRG751" s="31"/>
      <c r="QRH751" s="31"/>
      <c r="QRI751" s="31"/>
      <c r="QRJ751" s="31"/>
      <c r="QRK751" s="31"/>
      <c r="QRL751" s="31"/>
      <c r="QRM751" s="31"/>
      <c r="QRN751" s="31"/>
      <c r="QRO751" s="31"/>
      <c r="QRP751" s="31"/>
      <c r="QRQ751" s="31"/>
      <c r="QRR751" s="31"/>
      <c r="QRS751" s="31"/>
      <c r="QRT751" s="31"/>
      <c r="QRU751" s="31"/>
      <c r="QRV751" s="31"/>
      <c r="QRW751" s="31"/>
      <c r="QRX751" s="31"/>
      <c r="QRY751" s="31"/>
      <c r="QRZ751" s="31"/>
      <c r="QSA751" s="31"/>
      <c r="QSB751" s="31"/>
      <c r="QSC751" s="31"/>
      <c r="QSD751" s="31"/>
      <c r="QSE751" s="31"/>
      <c r="QSF751" s="31"/>
      <c r="QSG751" s="31"/>
      <c r="QSH751" s="31"/>
      <c r="QSI751" s="31"/>
      <c r="QSJ751" s="31"/>
      <c r="QSK751" s="31"/>
      <c r="QSL751" s="31"/>
      <c r="QSM751" s="31"/>
      <c r="QSN751" s="31"/>
      <c r="QSO751" s="31"/>
      <c r="QSP751" s="31"/>
      <c r="QSQ751" s="31"/>
      <c r="QSR751" s="31"/>
      <c r="QSS751" s="31"/>
      <c r="QST751" s="31"/>
      <c r="QSU751" s="31"/>
      <c r="QSV751" s="31"/>
      <c r="QSW751" s="31"/>
      <c r="QSX751" s="31"/>
      <c r="QSY751" s="31"/>
      <c r="QSZ751" s="31"/>
      <c r="QTA751" s="31"/>
      <c r="QTB751" s="31"/>
      <c r="QTC751" s="31"/>
      <c r="QTD751" s="31"/>
      <c r="QTE751" s="31"/>
      <c r="QTF751" s="31"/>
      <c r="QTG751" s="31"/>
      <c r="QTH751" s="31"/>
      <c r="QTI751" s="31"/>
      <c r="QTJ751" s="31"/>
      <c r="QTK751" s="31"/>
      <c r="QTL751" s="31"/>
      <c r="QTM751" s="31"/>
      <c r="QTN751" s="31"/>
      <c r="QTO751" s="31"/>
      <c r="QTP751" s="31"/>
      <c r="QTQ751" s="31"/>
      <c r="QTR751" s="31"/>
      <c r="QTS751" s="31"/>
      <c r="QTT751" s="31"/>
      <c r="QTU751" s="31"/>
      <c r="QTV751" s="31"/>
      <c r="QTW751" s="31"/>
      <c r="QTX751" s="31"/>
      <c r="QTY751" s="31"/>
      <c r="QTZ751" s="31"/>
      <c r="QUA751" s="31"/>
      <c r="QUB751" s="31"/>
      <c r="QUC751" s="31"/>
      <c r="QUD751" s="31"/>
      <c r="QUE751" s="31"/>
      <c r="QUF751" s="31"/>
      <c r="QUG751" s="31"/>
      <c r="QUH751" s="31"/>
      <c r="QUI751" s="31"/>
      <c r="QUJ751" s="31"/>
      <c r="QUK751" s="31"/>
      <c r="QUL751" s="31"/>
      <c r="QUM751" s="31"/>
      <c r="QUN751" s="31"/>
      <c r="QUO751" s="31"/>
      <c r="QUP751" s="31"/>
      <c r="QUQ751" s="31"/>
      <c r="QUR751" s="31"/>
      <c r="QUS751" s="31"/>
      <c r="QUT751" s="31"/>
      <c r="QUU751" s="31"/>
      <c r="QUV751" s="31"/>
      <c r="QUW751" s="31"/>
      <c r="QUX751" s="31"/>
      <c r="QUY751" s="31"/>
      <c r="QUZ751" s="31"/>
      <c r="QVA751" s="31"/>
      <c r="QVB751" s="31"/>
      <c r="QVC751" s="31"/>
      <c r="QVD751" s="31"/>
      <c r="QVE751" s="31"/>
      <c r="QVF751" s="31"/>
      <c r="QVG751" s="31"/>
      <c r="QVH751" s="31"/>
      <c r="QVI751" s="31"/>
      <c r="QVJ751" s="31"/>
      <c r="QVK751" s="31"/>
      <c r="QVL751" s="31"/>
      <c r="QVM751" s="31"/>
      <c r="QVN751" s="31"/>
      <c r="QVO751" s="31"/>
      <c r="QVP751" s="31"/>
      <c r="QVQ751" s="31"/>
      <c r="QVR751" s="31"/>
      <c r="QVS751" s="31"/>
      <c r="QVT751" s="31"/>
      <c r="QVU751" s="31"/>
      <c r="QVV751" s="31"/>
      <c r="QVW751" s="31"/>
      <c r="QVX751" s="31"/>
      <c r="QVY751" s="31"/>
      <c r="QVZ751" s="31"/>
      <c r="QWA751" s="31"/>
      <c r="QWB751" s="31"/>
      <c r="QWC751" s="31"/>
      <c r="QWD751" s="31"/>
      <c r="QWE751" s="31"/>
      <c r="QWF751" s="31"/>
      <c r="QWG751" s="31"/>
      <c r="QWH751" s="31"/>
      <c r="QWI751" s="31"/>
      <c r="QWJ751" s="31"/>
      <c r="QWK751" s="31"/>
      <c r="QWL751" s="31"/>
      <c r="QWM751" s="31"/>
      <c r="QWN751" s="31"/>
      <c r="QWO751" s="31"/>
      <c r="QWP751" s="31"/>
      <c r="QWQ751" s="31"/>
      <c r="QWR751" s="31"/>
      <c r="QWS751" s="31"/>
      <c r="QWT751" s="31"/>
      <c r="QWU751" s="31"/>
      <c r="QWV751" s="31"/>
      <c r="QWW751" s="31"/>
      <c r="QWX751" s="31"/>
      <c r="QWY751" s="31"/>
      <c r="QWZ751" s="31"/>
      <c r="QXA751" s="31"/>
      <c r="QXB751" s="31"/>
      <c r="QXC751" s="31"/>
      <c r="QXD751" s="31"/>
      <c r="QXE751" s="31"/>
      <c r="QXF751" s="31"/>
      <c r="QXG751" s="31"/>
      <c r="QXH751" s="31"/>
      <c r="QXI751" s="31"/>
      <c r="QXJ751" s="31"/>
      <c r="QXK751" s="31"/>
      <c r="QXL751" s="31"/>
      <c r="QXM751" s="31"/>
      <c r="QXN751" s="31"/>
      <c r="QXO751" s="31"/>
      <c r="QXP751" s="31"/>
      <c r="QXQ751" s="31"/>
      <c r="QXR751" s="31"/>
      <c r="QXS751" s="31"/>
      <c r="QXT751" s="31"/>
      <c r="QXU751" s="31"/>
      <c r="QXV751" s="31"/>
      <c r="QXW751" s="31"/>
      <c r="QXX751" s="31"/>
      <c r="QXY751" s="31"/>
      <c r="QXZ751" s="31"/>
      <c r="QYA751" s="31"/>
      <c r="QYB751" s="31"/>
      <c r="QYC751" s="31"/>
      <c r="QYD751" s="31"/>
      <c r="QYE751" s="31"/>
      <c r="QYF751" s="31"/>
      <c r="QYG751" s="31"/>
      <c r="QYH751" s="31"/>
      <c r="QYI751" s="31"/>
      <c r="QYJ751" s="31"/>
      <c r="QYK751" s="31"/>
      <c r="QYL751" s="31"/>
      <c r="QYM751" s="31"/>
      <c r="QYN751" s="31"/>
      <c r="QYO751" s="31"/>
      <c r="QYP751" s="31"/>
      <c r="QYQ751" s="31"/>
      <c r="QYR751" s="31"/>
      <c r="QYS751" s="31"/>
      <c r="QYT751" s="31"/>
      <c r="QYU751" s="31"/>
      <c r="QYV751" s="31"/>
      <c r="QYW751" s="31"/>
      <c r="QYX751" s="31"/>
      <c r="QYY751" s="31"/>
      <c r="QYZ751" s="31"/>
      <c r="QZA751" s="31"/>
      <c r="QZB751" s="31"/>
      <c r="QZC751" s="31"/>
      <c r="QZD751" s="31"/>
      <c r="QZE751" s="31"/>
      <c r="QZF751" s="31"/>
      <c r="QZG751" s="31"/>
      <c r="QZH751" s="31"/>
      <c r="QZI751" s="31"/>
      <c r="QZJ751" s="31"/>
      <c r="QZK751" s="31"/>
      <c r="QZL751" s="31"/>
      <c r="QZM751" s="31"/>
      <c r="QZN751" s="31"/>
      <c r="QZO751" s="31"/>
      <c r="QZP751" s="31"/>
      <c r="QZQ751" s="31"/>
      <c r="QZR751" s="31"/>
      <c r="QZS751" s="31"/>
      <c r="QZT751" s="31"/>
      <c r="QZU751" s="31"/>
      <c r="QZV751" s="31"/>
      <c r="QZW751" s="31"/>
      <c r="QZX751" s="31"/>
      <c r="QZY751" s="31"/>
      <c r="QZZ751" s="31"/>
      <c r="RAA751" s="31"/>
      <c r="RAB751" s="31"/>
      <c r="RAC751" s="31"/>
      <c r="RAD751" s="31"/>
      <c r="RAE751" s="31"/>
      <c r="RAF751" s="31"/>
      <c r="RAG751" s="31"/>
      <c r="RAH751" s="31"/>
      <c r="RAI751" s="31"/>
      <c r="RAJ751" s="31"/>
      <c r="RAK751" s="31"/>
      <c r="RAL751" s="31"/>
      <c r="RAM751" s="31"/>
      <c r="RAN751" s="31"/>
      <c r="RAO751" s="31"/>
      <c r="RAP751" s="31"/>
      <c r="RAQ751" s="31"/>
      <c r="RAR751" s="31"/>
      <c r="RAS751" s="31"/>
      <c r="RAT751" s="31"/>
      <c r="RAU751" s="31"/>
      <c r="RAV751" s="31"/>
      <c r="RAW751" s="31"/>
      <c r="RAX751" s="31"/>
      <c r="RAY751" s="31"/>
      <c r="RAZ751" s="31"/>
      <c r="RBA751" s="31"/>
      <c r="RBB751" s="31"/>
      <c r="RBC751" s="31"/>
      <c r="RBD751" s="31"/>
      <c r="RBE751" s="31"/>
      <c r="RBF751" s="31"/>
      <c r="RBG751" s="31"/>
      <c r="RBH751" s="31"/>
      <c r="RBI751" s="31"/>
      <c r="RBJ751" s="31"/>
      <c r="RBK751" s="31"/>
      <c r="RBL751" s="31"/>
      <c r="RBM751" s="31"/>
      <c r="RBN751" s="31"/>
      <c r="RBO751" s="31"/>
      <c r="RBP751" s="31"/>
      <c r="RBQ751" s="31"/>
      <c r="RBR751" s="31"/>
      <c r="RBS751" s="31"/>
      <c r="RBT751" s="31"/>
      <c r="RBU751" s="31"/>
      <c r="RBV751" s="31"/>
      <c r="RBW751" s="31"/>
      <c r="RBX751" s="31"/>
      <c r="RBY751" s="31"/>
      <c r="RBZ751" s="31"/>
      <c r="RCA751" s="31"/>
      <c r="RCB751" s="31"/>
      <c r="RCC751" s="31"/>
      <c r="RCD751" s="31"/>
      <c r="RCE751" s="31"/>
      <c r="RCF751" s="31"/>
      <c r="RCG751" s="31"/>
      <c r="RCH751" s="31"/>
      <c r="RCI751" s="31"/>
      <c r="RCJ751" s="31"/>
      <c r="RCK751" s="31"/>
      <c r="RCL751" s="31"/>
      <c r="RCM751" s="31"/>
      <c r="RCN751" s="31"/>
      <c r="RCO751" s="31"/>
      <c r="RCP751" s="31"/>
      <c r="RCQ751" s="31"/>
      <c r="RCR751" s="31"/>
      <c r="RCS751" s="31"/>
      <c r="RCT751" s="31"/>
      <c r="RCU751" s="31"/>
      <c r="RCV751" s="31"/>
      <c r="RCW751" s="31"/>
      <c r="RCX751" s="31"/>
      <c r="RCY751" s="31"/>
      <c r="RCZ751" s="31"/>
      <c r="RDA751" s="31"/>
      <c r="RDB751" s="31"/>
      <c r="RDC751" s="31"/>
      <c r="RDD751" s="31"/>
      <c r="RDE751" s="31"/>
      <c r="RDF751" s="31"/>
      <c r="RDG751" s="31"/>
      <c r="RDH751" s="31"/>
      <c r="RDI751" s="31"/>
      <c r="RDJ751" s="31"/>
      <c r="RDK751" s="31"/>
      <c r="RDL751" s="31"/>
      <c r="RDM751" s="31"/>
      <c r="RDN751" s="31"/>
      <c r="RDO751" s="31"/>
      <c r="RDP751" s="31"/>
      <c r="RDQ751" s="31"/>
      <c r="RDR751" s="31"/>
      <c r="RDS751" s="31"/>
      <c r="RDT751" s="31"/>
      <c r="RDU751" s="31"/>
      <c r="RDV751" s="31"/>
      <c r="RDW751" s="31"/>
      <c r="RDX751" s="31"/>
      <c r="RDY751" s="31"/>
      <c r="RDZ751" s="31"/>
      <c r="REA751" s="31"/>
      <c r="REB751" s="31"/>
      <c r="REC751" s="31"/>
      <c r="RED751" s="31"/>
      <c r="REE751" s="31"/>
      <c r="REF751" s="31"/>
      <c r="REG751" s="31"/>
      <c r="REH751" s="31"/>
      <c r="REI751" s="31"/>
      <c r="REJ751" s="31"/>
      <c r="REK751" s="31"/>
      <c r="REL751" s="31"/>
      <c r="REM751" s="31"/>
      <c r="REN751" s="31"/>
      <c r="REO751" s="31"/>
      <c r="REP751" s="31"/>
      <c r="REQ751" s="31"/>
      <c r="RER751" s="31"/>
      <c r="RES751" s="31"/>
      <c r="RET751" s="31"/>
      <c r="REU751" s="31"/>
      <c r="REV751" s="31"/>
      <c r="REW751" s="31"/>
      <c r="REX751" s="31"/>
      <c r="REY751" s="31"/>
      <c r="REZ751" s="31"/>
      <c r="RFA751" s="31"/>
      <c r="RFB751" s="31"/>
      <c r="RFC751" s="31"/>
      <c r="RFD751" s="31"/>
      <c r="RFE751" s="31"/>
      <c r="RFF751" s="31"/>
      <c r="RFG751" s="31"/>
      <c r="RFH751" s="31"/>
      <c r="RFI751" s="31"/>
      <c r="RFJ751" s="31"/>
      <c r="RFK751" s="31"/>
      <c r="RFL751" s="31"/>
      <c r="RFM751" s="31"/>
      <c r="RFN751" s="31"/>
      <c r="RFO751" s="31"/>
      <c r="RFP751" s="31"/>
      <c r="RFQ751" s="31"/>
      <c r="RFR751" s="31"/>
      <c r="RFS751" s="31"/>
      <c r="RFT751" s="31"/>
      <c r="RFU751" s="31"/>
      <c r="RFV751" s="31"/>
      <c r="RFW751" s="31"/>
      <c r="RFX751" s="31"/>
      <c r="RFY751" s="31"/>
      <c r="RFZ751" s="31"/>
      <c r="RGA751" s="31"/>
      <c r="RGB751" s="31"/>
      <c r="RGC751" s="31"/>
      <c r="RGD751" s="31"/>
      <c r="RGE751" s="31"/>
      <c r="RGF751" s="31"/>
      <c r="RGG751" s="31"/>
      <c r="RGH751" s="31"/>
      <c r="RGI751" s="31"/>
      <c r="RGJ751" s="31"/>
      <c r="RGK751" s="31"/>
      <c r="RGL751" s="31"/>
      <c r="RGM751" s="31"/>
      <c r="RGN751" s="31"/>
      <c r="RGO751" s="31"/>
      <c r="RGP751" s="31"/>
      <c r="RGQ751" s="31"/>
      <c r="RGR751" s="31"/>
      <c r="RGS751" s="31"/>
      <c r="RGT751" s="31"/>
      <c r="RGU751" s="31"/>
      <c r="RGV751" s="31"/>
      <c r="RGW751" s="31"/>
      <c r="RGX751" s="31"/>
      <c r="RGY751" s="31"/>
      <c r="RGZ751" s="31"/>
      <c r="RHA751" s="31"/>
      <c r="RHB751" s="31"/>
      <c r="RHC751" s="31"/>
      <c r="RHD751" s="31"/>
      <c r="RHE751" s="31"/>
      <c r="RHF751" s="31"/>
      <c r="RHG751" s="31"/>
      <c r="RHH751" s="31"/>
      <c r="RHI751" s="31"/>
      <c r="RHJ751" s="31"/>
      <c r="RHK751" s="31"/>
      <c r="RHL751" s="31"/>
      <c r="RHM751" s="31"/>
      <c r="RHN751" s="31"/>
      <c r="RHO751" s="31"/>
      <c r="RHP751" s="31"/>
      <c r="RHQ751" s="31"/>
      <c r="RHR751" s="31"/>
      <c r="RHS751" s="31"/>
      <c r="RHT751" s="31"/>
      <c r="RHU751" s="31"/>
      <c r="RHV751" s="31"/>
      <c r="RHW751" s="31"/>
      <c r="RHX751" s="31"/>
      <c r="RHY751" s="31"/>
      <c r="RHZ751" s="31"/>
      <c r="RIA751" s="31"/>
      <c r="RIB751" s="31"/>
      <c r="RIC751" s="31"/>
      <c r="RID751" s="31"/>
      <c r="RIE751" s="31"/>
      <c r="RIF751" s="31"/>
      <c r="RIG751" s="31"/>
      <c r="RIH751" s="31"/>
      <c r="RII751" s="31"/>
      <c r="RIJ751" s="31"/>
      <c r="RIK751" s="31"/>
      <c r="RIL751" s="31"/>
      <c r="RIM751" s="31"/>
      <c r="RIN751" s="31"/>
      <c r="RIO751" s="31"/>
      <c r="RIP751" s="31"/>
      <c r="RIQ751" s="31"/>
      <c r="RIR751" s="31"/>
      <c r="RIS751" s="31"/>
      <c r="RIT751" s="31"/>
      <c r="RIU751" s="31"/>
      <c r="RIV751" s="31"/>
      <c r="RIW751" s="31"/>
      <c r="RIX751" s="31"/>
      <c r="RIY751" s="31"/>
      <c r="RIZ751" s="31"/>
      <c r="RJA751" s="31"/>
      <c r="RJB751" s="31"/>
      <c r="RJC751" s="31"/>
      <c r="RJD751" s="31"/>
      <c r="RJE751" s="31"/>
      <c r="RJF751" s="31"/>
      <c r="RJG751" s="31"/>
      <c r="RJH751" s="31"/>
      <c r="RJI751" s="31"/>
      <c r="RJJ751" s="31"/>
      <c r="RJK751" s="31"/>
      <c r="RJL751" s="31"/>
      <c r="RJM751" s="31"/>
      <c r="RJN751" s="31"/>
      <c r="RJO751" s="31"/>
      <c r="RJP751" s="31"/>
      <c r="RJQ751" s="31"/>
      <c r="RJR751" s="31"/>
      <c r="RJS751" s="31"/>
      <c r="RJT751" s="31"/>
      <c r="RJU751" s="31"/>
      <c r="RJV751" s="31"/>
      <c r="RJW751" s="31"/>
      <c r="RJX751" s="31"/>
      <c r="RJY751" s="31"/>
      <c r="RJZ751" s="31"/>
      <c r="RKA751" s="31"/>
      <c r="RKB751" s="31"/>
      <c r="RKC751" s="31"/>
      <c r="RKD751" s="31"/>
      <c r="RKE751" s="31"/>
      <c r="RKF751" s="31"/>
      <c r="RKG751" s="31"/>
      <c r="RKH751" s="31"/>
      <c r="RKI751" s="31"/>
      <c r="RKJ751" s="31"/>
      <c r="RKK751" s="31"/>
      <c r="RKL751" s="31"/>
      <c r="RKM751" s="31"/>
      <c r="RKN751" s="31"/>
      <c r="RKO751" s="31"/>
      <c r="RKP751" s="31"/>
      <c r="RKQ751" s="31"/>
      <c r="RKR751" s="31"/>
      <c r="RKS751" s="31"/>
      <c r="RKT751" s="31"/>
      <c r="RKU751" s="31"/>
      <c r="RKV751" s="31"/>
      <c r="RKW751" s="31"/>
      <c r="RKX751" s="31"/>
      <c r="RKY751" s="31"/>
      <c r="RKZ751" s="31"/>
      <c r="RLA751" s="31"/>
      <c r="RLB751" s="31"/>
      <c r="RLC751" s="31"/>
      <c r="RLD751" s="31"/>
      <c r="RLE751" s="31"/>
      <c r="RLF751" s="31"/>
      <c r="RLG751" s="31"/>
      <c r="RLH751" s="31"/>
      <c r="RLI751" s="31"/>
      <c r="RLJ751" s="31"/>
      <c r="RLK751" s="31"/>
      <c r="RLL751" s="31"/>
      <c r="RLM751" s="31"/>
      <c r="RLN751" s="31"/>
      <c r="RLO751" s="31"/>
      <c r="RLP751" s="31"/>
      <c r="RLQ751" s="31"/>
      <c r="RLR751" s="31"/>
      <c r="RLS751" s="31"/>
      <c r="RLT751" s="31"/>
      <c r="RLU751" s="31"/>
      <c r="RLV751" s="31"/>
      <c r="RLW751" s="31"/>
      <c r="RLX751" s="31"/>
      <c r="RLY751" s="31"/>
      <c r="RLZ751" s="31"/>
      <c r="RMA751" s="31"/>
      <c r="RMB751" s="31"/>
      <c r="RMC751" s="31"/>
      <c r="RMD751" s="31"/>
      <c r="RME751" s="31"/>
      <c r="RMF751" s="31"/>
      <c r="RMG751" s="31"/>
      <c r="RMH751" s="31"/>
      <c r="RMI751" s="31"/>
      <c r="RMJ751" s="31"/>
      <c r="RMK751" s="31"/>
      <c r="RML751" s="31"/>
      <c r="RMM751" s="31"/>
      <c r="RMN751" s="31"/>
      <c r="RMO751" s="31"/>
      <c r="RMP751" s="31"/>
      <c r="RMQ751" s="31"/>
      <c r="RMR751" s="31"/>
      <c r="RMS751" s="31"/>
      <c r="RMT751" s="31"/>
      <c r="RMU751" s="31"/>
      <c r="RMV751" s="31"/>
      <c r="RMW751" s="31"/>
      <c r="RMX751" s="31"/>
      <c r="RMY751" s="31"/>
      <c r="RMZ751" s="31"/>
      <c r="RNA751" s="31"/>
      <c r="RNB751" s="31"/>
      <c r="RNC751" s="31"/>
      <c r="RND751" s="31"/>
      <c r="RNE751" s="31"/>
      <c r="RNF751" s="31"/>
      <c r="RNG751" s="31"/>
      <c r="RNH751" s="31"/>
      <c r="RNI751" s="31"/>
      <c r="RNJ751" s="31"/>
      <c r="RNK751" s="31"/>
      <c r="RNL751" s="31"/>
      <c r="RNM751" s="31"/>
      <c r="RNN751" s="31"/>
      <c r="RNO751" s="31"/>
      <c r="RNP751" s="31"/>
      <c r="RNQ751" s="31"/>
      <c r="RNR751" s="31"/>
      <c r="RNS751" s="31"/>
      <c r="RNT751" s="31"/>
      <c r="RNU751" s="31"/>
      <c r="RNV751" s="31"/>
      <c r="RNW751" s="31"/>
      <c r="RNX751" s="31"/>
      <c r="RNY751" s="31"/>
      <c r="RNZ751" s="31"/>
      <c r="ROA751" s="31"/>
      <c r="ROB751" s="31"/>
      <c r="ROC751" s="31"/>
      <c r="ROD751" s="31"/>
      <c r="ROE751" s="31"/>
      <c r="ROF751" s="31"/>
      <c r="ROG751" s="31"/>
      <c r="ROH751" s="31"/>
      <c r="ROI751" s="31"/>
      <c r="ROJ751" s="31"/>
      <c r="ROK751" s="31"/>
      <c r="ROL751" s="31"/>
      <c r="ROM751" s="31"/>
      <c r="RON751" s="31"/>
      <c r="ROO751" s="31"/>
      <c r="ROP751" s="31"/>
      <c r="ROQ751" s="31"/>
      <c r="ROR751" s="31"/>
      <c r="ROS751" s="31"/>
      <c r="ROT751" s="31"/>
      <c r="ROU751" s="31"/>
      <c r="ROV751" s="31"/>
      <c r="ROW751" s="31"/>
      <c r="ROX751" s="31"/>
      <c r="ROY751" s="31"/>
      <c r="ROZ751" s="31"/>
      <c r="RPA751" s="31"/>
      <c r="RPB751" s="31"/>
      <c r="RPC751" s="31"/>
      <c r="RPD751" s="31"/>
      <c r="RPE751" s="31"/>
      <c r="RPF751" s="31"/>
      <c r="RPG751" s="31"/>
      <c r="RPH751" s="31"/>
      <c r="RPI751" s="31"/>
      <c r="RPJ751" s="31"/>
      <c r="RPK751" s="31"/>
      <c r="RPL751" s="31"/>
      <c r="RPM751" s="31"/>
      <c r="RPN751" s="31"/>
      <c r="RPO751" s="31"/>
      <c r="RPP751" s="31"/>
      <c r="RPQ751" s="31"/>
      <c r="RPR751" s="31"/>
      <c r="RPS751" s="31"/>
      <c r="RPT751" s="31"/>
      <c r="RPU751" s="31"/>
      <c r="RPV751" s="31"/>
      <c r="RPW751" s="31"/>
      <c r="RPX751" s="31"/>
      <c r="RPY751" s="31"/>
      <c r="RPZ751" s="31"/>
      <c r="RQA751" s="31"/>
      <c r="RQB751" s="31"/>
      <c r="RQC751" s="31"/>
      <c r="RQD751" s="31"/>
      <c r="RQE751" s="31"/>
      <c r="RQF751" s="31"/>
      <c r="RQG751" s="31"/>
      <c r="RQH751" s="31"/>
      <c r="RQI751" s="31"/>
      <c r="RQJ751" s="31"/>
      <c r="RQK751" s="31"/>
      <c r="RQL751" s="31"/>
      <c r="RQM751" s="31"/>
      <c r="RQN751" s="31"/>
      <c r="RQO751" s="31"/>
      <c r="RQP751" s="31"/>
      <c r="RQQ751" s="31"/>
      <c r="RQR751" s="31"/>
      <c r="RQS751" s="31"/>
      <c r="RQT751" s="31"/>
      <c r="RQU751" s="31"/>
      <c r="RQV751" s="31"/>
      <c r="RQW751" s="31"/>
      <c r="RQX751" s="31"/>
      <c r="RQY751" s="31"/>
      <c r="RQZ751" s="31"/>
      <c r="RRA751" s="31"/>
      <c r="RRB751" s="31"/>
      <c r="RRC751" s="31"/>
      <c r="RRD751" s="31"/>
      <c r="RRE751" s="31"/>
      <c r="RRF751" s="31"/>
      <c r="RRG751" s="31"/>
      <c r="RRH751" s="31"/>
      <c r="RRI751" s="31"/>
      <c r="RRJ751" s="31"/>
      <c r="RRK751" s="31"/>
      <c r="RRL751" s="31"/>
      <c r="RRM751" s="31"/>
      <c r="RRN751" s="31"/>
      <c r="RRO751" s="31"/>
      <c r="RRP751" s="31"/>
      <c r="RRQ751" s="31"/>
      <c r="RRR751" s="31"/>
      <c r="RRS751" s="31"/>
      <c r="RRT751" s="31"/>
      <c r="RRU751" s="31"/>
      <c r="RRV751" s="31"/>
      <c r="RRW751" s="31"/>
      <c r="RRX751" s="31"/>
      <c r="RRY751" s="31"/>
      <c r="RRZ751" s="31"/>
      <c r="RSA751" s="31"/>
      <c r="RSB751" s="31"/>
      <c r="RSC751" s="31"/>
      <c r="RSD751" s="31"/>
      <c r="RSE751" s="31"/>
      <c r="RSF751" s="31"/>
      <c r="RSG751" s="31"/>
      <c r="RSH751" s="31"/>
      <c r="RSI751" s="31"/>
      <c r="RSJ751" s="31"/>
      <c r="RSK751" s="31"/>
      <c r="RSL751" s="31"/>
      <c r="RSM751" s="31"/>
      <c r="RSN751" s="31"/>
      <c r="RSO751" s="31"/>
      <c r="RSP751" s="31"/>
      <c r="RSQ751" s="31"/>
      <c r="RSR751" s="31"/>
      <c r="RSS751" s="31"/>
      <c r="RST751" s="31"/>
      <c r="RSU751" s="31"/>
      <c r="RSV751" s="31"/>
      <c r="RSW751" s="31"/>
      <c r="RSX751" s="31"/>
      <c r="RSY751" s="31"/>
      <c r="RSZ751" s="31"/>
      <c r="RTA751" s="31"/>
      <c r="RTB751" s="31"/>
      <c r="RTC751" s="31"/>
      <c r="RTD751" s="31"/>
      <c r="RTE751" s="31"/>
      <c r="RTF751" s="31"/>
      <c r="RTG751" s="31"/>
      <c r="RTH751" s="31"/>
      <c r="RTI751" s="31"/>
      <c r="RTJ751" s="31"/>
      <c r="RTK751" s="31"/>
      <c r="RTL751" s="31"/>
      <c r="RTM751" s="31"/>
      <c r="RTN751" s="31"/>
      <c r="RTO751" s="31"/>
      <c r="RTP751" s="31"/>
      <c r="RTQ751" s="31"/>
      <c r="RTR751" s="31"/>
      <c r="RTS751" s="31"/>
      <c r="RTT751" s="31"/>
      <c r="RTU751" s="31"/>
      <c r="RTV751" s="31"/>
      <c r="RTW751" s="31"/>
      <c r="RTX751" s="31"/>
      <c r="RTY751" s="31"/>
      <c r="RTZ751" s="31"/>
      <c r="RUA751" s="31"/>
      <c r="RUB751" s="31"/>
      <c r="RUC751" s="31"/>
      <c r="RUD751" s="31"/>
      <c r="RUE751" s="31"/>
      <c r="RUF751" s="31"/>
      <c r="RUG751" s="31"/>
      <c r="RUH751" s="31"/>
      <c r="RUI751" s="31"/>
      <c r="RUJ751" s="31"/>
      <c r="RUK751" s="31"/>
      <c r="RUL751" s="31"/>
      <c r="RUM751" s="31"/>
      <c r="RUN751" s="31"/>
      <c r="RUO751" s="31"/>
      <c r="RUP751" s="31"/>
      <c r="RUQ751" s="31"/>
      <c r="RUR751" s="31"/>
      <c r="RUS751" s="31"/>
      <c r="RUT751" s="31"/>
      <c r="RUU751" s="31"/>
      <c r="RUV751" s="31"/>
      <c r="RUW751" s="31"/>
      <c r="RUX751" s="31"/>
      <c r="RUY751" s="31"/>
      <c r="RUZ751" s="31"/>
      <c r="RVA751" s="31"/>
      <c r="RVB751" s="31"/>
      <c r="RVC751" s="31"/>
      <c r="RVD751" s="31"/>
      <c r="RVE751" s="31"/>
      <c r="RVF751" s="31"/>
      <c r="RVG751" s="31"/>
      <c r="RVH751" s="31"/>
      <c r="RVI751" s="31"/>
      <c r="RVJ751" s="31"/>
      <c r="RVK751" s="31"/>
      <c r="RVL751" s="31"/>
      <c r="RVM751" s="31"/>
      <c r="RVN751" s="31"/>
      <c r="RVO751" s="31"/>
      <c r="RVP751" s="31"/>
      <c r="RVQ751" s="31"/>
      <c r="RVR751" s="31"/>
      <c r="RVS751" s="31"/>
      <c r="RVT751" s="31"/>
      <c r="RVU751" s="31"/>
      <c r="RVV751" s="31"/>
      <c r="RVW751" s="31"/>
      <c r="RVX751" s="31"/>
      <c r="RVY751" s="31"/>
      <c r="RVZ751" s="31"/>
      <c r="RWA751" s="31"/>
      <c r="RWB751" s="31"/>
      <c r="RWC751" s="31"/>
      <c r="RWD751" s="31"/>
      <c r="RWE751" s="31"/>
      <c r="RWF751" s="31"/>
      <c r="RWG751" s="31"/>
      <c r="RWH751" s="31"/>
      <c r="RWI751" s="31"/>
      <c r="RWJ751" s="31"/>
      <c r="RWK751" s="31"/>
      <c r="RWL751" s="31"/>
      <c r="RWM751" s="31"/>
      <c r="RWN751" s="31"/>
      <c r="RWO751" s="31"/>
      <c r="RWP751" s="31"/>
      <c r="RWQ751" s="31"/>
      <c r="RWR751" s="31"/>
      <c r="RWS751" s="31"/>
      <c r="RWT751" s="31"/>
      <c r="RWU751" s="31"/>
      <c r="RWV751" s="31"/>
      <c r="RWW751" s="31"/>
      <c r="RWX751" s="31"/>
      <c r="RWY751" s="31"/>
      <c r="RWZ751" s="31"/>
      <c r="RXA751" s="31"/>
      <c r="RXB751" s="31"/>
      <c r="RXC751" s="31"/>
      <c r="RXD751" s="31"/>
      <c r="RXE751" s="31"/>
      <c r="RXF751" s="31"/>
      <c r="RXG751" s="31"/>
      <c r="RXH751" s="31"/>
      <c r="RXI751" s="31"/>
      <c r="RXJ751" s="31"/>
      <c r="RXK751" s="31"/>
      <c r="RXL751" s="31"/>
      <c r="RXM751" s="31"/>
      <c r="RXN751" s="31"/>
      <c r="RXO751" s="31"/>
      <c r="RXP751" s="31"/>
      <c r="RXQ751" s="31"/>
      <c r="RXR751" s="31"/>
      <c r="RXS751" s="31"/>
      <c r="RXT751" s="31"/>
      <c r="RXU751" s="31"/>
      <c r="RXV751" s="31"/>
      <c r="RXW751" s="31"/>
      <c r="RXX751" s="31"/>
      <c r="RXY751" s="31"/>
      <c r="RXZ751" s="31"/>
      <c r="RYA751" s="31"/>
      <c r="RYB751" s="31"/>
      <c r="RYC751" s="31"/>
      <c r="RYD751" s="31"/>
      <c r="RYE751" s="31"/>
      <c r="RYF751" s="31"/>
      <c r="RYG751" s="31"/>
      <c r="RYH751" s="31"/>
      <c r="RYI751" s="31"/>
      <c r="RYJ751" s="31"/>
      <c r="RYK751" s="31"/>
      <c r="RYL751" s="31"/>
      <c r="RYM751" s="31"/>
      <c r="RYN751" s="31"/>
      <c r="RYO751" s="31"/>
      <c r="RYP751" s="31"/>
      <c r="RYQ751" s="31"/>
      <c r="RYR751" s="31"/>
      <c r="RYS751" s="31"/>
      <c r="RYT751" s="31"/>
      <c r="RYU751" s="31"/>
      <c r="RYV751" s="31"/>
      <c r="RYW751" s="31"/>
      <c r="RYX751" s="31"/>
      <c r="RYY751" s="31"/>
      <c r="RYZ751" s="31"/>
      <c r="RZA751" s="31"/>
      <c r="RZB751" s="31"/>
      <c r="RZC751" s="31"/>
      <c r="RZD751" s="31"/>
      <c r="RZE751" s="31"/>
      <c r="RZF751" s="31"/>
      <c r="RZG751" s="31"/>
      <c r="RZH751" s="31"/>
      <c r="RZI751" s="31"/>
      <c r="RZJ751" s="31"/>
      <c r="RZK751" s="31"/>
      <c r="RZL751" s="31"/>
      <c r="RZM751" s="31"/>
      <c r="RZN751" s="31"/>
      <c r="RZO751" s="31"/>
      <c r="RZP751" s="31"/>
      <c r="RZQ751" s="31"/>
      <c r="RZR751" s="31"/>
      <c r="RZS751" s="31"/>
      <c r="RZT751" s="31"/>
      <c r="RZU751" s="31"/>
      <c r="RZV751" s="31"/>
      <c r="RZW751" s="31"/>
      <c r="RZX751" s="31"/>
      <c r="RZY751" s="31"/>
      <c r="RZZ751" s="31"/>
      <c r="SAA751" s="31"/>
      <c r="SAB751" s="31"/>
      <c r="SAC751" s="31"/>
      <c r="SAD751" s="31"/>
      <c r="SAE751" s="31"/>
      <c r="SAF751" s="31"/>
      <c r="SAG751" s="31"/>
      <c r="SAH751" s="31"/>
      <c r="SAI751" s="31"/>
      <c r="SAJ751" s="31"/>
      <c r="SAK751" s="31"/>
      <c r="SAL751" s="31"/>
      <c r="SAM751" s="31"/>
      <c r="SAN751" s="31"/>
      <c r="SAO751" s="31"/>
      <c r="SAP751" s="31"/>
      <c r="SAQ751" s="31"/>
      <c r="SAR751" s="31"/>
      <c r="SAS751" s="31"/>
      <c r="SAT751" s="31"/>
      <c r="SAU751" s="31"/>
      <c r="SAV751" s="31"/>
      <c r="SAW751" s="31"/>
      <c r="SAX751" s="31"/>
      <c r="SAY751" s="31"/>
      <c r="SAZ751" s="31"/>
      <c r="SBA751" s="31"/>
      <c r="SBB751" s="31"/>
      <c r="SBC751" s="31"/>
      <c r="SBD751" s="31"/>
      <c r="SBE751" s="31"/>
      <c r="SBF751" s="31"/>
      <c r="SBG751" s="31"/>
      <c r="SBH751" s="31"/>
      <c r="SBI751" s="31"/>
      <c r="SBJ751" s="31"/>
      <c r="SBK751" s="31"/>
      <c r="SBL751" s="31"/>
      <c r="SBM751" s="31"/>
      <c r="SBN751" s="31"/>
      <c r="SBO751" s="31"/>
      <c r="SBP751" s="31"/>
      <c r="SBQ751" s="31"/>
      <c r="SBR751" s="31"/>
      <c r="SBS751" s="31"/>
      <c r="SBT751" s="31"/>
      <c r="SBU751" s="31"/>
      <c r="SBV751" s="31"/>
      <c r="SBW751" s="31"/>
      <c r="SBX751" s="31"/>
      <c r="SBY751" s="31"/>
      <c r="SBZ751" s="31"/>
      <c r="SCA751" s="31"/>
      <c r="SCB751" s="31"/>
      <c r="SCC751" s="31"/>
      <c r="SCD751" s="31"/>
      <c r="SCE751" s="31"/>
      <c r="SCF751" s="31"/>
      <c r="SCG751" s="31"/>
      <c r="SCH751" s="31"/>
      <c r="SCI751" s="31"/>
      <c r="SCJ751" s="31"/>
      <c r="SCK751" s="31"/>
      <c r="SCL751" s="31"/>
      <c r="SCM751" s="31"/>
      <c r="SCN751" s="31"/>
      <c r="SCO751" s="31"/>
      <c r="SCP751" s="31"/>
      <c r="SCQ751" s="31"/>
      <c r="SCR751" s="31"/>
      <c r="SCS751" s="31"/>
      <c r="SCT751" s="31"/>
      <c r="SCU751" s="31"/>
      <c r="SCV751" s="31"/>
      <c r="SCW751" s="31"/>
      <c r="SCX751" s="31"/>
      <c r="SCY751" s="31"/>
      <c r="SCZ751" s="31"/>
      <c r="SDA751" s="31"/>
      <c r="SDB751" s="31"/>
      <c r="SDC751" s="31"/>
      <c r="SDD751" s="31"/>
      <c r="SDE751" s="31"/>
      <c r="SDF751" s="31"/>
      <c r="SDG751" s="31"/>
      <c r="SDH751" s="31"/>
      <c r="SDI751" s="31"/>
      <c r="SDJ751" s="31"/>
      <c r="SDK751" s="31"/>
      <c r="SDL751" s="31"/>
      <c r="SDM751" s="31"/>
      <c r="SDN751" s="31"/>
      <c r="SDO751" s="31"/>
      <c r="SDP751" s="31"/>
      <c r="SDQ751" s="31"/>
      <c r="SDR751" s="31"/>
      <c r="SDS751" s="31"/>
      <c r="SDT751" s="31"/>
      <c r="SDU751" s="31"/>
      <c r="SDV751" s="31"/>
      <c r="SDW751" s="31"/>
      <c r="SDX751" s="31"/>
      <c r="SDY751" s="31"/>
      <c r="SDZ751" s="31"/>
      <c r="SEA751" s="31"/>
      <c r="SEB751" s="31"/>
      <c r="SEC751" s="31"/>
      <c r="SED751" s="31"/>
      <c r="SEE751" s="31"/>
      <c r="SEF751" s="31"/>
      <c r="SEG751" s="31"/>
      <c r="SEH751" s="31"/>
      <c r="SEI751" s="31"/>
      <c r="SEJ751" s="31"/>
      <c r="SEK751" s="31"/>
      <c r="SEL751" s="31"/>
      <c r="SEM751" s="31"/>
      <c r="SEN751" s="31"/>
      <c r="SEO751" s="31"/>
      <c r="SEP751" s="31"/>
      <c r="SEQ751" s="31"/>
      <c r="SER751" s="31"/>
      <c r="SES751" s="31"/>
      <c r="SET751" s="31"/>
      <c r="SEU751" s="31"/>
      <c r="SEV751" s="31"/>
      <c r="SEW751" s="31"/>
      <c r="SEX751" s="31"/>
      <c r="SEY751" s="31"/>
      <c r="SEZ751" s="31"/>
      <c r="SFA751" s="31"/>
      <c r="SFB751" s="31"/>
      <c r="SFC751" s="31"/>
      <c r="SFD751" s="31"/>
      <c r="SFE751" s="31"/>
      <c r="SFF751" s="31"/>
      <c r="SFG751" s="31"/>
      <c r="SFH751" s="31"/>
      <c r="SFI751" s="31"/>
      <c r="SFJ751" s="31"/>
      <c r="SFK751" s="31"/>
      <c r="SFL751" s="31"/>
      <c r="SFM751" s="31"/>
      <c r="SFN751" s="31"/>
      <c r="SFO751" s="31"/>
      <c r="SFP751" s="31"/>
      <c r="SFQ751" s="31"/>
      <c r="SFR751" s="31"/>
      <c r="SFS751" s="31"/>
      <c r="SFT751" s="31"/>
      <c r="SFU751" s="31"/>
      <c r="SFV751" s="31"/>
      <c r="SFW751" s="31"/>
      <c r="SFX751" s="31"/>
      <c r="SFY751" s="31"/>
      <c r="SFZ751" s="31"/>
      <c r="SGA751" s="31"/>
      <c r="SGB751" s="31"/>
      <c r="SGC751" s="31"/>
      <c r="SGD751" s="31"/>
      <c r="SGE751" s="31"/>
      <c r="SGF751" s="31"/>
      <c r="SGG751" s="31"/>
      <c r="SGH751" s="31"/>
      <c r="SGI751" s="31"/>
      <c r="SGJ751" s="31"/>
      <c r="SGK751" s="31"/>
      <c r="SGL751" s="31"/>
      <c r="SGM751" s="31"/>
      <c r="SGN751" s="31"/>
      <c r="SGO751" s="31"/>
      <c r="SGP751" s="31"/>
      <c r="SGQ751" s="31"/>
      <c r="SGR751" s="31"/>
      <c r="SGS751" s="31"/>
      <c r="SGT751" s="31"/>
      <c r="SGU751" s="31"/>
      <c r="SGV751" s="31"/>
      <c r="SGW751" s="31"/>
      <c r="SGX751" s="31"/>
      <c r="SGY751" s="31"/>
      <c r="SGZ751" s="31"/>
      <c r="SHA751" s="31"/>
      <c r="SHB751" s="31"/>
      <c r="SHC751" s="31"/>
      <c r="SHD751" s="31"/>
      <c r="SHE751" s="31"/>
      <c r="SHF751" s="31"/>
      <c r="SHG751" s="31"/>
      <c r="SHH751" s="31"/>
      <c r="SHI751" s="31"/>
      <c r="SHJ751" s="31"/>
      <c r="SHK751" s="31"/>
      <c r="SHL751" s="31"/>
      <c r="SHM751" s="31"/>
      <c r="SHN751" s="31"/>
      <c r="SHO751" s="31"/>
      <c r="SHP751" s="31"/>
      <c r="SHQ751" s="31"/>
      <c r="SHR751" s="31"/>
      <c r="SHS751" s="31"/>
      <c r="SHT751" s="31"/>
      <c r="SHU751" s="31"/>
      <c r="SHV751" s="31"/>
      <c r="SHW751" s="31"/>
      <c r="SHX751" s="31"/>
      <c r="SHY751" s="31"/>
      <c r="SHZ751" s="31"/>
      <c r="SIA751" s="31"/>
      <c r="SIB751" s="31"/>
      <c r="SIC751" s="31"/>
      <c r="SID751" s="31"/>
      <c r="SIE751" s="31"/>
      <c r="SIF751" s="31"/>
      <c r="SIG751" s="31"/>
      <c r="SIH751" s="31"/>
      <c r="SII751" s="31"/>
      <c r="SIJ751" s="31"/>
      <c r="SIK751" s="31"/>
      <c r="SIL751" s="31"/>
      <c r="SIM751" s="31"/>
      <c r="SIN751" s="31"/>
      <c r="SIO751" s="31"/>
      <c r="SIP751" s="31"/>
      <c r="SIQ751" s="31"/>
      <c r="SIR751" s="31"/>
      <c r="SIS751" s="31"/>
      <c r="SIT751" s="31"/>
      <c r="SIU751" s="31"/>
      <c r="SIV751" s="31"/>
      <c r="SIW751" s="31"/>
      <c r="SIX751" s="31"/>
      <c r="SIY751" s="31"/>
      <c r="SIZ751" s="31"/>
      <c r="SJA751" s="31"/>
      <c r="SJB751" s="31"/>
      <c r="SJC751" s="31"/>
      <c r="SJD751" s="31"/>
      <c r="SJE751" s="31"/>
      <c r="SJF751" s="31"/>
      <c r="SJG751" s="31"/>
      <c r="SJH751" s="31"/>
      <c r="SJI751" s="31"/>
      <c r="SJJ751" s="31"/>
      <c r="SJK751" s="31"/>
      <c r="SJL751" s="31"/>
      <c r="SJM751" s="31"/>
      <c r="SJN751" s="31"/>
      <c r="SJO751" s="31"/>
      <c r="SJP751" s="31"/>
      <c r="SJQ751" s="31"/>
      <c r="SJR751" s="31"/>
      <c r="SJS751" s="31"/>
      <c r="SJT751" s="31"/>
      <c r="SJU751" s="31"/>
      <c r="SJV751" s="31"/>
      <c r="SJW751" s="31"/>
      <c r="SJX751" s="31"/>
      <c r="SJY751" s="31"/>
      <c r="SJZ751" s="31"/>
      <c r="SKA751" s="31"/>
      <c r="SKB751" s="31"/>
      <c r="SKC751" s="31"/>
      <c r="SKD751" s="31"/>
      <c r="SKE751" s="31"/>
      <c r="SKF751" s="31"/>
      <c r="SKG751" s="31"/>
      <c r="SKH751" s="31"/>
      <c r="SKI751" s="31"/>
      <c r="SKJ751" s="31"/>
      <c r="SKK751" s="31"/>
      <c r="SKL751" s="31"/>
      <c r="SKM751" s="31"/>
      <c r="SKN751" s="31"/>
      <c r="SKO751" s="31"/>
      <c r="SKP751" s="31"/>
      <c r="SKQ751" s="31"/>
      <c r="SKR751" s="31"/>
      <c r="SKS751" s="31"/>
      <c r="SKT751" s="31"/>
      <c r="SKU751" s="31"/>
      <c r="SKV751" s="31"/>
      <c r="SKW751" s="31"/>
      <c r="SKX751" s="31"/>
      <c r="SKY751" s="31"/>
      <c r="SKZ751" s="31"/>
      <c r="SLA751" s="31"/>
      <c r="SLB751" s="31"/>
      <c r="SLC751" s="31"/>
      <c r="SLD751" s="31"/>
      <c r="SLE751" s="31"/>
      <c r="SLF751" s="31"/>
      <c r="SLG751" s="31"/>
      <c r="SLH751" s="31"/>
      <c r="SLI751" s="31"/>
      <c r="SLJ751" s="31"/>
      <c r="SLK751" s="31"/>
      <c r="SLL751" s="31"/>
      <c r="SLM751" s="31"/>
      <c r="SLN751" s="31"/>
      <c r="SLO751" s="31"/>
      <c r="SLP751" s="31"/>
      <c r="SLQ751" s="31"/>
      <c r="SLR751" s="31"/>
      <c r="SLS751" s="31"/>
      <c r="SLT751" s="31"/>
      <c r="SLU751" s="31"/>
      <c r="SLV751" s="31"/>
      <c r="SLW751" s="31"/>
      <c r="SLX751" s="31"/>
      <c r="SLY751" s="31"/>
      <c r="SLZ751" s="31"/>
      <c r="SMA751" s="31"/>
      <c r="SMB751" s="31"/>
      <c r="SMC751" s="31"/>
      <c r="SMD751" s="31"/>
      <c r="SME751" s="31"/>
      <c r="SMF751" s="31"/>
      <c r="SMG751" s="31"/>
      <c r="SMH751" s="31"/>
      <c r="SMI751" s="31"/>
      <c r="SMJ751" s="31"/>
      <c r="SMK751" s="31"/>
      <c r="SML751" s="31"/>
      <c r="SMM751" s="31"/>
      <c r="SMN751" s="31"/>
      <c r="SMO751" s="31"/>
      <c r="SMP751" s="31"/>
      <c r="SMQ751" s="31"/>
      <c r="SMR751" s="31"/>
      <c r="SMS751" s="31"/>
      <c r="SMT751" s="31"/>
      <c r="SMU751" s="31"/>
      <c r="SMV751" s="31"/>
      <c r="SMW751" s="31"/>
      <c r="SMX751" s="31"/>
      <c r="SMY751" s="31"/>
      <c r="SMZ751" s="31"/>
      <c r="SNA751" s="31"/>
      <c r="SNB751" s="31"/>
      <c r="SNC751" s="31"/>
      <c r="SND751" s="31"/>
      <c r="SNE751" s="31"/>
      <c r="SNF751" s="31"/>
      <c r="SNG751" s="31"/>
      <c r="SNH751" s="31"/>
      <c r="SNI751" s="31"/>
      <c r="SNJ751" s="31"/>
      <c r="SNK751" s="31"/>
      <c r="SNL751" s="31"/>
      <c r="SNM751" s="31"/>
      <c r="SNN751" s="31"/>
      <c r="SNO751" s="31"/>
      <c r="SNP751" s="31"/>
      <c r="SNQ751" s="31"/>
      <c r="SNR751" s="31"/>
      <c r="SNS751" s="31"/>
      <c r="SNT751" s="31"/>
      <c r="SNU751" s="31"/>
      <c r="SNV751" s="31"/>
      <c r="SNW751" s="31"/>
      <c r="SNX751" s="31"/>
      <c r="SNY751" s="31"/>
      <c r="SNZ751" s="31"/>
      <c r="SOA751" s="31"/>
      <c r="SOB751" s="31"/>
      <c r="SOC751" s="31"/>
      <c r="SOD751" s="31"/>
      <c r="SOE751" s="31"/>
      <c r="SOF751" s="31"/>
      <c r="SOG751" s="31"/>
      <c r="SOH751" s="31"/>
      <c r="SOI751" s="31"/>
      <c r="SOJ751" s="31"/>
      <c r="SOK751" s="31"/>
      <c r="SOL751" s="31"/>
      <c r="SOM751" s="31"/>
      <c r="SON751" s="31"/>
      <c r="SOO751" s="31"/>
      <c r="SOP751" s="31"/>
      <c r="SOQ751" s="31"/>
      <c r="SOR751" s="31"/>
      <c r="SOS751" s="31"/>
      <c r="SOT751" s="31"/>
      <c r="SOU751" s="31"/>
      <c r="SOV751" s="31"/>
      <c r="SOW751" s="31"/>
      <c r="SOX751" s="31"/>
      <c r="SOY751" s="31"/>
      <c r="SOZ751" s="31"/>
      <c r="SPA751" s="31"/>
      <c r="SPB751" s="31"/>
      <c r="SPC751" s="31"/>
      <c r="SPD751" s="31"/>
      <c r="SPE751" s="31"/>
      <c r="SPF751" s="31"/>
      <c r="SPG751" s="31"/>
      <c r="SPH751" s="31"/>
      <c r="SPI751" s="31"/>
      <c r="SPJ751" s="31"/>
      <c r="SPK751" s="31"/>
      <c r="SPL751" s="31"/>
      <c r="SPM751" s="31"/>
      <c r="SPN751" s="31"/>
      <c r="SPO751" s="31"/>
      <c r="SPP751" s="31"/>
      <c r="SPQ751" s="31"/>
      <c r="SPR751" s="31"/>
      <c r="SPS751" s="31"/>
      <c r="SPT751" s="31"/>
      <c r="SPU751" s="31"/>
      <c r="SPV751" s="31"/>
      <c r="SPW751" s="31"/>
      <c r="SPX751" s="31"/>
      <c r="SPY751" s="31"/>
      <c r="SPZ751" s="31"/>
      <c r="SQA751" s="31"/>
      <c r="SQB751" s="31"/>
      <c r="SQC751" s="31"/>
      <c r="SQD751" s="31"/>
      <c r="SQE751" s="31"/>
      <c r="SQF751" s="31"/>
      <c r="SQG751" s="31"/>
      <c r="SQH751" s="31"/>
      <c r="SQI751" s="31"/>
      <c r="SQJ751" s="31"/>
      <c r="SQK751" s="31"/>
      <c r="SQL751" s="31"/>
      <c r="SQM751" s="31"/>
      <c r="SQN751" s="31"/>
      <c r="SQO751" s="31"/>
      <c r="SQP751" s="31"/>
      <c r="SQQ751" s="31"/>
      <c r="SQR751" s="31"/>
      <c r="SQS751" s="31"/>
      <c r="SQT751" s="31"/>
      <c r="SQU751" s="31"/>
      <c r="SQV751" s="31"/>
      <c r="SQW751" s="31"/>
      <c r="SQX751" s="31"/>
      <c r="SQY751" s="31"/>
      <c r="SQZ751" s="31"/>
      <c r="SRA751" s="31"/>
      <c r="SRB751" s="31"/>
      <c r="SRC751" s="31"/>
      <c r="SRD751" s="31"/>
      <c r="SRE751" s="31"/>
      <c r="SRF751" s="31"/>
      <c r="SRG751" s="31"/>
      <c r="SRH751" s="31"/>
      <c r="SRI751" s="31"/>
      <c r="SRJ751" s="31"/>
      <c r="SRK751" s="31"/>
      <c r="SRL751" s="31"/>
      <c r="SRM751" s="31"/>
      <c r="SRN751" s="31"/>
      <c r="SRO751" s="31"/>
      <c r="SRP751" s="31"/>
      <c r="SRQ751" s="31"/>
      <c r="SRR751" s="31"/>
      <c r="SRS751" s="31"/>
      <c r="SRT751" s="31"/>
      <c r="SRU751" s="31"/>
      <c r="SRV751" s="31"/>
      <c r="SRW751" s="31"/>
      <c r="SRX751" s="31"/>
      <c r="SRY751" s="31"/>
      <c r="SRZ751" s="31"/>
      <c r="SSA751" s="31"/>
      <c r="SSB751" s="31"/>
      <c r="SSC751" s="31"/>
      <c r="SSD751" s="31"/>
      <c r="SSE751" s="31"/>
      <c r="SSF751" s="31"/>
      <c r="SSG751" s="31"/>
      <c r="SSH751" s="31"/>
      <c r="SSI751" s="31"/>
      <c r="SSJ751" s="31"/>
      <c r="SSK751" s="31"/>
      <c r="SSL751" s="31"/>
      <c r="SSM751" s="31"/>
      <c r="SSN751" s="31"/>
      <c r="SSO751" s="31"/>
      <c r="SSP751" s="31"/>
      <c r="SSQ751" s="31"/>
      <c r="SSR751" s="31"/>
      <c r="SSS751" s="31"/>
      <c r="SST751" s="31"/>
      <c r="SSU751" s="31"/>
      <c r="SSV751" s="31"/>
      <c r="SSW751" s="31"/>
      <c r="SSX751" s="31"/>
      <c r="SSY751" s="31"/>
      <c r="SSZ751" s="31"/>
      <c r="STA751" s="31"/>
      <c r="STB751" s="31"/>
      <c r="STC751" s="31"/>
      <c r="STD751" s="31"/>
      <c r="STE751" s="31"/>
      <c r="STF751" s="31"/>
      <c r="STG751" s="31"/>
      <c r="STH751" s="31"/>
      <c r="STI751" s="31"/>
      <c r="STJ751" s="31"/>
      <c r="STK751" s="31"/>
      <c r="STL751" s="31"/>
      <c r="STM751" s="31"/>
      <c r="STN751" s="31"/>
      <c r="STO751" s="31"/>
      <c r="STP751" s="31"/>
      <c r="STQ751" s="31"/>
      <c r="STR751" s="31"/>
      <c r="STS751" s="31"/>
      <c r="STT751" s="31"/>
      <c r="STU751" s="31"/>
      <c r="STV751" s="31"/>
      <c r="STW751" s="31"/>
      <c r="STX751" s="31"/>
      <c r="STY751" s="31"/>
      <c r="STZ751" s="31"/>
      <c r="SUA751" s="31"/>
      <c r="SUB751" s="31"/>
      <c r="SUC751" s="31"/>
      <c r="SUD751" s="31"/>
      <c r="SUE751" s="31"/>
      <c r="SUF751" s="31"/>
      <c r="SUG751" s="31"/>
      <c r="SUH751" s="31"/>
      <c r="SUI751" s="31"/>
      <c r="SUJ751" s="31"/>
      <c r="SUK751" s="31"/>
      <c r="SUL751" s="31"/>
      <c r="SUM751" s="31"/>
      <c r="SUN751" s="31"/>
      <c r="SUO751" s="31"/>
      <c r="SUP751" s="31"/>
      <c r="SUQ751" s="31"/>
      <c r="SUR751" s="31"/>
      <c r="SUS751" s="31"/>
      <c r="SUT751" s="31"/>
      <c r="SUU751" s="31"/>
      <c r="SUV751" s="31"/>
      <c r="SUW751" s="31"/>
      <c r="SUX751" s="31"/>
      <c r="SUY751" s="31"/>
      <c r="SUZ751" s="31"/>
      <c r="SVA751" s="31"/>
      <c r="SVB751" s="31"/>
      <c r="SVC751" s="31"/>
      <c r="SVD751" s="31"/>
      <c r="SVE751" s="31"/>
      <c r="SVF751" s="31"/>
      <c r="SVG751" s="31"/>
      <c r="SVH751" s="31"/>
      <c r="SVI751" s="31"/>
      <c r="SVJ751" s="31"/>
      <c r="SVK751" s="31"/>
      <c r="SVL751" s="31"/>
      <c r="SVM751" s="31"/>
      <c r="SVN751" s="31"/>
      <c r="SVO751" s="31"/>
      <c r="SVP751" s="31"/>
      <c r="SVQ751" s="31"/>
      <c r="SVR751" s="31"/>
      <c r="SVS751" s="31"/>
      <c r="SVT751" s="31"/>
      <c r="SVU751" s="31"/>
      <c r="SVV751" s="31"/>
      <c r="SVW751" s="31"/>
      <c r="SVX751" s="31"/>
      <c r="SVY751" s="31"/>
      <c r="SVZ751" s="31"/>
      <c r="SWA751" s="31"/>
      <c r="SWB751" s="31"/>
      <c r="SWC751" s="31"/>
      <c r="SWD751" s="31"/>
      <c r="SWE751" s="31"/>
      <c r="SWF751" s="31"/>
      <c r="SWG751" s="31"/>
      <c r="SWH751" s="31"/>
      <c r="SWI751" s="31"/>
      <c r="SWJ751" s="31"/>
      <c r="SWK751" s="31"/>
      <c r="SWL751" s="31"/>
      <c r="SWM751" s="31"/>
      <c r="SWN751" s="31"/>
      <c r="SWO751" s="31"/>
      <c r="SWP751" s="31"/>
      <c r="SWQ751" s="31"/>
      <c r="SWR751" s="31"/>
      <c r="SWS751" s="31"/>
      <c r="SWT751" s="31"/>
      <c r="SWU751" s="31"/>
      <c r="SWV751" s="31"/>
      <c r="SWW751" s="31"/>
      <c r="SWX751" s="31"/>
      <c r="SWY751" s="31"/>
      <c r="SWZ751" s="31"/>
      <c r="SXA751" s="31"/>
      <c r="SXB751" s="31"/>
      <c r="SXC751" s="31"/>
      <c r="SXD751" s="31"/>
      <c r="SXE751" s="31"/>
      <c r="SXF751" s="31"/>
      <c r="SXG751" s="31"/>
      <c r="SXH751" s="31"/>
      <c r="SXI751" s="31"/>
      <c r="SXJ751" s="31"/>
      <c r="SXK751" s="31"/>
      <c r="SXL751" s="31"/>
      <c r="SXM751" s="31"/>
      <c r="SXN751" s="31"/>
      <c r="SXO751" s="31"/>
      <c r="SXP751" s="31"/>
      <c r="SXQ751" s="31"/>
      <c r="SXR751" s="31"/>
      <c r="SXS751" s="31"/>
      <c r="SXT751" s="31"/>
      <c r="SXU751" s="31"/>
      <c r="SXV751" s="31"/>
      <c r="SXW751" s="31"/>
      <c r="SXX751" s="31"/>
      <c r="SXY751" s="31"/>
      <c r="SXZ751" s="31"/>
      <c r="SYA751" s="31"/>
      <c r="SYB751" s="31"/>
      <c r="SYC751" s="31"/>
      <c r="SYD751" s="31"/>
      <c r="SYE751" s="31"/>
      <c r="SYF751" s="31"/>
      <c r="SYG751" s="31"/>
      <c r="SYH751" s="31"/>
      <c r="SYI751" s="31"/>
      <c r="SYJ751" s="31"/>
      <c r="SYK751" s="31"/>
      <c r="SYL751" s="31"/>
      <c r="SYM751" s="31"/>
      <c r="SYN751" s="31"/>
      <c r="SYO751" s="31"/>
      <c r="SYP751" s="31"/>
      <c r="SYQ751" s="31"/>
      <c r="SYR751" s="31"/>
      <c r="SYS751" s="31"/>
      <c r="SYT751" s="31"/>
      <c r="SYU751" s="31"/>
      <c r="SYV751" s="31"/>
      <c r="SYW751" s="31"/>
      <c r="SYX751" s="31"/>
      <c r="SYY751" s="31"/>
      <c r="SYZ751" s="31"/>
      <c r="SZA751" s="31"/>
      <c r="SZB751" s="31"/>
      <c r="SZC751" s="31"/>
      <c r="SZD751" s="31"/>
      <c r="SZE751" s="31"/>
      <c r="SZF751" s="31"/>
      <c r="SZG751" s="31"/>
      <c r="SZH751" s="31"/>
      <c r="SZI751" s="31"/>
      <c r="SZJ751" s="31"/>
      <c r="SZK751" s="31"/>
      <c r="SZL751" s="31"/>
      <c r="SZM751" s="31"/>
      <c r="SZN751" s="31"/>
      <c r="SZO751" s="31"/>
      <c r="SZP751" s="31"/>
      <c r="SZQ751" s="31"/>
      <c r="SZR751" s="31"/>
      <c r="SZS751" s="31"/>
      <c r="SZT751" s="31"/>
      <c r="SZU751" s="31"/>
      <c r="SZV751" s="31"/>
      <c r="SZW751" s="31"/>
      <c r="SZX751" s="31"/>
      <c r="SZY751" s="31"/>
      <c r="SZZ751" s="31"/>
      <c r="TAA751" s="31"/>
      <c r="TAB751" s="31"/>
      <c r="TAC751" s="31"/>
      <c r="TAD751" s="31"/>
      <c r="TAE751" s="31"/>
      <c r="TAF751" s="31"/>
      <c r="TAG751" s="31"/>
      <c r="TAH751" s="31"/>
      <c r="TAI751" s="31"/>
      <c r="TAJ751" s="31"/>
      <c r="TAK751" s="31"/>
      <c r="TAL751" s="31"/>
      <c r="TAM751" s="31"/>
      <c r="TAN751" s="31"/>
      <c r="TAO751" s="31"/>
      <c r="TAP751" s="31"/>
      <c r="TAQ751" s="31"/>
      <c r="TAR751" s="31"/>
      <c r="TAS751" s="31"/>
      <c r="TAT751" s="31"/>
      <c r="TAU751" s="31"/>
      <c r="TAV751" s="31"/>
      <c r="TAW751" s="31"/>
      <c r="TAX751" s="31"/>
      <c r="TAY751" s="31"/>
      <c r="TAZ751" s="31"/>
      <c r="TBA751" s="31"/>
      <c r="TBB751" s="31"/>
      <c r="TBC751" s="31"/>
      <c r="TBD751" s="31"/>
      <c r="TBE751" s="31"/>
      <c r="TBF751" s="31"/>
      <c r="TBG751" s="31"/>
      <c r="TBH751" s="31"/>
      <c r="TBI751" s="31"/>
      <c r="TBJ751" s="31"/>
      <c r="TBK751" s="31"/>
      <c r="TBL751" s="31"/>
      <c r="TBM751" s="31"/>
      <c r="TBN751" s="31"/>
      <c r="TBO751" s="31"/>
      <c r="TBP751" s="31"/>
      <c r="TBQ751" s="31"/>
      <c r="TBR751" s="31"/>
      <c r="TBS751" s="31"/>
      <c r="TBT751" s="31"/>
      <c r="TBU751" s="31"/>
      <c r="TBV751" s="31"/>
      <c r="TBW751" s="31"/>
      <c r="TBX751" s="31"/>
      <c r="TBY751" s="31"/>
      <c r="TBZ751" s="31"/>
      <c r="TCA751" s="31"/>
      <c r="TCB751" s="31"/>
      <c r="TCC751" s="31"/>
      <c r="TCD751" s="31"/>
      <c r="TCE751" s="31"/>
      <c r="TCF751" s="31"/>
      <c r="TCG751" s="31"/>
      <c r="TCH751" s="31"/>
      <c r="TCI751" s="31"/>
      <c r="TCJ751" s="31"/>
      <c r="TCK751" s="31"/>
      <c r="TCL751" s="31"/>
      <c r="TCM751" s="31"/>
      <c r="TCN751" s="31"/>
      <c r="TCO751" s="31"/>
      <c r="TCP751" s="31"/>
      <c r="TCQ751" s="31"/>
      <c r="TCR751" s="31"/>
      <c r="TCS751" s="31"/>
      <c r="TCT751" s="31"/>
      <c r="TCU751" s="31"/>
      <c r="TCV751" s="31"/>
      <c r="TCW751" s="31"/>
      <c r="TCX751" s="31"/>
      <c r="TCY751" s="31"/>
      <c r="TCZ751" s="31"/>
      <c r="TDA751" s="31"/>
      <c r="TDB751" s="31"/>
      <c r="TDC751" s="31"/>
      <c r="TDD751" s="31"/>
      <c r="TDE751" s="31"/>
      <c r="TDF751" s="31"/>
      <c r="TDG751" s="31"/>
      <c r="TDH751" s="31"/>
      <c r="TDI751" s="31"/>
      <c r="TDJ751" s="31"/>
      <c r="TDK751" s="31"/>
      <c r="TDL751" s="31"/>
      <c r="TDM751" s="31"/>
      <c r="TDN751" s="31"/>
      <c r="TDO751" s="31"/>
      <c r="TDP751" s="31"/>
      <c r="TDQ751" s="31"/>
      <c r="TDR751" s="31"/>
      <c r="TDS751" s="31"/>
      <c r="TDT751" s="31"/>
      <c r="TDU751" s="31"/>
      <c r="TDV751" s="31"/>
      <c r="TDW751" s="31"/>
      <c r="TDX751" s="31"/>
      <c r="TDY751" s="31"/>
      <c r="TDZ751" s="31"/>
      <c r="TEA751" s="31"/>
      <c r="TEB751" s="31"/>
      <c r="TEC751" s="31"/>
      <c r="TED751" s="31"/>
      <c r="TEE751" s="31"/>
      <c r="TEF751" s="31"/>
      <c r="TEG751" s="31"/>
      <c r="TEH751" s="31"/>
      <c r="TEI751" s="31"/>
      <c r="TEJ751" s="31"/>
      <c r="TEK751" s="31"/>
      <c r="TEL751" s="31"/>
      <c r="TEM751" s="31"/>
      <c r="TEN751" s="31"/>
      <c r="TEO751" s="31"/>
      <c r="TEP751" s="31"/>
      <c r="TEQ751" s="31"/>
      <c r="TER751" s="31"/>
      <c r="TES751" s="31"/>
      <c r="TET751" s="31"/>
      <c r="TEU751" s="31"/>
      <c r="TEV751" s="31"/>
      <c r="TEW751" s="31"/>
      <c r="TEX751" s="31"/>
      <c r="TEY751" s="31"/>
      <c r="TEZ751" s="31"/>
      <c r="TFA751" s="31"/>
      <c r="TFB751" s="31"/>
      <c r="TFC751" s="31"/>
      <c r="TFD751" s="31"/>
      <c r="TFE751" s="31"/>
      <c r="TFF751" s="31"/>
      <c r="TFG751" s="31"/>
      <c r="TFH751" s="31"/>
      <c r="TFI751" s="31"/>
      <c r="TFJ751" s="31"/>
      <c r="TFK751" s="31"/>
      <c r="TFL751" s="31"/>
      <c r="TFM751" s="31"/>
      <c r="TFN751" s="31"/>
      <c r="TFO751" s="31"/>
      <c r="TFP751" s="31"/>
      <c r="TFQ751" s="31"/>
      <c r="TFR751" s="31"/>
      <c r="TFS751" s="31"/>
      <c r="TFT751" s="31"/>
      <c r="TFU751" s="31"/>
      <c r="TFV751" s="31"/>
      <c r="TFW751" s="31"/>
      <c r="TFX751" s="31"/>
      <c r="TFY751" s="31"/>
      <c r="TFZ751" s="31"/>
      <c r="TGA751" s="31"/>
      <c r="TGB751" s="31"/>
      <c r="TGC751" s="31"/>
      <c r="TGD751" s="31"/>
      <c r="TGE751" s="31"/>
      <c r="TGF751" s="31"/>
      <c r="TGG751" s="31"/>
      <c r="TGH751" s="31"/>
      <c r="TGI751" s="31"/>
      <c r="TGJ751" s="31"/>
      <c r="TGK751" s="31"/>
      <c r="TGL751" s="31"/>
      <c r="TGM751" s="31"/>
      <c r="TGN751" s="31"/>
      <c r="TGO751" s="31"/>
      <c r="TGP751" s="31"/>
      <c r="TGQ751" s="31"/>
      <c r="TGR751" s="31"/>
      <c r="TGS751" s="31"/>
      <c r="TGT751" s="31"/>
      <c r="TGU751" s="31"/>
      <c r="TGV751" s="31"/>
      <c r="TGW751" s="31"/>
      <c r="TGX751" s="31"/>
      <c r="TGY751" s="31"/>
      <c r="TGZ751" s="31"/>
      <c r="THA751" s="31"/>
      <c r="THB751" s="31"/>
      <c r="THC751" s="31"/>
      <c r="THD751" s="31"/>
      <c r="THE751" s="31"/>
      <c r="THF751" s="31"/>
      <c r="THG751" s="31"/>
      <c r="THH751" s="31"/>
      <c r="THI751" s="31"/>
      <c r="THJ751" s="31"/>
      <c r="THK751" s="31"/>
      <c r="THL751" s="31"/>
      <c r="THM751" s="31"/>
      <c r="THN751" s="31"/>
      <c r="THO751" s="31"/>
      <c r="THP751" s="31"/>
      <c r="THQ751" s="31"/>
      <c r="THR751" s="31"/>
      <c r="THS751" s="31"/>
      <c r="THT751" s="31"/>
      <c r="THU751" s="31"/>
      <c r="THV751" s="31"/>
      <c r="THW751" s="31"/>
      <c r="THX751" s="31"/>
      <c r="THY751" s="31"/>
      <c r="THZ751" s="31"/>
      <c r="TIA751" s="31"/>
      <c r="TIB751" s="31"/>
      <c r="TIC751" s="31"/>
      <c r="TID751" s="31"/>
      <c r="TIE751" s="31"/>
      <c r="TIF751" s="31"/>
      <c r="TIG751" s="31"/>
      <c r="TIH751" s="31"/>
      <c r="TII751" s="31"/>
      <c r="TIJ751" s="31"/>
      <c r="TIK751" s="31"/>
      <c r="TIL751" s="31"/>
      <c r="TIM751" s="31"/>
      <c r="TIN751" s="31"/>
      <c r="TIO751" s="31"/>
      <c r="TIP751" s="31"/>
      <c r="TIQ751" s="31"/>
      <c r="TIR751" s="31"/>
      <c r="TIS751" s="31"/>
      <c r="TIT751" s="31"/>
      <c r="TIU751" s="31"/>
      <c r="TIV751" s="31"/>
      <c r="TIW751" s="31"/>
      <c r="TIX751" s="31"/>
      <c r="TIY751" s="31"/>
      <c r="TIZ751" s="31"/>
      <c r="TJA751" s="31"/>
      <c r="TJB751" s="31"/>
      <c r="TJC751" s="31"/>
      <c r="TJD751" s="31"/>
      <c r="TJE751" s="31"/>
      <c r="TJF751" s="31"/>
      <c r="TJG751" s="31"/>
      <c r="TJH751" s="31"/>
      <c r="TJI751" s="31"/>
      <c r="TJJ751" s="31"/>
      <c r="TJK751" s="31"/>
      <c r="TJL751" s="31"/>
      <c r="TJM751" s="31"/>
      <c r="TJN751" s="31"/>
      <c r="TJO751" s="31"/>
      <c r="TJP751" s="31"/>
      <c r="TJQ751" s="31"/>
      <c r="TJR751" s="31"/>
      <c r="TJS751" s="31"/>
      <c r="TJT751" s="31"/>
      <c r="TJU751" s="31"/>
      <c r="TJV751" s="31"/>
      <c r="TJW751" s="31"/>
      <c r="TJX751" s="31"/>
      <c r="TJY751" s="31"/>
      <c r="TJZ751" s="31"/>
      <c r="TKA751" s="31"/>
      <c r="TKB751" s="31"/>
      <c r="TKC751" s="31"/>
      <c r="TKD751" s="31"/>
      <c r="TKE751" s="31"/>
      <c r="TKF751" s="31"/>
      <c r="TKG751" s="31"/>
      <c r="TKH751" s="31"/>
      <c r="TKI751" s="31"/>
      <c r="TKJ751" s="31"/>
      <c r="TKK751" s="31"/>
      <c r="TKL751" s="31"/>
      <c r="TKM751" s="31"/>
      <c r="TKN751" s="31"/>
      <c r="TKO751" s="31"/>
      <c r="TKP751" s="31"/>
      <c r="TKQ751" s="31"/>
      <c r="TKR751" s="31"/>
      <c r="TKS751" s="31"/>
      <c r="TKT751" s="31"/>
      <c r="TKU751" s="31"/>
      <c r="TKV751" s="31"/>
      <c r="TKW751" s="31"/>
      <c r="TKX751" s="31"/>
      <c r="TKY751" s="31"/>
      <c r="TKZ751" s="31"/>
      <c r="TLA751" s="31"/>
      <c r="TLB751" s="31"/>
      <c r="TLC751" s="31"/>
      <c r="TLD751" s="31"/>
      <c r="TLE751" s="31"/>
      <c r="TLF751" s="31"/>
      <c r="TLG751" s="31"/>
      <c r="TLH751" s="31"/>
      <c r="TLI751" s="31"/>
      <c r="TLJ751" s="31"/>
      <c r="TLK751" s="31"/>
      <c r="TLL751" s="31"/>
      <c r="TLM751" s="31"/>
      <c r="TLN751" s="31"/>
      <c r="TLO751" s="31"/>
      <c r="TLP751" s="31"/>
      <c r="TLQ751" s="31"/>
      <c r="TLR751" s="31"/>
      <c r="TLS751" s="31"/>
      <c r="TLT751" s="31"/>
      <c r="TLU751" s="31"/>
      <c r="TLV751" s="31"/>
      <c r="TLW751" s="31"/>
      <c r="TLX751" s="31"/>
      <c r="TLY751" s="31"/>
      <c r="TLZ751" s="31"/>
      <c r="TMA751" s="31"/>
      <c r="TMB751" s="31"/>
      <c r="TMC751" s="31"/>
      <c r="TMD751" s="31"/>
      <c r="TME751" s="31"/>
      <c r="TMF751" s="31"/>
      <c r="TMG751" s="31"/>
      <c r="TMH751" s="31"/>
      <c r="TMI751" s="31"/>
      <c r="TMJ751" s="31"/>
      <c r="TMK751" s="31"/>
      <c r="TML751" s="31"/>
      <c r="TMM751" s="31"/>
      <c r="TMN751" s="31"/>
      <c r="TMO751" s="31"/>
      <c r="TMP751" s="31"/>
      <c r="TMQ751" s="31"/>
      <c r="TMR751" s="31"/>
      <c r="TMS751" s="31"/>
      <c r="TMT751" s="31"/>
      <c r="TMU751" s="31"/>
      <c r="TMV751" s="31"/>
      <c r="TMW751" s="31"/>
      <c r="TMX751" s="31"/>
      <c r="TMY751" s="31"/>
      <c r="TMZ751" s="31"/>
      <c r="TNA751" s="31"/>
      <c r="TNB751" s="31"/>
      <c r="TNC751" s="31"/>
      <c r="TND751" s="31"/>
      <c r="TNE751" s="31"/>
      <c r="TNF751" s="31"/>
      <c r="TNG751" s="31"/>
      <c r="TNH751" s="31"/>
      <c r="TNI751" s="31"/>
      <c r="TNJ751" s="31"/>
      <c r="TNK751" s="31"/>
      <c r="TNL751" s="31"/>
      <c r="TNM751" s="31"/>
      <c r="TNN751" s="31"/>
      <c r="TNO751" s="31"/>
      <c r="TNP751" s="31"/>
      <c r="TNQ751" s="31"/>
      <c r="TNR751" s="31"/>
      <c r="TNS751" s="31"/>
      <c r="TNT751" s="31"/>
      <c r="TNU751" s="31"/>
      <c r="TNV751" s="31"/>
      <c r="TNW751" s="31"/>
      <c r="TNX751" s="31"/>
      <c r="TNY751" s="31"/>
      <c r="TNZ751" s="31"/>
      <c r="TOA751" s="31"/>
      <c r="TOB751" s="31"/>
      <c r="TOC751" s="31"/>
      <c r="TOD751" s="31"/>
      <c r="TOE751" s="31"/>
      <c r="TOF751" s="31"/>
      <c r="TOG751" s="31"/>
      <c r="TOH751" s="31"/>
      <c r="TOI751" s="31"/>
      <c r="TOJ751" s="31"/>
      <c r="TOK751" s="31"/>
      <c r="TOL751" s="31"/>
      <c r="TOM751" s="31"/>
      <c r="TON751" s="31"/>
      <c r="TOO751" s="31"/>
      <c r="TOP751" s="31"/>
      <c r="TOQ751" s="31"/>
      <c r="TOR751" s="31"/>
      <c r="TOS751" s="31"/>
      <c r="TOT751" s="31"/>
      <c r="TOU751" s="31"/>
      <c r="TOV751" s="31"/>
      <c r="TOW751" s="31"/>
      <c r="TOX751" s="31"/>
      <c r="TOY751" s="31"/>
      <c r="TOZ751" s="31"/>
      <c r="TPA751" s="31"/>
      <c r="TPB751" s="31"/>
      <c r="TPC751" s="31"/>
      <c r="TPD751" s="31"/>
      <c r="TPE751" s="31"/>
      <c r="TPF751" s="31"/>
      <c r="TPG751" s="31"/>
      <c r="TPH751" s="31"/>
      <c r="TPI751" s="31"/>
      <c r="TPJ751" s="31"/>
      <c r="TPK751" s="31"/>
      <c r="TPL751" s="31"/>
      <c r="TPM751" s="31"/>
      <c r="TPN751" s="31"/>
      <c r="TPO751" s="31"/>
      <c r="TPP751" s="31"/>
      <c r="TPQ751" s="31"/>
      <c r="TPR751" s="31"/>
      <c r="TPS751" s="31"/>
      <c r="TPT751" s="31"/>
      <c r="TPU751" s="31"/>
      <c r="TPV751" s="31"/>
      <c r="TPW751" s="31"/>
      <c r="TPX751" s="31"/>
      <c r="TPY751" s="31"/>
      <c r="TPZ751" s="31"/>
      <c r="TQA751" s="31"/>
      <c r="TQB751" s="31"/>
      <c r="TQC751" s="31"/>
      <c r="TQD751" s="31"/>
      <c r="TQE751" s="31"/>
      <c r="TQF751" s="31"/>
      <c r="TQG751" s="31"/>
      <c r="TQH751" s="31"/>
      <c r="TQI751" s="31"/>
      <c r="TQJ751" s="31"/>
      <c r="TQK751" s="31"/>
      <c r="TQL751" s="31"/>
      <c r="TQM751" s="31"/>
      <c r="TQN751" s="31"/>
      <c r="TQO751" s="31"/>
      <c r="TQP751" s="31"/>
      <c r="TQQ751" s="31"/>
      <c r="TQR751" s="31"/>
      <c r="TQS751" s="31"/>
      <c r="TQT751" s="31"/>
      <c r="TQU751" s="31"/>
      <c r="TQV751" s="31"/>
      <c r="TQW751" s="31"/>
      <c r="TQX751" s="31"/>
      <c r="TQY751" s="31"/>
      <c r="TQZ751" s="31"/>
      <c r="TRA751" s="31"/>
      <c r="TRB751" s="31"/>
      <c r="TRC751" s="31"/>
      <c r="TRD751" s="31"/>
      <c r="TRE751" s="31"/>
      <c r="TRF751" s="31"/>
      <c r="TRG751" s="31"/>
      <c r="TRH751" s="31"/>
      <c r="TRI751" s="31"/>
      <c r="TRJ751" s="31"/>
      <c r="TRK751" s="31"/>
      <c r="TRL751" s="31"/>
      <c r="TRM751" s="31"/>
      <c r="TRN751" s="31"/>
      <c r="TRO751" s="31"/>
      <c r="TRP751" s="31"/>
      <c r="TRQ751" s="31"/>
      <c r="TRR751" s="31"/>
      <c r="TRS751" s="31"/>
      <c r="TRT751" s="31"/>
      <c r="TRU751" s="31"/>
      <c r="TRV751" s="31"/>
      <c r="TRW751" s="31"/>
      <c r="TRX751" s="31"/>
      <c r="TRY751" s="31"/>
      <c r="TRZ751" s="31"/>
      <c r="TSA751" s="31"/>
      <c r="TSB751" s="31"/>
      <c r="TSC751" s="31"/>
      <c r="TSD751" s="31"/>
      <c r="TSE751" s="31"/>
      <c r="TSF751" s="31"/>
      <c r="TSG751" s="31"/>
      <c r="TSH751" s="31"/>
      <c r="TSI751" s="31"/>
      <c r="TSJ751" s="31"/>
      <c r="TSK751" s="31"/>
      <c r="TSL751" s="31"/>
      <c r="TSM751" s="31"/>
      <c r="TSN751" s="31"/>
      <c r="TSO751" s="31"/>
      <c r="TSP751" s="31"/>
      <c r="TSQ751" s="31"/>
      <c r="TSR751" s="31"/>
      <c r="TSS751" s="31"/>
      <c r="TST751" s="31"/>
      <c r="TSU751" s="31"/>
      <c r="TSV751" s="31"/>
      <c r="TSW751" s="31"/>
      <c r="TSX751" s="31"/>
      <c r="TSY751" s="31"/>
      <c r="TSZ751" s="31"/>
      <c r="TTA751" s="31"/>
      <c r="TTB751" s="31"/>
      <c r="TTC751" s="31"/>
      <c r="TTD751" s="31"/>
      <c r="TTE751" s="31"/>
      <c r="TTF751" s="31"/>
      <c r="TTG751" s="31"/>
      <c r="TTH751" s="31"/>
      <c r="TTI751" s="31"/>
      <c r="TTJ751" s="31"/>
      <c r="TTK751" s="31"/>
      <c r="TTL751" s="31"/>
      <c r="TTM751" s="31"/>
      <c r="TTN751" s="31"/>
      <c r="TTO751" s="31"/>
      <c r="TTP751" s="31"/>
      <c r="TTQ751" s="31"/>
      <c r="TTR751" s="31"/>
      <c r="TTS751" s="31"/>
      <c r="TTT751" s="31"/>
      <c r="TTU751" s="31"/>
      <c r="TTV751" s="31"/>
      <c r="TTW751" s="31"/>
      <c r="TTX751" s="31"/>
      <c r="TTY751" s="31"/>
      <c r="TTZ751" s="31"/>
      <c r="TUA751" s="31"/>
      <c r="TUB751" s="31"/>
      <c r="TUC751" s="31"/>
      <c r="TUD751" s="31"/>
      <c r="TUE751" s="31"/>
      <c r="TUF751" s="31"/>
      <c r="TUG751" s="31"/>
      <c r="TUH751" s="31"/>
      <c r="TUI751" s="31"/>
      <c r="TUJ751" s="31"/>
      <c r="TUK751" s="31"/>
      <c r="TUL751" s="31"/>
      <c r="TUM751" s="31"/>
      <c r="TUN751" s="31"/>
      <c r="TUO751" s="31"/>
      <c r="TUP751" s="31"/>
      <c r="TUQ751" s="31"/>
      <c r="TUR751" s="31"/>
      <c r="TUS751" s="31"/>
      <c r="TUT751" s="31"/>
      <c r="TUU751" s="31"/>
      <c r="TUV751" s="31"/>
      <c r="TUW751" s="31"/>
      <c r="TUX751" s="31"/>
      <c r="TUY751" s="31"/>
      <c r="TUZ751" s="31"/>
      <c r="TVA751" s="31"/>
      <c r="TVB751" s="31"/>
      <c r="TVC751" s="31"/>
      <c r="TVD751" s="31"/>
      <c r="TVE751" s="31"/>
      <c r="TVF751" s="31"/>
      <c r="TVG751" s="31"/>
      <c r="TVH751" s="31"/>
      <c r="TVI751" s="31"/>
      <c r="TVJ751" s="31"/>
      <c r="TVK751" s="31"/>
      <c r="TVL751" s="31"/>
      <c r="TVM751" s="31"/>
      <c r="TVN751" s="31"/>
      <c r="TVO751" s="31"/>
      <c r="TVP751" s="31"/>
      <c r="TVQ751" s="31"/>
      <c r="TVR751" s="31"/>
      <c r="TVS751" s="31"/>
      <c r="TVT751" s="31"/>
      <c r="TVU751" s="31"/>
      <c r="TVV751" s="31"/>
      <c r="TVW751" s="31"/>
      <c r="TVX751" s="31"/>
      <c r="TVY751" s="31"/>
      <c r="TVZ751" s="31"/>
      <c r="TWA751" s="31"/>
      <c r="TWB751" s="31"/>
      <c r="TWC751" s="31"/>
      <c r="TWD751" s="31"/>
      <c r="TWE751" s="31"/>
      <c r="TWF751" s="31"/>
      <c r="TWG751" s="31"/>
      <c r="TWH751" s="31"/>
      <c r="TWI751" s="31"/>
      <c r="TWJ751" s="31"/>
      <c r="TWK751" s="31"/>
      <c r="TWL751" s="31"/>
      <c r="TWM751" s="31"/>
      <c r="TWN751" s="31"/>
      <c r="TWO751" s="31"/>
      <c r="TWP751" s="31"/>
      <c r="TWQ751" s="31"/>
      <c r="TWR751" s="31"/>
      <c r="TWS751" s="31"/>
      <c r="TWT751" s="31"/>
      <c r="TWU751" s="31"/>
      <c r="TWV751" s="31"/>
      <c r="TWW751" s="31"/>
      <c r="TWX751" s="31"/>
      <c r="TWY751" s="31"/>
      <c r="TWZ751" s="31"/>
      <c r="TXA751" s="31"/>
      <c r="TXB751" s="31"/>
      <c r="TXC751" s="31"/>
      <c r="TXD751" s="31"/>
      <c r="TXE751" s="31"/>
      <c r="TXF751" s="31"/>
      <c r="TXG751" s="31"/>
      <c r="TXH751" s="31"/>
      <c r="TXI751" s="31"/>
      <c r="TXJ751" s="31"/>
      <c r="TXK751" s="31"/>
      <c r="TXL751" s="31"/>
      <c r="TXM751" s="31"/>
      <c r="TXN751" s="31"/>
      <c r="TXO751" s="31"/>
      <c r="TXP751" s="31"/>
      <c r="TXQ751" s="31"/>
      <c r="TXR751" s="31"/>
      <c r="TXS751" s="31"/>
      <c r="TXT751" s="31"/>
      <c r="TXU751" s="31"/>
      <c r="TXV751" s="31"/>
      <c r="TXW751" s="31"/>
      <c r="TXX751" s="31"/>
      <c r="TXY751" s="31"/>
      <c r="TXZ751" s="31"/>
      <c r="TYA751" s="31"/>
      <c r="TYB751" s="31"/>
      <c r="TYC751" s="31"/>
      <c r="TYD751" s="31"/>
      <c r="TYE751" s="31"/>
      <c r="TYF751" s="31"/>
      <c r="TYG751" s="31"/>
      <c r="TYH751" s="31"/>
      <c r="TYI751" s="31"/>
      <c r="TYJ751" s="31"/>
      <c r="TYK751" s="31"/>
      <c r="TYL751" s="31"/>
      <c r="TYM751" s="31"/>
      <c r="TYN751" s="31"/>
      <c r="TYO751" s="31"/>
      <c r="TYP751" s="31"/>
      <c r="TYQ751" s="31"/>
      <c r="TYR751" s="31"/>
      <c r="TYS751" s="31"/>
      <c r="TYT751" s="31"/>
      <c r="TYU751" s="31"/>
      <c r="TYV751" s="31"/>
      <c r="TYW751" s="31"/>
      <c r="TYX751" s="31"/>
      <c r="TYY751" s="31"/>
      <c r="TYZ751" s="31"/>
      <c r="TZA751" s="31"/>
      <c r="TZB751" s="31"/>
      <c r="TZC751" s="31"/>
      <c r="TZD751" s="31"/>
      <c r="TZE751" s="31"/>
      <c r="TZF751" s="31"/>
      <c r="TZG751" s="31"/>
      <c r="TZH751" s="31"/>
      <c r="TZI751" s="31"/>
      <c r="TZJ751" s="31"/>
      <c r="TZK751" s="31"/>
      <c r="TZL751" s="31"/>
      <c r="TZM751" s="31"/>
      <c r="TZN751" s="31"/>
      <c r="TZO751" s="31"/>
      <c r="TZP751" s="31"/>
      <c r="TZQ751" s="31"/>
      <c r="TZR751" s="31"/>
      <c r="TZS751" s="31"/>
      <c r="TZT751" s="31"/>
      <c r="TZU751" s="31"/>
      <c r="TZV751" s="31"/>
      <c r="TZW751" s="31"/>
      <c r="TZX751" s="31"/>
      <c r="TZY751" s="31"/>
      <c r="TZZ751" s="31"/>
      <c r="UAA751" s="31"/>
      <c r="UAB751" s="31"/>
      <c r="UAC751" s="31"/>
      <c r="UAD751" s="31"/>
      <c r="UAE751" s="31"/>
      <c r="UAF751" s="31"/>
      <c r="UAG751" s="31"/>
      <c r="UAH751" s="31"/>
      <c r="UAI751" s="31"/>
      <c r="UAJ751" s="31"/>
      <c r="UAK751" s="31"/>
      <c r="UAL751" s="31"/>
      <c r="UAM751" s="31"/>
      <c r="UAN751" s="31"/>
      <c r="UAO751" s="31"/>
      <c r="UAP751" s="31"/>
      <c r="UAQ751" s="31"/>
      <c r="UAR751" s="31"/>
      <c r="UAS751" s="31"/>
      <c r="UAT751" s="31"/>
      <c r="UAU751" s="31"/>
      <c r="UAV751" s="31"/>
      <c r="UAW751" s="31"/>
      <c r="UAX751" s="31"/>
      <c r="UAY751" s="31"/>
      <c r="UAZ751" s="31"/>
      <c r="UBA751" s="31"/>
      <c r="UBB751" s="31"/>
      <c r="UBC751" s="31"/>
      <c r="UBD751" s="31"/>
      <c r="UBE751" s="31"/>
      <c r="UBF751" s="31"/>
      <c r="UBG751" s="31"/>
      <c r="UBH751" s="31"/>
      <c r="UBI751" s="31"/>
      <c r="UBJ751" s="31"/>
      <c r="UBK751" s="31"/>
      <c r="UBL751" s="31"/>
      <c r="UBM751" s="31"/>
      <c r="UBN751" s="31"/>
      <c r="UBO751" s="31"/>
      <c r="UBP751" s="31"/>
      <c r="UBQ751" s="31"/>
      <c r="UBR751" s="31"/>
      <c r="UBS751" s="31"/>
      <c r="UBT751" s="31"/>
      <c r="UBU751" s="31"/>
      <c r="UBV751" s="31"/>
      <c r="UBW751" s="31"/>
      <c r="UBX751" s="31"/>
      <c r="UBY751" s="31"/>
      <c r="UBZ751" s="31"/>
      <c r="UCA751" s="31"/>
      <c r="UCB751" s="31"/>
      <c r="UCC751" s="31"/>
      <c r="UCD751" s="31"/>
      <c r="UCE751" s="31"/>
      <c r="UCF751" s="31"/>
      <c r="UCG751" s="31"/>
      <c r="UCH751" s="31"/>
      <c r="UCI751" s="31"/>
      <c r="UCJ751" s="31"/>
      <c r="UCK751" s="31"/>
      <c r="UCL751" s="31"/>
      <c r="UCM751" s="31"/>
      <c r="UCN751" s="31"/>
      <c r="UCO751" s="31"/>
      <c r="UCP751" s="31"/>
      <c r="UCQ751" s="31"/>
      <c r="UCR751" s="31"/>
      <c r="UCS751" s="31"/>
      <c r="UCT751" s="31"/>
      <c r="UCU751" s="31"/>
      <c r="UCV751" s="31"/>
      <c r="UCW751" s="31"/>
      <c r="UCX751" s="31"/>
      <c r="UCY751" s="31"/>
      <c r="UCZ751" s="31"/>
      <c r="UDA751" s="31"/>
      <c r="UDB751" s="31"/>
      <c r="UDC751" s="31"/>
      <c r="UDD751" s="31"/>
      <c r="UDE751" s="31"/>
      <c r="UDF751" s="31"/>
      <c r="UDG751" s="31"/>
      <c r="UDH751" s="31"/>
      <c r="UDI751" s="31"/>
      <c r="UDJ751" s="31"/>
      <c r="UDK751" s="31"/>
      <c r="UDL751" s="31"/>
      <c r="UDM751" s="31"/>
      <c r="UDN751" s="31"/>
      <c r="UDO751" s="31"/>
      <c r="UDP751" s="31"/>
      <c r="UDQ751" s="31"/>
      <c r="UDR751" s="31"/>
      <c r="UDS751" s="31"/>
      <c r="UDT751" s="31"/>
      <c r="UDU751" s="31"/>
      <c r="UDV751" s="31"/>
      <c r="UDW751" s="31"/>
      <c r="UDX751" s="31"/>
      <c r="UDY751" s="31"/>
      <c r="UDZ751" s="31"/>
      <c r="UEA751" s="31"/>
      <c r="UEB751" s="31"/>
      <c r="UEC751" s="31"/>
      <c r="UED751" s="31"/>
      <c r="UEE751" s="31"/>
      <c r="UEF751" s="31"/>
      <c r="UEG751" s="31"/>
      <c r="UEH751" s="31"/>
      <c r="UEI751" s="31"/>
      <c r="UEJ751" s="31"/>
      <c r="UEK751" s="31"/>
      <c r="UEL751" s="31"/>
      <c r="UEM751" s="31"/>
      <c r="UEN751" s="31"/>
      <c r="UEO751" s="31"/>
      <c r="UEP751" s="31"/>
      <c r="UEQ751" s="31"/>
      <c r="UER751" s="31"/>
      <c r="UES751" s="31"/>
      <c r="UET751" s="31"/>
      <c r="UEU751" s="31"/>
      <c r="UEV751" s="31"/>
      <c r="UEW751" s="31"/>
      <c r="UEX751" s="31"/>
      <c r="UEY751" s="31"/>
      <c r="UEZ751" s="31"/>
      <c r="UFA751" s="31"/>
      <c r="UFB751" s="31"/>
      <c r="UFC751" s="31"/>
      <c r="UFD751" s="31"/>
      <c r="UFE751" s="31"/>
      <c r="UFF751" s="31"/>
      <c r="UFG751" s="31"/>
      <c r="UFH751" s="31"/>
      <c r="UFI751" s="31"/>
      <c r="UFJ751" s="31"/>
      <c r="UFK751" s="31"/>
      <c r="UFL751" s="31"/>
      <c r="UFM751" s="31"/>
      <c r="UFN751" s="31"/>
      <c r="UFO751" s="31"/>
      <c r="UFP751" s="31"/>
      <c r="UFQ751" s="31"/>
      <c r="UFR751" s="31"/>
      <c r="UFS751" s="31"/>
      <c r="UFT751" s="31"/>
      <c r="UFU751" s="31"/>
      <c r="UFV751" s="31"/>
      <c r="UFW751" s="31"/>
      <c r="UFX751" s="31"/>
      <c r="UFY751" s="31"/>
      <c r="UFZ751" s="31"/>
      <c r="UGA751" s="31"/>
      <c r="UGB751" s="31"/>
      <c r="UGC751" s="31"/>
      <c r="UGD751" s="31"/>
      <c r="UGE751" s="31"/>
      <c r="UGF751" s="31"/>
      <c r="UGG751" s="31"/>
      <c r="UGH751" s="31"/>
      <c r="UGI751" s="31"/>
      <c r="UGJ751" s="31"/>
      <c r="UGK751" s="31"/>
      <c r="UGL751" s="31"/>
      <c r="UGM751" s="31"/>
      <c r="UGN751" s="31"/>
      <c r="UGO751" s="31"/>
      <c r="UGP751" s="31"/>
      <c r="UGQ751" s="31"/>
      <c r="UGR751" s="31"/>
      <c r="UGS751" s="31"/>
      <c r="UGT751" s="31"/>
      <c r="UGU751" s="31"/>
      <c r="UGV751" s="31"/>
      <c r="UGW751" s="31"/>
      <c r="UGX751" s="31"/>
      <c r="UGY751" s="31"/>
      <c r="UGZ751" s="31"/>
      <c r="UHA751" s="31"/>
      <c r="UHB751" s="31"/>
      <c r="UHC751" s="31"/>
      <c r="UHD751" s="31"/>
      <c r="UHE751" s="31"/>
      <c r="UHF751" s="31"/>
      <c r="UHG751" s="31"/>
      <c r="UHH751" s="31"/>
      <c r="UHI751" s="31"/>
      <c r="UHJ751" s="31"/>
      <c r="UHK751" s="31"/>
      <c r="UHL751" s="31"/>
      <c r="UHM751" s="31"/>
      <c r="UHN751" s="31"/>
      <c r="UHO751" s="31"/>
      <c r="UHP751" s="31"/>
      <c r="UHQ751" s="31"/>
      <c r="UHR751" s="31"/>
      <c r="UHS751" s="31"/>
      <c r="UHT751" s="31"/>
      <c r="UHU751" s="31"/>
      <c r="UHV751" s="31"/>
      <c r="UHW751" s="31"/>
      <c r="UHX751" s="31"/>
      <c r="UHY751" s="31"/>
      <c r="UHZ751" s="31"/>
      <c r="UIA751" s="31"/>
      <c r="UIB751" s="31"/>
      <c r="UIC751" s="31"/>
      <c r="UID751" s="31"/>
      <c r="UIE751" s="31"/>
      <c r="UIF751" s="31"/>
      <c r="UIG751" s="31"/>
      <c r="UIH751" s="31"/>
      <c r="UII751" s="31"/>
      <c r="UIJ751" s="31"/>
      <c r="UIK751" s="31"/>
      <c r="UIL751" s="31"/>
      <c r="UIM751" s="31"/>
      <c r="UIN751" s="31"/>
      <c r="UIO751" s="31"/>
      <c r="UIP751" s="31"/>
      <c r="UIQ751" s="31"/>
      <c r="UIR751" s="31"/>
      <c r="UIS751" s="31"/>
      <c r="UIT751" s="31"/>
      <c r="UIU751" s="31"/>
      <c r="UIV751" s="31"/>
      <c r="UIW751" s="31"/>
      <c r="UIX751" s="31"/>
      <c r="UIY751" s="31"/>
      <c r="UIZ751" s="31"/>
      <c r="UJA751" s="31"/>
      <c r="UJB751" s="31"/>
      <c r="UJC751" s="31"/>
      <c r="UJD751" s="31"/>
      <c r="UJE751" s="31"/>
      <c r="UJF751" s="31"/>
      <c r="UJG751" s="31"/>
      <c r="UJH751" s="31"/>
      <c r="UJI751" s="31"/>
      <c r="UJJ751" s="31"/>
      <c r="UJK751" s="31"/>
      <c r="UJL751" s="31"/>
      <c r="UJM751" s="31"/>
      <c r="UJN751" s="31"/>
      <c r="UJO751" s="31"/>
      <c r="UJP751" s="31"/>
      <c r="UJQ751" s="31"/>
      <c r="UJR751" s="31"/>
      <c r="UJS751" s="31"/>
      <c r="UJT751" s="31"/>
      <c r="UJU751" s="31"/>
      <c r="UJV751" s="31"/>
      <c r="UJW751" s="31"/>
      <c r="UJX751" s="31"/>
      <c r="UJY751" s="31"/>
      <c r="UJZ751" s="31"/>
      <c r="UKA751" s="31"/>
      <c r="UKB751" s="31"/>
      <c r="UKC751" s="31"/>
      <c r="UKD751" s="31"/>
      <c r="UKE751" s="31"/>
      <c r="UKF751" s="31"/>
      <c r="UKG751" s="31"/>
      <c r="UKH751" s="31"/>
      <c r="UKI751" s="31"/>
      <c r="UKJ751" s="31"/>
      <c r="UKK751" s="31"/>
      <c r="UKL751" s="31"/>
      <c r="UKM751" s="31"/>
      <c r="UKN751" s="31"/>
      <c r="UKO751" s="31"/>
      <c r="UKP751" s="31"/>
      <c r="UKQ751" s="31"/>
      <c r="UKR751" s="31"/>
      <c r="UKS751" s="31"/>
      <c r="UKT751" s="31"/>
      <c r="UKU751" s="31"/>
      <c r="UKV751" s="31"/>
      <c r="UKW751" s="31"/>
      <c r="UKX751" s="31"/>
      <c r="UKY751" s="31"/>
      <c r="UKZ751" s="31"/>
      <c r="ULA751" s="31"/>
      <c r="ULB751" s="31"/>
      <c r="ULC751" s="31"/>
      <c r="ULD751" s="31"/>
      <c r="ULE751" s="31"/>
      <c r="ULF751" s="31"/>
      <c r="ULG751" s="31"/>
      <c r="ULH751" s="31"/>
      <c r="ULI751" s="31"/>
      <c r="ULJ751" s="31"/>
      <c r="ULK751" s="31"/>
      <c r="ULL751" s="31"/>
      <c r="ULM751" s="31"/>
      <c r="ULN751" s="31"/>
      <c r="ULO751" s="31"/>
      <c r="ULP751" s="31"/>
      <c r="ULQ751" s="31"/>
      <c r="ULR751" s="31"/>
      <c r="ULS751" s="31"/>
      <c r="ULT751" s="31"/>
      <c r="ULU751" s="31"/>
      <c r="ULV751" s="31"/>
      <c r="ULW751" s="31"/>
      <c r="ULX751" s="31"/>
      <c r="ULY751" s="31"/>
      <c r="ULZ751" s="31"/>
      <c r="UMA751" s="31"/>
      <c r="UMB751" s="31"/>
      <c r="UMC751" s="31"/>
      <c r="UMD751" s="31"/>
      <c r="UME751" s="31"/>
      <c r="UMF751" s="31"/>
      <c r="UMG751" s="31"/>
      <c r="UMH751" s="31"/>
      <c r="UMI751" s="31"/>
      <c r="UMJ751" s="31"/>
      <c r="UMK751" s="31"/>
      <c r="UML751" s="31"/>
      <c r="UMM751" s="31"/>
      <c r="UMN751" s="31"/>
      <c r="UMO751" s="31"/>
      <c r="UMP751" s="31"/>
      <c r="UMQ751" s="31"/>
      <c r="UMR751" s="31"/>
      <c r="UMS751" s="31"/>
      <c r="UMT751" s="31"/>
      <c r="UMU751" s="31"/>
      <c r="UMV751" s="31"/>
      <c r="UMW751" s="31"/>
      <c r="UMX751" s="31"/>
      <c r="UMY751" s="31"/>
      <c r="UMZ751" s="31"/>
      <c r="UNA751" s="31"/>
      <c r="UNB751" s="31"/>
      <c r="UNC751" s="31"/>
      <c r="UND751" s="31"/>
      <c r="UNE751" s="31"/>
      <c r="UNF751" s="31"/>
      <c r="UNG751" s="31"/>
      <c r="UNH751" s="31"/>
      <c r="UNI751" s="31"/>
      <c r="UNJ751" s="31"/>
      <c r="UNK751" s="31"/>
      <c r="UNL751" s="31"/>
      <c r="UNM751" s="31"/>
      <c r="UNN751" s="31"/>
      <c r="UNO751" s="31"/>
      <c r="UNP751" s="31"/>
      <c r="UNQ751" s="31"/>
      <c r="UNR751" s="31"/>
      <c r="UNS751" s="31"/>
      <c r="UNT751" s="31"/>
      <c r="UNU751" s="31"/>
      <c r="UNV751" s="31"/>
      <c r="UNW751" s="31"/>
      <c r="UNX751" s="31"/>
      <c r="UNY751" s="31"/>
      <c r="UNZ751" s="31"/>
      <c r="UOA751" s="31"/>
      <c r="UOB751" s="31"/>
      <c r="UOC751" s="31"/>
      <c r="UOD751" s="31"/>
      <c r="UOE751" s="31"/>
      <c r="UOF751" s="31"/>
      <c r="UOG751" s="31"/>
      <c r="UOH751" s="31"/>
      <c r="UOI751" s="31"/>
      <c r="UOJ751" s="31"/>
      <c r="UOK751" s="31"/>
      <c r="UOL751" s="31"/>
      <c r="UOM751" s="31"/>
      <c r="UON751" s="31"/>
      <c r="UOO751" s="31"/>
      <c r="UOP751" s="31"/>
      <c r="UOQ751" s="31"/>
      <c r="UOR751" s="31"/>
      <c r="UOS751" s="31"/>
      <c r="UOT751" s="31"/>
      <c r="UOU751" s="31"/>
      <c r="UOV751" s="31"/>
      <c r="UOW751" s="31"/>
      <c r="UOX751" s="31"/>
      <c r="UOY751" s="31"/>
      <c r="UOZ751" s="31"/>
      <c r="UPA751" s="31"/>
      <c r="UPB751" s="31"/>
      <c r="UPC751" s="31"/>
      <c r="UPD751" s="31"/>
      <c r="UPE751" s="31"/>
      <c r="UPF751" s="31"/>
      <c r="UPG751" s="31"/>
      <c r="UPH751" s="31"/>
      <c r="UPI751" s="31"/>
      <c r="UPJ751" s="31"/>
      <c r="UPK751" s="31"/>
      <c r="UPL751" s="31"/>
      <c r="UPM751" s="31"/>
      <c r="UPN751" s="31"/>
      <c r="UPO751" s="31"/>
      <c r="UPP751" s="31"/>
      <c r="UPQ751" s="31"/>
      <c r="UPR751" s="31"/>
      <c r="UPS751" s="31"/>
      <c r="UPT751" s="31"/>
      <c r="UPU751" s="31"/>
      <c r="UPV751" s="31"/>
      <c r="UPW751" s="31"/>
      <c r="UPX751" s="31"/>
      <c r="UPY751" s="31"/>
      <c r="UPZ751" s="31"/>
      <c r="UQA751" s="31"/>
      <c r="UQB751" s="31"/>
      <c r="UQC751" s="31"/>
      <c r="UQD751" s="31"/>
      <c r="UQE751" s="31"/>
      <c r="UQF751" s="31"/>
      <c r="UQG751" s="31"/>
      <c r="UQH751" s="31"/>
      <c r="UQI751" s="31"/>
      <c r="UQJ751" s="31"/>
      <c r="UQK751" s="31"/>
      <c r="UQL751" s="31"/>
      <c r="UQM751" s="31"/>
      <c r="UQN751" s="31"/>
      <c r="UQO751" s="31"/>
      <c r="UQP751" s="31"/>
      <c r="UQQ751" s="31"/>
      <c r="UQR751" s="31"/>
      <c r="UQS751" s="31"/>
      <c r="UQT751" s="31"/>
      <c r="UQU751" s="31"/>
      <c r="UQV751" s="31"/>
      <c r="UQW751" s="31"/>
      <c r="UQX751" s="31"/>
      <c r="UQY751" s="31"/>
      <c r="UQZ751" s="31"/>
      <c r="URA751" s="31"/>
      <c r="URB751" s="31"/>
      <c r="URC751" s="31"/>
      <c r="URD751" s="31"/>
      <c r="URE751" s="31"/>
      <c r="URF751" s="31"/>
      <c r="URG751" s="31"/>
      <c r="URH751" s="31"/>
      <c r="URI751" s="31"/>
      <c r="URJ751" s="31"/>
      <c r="URK751" s="31"/>
      <c r="URL751" s="31"/>
      <c r="URM751" s="31"/>
      <c r="URN751" s="31"/>
      <c r="URO751" s="31"/>
      <c r="URP751" s="31"/>
      <c r="URQ751" s="31"/>
      <c r="URR751" s="31"/>
      <c r="URS751" s="31"/>
      <c r="URT751" s="31"/>
      <c r="URU751" s="31"/>
      <c r="URV751" s="31"/>
      <c r="URW751" s="31"/>
      <c r="URX751" s="31"/>
      <c r="URY751" s="31"/>
      <c r="URZ751" s="31"/>
      <c r="USA751" s="31"/>
      <c r="USB751" s="31"/>
      <c r="USC751" s="31"/>
      <c r="USD751" s="31"/>
      <c r="USE751" s="31"/>
      <c r="USF751" s="31"/>
      <c r="USG751" s="31"/>
      <c r="USH751" s="31"/>
      <c r="USI751" s="31"/>
      <c r="USJ751" s="31"/>
      <c r="USK751" s="31"/>
      <c r="USL751" s="31"/>
      <c r="USM751" s="31"/>
      <c r="USN751" s="31"/>
      <c r="USO751" s="31"/>
      <c r="USP751" s="31"/>
      <c r="USQ751" s="31"/>
      <c r="USR751" s="31"/>
      <c r="USS751" s="31"/>
      <c r="UST751" s="31"/>
      <c r="USU751" s="31"/>
      <c r="USV751" s="31"/>
      <c r="USW751" s="31"/>
      <c r="USX751" s="31"/>
      <c r="USY751" s="31"/>
      <c r="USZ751" s="31"/>
      <c r="UTA751" s="31"/>
      <c r="UTB751" s="31"/>
      <c r="UTC751" s="31"/>
      <c r="UTD751" s="31"/>
      <c r="UTE751" s="31"/>
      <c r="UTF751" s="31"/>
      <c r="UTG751" s="31"/>
      <c r="UTH751" s="31"/>
      <c r="UTI751" s="31"/>
      <c r="UTJ751" s="31"/>
      <c r="UTK751" s="31"/>
      <c r="UTL751" s="31"/>
      <c r="UTM751" s="31"/>
      <c r="UTN751" s="31"/>
      <c r="UTO751" s="31"/>
      <c r="UTP751" s="31"/>
      <c r="UTQ751" s="31"/>
      <c r="UTR751" s="31"/>
      <c r="UTS751" s="31"/>
      <c r="UTT751" s="31"/>
      <c r="UTU751" s="31"/>
      <c r="UTV751" s="31"/>
      <c r="UTW751" s="31"/>
      <c r="UTX751" s="31"/>
      <c r="UTY751" s="31"/>
      <c r="UTZ751" s="31"/>
      <c r="UUA751" s="31"/>
      <c r="UUB751" s="31"/>
      <c r="UUC751" s="31"/>
      <c r="UUD751" s="31"/>
      <c r="UUE751" s="31"/>
      <c r="UUF751" s="31"/>
      <c r="UUG751" s="31"/>
      <c r="UUH751" s="31"/>
      <c r="UUI751" s="31"/>
      <c r="UUJ751" s="31"/>
      <c r="UUK751" s="31"/>
      <c r="UUL751" s="31"/>
      <c r="UUM751" s="31"/>
      <c r="UUN751" s="31"/>
      <c r="UUO751" s="31"/>
      <c r="UUP751" s="31"/>
      <c r="UUQ751" s="31"/>
      <c r="UUR751" s="31"/>
      <c r="UUS751" s="31"/>
      <c r="UUT751" s="31"/>
      <c r="UUU751" s="31"/>
      <c r="UUV751" s="31"/>
      <c r="UUW751" s="31"/>
      <c r="UUX751" s="31"/>
      <c r="UUY751" s="31"/>
      <c r="UUZ751" s="31"/>
      <c r="UVA751" s="31"/>
      <c r="UVB751" s="31"/>
      <c r="UVC751" s="31"/>
      <c r="UVD751" s="31"/>
      <c r="UVE751" s="31"/>
      <c r="UVF751" s="31"/>
      <c r="UVG751" s="31"/>
      <c r="UVH751" s="31"/>
      <c r="UVI751" s="31"/>
      <c r="UVJ751" s="31"/>
      <c r="UVK751" s="31"/>
      <c r="UVL751" s="31"/>
      <c r="UVM751" s="31"/>
      <c r="UVN751" s="31"/>
      <c r="UVO751" s="31"/>
      <c r="UVP751" s="31"/>
      <c r="UVQ751" s="31"/>
      <c r="UVR751" s="31"/>
      <c r="UVS751" s="31"/>
      <c r="UVT751" s="31"/>
      <c r="UVU751" s="31"/>
      <c r="UVV751" s="31"/>
      <c r="UVW751" s="31"/>
      <c r="UVX751" s="31"/>
      <c r="UVY751" s="31"/>
      <c r="UVZ751" s="31"/>
      <c r="UWA751" s="31"/>
      <c r="UWB751" s="31"/>
      <c r="UWC751" s="31"/>
      <c r="UWD751" s="31"/>
      <c r="UWE751" s="31"/>
      <c r="UWF751" s="31"/>
      <c r="UWG751" s="31"/>
      <c r="UWH751" s="31"/>
      <c r="UWI751" s="31"/>
      <c r="UWJ751" s="31"/>
      <c r="UWK751" s="31"/>
      <c r="UWL751" s="31"/>
      <c r="UWM751" s="31"/>
      <c r="UWN751" s="31"/>
      <c r="UWO751" s="31"/>
      <c r="UWP751" s="31"/>
      <c r="UWQ751" s="31"/>
      <c r="UWR751" s="31"/>
      <c r="UWS751" s="31"/>
      <c r="UWT751" s="31"/>
      <c r="UWU751" s="31"/>
      <c r="UWV751" s="31"/>
      <c r="UWW751" s="31"/>
      <c r="UWX751" s="31"/>
      <c r="UWY751" s="31"/>
      <c r="UWZ751" s="31"/>
      <c r="UXA751" s="31"/>
      <c r="UXB751" s="31"/>
      <c r="UXC751" s="31"/>
      <c r="UXD751" s="31"/>
      <c r="UXE751" s="31"/>
      <c r="UXF751" s="31"/>
      <c r="UXG751" s="31"/>
      <c r="UXH751" s="31"/>
      <c r="UXI751" s="31"/>
      <c r="UXJ751" s="31"/>
      <c r="UXK751" s="31"/>
      <c r="UXL751" s="31"/>
      <c r="UXM751" s="31"/>
      <c r="UXN751" s="31"/>
      <c r="UXO751" s="31"/>
      <c r="UXP751" s="31"/>
      <c r="UXQ751" s="31"/>
      <c r="UXR751" s="31"/>
      <c r="UXS751" s="31"/>
      <c r="UXT751" s="31"/>
      <c r="UXU751" s="31"/>
      <c r="UXV751" s="31"/>
      <c r="UXW751" s="31"/>
      <c r="UXX751" s="31"/>
      <c r="UXY751" s="31"/>
      <c r="UXZ751" s="31"/>
      <c r="UYA751" s="31"/>
      <c r="UYB751" s="31"/>
      <c r="UYC751" s="31"/>
      <c r="UYD751" s="31"/>
      <c r="UYE751" s="31"/>
      <c r="UYF751" s="31"/>
      <c r="UYG751" s="31"/>
      <c r="UYH751" s="31"/>
      <c r="UYI751" s="31"/>
      <c r="UYJ751" s="31"/>
      <c r="UYK751" s="31"/>
      <c r="UYL751" s="31"/>
      <c r="UYM751" s="31"/>
      <c r="UYN751" s="31"/>
      <c r="UYO751" s="31"/>
      <c r="UYP751" s="31"/>
      <c r="UYQ751" s="31"/>
      <c r="UYR751" s="31"/>
      <c r="UYS751" s="31"/>
      <c r="UYT751" s="31"/>
      <c r="UYU751" s="31"/>
      <c r="UYV751" s="31"/>
      <c r="UYW751" s="31"/>
      <c r="UYX751" s="31"/>
      <c r="UYY751" s="31"/>
      <c r="UYZ751" s="31"/>
      <c r="UZA751" s="31"/>
      <c r="UZB751" s="31"/>
      <c r="UZC751" s="31"/>
      <c r="UZD751" s="31"/>
      <c r="UZE751" s="31"/>
      <c r="UZF751" s="31"/>
      <c r="UZG751" s="31"/>
      <c r="UZH751" s="31"/>
      <c r="UZI751" s="31"/>
      <c r="UZJ751" s="31"/>
      <c r="UZK751" s="31"/>
      <c r="UZL751" s="31"/>
      <c r="UZM751" s="31"/>
      <c r="UZN751" s="31"/>
      <c r="UZO751" s="31"/>
      <c r="UZP751" s="31"/>
      <c r="UZQ751" s="31"/>
      <c r="UZR751" s="31"/>
      <c r="UZS751" s="31"/>
      <c r="UZT751" s="31"/>
      <c r="UZU751" s="31"/>
      <c r="UZV751" s="31"/>
      <c r="UZW751" s="31"/>
      <c r="UZX751" s="31"/>
      <c r="UZY751" s="31"/>
      <c r="UZZ751" s="31"/>
      <c r="VAA751" s="31"/>
      <c r="VAB751" s="31"/>
      <c r="VAC751" s="31"/>
      <c r="VAD751" s="31"/>
      <c r="VAE751" s="31"/>
      <c r="VAF751" s="31"/>
      <c r="VAG751" s="31"/>
      <c r="VAH751" s="31"/>
      <c r="VAI751" s="31"/>
      <c r="VAJ751" s="31"/>
      <c r="VAK751" s="31"/>
      <c r="VAL751" s="31"/>
      <c r="VAM751" s="31"/>
      <c r="VAN751" s="31"/>
      <c r="VAO751" s="31"/>
      <c r="VAP751" s="31"/>
      <c r="VAQ751" s="31"/>
      <c r="VAR751" s="31"/>
      <c r="VAS751" s="31"/>
      <c r="VAT751" s="31"/>
      <c r="VAU751" s="31"/>
      <c r="VAV751" s="31"/>
      <c r="VAW751" s="31"/>
      <c r="VAX751" s="31"/>
      <c r="VAY751" s="31"/>
      <c r="VAZ751" s="31"/>
      <c r="VBA751" s="31"/>
      <c r="VBB751" s="31"/>
      <c r="VBC751" s="31"/>
      <c r="VBD751" s="31"/>
      <c r="VBE751" s="31"/>
      <c r="VBF751" s="31"/>
      <c r="VBG751" s="31"/>
      <c r="VBH751" s="31"/>
      <c r="VBI751" s="31"/>
      <c r="VBJ751" s="31"/>
      <c r="VBK751" s="31"/>
      <c r="VBL751" s="31"/>
      <c r="VBM751" s="31"/>
      <c r="VBN751" s="31"/>
      <c r="VBO751" s="31"/>
      <c r="VBP751" s="31"/>
      <c r="VBQ751" s="31"/>
      <c r="VBR751" s="31"/>
      <c r="VBS751" s="31"/>
      <c r="VBT751" s="31"/>
      <c r="VBU751" s="31"/>
      <c r="VBV751" s="31"/>
      <c r="VBW751" s="31"/>
      <c r="VBX751" s="31"/>
      <c r="VBY751" s="31"/>
      <c r="VBZ751" s="31"/>
      <c r="VCA751" s="31"/>
      <c r="VCB751" s="31"/>
      <c r="VCC751" s="31"/>
      <c r="VCD751" s="31"/>
      <c r="VCE751" s="31"/>
      <c r="VCF751" s="31"/>
      <c r="VCG751" s="31"/>
      <c r="VCH751" s="31"/>
      <c r="VCI751" s="31"/>
      <c r="VCJ751" s="31"/>
      <c r="VCK751" s="31"/>
      <c r="VCL751" s="31"/>
      <c r="VCM751" s="31"/>
      <c r="VCN751" s="31"/>
      <c r="VCO751" s="31"/>
      <c r="VCP751" s="31"/>
      <c r="VCQ751" s="31"/>
      <c r="VCR751" s="31"/>
      <c r="VCS751" s="31"/>
      <c r="VCT751" s="31"/>
      <c r="VCU751" s="31"/>
      <c r="VCV751" s="31"/>
      <c r="VCW751" s="31"/>
      <c r="VCX751" s="31"/>
      <c r="VCY751" s="31"/>
      <c r="VCZ751" s="31"/>
      <c r="VDA751" s="31"/>
      <c r="VDB751" s="31"/>
      <c r="VDC751" s="31"/>
      <c r="VDD751" s="31"/>
      <c r="VDE751" s="31"/>
      <c r="VDF751" s="31"/>
      <c r="VDG751" s="31"/>
      <c r="VDH751" s="31"/>
      <c r="VDI751" s="31"/>
      <c r="VDJ751" s="31"/>
      <c r="VDK751" s="31"/>
      <c r="VDL751" s="31"/>
      <c r="VDM751" s="31"/>
      <c r="VDN751" s="31"/>
      <c r="VDO751" s="31"/>
      <c r="VDP751" s="31"/>
      <c r="VDQ751" s="31"/>
      <c r="VDR751" s="31"/>
      <c r="VDS751" s="31"/>
      <c r="VDT751" s="31"/>
      <c r="VDU751" s="31"/>
      <c r="VDV751" s="31"/>
      <c r="VDW751" s="31"/>
      <c r="VDX751" s="31"/>
      <c r="VDY751" s="31"/>
      <c r="VDZ751" s="31"/>
      <c r="VEA751" s="31"/>
      <c r="VEB751" s="31"/>
      <c r="VEC751" s="31"/>
      <c r="VED751" s="31"/>
      <c r="VEE751" s="31"/>
      <c r="VEF751" s="31"/>
      <c r="VEG751" s="31"/>
      <c r="VEH751" s="31"/>
      <c r="VEI751" s="31"/>
      <c r="VEJ751" s="31"/>
      <c r="VEK751" s="31"/>
      <c r="VEL751" s="31"/>
      <c r="VEM751" s="31"/>
      <c r="VEN751" s="31"/>
      <c r="VEO751" s="31"/>
      <c r="VEP751" s="31"/>
      <c r="VEQ751" s="31"/>
      <c r="VER751" s="31"/>
      <c r="VES751" s="31"/>
      <c r="VET751" s="31"/>
      <c r="VEU751" s="31"/>
      <c r="VEV751" s="31"/>
      <c r="VEW751" s="31"/>
      <c r="VEX751" s="31"/>
      <c r="VEY751" s="31"/>
      <c r="VEZ751" s="31"/>
      <c r="VFA751" s="31"/>
      <c r="VFB751" s="31"/>
      <c r="VFC751" s="31"/>
      <c r="VFD751" s="31"/>
      <c r="VFE751" s="31"/>
      <c r="VFF751" s="31"/>
      <c r="VFG751" s="31"/>
      <c r="VFH751" s="31"/>
      <c r="VFI751" s="31"/>
      <c r="VFJ751" s="31"/>
      <c r="VFK751" s="31"/>
      <c r="VFL751" s="31"/>
      <c r="VFM751" s="31"/>
      <c r="VFN751" s="31"/>
      <c r="VFO751" s="31"/>
      <c r="VFP751" s="31"/>
      <c r="VFQ751" s="31"/>
      <c r="VFR751" s="31"/>
      <c r="VFS751" s="31"/>
      <c r="VFT751" s="31"/>
      <c r="VFU751" s="31"/>
      <c r="VFV751" s="31"/>
      <c r="VFW751" s="31"/>
      <c r="VFX751" s="31"/>
      <c r="VFY751" s="31"/>
      <c r="VFZ751" s="31"/>
      <c r="VGA751" s="31"/>
      <c r="VGB751" s="31"/>
      <c r="VGC751" s="31"/>
      <c r="VGD751" s="31"/>
      <c r="VGE751" s="31"/>
      <c r="VGF751" s="31"/>
      <c r="VGG751" s="31"/>
      <c r="VGH751" s="31"/>
      <c r="VGI751" s="31"/>
      <c r="VGJ751" s="31"/>
      <c r="VGK751" s="31"/>
      <c r="VGL751" s="31"/>
      <c r="VGM751" s="31"/>
      <c r="VGN751" s="31"/>
      <c r="VGO751" s="31"/>
      <c r="VGP751" s="31"/>
      <c r="VGQ751" s="31"/>
      <c r="VGR751" s="31"/>
      <c r="VGS751" s="31"/>
      <c r="VGT751" s="31"/>
      <c r="VGU751" s="31"/>
      <c r="VGV751" s="31"/>
      <c r="VGW751" s="31"/>
      <c r="VGX751" s="31"/>
      <c r="VGY751" s="31"/>
      <c r="VGZ751" s="31"/>
      <c r="VHA751" s="31"/>
      <c r="VHB751" s="31"/>
      <c r="VHC751" s="31"/>
      <c r="VHD751" s="31"/>
      <c r="VHE751" s="31"/>
      <c r="VHF751" s="31"/>
      <c r="VHG751" s="31"/>
      <c r="VHH751" s="31"/>
      <c r="VHI751" s="31"/>
      <c r="VHJ751" s="31"/>
      <c r="VHK751" s="31"/>
      <c r="VHL751" s="31"/>
      <c r="VHM751" s="31"/>
      <c r="VHN751" s="31"/>
      <c r="VHO751" s="31"/>
      <c r="VHP751" s="31"/>
      <c r="VHQ751" s="31"/>
      <c r="VHR751" s="31"/>
      <c r="VHS751" s="31"/>
      <c r="VHT751" s="31"/>
      <c r="VHU751" s="31"/>
      <c r="VHV751" s="31"/>
      <c r="VHW751" s="31"/>
      <c r="VHX751" s="31"/>
      <c r="VHY751" s="31"/>
      <c r="VHZ751" s="31"/>
      <c r="VIA751" s="31"/>
      <c r="VIB751" s="31"/>
      <c r="VIC751" s="31"/>
      <c r="VID751" s="31"/>
      <c r="VIE751" s="31"/>
      <c r="VIF751" s="31"/>
      <c r="VIG751" s="31"/>
      <c r="VIH751" s="31"/>
      <c r="VII751" s="31"/>
      <c r="VIJ751" s="31"/>
      <c r="VIK751" s="31"/>
      <c r="VIL751" s="31"/>
      <c r="VIM751" s="31"/>
      <c r="VIN751" s="31"/>
      <c r="VIO751" s="31"/>
      <c r="VIP751" s="31"/>
      <c r="VIQ751" s="31"/>
      <c r="VIR751" s="31"/>
      <c r="VIS751" s="31"/>
      <c r="VIT751" s="31"/>
      <c r="VIU751" s="31"/>
      <c r="VIV751" s="31"/>
      <c r="VIW751" s="31"/>
      <c r="VIX751" s="31"/>
      <c r="VIY751" s="31"/>
      <c r="VIZ751" s="31"/>
      <c r="VJA751" s="31"/>
      <c r="VJB751" s="31"/>
      <c r="VJC751" s="31"/>
      <c r="VJD751" s="31"/>
      <c r="VJE751" s="31"/>
      <c r="VJF751" s="31"/>
      <c r="VJG751" s="31"/>
      <c r="VJH751" s="31"/>
      <c r="VJI751" s="31"/>
      <c r="VJJ751" s="31"/>
      <c r="VJK751" s="31"/>
      <c r="VJL751" s="31"/>
      <c r="VJM751" s="31"/>
      <c r="VJN751" s="31"/>
      <c r="VJO751" s="31"/>
      <c r="VJP751" s="31"/>
      <c r="VJQ751" s="31"/>
      <c r="VJR751" s="31"/>
      <c r="VJS751" s="31"/>
      <c r="VJT751" s="31"/>
      <c r="VJU751" s="31"/>
      <c r="VJV751" s="31"/>
      <c r="VJW751" s="31"/>
      <c r="VJX751" s="31"/>
      <c r="VJY751" s="31"/>
      <c r="VJZ751" s="31"/>
      <c r="VKA751" s="31"/>
      <c r="VKB751" s="31"/>
      <c r="VKC751" s="31"/>
      <c r="VKD751" s="31"/>
      <c r="VKE751" s="31"/>
      <c r="VKF751" s="31"/>
      <c r="VKG751" s="31"/>
      <c r="VKH751" s="31"/>
      <c r="VKI751" s="31"/>
      <c r="VKJ751" s="31"/>
      <c r="VKK751" s="31"/>
      <c r="VKL751" s="31"/>
      <c r="VKM751" s="31"/>
      <c r="VKN751" s="31"/>
      <c r="VKO751" s="31"/>
      <c r="VKP751" s="31"/>
      <c r="VKQ751" s="31"/>
      <c r="VKR751" s="31"/>
      <c r="VKS751" s="31"/>
      <c r="VKT751" s="31"/>
      <c r="VKU751" s="31"/>
      <c r="VKV751" s="31"/>
      <c r="VKW751" s="31"/>
      <c r="VKX751" s="31"/>
      <c r="VKY751" s="31"/>
      <c r="VKZ751" s="31"/>
      <c r="VLA751" s="31"/>
      <c r="VLB751" s="31"/>
      <c r="VLC751" s="31"/>
      <c r="VLD751" s="31"/>
      <c r="VLE751" s="31"/>
      <c r="VLF751" s="31"/>
      <c r="VLG751" s="31"/>
      <c r="VLH751" s="31"/>
      <c r="VLI751" s="31"/>
      <c r="VLJ751" s="31"/>
      <c r="VLK751" s="31"/>
      <c r="VLL751" s="31"/>
      <c r="VLM751" s="31"/>
      <c r="VLN751" s="31"/>
      <c r="VLO751" s="31"/>
      <c r="VLP751" s="31"/>
      <c r="VLQ751" s="31"/>
      <c r="VLR751" s="31"/>
      <c r="VLS751" s="31"/>
      <c r="VLT751" s="31"/>
      <c r="VLU751" s="31"/>
      <c r="VLV751" s="31"/>
      <c r="VLW751" s="31"/>
      <c r="VLX751" s="31"/>
      <c r="VLY751" s="31"/>
      <c r="VLZ751" s="31"/>
      <c r="VMA751" s="31"/>
      <c r="VMB751" s="31"/>
      <c r="VMC751" s="31"/>
      <c r="VMD751" s="31"/>
      <c r="VME751" s="31"/>
      <c r="VMF751" s="31"/>
      <c r="VMG751" s="31"/>
      <c r="VMH751" s="31"/>
      <c r="VMI751" s="31"/>
      <c r="VMJ751" s="31"/>
      <c r="VMK751" s="31"/>
      <c r="VML751" s="31"/>
      <c r="VMM751" s="31"/>
      <c r="VMN751" s="31"/>
      <c r="VMO751" s="31"/>
      <c r="VMP751" s="31"/>
      <c r="VMQ751" s="31"/>
      <c r="VMR751" s="31"/>
      <c r="VMS751" s="31"/>
      <c r="VMT751" s="31"/>
      <c r="VMU751" s="31"/>
      <c r="VMV751" s="31"/>
      <c r="VMW751" s="31"/>
      <c r="VMX751" s="31"/>
      <c r="VMY751" s="31"/>
      <c r="VMZ751" s="31"/>
      <c r="VNA751" s="31"/>
      <c r="VNB751" s="31"/>
      <c r="VNC751" s="31"/>
      <c r="VND751" s="31"/>
      <c r="VNE751" s="31"/>
      <c r="VNF751" s="31"/>
      <c r="VNG751" s="31"/>
      <c r="VNH751" s="31"/>
      <c r="VNI751" s="31"/>
      <c r="VNJ751" s="31"/>
      <c r="VNK751" s="31"/>
      <c r="VNL751" s="31"/>
      <c r="VNM751" s="31"/>
      <c r="VNN751" s="31"/>
      <c r="VNO751" s="31"/>
      <c r="VNP751" s="31"/>
      <c r="VNQ751" s="31"/>
      <c r="VNR751" s="31"/>
      <c r="VNS751" s="31"/>
      <c r="VNT751" s="31"/>
      <c r="VNU751" s="31"/>
      <c r="VNV751" s="31"/>
      <c r="VNW751" s="31"/>
      <c r="VNX751" s="31"/>
      <c r="VNY751" s="31"/>
      <c r="VNZ751" s="31"/>
      <c r="VOA751" s="31"/>
      <c r="VOB751" s="31"/>
      <c r="VOC751" s="31"/>
      <c r="VOD751" s="31"/>
      <c r="VOE751" s="31"/>
      <c r="VOF751" s="31"/>
      <c r="VOG751" s="31"/>
      <c r="VOH751" s="31"/>
      <c r="VOI751" s="31"/>
      <c r="VOJ751" s="31"/>
      <c r="VOK751" s="31"/>
      <c r="VOL751" s="31"/>
      <c r="VOM751" s="31"/>
      <c r="VON751" s="31"/>
      <c r="VOO751" s="31"/>
      <c r="VOP751" s="31"/>
      <c r="VOQ751" s="31"/>
      <c r="VOR751" s="31"/>
      <c r="VOS751" s="31"/>
      <c r="VOT751" s="31"/>
      <c r="VOU751" s="31"/>
      <c r="VOV751" s="31"/>
      <c r="VOW751" s="31"/>
      <c r="VOX751" s="31"/>
      <c r="VOY751" s="31"/>
      <c r="VOZ751" s="31"/>
      <c r="VPA751" s="31"/>
      <c r="VPB751" s="31"/>
      <c r="VPC751" s="31"/>
      <c r="VPD751" s="31"/>
      <c r="VPE751" s="31"/>
      <c r="VPF751" s="31"/>
      <c r="VPG751" s="31"/>
      <c r="VPH751" s="31"/>
      <c r="VPI751" s="31"/>
      <c r="VPJ751" s="31"/>
      <c r="VPK751" s="31"/>
      <c r="VPL751" s="31"/>
      <c r="VPM751" s="31"/>
      <c r="VPN751" s="31"/>
      <c r="VPO751" s="31"/>
      <c r="VPP751" s="31"/>
      <c r="VPQ751" s="31"/>
      <c r="VPR751" s="31"/>
      <c r="VPS751" s="31"/>
      <c r="VPT751" s="31"/>
      <c r="VPU751" s="31"/>
      <c r="VPV751" s="31"/>
      <c r="VPW751" s="31"/>
      <c r="VPX751" s="31"/>
      <c r="VPY751" s="31"/>
      <c r="VPZ751" s="31"/>
      <c r="VQA751" s="31"/>
      <c r="VQB751" s="31"/>
      <c r="VQC751" s="31"/>
      <c r="VQD751" s="31"/>
      <c r="VQE751" s="31"/>
      <c r="VQF751" s="31"/>
      <c r="VQG751" s="31"/>
      <c r="VQH751" s="31"/>
      <c r="VQI751" s="31"/>
      <c r="VQJ751" s="31"/>
      <c r="VQK751" s="31"/>
      <c r="VQL751" s="31"/>
      <c r="VQM751" s="31"/>
      <c r="VQN751" s="31"/>
      <c r="VQO751" s="31"/>
      <c r="VQP751" s="31"/>
      <c r="VQQ751" s="31"/>
      <c r="VQR751" s="31"/>
      <c r="VQS751" s="31"/>
      <c r="VQT751" s="31"/>
      <c r="VQU751" s="31"/>
      <c r="VQV751" s="31"/>
      <c r="VQW751" s="31"/>
      <c r="VQX751" s="31"/>
      <c r="VQY751" s="31"/>
      <c r="VQZ751" s="31"/>
      <c r="VRA751" s="31"/>
      <c r="VRB751" s="31"/>
      <c r="VRC751" s="31"/>
      <c r="VRD751" s="31"/>
      <c r="VRE751" s="31"/>
      <c r="VRF751" s="31"/>
      <c r="VRG751" s="31"/>
      <c r="VRH751" s="31"/>
      <c r="VRI751" s="31"/>
      <c r="VRJ751" s="31"/>
      <c r="VRK751" s="31"/>
      <c r="VRL751" s="31"/>
      <c r="VRM751" s="31"/>
      <c r="VRN751" s="31"/>
      <c r="VRO751" s="31"/>
      <c r="VRP751" s="31"/>
      <c r="VRQ751" s="31"/>
      <c r="VRR751" s="31"/>
      <c r="VRS751" s="31"/>
      <c r="VRT751" s="31"/>
      <c r="VRU751" s="31"/>
      <c r="VRV751" s="31"/>
      <c r="VRW751" s="31"/>
      <c r="VRX751" s="31"/>
      <c r="VRY751" s="31"/>
      <c r="VRZ751" s="31"/>
      <c r="VSA751" s="31"/>
      <c r="VSB751" s="31"/>
      <c r="VSC751" s="31"/>
      <c r="VSD751" s="31"/>
      <c r="VSE751" s="31"/>
      <c r="VSF751" s="31"/>
      <c r="VSG751" s="31"/>
      <c r="VSH751" s="31"/>
      <c r="VSI751" s="31"/>
      <c r="VSJ751" s="31"/>
      <c r="VSK751" s="31"/>
      <c r="VSL751" s="31"/>
      <c r="VSM751" s="31"/>
      <c r="VSN751" s="31"/>
      <c r="VSO751" s="31"/>
      <c r="VSP751" s="31"/>
      <c r="VSQ751" s="31"/>
      <c r="VSR751" s="31"/>
      <c r="VSS751" s="31"/>
      <c r="VST751" s="31"/>
      <c r="VSU751" s="31"/>
      <c r="VSV751" s="31"/>
      <c r="VSW751" s="31"/>
      <c r="VSX751" s="31"/>
      <c r="VSY751" s="31"/>
      <c r="VSZ751" s="31"/>
      <c r="VTA751" s="31"/>
      <c r="VTB751" s="31"/>
      <c r="VTC751" s="31"/>
      <c r="VTD751" s="31"/>
      <c r="VTE751" s="31"/>
      <c r="VTF751" s="31"/>
      <c r="VTG751" s="31"/>
      <c r="VTH751" s="31"/>
      <c r="VTI751" s="31"/>
      <c r="VTJ751" s="31"/>
      <c r="VTK751" s="31"/>
      <c r="VTL751" s="31"/>
      <c r="VTM751" s="31"/>
      <c r="VTN751" s="31"/>
      <c r="VTO751" s="31"/>
      <c r="VTP751" s="31"/>
      <c r="VTQ751" s="31"/>
      <c r="VTR751" s="31"/>
      <c r="VTS751" s="31"/>
      <c r="VTT751" s="31"/>
      <c r="VTU751" s="31"/>
      <c r="VTV751" s="31"/>
      <c r="VTW751" s="31"/>
      <c r="VTX751" s="31"/>
      <c r="VTY751" s="31"/>
      <c r="VTZ751" s="31"/>
      <c r="VUA751" s="31"/>
      <c r="VUB751" s="31"/>
      <c r="VUC751" s="31"/>
      <c r="VUD751" s="31"/>
      <c r="VUE751" s="31"/>
      <c r="VUF751" s="31"/>
      <c r="VUG751" s="31"/>
      <c r="VUH751" s="31"/>
      <c r="VUI751" s="31"/>
      <c r="VUJ751" s="31"/>
      <c r="VUK751" s="31"/>
      <c r="VUL751" s="31"/>
      <c r="VUM751" s="31"/>
      <c r="VUN751" s="31"/>
      <c r="VUO751" s="31"/>
      <c r="VUP751" s="31"/>
      <c r="VUQ751" s="31"/>
      <c r="VUR751" s="31"/>
      <c r="VUS751" s="31"/>
      <c r="VUT751" s="31"/>
      <c r="VUU751" s="31"/>
      <c r="VUV751" s="31"/>
      <c r="VUW751" s="31"/>
      <c r="VUX751" s="31"/>
      <c r="VUY751" s="31"/>
      <c r="VUZ751" s="31"/>
      <c r="VVA751" s="31"/>
      <c r="VVB751" s="31"/>
      <c r="VVC751" s="31"/>
      <c r="VVD751" s="31"/>
      <c r="VVE751" s="31"/>
      <c r="VVF751" s="31"/>
      <c r="VVG751" s="31"/>
      <c r="VVH751" s="31"/>
      <c r="VVI751" s="31"/>
      <c r="VVJ751" s="31"/>
      <c r="VVK751" s="31"/>
      <c r="VVL751" s="31"/>
      <c r="VVM751" s="31"/>
      <c r="VVN751" s="31"/>
      <c r="VVO751" s="31"/>
      <c r="VVP751" s="31"/>
      <c r="VVQ751" s="31"/>
      <c r="VVR751" s="31"/>
      <c r="VVS751" s="31"/>
      <c r="VVT751" s="31"/>
      <c r="VVU751" s="31"/>
      <c r="VVV751" s="31"/>
      <c r="VVW751" s="31"/>
      <c r="VVX751" s="31"/>
      <c r="VVY751" s="31"/>
      <c r="VVZ751" s="31"/>
      <c r="VWA751" s="31"/>
      <c r="VWB751" s="31"/>
      <c r="VWC751" s="31"/>
      <c r="VWD751" s="31"/>
      <c r="VWE751" s="31"/>
      <c r="VWF751" s="31"/>
      <c r="VWG751" s="31"/>
      <c r="VWH751" s="31"/>
      <c r="VWI751" s="31"/>
      <c r="VWJ751" s="31"/>
      <c r="VWK751" s="31"/>
      <c r="VWL751" s="31"/>
      <c r="VWM751" s="31"/>
      <c r="VWN751" s="31"/>
      <c r="VWO751" s="31"/>
      <c r="VWP751" s="31"/>
      <c r="VWQ751" s="31"/>
      <c r="VWR751" s="31"/>
      <c r="VWS751" s="31"/>
      <c r="VWT751" s="31"/>
      <c r="VWU751" s="31"/>
      <c r="VWV751" s="31"/>
      <c r="VWW751" s="31"/>
      <c r="VWX751" s="31"/>
      <c r="VWY751" s="31"/>
      <c r="VWZ751" s="31"/>
      <c r="VXA751" s="31"/>
      <c r="VXB751" s="31"/>
      <c r="VXC751" s="31"/>
      <c r="VXD751" s="31"/>
      <c r="VXE751" s="31"/>
      <c r="VXF751" s="31"/>
      <c r="VXG751" s="31"/>
      <c r="VXH751" s="31"/>
      <c r="VXI751" s="31"/>
      <c r="VXJ751" s="31"/>
      <c r="VXK751" s="31"/>
      <c r="VXL751" s="31"/>
      <c r="VXM751" s="31"/>
      <c r="VXN751" s="31"/>
      <c r="VXO751" s="31"/>
      <c r="VXP751" s="31"/>
      <c r="VXQ751" s="31"/>
      <c r="VXR751" s="31"/>
      <c r="VXS751" s="31"/>
      <c r="VXT751" s="31"/>
      <c r="VXU751" s="31"/>
      <c r="VXV751" s="31"/>
      <c r="VXW751" s="31"/>
      <c r="VXX751" s="31"/>
      <c r="VXY751" s="31"/>
      <c r="VXZ751" s="31"/>
      <c r="VYA751" s="31"/>
      <c r="VYB751" s="31"/>
      <c r="VYC751" s="31"/>
      <c r="VYD751" s="31"/>
      <c r="VYE751" s="31"/>
      <c r="VYF751" s="31"/>
      <c r="VYG751" s="31"/>
      <c r="VYH751" s="31"/>
      <c r="VYI751" s="31"/>
      <c r="VYJ751" s="31"/>
      <c r="VYK751" s="31"/>
      <c r="VYL751" s="31"/>
      <c r="VYM751" s="31"/>
      <c r="VYN751" s="31"/>
      <c r="VYO751" s="31"/>
      <c r="VYP751" s="31"/>
      <c r="VYQ751" s="31"/>
      <c r="VYR751" s="31"/>
      <c r="VYS751" s="31"/>
      <c r="VYT751" s="31"/>
      <c r="VYU751" s="31"/>
      <c r="VYV751" s="31"/>
      <c r="VYW751" s="31"/>
      <c r="VYX751" s="31"/>
      <c r="VYY751" s="31"/>
      <c r="VYZ751" s="31"/>
      <c r="VZA751" s="31"/>
      <c r="VZB751" s="31"/>
      <c r="VZC751" s="31"/>
      <c r="VZD751" s="31"/>
      <c r="VZE751" s="31"/>
      <c r="VZF751" s="31"/>
      <c r="VZG751" s="31"/>
      <c r="VZH751" s="31"/>
      <c r="VZI751" s="31"/>
      <c r="VZJ751" s="31"/>
      <c r="VZK751" s="31"/>
      <c r="VZL751" s="31"/>
      <c r="VZM751" s="31"/>
      <c r="VZN751" s="31"/>
      <c r="VZO751" s="31"/>
      <c r="VZP751" s="31"/>
      <c r="VZQ751" s="31"/>
      <c r="VZR751" s="31"/>
      <c r="VZS751" s="31"/>
      <c r="VZT751" s="31"/>
      <c r="VZU751" s="31"/>
      <c r="VZV751" s="31"/>
      <c r="VZW751" s="31"/>
      <c r="VZX751" s="31"/>
      <c r="VZY751" s="31"/>
      <c r="VZZ751" s="31"/>
      <c r="WAA751" s="31"/>
      <c r="WAB751" s="31"/>
      <c r="WAC751" s="31"/>
      <c r="WAD751" s="31"/>
      <c r="WAE751" s="31"/>
      <c r="WAF751" s="31"/>
      <c r="WAG751" s="31"/>
      <c r="WAH751" s="31"/>
      <c r="WAI751" s="31"/>
      <c r="WAJ751" s="31"/>
      <c r="WAK751" s="31"/>
      <c r="WAL751" s="31"/>
      <c r="WAM751" s="31"/>
      <c r="WAN751" s="31"/>
      <c r="WAO751" s="31"/>
      <c r="WAP751" s="31"/>
      <c r="WAQ751" s="31"/>
      <c r="WAR751" s="31"/>
      <c r="WAS751" s="31"/>
      <c r="WAT751" s="31"/>
      <c r="WAU751" s="31"/>
      <c r="WAV751" s="31"/>
      <c r="WAW751" s="31"/>
      <c r="WAX751" s="31"/>
      <c r="WAY751" s="31"/>
      <c r="WAZ751" s="31"/>
      <c r="WBA751" s="31"/>
      <c r="WBB751" s="31"/>
      <c r="WBC751" s="31"/>
      <c r="WBD751" s="31"/>
      <c r="WBE751" s="31"/>
      <c r="WBF751" s="31"/>
      <c r="WBG751" s="31"/>
      <c r="WBH751" s="31"/>
      <c r="WBI751" s="31"/>
      <c r="WBJ751" s="31"/>
      <c r="WBK751" s="31"/>
      <c r="WBL751" s="31"/>
      <c r="WBM751" s="31"/>
      <c r="WBN751" s="31"/>
      <c r="WBO751" s="31"/>
      <c r="WBP751" s="31"/>
      <c r="WBQ751" s="31"/>
      <c r="WBR751" s="31"/>
      <c r="WBS751" s="31"/>
      <c r="WBT751" s="31"/>
      <c r="WBU751" s="31"/>
      <c r="WBV751" s="31"/>
      <c r="WBW751" s="31"/>
      <c r="WBX751" s="31"/>
      <c r="WBY751" s="31"/>
      <c r="WBZ751" s="31"/>
      <c r="WCA751" s="31"/>
      <c r="WCB751" s="31"/>
      <c r="WCC751" s="31"/>
      <c r="WCD751" s="31"/>
      <c r="WCE751" s="31"/>
      <c r="WCF751" s="31"/>
      <c r="WCG751" s="31"/>
      <c r="WCH751" s="31"/>
      <c r="WCI751" s="31"/>
      <c r="WCJ751" s="31"/>
      <c r="WCK751" s="31"/>
      <c r="WCL751" s="31"/>
      <c r="WCM751" s="31"/>
      <c r="WCN751" s="31"/>
      <c r="WCO751" s="31"/>
      <c r="WCP751" s="31"/>
      <c r="WCQ751" s="31"/>
      <c r="WCR751" s="31"/>
      <c r="WCS751" s="31"/>
      <c r="WCT751" s="31"/>
      <c r="WCU751" s="31"/>
      <c r="WCV751" s="31"/>
      <c r="WCW751" s="31"/>
      <c r="WCX751" s="31"/>
      <c r="WCY751" s="31"/>
      <c r="WCZ751" s="31"/>
      <c r="WDA751" s="31"/>
      <c r="WDB751" s="31"/>
      <c r="WDC751" s="31"/>
      <c r="WDD751" s="31"/>
      <c r="WDE751" s="31"/>
      <c r="WDF751" s="31"/>
      <c r="WDG751" s="31"/>
      <c r="WDH751" s="31"/>
      <c r="WDI751" s="31"/>
      <c r="WDJ751" s="31"/>
      <c r="WDK751" s="31"/>
      <c r="WDL751" s="31"/>
      <c r="WDM751" s="31"/>
      <c r="WDN751" s="31"/>
      <c r="WDO751" s="31"/>
      <c r="WDP751" s="31"/>
      <c r="WDQ751" s="31"/>
      <c r="WDR751" s="31"/>
      <c r="WDS751" s="31"/>
      <c r="WDT751" s="31"/>
      <c r="WDU751" s="31"/>
      <c r="WDV751" s="31"/>
      <c r="WDW751" s="31"/>
      <c r="WDX751" s="31"/>
      <c r="WDY751" s="31"/>
      <c r="WDZ751" s="31"/>
      <c r="WEA751" s="31"/>
      <c r="WEB751" s="31"/>
      <c r="WEC751" s="31"/>
      <c r="WED751" s="31"/>
      <c r="WEE751" s="31"/>
      <c r="WEF751" s="31"/>
      <c r="WEG751" s="31"/>
      <c r="WEH751" s="31"/>
      <c r="WEI751" s="31"/>
      <c r="WEJ751" s="31"/>
      <c r="WEK751" s="31"/>
      <c r="WEL751" s="31"/>
      <c r="WEM751" s="31"/>
      <c r="WEN751" s="31"/>
      <c r="WEO751" s="31"/>
      <c r="WEP751" s="31"/>
      <c r="WEQ751" s="31"/>
      <c r="WER751" s="31"/>
      <c r="WES751" s="31"/>
      <c r="WET751" s="31"/>
      <c r="WEU751" s="31"/>
      <c r="WEV751" s="31"/>
      <c r="WEW751" s="31"/>
      <c r="WEX751" s="31"/>
      <c r="WEY751" s="31"/>
      <c r="WEZ751" s="31"/>
      <c r="WFA751" s="31"/>
      <c r="WFB751" s="31"/>
      <c r="WFC751" s="31"/>
      <c r="WFD751" s="31"/>
      <c r="WFE751" s="31"/>
      <c r="WFF751" s="31"/>
      <c r="WFG751" s="31"/>
      <c r="WFH751" s="31"/>
      <c r="WFI751" s="31"/>
      <c r="WFJ751" s="31"/>
      <c r="WFK751" s="31"/>
      <c r="WFL751" s="31"/>
      <c r="WFM751" s="31"/>
      <c r="WFN751" s="31"/>
      <c r="WFO751" s="31"/>
      <c r="WFP751" s="31"/>
      <c r="WFQ751" s="31"/>
      <c r="WFR751" s="31"/>
      <c r="WFS751" s="31"/>
      <c r="WFT751" s="31"/>
      <c r="WFU751" s="31"/>
      <c r="WFV751" s="31"/>
      <c r="WFW751" s="31"/>
      <c r="WFX751" s="31"/>
      <c r="WFY751" s="31"/>
      <c r="WFZ751" s="31"/>
      <c r="WGA751" s="31"/>
      <c r="WGB751" s="31"/>
      <c r="WGC751" s="31"/>
      <c r="WGD751" s="31"/>
      <c r="WGE751" s="31"/>
      <c r="WGF751" s="31"/>
      <c r="WGG751" s="31"/>
      <c r="WGH751" s="31"/>
      <c r="WGI751" s="31"/>
      <c r="WGJ751" s="31"/>
      <c r="WGK751" s="31"/>
      <c r="WGL751" s="31"/>
      <c r="WGM751" s="31"/>
      <c r="WGN751" s="31"/>
      <c r="WGO751" s="31"/>
      <c r="WGP751" s="31"/>
      <c r="WGQ751" s="31"/>
      <c r="WGR751" s="31"/>
      <c r="WGS751" s="31"/>
      <c r="WGT751" s="31"/>
      <c r="WGU751" s="31"/>
      <c r="WGV751" s="31"/>
      <c r="WGW751" s="31"/>
      <c r="WGX751" s="31"/>
      <c r="WGY751" s="31"/>
      <c r="WGZ751" s="31"/>
      <c r="WHA751" s="31"/>
      <c r="WHB751" s="31"/>
      <c r="WHC751" s="31"/>
      <c r="WHD751" s="31"/>
      <c r="WHE751" s="31"/>
      <c r="WHF751" s="31"/>
      <c r="WHG751" s="31"/>
      <c r="WHH751" s="31"/>
      <c r="WHI751" s="31"/>
      <c r="WHJ751" s="31"/>
      <c r="WHK751" s="31"/>
      <c r="WHL751" s="31"/>
      <c r="WHM751" s="31"/>
      <c r="WHN751" s="31"/>
      <c r="WHO751" s="31"/>
      <c r="WHP751" s="31"/>
      <c r="WHQ751" s="31"/>
      <c r="WHR751" s="31"/>
      <c r="WHS751" s="31"/>
      <c r="WHT751" s="31"/>
      <c r="WHU751" s="31"/>
      <c r="WHV751" s="31"/>
      <c r="WHW751" s="31"/>
      <c r="WHX751" s="31"/>
      <c r="WHY751" s="31"/>
      <c r="WHZ751" s="31"/>
      <c r="WIA751" s="31"/>
      <c r="WIB751" s="31"/>
      <c r="WIC751" s="31"/>
      <c r="WID751" s="31"/>
      <c r="WIE751" s="31"/>
      <c r="WIF751" s="31"/>
      <c r="WIG751" s="31"/>
      <c r="WIH751" s="31"/>
      <c r="WII751" s="31"/>
      <c r="WIJ751" s="31"/>
      <c r="WIK751" s="31"/>
      <c r="WIL751" s="31"/>
      <c r="WIM751" s="31"/>
      <c r="WIN751" s="31"/>
      <c r="WIO751" s="31"/>
      <c r="WIP751" s="31"/>
      <c r="WIQ751" s="31"/>
      <c r="WIR751" s="31"/>
      <c r="WIS751" s="31"/>
      <c r="WIT751" s="31"/>
      <c r="WIU751" s="31"/>
      <c r="WIV751" s="31"/>
      <c r="WIW751" s="31"/>
      <c r="WIX751" s="31"/>
      <c r="WIY751" s="31"/>
      <c r="WIZ751" s="31"/>
      <c r="WJA751" s="31"/>
      <c r="WJB751" s="31"/>
      <c r="WJC751" s="31"/>
      <c r="WJD751" s="31"/>
      <c r="WJE751" s="31"/>
      <c r="WJF751" s="31"/>
      <c r="WJG751" s="31"/>
      <c r="WJH751" s="31"/>
      <c r="WJI751" s="31"/>
      <c r="WJJ751" s="31"/>
      <c r="WJK751" s="31"/>
      <c r="WJL751" s="31"/>
      <c r="WJM751" s="31"/>
      <c r="WJN751" s="31"/>
      <c r="WJO751" s="31"/>
      <c r="WJP751" s="31"/>
      <c r="WJQ751" s="31"/>
      <c r="WJR751" s="31"/>
      <c r="WJS751" s="31"/>
      <c r="WJT751" s="31"/>
      <c r="WJU751" s="31"/>
      <c r="WJV751" s="31"/>
      <c r="WJW751" s="31"/>
      <c r="WJX751" s="31"/>
      <c r="WJY751" s="31"/>
      <c r="WJZ751" s="31"/>
      <c r="WKA751" s="31"/>
      <c r="WKB751" s="31"/>
      <c r="WKC751" s="31"/>
      <c r="WKD751" s="31"/>
      <c r="WKE751" s="31"/>
      <c r="WKF751" s="31"/>
      <c r="WKG751" s="31"/>
      <c r="WKH751" s="31"/>
      <c r="WKI751" s="31"/>
      <c r="WKJ751" s="31"/>
      <c r="WKK751" s="31"/>
      <c r="WKL751" s="31"/>
      <c r="WKM751" s="31"/>
      <c r="WKN751" s="31"/>
      <c r="WKO751" s="31"/>
      <c r="WKP751" s="31"/>
      <c r="WKQ751" s="31"/>
      <c r="WKR751" s="31"/>
      <c r="WKS751" s="31"/>
      <c r="WKT751" s="31"/>
      <c r="WKU751" s="31"/>
      <c r="WKV751" s="31"/>
      <c r="WKW751" s="31"/>
      <c r="WKX751" s="31"/>
      <c r="WKY751" s="31"/>
      <c r="WKZ751" s="31"/>
      <c r="WLA751" s="31"/>
      <c r="WLB751" s="31"/>
      <c r="WLC751" s="31"/>
      <c r="WLD751" s="31"/>
      <c r="WLE751" s="31"/>
      <c r="WLF751" s="31"/>
      <c r="WLG751" s="31"/>
      <c r="WLH751" s="31"/>
      <c r="WLI751" s="31"/>
      <c r="WLJ751" s="31"/>
      <c r="WLK751" s="31"/>
      <c r="WLL751" s="31"/>
      <c r="WLM751" s="31"/>
      <c r="WLN751" s="31"/>
      <c r="WLO751" s="31"/>
      <c r="WLP751" s="31"/>
      <c r="WLQ751" s="31"/>
      <c r="WLR751" s="31"/>
      <c r="WLS751" s="31"/>
      <c r="WLT751" s="31"/>
      <c r="WLU751" s="31"/>
      <c r="WLV751" s="31"/>
      <c r="WLW751" s="31"/>
      <c r="WLX751" s="31"/>
      <c r="WLY751" s="31"/>
      <c r="WLZ751" s="31"/>
      <c r="WMA751" s="31"/>
      <c r="WMB751" s="31"/>
      <c r="WMC751" s="31"/>
      <c r="WMD751" s="31"/>
      <c r="WME751" s="31"/>
      <c r="WMF751" s="31"/>
      <c r="WMG751" s="31"/>
      <c r="WMH751" s="31"/>
      <c r="WMI751" s="31"/>
      <c r="WMJ751" s="31"/>
      <c r="WMK751" s="31"/>
      <c r="WML751" s="31"/>
      <c r="WMM751" s="31"/>
      <c r="WMN751" s="31"/>
      <c r="WMO751" s="31"/>
      <c r="WMP751" s="31"/>
      <c r="WMQ751" s="31"/>
      <c r="WMR751" s="31"/>
      <c r="WMS751" s="31"/>
      <c r="WMT751" s="31"/>
      <c r="WMU751" s="31"/>
      <c r="WMV751" s="31"/>
      <c r="WMW751" s="31"/>
      <c r="WMX751" s="31"/>
      <c r="WMY751" s="31"/>
      <c r="WMZ751" s="31"/>
      <c r="WNA751" s="31"/>
      <c r="WNB751" s="31"/>
      <c r="WNC751" s="31"/>
      <c r="WND751" s="31"/>
      <c r="WNE751" s="31"/>
      <c r="WNF751" s="31"/>
      <c r="WNG751" s="31"/>
      <c r="WNH751" s="31"/>
      <c r="WNI751" s="31"/>
      <c r="WNJ751" s="31"/>
      <c r="WNK751" s="31"/>
      <c r="WNL751" s="31"/>
      <c r="WNM751" s="31"/>
      <c r="WNN751" s="31"/>
      <c r="WNO751" s="31"/>
      <c r="WNP751" s="31"/>
      <c r="WNQ751" s="31"/>
      <c r="WNR751" s="31"/>
      <c r="WNS751" s="31"/>
      <c r="WNT751" s="31"/>
      <c r="WNU751" s="31"/>
      <c r="WNV751" s="31"/>
      <c r="WNW751" s="31"/>
      <c r="WNX751" s="31"/>
      <c r="WNY751" s="31"/>
      <c r="WNZ751" s="31"/>
      <c r="WOA751" s="31"/>
      <c r="WOB751" s="31"/>
      <c r="WOC751" s="31"/>
      <c r="WOD751" s="31"/>
      <c r="WOE751" s="31"/>
      <c r="WOF751" s="31"/>
      <c r="WOG751" s="31"/>
      <c r="WOH751" s="31"/>
      <c r="WOI751" s="31"/>
      <c r="WOJ751" s="31"/>
      <c r="WOK751" s="31"/>
      <c r="WOL751" s="31"/>
      <c r="WOM751" s="31"/>
      <c r="WON751" s="31"/>
      <c r="WOO751" s="31"/>
      <c r="WOP751" s="31"/>
      <c r="WOQ751" s="31"/>
      <c r="WOR751" s="31"/>
      <c r="WOS751" s="31"/>
      <c r="WOT751" s="31"/>
      <c r="WOU751" s="31"/>
      <c r="WOV751" s="31"/>
      <c r="WOW751" s="31"/>
      <c r="WOX751" s="31"/>
      <c r="WOY751" s="31"/>
      <c r="WOZ751" s="31"/>
      <c r="WPA751" s="31"/>
      <c r="WPB751" s="31"/>
      <c r="WPC751" s="31"/>
      <c r="WPD751" s="31"/>
      <c r="WPE751" s="31"/>
      <c r="WPF751" s="31"/>
      <c r="WPG751" s="31"/>
      <c r="WPH751" s="31"/>
      <c r="WPI751" s="31"/>
      <c r="WPJ751" s="31"/>
      <c r="WPK751" s="31"/>
      <c r="WPL751" s="31"/>
      <c r="WPM751" s="31"/>
      <c r="WPN751" s="31"/>
      <c r="WPO751" s="31"/>
      <c r="WPP751" s="31"/>
      <c r="WPQ751" s="31"/>
      <c r="WPR751" s="31"/>
      <c r="WPS751" s="31"/>
      <c r="WPT751" s="31"/>
      <c r="WPU751" s="31"/>
      <c r="WPV751" s="31"/>
      <c r="WPW751" s="31"/>
      <c r="WPX751" s="31"/>
      <c r="WPY751" s="31"/>
      <c r="WPZ751" s="31"/>
      <c r="WQA751" s="31"/>
      <c r="WQB751" s="31"/>
      <c r="WQC751" s="31"/>
      <c r="WQD751" s="31"/>
      <c r="WQE751" s="31"/>
      <c r="WQF751" s="31"/>
      <c r="WQG751" s="31"/>
      <c r="WQH751" s="31"/>
      <c r="WQI751" s="31"/>
      <c r="WQJ751" s="31"/>
      <c r="WQK751" s="31"/>
      <c r="WQL751" s="31"/>
      <c r="WQM751" s="31"/>
      <c r="WQN751" s="31"/>
      <c r="WQO751" s="31"/>
      <c r="WQP751" s="31"/>
      <c r="WQQ751" s="31"/>
      <c r="WQR751" s="31"/>
      <c r="WQS751" s="31"/>
      <c r="WQT751" s="31"/>
      <c r="WQU751" s="31"/>
      <c r="WQV751" s="31"/>
      <c r="WQW751" s="31"/>
      <c r="WQX751" s="31"/>
      <c r="WQY751" s="31"/>
      <c r="WQZ751" s="31"/>
      <c r="WRA751" s="31"/>
      <c r="WRB751" s="31"/>
      <c r="WRC751" s="31"/>
      <c r="WRD751" s="31"/>
      <c r="WRE751" s="31"/>
      <c r="WRF751" s="31"/>
      <c r="WRG751" s="31"/>
      <c r="WRH751" s="31"/>
      <c r="WRI751" s="31"/>
      <c r="WRJ751" s="31"/>
      <c r="WRK751" s="31"/>
      <c r="WRL751" s="31"/>
      <c r="WRM751" s="31"/>
      <c r="WRN751" s="31"/>
      <c r="WRO751" s="31"/>
      <c r="WRP751" s="31"/>
      <c r="WRQ751" s="31"/>
      <c r="WRR751" s="31"/>
      <c r="WRS751" s="31"/>
      <c r="WRT751" s="31"/>
      <c r="WRU751" s="31"/>
      <c r="WRV751" s="31"/>
      <c r="WRW751" s="31"/>
      <c r="WRX751" s="31"/>
      <c r="WRY751" s="31"/>
      <c r="WRZ751" s="31"/>
      <c r="WSA751" s="31"/>
      <c r="WSB751" s="31"/>
      <c r="WSC751" s="31"/>
      <c r="WSD751" s="31"/>
      <c r="WSE751" s="31"/>
      <c r="WSF751" s="31"/>
      <c r="WSG751" s="31"/>
      <c r="WSH751" s="31"/>
      <c r="WSI751" s="31"/>
      <c r="WSJ751" s="31"/>
      <c r="WSK751" s="31"/>
      <c r="WSL751" s="31"/>
      <c r="WSM751" s="31"/>
      <c r="WSN751" s="31"/>
      <c r="WSO751" s="31"/>
      <c r="WSP751" s="31"/>
      <c r="WSQ751" s="31"/>
      <c r="WSR751" s="31"/>
      <c r="WSS751" s="31"/>
      <c r="WST751" s="31"/>
      <c r="WSU751" s="31"/>
      <c r="WSV751" s="31"/>
      <c r="WSW751" s="31"/>
      <c r="WSX751" s="31"/>
      <c r="WSY751" s="31"/>
      <c r="WSZ751" s="31"/>
      <c r="WTA751" s="31"/>
      <c r="WTB751" s="31"/>
      <c r="WTC751" s="31"/>
      <c r="WTD751" s="31"/>
      <c r="WTE751" s="31"/>
      <c r="WTF751" s="31"/>
      <c r="WTG751" s="31"/>
      <c r="WTH751" s="31"/>
      <c r="WTI751" s="31"/>
      <c r="WTJ751" s="31"/>
      <c r="WTK751" s="31"/>
      <c r="WTL751" s="31"/>
      <c r="WTM751" s="31"/>
      <c r="WTN751" s="31"/>
      <c r="WTO751" s="31"/>
      <c r="WTP751" s="31"/>
      <c r="WTQ751" s="31"/>
      <c r="WTR751" s="31"/>
      <c r="WTS751" s="31"/>
      <c r="WTT751" s="31"/>
      <c r="WTU751" s="31"/>
      <c r="WTV751" s="31"/>
      <c r="WTW751" s="31"/>
      <c r="WTX751" s="31"/>
      <c r="WTY751" s="31"/>
      <c r="WTZ751" s="31"/>
      <c r="WUA751" s="31"/>
      <c r="WUB751" s="31"/>
      <c r="WUC751" s="31"/>
      <c r="WUD751" s="31"/>
      <c r="WUE751" s="31"/>
      <c r="WUF751" s="31"/>
      <c r="WUG751" s="31"/>
      <c r="WUH751" s="31"/>
      <c r="WUI751" s="31"/>
      <c r="WUJ751" s="31"/>
      <c r="WUK751" s="31"/>
      <c r="WUL751" s="31"/>
      <c r="WUM751" s="31"/>
      <c r="WUN751" s="31"/>
      <c r="WUO751" s="31"/>
      <c r="WUP751" s="31"/>
      <c r="WUQ751" s="31"/>
      <c r="WUR751" s="31"/>
      <c r="WUS751" s="31"/>
      <c r="WUT751" s="31"/>
      <c r="WUU751" s="31"/>
      <c r="WUV751" s="31"/>
      <c r="WUW751" s="31"/>
      <c r="WUX751" s="31"/>
      <c r="WUY751" s="31"/>
      <c r="WUZ751" s="31"/>
      <c r="WVA751" s="31"/>
      <c r="WVB751" s="31"/>
      <c r="WVC751" s="31"/>
      <c r="WVD751" s="31"/>
      <c r="WVE751" s="31"/>
      <c r="WVF751" s="31"/>
      <c r="WVG751" s="31"/>
      <c r="WVH751" s="31"/>
      <c r="WVI751" s="31"/>
      <c r="WVJ751" s="31"/>
      <c r="WVK751" s="31"/>
      <c r="WVL751" s="31"/>
      <c r="WVM751" s="31"/>
      <c r="WVN751" s="31"/>
      <c r="WVO751" s="31"/>
      <c r="WVP751" s="31"/>
      <c r="WVQ751" s="31"/>
      <c r="WVR751" s="31"/>
      <c r="WVS751" s="31"/>
    </row>
    <row r="752" spans="1:16139" s="70" customFormat="1">
      <c r="A752" s="168"/>
      <c r="B752" s="169"/>
      <c r="C752" s="170"/>
      <c r="D752" s="170"/>
      <c r="E752" s="170"/>
      <c r="F752" s="170"/>
      <c r="G752" s="170"/>
      <c r="H752" s="170"/>
      <c r="I752" s="170"/>
      <c r="J752" s="32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H752" s="3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31"/>
      <c r="AV752" s="3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31"/>
      <c r="BH752" s="31"/>
      <c r="BI752" s="31"/>
      <c r="BJ752" s="31"/>
      <c r="BK752" s="31"/>
      <c r="BL752" s="31"/>
      <c r="BM752" s="31"/>
      <c r="BN752" s="31"/>
      <c r="BO752" s="31"/>
      <c r="BP752" s="31"/>
      <c r="BQ752" s="31"/>
      <c r="BR752" s="31"/>
      <c r="BS752" s="31"/>
      <c r="BT752" s="31"/>
      <c r="BU752" s="31"/>
      <c r="BV752" s="31"/>
      <c r="BW752" s="31"/>
      <c r="BX752" s="31"/>
      <c r="BY752" s="31"/>
      <c r="BZ752" s="31"/>
      <c r="CA752" s="31"/>
      <c r="CB752" s="31"/>
      <c r="CC752" s="31"/>
      <c r="CD752" s="31"/>
      <c r="CE752" s="31"/>
      <c r="CF752" s="31"/>
      <c r="CG752" s="31"/>
      <c r="CH752" s="31"/>
      <c r="CI752" s="31"/>
      <c r="CJ752" s="31"/>
      <c r="CK752" s="31"/>
      <c r="CL752" s="31"/>
      <c r="CM752" s="31"/>
      <c r="CN752" s="31"/>
      <c r="CO752" s="31"/>
      <c r="CP752" s="31"/>
      <c r="CQ752" s="31"/>
      <c r="CR752" s="31"/>
      <c r="CS752" s="31"/>
      <c r="CT752" s="31"/>
      <c r="CU752" s="31"/>
      <c r="CV752" s="31"/>
      <c r="CW752" s="31"/>
      <c r="CX752" s="31"/>
      <c r="CY752" s="31"/>
      <c r="CZ752" s="31"/>
      <c r="DA752" s="31"/>
      <c r="DB752" s="31"/>
      <c r="DC752" s="31"/>
      <c r="DD752" s="31"/>
      <c r="DE752" s="31"/>
      <c r="DF752" s="31"/>
      <c r="DG752" s="31"/>
      <c r="DH752" s="31"/>
      <c r="DI752" s="31"/>
      <c r="DJ752" s="31"/>
      <c r="DK752" s="31"/>
      <c r="DL752" s="31"/>
      <c r="DM752" s="31"/>
      <c r="DN752" s="31"/>
      <c r="DO752" s="31"/>
      <c r="DP752" s="31"/>
      <c r="DQ752" s="31"/>
      <c r="DR752" s="31"/>
      <c r="DS752" s="31"/>
      <c r="DT752" s="31"/>
      <c r="DU752" s="31"/>
      <c r="DV752" s="31"/>
      <c r="DW752" s="31"/>
      <c r="DX752" s="31"/>
      <c r="DY752" s="31"/>
      <c r="DZ752" s="31"/>
      <c r="EA752" s="31"/>
      <c r="EB752" s="31"/>
      <c r="EC752" s="31"/>
      <c r="ED752" s="31"/>
      <c r="EE752" s="31"/>
      <c r="EF752" s="31"/>
      <c r="EG752" s="31"/>
      <c r="EH752" s="31"/>
      <c r="EI752" s="31"/>
      <c r="EJ752" s="31"/>
      <c r="EK752" s="31"/>
      <c r="EL752" s="31"/>
      <c r="EM752" s="31"/>
      <c r="EN752" s="31"/>
      <c r="EO752" s="31"/>
      <c r="EP752" s="31"/>
      <c r="EQ752" s="31"/>
      <c r="ER752" s="31"/>
      <c r="ES752" s="31"/>
      <c r="ET752" s="31"/>
      <c r="EU752" s="31"/>
      <c r="EV752" s="31"/>
      <c r="EW752" s="31"/>
      <c r="EX752" s="31"/>
      <c r="EY752" s="31"/>
      <c r="EZ752" s="31"/>
      <c r="FA752" s="31"/>
      <c r="FB752" s="31"/>
      <c r="FC752" s="31"/>
      <c r="FD752" s="31"/>
      <c r="FE752" s="31"/>
      <c r="FF752" s="31"/>
      <c r="FG752" s="31"/>
      <c r="FH752" s="31"/>
      <c r="FI752" s="31"/>
      <c r="FJ752" s="31"/>
      <c r="FK752" s="31"/>
      <c r="FL752" s="31"/>
      <c r="FM752" s="31"/>
      <c r="FN752" s="31"/>
      <c r="FO752" s="31"/>
      <c r="FP752" s="31"/>
      <c r="FQ752" s="31"/>
      <c r="FR752" s="31"/>
      <c r="FS752" s="31"/>
      <c r="FT752" s="31"/>
      <c r="FU752" s="31"/>
      <c r="FV752" s="31"/>
      <c r="FW752" s="31"/>
      <c r="FX752" s="31"/>
      <c r="FY752" s="31"/>
      <c r="FZ752" s="31"/>
      <c r="GA752" s="31"/>
      <c r="GB752" s="31"/>
      <c r="GC752" s="31"/>
      <c r="GD752" s="31"/>
      <c r="GE752" s="31"/>
      <c r="GF752" s="31"/>
      <c r="GG752" s="31"/>
      <c r="GH752" s="31"/>
      <c r="GI752" s="31"/>
      <c r="GJ752" s="31"/>
      <c r="GK752" s="31"/>
      <c r="GL752" s="31"/>
      <c r="GM752" s="31"/>
      <c r="GN752" s="31"/>
      <c r="GO752" s="31"/>
      <c r="GP752" s="31"/>
      <c r="GQ752" s="31"/>
      <c r="GR752" s="31"/>
      <c r="GS752" s="31"/>
      <c r="GT752" s="31"/>
      <c r="GU752" s="31"/>
      <c r="GV752" s="31"/>
      <c r="GW752" s="31"/>
      <c r="GX752" s="31"/>
      <c r="GY752" s="31"/>
      <c r="GZ752" s="31"/>
      <c r="HA752" s="31"/>
      <c r="HB752" s="31"/>
      <c r="HC752" s="31"/>
      <c r="HD752" s="31"/>
      <c r="HE752" s="31"/>
      <c r="HF752" s="31"/>
      <c r="HG752" s="31"/>
      <c r="HH752" s="31"/>
      <c r="HI752" s="31"/>
      <c r="HJ752" s="31"/>
      <c r="HK752" s="31"/>
      <c r="HL752" s="31"/>
      <c r="HM752" s="31"/>
      <c r="HN752" s="31"/>
      <c r="HO752" s="31"/>
      <c r="HP752" s="31"/>
      <c r="HQ752" s="31"/>
      <c r="HR752" s="31"/>
      <c r="HS752" s="31"/>
      <c r="HT752" s="31"/>
      <c r="HU752" s="31"/>
      <c r="HV752" s="31"/>
      <c r="HW752" s="31"/>
      <c r="HX752" s="31"/>
      <c r="HY752" s="31"/>
      <c r="HZ752" s="31"/>
      <c r="IA752" s="31"/>
      <c r="IB752" s="31"/>
      <c r="IC752" s="31"/>
      <c r="ID752" s="31"/>
      <c r="IE752" s="31"/>
      <c r="IF752" s="31"/>
      <c r="IG752" s="31"/>
      <c r="IH752" s="31"/>
      <c r="II752" s="31"/>
      <c r="IJ752" s="31"/>
      <c r="IK752" s="31"/>
      <c r="IL752" s="31"/>
      <c r="IM752" s="31"/>
      <c r="IN752" s="31"/>
      <c r="IO752" s="31"/>
      <c r="IP752" s="31"/>
      <c r="IQ752" s="31"/>
      <c r="IR752" s="31"/>
      <c r="IS752" s="31"/>
      <c r="IT752" s="31"/>
      <c r="IU752" s="31"/>
      <c r="IV752" s="31"/>
      <c r="IW752" s="31"/>
      <c r="IX752" s="31"/>
      <c r="IY752" s="31"/>
      <c r="IZ752" s="31"/>
      <c r="JA752" s="31"/>
      <c r="JB752" s="31"/>
      <c r="JC752" s="31"/>
      <c r="JD752" s="31"/>
      <c r="JE752" s="31"/>
      <c r="JF752" s="31"/>
      <c r="JG752" s="31"/>
      <c r="JH752" s="31"/>
      <c r="JI752" s="31"/>
      <c r="JJ752" s="31"/>
      <c r="JK752" s="31"/>
      <c r="JL752" s="31"/>
      <c r="JM752" s="31"/>
      <c r="JN752" s="31"/>
      <c r="JO752" s="31"/>
      <c r="JP752" s="31"/>
      <c r="JQ752" s="31"/>
      <c r="JR752" s="31"/>
      <c r="JS752" s="31"/>
      <c r="JT752" s="31"/>
      <c r="JU752" s="31"/>
      <c r="JV752" s="31"/>
      <c r="JW752" s="31"/>
      <c r="JX752" s="31"/>
      <c r="JY752" s="31"/>
      <c r="JZ752" s="31"/>
      <c r="KA752" s="31"/>
      <c r="KB752" s="31"/>
      <c r="KC752" s="31"/>
      <c r="KD752" s="31"/>
      <c r="KE752" s="31"/>
      <c r="KF752" s="31"/>
      <c r="KG752" s="31"/>
      <c r="KH752" s="31"/>
      <c r="KI752" s="31"/>
      <c r="KJ752" s="31"/>
      <c r="KK752" s="31"/>
      <c r="KL752" s="31"/>
      <c r="KM752" s="31"/>
      <c r="KN752" s="31"/>
      <c r="KO752" s="31"/>
      <c r="KP752" s="31"/>
      <c r="KQ752" s="31"/>
      <c r="KR752" s="31"/>
      <c r="KS752" s="31"/>
      <c r="KT752" s="31"/>
      <c r="KU752" s="31"/>
      <c r="KV752" s="31"/>
      <c r="KW752" s="31"/>
      <c r="KX752" s="31"/>
      <c r="KY752" s="31"/>
      <c r="KZ752" s="31"/>
      <c r="LA752" s="31"/>
      <c r="LB752" s="31"/>
      <c r="LC752" s="31"/>
      <c r="LD752" s="31"/>
      <c r="LE752" s="31"/>
      <c r="LF752" s="31"/>
      <c r="LG752" s="31"/>
      <c r="LH752" s="31"/>
      <c r="LI752" s="31"/>
      <c r="LJ752" s="31"/>
      <c r="LK752" s="31"/>
      <c r="LL752" s="31"/>
      <c r="LM752" s="31"/>
      <c r="LN752" s="31"/>
      <c r="LO752" s="31"/>
      <c r="LP752" s="31"/>
      <c r="LQ752" s="31"/>
      <c r="LR752" s="31"/>
      <c r="LS752" s="31"/>
      <c r="LT752" s="31"/>
      <c r="LU752" s="31"/>
      <c r="LV752" s="31"/>
      <c r="LW752" s="31"/>
      <c r="LX752" s="31"/>
      <c r="LY752" s="31"/>
      <c r="LZ752" s="31"/>
      <c r="MA752" s="31"/>
      <c r="MB752" s="31"/>
      <c r="MC752" s="31"/>
      <c r="MD752" s="31"/>
      <c r="ME752" s="31"/>
      <c r="MF752" s="31"/>
      <c r="MG752" s="31"/>
      <c r="MH752" s="31"/>
      <c r="MI752" s="31"/>
      <c r="MJ752" s="31"/>
      <c r="MK752" s="31"/>
      <c r="ML752" s="31"/>
      <c r="MM752" s="31"/>
      <c r="MN752" s="31"/>
      <c r="MO752" s="31"/>
      <c r="MP752" s="31"/>
      <c r="MQ752" s="31"/>
      <c r="MR752" s="31"/>
      <c r="MS752" s="31"/>
      <c r="MT752" s="31"/>
      <c r="MU752" s="31"/>
      <c r="MV752" s="31"/>
      <c r="MW752" s="31"/>
      <c r="MX752" s="31"/>
      <c r="MY752" s="31"/>
      <c r="MZ752" s="31"/>
      <c r="NA752" s="31"/>
      <c r="NB752" s="31"/>
      <c r="NC752" s="31"/>
      <c r="ND752" s="31"/>
      <c r="NE752" s="31"/>
      <c r="NF752" s="31"/>
      <c r="NG752" s="31"/>
      <c r="NH752" s="31"/>
      <c r="NI752" s="31"/>
      <c r="NJ752" s="31"/>
      <c r="NK752" s="31"/>
      <c r="NL752" s="31"/>
      <c r="NM752" s="31"/>
      <c r="NN752" s="31"/>
      <c r="NO752" s="31"/>
      <c r="NP752" s="31"/>
      <c r="NQ752" s="31"/>
      <c r="NR752" s="31"/>
      <c r="NS752" s="31"/>
      <c r="NT752" s="31"/>
      <c r="NU752" s="31"/>
      <c r="NV752" s="31"/>
      <c r="NW752" s="31"/>
      <c r="NX752" s="31"/>
      <c r="NY752" s="31"/>
      <c r="NZ752" s="31"/>
      <c r="OA752" s="31"/>
      <c r="OB752" s="31"/>
      <c r="OC752" s="31"/>
      <c r="OD752" s="31"/>
      <c r="OE752" s="31"/>
      <c r="OF752" s="31"/>
      <c r="OG752" s="31"/>
      <c r="OH752" s="31"/>
      <c r="OI752" s="31"/>
      <c r="OJ752" s="31"/>
      <c r="OK752" s="31"/>
      <c r="OL752" s="31"/>
      <c r="OM752" s="31"/>
      <c r="ON752" s="31"/>
      <c r="OO752" s="31"/>
      <c r="OP752" s="31"/>
      <c r="OQ752" s="31"/>
      <c r="OR752" s="31"/>
      <c r="OS752" s="31"/>
      <c r="OT752" s="31"/>
      <c r="OU752" s="31"/>
      <c r="OV752" s="31"/>
      <c r="OW752" s="31"/>
      <c r="OX752" s="31"/>
      <c r="OY752" s="31"/>
      <c r="OZ752" s="31"/>
      <c r="PA752" s="31"/>
      <c r="PB752" s="31"/>
      <c r="PC752" s="31"/>
      <c r="PD752" s="31"/>
      <c r="PE752" s="31"/>
      <c r="PF752" s="31"/>
      <c r="PG752" s="31"/>
      <c r="PH752" s="31"/>
      <c r="PI752" s="31"/>
      <c r="PJ752" s="31"/>
      <c r="PK752" s="31"/>
      <c r="PL752" s="31"/>
      <c r="PM752" s="31"/>
      <c r="PN752" s="31"/>
      <c r="PO752" s="31"/>
      <c r="PP752" s="31"/>
      <c r="PQ752" s="31"/>
      <c r="PR752" s="31"/>
      <c r="PS752" s="31"/>
      <c r="PT752" s="31"/>
      <c r="PU752" s="31"/>
      <c r="PV752" s="31"/>
      <c r="PW752" s="31"/>
      <c r="PX752" s="31"/>
      <c r="PY752" s="31"/>
      <c r="PZ752" s="31"/>
      <c r="QA752" s="31"/>
      <c r="QB752" s="31"/>
      <c r="QC752" s="31"/>
      <c r="QD752" s="31"/>
      <c r="QE752" s="31"/>
      <c r="QF752" s="31"/>
      <c r="QG752" s="31"/>
      <c r="QH752" s="31"/>
      <c r="QI752" s="31"/>
      <c r="QJ752" s="31"/>
      <c r="QK752" s="31"/>
      <c r="QL752" s="31"/>
      <c r="QM752" s="31"/>
      <c r="QN752" s="31"/>
      <c r="QO752" s="31"/>
      <c r="QP752" s="31"/>
      <c r="QQ752" s="31"/>
      <c r="QR752" s="31"/>
      <c r="QS752" s="31"/>
      <c r="QT752" s="31"/>
      <c r="QU752" s="31"/>
      <c r="QV752" s="31"/>
      <c r="QW752" s="31"/>
      <c r="QX752" s="31"/>
      <c r="QY752" s="31"/>
      <c r="QZ752" s="31"/>
      <c r="RA752" s="31"/>
      <c r="RB752" s="31"/>
      <c r="RC752" s="31"/>
      <c r="RD752" s="31"/>
      <c r="RE752" s="31"/>
      <c r="RF752" s="31"/>
      <c r="RG752" s="31"/>
      <c r="RH752" s="31"/>
      <c r="RI752" s="31"/>
      <c r="RJ752" s="31"/>
      <c r="RK752" s="31"/>
      <c r="RL752" s="31"/>
      <c r="RM752" s="31"/>
      <c r="RN752" s="31"/>
      <c r="RO752" s="31"/>
      <c r="RP752" s="31"/>
      <c r="RQ752" s="31"/>
      <c r="RR752" s="31"/>
      <c r="RS752" s="31"/>
      <c r="RT752" s="31"/>
      <c r="RU752" s="31"/>
      <c r="RV752" s="31"/>
      <c r="RW752" s="31"/>
      <c r="RX752" s="31"/>
      <c r="RY752" s="31"/>
      <c r="RZ752" s="31"/>
      <c r="SA752" s="31"/>
      <c r="SB752" s="31"/>
      <c r="SC752" s="31"/>
      <c r="SD752" s="31"/>
      <c r="SE752" s="31"/>
      <c r="SF752" s="31"/>
      <c r="SG752" s="31"/>
      <c r="SH752" s="31"/>
      <c r="SI752" s="31"/>
      <c r="SJ752" s="31"/>
      <c r="SK752" s="31"/>
      <c r="SL752" s="31"/>
      <c r="SM752" s="31"/>
      <c r="SN752" s="31"/>
      <c r="SO752" s="31"/>
      <c r="SP752" s="31"/>
      <c r="SQ752" s="31"/>
      <c r="SR752" s="31"/>
      <c r="SS752" s="31"/>
      <c r="ST752" s="31"/>
      <c r="SU752" s="31"/>
      <c r="SV752" s="31"/>
      <c r="SW752" s="31"/>
      <c r="SX752" s="31"/>
      <c r="SY752" s="31"/>
      <c r="SZ752" s="31"/>
      <c r="TA752" s="31"/>
      <c r="TB752" s="31"/>
      <c r="TC752" s="31"/>
      <c r="TD752" s="31"/>
      <c r="TE752" s="31"/>
      <c r="TF752" s="31"/>
      <c r="TG752" s="31"/>
      <c r="TH752" s="31"/>
      <c r="TI752" s="31"/>
      <c r="TJ752" s="31"/>
      <c r="TK752" s="31"/>
      <c r="TL752" s="31"/>
      <c r="TM752" s="31"/>
      <c r="TN752" s="31"/>
      <c r="TO752" s="31"/>
      <c r="TP752" s="31"/>
      <c r="TQ752" s="31"/>
      <c r="TR752" s="31"/>
      <c r="TS752" s="31"/>
      <c r="TT752" s="31"/>
      <c r="TU752" s="31"/>
      <c r="TV752" s="31"/>
      <c r="TW752" s="31"/>
      <c r="TX752" s="31"/>
      <c r="TY752" s="31"/>
      <c r="TZ752" s="31"/>
      <c r="UA752" s="31"/>
      <c r="UB752" s="31"/>
      <c r="UC752" s="31"/>
      <c r="UD752" s="31"/>
      <c r="UE752" s="31"/>
      <c r="UF752" s="31"/>
      <c r="UG752" s="31"/>
      <c r="UH752" s="31"/>
      <c r="UI752" s="31"/>
      <c r="UJ752" s="31"/>
      <c r="UK752" s="31"/>
      <c r="UL752" s="31"/>
      <c r="UM752" s="31"/>
      <c r="UN752" s="31"/>
      <c r="UO752" s="31"/>
      <c r="UP752" s="31"/>
      <c r="UQ752" s="31"/>
      <c r="UR752" s="31"/>
      <c r="US752" s="31"/>
      <c r="UT752" s="31"/>
      <c r="UU752" s="31"/>
      <c r="UV752" s="31"/>
      <c r="UW752" s="31"/>
      <c r="UX752" s="31"/>
      <c r="UY752" s="31"/>
      <c r="UZ752" s="31"/>
      <c r="VA752" s="31"/>
      <c r="VB752" s="31"/>
      <c r="VC752" s="31"/>
      <c r="VD752" s="31"/>
      <c r="VE752" s="31"/>
      <c r="VF752" s="31"/>
      <c r="VG752" s="31"/>
      <c r="VH752" s="31"/>
      <c r="VI752" s="31"/>
      <c r="VJ752" s="31"/>
      <c r="VK752" s="31"/>
      <c r="VL752" s="31"/>
      <c r="VM752" s="31"/>
      <c r="VN752" s="31"/>
      <c r="VO752" s="31"/>
      <c r="VP752" s="31"/>
      <c r="VQ752" s="31"/>
      <c r="VR752" s="31"/>
      <c r="VS752" s="31"/>
      <c r="VT752" s="31"/>
      <c r="VU752" s="31"/>
      <c r="VV752" s="31"/>
      <c r="VW752" s="31"/>
      <c r="VX752" s="31"/>
      <c r="VY752" s="31"/>
      <c r="VZ752" s="31"/>
      <c r="WA752" s="31"/>
      <c r="WB752" s="31"/>
      <c r="WC752" s="31"/>
      <c r="WD752" s="31"/>
      <c r="WE752" s="31"/>
      <c r="WF752" s="31"/>
      <c r="WG752" s="31"/>
      <c r="WH752" s="31"/>
      <c r="WI752" s="31"/>
      <c r="WJ752" s="31"/>
      <c r="WK752" s="31"/>
      <c r="WL752" s="31"/>
      <c r="WM752" s="31"/>
      <c r="WN752" s="31"/>
      <c r="WO752" s="31"/>
      <c r="WP752" s="31"/>
      <c r="WQ752" s="31"/>
      <c r="WR752" s="31"/>
      <c r="WS752" s="31"/>
      <c r="WT752" s="31"/>
      <c r="WU752" s="31"/>
      <c r="WV752" s="31"/>
      <c r="WW752" s="31"/>
      <c r="WX752" s="31"/>
      <c r="WY752" s="31"/>
      <c r="WZ752" s="31"/>
      <c r="XA752" s="31"/>
      <c r="XB752" s="31"/>
      <c r="XC752" s="31"/>
      <c r="XD752" s="31"/>
      <c r="XE752" s="31"/>
      <c r="XF752" s="31"/>
      <c r="XG752" s="31"/>
      <c r="XH752" s="31"/>
      <c r="XI752" s="31"/>
      <c r="XJ752" s="31"/>
      <c r="XK752" s="31"/>
      <c r="XL752" s="31"/>
      <c r="XM752" s="31"/>
      <c r="XN752" s="31"/>
      <c r="XO752" s="31"/>
      <c r="XP752" s="31"/>
      <c r="XQ752" s="31"/>
      <c r="XR752" s="31"/>
      <c r="XS752" s="31"/>
      <c r="XT752" s="31"/>
      <c r="XU752" s="31"/>
      <c r="XV752" s="31"/>
      <c r="XW752" s="31"/>
      <c r="XX752" s="31"/>
      <c r="XY752" s="31"/>
      <c r="XZ752" s="31"/>
      <c r="YA752" s="31"/>
      <c r="YB752" s="31"/>
      <c r="YC752" s="31"/>
      <c r="YD752" s="31"/>
      <c r="YE752" s="31"/>
      <c r="YF752" s="31"/>
      <c r="YG752" s="31"/>
      <c r="YH752" s="31"/>
      <c r="YI752" s="31"/>
      <c r="YJ752" s="31"/>
      <c r="YK752" s="31"/>
      <c r="YL752" s="31"/>
      <c r="YM752" s="31"/>
      <c r="YN752" s="31"/>
      <c r="YO752" s="31"/>
      <c r="YP752" s="31"/>
      <c r="YQ752" s="31"/>
      <c r="YR752" s="31"/>
      <c r="YS752" s="31"/>
      <c r="YT752" s="31"/>
      <c r="YU752" s="31"/>
      <c r="YV752" s="31"/>
      <c r="YW752" s="31"/>
      <c r="YX752" s="31"/>
      <c r="YY752" s="31"/>
      <c r="YZ752" s="31"/>
      <c r="ZA752" s="31"/>
      <c r="ZB752" s="31"/>
      <c r="ZC752" s="31"/>
      <c r="ZD752" s="31"/>
      <c r="ZE752" s="31"/>
      <c r="ZF752" s="31"/>
      <c r="ZG752" s="31"/>
      <c r="ZH752" s="31"/>
      <c r="ZI752" s="31"/>
      <c r="ZJ752" s="31"/>
      <c r="ZK752" s="31"/>
      <c r="ZL752" s="31"/>
      <c r="ZM752" s="31"/>
      <c r="ZN752" s="31"/>
      <c r="ZO752" s="31"/>
      <c r="ZP752" s="31"/>
      <c r="ZQ752" s="31"/>
      <c r="ZR752" s="31"/>
      <c r="ZS752" s="31"/>
      <c r="ZT752" s="31"/>
      <c r="ZU752" s="31"/>
      <c r="ZV752" s="31"/>
      <c r="ZW752" s="31"/>
      <c r="ZX752" s="31"/>
      <c r="ZY752" s="31"/>
      <c r="ZZ752" s="31"/>
      <c r="AAA752" s="31"/>
      <c r="AAB752" s="31"/>
      <c r="AAC752" s="31"/>
      <c r="AAD752" s="31"/>
      <c r="AAE752" s="31"/>
      <c r="AAF752" s="31"/>
      <c r="AAG752" s="31"/>
      <c r="AAH752" s="31"/>
      <c r="AAI752" s="31"/>
      <c r="AAJ752" s="31"/>
      <c r="AAK752" s="31"/>
      <c r="AAL752" s="31"/>
      <c r="AAM752" s="31"/>
      <c r="AAN752" s="31"/>
      <c r="AAO752" s="31"/>
      <c r="AAP752" s="31"/>
      <c r="AAQ752" s="31"/>
      <c r="AAR752" s="31"/>
      <c r="AAS752" s="31"/>
      <c r="AAT752" s="31"/>
      <c r="AAU752" s="31"/>
      <c r="AAV752" s="31"/>
      <c r="AAW752" s="31"/>
      <c r="AAX752" s="31"/>
      <c r="AAY752" s="31"/>
      <c r="AAZ752" s="31"/>
      <c r="ABA752" s="31"/>
      <c r="ABB752" s="31"/>
      <c r="ABC752" s="31"/>
      <c r="ABD752" s="31"/>
      <c r="ABE752" s="31"/>
      <c r="ABF752" s="31"/>
      <c r="ABG752" s="31"/>
      <c r="ABH752" s="31"/>
      <c r="ABI752" s="31"/>
      <c r="ABJ752" s="31"/>
      <c r="ABK752" s="31"/>
      <c r="ABL752" s="31"/>
      <c r="ABM752" s="31"/>
      <c r="ABN752" s="31"/>
      <c r="ABO752" s="31"/>
      <c r="ABP752" s="31"/>
      <c r="ABQ752" s="31"/>
      <c r="ABR752" s="31"/>
      <c r="ABS752" s="31"/>
      <c r="ABT752" s="31"/>
      <c r="ABU752" s="31"/>
      <c r="ABV752" s="31"/>
      <c r="ABW752" s="31"/>
      <c r="ABX752" s="31"/>
      <c r="ABY752" s="31"/>
      <c r="ABZ752" s="31"/>
      <c r="ACA752" s="31"/>
      <c r="ACB752" s="31"/>
      <c r="ACC752" s="31"/>
      <c r="ACD752" s="31"/>
      <c r="ACE752" s="31"/>
      <c r="ACF752" s="31"/>
      <c r="ACG752" s="31"/>
      <c r="ACH752" s="31"/>
      <c r="ACI752" s="31"/>
      <c r="ACJ752" s="31"/>
      <c r="ACK752" s="31"/>
      <c r="ACL752" s="31"/>
      <c r="ACM752" s="31"/>
      <c r="ACN752" s="31"/>
      <c r="ACO752" s="31"/>
      <c r="ACP752" s="31"/>
      <c r="ACQ752" s="31"/>
      <c r="ACR752" s="31"/>
      <c r="ACS752" s="31"/>
      <c r="ACT752" s="31"/>
      <c r="ACU752" s="31"/>
      <c r="ACV752" s="31"/>
      <c r="ACW752" s="31"/>
      <c r="ACX752" s="31"/>
      <c r="ACY752" s="31"/>
      <c r="ACZ752" s="31"/>
      <c r="ADA752" s="31"/>
      <c r="ADB752" s="31"/>
      <c r="ADC752" s="31"/>
      <c r="ADD752" s="31"/>
      <c r="ADE752" s="31"/>
      <c r="ADF752" s="31"/>
      <c r="ADG752" s="31"/>
      <c r="ADH752" s="31"/>
      <c r="ADI752" s="31"/>
      <c r="ADJ752" s="31"/>
      <c r="ADK752" s="31"/>
      <c r="ADL752" s="31"/>
      <c r="ADM752" s="31"/>
      <c r="ADN752" s="31"/>
      <c r="ADO752" s="31"/>
      <c r="ADP752" s="31"/>
      <c r="ADQ752" s="31"/>
      <c r="ADR752" s="31"/>
      <c r="ADS752" s="31"/>
      <c r="ADT752" s="31"/>
      <c r="ADU752" s="31"/>
      <c r="ADV752" s="31"/>
      <c r="ADW752" s="31"/>
      <c r="ADX752" s="31"/>
      <c r="ADY752" s="31"/>
      <c r="ADZ752" s="31"/>
      <c r="AEA752" s="31"/>
      <c r="AEB752" s="31"/>
      <c r="AEC752" s="31"/>
      <c r="AED752" s="31"/>
      <c r="AEE752" s="31"/>
      <c r="AEF752" s="31"/>
      <c r="AEG752" s="31"/>
      <c r="AEH752" s="31"/>
      <c r="AEI752" s="31"/>
      <c r="AEJ752" s="31"/>
      <c r="AEK752" s="31"/>
      <c r="AEL752" s="31"/>
      <c r="AEM752" s="31"/>
      <c r="AEN752" s="31"/>
      <c r="AEO752" s="31"/>
      <c r="AEP752" s="31"/>
      <c r="AEQ752" s="31"/>
      <c r="AER752" s="31"/>
      <c r="AES752" s="31"/>
      <c r="AET752" s="31"/>
      <c r="AEU752" s="31"/>
      <c r="AEV752" s="31"/>
      <c r="AEW752" s="31"/>
      <c r="AEX752" s="31"/>
      <c r="AEY752" s="31"/>
      <c r="AEZ752" s="31"/>
      <c r="AFA752" s="31"/>
      <c r="AFB752" s="31"/>
      <c r="AFC752" s="31"/>
      <c r="AFD752" s="31"/>
      <c r="AFE752" s="31"/>
      <c r="AFF752" s="31"/>
      <c r="AFG752" s="31"/>
      <c r="AFH752" s="31"/>
      <c r="AFI752" s="31"/>
      <c r="AFJ752" s="31"/>
      <c r="AFK752" s="31"/>
      <c r="AFL752" s="31"/>
      <c r="AFM752" s="31"/>
      <c r="AFN752" s="31"/>
      <c r="AFO752" s="31"/>
      <c r="AFP752" s="31"/>
      <c r="AFQ752" s="31"/>
      <c r="AFR752" s="31"/>
      <c r="AFS752" s="31"/>
      <c r="AFT752" s="31"/>
      <c r="AFU752" s="31"/>
      <c r="AFV752" s="31"/>
      <c r="AFW752" s="31"/>
      <c r="AFX752" s="31"/>
      <c r="AFY752" s="31"/>
      <c r="AFZ752" s="31"/>
      <c r="AGA752" s="31"/>
      <c r="AGB752" s="31"/>
      <c r="AGC752" s="31"/>
      <c r="AGD752" s="31"/>
      <c r="AGE752" s="31"/>
      <c r="AGF752" s="31"/>
      <c r="AGG752" s="31"/>
      <c r="AGH752" s="31"/>
      <c r="AGI752" s="31"/>
      <c r="AGJ752" s="31"/>
      <c r="AGK752" s="31"/>
      <c r="AGL752" s="31"/>
      <c r="AGM752" s="31"/>
      <c r="AGN752" s="31"/>
      <c r="AGO752" s="31"/>
      <c r="AGP752" s="31"/>
      <c r="AGQ752" s="31"/>
      <c r="AGR752" s="31"/>
      <c r="AGS752" s="31"/>
      <c r="AGT752" s="31"/>
      <c r="AGU752" s="31"/>
      <c r="AGV752" s="31"/>
      <c r="AGW752" s="31"/>
      <c r="AGX752" s="31"/>
      <c r="AGY752" s="31"/>
      <c r="AGZ752" s="31"/>
      <c r="AHA752" s="31"/>
      <c r="AHB752" s="31"/>
      <c r="AHC752" s="31"/>
      <c r="AHD752" s="31"/>
      <c r="AHE752" s="31"/>
      <c r="AHF752" s="31"/>
      <c r="AHG752" s="31"/>
      <c r="AHH752" s="31"/>
      <c r="AHI752" s="31"/>
      <c r="AHJ752" s="31"/>
      <c r="AHK752" s="31"/>
      <c r="AHL752" s="31"/>
      <c r="AHM752" s="31"/>
      <c r="AHN752" s="31"/>
      <c r="AHO752" s="31"/>
      <c r="AHP752" s="31"/>
      <c r="AHQ752" s="31"/>
      <c r="AHR752" s="31"/>
      <c r="AHS752" s="31"/>
      <c r="AHT752" s="31"/>
      <c r="AHU752" s="31"/>
      <c r="AHV752" s="31"/>
      <c r="AHW752" s="31"/>
      <c r="AHX752" s="31"/>
      <c r="AHY752" s="31"/>
      <c r="AHZ752" s="31"/>
      <c r="AIA752" s="31"/>
      <c r="AIB752" s="31"/>
      <c r="AIC752" s="31"/>
      <c r="AID752" s="31"/>
      <c r="AIE752" s="31"/>
      <c r="AIF752" s="31"/>
      <c r="AIG752" s="31"/>
      <c r="AIH752" s="31"/>
      <c r="AII752" s="31"/>
      <c r="AIJ752" s="31"/>
      <c r="AIK752" s="31"/>
      <c r="AIL752" s="31"/>
      <c r="AIM752" s="31"/>
      <c r="AIN752" s="31"/>
      <c r="AIO752" s="31"/>
      <c r="AIP752" s="31"/>
      <c r="AIQ752" s="31"/>
      <c r="AIR752" s="31"/>
      <c r="AIS752" s="31"/>
      <c r="AIT752" s="31"/>
      <c r="AIU752" s="31"/>
      <c r="AIV752" s="31"/>
      <c r="AIW752" s="31"/>
      <c r="AIX752" s="31"/>
      <c r="AIY752" s="31"/>
      <c r="AIZ752" s="31"/>
      <c r="AJA752" s="31"/>
      <c r="AJB752" s="31"/>
      <c r="AJC752" s="31"/>
      <c r="AJD752" s="31"/>
      <c r="AJE752" s="31"/>
      <c r="AJF752" s="31"/>
      <c r="AJG752" s="31"/>
      <c r="AJH752" s="31"/>
      <c r="AJI752" s="31"/>
      <c r="AJJ752" s="31"/>
      <c r="AJK752" s="31"/>
      <c r="AJL752" s="31"/>
      <c r="AJM752" s="31"/>
      <c r="AJN752" s="31"/>
      <c r="AJO752" s="31"/>
      <c r="AJP752" s="31"/>
      <c r="AJQ752" s="31"/>
      <c r="AJR752" s="31"/>
      <c r="AJS752" s="31"/>
      <c r="AJT752" s="31"/>
      <c r="AJU752" s="31"/>
      <c r="AJV752" s="31"/>
      <c r="AJW752" s="31"/>
      <c r="AJX752" s="31"/>
      <c r="AJY752" s="31"/>
      <c r="AJZ752" s="31"/>
      <c r="AKA752" s="31"/>
      <c r="AKB752" s="31"/>
      <c r="AKC752" s="31"/>
      <c r="AKD752" s="31"/>
      <c r="AKE752" s="31"/>
      <c r="AKF752" s="31"/>
      <c r="AKG752" s="31"/>
      <c r="AKH752" s="31"/>
      <c r="AKI752" s="31"/>
      <c r="AKJ752" s="31"/>
      <c r="AKK752" s="31"/>
      <c r="AKL752" s="31"/>
      <c r="AKM752" s="31"/>
      <c r="AKN752" s="31"/>
      <c r="AKO752" s="31"/>
      <c r="AKP752" s="31"/>
      <c r="AKQ752" s="31"/>
      <c r="AKR752" s="31"/>
      <c r="AKS752" s="31"/>
      <c r="AKT752" s="31"/>
      <c r="AKU752" s="31"/>
      <c r="AKV752" s="31"/>
      <c r="AKW752" s="31"/>
      <c r="AKX752" s="31"/>
      <c r="AKY752" s="31"/>
      <c r="AKZ752" s="31"/>
      <c r="ALA752" s="31"/>
      <c r="ALB752" s="31"/>
      <c r="ALC752" s="31"/>
      <c r="ALD752" s="31"/>
      <c r="ALE752" s="31"/>
      <c r="ALF752" s="31"/>
      <c r="ALG752" s="31"/>
      <c r="ALH752" s="31"/>
      <c r="ALI752" s="31"/>
      <c r="ALJ752" s="31"/>
      <c r="ALK752" s="31"/>
      <c r="ALL752" s="31"/>
      <c r="ALM752" s="31"/>
      <c r="ALN752" s="31"/>
      <c r="ALO752" s="31"/>
      <c r="ALP752" s="31"/>
      <c r="ALQ752" s="31"/>
      <c r="ALR752" s="31"/>
      <c r="ALS752" s="31"/>
      <c r="ALT752" s="31"/>
      <c r="ALU752" s="31"/>
      <c r="ALV752" s="31"/>
      <c r="ALW752" s="31"/>
      <c r="ALX752" s="31"/>
      <c r="ALY752" s="31"/>
      <c r="ALZ752" s="31"/>
      <c r="AMA752" s="31"/>
      <c r="AMB752" s="31"/>
      <c r="AMC752" s="31"/>
      <c r="AMD752" s="31"/>
      <c r="AME752" s="31"/>
      <c r="AMF752" s="31"/>
      <c r="AMG752" s="31"/>
      <c r="AMH752" s="31"/>
      <c r="AMI752" s="31"/>
      <c r="AMJ752" s="31"/>
      <c r="AMK752" s="31"/>
      <c r="AML752" s="31"/>
      <c r="AMM752" s="31"/>
      <c r="AMN752" s="31"/>
      <c r="AMO752" s="31"/>
      <c r="AMP752" s="31"/>
      <c r="AMQ752" s="31"/>
      <c r="AMR752" s="31"/>
      <c r="AMS752" s="31"/>
      <c r="AMT752" s="31"/>
      <c r="AMU752" s="31"/>
      <c r="AMV752" s="31"/>
      <c r="AMW752" s="31"/>
      <c r="AMX752" s="31"/>
      <c r="AMY752" s="31"/>
      <c r="AMZ752" s="31"/>
      <c r="ANA752" s="31"/>
      <c r="ANB752" s="31"/>
      <c r="ANC752" s="31"/>
      <c r="AND752" s="31"/>
      <c r="ANE752" s="31"/>
      <c r="ANF752" s="31"/>
      <c r="ANG752" s="31"/>
      <c r="ANH752" s="31"/>
      <c r="ANI752" s="31"/>
      <c r="ANJ752" s="31"/>
      <c r="ANK752" s="31"/>
      <c r="ANL752" s="31"/>
      <c r="ANM752" s="31"/>
      <c r="ANN752" s="31"/>
      <c r="ANO752" s="31"/>
      <c r="ANP752" s="31"/>
      <c r="ANQ752" s="31"/>
      <c r="ANR752" s="31"/>
      <c r="ANS752" s="31"/>
      <c r="ANT752" s="31"/>
      <c r="ANU752" s="31"/>
      <c r="ANV752" s="31"/>
      <c r="ANW752" s="31"/>
      <c r="ANX752" s="31"/>
      <c r="ANY752" s="31"/>
      <c r="ANZ752" s="31"/>
      <c r="AOA752" s="31"/>
      <c r="AOB752" s="31"/>
      <c r="AOC752" s="31"/>
      <c r="AOD752" s="31"/>
      <c r="AOE752" s="31"/>
      <c r="AOF752" s="31"/>
      <c r="AOG752" s="31"/>
      <c r="AOH752" s="31"/>
      <c r="AOI752" s="31"/>
      <c r="AOJ752" s="31"/>
      <c r="AOK752" s="31"/>
      <c r="AOL752" s="31"/>
      <c r="AOM752" s="31"/>
      <c r="AON752" s="31"/>
      <c r="AOO752" s="31"/>
      <c r="AOP752" s="31"/>
      <c r="AOQ752" s="31"/>
      <c r="AOR752" s="31"/>
      <c r="AOS752" s="31"/>
      <c r="AOT752" s="31"/>
      <c r="AOU752" s="31"/>
      <c r="AOV752" s="31"/>
      <c r="AOW752" s="31"/>
      <c r="AOX752" s="31"/>
      <c r="AOY752" s="31"/>
      <c r="AOZ752" s="31"/>
      <c r="APA752" s="31"/>
      <c r="APB752" s="31"/>
      <c r="APC752" s="31"/>
      <c r="APD752" s="31"/>
      <c r="APE752" s="31"/>
      <c r="APF752" s="31"/>
      <c r="APG752" s="31"/>
      <c r="APH752" s="31"/>
      <c r="API752" s="31"/>
      <c r="APJ752" s="31"/>
      <c r="APK752" s="31"/>
      <c r="APL752" s="31"/>
      <c r="APM752" s="31"/>
      <c r="APN752" s="31"/>
      <c r="APO752" s="31"/>
      <c r="APP752" s="31"/>
      <c r="APQ752" s="31"/>
      <c r="APR752" s="31"/>
      <c r="APS752" s="31"/>
      <c r="APT752" s="31"/>
      <c r="APU752" s="31"/>
      <c r="APV752" s="31"/>
      <c r="APW752" s="31"/>
      <c r="APX752" s="31"/>
      <c r="APY752" s="31"/>
      <c r="APZ752" s="31"/>
      <c r="AQA752" s="31"/>
      <c r="AQB752" s="31"/>
      <c r="AQC752" s="31"/>
      <c r="AQD752" s="31"/>
      <c r="AQE752" s="31"/>
      <c r="AQF752" s="31"/>
      <c r="AQG752" s="31"/>
      <c r="AQH752" s="31"/>
      <c r="AQI752" s="31"/>
      <c r="AQJ752" s="31"/>
      <c r="AQK752" s="31"/>
      <c r="AQL752" s="31"/>
      <c r="AQM752" s="31"/>
      <c r="AQN752" s="31"/>
      <c r="AQO752" s="31"/>
      <c r="AQP752" s="31"/>
      <c r="AQQ752" s="31"/>
      <c r="AQR752" s="31"/>
      <c r="AQS752" s="31"/>
      <c r="AQT752" s="31"/>
      <c r="AQU752" s="31"/>
      <c r="AQV752" s="31"/>
      <c r="AQW752" s="31"/>
      <c r="AQX752" s="31"/>
      <c r="AQY752" s="31"/>
      <c r="AQZ752" s="31"/>
      <c r="ARA752" s="31"/>
      <c r="ARB752" s="31"/>
      <c r="ARC752" s="31"/>
      <c r="ARD752" s="31"/>
      <c r="ARE752" s="31"/>
      <c r="ARF752" s="31"/>
      <c r="ARG752" s="31"/>
      <c r="ARH752" s="31"/>
      <c r="ARI752" s="31"/>
      <c r="ARJ752" s="31"/>
      <c r="ARK752" s="31"/>
      <c r="ARL752" s="31"/>
      <c r="ARM752" s="31"/>
      <c r="ARN752" s="31"/>
      <c r="ARO752" s="31"/>
      <c r="ARP752" s="31"/>
      <c r="ARQ752" s="31"/>
      <c r="ARR752" s="31"/>
      <c r="ARS752" s="31"/>
      <c r="ART752" s="31"/>
      <c r="ARU752" s="31"/>
      <c r="ARV752" s="31"/>
      <c r="ARW752" s="31"/>
      <c r="ARX752" s="31"/>
      <c r="ARY752" s="31"/>
      <c r="ARZ752" s="31"/>
      <c r="ASA752" s="31"/>
      <c r="ASB752" s="31"/>
      <c r="ASC752" s="31"/>
      <c r="ASD752" s="31"/>
      <c r="ASE752" s="31"/>
      <c r="ASF752" s="31"/>
      <c r="ASG752" s="31"/>
      <c r="ASH752" s="31"/>
      <c r="ASI752" s="31"/>
      <c r="ASJ752" s="31"/>
      <c r="ASK752" s="31"/>
      <c r="ASL752" s="31"/>
      <c r="ASM752" s="31"/>
      <c r="ASN752" s="31"/>
      <c r="ASO752" s="31"/>
      <c r="ASP752" s="31"/>
      <c r="ASQ752" s="31"/>
      <c r="ASR752" s="31"/>
      <c r="ASS752" s="31"/>
      <c r="AST752" s="31"/>
      <c r="ASU752" s="31"/>
      <c r="ASV752" s="31"/>
      <c r="ASW752" s="31"/>
      <c r="ASX752" s="31"/>
      <c r="ASY752" s="31"/>
      <c r="ASZ752" s="31"/>
      <c r="ATA752" s="31"/>
      <c r="ATB752" s="31"/>
      <c r="ATC752" s="31"/>
      <c r="ATD752" s="31"/>
      <c r="ATE752" s="31"/>
      <c r="ATF752" s="31"/>
      <c r="ATG752" s="31"/>
      <c r="ATH752" s="31"/>
      <c r="ATI752" s="31"/>
      <c r="ATJ752" s="31"/>
      <c r="ATK752" s="31"/>
      <c r="ATL752" s="31"/>
      <c r="ATM752" s="31"/>
      <c r="ATN752" s="31"/>
      <c r="ATO752" s="31"/>
      <c r="ATP752" s="31"/>
      <c r="ATQ752" s="31"/>
      <c r="ATR752" s="31"/>
      <c r="ATS752" s="31"/>
      <c r="ATT752" s="31"/>
      <c r="ATU752" s="31"/>
      <c r="ATV752" s="31"/>
      <c r="ATW752" s="31"/>
      <c r="ATX752" s="31"/>
      <c r="ATY752" s="31"/>
      <c r="ATZ752" s="31"/>
      <c r="AUA752" s="31"/>
      <c r="AUB752" s="31"/>
      <c r="AUC752" s="31"/>
      <c r="AUD752" s="31"/>
      <c r="AUE752" s="31"/>
      <c r="AUF752" s="31"/>
      <c r="AUG752" s="31"/>
      <c r="AUH752" s="31"/>
      <c r="AUI752" s="31"/>
      <c r="AUJ752" s="31"/>
      <c r="AUK752" s="31"/>
      <c r="AUL752" s="31"/>
      <c r="AUM752" s="31"/>
      <c r="AUN752" s="31"/>
      <c r="AUO752" s="31"/>
      <c r="AUP752" s="31"/>
      <c r="AUQ752" s="31"/>
      <c r="AUR752" s="31"/>
      <c r="AUS752" s="31"/>
      <c r="AUT752" s="31"/>
      <c r="AUU752" s="31"/>
      <c r="AUV752" s="31"/>
      <c r="AUW752" s="31"/>
      <c r="AUX752" s="31"/>
      <c r="AUY752" s="31"/>
      <c r="AUZ752" s="31"/>
      <c r="AVA752" s="31"/>
      <c r="AVB752" s="31"/>
      <c r="AVC752" s="31"/>
      <c r="AVD752" s="31"/>
      <c r="AVE752" s="31"/>
      <c r="AVF752" s="31"/>
      <c r="AVG752" s="31"/>
      <c r="AVH752" s="31"/>
      <c r="AVI752" s="31"/>
      <c r="AVJ752" s="31"/>
      <c r="AVK752" s="31"/>
      <c r="AVL752" s="31"/>
      <c r="AVM752" s="31"/>
      <c r="AVN752" s="31"/>
      <c r="AVO752" s="31"/>
      <c r="AVP752" s="31"/>
      <c r="AVQ752" s="31"/>
      <c r="AVR752" s="31"/>
      <c r="AVS752" s="31"/>
      <c r="AVT752" s="31"/>
      <c r="AVU752" s="31"/>
      <c r="AVV752" s="31"/>
      <c r="AVW752" s="31"/>
      <c r="AVX752" s="31"/>
      <c r="AVY752" s="31"/>
      <c r="AVZ752" s="31"/>
      <c r="AWA752" s="31"/>
      <c r="AWB752" s="31"/>
      <c r="AWC752" s="31"/>
      <c r="AWD752" s="31"/>
      <c r="AWE752" s="31"/>
      <c r="AWF752" s="31"/>
      <c r="AWG752" s="31"/>
      <c r="AWH752" s="31"/>
      <c r="AWI752" s="31"/>
      <c r="AWJ752" s="31"/>
      <c r="AWK752" s="31"/>
      <c r="AWL752" s="31"/>
      <c r="AWM752" s="31"/>
      <c r="AWN752" s="31"/>
      <c r="AWO752" s="31"/>
      <c r="AWP752" s="31"/>
      <c r="AWQ752" s="31"/>
      <c r="AWR752" s="31"/>
      <c r="AWS752" s="31"/>
      <c r="AWT752" s="31"/>
      <c r="AWU752" s="31"/>
      <c r="AWV752" s="31"/>
      <c r="AWW752" s="31"/>
      <c r="AWX752" s="31"/>
      <c r="AWY752" s="31"/>
      <c r="AWZ752" s="31"/>
      <c r="AXA752" s="31"/>
      <c r="AXB752" s="31"/>
      <c r="AXC752" s="31"/>
      <c r="AXD752" s="31"/>
      <c r="AXE752" s="31"/>
      <c r="AXF752" s="31"/>
      <c r="AXG752" s="31"/>
      <c r="AXH752" s="31"/>
      <c r="AXI752" s="31"/>
      <c r="AXJ752" s="31"/>
      <c r="AXK752" s="31"/>
      <c r="AXL752" s="31"/>
      <c r="AXM752" s="31"/>
      <c r="AXN752" s="31"/>
      <c r="AXO752" s="31"/>
      <c r="AXP752" s="31"/>
      <c r="AXQ752" s="31"/>
      <c r="AXR752" s="31"/>
      <c r="AXS752" s="31"/>
      <c r="AXT752" s="31"/>
      <c r="AXU752" s="31"/>
      <c r="AXV752" s="31"/>
      <c r="AXW752" s="31"/>
      <c r="AXX752" s="31"/>
      <c r="AXY752" s="31"/>
      <c r="AXZ752" s="31"/>
      <c r="AYA752" s="31"/>
      <c r="AYB752" s="31"/>
      <c r="AYC752" s="31"/>
      <c r="AYD752" s="31"/>
      <c r="AYE752" s="31"/>
      <c r="AYF752" s="31"/>
      <c r="AYG752" s="31"/>
      <c r="AYH752" s="31"/>
      <c r="AYI752" s="31"/>
      <c r="AYJ752" s="31"/>
      <c r="AYK752" s="31"/>
      <c r="AYL752" s="31"/>
      <c r="AYM752" s="31"/>
      <c r="AYN752" s="31"/>
      <c r="AYO752" s="31"/>
      <c r="AYP752" s="31"/>
      <c r="AYQ752" s="31"/>
      <c r="AYR752" s="31"/>
      <c r="AYS752" s="31"/>
      <c r="AYT752" s="31"/>
      <c r="AYU752" s="31"/>
      <c r="AYV752" s="31"/>
      <c r="AYW752" s="31"/>
      <c r="AYX752" s="31"/>
      <c r="AYY752" s="31"/>
      <c r="AYZ752" s="31"/>
      <c r="AZA752" s="31"/>
      <c r="AZB752" s="31"/>
      <c r="AZC752" s="31"/>
      <c r="AZD752" s="31"/>
      <c r="AZE752" s="31"/>
      <c r="AZF752" s="31"/>
      <c r="AZG752" s="31"/>
      <c r="AZH752" s="31"/>
      <c r="AZI752" s="31"/>
      <c r="AZJ752" s="31"/>
      <c r="AZK752" s="31"/>
      <c r="AZL752" s="31"/>
      <c r="AZM752" s="31"/>
      <c r="AZN752" s="31"/>
      <c r="AZO752" s="31"/>
      <c r="AZP752" s="31"/>
      <c r="AZQ752" s="31"/>
      <c r="AZR752" s="31"/>
      <c r="AZS752" s="31"/>
      <c r="AZT752" s="31"/>
      <c r="AZU752" s="31"/>
      <c r="AZV752" s="31"/>
      <c r="AZW752" s="31"/>
      <c r="AZX752" s="31"/>
      <c r="AZY752" s="31"/>
      <c r="AZZ752" s="31"/>
      <c r="BAA752" s="31"/>
      <c r="BAB752" s="31"/>
      <c r="BAC752" s="31"/>
      <c r="BAD752" s="31"/>
      <c r="BAE752" s="31"/>
      <c r="BAF752" s="31"/>
      <c r="BAG752" s="31"/>
      <c r="BAH752" s="31"/>
      <c r="BAI752" s="31"/>
      <c r="BAJ752" s="31"/>
      <c r="BAK752" s="31"/>
      <c r="BAL752" s="31"/>
      <c r="BAM752" s="31"/>
      <c r="BAN752" s="31"/>
      <c r="BAO752" s="31"/>
      <c r="BAP752" s="31"/>
      <c r="BAQ752" s="31"/>
      <c r="BAR752" s="31"/>
      <c r="BAS752" s="31"/>
      <c r="BAT752" s="31"/>
      <c r="BAU752" s="31"/>
      <c r="BAV752" s="31"/>
      <c r="BAW752" s="31"/>
      <c r="BAX752" s="31"/>
      <c r="BAY752" s="31"/>
      <c r="BAZ752" s="31"/>
      <c r="BBA752" s="31"/>
      <c r="BBB752" s="31"/>
      <c r="BBC752" s="31"/>
      <c r="BBD752" s="31"/>
      <c r="BBE752" s="31"/>
      <c r="BBF752" s="31"/>
      <c r="BBG752" s="31"/>
      <c r="BBH752" s="31"/>
      <c r="BBI752" s="31"/>
      <c r="BBJ752" s="31"/>
      <c r="BBK752" s="31"/>
      <c r="BBL752" s="31"/>
      <c r="BBM752" s="31"/>
      <c r="BBN752" s="31"/>
      <c r="BBO752" s="31"/>
      <c r="BBP752" s="31"/>
      <c r="BBQ752" s="31"/>
      <c r="BBR752" s="31"/>
      <c r="BBS752" s="31"/>
      <c r="BBT752" s="31"/>
      <c r="BBU752" s="31"/>
      <c r="BBV752" s="31"/>
      <c r="BBW752" s="31"/>
      <c r="BBX752" s="31"/>
      <c r="BBY752" s="31"/>
      <c r="BBZ752" s="31"/>
      <c r="BCA752" s="31"/>
      <c r="BCB752" s="31"/>
      <c r="BCC752" s="31"/>
      <c r="BCD752" s="31"/>
      <c r="BCE752" s="31"/>
      <c r="BCF752" s="31"/>
      <c r="BCG752" s="31"/>
      <c r="BCH752" s="31"/>
      <c r="BCI752" s="31"/>
      <c r="BCJ752" s="31"/>
      <c r="BCK752" s="31"/>
      <c r="BCL752" s="31"/>
      <c r="BCM752" s="31"/>
      <c r="BCN752" s="31"/>
      <c r="BCO752" s="31"/>
      <c r="BCP752" s="31"/>
      <c r="BCQ752" s="31"/>
      <c r="BCR752" s="31"/>
      <c r="BCS752" s="31"/>
      <c r="BCT752" s="31"/>
      <c r="BCU752" s="31"/>
      <c r="BCV752" s="31"/>
      <c r="BCW752" s="31"/>
      <c r="BCX752" s="31"/>
      <c r="BCY752" s="31"/>
      <c r="BCZ752" s="31"/>
      <c r="BDA752" s="31"/>
      <c r="BDB752" s="31"/>
      <c r="BDC752" s="31"/>
      <c r="BDD752" s="31"/>
      <c r="BDE752" s="31"/>
      <c r="BDF752" s="31"/>
      <c r="BDG752" s="31"/>
      <c r="BDH752" s="31"/>
      <c r="BDI752" s="31"/>
      <c r="BDJ752" s="31"/>
      <c r="BDK752" s="31"/>
      <c r="BDL752" s="31"/>
      <c r="BDM752" s="31"/>
      <c r="BDN752" s="31"/>
      <c r="BDO752" s="31"/>
      <c r="BDP752" s="31"/>
      <c r="BDQ752" s="31"/>
      <c r="BDR752" s="31"/>
      <c r="BDS752" s="31"/>
      <c r="BDT752" s="31"/>
      <c r="BDU752" s="31"/>
      <c r="BDV752" s="31"/>
      <c r="BDW752" s="31"/>
      <c r="BDX752" s="31"/>
      <c r="BDY752" s="31"/>
      <c r="BDZ752" s="31"/>
      <c r="BEA752" s="31"/>
      <c r="BEB752" s="31"/>
      <c r="BEC752" s="31"/>
      <c r="BED752" s="31"/>
      <c r="BEE752" s="31"/>
      <c r="BEF752" s="31"/>
      <c r="BEG752" s="31"/>
      <c r="BEH752" s="31"/>
      <c r="BEI752" s="31"/>
      <c r="BEJ752" s="31"/>
      <c r="BEK752" s="31"/>
      <c r="BEL752" s="31"/>
      <c r="BEM752" s="31"/>
      <c r="BEN752" s="31"/>
      <c r="BEO752" s="31"/>
      <c r="BEP752" s="31"/>
      <c r="BEQ752" s="31"/>
      <c r="BER752" s="31"/>
      <c r="BES752" s="31"/>
      <c r="BET752" s="31"/>
      <c r="BEU752" s="31"/>
      <c r="BEV752" s="31"/>
      <c r="BEW752" s="31"/>
      <c r="BEX752" s="31"/>
      <c r="BEY752" s="31"/>
      <c r="BEZ752" s="31"/>
      <c r="BFA752" s="31"/>
      <c r="BFB752" s="31"/>
      <c r="BFC752" s="31"/>
      <c r="BFD752" s="31"/>
      <c r="BFE752" s="31"/>
      <c r="BFF752" s="31"/>
      <c r="BFG752" s="31"/>
      <c r="BFH752" s="31"/>
      <c r="BFI752" s="31"/>
      <c r="BFJ752" s="31"/>
      <c r="BFK752" s="31"/>
      <c r="BFL752" s="31"/>
      <c r="BFM752" s="31"/>
      <c r="BFN752" s="31"/>
      <c r="BFO752" s="31"/>
      <c r="BFP752" s="31"/>
      <c r="BFQ752" s="31"/>
      <c r="BFR752" s="31"/>
      <c r="BFS752" s="31"/>
      <c r="BFT752" s="31"/>
      <c r="BFU752" s="31"/>
      <c r="BFV752" s="31"/>
      <c r="BFW752" s="31"/>
      <c r="BFX752" s="31"/>
      <c r="BFY752" s="31"/>
      <c r="BFZ752" s="31"/>
      <c r="BGA752" s="31"/>
      <c r="BGB752" s="31"/>
      <c r="BGC752" s="31"/>
      <c r="BGD752" s="31"/>
      <c r="BGE752" s="31"/>
      <c r="BGF752" s="31"/>
      <c r="BGG752" s="31"/>
      <c r="BGH752" s="31"/>
      <c r="BGI752" s="31"/>
      <c r="BGJ752" s="31"/>
      <c r="BGK752" s="31"/>
      <c r="BGL752" s="31"/>
      <c r="BGM752" s="31"/>
      <c r="BGN752" s="31"/>
      <c r="BGO752" s="31"/>
      <c r="BGP752" s="31"/>
      <c r="BGQ752" s="31"/>
      <c r="BGR752" s="31"/>
      <c r="BGS752" s="31"/>
      <c r="BGT752" s="31"/>
      <c r="BGU752" s="31"/>
      <c r="BGV752" s="31"/>
      <c r="BGW752" s="31"/>
      <c r="BGX752" s="31"/>
      <c r="BGY752" s="31"/>
      <c r="BGZ752" s="31"/>
      <c r="BHA752" s="31"/>
      <c r="BHB752" s="31"/>
      <c r="BHC752" s="31"/>
      <c r="BHD752" s="31"/>
      <c r="BHE752" s="31"/>
      <c r="BHF752" s="31"/>
      <c r="BHG752" s="31"/>
      <c r="BHH752" s="31"/>
      <c r="BHI752" s="31"/>
      <c r="BHJ752" s="31"/>
      <c r="BHK752" s="31"/>
      <c r="BHL752" s="31"/>
      <c r="BHM752" s="31"/>
      <c r="BHN752" s="31"/>
      <c r="BHO752" s="31"/>
      <c r="BHP752" s="31"/>
      <c r="BHQ752" s="31"/>
      <c r="BHR752" s="31"/>
      <c r="BHS752" s="31"/>
      <c r="BHT752" s="31"/>
      <c r="BHU752" s="31"/>
      <c r="BHV752" s="31"/>
      <c r="BHW752" s="31"/>
      <c r="BHX752" s="31"/>
      <c r="BHY752" s="31"/>
      <c r="BHZ752" s="31"/>
      <c r="BIA752" s="31"/>
      <c r="BIB752" s="31"/>
      <c r="BIC752" s="31"/>
      <c r="BID752" s="31"/>
      <c r="BIE752" s="31"/>
      <c r="BIF752" s="31"/>
      <c r="BIG752" s="31"/>
      <c r="BIH752" s="31"/>
      <c r="BII752" s="31"/>
      <c r="BIJ752" s="31"/>
      <c r="BIK752" s="31"/>
      <c r="BIL752" s="31"/>
      <c r="BIM752" s="31"/>
      <c r="BIN752" s="31"/>
      <c r="BIO752" s="31"/>
      <c r="BIP752" s="31"/>
      <c r="BIQ752" s="31"/>
      <c r="BIR752" s="31"/>
      <c r="BIS752" s="31"/>
      <c r="BIT752" s="31"/>
      <c r="BIU752" s="31"/>
      <c r="BIV752" s="31"/>
      <c r="BIW752" s="31"/>
      <c r="BIX752" s="31"/>
      <c r="BIY752" s="31"/>
      <c r="BIZ752" s="31"/>
      <c r="BJA752" s="31"/>
      <c r="BJB752" s="31"/>
      <c r="BJC752" s="31"/>
      <c r="BJD752" s="31"/>
      <c r="BJE752" s="31"/>
      <c r="BJF752" s="31"/>
      <c r="BJG752" s="31"/>
      <c r="BJH752" s="31"/>
      <c r="BJI752" s="31"/>
      <c r="BJJ752" s="31"/>
      <c r="BJK752" s="31"/>
      <c r="BJL752" s="31"/>
      <c r="BJM752" s="31"/>
      <c r="BJN752" s="31"/>
      <c r="BJO752" s="31"/>
      <c r="BJP752" s="31"/>
      <c r="BJQ752" s="31"/>
      <c r="BJR752" s="31"/>
      <c r="BJS752" s="31"/>
      <c r="BJT752" s="31"/>
      <c r="BJU752" s="31"/>
      <c r="BJV752" s="31"/>
      <c r="BJW752" s="31"/>
      <c r="BJX752" s="31"/>
      <c r="BJY752" s="31"/>
      <c r="BJZ752" s="31"/>
      <c r="BKA752" s="31"/>
      <c r="BKB752" s="31"/>
      <c r="BKC752" s="31"/>
      <c r="BKD752" s="31"/>
      <c r="BKE752" s="31"/>
      <c r="BKF752" s="31"/>
      <c r="BKG752" s="31"/>
      <c r="BKH752" s="31"/>
      <c r="BKI752" s="31"/>
      <c r="BKJ752" s="31"/>
      <c r="BKK752" s="31"/>
      <c r="BKL752" s="31"/>
      <c r="BKM752" s="31"/>
      <c r="BKN752" s="31"/>
      <c r="BKO752" s="31"/>
      <c r="BKP752" s="31"/>
      <c r="BKQ752" s="31"/>
      <c r="BKR752" s="31"/>
      <c r="BKS752" s="31"/>
      <c r="BKT752" s="31"/>
      <c r="BKU752" s="31"/>
      <c r="BKV752" s="31"/>
      <c r="BKW752" s="31"/>
      <c r="BKX752" s="31"/>
      <c r="BKY752" s="31"/>
      <c r="BKZ752" s="31"/>
      <c r="BLA752" s="31"/>
      <c r="BLB752" s="31"/>
      <c r="BLC752" s="31"/>
      <c r="BLD752" s="31"/>
      <c r="BLE752" s="31"/>
      <c r="BLF752" s="31"/>
      <c r="BLG752" s="31"/>
      <c r="BLH752" s="31"/>
      <c r="BLI752" s="31"/>
      <c r="BLJ752" s="31"/>
      <c r="BLK752" s="31"/>
      <c r="BLL752" s="31"/>
      <c r="BLM752" s="31"/>
      <c r="BLN752" s="31"/>
      <c r="BLO752" s="31"/>
      <c r="BLP752" s="31"/>
      <c r="BLQ752" s="31"/>
      <c r="BLR752" s="31"/>
      <c r="BLS752" s="31"/>
      <c r="BLT752" s="31"/>
      <c r="BLU752" s="31"/>
      <c r="BLV752" s="31"/>
      <c r="BLW752" s="31"/>
      <c r="BLX752" s="31"/>
      <c r="BLY752" s="31"/>
      <c r="BLZ752" s="31"/>
      <c r="BMA752" s="31"/>
      <c r="BMB752" s="31"/>
      <c r="BMC752" s="31"/>
      <c r="BMD752" s="31"/>
      <c r="BME752" s="31"/>
      <c r="BMF752" s="31"/>
      <c r="BMG752" s="31"/>
      <c r="BMH752" s="31"/>
      <c r="BMI752" s="31"/>
      <c r="BMJ752" s="31"/>
      <c r="BMK752" s="31"/>
      <c r="BML752" s="31"/>
      <c r="BMM752" s="31"/>
      <c r="BMN752" s="31"/>
      <c r="BMO752" s="31"/>
      <c r="BMP752" s="31"/>
      <c r="BMQ752" s="31"/>
      <c r="BMR752" s="31"/>
      <c r="BMS752" s="31"/>
      <c r="BMT752" s="31"/>
      <c r="BMU752" s="31"/>
      <c r="BMV752" s="31"/>
      <c r="BMW752" s="31"/>
      <c r="BMX752" s="31"/>
      <c r="BMY752" s="31"/>
      <c r="BMZ752" s="31"/>
      <c r="BNA752" s="31"/>
      <c r="BNB752" s="31"/>
      <c r="BNC752" s="31"/>
      <c r="BND752" s="31"/>
      <c r="BNE752" s="31"/>
      <c r="BNF752" s="31"/>
      <c r="BNG752" s="31"/>
      <c r="BNH752" s="31"/>
      <c r="BNI752" s="31"/>
      <c r="BNJ752" s="31"/>
      <c r="BNK752" s="31"/>
      <c r="BNL752" s="31"/>
      <c r="BNM752" s="31"/>
      <c r="BNN752" s="31"/>
      <c r="BNO752" s="31"/>
      <c r="BNP752" s="31"/>
      <c r="BNQ752" s="31"/>
      <c r="BNR752" s="31"/>
      <c r="BNS752" s="31"/>
      <c r="BNT752" s="31"/>
      <c r="BNU752" s="31"/>
      <c r="BNV752" s="31"/>
      <c r="BNW752" s="31"/>
      <c r="BNX752" s="31"/>
      <c r="BNY752" s="31"/>
      <c r="BNZ752" s="31"/>
      <c r="BOA752" s="31"/>
      <c r="BOB752" s="31"/>
      <c r="BOC752" s="31"/>
      <c r="BOD752" s="31"/>
      <c r="BOE752" s="31"/>
      <c r="BOF752" s="31"/>
      <c r="BOG752" s="31"/>
      <c r="BOH752" s="31"/>
      <c r="BOI752" s="31"/>
      <c r="BOJ752" s="31"/>
      <c r="BOK752" s="31"/>
      <c r="BOL752" s="31"/>
      <c r="BOM752" s="31"/>
      <c r="BON752" s="31"/>
      <c r="BOO752" s="31"/>
      <c r="BOP752" s="31"/>
      <c r="BOQ752" s="31"/>
      <c r="BOR752" s="31"/>
      <c r="BOS752" s="31"/>
      <c r="BOT752" s="31"/>
      <c r="BOU752" s="31"/>
      <c r="BOV752" s="31"/>
      <c r="BOW752" s="31"/>
      <c r="BOX752" s="31"/>
      <c r="BOY752" s="31"/>
      <c r="BOZ752" s="31"/>
      <c r="BPA752" s="31"/>
      <c r="BPB752" s="31"/>
      <c r="BPC752" s="31"/>
      <c r="BPD752" s="31"/>
      <c r="BPE752" s="31"/>
      <c r="BPF752" s="31"/>
      <c r="BPG752" s="31"/>
      <c r="BPH752" s="31"/>
      <c r="BPI752" s="31"/>
      <c r="BPJ752" s="31"/>
      <c r="BPK752" s="31"/>
      <c r="BPL752" s="31"/>
      <c r="BPM752" s="31"/>
      <c r="BPN752" s="31"/>
      <c r="BPO752" s="31"/>
      <c r="BPP752" s="31"/>
      <c r="BPQ752" s="31"/>
      <c r="BPR752" s="31"/>
      <c r="BPS752" s="31"/>
      <c r="BPT752" s="31"/>
      <c r="BPU752" s="31"/>
      <c r="BPV752" s="31"/>
      <c r="BPW752" s="31"/>
      <c r="BPX752" s="31"/>
      <c r="BPY752" s="31"/>
      <c r="BPZ752" s="31"/>
      <c r="BQA752" s="31"/>
      <c r="BQB752" s="31"/>
      <c r="BQC752" s="31"/>
      <c r="BQD752" s="31"/>
      <c r="BQE752" s="31"/>
      <c r="BQF752" s="31"/>
      <c r="BQG752" s="31"/>
      <c r="BQH752" s="31"/>
      <c r="BQI752" s="31"/>
      <c r="BQJ752" s="31"/>
      <c r="BQK752" s="31"/>
      <c r="BQL752" s="31"/>
      <c r="BQM752" s="31"/>
      <c r="BQN752" s="31"/>
      <c r="BQO752" s="31"/>
      <c r="BQP752" s="31"/>
      <c r="BQQ752" s="31"/>
      <c r="BQR752" s="31"/>
      <c r="BQS752" s="31"/>
      <c r="BQT752" s="31"/>
      <c r="BQU752" s="31"/>
      <c r="BQV752" s="31"/>
      <c r="BQW752" s="31"/>
      <c r="BQX752" s="31"/>
      <c r="BQY752" s="31"/>
      <c r="BQZ752" s="31"/>
      <c r="BRA752" s="31"/>
      <c r="BRB752" s="31"/>
      <c r="BRC752" s="31"/>
      <c r="BRD752" s="31"/>
      <c r="BRE752" s="31"/>
      <c r="BRF752" s="31"/>
      <c r="BRG752" s="31"/>
      <c r="BRH752" s="31"/>
      <c r="BRI752" s="31"/>
      <c r="BRJ752" s="31"/>
      <c r="BRK752" s="31"/>
      <c r="BRL752" s="31"/>
      <c r="BRM752" s="31"/>
      <c r="BRN752" s="31"/>
      <c r="BRO752" s="31"/>
      <c r="BRP752" s="31"/>
      <c r="BRQ752" s="31"/>
      <c r="BRR752" s="31"/>
      <c r="BRS752" s="31"/>
      <c r="BRT752" s="31"/>
      <c r="BRU752" s="31"/>
      <c r="BRV752" s="31"/>
      <c r="BRW752" s="31"/>
      <c r="BRX752" s="31"/>
      <c r="BRY752" s="31"/>
      <c r="BRZ752" s="31"/>
      <c r="BSA752" s="31"/>
      <c r="BSB752" s="31"/>
      <c r="BSC752" s="31"/>
      <c r="BSD752" s="31"/>
      <c r="BSE752" s="31"/>
      <c r="BSF752" s="31"/>
      <c r="BSG752" s="31"/>
      <c r="BSH752" s="31"/>
      <c r="BSI752" s="31"/>
      <c r="BSJ752" s="31"/>
      <c r="BSK752" s="31"/>
      <c r="BSL752" s="31"/>
      <c r="BSM752" s="31"/>
      <c r="BSN752" s="31"/>
      <c r="BSO752" s="31"/>
      <c r="BSP752" s="31"/>
      <c r="BSQ752" s="31"/>
      <c r="BSR752" s="31"/>
      <c r="BSS752" s="31"/>
      <c r="BST752" s="31"/>
      <c r="BSU752" s="31"/>
      <c r="BSV752" s="31"/>
      <c r="BSW752" s="31"/>
      <c r="BSX752" s="31"/>
      <c r="BSY752" s="31"/>
      <c r="BSZ752" s="31"/>
      <c r="BTA752" s="31"/>
      <c r="BTB752" s="31"/>
      <c r="BTC752" s="31"/>
      <c r="BTD752" s="31"/>
      <c r="BTE752" s="31"/>
      <c r="BTF752" s="31"/>
      <c r="BTG752" s="31"/>
      <c r="BTH752" s="31"/>
      <c r="BTI752" s="31"/>
      <c r="BTJ752" s="31"/>
      <c r="BTK752" s="31"/>
      <c r="BTL752" s="31"/>
      <c r="BTM752" s="31"/>
      <c r="BTN752" s="31"/>
      <c r="BTO752" s="31"/>
      <c r="BTP752" s="31"/>
      <c r="BTQ752" s="31"/>
      <c r="BTR752" s="31"/>
      <c r="BTS752" s="31"/>
      <c r="BTT752" s="31"/>
      <c r="BTU752" s="31"/>
      <c r="BTV752" s="31"/>
      <c r="BTW752" s="31"/>
      <c r="BTX752" s="31"/>
      <c r="BTY752" s="31"/>
      <c r="BTZ752" s="31"/>
      <c r="BUA752" s="31"/>
      <c r="BUB752" s="31"/>
      <c r="BUC752" s="31"/>
      <c r="BUD752" s="31"/>
      <c r="BUE752" s="31"/>
      <c r="BUF752" s="31"/>
      <c r="BUG752" s="31"/>
      <c r="BUH752" s="31"/>
      <c r="BUI752" s="31"/>
      <c r="BUJ752" s="31"/>
      <c r="BUK752" s="31"/>
      <c r="BUL752" s="31"/>
      <c r="BUM752" s="31"/>
      <c r="BUN752" s="31"/>
      <c r="BUO752" s="31"/>
      <c r="BUP752" s="31"/>
      <c r="BUQ752" s="31"/>
      <c r="BUR752" s="31"/>
      <c r="BUS752" s="31"/>
      <c r="BUT752" s="31"/>
      <c r="BUU752" s="31"/>
      <c r="BUV752" s="31"/>
      <c r="BUW752" s="31"/>
      <c r="BUX752" s="31"/>
      <c r="BUY752" s="31"/>
      <c r="BUZ752" s="31"/>
      <c r="BVA752" s="31"/>
      <c r="BVB752" s="31"/>
      <c r="BVC752" s="31"/>
      <c r="BVD752" s="31"/>
      <c r="BVE752" s="31"/>
      <c r="BVF752" s="31"/>
      <c r="BVG752" s="31"/>
      <c r="BVH752" s="31"/>
      <c r="BVI752" s="31"/>
      <c r="BVJ752" s="31"/>
      <c r="BVK752" s="31"/>
      <c r="BVL752" s="31"/>
      <c r="BVM752" s="31"/>
      <c r="BVN752" s="31"/>
      <c r="BVO752" s="31"/>
      <c r="BVP752" s="31"/>
      <c r="BVQ752" s="31"/>
      <c r="BVR752" s="31"/>
      <c r="BVS752" s="31"/>
      <c r="BVT752" s="31"/>
      <c r="BVU752" s="31"/>
      <c r="BVV752" s="31"/>
      <c r="BVW752" s="31"/>
      <c r="BVX752" s="31"/>
      <c r="BVY752" s="31"/>
      <c r="BVZ752" s="31"/>
      <c r="BWA752" s="31"/>
      <c r="BWB752" s="31"/>
      <c r="BWC752" s="31"/>
      <c r="BWD752" s="31"/>
      <c r="BWE752" s="31"/>
      <c r="BWF752" s="31"/>
      <c r="BWG752" s="31"/>
      <c r="BWH752" s="31"/>
      <c r="BWI752" s="31"/>
      <c r="BWJ752" s="31"/>
      <c r="BWK752" s="31"/>
      <c r="BWL752" s="31"/>
      <c r="BWM752" s="31"/>
      <c r="BWN752" s="31"/>
      <c r="BWO752" s="31"/>
      <c r="BWP752" s="31"/>
      <c r="BWQ752" s="31"/>
      <c r="BWR752" s="31"/>
      <c r="BWS752" s="31"/>
      <c r="BWT752" s="31"/>
      <c r="BWU752" s="31"/>
      <c r="BWV752" s="31"/>
      <c r="BWW752" s="31"/>
      <c r="BWX752" s="31"/>
      <c r="BWY752" s="31"/>
      <c r="BWZ752" s="31"/>
      <c r="BXA752" s="31"/>
      <c r="BXB752" s="31"/>
      <c r="BXC752" s="31"/>
      <c r="BXD752" s="31"/>
      <c r="BXE752" s="31"/>
      <c r="BXF752" s="31"/>
      <c r="BXG752" s="31"/>
      <c r="BXH752" s="31"/>
      <c r="BXI752" s="31"/>
      <c r="BXJ752" s="31"/>
      <c r="BXK752" s="31"/>
      <c r="BXL752" s="31"/>
      <c r="BXM752" s="31"/>
      <c r="BXN752" s="31"/>
      <c r="BXO752" s="31"/>
      <c r="BXP752" s="31"/>
      <c r="BXQ752" s="31"/>
      <c r="BXR752" s="31"/>
      <c r="BXS752" s="31"/>
      <c r="BXT752" s="31"/>
      <c r="BXU752" s="31"/>
      <c r="BXV752" s="31"/>
      <c r="BXW752" s="31"/>
      <c r="BXX752" s="31"/>
      <c r="BXY752" s="31"/>
      <c r="BXZ752" s="31"/>
      <c r="BYA752" s="31"/>
      <c r="BYB752" s="31"/>
      <c r="BYC752" s="31"/>
      <c r="BYD752" s="31"/>
      <c r="BYE752" s="31"/>
      <c r="BYF752" s="31"/>
      <c r="BYG752" s="31"/>
      <c r="BYH752" s="31"/>
      <c r="BYI752" s="31"/>
      <c r="BYJ752" s="31"/>
      <c r="BYK752" s="31"/>
      <c r="BYL752" s="31"/>
      <c r="BYM752" s="31"/>
      <c r="BYN752" s="31"/>
      <c r="BYO752" s="31"/>
      <c r="BYP752" s="31"/>
      <c r="BYQ752" s="31"/>
      <c r="BYR752" s="31"/>
      <c r="BYS752" s="31"/>
      <c r="BYT752" s="31"/>
      <c r="BYU752" s="31"/>
      <c r="BYV752" s="31"/>
      <c r="BYW752" s="31"/>
      <c r="BYX752" s="31"/>
      <c r="BYY752" s="31"/>
      <c r="BYZ752" s="31"/>
      <c r="BZA752" s="31"/>
      <c r="BZB752" s="31"/>
      <c r="BZC752" s="31"/>
      <c r="BZD752" s="31"/>
      <c r="BZE752" s="31"/>
      <c r="BZF752" s="31"/>
      <c r="BZG752" s="31"/>
      <c r="BZH752" s="31"/>
      <c r="BZI752" s="31"/>
      <c r="BZJ752" s="31"/>
      <c r="BZK752" s="31"/>
      <c r="BZL752" s="31"/>
      <c r="BZM752" s="31"/>
      <c r="BZN752" s="31"/>
      <c r="BZO752" s="31"/>
      <c r="BZP752" s="31"/>
      <c r="BZQ752" s="31"/>
      <c r="BZR752" s="31"/>
      <c r="BZS752" s="31"/>
      <c r="BZT752" s="31"/>
      <c r="BZU752" s="31"/>
      <c r="BZV752" s="31"/>
      <c r="BZW752" s="31"/>
      <c r="BZX752" s="31"/>
      <c r="BZY752" s="31"/>
      <c r="BZZ752" s="31"/>
      <c r="CAA752" s="31"/>
      <c r="CAB752" s="31"/>
      <c r="CAC752" s="31"/>
      <c r="CAD752" s="31"/>
      <c r="CAE752" s="31"/>
      <c r="CAF752" s="31"/>
      <c r="CAG752" s="31"/>
      <c r="CAH752" s="31"/>
      <c r="CAI752" s="31"/>
      <c r="CAJ752" s="31"/>
      <c r="CAK752" s="31"/>
      <c r="CAL752" s="31"/>
      <c r="CAM752" s="31"/>
      <c r="CAN752" s="31"/>
      <c r="CAO752" s="31"/>
      <c r="CAP752" s="31"/>
      <c r="CAQ752" s="31"/>
      <c r="CAR752" s="31"/>
      <c r="CAS752" s="31"/>
      <c r="CAT752" s="31"/>
      <c r="CAU752" s="31"/>
      <c r="CAV752" s="31"/>
      <c r="CAW752" s="31"/>
      <c r="CAX752" s="31"/>
      <c r="CAY752" s="31"/>
      <c r="CAZ752" s="31"/>
      <c r="CBA752" s="31"/>
      <c r="CBB752" s="31"/>
      <c r="CBC752" s="31"/>
      <c r="CBD752" s="31"/>
      <c r="CBE752" s="31"/>
      <c r="CBF752" s="31"/>
      <c r="CBG752" s="31"/>
      <c r="CBH752" s="31"/>
      <c r="CBI752" s="31"/>
      <c r="CBJ752" s="31"/>
      <c r="CBK752" s="31"/>
      <c r="CBL752" s="31"/>
      <c r="CBM752" s="31"/>
      <c r="CBN752" s="31"/>
      <c r="CBO752" s="31"/>
      <c r="CBP752" s="31"/>
      <c r="CBQ752" s="31"/>
      <c r="CBR752" s="31"/>
      <c r="CBS752" s="31"/>
      <c r="CBT752" s="31"/>
      <c r="CBU752" s="31"/>
      <c r="CBV752" s="31"/>
      <c r="CBW752" s="31"/>
      <c r="CBX752" s="31"/>
      <c r="CBY752" s="31"/>
      <c r="CBZ752" s="31"/>
      <c r="CCA752" s="31"/>
      <c r="CCB752" s="31"/>
      <c r="CCC752" s="31"/>
      <c r="CCD752" s="31"/>
      <c r="CCE752" s="31"/>
      <c r="CCF752" s="31"/>
      <c r="CCG752" s="31"/>
      <c r="CCH752" s="31"/>
      <c r="CCI752" s="31"/>
      <c r="CCJ752" s="31"/>
      <c r="CCK752" s="31"/>
      <c r="CCL752" s="31"/>
      <c r="CCM752" s="31"/>
      <c r="CCN752" s="31"/>
      <c r="CCO752" s="31"/>
      <c r="CCP752" s="31"/>
      <c r="CCQ752" s="31"/>
      <c r="CCR752" s="31"/>
      <c r="CCS752" s="31"/>
      <c r="CCT752" s="31"/>
      <c r="CCU752" s="31"/>
      <c r="CCV752" s="31"/>
      <c r="CCW752" s="31"/>
      <c r="CCX752" s="31"/>
      <c r="CCY752" s="31"/>
      <c r="CCZ752" s="31"/>
      <c r="CDA752" s="31"/>
      <c r="CDB752" s="31"/>
      <c r="CDC752" s="31"/>
      <c r="CDD752" s="31"/>
      <c r="CDE752" s="31"/>
      <c r="CDF752" s="31"/>
      <c r="CDG752" s="31"/>
      <c r="CDH752" s="31"/>
      <c r="CDI752" s="31"/>
      <c r="CDJ752" s="31"/>
      <c r="CDK752" s="31"/>
      <c r="CDL752" s="31"/>
      <c r="CDM752" s="31"/>
      <c r="CDN752" s="31"/>
      <c r="CDO752" s="31"/>
      <c r="CDP752" s="31"/>
      <c r="CDQ752" s="31"/>
      <c r="CDR752" s="31"/>
      <c r="CDS752" s="31"/>
      <c r="CDT752" s="31"/>
      <c r="CDU752" s="31"/>
      <c r="CDV752" s="31"/>
      <c r="CDW752" s="31"/>
      <c r="CDX752" s="31"/>
      <c r="CDY752" s="31"/>
      <c r="CDZ752" s="31"/>
      <c r="CEA752" s="31"/>
      <c r="CEB752" s="31"/>
      <c r="CEC752" s="31"/>
      <c r="CED752" s="31"/>
      <c r="CEE752" s="31"/>
      <c r="CEF752" s="31"/>
      <c r="CEG752" s="31"/>
      <c r="CEH752" s="31"/>
      <c r="CEI752" s="31"/>
      <c r="CEJ752" s="31"/>
      <c r="CEK752" s="31"/>
      <c r="CEL752" s="31"/>
      <c r="CEM752" s="31"/>
      <c r="CEN752" s="31"/>
      <c r="CEO752" s="31"/>
      <c r="CEP752" s="31"/>
      <c r="CEQ752" s="31"/>
      <c r="CER752" s="31"/>
      <c r="CES752" s="31"/>
      <c r="CET752" s="31"/>
      <c r="CEU752" s="31"/>
      <c r="CEV752" s="31"/>
      <c r="CEW752" s="31"/>
      <c r="CEX752" s="31"/>
      <c r="CEY752" s="31"/>
      <c r="CEZ752" s="31"/>
      <c r="CFA752" s="31"/>
      <c r="CFB752" s="31"/>
      <c r="CFC752" s="31"/>
      <c r="CFD752" s="31"/>
      <c r="CFE752" s="31"/>
      <c r="CFF752" s="31"/>
      <c r="CFG752" s="31"/>
      <c r="CFH752" s="31"/>
      <c r="CFI752" s="31"/>
      <c r="CFJ752" s="31"/>
      <c r="CFK752" s="31"/>
      <c r="CFL752" s="31"/>
      <c r="CFM752" s="31"/>
      <c r="CFN752" s="31"/>
      <c r="CFO752" s="31"/>
      <c r="CFP752" s="31"/>
      <c r="CFQ752" s="31"/>
      <c r="CFR752" s="31"/>
      <c r="CFS752" s="31"/>
      <c r="CFT752" s="31"/>
      <c r="CFU752" s="31"/>
      <c r="CFV752" s="31"/>
      <c r="CFW752" s="31"/>
      <c r="CFX752" s="31"/>
      <c r="CFY752" s="31"/>
      <c r="CFZ752" s="31"/>
      <c r="CGA752" s="31"/>
      <c r="CGB752" s="31"/>
      <c r="CGC752" s="31"/>
      <c r="CGD752" s="31"/>
      <c r="CGE752" s="31"/>
      <c r="CGF752" s="31"/>
      <c r="CGG752" s="31"/>
      <c r="CGH752" s="31"/>
      <c r="CGI752" s="31"/>
      <c r="CGJ752" s="31"/>
      <c r="CGK752" s="31"/>
      <c r="CGL752" s="31"/>
      <c r="CGM752" s="31"/>
      <c r="CGN752" s="31"/>
      <c r="CGO752" s="31"/>
      <c r="CGP752" s="31"/>
      <c r="CGQ752" s="31"/>
      <c r="CGR752" s="31"/>
      <c r="CGS752" s="31"/>
      <c r="CGT752" s="31"/>
      <c r="CGU752" s="31"/>
      <c r="CGV752" s="31"/>
      <c r="CGW752" s="31"/>
      <c r="CGX752" s="31"/>
      <c r="CGY752" s="31"/>
      <c r="CGZ752" s="31"/>
      <c r="CHA752" s="31"/>
      <c r="CHB752" s="31"/>
      <c r="CHC752" s="31"/>
      <c r="CHD752" s="31"/>
      <c r="CHE752" s="31"/>
      <c r="CHF752" s="31"/>
      <c r="CHG752" s="31"/>
      <c r="CHH752" s="31"/>
      <c r="CHI752" s="31"/>
      <c r="CHJ752" s="31"/>
      <c r="CHK752" s="31"/>
      <c r="CHL752" s="31"/>
      <c r="CHM752" s="31"/>
      <c r="CHN752" s="31"/>
      <c r="CHO752" s="31"/>
      <c r="CHP752" s="31"/>
      <c r="CHQ752" s="31"/>
      <c r="CHR752" s="31"/>
      <c r="CHS752" s="31"/>
      <c r="CHT752" s="31"/>
      <c r="CHU752" s="31"/>
      <c r="CHV752" s="31"/>
      <c r="CHW752" s="31"/>
      <c r="CHX752" s="31"/>
      <c r="CHY752" s="31"/>
      <c r="CHZ752" s="31"/>
      <c r="CIA752" s="31"/>
      <c r="CIB752" s="31"/>
      <c r="CIC752" s="31"/>
      <c r="CID752" s="31"/>
      <c r="CIE752" s="31"/>
      <c r="CIF752" s="31"/>
      <c r="CIG752" s="31"/>
      <c r="CIH752" s="31"/>
      <c r="CII752" s="31"/>
      <c r="CIJ752" s="31"/>
      <c r="CIK752" s="31"/>
      <c r="CIL752" s="31"/>
      <c r="CIM752" s="31"/>
      <c r="CIN752" s="31"/>
      <c r="CIO752" s="31"/>
      <c r="CIP752" s="31"/>
      <c r="CIQ752" s="31"/>
      <c r="CIR752" s="31"/>
      <c r="CIS752" s="31"/>
      <c r="CIT752" s="31"/>
      <c r="CIU752" s="31"/>
      <c r="CIV752" s="31"/>
      <c r="CIW752" s="31"/>
      <c r="CIX752" s="31"/>
      <c r="CIY752" s="31"/>
      <c r="CIZ752" s="31"/>
      <c r="CJA752" s="31"/>
      <c r="CJB752" s="31"/>
      <c r="CJC752" s="31"/>
      <c r="CJD752" s="31"/>
      <c r="CJE752" s="31"/>
      <c r="CJF752" s="31"/>
      <c r="CJG752" s="31"/>
      <c r="CJH752" s="31"/>
      <c r="CJI752" s="31"/>
      <c r="CJJ752" s="31"/>
      <c r="CJK752" s="31"/>
      <c r="CJL752" s="31"/>
      <c r="CJM752" s="31"/>
      <c r="CJN752" s="31"/>
      <c r="CJO752" s="31"/>
      <c r="CJP752" s="31"/>
      <c r="CJQ752" s="31"/>
      <c r="CJR752" s="31"/>
      <c r="CJS752" s="31"/>
      <c r="CJT752" s="31"/>
      <c r="CJU752" s="31"/>
      <c r="CJV752" s="31"/>
      <c r="CJW752" s="31"/>
      <c r="CJX752" s="31"/>
      <c r="CJY752" s="31"/>
      <c r="CJZ752" s="31"/>
      <c r="CKA752" s="31"/>
      <c r="CKB752" s="31"/>
      <c r="CKC752" s="31"/>
      <c r="CKD752" s="31"/>
      <c r="CKE752" s="31"/>
      <c r="CKF752" s="31"/>
      <c r="CKG752" s="31"/>
      <c r="CKH752" s="31"/>
      <c r="CKI752" s="31"/>
      <c r="CKJ752" s="31"/>
      <c r="CKK752" s="31"/>
      <c r="CKL752" s="31"/>
      <c r="CKM752" s="31"/>
      <c r="CKN752" s="31"/>
      <c r="CKO752" s="31"/>
      <c r="CKP752" s="31"/>
      <c r="CKQ752" s="31"/>
      <c r="CKR752" s="31"/>
      <c r="CKS752" s="31"/>
      <c r="CKT752" s="31"/>
      <c r="CKU752" s="31"/>
      <c r="CKV752" s="31"/>
      <c r="CKW752" s="31"/>
      <c r="CKX752" s="31"/>
      <c r="CKY752" s="31"/>
      <c r="CKZ752" s="31"/>
      <c r="CLA752" s="31"/>
      <c r="CLB752" s="31"/>
      <c r="CLC752" s="31"/>
      <c r="CLD752" s="31"/>
      <c r="CLE752" s="31"/>
      <c r="CLF752" s="31"/>
      <c r="CLG752" s="31"/>
      <c r="CLH752" s="31"/>
      <c r="CLI752" s="31"/>
      <c r="CLJ752" s="31"/>
      <c r="CLK752" s="31"/>
      <c r="CLL752" s="31"/>
      <c r="CLM752" s="31"/>
      <c r="CLN752" s="31"/>
      <c r="CLO752" s="31"/>
      <c r="CLP752" s="31"/>
      <c r="CLQ752" s="31"/>
      <c r="CLR752" s="31"/>
      <c r="CLS752" s="31"/>
      <c r="CLT752" s="31"/>
      <c r="CLU752" s="31"/>
      <c r="CLV752" s="31"/>
      <c r="CLW752" s="31"/>
      <c r="CLX752" s="31"/>
      <c r="CLY752" s="31"/>
      <c r="CLZ752" s="31"/>
      <c r="CMA752" s="31"/>
      <c r="CMB752" s="31"/>
      <c r="CMC752" s="31"/>
      <c r="CMD752" s="31"/>
      <c r="CME752" s="31"/>
      <c r="CMF752" s="31"/>
      <c r="CMG752" s="31"/>
      <c r="CMH752" s="31"/>
      <c r="CMI752" s="31"/>
      <c r="CMJ752" s="31"/>
      <c r="CMK752" s="31"/>
      <c r="CML752" s="31"/>
      <c r="CMM752" s="31"/>
      <c r="CMN752" s="31"/>
      <c r="CMO752" s="31"/>
      <c r="CMP752" s="31"/>
      <c r="CMQ752" s="31"/>
      <c r="CMR752" s="31"/>
      <c r="CMS752" s="31"/>
      <c r="CMT752" s="31"/>
      <c r="CMU752" s="31"/>
      <c r="CMV752" s="31"/>
      <c r="CMW752" s="31"/>
      <c r="CMX752" s="31"/>
      <c r="CMY752" s="31"/>
      <c r="CMZ752" s="31"/>
      <c r="CNA752" s="31"/>
      <c r="CNB752" s="31"/>
      <c r="CNC752" s="31"/>
      <c r="CND752" s="31"/>
      <c r="CNE752" s="31"/>
      <c r="CNF752" s="31"/>
      <c r="CNG752" s="31"/>
      <c r="CNH752" s="31"/>
      <c r="CNI752" s="31"/>
      <c r="CNJ752" s="31"/>
      <c r="CNK752" s="31"/>
      <c r="CNL752" s="31"/>
      <c r="CNM752" s="31"/>
      <c r="CNN752" s="31"/>
      <c r="CNO752" s="31"/>
      <c r="CNP752" s="31"/>
      <c r="CNQ752" s="31"/>
      <c r="CNR752" s="31"/>
      <c r="CNS752" s="31"/>
      <c r="CNT752" s="31"/>
      <c r="CNU752" s="31"/>
      <c r="CNV752" s="31"/>
      <c r="CNW752" s="31"/>
      <c r="CNX752" s="31"/>
      <c r="CNY752" s="31"/>
      <c r="CNZ752" s="31"/>
      <c r="COA752" s="31"/>
      <c r="COB752" s="31"/>
      <c r="COC752" s="31"/>
      <c r="COD752" s="31"/>
      <c r="COE752" s="31"/>
      <c r="COF752" s="31"/>
      <c r="COG752" s="31"/>
      <c r="COH752" s="31"/>
      <c r="COI752" s="31"/>
      <c r="COJ752" s="31"/>
      <c r="COK752" s="31"/>
      <c r="COL752" s="31"/>
      <c r="COM752" s="31"/>
      <c r="CON752" s="31"/>
      <c r="COO752" s="31"/>
      <c r="COP752" s="31"/>
      <c r="COQ752" s="31"/>
      <c r="COR752" s="31"/>
      <c r="COS752" s="31"/>
      <c r="COT752" s="31"/>
      <c r="COU752" s="31"/>
      <c r="COV752" s="31"/>
      <c r="COW752" s="31"/>
      <c r="COX752" s="31"/>
      <c r="COY752" s="31"/>
      <c r="COZ752" s="31"/>
      <c r="CPA752" s="31"/>
      <c r="CPB752" s="31"/>
      <c r="CPC752" s="31"/>
      <c r="CPD752" s="31"/>
      <c r="CPE752" s="31"/>
      <c r="CPF752" s="31"/>
      <c r="CPG752" s="31"/>
      <c r="CPH752" s="31"/>
      <c r="CPI752" s="31"/>
      <c r="CPJ752" s="31"/>
      <c r="CPK752" s="31"/>
      <c r="CPL752" s="31"/>
      <c r="CPM752" s="31"/>
      <c r="CPN752" s="31"/>
      <c r="CPO752" s="31"/>
      <c r="CPP752" s="31"/>
      <c r="CPQ752" s="31"/>
      <c r="CPR752" s="31"/>
      <c r="CPS752" s="31"/>
      <c r="CPT752" s="31"/>
      <c r="CPU752" s="31"/>
      <c r="CPV752" s="31"/>
      <c r="CPW752" s="31"/>
      <c r="CPX752" s="31"/>
      <c r="CPY752" s="31"/>
      <c r="CPZ752" s="31"/>
      <c r="CQA752" s="31"/>
      <c r="CQB752" s="31"/>
      <c r="CQC752" s="31"/>
      <c r="CQD752" s="31"/>
      <c r="CQE752" s="31"/>
      <c r="CQF752" s="31"/>
      <c r="CQG752" s="31"/>
      <c r="CQH752" s="31"/>
      <c r="CQI752" s="31"/>
      <c r="CQJ752" s="31"/>
      <c r="CQK752" s="31"/>
      <c r="CQL752" s="31"/>
      <c r="CQM752" s="31"/>
      <c r="CQN752" s="31"/>
      <c r="CQO752" s="31"/>
      <c r="CQP752" s="31"/>
      <c r="CQQ752" s="31"/>
      <c r="CQR752" s="31"/>
      <c r="CQS752" s="31"/>
      <c r="CQT752" s="31"/>
      <c r="CQU752" s="31"/>
      <c r="CQV752" s="31"/>
      <c r="CQW752" s="31"/>
      <c r="CQX752" s="31"/>
      <c r="CQY752" s="31"/>
      <c r="CQZ752" s="31"/>
      <c r="CRA752" s="31"/>
      <c r="CRB752" s="31"/>
      <c r="CRC752" s="31"/>
      <c r="CRD752" s="31"/>
      <c r="CRE752" s="31"/>
      <c r="CRF752" s="31"/>
      <c r="CRG752" s="31"/>
      <c r="CRH752" s="31"/>
      <c r="CRI752" s="31"/>
      <c r="CRJ752" s="31"/>
      <c r="CRK752" s="31"/>
      <c r="CRL752" s="31"/>
      <c r="CRM752" s="31"/>
      <c r="CRN752" s="31"/>
      <c r="CRO752" s="31"/>
      <c r="CRP752" s="31"/>
      <c r="CRQ752" s="31"/>
      <c r="CRR752" s="31"/>
      <c r="CRS752" s="31"/>
      <c r="CRT752" s="31"/>
      <c r="CRU752" s="31"/>
      <c r="CRV752" s="31"/>
      <c r="CRW752" s="31"/>
      <c r="CRX752" s="31"/>
      <c r="CRY752" s="31"/>
      <c r="CRZ752" s="31"/>
      <c r="CSA752" s="31"/>
      <c r="CSB752" s="31"/>
      <c r="CSC752" s="31"/>
      <c r="CSD752" s="31"/>
      <c r="CSE752" s="31"/>
      <c r="CSF752" s="31"/>
      <c r="CSG752" s="31"/>
      <c r="CSH752" s="31"/>
      <c r="CSI752" s="31"/>
      <c r="CSJ752" s="31"/>
      <c r="CSK752" s="31"/>
      <c r="CSL752" s="31"/>
      <c r="CSM752" s="31"/>
      <c r="CSN752" s="31"/>
      <c r="CSO752" s="31"/>
      <c r="CSP752" s="31"/>
      <c r="CSQ752" s="31"/>
      <c r="CSR752" s="31"/>
      <c r="CSS752" s="31"/>
      <c r="CST752" s="31"/>
      <c r="CSU752" s="31"/>
      <c r="CSV752" s="31"/>
      <c r="CSW752" s="31"/>
      <c r="CSX752" s="31"/>
      <c r="CSY752" s="31"/>
      <c r="CSZ752" s="31"/>
      <c r="CTA752" s="31"/>
      <c r="CTB752" s="31"/>
      <c r="CTC752" s="31"/>
      <c r="CTD752" s="31"/>
      <c r="CTE752" s="31"/>
      <c r="CTF752" s="31"/>
      <c r="CTG752" s="31"/>
      <c r="CTH752" s="31"/>
      <c r="CTI752" s="31"/>
      <c r="CTJ752" s="31"/>
      <c r="CTK752" s="31"/>
      <c r="CTL752" s="31"/>
      <c r="CTM752" s="31"/>
      <c r="CTN752" s="31"/>
      <c r="CTO752" s="31"/>
      <c r="CTP752" s="31"/>
      <c r="CTQ752" s="31"/>
      <c r="CTR752" s="31"/>
      <c r="CTS752" s="31"/>
      <c r="CTT752" s="31"/>
      <c r="CTU752" s="31"/>
      <c r="CTV752" s="31"/>
      <c r="CTW752" s="31"/>
      <c r="CTX752" s="31"/>
      <c r="CTY752" s="31"/>
      <c r="CTZ752" s="31"/>
      <c r="CUA752" s="31"/>
      <c r="CUB752" s="31"/>
      <c r="CUC752" s="31"/>
      <c r="CUD752" s="31"/>
      <c r="CUE752" s="31"/>
      <c r="CUF752" s="31"/>
      <c r="CUG752" s="31"/>
      <c r="CUH752" s="31"/>
      <c r="CUI752" s="31"/>
      <c r="CUJ752" s="31"/>
      <c r="CUK752" s="31"/>
      <c r="CUL752" s="31"/>
      <c r="CUM752" s="31"/>
      <c r="CUN752" s="31"/>
      <c r="CUO752" s="31"/>
      <c r="CUP752" s="31"/>
      <c r="CUQ752" s="31"/>
      <c r="CUR752" s="31"/>
      <c r="CUS752" s="31"/>
      <c r="CUT752" s="31"/>
      <c r="CUU752" s="31"/>
      <c r="CUV752" s="31"/>
      <c r="CUW752" s="31"/>
      <c r="CUX752" s="31"/>
      <c r="CUY752" s="31"/>
      <c r="CUZ752" s="31"/>
      <c r="CVA752" s="31"/>
      <c r="CVB752" s="31"/>
      <c r="CVC752" s="31"/>
      <c r="CVD752" s="31"/>
      <c r="CVE752" s="31"/>
      <c r="CVF752" s="31"/>
      <c r="CVG752" s="31"/>
      <c r="CVH752" s="31"/>
      <c r="CVI752" s="31"/>
      <c r="CVJ752" s="31"/>
      <c r="CVK752" s="31"/>
      <c r="CVL752" s="31"/>
      <c r="CVM752" s="31"/>
      <c r="CVN752" s="31"/>
      <c r="CVO752" s="31"/>
      <c r="CVP752" s="31"/>
      <c r="CVQ752" s="31"/>
      <c r="CVR752" s="31"/>
      <c r="CVS752" s="31"/>
      <c r="CVT752" s="31"/>
      <c r="CVU752" s="31"/>
      <c r="CVV752" s="31"/>
      <c r="CVW752" s="31"/>
      <c r="CVX752" s="31"/>
      <c r="CVY752" s="31"/>
      <c r="CVZ752" s="31"/>
      <c r="CWA752" s="31"/>
      <c r="CWB752" s="31"/>
      <c r="CWC752" s="31"/>
      <c r="CWD752" s="31"/>
      <c r="CWE752" s="31"/>
      <c r="CWF752" s="31"/>
      <c r="CWG752" s="31"/>
      <c r="CWH752" s="31"/>
      <c r="CWI752" s="31"/>
      <c r="CWJ752" s="31"/>
      <c r="CWK752" s="31"/>
      <c r="CWL752" s="31"/>
      <c r="CWM752" s="31"/>
      <c r="CWN752" s="31"/>
      <c r="CWO752" s="31"/>
      <c r="CWP752" s="31"/>
      <c r="CWQ752" s="31"/>
      <c r="CWR752" s="31"/>
      <c r="CWS752" s="31"/>
      <c r="CWT752" s="31"/>
      <c r="CWU752" s="31"/>
      <c r="CWV752" s="31"/>
      <c r="CWW752" s="31"/>
      <c r="CWX752" s="31"/>
      <c r="CWY752" s="31"/>
      <c r="CWZ752" s="31"/>
      <c r="CXA752" s="31"/>
      <c r="CXB752" s="31"/>
      <c r="CXC752" s="31"/>
      <c r="CXD752" s="31"/>
      <c r="CXE752" s="31"/>
      <c r="CXF752" s="31"/>
      <c r="CXG752" s="31"/>
      <c r="CXH752" s="31"/>
      <c r="CXI752" s="31"/>
      <c r="CXJ752" s="31"/>
      <c r="CXK752" s="31"/>
      <c r="CXL752" s="31"/>
      <c r="CXM752" s="31"/>
      <c r="CXN752" s="31"/>
      <c r="CXO752" s="31"/>
      <c r="CXP752" s="31"/>
      <c r="CXQ752" s="31"/>
      <c r="CXR752" s="31"/>
      <c r="CXS752" s="31"/>
      <c r="CXT752" s="31"/>
      <c r="CXU752" s="31"/>
      <c r="CXV752" s="31"/>
      <c r="CXW752" s="31"/>
      <c r="CXX752" s="31"/>
      <c r="CXY752" s="31"/>
      <c r="CXZ752" s="31"/>
      <c r="CYA752" s="31"/>
      <c r="CYB752" s="31"/>
      <c r="CYC752" s="31"/>
      <c r="CYD752" s="31"/>
      <c r="CYE752" s="31"/>
      <c r="CYF752" s="31"/>
      <c r="CYG752" s="31"/>
      <c r="CYH752" s="31"/>
      <c r="CYI752" s="31"/>
      <c r="CYJ752" s="31"/>
      <c r="CYK752" s="31"/>
      <c r="CYL752" s="31"/>
      <c r="CYM752" s="31"/>
      <c r="CYN752" s="31"/>
      <c r="CYO752" s="31"/>
      <c r="CYP752" s="31"/>
      <c r="CYQ752" s="31"/>
      <c r="CYR752" s="31"/>
      <c r="CYS752" s="31"/>
      <c r="CYT752" s="31"/>
      <c r="CYU752" s="31"/>
      <c r="CYV752" s="31"/>
      <c r="CYW752" s="31"/>
      <c r="CYX752" s="31"/>
      <c r="CYY752" s="31"/>
      <c r="CYZ752" s="31"/>
      <c r="CZA752" s="31"/>
      <c r="CZB752" s="31"/>
      <c r="CZC752" s="31"/>
      <c r="CZD752" s="31"/>
      <c r="CZE752" s="31"/>
      <c r="CZF752" s="31"/>
      <c r="CZG752" s="31"/>
      <c r="CZH752" s="31"/>
      <c r="CZI752" s="31"/>
      <c r="CZJ752" s="31"/>
      <c r="CZK752" s="31"/>
      <c r="CZL752" s="31"/>
      <c r="CZM752" s="31"/>
      <c r="CZN752" s="31"/>
      <c r="CZO752" s="31"/>
      <c r="CZP752" s="31"/>
      <c r="CZQ752" s="31"/>
      <c r="CZR752" s="31"/>
      <c r="CZS752" s="31"/>
      <c r="CZT752" s="31"/>
      <c r="CZU752" s="31"/>
      <c r="CZV752" s="31"/>
      <c r="CZW752" s="31"/>
      <c r="CZX752" s="31"/>
      <c r="CZY752" s="31"/>
      <c r="CZZ752" s="31"/>
      <c r="DAA752" s="31"/>
      <c r="DAB752" s="31"/>
      <c r="DAC752" s="31"/>
      <c r="DAD752" s="31"/>
      <c r="DAE752" s="31"/>
      <c r="DAF752" s="31"/>
      <c r="DAG752" s="31"/>
      <c r="DAH752" s="31"/>
      <c r="DAI752" s="31"/>
      <c r="DAJ752" s="31"/>
      <c r="DAK752" s="31"/>
      <c r="DAL752" s="31"/>
      <c r="DAM752" s="31"/>
      <c r="DAN752" s="31"/>
      <c r="DAO752" s="31"/>
      <c r="DAP752" s="31"/>
      <c r="DAQ752" s="31"/>
      <c r="DAR752" s="31"/>
      <c r="DAS752" s="31"/>
      <c r="DAT752" s="31"/>
      <c r="DAU752" s="31"/>
      <c r="DAV752" s="31"/>
      <c r="DAW752" s="31"/>
      <c r="DAX752" s="31"/>
      <c r="DAY752" s="31"/>
      <c r="DAZ752" s="31"/>
      <c r="DBA752" s="31"/>
      <c r="DBB752" s="31"/>
      <c r="DBC752" s="31"/>
      <c r="DBD752" s="31"/>
      <c r="DBE752" s="31"/>
      <c r="DBF752" s="31"/>
      <c r="DBG752" s="31"/>
      <c r="DBH752" s="31"/>
      <c r="DBI752" s="31"/>
      <c r="DBJ752" s="31"/>
      <c r="DBK752" s="31"/>
      <c r="DBL752" s="31"/>
      <c r="DBM752" s="31"/>
      <c r="DBN752" s="31"/>
      <c r="DBO752" s="31"/>
      <c r="DBP752" s="31"/>
      <c r="DBQ752" s="31"/>
      <c r="DBR752" s="31"/>
      <c r="DBS752" s="31"/>
      <c r="DBT752" s="31"/>
      <c r="DBU752" s="31"/>
      <c r="DBV752" s="31"/>
      <c r="DBW752" s="31"/>
      <c r="DBX752" s="31"/>
      <c r="DBY752" s="31"/>
      <c r="DBZ752" s="31"/>
      <c r="DCA752" s="31"/>
      <c r="DCB752" s="31"/>
      <c r="DCC752" s="31"/>
      <c r="DCD752" s="31"/>
      <c r="DCE752" s="31"/>
      <c r="DCF752" s="31"/>
      <c r="DCG752" s="31"/>
      <c r="DCH752" s="31"/>
      <c r="DCI752" s="31"/>
      <c r="DCJ752" s="31"/>
      <c r="DCK752" s="31"/>
      <c r="DCL752" s="31"/>
      <c r="DCM752" s="31"/>
      <c r="DCN752" s="31"/>
      <c r="DCO752" s="31"/>
      <c r="DCP752" s="31"/>
      <c r="DCQ752" s="31"/>
      <c r="DCR752" s="31"/>
      <c r="DCS752" s="31"/>
      <c r="DCT752" s="31"/>
      <c r="DCU752" s="31"/>
      <c r="DCV752" s="31"/>
      <c r="DCW752" s="31"/>
      <c r="DCX752" s="31"/>
      <c r="DCY752" s="31"/>
      <c r="DCZ752" s="31"/>
      <c r="DDA752" s="31"/>
      <c r="DDB752" s="31"/>
      <c r="DDC752" s="31"/>
      <c r="DDD752" s="31"/>
      <c r="DDE752" s="31"/>
      <c r="DDF752" s="31"/>
      <c r="DDG752" s="31"/>
      <c r="DDH752" s="31"/>
      <c r="DDI752" s="31"/>
      <c r="DDJ752" s="31"/>
      <c r="DDK752" s="31"/>
      <c r="DDL752" s="31"/>
      <c r="DDM752" s="31"/>
      <c r="DDN752" s="31"/>
      <c r="DDO752" s="31"/>
      <c r="DDP752" s="31"/>
      <c r="DDQ752" s="31"/>
      <c r="DDR752" s="31"/>
      <c r="DDS752" s="31"/>
      <c r="DDT752" s="31"/>
      <c r="DDU752" s="31"/>
      <c r="DDV752" s="31"/>
      <c r="DDW752" s="31"/>
      <c r="DDX752" s="31"/>
      <c r="DDY752" s="31"/>
      <c r="DDZ752" s="31"/>
      <c r="DEA752" s="31"/>
      <c r="DEB752" s="31"/>
      <c r="DEC752" s="31"/>
      <c r="DED752" s="31"/>
      <c r="DEE752" s="31"/>
      <c r="DEF752" s="31"/>
      <c r="DEG752" s="31"/>
      <c r="DEH752" s="31"/>
      <c r="DEI752" s="31"/>
      <c r="DEJ752" s="31"/>
      <c r="DEK752" s="31"/>
      <c r="DEL752" s="31"/>
      <c r="DEM752" s="31"/>
      <c r="DEN752" s="31"/>
      <c r="DEO752" s="31"/>
      <c r="DEP752" s="31"/>
      <c r="DEQ752" s="31"/>
      <c r="DER752" s="31"/>
      <c r="DES752" s="31"/>
      <c r="DET752" s="31"/>
      <c r="DEU752" s="31"/>
      <c r="DEV752" s="31"/>
      <c r="DEW752" s="31"/>
      <c r="DEX752" s="31"/>
      <c r="DEY752" s="31"/>
      <c r="DEZ752" s="31"/>
      <c r="DFA752" s="31"/>
      <c r="DFB752" s="31"/>
      <c r="DFC752" s="31"/>
      <c r="DFD752" s="31"/>
      <c r="DFE752" s="31"/>
      <c r="DFF752" s="31"/>
      <c r="DFG752" s="31"/>
      <c r="DFH752" s="31"/>
      <c r="DFI752" s="31"/>
      <c r="DFJ752" s="31"/>
      <c r="DFK752" s="31"/>
      <c r="DFL752" s="31"/>
      <c r="DFM752" s="31"/>
      <c r="DFN752" s="31"/>
      <c r="DFO752" s="31"/>
      <c r="DFP752" s="31"/>
      <c r="DFQ752" s="31"/>
      <c r="DFR752" s="31"/>
      <c r="DFS752" s="31"/>
      <c r="DFT752" s="31"/>
      <c r="DFU752" s="31"/>
      <c r="DFV752" s="31"/>
      <c r="DFW752" s="31"/>
      <c r="DFX752" s="31"/>
      <c r="DFY752" s="31"/>
      <c r="DFZ752" s="31"/>
      <c r="DGA752" s="31"/>
      <c r="DGB752" s="31"/>
      <c r="DGC752" s="31"/>
      <c r="DGD752" s="31"/>
      <c r="DGE752" s="31"/>
      <c r="DGF752" s="31"/>
      <c r="DGG752" s="31"/>
      <c r="DGH752" s="31"/>
      <c r="DGI752" s="31"/>
      <c r="DGJ752" s="31"/>
      <c r="DGK752" s="31"/>
      <c r="DGL752" s="31"/>
      <c r="DGM752" s="31"/>
      <c r="DGN752" s="31"/>
      <c r="DGO752" s="31"/>
      <c r="DGP752" s="31"/>
      <c r="DGQ752" s="31"/>
      <c r="DGR752" s="31"/>
      <c r="DGS752" s="31"/>
      <c r="DGT752" s="31"/>
      <c r="DGU752" s="31"/>
      <c r="DGV752" s="31"/>
      <c r="DGW752" s="31"/>
      <c r="DGX752" s="31"/>
      <c r="DGY752" s="31"/>
      <c r="DGZ752" s="31"/>
      <c r="DHA752" s="31"/>
      <c r="DHB752" s="31"/>
      <c r="DHC752" s="31"/>
      <c r="DHD752" s="31"/>
      <c r="DHE752" s="31"/>
      <c r="DHF752" s="31"/>
      <c r="DHG752" s="31"/>
      <c r="DHH752" s="31"/>
      <c r="DHI752" s="31"/>
      <c r="DHJ752" s="31"/>
      <c r="DHK752" s="31"/>
      <c r="DHL752" s="31"/>
      <c r="DHM752" s="31"/>
      <c r="DHN752" s="31"/>
      <c r="DHO752" s="31"/>
      <c r="DHP752" s="31"/>
      <c r="DHQ752" s="31"/>
      <c r="DHR752" s="31"/>
      <c r="DHS752" s="31"/>
      <c r="DHT752" s="31"/>
      <c r="DHU752" s="31"/>
      <c r="DHV752" s="31"/>
      <c r="DHW752" s="31"/>
      <c r="DHX752" s="31"/>
      <c r="DHY752" s="31"/>
      <c r="DHZ752" s="31"/>
      <c r="DIA752" s="31"/>
      <c r="DIB752" s="31"/>
      <c r="DIC752" s="31"/>
      <c r="DID752" s="31"/>
      <c r="DIE752" s="31"/>
      <c r="DIF752" s="31"/>
      <c r="DIG752" s="31"/>
      <c r="DIH752" s="31"/>
      <c r="DII752" s="31"/>
      <c r="DIJ752" s="31"/>
      <c r="DIK752" s="31"/>
      <c r="DIL752" s="31"/>
      <c r="DIM752" s="31"/>
      <c r="DIN752" s="31"/>
      <c r="DIO752" s="31"/>
      <c r="DIP752" s="31"/>
      <c r="DIQ752" s="31"/>
      <c r="DIR752" s="31"/>
      <c r="DIS752" s="31"/>
      <c r="DIT752" s="31"/>
      <c r="DIU752" s="31"/>
      <c r="DIV752" s="31"/>
      <c r="DIW752" s="31"/>
      <c r="DIX752" s="31"/>
      <c r="DIY752" s="31"/>
      <c r="DIZ752" s="31"/>
      <c r="DJA752" s="31"/>
      <c r="DJB752" s="31"/>
      <c r="DJC752" s="31"/>
      <c r="DJD752" s="31"/>
      <c r="DJE752" s="31"/>
      <c r="DJF752" s="31"/>
      <c r="DJG752" s="31"/>
      <c r="DJH752" s="31"/>
      <c r="DJI752" s="31"/>
      <c r="DJJ752" s="31"/>
      <c r="DJK752" s="31"/>
      <c r="DJL752" s="31"/>
      <c r="DJM752" s="31"/>
      <c r="DJN752" s="31"/>
      <c r="DJO752" s="31"/>
      <c r="DJP752" s="31"/>
      <c r="DJQ752" s="31"/>
      <c r="DJR752" s="31"/>
      <c r="DJS752" s="31"/>
      <c r="DJT752" s="31"/>
      <c r="DJU752" s="31"/>
      <c r="DJV752" s="31"/>
      <c r="DJW752" s="31"/>
      <c r="DJX752" s="31"/>
      <c r="DJY752" s="31"/>
      <c r="DJZ752" s="31"/>
      <c r="DKA752" s="31"/>
      <c r="DKB752" s="31"/>
      <c r="DKC752" s="31"/>
      <c r="DKD752" s="31"/>
      <c r="DKE752" s="31"/>
      <c r="DKF752" s="31"/>
      <c r="DKG752" s="31"/>
      <c r="DKH752" s="31"/>
      <c r="DKI752" s="31"/>
      <c r="DKJ752" s="31"/>
      <c r="DKK752" s="31"/>
      <c r="DKL752" s="31"/>
      <c r="DKM752" s="31"/>
      <c r="DKN752" s="31"/>
      <c r="DKO752" s="31"/>
      <c r="DKP752" s="31"/>
      <c r="DKQ752" s="31"/>
      <c r="DKR752" s="31"/>
      <c r="DKS752" s="31"/>
      <c r="DKT752" s="31"/>
      <c r="DKU752" s="31"/>
      <c r="DKV752" s="31"/>
      <c r="DKW752" s="31"/>
      <c r="DKX752" s="31"/>
      <c r="DKY752" s="31"/>
      <c r="DKZ752" s="31"/>
      <c r="DLA752" s="31"/>
      <c r="DLB752" s="31"/>
      <c r="DLC752" s="31"/>
      <c r="DLD752" s="31"/>
      <c r="DLE752" s="31"/>
      <c r="DLF752" s="31"/>
      <c r="DLG752" s="31"/>
      <c r="DLH752" s="31"/>
      <c r="DLI752" s="31"/>
      <c r="DLJ752" s="31"/>
      <c r="DLK752" s="31"/>
      <c r="DLL752" s="31"/>
      <c r="DLM752" s="31"/>
      <c r="DLN752" s="31"/>
      <c r="DLO752" s="31"/>
      <c r="DLP752" s="31"/>
      <c r="DLQ752" s="31"/>
      <c r="DLR752" s="31"/>
      <c r="DLS752" s="31"/>
      <c r="DLT752" s="31"/>
      <c r="DLU752" s="31"/>
      <c r="DLV752" s="31"/>
      <c r="DLW752" s="31"/>
      <c r="DLX752" s="31"/>
      <c r="DLY752" s="31"/>
      <c r="DLZ752" s="31"/>
      <c r="DMA752" s="31"/>
      <c r="DMB752" s="31"/>
      <c r="DMC752" s="31"/>
      <c r="DMD752" s="31"/>
      <c r="DME752" s="31"/>
      <c r="DMF752" s="31"/>
      <c r="DMG752" s="31"/>
      <c r="DMH752" s="31"/>
      <c r="DMI752" s="31"/>
      <c r="DMJ752" s="31"/>
      <c r="DMK752" s="31"/>
      <c r="DML752" s="31"/>
      <c r="DMM752" s="31"/>
      <c r="DMN752" s="31"/>
      <c r="DMO752" s="31"/>
      <c r="DMP752" s="31"/>
      <c r="DMQ752" s="31"/>
      <c r="DMR752" s="31"/>
      <c r="DMS752" s="31"/>
      <c r="DMT752" s="31"/>
      <c r="DMU752" s="31"/>
      <c r="DMV752" s="31"/>
      <c r="DMW752" s="31"/>
      <c r="DMX752" s="31"/>
      <c r="DMY752" s="31"/>
      <c r="DMZ752" s="31"/>
      <c r="DNA752" s="31"/>
      <c r="DNB752" s="31"/>
      <c r="DNC752" s="31"/>
      <c r="DND752" s="31"/>
      <c r="DNE752" s="31"/>
      <c r="DNF752" s="31"/>
      <c r="DNG752" s="31"/>
      <c r="DNH752" s="31"/>
      <c r="DNI752" s="31"/>
      <c r="DNJ752" s="31"/>
      <c r="DNK752" s="31"/>
      <c r="DNL752" s="31"/>
      <c r="DNM752" s="31"/>
      <c r="DNN752" s="31"/>
      <c r="DNO752" s="31"/>
      <c r="DNP752" s="31"/>
      <c r="DNQ752" s="31"/>
      <c r="DNR752" s="31"/>
      <c r="DNS752" s="31"/>
      <c r="DNT752" s="31"/>
      <c r="DNU752" s="31"/>
      <c r="DNV752" s="31"/>
      <c r="DNW752" s="31"/>
      <c r="DNX752" s="31"/>
      <c r="DNY752" s="31"/>
      <c r="DNZ752" s="31"/>
      <c r="DOA752" s="31"/>
      <c r="DOB752" s="31"/>
      <c r="DOC752" s="31"/>
      <c r="DOD752" s="31"/>
      <c r="DOE752" s="31"/>
      <c r="DOF752" s="31"/>
      <c r="DOG752" s="31"/>
      <c r="DOH752" s="31"/>
      <c r="DOI752" s="31"/>
      <c r="DOJ752" s="31"/>
      <c r="DOK752" s="31"/>
      <c r="DOL752" s="31"/>
      <c r="DOM752" s="31"/>
      <c r="DON752" s="31"/>
      <c r="DOO752" s="31"/>
      <c r="DOP752" s="31"/>
      <c r="DOQ752" s="31"/>
      <c r="DOR752" s="31"/>
      <c r="DOS752" s="31"/>
      <c r="DOT752" s="31"/>
      <c r="DOU752" s="31"/>
      <c r="DOV752" s="31"/>
      <c r="DOW752" s="31"/>
      <c r="DOX752" s="31"/>
      <c r="DOY752" s="31"/>
      <c r="DOZ752" s="31"/>
      <c r="DPA752" s="31"/>
      <c r="DPB752" s="31"/>
      <c r="DPC752" s="31"/>
      <c r="DPD752" s="31"/>
      <c r="DPE752" s="31"/>
      <c r="DPF752" s="31"/>
      <c r="DPG752" s="31"/>
      <c r="DPH752" s="31"/>
      <c r="DPI752" s="31"/>
      <c r="DPJ752" s="31"/>
      <c r="DPK752" s="31"/>
      <c r="DPL752" s="31"/>
      <c r="DPM752" s="31"/>
      <c r="DPN752" s="31"/>
      <c r="DPO752" s="31"/>
      <c r="DPP752" s="31"/>
      <c r="DPQ752" s="31"/>
      <c r="DPR752" s="31"/>
      <c r="DPS752" s="31"/>
      <c r="DPT752" s="31"/>
      <c r="DPU752" s="31"/>
      <c r="DPV752" s="31"/>
      <c r="DPW752" s="31"/>
      <c r="DPX752" s="31"/>
      <c r="DPY752" s="31"/>
      <c r="DPZ752" s="31"/>
      <c r="DQA752" s="31"/>
      <c r="DQB752" s="31"/>
      <c r="DQC752" s="31"/>
      <c r="DQD752" s="31"/>
      <c r="DQE752" s="31"/>
      <c r="DQF752" s="31"/>
      <c r="DQG752" s="31"/>
      <c r="DQH752" s="31"/>
      <c r="DQI752" s="31"/>
      <c r="DQJ752" s="31"/>
      <c r="DQK752" s="31"/>
      <c r="DQL752" s="31"/>
      <c r="DQM752" s="31"/>
      <c r="DQN752" s="31"/>
      <c r="DQO752" s="31"/>
      <c r="DQP752" s="31"/>
      <c r="DQQ752" s="31"/>
      <c r="DQR752" s="31"/>
      <c r="DQS752" s="31"/>
      <c r="DQT752" s="31"/>
      <c r="DQU752" s="31"/>
      <c r="DQV752" s="31"/>
      <c r="DQW752" s="31"/>
      <c r="DQX752" s="31"/>
      <c r="DQY752" s="31"/>
      <c r="DQZ752" s="31"/>
      <c r="DRA752" s="31"/>
      <c r="DRB752" s="31"/>
      <c r="DRC752" s="31"/>
      <c r="DRD752" s="31"/>
      <c r="DRE752" s="31"/>
      <c r="DRF752" s="31"/>
      <c r="DRG752" s="31"/>
      <c r="DRH752" s="31"/>
      <c r="DRI752" s="31"/>
      <c r="DRJ752" s="31"/>
      <c r="DRK752" s="31"/>
      <c r="DRL752" s="31"/>
      <c r="DRM752" s="31"/>
      <c r="DRN752" s="31"/>
      <c r="DRO752" s="31"/>
      <c r="DRP752" s="31"/>
      <c r="DRQ752" s="31"/>
      <c r="DRR752" s="31"/>
      <c r="DRS752" s="31"/>
      <c r="DRT752" s="31"/>
      <c r="DRU752" s="31"/>
      <c r="DRV752" s="31"/>
      <c r="DRW752" s="31"/>
      <c r="DRX752" s="31"/>
      <c r="DRY752" s="31"/>
      <c r="DRZ752" s="31"/>
      <c r="DSA752" s="31"/>
      <c r="DSB752" s="31"/>
      <c r="DSC752" s="31"/>
      <c r="DSD752" s="31"/>
      <c r="DSE752" s="31"/>
      <c r="DSF752" s="31"/>
      <c r="DSG752" s="31"/>
      <c r="DSH752" s="31"/>
      <c r="DSI752" s="31"/>
      <c r="DSJ752" s="31"/>
      <c r="DSK752" s="31"/>
      <c r="DSL752" s="31"/>
      <c r="DSM752" s="31"/>
      <c r="DSN752" s="31"/>
      <c r="DSO752" s="31"/>
      <c r="DSP752" s="31"/>
      <c r="DSQ752" s="31"/>
      <c r="DSR752" s="31"/>
      <c r="DSS752" s="31"/>
      <c r="DST752" s="31"/>
      <c r="DSU752" s="31"/>
      <c r="DSV752" s="31"/>
      <c r="DSW752" s="31"/>
      <c r="DSX752" s="31"/>
      <c r="DSY752" s="31"/>
      <c r="DSZ752" s="31"/>
      <c r="DTA752" s="31"/>
      <c r="DTB752" s="31"/>
      <c r="DTC752" s="31"/>
      <c r="DTD752" s="31"/>
      <c r="DTE752" s="31"/>
      <c r="DTF752" s="31"/>
      <c r="DTG752" s="31"/>
      <c r="DTH752" s="31"/>
      <c r="DTI752" s="31"/>
      <c r="DTJ752" s="31"/>
      <c r="DTK752" s="31"/>
      <c r="DTL752" s="31"/>
      <c r="DTM752" s="31"/>
      <c r="DTN752" s="31"/>
      <c r="DTO752" s="31"/>
      <c r="DTP752" s="31"/>
      <c r="DTQ752" s="31"/>
      <c r="DTR752" s="31"/>
      <c r="DTS752" s="31"/>
      <c r="DTT752" s="31"/>
      <c r="DTU752" s="31"/>
      <c r="DTV752" s="31"/>
      <c r="DTW752" s="31"/>
      <c r="DTX752" s="31"/>
      <c r="DTY752" s="31"/>
      <c r="DTZ752" s="31"/>
      <c r="DUA752" s="31"/>
      <c r="DUB752" s="31"/>
      <c r="DUC752" s="31"/>
      <c r="DUD752" s="31"/>
      <c r="DUE752" s="31"/>
      <c r="DUF752" s="31"/>
      <c r="DUG752" s="31"/>
      <c r="DUH752" s="31"/>
      <c r="DUI752" s="31"/>
      <c r="DUJ752" s="31"/>
      <c r="DUK752" s="31"/>
      <c r="DUL752" s="31"/>
      <c r="DUM752" s="31"/>
      <c r="DUN752" s="31"/>
      <c r="DUO752" s="31"/>
      <c r="DUP752" s="31"/>
      <c r="DUQ752" s="31"/>
      <c r="DUR752" s="31"/>
      <c r="DUS752" s="31"/>
      <c r="DUT752" s="31"/>
      <c r="DUU752" s="31"/>
      <c r="DUV752" s="31"/>
      <c r="DUW752" s="31"/>
      <c r="DUX752" s="31"/>
      <c r="DUY752" s="31"/>
      <c r="DUZ752" s="31"/>
      <c r="DVA752" s="31"/>
      <c r="DVB752" s="31"/>
      <c r="DVC752" s="31"/>
      <c r="DVD752" s="31"/>
      <c r="DVE752" s="31"/>
      <c r="DVF752" s="31"/>
      <c r="DVG752" s="31"/>
      <c r="DVH752" s="31"/>
      <c r="DVI752" s="31"/>
      <c r="DVJ752" s="31"/>
      <c r="DVK752" s="31"/>
      <c r="DVL752" s="31"/>
      <c r="DVM752" s="31"/>
      <c r="DVN752" s="31"/>
      <c r="DVO752" s="31"/>
      <c r="DVP752" s="31"/>
      <c r="DVQ752" s="31"/>
      <c r="DVR752" s="31"/>
      <c r="DVS752" s="31"/>
      <c r="DVT752" s="31"/>
      <c r="DVU752" s="31"/>
      <c r="DVV752" s="31"/>
      <c r="DVW752" s="31"/>
      <c r="DVX752" s="31"/>
      <c r="DVY752" s="31"/>
      <c r="DVZ752" s="31"/>
      <c r="DWA752" s="31"/>
      <c r="DWB752" s="31"/>
      <c r="DWC752" s="31"/>
      <c r="DWD752" s="31"/>
      <c r="DWE752" s="31"/>
      <c r="DWF752" s="31"/>
      <c r="DWG752" s="31"/>
      <c r="DWH752" s="31"/>
      <c r="DWI752" s="31"/>
      <c r="DWJ752" s="31"/>
      <c r="DWK752" s="31"/>
      <c r="DWL752" s="31"/>
      <c r="DWM752" s="31"/>
      <c r="DWN752" s="31"/>
      <c r="DWO752" s="31"/>
      <c r="DWP752" s="31"/>
      <c r="DWQ752" s="31"/>
      <c r="DWR752" s="31"/>
      <c r="DWS752" s="31"/>
      <c r="DWT752" s="31"/>
      <c r="DWU752" s="31"/>
      <c r="DWV752" s="31"/>
      <c r="DWW752" s="31"/>
      <c r="DWX752" s="31"/>
      <c r="DWY752" s="31"/>
      <c r="DWZ752" s="31"/>
      <c r="DXA752" s="31"/>
      <c r="DXB752" s="31"/>
      <c r="DXC752" s="31"/>
      <c r="DXD752" s="31"/>
      <c r="DXE752" s="31"/>
      <c r="DXF752" s="31"/>
      <c r="DXG752" s="31"/>
      <c r="DXH752" s="31"/>
      <c r="DXI752" s="31"/>
      <c r="DXJ752" s="31"/>
      <c r="DXK752" s="31"/>
      <c r="DXL752" s="31"/>
      <c r="DXM752" s="31"/>
      <c r="DXN752" s="31"/>
      <c r="DXO752" s="31"/>
      <c r="DXP752" s="31"/>
      <c r="DXQ752" s="31"/>
      <c r="DXR752" s="31"/>
      <c r="DXS752" s="31"/>
      <c r="DXT752" s="31"/>
      <c r="DXU752" s="31"/>
      <c r="DXV752" s="31"/>
      <c r="DXW752" s="31"/>
      <c r="DXX752" s="31"/>
      <c r="DXY752" s="31"/>
      <c r="DXZ752" s="31"/>
      <c r="DYA752" s="31"/>
      <c r="DYB752" s="31"/>
      <c r="DYC752" s="31"/>
      <c r="DYD752" s="31"/>
      <c r="DYE752" s="31"/>
      <c r="DYF752" s="31"/>
      <c r="DYG752" s="31"/>
      <c r="DYH752" s="31"/>
      <c r="DYI752" s="31"/>
      <c r="DYJ752" s="31"/>
      <c r="DYK752" s="31"/>
      <c r="DYL752" s="31"/>
      <c r="DYM752" s="31"/>
      <c r="DYN752" s="31"/>
      <c r="DYO752" s="31"/>
      <c r="DYP752" s="31"/>
      <c r="DYQ752" s="31"/>
      <c r="DYR752" s="31"/>
      <c r="DYS752" s="31"/>
      <c r="DYT752" s="31"/>
      <c r="DYU752" s="31"/>
      <c r="DYV752" s="31"/>
      <c r="DYW752" s="31"/>
      <c r="DYX752" s="31"/>
      <c r="DYY752" s="31"/>
      <c r="DYZ752" s="31"/>
      <c r="DZA752" s="31"/>
      <c r="DZB752" s="31"/>
      <c r="DZC752" s="31"/>
      <c r="DZD752" s="31"/>
      <c r="DZE752" s="31"/>
      <c r="DZF752" s="31"/>
      <c r="DZG752" s="31"/>
      <c r="DZH752" s="31"/>
      <c r="DZI752" s="31"/>
      <c r="DZJ752" s="31"/>
      <c r="DZK752" s="31"/>
      <c r="DZL752" s="31"/>
      <c r="DZM752" s="31"/>
      <c r="DZN752" s="31"/>
      <c r="DZO752" s="31"/>
      <c r="DZP752" s="31"/>
      <c r="DZQ752" s="31"/>
      <c r="DZR752" s="31"/>
      <c r="DZS752" s="31"/>
      <c r="DZT752" s="31"/>
      <c r="DZU752" s="31"/>
      <c r="DZV752" s="31"/>
      <c r="DZW752" s="31"/>
      <c r="DZX752" s="31"/>
      <c r="DZY752" s="31"/>
      <c r="DZZ752" s="31"/>
      <c r="EAA752" s="31"/>
      <c r="EAB752" s="31"/>
      <c r="EAC752" s="31"/>
      <c r="EAD752" s="31"/>
      <c r="EAE752" s="31"/>
      <c r="EAF752" s="31"/>
      <c r="EAG752" s="31"/>
      <c r="EAH752" s="31"/>
      <c r="EAI752" s="31"/>
      <c r="EAJ752" s="31"/>
      <c r="EAK752" s="31"/>
      <c r="EAL752" s="31"/>
      <c r="EAM752" s="31"/>
      <c r="EAN752" s="31"/>
      <c r="EAO752" s="31"/>
      <c r="EAP752" s="31"/>
      <c r="EAQ752" s="31"/>
      <c r="EAR752" s="31"/>
      <c r="EAS752" s="31"/>
      <c r="EAT752" s="31"/>
      <c r="EAU752" s="31"/>
      <c r="EAV752" s="31"/>
      <c r="EAW752" s="31"/>
      <c r="EAX752" s="31"/>
      <c r="EAY752" s="31"/>
      <c r="EAZ752" s="31"/>
      <c r="EBA752" s="31"/>
      <c r="EBB752" s="31"/>
      <c r="EBC752" s="31"/>
      <c r="EBD752" s="31"/>
      <c r="EBE752" s="31"/>
      <c r="EBF752" s="31"/>
      <c r="EBG752" s="31"/>
      <c r="EBH752" s="31"/>
      <c r="EBI752" s="31"/>
      <c r="EBJ752" s="31"/>
      <c r="EBK752" s="31"/>
      <c r="EBL752" s="31"/>
      <c r="EBM752" s="31"/>
      <c r="EBN752" s="31"/>
      <c r="EBO752" s="31"/>
      <c r="EBP752" s="31"/>
      <c r="EBQ752" s="31"/>
      <c r="EBR752" s="31"/>
      <c r="EBS752" s="31"/>
      <c r="EBT752" s="31"/>
      <c r="EBU752" s="31"/>
      <c r="EBV752" s="31"/>
      <c r="EBW752" s="31"/>
      <c r="EBX752" s="31"/>
      <c r="EBY752" s="31"/>
      <c r="EBZ752" s="31"/>
      <c r="ECA752" s="31"/>
      <c r="ECB752" s="31"/>
      <c r="ECC752" s="31"/>
      <c r="ECD752" s="31"/>
      <c r="ECE752" s="31"/>
      <c r="ECF752" s="31"/>
      <c r="ECG752" s="31"/>
      <c r="ECH752" s="31"/>
      <c r="ECI752" s="31"/>
      <c r="ECJ752" s="31"/>
      <c r="ECK752" s="31"/>
      <c r="ECL752" s="31"/>
      <c r="ECM752" s="31"/>
      <c r="ECN752" s="31"/>
      <c r="ECO752" s="31"/>
      <c r="ECP752" s="31"/>
      <c r="ECQ752" s="31"/>
      <c r="ECR752" s="31"/>
      <c r="ECS752" s="31"/>
      <c r="ECT752" s="31"/>
      <c r="ECU752" s="31"/>
      <c r="ECV752" s="31"/>
      <c r="ECW752" s="31"/>
      <c r="ECX752" s="31"/>
      <c r="ECY752" s="31"/>
      <c r="ECZ752" s="31"/>
      <c r="EDA752" s="31"/>
      <c r="EDB752" s="31"/>
      <c r="EDC752" s="31"/>
      <c r="EDD752" s="31"/>
      <c r="EDE752" s="31"/>
      <c r="EDF752" s="31"/>
      <c r="EDG752" s="31"/>
      <c r="EDH752" s="31"/>
      <c r="EDI752" s="31"/>
      <c r="EDJ752" s="31"/>
      <c r="EDK752" s="31"/>
      <c r="EDL752" s="31"/>
      <c r="EDM752" s="31"/>
      <c r="EDN752" s="31"/>
      <c r="EDO752" s="31"/>
      <c r="EDP752" s="31"/>
      <c r="EDQ752" s="31"/>
      <c r="EDR752" s="31"/>
      <c r="EDS752" s="31"/>
      <c r="EDT752" s="31"/>
      <c r="EDU752" s="31"/>
      <c r="EDV752" s="31"/>
      <c r="EDW752" s="31"/>
      <c r="EDX752" s="31"/>
      <c r="EDY752" s="31"/>
      <c r="EDZ752" s="31"/>
      <c r="EEA752" s="31"/>
      <c r="EEB752" s="31"/>
      <c r="EEC752" s="31"/>
      <c r="EED752" s="31"/>
      <c r="EEE752" s="31"/>
      <c r="EEF752" s="31"/>
      <c r="EEG752" s="31"/>
      <c r="EEH752" s="31"/>
      <c r="EEI752" s="31"/>
      <c r="EEJ752" s="31"/>
      <c r="EEK752" s="31"/>
      <c r="EEL752" s="31"/>
      <c r="EEM752" s="31"/>
      <c r="EEN752" s="31"/>
      <c r="EEO752" s="31"/>
      <c r="EEP752" s="31"/>
      <c r="EEQ752" s="31"/>
      <c r="EER752" s="31"/>
      <c r="EES752" s="31"/>
      <c r="EET752" s="31"/>
      <c r="EEU752" s="31"/>
      <c r="EEV752" s="31"/>
      <c r="EEW752" s="31"/>
      <c r="EEX752" s="31"/>
      <c r="EEY752" s="31"/>
      <c r="EEZ752" s="31"/>
      <c r="EFA752" s="31"/>
      <c r="EFB752" s="31"/>
      <c r="EFC752" s="31"/>
      <c r="EFD752" s="31"/>
      <c r="EFE752" s="31"/>
      <c r="EFF752" s="31"/>
      <c r="EFG752" s="31"/>
      <c r="EFH752" s="31"/>
      <c r="EFI752" s="31"/>
      <c r="EFJ752" s="31"/>
      <c r="EFK752" s="31"/>
      <c r="EFL752" s="31"/>
      <c r="EFM752" s="31"/>
      <c r="EFN752" s="31"/>
      <c r="EFO752" s="31"/>
      <c r="EFP752" s="31"/>
      <c r="EFQ752" s="31"/>
      <c r="EFR752" s="31"/>
      <c r="EFS752" s="31"/>
      <c r="EFT752" s="31"/>
      <c r="EFU752" s="31"/>
      <c r="EFV752" s="31"/>
      <c r="EFW752" s="31"/>
      <c r="EFX752" s="31"/>
      <c r="EFY752" s="31"/>
      <c r="EFZ752" s="31"/>
      <c r="EGA752" s="31"/>
      <c r="EGB752" s="31"/>
      <c r="EGC752" s="31"/>
      <c r="EGD752" s="31"/>
      <c r="EGE752" s="31"/>
      <c r="EGF752" s="31"/>
      <c r="EGG752" s="31"/>
      <c r="EGH752" s="31"/>
      <c r="EGI752" s="31"/>
      <c r="EGJ752" s="31"/>
      <c r="EGK752" s="31"/>
      <c r="EGL752" s="31"/>
      <c r="EGM752" s="31"/>
      <c r="EGN752" s="31"/>
      <c r="EGO752" s="31"/>
      <c r="EGP752" s="31"/>
      <c r="EGQ752" s="31"/>
      <c r="EGR752" s="31"/>
      <c r="EGS752" s="31"/>
      <c r="EGT752" s="31"/>
      <c r="EGU752" s="31"/>
      <c r="EGV752" s="31"/>
      <c r="EGW752" s="31"/>
      <c r="EGX752" s="31"/>
      <c r="EGY752" s="31"/>
      <c r="EGZ752" s="31"/>
      <c r="EHA752" s="31"/>
      <c r="EHB752" s="31"/>
      <c r="EHC752" s="31"/>
      <c r="EHD752" s="31"/>
      <c r="EHE752" s="31"/>
      <c r="EHF752" s="31"/>
      <c r="EHG752" s="31"/>
      <c r="EHH752" s="31"/>
      <c r="EHI752" s="31"/>
      <c r="EHJ752" s="31"/>
      <c r="EHK752" s="31"/>
      <c r="EHL752" s="31"/>
      <c r="EHM752" s="31"/>
      <c r="EHN752" s="31"/>
      <c r="EHO752" s="31"/>
      <c r="EHP752" s="31"/>
      <c r="EHQ752" s="31"/>
      <c r="EHR752" s="31"/>
      <c r="EHS752" s="31"/>
      <c r="EHT752" s="31"/>
      <c r="EHU752" s="31"/>
      <c r="EHV752" s="31"/>
      <c r="EHW752" s="31"/>
      <c r="EHX752" s="31"/>
      <c r="EHY752" s="31"/>
      <c r="EHZ752" s="31"/>
      <c r="EIA752" s="31"/>
      <c r="EIB752" s="31"/>
      <c r="EIC752" s="31"/>
      <c r="EID752" s="31"/>
      <c r="EIE752" s="31"/>
      <c r="EIF752" s="31"/>
      <c r="EIG752" s="31"/>
      <c r="EIH752" s="31"/>
      <c r="EII752" s="31"/>
      <c r="EIJ752" s="31"/>
      <c r="EIK752" s="31"/>
      <c r="EIL752" s="31"/>
      <c r="EIM752" s="31"/>
      <c r="EIN752" s="31"/>
      <c r="EIO752" s="31"/>
      <c r="EIP752" s="31"/>
      <c r="EIQ752" s="31"/>
      <c r="EIR752" s="31"/>
      <c r="EIS752" s="31"/>
      <c r="EIT752" s="31"/>
      <c r="EIU752" s="31"/>
      <c r="EIV752" s="31"/>
      <c r="EIW752" s="31"/>
      <c r="EIX752" s="31"/>
      <c r="EIY752" s="31"/>
      <c r="EIZ752" s="31"/>
      <c r="EJA752" s="31"/>
      <c r="EJB752" s="31"/>
      <c r="EJC752" s="31"/>
      <c r="EJD752" s="31"/>
      <c r="EJE752" s="31"/>
      <c r="EJF752" s="31"/>
      <c r="EJG752" s="31"/>
      <c r="EJH752" s="31"/>
      <c r="EJI752" s="31"/>
      <c r="EJJ752" s="31"/>
      <c r="EJK752" s="31"/>
      <c r="EJL752" s="31"/>
      <c r="EJM752" s="31"/>
      <c r="EJN752" s="31"/>
      <c r="EJO752" s="31"/>
      <c r="EJP752" s="31"/>
      <c r="EJQ752" s="31"/>
      <c r="EJR752" s="31"/>
      <c r="EJS752" s="31"/>
      <c r="EJT752" s="31"/>
      <c r="EJU752" s="31"/>
      <c r="EJV752" s="31"/>
      <c r="EJW752" s="31"/>
      <c r="EJX752" s="31"/>
      <c r="EJY752" s="31"/>
      <c r="EJZ752" s="31"/>
      <c r="EKA752" s="31"/>
      <c r="EKB752" s="31"/>
      <c r="EKC752" s="31"/>
      <c r="EKD752" s="31"/>
      <c r="EKE752" s="31"/>
      <c r="EKF752" s="31"/>
      <c r="EKG752" s="31"/>
      <c r="EKH752" s="31"/>
      <c r="EKI752" s="31"/>
      <c r="EKJ752" s="31"/>
      <c r="EKK752" s="31"/>
      <c r="EKL752" s="31"/>
      <c r="EKM752" s="31"/>
      <c r="EKN752" s="31"/>
      <c r="EKO752" s="31"/>
      <c r="EKP752" s="31"/>
      <c r="EKQ752" s="31"/>
      <c r="EKR752" s="31"/>
      <c r="EKS752" s="31"/>
      <c r="EKT752" s="31"/>
      <c r="EKU752" s="31"/>
      <c r="EKV752" s="31"/>
      <c r="EKW752" s="31"/>
      <c r="EKX752" s="31"/>
      <c r="EKY752" s="31"/>
      <c r="EKZ752" s="31"/>
      <c r="ELA752" s="31"/>
      <c r="ELB752" s="31"/>
      <c r="ELC752" s="31"/>
      <c r="ELD752" s="31"/>
      <c r="ELE752" s="31"/>
      <c r="ELF752" s="31"/>
      <c r="ELG752" s="31"/>
      <c r="ELH752" s="31"/>
      <c r="ELI752" s="31"/>
      <c r="ELJ752" s="31"/>
      <c r="ELK752" s="31"/>
      <c r="ELL752" s="31"/>
      <c r="ELM752" s="31"/>
      <c r="ELN752" s="31"/>
      <c r="ELO752" s="31"/>
      <c r="ELP752" s="31"/>
      <c r="ELQ752" s="31"/>
      <c r="ELR752" s="31"/>
      <c r="ELS752" s="31"/>
      <c r="ELT752" s="31"/>
      <c r="ELU752" s="31"/>
      <c r="ELV752" s="31"/>
      <c r="ELW752" s="31"/>
      <c r="ELX752" s="31"/>
      <c r="ELY752" s="31"/>
      <c r="ELZ752" s="31"/>
      <c r="EMA752" s="31"/>
      <c r="EMB752" s="31"/>
      <c r="EMC752" s="31"/>
      <c r="EMD752" s="31"/>
      <c r="EME752" s="31"/>
      <c r="EMF752" s="31"/>
      <c r="EMG752" s="31"/>
      <c r="EMH752" s="31"/>
      <c r="EMI752" s="31"/>
      <c r="EMJ752" s="31"/>
      <c r="EMK752" s="31"/>
      <c r="EML752" s="31"/>
      <c r="EMM752" s="31"/>
      <c r="EMN752" s="31"/>
      <c r="EMO752" s="31"/>
      <c r="EMP752" s="31"/>
      <c r="EMQ752" s="31"/>
      <c r="EMR752" s="31"/>
      <c r="EMS752" s="31"/>
      <c r="EMT752" s="31"/>
      <c r="EMU752" s="31"/>
      <c r="EMV752" s="31"/>
      <c r="EMW752" s="31"/>
      <c r="EMX752" s="31"/>
      <c r="EMY752" s="31"/>
      <c r="EMZ752" s="31"/>
      <c r="ENA752" s="31"/>
      <c r="ENB752" s="31"/>
      <c r="ENC752" s="31"/>
      <c r="END752" s="31"/>
      <c r="ENE752" s="31"/>
      <c r="ENF752" s="31"/>
      <c r="ENG752" s="31"/>
      <c r="ENH752" s="31"/>
      <c r="ENI752" s="31"/>
      <c r="ENJ752" s="31"/>
      <c r="ENK752" s="31"/>
      <c r="ENL752" s="31"/>
      <c r="ENM752" s="31"/>
      <c r="ENN752" s="31"/>
      <c r="ENO752" s="31"/>
      <c r="ENP752" s="31"/>
      <c r="ENQ752" s="31"/>
      <c r="ENR752" s="31"/>
      <c r="ENS752" s="31"/>
      <c r="ENT752" s="31"/>
      <c r="ENU752" s="31"/>
      <c r="ENV752" s="31"/>
      <c r="ENW752" s="31"/>
      <c r="ENX752" s="31"/>
      <c r="ENY752" s="31"/>
      <c r="ENZ752" s="31"/>
      <c r="EOA752" s="31"/>
      <c r="EOB752" s="31"/>
      <c r="EOC752" s="31"/>
      <c r="EOD752" s="31"/>
      <c r="EOE752" s="31"/>
      <c r="EOF752" s="31"/>
      <c r="EOG752" s="31"/>
      <c r="EOH752" s="31"/>
      <c r="EOI752" s="31"/>
      <c r="EOJ752" s="31"/>
      <c r="EOK752" s="31"/>
      <c r="EOL752" s="31"/>
      <c r="EOM752" s="31"/>
      <c r="EON752" s="31"/>
      <c r="EOO752" s="31"/>
      <c r="EOP752" s="31"/>
      <c r="EOQ752" s="31"/>
      <c r="EOR752" s="31"/>
      <c r="EOS752" s="31"/>
      <c r="EOT752" s="31"/>
      <c r="EOU752" s="31"/>
      <c r="EOV752" s="31"/>
      <c r="EOW752" s="31"/>
      <c r="EOX752" s="31"/>
      <c r="EOY752" s="31"/>
      <c r="EOZ752" s="31"/>
      <c r="EPA752" s="31"/>
      <c r="EPB752" s="31"/>
      <c r="EPC752" s="31"/>
      <c r="EPD752" s="31"/>
      <c r="EPE752" s="31"/>
      <c r="EPF752" s="31"/>
      <c r="EPG752" s="31"/>
      <c r="EPH752" s="31"/>
      <c r="EPI752" s="31"/>
      <c r="EPJ752" s="31"/>
      <c r="EPK752" s="31"/>
      <c r="EPL752" s="31"/>
      <c r="EPM752" s="31"/>
      <c r="EPN752" s="31"/>
      <c r="EPO752" s="31"/>
      <c r="EPP752" s="31"/>
      <c r="EPQ752" s="31"/>
      <c r="EPR752" s="31"/>
      <c r="EPS752" s="31"/>
      <c r="EPT752" s="31"/>
      <c r="EPU752" s="31"/>
      <c r="EPV752" s="31"/>
      <c r="EPW752" s="31"/>
      <c r="EPX752" s="31"/>
      <c r="EPY752" s="31"/>
      <c r="EPZ752" s="31"/>
      <c r="EQA752" s="31"/>
      <c r="EQB752" s="31"/>
      <c r="EQC752" s="31"/>
      <c r="EQD752" s="31"/>
      <c r="EQE752" s="31"/>
      <c r="EQF752" s="31"/>
      <c r="EQG752" s="31"/>
      <c r="EQH752" s="31"/>
      <c r="EQI752" s="31"/>
      <c r="EQJ752" s="31"/>
      <c r="EQK752" s="31"/>
      <c r="EQL752" s="31"/>
      <c r="EQM752" s="31"/>
      <c r="EQN752" s="31"/>
      <c r="EQO752" s="31"/>
      <c r="EQP752" s="31"/>
      <c r="EQQ752" s="31"/>
      <c r="EQR752" s="31"/>
      <c r="EQS752" s="31"/>
      <c r="EQT752" s="31"/>
      <c r="EQU752" s="31"/>
      <c r="EQV752" s="31"/>
      <c r="EQW752" s="31"/>
      <c r="EQX752" s="31"/>
      <c r="EQY752" s="31"/>
      <c r="EQZ752" s="31"/>
      <c r="ERA752" s="31"/>
      <c r="ERB752" s="31"/>
      <c r="ERC752" s="31"/>
      <c r="ERD752" s="31"/>
      <c r="ERE752" s="31"/>
      <c r="ERF752" s="31"/>
      <c r="ERG752" s="31"/>
      <c r="ERH752" s="31"/>
      <c r="ERI752" s="31"/>
      <c r="ERJ752" s="31"/>
      <c r="ERK752" s="31"/>
      <c r="ERL752" s="31"/>
      <c r="ERM752" s="31"/>
      <c r="ERN752" s="31"/>
      <c r="ERO752" s="31"/>
      <c r="ERP752" s="31"/>
      <c r="ERQ752" s="31"/>
      <c r="ERR752" s="31"/>
      <c r="ERS752" s="31"/>
      <c r="ERT752" s="31"/>
      <c r="ERU752" s="31"/>
      <c r="ERV752" s="31"/>
      <c r="ERW752" s="31"/>
      <c r="ERX752" s="31"/>
      <c r="ERY752" s="31"/>
      <c r="ERZ752" s="31"/>
      <c r="ESA752" s="31"/>
      <c r="ESB752" s="31"/>
      <c r="ESC752" s="31"/>
      <c r="ESD752" s="31"/>
      <c r="ESE752" s="31"/>
      <c r="ESF752" s="31"/>
      <c r="ESG752" s="31"/>
      <c r="ESH752" s="31"/>
      <c r="ESI752" s="31"/>
      <c r="ESJ752" s="31"/>
      <c r="ESK752" s="31"/>
      <c r="ESL752" s="31"/>
      <c r="ESM752" s="31"/>
      <c r="ESN752" s="31"/>
      <c r="ESO752" s="31"/>
      <c r="ESP752" s="31"/>
      <c r="ESQ752" s="31"/>
      <c r="ESR752" s="31"/>
      <c r="ESS752" s="31"/>
      <c r="EST752" s="31"/>
      <c r="ESU752" s="31"/>
      <c r="ESV752" s="31"/>
      <c r="ESW752" s="31"/>
      <c r="ESX752" s="31"/>
      <c r="ESY752" s="31"/>
      <c r="ESZ752" s="31"/>
      <c r="ETA752" s="31"/>
      <c r="ETB752" s="31"/>
      <c r="ETC752" s="31"/>
      <c r="ETD752" s="31"/>
      <c r="ETE752" s="31"/>
      <c r="ETF752" s="31"/>
      <c r="ETG752" s="31"/>
      <c r="ETH752" s="31"/>
      <c r="ETI752" s="31"/>
      <c r="ETJ752" s="31"/>
      <c r="ETK752" s="31"/>
      <c r="ETL752" s="31"/>
      <c r="ETM752" s="31"/>
      <c r="ETN752" s="31"/>
      <c r="ETO752" s="31"/>
      <c r="ETP752" s="31"/>
      <c r="ETQ752" s="31"/>
      <c r="ETR752" s="31"/>
      <c r="ETS752" s="31"/>
      <c r="ETT752" s="31"/>
      <c r="ETU752" s="31"/>
      <c r="ETV752" s="31"/>
      <c r="ETW752" s="31"/>
      <c r="ETX752" s="31"/>
      <c r="ETY752" s="31"/>
      <c r="ETZ752" s="31"/>
      <c r="EUA752" s="31"/>
      <c r="EUB752" s="31"/>
      <c r="EUC752" s="31"/>
      <c r="EUD752" s="31"/>
      <c r="EUE752" s="31"/>
      <c r="EUF752" s="31"/>
      <c r="EUG752" s="31"/>
      <c r="EUH752" s="31"/>
      <c r="EUI752" s="31"/>
      <c r="EUJ752" s="31"/>
      <c r="EUK752" s="31"/>
      <c r="EUL752" s="31"/>
      <c r="EUM752" s="31"/>
      <c r="EUN752" s="31"/>
      <c r="EUO752" s="31"/>
      <c r="EUP752" s="31"/>
      <c r="EUQ752" s="31"/>
      <c r="EUR752" s="31"/>
      <c r="EUS752" s="31"/>
      <c r="EUT752" s="31"/>
      <c r="EUU752" s="31"/>
      <c r="EUV752" s="31"/>
      <c r="EUW752" s="31"/>
      <c r="EUX752" s="31"/>
      <c r="EUY752" s="31"/>
      <c r="EUZ752" s="31"/>
      <c r="EVA752" s="31"/>
      <c r="EVB752" s="31"/>
      <c r="EVC752" s="31"/>
      <c r="EVD752" s="31"/>
      <c r="EVE752" s="31"/>
      <c r="EVF752" s="31"/>
      <c r="EVG752" s="31"/>
      <c r="EVH752" s="31"/>
      <c r="EVI752" s="31"/>
      <c r="EVJ752" s="31"/>
      <c r="EVK752" s="31"/>
      <c r="EVL752" s="31"/>
      <c r="EVM752" s="31"/>
      <c r="EVN752" s="31"/>
      <c r="EVO752" s="31"/>
      <c r="EVP752" s="31"/>
      <c r="EVQ752" s="31"/>
      <c r="EVR752" s="31"/>
      <c r="EVS752" s="31"/>
      <c r="EVT752" s="31"/>
      <c r="EVU752" s="31"/>
      <c r="EVV752" s="31"/>
      <c r="EVW752" s="31"/>
      <c r="EVX752" s="31"/>
      <c r="EVY752" s="31"/>
      <c r="EVZ752" s="31"/>
      <c r="EWA752" s="31"/>
      <c r="EWB752" s="31"/>
      <c r="EWC752" s="31"/>
      <c r="EWD752" s="31"/>
      <c r="EWE752" s="31"/>
      <c r="EWF752" s="31"/>
      <c r="EWG752" s="31"/>
      <c r="EWH752" s="31"/>
      <c r="EWI752" s="31"/>
      <c r="EWJ752" s="31"/>
      <c r="EWK752" s="31"/>
      <c r="EWL752" s="31"/>
      <c r="EWM752" s="31"/>
      <c r="EWN752" s="31"/>
      <c r="EWO752" s="31"/>
      <c r="EWP752" s="31"/>
      <c r="EWQ752" s="31"/>
      <c r="EWR752" s="31"/>
      <c r="EWS752" s="31"/>
      <c r="EWT752" s="31"/>
      <c r="EWU752" s="31"/>
      <c r="EWV752" s="31"/>
      <c r="EWW752" s="31"/>
      <c r="EWX752" s="31"/>
      <c r="EWY752" s="31"/>
      <c r="EWZ752" s="31"/>
      <c r="EXA752" s="31"/>
      <c r="EXB752" s="31"/>
      <c r="EXC752" s="31"/>
      <c r="EXD752" s="31"/>
      <c r="EXE752" s="31"/>
      <c r="EXF752" s="31"/>
      <c r="EXG752" s="31"/>
      <c r="EXH752" s="31"/>
      <c r="EXI752" s="31"/>
      <c r="EXJ752" s="31"/>
      <c r="EXK752" s="31"/>
      <c r="EXL752" s="31"/>
      <c r="EXM752" s="31"/>
      <c r="EXN752" s="31"/>
      <c r="EXO752" s="31"/>
      <c r="EXP752" s="31"/>
      <c r="EXQ752" s="31"/>
      <c r="EXR752" s="31"/>
      <c r="EXS752" s="31"/>
      <c r="EXT752" s="31"/>
      <c r="EXU752" s="31"/>
      <c r="EXV752" s="31"/>
      <c r="EXW752" s="31"/>
      <c r="EXX752" s="31"/>
      <c r="EXY752" s="31"/>
      <c r="EXZ752" s="31"/>
      <c r="EYA752" s="31"/>
      <c r="EYB752" s="31"/>
      <c r="EYC752" s="31"/>
      <c r="EYD752" s="31"/>
      <c r="EYE752" s="31"/>
      <c r="EYF752" s="31"/>
      <c r="EYG752" s="31"/>
      <c r="EYH752" s="31"/>
      <c r="EYI752" s="31"/>
      <c r="EYJ752" s="31"/>
      <c r="EYK752" s="31"/>
      <c r="EYL752" s="31"/>
      <c r="EYM752" s="31"/>
      <c r="EYN752" s="31"/>
      <c r="EYO752" s="31"/>
      <c r="EYP752" s="31"/>
      <c r="EYQ752" s="31"/>
      <c r="EYR752" s="31"/>
      <c r="EYS752" s="31"/>
      <c r="EYT752" s="31"/>
      <c r="EYU752" s="31"/>
      <c r="EYV752" s="31"/>
      <c r="EYW752" s="31"/>
      <c r="EYX752" s="31"/>
      <c r="EYY752" s="31"/>
      <c r="EYZ752" s="31"/>
      <c r="EZA752" s="31"/>
      <c r="EZB752" s="31"/>
      <c r="EZC752" s="31"/>
      <c r="EZD752" s="31"/>
      <c r="EZE752" s="31"/>
      <c r="EZF752" s="31"/>
      <c r="EZG752" s="31"/>
      <c r="EZH752" s="31"/>
      <c r="EZI752" s="31"/>
      <c r="EZJ752" s="31"/>
      <c r="EZK752" s="31"/>
      <c r="EZL752" s="31"/>
      <c r="EZM752" s="31"/>
      <c r="EZN752" s="31"/>
      <c r="EZO752" s="31"/>
      <c r="EZP752" s="31"/>
      <c r="EZQ752" s="31"/>
      <c r="EZR752" s="31"/>
      <c r="EZS752" s="31"/>
      <c r="EZT752" s="31"/>
      <c r="EZU752" s="31"/>
      <c r="EZV752" s="31"/>
      <c r="EZW752" s="31"/>
      <c r="EZX752" s="31"/>
      <c r="EZY752" s="31"/>
      <c r="EZZ752" s="31"/>
      <c r="FAA752" s="31"/>
      <c r="FAB752" s="31"/>
      <c r="FAC752" s="31"/>
      <c r="FAD752" s="31"/>
      <c r="FAE752" s="31"/>
      <c r="FAF752" s="31"/>
      <c r="FAG752" s="31"/>
      <c r="FAH752" s="31"/>
      <c r="FAI752" s="31"/>
      <c r="FAJ752" s="31"/>
      <c r="FAK752" s="31"/>
      <c r="FAL752" s="31"/>
      <c r="FAM752" s="31"/>
      <c r="FAN752" s="31"/>
      <c r="FAO752" s="31"/>
      <c r="FAP752" s="31"/>
      <c r="FAQ752" s="31"/>
      <c r="FAR752" s="31"/>
      <c r="FAS752" s="31"/>
      <c r="FAT752" s="31"/>
      <c r="FAU752" s="31"/>
      <c r="FAV752" s="31"/>
      <c r="FAW752" s="31"/>
      <c r="FAX752" s="31"/>
      <c r="FAY752" s="31"/>
      <c r="FAZ752" s="31"/>
      <c r="FBA752" s="31"/>
      <c r="FBB752" s="31"/>
      <c r="FBC752" s="31"/>
      <c r="FBD752" s="31"/>
      <c r="FBE752" s="31"/>
      <c r="FBF752" s="31"/>
      <c r="FBG752" s="31"/>
      <c r="FBH752" s="31"/>
      <c r="FBI752" s="31"/>
      <c r="FBJ752" s="31"/>
      <c r="FBK752" s="31"/>
      <c r="FBL752" s="31"/>
      <c r="FBM752" s="31"/>
      <c r="FBN752" s="31"/>
      <c r="FBO752" s="31"/>
      <c r="FBP752" s="31"/>
      <c r="FBQ752" s="31"/>
      <c r="FBR752" s="31"/>
      <c r="FBS752" s="31"/>
      <c r="FBT752" s="31"/>
      <c r="FBU752" s="31"/>
      <c r="FBV752" s="31"/>
      <c r="FBW752" s="31"/>
      <c r="FBX752" s="31"/>
      <c r="FBY752" s="31"/>
      <c r="FBZ752" s="31"/>
      <c r="FCA752" s="31"/>
      <c r="FCB752" s="31"/>
      <c r="FCC752" s="31"/>
      <c r="FCD752" s="31"/>
      <c r="FCE752" s="31"/>
      <c r="FCF752" s="31"/>
      <c r="FCG752" s="31"/>
      <c r="FCH752" s="31"/>
      <c r="FCI752" s="31"/>
      <c r="FCJ752" s="31"/>
      <c r="FCK752" s="31"/>
      <c r="FCL752" s="31"/>
      <c r="FCM752" s="31"/>
      <c r="FCN752" s="31"/>
      <c r="FCO752" s="31"/>
      <c r="FCP752" s="31"/>
      <c r="FCQ752" s="31"/>
      <c r="FCR752" s="31"/>
      <c r="FCS752" s="31"/>
      <c r="FCT752" s="31"/>
      <c r="FCU752" s="31"/>
      <c r="FCV752" s="31"/>
      <c r="FCW752" s="31"/>
      <c r="FCX752" s="31"/>
      <c r="FCY752" s="31"/>
      <c r="FCZ752" s="31"/>
      <c r="FDA752" s="31"/>
      <c r="FDB752" s="31"/>
      <c r="FDC752" s="31"/>
      <c r="FDD752" s="31"/>
      <c r="FDE752" s="31"/>
      <c r="FDF752" s="31"/>
      <c r="FDG752" s="31"/>
      <c r="FDH752" s="31"/>
      <c r="FDI752" s="31"/>
      <c r="FDJ752" s="31"/>
      <c r="FDK752" s="31"/>
      <c r="FDL752" s="31"/>
      <c r="FDM752" s="31"/>
      <c r="FDN752" s="31"/>
      <c r="FDO752" s="31"/>
      <c r="FDP752" s="31"/>
      <c r="FDQ752" s="31"/>
      <c r="FDR752" s="31"/>
      <c r="FDS752" s="31"/>
      <c r="FDT752" s="31"/>
      <c r="FDU752" s="31"/>
      <c r="FDV752" s="31"/>
      <c r="FDW752" s="31"/>
      <c r="FDX752" s="31"/>
      <c r="FDY752" s="31"/>
      <c r="FDZ752" s="31"/>
      <c r="FEA752" s="31"/>
      <c r="FEB752" s="31"/>
      <c r="FEC752" s="31"/>
      <c r="FED752" s="31"/>
      <c r="FEE752" s="31"/>
      <c r="FEF752" s="31"/>
      <c r="FEG752" s="31"/>
      <c r="FEH752" s="31"/>
      <c r="FEI752" s="31"/>
      <c r="FEJ752" s="31"/>
      <c r="FEK752" s="31"/>
      <c r="FEL752" s="31"/>
      <c r="FEM752" s="31"/>
      <c r="FEN752" s="31"/>
      <c r="FEO752" s="31"/>
      <c r="FEP752" s="31"/>
      <c r="FEQ752" s="31"/>
      <c r="FER752" s="31"/>
      <c r="FES752" s="31"/>
      <c r="FET752" s="31"/>
      <c r="FEU752" s="31"/>
      <c r="FEV752" s="31"/>
      <c r="FEW752" s="31"/>
      <c r="FEX752" s="31"/>
      <c r="FEY752" s="31"/>
      <c r="FEZ752" s="31"/>
      <c r="FFA752" s="31"/>
      <c r="FFB752" s="31"/>
      <c r="FFC752" s="31"/>
      <c r="FFD752" s="31"/>
      <c r="FFE752" s="31"/>
      <c r="FFF752" s="31"/>
      <c r="FFG752" s="31"/>
      <c r="FFH752" s="31"/>
      <c r="FFI752" s="31"/>
      <c r="FFJ752" s="31"/>
      <c r="FFK752" s="31"/>
      <c r="FFL752" s="31"/>
      <c r="FFM752" s="31"/>
      <c r="FFN752" s="31"/>
      <c r="FFO752" s="31"/>
      <c r="FFP752" s="31"/>
      <c r="FFQ752" s="31"/>
      <c r="FFR752" s="31"/>
      <c r="FFS752" s="31"/>
      <c r="FFT752" s="31"/>
      <c r="FFU752" s="31"/>
      <c r="FFV752" s="31"/>
      <c r="FFW752" s="31"/>
      <c r="FFX752" s="31"/>
      <c r="FFY752" s="31"/>
      <c r="FFZ752" s="31"/>
      <c r="FGA752" s="31"/>
      <c r="FGB752" s="31"/>
      <c r="FGC752" s="31"/>
      <c r="FGD752" s="31"/>
      <c r="FGE752" s="31"/>
      <c r="FGF752" s="31"/>
      <c r="FGG752" s="31"/>
      <c r="FGH752" s="31"/>
      <c r="FGI752" s="31"/>
      <c r="FGJ752" s="31"/>
      <c r="FGK752" s="31"/>
      <c r="FGL752" s="31"/>
      <c r="FGM752" s="31"/>
      <c r="FGN752" s="31"/>
      <c r="FGO752" s="31"/>
      <c r="FGP752" s="31"/>
      <c r="FGQ752" s="31"/>
      <c r="FGR752" s="31"/>
      <c r="FGS752" s="31"/>
      <c r="FGT752" s="31"/>
      <c r="FGU752" s="31"/>
      <c r="FGV752" s="31"/>
      <c r="FGW752" s="31"/>
      <c r="FGX752" s="31"/>
      <c r="FGY752" s="31"/>
      <c r="FGZ752" s="31"/>
      <c r="FHA752" s="31"/>
      <c r="FHB752" s="31"/>
      <c r="FHC752" s="31"/>
      <c r="FHD752" s="31"/>
      <c r="FHE752" s="31"/>
      <c r="FHF752" s="31"/>
      <c r="FHG752" s="31"/>
      <c r="FHH752" s="31"/>
      <c r="FHI752" s="31"/>
      <c r="FHJ752" s="31"/>
      <c r="FHK752" s="31"/>
      <c r="FHL752" s="31"/>
      <c r="FHM752" s="31"/>
      <c r="FHN752" s="31"/>
      <c r="FHO752" s="31"/>
      <c r="FHP752" s="31"/>
      <c r="FHQ752" s="31"/>
      <c r="FHR752" s="31"/>
      <c r="FHS752" s="31"/>
      <c r="FHT752" s="31"/>
      <c r="FHU752" s="31"/>
      <c r="FHV752" s="31"/>
      <c r="FHW752" s="31"/>
      <c r="FHX752" s="31"/>
      <c r="FHY752" s="31"/>
      <c r="FHZ752" s="31"/>
      <c r="FIA752" s="31"/>
      <c r="FIB752" s="31"/>
      <c r="FIC752" s="31"/>
      <c r="FID752" s="31"/>
      <c r="FIE752" s="31"/>
      <c r="FIF752" s="31"/>
      <c r="FIG752" s="31"/>
      <c r="FIH752" s="31"/>
      <c r="FII752" s="31"/>
      <c r="FIJ752" s="31"/>
      <c r="FIK752" s="31"/>
      <c r="FIL752" s="31"/>
      <c r="FIM752" s="31"/>
      <c r="FIN752" s="31"/>
      <c r="FIO752" s="31"/>
      <c r="FIP752" s="31"/>
      <c r="FIQ752" s="31"/>
      <c r="FIR752" s="31"/>
      <c r="FIS752" s="31"/>
      <c r="FIT752" s="31"/>
      <c r="FIU752" s="31"/>
      <c r="FIV752" s="31"/>
      <c r="FIW752" s="31"/>
      <c r="FIX752" s="31"/>
      <c r="FIY752" s="31"/>
      <c r="FIZ752" s="31"/>
      <c r="FJA752" s="31"/>
      <c r="FJB752" s="31"/>
      <c r="FJC752" s="31"/>
      <c r="FJD752" s="31"/>
      <c r="FJE752" s="31"/>
      <c r="FJF752" s="31"/>
      <c r="FJG752" s="31"/>
      <c r="FJH752" s="31"/>
      <c r="FJI752" s="31"/>
      <c r="FJJ752" s="31"/>
      <c r="FJK752" s="31"/>
      <c r="FJL752" s="31"/>
      <c r="FJM752" s="31"/>
      <c r="FJN752" s="31"/>
      <c r="FJO752" s="31"/>
      <c r="FJP752" s="31"/>
      <c r="FJQ752" s="31"/>
      <c r="FJR752" s="31"/>
      <c r="FJS752" s="31"/>
      <c r="FJT752" s="31"/>
      <c r="FJU752" s="31"/>
      <c r="FJV752" s="31"/>
      <c r="FJW752" s="31"/>
      <c r="FJX752" s="31"/>
      <c r="FJY752" s="31"/>
      <c r="FJZ752" s="31"/>
      <c r="FKA752" s="31"/>
      <c r="FKB752" s="31"/>
      <c r="FKC752" s="31"/>
      <c r="FKD752" s="31"/>
      <c r="FKE752" s="31"/>
      <c r="FKF752" s="31"/>
      <c r="FKG752" s="31"/>
      <c r="FKH752" s="31"/>
      <c r="FKI752" s="31"/>
      <c r="FKJ752" s="31"/>
      <c r="FKK752" s="31"/>
      <c r="FKL752" s="31"/>
      <c r="FKM752" s="31"/>
      <c r="FKN752" s="31"/>
      <c r="FKO752" s="31"/>
      <c r="FKP752" s="31"/>
      <c r="FKQ752" s="31"/>
      <c r="FKR752" s="31"/>
      <c r="FKS752" s="31"/>
      <c r="FKT752" s="31"/>
      <c r="FKU752" s="31"/>
      <c r="FKV752" s="31"/>
      <c r="FKW752" s="31"/>
      <c r="FKX752" s="31"/>
      <c r="FKY752" s="31"/>
      <c r="FKZ752" s="31"/>
      <c r="FLA752" s="31"/>
      <c r="FLB752" s="31"/>
      <c r="FLC752" s="31"/>
      <c r="FLD752" s="31"/>
      <c r="FLE752" s="31"/>
      <c r="FLF752" s="31"/>
      <c r="FLG752" s="31"/>
      <c r="FLH752" s="31"/>
      <c r="FLI752" s="31"/>
      <c r="FLJ752" s="31"/>
      <c r="FLK752" s="31"/>
      <c r="FLL752" s="31"/>
      <c r="FLM752" s="31"/>
      <c r="FLN752" s="31"/>
      <c r="FLO752" s="31"/>
      <c r="FLP752" s="31"/>
      <c r="FLQ752" s="31"/>
      <c r="FLR752" s="31"/>
      <c r="FLS752" s="31"/>
      <c r="FLT752" s="31"/>
      <c r="FLU752" s="31"/>
      <c r="FLV752" s="31"/>
      <c r="FLW752" s="31"/>
      <c r="FLX752" s="31"/>
      <c r="FLY752" s="31"/>
      <c r="FLZ752" s="31"/>
      <c r="FMA752" s="31"/>
      <c r="FMB752" s="31"/>
      <c r="FMC752" s="31"/>
      <c r="FMD752" s="31"/>
      <c r="FME752" s="31"/>
      <c r="FMF752" s="31"/>
      <c r="FMG752" s="31"/>
      <c r="FMH752" s="31"/>
      <c r="FMI752" s="31"/>
      <c r="FMJ752" s="31"/>
      <c r="FMK752" s="31"/>
      <c r="FML752" s="31"/>
      <c r="FMM752" s="31"/>
      <c r="FMN752" s="31"/>
      <c r="FMO752" s="31"/>
      <c r="FMP752" s="31"/>
      <c r="FMQ752" s="31"/>
      <c r="FMR752" s="31"/>
      <c r="FMS752" s="31"/>
      <c r="FMT752" s="31"/>
      <c r="FMU752" s="31"/>
      <c r="FMV752" s="31"/>
      <c r="FMW752" s="31"/>
      <c r="FMX752" s="31"/>
      <c r="FMY752" s="31"/>
      <c r="FMZ752" s="31"/>
      <c r="FNA752" s="31"/>
      <c r="FNB752" s="31"/>
      <c r="FNC752" s="31"/>
      <c r="FND752" s="31"/>
      <c r="FNE752" s="31"/>
      <c r="FNF752" s="31"/>
      <c r="FNG752" s="31"/>
      <c r="FNH752" s="31"/>
      <c r="FNI752" s="31"/>
      <c r="FNJ752" s="31"/>
      <c r="FNK752" s="31"/>
      <c r="FNL752" s="31"/>
      <c r="FNM752" s="31"/>
      <c r="FNN752" s="31"/>
      <c r="FNO752" s="31"/>
      <c r="FNP752" s="31"/>
      <c r="FNQ752" s="31"/>
      <c r="FNR752" s="31"/>
      <c r="FNS752" s="31"/>
      <c r="FNT752" s="31"/>
      <c r="FNU752" s="31"/>
      <c r="FNV752" s="31"/>
      <c r="FNW752" s="31"/>
      <c r="FNX752" s="31"/>
      <c r="FNY752" s="31"/>
      <c r="FNZ752" s="31"/>
      <c r="FOA752" s="31"/>
      <c r="FOB752" s="31"/>
      <c r="FOC752" s="31"/>
      <c r="FOD752" s="31"/>
      <c r="FOE752" s="31"/>
      <c r="FOF752" s="31"/>
      <c r="FOG752" s="31"/>
      <c r="FOH752" s="31"/>
      <c r="FOI752" s="31"/>
      <c r="FOJ752" s="31"/>
      <c r="FOK752" s="31"/>
      <c r="FOL752" s="31"/>
      <c r="FOM752" s="31"/>
      <c r="FON752" s="31"/>
      <c r="FOO752" s="31"/>
      <c r="FOP752" s="31"/>
      <c r="FOQ752" s="31"/>
      <c r="FOR752" s="31"/>
      <c r="FOS752" s="31"/>
      <c r="FOT752" s="31"/>
      <c r="FOU752" s="31"/>
      <c r="FOV752" s="31"/>
      <c r="FOW752" s="31"/>
      <c r="FOX752" s="31"/>
      <c r="FOY752" s="31"/>
      <c r="FOZ752" s="31"/>
      <c r="FPA752" s="31"/>
      <c r="FPB752" s="31"/>
      <c r="FPC752" s="31"/>
      <c r="FPD752" s="31"/>
      <c r="FPE752" s="31"/>
      <c r="FPF752" s="31"/>
      <c r="FPG752" s="31"/>
      <c r="FPH752" s="31"/>
      <c r="FPI752" s="31"/>
      <c r="FPJ752" s="31"/>
      <c r="FPK752" s="31"/>
      <c r="FPL752" s="31"/>
      <c r="FPM752" s="31"/>
      <c r="FPN752" s="31"/>
      <c r="FPO752" s="31"/>
      <c r="FPP752" s="31"/>
      <c r="FPQ752" s="31"/>
      <c r="FPR752" s="31"/>
      <c r="FPS752" s="31"/>
      <c r="FPT752" s="31"/>
      <c r="FPU752" s="31"/>
      <c r="FPV752" s="31"/>
      <c r="FPW752" s="31"/>
      <c r="FPX752" s="31"/>
      <c r="FPY752" s="31"/>
      <c r="FPZ752" s="31"/>
      <c r="FQA752" s="31"/>
      <c r="FQB752" s="31"/>
      <c r="FQC752" s="31"/>
      <c r="FQD752" s="31"/>
      <c r="FQE752" s="31"/>
      <c r="FQF752" s="31"/>
      <c r="FQG752" s="31"/>
      <c r="FQH752" s="31"/>
      <c r="FQI752" s="31"/>
      <c r="FQJ752" s="31"/>
      <c r="FQK752" s="31"/>
      <c r="FQL752" s="31"/>
      <c r="FQM752" s="31"/>
      <c r="FQN752" s="31"/>
      <c r="FQO752" s="31"/>
      <c r="FQP752" s="31"/>
      <c r="FQQ752" s="31"/>
      <c r="FQR752" s="31"/>
      <c r="FQS752" s="31"/>
      <c r="FQT752" s="31"/>
      <c r="FQU752" s="31"/>
      <c r="FQV752" s="31"/>
      <c r="FQW752" s="31"/>
      <c r="FQX752" s="31"/>
      <c r="FQY752" s="31"/>
      <c r="FQZ752" s="31"/>
      <c r="FRA752" s="31"/>
      <c r="FRB752" s="31"/>
      <c r="FRC752" s="31"/>
      <c r="FRD752" s="31"/>
      <c r="FRE752" s="31"/>
      <c r="FRF752" s="31"/>
      <c r="FRG752" s="31"/>
      <c r="FRH752" s="31"/>
      <c r="FRI752" s="31"/>
      <c r="FRJ752" s="31"/>
      <c r="FRK752" s="31"/>
      <c r="FRL752" s="31"/>
      <c r="FRM752" s="31"/>
      <c r="FRN752" s="31"/>
      <c r="FRO752" s="31"/>
      <c r="FRP752" s="31"/>
      <c r="FRQ752" s="31"/>
      <c r="FRR752" s="31"/>
      <c r="FRS752" s="31"/>
      <c r="FRT752" s="31"/>
      <c r="FRU752" s="31"/>
      <c r="FRV752" s="31"/>
      <c r="FRW752" s="31"/>
      <c r="FRX752" s="31"/>
      <c r="FRY752" s="31"/>
      <c r="FRZ752" s="31"/>
      <c r="FSA752" s="31"/>
      <c r="FSB752" s="31"/>
      <c r="FSC752" s="31"/>
      <c r="FSD752" s="31"/>
      <c r="FSE752" s="31"/>
      <c r="FSF752" s="31"/>
      <c r="FSG752" s="31"/>
      <c r="FSH752" s="31"/>
      <c r="FSI752" s="31"/>
      <c r="FSJ752" s="31"/>
      <c r="FSK752" s="31"/>
      <c r="FSL752" s="31"/>
      <c r="FSM752" s="31"/>
      <c r="FSN752" s="31"/>
      <c r="FSO752" s="31"/>
      <c r="FSP752" s="31"/>
      <c r="FSQ752" s="31"/>
      <c r="FSR752" s="31"/>
      <c r="FSS752" s="31"/>
      <c r="FST752" s="31"/>
      <c r="FSU752" s="31"/>
      <c r="FSV752" s="31"/>
      <c r="FSW752" s="31"/>
      <c r="FSX752" s="31"/>
      <c r="FSY752" s="31"/>
      <c r="FSZ752" s="31"/>
      <c r="FTA752" s="31"/>
      <c r="FTB752" s="31"/>
      <c r="FTC752" s="31"/>
      <c r="FTD752" s="31"/>
      <c r="FTE752" s="31"/>
      <c r="FTF752" s="31"/>
      <c r="FTG752" s="31"/>
      <c r="FTH752" s="31"/>
      <c r="FTI752" s="31"/>
      <c r="FTJ752" s="31"/>
      <c r="FTK752" s="31"/>
      <c r="FTL752" s="31"/>
      <c r="FTM752" s="31"/>
      <c r="FTN752" s="31"/>
      <c r="FTO752" s="31"/>
      <c r="FTP752" s="31"/>
      <c r="FTQ752" s="31"/>
      <c r="FTR752" s="31"/>
      <c r="FTS752" s="31"/>
      <c r="FTT752" s="31"/>
      <c r="FTU752" s="31"/>
      <c r="FTV752" s="31"/>
      <c r="FTW752" s="31"/>
      <c r="FTX752" s="31"/>
      <c r="FTY752" s="31"/>
      <c r="FTZ752" s="31"/>
      <c r="FUA752" s="31"/>
      <c r="FUB752" s="31"/>
      <c r="FUC752" s="31"/>
      <c r="FUD752" s="31"/>
      <c r="FUE752" s="31"/>
      <c r="FUF752" s="31"/>
      <c r="FUG752" s="31"/>
      <c r="FUH752" s="31"/>
      <c r="FUI752" s="31"/>
      <c r="FUJ752" s="31"/>
      <c r="FUK752" s="31"/>
      <c r="FUL752" s="31"/>
      <c r="FUM752" s="31"/>
      <c r="FUN752" s="31"/>
      <c r="FUO752" s="31"/>
      <c r="FUP752" s="31"/>
      <c r="FUQ752" s="31"/>
      <c r="FUR752" s="31"/>
      <c r="FUS752" s="31"/>
      <c r="FUT752" s="31"/>
      <c r="FUU752" s="31"/>
      <c r="FUV752" s="31"/>
      <c r="FUW752" s="31"/>
      <c r="FUX752" s="31"/>
      <c r="FUY752" s="31"/>
      <c r="FUZ752" s="31"/>
      <c r="FVA752" s="31"/>
      <c r="FVB752" s="31"/>
      <c r="FVC752" s="31"/>
      <c r="FVD752" s="31"/>
      <c r="FVE752" s="31"/>
      <c r="FVF752" s="31"/>
      <c r="FVG752" s="31"/>
      <c r="FVH752" s="31"/>
      <c r="FVI752" s="31"/>
      <c r="FVJ752" s="31"/>
      <c r="FVK752" s="31"/>
      <c r="FVL752" s="31"/>
      <c r="FVM752" s="31"/>
      <c r="FVN752" s="31"/>
      <c r="FVO752" s="31"/>
      <c r="FVP752" s="31"/>
      <c r="FVQ752" s="31"/>
      <c r="FVR752" s="31"/>
      <c r="FVS752" s="31"/>
      <c r="FVT752" s="31"/>
      <c r="FVU752" s="31"/>
      <c r="FVV752" s="31"/>
      <c r="FVW752" s="31"/>
      <c r="FVX752" s="31"/>
      <c r="FVY752" s="31"/>
      <c r="FVZ752" s="31"/>
      <c r="FWA752" s="31"/>
      <c r="FWB752" s="31"/>
      <c r="FWC752" s="31"/>
      <c r="FWD752" s="31"/>
      <c r="FWE752" s="31"/>
      <c r="FWF752" s="31"/>
      <c r="FWG752" s="31"/>
      <c r="FWH752" s="31"/>
      <c r="FWI752" s="31"/>
      <c r="FWJ752" s="31"/>
      <c r="FWK752" s="31"/>
      <c r="FWL752" s="31"/>
      <c r="FWM752" s="31"/>
      <c r="FWN752" s="31"/>
      <c r="FWO752" s="31"/>
      <c r="FWP752" s="31"/>
      <c r="FWQ752" s="31"/>
      <c r="FWR752" s="31"/>
      <c r="FWS752" s="31"/>
      <c r="FWT752" s="31"/>
      <c r="FWU752" s="31"/>
      <c r="FWV752" s="31"/>
      <c r="FWW752" s="31"/>
      <c r="FWX752" s="31"/>
      <c r="FWY752" s="31"/>
      <c r="FWZ752" s="31"/>
      <c r="FXA752" s="31"/>
      <c r="FXB752" s="31"/>
      <c r="FXC752" s="31"/>
      <c r="FXD752" s="31"/>
      <c r="FXE752" s="31"/>
      <c r="FXF752" s="31"/>
      <c r="FXG752" s="31"/>
      <c r="FXH752" s="31"/>
      <c r="FXI752" s="31"/>
      <c r="FXJ752" s="31"/>
      <c r="FXK752" s="31"/>
      <c r="FXL752" s="31"/>
      <c r="FXM752" s="31"/>
      <c r="FXN752" s="31"/>
      <c r="FXO752" s="31"/>
      <c r="FXP752" s="31"/>
      <c r="FXQ752" s="31"/>
      <c r="FXR752" s="31"/>
      <c r="FXS752" s="31"/>
      <c r="FXT752" s="31"/>
      <c r="FXU752" s="31"/>
      <c r="FXV752" s="31"/>
      <c r="FXW752" s="31"/>
      <c r="FXX752" s="31"/>
      <c r="FXY752" s="31"/>
      <c r="FXZ752" s="31"/>
      <c r="FYA752" s="31"/>
      <c r="FYB752" s="31"/>
      <c r="FYC752" s="31"/>
      <c r="FYD752" s="31"/>
      <c r="FYE752" s="31"/>
      <c r="FYF752" s="31"/>
      <c r="FYG752" s="31"/>
      <c r="FYH752" s="31"/>
      <c r="FYI752" s="31"/>
      <c r="FYJ752" s="31"/>
      <c r="FYK752" s="31"/>
      <c r="FYL752" s="31"/>
      <c r="FYM752" s="31"/>
      <c r="FYN752" s="31"/>
      <c r="FYO752" s="31"/>
      <c r="FYP752" s="31"/>
      <c r="FYQ752" s="31"/>
      <c r="FYR752" s="31"/>
      <c r="FYS752" s="31"/>
      <c r="FYT752" s="31"/>
      <c r="FYU752" s="31"/>
      <c r="FYV752" s="31"/>
      <c r="FYW752" s="31"/>
      <c r="FYX752" s="31"/>
      <c r="FYY752" s="31"/>
      <c r="FYZ752" s="31"/>
      <c r="FZA752" s="31"/>
      <c r="FZB752" s="31"/>
      <c r="FZC752" s="31"/>
      <c r="FZD752" s="31"/>
      <c r="FZE752" s="31"/>
      <c r="FZF752" s="31"/>
      <c r="FZG752" s="31"/>
      <c r="FZH752" s="31"/>
      <c r="FZI752" s="31"/>
      <c r="FZJ752" s="31"/>
      <c r="FZK752" s="31"/>
      <c r="FZL752" s="31"/>
      <c r="FZM752" s="31"/>
      <c r="FZN752" s="31"/>
      <c r="FZO752" s="31"/>
      <c r="FZP752" s="31"/>
      <c r="FZQ752" s="31"/>
      <c r="FZR752" s="31"/>
      <c r="FZS752" s="31"/>
      <c r="FZT752" s="31"/>
      <c r="FZU752" s="31"/>
      <c r="FZV752" s="31"/>
      <c r="FZW752" s="31"/>
      <c r="FZX752" s="31"/>
      <c r="FZY752" s="31"/>
      <c r="FZZ752" s="31"/>
      <c r="GAA752" s="31"/>
      <c r="GAB752" s="31"/>
      <c r="GAC752" s="31"/>
      <c r="GAD752" s="31"/>
      <c r="GAE752" s="31"/>
      <c r="GAF752" s="31"/>
      <c r="GAG752" s="31"/>
      <c r="GAH752" s="31"/>
      <c r="GAI752" s="31"/>
      <c r="GAJ752" s="31"/>
      <c r="GAK752" s="31"/>
      <c r="GAL752" s="31"/>
      <c r="GAM752" s="31"/>
      <c r="GAN752" s="31"/>
      <c r="GAO752" s="31"/>
      <c r="GAP752" s="31"/>
      <c r="GAQ752" s="31"/>
      <c r="GAR752" s="31"/>
      <c r="GAS752" s="31"/>
      <c r="GAT752" s="31"/>
      <c r="GAU752" s="31"/>
      <c r="GAV752" s="31"/>
      <c r="GAW752" s="31"/>
      <c r="GAX752" s="31"/>
      <c r="GAY752" s="31"/>
      <c r="GAZ752" s="31"/>
      <c r="GBA752" s="31"/>
      <c r="GBB752" s="31"/>
      <c r="GBC752" s="31"/>
      <c r="GBD752" s="31"/>
      <c r="GBE752" s="31"/>
      <c r="GBF752" s="31"/>
      <c r="GBG752" s="31"/>
      <c r="GBH752" s="31"/>
      <c r="GBI752" s="31"/>
      <c r="GBJ752" s="31"/>
      <c r="GBK752" s="31"/>
      <c r="GBL752" s="31"/>
      <c r="GBM752" s="31"/>
      <c r="GBN752" s="31"/>
      <c r="GBO752" s="31"/>
      <c r="GBP752" s="31"/>
      <c r="GBQ752" s="31"/>
      <c r="GBR752" s="31"/>
      <c r="GBS752" s="31"/>
      <c r="GBT752" s="31"/>
      <c r="GBU752" s="31"/>
      <c r="GBV752" s="31"/>
      <c r="GBW752" s="31"/>
      <c r="GBX752" s="31"/>
      <c r="GBY752" s="31"/>
      <c r="GBZ752" s="31"/>
      <c r="GCA752" s="31"/>
      <c r="GCB752" s="31"/>
      <c r="GCC752" s="31"/>
      <c r="GCD752" s="31"/>
      <c r="GCE752" s="31"/>
      <c r="GCF752" s="31"/>
      <c r="GCG752" s="31"/>
      <c r="GCH752" s="31"/>
      <c r="GCI752" s="31"/>
      <c r="GCJ752" s="31"/>
      <c r="GCK752" s="31"/>
      <c r="GCL752" s="31"/>
      <c r="GCM752" s="31"/>
      <c r="GCN752" s="31"/>
      <c r="GCO752" s="31"/>
      <c r="GCP752" s="31"/>
      <c r="GCQ752" s="31"/>
      <c r="GCR752" s="31"/>
      <c r="GCS752" s="31"/>
      <c r="GCT752" s="31"/>
      <c r="GCU752" s="31"/>
      <c r="GCV752" s="31"/>
      <c r="GCW752" s="31"/>
      <c r="GCX752" s="31"/>
      <c r="GCY752" s="31"/>
      <c r="GCZ752" s="31"/>
      <c r="GDA752" s="31"/>
      <c r="GDB752" s="31"/>
      <c r="GDC752" s="31"/>
      <c r="GDD752" s="31"/>
      <c r="GDE752" s="31"/>
      <c r="GDF752" s="31"/>
      <c r="GDG752" s="31"/>
      <c r="GDH752" s="31"/>
      <c r="GDI752" s="31"/>
      <c r="GDJ752" s="31"/>
      <c r="GDK752" s="31"/>
      <c r="GDL752" s="31"/>
      <c r="GDM752" s="31"/>
      <c r="GDN752" s="31"/>
      <c r="GDO752" s="31"/>
      <c r="GDP752" s="31"/>
      <c r="GDQ752" s="31"/>
      <c r="GDR752" s="31"/>
      <c r="GDS752" s="31"/>
      <c r="GDT752" s="31"/>
      <c r="GDU752" s="31"/>
      <c r="GDV752" s="31"/>
      <c r="GDW752" s="31"/>
      <c r="GDX752" s="31"/>
      <c r="GDY752" s="31"/>
      <c r="GDZ752" s="31"/>
      <c r="GEA752" s="31"/>
      <c r="GEB752" s="31"/>
      <c r="GEC752" s="31"/>
      <c r="GED752" s="31"/>
      <c r="GEE752" s="31"/>
      <c r="GEF752" s="31"/>
      <c r="GEG752" s="31"/>
      <c r="GEH752" s="31"/>
      <c r="GEI752" s="31"/>
      <c r="GEJ752" s="31"/>
      <c r="GEK752" s="31"/>
      <c r="GEL752" s="31"/>
      <c r="GEM752" s="31"/>
      <c r="GEN752" s="31"/>
      <c r="GEO752" s="31"/>
      <c r="GEP752" s="31"/>
      <c r="GEQ752" s="31"/>
      <c r="GER752" s="31"/>
      <c r="GES752" s="31"/>
      <c r="GET752" s="31"/>
      <c r="GEU752" s="31"/>
      <c r="GEV752" s="31"/>
      <c r="GEW752" s="31"/>
      <c r="GEX752" s="31"/>
      <c r="GEY752" s="31"/>
      <c r="GEZ752" s="31"/>
      <c r="GFA752" s="31"/>
      <c r="GFB752" s="31"/>
      <c r="GFC752" s="31"/>
      <c r="GFD752" s="31"/>
      <c r="GFE752" s="31"/>
      <c r="GFF752" s="31"/>
      <c r="GFG752" s="31"/>
      <c r="GFH752" s="31"/>
      <c r="GFI752" s="31"/>
      <c r="GFJ752" s="31"/>
      <c r="GFK752" s="31"/>
      <c r="GFL752" s="31"/>
      <c r="GFM752" s="31"/>
      <c r="GFN752" s="31"/>
      <c r="GFO752" s="31"/>
      <c r="GFP752" s="31"/>
      <c r="GFQ752" s="31"/>
      <c r="GFR752" s="31"/>
      <c r="GFS752" s="31"/>
      <c r="GFT752" s="31"/>
      <c r="GFU752" s="31"/>
      <c r="GFV752" s="31"/>
      <c r="GFW752" s="31"/>
      <c r="GFX752" s="31"/>
      <c r="GFY752" s="31"/>
      <c r="GFZ752" s="31"/>
      <c r="GGA752" s="31"/>
      <c r="GGB752" s="31"/>
      <c r="GGC752" s="31"/>
      <c r="GGD752" s="31"/>
      <c r="GGE752" s="31"/>
      <c r="GGF752" s="31"/>
      <c r="GGG752" s="31"/>
      <c r="GGH752" s="31"/>
      <c r="GGI752" s="31"/>
      <c r="GGJ752" s="31"/>
      <c r="GGK752" s="31"/>
      <c r="GGL752" s="31"/>
      <c r="GGM752" s="31"/>
      <c r="GGN752" s="31"/>
      <c r="GGO752" s="31"/>
      <c r="GGP752" s="31"/>
      <c r="GGQ752" s="31"/>
      <c r="GGR752" s="31"/>
      <c r="GGS752" s="31"/>
      <c r="GGT752" s="31"/>
      <c r="GGU752" s="31"/>
      <c r="GGV752" s="31"/>
      <c r="GGW752" s="31"/>
      <c r="GGX752" s="31"/>
      <c r="GGY752" s="31"/>
      <c r="GGZ752" s="31"/>
      <c r="GHA752" s="31"/>
      <c r="GHB752" s="31"/>
      <c r="GHC752" s="31"/>
      <c r="GHD752" s="31"/>
      <c r="GHE752" s="31"/>
      <c r="GHF752" s="31"/>
      <c r="GHG752" s="31"/>
      <c r="GHH752" s="31"/>
      <c r="GHI752" s="31"/>
      <c r="GHJ752" s="31"/>
      <c r="GHK752" s="31"/>
      <c r="GHL752" s="31"/>
      <c r="GHM752" s="31"/>
      <c r="GHN752" s="31"/>
      <c r="GHO752" s="31"/>
      <c r="GHP752" s="31"/>
      <c r="GHQ752" s="31"/>
      <c r="GHR752" s="31"/>
      <c r="GHS752" s="31"/>
      <c r="GHT752" s="31"/>
      <c r="GHU752" s="31"/>
      <c r="GHV752" s="31"/>
      <c r="GHW752" s="31"/>
      <c r="GHX752" s="31"/>
      <c r="GHY752" s="31"/>
      <c r="GHZ752" s="31"/>
      <c r="GIA752" s="31"/>
      <c r="GIB752" s="31"/>
      <c r="GIC752" s="31"/>
      <c r="GID752" s="31"/>
      <c r="GIE752" s="31"/>
      <c r="GIF752" s="31"/>
      <c r="GIG752" s="31"/>
      <c r="GIH752" s="31"/>
      <c r="GII752" s="31"/>
      <c r="GIJ752" s="31"/>
      <c r="GIK752" s="31"/>
      <c r="GIL752" s="31"/>
      <c r="GIM752" s="31"/>
      <c r="GIN752" s="31"/>
      <c r="GIO752" s="31"/>
      <c r="GIP752" s="31"/>
      <c r="GIQ752" s="31"/>
      <c r="GIR752" s="31"/>
      <c r="GIS752" s="31"/>
      <c r="GIT752" s="31"/>
      <c r="GIU752" s="31"/>
      <c r="GIV752" s="31"/>
      <c r="GIW752" s="31"/>
      <c r="GIX752" s="31"/>
      <c r="GIY752" s="31"/>
      <c r="GIZ752" s="31"/>
      <c r="GJA752" s="31"/>
      <c r="GJB752" s="31"/>
      <c r="GJC752" s="31"/>
      <c r="GJD752" s="31"/>
      <c r="GJE752" s="31"/>
      <c r="GJF752" s="31"/>
      <c r="GJG752" s="31"/>
      <c r="GJH752" s="31"/>
      <c r="GJI752" s="31"/>
      <c r="GJJ752" s="31"/>
      <c r="GJK752" s="31"/>
      <c r="GJL752" s="31"/>
      <c r="GJM752" s="31"/>
      <c r="GJN752" s="31"/>
      <c r="GJO752" s="31"/>
      <c r="GJP752" s="31"/>
      <c r="GJQ752" s="31"/>
      <c r="GJR752" s="31"/>
      <c r="GJS752" s="31"/>
      <c r="GJT752" s="31"/>
      <c r="GJU752" s="31"/>
      <c r="GJV752" s="31"/>
      <c r="GJW752" s="31"/>
      <c r="GJX752" s="31"/>
      <c r="GJY752" s="31"/>
      <c r="GJZ752" s="31"/>
      <c r="GKA752" s="31"/>
      <c r="GKB752" s="31"/>
      <c r="GKC752" s="31"/>
      <c r="GKD752" s="31"/>
      <c r="GKE752" s="31"/>
      <c r="GKF752" s="31"/>
      <c r="GKG752" s="31"/>
      <c r="GKH752" s="31"/>
      <c r="GKI752" s="31"/>
      <c r="GKJ752" s="31"/>
      <c r="GKK752" s="31"/>
      <c r="GKL752" s="31"/>
      <c r="GKM752" s="31"/>
      <c r="GKN752" s="31"/>
      <c r="GKO752" s="31"/>
      <c r="GKP752" s="31"/>
      <c r="GKQ752" s="31"/>
      <c r="GKR752" s="31"/>
      <c r="GKS752" s="31"/>
      <c r="GKT752" s="31"/>
      <c r="GKU752" s="31"/>
      <c r="GKV752" s="31"/>
      <c r="GKW752" s="31"/>
      <c r="GKX752" s="31"/>
      <c r="GKY752" s="31"/>
      <c r="GKZ752" s="31"/>
      <c r="GLA752" s="31"/>
      <c r="GLB752" s="31"/>
      <c r="GLC752" s="31"/>
      <c r="GLD752" s="31"/>
      <c r="GLE752" s="31"/>
      <c r="GLF752" s="31"/>
      <c r="GLG752" s="31"/>
      <c r="GLH752" s="31"/>
      <c r="GLI752" s="31"/>
      <c r="GLJ752" s="31"/>
      <c r="GLK752" s="31"/>
      <c r="GLL752" s="31"/>
      <c r="GLM752" s="31"/>
      <c r="GLN752" s="31"/>
      <c r="GLO752" s="31"/>
      <c r="GLP752" s="31"/>
      <c r="GLQ752" s="31"/>
      <c r="GLR752" s="31"/>
      <c r="GLS752" s="31"/>
      <c r="GLT752" s="31"/>
      <c r="GLU752" s="31"/>
      <c r="GLV752" s="31"/>
      <c r="GLW752" s="31"/>
      <c r="GLX752" s="31"/>
      <c r="GLY752" s="31"/>
      <c r="GLZ752" s="31"/>
      <c r="GMA752" s="31"/>
      <c r="GMB752" s="31"/>
      <c r="GMC752" s="31"/>
      <c r="GMD752" s="31"/>
      <c r="GME752" s="31"/>
      <c r="GMF752" s="31"/>
      <c r="GMG752" s="31"/>
      <c r="GMH752" s="31"/>
      <c r="GMI752" s="31"/>
      <c r="GMJ752" s="31"/>
      <c r="GMK752" s="31"/>
      <c r="GML752" s="31"/>
      <c r="GMM752" s="31"/>
      <c r="GMN752" s="31"/>
      <c r="GMO752" s="31"/>
      <c r="GMP752" s="31"/>
      <c r="GMQ752" s="31"/>
      <c r="GMR752" s="31"/>
      <c r="GMS752" s="31"/>
      <c r="GMT752" s="31"/>
      <c r="GMU752" s="31"/>
      <c r="GMV752" s="31"/>
      <c r="GMW752" s="31"/>
      <c r="GMX752" s="31"/>
      <c r="GMY752" s="31"/>
      <c r="GMZ752" s="31"/>
      <c r="GNA752" s="31"/>
      <c r="GNB752" s="31"/>
      <c r="GNC752" s="31"/>
      <c r="GND752" s="31"/>
      <c r="GNE752" s="31"/>
      <c r="GNF752" s="31"/>
      <c r="GNG752" s="31"/>
      <c r="GNH752" s="31"/>
      <c r="GNI752" s="31"/>
      <c r="GNJ752" s="31"/>
      <c r="GNK752" s="31"/>
      <c r="GNL752" s="31"/>
      <c r="GNM752" s="31"/>
      <c r="GNN752" s="31"/>
      <c r="GNO752" s="31"/>
      <c r="GNP752" s="31"/>
      <c r="GNQ752" s="31"/>
      <c r="GNR752" s="31"/>
      <c r="GNS752" s="31"/>
      <c r="GNT752" s="31"/>
      <c r="GNU752" s="31"/>
      <c r="GNV752" s="31"/>
      <c r="GNW752" s="31"/>
      <c r="GNX752" s="31"/>
      <c r="GNY752" s="31"/>
      <c r="GNZ752" s="31"/>
      <c r="GOA752" s="31"/>
      <c r="GOB752" s="31"/>
      <c r="GOC752" s="31"/>
      <c r="GOD752" s="31"/>
      <c r="GOE752" s="31"/>
      <c r="GOF752" s="31"/>
      <c r="GOG752" s="31"/>
      <c r="GOH752" s="31"/>
      <c r="GOI752" s="31"/>
      <c r="GOJ752" s="31"/>
      <c r="GOK752" s="31"/>
      <c r="GOL752" s="31"/>
      <c r="GOM752" s="31"/>
      <c r="GON752" s="31"/>
      <c r="GOO752" s="31"/>
      <c r="GOP752" s="31"/>
      <c r="GOQ752" s="31"/>
      <c r="GOR752" s="31"/>
      <c r="GOS752" s="31"/>
      <c r="GOT752" s="31"/>
      <c r="GOU752" s="31"/>
      <c r="GOV752" s="31"/>
      <c r="GOW752" s="31"/>
      <c r="GOX752" s="31"/>
      <c r="GOY752" s="31"/>
      <c r="GOZ752" s="31"/>
      <c r="GPA752" s="31"/>
      <c r="GPB752" s="31"/>
      <c r="GPC752" s="31"/>
      <c r="GPD752" s="31"/>
      <c r="GPE752" s="31"/>
      <c r="GPF752" s="31"/>
      <c r="GPG752" s="31"/>
      <c r="GPH752" s="31"/>
      <c r="GPI752" s="31"/>
      <c r="GPJ752" s="31"/>
      <c r="GPK752" s="31"/>
      <c r="GPL752" s="31"/>
      <c r="GPM752" s="31"/>
      <c r="GPN752" s="31"/>
      <c r="GPO752" s="31"/>
      <c r="GPP752" s="31"/>
      <c r="GPQ752" s="31"/>
      <c r="GPR752" s="31"/>
      <c r="GPS752" s="31"/>
      <c r="GPT752" s="31"/>
      <c r="GPU752" s="31"/>
      <c r="GPV752" s="31"/>
      <c r="GPW752" s="31"/>
      <c r="GPX752" s="31"/>
      <c r="GPY752" s="31"/>
      <c r="GPZ752" s="31"/>
      <c r="GQA752" s="31"/>
      <c r="GQB752" s="31"/>
      <c r="GQC752" s="31"/>
      <c r="GQD752" s="31"/>
      <c r="GQE752" s="31"/>
      <c r="GQF752" s="31"/>
      <c r="GQG752" s="31"/>
      <c r="GQH752" s="31"/>
      <c r="GQI752" s="31"/>
      <c r="GQJ752" s="31"/>
      <c r="GQK752" s="31"/>
      <c r="GQL752" s="31"/>
      <c r="GQM752" s="31"/>
      <c r="GQN752" s="31"/>
      <c r="GQO752" s="31"/>
      <c r="GQP752" s="31"/>
      <c r="GQQ752" s="31"/>
      <c r="GQR752" s="31"/>
      <c r="GQS752" s="31"/>
      <c r="GQT752" s="31"/>
      <c r="GQU752" s="31"/>
      <c r="GQV752" s="31"/>
      <c r="GQW752" s="31"/>
      <c r="GQX752" s="31"/>
      <c r="GQY752" s="31"/>
      <c r="GQZ752" s="31"/>
      <c r="GRA752" s="31"/>
      <c r="GRB752" s="31"/>
      <c r="GRC752" s="31"/>
      <c r="GRD752" s="31"/>
      <c r="GRE752" s="31"/>
      <c r="GRF752" s="31"/>
      <c r="GRG752" s="31"/>
      <c r="GRH752" s="31"/>
      <c r="GRI752" s="31"/>
      <c r="GRJ752" s="31"/>
      <c r="GRK752" s="31"/>
      <c r="GRL752" s="31"/>
      <c r="GRM752" s="31"/>
      <c r="GRN752" s="31"/>
      <c r="GRO752" s="31"/>
      <c r="GRP752" s="31"/>
      <c r="GRQ752" s="31"/>
      <c r="GRR752" s="31"/>
      <c r="GRS752" s="31"/>
      <c r="GRT752" s="31"/>
      <c r="GRU752" s="31"/>
      <c r="GRV752" s="31"/>
      <c r="GRW752" s="31"/>
      <c r="GRX752" s="31"/>
      <c r="GRY752" s="31"/>
      <c r="GRZ752" s="31"/>
      <c r="GSA752" s="31"/>
      <c r="GSB752" s="31"/>
      <c r="GSC752" s="31"/>
      <c r="GSD752" s="31"/>
      <c r="GSE752" s="31"/>
      <c r="GSF752" s="31"/>
      <c r="GSG752" s="31"/>
      <c r="GSH752" s="31"/>
      <c r="GSI752" s="31"/>
      <c r="GSJ752" s="31"/>
      <c r="GSK752" s="31"/>
      <c r="GSL752" s="31"/>
      <c r="GSM752" s="31"/>
      <c r="GSN752" s="31"/>
      <c r="GSO752" s="31"/>
      <c r="GSP752" s="31"/>
      <c r="GSQ752" s="31"/>
      <c r="GSR752" s="31"/>
      <c r="GSS752" s="31"/>
      <c r="GST752" s="31"/>
      <c r="GSU752" s="31"/>
      <c r="GSV752" s="31"/>
      <c r="GSW752" s="31"/>
      <c r="GSX752" s="31"/>
      <c r="GSY752" s="31"/>
      <c r="GSZ752" s="31"/>
      <c r="GTA752" s="31"/>
      <c r="GTB752" s="31"/>
      <c r="GTC752" s="31"/>
      <c r="GTD752" s="31"/>
      <c r="GTE752" s="31"/>
      <c r="GTF752" s="31"/>
      <c r="GTG752" s="31"/>
      <c r="GTH752" s="31"/>
      <c r="GTI752" s="31"/>
      <c r="GTJ752" s="31"/>
      <c r="GTK752" s="31"/>
      <c r="GTL752" s="31"/>
      <c r="GTM752" s="31"/>
      <c r="GTN752" s="31"/>
      <c r="GTO752" s="31"/>
      <c r="GTP752" s="31"/>
      <c r="GTQ752" s="31"/>
      <c r="GTR752" s="31"/>
      <c r="GTS752" s="31"/>
      <c r="GTT752" s="31"/>
      <c r="GTU752" s="31"/>
      <c r="GTV752" s="31"/>
      <c r="GTW752" s="31"/>
      <c r="GTX752" s="31"/>
      <c r="GTY752" s="31"/>
      <c r="GTZ752" s="31"/>
      <c r="GUA752" s="31"/>
      <c r="GUB752" s="31"/>
      <c r="GUC752" s="31"/>
      <c r="GUD752" s="31"/>
      <c r="GUE752" s="31"/>
      <c r="GUF752" s="31"/>
      <c r="GUG752" s="31"/>
      <c r="GUH752" s="31"/>
      <c r="GUI752" s="31"/>
      <c r="GUJ752" s="31"/>
      <c r="GUK752" s="31"/>
      <c r="GUL752" s="31"/>
      <c r="GUM752" s="31"/>
      <c r="GUN752" s="31"/>
      <c r="GUO752" s="31"/>
      <c r="GUP752" s="31"/>
      <c r="GUQ752" s="31"/>
      <c r="GUR752" s="31"/>
      <c r="GUS752" s="31"/>
      <c r="GUT752" s="31"/>
      <c r="GUU752" s="31"/>
      <c r="GUV752" s="31"/>
      <c r="GUW752" s="31"/>
      <c r="GUX752" s="31"/>
      <c r="GUY752" s="31"/>
      <c r="GUZ752" s="31"/>
      <c r="GVA752" s="31"/>
      <c r="GVB752" s="31"/>
      <c r="GVC752" s="31"/>
      <c r="GVD752" s="31"/>
      <c r="GVE752" s="31"/>
      <c r="GVF752" s="31"/>
      <c r="GVG752" s="31"/>
      <c r="GVH752" s="31"/>
      <c r="GVI752" s="31"/>
      <c r="GVJ752" s="31"/>
      <c r="GVK752" s="31"/>
      <c r="GVL752" s="31"/>
      <c r="GVM752" s="31"/>
      <c r="GVN752" s="31"/>
      <c r="GVO752" s="31"/>
      <c r="GVP752" s="31"/>
      <c r="GVQ752" s="31"/>
      <c r="GVR752" s="31"/>
      <c r="GVS752" s="31"/>
      <c r="GVT752" s="31"/>
      <c r="GVU752" s="31"/>
      <c r="GVV752" s="31"/>
      <c r="GVW752" s="31"/>
      <c r="GVX752" s="31"/>
      <c r="GVY752" s="31"/>
      <c r="GVZ752" s="31"/>
      <c r="GWA752" s="31"/>
      <c r="GWB752" s="31"/>
      <c r="GWC752" s="31"/>
      <c r="GWD752" s="31"/>
      <c r="GWE752" s="31"/>
      <c r="GWF752" s="31"/>
      <c r="GWG752" s="31"/>
      <c r="GWH752" s="31"/>
      <c r="GWI752" s="31"/>
      <c r="GWJ752" s="31"/>
      <c r="GWK752" s="31"/>
      <c r="GWL752" s="31"/>
      <c r="GWM752" s="31"/>
      <c r="GWN752" s="31"/>
      <c r="GWO752" s="31"/>
      <c r="GWP752" s="31"/>
      <c r="GWQ752" s="31"/>
      <c r="GWR752" s="31"/>
      <c r="GWS752" s="31"/>
      <c r="GWT752" s="31"/>
      <c r="GWU752" s="31"/>
      <c r="GWV752" s="31"/>
      <c r="GWW752" s="31"/>
      <c r="GWX752" s="31"/>
      <c r="GWY752" s="31"/>
      <c r="GWZ752" s="31"/>
      <c r="GXA752" s="31"/>
      <c r="GXB752" s="31"/>
      <c r="GXC752" s="31"/>
      <c r="GXD752" s="31"/>
      <c r="GXE752" s="31"/>
      <c r="GXF752" s="31"/>
      <c r="GXG752" s="31"/>
      <c r="GXH752" s="31"/>
      <c r="GXI752" s="31"/>
      <c r="GXJ752" s="31"/>
      <c r="GXK752" s="31"/>
      <c r="GXL752" s="31"/>
      <c r="GXM752" s="31"/>
      <c r="GXN752" s="31"/>
      <c r="GXO752" s="31"/>
      <c r="GXP752" s="31"/>
      <c r="GXQ752" s="31"/>
      <c r="GXR752" s="31"/>
      <c r="GXS752" s="31"/>
      <c r="GXT752" s="31"/>
      <c r="GXU752" s="31"/>
      <c r="GXV752" s="31"/>
      <c r="GXW752" s="31"/>
      <c r="GXX752" s="31"/>
      <c r="GXY752" s="31"/>
      <c r="GXZ752" s="31"/>
      <c r="GYA752" s="31"/>
      <c r="GYB752" s="31"/>
      <c r="GYC752" s="31"/>
      <c r="GYD752" s="31"/>
      <c r="GYE752" s="31"/>
      <c r="GYF752" s="31"/>
      <c r="GYG752" s="31"/>
      <c r="GYH752" s="31"/>
      <c r="GYI752" s="31"/>
      <c r="GYJ752" s="31"/>
      <c r="GYK752" s="31"/>
      <c r="GYL752" s="31"/>
      <c r="GYM752" s="31"/>
      <c r="GYN752" s="31"/>
      <c r="GYO752" s="31"/>
      <c r="GYP752" s="31"/>
      <c r="GYQ752" s="31"/>
      <c r="GYR752" s="31"/>
      <c r="GYS752" s="31"/>
      <c r="GYT752" s="31"/>
      <c r="GYU752" s="31"/>
      <c r="GYV752" s="31"/>
      <c r="GYW752" s="31"/>
      <c r="GYX752" s="31"/>
      <c r="GYY752" s="31"/>
      <c r="GYZ752" s="31"/>
      <c r="GZA752" s="31"/>
      <c r="GZB752" s="31"/>
      <c r="GZC752" s="31"/>
      <c r="GZD752" s="31"/>
      <c r="GZE752" s="31"/>
      <c r="GZF752" s="31"/>
      <c r="GZG752" s="31"/>
      <c r="GZH752" s="31"/>
      <c r="GZI752" s="31"/>
      <c r="GZJ752" s="31"/>
      <c r="GZK752" s="31"/>
      <c r="GZL752" s="31"/>
      <c r="GZM752" s="31"/>
      <c r="GZN752" s="31"/>
      <c r="GZO752" s="31"/>
      <c r="GZP752" s="31"/>
      <c r="GZQ752" s="31"/>
      <c r="GZR752" s="31"/>
      <c r="GZS752" s="31"/>
      <c r="GZT752" s="31"/>
      <c r="GZU752" s="31"/>
      <c r="GZV752" s="31"/>
      <c r="GZW752" s="31"/>
      <c r="GZX752" s="31"/>
      <c r="GZY752" s="31"/>
      <c r="GZZ752" s="31"/>
      <c r="HAA752" s="31"/>
      <c r="HAB752" s="31"/>
      <c r="HAC752" s="31"/>
      <c r="HAD752" s="31"/>
      <c r="HAE752" s="31"/>
      <c r="HAF752" s="31"/>
      <c r="HAG752" s="31"/>
      <c r="HAH752" s="31"/>
      <c r="HAI752" s="31"/>
      <c r="HAJ752" s="31"/>
      <c r="HAK752" s="31"/>
      <c r="HAL752" s="31"/>
      <c r="HAM752" s="31"/>
      <c r="HAN752" s="31"/>
      <c r="HAO752" s="31"/>
      <c r="HAP752" s="31"/>
      <c r="HAQ752" s="31"/>
      <c r="HAR752" s="31"/>
      <c r="HAS752" s="31"/>
      <c r="HAT752" s="31"/>
      <c r="HAU752" s="31"/>
      <c r="HAV752" s="31"/>
      <c r="HAW752" s="31"/>
      <c r="HAX752" s="31"/>
      <c r="HAY752" s="31"/>
      <c r="HAZ752" s="31"/>
      <c r="HBA752" s="31"/>
      <c r="HBB752" s="31"/>
      <c r="HBC752" s="31"/>
      <c r="HBD752" s="31"/>
      <c r="HBE752" s="31"/>
      <c r="HBF752" s="31"/>
      <c r="HBG752" s="31"/>
      <c r="HBH752" s="31"/>
      <c r="HBI752" s="31"/>
      <c r="HBJ752" s="31"/>
      <c r="HBK752" s="31"/>
      <c r="HBL752" s="31"/>
      <c r="HBM752" s="31"/>
      <c r="HBN752" s="31"/>
      <c r="HBO752" s="31"/>
      <c r="HBP752" s="31"/>
      <c r="HBQ752" s="31"/>
      <c r="HBR752" s="31"/>
      <c r="HBS752" s="31"/>
      <c r="HBT752" s="31"/>
      <c r="HBU752" s="31"/>
      <c r="HBV752" s="31"/>
      <c r="HBW752" s="31"/>
      <c r="HBX752" s="31"/>
      <c r="HBY752" s="31"/>
      <c r="HBZ752" s="31"/>
      <c r="HCA752" s="31"/>
      <c r="HCB752" s="31"/>
      <c r="HCC752" s="31"/>
      <c r="HCD752" s="31"/>
      <c r="HCE752" s="31"/>
      <c r="HCF752" s="31"/>
      <c r="HCG752" s="31"/>
      <c r="HCH752" s="31"/>
      <c r="HCI752" s="31"/>
      <c r="HCJ752" s="31"/>
      <c r="HCK752" s="31"/>
      <c r="HCL752" s="31"/>
      <c r="HCM752" s="31"/>
      <c r="HCN752" s="31"/>
      <c r="HCO752" s="31"/>
      <c r="HCP752" s="31"/>
      <c r="HCQ752" s="31"/>
      <c r="HCR752" s="31"/>
      <c r="HCS752" s="31"/>
      <c r="HCT752" s="31"/>
      <c r="HCU752" s="31"/>
      <c r="HCV752" s="31"/>
      <c r="HCW752" s="31"/>
      <c r="HCX752" s="31"/>
      <c r="HCY752" s="31"/>
      <c r="HCZ752" s="31"/>
      <c r="HDA752" s="31"/>
      <c r="HDB752" s="31"/>
      <c r="HDC752" s="31"/>
      <c r="HDD752" s="31"/>
      <c r="HDE752" s="31"/>
      <c r="HDF752" s="31"/>
      <c r="HDG752" s="31"/>
      <c r="HDH752" s="31"/>
      <c r="HDI752" s="31"/>
      <c r="HDJ752" s="31"/>
      <c r="HDK752" s="31"/>
      <c r="HDL752" s="31"/>
      <c r="HDM752" s="31"/>
      <c r="HDN752" s="31"/>
      <c r="HDO752" s="31"/>
      <c r="HDP752" s="31"/>
      <c r="HDQ752" s="31"/>
      <c r="HDR752" s="31"/>
      <c r="HDS752" s="31"/>
      <c r="HDT752" s="31"/>
      <c r="HDU752" s="31"/>
      <c r="HDV752" s="31"/>
      <c r="HDW752" s="31"/>
      <c r="HDX752" s="31"/>
      <c r="HDY752" s="31"/>
      <c r="HDZ752" s="31"/>
      <c r="HEA752" s="31"/>
      <c r="HEB752" s="31"/>
      <c r="HEC752" s="31"/>
      <c r="HED752" s="31"/>
      <c r="HEE752" s="31"/>
      <c r="HEF752" s="31"/>
      <c r="HEG752" s="31"/>
      <c r="HEH752" s="31"/>
      <c r="HEI752" s="31"/>
      <c r="HEJ752" s="31"/>
      <c r="HEK752" s="31"/>
      <c r="HEL752" s="31"/>
      <c r="HEM752" s="31"/>
      <c r="HEN752" s="31"/>
      <c r="HEO752" s="31"/>
      <c r="HEP752" s="31"/>
      <c r="HEQ752" s="31"/>
      <c r="HER752" s="31"/>
      <c r="HES752" s="31"/>
      <c r="HET752" s="31"/>
      <c r="HEU752" s="31"/>
      <c r="HEV752" s="31"/>
      <c r="HEW752" s="31"/>
      <c r="HEX752" s="31"/>
      <c r="HEY752" s="31"/>
      <c r="HEZ752" s="31"/>
      <c r="HFA752" s="31"/>
      <c r="HFB752" s="31"/>
      <c r="HFC752" s="31"/>
      <c r="HFD752" s="31"/>
      <c r="HFE752" s="31"/>
      <c r="HFF752" s="31"/>
      <c r="HFG752" s="31"/>
      <c r="HFH752" s="31"/>
      <c r="HFI752" s="31"/>
      <c r="HFJ752" s="31"/>
      <c r="HFK752" s="31"/>
      <c r="HFL752" s="31"/>
      <c r="HFM752" s="31"/>
      <c r="HFN752" s="31"/>
      <c r="HFO752" s="31"/>
      <c r="HFP752" s="31"/>
      <c r="HFQ752" s="31"/>
      <c r="HFR752" s="31"/>
      <c r="HFS752" s="31"/>
      <c r="HFT752" s="31"/>
      <c r="HFU752" s="31"/>
      <c r="HFV752" s="31"/>
      <c r="HFW752" s="31"/>
      <c r="HFX752" s="31"/>
      <c r="HFY752" s="31"/>
      <c r="HFZ752" s="31"/>
      <c r="HGA752" s="31"/>
      <c r="HGB752" s="31"/>
      <c r="HGC752" s="31"/>
      <c r="HGD752" s="31"/>
      <c r="HGE752" s="31"/>
      <c r="HGF752" s="31"/>
      <c r="HGG752" s="31"/>
      <c r="HGH752" s="31"/>
      <c r="HGI752" s="31"/>
      <c r="HGJ752" s="31"/>
      <c r="HGK752" s="31"/>
      <c r="HGL752" s="31"/>
      <c r="HGM752" s="31"/>
      <c r="HGN752" s="31"/>
      <c r="HGO752" s="31"/>
      <c r="HGP752" s="31"/>
      <c r="HGQ752" s="31"/>
      <c r="HGR752" s="31"/>
      <c r="HGS752" s="31"/>
      <c r="HGT752" s="31"/>
      <c r="HGU752" s="31"/>
      <c r="HGV752" s="31"/>
      <c r="HGW752" s="31"/>
      <c r="HGX752" s="31"/>
      <c r="HGY752" s="31"/>
      <c r="HGZ752" s="31"/>
      <c r="HHA752" s="31"/>
      <c r="HHB752" s="31"/>
      <c r="HHC752" s="31"/>
      <c r="HHD752" s="31"/>
      <c r="HHE752" s="31"/>
      <c r="HHF752" s="31"/>
      <c r="HHG752" s="31"/>
      <c r="HHH752" s="31"/>
      <c r="HHI752" s="31"/>
      <c r="HHJ752" s="31"/>
      <c r="HHK752" s="31"/>
      <c r="HHL752" s="31"/>
      <c r="HHM752" s="31"/>
      <c r="HHN752" s="31"/>
      <c r="HHO752" s="31"/>
      <c r="HHP752" s="31"/>
      <c r="HHQ752" s="31"/>
      <c r="HHR752" s="31"/>
      <c r="HHS752" s="31"/>
      <c r="HHT752" s="31"/>
      <c r="HHU752" s="31"/>
      <c r="HHV752" s="31"/>
      <c r="HHW752" s="31"/>
      <c r="HHX752" s="31"/>
      <c r="HHY752" s="31"/>
      <c r="HHZ752" s="31"/>
      <c r="HIA752" s="31"/>
      <c r="HIB752" s="31"/>
      <c r="HIC752" s="31"/>
      <c r="HID752" s="31"/>
      <c r="HIE752" s="31"/>
      <c r="HIF752" s="31"/>
      <c r="HIG752" s="31"/>
      <c r="HIH752" s="31"/>
      <c r="HII752" s="31"/>
      <c r="HIJ752" s="31"/>
      <c r="HIK752" s="31"/>
      <c r="HIL752" s="31"/>
      <c r="HIM752" s="31"/>
      <c r="HIN752" s="31"/>
      <c r="HIO752" s="31"/>
      <c r="HIP752" s="31"/>
      <c r="HIQ752" s="31"/>
      <c r="HIR752" s="31"/>
      <c r="HIS752" s="31"/>
      <c r="HIT752" s="31"/>
      <c r="HIU752" s="31"/>
      <c r="HIV752" s="31"/>
      <c r="HIW752" s="31"/>
      <c r="HIX752" s="31"/>
      <c r="HIY752" s="31"/>
      <c r="HIZ752" s="31"/>
      <c r="HJA752" s="31"/>
      <c r="HJB752" s="31"/>
      <c r="HJC752" s="31"/>
      <c r="HJD752" s="31"/>
      <c r="HJE752" s="31"/>
      <c r="HJF752" s="31"/>
      <c r="HJG752" s="31"/>
      <c r="HJH752" s="31"/>
      <c r="HJI752" s="31"/>
      <c r="HJJ752" s="31"/>
      <c r="HJK752" s="31"/>
      <c r="HJL752" s="31"/>
      <c r="HJM752" s="31"/>
      <c r="HJN752" s="31"/>
      <c r="HJO752" s="31"/>
      <c r="HJP752" s="31"/>
      <c r="HJQ752" s="31"/>
      <c r="HJR752" s="31"/>
      <c r="HJS752" s="31"/>
      <c r="HJT752" s="31"/>
      <c r="HJU752" s="31"/>
      <c r="HJV752" s="31"/>
      <c r="HJW752" s="31"/>
      <c r="HJX752" s="31"/>
      <c r="HJY752" s="31"/>
      <c r="HJZ752" s="31"/>
      <c r="HKA752" s="31"/>
      <c r="HKB752" s="31"/>
      <c r="HKC752" s="31"/>
      <c r="HKD752" s="31"/>
      <c r="HKE752" s="31"/>
      <c r="HKF752" s="31"/>
      <c r="HKG752" s="31"/>
      <c r="HKH752" s="31"/>
      <c r="HKI752" s="31"/>
      <c r="HKJ752" s="31"/>
      <c r="HKK752" s="31"/>
      <c r="HKL752" s="31"/>
      <c r="HKM752" s="31"/>
      <c r="HKN752" s="31"/>
      <c r="HKO752" s="31"/>
      <c r="HKP752" s="31"/>
      <c r="HKQ752" s="31"/>
      <c r="HKR752" s="31"/>
      <c r="HKS752" s="31"/>
      <c r="HKT752" s="31"/>
      <c r="HKU752" s="31"/>
      <c r="HKV752" s="31"/>
      <c r="HKW752" s="31"/>
      <c r="HKX752" s="31"/>
      <c r="HKY752" s="31"/>
      <c r="HKZ752" s="31"/>
      <c r="HLA752" s="31"/>
      <c r="HLB752" s="31"/>
      <c r="HLC752" s="31"/>
      <c r="HLD752" s="31"/>
      <c r="HLE752" s="31"/>
      <c r="HLF752" s="31"/>
      <c r="HLG752" s="31"/>
      <c r="HLH752" s="31"/>
      <c r="HLI752" s="31"/>
      <c r="HLJ752" s="31"/>
      <c r="HLK752" s="31"/>
      <c r="HLL752" s="31"/>
      <c r="HLM752" s="31"/>
      <c r="HLN752" s="31"/>
      <c r="HLO752" s="31"/>
      <c r="HLP752" s="31"/>
      <c r="HLQ752" s="31"/>
      <c r="HLR752" s="31"/>
      <c r="HLS752" s="31"/>
      <c r="HLT752" s="31"/>
      <c r="HLU752" s="31"/>
      <c r="HLV752" s="31"/>
      <c r="HLW752" s="31"/>
      <c r="HLX752" s="31"/>
      <c r="HLY752" s="31"/>
      <c r="HLZ752" s="31"/>
      <c r="HMA752" s="31"/>
      <c r="HMB752" s="31"/>
      <c r="HMC752" s="31"/>
      <c r="HMD752" s="31"/>
      <c r="HME752" s="31"/>
      <c r="HMF752" s="31"/>
      <c r="HMG752" s="31"/>
      <c r="HMH752" s="31"/>
      <c r="HMI752" s="31"/>
      <c r="HMJ752" s="31"/>
      <c r="HMK752" s="31"/>
      <c r="HML752" s="31"/>
      <c r="HMM752" s="31"/>
      <c r="HMN752" s="31"/>
      <c r="HMO752" s="31"/>
      <c r="HMP752" s="31"/>
      <c r="HMQ752" s="31"/>
      <c r="HMR752" s="31"/>
      <c r="HMS752" s="31"/>
      <c r="HMT752" s="31"/>
      <c r="HMU752" s="31"/>
      <c r="HMV752" s="31"/>
      <c r="HMW752" s="31"/>
      <c r="HMX752" s="31"/>
      <c r="HMY752" s="31"/>
      <c r="HMZ752" s="31"/>
      <c r="HNA752" s="31"/>
      <c r="HNB752" s="31"/>
      <c r="HNC752" s="31"/>
      <c r="HND752" s="31"/>
      <c r="HNE752" s="31"/>
      <c r="HNF752" s="31"/>
      <c r="HNG752" s="31"/>
      <c r="HNH752" s="31"/>
      <c r="HNI752" s="31"/>
      <c r="HNJ752" s="31"/>
      <c r="HNK752" s="31"/>
      <c r="HNL752" s="31"/>
      <c r="HNM752" s="31"/>
      <c r="HNN752" s="31"/>
      <c r="HNO752" s="31"/>
      <c r="HNP752" s="31"/>
      <c r="HNQ752" s="31"/>
      <c r="HNR752" s="31"/>
      <c r="HNS752" s="31"/>
      <c r="HNT752" s="31"/>
      <c r="HNU752" s="31"/>
      <c r="HNV752" s="31"/>
      <c r="HNW752" s="31"/>
      <c r="HNX752" s="31"/>
      <c r="HNY752" s="31"/>
      <c r="HNZ752" s="31"/>
      <c r="HOA752" s="31"/>
      <c r="HOB752" s="31"/>
      <c r="HOC752" s="31"/>
      <c r="HOD752" s="31"/>
      <c r="HOE752" s="31"/>
      <c r="HOF752" s="31"/>
      <c r="HOG752" s="31"/>
      <c r="HOH752" s="31"/>
      <c r="HOI752" s="31"/>
      <c r="HOJ752" s="31"/>
      <c r="HOK752" s="31"/>
      <c r="HOL752" s="31"/>
      <c r="HOM752" s="31"/>
      <c r="HON752" s="31"/>
      <c r="HOO752" s="31"/>
      <c r="HOP752" s="31"/>
      <c r="HOQ752" s="31"/>
      <c r="HOR752" s="31"/>
      <c r="HOS752" s="31"/>
      <c r="HOT752" s="31"/>
      <c r="HOU752" s="31"/>
      <c r="HOV752" s="31"/>
      <c r="HOW752" s="31"/>
      <c r="HOX752" s="31"/>
      <c r="HOY752" s="31"/>
      <c r="HOZ752" s="31"/>
      <c r="HPA752" s="31"/>
      <c r="HPB752" s="31"/>
      <c r="HPC752" s="31"/>
      <c r="HPD752" s="31"/>
      <c r="HPE752" s="31"/>
      <c r="HPF752" s="31"/>
      <c r="HPG752" s="31"/>
      <c r="HPH752" s="31"/>
      <c r="HPI752" s="31"/>
      <c r="HPJ752" s="31"/>
      <c r="HPK752" s="31"/>
      <c r="HPL752" s="31"/>
      <c r="HPM752" s="31"/>
      <c r="HPN752" s="31"/>
      <c r="HPO752" s="31"/>
      <c r="HPP752" s="31"/>
      <c r="HPQ752" s="31"/>
      <c r="HPR752" s="31"/>
      <c r="HPS752" s="31"/>
      <c r="HPT752" s="31"/>
      <c r="HPU752" s="31"/>
      <c r="HPV752" s="31"/>
      <c r="HPW752" s="31"/>
      <c r="HPX752" s="31"/>
      <c r="HPY752" s="31"/>
      <c r="HPZ752" s="31"/>
      <c r="HQA752" s="31"/>
      <c r="HQB752" s="31"/>
      <c r="HQC752" s="31"/>
      <c r="HQD752" s="31"/>
      <c r="HQE752" s="31"/>
      <c r="HQF752" s="31"/>
      <c r="HQG752" s="31"/>
      <c r="HQH752" s="31"/>
      <c r="HQI752" s="31"/>
      <c r="HQJ752" s="31"/>
      <c r="HQK752" s="31"/>
      <c r="HQL752" s="31"/>
      <c r="HQM752" s="31"/>
      <c r="HQN752" s="31"/>
      <c r="HQO752" s="31"/>
      <c r="HQP752" s="31"/>
      <c r="HQQ752" s="31"/>
      <c r="HQR752" s="31"/>
      <c r="HQS752" s="31"/>
      <c r="HQT752" s="31"/>
      <c r="HQU752" s="31"/>
      <c r="HQV752" s="31"/>
      <c r="HQW752" s="31"/>
      <c r="HQX752" s="31"/>
      <c r="HQY752" s="31"/>
      <c r="HQZ752" s="31"/>
      <c r="HRA752" s="31"/>
      <c r="HRB752" s="31"/>
      <c r="HRC752" s="31"/>
      <c r="HRD752" s="31"/>
      <c r="HRE752" s="31"/>
      <c r="HRF752" s="31"/>
      <c r="HRG752" s="31"/>
      <c r="HRH752" s="31"/>
      <c r="HRI752" s="31"/>
      <c r="HRJ752" s="31"/>
      <c r="HRK752" s="31"/>
      <c r="HRL752" s="31"/>
      <c r="HRM752" s="31"/>
      <c r="HRN752" s="31"/>
      <c r="HRO752" s="31"/>
      <c r="HRP752" s="31"/>
      <c r="HRQ752" s="31"/>
      <c r="HRR752" s="31"/>
      <c r="HRS752" s="31"/>
      <c r="HRT752" s="31"/>
      <c r="HRU752" s="31"/>
      <c r="HRV752" s="31"/>
      <c r="HRW752" s="31"/>
      <c r="HRX752" s="31"/>
      <c r="HRY752" s="31"/>
      <c r="HRZ752" s="31"/>
      <c r="HSA752" s="31"/>
      <c r="HSB752" s="31"/>
      <c r="HSC752" s="31"/>
      <c r="HSD752" s="31"/>
      <c r="HSE752" s="31"/>
      <c r="HSF752" s="31"/>
      <c r="HSG752" s="31"/>
      <c r="HSH752" s="31"/>
      <c r="HSI752" s="31"/>
      <c r="HSJ752" s="31"/>
      <c r="HSK752" s="31"/>
      <c r="HSL752" s="31"/>
      <c r="HSM752" s="31"/>
      <c r="HSN752" s="31"/>
      <c r="HSO752" s="31"/>
      <c r="HSP752" s="31"/>
      <c r="HSQ752" s="31"/>
      <c r="HSR752" s="31"/>
      <c r="HSS752" s="31"/>
      <c r="HST752" s="31"/>
      <c r="HSU752" s="31"/>
      <c r="HSV752" s="31"/>
      <c r="HSW752" s="31"/>
      <c r="HSX752" s="31"/>
      <c r="HSY752" s="31"/>
      <c r="HSZ752" s="31"/>
      <c r="HTA752" s="31"/>
      <c r="HTB752" s="31"/>
      <c r="HTC752" s="31"/>
      <c r="HTD752" s="31"/>
      <c r="HTE752" s="31"/>
      <c r="HTF752" s="31"/>
      <c r="HTG752" s="31"/>
      <c r="HTH752" s="31"/>
      <c r="HTI752" s="31"/>
      <c r="HTJ752" s="31"/>
      <c r="HTK752" s="31"/>
      <c r="HTL752" s="31"/>
      <c r="HTM752" s="31"/>
      <c r="HTN752" s="31"/>
      <c r="HTO752" s="31"/>
      <c r="HTP752" s="31"/>
      <c r="HTQ752" s="31"/>
      <c r="HTR752" s="31"/>
      <c r="HTS752" s="31"/>
      <c r="HTT752" s="31"/>
      <c r="HTU752" s="31"/>
      <c r="HTV752" s="31"/>
      <c r="HTW752" s="31"/>
      <c r="HTX752" s="31"/>
      <c r="HTY752" s="31"/>
      <c r="HTZ752" s="31"/>
      <c r="HUA752" s="31"/>
      <c r="HUB752" s="31"/>
      <c r="HUC752" s="31"/>
      <c r="HUD752" s="31"/>
      <c r="HUE752" s="31"/>
      <c r="HUF752" s="31"/>
      <c r="HUG752" s="31"/>
      <c r="HUH752" s="31"/>
      <c r="HUI752" s="31"/>
      <c r="HUJ752" s="31"/>
      <c r="HUK752" s="31"/>
      <c r="HUL752" s="31"/>
      <c r="HUM752" s="31"/>
      <c r="HUN752" s="31"/>
      <c r="HUO752" s="31"/>
      <c r="HUP752" s="31"/>
      <c r="HUQ752" s="31"/>
      <c r="HUR752" s="31"/>
      <c r="HUS752" s="31"/>
      <c r="HUT752" s="31"/>
      <c r="HUU752" s="31"/>
      <c r="HUV752" s="31"/>
      <c r="HUW752" s="31"/>
      <c r="HUX752" s="31"/>
      <c r="HUY752" s="31"/>
      <c r="HUZ752" s="31"/>
      <c r="HVA752" s="31"/>
      <c r="HVB752" s="31"/>
      <c r="HVC752" s="31"/>
      <c r="HVD752" s="31"/>
      <c r="HVE752" s="31"/>
      <c r="HVF752" s="31"/>
      <c r="HVG752" s="31"/>
      <c r="HVH752" s="31"/>
      <c r="HVI752" s="31"/>
      <c r="HVJ752" s="31"/>
      <c r="HVK752" s="31"/>
      <c r="HVL752" s="31"/>
      <c r="HVM752" s="31"/>
      <c r="HVN752" s="31"/>
      <c r="HVO752" s="31"/>
      <c r="HVP752" s="31"/>
      <c r="HVQ752" s="31"/>
      <c r="HVR752" s="31"/>
      <c r="HVS752" s="31"/>
      <c r="HVT752" s="31"/>
      <c r="HVU752" s="31"/>
      <c r="HVV752" s="31"/>
      <c r="HVW752" s="31"/>
      <c r="HVX752" s="31"/>
      <c r="HVY752" s="31"/>
      <c r="HVZ752" s="31"/>
      <c r="HWA752" s="31"/>
      <c r="HWB752" s="31"/>
      <c r="HWC752" s="31"/>
      <c r="HWD752" s="31"/>
      <c r="HWE752" s="31"/>
      <c r="HWF752" s="31"/>
      <c r="HWG752" s="31"/>
      <c r="HWH752" s="31"/>
      <c r="HWI752" s="31"/>
      <c r="HWJ752" s="31"/>
      <c r="HWK752" s="31"/>
      <c r="HWL752" s="31"/>
      <c r="HWM752" s="31"/>
      <c r="HWN752" s="31"/>
      <c r="HWO752" s="31"/>
      <c r="HWP752" s="31"/>
      <c r="HWQ752" s="31"/>
      <c r="HWR752" s="31"/>
      <c r="HWS752" s="31"/>
      <c r="HWT752" s="31"/>
      <c r="HWU752" s="31"/>
      <c r="HWV752" s="31"/>
      <c r="HWW752" s="31"/>
      <c r="HWX752" s="31"/>
      <c r="HWY752" s="31"/>
      <c r="HWZ752" s="31"/>
      <c r="HXA752" s="31"/>
      <c r="HXB752" s="31"/>
      <c r="HXC752" s="31"/>
      <c r="HXD752" s="31"/>
      <c r="HXE752" s="31"/>
      <c r="HXF752" s="31"/>
      <c r="HXG752" s="31"/>
      <c r="HXH752" s="31"/>
      <c r="HXI752" s="31"/>
      <c r="HXJ752" s="31"/>
      <c r="HXK752" s="31"/>
      <c r="HXL752" s="31"/>
      <c r="HXM752" s="31"/>
      <c r="HXN752" s="31"/>
      <c r="HXO752" s="31"/>
      <c r="HXP752" s="31"/>
      <c r="HXQ752" s="31"/>
      <c r="HXR752" s="31"/>
      <c r="HXS752" s="31"/>
      <c r="HXT752" s="31"/>
      <c r="HXU752" s="31"/>
      <c r="HXV752" s="31"/>
      <c r="HXW752" s="31"/>
      <c r="HXX752" s="31"/>
      <c r="HXY752" s="31"/>
      <c r="HXZ752" s="31"/>
      <c r="HYA752" s="31"/>
      <c r="HYB752" s="31"/>
      <c r="HYC752" s="31"/>
      <c r="HYD752" s="31"/>
      <c r="HYE752" s="31"/>
      <c r="HYF752" s="31"/>
      <c r="HYG752" s="31"/>
      <c r="HYH752" s="31"/>
      <c r="HYI752" s="31"/>
      <c r="HYJ752" s="31"/>
      <c r="HYK752" s="31"/>
      <c r="HYL752" s="31"/>
      <c r="HYM752" s="31"/>
      <c r="HYN752" s="31"/>
      <c r="HYO752" s="31"/>
      <c r="HYP752" s="31"/>
      <c r="HYQ752" s="31"/>
      <c r="HYR752" s="31"/>
      <c r="HYS752" s="31"/>
      <c r="HYT752" s="31"/>
      <c r="HYU752" s="31"/>
      <c r="HYV752" s="31"/>
      <c r="HYW752" s="31"/>
      <c r="HYX752" s="31"/>
      <c r="HYY752" s="31"/>
      <c r="HYZ752" s="31"/>
      <c r="HZA752" s="31"/>
      <c r="HZB752" s="31"/>
      <c r="HZC752" s="31"/>
      <c r="HZD752" s="31"/>
      <c r="HZE752" s="31"/>
      <c r="HZF752" s="31"/>
      <c r="HZG752" s="31"/>
      <c r="HZH752" s="31"/>
      <c r="HZI752" s="31"/>
      <c r="HZJ752" s="31"/>
      <c r="HZK752" s="31"/>
      <c r="HZL752" s="31"/>
      <c r="HZM752" s="31"/>
      <c r="HZN752" s="31"/>
      <c r="HZO752" s="31"/>
      <c r="HZP752" s="31"/>
      <c r="HZQ752" s="31"/>
      <c r="HZR752" s="31"/>
      <c r="HZS752" s="31"/>
      <c r="HZT752" s="31"/>
      <c r="HZU752" s="31"/>
      <c r="HZV752" s="31"/>
      <c r="HZW752" s="31"/>
      <c r="HZX752" s="31"/>
      <c r="HZY752" s="31"/>
      <c r="HZZ752" s="31"/>
      <c r="IAA752" s="31"/>
      <c r="IAB752" s="31"/>
      <c r="IAC752" s="31"/>
      <c r="IAD752" s="31"/>
      <c r="IAE752" s="31"/>
      <c r="IAF752" s="31"/>
      <c r="IAG752" s="31"/>
      <c r="IAH752" s="31"/>
      <c r="IAI752" s="31"/>
      <c r="IAJ752" s="31"/>
      <c r="IAK752" s="31"/>
      <c r="IAL752" s="31"/>
      <c r="IAM752" s="31"/>
      <c r="IAN752" s="31"/>
      <c r="IAO752" s="31"/>
      <c r="IAP752" s="31"/>
      <c r="IAQ752" s="31"/>
      <c r="IAR752" s="31"/>
      <c r="IAS752" s="31"/>
      <c r="IAT752" s="31"/>
      <c r="IAU752" s="31"/>
      <c r="IAV752" s="31"/>
      <c r="IAW752" s="31"/>
      <c r="IAX752" s="31"/>
      <c r="IAY752" s="31"/>
      <c r="IAZ752" s="31"/>
      <c r="IBA752" s="31"/>
      <c r="IBB752" s="31"/>
      <c r="IBC752" s="31"/>
      <c r="IBD752" s="31"/>
      <c r="IBE752" s="31"/>
      <c r="IBF752" s="31"/>
      <c r="IBG752" s="31"/>
      <c r="IBH752" s="31"/>
      <c r="IBI752" s="31"/>
      <c r="IBJ752" s="31"/>
      <c r="IBK752" s="31"/>
      <c r="IBL752" s="31"/>
      <c r="IBM752" s="31"/>
      <c r="IBN752" s="31"/>
      <c r="IBO752" s="31"/>
      <c r="IBP752" s="31"/>
      <c r="IBQ752" s="31"/>
      <c r="IBR752" s="31"/>
      <c r="IBS752" s="31"/>
      <c r="IBT752" s="31"/>
      <c r="IBU752" s="31"/>
      <c r="IBV752" s="31"/>
      <c r="IBW752" s="31"/>
      <c r="IBX752" s="31"/>
      <c r="IBY752" s="31"/>
      <c r="IBZ752" s="31"/>
      <c r="ICA752" s="31"/>
      <c r="ICB752" s="31"/>
      <c r="ICC752" s="31"/>
      <c r="ICD752" s="31"/>
      <c r="ICE752" s="31"/>
      <c r="ICF752" s="31"/>
      <c r="ICG752" s="31"/>
      <c r="ICH752" s="31"/>
      <c r="ICI752" s="31"/>
      <c r="ICJ752" s="31"/>
      <c r="ICK752" s="31"/>
      <c r="ICL752" s="31"/>
      <c r="ICM752" s="31"/>
      <c r="ICN752" s="31"/>
      <c r="ICO752" s="31"/>
      <c r="ICP752" s="31"/>
      <c r="ICQ752" s="31"/>
      <c r="ICR752" s="31"/>
      <c r="ICS752" s="31"/>
      <c r="ICT752" s="31"/>
      <c r="ICU752" s="31"/>
      <c r="ICV752" s="31"/>
      <c r="ICW752" s="31"/>
      <c r="ICX752" s="31"/>
      <c r="ICY752" s="31"/>
      <c r="ICZ752" s="31"/>
      <c r="IDA752" s="31"/>
      <c r="IDB752" s="31"/>
      <c r="IDC752" s="31"/>
      <c r="IDD752" s="31"/>
      <c r="IDE752" s="31"/>
      <c r="IDF752" s="31"/>
      <c r="IDG752" s="31"/>
      <c r="IDH752" s="31"/>
      <c r="IDI752" s="31"/>
      <c r="IDJ752" s="31"/>
      <c r="IDK752" s="31"/>
      <c r="IDL752" s="31"/>
      <c r="IDM752" s="31"/>
      <c r="IDN752" s="31"/>
      <c r="IDO752" s="31"/>
      <c r="IDP752" s="31"/>
      <c r="IDQ752" s="31"/>
      <c r="IDR752" s="31"/>
      <c r="IDS752" s="31"/>
      <c r="IDT752" s="31"/>
      <c r="IDU752" s="31"/>
      <c r="IDV752" s="31"/>
      <c r="IDW752" s="31"/>
      <c r="IDX752" s="31"/>
      <c r="IDY752" s="31"/>
      <c r="IDZ752" s="31"/>
      <c r="IEA752" s="31"/>
      <c r="IEB752" s="31"/>
      <c r="IEC752" s="31"/>
      <c r="IED752" s="31"/>
      <c r="IEE752" s="31"/>
      <c r="IEF752" s="31"/>
      <c r="IEG752" s="31"/>
      <c r="IEH752" s="31"/>
      <c r="IEI752" s="31"/>
      <c r="IEJ752" s="31"/>
      <c r="IEK752" s="31"/>
      <c r="IEL752" s="31"/>
      <c r="IEM752" s="31"/>
      <c r="IEN752" s="31"/>
      <c r="IEO752" s="31"/>
      <c r="IEP752" s="31"/>
      <c r="IEQ752" s="31"/>
      <c r="IER752" s="31"/>
      <c r="IES752" s="31"/>
      <c r="IET752" s="31"/>
      <c r="IEU752" s="31"/>
      <c r="IEV752" s="31"/>
      <c r="IEW752" s="31"/>
      <c r="IEX752" s="31"/>
      <c r="IEY752" s="31"/>
      <c r="IEZ752" s="31"/>
      <c r="IFA752" s="31"/>
      <c r="IFB752" s="31"/>
      <c r="IFC752" s="31"/>
      <c r="IFD752" s="31"/>
      <c r="IFE752" s="31"/>
      <c r="IFF752" s="31"/>
      <c r="IFG752" s="31"/>
      <c r="IFH752" s="31"/>
      <c r="IFI752" s="31"/>
      <c r="IFJ752" s="31"/>
      <c r="IFK752" s="31"/>
      <c r="IFL752" s="31"/>
      <c r="IFM752" s="31"/>
      <c r="IFN752" s="31"/>
      <c r="IFO752" s="31"/>
      <c r="IFP752" s="31"/>
      <c r="IFQ752" s="31"/>
      <c r="IFR752" s="31"/>
      <c r="IFS752" s="31"/>
      <c r="IFT752" s="31"/>
      <c r="IFU752" s="31"/>
      <c r="IFV752" s="31"/>
      <c r="IFW752" s="31"/>
      <c r="IFX752" s="31"/>
      <c r="IFY752" s="31"/>
      <c r="IFZ752" s="31"/>
      <c r="IGA752" s="31"/>
      <c r="IGB752" s="31"/>
      <c r="IGC752" s="31"/>
      <c r="IGD752" s="31"/>
      <c r="IGE752" s="31"/>
      <c r="IGF752" s="31"/>
      <c r="IGG752" s="31"/>
      <c r="IGH752" s="31"/>
      <c r="IGI752" s="31"/>
      <c r="IGJ752" s="31"/>
      <c r="IGK752" s="31"/>
      <c r="IGL752" s="31"/>
      <c r="IGM752" s="31"/>
      <c r="IGN752" s="31"/>
      <c r="IGO752" s="31"/>
      <c r="IGP752" s="31"/>
      <c r="IGQ752" s="31"/>
      <c r="IGR752" s="31"/>
      <c r="IGS752" s="31"/>
      <c r="IGT752" s="31"/>
      <c r="IGU752" s="31"/>
      <c r="IGV752" s="31"/>
      <c r="IGW752" s="31"/>
      <c r="IGX752" s="31"/>
      <c r="IGY752" s="31"/>
      <c r="IGZ752" s="31"/>
      <c r="IHA752" s="31"/>
      <c r="IHB752" s="31"/>
      <c r="IHC752" s="31"/>
      <c r="IHD752" s="31"/>
      <c r="IHE752" s="31"/>
      <c r="IHF752" s="31"/>
      <c r="IHG752" s="31"/>
      <c r="IHH752" s="31"/>
      <c r="IHI752" s="31"/>
      <c r="IHJ752" s="31"/>
      <c r="IHK752" s="31"/>
      <c r="IHL752" s="31"/>
      <c r="IHM752" s="31"/>
      <c r="IHN752" s="31"/>
      <c r="IHO752" s="31"/>
      <c r="IHP752" s="31"/>
      <c r="IHQ752" s="31"/>
      <c r="IHR752" s="31"/>
      <c r="IHS752" s="31"/>
      <c r="IHT752" s="31"/>
      <c r="IHU752" s="31"/>
      <c r="IHV752" s="31"/>
      <c r="IHW752" s="31"/>
      <c r="IHX752" s="31"/>
      <c r="IHY752" s="31"/>
      <c r="IHZ752" s="31"/>
      <c r="IIA752" s="31"/>
      <c r="IIB752" s="31"/>
      <c r="IIC752" s="31"/>
      <c r="IID752" s="31"/>
      <c r="IIE752" s="31"/>
      <c r="IIF752" s="31"/>
      <c r="IIG752" s="31"/>
      <c r="IIH752" s="31"/>
      <c r="III752" s="31"/>
      <c r="IIJ752" s="31"/>
      <c r="IIK752" s="31"/>
      <c r="IIL752" s="31"/>
      <c r="IIM752" s="31"/>
      <c r="IIN752" s="31"/>
      <c r="IIO752" s="31"/>
      <c r="IIP752" s="31"/>
      <c r="IIQ752" s="31"/>
      <c r="IIR752" s="31"/>
      <c r="IIS752" s="31"/>
      <c r="IIT752" s="31"/>
      <c r="IIU752" s="31"/>
      <c r="IIV752" s="31"/>
      <c r="IIW752" s="31"/>
      <c r="IIX752" s="31"/>
      <c r="IIY752" s="31"/>
      <c r="IIZ752" s="31"/>
      <c r="IJA752" s="31"/>
      <c r="IJB752" s="31"/>
      <c r="IJC752" s="31"/>
      <c r="IJD752" s="31"/>
      <c r="IJE752" s="31"/>
      <c r="IJF752" s="31"/>
      <c r="IJG752" s="31"/>
      <c r="IJH752" s="31"/>
      <c r="IJI752" s="31"/>
      <c r="IJJ752" s="31"/>
      <c r="IJK752" s="31"/>
      <c r="IJL752" s="31"/>
      <c r="IJM752" s="31"/>
      <c r="IJN752" s="31"/>
      <c r="IJO752" s="31"/>
      <c r="IJP752" s="31"/>
      <c r="IJQ752" s="31"/>
      <c r="IJR752" s="31"/>
      <c r="IJS752" s="31"/>
      <c r="IJT752" s="31"/>
      <c r="IJU752" s="31"/>
      <c r="IJV752" s="31"/>
      <c r="IJW752" s="31"/>
      <c r="IJX752" s="31"/>
      <c r="IJY752" s="31"/>
      <c r="IJZ752" s="31"/>
      <c r="IKA752" s="31"/>
      <c r="IKB752" s="31"/>
      <c r="IKC752" s="31"/>
      <c r="IKD752" s="31"/>
      <c r="IKE752" s="31"/>
      <c r="IKF752" s="31"/>
      <c r="IKG752" s="31"/>
      <c r="IKH752" s="31"/>
      <c r="IKI752" s="31"/>
      <c r="IKJ752" s="31"/>
      <c r="IKK752" s="31"/>
      <c r="IKL752" s="31"/>
      <c r="IKM752" s="31"/>
      <c r="IKN752" s="31"/>
      <c r="IKO752" s="31"/>
      <c r="IKP752" s="31"/>
      <c r="IKQ752" s="31"/>
      <c r="IKR752" s="31"/>
      <c r="IKS752" s="31"/>
      <c r="IKT752" s="31"/>
      <c r="IKU752" s="31"/>
      <c r="IKV752" s="31"/>
      <c r="IKW752" s="31"/>
      <c r="IKX752" s="31"/>
      <c r="IKY752" s="31"/>
      <c r="IKZ752" s="31"/>
      <c r="ILA752" s="31"/>
      <c r="ILB752" s="31"/>
      <c r="ILC752" s="31"/>
      <c r="ILD752" s="31"/>
      <c r="ILE752" s="31"/>
      <c r="ILF752" s="31"/>
      <c r="ILG752" s="31"/>
      <c r="ILH752" s="31"/>
      <c r="ILI752" s="31"/>
      <c r="ILJ752" s="31"/>
      <c r="ILK752" s="31"/>
      <c r="ILL752" s="31"/>
      <c r="ILM752" s="31"/>
      <c r="ILN752" s="31"/>
      <c r="ILO752" s="31"/>
      <c r="ILP752" s="31"/>
      <c r="ILQ752" s="31"/>
      <c r="ILR752" s="31"/>
      <c r="ILS752" s="31"/>
      <c r="ILT752" s="31"/>
      <c r="ILU752" s="31"/>
      <c r="ILV752" s="31"/>
      <c r="ILW752" s="31"/>
      <c r="ILX752" s="31"/>
      <c r="ILY752" s="31"/>
      <c r="ILZ752" s="31"/>
      <c r="IMA752" s="31"/>
      <c r="IMB752" s="31"/>
      <c r="IMC752" s="31"/>
      <c r="IMD752" s="31"/>
      <c r="IME752" s="31"/>
      <c r="IMF752" s="31"/>
      <c r="IMG752" s="31"/>
      <c r="IMH752" s="31"/>
      <c r="IMI752" s="31"/>
      <c r="IMJ752" s="31"/>
      <c r="IMK752" s="31"/>
      <c r="IML752" s="31"/>
      <c r="IMM752" s="31"/>
      <c r="IMN752" s="31"/>
      <c r="IMO752" s="31"/>
      <c r="IMP752" s="31"/>
      <c r="IMQ752" s="31"/>
      <c r="IMR752" s="31"/>
      <c r="IMS752" s="31"/>
      <c r="IMT752" s="31"/>
      <c r="IMU752" s="31"/>
      <c r="IMV752" s="31"/>
      <c r="IMW752" s="31"/>
      <c r="IMX752" s="31"/>
      <c r="IMY752" s="31"/>
      <c r="IMZ752" s="31"/>
      <c r="INA752" s="31"/>
      <c r="INB752" s="31"/>
      <c r="INC752" s="31"/>
      <c r="IND752" s="31"/>
      <c r="INE752" s="31"/>
      <c r="INF752" s="31"/>
      <c r="ING752" s="31"/>
      <c r="INH752" s="31"/>
      <c r="INI752" s="31"/>
      <c r="INJ752" s="31"/>
      <c r="INK752" s="31"/>
      <c r="INL752" s="31"/>
      <c r="INM752" s="31"/>
      <c r="INN752" s="31"/>
      <c r="INO752" s="31"/>
      <c r="INP752" s="31"/>
      <c r="INQ752" s="31"/>
      <c r="INR752" s="31"/>
      <c r="INS752" s="31"/>
      <c r="INT752" s="31"/>
      <c r="INU752" s="31"/>
      <c r="INV752" s="31"/>
      <c r="INW752" s="31"/>
      <c r="INX752" s="31"/>
      <c r="INY752" s="31"/>
      <c r="INZ752" s="31"/>
      <c r="IOA752" s="31"/>
      <c r="IOB752" s="31"/>
      <c r="IOC752" s="31"/>
      <c r="IOD752" s="31"/>
      <c r="IOE752" s="31"/>
      <c r="IOF752" s="31"/>
      <c r="IOG752" s="31"/>
      <c r="IOH752" s="31"/>
      <c r="IOI752" s="31"/>
      <c r="IOJ752" s="31"/>
      <c r="IOK752" s="31"/>
      <c r="IOL752" s="31"/>
      <c r="IOM752" s="31"/>
      <c r="ION752" s="31"/>
      <c r="IOO752" s="31"/>
      <c r="IOP752" s="31"/>
      <c r="IOQ752" s="31"/>
      <c r="IOR752" s="31"/>
      <c r="IOS752" s="31"/>
      <c r="IOT752" s="31"/>
      <c r="IOU752" s="31"/>
      <c r="IOV752" s="31"/>
      <c r="IOW752" s="31"/>
      <c r="IOX752" s="31"/>
      <c r="IOY752" s="31"/>
      <c r="IOZ752" s="31"/>
      <c r="IPA752" s="31"/>
      <c r="IPB752" s="31"/>
      <c r="IPC752" s="31"/>
      <c r="IPD752" s="31"/>
      <c r="IPE752" s="31"/>
      <c r="IPF752" s="31"/>
      <c r="IPG752" s="31"/>
      <c r="IPH752" s="31"/>
      <c r="IPI752" s="31"/>
      <c r="IPJ752" s="31"/>
      <c r="IPK752" s="31"/>
      <c r="IPL752" s="31"/>
      <c r="IPM752" s="31"/>
      <c r="IPN752" s="31"/>
      <c r="IPO752" s="31"/>
      <c r="IPP752" s="31"/>
      <c r="IPQ752" s="31"/>
      <c r="IPR752" s="31"/>
      <c r="IPS752" s="31"/>
      <c r="IPT752" s="31"/>
      <c r="IPU752" s="31"/>
      <c r="IPV752" s="31"/>
      <c r="IPW752" s="31"/>
      <c r="IPX752" s="31"/>
      <c r="IPY752" s="31"/>
      <c r="IPZ752" s="31"/>
      <c r="IQA752" s="31"/>
      <c r="IQB752" s="31"/>
      <c r="IQC752" s="31"/>
      <c r="IQD752" s="31"/>
      <c r="IQE752" s="31"/>
      <c r="IQF752" s="31"/>
      <c r="IQG752" s="31"/>
      <c r="IQH752" s="31"/>
      <c r="IQI752" s="31"/>
      <c r="IQJ752" s="31"/>
      <c r="IQK752" s="31"/>
      <c r="IQL752" s="31"/>
      <c r="IQM752" s="31"/>
      <c r="IQN752" s="31"/>
      <c r="IQO752" s="31"/>
      <c r="IQP752" s="31"/>
      <c r="IQQ752" s="31"/>
      <c r="IQR752" s="31"/>
      <c r="IQS752" s="31"/>
      <c r="IQT752" s="31"/>
      <c r="IQU752" s="31"/>
      <c r="IQV752" s="31"/>
      <c r="IQW752" s="31"/>
      <c r="IQX752" s="31"/>
      <c r="IQY752" s="31"/>
      <c r="IQZ752" s="31"/>
      <c r="IRA752" s="31"/>
      <c r="IRB752" s="31"/>
      <c r="IRC752" s="31"/>
      <c r="IRD752" s="31"/>
      <c r="IRE752" s="31"/>
      <c r="IRF752" s="31"/>
      <c r="IRG752" s="31"/>
      <c r="IRH752" s="31"/>
      <c r="IRI752" s="31"/>
      <c r="IRJ752" s="31"/>
      <c r="IRK752" s="31"/>
      <c r="IRL752" s="31"/>
      <c r="IRM752" s="31"/>
      <c r="IRN752" s="31"/>
      <c r="IRO752" s="31"/>
      <c r="IRP752" s="31"/>
      <c r="IRQ752" s="31"/>
      <c r="IRR752" s="31"/>
      <c r="IRS752" s="31"/>
      <c r="IRT752" s="31"/>
      <c r="IRU752" s="31"/>
      <c r="IRV752" s="31"/>
      <c r="IRW752" s="31"/>
      <c r="IRX752" s="31"/>
      <c r="IRY752" s="31"/>
      <c r="IRZ752" s="31"/>
      <c r="ISA752" s="31"/>
      <c r="ISB752" s="31"/>
      <c r="ISC752" s="31"/>
      <c r="ISD752" s="31"/>
      <c r="ISE752" s="31"/>
      <c r="ISF752" s="31"/>
      <c r="ISG752" s="31"/>
      <c r="ISH752" s="31"/>
      <c r="ISI752" s="31"/>
      <c r="ISJ752" s="31"/>
      <c r="ISK752" s="31"/>
      <c r="ISL752" s="31"/>
      <c r="ISM752" s="31"/>
      <c r="ISN752" s="31"/>
      <c r="ISO752" s="31"/>
      <c r="ISP752" s="31"/>
      <c r="ISQ752" s="31"/>
      <c r="ISR752" s="31"/>
      <c r="ISS752" s="31"/>
      <c r="IST752" s="31"/>
      <c r="ISU752" s="31"/>
      <c r="ISV752" s="31"/>
      <c r="ISW752" s="31"/>
      <c r="ISX752" s="31"/>
      <c r="ISY752" s="31"/>
      <c r="ISZ752" s="31"/>
      <c r="ITA752" s="31"/>
      <c r="ITB752" s="31"/>
      <c r="ITC752" s="31"/>
      <c r="ITD752" s="31"/>
      <c r="ITE752" s="31"/>
      <c r="ITF752" s="31"/>
      <c r="ITG752" s="31"/>
      <c r="ITH752" s="31"/>
      <c r="ITI752" s="31"/>
      <c r="ITJ752" s="31"/>
      <c r="ITK752" s="31"/>
      <c r="ITL752" s="31"/>
      <c r="ITM752" s="31"/>
      <c r="ITN752" s="31"/>
      <c r="ITO752" s="31"/>
      <c r="ITP752" s="31"/>
      <c r="ITQ752" s="31"/>
      <c r="ITR752" s="31"/>
      <c r="ITS752" s="31"/>
      <c r="ITT752" s="31"/>
      <c r="ITU752" s="31"/>
      <c r="ITV752" s="31"/>
      <c r="ITW752" s="31"/>
      <c r="ITX752" s="31"/>
      <c r="ITY752" s="31"/>
      <c r="ITZ752" s="31"/>
      <c r="IUA752" s="31"/>
      <c r="IUB752" s="31"/>
      <c r="IUC752" s="31"/>
      <c r="IUD752" s="31"/>
      <c r="IUE752" s="31"/>
      <c r="IUF752" s="31"/>
      <c r="IUG752" s="31"/>
      <c r="IUH752" s="31"/>
      <c r="IUI752" s="31"/>
      <c r="IUJ752" s="31"/>
      <c r="IUK752" s="31"/>
      <c r="IUL752" s="31"/>
      <c r="IUM752" s="31"/>
      <c r="IUN752" s="31"/>
      <c r="IUO752" s="31"/>
      <c r="IUP752" s="31"/>
      <c r="IUQ752" s="31"/>
      <c r="IUR752" s="31"/>
      <c r="IUS752" s="31"/>
      <c r="IUT752" s="31"/>
      <c r="IUU752" s="31"/>
      <c r="IUV752" s="31"/>
      <c r="IUW752" s="31"/>
      <c r="IUX752" s="31"/>
      <c r="IUY752" s="31"/>
      <c r="IUZ752" s="31"/>
      <c r="IVA752" s="31"/>
      <c r="IVB752" s="31"/>
      <c r="IVC752" s="31"/>
      <c r="IVD752" s="31"/>
      <c r="IVE752" s="31"/>
      <c r="IVF752" s="31"/>
      <c r="IVG752" s="31"/>
      <c r="IVH752" s="31"/>
      <c r="IVI752" s="31"/>
      <c r="IVJ752" s="31"/>
      <c r="IVK752" s="31"/>
      <c r="IVL752" s="31"/>
      <c r="IVM752" s="31"/>
      <c r="IVN752" s="31"/>
      <c r="IVO752" s="31"/>
      <c r="IVP752" s="31"/>
      <c r="IVQ752" s="31"/>
      <c r="IVR752" s="31"/>
      <c r="IVS752" s="31"/>
      <c r="IVT752" s="31"/>
      <c r="IVU752" s="31"/>
      <c r="IVV752" s="31"/>
      <c r="IVW752" s="31"/>
      <c r="IVX752" s="31"/>
      <c r="IVY752" s="31"/>
      <c r="IVZ752" s="31"/>
      <c r="IWA752" s="31"/>
      <c r="IWB752" s="31"/>
      <c r="IWC752" s="31"/>
      <c r="IWD752" s="31"/>
      <c r="IWE752" s="31"/>
      <c r="IWF752" s="31"/>
      <c r="IWG752" s="31"/>
      <c r="IWH752" s="31"/>
      <c r="IWI752" s="31"/>
      <c r="IWJ752" s="31"/>
      <c r="IWK752" s="31"/>
      <c r="IWL752" s="31"/>
      <c r="IWM752" s="31"/>
      <c r="IWN752" s="31"/>
      <c r="IWO752" s="31"/>
      <c r="IWP752" s="31"/>
      <c r="IWQ752" s="31"/>
      <c r="IWR752" s="31"/>
      <c r="IWS752" s="31"/>
      <c r="IWT752" s="31"/>
      <c r="IWU752" s="31"/>
      <c r="IWV752" s="31"/>
      <c r="IWW752" s="31"/>
      <c r="IWX752" s="31"/>
      <c r="IWY752" s="31"/>
      <c r="IWZ752" s="31"/>
      <c r="IXA752" s="31"/>
      <c r="IXB752" s="31"/>
      <c r="IXC752" s="31"/>
      <c r="IXD752" s="31"/>
      <c r="IXE752" s="31"/>
      <c r="IXF752" s="31"/>
      <c r="IXG752" s="31"/>
      <c r="IXH752" s="31"/>
      <c r="IXI752" s="31"/>
      <c r="IXJ752" s="31"/>
      <c r="IXK752" s="31"/>
      <c r="IXL752" s="31"/>
      <c r="IXM752" s="31"/>
      <c r="IXN752" s="31"/>
      <c r="IXO752" s="31"/>
      <c r="IXP752" s="31"/>
      <c r="IXQ752" s="31"/>
      <c r="IXR752" s="31"/>
      <c r="IXS752" s="31"/>
      <c r="IXT752" s="31"/>
      <c r="IXU752" s="31"/>
      <c r="IXV752" s="31"/>
      <c r="IXW752" s="31"/>
      <c r="IXX752" s="31"/>
      <c r="IXY752" s="31"/>
      <c r="IXZ752" s="31"/>
      <c r="IYA752" s="31"/>
      <c r="IYB752" s="31"/>
      <c r="IYC752" s="31"/>
      <c r="IYD752" s="31"/>
      <c r="IYE752" s="31"/>
      <c r="IYF752" s="31"/>
      <c r="IYG752" s="31"/>
      <c r="IYH752" s="31"/>
      <c r="IYI752" s="31"/>
      <c r="IYJ752" s="31"/>
      <c r="IYK752" s="31"/>
      <c r="IYL752" s="31"/>
      <c r="IYM752" s="31"/>
      <c r="IYN752" s="31"/>
      <c r="IYO752" s="31"/>
      <c r="IYP752" s="31"/>
      <c r="IYQ752" s="31"/>
      <c r="IYR752" s="31"/>
      <c r="IYS752" s="31"/>
      <c r="IYT752" s="31"/>
      <c r="IYU752" s="31"/>
      <c r="IYV752" s="31"/>
      <c r="IYW752" s="31"/>
      <c r="IYX752" s="31"/>
      <c r="IYY752" s="31"/>
      <c r="IYZ752" s="31"/>
      <c r="IZA752" s="31"/>
      <c r="IZB752" s="31"/>
      <c r="IZC752" s="31"/>
      <c r="IZD752" s="31"/>
      <c r="IZE752" s="31"/>
      <c r="IZF752" s="31"/>
      <c r="IZG752" s="31"/>
      <c r="IZH752" s="31"/>
      <c r="IZI752" s="31"/>
      <c r="IZJ752" s="31"/>
      <c r="IZK752" s="31"/>
      <c r="IZL752" s="31"/>
      <c r="IZM752" s="31"/>
      <c r="IZN752" s="31"/>
      <c r="IZO752" s="31"/>
      <c r="IZP752" s="31"/>
      <c r="IZQ752" s="31"/>
      <c r="IZR752" s="31"/>
      <c r="IZS752" s="31"/>
      <c r="IZT752" s="31"/>
      <c r="IZU752" s="31"/>
      <c r="IZV752" s="31"/>
      <c r="IZW752" s="31"/>
      <c r="IZX752" s="31"/>
      <c r="IZY752" s="31"/>
      <c r="IZZ752" s="31"/>
      <c r="JAA752" s="31"/>
      <c r="JAB752" s="31"/>
      <c r="JAC752" s="31"/>
      <c r="JAD752" s="31"/>
      <c r="JAE752" s="31"/>
      <c r="JAF752" s="31"/>
      <c r="JAG752" s="31"/>
      <c r="JAH752" s="31"/>
      <c r="JAI752" s="31"/>
      <c r="JAJ752" s="31"/>
      <c r="JAK752" s="31"/>
      <c r="JAL752" s="31"/>
      <c r="JAM752" s="31"/>
      <c r="JAN752" s="31"/>
      <c r="JAO752" s="31"/>
      <c r="JAP752" s="31"/>
      <c r="JAQ752" s="31"/>
      <c r="JAR752" s="31"/>
      <c r="JAS752" s="31"/>
      <c r="JAT752" s="31"/>
      <c r="JAU752" s="31"/>
      <c r="JAV752" s="31"/>
      <c r="JAW752" s="31"/>
      <c r="JAX752" s="31"/>
      <c r="JAY752" s="31"/>
      <c r="JAZ752" s="31"/>
      <c r="JBA752" s="31"/>
      <c r="JBB752" s="31"/>
      <c r="JBC752" s="31"/>
      <c r="JBD752" s="31"/>
      <c r="JBE752" s="31"/>
      <c r="JBF752" s="31"/>
      <c r="JBG752" s="31"/>
      <c r="JBH752" s="31"/>
      <c r="JBI752" s="31"/>
      <c r="JBJ752" s="31"/>
      <c r="JBK752" s="31"/>
      <c r="JBL752" s="31"/>
      <c r="JBM752" s="31"/>
      <c r="JBN752" s="31"/>
      <c r="JBO752" s="31"/>
      <c r="JBP752" s="31"/>
      <c r="JBQ752" s="31"/>
      <c r="JBR752" s="31"/>
      <c r="JBS752" s="31"/>
      <c r="JBT752" s="31"/>
      <c r="JBU752" s="31"/>
      <c r="JBV752" s="31"/>
      <c r="JBW752" s="31"/>
      <c r="JBX752" s="31"/>
      <c r="JBY752" s="31"/>
      <c r="JBZ752" s="31"/>
      <c r="JCA752" s="31"/>
      <c r="JCB752" s="31"/>
      <c r="JCC752" s="31"/>
      <c r="JCD752" s="31"/>
      <c r="JCE752" s="31"/>
      <c r="JCF752" s="31"/>
      <c r="JCG752" s="31"/>
      <c r="JCH752" s="31"/>
      <c r="JCI752" s="31"/>
      <c r="JCJ752" s="31"/>
      <c r="JCK752" s="31"/>
      <c r="JCL752" s="31"/>
      <c r="JCM752" s="31"/>
      <c r="JCN752" s="31"/>
      <c r="JCO752" s="31"/>
      <c r="JCP752" s="31"/>
      <c r="JCQ752" s="31"/>
      <c r="JCR752" s="31"/>
      <c r="JCS752" s="31"/>
      <c r="JCT752" s="31"/>
      <c r="JCU752" s="31"/>
      <c r="JCV752" s="31"/>
      <c r="JCW752" s="31"/>
      <c r="JCX752" s="31"/>
      <c r="JCY752" s="31"/>
      <c r="JCZ752" s="31"/>
      <c r="JDA752" s="31"/>
      <c r="JDB752" s="31"/>
      <c r="JDC752" s="31"/>
      <c r="JDD752" s="31"/>
      <c r="JDE752" s="31"/>
      <c r="JDF752" s="31"/>
      <c r="JDG752" s="31"/>
      <c r="JDH752" s="31"/>
      <c r="JDI752" s="31"/>
      <c r="JDJ752" s="31"/>
      <c r="JDK752" s="31"/>
      <c r="JDL752" s="31"/>
      <c r="JDM752" s="31"/>
      <c r="JDN752" s="31"/>
      <c r="JDO752" s="31"/>
      <c r="JDP752" s="31"/>
      <c r="JDQ752" s="31"/>
      <c r="JDR752" s="31"/>
      <c r="JDS752" s="31"/>
      <c r="JDT752" s="31"/>
      <c r="JDU752" s="31"/>
      <c r="JDV752" s="31"/>
      <c r="JDW752" s="31"/>
      <c r="JDX752" s="31"/>
      <c r="JDY752" s="31"/>
      <c r="JDZ752" s="31"/>
      <c r="JEA752" s="31"/>
      <c r="JEB752" s="31"/>
      <c r="JEC752" s="31"/>
      <c r="JED752" s="31"/>
      <c r="JEE752" s="31"/>
      <c r="JEF752" s="31"/>
      <c r="JEG752" s="31"/>
      <c r="JEH752" s="31"/>
      <c r="JEI752" s="31"/>
      <c r="JEJ752" s="31"/>
      <c r="JEK752" s="31"/>
      <c r="JEL752" s="31"/>
      <c r="JEM752" s="31"/>
      <c r="JEN752" s="31"/>
      <c r="JEO752" s="31"/>
      <c r="JEP752" s="31"/>
      <c r="JEQ752" s="31"/>
      <c r="JER752" s="31"/>
      <c r="JES752" s="31"/>
      <c r="JET752" s="31"/>
      <c r="JEU752" s="31"/>
      <c r="JEV752" s="31"/>
      <c r="JEW752" s="31"/>
      <c r="JEX752" s="31"/>
      <c r="JEY752" s="31"/>
      <c r="JEZ752" s="31"/>
      <c r="JFA752" s="31"/>
      <c r="JFB752" s="31"/>
      <c r="JFC752" s="31"/>
      <c r="JFD752" s="31"/>
      <c r="JFE752" s="31"/>
      <c r="JFF752" s="31"/>
      <c r="JFG752" s="31"/>
      <c r="JFH752" s="31"/>
      <c r="JFI752" s="31"/>
      <c r="JFJ752" s="31"/>
      <c r="JFK752" s="31"/>
      <c r="JFL752" s="31"/>
      <c r="JFM752" s="31"/>
      <c r="JFN752" s="31"/>
      <c r="JFO752" s="31"/>
      <c r="JFP752" s="31"/>
      <c r="JFQ752" s="31"/>
      <c r="JFR752" s="31"/>
      <c r="JFS752" s="31"/>
      <c r="JFT752" s="31"/>
      <c r="JFU752" s="31"/>
      <c r="JFV752" s="31"/>
      <c r="JFW752" s="31"/>
      <c r="JFX752" s="31"/>
      <c r="JFY752" s="31"/>
      <c r="JFZ752" s="31"/>
      <c r="JGA752" s="31"/>
      <c r="JGB752" s="31"/>
      <c r="JGC752" s="31"/>
      <c r="JGD752" s="31"/>
      <c r="JGE752" s="31"/>
      <c r="JGF752" s="31"/>
      <c r="JGG752" s="31"/>
      <c r="JGH752" s="31"/>
      <c r="JGI752" s="31"/>
      <c r="JGJ752" s="31"/>
      <c r="JGK752" s="31"/>
      <c r="JGL752" s="31"/>
      <c r="JGM752" s="31"/>
      <c r="JGN752" s="31"/>
      <c r="JGO752" s="31"/>
      <c r="JGP752" s="31"/>
      <c r="JGQ752" s="31"/>
      <c r="JGR752" s="31"/>
      <c r="JGS752" s="31"/>
      <c r="JGT752" s="31"/>
      <c r="JGU752" s="31"/>
      <c r="JGV752" s="31"/>
      <c r="JGW752" s="31"/>
      <c r="JGX752" s="31"/>
      <c r="JGY752" s="31"/>
      <c r="JGZ752" s="31"/>
      <c r="JHA752" s="31"/>
      <c r="JHB752" s="31"/>
      <c r="JHC752" s="31"/>
      <c r="JHD752" s="31"/>
      <c r="JHE752" s="31"/>
      <c r="JHF752" s="31"/>
      <c r="JHG752" s="31"/>
      <c r="JHH752" s="31"/>
      <c r="JHI752" s="31"/>
      <c r="JHJ752" s="31"/>
      <c r="JHK752" s="31"/>
      <c r="JHL752" s="31"/>
      <c r="JHM752" s="31"/>
      <c r="JHN752" s="31"/>
      <c r="JHO752" s="31"/>
      <c r="JHP752" s="31"/>
      <c r="JHQ752" s="31"/>
      <c r="JHR752" s="31"/>
      <c r="JHS752" s="31"/>
      <c r="JHT752" s="31"/>
      <c r="JHU752" s="31"/>
      <c r="JHV752" s="31"/>
      <c r="JHW752" s="31"/>
      <c r="JHX752" s="31"/>
      <c r="JHY752" s="31"/>
      <c r="JHZ752" s="31"/>
      <c r="JIA752" s="31"/>
      <c r="JIB752" s="31"/>
      <c r="JIC752" s="31"/>
      <c r="JID752" s="31"/>
      <c r="JIE752" s="31"/>
      <c r="JIF752" s="31"/>
      <c r="JIG752" s="31"/>
      <c r="JIH752" s="31"/>
      <c r="JII752" s="31"/>
      <c r="JIJ752" s="31"/>
      <c r="JIK752" s="31"/>
      <c r="JIL752" s="31"/>
      <c r="JIM752" s="31"/>
      <c r="JIN752" s="31"/>
      <c r="JIO752" s="31"/>
      <c r="JIP752" s="31"/>
      <c r="JIQ752" s="31"/>
      <c r="JIR752" s="31"/>
      <c r="JIS752" s="31"/>
      <c r="JIT752" s="31"/>
      <c r="JIU752" s="31"/>
      <c r="JIV752" s="31"/>
      <c r="JIW752" s="31"/>
      <c r="JIX752" s="31"/>
      <c r="JIY752" s="31"/>
      <c r="JIZ752" s="31"/>
      <c r="JJA752" s="31"/>
      <c r="JJB752" s="31"/>
      <c r="JJC752" s="31"/>
      <c r="JJD752" s="31"/>
      <c r="JJE752" s="31"/>
      <c r="JJF752" s="31"/>
      <c r="JJG752" s="31"/>
      <c r="JJH752" s="31"/>
      <c r="JJI752" s="31"/>
      <c r="JJJ752" s="31"/>
      <c r="JJK752" s="31"/>
      <c r="JJL752" s="31"/>
      <c r="JJM752" s="31"/>
      <c r="JJN752" s="31"/>
      <c r="JJO752" s="31"/>
      <c r="JJP752" s="31"/>
      <c r="JJQ752" s="31"/>
      <c r="JJR752" s="31"/>
      <c r="JJS752" s="31"/>
      <c r="JJT752" s="31"/>
      <c r="JJU752" s="31"/>
      <c r="JJV752" s="31"/>
      <c r="JJW752" s="31"/>
      <c r="JJX752" s="31"/>
      <c r="JJY752" s="31"/>
      <c r="JJZ752" s="31"/>
      <c r="JKA752" s="31"/>
      <c r="JKB752" s="31"/>
      <c r="JKC752" s="31"/>
      <c r="JKD752" s="31"/>
      <c r="JKE752" s="31"/>
      <c r="JKF752" s="31"/>
      <c r="JKG752" s="31"/>
      <c r="JKH752" s="31"/>
      <c r="JKI752" s="31"/>
      <c r="JKJ752" s="31"/>
      <c r="JKK752" s="31"/>
      <c r="JKL752" s="31"/>
      <c r="JKM752" s="31"/>
      <c r="JKN752" s="31"/>
      <c r="JKO752" s="31"/>
      <c r="JKP752" s="31"/>
      <c r="JKQ752" s="31"/>
      <c r="JKR752" s="31"/>
      <c r="JKS752" s="31"/>
      <c r="JKT752" s="31"/>
      <c r="JKU752" s="31"/>
      <c r="JKV752" s="31"/>
      <c r="JKW752" s="31"/>
      <c r="JKX752" s="31"/>
      <c r="JKY752" s="31"/>
      <c r="JKZ752" s="31"/>
      <c r="JLA752" s="31"/>
      <c r="JLB752" s="31"/>
      <c r="JLC752" s="31"/>
      <c r="JLD752" s="31"/>
      <c r="JLE752" s="31"/>
      <c r="JLF752" s="31"/>
      <c r="JLG752" s="31"/>
      <c r="JLH752" s="31"/>
      <c r="JLI752" s="31"/>
      <c r="JLJ752" s="31"/>
      <c r="JLK752" s="31"/>
      <c r="JLL752" s="31"/>
      <c r="JLM752" s="31"/>
      <c r="JLN752" s="31"/>
      <c r="JLO752" s="31"/>
      <c r="JLP752" s="31"/>
      <c r="JLQ752" s="31"/>
      <c r="JLR752" s="31"/>
      <c r="JLS752" s="31"/>
      <c r="JLT752" s="31"/>
      <c r="JLU752" s="31"/>
      <c r="JLV752" s="31"/>
      <c r="JLW752" s="31"/>
      <c r="JLX752" s="31"/>
      <c r="JLY752" s="31"/>
      <c r="JLZ752" s="31"/>
      <c r="JMA752" s="31"/>
      <c r="JMB752" s="31"/>
      <c r="JMC752" s="31"/>
      <c r="JMD752" s="31"/>
      <c r="JME752" s="31"/>
      <c r="JMF752" s="31"/>
      <c r="JMG752" s="31"/>
      <c r="JMH752" s="31"/>
      <c r="JMI752" s="31"/>
      <c r="JMJ752" s="31"/>
      <c r="JMK752" s="31"/>
      <c r="JML752" s="31"/>
      <c r="JMM752" s="31"/>
      <c r="JMN752" s="31"/>
      <c r="JMO752" s="31"/>
      <c r="JMP752" s="31"/>
      <c r="JMQ752" s="31"/>
      <c r="JMR752" s="31"/>
      <c r="JMS752" s="31"/>
      <c r="JMT752" s="31"/>
      <c r="JMU752" s="31"/>
      <c r="JMV752" s="31"/>
      <c r="JMW752" s="31"/>
      <c r="JMX752" s="31"/>
      <c r="JMY752" s="31"/>
      <c r="JMZ752" s="31"/>
      <c r="JNA752" s="31"/>
      <c r="JNB752" s="31"/>
      <c r="JNC752" s="31"/>
      <c r="JND752" s="31"/>
      <c r="JNE752" s="31"/>
      <c r="JNF752" s="31"/>
      <c r="JNG752" s="31"/>
      <c r="JNH752" s="31"/>
      <c r="JNI752" s="31"/>
      <c r="JNJ752" s="31"/>
      <c r="JNK752" s="31"/>
      <c r="JNL752" s="31"/>
      <c r="JNM752" s="31"/>
      <c r="JNN752" s="31"/>
      <c r="JNO752" s="31"/>
      <c r="JNP752" s="31"/>
      <c r="JNQ752" s="31"/>
      <c r="JNR752" s="31"/>
      <c r="JNS752" s="31"/>
      <c r="JNT752" s="31"/>
      <c r="JNU752" s="31"/>
      <c r="JNV752" s="31"/>
      <c r="JNW752" s="31"/>
      <c r="JNX752" s="31"/>
      <c r="JNY752" s="31"/>
      <c r="JNZ752" s="31"/>
      <c r="JOA752" s="31"/>
      <c r="JOB752" s="31"/>
      <c r="JOC752" s="31"/>
      <c r="JOD752" s="31"/>
      <c r="JOE752" s="31"/>
      <c r="JOF752" s="31"/>
      <c r="JOG752" s="31"/>
      <c r="JOH752" s="31"/>
      <c r="JOI752" s="31"/>
      <c r="JOJ752" s="31"/>
      <c r="JOK752" s="31"/>
      <c r="JOL752" s="31"/>
      <c r="JOM752" s="31"/>
      <c r="JON752" s="31"/>
      <c r="JOO752" s="31"/>
      <c r="JOP752" s="31"/>
      <c r="JOQ752" s="31"/>
      <c r="JOR752" s="31"/>
      <c r="JOS752" s="31"/>
      <c r="JOT752" s="31"/>
      <c r="JOU752" s="31"/>
      <c r="JOV752" s="31"/>
      <c r="JOW752" s="31"/>
      <c r="JOX752" s="31"/>
      <c r="JOY752" s="31"/>
      <c r="JOZ752" s="31"/>
      <c r="JPA752" s="31"/>
      <c r="JPB752" s="31"/>
      <c r="JPC752" s="31"/>
      <c r="JPD752" s="31"/>
      <c r="JPE752" s="31"/>
      <c r="JPF752" s="31"/>
      <c r="JPG752" s="31"/>
      <c r="JPH752" s="31"/>
      <c r="JPI752" s="31"/>
      <c r="JPJ752" s="31"/>
      <c r="JPK752" s="31"/>
      <c r="JPL752" s="31"/>
      <c r="JPM752" s="31"/>
      <c r="JPN752" s="31"/>
      <c r="JPO752" s="31"/>
      <c r="JPP752" s="31"/>
      <c r="JPQ752" s="31"/>
      <c r="JPR752" s="31"/>
      <c r="JPS752" s="31"/>
      <c r="JPT752" s="31"/>
      <c r="JPU752" s="31"/>
      <c r="JPV752" s="31"/>
      <c r="JPW752" s="31"/>
      <c r="JPX752" s="31"/>
      <c r="JPY752" s="31"/>
      <c r="JPZ752" s="31"/>
      <c r="JQA752" s="31"/>
      <c r="JQB752" s="31"/>
      <c r="JQC752" s="31"/>
      <c r="JQD752" s="31"/>
      <c r="JQE752" s="31"/>
      <c r="JQF752" s="31"/>
      <c r="JQG752" s="31"/>
      <c r="JQH752" s="31"/>
      <c r="JQI752" s="31"/>
      <c r="JQJ752" s="31"/>
      <c r="JQK752" s="31"/>
      <c r="JQL752" s="31"/>
      <c r="JQM752" s="31"/>
      <c r="JQN752" s="31"/>
      <c r="JQO752" s="31"/>
      <c r="JQP752" s="31"/>
      <c r="JQQ752" s="31"/>
      <c r="JQR752" s="31"/>
      <c r="JQS752" s="31"/>
      <c r="JQT752" s="31"/>
      <c r="JQU752" s="31"/>
      <c r="JQV752" s="31"/>
      <c r="JQW752" s="31"/>
      <c r="JQX752" s="31"/>
      <c r="JQY752" s="31"/>
      <c r="JQZ752" s="31"/>
      <c r="JRA752" s="31"/>
      <c r="JRB752" s="31"/>
      <c r="JRC752" s="31"/>
      <c r="JRD752" s="31"/>
      <c r="JRE752" s="31"/>
      <c r="JRF752" s="31"/>
      <c r="JRG752" s="31"/>
      <c r="JRH752" s="31"/>
      <c r="JRI752" s="31"/>
      <c r="JRJ752" s="31"/>
      <c r="JRK752" s="31"/>
      <c r="JRL752" s="31"/>
      <c r="JRM752" s="31"/>
      <c r="JRN752" s="31"/>
      <c r="JRO752" s="31"/>
      <c r="JRP752" s="31"/>
      <c r="JRQ752" s="31"/>
      <c r="JRR752" s="31"/>
      <c r="JRS752" s="31"/>
      <c r="JRT752" s="31"/>
      <c r="JRU752" s="31"/>
      <c r="JRV752" s="31"/>
      <c r="JRW752" s="31"/>
      <c r="JRX752" s="31"/>
      <c r="JRY752" s="31"/>
      <c r="JRZ752" s="31"/>
      <c r="JSA752" s="31"/>
      <c r="JSB752" s="31"/>
      <c r="JSC752" s="31"/>
      <c r="JSD752" s="31"/>
      <c r="JSE752" s="31"/>
      <c r="JSF752" s="31"/>
      <c r="JSG752" s="31"/>
      <c r="JSH752" s="31"/>
      <c r="JSI752" s="31"/>
      <c r="JSJ752" s="31"/>
      <c r="JSK752" s="31"/>
      <c r="JSL752" s="31"/>
      <c r="JSM752" s="31"/>
      <c r="JSN752" s="31"/>
      <c r="JSO752" s="31"/>
      <c r="JSP752" s="31"/>
      <c r="JSQ752" s="31"/>
      <c r="JSR752" s="31"/>
      <c r="JSS752" s="31"/>
      <c r="JST752" s="31"/>
      <c r="JSU752" s="31"/>
      <c r="JSV752" s="31"/>
      <c r="JSW752" s="31"/>
      <c r="JSX752" s="31"/>
      <c r="JSY752" s="31"/>
      <c r="JSZ752" s="31"/>
      <c r="JTA752" s="31"/>
      <c r="JTB752" s="31"/>
      <c r="JTC752" s="31"/>
      <c r="JTD752" s="31"/>
      <c r="JTE752" s="31"/>
      <c r="JTF752" s="31"/>
      <c r="JTG752" s="31"/>
      <c r="JTH752" s="31"/>
      <c r="JTI752" s="31"/>
      <c r="JTJ752" s="31"/>
      <c r="JTK752" s="31"/>
      <c r="JTL752" s="31"/>
      <c r="JTM752" s="31"/>
      <c r="JTN752" s="31"/>
      <c r="JTO752" s="31"/>
      <c r="JTP752" s="31"/>
      <c r="JTQ752" s="31"/>
      <c r="JTR752" s="31"/>
      <c r="JTS752" s="31"/>
      <c r="JTT752" s="31"/>
      <c r="JTU752" s="31"/>
      <c r="JTV752" s="31"/>
      <c r="JTW752" s="31"/>
      <c r="JTX752" s="31"/>
      <c r="JTY752" s="31"/>
      <c r="JTZ752" s="31"/>
      <c r="JUA752" s="31"/>
      <c r="JUB752" s="31"/>
      <c r="JUC752" s="31"/>
      <c r="JUD752" s="31"/>
      <c r="JUE752" s="31"/>
      <c r="JUF752" s="31"/>
      <c r="JUG752" s="31"/>
      <c r="JUH752" s="31"/>
      <c r="JUI752" s="31"/>
      <c r="JUJ752" s="31"/>
      <c r="JUK752" s="31"/>
      <c r="JUL752" s="31"/>
      <c r="JUM752" s="31"/>
      <c r="JUN752" s="31"/>
      <c r="JUO752" s="31"/>
      <c r="JUP752" s="31"/>
      <c r="JUQ752" s="31"/>
      <c r="JUR752" s="31"/>
      <c r="JUS752" s="31"/>
      <c r="JUT752" s="31"/>
      <c r="JUU752" s="31"/>
      <c r="JUV752" s="31"/>
      <c r="JUW752" s="31"/>
      <c r="JUX752" s="31"/>
      <c r="JUY752" s="31"/>
      <c r="JUZ752" s="31"/>
      <c r="JVA752" s="31"/>
      <c r="JVB752" s="31"/>
      <c r="JVC752" s="31"/>
      <c r="JVD752" s="31"/>
      <c r="JVE752" s="31"/>
      <c r="JVF752" s="31"/>
      <c r="JVG752" s="31"/>
      <c r="JVH752" s="31"/>
      <c r="JVI752" s="31"/>
      <c r="JVJ752" s="31"/>
      <c r="JVK752" s="31"/>
      <c r="JVL752" s="31"/>
      <c r="JVM752" s="31"/>
      <c r="JVN752" s="31"/>
      <c r="JVO752" s="31"/>
      <c r="JVP752" s="31"/>
      <c r="JVQ752" s="31"/>
      <c r="JVR752" s="31"/>
      <c r="JVS752" s="31"/>
      <c r="JVT752" s="31"/>
      <c r="JVU752" s="31"/>
      <c r="JVV752" s="31"/>
      <c r="JVW752" s="31"/>
      <c r="JVX752" s="31"/>
      <c r="JVY752" s="31"/>
      <c r="JVZ752" s="31"/>
      <c r="JWA752" s="31"/>
      <c r="JWB752" s="31"/>
      <c r="JWC752" s="31"/>
      <c r="JWD752" s="31"/>
      <c r="JWE752" s="31"/>
      <c r="JWF752" s="31"/>
      <c r="JWG752" s="31"/>
      <c r="JWH752" s="31"/>
      <c r="JWI752" s="31"/>
      <c r="JWJ752" s="31"/>
      <c r="JWK752" s="31"/>
      <c r="JWL752" s="31"/>
      <c r="JWM752" s="31"/>
      <c r="JWN752" s="31"/>
      <c r="JWO752" s="31"/>
      <c r="JWP752" s="31"/>
      <c r="JWQ752" s="31"/>
      <c r="JWR752" s="31"/>
      <c r="JWS752" s="31"/>
      <c r="JWT752" s="31"/>
      <c r="JWU752" s="31"/>
      <c r="JWV752" s="31"/>
      <c r="JWW752" s="31"/>
      <c r="JWX752" s="31"/>
      <c r="JWY752" s="31"/>
      <c r="JWZ752" s="31"/>
      <c r="JXA752" s="31"/>
      <c r="JXB752" s="31"/>
      <c r="JXC752" s="31"/>
      <c r="JXD752" s="31"/>
      <c r="JXE752" s="31"/>
      <c r="JXF752" s="31"/>
      <c r="JXG752" s="31"/>
      <c r="JXH752" s="31"/>
      <c r="JXI752" s="31"/>
      <c r="JXJ752" s="31"/>
      <c r="JXK752" s="31"/>
      <c r="JXL752" s="31"/>
      <c r="JXM752" s="31"/>
      <c r="JXN752" s="31"/>
      <c r="JXO752" s="31"/>
      <c r="JXP752" s="31"/>
      <c r="JXQ752" s="31"/>
      <c r="JXR752" s="31"/>
      <c r="JXS752" s="31"/>
      <c r="JXT752" s="31"/>
      <c r="JXU752" s="31"/>
      <c r="JXV752" s="31"/>
      <c r="JXW752" s="31"/>
      <c r="JXX752" s="31"/>
      <c r="JXY752" s="31"/>
      <c r="JXZ752" s="31"/>
      <c r="JYA752" s="31"/>
      <c r="JYB752" s="31"/>
      <c r="JYC752" s="31"/>
      <c r="JYD752" s="31"/>
      <c r="JYE752" s="31"/>
      <c r="JYF752" s="31"/>
      <c r="JYG752" s="31"/>
      <c r="JYH752" s="31"/>
      <c r="JYI752" s="31"/>
      <c r="JYJ752" s="31"/>
      <c r="JYK752" s="31"/>
      <c r="JYL752" s="31"/>
      <c r="JYM752" s="31"/>
      <c r="JYN752" s="31"/>
      <c r="JYO752" s="31"/>
      <c r="JYP752" s="31"/>
      <c r="JYQ752" s="31"/>
      <c r="JYR752" s="31"/>
      <c r="JYS752" s="31"/>
      <c r="JYT752" s="31"/>
      <c r="JYU752" s="31"/>
      <c r="JYV752" s="31"/>
      <c r="JYW752" s="31"/>
      <c r="JYX752" s="31"/>
      <c r="JYY752" s="31"/>
      <c r="JYZ752" s="31"/>
      <c r="JZA752" s="31"/>
      <c r="JZB752" s="31"/>
      <c r="JZC752" s="31"/>
      <c r="JZD752" s="31"/>
      <c r="JZE752" s="31"/>
      <c r="JZF752" s="31"/>
      <c r="JZG752" s="31"/>
      <c r="JZH752" s="31"/>
      <c r="JZI752" s="31"/>
      <c r="JZJ752" s="31"/>
      <c r="JZK752" s="31"/>
      <c r="JZL752" s="31"/>
      <c r="JZM752" s="31"/>
      <c r="JZN752" s="31"/>
      <c r="JZO752" s="31"/>
      <c r="JZP752" s="31"/>
      <c r="JZQ752" s="31"/>
      <c r="JZR752" s="31"/>
      <c r="JZS752" s="31"/>
      <c r="JZT752" s="31"/>
      <c r="JZU752" s="31"/>
      <c r="JZV752" s="31"/>
      <c r="JZW752" s="31"/>
      <c r="JZX752" s="31"/>
      <c r="JZY752" s="31"/>
      <c r="JZZ752" s="31"/>
      <c r="KAA752" s="31"/>
      <c r="KAB752" s="31"/>
      <c r="KAC752" s="31"/>
      <c r="KAD752" s="31"/>
      <c r="KAE752" s="31"/>
      <c r="KAF752" s="31"/>
      <c r="KAG752" s="31"/>
      <c r="KAH752" s="31"/>
      <c r="KAI752" s="31"/>
      <c r="KAJ752" s="31"/>
      <c r="KAK752" s="31"/>
      <c r="KAL752" s="31"/>
      <c r="KAM752" s="31"/>
      <c r="KAN752" s="31"/>
      <c r="KAO752" s="31"/>
      <c r="KAP752" s="31"/>
      <c r="KAQ752" s="31"/>
      <c r="KAR752" s="31"/>
      <c r="KAS752" s="31"/>
      <c r="KAT752" s="31"/>
      <c r="KAU752" s="31"/>
      <c r="KAV752" s="31"/>
      <c r="KAW752" s="31"/>
      <c r="KAX752" s="31"/>
      <c r="KAY752" s="31"/>
      <c r="KAZ752" s="31"/>
      <c r="KBA752" s="31"/>
      <c r="KBB752" s="31"/>
      <c r="KBC752" s="31"/>
      <c r="KBD752" s="31"/>
      <c r="KBE752" s="31"/>
      <c r="KBF752" s="31"/>
      <c r="KBG752" s="31"/>
      <c r="KBH752" s="31"/>
      <c r="KBI752" s="31"/>
      <c r="KBJ752" s="31"/>
      <c r="KBK752" s="31"/>
      <c r="KBL752" s="31"/>
      <c r="KBM752" s="31"/>
      <c r="KBN752" s="31"/>
      <c r="KBO752" s="31"/>
      <c r="KBP752" s="31"/>
      <c r="KBQ752" s="31"/>
      <c r="KBR752" s="31"/>
      <c r="KBS752" s="31"/>
      <c r="KBT752" s="31"/>
      <c r="KBU752" s="31"/>
      <c r="KBV752" s="31"/>
      <c r="KBW752" s="31"/>
      <c r="KBX752" s="31"/>
      <c r="KBY752" s="31"/>
      <c r="KBZ752" s="31"/>
      <c r="KCA752" s="31"/>
      <c r="KCB752" s="31"/>
      <c r="KCC752" s="31"/>
      <c r="KCD752" s="31"/>
      <c r="KCE752" s="31"/>
      <c r="KCF752" s="31"/>
      <c r="KCG752" s="31"/>
      <c r="KCH752" s="31"/>
      <c r="KCI752" s="31"/>
      <c r="KCJ752" s="31"/>
      <c r="KCK752" s="31"/>
      <c r="KCL752" s="31"/>
      <c r="KCM752" s="31"/>
      <c r="KCN752" s="31"/>
      <c r="KCO752" s="31"/>
      <c r="KCP752" s="31"/>
      <c r="KCQ752" s="31"/>
      <c r="KCR752" s="31"/>
      <c r="KCS752" s="31"/>
      <c r="KCT752" s="31"/>
      <c r="KCU752" s="31"/>
      <c r="KCV752" s="31"/>
      <c r="KCW752" s="31"/>
      <c r="KCX752" s="31"/>
      <c r="KCY752" s="31"/>
      <c r="KCZ752" s="31"/>
      <c r="KDA752" s="31"/>
      <c r="KDB752" s="31"/>
      <c r="KDC752" s="31"/>
      <c r="KDD752" s="31"/>
      <c r="KDE752" s="31"/>
      <c r="KDF752" s="31"/>
      <c r="KDG752" s="31"/>
      <c r="KDH752" s="31"/>
      <c r="KDI752" s="31"/>
      <c r="KDJ752" s="31"/>
      <c r="KDK752" s="31"/>
      <c r="KDL752" s="31"/>
      <c r="KDM752" s="31"/>
      <c r="KDN752" s="31"/>
      <c r="KDO752" s="31"/>
      <c r="KDP752" s="31"/>
      <c r="KDQ752" s="31"/>
      <c r="KDR752" s="31"/>
      <c r="KDS752" s="31"/>
      <c r="KDT752" s="31"/>
      <c r="KDU752" s="31"/>
      <c r="KDV752" s="31"/>
      <c r="KDW752" s="31"/>
      <c r="KDX752" s="31"/>
      <c r="KDY752" s="31"/>
      <c r="KDZ752" s="31"/>
      <c r="KEA752" s="31"/>
      <c r="KEB752" s="31"/>
      <c r="KEC752" s="31"/>
      <c r="KED752" s="31"/>
      <c r="KEE752" s="31"/>
      <c r="KEF752" s="31"/>
      <c r="KEG752" s="31"/>
      <c r="KEH752" s="31"/>
      <c r="KEI752" s="31"/>
      <c r="KEJ752" s="31"/>
      <c r="KEK752" s="31"/>
      <c r="KEL752" s="31"/>
      <c r="KEM752" s="31"/>
      <c r="KEN752" s="31"/>
      <c r="KEO752" s="31"/>
      <c r="KEP752" s="31"/>
      <c r="KEQ752" s="31"/>
      <c r="KER752" s="31"/>
      <c r="KES752" s="31"/>
      <c r="KET752" s="31"/>
      <c r="KEU752" s="31"/>
      <c r="KEV752" s="31"/>
      <c r="KEW752" s="31"/>
      <c r="KEX752" s="31"/>
      <c r="KEY752" s="31"/>
      <c r="KEZ752" s="31"/>
      <c r="KFA752" s="31"/>
      <c r="KFB752" s="31"/>
      <c r="KFC752" s="31"/>
      <c r="KFD752" s="31"/>
      <c r="KFE752" s="31"/>
      <c r="KFF752" s="31"/>
      <c r="KFG752" s="31"/>
      <c r="KFH752" s="31"/>
      <c r="KFI752" s="31"/>
      <c r="KFJ752" s="31"/>
      <c r="KFK752" s="31"/>
      <c r="KFL752" s="31"/>
      <c r="KFM752" s="31"/>
      <c r="KFN752" s="31"/>
      <c r="KFO752" s="31"/>
      <c r="KFP752" s="31"/>
      <c r="KFQ752" s="31"/>
      <c r="KFR752" s="31"/>
      <c r="KFS752" s="31"/>
      <c r="KFT752" s="31"/>
      <c r="KFU752" s="31"/>
      <c r="KFV752" s="31"/>
      <c r="KFW752" s="31"/>
      <c r="KFX752" s="31"/>
      <c r="KFY752" s="31"/>
      <c r="KFZ752" s="31"/>
      <c r="KGA752" s="31"/>
      <c r="KGB752" s="31"/>
      <c r="KGC752" s="31"/>
      <c r="KGD752" s="31"/>
      <c r="KGE752" s="31"/>
      <c r="KGF752" s="31"/>
      <c r="KGG752" s="31"/>
      <c r="KGH752" s="31"/>
      <c r="KGI752" s="31"/>
      <c r="KGJ752" s="31"/>
      <c r="KGK752" s="31"/>
      <c r="KGL752" s="31"/>
      <c r="KGM752" s="31"/>
      <c r="KGN752" s="31"/>
      <c r="KGO752" s="31"/>
      <c r="KGP752" s="31"/>
      <c r="KGQ752" s="31"/>
      <c r="KGR752" s="31"/>
      <c r="KGS752" s="31"/>
      <c r="KGT752" s="31"/>
      <c r="KGU752" s="31"/>
      <c r="KGV752" s="31"/>
      <c r="KGW752" s="31"/>
      <c r="KGX752" s="31"/>
      <c r="KGY752" s="31"/>
      <c r="KGZ752" s="31"/>
      <c r="KHA752" s="31"/>
      <c r="KHB752" s="31"/>
      <c r="KHC752" s="31"/>
      <c r="KHD752" s="31"/>
      <c r="KHE752" s="31"/>
      <c r="KHF752" s="31"/>
      <c r="KHG752" s="31"/>
      <c r="KHH752" s="31"/>
      <c r="KHI752" s="31"/>
      <c r="KHJ752" s="31"/>
      <c r="KHK752" s="31"/>
      <c r="KHL752" s="31"/>
      <c r="KHM752" s="31"/>
      <c r="KHN752" s="31"/>
      <c r="KHO752" s="31"/>
      <c r="KHP752" s="31"/>
      <c r="KHQ752" s="31"/>
      <c r="KHR752" s="31"/>
      <c r="KHS752" s="31"/>
      <c r="KHT752" s="31"/>
      <c r="KHU752" s="31"/>
      <c r="KHV752" s="31"/>
      <c r="KHW752" s="31"/>
      <c r="KHX752" s="31"/>
      <c r="KHY752" s="31"/>
      <c r="KHZ752" s="31"/>
      <c r="KIA752" s="31"/>
      <c r="KIB752" s="31"/>
      <c r="KIC752" s="31"/>
      <c r="KID752" s="31"/>
      <c r="KIE752" s="31"/>
      <c r="KIF752" s="31"/>
      <c r="KIG752" s="31"/>
      <c r="KIH752" s="31"/>
      <c r="KII752" s="31"/>
      <c r="KIJ752" s="31"/>
      <c r="KIK752" s="31"/>
      <c r="KIL752" s="31"/>
      <c r="KIM752" s="31"/>
      <c r="KIN752" s="31"/>
      <c r="KIO752" s="31"/>
      <c r="KIP752" s="31"/>
      <c r="KIQ752" s="31"/>
      <c r="KIR752" s="31"/>
      <c r="KIS752" s="31"/>
      <c r="KIT752" s="31"/>
      <c r="KIU752" s="31"/>
      <c r="KIV752" s="31"/>
      <c r="KIW752" s="31"/>
      <c r="KIX752" s="31"/>
      <c r="KIY752" s="31"/>
      <c r="KIZ752" s="31"/>
      <c r="KJA752" s="31"/>
      <c r="KJB752" s="31"/>
      <c r="KJC752" s="31"/>
      <c r="KJD752" s="31"/>
      <c r="KJE752" s="31"/>
      <c r="KJF752" s="31"/>
      <c r="KJG752" s="31"/>
      <c r="KJH752" s="31"/>
      <c r="KJI752" s="31"/>
      <c r="KJJ752" s="31"/>
      <c r="KJK752" s="31"/>
      <c r="KJL752" s="31"/>
      <c r="KJM752" s="31"/>
      <c r="KJN752" s="31"/>
      <c r="KJO752" s="31"/>
      <c r="KJP752" s="31"/>
      <c r="KJQ752" s="31"/>
      <c r="KJR752" s="31"/>
      <c r="KJS752" s="31"/>
      <c r="KJT752" s="31"/>
      <c r="KJU752" s="31"/>
      <c r="KJV752" s="31"/>
      <c r="KJW752" s="31"/>
      <c r="KJX752" s="31"/>
      <c r="KJY752" s="31"/>
      <c r="KJZ752" s="31"/>
      <c r="KKA752" s="31"/>
      <c r="KKB752" s="31"/>
      <c r="KKC752" s="31"/>
      <c r="KKD752" s="31"/>
      <c r="KKE752" s="31"/>
      <c r="KKF752" s="31"/>
      <c r="KKG752" s="31"/>
      <c r="KKH752" s="31"/>
      <c r="KKI752" s="31"/>
      <c r="KKJ752" s="31"/>
      <c r="KKK752" s="31"/>
      <c r="KKL752" s="31"/>
      <c r="KKM752" s="31"/>
      <c r="KKN752" s="31"/>
      <c r="KKO752" s="31"/>
      <c r="KKP752" s="31"/>
      <c r="KKQ752" s="31"/>
      <c r="KKR752" s="31"/>
      <c r="KKS752" s="31"/>
      <c r="KKT752" s="31"/>
      <c r="KKU752" s="31"/>
      <c r="KKV752" s="31"/>
      <c r="KKW752" s="31"/>
      <c r="KKX752" s="31"/>
      <c r="KKY752" s="31"/>
      <c r="KKZ752" s="31"/>
      <c r="KLA752" s="31"/>
      <c r="KLB752" s="31"/>
      <c r="KLC752" s="31"/>
      <c r="KLD752" s="31"/>
      <c r="KLE752" s="31"/>
      <c r="KLF752" s="31"/>
      <c r="KLG752" s="31"/>
      <c r="KLH752" s="31"/>
      <c r="KLI752" s="31"/>
      <c r="KLJ752" s="31"/>
      <c r="KLK752" s="31"/>
      <c r="KLL752" s="31"/>
      <c r="KLM752" s="31"/>
      <c r="KLN752" s="31"/>
      <c r="KLO752" s="31"/>
      <c r="KLP752" s="31"/>
      <c r="KLQ752" s="31"/>
      <c r="KLR752" s="31"/>
      <c r="KLS752" s="31"/>
      <c r="KLT752" s="31"/>
      <c r="KLU752" s="31"/>
      <c r="KLV752" s="31"/>
      <c r="KLW752" s="31"/>
      <c r="KLX752" s="31"/>
      <c r="KLY752" s="31"/>
      <c r="KLZ752" s="31"/>
      <c r="KMA752" s="31"/>
      <c r="KMB752" s="31"/>
      <c r="KMC752" s="31"/>
      <c r="KMD752" s="31"/>
      <c r="KME752" s="31"/>
      <c r="KMF752" s="31"/>
      <c r="KMG752" s="31"/>
      <c r="KMH752" s="31"/>
      <c r="KMI752" s="31"/>
      <c r="KMJ752" s="31"/>
      <c r="KMK752" s="31"/>
      <c r="KML752" s="31"/>
      <c r="KMM752" s="31"/>
      <c r="KMN752" s="31"/>
      <c r="KMO752" s="31"/>
      <c r="KMP752" s="31"/>
      <c r="KMQ752" s="31"/>
      <c r="KMR752" s="31"/>
      <c r="KMS752" s="31"/>
      <c r="KMT752" s="31"/>
      <c r="KMU752" s="31"/>
      <c r="KMV752" s="31"/>
      <c r="KMW752" s="31"/>
      <c r="KMX752" s="31"/>
      <c r="KMY752" s="31"/>
      <c r="KMZ752" s="31"/>
      <c r="KNA752" s="31"/>
      <c r="KNB752" s="31"/>
      <c r="KNC752" s="31"/>
      <c r="KND752" s="31"/>
      <c r="KNE752" s="31"/>
      <c r="KNF752" s="31"/>
      <c r="KNG752" s="31"/>
      <c r="KNH752" s="31"/>
      <c r="KNI752" s="31"/>
      <c r="KNJ752" s="31"/>
      <c r="KNK752" s="31"/>
      <c r="KNL752" s="31"/>
      <c r="KNM752" s="31"/>
      <c r="KNN752" s="31"/>
      <c r="KNO752" s="31"/>
      <c r="KNP752" s="31"/>
      <c r="KNQ752" s="31"/>
      <c r="KNR752" s="31"/>
      <c r="KNS752" s="31"/>
      <c r="KNT752" s="31"/>
      <c r="KNU752" s="31"/>
      <c r="KNV752" s="31"/>
      <c r="KNW752" s="31"/>
      <c r="KNX752" s="31"/>
      <c r="KNY752" s="31"/>
      <c r="KNZ752" s="31"/>
      <c r="KOA752" s="31"/>
      <c r="KOB752" s="31"/>
      <c r="KOC752" s="31"/>
      <c r="KOD752" s="31"/>
      <c r="KOE752" s="31"/>
      <c r="KOF752" s="31"/>
      <c r="KOG752" s="31"/>
      <c r="KOH752" s="31"/>
      <c r="KOI752" s="31"/>
      <c r="KOJ752" s="31"/>
      <c r="KOK752" s="31"/>
      <c r="KOL752" s="31"/>
      <c r="KOM752" s="31"/>
      <c r="KON752" s="31"/>
      <c r="KOO752" s="31"/>
      <c r="KOP752" s="31"/>
      <c r="KOQ752" s="31"/>
      <c r="KOR752" s="31"/>
      <c r="KOS752" s="31"/>
      <c r="KOT752" s="31"/>
      <c r="KOU752" s="31"/>
      <c r="KOV752" s="31"/>
      <c r="KOW752" s="31"/>
      <c r="KOX752" s="31"/>
      <c r="KOY752" s="31"/>
      <c r="KOZ752" s="31"/>
      <c r="KPA752" s="31"/>
      <c r="KPB752" s="31"/>
      <c r="KPC752" s="31"/>
      <c r="KPD752" s="31"/>
      <c r="KPE752" s="31"/>
      <c r="KPF752" s="31"/>
      <c r="KPG752" s="31"/>
      <c r="KPH752" s="31"/>
      <c r="KPI752" s="31"/>
      <c r="KPJ752" s="31"/>
      <c r="KPK752" s="31"/>
      <c r="KPL752" s="31"/>
      <c r="KPM752" s="31"/>
      <c r="KPN752" s="31"/>
      <c r="KPO752" s="31"/>
      <c r="KPP752" s="31"/>
      <c r="KPQ752" s="31"/>
      <c r="KPR752" s="31"/>
      <c r="KPS752" s="31"/>
      <c r="KPT752" s="31"/>
      <c r="KPU752" s="31"/>
      <c r="KPV752" s="31"/>
      <c r="KPW752" s="31"/>
      <c r="KPX752" s="31"/>
      <c r="KPY752" s="31"/>
      <c r="KPZ752" s="31"/>
      <c r="KQA752" s="31"/>
      <c r="KQB752" s="31"/>
      <c r="KQC752" s="31"/>
      <c r="KQD752" s="31"/>
      <c r="KQE752" s="31"/>
      <c r="KQF752" s="31"/>
      <c r="KQG752" s="31"/>
      <c r="KQH752" s="31"/>
      <c r="KQI752" s="31"/>
      <c r="KQJ752" s="31"/>
      <c r="KQK752" s="31"/>
      <c r="KQL752" s="31"/>
      <c r="KQM752" s="31"/>
      <c r="KQN752" s="31"/>
      <c r="KQO752" s="31"/>
      <c r="KQP752" s="31"/>
      <c r="KQQ752" s="31"/>
      <c r="KQR752" s="31"/>
      <c r="KQS752" s="31"/>
      <c r="KQT752" s="31"/>
      <c r="KQU752" s="31"/>
      <c r="KQV752" s="31"/>
      <c r="KQW752" s="31"/>
      <c r="KQX752" s="31"/>
      <c r="KQY752" s="31"/>
      <c r="KQZ752" s="31"/>
      <c r="KRA752" s="31"/>
      <c r="KRB752" s="31"/>
      <c r="KRC752" s="31"/>
      <c r="KRD752" s="31"/>
      <c r="KRE752" s="31"/>
      <c r="KRF752" s="31"/>
      <c r="KRG752" s="31"/>
      <c r="KRH752" s="31"/>
      <c r="KRI752" s="31"/>
      <c r="KRJ752" s="31"/>
      <c r="KRK752" s="31"/>
      <c r="KRL752" s="31"/>
      <c r="KRM752" s="31"/>
      <c r="KRN752" s="31"/>
      <c r="KRO752" s="31"/>
      <c r="KRP752" s="31"/>
      <c r="KRQ752" s="31"/>
      <c r="KRR752" s="31"/>
      <c r="KRS752" s="31"/>
      <c r="KRT752" s="31"/>
      <c r="KRU752" s="31"/>
      <c r="KRV752" s="31"/>
      <c r="KRW752" s="31"/>
      <c r="KRX752" s="31"/>
      <c r="KRY752" s="31"/>
      <c r="KRZ752" s="31"/>
      <c r="KSA752" s="31"/>
      <c r="KSB752" s="31"/>
      <c r="KSC752" s="31"/>
      <c r="KSD752" s="31"/>
      <c r="KSE752" s="31"/>
      <c r="KSF752" s="31"/>
      <c r="KSG752" s="31"/>
      <c r="KSH752" s="31"/>
      <c r="KSI752" s="31"/>
      <c r="KSJ752" s="31"/>
      <c r="KSK752" s="31"/>
      <c r="KSL752" s="31"/>
      <c r="KSM752" s="31"/>
      <c r="KSN752" s="31"/>
      <c r="KSO752" s="31"/>
      <c r="KSP752" s="31"/>
      <c r="KSQ752" s="31"/>
      <c r="KSR752" s="31"/>
      <c r="KSS752" s="31"/>
      <c r="KST752" s="31"/>
      <c r="KSU752" s="31"/>
      <c r="KSV752" s="31"/>
      <c r="KSW752" s="31"/>
      <c r="KSX752" s="31"/>
      <c r="KSY752" s="31"/>
      <c r="KSZ752" s="31"/>
      <c r="KTA752" s="31"/>
      <c r="KTB752" s="31"/>
      <c r="KTC752" s="31"/>
      <c r="KTD752" s="31"/>
      <c r="KTE752" s="31"/>
      <c r="KTF752" s="31"/>
      <c r="KTG752" s="31"/>
      <c r="KTH752" s="31"/>
      <c r="KTI752" s="31"/>
      <c r="KTJ752" s="31"/>
      <c r="KTK752" s="31"/>
      <c r="KTL752" s="31"/>
      <c r="KTM752" s="31"/>
      <c r="KTN752" s="31"/>
      <c r="KTO752" s="31"/>
      <c r="KTP752" s="31"/>
      <c r="KTQ752" s="31"/>
      <c r="KTR752" s="31"/>
      <c r="KTS752" s="31"/>
      <c r="KTT752" s="31"/>
      <c r="KTU752" s="31"/>
      <c r="KTV752" s="31"/>
      <c r="KTW752" s="31"/>
      <c r="KTX752" s="31"/>
      <c r="KTY752" s="31"/>
      <c r="KTZ752" s="31"/>
      <c r="KUA752" s="31"/>
      <c r="KUB752" s="31"/>
      <c r="KUC752" s="31"/>
      <c r="KUD752" s="31"/>
      <c r="KUE752" s="31"/>
      <c r="KUF752" s="31"/>
      <c r="KUG752" s="31"/>
      <c r="KUH752" s="31"/>
      <c r="KUI752" s="31"/>
      <c r="KUJ752" s="31"/>
      <c r="KUK752" s="31"/>
      <c r="KUL752" s="31"/>
      <c r="KUM752" s="31"/>
      <c r="KUN752" s="31"/>
      <c r="KUO752" s="31"/>
      <c r="KUP752" s="31"/>
      <c r="KUQ752" s="31"/>
      <c r="KUR752" s="31"/>
      <c r="KUS752" s="31"/>
      <c r="KUT752" s="31"/>
      <c r="KUU752" s="31"/>
      <c r="KUV752" s="31"/>
      <c r="KUW752" s="31"/>
      <c r="KUX752" s="31"/>
      <c r="KUY752" s="31"/>
      <c r="KUZ752" s="31"/>
      <c r="KVA752" s="31"/>
      <c r="KVB752" s="31"/>
      <c r="KVC752" s="31"/>
      <c r="KVD752" s="31"/>
      <c r="KVE752" s="31"/>
      <c r="KVF752" s="31"/>
      <c r="KVG752" s="31"/>
      <c r="KVH752" s="31"/>
      <c r="KVI752" s="31"/>
      <c r="KVJ752" s="31"/>
      <c r="KVK752" s="31"/>
      <c r="KVL752" s="31"/>
      <c r="KVM752" s="31"/>
      <c r="KVN752" s="31"/>
      <c r="KVO752" s="31"/>
      <c r="KVP752" s="31"/>
      <c r="KVQ752" s="31"/>
      <c r="KVR752" s="31"/>
      <c r="KVS752" s="31"/>
      <c r="KVT752" s="31"/>
      <c r="KVU752" s="31"/>
      <c r="KVV752" s="31"/>
      <c r="KVW752" s="31"/>
      <c r="KVX752" s="31"/>
      <c r="KVY752" s="31"/>
      <c r="KVZ752" s="31"/>
      <c r="KWA752" s="31"/>
      <c r="KWB752" s="31"/>
      <c r="KWC752" s="31"/>
      <c r="KWD752" s="31"/>
      <c r="KWE752" s="31"/>
      <c r="KWF752" s="31"/>
      <c r="KWG752" s="31"/>
      <c r="KWH752" s="31"/>
      <c r="KWI752" s="31"/>
      <c r="KWJ752" s="31"/>
      <c r="KWK752" s="31"/>
      <c r="KWL752" s="31"/>
      <c r="KWM752" s="31"/>
      <c r="KWN752" s="31"/>
      <c r="KWO752" s="31"/>
      <c r="KWP752" s="31"/>
      <c r="KWQ752" s="31"/>
      <c r="KWR752" s="31"/>
      <c r="KWS752" s="31"/>
      <c r="KWT752" s="31"/>
      <c r="KWU752" s="31"/>
      <c r="KWV752" s="31"/>
      <c r="KWW752" s="31"/>
      <c r="KWX752" s="31"/>
      <c r="KWY752" s="31"/>
      <c r="KWZ752" s="31"/>
      <c r="KXA752" s="31"/>
      <c r="KXB752" s="31"/>
      <c r="KXC752" s="31"/>
      <c r="KXD752" s="31"/>
      <c r="KXE752" s="31"/>
      <c r="KXF752" s="31"/>
      <c r="KXG752" s="31"/>
      <c r="KXH752" s="31"/>
      <c r="KXI752" s="31"/>
      <c r="KXJ752" s="31"/>
      <c r="KXK752" s="31"/>
      <c r="KXL752" s="31"/>
      <c r="KXM752" s="31"/>
      <c r="KXN752" s="31"/>
      <c r="KXO752" s="31"/>
      <c r="KXP752" s="31"/>
      <c r="KXQ752" s="31"/>
      <c r="KXR752" s="31"/>
      <c r="KXS752" s="31"/>
      <c r="KXT752" s="31"/>
      <c r="KXU752" s="31"/>
      <c r="KXV752" s="31"/>
      <c r="KXW752" s="31"/>
      <c r="KXX752" s="31"/>
      <c r="KXY752" s="31"/>
      <c r="KXZ752" s="31"/>
      <c r="KYA752" s="31"/>
      <c r="KYB752" s="31"/>
      <c r="KYC752" s="31"/>
      <c r="KYD752" s="31"/>
      <c r="KYE752" s="31"/>
      <c r="KYF752" s="31"/>
      <c r="KYG752" s="31"/>
      <c r="KYH752" s="31"/>
      <c r="KYI752" s="31"/>
      <c r="KYJ752" s="31"/>
      <c r="KYK752" s="31"/>
      <c r="KYL752" s="31"/>
      <c r="KYM752" s="31"/>
      <c r="KYN752" s="31"/>
      <c r="KYO752" s="31"/>
      <c r="KYP752" s="31"/>
      <c r="KYQ752" s="31"/>
      <c r="KYR752" s="31"/>
      <c r="KYS752" s="31"/>
      <c r="KYT752" s="31"/>
      <c r="KYU752" s="31"/>
      <c r="KYV752" s="31"/>
      <c r="KYW752" s="31"/>
      <c r="KYX752" s="31"/>
      <c r="KYY752" s="31"/>
      <c r="KYZ752" s="31"/>
      <c r="KZA752" s="31"/>
      <c r="KZB752" s="31"/>
      <c r="KZC752" s="31"/>
      <c r="KZD752" s="31"/>
      <c r="KZE752" s="31"/>
      <c r="KZF752" s="31"/>
      <c r="KZG752" s="31"/>
      <c r="KZH752" s="31"/>
      <c r="KZI752" s="31"/>
      <c r="KZJ752" s="31"/>
      <c r="KZK752" s="31"/>
      <c r="KZL752" s="31"/>
      <c r="KZM752" s="31"/>
      <c r="KZN752" s="31"/>
      <c r="KZO752" s="31"/>
      <c r="KZP752" s="31"/>
      <c r="KZQ752" s="31"/>
      <c r="KZR752" s="31"/>
      <c r="KZS752" s="31"/>
      <c r="KZT752" s="31"/>
      <c r="KZU752" s="31"/>
      <c r="KZV752" s="31"/>
      <c r="KZW752" s="31"/>
      <c r="KZX752" s="31"/>
      <c r="KZY752" s="31"/>
      <c r="KZZ752" s="31"/>
      <c r="LAA752" s="31"/>
      <c r="LAB752" s="31"/>
      <c r="LAC752" s="31"/>
      <c r="LAD752" s="31"/>
      <c r="LAE752" s="31"/>
      <c r="LAF752" s="31"/>
      <c r="LAG752" s="31"/>
      <c r="LAH752" s="31"/>
      <c r="LAI752" s="31"/>
      <c r="LAJ752" s="31"/>
      <c r="LAK752" s="31"/>
      <c r="LAL752" s="31"/>
      <c r="LAM752" s="31"/>
      <c r="LAN752" s="31"/>
      <c r="LAO752" s="31"/>
      <c r="LAP752" s="31"/>
      <c r="LAQ752" s="31"/>
      <c r="LAR752" s="31"/>
      <c r="LAS752" s="31"/>
      <c r="LAT752" s="31"/>
      <c r="LAU752" s="31"/>
      <c r="LAV752" s="31"/>
      <c r="LAW752" s="31"/>
      <c r="LAX752" s="31"/>
      <c r="LAY752" s="31"/>
      <c r="LAZ752" s="31"/>
      <c r="LBA752" s="31"/>
      <c r="LBB752" s="31"/>
      <c r="LBC752" s="31"/>
      <c r="LBD752" s="31"/>
      <c r="LBE752" s="31"/>
      <c r="LBF752" s="31"/>
      <c r="LBG752" s="31"/>
      <c r="LBH752" s="31"/>
      <c r="LBI752" s="31"/>
      <c r="LBJ752" s="31"/>
      <c r="LBK752" s="31"/>
      <c r="LBL752" s="31"/>
      <c r="LBM752" s="31"/>
      <c r="LBN752" s="31"/>
      <c r="LBO752" s="31"/>
      <c r="LBP752" s="31"/>
      <c r="LBQ752" s="31"/>
      <c r="LBR752" s="31"/>
      <c r="LBS752" s="31"/>
      <c r="LBT752" s="31"/>
      <c r="LBU752" s="31"/>
      <c r="LBV752" s="31"/>
      <c r="LBW752" s="31"/>
      <c r="LBX752" s="31"/>
      <c r="LBY752" s="31"/>
      <c r="LBZ752" s="31"/>
      <c r="LCA752" s="31"/>
      <c r="LCB752" s="31"/>
      <c r="LCC752" s="31"/>
      <c r="LCD752" s="31"/>
      <c r="LCE752" s="31"/>
      <c r="LCF752" s="31"/>
      <c r="LCG752" s="31"/>
      <c r="LCH752" s="31"/>
      <c r="LCI752" s="31"/>
      <c r="LCJ752" s="31"/>
      <c r="LCK752" s="31"/>
      <c r="LCL752" s="31"/>
      <c r="LCM752" s="31"/>
      <c r="LCN752" s="31"/>
      <c r="LCO752" s="31"/>
      <c r="LCP752" s="31"/>
      <c r="LCQ752" s="31"/>
      <c r="LCR752" s="31"/>
      <c r="LCS752" s="31"/>
      <c r="LCT752" s="31"/>
      <c r="LCU752" s="31"/>
      <c r="LCV752" s="31"/>
      <c r="LCW752" s="31"/>
      <c r="LCX752" s="31"/>
      <c r="LCY752" s="31"/>
      <c r="LCZ752" s="31"/>
      <c r="LDA752" s="31"/>
      <c r="LDB752" s="31"/>
      <c r="LDC752" s="31"/>
      <c r="LDD752" s="31"/>
      <c r="LDE752" s="31"/>
      <c r="LDF752" s="31"/>
      <c r="LDG752" s="31"/>
      <c r="LDH752" s="31"/>
      <c r="LDI752" s="31"/>
      <c r="LDJ752" s="31"/>
      <c r="LDK752" s="31"/>
      <c r="LDL752" s="31"/>
      <c r="LDM752" s="31"/>
      <c r="LDN752" s="31"/>
      <c r="LDO752" s="31"/>
      <c r="LDP752" s="31"/>
      <c r="LDQ752" s="31"/>
      <c r="LDR752" s="31"/>
      <c r="LDS752" s="31"/>
      <c r="LDT752" s="31"/>
      <c r="LDU752" s="31"/>
      <c r="LDV752" s="31"/>
      <c r="LDW752" s="31"/>
      <c r="LDX752" s="31"/>
      <c r="LDY752" s="31"/>
      <c r="LDZ752" s="31"/>
      <c r="LEA752" s="31"/>
      <c r="LEB752" s="31"/>
      <c r="LEC752" s="31"/>
      <c r="LED752" s="31"/>
      <c r="LEE752" s="31"/>
      <c r="LEF752" s="31"/>
      <c r="LEG752" s="31"/>
      <c r="LEH752" s="31"/>
      <c r="LEI752" s="31"/>
      <c r="LEJ752" s="31"/>
      <c r="LEK752" s="31"/>
      <c r="LEL752" s="31"/>
      <c r="LEM752" s="31"/>
      <c r="LEN752" s="31"/>
      <c r="LEO752" s="31"/>
      <c r="LEP752" s="31"/>
      <c r="LEQ752" s="31"/>
      <c r="LER752" s="31"/>
      <c r="LES752" s="31"/>
      <c r="LET752" s="31"/>
      <c r="LEU752" s="31"/>
      <c r="LEV752" s="31"/>
      <c r="LEW752" s="31"/>
      <c r="LEX752" s="31"/>
      <c r="LEY752" s="31"/>
      <c r="LEZ752" s="31"/>
      <c r="LFA752" s="31"/>
      <c r="LFB752" s="31"/>
      <c r="LFC752" s="31"/>
      <c r="LFD752" s="31"/>
      <c r="LFE752" s="31"/>
      <c r="LFF752" s="31"/>
      <c r="LFG752" s="31"/>
      <c r="LFH752" s="31"/>
      <c r="LFI752" s="31"/>
      <c r="LFJ752" s="31"/>
      <c r="LFK752" s="31"/>
      <c r="LFL752" s="31"/>
      <c r="LFM752" s="31"/>
      <c r="LFN752" s="31"/>
      <c r="LFO752" s="31"/>
      <c r="LFP752" s="31"/>
      <c r="LFQ752" s="31"/>
      <c r="LFR752" s="31"/>
      <c r="LFS752" s="31"/>
      <c r="LFT752" s="31"/>
      <c r="LFU752" s="31"/>
      <c r="LFV752" s="31"/>
      <c r="LFW752" s="31"/>
      <c r="LFX752" s="31"/>
      <c r="LFY752" s="31"/>
      <c r="LFZ752" s="31"/>
      <c r="LGA752" s="31"/>
      <c r="LGB752" s="31"/>
      <c r="LGC752" s="31"/>
      <c r="LGD752" s="31"/>
      <c r="LGE752" s="31"/>
      <c r="LGF752" s="31"/>
      <c r="LGG752" s="31"/>
      <c r="LGH752" s="31"/>
      <c r="LGI752" s="31"/>
      <c r="LGJ752" s="31"/>
      <c r="LGK752" s="31"/>
      <c r="LGL752" s="31"/>
      <c r="LGM752" s="31"/>
      <c r="LGN752" s="31"/>
      <c r="LGO752" s="31"/>
      <c r="LGP752" s="31"/>
      <c r="LGQ752" s="31"/>
      <c r="LGR752" s="31"/>
      <c r="LGS752" s="31"/>
      <c r="LGT752" s="31"/>
      <c r="LGU752" s="31"/>
      <c r="LGV752" s="31"/>
      <c r="LGW752" s="31"/>
      <c r="LGX752" s="31"/>
      <c r="LGY752" s="31"/>
      <c r="LGZ752" s="31"/>
      <c r="LHA752" s="31"/>
      <c r="LHB752" s="31"/>
      <c r="LHC752" s="31"/>
      <c r="LHD752" s="31"/>
      <c r="LHE752" s="31"/>
      <c r="LHF752" s="31"/>
      <c r="LHG752" s="31"/>
      <c r="LHH752" s="31"/>
      <c r="LHI752" s="31"/>
      <c r="LHJ752" s="31"/>
      <c r="LHK752" s="31"/>
      <c r="LHL752" s="31"/>
      <c r="LHM752" s="31"/>
      <c r="LHN752" s="31"/>
      <c r="LHO752" s="31"/>
      <c r="LHP752" s="31"/>
      <c r="LHQ752" s="31"/>
      <c r="LHR752" s="31"/>
      <c r="LHS752" s="31"/>
      <c r="LHT752" s="31"/>
      <c r="LHU752" s="31"/>
      <c r="LHV752" s="31"/>
      <c r="LHW752" s="31"/>
      <c r="LHX752" s="31"/>
      <c r="LHY752" s="31"/>
      <c r="LHZ752" s="31"/>
      <c r="LIA752" s="31"/>
      <c r="LIB752" s="31"/>
      <c r="LIC752" s="31"/>
      <c r="LID752" s="31"/>
      <c r="LIE752" s="31"/>
      <c r="LIF752" s="31"/>
      <c r="LIG752" s="31"/>
      <c r="LIH752" s="31"/>
      <c r="LII752" s="31"/>
      <c r="LIJ752" s="31"/>
      <c r="LIK752" s="31"/>
      <c r="LIL752" s="31"/>
      <c r="LIM752" s="31"/>
      <c r="LIN752" s="31"/>
      <c r="LIO752" s="31"/>
      <c r="LIP752" s="31"/>
      <c r="LIQ752" s="31"/>
      <c r="LIR752" s="31"/>
      <c r="LIS752" s="31"/>
      <c r="LIT752" s="31"/>
      <c r="LIU752" s="31"/>
      <c r="LIV752" s="31"/>
      <c r="LIW752" s="31"/>
      <c r="LIX752" s="31"/>
      <c r="LIY752" s="31"/>
      <c r="LIZ752" s="31"/>
      <c r="LJA752" s="31"/>
      <c r="LJB752" s="31"/>
      <c r="LJC752" s="31"/>
      <c r="LJD752" s="31"/>
      <c r="LJE752" s="31"/>
      <c r="LJF752" s="31"/>
      <c r="LJG752" s="31"/>
      <c r="LJH752" s="31"/>
      <c r="LJI752" s="31"/>
      <c r="LJJ752" s="31"/>
      <c r="LJK752" s="31"/>
      <c r="LJL752" s="31"/>
      <c r="LJM752" s="31"/>
      <c r="LJN752" s="31"/>
      <c r="LJO752" s="31"/>
      <c r="LJP752" s="31"/>
      <c r="LJQ752" s="31"/>
      <c r="LJR752" s="31"/>
      <c r="LJS752" s="31"/>
      <c r="LJT752" s="31"/>
      <c r="LJU752" s="31"/>
      <c r="LJV752" s="31"/>
      <c r="LJW752" s="31"/>
      <c r="LJX752" s="31"/>
      <c r="LJY752" s="31"/>
      <c r="LJZ752" s="31"/>
      <c r="LKA752" s="31"/>
      <c r="LKB752" s="31"/>
      <c r="LKC752" s="31"/>
      <c r="LKD752" s="31"/>
      <c r="LKE752" s="31"/>
      <c r="LKF752" s="31"/>
      <c r="LKG752" s="31"/>
      <c r="LKH752" s="31"/>
      <c r="LKI752" s="31"/>
      <c r="LKJ752" s="31"/>
      <c r="LKK752" s="31"/>
      <c r="LKL752" s="31"/>
      <c r="LKM752" s="31"/>
      <c r="LKN752" s="31"/>
      <c r="LKO752" s="31"/>
      <c r="LKP752" s="31"/>
      <c r="LKQ752" s="31"/>
      <c r="LKR752" s="31"/>
      <c r="LKS752" s="31"/>
      <c r="LKT752" s="31"/>
      <c r="LKU752" s="31"/>
      <c r="LKV752" s="31"/>
      <c r="LKW752" s="31"/>
      <c r="LKX752" s="31"/>
      <c r="LKY752" s="31"/>
      <c r="LKZ752" s="31"/>
      <c r="LLA752" s="31"/>
      <c r="LLB752" s="31"/>
      <c r="LLC752" s="31"/>
      <c r="LLD752" s="31"/>
      <c r="LLE752" s="31"/>
      <c r="LLF752" s="31"/>
      <c r="LLG752" s="31"/>
      <c r="LLH752" s="31"/>
      <c r="LLI752" s="31"/>
      <c r="LLJ752" s="31"/>
      <c r="LLK752" s="31"/>
      <c r="LLL752" s="31"/>
      <c r="LLM752" s="31"/>
      <c r="LLN752" s="31"/>
      <c r="LLO752" s="31"/>
      <c r="LLP752" s="31"/>
      <c r="LLQ752" s="31"/>
      <c r="LLR752" s="31"/>
      <c r="LLS752" s="31"/>
      <c r="LLT752" s="31"/>
      <c r="LLU752" s="31"/>
      <c r="LLV752" s="31"/>
      <c r="LLW752" s="31"/>
      <c r="LLX752" s="31"/>
      <c r="LLY752" s="31"/>
      <c r="LLZ752" s="31"/>
      <c r="LMA752" s="31"/>
      <c r="LMB752" s="31"/>
      <c r="LMC752" s="31"/>
      <c r="LMD752" s="31"/>
      <c r="LME752" s="31"/>
      <c r="LMF752" s="31"/>
      <c r="LMG752" s="31"/>
      <c r="LMH752" s="31"/>
      <c r="LMI752" s="31"/>
      <c r="LMJ752" s="31"/>
      <c r="LMK752" s="31"/>
      <c r="LML752" s="31"/>
      <c r="LMM752" s="31"/>
      <c r="LMN752" s="31"/>
      <c r="LMO752" s="31"/>
      <c r="LMP752" s="31"/>
      <c r="LMQ752" s="31"/>
      <c r="LMR752" s="31"/>
      <c r="LMS752" s="31"/>
      <c r="LMT752" s="31"/>
      <c r="LMU752" s="31"/>
      <c r="LMV752" s="31"/>
      <c r="LMW752" s="31"/>
      <c r="LMX752" s="31"/>
      <c r="LMY752" s="31"/>
      <c r="LMZ752" s="31"/>
      <c r="LNA752" s="31"/>
      <c r="LNB752" s="31"/>
      <c r="LNC752" s="31"/>
      <c r="LND752" s="31"/>
      <c r="LNE752" s="31"/>
      <c r="LNF752" s="31"/>
      <c r="LNG752" s="31"/>
      <c r="LNH752" s="31"/>
      <c r="LNI752" s="31"/>
      <c r="LNJ752" s="31"/>
      <c r="LNK752" s="31"/>
      <c r="LNL752" s="31"/>
      <c r="LNM752" s="31"/>
      <c r="LNN752" s="31"/>
      <c r="LNO752" s="31"/>
      <c r="LNP752" s="31"/>
      <c r="LNQ752" s="31"/>
      <c r="LNR752" s="31"/>
      <c r="LNS752" s="31"/>
      <c r="LNT752" s="31"/>
      <c r="LNU752" s="31"/>
      <c r="LNV752" s="31"/>
      <c r="LNW752" s="31"/>
      <c r="LNX752" s="31"/>
      <c r="LNY752" s="31"/>
      <c r="LNZ752" s="31"/>
      <c r="LOA752" s="31"/>
      <c r="LOB752" s="31"/>
      <c r="LOC752" s="31"/>
      <c r="LOD752" s="31"/>
      <c r="LOE752" s="31"/>
      <c r="LOF752" s="31"/>
      <c r="LOG752" s="31"/>
      <c r="LOH752" s="31"/>
      <c r="LOI752" s="31"/>
      <c r="LOJ752" s="31"/>
      <c r="LOK752" s="31"/>
      <c r="LOL752" s="31"/>
      <c r="LOM752" s="31"/>
      <c r="LON752" s="31"/>
      <c r="LOO752" s="31"/>
      <c r="LOP752" s="31"/>
      <c r="LOQ752" s="31"/>
      <c r="LOR752" s="31"/>
      <c r="LOS752" s="31"/>
      <c r="LOT752" s="31"/>
      <c r="LOU752" s="31"/>
      <c r="LOV752" s="31"/>
      <c r="LOW752" s="31"/>
      <c r="LOX752" s="31"/>
      <c r="LOY752" s="31"/>
      <c r="LOZ752" s="31"/>
      <c r="LPA752" s="31"/>
      <c r="LPB752" s="31"/>
      <c r="LPC752" s="31"/>
      <c r="LPD752" s="31"/>
      <c r="LPE752" s="31"/>
      <c r="LPF752" s="31"/>
      <c r="LPG752" s="31"/>
      <c r="LPH752" s="31"/>
      <c r="LPI752" s="31"/>
      <c r="LPJ752" s="31"/>
      <c r="LPK752" s="31"/>
      <c r="LPL752" s="31"/>
      <c r="LPM752" s="31"/>
      <c r="LPN752" s="31"/>
      <c r="LPO752" s="31"/>
      <c r="LPP752" s="31"/>
      <c r="LPQ752" s="31"/>
      <c r="LPR752" s="31"/>
      <c r="LPS752" s="31"/>
      <c r="LPT752" s="31"/>
      <c r="LPU752" s="31"/>
      <c r="LPV752" s="31"/>
      <c r="LPW752" s="31"/>
      <c r="LPX752" s="31"/>
      <c r="LPY752" s="31"/>
      <c r="LPZ752" s="31"/>
      <c r="LQA752" s="31"/>
      <c r="LQB752" s="31"/>
      <c r="LQC752" s="31"/>
      <c r="LQD752" s="31"/>
      <c r="LQE752" s="31"/>
      <c r="LQF752" s="31"/>
      <c r="LQG752" s="31"/>
      <c r="LQH752" s="31"/>
      <c r="LQI752" s="31"/>
      <c r="LQJ752" s="31"/>
      <c r="LQK752" s="31"/>
      <c r="LQL752" s="31"/>
      <c r="LQM752" s="31"/>
      <c r="LQN752" s="31"/>
      <c r="LQO752" s="31"/>
      <c r="LQP752" s="31"/>
      <c r="LQQ752" s="31"/>
      <c r="LQR752" s="31"/>
      <c r="LQS752" s="31"/>
      <c r="LQT752" s="31"/>
      <c r="LQU752" s="31"/>
      <c r="LQV752" s="31"/>
      <c r="LQW752" s="31"/>
      <c r="LQX752" s="31"/>
      <c r="LQY752" s="31"/>
      <c r="LQZ752" s="31"/>
      <c r="LRA752" s="31"/>
      <c r="LRB752" s="31"/>
      <c r="LRC752" s="31"/>
      <c r="LRD752" s="31"/>
      <c r="LRE752" s="31"/>
      <c r="LRF752" s="31"/>
      <c r="LRG752" s="31"/>
      <c r="LRH752" s="31"/>
      <c r="LRI752" s="31"/>
      <c r="LRJ752" s="31"/>
      <c r="LRK752" s="31"/>
      <c r="LRL752" s="31"/>
      <c r="LRM752" s="31"/>
      <c r="LRN752" s="31"/>
      <c r="LRO752" s="31"/>
      <c r="LRP752" s="31"/>
      <c r="LRQ752" s="31"/>
      <c r="LRR752" s="31"/>
      <c r="LRS752" s="31"/>
      <c r="LRT752" s="31"/>
      <c r="LRU752" s="31"/>
      <c r="LRV752" s="31"/>
      <c r="LRW752" s="31"/>
      <c r="LRX752" s="31"/>
      <c r="LRY752" s="31"/>
      <c r="LRZ752" s="31"/>
      <c r="LSA752" s="31"/>
      <c r="LSB752" s="31"/>
      <c r="LSC752" s="31"/>
      <c r="LSD752" s="31"/>
      <c r="LSE752" s="31"/>
      <c r="LSF752" s="31"/>
      <c r="LSG752" s="31"/>
      <c r="LSH752" s="31"/>
      <c r="LSI752" s="31"/>
      <c r="LSJ752" s="31"/>
      <c r="LSK752" s="31"/>
      <c r="LSL752" s="31"/>
      <c r="LSM752" s="31"/>
      <c r="LSN752" s="31"/>
      <c r="LSO752" s="31"/>
      <c r="LSP752" s="31"/>
      <c r="LSQ752" s="31"/>
      <c r="LSR752" s="31"/>
      <c r="LSS752" s="31"/>
      <c r="LST752" s="31"/>
      <c r="LSU752" s="31"/>
      <c r="LSV752" s="31"/>
      <c r="LSW752" s="31"/>
      <c r="LSX752" s="31"/>
      <c r="LSY752" s="31"/>
      <c r="LSZ752" s="31"/>
      <c r="LTA752" s="31"/>
      <c r="LTB752" s="31"/>
      <c r="LTC752" s="31"/>
      <c r="LTD752" s="31"/>
      <c r="LTE752" s="31"/>
      <c r="LTF752" s="31"/>
      <c r="LTG752" s="31"/>
      <c r="LTH752" s="31"/>
      <c r="LTI752" s="31"/>
      <c r="LTJ752" s="31"/>
      <c r="LTK752" s="31"/>
      <c r="LTL752" s="31"/>
      <c r="LTM752" s="31"/>
      <c r="LTN752" s="31"/>
      <c r="LTO752" s="31"/>
      <c r="LTP752" s="31"/>
      <c r="LTQ752" s="31"/>
      <c r="LTR752" s="31"/>
      <c r="LTS752" s="31"/>
      <c r="LTT752" s="31"/>
      <c r="LTU752" s="31"/>
      <c r="LTV752" s="31"/>
      <c r="LTW752" s="31"/>
      <c r="LTX752" s="31"/>
      <c r="LTY752" s="31"/>
      <c r="LTZ752" s="31"/>
      <c r="LUA752" s="31"/>
      <c r="LUB752" s="31"/>
      <c r="LUC752" s="31"/>
      <c r="LUD752" s="31"/>
      <c r="LUE752" s="31"/>
      <c r="LUF752" s="31"/>
      <c r="LUG752" s="31"/>
      <c r="LUH752" s="31"/>
      <c r="LUI752" s="31"/>
      <c r="LUJ752" s="31"/>
      <c r="LUK752" s="31"/>
      <c r="LUL752" s="31"/>
      <c r="LUM752" s="31"/>
      <c r="LUN752" s="31"/>
      <c r="LUO752" s="31"/>
      <c r="LUP752" s="31"/>
      <c r="LUQ752" s="31"/>
      <c r="LUR752" s="31"/>
      <c r="LUS752" s="31"/>
      <c r="LUT752" s="31"/>
      <c r="LUU752" s="31"/>
      <c r="LUV752" s="31"/>
      <c r="LUW752" s="31"/>
      <c r="LUX752" s="31"/>
      <c r="LUY752" s="31"/>
      <c r="LUZ752" s="31"/>
      <c r="LVA752" s="31"/>
      <c r="LVB752" s="31"/>
      <c r="LVC752" s="31"/>
      <c r="LVD752" s="31"/>
      <c r="LVE752" s="31"/>
      <c r="LVF752" s="31"/>
      <c r="LVG752" s="31"/>
      <c r="LVH752" s="31"/>
      <c r="LVI752" s="31"/>
      <c r="LVJ752" s="31"/>
      <c r="LVK752" s="31"/>
      <c r="LVL752" s="31"/>
      <c r="LVM752" s="31"/>
      <c r="LVN752" s="31"/>
      <c r="LVO752" s="31"/>
      <c r="LVP752" s="31"/>
      <c r="LVQ752" s="31"/>
      <c r="LVR752" s="31"/>
      <c r="LVS752" s="31"/>
      <c r="LVT752" s="31"/>
      <c r="LVU752" s="31"/>
      <c r="LVV752" s="31"/>
      <c r="LVW752" s="31"/>
      <c r="LVX752" s="31"/>
      <c r="LVY752" s="31"/>
      <c r="LVZ752" s="31"/>
      <c r="LWA752" s="31"/>
      <c r="LWB752" s="31"/>
      <c r="LWC752" s="31"/>
      <c r="LWD752" s="31"/>
      <c r="LWE752" s="31"/>
      <c r="LWF752" s="31"/>
      <c r="LWG752" s="31"/>
      <c r="LWH752" s="31"/>
      <c r="LWI752" s="31"/>
      <c r="LWJ752" s="31"/>
      <c r="LWK752" s="31"/>
      <c r="LWL752" s="31"/>
      <c r="LWM752" s="31"/>
      <c r="LWN752" s="31"/>
      <c r="LWO752" s="31"/>
      <c r="LWP752" s="31"/>
      <c r="LWQ752" s="31"/>
      <c r="LWR752" s="31"/>
      <c r="LWS752" s="31"/>
      <c r="LWT752" s="31"/>
      <c r="LWU752" s="31"/>
      <c r="LWV752" s="31"/>
      <c r="LWW752" s="31"/>
      <c r="LWX752" s="31"/>
      <c r="LWY752" s="31"/>
      <c r="LWZ752" s="31"/>
      <c r="LXA752" s="31"/>
      <c r="LXB752" s="31"/>
      <c r="LXC752" s="31"/>
      <c r="LXD752" s="31"/>
      <c r="LXE752" s="31"/>
      <c r="LXF752" s="31"/>
      <c r="LXG752" s="31"/>
      <c r="LXH752" s="31"/>
      <c r="LXI752" s="31"/>
      <c r="LXJ752" s="31"/>
      <c r="LXK752" s="31"/>
      <c r="LXL752" s="31"/>
      <c r="LXM752" s="31"/>
      <c r="LXN752" s="31"/>
      <c r="LXO752" s="31"/>
      <c r="LXP752" s="31"/>
      <c r="LXQ752" s="31"/>
      <c r="LXR752" s="31"/>
      <c r="LXS752" s="31"/>
      <c r="LXT752" s="31"/>
      <c r="LXU752" s="31"/>
      <c r="LXV752" s="31"/>
      <c r="LXW752" s="31"/>
      <c r="LXX752" s="31"/>
      <c r="LXY752" s="31"/>
      <c r="LXZ752" s="31"/>
      <c r="LYA752" s="31"/>
      <c r="LYB752" s="31"/>
      <c r="LYC752" s="31"/>
      <c r="LYD752" s="31"/>
      <c r="LYE752" s="31"/>
      <c r="LYF752" s="31"/>
      <c r="LYG752" s="31"/>
      <c r="LYH752" s="31"/>
      <c r="LYI752" s="31"/>
      <c r="LYJ752" s="31"/>
      <c r="LYK752" s="31"/>
      <c r="LYL752" s="31"/>
      <c r="LYM752" s="31"/>
      <c r="LYN752" s="31"/>
      <c r="LYO752" s="31"/>
      <c r="LYP752" s="31"/>
      <c r="LYQ752" s="31"/>
      <c r="LYR752" s="31"/>
      <c r="LYS752" s="31"/>
      <c r="LYT752" s="31"/>
      <c r="LYU752" s="31"/>
      <c r="LYV752" s="31"/>
      <c r="LYW752" s="31"/>
      <c r="LYX752" s="31"/>
      <c r="LYY752" s="31"/>
      <c r="LYZ752" s="31"/>
      <c r="LZA752" s="31"/>
      <c r="LZB752" s="31"/>
      <c r="LZC752" s="31"/>
      <c r="LZD752" s="31"/>
      <c r="LZE752" s="31"/>
      <c r="LZF752" s="31"/>
      <c r="LZG752" s="31"/>
      <c r="LZH752" s="31"/>
      <c r="LZI752" s="31"/>
      <c r="LZJ752" s="31"/>
      <c r="LZK752" s="31"/>
      <c r="LZL752" s="31"/>
      <c r="LZM752" s="31"/>
      <c r="LZN752" s="31"/>
      <c r="LZO752" s="31"/>
      <c r="LZP752" s="31"/>
      <c r="LZQ752" s="31"/>
      <c r="LZR752" s="31"/>
      <c r="LZS752" s="31"/>
      <c r="LZT752" s="31"/>
      <c r="LZU752" s="31"/>
      <c r="LZV752" s="31"/>
      <c r="LZW752" s="31"/>
      <c r="LZX752" s="31"/>
      <c r="LZY752" s="31"/>
      <c r="LZZ752" s="31"/>
      <c r="MAA752" s="31"/>
      <c r="MAB752" s="31"/>
      <c r="MAC752" s="31"/>
      <c r="MAD752" s="31"/>
      <c r="MAE752" s="31"/>
      <c r="MAF752" s="31"/>
      <c r="MAG752" s="31"/>
      <c r="MAH752" s="31"/>
      <c r="MAI752" s="31"/>
      <c r="MAJ752" s="31"/>
      <c r="MAK752" s="31"/>
      <c r="MAL752" s="31"/>
      <c r="MAM752" s="31"/>
      <c r="MAN752" s="31"/>
      <c r="MAO752" s="31"/>
      <c r="MAP752" s="31"/>
      <c r="MAQ752" s="31"/>
      <c r="MAR752" s="31"/>
      <c r="MAS752" s="31"/>
      <c r="MAT752" s="31"/>
      <c r="MAU752" s="31"/>
      <c r="MAV752" s="31"/>
      <c r="MAW752" s="31"/>
      <c r="MAX752" s="31"/>
      <c r="MAY752" s="31"/>
      <c r="MAZ752" s="31"/>
      <c r="MBA752" s="31"/>
      <c r="MBB752" s="31"/>
      <c r="MBC752" s="31"/>
      <c r="MBD752" s="31"/>
      <c r="MBE752" s="31"/>
      <c r="MBF752" s="31"/>
      <c r="MBG752" s="31"/>
      <c r="MBH752" s="31"/>
      <c r="MBI752" s="31"/>
      <c r="MBJ752" s="31"/>
      <c r="MBK752" s="31"/>
      <c r="MBL752" s="31"/>
      <c r="MBM752" s="31"/>
      <c r="MBN752" s="31"/>
      <c r="MBO752" s="31"/>
      <c r="MBP752" s="31"/>
      <c r="MBQ752" s="31"/>
      <c r="MBR752" s="31"/>
      <c r="MBS752" s="31"/>
      <c r="MBT752" s="31"/>
      <c r="MBU752" s="31"/>
      <c r="MBV752" s="31"/>
      <c r="MBW752" s="31"/>
      <c r="MBX752" s="31"/>
      <c r="MBY752" s="31"/>
      <c r="MBZ752" s="31"/>
      <c r="MCA752" s="31"/>
      <c r="MCB752" s="31"/>
      <c r="MCC752" s="31"/>
      <c r="MCD752" s="31"/>
      <c r="MCE752" s="31"/>
      <c r="MCF752" s="31"/>
      <c r="MCG752" s="31"/>
      <c r="MCH752" s="31"/>
      <c r="MCI752" s="31"/>
      <c r="MCJ752" s="31"/>
      <c r="MCK752" s="31"/>
      <c r="MCL752" s="31"/>
      <c r="MCM752" s="31"/>
      <c r="MCN752" s="31"/>
      <c r="MCO752" s="31"/>
      <c r="MCP752" s="31"/>
      <c r="MCQ752" s="31"/>
      <c r="MCR752" s="31"/>
      <c r="MCS752" s="31"/>
      <c r="MCT752" s="31"/>
      <c r="MCU752" s="31"/>
      <c r="MCV752" s="31"/>
      <c r="MCW752" s="31"/>
      <c r="MCX752" s="31"/>
      <c r="MCY752" s="31"/>
      <c r="MCZ752" s="31"/>
      <c r="MDA752" s="31"/>
      <c r="MDB752" s="31"/>
      <c r="MDC752" s="31"/>
      <c r="MDD752" s="31"/>
      <c r="MDE752" s="31"/>
      <c r="MDF752" s="31"/>
      <c r="MDG752" s="31"/>
      <c r="MDH752" s="31"/>
      <c r="MDI752" s="31"/>
      <c r="MDJ752" s="31"/>
      <c r="MDK752" s="31"/>
      <c r="MDL752" s="31"/>
      <c r="MDM752" s="31"/>
      <c r="MDN752" s="31"/>
      <c r="MDO752" s="31"/>
      <c r="MDP752" s="31"/>
      <c r="MDQ752" s="31"/>
      <c r="MDR752" s="31"/>
      <c r="MDS752" s="31"/>
      <c r="MDT752" s="31"/>
      <c r="MDU752" s="31"/>
      <c r="MDV752" s="31"/>
      <c r="MDW752" s="31"/>
      <c r="MDX752" s="31"/>
      <c r="MDY752" s="31"/>
      <c r="MDZ752" s="31"/>
      <c r="MEA752" s="31"/>
      <c r="MEB752" s="31"/>
      <c r="MEC752" s="31"/>
      <c r="MED752" s="31"/>
      <c r="MEE752" s="31"/>
      <c r="MEF752" s="31"/>
      <c r="MEG752" s="31"/>
      <c r="MEH752" s="31"/>
      <c r="MEI752" s="31"/>
      <c r="MEJ752" s="31"/>
      <c r="MEK752" s="31"/>
      <c r="MEL752" s="31"/>
      <c r="MEM752" s="31"/>
      <c r="MEN752" s="31"/>
      <c r="MEO752" s="31"/>
      <c r="MEP752" s="31"/>
      <c r="MEQ752" s="31"/>
      <c r="MER752" s="31"/>
      <c r="MES752" s="31"/>
      <c r="MET752" s="31"/>
      <c r="MEU752" s="31"/>
      <c r="MEV752" s="31"/>
      <c r="MEW752" s="31"/>
      <c r="MEX752" s="31"/>
      <c r="MEY752" s="31"/>
      <c r="MEZ752" s="31"/>
      <c r="MFA752" s="31"/>
      <c r="MFB752" s="31"/>
      <c r="MFC752" s="31"/>
      <c r="MFD752" s="31"/>
      <c r="MFE752" s="31"/>
      <c r="MFF752" s="31"/>
      <c r="MFG752" s="31"/>
      <c r="MFH752" s="31"/>
      <c r="MFI752" s="31"/>
      <c r="MFJ752" s="31"/>
      <c r="MFK752" s="31"/>
      <c r="MFL752" s="31"/>
      <c r="MFM752" s="31"/>
      <c r="MFN752" s="31"/>
      <c r="MFO752" s="31"/>
      <c r="MFP752" s="31"/>
      <c r="MFQ752" s="31"/>
      <c r="MFR752" s="31"/>
      <c r="MFS752" s="31"/>
      <c r="MFT752" s="31"/>
      <c r="MFU752" s="31"/>
      <c r="MFV752" s="31"/>
      <c r="MFW752" s="31"/>
      <c r="MFX752" s="31"/>
      <c r="MFY752" s="31"/>
      <c r="MFZ752" s="31"/>
      <c r="MGA752" s="31"/>
      <c r="MGB752" s="31"/>
      <c r="MGC752" s="31"/>
      <c r="MGD752" s="31"/>
      <c r="MGE752" s="31"/>
      <c r="MGF752" s="31"/>
      <c r="MGG752" s="31"/>
      <c r="MGH752" s="31"/>
      <c r="MGI752" s="31"/>
      <c r="MGJ752" s="31"/>
      <c r="MGK752" s="31"/>
      <c r="MGL752" s="31"/>
      <c r="MGM752" s="31"/>
      <c r="MGN752" s="31"/>
      <c r="MGO752" s="31"/>
      <c r="MGP752" s="31"/>
      <c r="MGQ752" s="31"/>
      <c r="MGR752" s="31"/>
      <c r="MGS752" s="31"/>
      <c r="MGT752" s="31"/>
      <c r="MGU752" s="31"/>
      <c r="MGV752" s="31"/>
      <c r="MGW752" s="31"/>
      <c r="MGX752" s="31"/>
      <c r="MGY752" s="31"/>
      <c r="MGZ752" s="31"/>
      <c r="MHA752" s="31"/>
      <c r="MHB752" s="31"/>
      <c r="MHC752" s="31"/>
      <c r="MHD752" s="31"/>
      <c r="MHE752" s="31"/>
      <c r="MHF752" s="31"/>
      <c r="MHG752" s="31"/>
      <c r="MHH752" s="31"/>
      <c r="MHI752" s="31"/>
      <c r="MHJ752" s="31"/>
      <c r="MHK752" s="31"/>
      <c r="MHL752" s="31"/>
      <c r="MHM752" s="31"/>
      <c r="MHN752" s="31"/>
      <c r="MHO752" s="31"/>
      <c r="MHP752" s="31"/>
      <c r="MHQ752" s="31"/>
      <c r="MHR752" s="31"/>
      <c r="MHS752" s="31"/>
      <c r="MHT752" s="31"/>
      <c r="MHU752" s="31"/>
      <c r="MHV752" s="31"/>
      <c r="MHW752" s="31"/>
      <c r="MHX752" s="31"/>
      <c r="MHY752" s="31"/>
      <c r="MHZ752" s="31"/>
      <c r="MIA752" s="31"/>
      <c r="MIB752" s="31"/>
      <c r="MIC752" s="31"/>
      <c r="MID752" s="31"/>
      <c r="MIE752" s="31"/>
      <c r="MIF752" s="31"/>
      <c r="MIG752" s="31"/>
      <c r="MIH752" s="31"/>
      <c r="MII752" s="31"/>
      <c r="MIJ752" s="31"/>
      <c r="MIK752" s="31"/>
      <c r="MIL752" s="31"/>
      <c r="MIM752" s="31"/>
      <c r="MIN752" s="31"/>
      <c r="MIO752" s="31"/>
      <c r="MIP752" s="31"/>
      <c r="MIQ752" s="31"/>
      <c r="MIR752" s="31"/>
      <c r="MIS752" s="31"/>
      <c r="MIT752" s="31"/>
      <c r="MIU752" s="31"/>
      <c r="MIV752" s="31"/>
      <c r="MIW752" s="31"/>
      <c r="MIX752" s="31"/>
      <c r="MIY752" s="31"/>
      <c r="MIZ752" s="31"/>
      <c r="MJA752" s="31"/>
      <c r="MJB752" s="31"/>
      <c r="MJC752" s="31"/>
      <c r="MJD752" s="31"/>
      <c r="MJE752" s="31"/>
      <c r="MJF752" s="31"/>
      <c r="MJG752" s="31"/>
      <c r="MJH752" s="31"/>
      <c r="MJI752" s="31"/>
      <c r="MJJ752" s="31"/>
      <c r="MJK752" s="31"/>
      <c r="MJL752" s="31"/>
      <c r="MJM752" s="31"/>
      <c r="MJN752" s="31"/>
      <c r="MJO752" s="31"/>
      <c r="MJP752" s="31"/>
      <c r="MJQ752" s="31"/>
      <c r="MJR752" s="31"/>
      <c r="MJS752" s="31"/>
      <c r="MJT752" s="31"/>
      <c r="MJU752" s="31"/>
      <c r="MJV752" s="31"/>
      <c r="MJW752" s="31"/>
      <c r="MJX752" s="31"/>
      <c r="MJY752" s="31"/>
      <c r="MJZ752" s="31"/>
      <c r="MKA752" s="31"/>
      <c r="MKB752" s="31"/>
      <c r="MKC752" s="31"/>
      <c r="MKD752" s="31"/>
      <c r="MKE752" s="31"/>
      <c r="MKF752" s="31"/>
      <c r="MKG752" s="31"/>
      <c r="MKH752" s="31"/>
      <c r="MKI752" s="31"/>
      <c r="MKJ752" s="31"/>
      <c r="MKK752" s="31"/>
      <c r="MKL752" s="31"/>
      <c r="MKM752" s="31"/>
      <c r="MKN752" s="31"/>
      <c r="MKO752" s="31"/>
      <c r="MKP752" s="31"/>
      <c r="MKQ752" s="31"/>
      <c r="MKR752" s="31"/>
      <c r="MKS752" s="31"/>
      <c r="MKT752" s="31"/>
      <c r="MKU752" s="31"/>
      <c r="MKV752" s="31"/>
      <c r="MKW752" s="31"/>
      <c r="MKX752" s="31"/>
      <c r="MKY752" s="31"/>
      <c r="MKZ752" s="31"/>
      <c r="MLA752" s="31"/>
      <c r="MLB752" s="31"/>
      <c r="MLC752" s="31"/>
      <c r="MLD752" s="31"/>
      <c r="MLE752" s="31"/>
      <c r="MLF752" s="31"/>
      <c r="MLG752" s="31"/>
      <c r="MLH752" s="31"/>
      <c r="MLI752" s="31"/>
      <c r="MLJ752" s="31"/>
      <c r="MLK752" s="31"/>
      <c r="MLL752" s="31"/>
      <c r="MLM752" s="31"/>
      <c r="MLN752" s="31"/>
      <c r="MLO752" s="31"/>
      <c r="MLP752" s="31"/>
      <c r="MLQ752" s="31"/>
      <c r="MLR752" s="31"/>
      <c r="MLS752" s="31"/>
      <c r="MLT752" s="31"/>
      <c r="MLU752" s="31"/>
      <c r="MLV752" s="31"/>
      <c r="MLW752" s="31"/>
      <c r="MLX752" s="31"/>
      <c r="MLY752" s="31"/>
      <c r="MLZ752" s="31"/>
      <c r="MMA752" s="31"/>
      <c r="MMB752" s="31"/>
      <c r="MMC752" s="31"/>
      <c r="MMD752" s="31"/>
      <c r="MME752" s="31"/>
      <c r="MMF752" s="31"/>
      <c r="MMG752" s="31"/>
      <c r="MMH752" s="31"/>
      <c r="MMI752" s="31"/>
      <c r="MMJ752" s="31"/>
      <c r="MMK752" s="31"/>
      <c r="MML752" s="31"/>
      <c r="MMM752" s="31"/>
      <c r="MMN752" s="31"/>
      <c r="MMO752" s="31"/>
      <c r="MMP752" s="31"/>
      <c r="MMQ752" s="31"/>
      <c r="MMR752" s="31"/>
      <c r="MMS752" s="31"/>
      <c r="MMT752" s="31"/>
      <c r="MMU752" s="31"/>
      <c r="MMV752" s="31"/>
      <c r="MMW752" s="31"/>
      <c r="MMX752" s="31"/>
      <c r="MMY752" s="31"/>
      <c r="MMZ752" s="31"/>
      <c r="MNA752" s="31"/>
      <c r="MNB752" s="31"/>
      <c r="MNC752" s="31"/>
      <c r="MND752" s="31"/>
      <c r="MNE752" s="31"/>
      <c r="MNF752" s="31"/>
      <c r="MNG752" s="31"/>
      <c r="MNH752" s="31"/>
      <c r="MNI752" s="31"/>
      <c r="MNJ752" s="31"/>
      <c r="MNK752" s="31"/>
      <c r="MNL752" s="31"/>
      <c r="MNM752" s="31"/>
      <c r="MNN752" s="31"/>
      <c r="MNO752" s="31"/>
      <c r="MNP752" s="31"/>
      <c r="MNQ752" s="31"/>
      <c r="MNR752" s="31"/>
      <c r="MNS752" s="31"/>
      <c r="MNT752" s="31"/>
      <c r="MNU752" s="31"/>
      <c r="MNV752" s="31"/>
      <c r="MNW752" s="31"/>
      <c r="MNX752" s="31"/>
      <c r="MNY752" s="31"/>
      <c r="MNZ752" s="31"/>
      <c r="MOA752" s="31"/>
      <c r="MOB752" s="31"/>
      <c r="MOC752" s="31"/>
      <c r="MOD752" s="31"/>
      <c r="MOE752" s="31"/>
      <c r="MOF752" s="31"/>
      <c r="MOG752" s="31"/>
      <c r="MOH752" s="31"/>
      <c r="MOI752" s="31"/>
      <c r="MOJ752" s="31"/>
      <c r="MOK752" s="31"/>
      <c r="MOL752" s="31"/>
      <c r="MOM752" s="31"/>
      <c r="MON752" s="31"/>
      <c r="MOO752" s="31"/>
      <c r="MOP752" s="31"/>
      <c r="MOQ752" s="31"/>
      <c r="MOR752" s="31"/>
      <c r="MOS752" s="31"/>
      <c r="MOT752" s="31"/>
      <c r="MOU752" s="31"/>
      <c r="MOV752" s="31"/>
      <c r="MOW752" s="31"/>
      <c r="MOX752" s="31"/>
      <c r="MOY752" s="31"/>
      <c r="MOZ752" s="31"/>
      <c r="MPA752" s="31"/>
      <c r="MPB752" s="31"/>
      <c r="MPC752" s="31"/>
      <c r="MPD752" s="31"/>
      <c r="MPE752" s="31"/>
      <c r="MPF752" s="31"/>
      <c r="MPG752" s="31"/>
      <c r="MPH752" s="31"/>
      <c r="MPI752" s="31"/>
      <c r="MPJ752" s="31"/>
      <c r="MPK752" s="31"/>
      <c r="MPL752" s="31"/>
      <c r="MPM752" s="31"/>
      <c r="MPN752" s="31"/>
      <c r="MPO752" s="31"/>
      <c r="MPP752" s="31"/>
      <c r="MPQ752" s="31"/>
      <c r="MPR752" s="31"/>
      <c r="MPS752" s="31"/>
      <c r="MPT752" s="31"/>
      <c r="MPU752" s="31"/>
      <c r="MPV752" s="31"/>
      <c r="MPW752" s="31"/>
      <c r="MPX752" s="31"/>
      <c r="MPY752" s="31"/>
      <c r="MPZ752" s="31"/>
      <c r="MQA752" s="31"/>
      <c r="MQB752" s="31"/>
      <c r="MQC752" s="31"/>
      <c r="MQD752" s="31"/>
      <c r="MQE752" s="31"/>
      <c r="MQF752" s="31"/>
      <c r="MQG752" s="31"/>
      <c r="MQH752" s="31"/>
      <c r="MQI752" s="31"/>
      <c r="MQJ752" s="31"/>
      <c r="MQK752" s="31"/>
      <c r="MQL752" s="31"/>
      <c r="MQM752" s="31"/>
      <c r="MQN752" s="31"/>
      <c r="MQO752" s="31"/>
      <c r="MQP752" s="31"/>
      <c r="MQQ752" s="31"/>
      <c r="MQR752" s="31"/>
      <c r="MQS752" s="31"/>
      <c r="MQT752" s="31"/>
      <c r="MQU752" s="31"/>
      <c r="MQV752" s="31"/>
      <c r="MQW752" s="31"/>
      <c r="MQX752" s="31"/>
      <c r="MQY752" s="31"/>
      <c r="MQZ752" s="31"/>
      <c r="MRA752" s="31"/>
      <c r="MRB752" s="31"/>
      <c r="MRC752" s="31"/>
      <c r="MRD752" s="31"/>
      <c r="MRE752" s="31"/>
      <c r="MRF752" s="31"/>
      <c r="MRG752" s="31"/>
      <c r="MRH752" s="31"/>
      <c r="MRI752" s="31"/>
      <c r="MRJ752" s="31"/>
      <c r="MRK752" s="31"/>
      <c r="MRL752" s="31"/>
      <c r="MRM752" s="31"/>
      <c r="MRN752" s="31"/>
      <c r="MRO752" s="31"/>
      <c r="MRP752" s="31"/>
      <c r="MRQ752" s="31"/>
      <c r="MRR752" s="31"/>
      <c r="MRS752" s="31"/>
      <c r="MRT752" s="31"/>
      <c r="MRU752" s="31"/>
      <c r="MRV752" s="31"/>
      <c r="MRW752" s="31"/>
      <c r="MRX752" s="31"/>
      <c r="MRY752" s="31"/>
      <c r="MRZ752" s="31"/>
      <c r="MSA752" s="31"/>
      <c r="MSB752" s="31"/>
      <c r="MSC752" s="31"/>
      <c r="MSD752" s="31"/>
      <c r="MSE752" s="31"/>
      <c r="MSF752" s="31"/>
      <c r="MSG752" s="31"/>
      <c r="MSH752" s="31"/>
      <c r="MSI752" s="31"/>
      <c r="MSJ752" s="31"/>
      <c r="MSK752" s="31"/>
      <c r="MSL752" s="31"/>
      <c r="MSM752" s="31"/>
      <c r="MSN752" s="31"/>
      <c r="MSO752" s="31"/>
      <c r="MSP752" s="31"/>
      <c r="MSQ752" s="31"/>
      <c r="MSR752" s="31"/>
      <c r="MSS752" s="31"/>
      <c r="MST752" s="31"/>
      <c r="MSU752" s="31"/>
      <c r="MSV752" s="31"/>
      <c r="MSW752" s="31"/>
      <c r="MSX752" s="31"/>
      <c r="MSY752" s="31"/>
      <c r="MSZ752" s="31"/>
      <c r="MTA752" s="31"/>
      <c r="MTB752" s="31"/>
      <c r="MTC752" s="31"/>
      <c r="MTD752" s="31"/>
      <c r="MTE752" s="31"/>
      <c r="MTF752" s="31"/>
      <c r="MTG752" s="31"/>
      <c r="MTH752" s="31"/>
      <c r="MTI752" s="31"/>
      <c r="MTJ752" s="31"/>
      <c r="MTK752" s="31"/>
      <c r="MTL752" s="31"/>
      <c r="MTM752" s="31"/>
      <c r="MTN752" s="31"/>
      <c r="MTO752" s="31"/>
      <c r="MTP752" s="31"/>
      <c r="MTQ752" s="31"/>
      <c r="MTR752" s="31"/>
      <c r="MTS752" s="31"/>
      <c r="MTT752" s="31"/>
      <c r="MTU752" s="31"/>
      <c r="MTV752" s="31"/>
      <c r="MTW752" s="31"/>
      <c r="MTX752" s="31"/>
      <c r="MTY752" s="31"/>
      <c r="MTZ752" s="31"/>
      <c r="MUA752" s="31"/>
      <c r="MUB752" s="31"/>
      <c r="MUC752" s="31"/>
      <c r="MUD752" s="31"/>
      <c r="MUE752" s="31"/>
      <c r="MUF752" s="31"/>
      <c r="MUG752" s="31"/>
      <c r="MUH752" s="31"/>
      <c r="MUI752" s="31"/>
      <c r="MUJ752" s="31"/>
      <c r="MUK752" s="31"/>
      <c r="MUL752" s="31"/>
      <c r="MUM752" s="31"/>
      <c r="MUN752" s="31"/>
      <c r="MUO752" s="31"/>
      <c r="MUP752" s="31"/>
      <c r="MUQ752" s="31"/>
      <c r="MUR752" s="31"/>
      <c r="MUS752" s="31"/>
      <c r="MUT752" s="31"/>
      <c r="MUU752" s="31"/>
      <c r="MUV752" s="31"/>
      <c r="MUW752" s="31"/>
      <c r="MUX752" s="31"/>
      <c r="MUY752" s="31"/>
      <c r="MUZ752" s="31"/>
      <c r="MVA752" s="31"/>
      <c r="MVB752" s="31"/>
      <c r="MVC752" s="31"/>
      <c r="MVD752" s="31"/>
      <c r="MVE752" s="31"/>
      <c r="MVF752" s="31"/>
      <c r="MVG752" s="31"/>
      <c r="MVH752" s="31"/>
      <c r="MVI752" s="31"/>
      <c r="MVJ752" s="31"/>
      <c r="MVK752" s="31"/>
      <c r="MVL752" s="31"/>
      <c r="MVM752" s="31"/>
      <c r="MVN752" s="31"/>
      <c r="MVO752" s="31"/>
      <c r="MVP752" s="31"/>
      <c r="MVQ752" s="31"/>
      <c r="MVR752" s="31"/>
      <c r="MVS752" s="31"/>
      <c r="MVT752" s="31"/>
      <c r="MVU752" s="31"/>
      <c r="MVV752" s="31"/>
      <c r="MVW752" s="31"/>
      <c r="MVX752" s="31"/>
      <c r="MVY752" s="31"/>
      <c r="MVZ752" s="31"/>
      <c r="MWA752" s="31"/>
      <c r="MWB752" s="31"/>
      <c r="MWC752" s="31"/>
      <c r="MWD752" s="31"/>
      <c r="MWE752" s="31"/>
      <c r="MWF752" s="31"/>
      <c r="MWG752" s="31"/>
      <c r="MWH752" s="31"/>
      <c r="MWI752" s="31"/>
      <c r="MWJ752" s="31"/>
      <c r="MWK752" s="31"/>
      <c r="MWL752" s="31"/>
      <c r="MWM752" s="31"/>
      <c r="MWN752" s="31"/>
      <c r="MWO752" s="31"/>
      <c r="MWP752" s="31"/>
      <c r="MWQ752" s="31"/>
      <c r="MWR752" s="31"/>
      <c r="MWS752" s="31"/>
      <c r="MWT752" s="31"/>
      <c r="MWU752" s="31"/>
      <c r="MWV752" s="31"/>
      <c r="MWW752" s="31"/>
      <c r="MWX752" s="31"/>
      <c r="MWY752" s="31"/>
      <c r="MWZ752" s="31"/>
      <c r="MXA752" s="31"/>
      <c r="MXB752" s="31"/>
      <c r="MXC752" s="31"/>
      <c r="MXD752" s="31"/>
      <c r="MXE752" s="31"/>
      <c r="MXF752" s="31"/>
      <c r="MXG752" s="31"/>
      <c r="MXH752" s="31"/>
      <c r="MXI752" s="31"/>
      <c r="MXJ752" s="31"/>
      <c r="MXK752" s="31"/>
      <c r="MXL752" s="31"/>
      <c r="MXM752" s="31"/>
      <c r="MXN752" s="31"/>
      <c r="MXO752" s="31"/>
      <c r="MXP752" s="31"/>
      <c r="MXQ752" s="31"/>
      <c r="MXR752" s="31"/>
      <c r="MXS752" s="31"/>
      <c r="MXT752" s="31"/>
      <c r="MXU752" s="31"/>
      <c r="MXV752" s="31"/>
      <c r="MXW752" s="31"/>
      <c r="MXX752" s="31"/>
      <c r="MXY752" s="31"/>
      <c r="MXZ752" s="31"/>
      <c r="MYA752" s="31"/>
      <c r="MYB752" s="31"/>
      <c r="MYC752" s="31"/>
      <c r="MYD752" s="31"/>
      <c r="MYE752" s="31"/>
      <c r="MYF752" s="31"/>
      <c r="MYG752" s="31"/>
      <c r="MYH752" s="31"/>
      <c r="MYI752" s="31"/>
      <c r="MYJ752" s="31"/>
      <c r="MYK752" s="31"/>
      <c r="MYL752" s="31"/>
      <c r="MYM752" s="31"/>
      <c r="MYN752" s="31"/>
      <c r="MYO752" s="31"/>
      <c r="MYP752" s="31"/>
      <c r="MYQ752" s="31"/>
      <c r="MYR752" s="31"/>
      <c r="MYS752" s="31"/>
      <c r="MYT752" s="31"/>
      <c r="MYU752" s="31"/>
      <c r="MYV752" s="31"/>
      <c r="MYW752" s="31"/>
      <c r="MYX752" s="31"/>
      <c r="MYY752" s="31"/>
      <c r="MYZ752" s="31"/>
      <c r="MZA752" s="31"/>
      <c r="MZB752" s="31"/>
      <c r="MZC752" s="31"/>
      <c r="MZD752" s="31"/>
      <c r="MZE752" s="31"/>
      <c r="MZF752" s="31"/>
      <c r="MZG752" s="31"/>
      <c r="MZH752" s="31"/>
      <c r="MZI752" s="31"/>
      <c r="MZJ752" s="31"/>
      <c r="MZK752" s="31"/>
      <c r="MZL752" s="31"/>
      <c r="MZM752" s="31"/>
      <c r="MZN752" s="31"/>
      <c r="MZO752" s="31"/>
      <c r="MZP752" s="31"/>
      <c r="MZQ752" s="31"/>
      <c r="MZR752" s="31"/>
      <c r="MZS752" s="31"/>
      <c r="MZT752" s="31"/>
      <c r="MZU752" s="31"/>
      <c r="MZV752" s="31"/>
      <c r="MZW752" s="31"/>
      <c r="MZX752" s="31"/>
      <c r="MZY752" s="31"/>
      <c r="MZZ752" s="31"/>
      <c r="NAA752" s="31"/>
      <c r="NAB752" s="31"/>
      <c r="NAC752" s="31"/>
      <c r="NAD752" s="31"/>
      <c r="NAE752" s="31"/>
      <c r="NAF752" s="31"/>
      <c r="NAG752" s="31"/>
      <c r="NAH752" s="31"/>
      <c r="NAI752" s="31"/>
      <c r="NAJ752" s="31"/>
      <c r="NAK752" s="31"/>
      <c r="NAL752" s="31"/>
      <c r="NAM752" s="31"/>
      <c r="NAN752" s="31"/>
      <c r="NAO752" s="31"/>
      <c r="NAP752" s="31"/>
      <c r="NAQ752" s="31"/>
      <c r="NAR752" s="31"/>
      <c r="NAS752" s="31"/>
      <c r="NAT752" s="31"/>
      <c r="NAU752" s="31"/>
      <c r="NAV752" s="31"/>
      <c r="NAW752" s="31"/>
      <c r="NAX752" s="31"/>
      <c r="NAY752" s="31"/>
      <c r="NAZ752" s="31"/>
      <c r="NBA752" s="31"/>
      <c r="NBB752" s="31"/>
      <c r="NBC752" s="31"/>
      <c r="NBD752" s="31"/>
      <c r="NBE752" s="31"/>
      <c r="NBF752" s="31"/>
      <c r="NBG752" s="31"/>
      <c r="NBH752" s="31"/>
      <c r="NBI752" s="31"/>
      <c r="NBJ752" s="31"/>
      <c r="NBK752" s="31"/>
      <c r="NBL752" s="31"/>
      <c r="NBM752" s="31"/>
      <c r="NBN752" s="31"/>
      <c r="NBO752" s="31"/>
      <c r="NBP752" s="31"/>
      <c r="NBQ752" s="31"/>
      <c r="NBR752" s="31"/>
      <c r="NBS752" s="31"/>
      <c r="NBT752" s="31"/>
      <c r="NBU752" s="31"/>
      <c r="NBV752" s="31"/>
      <c r="NBW752" s="31"/>
      <c r="NBX752" s="31"/>
      <c r="NBY752" s="31"/>
      <c r="NBZ752" s="31"/>
      <c r="NCA752" s="31"/>
      <c r="NCB752" s="31"/>
      <c r="NCC752" s="31"/>
      <c r="NCD752" s="31"/>
      <c r="NCE752" s="31"/>
      <c r="NCF752" s="31"/>
      <c r="NCG752" s="31"/>
      <c r="NCH752" s="31"/>
      <c r="NCI752" s="31"/>
      <c r="NCJ752" s="31"/>
      <c r="NCK752" s="31"/>
      <c r="NCL752" s="31"/>
      <c r="NCM752" s="31"/>
      <c r="NCN752" s="31"/>
      <c r="NCO752" s="31"/>
      <c r="NCP752" s="31"/>
      <c r="NCQ752" s="31"/>
      <c r="NCR752" s="31"/>
      <c r="NCS752" s="31"/>
      <c r="NCT752" s="31"/>
      <c r="NCU752" s="31"/>
      <c r="NCV752" s="31"/>
      <c r="NCW752" s="31"/>
      <c r="NCX752" s="31"/>
      <c r="NCY752" s="31"/>
      <c r="NCZ752" s="31"/>
      <c r="NDA752" s="31"/>
      <c r="NDB752" s="31"/>
      <c r="NDC752" s="31"/>
      <c r="NDD752" s="31"/>
      <c r="NDE752" s="31"/>
      <c r="NDF752" s="31"/>
      <c r="NDG752" s="31"/>
      <c r="NDH752" s="31"/>
      <c r="NDI752" s="31"/>
      <c r="NDJ752" s="31"/>
      <c r="NDK752" s="31"/>
      <c r="NDL752" s="31"/>
      <c r="NDM752" s="31"/>
      <c r="NDN752" s="31"/>
      <c r="NDO752" s="31"/>
      <c r="NDP752" s="31"/>
      <c r="NDQ752" s="31"/>
      <c r="NDR752" s="31"/>
      <c r="NDS752" s="31"/>
      <c r="NDT752" s="31"/>
      <c r="NDU752" s="31"/>
      <c r="NDV752" s="31"/>
      <c r="NDW752" s="31"/>
      <c r="NDX752" s="31"/>
      <c r="NDY752" s="31"/>
      <c r="NDZ752" s="31"/>
      <c r="NEA752" s="31"/>
      <c r="NEB752" s="31"/>
      <c r="NEC752" s="31"/>
      <c r="NED752" s="31"/>
      <c r="NEE752" s="31"/>
      <c r="NEF752" s="31"/>
      <c r="NEG752" s="31"/>
      <c r="NEH752" s="31"/>
      <c r="NEI752" s="31"/>
      <c r="NEJ752" s="31"/>
      <c r="NEK752" s="31"/>
      <c r="NEL752" s="31"/>
      <c r="NEM752" s="31"/>
      <c r="NEN752" s="31"/>
      <c r="NEO752" s="31"/>
      <c r="NEP752" s="31"/>
      <c r="NEQ752" s="31"/>
      <c r="NER752" s="31"/>
      <c r="NES752" s="31"/>
      <c r="NET752" s="31"/>
      <c r="NEU752" s="31"/>
      <c r="NEV752" s="31"/>
      <c r="NEW752" s="31"/>
      <c r="NEX752" s="31"/>
      <c r="NEY752" s="31"/>
      <c r="NEZ752" s="31"/>
      <c r="NFA752" s="31"/>
      <c r="NFB752" s="31"/>
      <c r="NFC752" s="31"/>
      <c r="NFD752" s="31"/>
      <c r="NFE752" s="31"/>
      <c r="NFF752" s="31"/>
      <c r="NFG752" s="31"/>
      <c r="NFH752" s="31"/>
      <c r="NFI752" s="31"/>
      <c r="NFJ752" s="31"/>
      <c r="NFK752" s="31"/>
      <c r="NFL752" s="31"/>
      <c r="NFM752" s="31"/>
      <c r="NFN752" s="31"/>
      <c r="NFO752" s="31"/>
      <c r="NFP752" s="31"/>
      <c r="NFQ752" s="31"/>
      <c r="NFR752" s="31"/>
      <c r="NFS752" s="31"/>
      <c r="NFT752" s="31"/>
      <c r="NFU752" s="31"/>
      <c r="NFV752" s="31"/>
      <c r="NFW752" s="31"/>
      <c r="NFX752" s="31"/>
      <c r="NFY752" s="31"/>
      <c r="NFZ752" s="31"/>
      <c r="NGA752" s="31"/>
      <c r="NGB752" s="31"/>
      <c r="NGC752" s="31"/>
      <c r="NGD752" s="31"/>
      <c r="NGE752" s="31"/>
      <c r="NGF752" s="31"/>
      <c r="NGG752" s="31"/>
      <c r="NGH752" s="31"/>
      <c r="NGI752" s="31"/>
      <c r="NGJ752" s="31"/>
      <c r="NGK752" s="31"/>
      <c r="NGL752" s="31"/>
      <c r="NGM752" s="31"/>
      <c r="NGN752" s="31"/>
      <c r="NGO752" s="31"/>
      <c r="NGP752" s="31"/>
      <c r="NGQ752" s="31"/>
      <c r="NGR752" s="31"/>
      <c r="NGS752" s="31"/>
      <c r="NGT752" s="31"/>
      <c r="NGU752" s="31"/>
      <c r="NGV752" s="31"/>
      <c r="NGW752" s="31"/>
      <c r="NGX752" s="31"/>
      <c r="NGY752" s="31"/>
      <c r="NGZ752" s="31"/>
      <c r="NHA752" s="31"/>
      <c r="NHB752" s="31"/>
      <c r="NHC752" s="31"/>
      <c r="NHD752" s="31"/>
      <c r="NHE752" s="31"/>
      <c r="NHF752" s="31"/>
      <c r="NHG752" s="31"/>
      <c r="NHH752" s="31"/>
      <c r="NHI752" s="31"/>
      <c r="NHJ752" s="31"/>
      <c r="NHK752" s="31"/>
      <c r="NHL752" s="31"/>
      <c r="NHM752" s="31"/>
      <c r="NHN752" s="31"/>
      <c r="NHO752" s="31"/>
      <c r="NHP752" s="31"/>
      <c r="NHQ752" s="31"/>
      <c r="NHR752" s="31"/>
      <c r="NHS752" s="31"/>
      <c r="NHT752" s="31"/>
      <c r="NHU752" s="31"/>
      <c r="NHV752" s="31"/>
      <c r="NHW752" s="31"/>
      <c r="NHX752" s="31"/>
      <c r="NHY752" s="31"/>
      <c r="NHZ752" s="31"/>
      <c r="NIA752" s="31"/>
      <c r="NIB752" s="31"/>
      <c r="NIC752" s="31"/>
      <c r="NID752" s="31"/>
      <c r="NIE752" s="31"/>
      <c r="NIF752" s="31"/>
      <c r="NIG752" s="31"/>
      <c r="NIH752" s="31"/>
      <c r="NII752" s="31"/>
      <c r="NIJ752" s="31"/>
      <c r="NIK752" s="31"/>
      <c r="NIL752" s="31"/>
      <c r="NIM752" s="31"/>
      <c r="NIN752" s="31"/>
      <c r="NIO752" s="31"/>
      <c r="NIP752" s="31"/>
      <c r="NIQ752" s="31"/>
      <c r="NIR752" s="31"/>
      <c r="NIS752" s="31"/>
      <c r="NIT752" s="31"/>
      <c r="NIU752" s="31"/>
      <c r="NIV752" s="31"/>
      <c r="NIW752" s="31"/>
      <c r="NIX752" s="31"/>
      <c r="NIY752" s="31"/>
      <c r="NIZ752" s="31"/>
      <c r="NJA752" s="31"/>
      <c r="NJB752" s="31"/>
      <c r="NJC752" s="31"/>
      <c r="NJD752" s="31"/>
      <c r="NJE752" s="31"/>
      <c r="NJF752" s="31"/>
      <c r="NJG752" s="31"/>
      <c r="NJH752" s="31"/>
      <c r="NJI752" s="31"/>
      <c r="NJJ752" s="31"/>
      <c r="NJK752" s="31"/>
      <c r="NJL752" s="31"/>
      <c r="NJM752" s="31"/>
      <c r="NJN752" s="31"/>
      <c r="NJO752" s="31"/>
      <c r="NJP752" s="31"/>
      <c r="NJQ752" s="31"/>
      <c r="NJR752" s="31"/>
      <c r="NJS752" s="31"/>
      <c r="NJT752" s="31"/>
      <c r="NJU752" s="31"/>
      <c r="NJV752" s="31"/>
      <c r="NJW752" s="31"/>
      <c r="NJX752" s="31"/>
      <c r="NJY752" s="31"/>
      <c r="NJZ752" s="31"/>
      <c r="NKA752" s="31"/>
      <c r="NKB752" s="31"/>
      <c r="NKC752" s="31"/>
      <c r="NKD752" s="31"/>
      <c r="NKE752" s="31"/>
      <c r="NKF752" s="31"/>
      <c r="NKG752" s="31"/>
      <c r="NKH752" s="31"/>
      <c r="NKI752" s="31"/>
      <c r="NKJ752" s="31"/>
      <c r="NKK752" s="31"/>
      <c r="NKL752" s="31"/>
      <c r="NKM752" s="31"/>
      <c r="NKN752" s="31"/>
      <c r="NKO752" s="31"/>
      <c r="NKP752" s="31"/>
      <c r="NKQ752" s="31"/>
      <c r="NKR752" s="31"/>
      <c r="NKS752" s="31"/>
      <c r="NKT752" s="31"/>
      <c r="NKU752" s="31"/>
      <c r="NKV752" s="31"/>
      <c r="NKW752" s="31"/>
      <c r="NKX752" s="31"/>
      <c r="NKY752" s="31"/>
      <c r="NKZ752" s="31"/>
      <c r="NLA752" s="31"/>
      <c r="NLB752" s="31"/>
      <c r="NLC752" s="31"/>
      <c r="NLD752" s="31"/>
      <c r="NLE752" s="31"/>
      <c r="NLF752" s="31"/>
      <c r="NLG752" s="31"/>
      <c r="NLH752" s="31"/>
      <c r="NLI752" s="31"/>
      <c r="NLJ752" s="31"/>
      <c r="NLK752" s="31"/>
      <c r="NLL752" s="31"/>
      <c r="NLM752" s="31"/>
      <c r="NLN752" s="31"/>
      <c r="NLO752" s="31"/>
      <c r="NLP752" s="31"/>
      <c r="NLQ752" s="31"/>
      <c r="NLR752" s="31"/>
      <c r="NLS752" s="31"/>
      <c r="NLT752" s="31"/>
      <c r="NLU752" s="31"/>
      <c r="NLV752" s="31"/>
      <c r="NLW752" s="31"/>
      <c r="NLX752" s="31"/>
      <c r="NLY752" s="31"/>
      <c r="NLZ752" s="31"/>
      <c r="NMA752" s="31"/>
      <c r="NMB752" s="31"/>
      <c r="NMC752" s="31"/>
      <c r="NMD752" s="31"/>
      <c r="NME752" s="31"/>
      <c r="NMF752" s="31"/>
      <c r="NMG752" s="31"/>
      <c r="NMH752" s="31"/>
      <c r="NMI752" s="31"/>
      <c r="NMJ752" s="31"/>
      <c r="NMK752" s="31"/>
      <c r="NML752" s="31"/>
      <c r="NMM752" s="31"/>
      <c r="NMN752" s="31"/>
      <c r="NMO752" s="31"/>
      <c r="NMP752" s="31"/>
      <c r="NMQ752" s="31"/>
      <c r="NMR752" s="31"/>
      <c r="NMS752" s="31"/>
      <c r="NMT752" s="31"/>
      <c r="NMU752" s="31"/>
      <c r="NMV752" s="31"/>
      <c r="NMW752" s="31"/>
      <c r="NMX752" s="31"/>
      <c r="NMY752" s="31"/>
      <c r="NMZ752" s="31"/>
      <c r="NNA752" s="31"/>
      <c r="NNB752" s="31"/>
      <c r="NNC752" s="31"/>
      <c r="NND752" s="31"/>
      <c r="NNE752" s="31"/>
      <c r="NNF752" s="31"/>
      <c r="NNG752" s="31"/>
      <c r="NNH752" s="31"/>
      <c r="NNI752" s="31"/>
      <c r="NNJ752" s="31"/>
      <c r="NNK752" s="31"/>
      <c r="NNL752" s="31"/>
      <c r="NNM752" s="31"/>
      <c r="NNN752" s="31"/>
      <c r="NNO752" s="31"/>
      <c r="NNP752" s="31"/>
      <c r="NNQ752" s="31"/>
      <c r="NNR752" s="31"/>
      <c r="NNS752" s="31"/>
      <c r="NNT752" s="31"/>
      <c r="NNU752" s="31"/>
      <c r="NNV752" s="31"/>
      <c r="NNW752" s="31"/>
      <c r="NNX752" s="31"/>
      <c r="NNY752" s="31"/>
      <c r="NNZ752" s="31"/>
      <c r="NOA752" s="31"/>
      <c r="NOB752" s="31"/>
      <c r="NOC752" s="31"/>
      <c r="NOD752" s="31"/>
      <c r="NOE752" s="31"/>
      <c r="NOF752" s="31"/>
      <c r="NOG752" s="31"/>
      <c r="NOH752" s="31"/>
      <c r="NOI752" s="31"/>
      <c r="NOJ752" s="31"/>
      <c r="NOK752" s="31"/>
      <c r="NOL752" s="31"/>
      <c r="NOM752" s="31"/>
      <c r="NON752" s="31"/>
      <c r="NOO752" s="31"/>
      <c r="NOP752" s="31"/>
      <c r="NOQ752" s="31"/>
      <c r="NOR752" s="31"/>
      <c r="NOS752" s="31"/>
      <c r="NOT752" s="31"/>
      <c r="NOU752" s="31"/>
      <c r="NOV752" s="31"/>
      <c r="NOW752" s="31"/>
      <c r="NOX752" s="31"/>
      <c r="NOY752" s="31"/>
      <c r="NOZ752" s="31"/>
      <c r="NPA752" s="31"/>
      <c r="NPB752" s="31"/>
      <c r="NPC752" s="31"/>
      <c r="NPD752" s="31"/>
      <c r="NPE752" s="31"/>
      <c r="NPF752" s="31"/>
      <c r="NPG752" s="31"/>
      <c r="NPH752" s="31"/>
      <c r="NPI752" s="31"/>
      <c r="NPJ752" s="31"/>
      <c r="NPK752" s="31"/>
      <c r="NPL752" s="31"/>
      <c r="NPM752" s="31"/>
      <c r="NPN752" s="31"/>
      <c r="NPO752" s="31"/>
      <c r="NPP752" s="31"/>
      <c r="NPQ752" s="31"/>
      <c r="NPR752" s="31"/>
      <c r="NPS752" s="31"/>
      <c r="NPT752" s="31"/>
      <c r="NPU752" s="31"/>
      <c r="NPV752" s="31"/>
      <c r="NPW752" s="31"/>
      <c r="NPX752" s="31"/>
      <c r="NPY752" s="31"/>
      <c r="NPZ752" s="31"/>
      <c r="NQA752" s="31"/>
      <c r="NQB752" s="31"/>
      <c r="NQC752" s="31"/>
      <c r="NQD752" s="31"/>
      <c r="NQE752" s="31"/>
      <c r="NQF752" s="31"/>
      <c r="NQG752" s="31"/>
      <c r="NQH752" s="31"/>
      <c r="NQI752" s="31"/>
      <c r="NQJ752" s="31"/>
      <c r="NQK752" s="31"/>
      <c r="NQL752" s="31"/>
      <c r="NQM752" s="31"/>
      <c r="NQN752" s="31"/>
      <c r="NQO752" s="31"/>
      <c r="NQP752" s="31"/>
      <c r="NQQ752" s="31"/>
      <c r="NQR752" s="31"/>
      <c r="NQS752" s="31"/>
      <c r="NQT752" s="31"/>
      <c r="NQU752" s="31"/>
      <c r="NQV752" s="31"/>
      <c r="NQW752" s="31"/>
      <c r="NQX752" s="31"/>
      <c r="NQY752" s="31"/>
      <c r="NQZ752" s="31"/>
      <c r="NRA752" s="31"/>
      <c r="NRB752" s="31"/>
      <c r="NRC752" s="31"/>
      <c r="NRD752" s="31"/>
      <c r="NRE752" s="31"/>
      <c r="NRF752" s="31"/>
      <c r="NRG752" s="31"/>
      <c r="NRH752" s="31"/>
      <c r="NRI752" s="31"/>
      <c r="NRJ752" s="31"/>
      <c r="NRK752" s="31"/>
      <c r="NRL752" s="31"/>
      <c r="NRM752" s="31"/>
      <c r="NRN752" s="31"/>
      <c r="NRO752" s="31"/>
      <c r="NRP752" s="31"/>
      <c r="NRQ752" s="31"/>
      <c r="NRR752" s="31"/>
      <c r="NRS752" s="31"/>
      <c r="NRT752" s="31"/>
      <c r="NRU752" s="31"/>
      <c r="NRV752" s="31"/>
      <c r="NRW752" s="31"/>
      <c r="NRX752" s="31"/>
      <c r="NRY752" s="31"/>
      <c r="NRZ752" s="31"/>
      <c r="NSA752" s="31"/>
      <c r="NSB752" s="31"/>
      <c r="NSC752" s="31"/>
      <c r="NSD752" s="31"/>
      <c r="NSE752" s="31"/>
      <c r="NSF752" s="31"/>
      <c r="NSG752" s="31"/>
      <c r="NSH752" s="31"/>
      <c r="NSI752" s="31"/>
      <c r="NSJ752" s="31"/>
      <c r="NSK752" s="31"/>
      <c r="NSL752" s="31"/>
      <c r="NSM752" s="31"/>
      <c r="NSN752" s="31"/>
      <c r="NSO752" s="31"/>
      <c r="NSP752" s="31"/>
      <c r="NSQ752" s="31"/>
      <c r="NSR752" s="31"/>
      <c r="NSS752" s="31"/>
      <c r="NST752" s="31"/>
      <c r="NSU752" s="31"/>
      <c r="NSV752" s="31"/>
      <c r="NSW752" s="31"/>
      <c r="NSX752" s="31"/>
      <c r="NSY752" s="31"/>
      <c r="NSZ752" s="31"/>
      <c r="NTA752" s="31"/>
      <c r="NTB752" s="31"/>
      <c r="NTC752" s="31"/>
      <c r="NTD752" s="31"/>
      <c r="NTE752" s="31"/>
      <c r="NTF752" s="31"/>
      <c r="NTG752" s="31"/>
      <c r="NTH752" s="31"/>
      <c r="NTI752" s="31"/>
      <c r="NTJ752" s="31"/>
      <c r="NTK752" s="31"/>
      <c r="NTL752" s="31"/>
      <c r="NTM752" s="31"/>
      <c r="NTN752" s="31"/>
      <c r="NTO752" s="31"/>
      <c r="NTP752" s="31"/>
      <c r="NTQ752" s="31"/>
      <c r="NTR752" s="31"/>
      <c r="NTS752" s="31"/>
      <c r="NTT752" s="31"/>
      <c r="NTU752" s="31"/>
      <c r="NTV752" s="31"/>
      <c r="NTW752" s="31"/>
      <c r="NTX752" s="31"/>
      <c r="NTY752" s="31"/>
      <c r="NTZ752" s="31"/>
      <c r="NUA752" s="31"/>
      <c r="NUB752" s="31"/>
      <c r="NUC752" s="31"/>
      <c r="NUD752" s="31"/>
      <c r="NUE752" s="31"/>
      <c r="NUF752" s="31"/>
      <c r="NUG752" s="31"/>
      <c r="NUH752" s="31"/>
      <c r="NUI752" s="31"/>
      <c r="NUJ752" s="31"/>
      <c r="NUK752" s="31"/>
      <c r="NUL752" s="31"/>
      <c r="NUM752" s="31"/>
      <c r="NUN752" s="31"/>
      <c r="NUO752" s="31"/>
      <c r="NUP752" s="31"/>
      <c r="NUQ752" s="31"/>
      <c r="NUR752" s="31"/>
      <c r="NUS752" s="31"/>
      <c r="NUT752" s="31"/>
      <c r="NUU752" s="31"/>
      <c r="NUV752" s="31"/>
      <c r="NUW752" s="31"/>
      <c r="NUX752" s="31"/>
      <c r="NUY752" s="31"/>
      <c r="NUZ752" s="31"/>
      <c r="NVA752" s="31"/>
      <c r="NVB752" s="31"/>
      <c r="NVC752" s="31"/>
      <c r="NVD752" s="31"/>
      <c r="NVE752" s="31"/>
      <c r="NVF752" s="31"/>
      <c r="NVG752" s="31"/>
      <c r="NVH752" s="31"/>
      <c r="NVI752" s="31"/>
      <c r="NVJ752" s="31"/>
      <c r="NVK752" s="31"/>
      <c r="NVL752" s="31"/>
      <c r="NVM752" s="31"/>
      <c r="NVN752" s="31"/>
      <c r="NVO752" s="31"/>
      <c r="NVP752" s="31"/>
      <c r="NVQ752" s="31"/>
      <c r="NVR752" s="31"/>
      <c r="NVS752" s="31"/>
      <c r="NVT752" s="31"/>
      <c r="NVU752" s="31"/>
      <c r="NVV752" s="31"/>
      <c r="NVW752" s="31"/>
      <c r="NVX752" s="31"/>
      <c r="NVY752" s="31"/>
      <c r="NVZ752" s="31"/>
      <c r="NWA752" s="31"/>
      <c r="NWB752" s="31"/>
      <c r="NWC752" s="31"/>
      <c r="NWD752" s="31"/>
      <c r="NWE752" s="31"/>
      <c r="NWF752" s="31"/>
      <c r="NWG752" s="31"/>
      <c r="NWH752" s="31"/>
      <c r="NWI752" s="31"/>
      <c r="NWJ752" s="31"/>
      <c r="NWK752" s="31"/>
      <c r="NWL752" s="31"/>
      <c r="NWM752" s="31"/>
      <c r="NWN752" s="31"/>
      <c r="NWO752" s="31"/>
      <c r="NWP752" s="31"/>
      <c r="NWQ752" s="31"/>
      <c r="NWR752" s="31"/>
      <c r="NWS752" s="31"/>
      <c r="NWT752" s="31"/>
      <c r="NWU752" s="31"/>
      <c r="NWV752" s="31"/>
      <c r="NWW752" s="31"/>
      <c r="NWX752" s="31"/>
      <c r="NWY752" s="31"/>
      <c r="NWZ752" s="31"/>
      <c r="NXA752" s="31"/>
      <c r="NXB752" s="31"/>
      <c r="NXC752" s="31"/>
      <c r="NXD752" s="31"/>
      <c r="NXE752" s="31"/>
      <c r="NXF752" s="31"/>
      <c r="NXG752" s="31"/>
      <c r="NXH752" s="31"/>
      <c r="NXI752" s="31"/>
      <c r="NXJ752" s="31"/>
      <c r="NXK752" s="31"/>
      <c r="NXL752" s="31"/>
      <c r="NXM752" s="31"/>
      <c r="NXN752" s="31"/>
      <c r="NXO752" s="31"/>
      <c r="NXP752" s="31"/>
      <c r="NXQ752" s="31"/>
      <c r="NXR752" s="31"/>
      <c r="NXS752" s="31"/>
      <c r="NXT752" s="31"/>
      <c r="NXU752" s="31"/>
      <c r="NXV752" s="31"/>
      <c r="NXW752" s="31"/>
      <c r="NXX752" s="31"/>
      <c r="NXY752" s="31"/>
      <c r="NXZ752" s="31"/>
      <c r="NYA752" s="31"/>
      <c r="NYB752" s="31"/>
      <c r="NYC752" s="31"/>
      <c r="NYD752" s="31"/>
      <c r="NYE752" s="31"/>
      <c r="NYF752" s="31"/>
      <c r="NYG752" s="31"/>
      <c r="NYH752" s="31"/>
      <c r="NYI752" s="31"/>
      <c r="NYJ752" s="31"/>
      <c r="NYK752" s="31"/>
      <c r="NYL752" s="31"/>
      <c r="NYM752" s="31"/>
      <c r="NYN752" s="31"/>
      <c r="NYO752" s="31"/>
      <c r="NYP752" s="31"/>
      <c r="NYQ752" s="31"/>
      <c r="NYR752" s="31"/>
      <c r="NYS752" s="31"/>
      <c r="NYT752" s="31"/>
      <c r="NYU752" s="31"/>
      <c r="NYV752" s="31"/>
      <c r="NYW752" s="31"/>
      <c r="NYX752" s="31"/>
      <c r="NYY752" s="31"/>
      <c r="NYZ752" s="31"/>
      <c r="NZA752" s="31"/>
      <c r="NZB752" s="31"/>
      <c r="NZC752" s="31"/>
      <c r="NZD752" s="31"/>
      <c r="NZE752" s="31"/>
      <c r="NZF752" s="31"/>
      <c r="NZG752" s="31"/>
      <c r="NZH752" s="31"/>
      <c r="NZI752" s="31"/>
      <c r="NZJ752" s="31"/>
      <c r="NZK752" s="31"/>
      <c r="NZL752" s="31"/>
      <c r="NZM752" s="31"/>
      <c r="NZN752" s="31"/>
      <c r="NZO752" s="31"/>
      <c r="NZP752" s="31"/>
      <c r="NZQ752" s="31"/>
      <c r="NZR752" s="31"/>
      <c r="NZS752" s="31"/>
      <c r="NZT752" s="31"/>
      <c r="NZU752" s="31"/>
      <c r="NZV752" s="31"/>
      <c r="NZW752" s="31"/>
      <c r="NZX752" s="31"/>
      <c r="NZY752" s="31"/>
      <c r="NZZ752" s="31"/>
      <c r="OAA752" s="31"/>
      <c r="OAB752" s="31"/>
      <c r="OAC752" s="31"/>
      <c r="OAD752" s="31"/>
      <c r="OAE752" s="31"/>
      <c r="OAF752" s="31"/>
      <c r="OAG752" s="31"/>
      <c r="OAH752" s="31"/>
      <c r="OAI752" s="31"/>
      <c r="OAJ752" s="31"/>
      <c r="OAK752" s="31"/>
      <c r="OAL752" s="31"/>
      <c r="OAM752" s="31"/>
      <c r="OAN752" s="31"/>
      <c r="OAO752" s="31"/>
      <c r="OAP752" s="31"/>
      <c r="OAQ752" s="31"/>
      <c r="OAR752" s="31"/>
      <c r="OAS752" s="31"/>
      <c r="OAT752" s="31"/>
      <c r="OAU752" s="31"/>
      <c r="OAV752" s="31"/>
      <c r="OAW752" s="31"/>
      <c r="OAX752" s="31"/>
      <c r="OAY752" s="31"/>
      <c r="OAZ752" s="31"/>
      <c r="OBA752" s="31"/>
      <c r="OBB752" s="31"/>
      <c r="OBC752" s="31"/>
      <c r="OBD752" s="31"/>
      <c r="OBE752" s="31"/>
      <c r="OBF752" s="31"/>
      <c r="OBG752" s="31"/>
      <c r="OBH752" s="31"/>
      <c r="OBI752" s="31"/>
      <c r="OBJ752" s="31"/>
      <c r="OBK752" s="31"/>
      <c r="OBL752" s="31"/>
      <c r="OBM752" s="31"/>
      <c r="OBN752" s="31"/>
      <c r="OBO752" s="31"/>
      <c r="OBP752" s="31"/>
      <c r="OBQ752" s="31"/>
      <c r="OBR752" s="31"/>
      <c r="OBS752" s="31"/>
      <c r="OBT752" s="31"/>
      <c r="OBU752" s="31"/>
      <c r="OBV752" s="31"/>
      <c r="OBW752" s="31"/>
      <c r="OBX752" s="31"/>
      <c r="OBY752" s="31"/>
      <c r="OBZ752" s="31"/>
      <c r="OCA752" s="31"/>
      <c r="OCB752" s="31"/>
      <c r="OCC752" s="31"/>
      <c r="OCD752" s="31"/>
      <c r="OCE752" s="31"/>
      <c r="OCF752" s="31"/>
      <c r="OCG752" s="31"/>
      <c r="OCH752" s="31"/>
      <c r="OCI752" s="31"/>
      <c r="OCJ752" s="31"/>
      <c r="OCK752" s="31"/>
      <c r="OCL752" s="31"/>
      <c r="OCM752" s="31"/>
      <c r="OCN752" s="31"/>
      <c r="OCO752" s="31"/>
      <c r="OCP752" s="31"/>
      <c r="OCQ752" s="31"/>
      <c r="OCR752" s="31"/>
      <c r="OCS752" s="31"/>
      <c r="OCT752" s="31"/>
      <c r="OCU752" s="31"/>
      <c r="OCV752" s="31"/>
      <c r="OCW752" s="31"/>
      <c r="OCX752" s="31"/>
      <c r="OCY752" s="31"/>
      <c r="OCZ752" s="31"/>
      <c r="ODA752" s="31"/>
      <c r="ODB752" s="31"/>
      <c r="ODC752" s="31"/>
      <c r="ODD752" s="31"/>
      <c r="ODE752" s="31"/>
      <c r="ODF752" s="31"/>
      <c r="ODG752" s="31"/>
      <c r="ODH752" s="31"/>
      <c r="ODI752" s="31"/>
      <c r="ODJ752" s="31"/>
      <c r="ODK752" s="31"/>
      <c r="ODL752" s="31"/>
      <c r="ODM752" s="31"/>
      <c r="ODN752" s="31"/>
      <c r="ODO752" s="31"/>
      <c r="ODP752" s="31"/>
      <c r="ODQ752" s="31"/>
      <c r="ODR752" s="31"/>
      <c r="ODS752" s="31"/>
      <c r="ODT752" s="31"/>
      <c r="ODU752" s="31"/>
      <c r="ODV752" s="31"/>
      <c r="ODW752" s="31"/>
      <c r="ODX752" s="31"/>
      <c r="ODY752" s="31"/>
      <c r="ODZ752" s="31"/>
      <c r="OEA752" s="31"/>
      <c r="OEB752" s="31"/>
      <c r="OEC752" s="31"/>
      <c r="OED752" s="31"/>
      <c r="OEE752" s="31"/>
      <c r="OEF752" s="31"/>
      <c r="OEG752" s="31"/>
      <c r="OEH752" s="31"/>
      <c r="OEI752" s="31"/>
      <c r="OEJ752" s="31"/>
      <c r="OEK752" s="31"/>
      <c r="OEL752" s="31"/>
      <c r="OEM752" s="31"/>
      <c r="OEN752" s="31"/>
      <c r="OEO752" s="31"/>
      <c r="OEP752" s="31"/>
      <c r="OEQ752" s="31"/>
      <c r="OER752" s="31"/>
      <c r="OES752" s="31"/>
      <c r="OET752" s="31"/>
      <c r="OEU752" s="31"/>
      <c r="OEV752" s="31"/>
      <c r="OEW752" s="31"/>
      <c r="OEX752" s="31"/>
      <c r="OEY752" s="31"/>
      <c r="OEZ752" s="31"/>
      <c r="OFA752" s="31"/>
      <c r="OFB752" s="31"/>
      <c r="OFC752" s="31"/>
      <c r="OFD752" s="31"/>
      <c r="OFE752" s="31"/>
      <c r="OFF752" s="31"/>
      <c r="OFG752" s="31"/>
      <c r="OFH752" s="31"/>
      <c r="OFI752" s="31"/>
      <c r="OFJ752" s="31"/>
      <c r="OFK752" s="31"/>
      <c r="OFL752" s="31"/>
      <c r="OFM752" s="31"/>
      <c r="OFN752" s="31"/>
      <c r="OFO752" s="31"/>
      <c r="OFP752" s="31"/>
      <c r="OFQ752" s="31"/>
      <c r="OFR752" s="31"/>
      <c r="OFS752" s="31"/>
      <c r="OFT752" s="31"/>
      <c r="OFU752" s="31"/>
      <c r="OFV752" s="31"/>
      <c r="OFW752" s="31"/>
      <c r="OFX752" s="31"/>
      <c r="OFY752" s="31"/>
      <c r="OFZ752" s="31"/>
      <c r="OGA752" s="31"/>
      <c r="OGB752" s="31"/>
      <c r="OGC752" s="31"/>
      <c r="OGD752" s="31"/>
      <c r="OGE752" s="31"/>
      <c r="OGF752" s="31"/>
      <c r="OGG752" s="31"/>
      <c r="OGH752" s="31"/>
      <c r="OGI752" s="31"/>
      <c r="OGJ752" s="31"/>
      <c r="OGK752" s="31"/>
      <c r="OGL752" s="31"/>
      <c r="OGM752" s="31"/>
      <c r="OGN752" s="31"/>
      <c r="OGO752" s="31"/>
      <c r="OGP752" s="31"/>
      <c r="OGQ752" s="31"/>
      <c r="OGR752" s="31"/>
      <c r="OGS752" s="31"/>
      <c r="OGT752" s="31"/>
      <c r="OGU752" s="31"/>
      <c r="OGV752" s="31"/>
      <c r="OGW752" s="31"/>
      <c r="OGX752" s="31"/>
      <c r="OGY752" s="31"/>
      <c r="OGZ752" s="31"/>
      <c r="OHA752" s="31"/>
      <c r="OHB752" s="31"/>
      <c r="OHC752" s="31"/>
      <c r="OHD752" s="31"/>
      <c r="OHE752" s="31"/>
      <c r="OHF752" s="31"/>
      <c r="OHG752" s="31"/>
      <c r="OHH752" s="31"/>
      <c r="OHI752" s="31"/>
      <c r="OHJ752" s="31"/>
      <c r="OHK752" s="31"/>
      <c r="OHL752" s="31"/>
      <c r="OHM752" s="31"/>
      <c r="OHN752" s="31"/>
      <c r="OHO752" s="31"/>
      <c r="OHP752" s="31"/>
      <c r="OHQ752" s="31"/>
      <c r="OHR752" s="31"/>
      <c r="OHS752" s="31"/>
      <c r="OHT752" s="31"/>
      <c r="OHU752" s="31"/>
      <c r="OHV752" s="31"/>
      <c r="OHW752" s="31"/>
      <c r="OHX752" s="31"/>
      <c r="OHY752" s="31"/>
      <c r="OHZ752" s="31"/>
      <c r="OIA752" s="31"/>
      <c r="OIB752" s="31"/>
      <c r="OIC752" s="31"/>
      <c r="OID752" s="31"/>
      <c r="OIE752" s="31"/>
      <c r="OIF752" s="31"/>
      <c r="OIG752" s="31"/>
      <c r="OIH752" s="31"/>
      <c r="OII752" s="31"/>
      <c r="OIJ752" s="31"/>
      <c r="OIK752" s="31"/>
      <c r="OIL752" s="31"/>
      <c r="OIM752" s="31"/>
      <c r="OIN752" s="31"/>
      <c r="OIO752" s="31"/>
      <c r="OIP752" s="31"/>
      <c r="OIQ752" s="31"/>
      <c r="OIR752" s="31"/>
      <c r="OIS752" s="31"/>
      <c r="OIT752" s="31"/>
      <c r="OIU752" s="31"/>
      <c r="OIV752" s="31"/>
      <c r="OIW752" s="31"/>
      <c r="OIX752" s="31"/>
      <c r="OIY752" s="31"/>
      <c r="OIZ752" s="31"/>
      <c r="OJA752" s="31"/>
      <c r="OJB752" s="31"/>
      <c r="OJC752" s="31"/>
      <c r="OJD752" s="31"/>
      <c r="OJE752" s="31"/>
      <c r="OJF752" s="31"/>
      <c r="OJG752" s="31"/>
      <c r="OJH752" s="31"/>
      <c r="OJI752" s="31"/>
      <c r="OJJ752" s="31"/>
      <c r="OJK752" s="31"/>
      <c r="OJL752" s="31"/>
      <c r="OJM752" s="31"/>
      <c r="OJN752" s="31"/>
      <c r="OJO752" s="31"/>
      <c r="OJP752" s="31"/>
      <c r="OJQ752" s="31"/>
      <c r="OJR752" s="31"/>
      <c r="OJS752" s="31"/>
      <c r="OJT752" s="31"/>
      <c r="OJU752" s="31"/>
      <c r="OJV752" s="31"/>
      <c r="OJW752" s="31"/>
      <c r="OJX752" s="31"/>
      <c r="OJY752" s="31"/>
      <c r="OJZ752" s="31"/>
      <c r="OKA752" s="31"/>
      <c r="OKB752" s="31"/>
      <c r="OKC752" s="31"/>
      <c r="OKD752" s="31"/>
      <c r="OKE752" s="31"/>
      <c r="OKF752" s="31"/>
      <c r="OKG752" s="31"/>
      <c r="OKH752" s="31"/>
      <c r="OKI752" s="31"/>
      <c r="OKJ752" s="31"/>
      <c r="OKK752" s="31"/>
      <c r="OKL752" s="31"/>
      <c r="OKM752" s="31"/>
      <c r="OKN752" s="31"/>
      <c r="OKO752" s="31"/>
      <c r="OKP752" s="31"/>
      <c r="OKQ752" s="31"/>
      <c r="OKR752" s="31"/>
      <c r="OKS752" s="31"/>
      <c r="OKT752" s="31"/>
      <c r="OKU752" s="31"/>
      <c r="OKV752" s="31"/>
      <c r="OKW752" s="31"/>
      <c r="OKX752" s="31"/>
      <c r="OKY752" s="31"/>
      <c r="OKZ752" s="31"/>
      <c r="OLA752" s="31"/>
      <c r="OLB752" s="31"/>
      <c r="OLC752" s="31"/>
      <c r="OLD752" s="31"/>
      <c r="OLE752" s="31"/>
      <c r="OLF752" s="31"/>
      <c r="OLG752" s="31"/>
      <c r="OLH752" s="31"/>
      <c r="OLI752" s="31"/>
      <c r="OLJ752" s="31"/>
      <c r="OLK752" s="31"/>
      <c r="OLL752" s="31"/>
      <c r="OLM752" s="31"/>
      <c r="OLN752" s="31"/>
      <c r="OLO752" s="31"/>
      <c r="OLP752" s="31"/>
      <c r="OLQ752" s="31"/>
      <c r="OLR752" s="31"/>
      <c r="OLS752" s="31"/>
      <c r="OLT752" s="31"/>
      <c r="OLU752" s="31"/>
      <c r="OLV752" s="31"/>
      <c r="OLW752" s="31"/>
      <c r="OLX752" s="31"/>
      <c r="OLY752" s="31"/>
      <c r="OLZ752" s="31"/>
      <c r="OMA752" s="31"/>
      <c r="OMB752" s="31"/>
      <c r="OMC752" s="31"/>
      <c r="OMD752" s="31"/>
      <c r="OME752" s="31"/>
      <c r="OMF752" s="31"/>
      <c r="OMG752" s="31"/>
      <c r="OMH752" s="31"/>
      <c r="OMI752" s="31"/>
      <c r="OMJ752" s="31"/>
      <c r="OMK752" s="31"/>
      <c r="OML752" s="31"/>
      <c r="OMM752" s="31"/>
      <c r="OMN752" s="31"/>
      <c r="OMO752" s="31"/>
      <c r="OMP752" s="31"/>
      <c r="OMQ752" s="31"/>
      <c r="OMR752" s="31"/>
      <c r="OMS752" s="31"/>
      <c r="OMT752" s="31"/>
      <c r="OMU752" s="31"/>
      <c r="OMV752" s="31"/>
      <c r="OMW752" s="31"/>
      <c r="OMX752" s="31"/>
      <c r="OMY752" s="31"/>
      <c r="OMZ752" s="31"/>
      <c r="ONA752" s="31"/>
      <c r="ONB752" s="31"/>
      <c r="ONC752" s="31"/>
      <c r="OND752" s="31"/>
      <c r="ONE752" s="31"/>
      <c r="ONF752" s="31"/>
      <c r="ONG752" s="31"/>
      <c r="ONH752" s="31"/>
      <c r="ONI752" s="31"/>
      <c r="ONJ752" s="31"/>
      <c r="ONK752" s="31"/>
      <c r="ONL752" s="31"/>
      <c r="ONM752" s="31"/>
      <c r="ONN752" s="31"/>
      <c r="ONO752" s="31"/>
      <c r="ONP752" s="31"/>
      <c r="ONQ752" s="31"/>
      <c r="ONR752" s="31"/>
      <c r="ONS752" s="31"/>
      <c r="ONT752" s="31"/>
      <c r="ONU752" s="31"/>
      <c r="ONV752" s="31"/>
      <c r="ONW752" s="31"/>
      <c r="ONX752" s="31"/>
      <c r="ONY752" s="31"/>
      <c r="ONZ752" s="31"/>
      <c r="OOA752" s="31"/>
      <c r="OOB752" s="31"/>
      <c r="OOC752" s="31"/>
      <c r="OOD752" s="31"/>
      <c r="OOE752" s="31"/>
      <c r="OOF752" s="31"/>
      <c r="OOG752" s="31"/>
      <c r="OOH752" s="31"/>
      <c r="OOI752" s="31"/>
      <c r="OOJ752" s="31"/>
      <c r="OOK752" s="31"/>
      <c r="OOL752" s="31"/>
      <c r="OOM752" s="31"/>
      <c r="OON752" s="31"/>
      <c r="OOO752" s="31"/>
      <c r="OOP752" s="31"/>
      <c r="OOQ752" s="31"/>
      <c r="OOR752" s="31"/>
      <c r="OOS752" s="31"/>
      <c r="OOT752" s="31"/>
      <c r="OOU752" s="31"/>
      <c r="OOV752" s="31"/>
      <c r="OOW752" s="31"/>
      <c r="OOX752" s="31"/>
      <c r="OOY752" s="31"/>
      <c r="OOZ752" s="31"/>
      <c r="OPA752" s="31"/>
      <c r="OPB752" s="31"/>
      <c r="OPC752" s="31"/>
      <c r="OPD752" s="31"/>
      <c r="OPE752" s="31"/>
      <c r="OPF752" s="31"/>
      <c r="OPG752" s="31"/>
      <c r="OPH752" s="31"/>
      <c r="OPI752" s="31"/>
      <c r="OPJ752" s="31"/>
      <c r="OPK752" s="31"/>
      <c r="OPL752" s="31"/>
      <c r="OPM752" s="31"/>
      <c r="OPN752" s="31"/>
      <c r="OPO752" s="31"/>
      <c r="OPP752" s="31"/>
      <c r="OPQ752" s="31"/>
      <c r="OPR752" s="31"/>
      <c r="OPS752" s="31"/>
      <c r="OPT752" s="31"/>
      <c r="OPU752" s="31"/>
      <c r="OPV752" s="31"/>
      <c r="OPW752" s="31"/>
      <c r="OPX752" s="31"/>
      <c r="OPY752" s="31"/>
      <c r="OPZ752" s="31"/>
      <c r="OQA752" s="31"/>
      <c r="OQB752" s="31"/>
      <c r="OQC752" s="31"/>
      <c r="OQD752" s="31"/>
      <c r="OQE752" s="31"/>
      <c r="OQF752" s="31"/>
      <c r="OQG752" s="31"/>
      <c r="OQH752" s="31"/>
      <c r="OQI752" s="31"/>
      <c r="OQJ752" s="31"/>
      <c r="OQK752" s="31"/>
      <c r="OQL752" s="31"/>
      <c r="OQM752" s="31"/>
      <c r="OQN752" s="31"/>
      <c r="OQO752" s="31"/>
      <c r="OQP752" s="31"/>
      <c r="OQQ752" s="31"/>
      <c r="OQR752" s="31"/>
      <c r="OQS752" s="31"/>
      <c r="OQT752" s="31"/>
      <c r="OQU752" s="31"/>
      <c r="OQV752" s="31"/>
      <c r="OQW752" s="31"/>
      <c r="OQX752" s="31"/>
      <c r="OQY752" s="31"/>
      <c r="OQZ752" s="31"/>
      <c r="ORA752" s="31"/>
      <c r="ORB752" s="31"/>
      <c r="ORC752" s="31"/>
      <c r="ORD752" s="31"/>
      <c r="ORE752" s="31"/>
      <c r="ORF752" s="31"/>
      <c r="ORG752" s="31"/>
      <c r="ORH752" s="31"/>
      <c r="ORI752" s="31"/>
      <c r="ORJ752" s="31"/>
      <c r="ORK752" s="31"/>
      <c r="ORL752" s="31"/>
      <c r="ORM752" s="31"/>
      <c r="ORN752" s="31"/>
      <c r="ORO752" s="31"/>
      <c r="ORP752" s="31"/>
      <c r="ORQ752" s="31"/>
      <c r="ORR752" s="31"/>
      <c r="ORS752" s="31"/>
      <c r="ORT752" s="31"/>
      <c r="ORU752" s="31"/>
      <c r="ORV752" s="31"/>
      <c r="ORW752" s="31"/>
      <c r="ORX752" s="31"/>
      <c r="ORY752" s="31"/>
      <c r="ORZ752" s="31"/>
      <c r="OSA752" s="31"/>
      <c r="OSB752" s="31"/>
      <c r="OSC752" s="31"/>
      <c r="OSD752" s="31"/>
      <c r="OSE752" s="31"/>
      <c r="OSF752" s="31"/>
      <c r="OSG752" s="31"/>
      <c r="OSH752" s="31"/>
      <c r="OSI752" s="31"/>
      <c r="OSJ752" s="31"/>
      <c r="OSK752" s="31"/>
      <c r="OSL752" s="31"/>
      <c r="OSM752" s="31"/>
      <c r="OSN752" s="31"/>
      <c r="OSO752" s="31"/>
      <c r="OSP752" s="31"/>
      <c r="OSQ752" s="31"/>
      <c r="OSR752" s="31"/>
      <c r="OSS752" s="31"/>
      <c r="OST752" s="31"/>
      <c r="OSU752" s="31"/>
      <c r="OSV752" s="31"/>
      <c r="OSW752" s="31"/>
      <c r="OSX752" s="31"/>
      <c r="OSY752" s="31"/>
      <c r="OSZ752" s="31"/>
      <c r="OTA752" s="31"/>
      <c r="OTB752" s="31"/>
      <c r="OTC752" s="31"/>
      <c r="OTD752" s="31"/>
      <c r="OTE752" s="31"/>
      <c r="OTF752" s="31"/>
      <c r="OTG752" s="31"/>
      <c r="OTH752" s="31"/>
      <c r="OTI752" s="31"/>
      <c r="OTJ752" s="31"/>
      <c r="OTK752" s="31"/>
      <c r="OTL752" s="31"/>
      <c r="OTM752" s="31"/>
      <c r="OTN752" s="31"/>
      <c r="OTO752" s="31"/>
      <c r="OTP752" s="31"/>
      <c r="OTQ752" s="31"/>
      <c r="OTR752" s="31"/>
      <c r="OTS752" s="31"/>
      <c r="OTT752" s="31"/>
      <c r="OTU752" s="31"/>
      <c r="OTV752" s="31"/>
      <c r="OTW752" s="31"/>
      <c r="OTX752" s="31"/>
      <c r="OTY752" s="31"/>
      <c r="OTZ752" s="31"/>
      <c r="OUA752" s="31"/>
      <c r="OUB752" s="31"/>
      <c r="OUC752" s="31"/>
      <c r="OUD752" s="31"/>
      <c r="OUE752" s="31"/>
      <c r="OUF752" s="31"/>
      <c r="OUG752" s="31"/>
      <c r="OUH752" s="31"/>
      <c r="OUI752" s="31"/>
      <c r="OUJ752" s="31"/>
      <c r="OUK752" s="31"/>
      <c r="OUL752" s="31"/>
      <c r="OUM752" s="31"/>
      <c r="OUN752" s="31"/>
      <c r="OUO752" s="31"/>
      <c r="OUP752" s="31"/>
      <c r="OUQ752" s="31"/>
      <c r="OUR752" s="31"/>
      <c r="OUS752" s="31"/>
      <c r="OUT752" s="31"/>
      <c r="OUU752" s="31"/>
      <c r="OUV752" s="31"/>
      <c r="OUW752" s="31"/>
      <c r="OUX752" s="31"/>
      <c r="OUY752" s="31"/>
      <c r="OUZ752" s="31"/>
      <c r="OVA752" s="31"/>
      <c r="OVB752" s="31"/>
      <c r="OVC752" s="31"/>
      <c r="OVD752" s="31"/>
      <c r="OVE752" s="31"/>
      <c r="OVF752" s="31"/>
      <c r="OVG752" s="31"/>
      <c r="OVH752" s="31"/>
      <c r="OVI752" s="31"/>
      <c r="OVJ752" s="31"/>
      <c r="OVK752" s="31"/>
      <c r="OVL752" s="31"/>
      <c r="OVM752" s="31"/>
      <c r="OVN752" s="31"/>
      <c r="OVO752" s="31"/>
      <c r="OVP752" s="31"/>
      <c r="OVQ752" s="31"/>
      <c r="OVR752" s="31"/>
      <c r="OVS752" s="31"/>
      <c r="OVT752" s="31"/>
      <c r="OVU752" s="31"/>
      <c r="OVV752" s="31"/>
      <c r="OVW752" s="31"/>
      <c r="OVX752" s="31"/>
      <c r="OVY752" s="31"/>
      <c r="OVZ752" s="31"/>
      <c r="OWA752" s="31"/>
      <c r="OWB752" s="31"/>
      <c r="OWC752" s="31"/>
      <c r="OWD752" s="31"/>
      <c r="OWE752" s="31"/>
      <c r="OWF752" s="31"/>
      <c r="OWG752" s="31"/>
      <c r="OWH752" s="31"/>
      <c r="OWI752" s="31"/>
      <c r="OWJ752" s="31"/>
      <c r="OWK752" s="31"/>
      <c r="OWL752" s="31"/>
      <c r="OWM752" s="31"/>
      <c r="OWN752" s="31"/>
      <c r="OWO752" s="31"/>
      <c r="OWP752" s="31"/>
      <c r="OWQ752" s="31"/>
      <c r="OWR752" s="31"/>
      <c r="OWS752" s="31"/>
      <c r="OWT752" s="31"/>
      <c r="OWU752" s="31"/>
      <c r="OWV752" s="31"/>
      <c r="OWW752" s="31"/>
      <c r="OWX752" s="31"/>
      <c r="OWY752" s="31"/>
      <c r="OWZ752" s="31"/>
      <c r="OXA752" s="31"/>
      <c r="OXB752" s="31"/>
      <c r="OXC752" s="31"/>
      <c r="OXD752" s="31"/>
      <c r="OXE752" s="31"/>
      <c r="OXF752" s="31"/>
      <c r="OXG752" s="31"/>
      <c r="OXH752" s="31"/>
      <c r="OXI752" s="31"/>
      <c r="OXJ752" s="31"/>
      <c r="OXK752" s="31"/>
      <c r="OXL752" s="31"/>
      <c r="OXM752" s="31"/>
      <c r="OXN752" s="31"/>
      <c r="OXO752" s="31"/>
      <c r="OXP752" s="31"/>
      <c r="OXQ752" s="31"/>
      <c r="OXR752" s="31"/>
      <c r="OXS752" s="31"/>
      <c r="OXT752" s="31"/>
      <c r="OXU752" s="31"/>
      <c r="OXV752" s="31"/>
      <c r="OXW752" s="31"/>
      <c r="OXX752" s="31"/>
      <c r="OXY752" s="31"/>
      <c r="OXZ752" s="31"/>
      <c r="OYA752" s="31"/>
      <c r="OYB752" s="31"/>
      <c r="OYC752" s="31"/>
      <c r="OYD752" s="31"/>
      <c r="OYE752" s="31"/>
      <c r="OYF752" s="31"/>
      <c r="OYG752" s="31"/>
      <c r="OYH752" s="31"/>
      <c r="OYI752" s="31"/>
      <c r="OYJ752" s="31"/>
      <c r="OYK752" s="31"/>
      <c r="OYL752" s="31"/>
      <c r="OYM752" s="31"/>
      <c r="OYN752" s="31"/>
      <c r="OYO752" s="31"/>
      <c r="OYP752" s="31"/>
      <c r="OYQ752" s="31"/>
      <c r="OYR752" s="31"/>
      <c r="OYS752" s="31"/>
      <c r="OYT752" s="31"/>
      <c r="OYU752" s="31"/>
      <c r="OYV752" s="31"/>
      <c r="OYW752" s="31"/>
      <c r="OYX752" s="31"/>
      <c r="OYY752" s="31"/>
      <c r="OYZ752" s="31"/>
      <c r="OZA752" s="31"/>
      <c r="OZB752" s="31"/>
      <c r="OZC752" s="31"/>
      <c r="OZD752" s="31"/>
      <c r="OZE752" s="31"/>
      <c r="OZF752" s="31"/>
      <c r="OZG752" s="31"/>
      <c r="OZH752" s="31"/>
      <c r="OZI752" s="31"/>
      <c r="OZJ752" s="31"/>
      <c r="OZK752" s="31"/>
      <c r="OZL752" s="31"/>
      <c r="OZM752" s="31"/>
      <c r="OZN752" s="31"/>
      <c r="OZO752" s="31"/>
      <c r="OZP752" s="31"/>
      <c r="OZQ752" s="31"/>
      <c r="OZR752" s="31"/>
      <c r="OZS752" s="31"/>
      <c r="OZT752" s="31"/>
      <c r="OZU752" s="31"/>
      <c r="OZV752" s="31"/>
      <c r="OZW752" s="31"/>
      <c r="OZX752" s="31"/>
      <c r="OZY752" s="31"/>
      <c r="OZZ752" s="31"/>
      <c r="PAA752" s="31"/>
      <c r="PAB752" s="31"/>
      <c r="PAC752" s="31"/>
      <c r="PAD752" s="31"/>
      <c r="PAE752" s="31"/>
      <c r="PAF752" s="31"/>
      <c r="PAG752" s="31"/>
      <c r="PAH752" s="31"/>
      <c r="PAI752" s="31"/>
      <c r="PAJ752" s="31"/>
      <c r="PAK752" s="31"/>
      <c r="PAL752" s="31"/>
      <c r="PAM752" s="31"/>
      <c r="PAN752" s="31"/>
      <c r="PAO752" s="31"/>
      <c r="PAP752" s="31"/>
      <c r="PAQ752" s="31"/>
      <c r="PAR752" s="31"/>
      <c r="PAS752" s="31"/>
      <c r="PAT752" s="31"/>
      <c r="PAU752" s="31"/>
      <c r="PAV752" s="31"/>
      <c r="PAW752" s="31"/>
      <c r="PAX752" s="31"/>
      <c r="PAY752" s="31"/>
      <c r="PAZ752" s="31"/>
      <c r="PBA752" s="31"/>
      <c r="PBB752" s="31"/>
      <c r="PBC752" s="31"/>
      <c r="PBD752" s="31"/>
      <c r="PBE752" s="31"/>
      <c r="PBF752" s="31"/>
      <c r="PBG752" s="31"/>
      <c r="PBH752" s="31"/>
      <c r="PBI752" s="31"/>
      <c r="PBJ752" s="31"/>
      <c r="PBK752" s="31"/>
      <c r="PBL752" s="31"/>
      <c r="PBM752" s="31"/>
      <c r="PBN752" s="31"/>
      <c r="PBO752" s="31"/>
      <c r="PBP752" s="31"/>
      <c r="PBQ752" s="31"/>
      <c r="PBR752" s="31"/>
      <c r="PBS752" s="31"/>
      <c r="PBT752" s="31"/>
      <c r="PBU752" s="31"/>
      <c r="PBV752" s="31"/>
      <c r="PBW752" s="31"/>
      <c r="PBX752" s="31"/>
      <c r="PBY752" s="31"/>
      <c r="PBZ752" s="31"/>
      <c r="PCA752" s="31"/>
      <c r="PCB752" s="31"/>
      <c r="PCC752" s="31"/>
      <c r="PCD752" s="31"/>
      <c r="PCE752" s="31"/>
      <c r="PCF752" s="31"/>
      <c r="PCG752" s="31"/>
      <c r="PCH752" s="31"/>
      <c r="PCI752" s="31"/>
      <c r="PCJ752" s="31"/>
      <c r="PCK752" s="31"/>
      <c r="PCL752" s="31"/>
      <c r="PCM752" s="31"/>
      <c r="PCN752" s="31"/>
      <c r="PCO752" s="31"/>
      <c r="PCP752" s="31"/>
      <c r="PCQ752" s="31"/>
      <c r="PCR752" s="31"/>
      <c r="PCS752" s="31"/>
      <c r="PCT752" s="31"/>
      <c r="PCU752" s="31"/>
      <c r="PCV752" s="31"/>
      <c r="PCW752" s="31"/>
      <c r="PCX752" s="31"/>
      <c r="PCY752" s="31"/>
      <c r="PCZ752" s="31"/>
      <c r="PDA752" s="31"/>
      <c r="PDB752" s="31"/>
      <c r="PDC752" s="31"/>
      <c r="PDD752" s="31"/>
      <c r="PDE752" s="31"/>
      <c r="PDF752" s="31"/>
      <c r="PDG752" s="31"/>
      <c r="PDH752" s="31"/>
      <c r="PDI752" s="31"/>
      <c r="PDJ752" s="31"/>
      <c r="PDK752" s="31"/>
      <c r="PDL752" s="31"/>
      <c r="PDM752" s="31"/>
      <c r="PDN752" s="31"/>
      <c r="PDO752" s="31"/>
      <c r="PDP752" s="31"/>
      <c r="PDQ752" s="31"/>
      <c r="PDR752" s="31"/>
      <c r="PDS752" s="31"/>
      <c r="PDT752" s="31"/>
      <c r="PDU752" s="31"/>
      <c r="PDV752" s="31"/>
      <c r="PDW752" s="31"/>
      <c r="PDX752" s="31"/>
      <c r="PDY752" s="31"/>
      <c r="PDZ752" s="31"/>
      <c r="PEA752" s="31"/>
      <c r="PEB752" s="31"/>
      <c r="PEC752" s="31"/>
      <c r="PED752" s="31"/>
      <c r="PEE752" s="31"/>
      <c r="PEF752" s="31"/>
      <c r="PEG752" s="31"/>
      <c r="PEH752" s="31"/>
      <c r="PEI752" s="31"/>
      <c r="PEJ752" s="31"/>
      <c r="PEK752" s="31"/>
      <c r="PEL752" s="31"/>
      <c r="PEM752" s="31"/>
      <c r="PEN752" s="31"/>
      <c r="PEO752" s="31"/>
      <c r="PEP752" s="31"/>
      <c r="PEQ752" s="31"/>
      <c r="PER752" s="31"/>
      <c r="PES752" s="31"/>
      <c r="PET752" s="31"/>
      <c r="PEU752" s="31"/>
      <c r="PEV752" s="31"/>
      <c r="PEW752" s="31"/>
      <c r="PEX752" s="31"/>
      <c r="PEY752" s="31"/>
      <c r="PEZ752" s="31"/>
      <c r="PFA752" s="31"/>
      <c r="PFB752" s="31"/>
      <c r="PFC752" s="31"/>
      <c r="PFD752" s="31"/>
      <c r="PFE752" s="31"/>
      <c r="PFF752" s="31"/>
      <c r="PFG752" s="31"/>
      <c r="PFH752" s="31"/>
      <c r="PFI752" s="31"/>
      <c r="PFJ752" s="31"/>
      <c r="PFK752" s="31"/>
      <c r="PFL752" s="31"/>
      <c r="PFM752" s="31"/>
      <c r="PFN752" s="31"/>
      <c r="PFO752" s="31"/>
      <c r="PFP752" s="31"/>
      <c r="PFQ752" s="31"/>
      <c r="PFR752" s="31"/>
      <c r="PFS752" s="31"/>
      <c r="PFT752" s="31"/>
      <c r="PFU752" s="31"/>
      <c r="PFV752" s="31"/>
      <c r="PFW752" s="31"/>
      <c r="PFX752" s="31"/>
      <c r="PFY752" s="31"/>
      <c r="PFZ752" s="31"/>
      <c r="PGA752" s="31"/>
      <c r="PGB752" s="31"/>
      <c r="PGC752" s="31"/>
      <c r="PGD752" s="31"/>
      <c r="PGE752" s="31"/>
      <c r="PGF752" s="31"/>
      <c r="PGG752" s="31"/>
      <c r="PGH752" s="31"/>
      <c r="PGI752" s="31"/>
      <c r="PGJ752" s="31"/>
      <c r="PGK752" s="31"/>
      <c r="PGL752" s="31"/>
      <c r="PGM752" s="31"/>
      <c r="PGN752" s="31"/>
      <c r="PGO752" s="31"/>
      <c r="PGP752" s="31"/>
      <c r="PGQ752" s="31"/>
      <c r="PGR752" s="31"/>
      <c r="PGS752" s="31"/>
      <c r="PGT752" s="31"/>
      <c r="PGU752" s="31"/>
      <c r="PGV752" s="31"/>
      <c r="PGW752" s="31"/>
      <c r="PGX752" s="31"/>
      <c r="PGY752" s="31"/>
      <c r="PGZ752" s="31"/>
      <c r="PHA752" s="31"/>
      <c r="PHB752" s="31"/>
      <c r="PHC752" s="31"/>
      <c r="PHD752" s="31"/>
      <c r="PHE752" s="31"/>
      <c r="PHF752" s="31"/>
      <c r="PHG752" s="31"/>
      <c r="PHH752" s="31"/>
      <c r="PHI752" s="31"/>
      <c r="PHJ752" s="31"/>
      <c r="PHK752" s="31"/>
      <c r="PHL752" s="31"/>
      <c r="PHM752" s="31"/>
      <c r="PHN752" s="31"/>
      <c r="PHO752" s="31"/>
      <c r="PHP752" s="31"/>
      <c r="PHQ752" s="31"/>
      <c r="PHR752" s="31"/>
      <c r="PHS752" s="31"/>
      <c r="PHT752" s="31"/>
      <c r="PHU752" s="31"/>
      <c r="PHV752" s="31"/>
      <c r="PHW752" s="31"/>
      <c r="PHX752" s="31"/>
      <c r="PHY752" s="31"/>
      <c r="PHZ752" s="31"/>
      <c r="PIA752" s="31"/>
      <c r="PIB752" s="31"/>
      <c r="PIC752" s="31"/>
      <c r="PID752" s="31"/>
      <c r="PIE752" s="31"/>
      <c r="PIF752" s="31"/>
      <c r="PIG752" s="31"/>
      <c r="PIH752" s="31"/>
      <c r="PII752" s="31"/>
      <c r="PIJ752" s="31"/>
      <c r="PIK752" s="31"/>
      <c r="PIL752" s="31"/>
      <c r="PIM752" s="31"/>
      <c r="PIN752" s="31"/>
      <c r="PIO752" s="31"/>
      <c r="PIP752" s="31"/>
      <c r="PIQ752" s="31"/>
      <c r="PIR752" s="31"/>
      <c r="PIS752" s="31"/>
      <c r="PIT752" s="31"/>
      <c r="PIU752" s="31"/>
      <c r="PIV752" s="31"/>
      <c r="PIW752" s="31"/>
      <c r="PIX752" s="31"/>
      <c r="PIY752" s="31"/>
      <c r="PIZ752" s="31"/>
      <c r="PJA752" s="31"/>
      <c r="PJB752" s="31"/>
      <c r="PJC752" s="31"/>
      <c r="PJD752" s="31"/>
      <c r="PJE752" s="31"/>
      <c r="PJF752" s="31"/>
      <c r="PJG752" s="31"/>
      <c r="PJH752" s="31"/>
      <c r="PJI752" s="31"/>
      <c r="PJJ752" s="31"/>
      <c r="PJK752" s="31"/>
      <c r="PJL752" s="31"/>
      <c r="PJM752" s="31"/>
      <c r="PJN752" s="31"/>
      <c r="PJO752" s="31"/>
      <c r="PJP752" s="31"/>
      <c r="PJQ752" s="31"/>
      <c r="PJR752" s="31"/>
      <c r="PJS752" s="31"/>
      <c r="PJT752" s="31"/>
      <c r="PJU752" s="31"/>
      <c r="PJV752" s="31"/>
      <c r="PJW752" s="31"/>
      <c r="PJX752" s="31"/>
      <c r="PJY752" s="31"/>
      <c r="PJZ752" s="31"/>
      <c r="PKA752" s="31"/>
      <c r="PKB752" s="31"/>
      <c r="PKC752" s="31"/>
      <c r="PKD752" s="31"/>
      <c r="PKE752" s="31"/>
      <c r="PKF752" s="31"/>
      <c r="PKG752" s="31"/>
      <c r="PKH752" s="31"/>
      <c r="PKI752" s="31"/>
      <c r="PKJ752" s="31"/>
      <c r="PKK752" s="31"/>
      <c r="PKL752" s="31"/>
      <c r="PKM752" s="31"/>
      <c r="PKN752" s="31"/>
      <c r="PKO752" s="31"/>
      <c r="PKP752" s="31"/>
      <c r="PKQ752" s="31"/>
      <c r="PKR752" s="31"/>
      <c r="PKS752" s="31"/>
      <c r="PKT752" s="31"/>
      <c r="PKU752" s="31"/>
      <c r="PKV752" s="31"/>
      <c r="PKW752" s="31"/>
      <c r="PKX752" s="31"/>
      <c r="PKY752" s="31"/>
      <c r="PKZ752" s="31"/>
      <c r="PLA752" s="31"/>
      <c r="PLB752" s="31"/>
      <c r="PLC752" s="31"/>
      <c r="PLD752" s="31"/>
      <c r="PLE752" s="31"/>
      <c r="PLF752" s="31"/>
      <c r="PLG752" s="31"/>
      <c r="PLH752" s="31"/>
      <c r="PLI752" s="31"/>
      <c r="PLJ752" s="31"/>
      <c r="PLK752" s="31"/>
      <c r="PLL752" s="31"/>
      <c r="PLM752" s="31"/>
      <c r="PLN752" s="31"/>
      <c r="PLO752" s="31"/>
      <c r="PLP752" s="31"/>
      <c r="PLQ752" s="31"/>
      <c r="PLR752" s="31"/>
      <c r="PLS752" s="31"/>
      <c r="PLT752" s="31"/>
      <c r="PLU752" s="31"/>
      <c r="PLV752" s="31"/>
      <c r="PLW752" s="31"/>
      <c r="PLX752" s="31"/>
      <c r="PLY752" s="31"/>
      <c r="PLZ752" s="31"/>
      <c r="PMA752" s="31"/>
      <c r="PMB752" s="31"/>
      <c r="PMC752" s="31"/>
      <c r="PMD752" s="31"/>
      <c r="PME752" s="31"/>
      <c r="PMF752" s="31"/>
      <c r="PMG752" s="31"/>
      <c r="PMH752" s="31"/>
      <c r="PMI752" s="31"/>
      <c r="PMJ752" s="31"/>
      <c r="PMK752" s="31"/>
      <c r="PML752" s="31"/>
      <c r="PMM752" s="31"/>
      <c r="PMN752" s="31"/>
      <c r="PMO752" s="31"/>
      <c r="PMP752" s="31"/>
      <c r="PMQ752" s="31"/>
      <c r="PMR752" s="31"/>
      <c r="PMS752" s="31"/>
      <c r="PMT752" s="31"/>
      <c r="PMU752" s="31"/>
      <c r="PMV752" s="31"/>
      <c r="PMW752" s="31"/>
      <c r="PMX752" s="31"/>
      <c r="PMY752" s="31"/>
      <c r="PMZ752" s="31"/>
      <c r="PNA752" s="31"/>
      <c r="PNB752" s="31"/>
      <c r="PNC752" s="31"/>
      <c r="PND752" s="31"/>
      <c r="PNE752" s="31"/>
      <c r="PNF752" s="31"/>
      <c r="PNG752" s="31"/>
      <c r="PNH752" s="31"/>
      <c r="PNI752" s="31"/>
      <c r="PNJ752" s="31"/>
      <c r="PNK752" s="31"/>
      <c r="PNL752" s="31"/>
      <c r="PNM752" s="31"/>
      <c r="PNN752" s="31"/>
      <c r="PNO752" s="31"/>
      <c r="PNP752" s="31"/>
      <c r="PNQ752" s="31"/>
      <c r="PNR752" s="31"/>
      <c r="PNS752" s="31"/>
      <c r="PNT752" s="31"/>
      <c r="PNU752" s="31"/>
      <c r="PNV752" s="31"/>
      <c r="PNW752" s="31"/>
      <c r="PNX752" s="31"/>
      <c r="PNY752" s="31"/>
      <c r="PNZ752" s="31"/>
      <c r="POA752" s="31"/>
      <c r="POB752" s="31"/>
      <c r="POC752" s="31"/>
      <c r="POD752" s="31"/>
      <c r="POE752" s="31"/>
      <c r="POF752" s="31"/>
      <c r="POG752" s="31"/>
      <c r="POH752" s="31"/>
      <c r="POI752" s="31"/>
      <c r="POJ752" s="31"/>
      <c r="POK752" s="31"/>
      <c r="POL752" s="31"/>
      <c r="POM752" s="31"/>
      <c r="PON752" s="31"/>
      <c r="POO752" s="31"/>
      <c r="POP752" s="31"/>
      <c r="POQ752" s="31"/>
      <c r="POR752" s="31"/>
      <c r="POS752" s="31"/>
      <c r="POT752" s="31"/>
      <c r="POU752" s="31"/>
      <c r="POV752" s="31"/>
      <c r="POW752" s="31"/>
      <c r="POX752" s="31"/>
      <c r="POY752" s="31"/>
      <c r="POZ752" s="31"/>
      <c r="PPA752" s="31"/>
      <c r="PPB752" s="31"/>
      <c r="PPC752" s="31"/>
      <c r="PPD752" s="31"/>
      <c r="PPE752" s="31"/>
      <c r="PPF752" s="31"/>
      <c r="PPG752" s="31"/>
      <c r="PPH752" s="31"/>
      <c r="PPI752" s="31"/>
      <c r="PPJ752" s="31"/>
      <c r="PPK752" s="31"/>
      <c r="PPL752" s="31"/>
      <c r="PPM752" s="31"/>
      <c r="PPN752" s="31"/>
      <c r="PPO752" s="31"/>
      <c r="PPP752" s="31"/>
      <c r="PPQ752" s="31"/>
      <c r="PPR752" s="31"/>
      <c r="PPS752" s="31"/>
      <c r="PPT752" s="31"/>
      <c r="PPU752" s="31"/>
      <c r="PPV752" s="31"/>
      <c r="PPW752" s="31"/>
      <c r="PPX752" s="31"/>
      <c r="PPY752" s="31"/>
      <c r="PPZ752" s="31"/>
      <c r="PQA752" s="31"/>
      <c r="PQB752" s="31"/>
      <c r="PQC752" s="31"/>
      <c r="PQD752" s="31"/>
      <c r="PQE752" s="31"/>
      <c r="PQF752" s="31"/>
      <c r="PQG752" s="31"/>
      <c r="PQH752" s="31"/>
      <c r="PQI752" s="31"/>
      <c r="PQJ752" s="31"/>
      <c r="PQK752" s="31"/>
      <c r="PQL752" s="31"/>
      <c r="PQM752" s="31"/>
      <c r="PQN752" s="31"/>
      <c r="PQO752" s="31"/>
      <c r="PQP752" s="31"/>
      <c r="PQQ752" s="31"/>
      <c r="PQR752" s="31"/>
      <c r="PQS752" s="31"/>
      <c r="PQT752" s="31"/>
      <c r="PQU752" s="31"/>
      <c r="PQV752" s="31"/>
      <c r="PQW752" s="31"/>
      <c r="PQX752" s="31"/>
      <c r="PQY752" s="31"/>
      <c r="PQZ752" s="31"/>
      <c r="PRA752" s="31"/>
      <c r="PRB752" s="31"/>
      <c r="PRC752" s="31"/>
      <c r="PRD752" s="31"/>
      <c r="PRE752" s="31"/>
      <c r="PRF752" s="31"/>
      <c r="PRG752" s="31"/>
      <c r="PRH752" s="31"/>
      <c r="PRI752" s="31"/>
      <c r="PRJ752" s="31"/>
      <c r="PRK752" s="31"/>
      <c r="PRL752" s="31"/>
      <c r="PRM752" s="31"/>
      <c r="PRN752" s="31"/>
      <c r="PRO752" s="31"/>
      <c r="PRP752" s="31"/>
      <c r="PRQ752" s="31"/>
      <c r="PRR752" s="31"/>
      <c r="PRS752" s="31"/>
      <c r="PRT752" s="31"/>
      <c r="PRU752" s="31"/>
      <c r="PRV752" s="31"/>
      <c r="PRW752" s="31"/>
      <c r="PRX752" s="31"/>
      <c r="PRY752" s="31"/>
      <c r="PRZ752" s="31"/>
      <c r="PSA752" s="31"/>
      <c r="PSB752" s="31"/>
      <c r="PSC752" s="31"/>
      <c r="PSD752" s="31"/>
      <c r="PSE752" s="31"/>
      <c r="PSF752" s="31"/>
      <c r="PSG752" s="31"/>
      <c r="PSH752" s="31"/>
      <c r="PSI752" s="31"/>
      <c r="PSJ752" s="31"/>
      <c r="PSK752" s="31"/>
      <c r="PSL752" s="31"/>
      <c r="PSM752" s="31"/>
      <c r="PSN752" s="31"/>
      <c r="PSO752" s="31"/>
      <c r="PSP752" s="31"/>
      <c r="PSQ752" s="31"/>
      <c r="PSR752" s="31"/>
      <c r="PSS752" s="31"/>
      <c r="PST752" s="31"/>
      <c r="PSU752" s="31"/>
      <c r="PSV752" s="31"/>
      <c r="PSW752" s="31"/>
      <c r="PSX752" s="31"/>
      <c r="PSY752" s="31"/>
      <c r="PSZ752" s="31"/>
      <c r="PTA752" s="31"/>
      <c r="PTB752" s="31"/>
      <c r="PTC752" s="31"/>
      <c r="PTD752" s="31"/>
      <c r="PTE752" s="31"/>
      <c r="PTF752" s="31"/>
      <c r="PTG752" s="31"/>
      <c r="PTH752" s="31"/>
      <c r="PTI752" s="31"/>
      <c r="PTJ752" s="31"/>
      <c r="PTK752" s="31"/>
      <c r="PTL752" s="31"/>
      <c r="PTM752" s="31"/>
      <c r="PTN752" s="31"/>
      <c r="PTO752" s="31"/>
      <c r="PTP752" s="31"/>
      <c r="PTQ752" s="31"/>
      <c r="PTR752" s="31"/>
      <c r="PTS752" s="31"/>
      <c r="PTT752" s="31"/>
      <c r="PTU752" s="31"/>
      <c r="PTV752" s="31"/>
      <c r="PTW752" s="31"/>
      <c r="PTX752" s="31"/>
      <c r="PTY752" s="31"/>
      <c r="PTZ752" s="31"/>
      <c r="PUA752" s="31"/>
      <c r="PUB752" s="31"/>
      <c r="PUC752" s="31"/>
      <c r="PUD752" s="31"/>
      <c r="PUE752" s="31"/>
      <c r="PUF752" s="31"/>
      <c r="PUG752" s="31"/>
      <c r="PUH752" s="31"/>
      <c r="PUI752" s="31"/>
      <c r="PUJ752" s="31"/>
      <c r="PUK752" s="31"/>
      <c r="PUL752" s="31"/>
      <c r="PUM752" s="31"/>
      <c r="PUN752" s="31"/>
      <c r="PUO752" s="31"/>
      <c r="PUP752" s="31"/>
      <c r="PUQ752" s="31"/>
      <c r="PUR752" s="31"/>
      <c r="PUS752" s="31"/>
      <c r="PUT752" s="31"/>
      <c r="PUU752" s="31"/>
      <c r="PUV752" s="31"/>
      <c r="PUW752" s="31"/>
      <c r="PUX752" s="31"/>
      <c r="PUY752" s="31"/>
      <c r="PUZ752" s="31"/>
      <c r="PVA752" s="31"/>
      <c r="PVB752" s="31"/>
      <c r="PVC752" s="31"/>
      <c r="PVD752" s="31"/>
      <c r="PVE752" s="31"/>
      <c r="PVF752" s="31"/>
      <c r="PVG752" s="31"/>
      <c r="PVH752" s="31"/>
      <c r="PVI752" s="31"/>
      <c r="PVJ752" s="31"/>
      <c r="PVK752" s="31"/>
      <c r="PVL752" s="31"/>
      <c r="PVM752" s="31"/>
      <c r="PVN752" s="31"/>
      <c r="PVO752" s="31"/>
      <c r="PVP752" s="31"/>
      <c r="PVQ752" s="31"/>
      <c r="PVR752" s="31"/>
      <c r="PVS752" s="31"/>
      <c r="PVT752" s="31"/>
      <c r="PVU752" s="31"/>
      <c r="PVV752" s="31"/>
      <c r="PVW752" s="31"/>
      <c r="PVX752" s="31"/>
      <c r="PVY752" s="31"/>
      <c r="PVZ752" s="31"/>
      <c r="PWA752" s="31"/>
      <c r="PWB752" s="31"/>
      <c r="PWC752" s="31"/>
      <c r="PWD752" s="31"/>
      <c r="PWE752" s="31"/>
      <c r="PWF752" s="31"/>
      <c r="PWG752" s="31"/>
      <c r="PWH752" s="31"/>
      <c r="PWI752" s="31"/>
      <c r="PWJ752" s="31"/>
      <c r="PWK752" s="31"/>
      <c r="PWL752" s="31"/>
      <c r="PWM752" s="31"/>
      <c r="PWN752" s="31"/>
      <c r="PWO752" s="31"/>
      <c r="PWP752" s="31"/>
      <c r="PWQ752" s="31"/>
      <c r="PWR752" s="31"/>
      <c r="PWS752" s="31"/>
      <c r="PWT752" s="31"/>
      <c r="PWU752" s="31"/>
      <c r="PWV752" s="31"/>
      <c r="PWW752" s="31"/>
      <c r="PWX752" s="31"/>
      <c r="PWY752" s="31"/>
      <c r="PWZ752" s="31"/>
      <c r="PXA752" s="31"/>
      <c r="PXB752" s="31"/>
      <c r="PXC752" s="31"/>
      <c r="PXD752" s="31"/>
      <c r="PXE752" s="31"/>
      <c r="PXF752" s="31"/>
      <c r="PXG752" s="31"/>
      <c r="PXH752" s="31"/>
      <c r="PXI752" s="31"/>
      <c r="PXJ752" s="31"/>
      <c r="PXK752" s="31"/>
      <c r="PXL752" s="31"/>
      <c r="PXM752" s="31"/>
      <c r="PXN752" s="31"/>
      <c r="PXO752" s="31"/>
      <c r="PXP752" s="31"/>
      <c r="PXQ752" s="31"/>
      <c r="PXR752" s="31"/>
      <c r="PXS752" s="31"/>
      <c r="PXT752" s="31"/>
      <c r="PXU752" s="31"/>
      <c r="PXV752" s="31"/>
      <c r="PXW752" s="31"/>
      <c r="PXX752" s="31"/>
      <c r="PXY752" s="31"/>
      <c r="PXZ752" s="31"/>
      <c r="PYA752" s="31"/>
      <c r="PYB752" s="31"/>
      <c r="PYC752" s="31"/>
      <c r="PYD752" s="31"/>
      <c r="PYE752" s="31"/>
      <c r="PYF752" s="31"/>
      <c r="PYG752" s="31"/>
      <c r="PYH752" s="31"/>
      <c r="PYI752" s="31"/>
      <c r="PYJ752" s="31"/>
      <c r="PYK752" s="31"/>
      <c r="PYL752" s="31"/>
      <c r="PYM752" s="31"/>
      <c r="PYN752" s="31"/>
      <c r="PYO752" s="31"/>
      <c r="PYP752" s="31"/>
      <c r="PYQ752" s="31"/>
      <c r="PYR752" s="31"/>
      <c r="PYS752" s="31"/>
      <c r="PYT752" s="31"/>
      <c r="PYU752" s="31"/>
      <c r="PYV752" s="31"/>
      <c r="PYW752" s="31"/>
      <c r="PYX752" s="31"/>
      <c r="PYY752" s="31"/>
      <c r="PYZ752" s="31"/>
      <c r="PZA752" s="31"/>
      <c r="PZB752" s="31"/>
      <c r="PZC752" s="31"/>
      <c r="PZD752" s="31"/>
      <c r="PZE752" s="31"/>
      <c r="PZF752" s="31"/>
      <c r="PZG752" s="31"/>
      <c r="PZH752" s="31"/>
      <c r="PZI752" s="31"/>
      <c r="PZJ752" s="31"/>
      <c r="PZK752" s="31"/>
      <c r="PZL752" s="31"/>
      <c r="PZM752" s="31"/>
      <c r="PZN752" s="31"/>
      <c r="PZO752" s="31"/>
      <c r="PZP752" s="31"/>
      <c r="PZQ752" s="31"/>
      <c r="PZR752" s="31"/>
      <c r="PZS752" s="31"/>
      <c r="PZT752" s="31"/>
      <c r="PZU752" s="31"/>
      <c r="PZV752" s="31"/>
      <c r="PZW752" s="31"/>
      <c r="PZX752" s="31"/>
      <c r="PZY752" s="31"/>
      <c r="PZZ752" s="31"/>
      <c r="QAA752" s="31"/>
      <c r="QAB752" s="31"/>
      <c r="QAC752" s="31"/>
      <c r="QAD752" s="31"/>
      <c r="QAE752" s="31"/>
      <c r="QAF752" s="31"/>
      <c r="QAG752" s="31"/>
      <c r="QAH752" s="31"/>
      <c r="QAI752" s="31"/>
      <c r="QAJ752" s="31"/>
      <c r="QAK752" s="31"/>
      <c r="QAL752" s="31"/>
      <c r="QAM752" s="31"/>
      <c r="QAN752" s="31"/>
      <c r="QAO752" s="31"/>
      <c r="QAP752" s="31"/>
      <c r="QAQ752" s="31"/>
      <c r="QAR752" s="31"/>
      <c r="QAS752" s="31"/>
      <c r="QAT752" s="31"/>
      <c r="QAU752" s="31"/>
      <c r="QAV752" s="31"/>
      <c r="QAW752" s="31"/>
      <c r="QAX752" s="31"/>
      <c r="QAY752" s="31"/>
      <c r="QAZ752" s="31"/>
      <c r="QBA752" s="31"/>
      <c r="QBB752" s="31"/>
      <c r="QBC752" s="31"/>
      <c r="QBD752" s="31"/>
      <c r="QBE752" s="31"/>
      <c r="QBF752" s="31"/>
      <c r="QBG752" s="31"/>
      <c r="QBH752" s="31"/>
      <c r="QBI752" s="31"/>
      <c r="QBJ752" s="31"/>
      <c r="QBK752" s="31"/>
      <c r="QBL752" s="31"/>
      <c r="QBM752" s="31"/>
      <c r="QBN752" s="31"/>
      <c r="QBO752" s="31"/>
      <c r="QBP752" s="31"/>
      <c r="QBQ752" s="31"/>
      <c r="QBR752" s="31"/>
      <c r="QBS752" s="31"/>
      <c r="QBT752" s="31"/>
      <c r="QBU752" s="31"/>
      <c r="QBV752" s="31"/>
      <c r="QBW752" s="31"/>
      <c r="QBX752" s="31"/>
      <c r="QBY752" s="31"/>
      <c r="QBZ752" s="31"/>
      <c r="QCA752" s="31"/>
      <c r="QCB752" s="31"/>
      <c r="QCC752" s="31"/>
      <c r="QCD752" s="31"/>
      <c r="QCE752" s="31"/>
      <c r="QCF752" s="31"/>
      <c r="QCG752" s="31"/>
      <c r="QCH752" s="31"/>
      <c r="QCI752" s="31"/>
      <c r="QCJ752" s="31"/>
      <c r="QCK752" s="31"/>
      <c r="QCL752" s="31"/>
      <c r="QCM752" s="31"/>
      <c r="QCN752" s="31"/>
      <c r="QCO752" s="31"/>
      <c r="QCP752" s="31"/>
      <c r="QCQ752" s="31"/>
      <c r="QCR752" s="31"/>
      <c r="QCS752" s="31"/>
      <c r="QCT752" s="31"/>
      <c r="QCU752" s="31"/>
      <c r="QCV752" s="31"/>
      <c r="QCW752" s="31"/>
      <c r="QCX752" s="31"/>
      <c r="QCY752" s="31"/>
      <c r="QCZ752" s="31"/>
      <c r="QDA752" s="31"/>
      <c r="QDB752" s="31"/>
      <c r="QDC752" s="31"/>
      <c r="QDD752" s="31"/>
      <c r="QDE752" s="31"/>
      <c r="QDF752" s="31"/>
      <c r="QDG752" s="31"/>
      <c r="QDH752" s="31"/>
      <c r="QDI752" s="31"/>
      <c r="QDJ752" s="31"/>
      <c r="QDK752" s="31"/>
      <c r="QDL752" s="31"/>
      <c r="QDM752" s="31"/>
      <c r="QDN752" s="31"/>
      <c r="QDO752" s="31"/>
      <c r="QDP752" s="31"/>
      <c r="QDQ752" s="31"/>
      <c r="QDR752" s="31"/>
      <c r="QDS752" s="31"/>
      <c r="QDT752" s="31"/>
      <c r="QDU752" s="31"/>
      <c r="QDV752" s="31"/>
      <c r="QDW752" s="31"/>
      <c r="QDX752" s="31"/>
      <c r="QDY752" s="31"/>
      <c r="QDZ752" s="31"/>
      <c r="QEA752" s="31"/>
      <c r="QEB752" s="31"/>
      <c r="QEC752" s="31"/>
      <c r="QED752" s="31"/>
      <c r="QEE752" s="31"/>
      <c r="QEF752" s="31"/>
      <c r="QEG752" s="31"/>
      <c r="QEH752" s="31"/>
      <c r="QEI752" s="31"/>
      <c r="QEJ752" s="31"/>
      <c r="QEK752" s="31"/>
      <c r="QEL752" s="31"/>
      <c r="QEM752" s="31"/>
      <c r="QEN752" s="31"/>
      <c r="QEO752" s="31"/>
      <c r="QEP752" s="31"/>
      <c r="QEQ752" s="31"/>
      <c r="QER752" s="31"/>
      <c r="QES752" s="31"/>
      <c r="QET752" s="31"/>
      <c r="QEU752" s="31"/>
      <c r="QEV752" s="31"/>
      <c r="QEW752" s="31"/>
      <c r="QEX752" s="31"/>
      <c r="QEY752" s="31"/>
      <c r="QEZ752" s="31"/>
      <c r="QFA752" s="31"/>
      <c r="QFB752" s="31"/>
      <c r="QFC752" s="31"/>
      <c r="QFD752" s="31"/>
      <c r="QFE752" s="31"/>
      <c r="QFF752" s="31"/>
      <c r="QFG752" s="31"/>
      <c r="QFH752" s="31"/>
      <c r="QFI752" s="31"/>
      <c r="QFJ752" s="31"/>
      <c r="QFK752" s="31"/>
      <c r="QFL752" s="31"/>
      <c r="QFM752" s="31"/>
      <c r="QFN752" s="31"/>
      <c r="QFO752" s="31"/>
      <c r="QFP752" s="31"/>
      <c r="QFQ752" s="31"/>
      <c r="QFR752" s="31"/>
      <c r="QFS752" s="31"/>
      <c r="QFT752" s="31"/>
      <c r="QFU752" s="31"/>
      <c r="QFV752" s="31"/>
      <c r="QFW752" s="31"/>
      <c r="QFX752" s="31"/>
      <c r="QFY752" s="31"/>
      <c r="QFZ752" s="31"/>
      <c r="QGA752" s="31"/>
      <c r="QGB752" s="31"/>
      <c r="QGC752" s="31"/>
      <c r="QGD752" s="31"/>
      <c r="QGE752" s="31"/>
      <c r="QGF752" s="31"/>
      <c r="QGG752" s="31"/>
      <c r="QGH752" s="31"/>
      <c r="QGI752" s="31"/>
      <c r="QGJ752" s="31"/>
      <c r="QGK752" s="31"/>
      <c r="QGL752" s="31"/>
      <c r="QGM752" s="31"/>
      <c r="QGN752" s="31"/>
      <c r="QGO752" s="31"/>
      <c r="QGP752" s="31"/>
      <c r="QGQ752" s="31"/>
      <c r="QGR752" s="31"/>
      <c r="QGS752" s="31"/>
      <c r="QGT752" s="31"/>
      <c r="QGU752" s="31"/>
      <c r="QGV752" s="31"/>
      <c r="QGW752" s="31"/>
      <c r="QGX752" s="31"/>
      <c r="QGY752" s="31"/>
      <c r="QGZ752" s="31"/>
      <c r="QHA752" s="31"/>
      <c r="QHB752" s="31"/>
      <c r="QHC752" s="31"/>
      <c r="QHD752" s="31"/>
      <c r="QHE752" s="31"/>
      <c r="QHF752" s="31"/>
      <c r="QHG752" s="31"/>
      <c r="QHH752" s="31"/>
      <c r="QHI752" s="31"/>
      <c r="QHJ752" s="31"/>
      <c r="QHK752" s="31"/>
      <c r="QHL752" s="31"/>
      <c r="QHM752" s="31"/>
      <c r="QHN752" s="31"/>
      <c r="QHO752" s="31"/>
      <c r="QHP752" s="31"/>
      <c r="QHQ752" s="31"/>
      <c r="QHR752" s="31"/>
      <c r="QHS752" s="31"/>
      <c r="QHT752" s="31"/>
      <c r="QHU752" s="31"/>
      <c r="QHV752" s="31"/>
      <c r="QHW752" s="31"/>
      <c r="QHX752" s="31"/>
      <c r="QHY752" s="31"/>
      <c r="QHZ752" s="31"/>
      <c r="QIA752" s="31"/>
      <c r="QIB752" s="31"/>
      <c r="QIC752" s="31"/>
      <c r="QID752" s="31"/>
      <c r="QIE752" s="31"/>
      <c r="QIF752" s="31"/>
      <c r="QIG752" s="31"/>
      <c r="QIH752" s="31"/>
      <c r="QII752" s="31"/>
      <c r="QIJ752" s="31"/>
      <c r="QIK752" s="31"/>
      <c r="QIL752" s="31"/>
      <c r="QIM752" s="31"/>
      <c r="QIN752" s="31"/>
      <c r="QIO752" s="31"/>
      <c r="QIP752" s="31"/>
      <c r="QIQ752" s="31"/>
      <c r="QIR752" s="31"/>
      <c r="QIS752" s="31"/>
      <c r="QIT752" s="31"/>
      <c r="QIU752" s="31"/>
      <c r="QIV752" s="31"/>
      <c r="QIW752" s="31"/>
      <c r="QIX752" s="31"/>
      <c r="QIY752" s="31"/>
      <c r="QIZ752" s="31"/>
      <c r="QJA752" s="31"/>
      <c r="QJB752" s="31"/>
      <c r="QJC752" s="31"/>
      <c r="QJD752" s="31"/>
      <c r="QJE752" s="31"/>
      <c r="QJF752" s="31"/>
      <c r="QJG752" s="31"/>
      <c r="QJH752" s="31"/>
      <c r="QJI752" s="31"/>
      <c r="QJJ752" s="31"/>
      <c r="QJK752" s="31"/>
      <c r="QJL752" s="31"/>
      <c r="QJM752" s="31"/>
      <c r="QJN752" s="31"/>
      <c r="QJO752" s="31"/>
      <c r="QJP752" s="31"/>
      <c r="QJQ752" s="31"/>
      <c r="QJR752" s="31"/>
      <c r="QJS752" s="31"/>
      <c r="QJT752" s="31"/>
      <c r="QJU752" s="31"/>
      <c r="QJV752" s="31"/>
      <c r="QJW752" s="31"/>
      <c r="QJX752" s="31"/>
      <c r="QJY752" s="31"/>
      <c r="QJZ752" s="31"/>
      <c r="QKA752" s="31"/>
      <c r="QKB752" s="31"/>
      <c r="QKC752" s="31"/>
      <c r="QKD752" s="31"/>
      <c r="QKE752" s="31"/>
      <c r="QKF752" s="31"/>
      <c r="QKG752" s="31"/>
      <c r="QKH752" s="31"/>
      <c r="QKI752" s="31"/>
      <c r="QKJ752" s="31"/>
      <c r="QKK752" s="31"/>
      <c r="QKL752" s="31"/>
      <c r="QKM752" s="31"/>
      <c r="QKN752" s="31"/>
      <c r="QKO752" s="31"/>
      <c r="QKP752" s="31"/>
      <c r="QKQ752" s="31"/>
      <c r="QKR752" s="31"/>
      <c r="QKS752" s="31"/>
      <c r="QKT752" s="31"/>
      <c r="QKU752" s="31"/>
      <c r="QKV752" s="31"/>
      <c r="QKW752" s="31"/>
      <c r="QKX752" s="31"/>
      <c r="QKY752" s="31"/>
      <c r="QKZ752" s="31"/>
      <c r="QLA752" s="31"/>
      <c r="QLB752" s="31"/>
      <c r="QLC752" s="31"/>
      <c r="QLD752" s="31"/>
      <c r="QLE752" s="31"/>
      <c r="QLF752" s="31"/>
      <c r="QLG752" s="31"/>
      <c r="QLH752" s="31"/>
      <c r="QLI752" s="31"/>
      <c r="QLJ752" s="31"/>
      <c r="QLK752" s="31"/>
      <c r="QLL752" s="31"/>
      <c r="QLM752" s="31"/>
      <c r="QLN752" s="31"/>
      <c r="QLO752" s="31"/>
      <c r="QLP752" s="31"/>
      <c r="QLQ752" s="31"/>
      <c r="QLR752" s="31"/>
      <c r="QLS752" s="31"/>
      <c r="QLT752" s="31"/>
      <c r="QLU752" s="31"/>
      <c r="QLV752" s="31"/>
      <c r="QLW752" s="31"/>
      <c r="QLX752" s="31"/>
      <c r="QLY752" s="31"/>
      <c r="QLZ752" s="31"/>
      <c r="QMA752" s="31"/>
      <c r="QMB752" s="31"/>
      <c r="QMC752" s="31"/>
      <c r="QMD752" s="31"/>
      <c r="QME752" s="31"/>
      <c r="QMF752" s="31"/>
      <c r="QMG752" s="31"/>
      <c r="QMH752" s="31"/>
      <c r="QMI752" s="31"/>
      <c r="QMJ752" s="31"/>
      <c r="QMK752" s="31"/>
      <c r="QML752" s="31"/>
      <c r="QMM752" s="31"/>
      <c r="QMN752" s="31"/>
      <c r="QMO752" s="31"/>
      <c r="QMP752" s="31"/>
      <c r="QMQ752" s="31"/>
      <c r="QMR752" s="31"/>
      <c r="QMS752" s="31"/>
      <c r="QMT752" s="31"/>
      <c r="QMU752" s="31"/>
      <c r="QMV752" s="31"/>
      <c r="QMW752" s="31"/>
      <c r="QMX752" s="31"/>
      <c r="QMY752" s="31"/>
      <c r="QMZ752" s="31"/>
      <c r="QNA752" s="31"/>
      <c r="QNB752" s="31"/>
      <c r="QNC752" s="31"/>
      <c r="QND752" s="31"/>
      <c r="QNE752" s="31"/>
      <c r="QNF752" s="31"/>
      <c r="QNG752" s="31"/>
      <c r="QNH752" s="31"/>
      <c r="QNI752" s="31"/>
      <c r="QNJ752" s="31"/>
      <c r="QNK752" s="31"/>
      <c r="QNL752" s="31"/>
      <c r="QNM752" s="31"/>
      <c r="QNN752" s="31"/>
      <c r="QNO752" s="31"/>
      <c r="QNP752" s="31"/>
      <c r="QNQ752" s="31"/>
      <c r="QNR752" s="31"/>
      <c r="QNS752" s="31"/>
      <c r="QNT752" s="31"/>
      <c r="QNU752" s="31"/>
      <c r="QNV752" s="31"/>
      <c r="QNW752" s="31"/>
      <c r="QNX752" s="31"/>
      <c r="QNY752" s="31"/>
      <c r="QNZ752" s="31"/>
      <c r="QOA752" s="31"/>
      <c r="QOB752" s="31"/>
      <c r="QOC752" s="31"/>
      <c r="QOD752" s="31"/>
      <c r="QOE752" s="31"/>
      <c r="QOF752" s="31"/>
      <c r="QOG752" s="31"/>
      <c r="QOH752" s="31"/>
      <c r="QOI752" s="31"/>
      <c r="QOJ752" s="31"/>
      <c r="QOK752" s="31"/>
      <c r="QOL752" s="31"/>
      <c r="QOM752" s="31"/>
      <c r="QON752" s="31"/>
      <c r="QOO752" s="31"/>
      <c r="QOP752" s="31"/>
      <c r="QOQ752" s="31"/>
      <c r="QOR752" s="31"/>
      <c r="QOS752" s="31"/>
      <c r="QOT752" s="31"/>
      <c r="QOU752" s="31"/>
      <c r="QOV752" s="31"/>
      <c r="QOW752" s="31"/>
      <c r="QOX752" s="31"/>
      <c r="QOY752" s="31"/>
      <c r="QOZ752" s="31"/>
      <c r="QPA752" s="31"/>
      <c r="QPB752" s="31"/>
      <c r="QPC752" s="31"/>
      <c r="QPD752" s="31"/>
      <c r="QPE752" s="31"/>
      <c r="QPF752" s="31"/>
      <c r="QPG752" s="31"/>
      <c r="QPH752" s="31"/>
      <c r="QPI752" s="31"/>
      <c r="QPJ752" s="31"/>
      <c r="QPK752" s="31"/>
      <c r="QPL752" s="31"/>
      <c r="QPM752" s="31"/>
      <c r="QPN752" s="31"/>
      <c r="QPO752" s="31"/>
      <c r="QPP752" s="31"/>
      <c r="QPQ752" s="31"/>
      <c r="QPR752" s="31"/>
      <c r="QPS752" s="31"/>
      <c r="QPT752" s="31"/>
      <c r="QPU752" s="31"/>
      <c r="QPV752" s="31"/>
      <c r="QPW752" s="31"/>
      <c r="QPX752" s="31"/>
      <c r="QPY752" s="31"/>
      <c r="QPZ752" s="31"/>
      <c r="QQA752" s="31"/>
      <c r="QQB752" s="31"/>
      <c r="QQC752" s="31"/>
      <c r="QQD752" s="31"/>
      <c r="QQE752" s="31"/>
      <c r="QQF752" s="31"/>
      <c r="QQG752" s="31"/>
      <c r="QQH752" s="31"/>
      <c r="QQI752" s="31"/>
      <c r="QQJ752" s="31"/>
      <c r="QQK752" s="31"/>
      <c r="QQL752" s="31"/>
      <c r="QQM752" s="31"/>
      <c r="QQN752" s="31"/>
      <c r="QQO752" s="31"/>
      <c r="QQP752" s="31"/>
      <c r="QQQ752" s="31"/>
      <c r="QQR752" s="31"/>
      <c r="QQS752" s="31"/>
      <c r="QQT752" s="31"/>
      <c r="QQU752" s="31"/>
      <c r="QQV752" s="31"/>
      <c r="QQW752" s="31"/>
      <c r="QQX752" s="31"/>
      <c r="QQY752" s="31"/>
      <c r="QQZ752" s="31"/>
      <c r="QRA752" s="31"/>
      <c r="QRB752" s="31"/>
      <c r="QRC752" s="31"/>
      <c r="QRD752" s="31"/>
      <c r="QRE752" s="31"/>
      <c r="QRF752" s="31"/>
      <c r="QRG752" s="31"/>
      <c r="QRH752" s="31"/>
      <c r="QRI752" s="31"/>
      <c r="QRJ752" s="31"/>
      <c r="QRK752" s="31"/>
      <c r="QRL752" s="31"/>
      <c r="QRM752" s="31"/>
      <c r="QRN752" s="31"/>
      <c r="QRO752" s="31"/>
      <c r="QRP752" s="31"/>
      <c r="QRQ752" s="31"/>
      <c r="QRR752" s="31"/>
      <c r="QRS752" s="31"/>
      <c r="QRT752" s="31"/>
      <c r="QRU752" s="31"/>
      <c r="QRV752" s="31"/>
      <c r="QRW752" s="31"/>
      <c r="QRX752" s="31"/>
      <c r="QRY752" s="31"/>
      <c r="QRZ752" s="31"/>
      <c r="QSA752" s="31"/>
      <c r="QSB752" s="31"/>
      <c r="QSC752" s="31"/>
      <c r="QSD752" s="31"/>
      <c r="QSE752" s="31"/>
      <c r="QSF752" s="31"/>
      <c r="QSG752" s="31"/>
      <c r="QSH752" s="31"/>
      <c r="QSI752" s="31"/>
      <c r="QSJ752" s="31"/>
      <c r="QSK752" s="31"/>
      <c r="QSL752" s="31"/>
      <c r="QSM752" s="31"/>
      <c r="QSN752" s="31"/>
      <c r="QSO752" s="31"/>
      <c r="QSP752" s="31"/>
      <c r="QSQ752" s="31"/>
      <c r="QSR752" s="31"/>
      <c r="QSS752" s="31"/>
      <c r="QST752" s="31"/>
      <c r="QSU752" s="31"/>
      <c r="QSV752" s="31"/>
      <c r="QSW752" s="31"/>
      <c r="QSX752" s="31"/>
      <c r="QSY752" s="31"/>
      <c r="QSZ752" s="31"/>
      <c r="QTA752" s="31"/>
      <c r="QTB752" s="31"/>
      <c r="QTC752" s="31"/>
      <c r="QTD752" s="31"/>
      <c r="QTE752" s="31"/>
      <c r="QTF752" s="31"/>
      <c r="QTG752" s="31"/>
      <c r="QTH752" s="31"/>
      <c r="QTI752" s="31"/>
      <c r="QTJ752" s="31"/>
      <c r="QTK752" s="31"/>
      <c r="QTL752" s="31"/>
      <c r="QTM752" s="31"/>
      <c r="QTN752" s="31"/>
      <c r="QTO752" s="31"/>
      <c r="QTP752" s="31"/>
      <c r="QTQ752" s="31"/>
      <c r="QTR752" s="31"/>
      <c r="QTS752" s="31"/>
      <c r="QTT752" s="31"/>
      <c r="QTU752" s="31"/>
      <c r="QTV752" s="31"/>
      <c r="QTW752" s="31"/>
      <c r="QTX752" s="31"/>
      <c r="QTY752" s="31"/>
      <c r="QTZ752" s="31"/>
      <c r="QUA752" s="31"/>
      <c r="QUB752" s="31"/>
      <c r="QUC752" s="31"/>
      <c r="QUD752" s="31"/>
      <c r="QUE752" s="31"/>
      <c r="QUF752" s="31"/>
      <c r="QUG752" s="31"/>
      <c r="QUH752" s="31"/>
      <c r="QUI752" s="31"/>
      <c r="QUJ752" s="31"/>
      <c r="QUK752" s="31"/>
      <c r="QUL752" s="31"/>
      <c r="QUM752" s="31"/>
      <c r="QUN752" s="31"/>
      <c r="QUO752" s="31"/>
      <c r="QUP752" s="31"/>
      <c r="QUQ752" s="31"/>
      <c r="QUR752" s="31"/>
      <c r="QUS752" s="31"/>
      <c r="QUT752" s="31"/>
      <c r="QUU752" s="31"/>
      <c r="QUV752" s="31"/>
      <c r="QUW752" s="31"/>
      <c r="QUX752" s="31"/>
      <c r="QUY752" s="31"/>
      <c r="QUZ752" s="31"/>
      <c r="QVA752" s="31"/>
      <c r="QVB752" s="31"/>
      <c r="QVC752" s="31"/>
      <c r="QVD752" s="31"/>
      <c r="QVE752" s="31"/>
      <c r="QVF752" s="31"/>
      <c r="QVG752" s="31"/>
      <c r="QVH752" s="31"/>
      <c r="QVI752" s="31"/>
      <c r="QVJ752" s="31"/>
      <c r="QVK752" s="31"/>
      <c r="QVL752" s="31"/>
      <c r="QVM752" s="31"/>
      <c r="QVN752" s="31"/>
      <c r="QVO752" s="31"/>
      <c r="QVP752" s="31"/>
      <c r="QVQ752" s="31"/>
      <c r="QVR752" s="31"/>
      <c r="QVS752" s="31"/>
      <c r="QVT752" s="31"/>
      <c r="QVU752" s="31"/>
      <c r="QVV752" s="31"/>
      <c r="QVW752" s="31"/>
      <c r="QVX752" s="31"/>
      <c r="QVY752" s="31"/>
      <c r="QVZ752" s="31"/>
      <c r="QWA752" s="31"/>
      <c r="QWB752" s="31"/>
      <c r="QWC752" s="31"/>
      <c r="QWD752" s="31"/>
      <c r="QWE752" s="31"/>
      <c r="QWF752" s="31"/>
      <c r="QWG752" s="31"/>
      <c r="QWH752" s="31"/>
      <c r="QWI752" s="31"/>
      <c r="QWJ752" s="31"/>
      <c r="QWK752" s="31"/>
      <c r="QWL752" s="31"/>
      <c r="QWM752" s="31"/>
      <c r="QWN752" s="31"/>
      <c r="QWO752" s="31"/>
      <c r="QWP752" s="31"/>
      <c r="QWQ752" s="31"/>
      <c r="QWR752" s="31"/>
      <c r="QWS752" s="31"/>
      <c r="QWT752" s="31"/>
      <c r="QWU752" s="31"/>
      <c r="QWV752" s="31"/>
      <c r="QWW752" s="31"/>
      <c r="QWX752" s="31"/>
      <c r="QWY752" s="31"/>
      <c r="QWZ752" s="31"/>
      <c r="QXA752" s="31"/>
      <c r="QXB752" s="31"/>
      <c r="QXC752" s="31"/>
      <c r="QXD752" s="31"/>
      <c r="QXE752" s="31"/>
      <c r="QXF752" s="31"/>
      <c r="QXG752" s="31"/>
      <c r="QXH752" s="31"/>
      <c r="QXI752" s="31"/>
      <c r="QXJ752" s="31"/>
      <c r="QXK752" s="31"/>
      <c r="QXL752" s="31"/>
      <c r="QXM752" s="31"/>
      <c r="QXN752" s="31"/>
      <c r="QXO752" s="31"/>
      <c r="QXP752" s="31"/>
      <c r="QXQ752" s="31"/>
      <c r="QXR752" s="31"/>
      <c r="QXS752" s="31"/>
      <c r="QXT752" s="31"/>
      <c r="QXU752" s="31"/>
      <c r="QXV752" s="31"/>
      <c r="QXW752" s="31"/>
      <c r="QXX752" s="31"/>
      <c r="QXY752" s="31"/>
      <c r="QXZ752" s="31"/>
      <c r="QYA752" s="31"/>
      <c r="QYB752" s="31"/>
      <c r="QYC752" s="31"/>
      <c r="QYD752" s="31"/>
      <c r="QYE752" s="31"/>
      <c r="QYF752" s="31"/>
      <c r="QYG752" s="31"/>
      <c r="QYH752" s="31"/>
      <c r="QYI752" s="31"/>
      <c r="QYJ752" s="31"/>
      <c r="QYK752" s="31"/>
      <c r="QYL752" s="31"/>
      <c r="QYM752" s="31"/>
      <c r="QYN752" s="31"/>
      <c r="QYO752" s="31"/>
      <c r="QYP752" s="31"/>
      <c r="QYQ752" s="31"/>
      <c r="QYR752" s="31"/>
      <c r="QYS752" s="31"/>
      <c r="QYT752" s="31"/>
      <c r="QYU752" s="31"/>
      <c r="QYV752" s="31"/>
      <c r="QYW752" s="31"/>
      <c r="QYX752" s="31"/>
      <c r="QYY752" s="31"/>
      <c r="QYZ752" s="31"/>
      <c r="QZA752" s="31"/>
      <c r="QZB752" s="31"/>
      <c r="QZC752" s="31"/>
      <c r="QZD752" s="31"/>
      <c r="QZE752" s="31"/>
      <c r="QZF752" s="31"/>
      <c r="QZG752" s="31"/>
      <c r="QZH752" s="31"/>
      <c r="QZI752" s="31"/>
      <c r="QZJ752" s="31"/>
      <c r="QZK752" s="31"/>
      <c r="QZL752" s="31"/>
      <c r="QZM752" s="31"/>
      <c r="QZN752" s="31"/>
      <c r="QZO752" s="31"/>
      <c r="QZP752" s="31"/>
      <c r="QZQ752" s="31"/>
      <c r="QZR752" s="31"/>
      <c r="QZS752" s="31"/>
      <c r="QZT752" s="31"/>
      <c r="QZU752" s="31"/>
      <c r="QZV752" s="31"/>
      <c r="QZW752" s="31"/>
      <c r="QZX752" s="31"/>
      <c r="QZY752" s="31"/>
      <c r="QZZ752" s="31"/>
      <c r="RAA752" s="31"/>
      <c r="RAB752" s="31"/>
      <c r="RAC752" s="31"/>
      <c r="RAD752" s="31"/>
      <c r="RAE752" s="31"/>
      <c r="RAF752" s="31"/>
      <c r="RAG752" s="31"/>
      <c r="RAH752" s="31"/>
      <c r="RAI752" s="31"/>
      <c r="RAJ752" s="31"/>
      <c r="RAK752" s="31"/>
      <c r="RAL752" s="31"/>
      <c r="RAM752" s="31"/>
      <c r="RAN752" s="31"/>
      <c r="RAO752" s="31"/>
      <c r="RAP752" s="31"/>
      <c r="RAQ752" s="31"/>
      <c r="RAR752" s="31"/>
      <c r="RAS752" s="31"/>
      <c r="RAT752" s="31"/>
      <c r="RAU752" s="31"/>
      <c r="RAV752" s="31"/>
      <c r="RAW752" s="31"/>
      <c r="RAX752" s="31"/>
      <c r="RAY752" s="31"/>
      <c r="RAZ752" s="31"/>
      <c r="RBA752" s="31"/>
      <c r="RBB752" s="31"/>
      <c r="RBC752" s="31"/>
      <c r="RBD752" s="31"/>
      <c r="RBE752" s="31"/>
      <c r="RBF752" s="31"/>
      <c r="RBG752" s="31"/>
      <c r="RBH752" s="31"/>
      <c r="RBI752" s="31"/>
      <c r="RBJ752" s="31"/>
      <c r="RBK752" s="31"/>
      <c r="RBL752" s="31"/>
      <c r="RBM752" s="31"/>
      <c r="RBN752" s="31"/>
      <c r="RBO752" s="31"/>
      <c r="RBP752" s="31"/>
      <c r="RBQ752" s="31"/>
      <c r="RBR752" s="31"/>
      <c r="RBS752" s="31"/>
      <c r="RBT752" s="31"/>
      <c r="RBU752" s="31"/>
      <c r="RBV752" s="31"/>
      <c r="RBW752" s="31"/>
      <c r="RBX752" s="31"/>
      <c r="RBY752" s="31"/>
      <c r="RBZ752" s="31"/>
      <c r="RCA752" s="31"/>
      <c r="RCB752" s="31"/>
      <c r="RCC752" s="31"/>
      <c r="RCD752" s="31"/>
      <c r="RCE752" s="31"/>
      <c r="RCF752" s="31"/>
      <c r="RCG752" s="31"/>
      <c r="RCH752" s="31"/>
      <c r="RCI752" s="31"/>
      <c r="RCJ752" s="31"/>
      <c r="RCK752" s="31"/>
      <c r="RCL752" s="31"/>
      <c r="RCM752" s="31"/>
      <c r="RCN752" s="31"/>
      <c r="RCO752" s="31"/>
      <c r="RCP752" s="31"/>
      <c r="RCQ752" s="31"/>
      <c r="RCR752" s="31"/>
      <c r="RCS752" s="31"/>
      <c r="RCT752" s="31"/>
      <c r="RCU752" s="31"/>
      <c r="RCV752" s="31"/>
      <c r="RCW752" s="31"/>
      <c r="RCX752" s="31"/>
      <c r="RCY752" s="31"/>
      <c r="RCZ752" s="31"/>
      <c r="RDA752" s="31"/>
      <c r="RDB752" s="31"/>
      <c r="RDC752" s="31"/>
      <c r="RDD752" s="31"/>
      <c r="RDE752" s="31"/>
      <c r="RDF752" s="31"/>
      <c r="RDG752" s="31"/>
      <c r="RDH752" s="31"/>
      <c r="RDI752" s="31"/>
      <c r="RDJ752" s="31"/>
      <c r="RDK752" s="31"/>
      <c r="RDL752" s="31"/>
      <c r="RDM752" s="31"/>
      <c r="RDN752" s="31"/>
      <c r="RDO752" s="31"/>
      <c r="RDP752" s="31"/>
      <c r="RDQ752" s="31"/>
      <c r="RDR752" s="31"/>
      <c r="RDS752" s="31"/>
      <c r="RDT752" s="31"/>
      <c r="RDU752" s="31"/>
      <c r="RDV752" s="31"/>
      <c r="RDW752" s="31"/>
      <c r="RDX752" s="31"/>
      <c r="RDY752" s="31"/>
      <c r="RDZ752" s="31"/>
      <c r="REA752" s="31"/>
      <c r="REB752" s="31"/>
      <c r="REC752" s="31"/>
      <c r="RED752" s="31"/>
      <c r="REE752" s="31"/>
      <c r="REF752" s="31"/>
      <c r="REG752" s="31"/>
      <c r="REH752" s="31"/>
      <c r="REI752" s="31"/>
      <c r="REJ752" s="31"/>
      <c r="REK752" s="31"/>
      <c r="REL752" s="31"/>
      <c r="REM752" s="31"/>
      <c r="REN752" s="31"/>
      <c r="REO752" s="31"/>
      <c r="REP752" s="31"/>
      <c r="REQ752" s="31"/>
      <c r="RER752" s="31"/>
      <c r="RES752" s="31"/>
      <c r="RET752" s="31"/>
      <c r="REU752" s="31"/>
      <c r="REV752" s="31"/>
      <c r="REW752" s="31"/>
      <c r="REX752" s="31"/>
      <c r="REY752" s="31"/>
      <c r="REZ752" s="31"/>
      <c r="RFA752" s="31"/>
      <c r="RFB752" s="31"/>
      <c r="RFC752" s="31"/>
      <c r="RFD752" s="31"/>
      <c r="RFE752" s="31"/>
      <c r="RFF752" s="31"/>
      <c r="RFG752" s="31"/>
      <c r="RFH752" s="31"/>
      <c r="RFI752" s="31"/>
      <c r="RFJ752" s="31"/>
      <c r="RFK752" s="31"/>
      <c r="RFL752" s="31"/>
      <c r="RFM752" s="31"/>
      <c r="RFN752" s="31"/>
      <c r="RFO752" s="31"/>
      <c r="RFP752" s="31"/>
      <c r="RFQ752" s="31"/>
      <c r="RFR752" s="31"/>
      <c r="RFS752" s="31"/>
      <c r="RFT752" s="31"/>
      <c r="RFU752" s="31"/>
      <c r="RFV752" s="31"/>
      <c r="RFW752" s="31"/>
      <c r="RFX752" s="31"/>
      <c r="RFY752" s="31"/>
      <c r="RFZ752" s="31"/>
      <c r="RGA752" s="31"/>
      <c r="RGB752" s="31"/>
      <c r="RGC752" s="31"/>
      <c r="RGD752" s="31"/>
      <c r="RGE752" s="31"/>
      <c r="RGF752" s="31"/>
      <c r="RGG752" s="31"/>
      <c r="RGH752" s="31"/>
      <c r="RGI752" s="31"/>
      <c r="RGJ752" s="31"/>
      <c r="RGK752" s="31"/>
      <c r="RGL752" s="31"/>
      <c r="RGM752" s="31"/>
      <c r="RGN752" s="31"/>
      <c r="RGO752" s="31"/>
      <c r="RGP752" s="31"/>
      <c r="RGQ752" s="31"/>
      <c r="RGR752" s="31"/>
      <c r="RGS752" s="31"/>
      <c r="RGT752" s="31"/>
      <c r="RGU752" s="31"/>
      <c r="RGV752" s="31"/>
      <c r="RGW752" s="31"/>
      <c r="RGX752" s="31"/>
      <c r="RGY752" s="31"/>
      <c r="RGZ752" s="31"/>
      <c r="RHA752" s="31"/>
      <c r="RHB752" s="31"/>
      <c r="RHC752" s="31"/>
      <c r="RHD752" s="31"/>
      <c r="RHE752" s="31"/>
      <c r="RHF752" s="31"/>
      <c r="RHG752" s="31"/>
      <c r="RHH752" s="31"/>
      <c r="RHI752" s="31"/>
      <c r="RHJ752" s="31"/>
      <c r="RHK752" s="31"/>
      <c r="RHL752" s="31"/>
      <c r="RHM752" s="31"/>
      <c r="RHN752" s="31"/>
      <c r="RHO752" s="31"/>
      <c r="RHP752" s="31"/>
      <c r="RHQ752" s="31"/>
      <c r="RHR752" s="31"/>
      <c r="RHS752" s="31"/>
      <c r="RHT752" s="31"/>
      <c r="RHU752" s="31"/>
      <c r="RHV752" s="31"/>
      <c r="RHW752" s="31"/>
      <c r="RHX752" s="31"/>
      <c r="RHY752" s="31"/>
      <c r="RHZ752" s="31"/>
      <c r="RIA752" s="31"/>
      <c r="RIB752" s="31"/>
      <c r="RIC752" s="31"/>
      <c r="RID752" s="31"/>
      <c r="RIE752" s="31"/>
      <c r="RIF752" s="31"/>
      <c r="RIG752" s="31"/>
      <c r="RIH752" s="31"/>
      <c r="RII752" s="31"/>
      <c r="RIJ752" s="31"/>
      <c r="RIK752" s="31"/>
      <c r="RIL752" s="31"/>
      <c r="RIM752" s="31"/>
      <c r="RIN752" s="31"/>
      <c r="RIO752" s="31"/>
      <c r="RIP752" s="31"/>
      <c r="RIQ752" s="31"/>
      <c r="RIR752" s="31"/>
      <c r="RIS752" s="31"/>
      <c r="RIT752" s="31"/>
      <c r="RIU752" s="31"/>
      <c r="RIV752" s="31"/>
      <c r="RIW752" s="31"/>
      <c r="RIX752" s="31"/>
      <c r="RIY752" s="31"/>
      <c r="RIZ752" s="31"/>
      <c r="RJA752" s="31"/>
      <c r="RJB752" s="31"/>
      <c r="RJC752" s="31"/>
      <c r="RJD752" s="31"/>
      <c r="RJE752" s="31"/>
      <c r="RJF752" s="31"/>
      <c r="RJG752" s="31"/>
      <c r="RJH752" s="31"/>
      <c r="RJI752" s="31"/>
      <c r="RJJ752" s="31"/>
      <c r="RJK752" s="31"/>
      <c r="RJL752" s="31"/>
      <c r="RJM752" s="31"/>
      <c r="RJN752" s="31"/>
      <c r="RJO752" s="31"/>
      <c r="RJP752" s="31"/>
      <c r="RJQ752" s="31"/>
      <c r="RJR752" s="31"/>
      <c r="RJS752" s="31"/>
      <c r="RJT752" s="31"/>
      <c r="RJU752" s="31"/>
      <c r="RJV752" s="31"/>
      <c r="RJW752" s="31"/>
      <c r="RJX752" s="31"/>
      <c r="RJY752" s="31"/>
      <c r="RJZ752" s="31"/>
      <c r="RKA752" s="31"/>
      <c r="RKB752" s="31"/>
      <c r="RKC752" s="31"/>
      <c r="RKD752" s="31"/>
      <c r="RKE752" s="31"/>
      <c r="RKF752" s="31"/>
      <c r="RKG752" s="31"/>
      <c r="RKH752" s="31"/>
      <c r="RKI752" s="31"/>
      <c r="RKJ752" s="31"/>
      <c r="RKK752" s="31"/>
      <c r="RKL752" s="31"/>
      <c r="RKM752" s="31"/>
      <c r="RKN752" s="31"/>
      <c r="RKO752" s="31"/>
      <c r="RKP752" s="31"/>
      <c r="RKQ752" s="31"/>
      <c r="RKR752" s="31"/>
      <c r="RKS752" s="31"/>
      <c r="RKT752" s="31"/>
      <c r="RKU752" s="31"/>
      <c r="RKV752" s="31"/>
      <c r="RKW752" s="31"/>
      <c r="RKX752" s="31"/>
      <c r="RKY752" s="31"/>
      <c r="RKZ752" s="31"/>
      <c r="RLA752" s="31"/>
      <c r="RLB752" s="31"/>
      <c r="RLC752" s="31"/>
      <c r="RLD752" s="31"/>
      <c r="RLE752" s="31"/>
      <c r="RLF752" s="31"/>
      <c r="RLG752" s="31"/>
      <c r="RLH752" s="31"/>
      <c r="RLI752" s="31"/>
      <c r="RLJ752" s="31"/>
      <c r="RLK752" s="31"/>
      <c r="RLL752" s="31"/>
      <c r="RLM752" s="31"/>
      <c r="RLN752" s="31"/>
      <c r="RLO752" s="31"/>
      <c r="RLP752" s="31"/>
      <c r="RLQ752" s="31"/>
      <c r="RLR752" s="31"/>
      <c r="RLS752" s="31"/>
      <c r="RLT752" s="31"/>
      <c r="RLU752" s="31"/>
      <c r="RLV752" s="31"/>
      <c r="RLW752" s="31"/>
      <c r="RLX752" s="31"/>
      <c r="RLY752" s="31"/>
      <c r="RLZ752" s="31"/>
      <c r="RMA752" s="31"/>
      <c r="RMB752" s="31"/>
      <c r="RMC752" s="31"/>
      <c r="RMD752" s="31"/>
      <c r="RME752" s="31"/>
      <c r="RMF752" s="31"/>
      <c r="RMG752" s="31"/>
      <c r="RMH752" s="31"/>
      <c r="RMI752" s="31"/>
      <c r="RMJ752" s="31"/>
      <c r="RMK752" s="31"/>
      <c r="RML752" s="31"/>
      <c r="RMM752" s="31"/>
      <c r="RMN752" s="31"/>
      <c r="RMO752" s="31"/>
      <c r="RMP752" s="31"/>
      <c r="RMQ752" s="31"/>
      <c r="RMR752" s="31"/>
      <c r="RMS752" s="31"/>
      <c r="RMT752" s="31"/>
      <c r="RMU752" s="31"/>
      <c r="RMV752" s="31"/>
      <c r="RMW752" s="31"/>
      <c r="RMX752" s="31"/>
      <c r="RMY752" s="31"/>
      <c r="RMZ752" s="31"/>
      <c r="RNA752" s="31"/>
      <c r="RNB752" s="31"/>
      <c r="RNC752" s="31"/>
      <c r="RND752" s="31"/>
      <c r="RNE752" s="31"/>
      <c r="RNF752" s="31"/>
      <c r="RNG752" s="31"/>
      <c r="RNH752" s="31"/>
      <c r="RNI752" s="31"/>
      <c r="RNJ752" s="31"/>
      <c r="RNK752" s="31"/>
      <c r="RNL752" s="31"/>
      <c r="RNM752" s="31"/>
      <c r="RNN752" s="31"/>
      <c r="RNO752" s="31"/>
      <c r="RNP752" s="31"/>
      <c r="RNQ752" s="31"/>
      <c r="RNR752" s="31"/>
      <c r="RNS752" s="31"/>
      <c r="RNT752" s="31"/>
      <c r="RNU752" s="31"/>
      <c r="RNV752" s="31"/>
      <c r="RNW752" s="31"/>
      <c r="RNX752" s="31"/>
      <c r="RNY752" s="31"/>
      <c r="RNZ752" s="31"/>
      <c r="ROA752" s="31"/>
      <c r="ROB752" s="31"/>
      <c r="ROC752" s="31"/>
      <c r="ROD752" s="31"/>
      <c r="ROE752" s="31"/>
      <c r="ROF752" s="31"/>
      <c r="ROG752" s="31"/>
      <c r="ROH752" s="31"/>
      <c r="ROI752" s="31"/>
      <c r="ROJ752" s="31"/>
      <c r="ROK752" s="31"/>
      <c r="ROL752" s="31"/>
      <c r="ROM752" s="31"/>
      <c r="RON752" s="31"/>
      <c r="ROO752" s="31"/>
      <c r="ROP752" s="31"/>
      <c r="ROQ752" s="31"/>
      <c r="ROR752" s="31"/>
      <c r="ROS752" s="31"/>
      <c r="ROT752" s="31"/>
      <c r="ROU752" s="31"/>
      <c r="ROV752" s="31"/>
      <c r="ROW752" s="31"/>
      <c r="ROX752" s="31"/>
      <c r="ROY752" s="31"/>
      <c r="ROZ752" s="31"/>
      <c r="RPA752" s="31"/>
      <c r="RPB752" s="31"/>
      <c r="RPC752" s="31"/>
      <c r="RPD752" s="31"/>
      <c r="RPE752" s="31"/>
      <c r="RPF752" s="31"/>
      <c r="RPG752" s="31"/>
      <c r="RPH752" s="31"/>
      <c r="RPI752" s="31"/>
      <c r="RPJ752" s="31"/>
      <c r="RPK752" s="31"/>
      <c r="RPL752" s="31"/>
      <c r="RPM752" s="31"/>
      <c r="RPN752" s="31"/>
      <c r="RPO752" s="31"/>
      <c r="RPP752" s="31"/>
      <c r="RPQ752" s="31"/>
      <c r="RPR752" s="31"/>
      <c r="RPS752" s="31"/>
      <c r="RPT752" s="31"/>
      <c r="RPU752" s="31"/>
      <c r="RPV752" s="31"/>
      <c r="RPW752" s="31"/>
      <c r="RPX752" s="31"/>
      <c r="RPY752" s="31"/>
      <c r="RPZ752" s="31"/>
      <c r="RQA752" s="31"/>
      <c r="RQB752" s="31"/>
      <c r="RQC752" s="31"/>
      <c r="RQD752" s="31"/>
      <c r="RQE752" s="31"/>
      <c r="RQF752" s="31"/>
      <c r="RQG752" s="31"/>
      <c r="RQH752" s="31"/>
      <c r="RQI752" s="31"/>
      <c r="RQJ752" s="31"/>
      <c r="RQK752" s="31"/>
      <c r="RQL752" s="31"/>
      <c r="RQM752" s="31"/>
      <c r="RQN752" s="31"/>
      <c r="RQO752" s="31"/>
      <c r="RQP752" s="31"/>
      <c r="RQQ752" s="31"/>
      <c r="RQR752" s="31"/>
      <c r="RQS752" s="31"/>
      <c r="RQT752" s="31"/>
      <c r="RQU752" s="31"/>
      <c r="RQV752" s="31"/>
      <c r="RQW752" s="31"/>
      <c r="RQX752" s="31"/>
      <c r="RQY752" s="31"/>
      <c r="RQZ752" s="31"/>
      <c r="RRA752" s="31"/>
      <c r="RRB752" s="31"/>
      <c r="RRC752" s="31"/>
      <c r="RRD752" s="31"/>
      <c r="RRE752" s="31"/>
      <c r="RRF752" s="31"/>
      <c r="RRG752" s="31"/>
      <c r="RRH752" s="31"/>
      <c r="RRI752" s="31"/>
      <c r="RRJ752" s="31"/>
      <c r="RRK752" s="31"/>
      <c r="RRL752" s="31"/>
      <c r="RRM752" s="31"/>
      <c r="RRN752" s="31"/>
      <c r="RRO752" s="31"/>
      <c r="RRP752" s="31"/>
      <c r="RRQ752" s="31"/>
      <c r="RRR752" s="31"/>
      <c r="RRS752" s="31"/>
      <c r="RRT752" s="31"/>
      <c r="RRU752" s="31"/>
      <c r="RRV752" s="31"/>
      <c r="RRW752" s="31"/>
      <c r="RRX752" s="31"/>
      <c r="RRY752" s="31"/>
      <c r="RRZ752" s="31"/>
      <c r="RSA752" s="31"/>
      <c r="RSB752" s="31"/>
      <c r="RSC752" s="31"/>
      <c r="RSD752" s="31"/>
      <c r="RSE752" s="31"/>
      <c r="RSF752" s="31"/>
      <c r="RSG752" s="31"/>
      <c r="RSH752" s="31"/>
      <c r="RSI752" s="31"/>
      <c r="RSJ752" s="31"/>
      <c r="RSK752" s="31"/>
      <c r="RSL752" s="31"/>
      <c r="RSM752" s="31"/>
      <c r="RSN752" s="31"/>
      <c r="RSO752" s="31"/>
      <c r="RSP752" s="31"/>
      <c r="RSQ752" s="31"/>
      <c r="RSR752" s="31"/>
      <c r="RSS752" s="31"/>
      <c r="RST752" s="31"/>
      <c r="RSU752" s="31"/>
      <c r="RSV752" s="31"/>
      <c r="RSW752" s="31"/>
      <c r="RSX752" s="31"/>
      <c r="RSY752" s="31"/>
      <c r="RSZ752" s="31"/>
      <c r="RTA752" s="31"/>
      <c r="RTB752" s="31"/>
      <c r="RTC752" s="31"/>
      <c r="RTD752" s="31"/>
      <c r="RTE752" s="31"/>
      <c r="RTF752" s="31"/>
      <c r="RTG752" s="31"/>
      <c r="RTH752" s="31"/>
      <c r="RTI752" s="31"/>
      <c r="RTJ752" s="31"/>
      <c r="RTK752" s="31"/>
      <c r="RTL752" s="31"/>
      <c r="RTM752" s="31"/>
      <c r="RTN752" s="31"/>
      <c r="RTO752" s="31"/>
      <c r="RTP752" s="31"/>
      <c r="RTQ752" s="31"/>
      <c r="RTR752" s="31"/>
      <c r="RTS752" s="31"/>
      <c r="RTT752" s="31"/>
      <c r="RTU752" s="31"/>
      <c r="RTV752" s="31"/>
      <c r="RTW752" s="31"/>
      <c r="RTX752" s="31"/>
      <c r="RTY752" s="31"/>
      <c r="RTZ752" s="31"/>
      <c r="RUA752" s="31"/>
      <c r="RUB752" s="31"/>
      <c r="RUC752" s="31"/>
      <c r="RUD752" s="31"/>
      <c r="RUE752" s="31"/>
      <c r="RUF752" s="31"/>
      <c r="RUG752" s="31"/>
      <c r="RUH752" s="31"/>
      <c r="RUI752" s="31"/>
      <c r="RUJ752" s="31"/>
      <c r="RUK752" s="31"/>
      <c r="RUL752" s="31"/>
      <c r="RUM752" s="31"/>
      <c r="RUN752" s="31"/>
      <c r="RUO752" s="31"/>
      <c r="RUP752" s="31"/>
      <c r="RUQ752" s="31"/>
      <c r="RUR752" s="31"/>
      <c r="RUS752" s="31"/>
      <c r="RUT752" s="31"/>
      <c r="RUU752" s="31"/>
      <c r="RUV752" s="31"/>
      <c r="RUW752" s="31"/>
      <c r="RUX752" s="31"/>
      <c r="RUY752" s="31"/>
      <c r="RUZ752" s="31"/>
      <c r="RVA752" s="31"/>
      <c r="RVB752" s="31"/>
      <c r="RVC752" s="31"/>
      <c r="RVD752" s="31"/>
      <c r="RVE752" s="31"/>
      <c r="RVF752" s="31"/>
      <c r="RVG752" s="31"/>
      <c r="RVH752" s="31"/>
      <c r="RVI752" s="31"/>
      <c r="RVJ752" s="31"/>
      <c r="RVK752" s="31"/>
      <c r="RVL752" s="31"/>
      <c r="RVM752" s="31"/>
      <c r="RVN752" s="31"/>
      <c r="RVO752" s="31"/>
      <c r="RVP752" s="31"/>
      <c r="RVQ752" s="31"/>
      <c r="RVR752" s="31"/>
      <c r="RVS752" s="31"/>
      <c r="RVT752" s="31"/>
      <c r="RVU752" s="31"/>
      <c r="RVV752" s="31"/>
      <c r="RVW752" s="31"/>
      <c r="RVX752" s="31"/>
      <c r="RVY752" s="31"/>
      <c r="RVZ752" s="31"/>
      <c r="RWA752" s="31"/>
      <c r="RWB752" s="31"/>
      <c r="RWC752" s="31"/>
      <c r="RWD752" s="31"/>
      <c r="RWE752" s="31"/>
      <c r="RWF752" s="31"/>
      <c r="RWG752" s="31"/>
      <c r="RWH752" s="31"/>
      <c r="RWI752" s="31"/>
      <c r="RWJ752" s="31"/>
      <c r="RWK752" s="31"/>
      <c r="RWL752" s="31"/>
      <c r="RWM752" s="31"/>
      <c r="RWN752" s="31"/>
      <c r="RWO752" s="31"/>
      <c r="RWP752" s="31"/>
      <c r="RWQ752" s="31"/>
      <c r="RWR752" s="31"/>
      <c r="RWS752" s="31"/>
      <c r="RWT752" s="31"/>
      <c r="RWU752" s="31"/>
      <c r="RWV752" s="31"/>
      <c r="RWW752" s="31"/>
      <c r="RWX752" s="31"/>
      <c r="RWY752" s="31"/>
      <c r="RWZ752" s="31"/>
      <c r="RXA752" s="31"/>
      <c r="RXB752" s="31"/>
      <c r="RXC752" s="31"/>
      <c r="RXD752" s="31"/>
      <c r="RXE752" s="31"/>
      <c r="RXF752" s="31"/>
      <c r="RXG752" s="31"/>
      <c r="RXH752" s="31"/>
      <c r="RXI752" s="31"/>
      <c r="RXJ752" s="31"/>
      <c r="RXK752" s="31"/>
      <c r="RXL752" s="31"/>
      <c r="RXM752" s="31"/>
      <c r="RXN752" s="31"/>
      <c r="RXO752" s="31"/>
      <c r="RXP752" s="31"/>
      <c r="RXQ752" s="31"/>
      <c r="RXR752" s="31"/>
      <c r="RXS752" s="31"/>
      <c r="RXT752" s="31"/>
      <c r="RXU752" s="31"/>
      <c r="RXV752" s="31"/>
      <c r="RXW752" s="31"/>
      <c r="RXX752" s="31"/>
      <c r="RXY752" s="31"/>
      <c r="RXZ752" s="31"/>
      <c r="RYA752" s="31"/>
      <c r="RYB752" s="31"/>
      <c r="RYC752" s="31"/>
      <c r="RYD752" s="31"/>
      <c r="RYE752" s="31"/>
      <c r="RYF752" s="31"/>
      <c r="RYG752" s="31"/>
      <c r="RYH752" s="31"/>
      <c r="RYI752" s="31"/>
      <c r="RYJ752" s="31"/>
      <c r="RYK752" s="31"/>
      <c r="RYL752" s="31"/>
      <c r="RYM752" s="31"/>
      <c r="RYN752" s="31"/>
      <c r="RYO752" s="31"/>
      <c r="RYP752" s="31"/>
      <c r="RYQ752" s="31"/>
      <c r="RYR752" s="31"/>
      <c r="RYS752" s="31"/>
      <c r="RYT752" s="31"/>
      <c r="RYU752" s="31"/>
      <c r="RYV752" s="31"/>
      <c r="RYW752" s="31"/>
      <c r="RYX752" s="31"/>
      <c r="RYY752" s="31"/>
      <c r="RYZ752" s="31"/>
      <c r="RZA752" s="31"/>
      <c r="RZB752" s="31"/>
      <c r="RZC752" s="31"/>
      <c r="RZD752" s="31"/>
      <c r="RZE752" s="31"/>
      <c r="RZF752" s="31"/>
      <c r="RZG752" s="31"/>
      <c r="RZH752" s="31"/>
      <c r="RZI752" s="31"/>
      <c r="RZJ752" s="31"/>
      <c r="RZK752" s="31"/>
      <c r="RZL752" s="31"/>
      <c r="RZM752" s="31"/>
      <c r="RZN752" s="31"/>
      <c r="RZO752" s="31"/>
      <c r="RZP752" s="31"/>
      <c r="RZQ752" s="31"/>
      <c r="RZR752" s="31"/>
      <c r="RZS752" s="31"/>
      <c r="RZT752" s="31"/>
      <c r="RZU752" s="31"/>
      <c r="RZV752" s="31"/>
      <c r="RZW752" s="31"/>
      <c r="RZX752" s="31"/>
      <c r="RZY752" s="31"/>
      <c r="RZZ752" s="31"/>
      <c r="SAA752" s="31"/>
      <c r="SAB752" s="31"/>
      <c r="SAC752" s="31"/>
      <c r="SAD752" s="31"/>
      <c r="SAE752" s="31"/>
      <c r="SAF752" s="31"/>
      <c r="SAG752" s="31"/>
      <c r="SAH752" s="31"/>
      <c r="SAI752" s="31"/>
      <c r="SAJ752" s="31"/>
      <c r="SAK752" s="31"/>
      <c r="SAL752" s="31"/>
      <c r="SAM752" s="31"/>
      <c r="SAN752" s="31"/>
      <c r="SAO752" s="31"/>
      <c r="SAP752" s="31"/>
      <c r="SAQ752" s="31"/>
      <c r="SAR752" s="31"/>
      <c r="SAS752" s="31"/>
      <c r="SAT752" s="31"/>
      <c r="SAU752" s="31"/>
      <c r="SAV752" s="31"/>
      <c r="SAW752" s="31"/>
      <c r="SAX752" s="31"/>
      <c r="SAY752" s="31"/>
      <c r="SAZ752" s="31"/>
      <c r="SBA752" s="31"/>
      <c r="SBB752" s="31"/>
      <c r="SBC752" s="31"/>
      <c r="SBD752" s="31"/>
      <c r="SBE752" s="31"/>
      <c r="SBF752" s="31"/>
      <c r="SBG752" s="31"/>
      <c r="SBH752" s="31"/>
      <c r="SBI752" s="31"/>
      <c r="SBJ752" s="31"/>
      <c r="SBK752" s="31"/>
      <c r="SBL752" s="31"/>
      <c r="SBM752" s="31"/>
      <c r="SBN752" s="31"/>
      <c r="SBO752" s="31"/>
      <c r="SBP752" s="31"/>
      <c r="SBQ752" s="31"/>
      <c r="SBR752" s="31"/>
      <c r="SBS752" s="31"/>
      <c r="SBT752" s="31"/>
      <c r="SBU752" s="31"/>
      <c r="SBV752" s="31"/>
      <c r="SBW752" s="31"/>
      <c r="SBX752" s="31"/>
      <c r="SBY752" s="31"/>
      <c r="SBZ752" s="31"/>
      <c r="SCA752" s="31"/>
      <c r="SCB752" s="31"/>
      <c r="SCC752" s="31"/>
      <c r="SCD752" s="31"/>
      <c r="SCE752" s="31"/>
      <c r="SCF752" s="31"/>
      <c r="SCG752" s="31"/>
      <c r="SCH752" s="31"/>
      <c r="SCI752" s="31"/>
      <c r="SCJ752" s="31"/>
      <c r="SCK752" s="31"/>
      <c r="SCL752" s="31"/>
      <c r="SCM752" s="31"/>
      <c r="SCN752" s="31"/>
      <c r="SCO752" s="31"/>
      <c r="SCP752" s="31"/>
      <c r="SCQ752" s="31"/>
      <c r="SCR752" s="31"/>
      <c r="SCS752" s="31"/>
      <c r="SCT752" s="31"/>
      <c r="SCU752" s="31"/>
      <c r="SCV752" s="31"/>
      <c r="SCW752" s="31"/>
      <c r="SCX752" s="31"/>
      <c r="SCY752" s="31"/>
      <c r="SCZ752" s="31"/>
      <c r="SDA752" s="31"/>
      <c r="SDB752" s="31"/>
      <c r="SDC752" s="31"/>
      <c r="SDD752" s="31"/>
      <c r="SDE752" s="31"/>
      <c r="SDF752" s="31"/>
      <c r="SDG752" s="31"/>
      <c r="SDH752" s="31"/>
      <c r="SDI752" s="31"/>
      <c r="SDJ752" s="31"/>
      <c r="SDK752" s="31"/>
      <c r="SDL752" s="31"/>
      <c r="SDM752" s="31"/>
      <c r="SDN752" s="31"/>
      <c r="SDO752" s="31"/>
      <c r="SDP752" s="31"/>
      <c r="SDQ752" s="31"/>
      <c r="SDR752" s="31"/>
      <c r="SDS752" s="31"/>
      <c r="SDT752" s="31"/>
      <c r="SDU752" s="31"/>
      <c r="SDV752" s="31"/>
      <c r="SDW752" s="31"/>
      <c r="SDX752" s="31"/>
      <c r="SDY752" s="31"/>
      <c r="SDZ752" s="31"/>
      <c r="SEA752" s="31"/>
      <c r="SEB752" s="31"/>
      <c r="SEC752" s="31"/>
      <c r="SED752" s="31"/>
      <c r="SEE752" s="31"/>
      <c r="SEF752" s="31"/>
      <c r="SEG752" s="31"/>
      <c r="SEH752" s="31"/>
      <c r="SEI752" s="31"/>
      <c r="SEJ752" s="31"/>
      <c r="SEK752" s="31"/>
      <c r="SEL752" s="31"/>
      <c r="SEM752" s="31"/>
      <c r="SEN752" s="31"/>
      <c r="SEO752" s="31"/>
      <c r="SEP752" s="31"/>
      <c r="SEQ752" s="31"/>
      <c r="SER752" s="31"/>
      <c r="SES752" s="31"/>
      <c r="SET752" s="31"/>
      <c r="SEU752" s="31"/>
      <c r="SEV752" s="31"/>
      <c r="SEW752" s="31"/>
      <c r="SEX752" s="31"/>
      <c r="SEY752" s="31"/>
      <c r="SEZ752" s="31"/>
      <c r="SFA752" s="31"/>
      <c r="SFB752" s="31"/>
      <c r="SFC752" s="31"/>
      <c r="SFD752" s="31"/>
      <c r="SFE752" s="31"/>
      <c r="SFF752" s="31"/>
      <c r="SFG752" s="31"/>
      <c r="SFH752" s="31"/>
      <c r="SFI752" s="31"/>
      <c r="SFJ752" s="31"/>
      <c r="SFK752" s="31"/>
      <c r="SFL752" s="31"/>
      <c r="SFM752" s="31"/>
      <c r="SFN752" s="31"/>
      <c r="SFO752" s="31"/>
      <c r="SFP752" s="31"/>
      <c r="SFQ752" s="31"/>
      <c r="SFR752" s="31"/>
      <c r="SFS752" s="31"/>
      <c r="SFT752" s="31"/>
      <c r="SFU752" s="31"/>
      <c r="SFV752" s="31"/>
      <c r="SFW752" s="31"/>
      <c r="SFX752" s="31"/>
      <c r="SFY752" s="31"/>
      <c r="SFZ752" s="31"/>
      <c r="SGA752" s="31"/>
      <c r="SGB752" s="31"/>
      <c r="SGC752" s="31"/>
      <c r="SGD752" s="31"/>
      <c r="SGE752" s="31"/>
      <c r="SGF752" s="31"/>
      <c r="SGG752" s="31"/>
      <c r="SGH752" s="31"/>
      <c r="SGI752" s="31"/>
      <c r="SGJ752" s="31"/>
      <c r="SGK752" s="31"/>
      <c r="SGL752" s="31"/>
      <c r="SGM752" s="31"/>
      <c r="SGN752" s="31"/>
      <c r="SGO752" s="31"/>
      <c r="SGP752" s="31"/>
      <c r="SGQ752" s="31"/>
      <c r="SGR752" s="31"/>
      <c r="SGS752" s="31"/>
      <c r="SGT752" s="31"/>
      <c r="SGU752" s="31"/>
      <c r="SGV752" s="31"/>
      <c r="SGW752" s="31"/>
      <c r="SGX752" s="31"/>
      <c r="SGY752" s="31"/>
      <c r="SGZ752" s="31"/>
      <c r="SHA752" s="31"/>
      <c r="SHB752" s="31"/>
      <c r="SHC752" s="31"/>
      <c r="SHD752" s="31"/>
      <c r="SHE752" s="31"/>
      <c r="SHF752" s="31"/>
      <c r="SHG752" s="31"/>
      <c r="SHH752" s="31"/>
      <c r="SHI752" s="31"/>
      <c r="SHJ752" s="31"/>
      <c r="SHK752" s="31"/>
      <c r="SHL752" s="31"/>
      <c r="SHM752" s="31"/>
      <c r="SHN752" s="31"/>
      <c r="SHO752" s="31"/>
      <c r="SHP752" s="31"/>
      <c r="SHQ752" s="31"/>
      <c r="SHR752" s="31"/>
      <c r="SHS752" s="31"/>
      <c r="SHT752" s="31"/>
      <c r="SHU752" s="31"/>
      <c r="SHV752" s="31"/>
      <c r="SHW752" s="31"/>
      <c r="SHX752" s="31"/>
      <c r="SHY752" s="31"/>
      <c r="SHZ752" s="31"/>
      <c r="SIA752" s="31"/>
      <c r="SIB752" s="31"/>
      <c r="SIC752" s="31"/>
      <c r="SID752" s="31"/>
      <c r="SIE752" s="31"/>
      <c r="SIF752" s="31"/>
      <c r="SIG752" s="31"/>
      <c r="SIH752" s="31"/>
      <c r="SII752" s="31"/>
      <c r="SIJ752" s="31"/>
      <c r="SIK752" s="31"/>
      <c r="SIL752" s="31"/>
      <c r="SIM752" s="31"/>
      <c r="SIN752" s="31"/>
      <c r="SIO752" s="31"/>
      <c r="SIP752" s="31"/>
      <c r="SIQ752" s="31"/>
      <c r="SIR752" s="31"/>
      <c r="SIS752" s="31"/>
      <c r="SIT752" s="31"/>
      <c r="SIU752" s="31"/>
      <c r="SIV752" s="31"/>
      <c r="SIW752" s="31"/>
      <c r="SIX752" s="31"/>
      <c r="SIY752" s="31"/>
      <c r="SIZ752" s="31"/>
      <c r="SJA752" s="31"/>
      <c r="SJB752" s="31"/>
      <c r="SJC752" s="31"/>
      <c r="SJD752" s="31"/>
      <c r="SJE752" s="31"/>
      <c r="SJF752" s="31"/>
      <c r="SJG752" s="31"/>
      <c r="SJH752" s="31"/>
      <c r="SJI752" s="31"/>
      <c r="SJJ752" s="31"/>
      <c r="SJK752" s="31"/>
      <c r="SJL752" s="31"/>
      <c r="SJM752" s="31"/>
      <c r="SJN752" s="31"/>
      <c r="SJO752" s="31"/>
      <c r="SJP752" s="31"/>
      <c r="SJQ752" s="31"/>
      <c r="SJR752" s="31"/>
      <c r="SJS752" s="31"/>
      <c r="SJT752" s="31"/>
      <c r="SJU752" s="31"/>
      <c r="SJV752" s="31"/>
      <c r="SJW752" s="31"/>
      <c r="SJX752" s="31"/>
      <c r="SJY752" s="31"/>
      <c r="SJZ752" s="31"/>
      <c r="SKA752" s="31"/>
      <c r="SKB752" s="31"/>
      <c r="SKC752" s="31"/>
      <c r="SKD752" s="31"/>
      <c r="SKE752" s="31"/>
      <c r="SKF752" s="31"/>
      <c r="SKG752" s="31"/>
      <c r="SKH752" s="31"/>
      <c r="SKI752" s="31"/>
      <c r="SKJ752" s="31"/>
      <c r="SKK752" s="31"/>
      <c r="SKL752" s="31"/>
      <c r="SKM752" s="31"/>
      <c r="SKN752" s="31"/>
      <c r="SKO752" s="31"/>
      <c r="SKP752" s="31"/>
      <c r="SKQ752" s="31"/>
      <c r="SKR752" s="31"/>
      <c r="SKS752" s="31"/>
      <c r="SKT752" s="31"/>
      <c r="SKU752" s="31"/>
      <c r="SKV752" s="31"/>
      <c r="SKW752" s="31"/>
      <c r="SKX752" s="31"/>
      <c r="SKY752" s="31"/>
      <c r="SKZ752" s="31"/>
      <c r="SLA752" s="31"/>
      <c r="SLB752" s="31"/>
      <c r="SLC752" s="31"/>
      <c r="SLD752" s="31"/>
      <c r="SLE752" s="31"/>
      <c r="SLF752" s="31"/>
      <c r="SLG752" s="31"/>
      <c r="SLH752" s="31"/>
      <c r="SLI752" s="31"/>
      <c r="SLJ752" s="31"/>
      <c r="SLK752" s="31"/>
      <c r="SLL752" s="31"/>
      <c r="SLM752" s="31"/>
      <c r="SLN752" s="31"/>
      <c r="SLO752" s="31"/>
      <c r="SLP752" s="31"/>
      <c r="SLQ752" s="31"/>
      <c r="SLR752" s="31"/>
      <c r="SLS752" s="31"/>
      <c r="SLT752" s="31"/>
      <c r="SLU752" s="31"/>
      <c r="SLV752" s="31"/>
      <c r="SLW752" s="31"/>
      <c r="SLX752" s="31"/>
      <c r="SLY752" s="31"/>
      <c r="SLZ752" s="31"/>
      <c r="SMA752" s="31"/>
      <c r="SMB752" s="31"/>
      <c r="SMC752" s="31"/>
      <c r="SMD752" s="31"/>
      <c r="SME752" s="31"/>
      <c r="SMF752" s="31"/>
      <c r="SMG752" s="31"/>
      <c r="SMH752" s="31"/>
      <c r="SMI752" s="31"/>
      <c r="SMJ752" s="31"/>
      <c r="SMK752" s="31"/>
      <c r="SML752" s="31"/>
      <c r="SMM752" s="31"/>
      <c r="SMN752" s="31"/>
      <c r="SMO752" s="31"/>
      <c r="SMP752" s="31"/>
      <c r="SMQ752" s="31"/>
      <c r="SMR752" s="31"/>
      <c r="SMS752" s="31"/>
      <c r="SMT752" s="31"/>
      <c r="SMU752" s="31"/>
      <c r="SMV752" s="31"/>
      <c r="SMW752" s="31"/>
      <c r="SMX752" s="31"/>
      <c r="SMY752" s="31"/>
      <c r="SMZ752" s="31"/>
      <c r="SNA752" s="31"/>
      <c r="SNB752" s="31"/>
      <c r="SNC752" s="31"/>
      <c r="SND752" s="31"/>
      <c r="SNE752" s="31"/>
      <c r="SNF752" s="31"/>
      <c r="SNG752" s="31"/>
      <c r="SNH752" s="31"/>
      <c r="SNI752" s="31"/>
      <c r="SNJ752" s="31"/>
      <c r="SNK752" s="31"/>
      <c r="SNL752" s="31"/>
      <c r="SNM752" s="31"/>
      <c r="SNN752" s="31"/>
      <c r="SNO752" s="31"/>
      <c r="SNP752" s="31"/>
      <c r="SNQ752" s="31"/>
      <c r="SNR752" s="31"/>
      <c r="SNS752" s="31"/>
      <c r="SNT752" s="31"/>
      <c r="SNU752" s="31"/>
      <c r="SNV752" s="31"/>
      <c r="SNW752" s="31"/>
      <c r="SNX752" s="31"/>
      <c r="SNY752" s="31"/>
      <c r="SNZ752" s="31"/>
      <c r="SOA752" s="31"/>
      <c r="SOB752" s="31"/>
      <c r="SOC752" s="31"/>
      <c r="SOD752" s="31"/>
      <c r="SOE752" s="31"/>
      <c r="SOF752" s="31"/>
      <c r="SOG752" s="31"/>
      <c r="SOH752" s="31"/>
      <c r="SOI752" s="31"/>
      <c r="SOJ752" s="31"/>
      <c r="SOK752" s="31"/>
      <c r="SOL752" s="31"/>
      <c r="SOM752" s="31"/>
      <c r="SON752" s="31"/>
      <c r="SOO752" s="31"/>
      <c r="SOP752" s="31"/>
      <c r="SOQ752" s="31"/>
      <c r="SOR752" s="31"/>
      <c r="SOS752" s="31"/>
      <c r="SOT752" s="31"/>
      <c r="SOU752" s="31"/>
      <c r="SOV752" s="31"/>
      <c r="SOW752" s="31"/>
      <c r="SOX752" s="31"/>
      <c r="SOY752" s="31"/>
      <c r="SOZ752" s="31"/>
      <c r="SPA752" s="31"/>
      <c r="SPB752" s="31"/>
      <c r="SPC752" s="31"/>
      <c r="SPD752" s="31"/>
      <c r="SPE752" s="31"/>
      <c r="SPF752" s="31"/>
      <c r="SPG752" s="31"/>
      <c r="SPH752" s="31"/>
      <c r="SPI752" s="31"/>
      <c r="SPJ752" s="31"/>
      <c r="SPK752" s="31"/>
      <c r="SPL752" s="31"/>
      <c r="SPM752" s="31"/>
      <c r="SPN752" s="31"/>
      <c r="SPO752" s="31"/>
      <c r="SPP752" s="31"/>
      <c r="SPQ752" s="31"/>
      <c r="SPR752" s="31"/>
      <c r="SPS752" s="31"/>
      <c r="SPT752" s="31"/>
      <c r="SPU752" s="31"/>
      <c r="SPV752" s="31"/>
      <c r="SPW752" s="31"/>
      <c r="SPX752" s="31"/>
      <c r="SPY752" s="31"/>
      <c r="SPZ752" s="31"/>
      <c r="SQA752" s="31"/>
      <c r="SQB752" s="31"/>
      <c r="SQC752" s="31"/>
      <c r="SQD752" s="31"/>
      <c r="SQE752" s="31"/>
      <c r="SQF752" s="31"/>
      <c r="SQG752" s="31"/>
      <c r="SQH752" s="31"/>
      <c r="SQI752" s="31"/>
      <c r="SQJ752" s="31"/>
      <c r="SQK752" s="31"/>
      <c r="SQL752" s="31"/>
      <c r="SQM752" s="31"/>
      <c r="SQN752" s="31"/>
      <c r="SQO752" s="31"/>
      <c r="SQP752" s="31"/>
      <c r="SQQ752" s="31"/>
      <c r="SQR752" s="31"/>
      <c r="SQS752" s="31"/>
      <c r="SQT752" s="31"/>
      <c r="SQU752" s="31"/>
      <c r="SQV752" s="31"/>
      <c r="SQW752" s="31"/>
      <c r="SQX752" s="31"/>
      <c r="SQY752" s="31"/>
      <c r="SQZ752" s="31"/>
      <c r="SRA752" s="31"/>
      <c r="SRB752" s="31"/>
      <c r="SRC752" s="31"/>
      <c r="SRD752" s="31"/>
      <c r="SRE752" s="31"/>
      <c r="SRF752" s="31"/>
      <c r="SRG752" s="31"/>
      <c r="SRH752" s="31"/>
      <c r="SRI752" s="31"/>
      <c r="SRJ752" s="31"/>
      <c r="SRK752" s="31"/>
      <c r="SRL752" s="31"/>
      <c r="SRM752" s="31"/>
      <c r="SRN752" s="31"/>
      <c r="SRO752" s="31"/>
      <c r="SRP752" s="31"/>
      <c r="SRQ752" s="31"/>
      <c r="SRR752" s="31"/>
      <c r="SRS752" s="31"/>
      <c r="SRT752" s="31"/>
      <c r="SRU752" s="31"/>
      <c r="SRV752" s="31"/>
      <c r="SRW752" s="31"/>
      <c r="SRX752" s="31"/>
      <c r="SRY752" s="31"/>
      <c r="SRZ752" s="31"/>
      <c r="SSA752" s="31"/>
      <c r="SSB752" s="31"/>
      <c r="SSC752" s="31"/>
      <c r="SSD752" s="31"/>
      <c r="SSE752" s="31"/>
      <c r="SSF752" s="31"/>
      <c r="SSG752" s="31"/>
      <c r="SSH752" s="31"/>
      <c r="SSI752" s="31"/>
      <c r="SSJ752" s="31"/>
      <c r="SSK752" s="31"/>
      <c r="SSL752" s="31"/>
      <c r="SSM752" s="31"/>
      <c r="SSN752" s="31"/>
      <c r="SSO752" s="31"/>
      <c r="SSP752" s="31"/>
      <c r="SSQ752" s="31"/>
      <c r="SSR752" s="31"/>
      <c r="SSS752" s="31"/>
      <c r="SST752" s="31"/>
      <c r="SSU752" s="31"/>
      <c r="SSV752" s="31"/>
      <c r="SSW752" s="31"/>
      <c r="SSX752" s="31"/>
      <c r="SSY752" s="31"/>
      <c r="SSZ752" s="31"/>
      <c r="STA752" s="31"/>
      <c r="STB752" s="31"/>
      <c r="STC752" s="31"/>
      <c r="STD752" s="31"/>
      <c r="STE752" s="31"/>
      <c r="STF752" s="31"/>
      <c r="STG752" s="31"/>
      <c r="STH752" s="31"/>
      <c r="STI752" s="31"/>
      <c r="STJ752" s="31"/>
      <c r="STK752" s="31"/>
      <c r="STL752" s="31"/>
      <c r="STM752" s="31"/>
      <c r="STN752" s="31"/>
      <c r="STO752" s="31"/>
      <c r="STP752" s="31"/>
      <c r="STQ752" s="31"/>
      <c r="STR752" s="31"/>
      <c r="STS752" s="31"/>
      <c r="STT752" s="31"/>
      <c r="STU752" s="31"/>
      <c r="STV752" s="31"/>
      <c r="STW752" s="31"/>
      <c r="STX752" s="31"/>
      <c r="STY752" s="31"/>
      <c r="STZ752" s="31"/>
      <c r="SUA752" s="31"/>
      <c r="SUB752" s="31"/>
      <c r="SUC752" s="31"/>
      <c r="SUD752" s="31"/>
      <c r="SUE752" s="31"/>
      <c r="SUF752" s="31"/>
      <c r="SUG752" s="31"/>
      <c r="SUH752" s="31"/>
      <c r="SUI752" s="31"/>
      <c r="SUJ752" s="31"/>
      <c r="SUK752" s="31"/>
      <c r="SUL752" s="31"/>
      <c r="SUM752" s="31"/>
      <c r="SUN752" s="31"/>
      <c r="SUO752" s="31"/>
      <c r="SUP752" s="31"/>
      <c r="SUQ752" s="31"/>
      <c r="SUR752" s="31"/>
      <c r="SUS752" s="31"/>
      <c r="SUT752" s="31"/>
      <c r="SUU752" s="31"/>
      <c r="SUV752" s="31"/>
      <c r="SUW752" s="31"/>
      <c r="SUX752" s="31"/>
      <c r="SUY752" s="31"/>
      <c r="SUZ752" s="31"/>
      <c r="SVA752" s="31"/>
      <c r="SVB752" s="31"/>
      <c r="SVC752" s="31"/>
      <c r="SVD752" s="31"/>
      <c r="SVE752" s="31"/>
      <c r="SVF752" s="31"/>
      <c r="SVG752" s="31"/>
      <c r="SVH752" s="31"/>
      <c r="SVI752" s="31"/>
      <c r="SVJ752" s="31"/>
      <c r="SVK752" s="31"/>
      <c r="SVL752" s="31"/>
      <c r="SVM752" s="31"/>
      <c r="SVN752" s="31"/>
      <c r="SVO752" s="31"/>
      <c r="SVP752" s="31"/>
      <c r="SVQ752" s="31"/>
      <c r="SVR752" s="31"/>
      <c r="SVS752" s="31"/>
      <c r="SVT752" s="31"/>
      <c r="SVU752" s="31"/>
      <c r="SVV752" s="31"/>
      <c r="SVW752" s="31"/>
      <c r="SVX752" s="31"/>
      <c r="SVY752" s="31"/>
      <c r="SVZ752" s="31"/>
      <c r="SWA752" s="31"/>
      <c r="SWB752" s="31"/>
      <c r="SWC752" s="31"/>
      <c r="SWD752" s="31"/>
      <c r="SWE752" s="31"/>
      <c r="SWF752" s="31"/>
      <c r="SWG752" s="31"/>
      <c r="SWH752" s="31"/>
      <c r="SWI752" s="31"/>
      <c r="SWJ752" s="31"/>
      <c r="SWK752" s="31"/>
      <c r="SWL752" s="31"/>
      <c r="SWM752" s="31"/>
      <c r="SWN752" s="31"/>
      <c r="SWO752" s="31"/>
      <c r="SWP752" s="31"/>
      <c r="SWQ752" s="31"/>
      <c r="SWR752" s="31"/>
      <c r="SWS752" s="31"/>
      <c r="SWT752" s="31"/>
      <c r="SWU752" s="31"/>
      <c r="SWV752" s="31"/>
      <c r="SWW752" s="31"/>
      <c r="SWX752" s="31"/>
      <c r="SWY752" s="31"/>
      <c r="SWZ752" s="31"/>
      <c r="SXA752" s="31"/>
      <c r="SXB752" s="31"/>
      <c r="SXC752" s="31"/>
      <c r="SXD752" s="31"/>
      <c r="SXE752" s="31"/>
      <c r="SXF752" s="31"/>
      <c r="SXG752" s="31"/>
      <c r="SXH752" s="31"/>
      <c r="SXI752" s="31"/>
      <c r="SXJ752" s="31"/>
      <c r="SXK752" s="31"/>
      <c r="SXL752" s="31"/>
      <c r="SXM752" s="31"/>
      <c r="SXN752" s="31"/>
      <c r="SXO752" s="31"/>
      <c r="SXP752" s="31"/>
      <c r="SXQ752" s="31"/>
      <c r="SXR752" s="31"/>
      <c r="SXS752" s="31"/>
      <c r="SXT752" s="31"/>
      <c r="SXU752" s="31"/>
      <c r="SXV752" s="31"/>
      <c r="SXW752" s="31"/>
      <c r="SXX752" s="31"/>
      <c r="SXY752" s="31"/>
      <c r="SXZ752" s="31"/>
      <c r="SYA752" s="31"/>
      <c r="SYB752" s="31"/>
      <c r="SYC752" s="31"/>
      <c r="SYD752" s="31"/>
      <c r="SYE752" s="31"/>
      <c r="SYF752" s="31"/>
      <c r="SYG752" s="31"/>
      <c r="SYH752" s="31"/>
      <c r="SYI752" s="31"/>
      <c r="SYJ752" s="31"/>
      <c r="SYK752" s="31"/>
      <c r="SYL752" s="31"/>
      <c r="SYM752" s="31"/>
      <c r="SYN752" s="31"/>
      <c r="SYO752" s="31"/>
      <c r="SYP752" s="31"/>
      <c r="SYQ752" s="31"/>
      <c r="SYR752" s="31"/>
      <c r="SYS752" s="31"/>
      <c r="SYT752" s="31"/>
      <c r="SYU752" s="31"/>
      <c r="SYV752" s="31"/>
      <c r="SYW752" s="31"/>
      <c r="SYX752" s="31"/>
      <c r="SYY752" s="31"/>
      <c r="SYZ752" s="31"/>
      <c r="SZA752" s="31"/>
      <c r="SZB752" s="31"/>
      <c r="SZC752" s="31"/>
      <c r="SZD752" s="31"/>
      <c r="SZE752" s="31"/>
      <c r="SZF752" s="31"/>
      <c r="SZG752" s="31"/>
      <c r="SZH752" s="31"/>
      <c r="SZI752" s="31"/>
      <c r="SZJ752" s="31"/>
      <c r="SZK752" s="31"/>
      <c r="SZL752" s="31"/>
      <c r="SZM752" s="31"/>
      <c r="SZN752" s="31"/>
      <c r="SZO752" s="31"/>
      <c r="SZP752" s="31"/>
      <c r="SZQ752" s="31"/>
      <c r="SZR752" s="31"/>
      <c r="SZS752" s="31"/>
      <c r="SZT752" s="31"/>
      <c r="SZU752" s="31"/>
      <c r="SZV752" s="31"/>
      <c r="SZW752" s="31"/>
      <c r="SZX752" s="31"/>
      <c r="SZY752" s="31"/>
      <c r="SZZ752" s="31"/>
      <c r="TAA752" s="31"/>
      <c r="TAB752" s="31"/>
      <c r="TAC752" s="31"/>
      <c r="TAD752" s="31"/>
      <c r="TAE752" s="31"/>
      <c r="TAF752" s="31"/>
      <c r="TAG752" s="31"/>
      <c r="TAH752" s="31"/>
      <c r="TAI752" s="31"/>
      <c r="TAJ752" s="31"/>
      <c r="TAK752" s="31"/>
      <c r="TAL752" s="31"/>
      <c r="TAM752" s="31"/>
      <c r="TAN752" s="31"/>
      <c r="TAO752" s="31"/>
      <c r="TAP752" s="31"/>
      <c r="TAQ752" s="31"/>
      <c r="TAR752" s="31"/>
      <c r="TAS752" s="31"/>
      <c r="TAT752" s="31"/>
      <c r="TAU752" s="31"/>
      <c r="TAV752" s="31"/>
      <c r="TAW752" s="31"/>
      <c r="TAX752" s="31"/>
      <c r="TAY752" s="31"/>
      <c r="TAZ752" s="31"/>
      <c r="TBA752" s="31"/>
      <c r="TBB752" s="31"/>
      <c r="TBC752" s="31"/>
      <c r="TBD752" s="31"/>
      <c r="TBE752" s="31"/>
      <c r="TBF752" s="31"/>
      <c r="TBG752" s="31"/>
      <c r="TBH752" s="31"/>
      <c r="TBI752" s="31"/>
      <c r="TBJ752" s="31"/>
      <c r="TBK752" s="31"/>
      <c r="TBL752" s="31"/>
      <c r="TBM752" s="31"/>
      <c r="TBN752" s="31"/>
      <c r="TBO752" s="31"/>
      <c r="TBP752" s="31"/>
      <c r="TBQ752" s="31"/>
      <c r="TBR752" s="31"/>
      <c r="TBS752" s="31"/>
      <c r="TBT752" s="31"/>
      <c r="TBU752" s="31"/>
      <c r="TBV752" s="31"/>
      <c r="TBW752" s="31"/>
      <c r="TBX752" s="31"/>
      <c r="TBY752" s="31"/>
      <c r="TBZ752" s="31"/>
      <c r="TCA752" s="31"/>
      <c r="TCB752" s="31"/>
      <c r="TCC752" s="31"/>
      <c r="TCD752" s="31"/>
      <c r="TCE752" s="31"/>
      <c r="TCF752" s="31"/>
      <c r="TCG752" s="31"/>
      <c r="TCH752" s="31"/>
      <c r="TCI752" s="31"/>
      <c r="TCJ752" s="31"/>
      <c r="TCK752" s="31"/>
      <c r="TCL752" s="31"/>
      <c r="TCM752" s="31"/>
      <c r="TCN752" s="31"/>
      <c r="TCO752" s="31"/>
      <c r="TCP752" s="31"/>
      <c r="TCQ752" s="31"/>
      <c r="TCR752" s="31"/>
      <c r="TCS752" s="31"/>
      <c r="TCT752" s="31"/>
      <c r="TCU752" s="31"/>
      <c r="TCV752" s="31"/>
      <c r="TCW752" s="31"/>
      <c r="TCX752" s="31"/>
      <c r="TCY752" s="31"/>
      <c r="TCZ752" s="31"/>
      <c r="TDA752" s="31"/>
      <c r="TDB752" s="31"/>
      <c r="TDC752" s="31"/>
      <c r="TDD752" s="31"/>
      <c r="TDE752" s="31"/>
      <c r="TDF752" s="31"/>
      <c r="TDG752" s="31"/>
      <c r="TDH752" s="31"/>
      <c r="TDI752" s="31"/>
      <c r="TDJ752" s="31"/>
      <c r="TDK752" s="31"/>
      <c r="TDL752" s="31"/>
      <c r="TDM752" s="31"/>
      <c r="TDN752" s="31"/>
      <c r="TDO752" s="31"/>
      <c r="TDP752" s="31"/>
      <c r="TDQ752" s="31"/>
      <c r="TDR752" s="31"/>
      <c r="TDS752" s="31"/>
      <c r="TDT752" s="31"/>
      <c r="TDU752" s="31"/>
      <c r="TDV752" s="31"/>
      <c r="TDW752" s="31"/>
      <c r="TDX752" s="31"/>
      <c r="TDY752" s="31"/>
      <c r="TDZ752" s="31"/>
      <c r="TEA752" s="31"/>
      <c r="TEB752" s="31"/>
      <c r="TEC752" s="31"/>
      <c r="TED752" s="31"/>
      <c r="TEE752" s="31"/>
      <c r="TEF752" s="31"/>
      <c r="TEG752" s="31"/>
      <c r="TEH752" s="31"/>
      <c r="TEI752" s="31"/>
      <c r="TEJ752" s="31"/>
      <c r="TEK752" s="31"/>
      <c r="TEL752" s="31"/>
      <c r="TEM752" s="31"/>
      <c r="TEN752" s="31"/>
      <c r="TEO752" s="31"/>
      <c r="TEP752" s="31"/>
      <c r="TEQ752" s="31"/>
      <c r="TER752" s="31"/>
      <c r="TES752" s="31"/>
      <c r="TET752" s="31"/>
      <c r="TEU752" s="31"/>
      <c r="TEV752" s="31"/>
      <c r="TEW752" s="31"/>
      <c r="TEX752" s="31"/>
      <c r="TEY752" s="31"/>
      <c r="TEZ752" s="31"/>
      <c r="TFA752" s="31"/>
      <c r="TFB752" s="31"/>
      <c r="TFC752" s="31"/>
      <c r="TFD752" s="31"/>
      <c r="TFE752" s="31"/>
      <c r="TFF752" s="31"/>
      <c r="TFG752" s="31"/>
      <c r="TFH752" s="31"/>
      <c r="TFI752" s="31"/>
      <c r="TFJ752" s="31"/>
      <c r="TFK752" s="31"/>
      <c r="TFL752" s="31"/>
      <c r="TFM752" s="31"/>
      <c r="TFN752" s="31"/>
      <c r="TFO752" s="31"/>
      <c r="TFP752" s="31"/>
      <c r="TFQ752" s="31"/>
      <c r="TFR752" s="31"/>
      <c r="TFS752" s="31"/>
      <c r="TFT752" s="31"/>
      <c r="TFU752" s="31"/>
      <c r="TFV752" s="31"/>
      <c r="TFW752" s="31"/>
      <c r="TFX752" s="31"/>
      <c r="TFY752" s="31"/>
      <c r="TFZ752" s="31"/>
      <c r="TGA752" s="31"/>
      <c r="TGB752" s="31"/>
      <c r="TGC752" s="31"/>
      <c r="TGD752" s="31"/>
      <c r="TGE752" s="31"/>
      <c r="TGF752" s="31"/>
      <c r="TGG752" s="31"/>
      <c r="TGH752" s="31"/>
      <c r="TGI752" s="31"/>
      <c r="TGJ752" s="31"/>
      <c r="TGK752" s="31"/>
      <c r="TGL752" s="31"/>
      <c r="TGM752" s="31"/>
      <c r="TGN752" s="31"/>
      <c r="TGO752" s="31"/>
      <c r="TGP752" s="31"/>
      <c r="TGQ752" s="31"/>
      <c r="TGR752" s="31"/>
      <c r="TGS752" s="31"/>
      <c r="TGT752" s="31"/>
      <c r="TGU752" s="31"/>
      <c r="TGV752" s="31"/>
      <c r="TGW752" s="31"/>
      <c r="TGX752" s="31"/>
      <c r="TGY752" s="31"/>
      <c r="TGZ752" s="31"/>
      <c r="THA752" s="31"/>
      <c r="THB752" s="31"/>
      <c r="THC752" s="31"/>
      <c r="THD752" s="31"/>
      <c r="THE752" s="31"/>
      <c r="THF752" s="31"/>
      <c r="THG752" s="31"/>
      <c r="THH752" s="31"/>
      <c r="THI752" s="31"/>
      <c r="THJ752" s="31"/>
      <c r="THK752" s="31"/>
      <c r="THL752" s="31"/>
      <c r="THM752" s="31"/>
      <c r="THN752" s="31"/>
      <c r="THO752" s="31"/>
      <c r="THP752" s="31"/>
      <c r="THQ752" s="31"/>
      <c r="THR752" s="31"/>
      <c r="THS752" s="31"/>
      <c r="THT752" s="31"/>
      <c r="THU752" s="31"/>
      <c r="THV752" s="31"/>
      <c r="THW752" s="31"/>
      <c r="THX752" s="31"/>
      <c r="THY752" s="31"/>
      <c r="THZ752" s="31"/>
      <c r="TIA752" s="31"/>
      <c r="TIB752" s="31"/>
      <c r="TIC752" s="31"/>
      <c r="TID752" s="31"/>
      <c r="TIE752" s="31"/>
      <c r="TIF752" s="31"/>
      <c r="TIG752" s="31"/>
      <c r="TIH752" s="31"/>
      <c r="TII752" s="31"/>
      <c r="TIJ752" s="31"/>
      <c r="TIK752" s="31"/>
      <c r="TIL752" s="31"/>
      <c r="TIM752" s="31"/>
      <c r="TIN752" s="31"/>
      <c r="TIO752" s="31"/>
      <c r="TIP752" s="31"/>
      <c r="TIQ752" s="31"/>
      <c r="TIR752" s="31"/>
      <c r="TIS752" s="31"/>
      <c r="TIT752" s="31"/>
      <c r="TIU752" s="31"/>
      <c r="TIV752" s="31"/>
      <c r="TIW752" s="31"/>
      <c r="TIX752" s="31"/>
      <c r="TIY752" s="31"/>
      <c r="TIZ752" s="31"/>
      <c r="TJA752" s="31"/>
      <c r="TJB752" s="31"/>
      <c r="TJC752" s="31"/>
      <c r="TJD752" s="31"/>
      <c r="TJE752" s="31"/>
      <c r="TJF752" s="31"/>
      <c r="TJG752" s="31"/>
      <c r="TJH752" s="31"/>
      <c r="TJI752" s="31"/>
      <c r="TJJ752" s="31"/>
      <c r="TJK752" s="31"/>
      <c r="TJL752" s="31"/>
      <c r="TJM752" s="31"/>
      <c r="TJN752" s="31"/>
      <c r="TJO752" s="31"/>
      <c r="TJP752" s="31"/>
      <c r="TJQ752" s="31"/>
      <c r="TJR752" s="31"/>
      <c r="TJS752" s="31"/>
      <c r="TJT752" s="31"/>
      <c r="TJU752" s="31"/>
      <c r="TJV752" s="31"/>
      <c r="TJW752" s="31"/>
      <c r="TJX752" s="31"/>
      <c r="TJY752" s="31"/>
      <c r="TJZ752" s="31"/>
      <c r="TKA752" s="31"/>
      <c r="TKB752" s="31"/>
      <c r="TKC752" s="31"/>
      <c r="TKD752" s="31"/>
      <c r="TKE752" s="31"/>
      <c r="TKF752" s="31"/>
      <c r="TKG752" s="31"/>
      <c r="TKH752" s="31"/>
      <c r="TKI752" s="31"/>
      <c r="TKJ752" s="31"/>
      <c r="TKK752" s="31"/>
      <c r="TKL752" s="31"/>
      <c r="TKM752" s="31"/>
      <c r="TKN752" s="31"/>
      <c r="TKO752" s="31"/>
      <c r="TKP752" s="31"/>
      <c r="TKQ752" s="31"/>
      <c r="TKR752" s="31"/>
      <c r="TKS752" s="31"/>
      <c r="TKT752" s="31"/>
      <c r="TKU752" s="31"/>
      <c r="TKV752" s="31"/>
      <c r="TKW752" s="31"/>
      <c r="TKX752" s="31"/>
      <c r="TKY752" s="31"/>
      <c r="TKZ752" s="31"/>
      <c r="TLA752" s="31"/>
      <c r="TLB752" s="31"/>
      <c r="TLC752" s="31"/>
      <c r="TLD752" s="31"/>
      <c r="TLE752" s="31"/>
      <c r="TLF752" s="31"/>
      <c r="TLG752" s="31"/>
      <c r="TLH752" s="31"/>
      <c r="TLI752" s="31"/>
      <c r="TLJ752" s="31"/>
      <c r="TLK752" s="31"/>
      <c r="TLL752" s="31"/>
      <c r="TLM752" s="31"/>
      <c r="TLN752" s="31"/>
      <c r="TLO752" s="31"/>
      <c r="TLP752" s="31"/>
      <c r="TLQ752" s="31"/>
      <c r="TLR752" s="31"/>
      <c r="TLS752" s="31"/>
      <c r="TLT752" s="31"/>
      <c r="TLU752" s="31"/>
      <c r="TLV752" s="31"/>
      <c r="TLW752" s="31"/>
      <c r="TLX752" s="31"/>
      <c r="TLY752" s="31"/>
      <c r="TLZ752" s="31"/>
      <c r="TMA752" s="31"/>
      <c r="TMB752" s="31"/>
      <c r="TMC752" s="31"/>
      <c r="TMD752" s="31"/>
      <c r="TME752" s="31"/>
      <c r="TMF752" s="31"/>
      <c r="TMG752" s="31"/>
      <c r="TMH752" s="31"/>
      <c r="TMI752" s="31"/>
      <c r="TMJ752" s="31"/>
      <c r="TMK752" s="31"/>
      <c r="TML752" s="31"/>
      <c r="TMM752" s="31"/>
      <c r="TMN752" s="31"/>
      <c r="TMO752" s="31"/>
      <c r="TMP752" s="31"/>
      <c r="TMQ752" s="31"/>
      <c r="TMR752" s="31"/>
      <c r="TMS752" s="31"/>
      <c r="TMT752" s="31"/>
      <c r="TMU752" s="31"/>
      <c r="TMV752" s="31"/>
      <c r="TMW752" s="31"/>
      <c r="TMX752" s="31"/>
      <c r="TMY752" s="31"/>
      <c r="TMZ752" s="31"/>
      <c r="TNA752" s="31"/>
      <c r="TNB752" s="31"/>
      <c r="TNC752" s="31"/>
      <c r="TND752" s="31"/>
      <c r="TNE752" s="31"/>
      <c r="TNF752" s="31"/>
      <c r="TNG752" s="31"/>
      <c r="TNH752" s="31"/>
      <c r="TNI752" s="31"/>
      <c r="TNJ752" s="31"/>
      <c r="TNK752" s="31"/>
      <c r="TNL752" s="31"/>
      <c r="TNM752" s="31"/>
      <c r="TNN752" s="31"/>
      <c r="TNO752" s="31"/>
      <c r="TNP752" s="31"/>
      <c r="TNQ752" s="31"/>
      <c r="TNR752" s="31"/>
      <c r="TNS752" s="31"/>
      <c r="TNT752" s="31"/>
      <c r="TNU752" s="31"/>
      <c r="TNV752" s="31"/>
      <c r="TNW752" s="31"/>
      <c r="TNX752" s="31"/>
      <c r="TNY752" s="31"/>
      <c r="TNZ752" s="31"/>
      <c r="TOA752" s="31"/>
      <c r="TOB752" s="31"/>
      <c r="TOC752" s="31"/>
      <c r="TOD752" s="31"/>
      <c r="TOE752" s="31"/>
      <c r="TOF752" s="31"/>
      <c r="TOG752" s="31"/>
      <c r="TOH752" s="31"/>
      <c r="TOI752" s="31"/>
      <c r="TOJ752" s="31"/>
      <c r="TOK752" s="31"/>
      <c r="TOL752" s="31"/>
      <c r="TOM752" s="31"/>
      <c r="TON752" s="31"/>
      <c r="TOO752" s="31"/>
      <c r="TOP752" s="31"/>
      <c r="TOQ752" s="31"/>
      <c r="TOR752" s="31"/>
      <c r="TOS752" s="31"/>
      <c r="TOT752" s="31"/>
      <c r="TOU752" s="31"/>
      <c r="TOV752" s="31"/>
      <c r="TOW752" s="31"/>
      <c r="TOX752" s="31"/>
      <c r="TOY752" s="31"/>
      <c r="TOZ752" s="31"/>
      <c r="TPA752" s="31"/>
      <c r="TPB752" s="31"/>
      <c r="TPC752" s="31"/>
      <c r="TPD752" s="31"/>
      <c r="TPE752" s="31"/>
      <c r="TPF752" s="31"/>
      <c r="TPG752" s="31"/>
      <c r="TPH752" s="31"/>
      <c r="TPI752" s="31"/>
      <c r="TPJ752" s="31"/>
      <c r="TPK752" s="31"/>
      <c r="TPL752" s="31"/>
      <c r="TPM752" s="31"/>
      <c r="TPN752" s="31"/>
      <c r="TPO752" s="31"/>
      <c r="TPP752" s="31"/>
      <c r="TPQ752" s="31"/>
      <c r="TPR752" s="31"/>
      <c r="TPS752" s="31"/>
      <c r="TPT752" s="31"/>
      <c r="TPU752" s="31"/>
      <c r="TPV752" s="31"/>
      <c r="TPW752" s="31"/>
      <c r="TPX752" s="31"/>
      <c r="TPY752" s="31"/>
      <c r="TPZ752" s="31"/>
      <c r="TQA752" s="31"/>
      <c r="TQB752" s="31"/>
      <c r="TQC752" s="31"/>
      <c r="TQD752" s="31"/>
      <c r="TQE752" s="31"/>
      <c r="TQF752" s="31"/>
      <c r="TQG752" s="31"/>
      <c r="TQH752" s="31"/>
      <c r="TQI752" s="31"/>
      <c r="TQJ752" s="31"/>
      <c r="TQK752" s="31"/>
      <c r="TQL752" s="31"/>
      <c r="TQM752" s="31"/>
      <c r="TQN752" s="31"/>
      <c r="TQO752" s="31"/>
      <c r="TQP752" s="31"/>
      <c r="TQQ752" s="31"/>
      <c r="TQR752" s="31"/>
      <c r="TQS752" s="31"/>
      <c r="TQT752" s="31"/>
      <c r="TQU752" s="31"/>
      <c r="TQV752" s="31"/>
      <c r="TQW752" s="31"/>
      <c r="TQX752" s="31"/>
      <c r="TQY752" s="31"/>
      <c r="TQZ752" s="31"/>
      <c r="TRA752" s="31"/>
      <c r="TRB752" s="31"/>
      <c r="TRC752" s="31"/>
      <c r="TRD752" s="31"/>
      <c r="TRE752" s="31"/>
      <c r="TRF752" s="31"/>
      <c r="TRG752" s="31"/>
      <c r="TRH752" s="31"/>
      <c r="TRI752" s="31"/>
      <c r="TRJ752" s="31"/>
      <c r="TRK752" s="31"/>
      <c r="TRL752" s="31"/>
      <c r="TRM752" s="31"/>
      <c r="TRN752" s="31"/>
      <c r="TRO752" s="31"/>
      <c r="TRP752" s="31"/>
      <c r="TRQ752" s="31"/>
      <c r="TRR752" s="31"/>
      <c r="TRS752" s="31"/>
      <c r="TRT752" s="31"/>
      <c r="TRU752" s="31"/>
      <c r="TRV752" s="31"/>
      <c r="TRW752" s="31"/>
      <c r="TRX752" s="31"/>
      <c r="TRY752" s="31"/>
      <c r="TRZ752" s="31"/>
      <c r="TSA752" s="31"/>
      <c r="TSB752" s="31"/>
      <c r="TSC752" s="31"/>
      <c r="TSD752" s="31"/>
      <c r="TSE752" s="31"/>
      <c r="TSF752" s="31"/>
      <c r="TSG752" s="31"/>
      <c r="TSH752" s="31"/>
      <c r="TSI752" s="31"/>
      <c r="TSJ752" s="31"/>
      <c r="TSK752" s="31"/>
      <c r="TSL752" s="31"/>
      <c r="TSM752" s="31"/>
      <c r="TSN752" s="31"/>
      <c r="TSO752" s="31"/>
      <c r="TSP752" s="31"/>
      <c r="TSQ752" s="31"/>
      <c r="TSR752" s="31"/>
      <c r="TSS752" s="31"/>
      <c r="TST752" s="31"/>
      <c r="TSU752" s="31"/>
      <c r="TSV752" s="31"/>
      <c r="TSW752" s="31"/>
      <c r="TSX752" s="31"/>
      <c r="TSY752" s="31"/>
      <c r="TSZ752" s="31"/>
      <c r="TTA752" s="31"/>
      <c r="TTB752" s="31"/>
      <c r="TTC752" s="31"/>
      <c r="TTD752" s="31"/>
      <c r="TTE752" s="31"/>
      <c r="TTF752" s="31"/>
      <c r="TTG752" s="31"/>
      <c r="TTH752" s="31"/>
      <c r="TTI752" s="31"/>
      <c r="TTJ752" s="31"/>
      <c r="TTK752" s="31"/>
      <c r="TTL752" s="31"/>
      <c r="TTM752" s="31"/>
      <c r="TTN752" s="31"/>
      <c r="TTO752" s="31"/>
      <c r="TTP752" s="31"/>
      <c r="TTQ752" s="31"/>
      <c r="TTR752" s="31"/>
      <c r="TTS752" s="31"/>
      <c r="TTT752" s="31"/>
      <c r="TTU752" s="31"/>
      <c r="TTV752" s="31"/>
      <c r="TTW752" s="31"/>
      <c r="TTX752" s="31"/>
      <c r="TTY752" s="31"/>
      <c r="TTZ752" s="31"/>
      <c r="TUA752" s="31"/>
      <c r="TUB752" s="31"/>
      <c r="TUC752" s="31"/>
      <c r="TUD752" s="31"/>
      <c r="TUE752" s="31"/>
      <c r="TUF752" s="31"/>
      <c r="TUG752" s="31"/>
      <c r="TUH752" s="31"/>
      <c r="TUI752" s="31"/>
      <c r="TUJ752" s="31"/>
      <c r="TUK752" s="31"/>
      <c r="TUL752" s="31"/>
      <c r="TUM752" s="31"/>
      <c r="TUN752" s="31"/>
      <c r="TUO752" s="31"/>
      <c r="TUP752" s="31"/>
      <c r="TUQ752" s="31"/>
      <c r="TUR752" s="31"/>
      <c r="TUS752" s="31"/>
      <c r="TUT752" s="31"/>
      <c r="TUU752" s="31"/>
      <c r="TUV752" s="31"/>
      <c r="TUW752" s="31"/>
      <c r="TUX752" s="31"/>
      <c r="TUY752" s="31"/>
      <c r="TUZ752" s="31"/>
      <c r="TVA752" s="31"/>
      <c r="TVB752" s="31"/>
      <c r="TVC752" s="31"/>
      <c r="TVD752" s="31"/>
      <c r="TVE752" s="31"/>
      <c r="TVF752" s="31"/>
      <c r="TVG752" s="31"/>
      <c r="TVH752" s="31"/>
      <c r="TVI752" s="31"/>
      <c r="TVJ752" s="31"/>
      <c r="TVK752" s="31"/>
      <c r="TVL752" s="31"/>
      <c r="TVM752" s="31"/>
      <c r="TVN752" s="31"/>
      <c r="TVO752" s="31"/>
      <c r="TVP752" s="31"/>
      <c r="TVQ752" s="31"/>
      <c r="TVR752" s="31"/>
      <c r="TVS752" s="31"/>
      <c r="TVT752" s="31"/>
      <c r="TVU752" s="31"/>
      <c r="TVV752" s="31"/>
      <c r="TVW752" s="31"/>
      <c r="TVX752" s="31"/>
      <c r="TVY752" s="31"/>
      <c r="TVZ752" s="31"/>
      <c r="TWA752" s="31"/>
      <c r="TWB752" s="31"/>
      <c r="TWC752" s="31"/>
      <c r="TWD752" s="31"/>
      <c r="TWE752" s="31"/>
      <c r="TWF752" s="31"/>
      <c r="TWG752" s="31"/>
      <c r="TWH752" s="31"/>
      <c r="TWI752" s="31"/>
      <c r="TWJ752" s="31"/>
      <c r="TWK752" s="31"/>
      <c r="TWL752" s="31"/>
      <c r="TWM752" s="31"/>
      <c r="TWN752" s="31"/>
      <c r="TWO752" s="31"/>
      <c r="TWP752" s="31"/>
      <c r="TWQ752" s="31"/>
      <c r="TWR752" s="31"/>
      <c r="TWS752" s="31"/>
      <c r="TWT752" s="31"/>
      <c r="TWU752" s="31"/>
      <c r="TWV752" s="31"/>
      <c r="TWW752" s="31"/>
      <c r="TWX752" s="31"/>
      <c r="TWY752" s="31"/>
      <c r="TWZ752" s="31"/>
      <c r="TXA752" s="31"/>
      <c r="TXB752" s="31"/>
      <c r="TXC752" s="31"/>
      <c r="TXD752" s="31"/>
      <c r="TXE752" s="31"/>
      <c r="TXF752" s="31"/>
      <c r="TXG752" s="31"/>
      <c r="TXH752" s="31"/>
      <c r="TXI752" s="31"/>
      <c r="TXJ752" s="31"/>
      <c r="TXK752" s="31"/>
      <c r="TXL752" s="31"/>
      <c r="TXM752" s="31"/>
      <c r="TXN752" s="31"/>
      <c r="TXO752" s="31"/>
      <c r="TXP752" s="31"/>
      <c r="TXQ752" s="31"/>
      <c r="TXR752" s="31"/>
      <c r="TXS752" s="31"/>
      <c r="TXT752" s="31"/>
      <c r="TXU752" s="31"/>
      <c r="TXV752" s="31"/>
      <c r="TXW752" s="31"/>
      <c r="TXX752" s="31"/>
      <c r="TXY752" s="31"/>
      <c r="TXZ752" s="31"/>
      <c r="TYA752" s="31"/>
      <c r="TYB752" s="31"/>
      <c r="TYC752" s="31"/>
      <c r="TYD752" s="31"/>
      <c r="TYE752" s="31"/>
      <c r="TYF752" s="31"/>
      <c r="TYG752" s="31"/>
      <c r="TYH752" s="31"/>
      <c r="TYI752" s="31"/>
      <c r="TYJ752" s="31"/>
      <c r="TYK752" s="31"/>
      <c r="TYL752" s="31"/>
      <c r="TYM752" s="31"/>
      <c r="TYN752" s="31"/>
      <c r="TYO752" s="31"/>
      <c r="TYP752" s="31"/>
      <c r="TYQ752" s="31"/>
      <c r="TYR752" s="31"/>
      <c r="TYS752" s="31"/>
      <c r="TYT752" s="31"/>
      <c r="TYU752" s="31"/>
      <c r="TYV752" s="31"/>
      <c r="TYW752" s="31"/>
      <c r="TYX752" s="31"/>
      <c r="TYY752" s="31"/>
      <c r="TYZ752" s="31"/>
      <c r="TZA752" s="31"/>
      <c r="TZB752" s="31"/>
      <c r="TZC752" s="31"/>
      <c r="TZD752" s="31"/>
      <c r="TZE752" s="31"/>
      <c r="TZF752" s="31"/>
      <c r="TZG752" s="31"/>
      <c r="TZH752" s="31"/>
      <c r="TZI752" s="31"/>
      <c r="TZJ752" s="31"/>
      <c r="TZK752" s="31"/>
      <c r="TZL752" s="31"/>
      <c r="TZM752" s="31"/>
      <c r="TZN752" s="31"/>
      <c r="TZO752" s="31"/>
      <c r="TZP752" s="31"/>
      <c r="TZQ752" s="31"/>
      <c r="TZR752" s="31"/>
      <c r="TZS752" s="31"/>
      <c r="TZT752" s="31"/>
      <c r="TZU752" s="31"/>
      <c r="TZV752" s="31"/>
      <c r="TZW752" s="31"/>
      <c r="TZX752" s="31"/>
      <c r="TZY752" s="31"/>
      <c r="TZZ752" s="31"/>
      <c r="UAA752" s="31"/>
      <c r="UAB752" s="31"/>
      <c r="UAC752" s="31"/>
      <c r="UAD752" s="31"/>
      <c r="UAE752" s="31"/>
      <c r="UAF752" s="31"/>
      <c r="UAG752" s="31"/>
      <c r="UAH752" s="31"/>
      <c r="UAI752" s="31"/>
      <c r="UAJ752" s="31"/>
      <c r="UAK752" s="31"/>
      <c r="UAL752" s="31"/>
      <c r="UAM752" s="31"/>
      <c r="UAN752" s="31"/>
      <c r="UAO752" s="31"/>
      <c r="UAP752" s="31"/>
      <c r="UAQ752" s="31"/>
      <c r="UAR752" s="31"/>
      <c r="UAS752" s="31"/>
      <c r="UAT752" s="31"/>
      <c r="UAU752" s="31"/>
      <c r="UAV752" s="31"/>
      <c r="UAW752" s="31"/>
      <c r="UAX752" s="31"/>
      <c r="UAY752" s="31"/>
      <c r="UAZ752" s="31"/>
      <c r="UBA752" s="31"/>
      <c r="UBB752" s="31"/>
      <c r="UBC752" s="31"/>
      <c r="UBD752" s="31"/>
      <c r="UBE752" s="31"/>
      <c r="UBF752" s="31"/>
      <c r="UBG752" s="31"/>
      <c r="UBH752" s="31"/>
      <c r="UBI752" s="31"/>
      <c r="UBJ752" s="31"/>
      <c r="UBK752" s="31"/>
      <c r="UBL752" s="31"/>
      <c r="UBM752" s="31"/>
      <c r="UBN752" s="31"/>
      <c r="UBO752" s="31"/>
      <c r="UBP752" s="31"/>
      <c r="UBQ752" s="31"/>
      <c r="UBR752" s="31"/>
      <c r="UBS752" s="31"/>
      <c r="UBT752" s="31"/>
      <c r="UBU752" s="31"/>
      <c r="UBV752" s="31"/>
      <c r="UBW752" s="31"/>
      <c r="UBX752" s="31"/>
      <c r="UBY752" s="31"/>
      <c r="UBZ752" s="31"/>
      <c r="UCA752" s="31"/>
      <c r="UCB752" s="31"/>
      <c r="UCC752" s="31"/>
      <c r="UCD752" s="31"/>
      <c r="UCE752" s="31"/>
      <c r="UCF752" s="31"/>
      <c r="UCG752" s="31"/>
      <c r="UCH752" s="31"/>
      <c r="UCI752" s="31"/>
      <c r="UCJ752" s="31"/>
      <c r="UCK752" s="31"/>
      <c r="UCL752" s="31"/>
      <c r="UCM752" s="31"/>
      <c r="UCN752" s="31"/>
      <c r="UCO752" s="31"/>
      <c r="UCP752" s="31"/>
      <c r="UCQ752" s="31"/>
      <c r="UCR752" s="31"/>
      <c r="UCS752" s="31"/>
      <c r="UCT752" s="31"/>
      <c r="UCU752" s="31"/>
      <c r="UCV752" s="31"/>
      <c r="UCW752" s="31"/>
      <c r="UCX752" s="31"/>
      <c r="UCY752" s="31"/>
      <c r="UCZ752" s="31"/>
      <c r="UDA752" s="31"/>
      <c r="UDB752" s="31"/>
      <c r="UDC752" s="31"/>
      <c r="UDD752" s="31"/>
      <c r="UDE752" s="31"/>
      <c r="UDF752" s="31"/>
      <c r="UDG752" s="31"/>
      <c r="UDH752" s="31"/>
      <c r="UDI752" s="31"/>
      <c r="UDJ752" s="31"/>
      <c r="UDK752" s="31"/>
      <c r="UDL752" s="31"/>
      <c r="UDM752" s="31"/>
      <c r="UDN752" s="31"/>
      <c r="UDO752" s="31"/>
      <c r="UDP752" s="31"/>
      <c r="UDQ752" s="31"/>
      <c r="UDR752" s="31"/>
      <c r="UDS752" s="31"/>
      <c r="UDT752" s="31"/>
      <c r="UDU752" s="31"/>
      <c r="UDV752" s="31"/>
      <c r="UDW752" s="31"/>
      <c r="UDX752" s="31"/>
      <c r="UDY752" s="31"/>
      <c r="UDZ752" s="31"/>
      <c r="UEA752" s="31"/>
      <c r="UEB752" s="31"/>
      <c r="UEC752" s="31"/>
      <c r="UED752" s="31"/>
      <c r="UEE752" s="31"/>
      <c r="UEF752" s="31"/>
      <c r="UEG752" s="31"/>
      <c r="UEH752" s="31"/>
      <c r="UEI752" s="31"/>
      <c r="UEJ752" s="31"/>
      <c r="UEK752" s="31"/>
      <c r="UEL752" s="31"/>
      <c r="UEM752" s="31"/>
      <c r="UEN752" s="31"/>
      <c r="UEO752" s="31"/>
      <c r="UEP752" s="31"/>
      <c r="UEQ752" s="31"/>
      <c r="UER752" s="31"/>
      <c r="UES752" s="31"/>
      <c r="UET752" s="31"/>
      <c r="UEU752" s="31"/>
      <c r="UEV752" s="31"/>
      <c r="UEW752" s="31"/>
      <c r="UEX752" s="31"/>
      <c r="UEY752" s="31"/>
      <c r="UEZ752" s="31"/>
      <c r="UFA752" s="31"/>
      <c r="UFB752" s="31"/>
      <c r="UFC752" s="31"/>
      <c r="UFD752" s="31"/>
      <c r="UFE752" s="31"/>
      <c r="UFF752" s="31"/>
      <c r="UFG752" s="31"/>
      <c r="UFH752" s="31"/>
      <c r="UFI752" s="31"/>
      <c r="UFJ752" s="31"/>
      <c r="UFK752" s="31"/>
      <c r="UFL752" s="31"/>
      <c r="UFM752" s="31"/>
      <c r="UFN752" s="31"/>
      <c r="UFO752" s="31"/>
      <c r="UFP752" s="31"/>
      <c r="UFQ752" s="31"/>
      <c r="UFR752" s="31"/>
      <c r="UFS752" s="31"/>
      <c r="UFT752" s="31"/>
      <c r="UFU752" s="31"/>
      <c r="UFV752" s="31"/>
      <c r="UFW752" s="31"/>
      <c r="UFX752" s="31"/>
      <c r="UFY752" s="31"/>
      <c r="UFZ752" s="31"/>
      <c r="UGA752" s="31"/>
      <c r="UGB752" s="31"/>
      <c r="UGC752" s="31"/>
      <c r="UGD752" s="31"/>
      <c r="UGE752" s="31"/>
      <c r="UGF752" s="31"/>
      <c r="UGG752" s="31"/>
      <c r="UGH752" s="31"/>
      <c r="UGI752" s="31"/>
      <c r="UGJ752" s="31"/>
      <c r="UGK752" s="31"/>
      <c r="UGL752" s="31"/>
      <c r="UGM752" s="31"/>
      <c r="UGN752" s="31"/>
      <c r="UGO752" s="31"/>
      <c r="UGP752" s="31"/>
      <c r="UGQ752" s="31"/>
      <c r="UGR752" s="31"/>
      <c r="UGS752" s="31"/>
      <c r="UGT752" s="31"/>
      <c r="UGU752" s="31"/>
      <c r="UGV752" s="31"/>
      <c r="UGW752" s="31"/>
      <c r="UGX752" s="31"/>
      <c r="UGY752" s="31"/>
      <c r="UGZ752" s="31"/>
      <c r="UHA752" s="31"/>
      <c r="UHB752" s="31"/>
      <c r="UHC752" s="31"/>
      <c r="UHD752" s="31"/>
      <c r="UHE752" s="31"/>
      <c r="UHF752" s="31"/>
      <c r="UHG752" s="31"/>
      <c r="UHH752" s="31"/>
      <c r="UHI752" s="31"/>
      <c r="UHJ752" s="31"/>
      <c r="UHK752" s="31"/>
      <c r="UHL752" s="31"/>
      <c r="UHM752" s="31"/>
      <c r="UHN752" s="31"/>
      <c r="UHO752" s="31"/>
      <c r="UHP752" s="31"/>
      <c r="UHQ752" s="31"/>
      <c r="UHR752" s="31"/>
      <c r="UHS752" s="31"/>
      <c r="UHT752" s="31"/>
      <c r="UHU752" s="31"/>
      <c r="UHV752" s="31"/>
      <c r="UHW752" s="31"/>
      <c r="UHX752" s="31"/>
      <c r="UHY752" s="31"/>
      <c r="UHZ752" s="31"/>
      <c r="UIA752" s="31"/>
      <c r="UIB752" s="31"/>
      <c r="UIC752" s="31"/>
      <c r="UID752" s="31"/>
      <c r="UIE752" s="31"/>
      <c r="UIF752" s="31"/>
      <c r="UIG752" s="31"/>
      <c r="UIH752" s="31"/>
      <c r="UII752" s="31"/>
      <c r="UIJ752" s="31"/>
      <c r="UIK752" s="31"/>
      <c r="UIL752" s="31"/>
      <c r="UIM752" s="31"/>
      <c r="UIN752" s="31"/>
      <c r="UIO752" s="31"/>
      <c r="UIP752" s="31"/>
      <c r="UIQ752" s="31"/>
      <c r="UIR752" s="31"/>
      <c r="UIS752" s="31"/>
      <c r="UIT752" s="31"/>
      <c r="UIU752" s="31"/>
      <c r="UIV752" s="31"/>
      <c r="UIW752" s="31"/>
      <c r="UIX752" s="31"/>
      <c r="UIY752" s="31"/>
      <c r="UIZ752" s="31"/>
      <c r="UJA752" s="31"/>
      <c r="UJB752" s="31"/>
      <c r="UJC752" s="31"/>
      <c r="UJD752" s="31"/>
      <c r="UJE752" s="31"/>
      <c r="UJF752" s="31"/>
      <c r="UJG752" s="31"/>
      <c r="UJH752" s="31"/>
      <c r="UJI752" s="31"/>
      <c r="UJJ752" s="31"/>
      <c r="UJK752" s="31"/>
      <c r="UJL752" s="31"/>
      <c r="UJM752" s="31"/>
      <c r="UJN752" s="31"/>
      <c r="UJO752" s="31"/>
      <c r="UJP752" s="31"/>
      <c r="UJQ752" s="31"/>
      <c r="UJR752" s="31"/>
      <c r="UJS752" s="31"/>
      <c r="UJT752" s="31"/>
      <c r="UJU752" s="31"/>
      <c r="UJV752" s="31"/>
      <c r="UJW752" s="31"/>
      <c r="UJX752" s="31"/>
      <c r="UJY752" s="31"/>
      <c r="UJZ752" s="31"/>
      <c r="UKA752" s="31"/>
      <c r="UKB752" s="31"/>
      <c r="UKC752" s="31"/>
      <c r="UKD752" s="31"/>
      <c r="UKE752" s="31"/>
      <c r="UKF752" s="31"/>
      <c r="UKG752" s="31"/>
      <c r="UKH752" s="31"/>
      <c r="UKI752" s="31"/>
      <c r="UKJ752" s="31"/>
      <c r="UKK752" s="31"/>
      <c r="UKL752" s="31"/>
      <c r="UKM752" s="31"/>
      <c r="UKN752" s="31"/>
      <c r="UKO752" s="31"/>
      <c r="UKP752" s="31"/>
      <c r="UKQ752" s="31"/>
      <c r="UKR752" s="31"/>
      <c r="UKS752" s="31"/>
      <c r="UKT752" s="31"/>
      <c r="UKU752" s="31"/>
      <c r="UKV752" s="31"/>
      <c r="UKW752" s="31"/>
      <c r="UKX752" s="31"/>
      <c r="UKY752" s="31"/>
      <c r="UKZ752" s="31"/>
      <c r="ULA752" s="31"/>
      <c r="ULB752" s="31"/>
      <c r="ULC752" s="31"/>
      <c r="ULD752" s="31"/>
      <c r="ULE752" s="31"/>
      <c r="ULF752" s="31"/>
      <c r="ULG752" s="31"/>
      <c r="ULH752" s="31"/>
      <c r="ULI752" s="31"/>
      <c r="ULJ752" s="31"/>
      <c r="ULK752" s="31"/>
      <c r="ULL752" s="31"/>
      <c r="ULM752" s="31"/>
      <c r="ULN752" s="31"/>
      <c r="ULO752" s="31"/>
      <c r="ULP752" s="31"/>
      <c r="ULQ752" s="31"/>
      <c r="ULR752" s="31"/>
      <c r="ULS752" s="31"/>
      <c r="ULT752" s="31"/>
      <c r="ULU752" s="31"/>
      <c r="ULV752" s="31"/>
      <c r="ULW752" s="31"/>
      <c r="ULX752" s="31"/>
      <c r="ULY752" s="31"/>
      <c r="ULZ752" s="31"/>
      <c r="UMA752" s="31"/>
      <c r="UMB752" s="31"/>
      <c r="UMC752" s="31"/>
      <c r="UMD752" s="31"/>
      <c r="UME752" s="31"/>
      <c r="UMF752" s="31"/>
      <c r="UMG752" s="31"/>
      <c r="UMH752" s="31"/>
      <c r="UMI752" s="31"/>
      <c r="UMJ752" s="31"/>
      <c r="UMK752" s="31"/>
      <c r="UML752" s="31"/>
      <c r="UMM752" s="31"/>
      <c r="UMN752" s="31"/>
      <c r="UMO752" s="31"/>
      <c r="UMP752" s="31"/>
      <c r="UMQ752" s="31"/>
      <c r="UMR752" s="31"/>
      <c r="UMS752" s="31"/>
      <c r="UMT752" s="31"/>
      <c r="UMU752" s="31"/>
      <c r="UMV752" s="31"/>
      <c r="UMW752" s="31"/>
      <c r="UMX752" s="31"/>
      <c r="UMY752" s="31"/>
      <c r="UMZ752" s="31"/>
      <c r="UNA752" s="31"/>
      <c r="UNB752" s="31"/>
      <c r="UNC752" s="31"/>
      <c r="UND752" s="31"/>
      <c r="UNE752" s="31"/>
      <c r="UNF752" s="31"/>
      <c r="UNG752" s="31"/>
      <c r="UNH752" s="31"/>
      <c r="UNI752" s="31"/>
      <c r="UNJ752" s="31"/>
      <c r="UNK752" s="31"/>
      <c r="UNL752" s="31"/>
      <c r="UNM752" s="31"/>
      <c r="UNN752" s="31"/>
      <c r="UNO752" s="31"/>
      <c r="UNP752" s="31"/>
      <c r="UNQ752" s="31"/>
      <c r="UNR752" s="31"/>
      <c r="UNS752" s="31"/>
      <c r="UNT752" s="31"/>
      <c r="UNU752" s="31"/>
      <c r="UNV752" s="31"/>
      <c r="UNW752" s="31"/>
      <c r="UNX752" s="31"/>
      <c r="UNY752" s="31"/>
      <c r="UNZ752" s="31"/>
      <c r="UOA752" s="31"/>
      <c r="UOB752" s="31"/>
      <c r="UOC752" s="31"/>
      <c r="UOD752" s="31"/>
      <c r="UOE752" s="31"/>
      <c r="UOF752" s="31"/>
      <c r="UOG752" s="31"/>
      <c r="UOH752" s="31"/>
      <c r="UOI752" s="31"/>
      <c r="UOJ752" s="31"/>
      <c r="UOK752" s="31"/>
      <c r="UOL752" s="31"/>
      <c r="UOM752" s="31"/>
      <c r="UON752" s="31"/>
      <c r="UOO752" s="31"/>
      <c r="UOP752" s="31"/>
      <c r="UOQ752" s="31"/>
      <c r="UOR752" s="31"/>
      <c r="UOS752" s="31"/>
      <c r="UOT752" s="31"/>
      <c r="UOU752" s="31"/>
      <c r="UOV752" s="31"/>
      <c r="UOW752" s="31"/>
      <c r="UOX752" s="31"/>
      <c r="UOY752" s="31"/>
      <c r="UOZ752" s="31"/>
      <c r="UPA752" s="31"/>
      <c r="UPB752" s="31"/>
      <c r="UPC752" s="31"/>
      <c r="UPD752" s="31"/>
      <c r="UPE752" s="31"/>
      <c r="UPF752" s="31"/>
      <c r="UPG752" s="31"/>
      <c r="UPH752" s="31"/>
      <c r="UPI752" s="31"/>
      <c r="UPJ752" s="31"/>
      <c r="UPK752" s="31"/>
      <c r="UPL752" s="31"/>
      <c r="UPM752" s="31"/>
      <c r="UPN752" s="31"/>
      <c r="UPO752" s="31"/>
      <c r="UPP752" s="31"/>
      <c r="UPQ752" s="31"/>
      <c r="UPR752" s="31"/>
      <c r="UPS752" s="31"/>
      <c r="UPT752" s="31"/>
      <c r="UPU752" s="31"/>
      <c r="UPV752" s="31"/>
      <c r="UPW752" s="31"/>
      <c r="UPX752" s="31"/>
      <c r="UPY752" s="31"/>
      <c r="UPZ752" s="31"/>
      <c r="UQA752" s="31"/>
      <c r="UQB752" s="31"/>
      <c r="UQC752" s="31"/>
      <c r="UQD752" s="31"/>
      <c r="UQE752" s="31"/>
      <c r="UQF752" s="31"/>
      <c r="UQG752" s="31"/>
      <c r="UQH752" s="31"/>
      <c r="UQI752" s="31"/>
      <c r="UQJ752" s="31"/>
      <c r="UQK752" s="31"/>
      <c r="UQL752" s="31"/>
      <c r="UQM752" s="31"/>
      <c r="UQN752" s="31"/>
      <c r="UQO752" s="31"/>
      <c r="UQP752" s="31"/>
      <c r="UQQ752" s="31"/>
      <c r="UQR752" s="31"/>
      <c r="UQS752" s="31"/>
      <c r="UQT752" s="31"/>
      <c r="UQU752" s="31"/>
      <c r="UQV752" s="31"/>
      <c r="UQW752" s="31"/>
      <c r="UQX752" s="31"/>
      <c r="UQY752" s="31"/>
      <c r="UQZ752" s="31"/>
      <c r="URA752" s="31"/>
      <c r="URB752" s="31"/>
      <c r="URC752" s="31"/>
      <c r="URD752" s="31"/>
      <c r="URE752" s="31"/>
      <c r="URF752" s="31"/>
      <c r="URG752" s="31"/>
      <c r="URH752" s="31"/>
      <c r="URI752" s="31"/>
      <c r="URJ752" s="31"/>
      <c r="URK752" s="31"/>
      <c r="URL752" s="31"/>
      <c r="URM752" s="31"/>
      <c r="URN752" s="31"/>
      <c r="URO752" s="31"/>
      <c r="URP752" s="31"/>
      <c r="URQ752" s="31"/>
      <c r="URR752" s="31"/>
      <c r="URS752" s="31"/>
      <c r="URT752" s="31"/>
      <c r="URU752" s="31"/>
      <c r="URV752" s="31"/>
      <c r="URW752" s="31"/>
      <c r="URX752" s="31"/>
      <c r="URY752" s="31"/>
      <c r="URZ752" s="31"/>
      <c r="USA752" s="31"/>
      <c r="USB752" s="31"/>
      <c r="USC752" s="31"/>
      <c r="USD752" s="31"/>
      <c r="USE752" s="31"/>
      <c r="USF752" s="31"/>
      <c r="USG752" s="31"/>
      <c r="USH752" s="31"/>
      <c r="USI752" s="31"/>
      <c r="USJ752" s="31"/>
      <c r="USK752" s="31"/>
      <c r="USL752" s="31"/>
      <c r="USM752" s="31"/>
      <c r="USN752" s="31"/>
      <c r="USO752" s="31"/>
      <c r="USP752" s="31"/>
      <c r="USQ752" s="31"/>
      <c r="USR752" s="31"/>
      <c r="USS752" s="31"/>
      <c r="UST752" s="31"/>
      <c r="USU752" s="31"/>
      <c r="USV752" s="31"/>
      <c r="USW752" s="31"/>
      <c r="USX752" s="31"/>
      <c r="USY752" s="31"/>
      <c r="USZ752" s="31"/>
      <c r="UTA752" s="31"/>
      <c r="UTB752" s="31"/>
      <c r="UTC752" s="31"/>
      <c r="UTD752" s="31"/>
      <c r="UTE752" s="31"/>
      <c r="UTF752" s="31"/>
      <c r="UTG752" s="31"/>
      <c r="UTH752" s="31"/>
      <c r="UTI752" s="31"/>
      <c r="UTJ752" s="31"/>
      <c r="UTK752" s="31"/>
      <c r="UTL752" s="31"/>
      <c r="UTM752" s="31"/>
      <c r="UTN752" s="31"/>
      <c r="UTO752" s="31"/>
      <c r="UTP752" s="31"/>
      <c r="UTQ752" s="31"/>
      <c r="UTR752" s="31"/>
      <c r="UTS752" s="31"/>
      <c r="UTT752" s="31"/>
      <c r="UTU752" s="31"/>
      <c r="UTV752" s="31"/>
      <c r="UTW752" s="31"/>
      <c r="UTX752" s="31"/>
      <c r="UTY752" s="31"/>
      <c r="UTZ752" s="31"/>
      <c r="UUA752" s="31"/>
      <c r="UUB752" s="31"/>
      <c r="UUC752" s="31"/>
      <c r="UUD752" s="31"/>
      <c r="UUE752" s="31"/>
      <c r="UUF752" s="31"/>
      <c r="UUG752" s="31"/>
      <c r="UUH752" s="31"/>
      <c r="UUI752" s="31"/>
      <c r="UUJ752" s="31"/>
      <c r="UUK752" s="31"/>
      <c r="UUL752" s="31"/>
      <c r="UUM752" s="31"/>
      <c r="UUN752" s="31"/>
      <c r="UUO752" s="31"/>
      <c r="UUP752" s="31"/>
      <c r="UUQ752" s="31"/>
      <c r="UUR752" s="31"/>
      <c r="UUS752" s="31"/>
      <c r="UUT752" s="31"/>
      <c r="UUU752" s="31"/>
      <c r="UUV752" s="31"/>
      <c r="UUW752" s="31"/>
      <c r="UUX752" s="31"/>
      <c r="UUY752" s="31"/>
      <c r="UUZ752" s="31"/>
      <c r="UVA752" s="31"/>
      <c r="UVB752" s="31"/>
      <c r="UVC752" s="31"/>
      <c r="UVD752" s="31"/>
      <c r="UVE752" s="31"/>
      <c r="UVF752" s="31"/>
      <c r="UVG752" s="31"/>
      <c r="UVH752" s="31"/>
      <c r="UVI752" s="31"/>
      <c r="UVJ752" s="31"/>
      <c r="UVK752" s="31"/>
      <c r="UVL752" s="31"/>
      <c r="UVM752" s="31"/>
      <c r="UVN752" s="31"/>
      <c r="UVO752" s="31"/>
      <c r="UVP752" s="31"/>
      <c r="UVQ752" s="31"/>
      <c r="UVR752" s="31"/>
      <c r="UVS752" s="31"/>
      <c r="UVT752" s="31"/>
      <c r="UVU752" s="31"/>
      <c r="UVV752" s="31"/>
      <c r="UVW752" s="31"/>
      <c r="UVX752" s="31"/>
      <c r="UVY752" s="31"/>
      <c r="UVZ752" s="31"/>
      <c r="UWA752" s="31"/>
      <c r="UWB752" s="31"/>
      <c r="UWC752" s="31"/>
      <c r="UWD752" s="31"/>
      <c r="UWE752" s="31"/>
      <c r="UWF752" s="31"/>
      <c r="UWG752" s="31"/>
      <c r="UWH752" s="31"/>
      <c r="UWI752" s="31"/>
      <c r="UWJ752" s="31"/>
      <c r="UWK752" s="31"/>
      <c r="UWL752" s="31"/>
      <c r="UWM752" s="31"/>
      <c r="UWN752" s="31"/>
      <c r="UWO752" s="31"/>
      <c r="UWP752" s="31"/>
      <c r="UWQ752" s="31"/>
      <c r="UWR752" s="31"/>
      <c r="UWS752" s="31"/>
      <c r="UWT752" s="31"/>
      <c r="UWU752" s="31"/>
      <c r="UWV752" s="31"/>
      <c r="UWW752" s="31"/>
      <c r="UWX752" s="31"/>
      <c r="UWY752" s="31"/>
      <c r="UWZ752" s="31"/>
      <c r="UXA752" s="31"/>
      <c r="UXB752" s="31"/>
      <c r="UXC752" s="31"/>
      <c r="UXD752" s="31"/>
      <c r="UXE752" s="31"/>
      <c r="UXF752" s="31"/>
      <c r="UXG752" s="31"/>
      <c r="UXH752" s="31"/>
      <c r="UXI752" s="31"/>
      <c r="UXJ752" s="31"/>
      <c r="UXK752" s="31"/>
      <c r="UXL752" s="31"/>
      <c r="UXM752" s="31"/>
      <c r="UXN752" s="31"/>
      <c r="UXO752" s="31"/>
      <c r="UXP752" s="31"/>
      <c r="UXQ752" s="31"/>
      <c r="UXR752" s="31"/>
      <c r="UXS752" s="31"/>
      <c r="UXT752" s="31"/>
      <c r="UXU752" s="31"/>
      <c r="UXV752" s="31"/>
      <c r="UXW752" s="31"/>
      <c r="UXX752" s="31"/>
      <c r="UXY752" s="31"/>
      <c r="UXZ752" s="31"/>
      <c r="UYA752" s="31"/>
      <c r="UYB752" s="31"/>
      <c r="UYC752" s="31"/>
      <c r="UYD752" s="31"/>
      <c r="UYE752" s="31"/>
      <c r="UYF752" s="31"/>
      <c r="UYG752" s="31"/>
      <c r="UYH752" s="31"/>
      <c r="UYI752" s="31"/>
      <c r="UYJ752" s="31"/>
      <c r="UYK752" s="31"/>
      <c r="UYL752" s="31"/>
      <c r="UYM752" s="31"/>
      <c r="UYN752" s="31"/>
      <c r="UYO752" s="31"/>
      <c r="UYP752" s="31"/>
      <c r="UYQ752" s="31"/>
      <c r="UYR752" s="31"/>
      <c r="UYS752" s="31"/>
      <c r="UYT752" s="31"/>
      <c r="UYU752" s="31"/>
      <c r="UYV752" s="31"/>
      <c r="UYW752" s="31"/>
      <c r="UYX752" s="31"/>
      <c r="UYY752" s="31"/>
      <c r="UYZ752" s="31"/>
      <c r="UZA752" s="31"/>
      <c r="UZB752" s="31"/>
      <c r="UZC752" s="31"/>
      <c r="UZD752" s="31"/>
      <c r="UZE752" s="31"/>
      <c r="UZF752" s="31"/>
      <c r="UZG752" s="31"/>
      <c r="UZH752" s="31"/>
      <c r="UZI752" s="31"/>
      <c r="UZJ752" s="31"/>
      <c r="UZK752" s="31"/>
      <c r="UZL752" s="31"/>
      <c r="UZM752" s="31"/>
      <c r="UZN752" s="31"/>
      <c r="UZO752" s="31"/>
      <c r="UZP752" s="31"/>
      <c r="UZQ752" s="31"/>
      <c r="UZR752" s="31"/>
      <c r="UZS752" s="31"/>
      <c r="UZT752" s="31"/>
      <c r="UZU752" s="31"/>
      <c r="UZV752" s="31"/>
      <c r="UZW752" s="31"/>
      <c r="UZX752" s="31"/>
      <c r="UZY752" s="31"/>
      <c r="UZZ752" s="31"/>
      <c r="VAA752" s="31"/>
      <c r="VAB752" s="31"/>
      <c r="VAC752" s="31"/>
      <c r="VAD752" s="31"/>
      <c r="VAE752" s="31"/>
      <c r="VAF752" s="31"/>
      <c r="VAG752" s="31"/>
      <c r="VAH752" s="31"/>
      <c r="VAI752" s="31"/>
      <c r="VAJ752" s="31"/>
      <c r="VAK752" s="31"/>
      <c r="VAL752" s="31"/>
      <c r="VAM752" s="31"/>
      <c r="VAN752" s="31"/>
      <c r="VAO752" s="31"/>
      <c r="VAP752" s="31"/>
      <c r="VAQ752" s="31"/>
      <c r="VAR752" s="31"/>
      <c r="VAS752" s="31"/>
      <c r="VAT752" s="31"/>
      <c r="VAU752" s="31"/>
      <c r="VAV752" s="31"/>
      <c r="VAW752" s="31"/>
      <c r="VAX752" s="31"/>
      <c r="VAY752" s="31"/>
      <c r="VAZ752" s="31"/>
      <c r="VBA752" s="31"/>
      <c r="VBB752" s="31"/>
      <c r="VBC752" s="31"/>
      <c r="VBD752" s="31"/>
      <c r="VBE752" s="31"/>
      <c r="VBF752" s="31"/>
      <c r="VBG752" s="31"/>
      <c r="VBH752" s="31"/>
      <c r="VBI752" s="31"/>
      <c r="VBJ752" s="31"/>
      <c r="VBK752" s="31"/>
      <c r="VBL752" s="31"/>
      <c r="VBM752" s="31"/>
      <c r="VBN752" s="31"/>
      <c r="VBO752" s="31"/>
      <c r="VBP752" s="31"/>
      <c r="VBQ752" s="31"/>
      <c r="VBR752" s="31"/>
      <c r="VBS752" s="31"/>
      <c r="VBT752" s="31"/>
      <c r="VBU752" s="31"/>
      <c r="VBV752" s="31"/>
      <c r="VBW752" s="31"/>
      <c r="VBX752" s="31"/>
      <c r="VBY752" s="31"/>
      <c r="VBZ752" s="31"/>
      <c r="VCA752" s="31"/>
      <c r="VCB752" s="31"/>
      <c r="VCC752" s="31"/>
      <c r="VCD752" s="31"/>
      <c r="VCE752" s="31"/>
      <c r="VCF752" s="31"/>
      <c r="VCG752" s="31"/>
      <c r="VCH752" s="31"/>
      <c r="VCI752" s="31"/>
      <c r="VCJ752" s="31"/>
      <c r="VCK752" s="31"/>
      <c r="VCL752" s="31"/>
      <c r="VCM752" s="31"/>
      <c r="VCN752" s="31"/>
      <c r="VCO752" s="31"/>
      <c r="VCP752" s="31"/>
      <c r="VCQ752" s="31"/>
      <c r="VCR752" s="31"/>
      <c r="VCS752" s="31"/>
      <c r="VCT752" s="31"/>
      <c r="VCU752" s="31"/>
      <c r="VCV752" s="31"/>
      <c r="VCW752" s="31"/>
      <c r="VCX752" s="31"/>
      <c r="VCY752" s="31"/>
      <c r="VCZ752" s="31"/>
      <c r="VDA752" s="31"/>
      <c r="VDB752" s="31"/>
      <c r="VDC752" s="31"/>
      <c r="VDD752" s="31"/>
      <c r="VDE752" s="31"/>
      <c r="VDF752" s="31"/>
      <c r="VDG752" s="31"/>
      <c r="VDH752" s="31"/>
      <c r="VDI752" s="31"/>
      <c r="VDJ752" s="31"/>
      <c r="VDK752" s="31"/>
      <c r="VDL752" s="31"/>
      <c r="VDM752" s="31"/>
      <c r="VDN752" s="31"/>
      <c r="VDO752" s="31"/>
      <c r="VDP752" s="31"/>
      <c r="VDQ752" s="31"/>
      <c r="VDR752" s="31"/>
      <c r="VDS752" s="31"/>
      <c r="VDT752" s="31"/>
      <c r="VDU752" s="31"/>
      <c r="VDV752" s="31"/>
      <c r="VDW752" s="31"/>
      <c r="VDX752" s="31"/>
      <c r="VDY752" s="31"/>
      <c r="VDZ752" s="31"/>
      <c r="VEA752" s="31"/>
      <c r="VEB752" s="31"/>
      <c r="VEC752" s="31"/>
      <c r="VED752" s="31"/>
      <c r="VEE752" s="31"/>
      <c r="VEF752" s="31"/>
      <c r="VEG752" s="31"/>
      <c r="VEH752" s="31"/>
      <c r="VEI752" s="31"/>
      <c r="VEJ752" s="31"/>
      <c r="VEK752" s="31"/>
      <c r="VEL752" s="31"/>
      <c r="VEM752" s="31"/>
      <c r="VEN752" s="31"/>
      <c r="VEO752" s="31"/>
      <c r="VEP752" s="31"/>
      <c r="VEQ752" s="31"/>
      <c r="VER752" s="31"/>
      <c r="VES752" s="31"/>
      <c r="VET752" s="31"/>
      <c r="VEU752" s="31"/>
      <c r="VEV752" s="31"/>
      <c r="VEW752" s="31"/>
      <c r="VEX752" s="31"/>
      <c r="VEY752" s="31"/>
      <c r="VEZ752" s="31"/>
      <c r="VFA752" s="31"/>
      <c r="VFB752" s="31"/>
      <c r="VFC752" s="31"/>
      <c r="VFD752" s="31"/>
      <c r="VFE752" s="31"/>
      <c r="VFF752" s="31"/>
      <c r="VFG752" s="31"/>
      <c r="VFH752" s="31"/>
      <c r="VFI752" s="31"/>
      <c r="VFJ752" s="31"/>
      <c r="VFK752" s="31"/>
      <c r="VFL752" s="31"/>
      <c r="VFM752" s="31"/>
      <c r="VFN752" s="31"/>
      <c r="VFO752" s="31"/>
      <c r="VFP752" s="31"/>
      <c r="VFQ752" s="31"/>
      <c r="VFR752" s="31"/>
      <c r="VFS752" s="31"/>
      <c r="VFT752" s="31"/>
      <c r="VFU752" s="31"/>
      <c r="VFV752" s="31"/>
      <c r="VFW752" s="31"/>
      <c r="VFX752" s="31"/>
      <c r="VFY752" s="31"/>
      <c r="VFZ752" s="31"/>
      <c r="VGA752" s="31"/>
      <c r="VGB752" s="31"/>
      <c r="VGC752" s="31"/>
      <c r="VGD752" s="31"/>
      <c r="VGE752" s="31"/>
      <c r="VGF752" s="31"/>
      <c r="VGG752" s="31"/>
      <c r="VGH752" s="31"/>
      <c r="VGI752" s="31"/>
      <c r="VGJ752" s="31"/>
      <c r="VGK752" s="31"/>
      <c r="VGL752" s="31"/>
      <c r="VGM752" s="31"/>
      <c r="VGN752" s="31"/>
      <c r="VGO752" s="31"/>
      <c r="VGP752" s="31"/>
      <c r="VGQ752" s="31"/>
      <c r="VGR752" s="31"/>
      <c r="VGS752" s="31"/>
      <c r="VGT752" s="31"/>
      <c r="VGU752" s="31"/>
      <c r="VGV752" s="31"/>
      <c r="VGW752" s="31"/>
      <c r="VGX752" s="31"/>
      <c r="VGY752" s="31"/>
      <c r="VGZ752" s="31"/>
      <c r="VHA752" s="31"/>
      <c r="VHB752" s="31"/>
      <c r="VHC752" s="31"/>
      <c r="VHD752" s="31"/>
      <c r="VHE752" s="31"/>
      <c r="VHF752" s="31"/>
      <c r="VHG752" s="31"/>
      <c r="VHH752" s="31"/>
      <c r="VHI752" s="31"/>
      <c r="VHJ752" s="31"/>
      <c r="VHK752" s="31"/>
      <c r="VHL752" s="31"/>
      <c r="VHM752" s="31"/>
      <c r="VHN752" s="31"/>
      <c r="VHO752" s="31"/>
      <c r="VHP752" s="31"/>
      <c r="VHQ752" s="31"/>
      <c r="VHR752" s="31"/>
      <c r="VHS752" s="31"/>
      <c r="VHT752" s="31"/>
      <c r="VHU752" s="31"/>
      <c r="VHV752" s="31"/>
      <c r="VHW752" s="31"/>
      <c r="VHX752" s="31"/>
      <c r="VHY752" s="31"/>
      <c r="VHZ752" s="31"/>
      <c r="VIA752" s="31"/>
      <c r="VIB752" s="31"/>
      <c r="VIC752" s="31"/>
      <c r="VID752" s="31"/>
      <c r="VIE752" s="31"/>
      <c r="VIF752" s="31"/>
      <c r="VIG752" s="31"/>
      <c r="VIH752" s="31"/>
      <c r="VII752" s="31"/>
      <c r="VIJ752" s="31"/>
      <c r="VIK752" s="31"/>
      <c r="VIL752" s="31"/>
      <c r="VIM752" s="31"/>
      <c r="VIN752" s="31"/>
      <c r="VIO752" s="31"/>
      <c r="VIP752" s="31"/>
      <c r="VIQ752" s="31"/>
      <c r="VIR752" s="31"/>
      <c r="VIS752" s="31"/>
      <c r="VIT752" s="31"/>
      <c r="VIU752" s="31"/>
      <c r="VIV752" s="31"/>
      <c r="VIW752" s="31"/>
      <c r="VIX752" s="31"/>
      <c r="VIY752" s="31"/>
      <c r="VIZ752" s="31"/>
      <c r="VJA752" s="31"/>
      <c r="VJB752" s="31"/>
      <c r="VJC752" s="31"/>
      <c r="VJD752" s="31"/>
      <c r="VJE752" s="31"/>
      <c r="VJF752" s="31"/>
      <c r="VJG752" s="31"/>
      <c r="VJH752" s="31"/>
      <c r="VJI752" s="31"/>
      <c r="VJJ752" s="31"/>
      <c r="VJK752" s="31"/>
      <c r="VJL752" s="31"/>
      <c r="VJM752" s="31"/>
      <c r="VJN752" s="31"/>
      <c r="VJO752" s="31"/>
      <c r="VJP752" s="31"/>
      <c r="VJQ752" s="31"/>
      <c r="VJR752" s="31"/>
      <c r="VJS752" s="31"/>
      <c r="VJT752" s="31"/>
      <c r="VJU752" s="31"/>
      <c r="VJV752" s="31"/>
      <c r="VJW752" s="31"/>
      <c r="VJX752" s="31"/>
      <c r="VJY752" s="31"/>
      <c r="VJZ752" s="31"/>
      <c r="VKA752" s="31"/>
      <c r="VKB752" s="31"/>
      <c r="VKC752" s="31"/>
      <c r="VKD752" s="31"/>
      <c r="VKE752" s="31"/>
      <c r="VKF752" s="31"/>
      <c r="VKG752" s="31"/>
      <c r="VKH752" s="31"/>
      <c r="VKI752" s="31"/>
      <c r="VKJ752" s="31"/>
      <c r="VKK752" s="31"/>
      <c r="VKL752" s="31"/>
      <c r="VKM752" s="31"/>
      <c r="VKN752" s="31"/>
      <c r="VKO752" s="31"/>
      <c r="VKP752" s="31"/>
      <c r="VKQ752" s="31"/>
      <c r="VKR752" s="31"/>
      <c r="VKS752" s="31"/>
      <c r="VKT752" s="31"/>
      <c r="VKU752" s="31"/>
      <c r="VKV752" s="31"/>
      <c r="VKW752" s="31"/>
      <c r="VKX752" s="31"/>
      <c r="VKY752" s="31"/>
      <c r="VKZ752" s="31"/>
      <c r="VLA752" s="31"/>
      <c r="VLB752" s="31"/>
      <c r="VLC752" s="31"/>
      <c r="VLD752" s="31"/>
      <c r="VLE752" s="31"/>
      <c r="VLF752" s="31"/>
      <c r="VLG752" s="31"/>
      <c r="VLH752" s="31"/>
      <c r="VLI752" s="31"/>
      <c r="VLJ752" s="31"/>
      <c r="VLK752" s="31"/>
      <c r="VLL752" s="31"/>
      <c r="VLM752" s="31"/>
      <c r="VLN752" s="31"/>
      <c r="VLO752" s="31"/>
      <c r="VLP752" s="31"/>
      <c r="VLQ752" s="31"/>
      <c r="VLR752" s="31"/>
      <c r="VLS752" s="31"/>
      <c r="VLT752" s="31"/>
      <c r="VLU752" s="31"/>
      <c r="VLV752" s="31"/>
      <c r="VLW752" s="31"/>
      <c r="VLX752" s="31"/>
      <c r="VLY752" s="31"/>
      <c r="VLZ752" s="31"/>
      <c r="VMA752" s="31"/>
      <c r="VMB752" s="31"/>
      <c r="VMC752" s="31"/>
      <c r="VMD752" s="31"/>
      <c r="VME752" s="31"/>
      <c r="VMF752" s="31"/>
      <c r="VMG752" s="31"/>
      <c r="VMH752" s="31"/>
      <c r="VMI752" s="31"/>
      <c r="VMJ752" s="31"/>
      <c r="VMK752" s="31"/>
      <c r="VML752" s="31"/>
      <c r="VMM752" s="31"/>
      <c r="VMN752" s="31"/>
      <c r="VMO752" s="31"/>
      <c r="VMP752" s="31"/>
      <c r="VMQ752" s="31"/>
      <c r="VMR752" s="31"/>
      <c r="VMS752" s="31"/>
      <c r="VMT752" s="31"/>
      <c r="VMU752" s="31"/>
      <c r="VMV752" s="31"/>
      <c r="VMW752" s="31"/>
      <c r="VMX752" s="31"/>
      <c r="VMY752" s="31"/>
      <c r="VMZ752" s="31"/>
      <c r="VNA752" s="31"/>
      <c r="VNB752" s="31"/>
      <c r="VNC752" s="31"/>
      <c r="VND752" s="31"/>
      <c r="VNE752" s="31"/>
      <c r="VNF752" s="31"/>
      <c r="VNG752" s="31"/>
      <c r="VNH752" s="31"/>
      <c r="VNI752" s="31"/>
      <c r="VNJ752" s="31"/>
      <c r="VNK752" s="31"/>
      <c r="VNL752" s="31"/>
      <c r="VNM752" s="31"/>
      <c r="VNN752" s="31"/>
      <c r="VNO752" s="31"/>
      <c r="VNP752" s="31"/>
      <c r="VNQ752" s="31"/>
      <c r="VNR752" s="31"/>
      <c r="VNS752" s="31"/>
      <c r="VNT752" s="31"/>
      <c r="VNU752" s="31"/>
      <c r="VNV752" s="31"/>
      <c r="VNW752" s="31"/>
      <c r="VNX752" s="31"/>
      <c r="VNY752" s="31"/>
      <c r="VNZ752" s="31"/>
      <c r="VOA752" s="31"/>
      <c r="VOB752" s="31"/>
      <c r="VOC752" s="31"/>
      <c r="VOD752" s="31"/>
      <c r="VOE752" s="31"/>
      <c r="VOF752" s="31"/>
      <c r="VOG752" s="31"/>
      <c r="VOH752" s="31"/>
      <c r="VOI752" s="31"/>
      <c r="VOJ752" s="31"/>
      <c r="VOK752" s="31"/>
      <c r="VOL752" s="31"/>
      <c r="VOM752" s="31"/>
      <c r="VON752" s="31"/>
      <c r="VOO752" s="31"/>
      <c r="VOP752" s="31"/>
      <c r="VOQ752" s="31"/>
      <c r="VOR752" s="31"/>
      <c r="VOS752" s="31"/>
      <c r="VOT752" s="31"/>
      <c r="VOU752" s="31"/>
      <c r="VOV752" s="31"/>
      <c r="VOW752" s="31"/>
      <c r="VOX752" s="31"/>
      <c r="VOY752" s="31"/>
      <c r="VOZ752" s="31"/>
      <c r="VPA752" s="31"/>
      <c r="VPB752" s="31"/>
      <c r="VPC752" s="31"/>
      <c r="VPD752" s="31"/>
      <c r="VPE752" s="31"/>
      <c r="VPF752" s="31"/>
      <c r="VPG752" s="31"/>
      <c r="VPH752" s="31"/>
      <c r="VPI752" s="31"/>
      <c r="VPJ752" s="31"/>
      <c r="VPK752" s="31"/>
      <c r="VPL752" s="31"/>
      <c r="VPM752" s="31"/>
      <c r="VPN752" s="31"/>
      <c r="VPO752" s="31"/>
      <c r="VPP752" s="31"/>
      <c r="VPQ752" s="31"/>
      <c r="VPR752" s="31"/>
      <c r="VPS752" s="31"/>
      <c r="VPT752" s="31"/>
      <c r="VPU752" s="31"/>
      <c r="VPV752" s="31"/>
      <c r="VPW752" s="31"/>
      <c r="VPX752" s="31"/>
      <c r="VPY752" s="31"/>
      <c r="VPZ752" s="31"/>
      <c r="VQA752" s="31"/>
      <c r="VQB752" s="31"/>
      <c r="VQC752" s="31"/>
      <c r="VQD752" s="31"/>
      <c r="VQE752" s="31"/>
      <c r="VQF752" s="31"/>
      <c r="VQG752" s="31"/>
      <c r="VQH752" s="31"/>
      <c r="VQI752" s="31"/>
      <c r="VQJ752" s="31"/>
      <c r="VQK752" s="31"/>
      <c r="VQL752" s="31"/>
      <c r="VQM752" s="31"/>
      <c r="VQN752" s="31"/>
      <c r="VQO752" s="31"/>
      <c r="VQP752" s="31"/>
      <c r="VQQ752" s="31"/>
      <c r="VQR752" s="31"/>
      <c r="VQS752" s="31"/>
      <c r="VQT752" s="31"/>
      <c r="VQU752" s="31"/>
      <c r="VQV752" s="31"/>
      <c r="VQW752" s="31"/>
      <c r="VQX752" s="31"/>
      <c r="VQY752" s="31"/>
      <c r="VQZ752" s="31"/>
      <c r="VRA752" s="31"/>
      <c r="VRB752" s="31"/>
      <c r="VRC752" s="31"/>
      <c r="VRD752" s="31"/>
      <c r="VRE752" s="31"/>
      <c r="VRF752" s="31"/>
      <c r="VRG752" s="31"/>
      <c r="VRH752" s="31"/>
      <c r="VRI752" s="31"/>
      <c r="VRJ752" s="31"/>
      <c r="VRK752" s="31"/>
      <c r="VRL752" s="31"/>
      <c r="VRM752" s="31"/>
      <c r="VRN752" s="31"/>
      <c r="VRO752" s="31"/>
      <c r="VRP752" s="31"/>
      <c r="VRQ752" s="31"/>
      <c r="VRR752" s="31"/>
      <c r="VRS752" s="31"/>
      <c r="VRT752" s="31"/>
      <c r="VRU752" s="31"/>
      <c r="VRV752" s="31"/>
      <c r="VRW752" s="31"/>
      <c r="VRX752" s="31"/>
      <c r="VRY752" s="31"/>
      <c r="VRZ752" s="31"/>
      <c r="VSA752" s="31"/>
      <c r="VSB752" s="31"/>
      <c r="VSC752" s="31"/>
      <c r="VSD752" s="31"/>
      <c r="VSE752" s="31"/>
      <c r="VSF752" s="31"/>
      <c r="VSG752" s="31"/>
      <c r="VSH752" s="31"/>
      <c r="VSI752" s="31"/>
      <c r="VSJ752" s="31"/>
      <c r="VSK752" s="31"/>
      <c r="VSL752" s="31"/>
      <c r="VSM752" s="31"/>
      <c r="VSN752" s="31"/>
      <c r="VSO752" s="31"/>
      <c r="VSP752" s="31"/>
      <c r="VSQ752" s="31"/>
      <c r="VSR752" s="31"/>
      <c r="VSS752" s="31"/>
      <c r="VST752" s="31"/>
      <c r="VSU752" s="31"/>
      <c r="VSV752" s="31"/>
      <c r="VSW752" s="31"/>
      <c r="VSX752" s="31"/>
      <c r="VSY752" s="31"/>
      <c r="VSZ752" s="31"/>
      <c r="VTA752" s="31"/>
      <c r="VTB752" s="31"/>
      <c r="VTC752" s="31"/>
      <c r="VTD752" s="31"/>
      <c r="VTE752" s="31"/>
      <c r="VTF752" s="31"/>
      <c r="VTG752" s="31"/>
      <c r="VTH752" s="31"/>
      <c r="VTI752" s="31"/>
      <c r="VTJ752" s="31"/>
      <c r="VTK752" s="31"/>
      <c r="VTL752" s="31"/>
      <c r="VTM752" s="31"/>
      <c r="VTN752" s="31"/>
      <c r="VTO752" s="31"/>
      <c r="VTP752" s="31"/>
      <c r="VTQ752" s="31"/>
      <c r="VTR752" s="31"/>
      <c r="VTS752" s="31"/>
      <c r="VTT752" s="31"/>
      <c r="VTU752" s="31"/>
      <c r="VTV752" s="31"/>
      <c r="VTW752" s="31"/>
      <c r="VTX752" s="31"/>
      <c r="VTY752" s="31"/>
      <c r="VTZ752" s="31"/>
      <c r="VUA752" s="31"/>
      <c r="VUB752" s="31"/>
      <c r="VUC752" s="31"/>
      <c r="VUD752" s="31"/>
      <c r="VUE752" s="31"/>
      <c r="VUF752" s="31"/>
      <c r="VUG752" s="31"/>
      <c r="VUH752" s="31"/>
      <c r="VUI752" s="31"/>
      <c r="VUJ752" s="31"/>
      <c r="VUK752" s="31"/>
      <c r="VUL752" s="31"/>
      <c r="VUM752" s="31"/>
      <c r="VUN752" s="31"/>
      <c r="VUO752" s="31"/>
      <c r="VUP752" s="31"/>
      <c r="VUQ752" s="31"/>
      <c r="VUR752" s="31"/>
      <c r="VUS752" s="31"/>
      <c r="VUT752" s="31"/>
      <c r="VUU752" s="31"/>
      <c r="VUV752" s="31"/>
      <c r="VUW752" s="31"/>
      <c r="VUX752" s="31"/>
      <c r="VUY752" s="31"/>
      <c r="VUZ752" s="31"/>
      <c r="VVA752" s="31"/>
      <c r="VVB752" s="31"/>
      <c r="VVC752" s="31"/>
      <c r="VVD752" s="31"/>
      <c r="VVE752" s="31"/>
      <c r="VVF752" s="31"/>
      <c r="VVG752" s="31"/>
      <c r="VVH752" s="31"/>
      <c r="VVI752" s="31"/>
      <c r="VVJ752" s="31"/>
      <c r="VVK752" s="31"/>
      <c r="VVL752" s="31"/>
      <c r="VVM752" s="31"/>
      <c r="VVN752" s="31"/>
      <c r="VVO752" s="31"/>
      <c r="VVP752" s="31"/>
      <c r="VVQ752" s="31"/>
      <c r="VVR752" s="31"/>
      <c r="VVS752" s="31"/>
      <c r="VVT752" s="31"/>
      <c r="VVU752" s="31"/>
      <c r="VVV752" s="31"/>
      <c r="VVW752" s="31"/>
      <c r="VVX752" s="31"/>
      <c r="VVY752" s="31"/>
      <c r="VVZ752" s="31"/>
      <c r="VWA752" s="31"/>
      <c r="VWB752" s="31"/>
      <c r="VWC752" s="31"/>
      <c r="VWD752" s="31"/>
      <c r="VWE752" s="31"/>
      <c r="VWF752" s="31"/>
      <c r="VWG752" s="31"/>
      <c r="VWH752" s="31"/>
      <c r="VWI752" s="31"/>
      <c r="VWJ752" s="31"/>
      <c r="VWK752" s="31"/>
      <c r="VWL752" s="31"/>
      <c r="VWM752" s="31"/>
      <c r="VWN752" s="31"/>
      <c r="VWO752" s="31"/>
      <c r="VWP752" s="31"/>
      <c r="VWQ752" s="31"/>
      <c r="VWR752" s="31"/>
      <c r="VWS752" s="31"/>
      <c r="VWT752" s="31"/>
      <c r="VWU752" s="31"/>
      <c r="VWV752" s="31"/>
      <c r="VWW752" s="31"/>
      <c r="VWX752" s="31"/>
      <c r="VWY752" s="31"/>
      <c r="VWZ752" s="31"/>
      <c r="VXA752" s="31"/>
      <c r="VXB752" s="31"/>
      <c r="VXC752" s="31"/>
      <c r="VXD752" s="31"/>
      <c r="VXE752" s="31"/>
      <c r="VXF752" s="31"/>
      <c r="VXG752" s="31"/>
      <c r="VXH752" s="31"/>
      <c r="VXI752" s="31"/>
      <c r="VXJ752" s="31"/>
      <c r="VXK752" s="31"/>
      <c r="VXL752" s="31"/>
      <c r="VXM752" s="31"/>
      <c r="VXN752" s="31"/>
      <c r="VXO752" s="31"/>
      <c r="VXP752" s="31"/>
      <c r="VXQ752" s="31"/>
      <c r="VXR752" s="31"/>
      <c r="VXS752" s="31"/>
      <c r="VXT752" s="31"/>
      <c r="VXU752" s="31"/>
      <c r="VXV752" s="31"/>
      <c r="VXW752" s="31"/>
      <c r="VXX752" s="31"/>
      <c r="VXY752" s="31"/>
      <c r="VXZ752" s="31"/>
      <c r="VYA752" s="31"/>
      <c r="VYB752" s="31"/>
      <c r="VYC752" s="31"/>
      <c r="VYD752" s="31"/>
      <c r="VYE752" s="31"/>
      <c r="VYF752" s="31"/>
      <c r="VYG752" s="31"/>
      <c r="VYH752" s="31"/>
      <c r="VYI752" s="31"/>
      <c r="VYJ752" s="31"/>
      <c r="VYK752" s="31"/>
      <c r="VYL752" s="31"/>
      <c r="VYM752" s="31"/>
      <c r="VYN752" s="31"/>
      <c r="VYO752" s="31"/>
      <c r="VYP752" s="31"/>
      <c r="VYQ752" s="31"/>
      <c r="VYR752" s="31"/>
      <c r="VYS752" s="31"/>
      <c r="VYT752" s="31"/>
      <c r="VYU752" s="31"/>
      <c r="VYV752" s="31"/>
      <c r="VYW752" s="31"/>
      <c r="VYX752" s="31"/>
      <c r="VYY752" s="31"/>
      <c r="VYZ752" s="31"/>
      <c r="VZA752" s="31"/>
      <c r="VZB752" s="31"/>
      <c r="VZC752" s="31"/>
      <c r="VZD752" s="31"/>
      <c r="VZE752" s="31"/>
      <c r="VZF752" s="31"/>
      <c r="VZG752" s="31"/>
      <c r="VZH752" s="31"/>
      <c r="VZI752" s="31"/>
      <c r="VZJ752" s="31"/>
      <c r="VZK752" s="31"/>
      <c r="VZL752" s="31"/>
      <c r="VZM752" s="31"/>
      <c r="VZN752" s="31"/>
      <c r="VZO752" s="31"/>
      <c r="VZP752" s="31"/>
      <c r="VZQ752" s="31"/>
      <c r="VZR752" s="31"/>
      <c r="VZS752" s="31"/>
      <c r="VZT752" s="31"/>
      <c r="VZU752" s="31"/>
      <c r="VZV752" s="31"/>
      <c r="VZW752" s="31"/>
      <c r="VZX752" s="31"/>
      <c r="VZY752" s="31"/>
      <c r="VZZ752" s="31"/>
      <c r="WAA752" s="31"/>
      <c r="WAB752" s="31"/>
      <c r="WAC752" s="31"/>
      <c r="WAD752" s="31"/>
      <c r="WAE752" s="31"/>
      <c r="WAF752" s="31"/>
      <c r="WAG752" s="31"/>
      <c r="WAH752" s="31"/>
      <c r="WAI752" s="31"/>
      <c r="WAJ752" s="31"/>
      <c r="WAK752" s="31"/>
      <c r="WAL752" s="31"/>
      <c r="WAM752" s="31"/>
      <c r="WAN752" s="31"/>
      <c r="WAO752" s="31"/>
      <c r="WAP752" s="31"/>
      <c r="WAQ752" s="31"/>
      <c r="WAR752" s="31"/>
      <c r="WAS752" s="31"/>
      <c r="WAT752" s="31"/>
      <c r="WAU752" s="31"/>
      <c r="WAV752" s="31"/>
      <c r="WAW752" s="31"/>
      <c r="WAX752" s="31"/>
      <c r="WAY752" s="31"/>
      <c r="WAZ752" s="31"/>
      <c r="WBA752" s="31"/>
      <c r="WBB752" s="31"/>
      <c r="WBC752" s="31"/>
      <c r="WBD752" s="31"/>
      <c r="WBE752" s="31"/>
      <c r="WBF752" s="31"/>
      <c r="WBG752" s="31"/>
      <c r="WBH752" s="31"/>
      <c r="WBI752" s="31"/>
      <c r="WBJ752" s="31"/>
      <c r="WBK752" s="31"/>
      <c r="WBL752" s="31"/>
      <c r="WBM752" s="31"/>
      <c r="WBN752" s="31"/>
      <c r="WBO752" s="31"/>
      <c r="WBP752" s="31"/>
      <c r="WBQ752" s="31"/>
      <c r="WBR752" s="31"/>
      <c r="WBS752" s="31"/>
      <c r="WBT752" s="31"/>
      <c r="WBU752" s="31"/>
      <c r="WBV752" s="31"/>
      <c r="WBW752" s="31"/>
      <c r="WBX752" s="31"/>
      <c r="WBY752" s="31"/>
      <c r="WBZ752" s="31"/>
      <c r="WCA752" s="31"/>
      <c r="WCB752" s="31"/>
      <c r="WCC752" s="31"/>
      <c r="WCD752" s="31"/>
      <c r="WCE752" s="31"/>
      <c r="WCF752" s="31"/>
      <c r="WCG752" s="31"/>
      <c r="WCH752" s="31"/>
      <c r="WCI752" s="31"/>
      <c r="WCJ752" s="31"/>
      <c r="WCK752" s="31"/>
      <c r="WCL752" s="31"/>
      <c r="WCM752" s="31"/>
      <c r="WCN752" s="31"/>
      <c r="WCO752" s="31"/>
      <c r="WCP752" s="31"/>
      <c r="WCQ752" s="31"/>
      <c r="WCR752" s="31"/>
      <c r="WCS752" s="31"/>
      <c r="WCT752" s="31"/>
      <c r="WCU752" s="31"/>
      <c r="WCV752" s="31"/>
      <c r="WCW752" s="31"/>
      <c r="WCX752" s="31"/>
      <c r="WCY752" s="31"/>
      <c r="WCZ752" s="31"/>
      <c r="WDA752" s="31"/>
      <c r="WDB752" s="31"/>
      <c r="WDC752" s="31"/>
      <c r="WDD752" s="31"/>
      <c r="WDE752" s="31"/>
      <c r="WDF752" s="31"/>
      <c r="WDG752" s="31"/>
      <c r="WDH752" s="31"/>
      <c r="WDI752" s="31"/>
      <c r="WDJ752" s="31"/>
      <c r="WDK752" s="31"/>
      <c r="WDL752" s="31"/>
      <c r="WDM752" s="31"/>
      <c r="WDN752" s="31"/>
      <c r="WDO752" s="31"/>
      <c r="WDP752" s="31"/>
      <c r="WDQ752" s="31"/>
      <c r="WDR752" s="31"/>
      <c r="WDS752" s="31"/>
      <c r="WDT752" s="31"/>
      <c r="WDU752" s="31"/>
      <c r="WDV752" s="31"/>
      <c r="WDW752" s="31"/>
      <c r="WDX752" s="31"/>
      <c r="WDY752" s="31"/>
      <c r="WDZ752" s="31"/>
      <c r="WEA752" s="31"/>
      <c r="WEB752" s="31"/>
      <c r="WEC752" s="31"/>
      <c r="WED752" s="31"/>
      <c r="WEE752" s="31"/>
      <c r="WEF752" s="31"/>
      <c r="WEG752" s="31"/>
      <c r="WEH752" s="31"/>
      <c r="WEI752" s="31"/>
      <c r="WEJ752" s="31"/>
      <c r="WEK752" s="31"/>
      <c r="WEL752" s="31"/>
      <c r="WEM752" s="31"/>
      <c r="WEN752" s="31"/>
      <c r="WEO752" s="31"/>
      <c r="WEP752" s="31"/>
      <c r="WEQ752" s="31"/>
      <c r="WER752" s="31"/>
      <c r="WES752" s="31"/>
      <c r="WET752" s="31"/>
      <c r="WEU752" s="31"/>
      <c r="WEV752" s="31"/>
      <c r="WEW752" s="31"/>
      <c r="WEX752" s="31"/>
      <c r="WEY752" s="31"/>
      <c r="WEZ752" s="31"/>
      <c r="WFA752" s="31"/>
      <c r="WFB752" s="31"/>
      <c r="WFC752" s="31"/>
      <c r="WFD752" s="31"/>
      <c r="WFE752" s="31"/>
      <c r="WFF752" s="31"/>
      <c r="WFG752" s="31"/>
      <c r="WFH752" s="31"/>
      <c r="WFI752" s="31"/>
      <c r="WFJ752" s="31"/>
      <c r="WFK752" s="31"/>
      <c r="WFL752" s="31"/>
      <c r="WFM752" s="31"/>
      <c r="WFN752" s="31"/>
      <c r="WFO752" s="31"/>
      <c r="WFP752" s="31"/>
      <c r="WFQ752" s="31"/>
      <c r="WFR752" s="31"/>
      <c r="WFS752" s="31"/>
      <c r="WFT752" s="31"/>
      <c r="WFU752" s="31"/>
      <c r="WFV752" s="31"/>
      <c r="WFW752" s="31"/>
      <c r="WFX752" s="31"/>
      <c r="WFY752" s="31"/>
      <c r="WFZ752" s="31"/>
      <c r="WGA752" s="31"/>
      <c r="WGB752" s="31"/>
      <c r="WGC752" s="31"/>
      <c r="WGD752" s="31"/>
      <c r="WGE752" s="31"/>
      <c r="WGF752" s="31"/>
      <c r="WGG752" s="31"/>
      <c r="WGH752" s="31"/>
      <c r="WGI752" s="31"/>
      <c r="WGJ752" s="31"/>
      <c r="WGK752" s="31"/>
      <c r="WGL752" s="31"/>
      <c r="WGM752" s="31"/>
      <c r="WGN752" s="31"/>
      <c r="WGO752" s="31"/>
      <c r="WGP752" s="31"/>
      <c r="WGQ752" s="31"/>
      <c r="WGR752" s="31"/>
      <c r="WGS752" s="31"/>
      <c r="WGT752" s="31"/>
      <c r="WGU752" s="31"/>
      <c r="WGV752" s="31"/>
      <c r="WGW752" s="31"/>
      <c r="WGX752" s="31"/>
      <c r="WGY752" s="31"/>
      <c r="WGZ752" s="31"/>
      <c r="WHA752" s="31"/>
      <c r="WHB752" s="31"/>
      <c r="WHC752" s="31"/>
      <c r="WHD752" s="31"/>
      <c r="WHE752" s="31"/>
      <c r="WHF752" s="31"/>
      <c r="WHG752" s="31"/>
      <c r="WHH752" s="31"/>
      <c r="WHI752" s="31"/>
      <c r="WHJ752" s="31"/>
      <c r="WHK752" s="31"/>
      <c r="WHL752" s="31"/>
      <c r="WHM752" s="31"/>
      <c r="WHN752" s="31"/>
      <c r="WHO752" s="31"/>
      <c r="WHP752" s="31"/>
      <c r="WHQ752" s="31"/>
      <c r="WHR752" s="31"/>
      <c r="WHS752" s="31"/>
      <c r="WHT752" s="31"/>
      <c r="WHU752" s="31"/>
      <c r="WHV752" s="31"/>
      <c r="WHW752" s="31"/>
      <c r="WHX752" s="31"/>
      <c r="WHY752" s="31"/>
      <c r="WHZ752" s="31"/>
      <c r="WIA752" s="31"/>
      <c r="WIB752" s="31"/>
      <c r="WIC752" s="31"/>
      <c r="WID752" s="31"/>
      <c r="WIE752" s="31"/>
      <c r="WIF752" s="31"/>
      <c r="WIG752" s="31"/>
      <c r="WIH752" s="31"/>
      <c r="WII752" s="31"/>
      <c r="WIJ752" s="31"/>
      <c r="WIK752" s="31"/>
      <c r="WIL752" s="31"/>
      <c r="WIM752" s="31"/>
      <c r="WIN752" s="31"/>
      <c r="WIO752" s="31"/>
      <c r="WIP752" s="31"/>
      <c r="WIQ752" s="31"/>
      <c r="WIR752" s="31"/>
      <c r="WIS752" s="31"/>
      <c r="WIT752" s="31"/>
      <c r="WIU752" s="31"/>
      <c r="WIV752" s="31"/>
      <c r="WIW752" s="31"/>
      <c r="WIX752" s="31"/>
      <c r="WIY752" s="31"/>
      <c r="WIZ752" s="31"/>
      <c r="WJA752" s="31"/>
      <c r="WJB752" s="31"/>
      <c r="WJC752" s="31"/>
      <c r="WJD752" s="31"/>
      <c r="WJE752" s="31"/>
      <c r="WJF752" s="31"/>
      <c r="WJG752" s="31"/>
      <c r="WJH752" s="31"/>
      <c r="WJI752" s="31"/>
      <c r="WJJ752" s="31"/>
      <c r="WJK752" s="31"/>
      <c r="WJL752" s="31"/>
      <c r="WJM752" s="31"/>
      <c r="WJN752" s="31"/>
      <c r="WJO752" s="31"/>
      <c r="WJP752" s="31"/>
      <c r="WJQ752" s="31"/>
      <c r="WJR752" s="31"/>
      <c r="WJS752" s="31"/>
      <c r="WJT752" s="31"/>
      <c r="WJU752" s="31"/>
      <c r="WJV752" s="31"/>
      <c r="WJW752" s="31"/>
      <c r="WJX752" s="31"/>
      <c r="WJY752" s="31"/>
      <c r="WJZ752" s="31"/>
      <c r="WKA752" s="31"/>
      <c r="WKB752" s="31"/>
      <c r="WKC752" s="31"/>
      <c r="WKD752" s="31"/>
      <c r="WKE752" s="31"/>
      <c r="WKF752" s="31"/>
      <c r="WKG752" s="31"/>
      <c r="WKH752" s="31"/>
      <c r="WKI752" s="31"/>
      <c r="WKJ752" s="31"/>
      <c r="WKK752" s="31"/>
      <c r="WKL752" s="31"/>
      <c r="WKM752" s="31"/>
      <c r="WKN752" s="31"/>
      <c r="WKO752" s="31"/>
      <c r="WKP752" s="31"/>
      <c r="WKQ752" s="31"/>
      <c r="WKR752" s="31"/>
      <c r="WKS752" s="31"/>
      <c r="WKT752" s="31"/>
      <c r="WKU752" s="31"/>
      <c r="WKV752" s="31"/>
      <c r="WKW752" s="31"/>
      <c r="WKX752" s="31"/>
      <c r="WKY752" s="31"/>
      <c r="WKZ752" s="31"/>
      <c r="WLA752" s="31"/>
      <c r="WLB752" s="31"/>
      <c r="WLC752" s="31"/>
      <c r="WLD752" s="31"/>
      <c r="WLE752" s="31"/>
      <c r="WLF752" s="31"/>
      <c r="WLG752" s="31"/>
      <c r="WLH752" s="31"/>
      <c r="WLI752" s="31"/>
      <c r="WLJ752" s="31"/>
      <c r="WLK752" s="31"/>
      <c r="WLL752" s="31"/>
      <c r="WLM752" s="31"/>
      <c r="WLN752" s="31"/>
      <c r="WLO752" s="31"/>
      <c r="WLP752" s="31"/>
      <c r="WLQ752" s="31"/>
      <c r="WLR752" s="31"/>
      <c r="WLS752" s="31"/>
      <c r="WLT752" s="31"/>
      <c r="WLU752" s="31"/>
      <c r="WLV752" s="31"/>
      <c r="WLW752" s="31"/>
      <c r="WLX752" s="31"/>
      <c r="WLY752" s="31"/>
      <c r="WLZ752" s="31"/>
      <c r="WMA752" s="31"/>
      <c r="WMB752" s="31"/>
      <c r="WMC752" s="31"/>
      <c r="WMD752" s="31"/>
      <c r="WME752" s="31"/>
      <c r="WMF752" s="31"/>
      <c r="WMG752" s="31"/>
      <c r="WMH752" s="31"/>
      <c r="WMI752" s="31"/>
      <c r="WMJ752" s="31"/>
      <c r="WMK752" s="31"/>
      <c r="WML752" s="31"/>
      <c r="WMM752" s="31"/>
      <c r="WMN752" s="31"/>
      <c r="WMO752" s="31"/>
      <c r="WMP752" s="31"/>
      <c r="WMQ752" s="31"/>
      <c r="WMR752" s="31"/>
      <c r="WMS752" s="31"/>
      <c r="WMT752" s="31"/>
      <c r="WMU752" s="31"/>
      <c r="WMV752" s="31"/>
      <c r="WMW752" s="31"/>
      <c r="WMX752" s="31"/>
      <c r="WMY752" s="31"/>
      <c r="WMZ752" s="31"/>
      <c r="WNA752" s="31"/>
      <c r="WNB752" s="31"/>
      <c r="WNC752" s="31"/>
      <c r="WND752" s="31"/>
      <c r="WNE752" s="31"/>
      <c r="WNF752" s="31"/>
      <c r="WNG752" s="31"/>
      <c r="WNH752" s="31"/>
      <c r="WNI752" s="31"/>
      <c r="WNJ752" s="31"/>
      <c r="WNK752" s="31"/>
      <c r="WNL752" s="31"/>
      <c r="WNM752" s="31"/>
      <c r="WNN752" s="31"/>
      <c r="WNO752" s="31"/>
      <c r="WNP752" s="31"/>
      <c r="WNQ752" s="31"/>
      <c r="WNR752" s="31"/>
      <c r="WNS752" s="31"/>
      <c r="WNT752" s="31"/>
      <c r="WNU752" s="31"/>
      <c r="WNV752" s="31"/>
      <c r="WNW752" s="31"/>
      <c r="WNX752" s="31"/>
      <c r="WNY752" s="31"/>
      <c r="WNZ752" s="31"/>
      <c r="WOA752" s="31"/>
      <c r="WOB752" s="31"/>
      <c r="WOC752" s="31"/>
      <c r="WOD752" s="31"/>
      <c r="WOE752" s="31"/>
      <c r="WOF752" s="31"/>
      <c r="WOG752" s="31"/>
      <c r="WOH752" s="31"/>
      <c r="WOI752" s="31"/>
      <c r="WOJ752" s="31"/>
      <c r="WOK752" s="31"/>
      <c r="WOL752" s="31"/>
      <c r="WOM752" s="31"/>
      <c r="WON752" s="31"/>
      <c r="WOO752" s="31"/>
      <c r="WOP752" s="31"/>
      <c r="WOQ752" s="31"/>
      <c r="WOR752" s="31"/>
      <c r="WOS752" s="31"/>
      <c r="WOT752" s="31"/>
      <c r="WOU752" s="31"/>
      <c r="WOV752" s="31"/>
      <c r="WOW752" s="31"/>
      <c r="WOX752" s="31"/>
      <c r="WOY752" s="31"/>
      <c r="WOZ752" s="31"/>
      <c r="WPA752" s="31"/>
      <c r="WPB752" s="31"/>
      <c r="WPC752" s="31"/>
      <c r="WPD752" s="31"/>
      <c r="WPE752" s="31"/>
      <c r="WPF752" s="31"/>
      <c r="WPG752" s="31"/>
      <c r="WPH752" s="31"/>
      <c r="WPI752" s="31"/>
      <c r="WPJ752" s="31"/>
      <c r="WPK752" s="31"/>
      <c r="WPL752" s="31"/>
      <c r="WPM752" s="31"/>
      <c r="WPN752" s="31"/>
      <c r="WPO752" s="31"/>
      <c r="WPP752" s="31"/>
      <c r="WPQ752" s="31"/>
      <c r="WPR752" s="31"/>
      <c r="WPS752" s="31"/>
      <c r="WPT752" s="31"/>
      <c r="WPU752" s="31"/>
      <c r="WPV752" s="31"/>
      <c r="WPW752" s="31"/>
      <c r="WPX752" s="31"/>
      <c r="WPY752" s="31"/>
      <c r="WPZ752" s="31"/>
      <c r="WQA752" s="31"/>
      <c r="WQB752" s="31"/>
      <c r="WQC752" s="31"/>
      <c r="WQD752" s="31"/>
      <c r="WQE752" s="31"/>
      <c r="WQF752" s="31"/>
      <c r="WQG752" s="31"/>
      <c r="WQH752" s="31"/>
      <c r="WQI752" s="31"/>
      <c r="WQJ752" s="31"/>
      <c r="WQK752" s="31"/>
      <c r="WQL752" s="31"/>
      <c r="WQM752" s="31"/>
      <c r="WQN752" s="31"/>
      <c r="WQO752" s="31"/>
      <c r="WQP752" s="31"/>
      <c r="WQQ752" s="31"/>
      <c r="WQR752" s="31"/>
      <c r="WQS752" s="31"/>
      <c r="WQT752" s="31"/>
      <c r="WQU752" s="31"/>
      <c r="WQV752" s="31"/>
      <c r="WQW752" s="31"/>
      <c r="WQX752" s="31"/>
      <c r="WQY752" s="31"/>
      <c r="WQZ752" s="31"/>
      <c r="WRA752" s="31"/>
      <c r="WRB752" s="31"/>
      <c r="WRC752" s="31"/>
      <c r="WRD752" s="31"/>
      <c r="WRE752" s="31"/>
      <c r="WRF752" s="31"/>
      <c r="WRG752" s="31"/>
      <c r="WRH752" s="31"/>
      <c r="WRI752" s="31"/>
      <c r="WRJ752" s="31"/>
      <c r="WRK752" s="31"/>
      <c r="WRL752" s="31"/>
      <c r="WRM752" s="31"/>
      <c r="WRN752" s="31"/>
      <c r="WRO752" s="31"/>
      <c r="WRP752" s="31"/>
      <c r="WRQ752" s="31"/>
      <c r="WRR752" s="31"/>
      <c r="WRS752" s="31"/>
      <c r="WRT752" s="31"/>
      <c r="WRU752" s="31"/>
      <c r="WRV752" s="31"/>
      <c r="WRW752" s="31"/>
      <c r="WRX752" s="31"/>
      <c r="WRY752" s="31"/>
      <c r="WRZ752" s="31"/>
      <c r="WSA752" s="31"/>
      <c r="WSB752" s="31"/>
      <c r="WSC752" s="31"/>
      <c r="WSD752" s="31"/>
      <c r="WSE752" s="31"/>
      <c r="WSF752" s="31"/>
      <c r="WSG752" s="31"/>
      <c r="WSH752" s="31"/>
      <c r="WSI752" s="31"/>
      <c r="WSJ752" s="31"/>
      <c r="WSK752" s="31"/>
      <c r="WSL752" s="31"/>
      <c r="WSM752" s="31"/>
      <c r="WSN752" s="31"/>
      <c r="WSO752" s="31"/>
      <c r="WSP752" s="31"/>
      <c r="WSQ752" s="31"/>
      <c r="WSR752" s="31"/>
      <c r="WSS752" s="31"/>
      <c r="WST752" s="31"/>
      <c r="WSU752" s="31"/>
      <c r="WSV752" s="31"/>
      <c r="WSW752" s="31"/>
      <c r="WSX752" s="31"/>
      <c r="WSY752" s="31"/>
      <c r="WSZ752" s="31"/>
      <c r="WTA752" s="31"/>
      <c r="WTB752" s="31"/>
      <c r="WTC752" s="31"/>
      <c r="WTD752" s="31"/>
      <c r="WTE752" s="31"/>
      <c r="WTF752" s="31"/>
      <c r="WTG752" s="31"/>
      <c r="WTH752" s="31"/>
      <c r="WTI752" s="31"/>
      <c r="WTJ752" s="31"/>
      <c r="WTK752" s="31"/>
      <c r="WTL752" s="31"/>
      <c r="WTM752" s="31"/>
      <c r="WTN752" s="31"/>
      <c r="WTO752" s="31"/>
      <c r="WTP752" s="31"/>
      <c r="WTQ752" s="31"/>
      <c r="WTR752" s="31"/>
      <c r="WTS752" s="31"/>
      <c r="WTT752" s="31"/>
      <c r="WTU752" s="31"/>
      <c r="WTV752" s="31"/>
      <c r="WTW752" s="31"/>
      <c r="WTX752" s="31"/>
      <c r="WTY752" s="31"/>
      <c r="WTZ752" s="31"/>
      <c r="WUA752" s="31"/>
      <c r="WUB752" s="31"/>
      <c r="WUC752" s="31"/>
      <c r="WUD752" s="31"/>
      <c r="WUE752" s="31"/>
      <c r="WUF752" s="31"/>
      <c r="WUG752" s="31"/>
      <c r="WUH752" s="31"/>
      <c r="WUI752" s="31"/>
      <c r="WUJ752" s="31"/>
      <c r="WUK752" s="31"/>
      <c r="WUL752" s="31"/>
      <c r="WUM752" s="31"/>
      <c r="WUN752" s="31"/>
      <c r="WUO752" s="31"/>
      <c r="WUP752" s="31"/>
      <c r="WUQ752" s="31"/>
      <c r="WUR752" s="31"/>
      <c r="WUS752" s="31"/>
      <c r="WUT752" s="31"/>
      <c r="WUU752" s="31"/>
      <c r="WUV752" s="31"/>
      <c r="WUW752" s="31"/>
      <c r="WUX752" s="31"/>
      <c r="WUY752" s="31"/>
      <c r="WUZ752" s="31"/>
      <c r="WVA752" s="31"/>
      <c r="WVB752" s="31"/>
      <c r="WVC752" s="31"/>
      <c r="WVD752" s="31"/>
      <c r="WVE752" s="31"/>
      <c r="WVF752" s="31"/>
      <c r="WVG752" s="31"/>
      <c r="WVH752" s="31"/>
      <c r="WVI752" s="31"/>
      <c r="WVJ752" s="31"/>
      <c r="WVK752" s="31"/>
      <c r="WVL752" s="31"/>
      <c r="WVM752" s="31"/>
      <c r="WVN752" s="31"/>
      <c r="WVO752" s="31"/>
      <c r="WVP752" s="31"/>
      <c r="WVQ752" s="31"/>
      <c r="WVR752" s="31"/>
      <c r="WVS752" s="31"/>
    </row>
    <row r="753" spans="1:16139" s="70" customFormat="1">
      <c r="A753" s="168"/>
      <c r="B753" s="169"/>
      <c r="C753" s="170"/>
      <c r="D753" s="170"/>
      <c r="E753" s="170"/>
      <c r="F753" s="170"/>
      <c r="G753" s="170"/>
      <c r="H753" s="170"/>
      <c r="I753" s="170"/>
      <c r="J753" s="32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H753" s="3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31"/>
      <c r="BH753" s="31"/>
      <c r="BI753" s="31"/>
      <c r="BJ753" s="31"/>
      <c r="BK753" s="31"/>
      <c r="BL753" s="31"/>
      <c r="BM753" s="31"/>
      <c r="BN753" s="31"/>
      <c r="BO753" s="31"/>
      <c r="BP753" s="31"/>
      <c r="BQ753" s="31"/>
      <c r="BR753" s="31"/>
      <c r="BS753" s="31"/>
      <c r="BT753" s="31"/>
      <c r="BU753" s="31"/>
      <c r="BV753" s="31"/>
      <c r="BW753" s="31"/>
      <c r="BX753" s="31"/>
      <c r="BY753" s="31"/>
      <c r="BZ753" s="31"/>
      <c r="CA753" s="31"/>
      <c r="CB753" s="31"/>
      <c r="CC753" s="31"/>
      <c r="CD753" s="31"/>
      <c r="CE753" s="31"/>
      <c r="CF753" s="31"/>
      <c r="CG753" s="31"/>
      <c r="CH753" s="31"/>
      <c r="CI753" s="31"/>
      <c r="CJ753" s="31"/>
      <c r="CK753" s="31"/>
      <c r="CL753" s="31"/>
      <c r="CM753" s="31"/>
      <c r="CN753" s="31"/>
      <c r="CO753" s="31"/>
      <c r="CP753" s="31"/>
      <c r="CQ753" s="31"/>
      <c r="CR753" s="31"/>
      <c r="CS753" s="31"/>
      <c r="CT753" s="31"/>
      <c r="CU753" s="31"/>
      <c r="CV753" s="31"/>
      <c r="CW753" s="31"/>
      <c r="CX753" s="31"/>
      <c r="CY753" s="31"/>
      <c r="CZ753" s="31"/>
      <c r="DA753" s="31"/>
      <c r="DB753" s="31"/>
      <c r="DC753" s="31"/>
      <c r="DD753" s="31"/>
      <c r="DE753" s="31"/>
      <c r="DF753" s="31"/>
      <c r="DG753" s="31"/>
      <c r="DH753" s="31"/>
      <c r="DI753" s="31"/>
      <c r="DJ753" s="31"/>
      <c r="DK753" s="31"/>
      <c r="DL753" s="31"/>
      <c r="DM753" s="31"/>
      <c r="DN753" s="31"/>
      <c r="DO753" s="31"/>
      <c r="DP753" s="31"/>
      <c r="DQ753" s="31"/>
      <c r="DR753" s="31"/>
      <c r="DS753" s="31"/>
      <c r="DT753" s="31"/>
      <c r="DU753" s="31"/>
      <c r="DV753" s="31"/>
      <c r="DW753" s="31"/>
      <c r="DX753" s="31"/>
      <c r="DY753" s="31"/>
      <c r="DZ753" s="31"/>
      <c r="EA753" s="31"/>
      <c r="EB753" s="31"/>
      <c r="EC753" s="31"/>
      <c r="ED753" s="31"/>
      <c r="EE753" s="31"/>
      <c r="EF753" s="31"/>
      <c r="EG753" s="31"/>
      <c r="EH753" s="31"/>
      <c r="EI753" s="31"/>
      <c r="EJ753" s="31"/>
      <c r="EK753" s="31"/>
      <c r="EL753" s="31"/>
      <c r="EM753" s="31"/>
      <c r="EN753" s="31"/>
      <c r="EO753" s="31"/>
      <c r="EP753" s="31"/>
      <c r="EQ753" s="31"/>
      <c r="ER753" s="31"/>
      <c r="ES753" s="31"/>
      <c r="ET753" s="31"/>
      <c r="EU753" s="31"/>
      <c r="EV753" s="31"/>
      <c r="EW753" s="31"/>
      <c r="EX753" s="31"/>
      <c r="EY753" s="31"/>
      <c r="EZ753" s="31"/>
      <c r="FA753" s="31"/>
      <c r="FB753" s="31"/>
      <c r="FC753" s="31"/>
      <c r="FD753" s="31"/>
      <c r="FE753" s="31"/>
      <c r="FF753" s="31"/>
      <c r="FG753" s="31"/>
      <c r="FH753" s="31"/>
      <c r="FI753" s="31"/>
      <c r="FJ753" s="31"/>
      <c r="FK753" s="31"/>
      <c r="FL753" s="31"/>
      <c r="FM753" s="31"/>
      <c r="FN753" s="31"/>
      <c r="FO753" s="31"/>
      <c r="FP753" s="31"/>
      <c r="FQ753" s="31"/>
      <c r="FR753" s="31"/>
      <c r="FS753" s="31"/>
      <c r="FT753" s="31"/>
      <c r="FU753" s="31"/>
      <c r="FV753" s="31"/>
      <c r="FW753" s="31"/>
      <c r="FX753" s="31"/>
      <c r="FY753" s="31"/>
      <c r="FZ753" s="31"/>
      <c r="GA753" s="31"/>
      <c r="GB753" s="31"/>
      <c r="GC753" s="31"/>
      <c r="GD753" s="31"/>
      <c r="GE753" s="31"/>
      <c r="GF753" s="31"/>
      <c r="GG753" s="31"/>
      <c r="GH753" s="31"/>
      <c r="GI753" s="31"/>
      <c r="GJ753" s="31"/>
      <c r="GK753" s="31"/>
      <c r="GL753" s="31"/>
      <c r="GM753" s="31"/>
      <c r="GN753" s="31"/>
      <c r="GO753" s="31"/>
      <c r="GP753" s="31"/>
      <c r="GQ753" s="31"/>
      <c r="GR753" s="31"/>
      <c r="GS753" s="31"/>
      <c r="GT753" s="31"/>
      <c r="GU753" s="31"/>
      <c r="GV753" s="31"/>
      <c r="GW753" s="31"/>
      <c r="GX753" s="31"/>
      <c r="GY753" s="31"/>
      <c r="GZ753" s="31"/>
      <c r="HA753" s="31"/>
      <c r="HB753" s="31"/>
      <c r="HC753" s="31"/>
      <c r="HD753" s="31"/>
      <c r="HE753" s="31"/>
      <c r="HF753" s="31"/>
      <c r="HG753" s="31"/>
      <c r="HH753" s="31"/>
      <c r="HI753" s="31"/>
      <c r="HJ753" s="31"/>
      <c r="HK753" s="31"/>
      <c r="HL753" s="31"/>
      <c r="HM753" s="31"/>
      <c r="HN753" s="31"/>
      <c r="HO753" s="31"/>
      <c r="HP753" s="31"/>
      <c r="HQ753" s="31"/>
      <c r="HR753" s="31"/>
      <c r="HS753" s="31"/>
      <c r="HT753" s="31"/>
      <c r="HU753" s="31"/>
      <c r="HV753" s="31"/>
      <c r="HW753" s="31"/>
      <c r="HX753" s="31"/>
      <c r="HY753" s="31"/>
      <c r="HZ753" s="31"/>
      <c r="IA753" s="31"/>
      <c r="IB753" s="31"/>
      <c r="IC753" s="31"/>
      <c r="ID753" s="31"/>
      <c r="IE753" s="31"/>
      <c r="IF753" s="31"/>
      <c r="IG753" s="31"/>
      <c r="IH753" s="31"/>
      <c r="II753" s="31"/>
      <c r="IJ753" s="31"/>
      <c r="IK753" s="31"/>
      <c r="IL753" s="31"/>
      <c r="IM753" s="31"/>
      <c r="IN753" s="31"/>
      <c r="IO753" s="31"/>
      <c r="IP753" s="31"/>
      <c r="IQ753" s="31"/>
      <c r="IR753" s="31"/>
      <c r="IS753" s="31"/>
      <c r="IT753" s="31"/>
      <c r="IU753" s="31"/>
      <c r="IV753" s="31"/>
      <c r="IW753" s="31"/>
      <c r="IX753" s="31"/>
      <c r="IY753" s="31"/>
      <c r="IZ753" s="31"/>
      <c r="JA753" s="31"/>
      <c r="JB753" s="31"/>
      <c r="JC753" s="31"/>
      <c r="JD753" s="31"/>
      <c r="JE753" s="31"/>
      <c r="JF753" s="31"/>
      <c r="JG753" s="31"/>
      <c r="JH753" s="31"/>
      <c r="JI753" s="31"/>
      <c r="JJ753" s="31"/>
      <c r="JK753" s="31"/>
      <c r="JL753" s="31"/>
      <c r="JM753" s="31"/>
      <c r="JN753" s="31"/>
      <c r="JO753" s="31"/>
      <c r="JP753" s="31"/>
      <c r="JQ753" s="31"/>
      <c r="JR753" s="31"/>
      <c r="JS753" s="31"/>
      <c r="JT753" s="31"/>
      <c r="JU753" s="31"/>
      <c r="JV753" s="31"/>
      <c r="JW753" s="31"/>
      <c r="JX753" s="31"/>
      <c r="JY753" s="31"/>
      <c r="JZ753" s="31"/>
      <c r="KA753" s="31"/>
      <c r="KB753" s="31"/>
      <c r="KC753" s="31"/>
      <c r="KD753" s="31"/>
      <c r="KE753" s="31"/>
      <c r="KF753" s="31"/>
      <c r="KG753" s="31"/>
      <c r="KH753" s="31"/>
      <c r="KI753" s="31"/>
      <c r="KJ753" s="31"/>
      <c r="KK753" s="31"/>
      <c r="KL753" s="31"/>
      <c r="KM753" s="31"/>
      <c r="KN753" s="31"/>
      <c r="KO753" s="31"/>
      <c r="KP753" s="31"/>
      <c r="KQ753" s="31"/>
      <c r="KR753" s="31"/>
      <c r="KS753" s="31"/>
      <c r="KT753" s="31"/>
      <c r="KU753" s="31"/>
      <c r="KV753" s="31"/>
      <c r="KW753" s="31"/>
      <c r="KX753" s="31"/>
      <c r="KY753" s="31"/>
      <c r="KZ753" s="31"/>
      <c r="LA753" s="31"/>
      <c r="LB753" s="31"/>
      <c r="LC753" s="31"/>
      <c r="LD753" s="31"/>
      <c r="LE753" s="31"/>
      <c r="LF753" s="31"/>
      <c r="LG753" s="31"/>
      <c r="LH753" s="31"/>
      <c r="LI753" s="31"/>
      <c r="LJ753" s="31"/>
      <c r="LK753" s="31"/>
      <c r="LL753" s="31"/>
      <c r="LM753" s="31"/>
      <c r="LN753" s="31"/>
      <c r="LO753" s="31"/>
      <c r="LP753" s="31"/>
      <c r="LQ753" s="31"/>
      <c r="LR753" s="31"/>
      <c r="LS753" s="31"/>
      <c r="LT753" s="31"/>
      <c r="LU753" s="31"/>
      <c r="LV753" s="31"/>
      <c r="LW753" s="31"/>
      <c r="LX753" s="31"/>
      <c r="LY753" s="31"/>
      <c r="LZ753" s="31"/>
      <c r="MA753" s="31"/>
      <c r="MB753" s="31"/>
      <c r="MC753" s="31"/>
      <c r="MD753" s="31"/>
      <c r="ME753" s="31"/>
      <c r="MF753" s="31"/>
      <c r="MG753" s="31"/>
      <c r="MH753" s="31"/>
      <c r="MI753" s="31"/>
      <c r="MJ753" s="31"/>
      <c r="MK753" s="31"/>
      <c r="ML753" s="31"/>
      <c r="MM753" s="31"/>
      <c r="MN753" s="31"/>
      <c r="MO753" s="31"/>
      <c r="MP753" s="31"/>
      <c r="MQ753" s="31"/>
      <c r="MR753" s="31"/>
      <c r="MS753" s="31"/>
      <c r="MT753" s="31"/>
      <c r="MU753" s="31"/>
      <c r="MV753" s="31"/>
      <c r="MW753" s="31"/>
      <c r="MX753" s="31"/>
      <c r="MY753" s="31"/>
      <c r="MZ753" s="31"/>
      <c r="NA753" s="31"/>
      <c r="NB753" s="31"/>
      <c r="NC753" s="31"/>
      <c r="ND753" s="31"/>
      <c r="NE753" s="31"/>
      <c r="NF753" s="31"/>
      <c r="NG753" s="31"/>
      <c r="NH753" s="31"/>
      <c r="NI753" s="31"/>
      <c r="NJ753" s="31"/>
      <c r="NK753" s="31"/>
      <c r="NL753" s="31"/>
      <c r="NM753" s="31"/>
      <c r="NN753" s="31"/>
      <c r="NO753" s="31"/>
      <c r="NP753" s="31"/>
      <c r="NQ753" s="31"/>
      <c r="NR753" s="31"/>
      <c r="NS753" s="31"/>
      <c r="NT753" s="31"/>
      <c r="NU753" s="31"/>
      <c r="NV753" s="31"/>
      <c r="NW753" s="31"/>
      <c r="NX753" s="31"/>
      <c r="NY753" s="31"/>
      <c r="NZ753" s="31"/>
      <c r="OA753" s="31"/>
      <c r="OB753" s="31"/>
      <c r="OC753" s="31"/>
      <c r="OD753" s="31"/>
      <c r="OE753" s="31"/>
      <c r="OF753" s="31"/>
      <c r="OG753" s="31"/>
      <c r="OH753" s="31"/>
      <c r="OI753" s="31"/>
      <c r="OJ753" s="31"/>
      <c r="OK753" s="31"/>
      <c r="OL753" s="31"/>
      <c r="OM753" s="31"/>
      <c r="ON753" s="31"/>
      <c r="OO753" s="31"/>
      <c r="OP753" s="31"/>
      <c r="OQ753" s="31"/>
      <c r="OR753" s="31"/>
      <c r="OS753" s="31"/>
      <c r="OT753" s="31"/>
      <c r="OU753" s="31"/>
      <c r="OV753" s="31"/>
      <c r="OW753" s="31"/>
      <c r="OX753" s="31"/>
      <c r="OY753" s="31"/>
      <c r="OZ753" s="31"/>
      <c r="PA753" s="31"/>
      <c r="PB753" s="31"/>
      <c r="PC753" s="31"/>
      <c r="PD753" s="31"/>
      <c r="PE753" s="31"/>
      <c r="PF753" s="31"/>
      <c r="PG753" s="31"/>
      <c r="PH753" s="31"/>
      <c r="PI753" s="31"/>
      <c r="PJ753" s="31"/>
      <c r="PK753" s="31"/>
      <c r="PL753" s="31"/>
      <c r="PM753" s="31"/>
      <c r="PN753" s="31"/>
      <c r="PO753" s="31"/>
      <c r="PP753" s="31"/>
      <c r="PQ753" s="31"/>
      <c r="PR753" s="31"/>
      <c r="PS753" s="31"/>
      <c r="PT753" s="31"/>
      <c r="PU753" s="31"/>
      <c r="PV753" s="31"/>
      <c r="PW753" s="31"/>
      <c r="PX753" s="31"/>
      <c r="PY753" s="31"/>
      <c r="PZ753" s="31"/>
      <c r="QA753" s="31"/>
      <c r="QB753" s="31"/>
      <c r="QC753" s="31"/>
      <c r="QD753" s="31"/>
      <c r="QE753" s="31"/>
      <c r="QF753" s="31"/>
      <c r="QG753" s="31"/>
      <c r="QH753" s="31"/>
      <c r="QI753" s="31"/>
      <c r="QJ753" s="31"/>
      <c r="QK753" s="31"/>
      <c r="QL753" s="31"/>
      <c r="QM753" s="31"/>
      <c r="QN753" s="31"/>
      <c r="QO753" s="31"/>
      <c r="QP753" s="31"/>
      <c r="QQ753" s="31"/>
      <c r="QR753" s="31"/>
      <c r="QS753" s="31"/>
      <c r="QT753" s="31"/>
      <c r="QU753" s="31"/>
      <c r="QV753" s="31"/>
      <c r="QW753" s="31"/>
      <c r="QX753" s="31"/>
      <c r="QY753" s="31"/>
      <c r="QZ753" s="31"/>
      <c r="RA753" s="31"/>
      <c r="RB753" s="31"/>
      <c r="RC753" s="31"/>
      <c r="RD753" s="31"/>
      <c r="RE753" s="31"/>
      <c r="RF753" s="31"/>
      <c r="RG753" s="31"/>
      <c r="RH753" s="31"/>
      <c r="RI753" s="31"/>
      <c r="RJ753" s="31"/>
      <c r="RK753" s="31"/>
      <c r="RL753" s="31"/>
      <c r="RM753" s="31"/>
      <c r="RN753" s="31"/>
      <c r="RO753" s="31"/>
      <c r="RP753" s="31"/>
      <c r="RQ753" s="31"/>
      <c r="RR753" s="31"/>
      <c r="RS753" s="31"/>
      <c r="RT753" s="31"/>
      <c r="RU753" s="31"/>
      <c r="RV753" s="31"/>
      <c r="RW753" s="31"/>
      <c r="RX753" s="31"/>
      <c r="RY753" s="31"/>
      <c r="RZ753" s="31"/>
      <c r="SA753" s="31"/>
      <c r="SB753" s="31"/>
      <c r="SC753" s="31"/>
      <c r="SD753" s="31"/>
      <c r="SE753" s="31"/>
      <c r="SF753" s="31"/>
      <c r="SG753" s="31"/>
      <c r="SH753" s="31"/>
      <c r="SI753" s="31"/>
      <c r="SJ753" s="31"/>
      <c r="SK753" s="31"/>
      <c r="SL753" s="31"/>
      <c r="SM753" s="31"/>
      <c r="SN753" s="31"/>
      <c r="SO753" s="31"/>
      <c r="SP753" s="31"/>
      <c r="SQ753" s="31"/>
      <c r="SR753" s="31"/>
      <c r="SS753" s="31"/>
      <c r="ST753" s="31"/>
      <c r="SU753" s="31"/>
      <c r="SV753" s="31"/>
      <c r="SW753" s="31"/>
      <c r="SX753" s="31"/>
      <c r="SY753" s="31"/>
      <c r="SZ753" s="31"/>
      <c r="TA753" s="31"/>
      <c r="TB753" s="31"/>
      <c r="TC753" s="31"/>
      <c r="TD753" s="31"/>
      <c r="TE753" s="31"/>
      <c r="TF753" s="31"/>
      <c r="TG753" s="31"/>
      <c r="TH753" s="31"/>
      <c r="TI753" s="31"/>
      <c r="TJ753" s="31"/>
      <c r="TK753" s="31"/>
      <c r="TL753" s="31"/>
      <c r="TM753" s="31"/>
      <c r="TN753" s="31"/>
      <c r="TO753" s="31"/>
      <c r="TP753" s="31"/>
      <c r="TQ753" s="31"/>
      <c r="TR753" s="31"/>
      <c r="TS753" s="31"/>
      <c r="TT753" s="31"/>
      <c r="TU753" s="31"/>
      <c r="TV753" s="31"/>
      <c r="TW753" s="31"/>
      <c r="TX753" s="31"/>
      <c r="TY753" s="31"/>
      <c r="TZ753" s="31"/>
      <c r="UA753" s="31"/>
      <c r="UB753" s="31"/>
      <c r="UC753" s="31"/>
      <c r="UD753" s="31"/>
      <c r="UE753" s="31"/>
      <c r="UF753" s="31"/>
      <c r="UG753" s="31"/>
      <c r="UH753" s="31"/>
      <c r="UI753" s="31"/>
      <c r="UJ753" s="31"/>
      <c r="UK753" s="31"/>
      <c r="UL753" s="31"/>
      <c r="UM753" s="31"/>
      <c r="UN753" s="31"/>
      <c r="UO753" s="31"/>
      <c r="UP753" s="31"/>
      <c r="UQ753" s="31"/>
      <c r="UR753" s="31"/>
      <c r="US753" s="31"/>
      <c r="UT753" s="31"/>
      <c r="UU753" s="31"/>
      <c r="UV753" s="31"/>
      <c r="UW753" s="31"/>
      <c r="UX753" s="31"/>
      <c r="UY753" s="31"/>
      <c r="UZ753" s="31"/>
      <c r="VA753" s="31"/>
      <c r="VB753" s="31"/>
      <c r="VC753" s="31"/>
      <c r="VD753" s="31"/>
      <c r="VE753" s="31"/>
      <c r="VF753" s="31"/>
      <c r="VG753" s="31"/>
      <c r="VH753" s="31"/>
      <c r="VI753" s="31"/>
      <c r="VJ753" s="31"/>
      <c r="VK753" s="31"/>
      <c r="VL753" s="31"/>
      <c r="VM753" s="31"/>
      <c r="VN753" s="31"/>
      <c r="VO753" s="31"/>
      <c r="VP753" s="31"/>
      <c r="VQ753" s="31"/>
      <c r="VR753" s="31"/>
      <c r="VS753" s="31"/>
      <c r="VT753" s="31"/>
      <c r="VU753" s="31"/>
      <c r="VV753" s="31"/>
      <c r="VW753" s="31"/>
      <c r="VX753" s="31"/>
      <c r="VY753" s="31"/>
      <c r="VZ753" s="31"/>
      <c r="WA753" s="31"/>
      <c r="WB753" s="31"/>
      <c r="WC753" s="31"/>
      <c r="WD753" s="31"/>
      <c r="WE753" s="31"/>
      <c r="WF753" s="31"/>
      <c r="WG753" s="31"/>
      <c r="WH753" s="31"/>
      <c r="WI753" s="31"/>
      <c r="WJ753" s="31"/>
      <c r="WK753" s="31"/>
      <c r="WL753" s="31"/>
      <c r="WM753" s="31"/>
      <c r="WN753" s="31"/>
      <c r="WO753" s="31"/>
      <c r="WP753" s="31"/>
      <c r="WQ753" s="31"/>
      <c r="WR753" s="31"/>
      <c r="WS753" s="31"/>
      <c r="WT753" s="31"/>
      <c r="WU753" s="31"/>
      <c r="WV753" s="31"/>
      <c r="WW753" s="31"/>
      <c r="WX753" s="31"/>
      <c r="WY753" s="31"/>
      <c r="WZ753" s="31"/>
      <c r="XA753" s="31"/>
      <c r="XB753" s="31"/>
      <c r="XC753" s="31"/>
      <c r="XD753" s="31"/>
      <c r="XE753" s="31"/>
      <c r="XF753" s="31"/>
      <c r="XG753" s="31"/>
      <c r="XH753" s="31"/>
      <c r="XI753" s="31"/>
      <c r="XJ753" s="31"/>
      <c r="XK753" s="31"/>
      <c r="XL753" s="31"/>
      <c r="XM753" s="31"/>
      <c r="XN753" s="31"/>
      <c r="XO753" s="31"/>
      <c r="XP753" s="31"/>
      <c r="XQ753" s="31"/>
      <c r="XR753" s="31"/>
      <c r="XS753" s="31"/>
      <c r="XT753" s="31"/>
      <c r="XU753" s="31"/>
      <c r="XV753" s="31"/>
      <c r="XW753" s="31"/>
      <c r="XX753" s="31"/>
      <c r="XY753" s="31"/>
      <c r="XZ753" s="31"/>
      <c r="YA753" s="31"/>
      <c r="YB753" s="31"/>
      <c r="YC753" s="31"/>
      <c r="YD753" s="31"/>
      <c r="YE753" s="31"/>
      <c r="YF753" s="31"/>
      <c r="YG753" s="31"/>
      <c r="YH753" s="31"/>
      <c r="YI753" s="31"/>
      <c r="YJ753" s="31"/>
      <c r="YK753" s="31"/>
      <c r="YL753" s="31"/>
      <c r="YM753" s="31"/>
      <c r="YN753" s="31"/>
      <c r="YO753" s="31"/>
      <c r="YP753" s="31"/>
      <c r="YQ753" s="31"/>
      <c r="YR753" s="31"/>
      <c r="YS753" s="31"/>
      <c r="YT753" s="31"/>
      <c r="YU753" s="31"/>
      <c r="YV753" s="31"/>
      <c r="YW753" s="31"/>
      <c r="YX753" s="31"/>
      <c r="YY753" s="31"/>
      <c r="YZ753" s="31"/>
      <c r="ZA753" s="31"/>
      <c r="ZB753" s="31"/>
      <c r="ZC753" s="31"/>
      <c r="ZD753" s="31"/>
      <c r="ZE753" s="31"/>
      <c r="ZF753" s="31"/>
      <c r="ZG753" s="31"/>
      <c r="ZH753" s="31"/>
      <c r="ZI753" s="31"/>
      <c r="ZJ753" s="31"/>
      <c r="ZK753" s="31"/>
      <c r="ZL753" s="31"/>
      <c r="ZM753" s="31"/>
      <c r="ZN753" s="31"/>
      <c r="ZO753" s="31"/>
      <c r="ZP753" s="31"/>
      <c r="ZQ753" s="31"/>
      <c r="ZR753" s="31"/>
      <c r="ZS753" s="31"/>
      <c r="ZT753" s="31"/>
      <c r="ZU753" s="31"/>
      <c r="ZV753" s="31"/>
      <c r="ZW753" s="31"/>
      <c r="ZX753" s="31"/>
      <c r="ZY753" s="31"/>
      <c r="ZZ753" s="31"/>
      <c r="AAA753" s="31"/>
      <c r="AAB753" s="31"/>
      <c r="AAC753" s="31"/>
      <c r="AAD753" s="31"/>
      <c r="AAE753" s="31"/>
      <c r="AAF753" s="31"/>
      <c r="AAG753" s="31"/>
      <c r="AAH753" s="31"/>
      <c r="AAI753" s="31"/>
      <c r="AAJ753" s="31"/>
      <c r="AAK753" s="31"/>
      <c r="AAL753" s="31"/>
      <c r="AAM753" s="31"/>
      <c r="AAN753" s="31"/>
      <c r="AAO753" s="31"/>
      <c r="AAP753" s="31"/>
      <c r="AAQ753" s="31"/>
      <c r="AAR753" s="31"/>
      <c r="AAS753" s="31"/>
      <c r="AAT753" s="31"/>
      <c r="AAU753" s="31"/>
      <c r="AAV753" s="31"/>
      <c r="AAW753" s="31"/>
      <c r="AAX753" s="31"/>
      <c r="AAY753" s="31"/>
      <c r="AAZ753" s="31"/>
      <c r="ABA753" s="31"/>
      <c r="ABB753" s="31"/>
      <c r="ABC753" s="31"/>
      <c r="ABD753" s="31"/>
      <c r="ABE753" s="31"/>
      <c r="ABF753" s="31"/>
      <c r="ABG753" s="31"/>
      <c r="ABH753" s="31"/>
      <c r="ABI753" s="31"/>
      <c r="ABJ753" s="31"/>
      <c r="ABK753" s="31"/>
      <c r="ABL753" s="31"/>
      <c r="ABM753" s="31"/>
      <c r="ABN753" s="31"/>
      <c r="ABO753" s="31"/>
      <c r="ABP753" s="31"/>
      <c r="ABQ753" s="31"/>
      <c r="ABR753" s="31"/>
      <c r="ABS753" s="31"/>
      <c r="ABT753" s="31"/>
      <c r="ABU753" s="31"/>
      <c r="ABV753" s="31"/>
      <c r="ABW753" s="31"/>
      <c r="ABX753" s="31"/>
      <c r="ABY753" s="31"/>
      <c r="ABZ753" s="31"/>
      <c r="ACA753" s="31"/>
      <c r="ACB753" s="31"/>
      <c r="ACC753" s="31"/>
      <c r="ACD753" s="31"/>
      <c r="ACE753" s="31"/>
      <c r="ACF753" s="31"/>
      <c r="ACG753" s="31"/>
      <c r="ACH753" s="31"/>
      <c r="ACI753" s="31"/>
      <c r="ACJ753" s="31"/>
      <c r="ACK753" s="31"/>
      <c r="ACL753" s="31"/>
      <c r="ACM753" s="31"/>
      <c r="ACN753" s="31"/>
      <c r="ACO753" s="31"/>
      <c r="ACP753" s="31"/>
      <c r="ACQ753" s="31"/>
      <c r="ACR753" s="31"/>
      <c r="ACS753" s="31"/>
      <c r="ACT753" s="31"/>
      <c r="ACU753" s="31"/>
      <c r="ACV753" s="31"/>
      <c r="ACW753" s="31"/>
      <c r="ACX753" s="31"/>
      <c r="ACY753" s="31"/>
      <c r="ACZ753" s="31"/>
      <c r="ADA753" s="31"/>
      <c r="ADB753" s="31"/>
      <c r="ADC753" s="31"/>
      <c r="ADD753" s="31"/>
      <c r="ADE753" s="31"/>
      <c r="ADF753" s="31"/>
      <c r="ADG753" s="31"/>
      <c r="ADH753" s="31"/>
      <c r="ADI753" s="31"/>
      <c r="ADJ753" s="31"/>
      <c r="ADK753" s="31"/>
      <c r="ADL753" s="31"/>
      <c r="ADM753" s="31"/>
      <c r="ADN753" s="31"/>
      <c r="ADO753" s="31"/>
      <c r="ADP753" s="31"/>
      <c r="ADQ753" s="31"/>
      <c r="ADR753" s="31"/>
      <c r="ADS753" s="31"/>
      <c r="ADT753" s="31"/>
      <c r="ADU753" s="31"/>
      <c r="ADV753" s="31"/>
      <c r="ADW753" s="31"/>
      <c r="ADX753" s="31"/>
      <c r="ADY753" s="31"/>
      <c r="ADZ753" s="31"/>
      <c r="AEA753" s="31"/>
      <c r="AEB753" s="31"/>
      <c r="AEC753" s="31"/>
      <c r="AED753" s="31"/>
      <c r="AEE753" s="31"/>
      <c r="AEF753" s="31"/>
      <c r="AEG753" s="31"/>
      <c r="AEH753" s="31"/>
      <c r="AEI753" s="31"/>
      <c r="AEJ753" s="31"/>
      <c r="AEK753" s="31"/>
      <c r="AEL753" s="31"/>
      <c r="AEM753" s="31"/>
      <c r="AEN753" s="31"/>
      <c r="AEO753" s="31"/>
      <c r="AEP753" s="31"/>
      <c r="AEQ753" s="31"/>
      <c r="AER753" s="31"/>
      <c r="AES753" s="31"/>
      <c r="AET753" s="31"/>
      <c r="AEU753" s="31"/>
      <c r="AEV753" s="31"/>
      <c r="AEW753" s="31"/>
      <c r="AEX753" s="31"/>
      <c r="AEY753" s="31"/>
      <c r="AEZ753" s="31"/>
      <c r="AFA753" s="31"/>
      <c r="AFB753" s="31"/>
      <c r="AFC753" s="31"/>
      <c r="AFD753" s="31"/>
      <c r="AFE753" s="31"/>
      <c r="AFF753" s="31"/>
      <c r="AFG753" s="31"/>
      <c r="AFH753" s="31"/>
      <c r="AFI753" s="31"/>
      <c r="AFJ753" s="31"/>
      <c r="AFK753" s="31"/>
      <c r="AFL753" s="31"/>
      <c r="AFM753" s="31"/>
      <c r="AFN753" s="31"/>
      <c r="AFO753" s="31"/>
      <c r="AFP753" s="31"/>
      <c r="AFQ753" s="31"/>
      <c r="AFR753" s="31"/>
      <c r="AFS753" s="31"/>
      <c r="AFT753" s="31"/>
      <c r="AFU753" s="31"/>
      <c r="AFV753" s="31"/>
      <c r="AFW753" s="31"/>
      <c r="AFX753" s="31"/>
      <c r="AFY753" s="31"/>
      <c r="AFZ753" s="31"/>
      <c r="AGA753" s="31"/>
      <c r="AGB753" s="31"/>
      <c r="AGC753" s="31"/>
      <c r="AGD753" s="31"/>
      <c r="AGE753" s="31"/>
      <c r="AGF753" s="31"/>
      <c r="AGG753" s="31"/>
      <c r="AGH753" s="31"/>
      <c r="AGI753" s="31"/>
      <c r="AGJ753" s="31"/>
      <c r="AGK753" s="31"/>
      <c r="AGL753" s="31"/>
      <c r="AGM753" s="31"/>
      <c r="AGN753" s="31"/>
      <c r="AGO753" s="31"/>
      <c r="AGP753" s="31"/>
      <c r="AGQ753" s="31"/>
      <c r="AGR753" s="31"/>
      <c r="AGS753" s="31"/>
      <c r="AGT753" s="31"/>
      <c r="AGU753" s="31"/>
      <c r="AGV753" s="31"/>
      <c r="AGW753" s="31"/>
      <c r="AGX753" s="31"/>
      <c r="AGY753" s="31"/>
      <c r="AGZ753" s="31"/>
      <c r="AHA753" s="31"/>
      <c r="AHB753" s="31"/>
      <c r="AHC753" s="31"/>
      <c r="AHD753" s="31"/>
      <c r="AHE753" s="31"/>
      <c r="AHF753" s="31"/>
      <c r="AHG753" s="31"/>
      <c r="AHH753" s="31"/>
      <c r="AHI753" s="31"/>
      <c r="AHJ753" s="31"/>
      <c r="AHK753" s="31"/>
      <c r="AHL753" s="31"/>
      <c r="AHM753" s="31"/>
      <c r="AHN753" s="31"/>
      <c r="AHO753" s="31"/>
      <c r="AHP753" s="31"/>
      <c r="AHQ753" s="31"/>
      <c r="AHR753" s="31"/>
      <c r="AHS753" s="31"/>
      <c r="AHT753" s="31"/>
      <c r="AHU753" s="31"/>
      <c r="AHV753" s="31"/>
      <c r="AHW753" s="31"/>
      <c r="AHX753" s="31"/>
      <c r="AHY753" s="31"/>
      <c r="AHZ753" s="31"/>
      <c r="AIA753" s="31"/>
      <c r="AIB753" s="31"/>
      <c r="AIC753" s="31"/>
      <c r="AID753" s="31"/>
      <c r="AIE753" s="31"/>
      <c r="AIF753" s="31"/>
      <c r="AIG753" s="31"/>
      <c r="AIH753" s="31"/>
      <c r="AII753" s="31"/>
      <c r="AIJ753" s="31"/>
      <c r="AIK753" s="31"/>
      <c r="AIL753" s="31"/>
      <c r="AIM753" s="31"/>
      <c r="AIN753" s="31"/>
      <c r="AIO753" s="31"/>
      <c r="AIP753" s="31"/>
      <c r="AIQ753" s="31"/>
      <c r="AIR753" s="31"/>
      <c r="AIS753" s="31"/>
      <c r="AIT753" s="31"/>
      <c r="AIU753" s="31"/>
      <c r="AIV753" s="31"/>
      <c r="AIW753" s="31"/>
      <c r="AIX753" s="31"/>
      <c r="AIY753" s="31"/>
      <c r="AIZ753" s="31"/>
      <c r="AJA753" s="31"/>
      <c r="AJB753" s="31"/>
      <c r="AJC753" s="31"/>
      <c r="AJD753" s="31"/>
      <c r="AJE753" s="31"/>
      <c r="AJF753" s="31"/>
      <c r="AJG753" s="31"/>
      <c r="AJH753" s="31"/>
      <c r="AJI753" s="31"/>
      <c r="AJJ753" s="31"/>
      <c r="AJK753" s="31"/>
      <c r="AJL753" s="31"/>
      <c r="AJM753" s="31"/>
      <c r="AJN753" s="31"/>
      <c r="AJO753" s="31"/>
      <c r="AJP753" s="31"/>
      <c r="AJQ753" s="31"/>
      <c r="AJR753" s="31"/>
      <c r="AJS753" s="31"/>
      <c r="AJT753" s="31"/>
      <c r="AJU753" s="31"/>
      <c r="AJV753" s="31"/>
      <c r="AJW753" s="31"/>
      <c r="AJX753" s="31"/>
      <c r="AJY753" s="31"/>
      <c r="AJZ753" s="31"/>
      <c r="AKA753" s="31"/>
      <c r="AKB753" s="31"/>
      <c r="AKC753" s="31"/>
      <c r="AKD753" s="31"/>
      <c r="AKE753" s="31"/>
      <c r="AKF753" s="31"/>
      <c r="AKG753" s="31"/>
      <c r="AKH753" s="31"/>
      <c r="AKI753" s="31"/>
      <c r="AKJ753" s="31"/>
      <c r="AKK753" s="31"/>
      <c r="AKL753" s="31"/>
      <c r="AKM753" s="31"/>
      <c r="AKN753" s="31"/>
      <c r="AKO753" s="31"/>
      <c r="AKP753" s="31"/>
      <c r="AKQ753" s="31"/>
      <c r="AKR753" s="31"/>
      <c r="AKS753" s="31"/>
      <c r="AKT753" s="31"/>
      <c r="AKU753" s="31"/>
      <c r="AKV753" s="31"/>
      <c r="AKW753" s="31"/>
      <c r="AKX753" s="31"/>
      <c r="AKY753" s="31"/>
      <c r="AKZ753" s="31"/>
      <c r="ALA753" s="31"/>
      <c r="ALB753" s="31"/>
      <c r="ALC753" s="31"/>
      <c r="ALD753" s="31"/>
      <c r="ALE753" s="31"/>
      <c r="ALF753" s="31"/>
      <c r="ALG753" s="31"/>
      <c r="ALH753" s="31"/>
      <c r="ALI753" s="31"/>
      <c r="ALJ753" s="31"/>
      <c r="ALK753" s="31"/>
      <c r="ALL753" s="31"/>
      <c r="ALM753" s="31"/>
      <c r="ALN753" s="31"/>
      <c r="ALO753" s="31"/>
      <c r="ALP753" s="31"/>
      <c r="ALQ753" s="31"/>
      <c r="ALR753" s="31"/>
      <c r="ALS753" s="31"/>
      <c r="ALT753" s="31"/>
      <c r="ALU753" s="31"/>
      <c r="ALV753" s="31"/>
      <c r="ALW753" s="31"/>
      <c r="ALX753" s="31"/>
      <c r="ALY753" s="31"/>
      <c r="ALZ753" s="31"/>
      <c r="AMA753" s="31"/>
      <c r="AMB753" s="31"/>
      <c r="AMC753" s="31"/>
      <c r="AMD753" s="31"/>
      <c r="AME753" s="31"/>
      <c r="AMF753" s="31"/>
      <c r="AMG753" s="31"/>
      <c r="AMH753" s="31"/>
      <c r="AMI753" s="31"/>
      <c r="AMJ753" s="31"/>
      <c r="AMK753" s="31"/>
      <c r="AML753" s="31"/>
      <c r="AMM753" s="31"/>
      <c r="AMN753" s="31"/>
      <c r="AMO753" s="31"/>
      <c r="AMP753" s="31"/>
      <c r="AMQ753" s="31"/>
      <c r="AMR753" s="31"/>
      <c r="AMS753" s="31"/>
      <c r="AMT753" s="31"/>
      <c r="AMU753" s="31"/>
      <c r="AMV753" s="31"/>
      <c r="AMW753" s="31"/>
      <c r="AMX753" s="31"/>
      <c r="AMY753" s="31"/>
      <c r="AMZ753" s="31"/>
      <c r="ANA753" s="31"/>
      <c r="ANB753" s="31"/>
      <c r="ANC753" s="31"/>
      <c r="AND753" s="31"/>
      <c r="ANE753" s="31"/>
      <c r="ANF753" s="31"/>
      <c r="ANG753" s="31"/>
      <c r="ANH753" s="31"/>
      <c r="ANI753" s="31"/>
      <c r="ANJ753" s="31"/>
      <c r="ANK753" s="31"/>
      <c r="ANL753" s="31"/>
      <c r="ANM753" s="31"/>
      <c r="ANN753" s="31"/>
      <c r="ANO753" s="31"/>
      <c r="ANP753" s="31"/>
      <c r="ANQ753" s="31"/>
      <c r="ANR753" s="31"/>
      <c r="ANS753" s="31"/>
      <c r="ANT753" s="31"/>
      <c r="ANU753" s="31"/>
      <c r="ANV753" s="31"/>
      <c r="ANW753" s="31"/>
      <c r="ANX753" s="31"/>
      <c r="ANY753" s="31"/>
      <c r="ANZ753" s="31"/>
      <c r="AOA753" s="31"/>
      <c r="AOB753" s="31"/>
      <c r="AOC753" s="31"/>
      <c r="AOD753" s="31"/>
      <c r="AOE753" s="31"/>
      <c r="AOF753" s="31"/>
      <c r="AOG753" s="31"/>
      <c r="AOH753" s="31"/>
      <c r="AOI753" s="31"/>
      <c r="AOJ753" s="31"/>
      <c r="AOK753" s="31"/>
      <c r="AOL753" s="31"/>
      <c r="AOM753" s="31"/>
      <c r="AON753" s="31"/>
      <c r="AOO753" s="31"/>
      <c r="AOP753" s="31"/>
      <c r="AOQ753" s="31"/>
      <c r="AOR753" s="31"/>
      <c r="AOS753" s="31"/>
      <c r="AOT753" s="31"/>
      <c r="AOU753" s="31"/>
      <c r="AOV753" s="31"/>
      <c r="AOW753" s="31"/>
      <c r="AOX753" s="31"/>
      <c r="AOY753" s="31"/>
      <c r="AOZ753" s="31"/>
      <c r="APA753" s="31"/>
      <c r="APB753" s="31"/>
      <c r="APC753" s="31"/>
      <c r="APD753" s="31"/>
      <c r="APE753" s="31"/>
      <c r="APF753" s="31"/>
      <c r="APG753" s="31"/>
      <c r="APH753" s="31"/>
      <c r="API753" s="31"/>
      <c r="APJ753" s="31"/>
      <c r="APK753" s="31"/>
      <c r="APL753" s="31"/>
      <c r="APM753" s="31"/>
      <c r="APN753" s="31"/>
      <c r="APO753" s="31"/>
      <c r="APP753" s="31"/>
      <c r="APQ753" s="31"/>
      <c r="APR753" s="31"/>
      <c r="APS753" s="31"/>
      <c r="APT753" s="31"/>
      <c r="APU753" s="31"/>
      <c r="APV753" s="31"/>
      <c r="APW753" s="31"/>
      <c r="APX753" s="31"/>
      <c r="APY753" s="31"/>
      <c r="APZ753" s="31"/>
      <c r="AQA753" s="31"/>
      <c r="AQB753" s="31"/>
      <c r="AQC753" s="31"/>
      <c r="AQD753" s="31"/>
      <c r="AQE753" s="31"/>
      <c r="AQF753" s="31"/>
      <c r="AQG753" s="31"/>
      <c r="AQH753" s="31"/>
      <c r="AQI753" s="31"/>
      <c r="AQJ753" s="31"/>
      <c r="AQK753" s="31"/>
      <c r="AQL753" s="31"/>
      <c r="AQM753" s="31"/>
      <c r="AQN753" s="31"/>
      <c r="AQO753" s="31"/>
      <c r="AQP753" s="31"/>
      <c r="AQQ753" s="31"/>
      <c r="AQR753" s="31"/>
      <c r="AQS753" s="31"/>
      <c r="AQT753" s="31"/>
      <c r="AQU753" s="31"/>
      <c r="AQV753" s="31"/>
      <c r="AQW753" s="31"/>
      <c r="AQX753" s="31"/>
      <c r="AQY753" s="31"/>
      <c r="AQZ753" s="31"/>
      <c r="ARA753" s="31"/>
      <c r="ARB753" s="31"/>
      <c r="ARC753" s="31"/>
      <c r="ARD753" s="31"/>
      <c r="ARE753" s="31"/>
      <c r="ARF753" s="31"/>
      <c r="ARG753" s="31"/>
      <c r="ARH753" s="31"/>
      <c r="ARI753" s="31"/>
      <c r="ARJ753" s="31"/>
      <c r="ARK753" s="31"/>
      <c r="ARL753" s="31"/>
      <c r="ARM753" s="31"/>
      <c r="ARN753" s="31"/>
      <c r="ARO753" s="31"/>
      <c r="ARP753" s="31"/>
      <c r="ARQ753" s="31"/>
      <c r="ARR753" s="31"/>
      <c r="ARS753" s="31"/>
      <c r="ART753" s="31"/>
      <c r="ARU753" s="31"/>
      <c r="ARV753" s="31"/>
      <c r="ARW753" s="31"/>
      <c r="ARX753" s="31"/>
      <c r="ARY753" s="31"/>
      <c r="ARZ753" s="31"/>
      <c r="ASA753" s="31"/>
      <c r="ASB753" s="31"/>
      <c r="ASC753" s="31"/>
      <c r="ASD753" s="31"/>
      <c r="ASE753" s="31"/>
      <c r="ASF753" s="31"/>
      <c r="ASG753" s="31"/>
      <c r="ASH753" s="31"/>
      <c r="ASI753" s="31"/>
      <c r="ASJ753" s="31"/>
      <c r="ASK753" s="31"/>
      <c r="ASL753" s="31"/>
      <c r="ASM753" s="31"/>
      <c r="ASN753" s="31"/>
      <c r="ASO753" s="31"/>
      <c r="ASP753" s="31"/>
      <c r="ASQ753" s="31"/>
      <c r="ASR753" s="31"/>
      <c r="ASS753" s="31"/>
      <c r="AST753" s="31"/>
      <c r="ASU753" s="31"/>
      <c r="ASV753" s="31"/>
      <c r="ASW753" s="31"/>
      <c r="ASX753" s="31"/>
      <c r="ASY753" s="31"/>
      <c r="ASZ753" s="31"/>
      <c r="ATA753" s="31"/>
      <c r="ATB753" s="31"/>
      <c r="ATC753" s="31"/>
      <c r="ATD753" s="31"/>
      <c r="ATE753" s="31"/>
      <c r="ATF753" s="31"/>
      <c r="ATG753" s="31"/>
      <c r="ATH753" s="31"/>
      <c r="ATI753" s="31"/>
      <c r="ATJ753" s="31"/>
      <c r="ATK753" s="31"/>
      <c r="ATL753" s="31"/>
      <c r="ATM753" s="31"/>
      <c r="ATN753" s="31"/>
      <c r="ATO753" s="31"/>
      <c r="ATP753" s="31"/>
      <c r="ATQ753" s="31"/>
      <c r="ATR753" s="31"/>
      <c r="ATS753" s="31"/>
      <c r="ATT753" s="31"/>
      <c r="ATU753" s="31"/>
      <c r="ATV753" s="31"/>
      <c r="ATW753" s="31"/>
      <c r="ATX753" s="31"/>
      <c r="ATY753" s="31"/>
      <c r="ATZ753" s="31"/>
      <c r="AUA753" s="31"/>
      <c r="AUB753" s="31"/>
      <c r="AUC753" s="31"/>
      <c r="AUD753" s="31"/>
      <c r="AUE753" s="31"/>
      <c r="AUF753" s="31"/>
      <c r="AUG753" s="31"/>
      <c r="AUH753" s="31"/>
      <c r="AUI753" s="31"/>
      <c r="AUJ753" s="31"/>
      <c r="AUK753" s="31"/>
      <c r="AUL753" s="31"/>
      <c r="AUM753" s="31"/>
      <c r="AUN753" s="31"/>
      <c r="AUO753" s="31"/>
      <c r="AUP753" s="31"/>
      <c r="AUQ753" s="31"/>
      <c r="AUR753" s="31"/>
      <c r="AUS753" s="31"/>
      <c r="AUT753" s="31"/>
      <c r="AUU753" s="31"/>
      <c r="AUV753" s="31"/>
      <c r="AUW753" s="31"/>
      <c r="AUX753" s="31"/>
      <c r="AUY753" s="31"/>
      <c r="AUZ753" s="31"/>
      <c r="AVA753" s="31"/>
      <c r="AVB753" s="31"/>
      <c r="AVC753" s="31"/>
      <c r="AVD753" s="31"/>
      <c r="AVE753" s="31"/>
      <c r="AVF753" s="31"/>
      <c r="AVG753" s="31"/>
      <c r="AVH753" s="31"/>
      <c r="AVI753" s="31"/>
      <c r="AVJ753" s="31"/>
      <c r="AVK753" s="31"/>
      <c r="AVL753" s="31"/>
      <c r="AVM753" s="31"/>
      <c r="AVN753" s="31"/>
      <c r="AVO753" s="31"/>
      <c r="AVP753" s="31"/>
      <c r="AVQ753" s="31"/>
      <c r="AVR753" s="31"/>
      <c r="AVS753" s="31"/>
      <c r="AVT753" s="31"/>
      <c r="AVU753" s="31"/>
      <c r="AVV753" s="31"/>
      <c r="AVW753" s="31"/>
      <c r="AVX753" s="31"/>
      <c r="AVY753" s="31"/>
      <c r="AVZ753" s="31"/>
      <c r="AWA753" s="31"/>
      <c r="AWB753" s="31"/>
      <c r="AWC753" s="31"/>
      <c r="AWD753" s="31"/>
      <c r="AWE753" s="31"/>
      <c r="AWF753" s="31"/>
      <c r="AWG753" s="31"/>
      <c r="AWH753" s="31"/>
      <c r="AWI753" s="31"/>
      <c r="AWJ753" s="31"/>
      <c r="AWK753" s="31"/>
      <c r="AWL753" s="31"/>
      <c r="AWM753" s="31"/>
      <c r="AWN753" s="31"/>
      <c r="AWO753" s="31"/>
      <c r="AWP753" s="31"/>
      <c r="AWQ753" s="31"/>
      <c r="AWR753" s="31"/>
      <c r="AWS753" s="31"/>
      <c r="AWT753" s="31"/>
      <c r="AWU753" s="31"/>
      <c r="AWV753" s="31"/>
      <c r="AWW753" s="31"/>
      <c r="AWX753" s="31"/>
      <c r="AWY753" s="31"/>
      <c r="AWZ753" s="31"/>
      <c r="AXA753" s="31"/>
      <c r="AXB753" s="31"/>
      <c r="AXC753" s="31"/>
      <c r="AXD753" s="31"/>
      <c r="AXE753" s="31"/>
      <c r="AXF753" s="31"/>
      <c r="AXG753" s="31"/>
      <c r="AXH753" s="31"/>
      <c r="AXI753" s="31"/>
      <c r="AXJ753" s="31"/>
      <c r="AXK753" s="31"/>
      <c r="AXL753" s="31"/>
      <c r="AXM753" s="31"/>
      <c r="AXN753" s="31"/>
      <c r="AXO753" s="31"/>
      <c r="AXP753" s="31"/>
      <c r="AXQ753" s="31"/>
      <c r="AXR753" s="31"/>
      <c r="AXS753" s="31"/>
      <c r="AXT753" s="31"/>
      <c r="AXU753" s="31"/>
      <c r="AXV753" s="31"/>
      <c r="AXW753" s="31"/>
      <c r="AXX753" s="31"/>
      <c r="AXY753" s="31"/>
      <c r="AXZ753" s="31"/>
      <c r="AYA753" s="31"/>
      <c r="AYB753" s="31"/>
      <c r="AYC753" s="31"/>
      <c r="AYD753" s="31"/>
      <c r="AYE753" s="31"/>
      <c r="AYF753" s="31"/>
      <c r="AYG753" s="31"/>
      <c r="AYH753" s="31"/>
      <c r="AYI753" s="31"/>
      <c r="AYJ753" s="31"/>
      <c r="AYK753" s="31"/>
      <c r="AYL753" s="31"/>
      <c r="AYM753" s="31"/>
      <c r="AYN753" s="31"/>
      <c r="AYO753" s="31"/>
      <c r="AYP753" s="31"/>
      <c r="AYQ753" s="31"/>
      <c r="AYR753" s="31"/>
      <c r="AYS753" s="31"/>
      <c r="AYT753" s="31"/>
      <c r="AYU753" s="31"/>
      <c r="AYV753" s="31"/>
      <c r="AYW753" s="31"/>
      <c r="AYX753" s="31"/>
      <c r="AYY753" s="31"/>
      <c r="AYZ753" s="31"/>
      <c r="AZA753" s="31"/>
      <c r="AZB753" s="31"/>
      <c r="AZC753" s="31"/>
      <c r="AZD753" s="31"/>
      <c r="AZE753" s="31"/>
      <c r="AZF753" s="31"/>
      <c r="AZG753" s="31"/>
      <c r="AZH753" s="31"/>
      <c r="AZI753" s="31"/>
      <c r="AZJ753" s="31"/>
      <c r="AZK753" s="31"/>
      <c r="AZL753" s="31"/>
      <c r="AZM753" s="31"/>
      <c r="AZN753" s="31"/>
      <c r="AZO753" s="31"/>
      <c r="AZP753" s="31"/>
      <c r="AZQ753" s="31"/>
      <c r="AZR753" s="31"/>
      <c r="AZS753" s="31"/>
      <c r="AZT753" s="31"/>
      <c r="AZU753" s="31"/>
      <c r="AZV753" s="31"/>
      <c r="AZW753" s="31"/>
      <c r="AZX753" s="31"/>
      <c r="AZY753" s="31"/>
      <c r="AZZ753" s="31"/>
      <c r="BAA753" s="31"/>
      <c r="BAB753" s="31"/>
      <c r="BAC753" s="31"/>
      <c r="BAD753" s="31"/>
      <c r="BAE753" s="31"/>
      <c r="BAF753" s="31"/>
      <c r="BAG753" s="31"/>
      <c r="BAH753" s="31"/>
      <c r="BAI753" s="31"/>
      <c r="BAJ753" s="31"/>
      <c r="BAK753" s="31"/>
      <c r="BAL753" s="31"/>
      <c r="BAM753" s="31"/>
      <c r="BAN753" s="31"/>
      <c r="BAO753" s="31"/>
      <c r="BAP753" s="31"/>
      <c r="BAQ753" s="31"/>
      <c r="BAR753" s="31"/>
      <c r="BAS753" s="31"/>
      <c r="BAT753" s="31"/>
      <c r="BAU753" s="31"/>
      <c r="BAV753" s="31"/>
      <c r="BAW753" s="31"/>
      <c r="BAX753" s="31"/>
      <c r="BAY753" s="31"/>
      <c r="BAZ753" s="31"/>
      <c r="BBA753" s="31"/>
      <c r="BBB753" s="31"/>
      <c r="BBC753" s="31"/>
      <c r="BBD753" s="31"/>
      <c r="BBE753" s="31"/>
      <c r="BBF753" s="31"/>
      <c r="BBG753" s="31"/>
      <c r="BBH753" s="31"/>
      <c r="BBI753" s="31"/>
      <c r="BBJ753" s="31"/>
      <c r="BBK753" s="31"/>
      <c r="BBL753" s="31"/>
      <c r="BBM753" s="31"/>
      <c r="BBN753" s="31"/>
      <c r="BBO753" s="31"/>
      <c r="BBP753" s="31"/>
      <c r="BBQ753" s="31"/>
      <c r="BBR753" s="31"/>
      <c r="BBS753" s="31"/>
      <c r="BBT753" s="31"/>
      <c r="BBU753" s="31"/>
      <c r="BBV753" s="31"/>
      <c r="BBW753" s="31"/>
      <c r="BBX753" s="31"/>
      <c r="BBY753" s="31"/>
      <c r="BBZ753" s="31"/>
      <c r="BCA753" s="31"/>
      <c r="BCB753" s="31"/>
      <c r="BCC753" s="31"/>
      <c r="BCD753" s="31"/>
      <c r="BCE753" s="31"/>
      <c r="BCF753" s="31"/>
      <c r="BCG753" s="31"/>
      <c r="BCH753" s="31"/>
      <c r="BCI753" s="31"/>
      <c r="BCJ753" s="31"/>
      <c r="BCK753" s="31"/>
      <c r="BCL753" s="31"/>
      <c r="BCM753" s="31"/>
      <c r="BCN753" s="31"/>
      <c r="BCO753" s="31"/>
      <c r="BCP753" s="31"/>
      <c r="BCQ753" s="31"/>
      <c r="BCR753" s="31"/>
      <c r="BCS753" s="31"/>
      <c r="BCT753" s="31"/>
      <c r="BCU753" s="31"/>
      <c r="BCV753" s="31"/>
      <c r="BCW753" s="31"/>
      <c r="BCX753" s="31"/>
      <c r="BCY753" s="31"/>
      <c r="BCZ753" s="31"/>
      <c r="BDA753" s="31"/>
      <c r="BDB753" s="31"/>
      <c r="BDC753" s="31"/>
      <c r="BDD753" s="31"/>
      <c r="BDE753" s="31"/>
      <c r="BDF753" s="31"/>
      <c r="BDG753" s="31"/>
      <c r="BDH753" s="31"/>
      <c r="BDI753" s="31"/>
      <c r="BDJ753" s="31"/>
      <c r="BDK753" s="31"/>
      <c r="BDL753" s="31"/>
      <c r="BDM753" s="31"/>
      <c r="BDN753" s="31"/>
      <c r="BDO753" s="31"/>
      <c r="BDP753" s="31"/>
      <c r="BDQ753" s="31"/>
      <c r="BDR753" s="31"/>
      <c r="BDS753" s="31"/>
      <c r="BDT753" s="31"/>
      <c r="BDU753" s="31"/>
      <c r="BDV753" s="31"/>
      <c r="BDW753" s="31"/>
      <c r="BDX753" s="31"/>
      <c r="BDY753" s="31"/>
      <c r="BDZ753" s="31"/>
      <c r="BEA753" s="31"/>
      <c r="BEB753" s="31"/>
      <c r="BEC753" s="31"/>
      <c r="BED753" s="31"/>
      <c r="BEE753" s="31"/>
      <c r="BEF753" s="31"/>
      <c r="BEG753" s="31"/>
      <c r="BEH753" s="31"/>
      <c r="BEI753" s="31"/>
      <c r="BEJ753" s="31"/>
      <c r="BEK753" s="31"/>
      <c r="BEL753" s="31"/>
      <c r="BEM753" s="31"/>
      <c r="BEN753" s="31"/>
      <c r="BEO753" s="31"/>
      <c r="BEP753" s="31"/>
      <c r="BEQ753" s="31"/>
      <c r="BER753" s="31"/>
      <c r="BES753" s="31"/>
      <c r="BET753" s="31"/>
      <c r="BEU753" s="31"/>
      <c r="BEV753" s="31"/>
      <c r="BEW753" s="31"/>
      <c r="BEX753" s="31"/>
      <c r="BEY753" s="31"/>
      <c r="BEZ753" s="31"/>
      <c r="BFA753" s="31"/>
      <c r="BFB753" s="31"/>
      <c r="BFC753" s="31"/>
      <c r="BFD753" s="31"/>
      <c r="BFE753" s="31"/>
      <c r="BFF753" s="31"/>
      <c r="BFG753" s="31"/>
      <c r="BFH753" s="31"/>
      <c r="BFI753" s="31"/>
      <c r="BFJ753" s="31"/>
      <c r="BFK753" s="31"/>
      <c r="BFL753" s="31"/>
      <c r="BFM753" s="31"/>
      <c r="BFN753" s="31"/>
      <c r="BFO753" s="31"/>
      <c r="BFP753" s="31"/>
      <c r="BFQ753" s="31"/>
      <c r="BFR753" s="31"/>
      <c r="BFS753" s="31"/>
      <c r="BFT753" s="31"/>
      <c r="BFU753" s="31"/>
      <c r="BFV753" s="31"/>
      <c r="BFW753" s="31"/>
      <c r="BFX753" s="31"/>
      <c r="BFY753" s="31"/>
      <c r="BFZ753" s="31"/>
      <c r="BGA753" s="31"/>
      <c r="BGB753" s="31"/>
      <c r="BGC753" s="31"/>
      <c r="BGD753" s="31"/>
      <c r="BGE753" s="31"/>
      <c r="BGF753" s="31"/>
      <c r="BGG753" s="31"/>
      <c r="BGH753" s="31"/>
      <c r="BGI753" s="31"/>
      <c r="BGJ753" s="31"/>
      <c r="BGK753" s="31"/>
      <c r="BGL753" s="31"/>
      <c r="BGM753" s="31"/>
      <c r="BGN753" s="31"/>
      <c r="BGO753" s="31"/>
      <c r="BGP753" s="31"/>
      <c r="BGQ753" s="31"/>
      <c r="BGR753" s="31"/>
      <c r="BGS753" s="31"/>
      <c r="BGT753" s="31"/>
      <c r="BGU753" s="31"/>
      <c r="BGV753" s="31"/>
      <c r="BGW753" s="31"/>
      <c r="BGX753" s="31"/>
      <c r="BGY753" s="31"/>
      <c r="BGZ753" s="31"/>
      <c r="BHA753" s="31"/>
      <c r="BHB753" s="31"/>
      <c r="BHC753" s="31"/>
      <c r="BHD753" s="31"/>
      <c r="BHE753" s="31"/>
      <c r="BHF753" s="31"/>
      <c r="BHG753" s="31"/>
      <c r="BHH753" s="31"/>
      <c r="BHI753" s="31"/>
      <c r="BHJ753" s="31"/>
      <c r="BHK753" s="31"/>
      <c r="BHL753" s="31"/>
      <c r="BHM753" s="31"/>
      <c r="BHN753" s="31"/>
      <c r="BHO753" s="31"/>
      <c r="BHP753" s="31"/>
      <c r="BHQ753" s="31"/>
      <c r="BHR753" s="31"/>
      <c r="BHS753" s="31"/>
      <c r="BHT753" s="31"/>
      <c r="BHU753" s="31"/>
      <c r="BHV753" s="31"/>
      <c r="BHW753" s="31"/>
      <c r="BHX753" s="31"/>
      <c r="BHY753" s="31"/>
      <c r="BHZ753" s="31"/>
      <c r="BIA753" s="31"/>
      <c r="BIB753" s="31"/>
      <c r="BIC753" s="31"/>
      <c r="BID753" s="31"/>
      <c r="BIE753" s="31"/>
      <c r="BIF753" s="31"/>
      <c r="BIG753" s="31"/>
      <c r="BIH753" s="31"/>
      <c r="BII753" s="31"/>
      <c r="BIJ753" s="31"/>
      <c r="BIK753" s="31"/>
      <c r="BIL753" s="31"/>
      <c r="BIM753" s="31"/>
      <c r="BIN753" s="31"/>
      <c r="BIO753" s="31"/>
      <c r="BIP753" s="31"/>
      <c r="BIQ753" s="31"/>
      <c r="BIR753" s="31"/>
      <c r="BIS753" s="31"/>
      <c r="BIT753" s="31"/>
      <c r="BIU753" s="31"/>
      <c r="BIV753" s="31"/>
      <c r="BIW753" s="31"/>
      <c r="BIX753" s="31"/>
      <c r="BIY753" s="31"/>
      <c r="BIZ753" s="31"/>
      <c r="BJA753" s="31"/>
      <c r="BJB753" s="31"/>
      <c r="BJC753" s="31"/>
      <c r="BJD753" s="31"/>
      <c r="BJE753" s="31"/>
      <c r="BJF753" s="31"/>
      <c r="BJG753" s="31"/>
      <c r="BJH753" s="31"/>
      <c r="BJI753" s="31"/>
      <c r="BJJ753" s="31"/>
      <c r="BJK753" s="31"/>
      <c r="BJL753" s="31"/>
      <c r="BJM753" s="31"/>
      <c r="BJN753" s="31"/>
      <c r="BJO753" s="31"/>
      <c r="BJP753" s="31"/>
      <c r="BJQ753" s="31"/>
      <c r="BJR753" s="31"/>
      <c r="BJS753" s="31"/>
      <c r="BJT753" s="31"/>
      <c r="BJU753" s="31"/>
      <c r="BJV753" s="31"/>
      <c r="BJW753" s="31"/>
      <c r="BJX753" s="31"/>
      <c r="BJY753" s="31"/>
      <c r="BJZ753" s="31"/>
      <c r="BKA753" s="31"/>
      <c r="BKB753" s="31"/>
      <c r="BKC753" s="31"/>
      <c r="BKD753" s="31"/>
      <c r="BKE753" s="31"/>
      <c r="BKF753" s="31"/>
      <c r="BKG753" s="31"/>
      <c r="BKH753" s="31"/>
      <c r="BKI753" s="31"/>
      <c r="BKJ753" s="31"/>
      <c r="BKK753" s="31"/>
      <c r="BKL753" s="31"/>
      <c r="BKM753" s="31"/>
      <c r="BKN753" s="31"/>
      <c r="BKO753" s="31"/>
      <c r="BKP753" s="31"/>
      <c r="BKQ753" s="31"/>
      <c r="BKR753" s="31"/>
      <c r="BKS753" s="31"/>
      <c r="BKT753" s="31"/>
      <c r="BKU753" s="31"/>
      <c r="BKV753" s="31"/>
      <c r="BKW753" s="31"/>
      <c r="BKX753" s="31"/>
      <c r="BKY753" s="31"/>
      <c r="BKZ753" s="31"/>
      <c r="BLA753" s="31"/>
      <c r="BLB753" s="31"/>
      <c r="BLC753" s="31"/>
      <c r="BLD753" s="31"/>
      <c r="BLE753" s="31"/>
      <c r="BLF753" s="31"/>
      <c r="BLG753" s="31"/>
      <c r="BLH753" s="31"/>
      <c r="BLI753" s="31"/>
      <c r="BLJ753" s="31"/>
      <c r="BLK753" s="31"/>
      <c r="BLL753" s="31"/>
      <c r="BLM753" s="31"/>
      <c r="BLN753" s="31"/>
      <c r="BLO753" s="31"/>
      <c r="BLP753" s="31"/>
      <c r="BLQ753" s="31"/>
      <c r="BLR753" s="31"/>
      <c r="BLS753" s="31"/>
      <c r="BLT753" s="31"/>
      <c r="BLU753" s="31"/>
      <c r="BLV753" s="31"/>
      <c r="BLW753" s="31"/>
      <c r="BLX753" s="31"/>
      <c r="BLY753" s="31"/>
      <c r="BLZ753" s="31"/>
      <c r="BMA753" s="31"/>
      <c r="BMB753" s="31"/>
      <c r="BMC753" s="31"/>
      <c r="BMD753" s="31"/>
      <c r="BME753" s="31"/>
      <c r="BMF753" s="31"/>
      <c r="BMG753" s="31"/>
      <c r="BMH753" s="31"/>
      <c r="BMI753" s="31"/>
      <c r="BMJ753" s="31"/>
      <c r="BMK753" s="31"/>
      <c r="BML753" s="31"/>
      <c r="BMM753" s="31"/>
      <c r="BMN753" s="31"/>
      <c r="BMO753" s="31"/>
      <c r="BMP753" s="31"/>
      <c r="BMQ753" s="31"/>
      <c r="BMR753" s="31"/>
      <c r="BMS753" s="31"/>
      <c r="BMT753" s="31"/>
      <c r="BMU753" s="31"/>
      <c r="BMV753" s="31"/>
      <c r="BMW753" s="31"/>
      <c r="BMX753" s="31"/>
      <c r="BMY753" s="31"/>
      <c r="BMZ753" s="31"/>
      <c r="BNA753" s="31"/>
      <c r="BNB753" s="31"/>
      <c r="BNC753" s="31"/>
      <c r="BND753" s="31"/>
      <c r="BNE753" s="31"/>
      <c r="BNF753" s="31"/>
      <c r="BNG753" s="31"/>
      <c r="BNH753" s="31"/>
      <c r="BNI753" s="31"/>
      <c r="BNJ753" s="31"/>
      <c r="BNK753" s="31"/>
      <c r="BNL753" s="31"/>
      <c r="BNM753" s="31"/>
      <c r="BNN753" s="31"/>
      <c r="BNO753" s="31"/>
      <c r="BNP753" s="31"/>
      <c r="BNQ753" s="31"/>
      <c r="BNR753" s="31"/>
      <c r="BNS753" s="31"/>
      <c r="BNT753" s="31"/>
      <c r="BNU753" s="31"/>
      <c r="BNV753" s="31"/>
      <c r="BNW753" s="31"/>
      <c r="BNX753" s="31"/>
      <c r="BNY753" s="31"/>
      <c r="BNZ753" s="31"/>
      <c r="BOA753" s="31"/>
      <c r="BOB753" s="31"/>
      <c r="BOC753" s="31"/>
      <c r="BOD753" s="31"/>
      <c r="BOE753" s="31"/>
      <c r="BOF753" s="31"/>
      <c r="BOG753" s="31"/>
      <c r="BOH753" s="31"/>
      <c r="BOI753" s="31"/>
      <c r="BOJ753" s="31"/>
      <c r="BOK753" s="31"/>
      <c r="BOL753" s="31"/>
      <c r="BOM753" s="31"/>
      <c r="BON753" s="31"/>
      <c r="BOO753" s="31"/>
      <c r="BOP753" s="31"/>
      <c r="BOQ753" s="31"/>
      <c r="BOR753" s="31"/>
      <c r="BOS753" s="31"/>
      <c r="BOT753" s="31"/>
      <c r="BOU753" s="31"/>
      <c r="BOV753" s="31"/>
      <c r="BOW753" s="31"/>
      <c r="BOX753" s="31"/>
      <c r="BOY753" s="31"/>
      <c r="BOZ753" s="31"/>
      <c r="BPA753" s="31"/>
      <c r="BPB753" s="31"/>
      <c r="BPC753" s="31"/>
      <c r="BPD753" s="31"/>
      <c r="BPE753" s="31"/>
      <c r="BPF753" s="31"/>
      <c r="BPG753" s="31"/>
      <c r="BPH753" s="31"/>
      <c r="BPI753" s="31"/>
      <c r="BPJ753" s="31"/>
      <c r="BPK753" s="31"/>
      <c r="BPL753" s="31"/>
      <c r="BPM753" s="31"/>
      <c r="BPN753" s="31"/>
      <c r="BPO753" s="31"/>
      <c r="BPP753" s="31"/>
      <c r="BPQ753" s="31"/>
      <c r="BPR753" s="31"/>
      <c r="BPS753" s="31"/>
      <c r="BPT753" s="31"/>
      <c r="BPU753" s="31"/>
      <c r="BPV753" s="31"/>
      <c r="BPW753" s="31"/>
      <c r="BPX753" s="31"/>
      <c r="BPY753" s="31"/>
      <c r="BPZ753" s="31"/>
      <c r="BQA753" s="31"/>
      <c r="BQB753" s="31"/>
      <c r="BQC753" s="31"/>
      <c r="BQD753" s="31"/>
      <c r="BQE753" s="31"/>
      <c r="BQF753" s="31"/>
      <c r="BQG753" s="31"/>
      <c r="BQH753" s="31"/>
      <c r="BQI753" s="31"/>
      <c r="BQJ753" s="31"/>
      <c r="BQK753" s="31"/>
      <c r="BQL753" s="31"/>
      <c r="BQM753" s="31"/>
      <c r="BQN753" s="31"/>
      <c r="BQO753" s="31"/>
      <c r="BQP753" s="31"/>
      <c r="BQQ753" s="31"/>
      <c r="BQR753" s="31"/>
      <c r="BQS753" s="31"/>
      <c r="BQT753" s="31"/>
      <c r="BQU753" s="31"/>
      <c r="BQV753" s="31"/>
      <c r="BQW753" s="31"/>
      <c r="BQX753" s="31"/>
      <c r="BQY753" s="31"/>
      <c r="BQZ753" s="31"/>
      <c r="BRA753" s="31"/>
      <c r="BRB753" s="31"/>
      <c r="BRC753" s="31"/>
      <c r="BRD753" s="31"/>
      <c r="BRE753" s="31"/>
      <c r="BRF753" s="31"/>
      <c r="BRG753" s="31"/>
      <c r="BRH753" s="31"/>
      <c r="BRI753" s="31"/>
      <c r="BRJ753" s="31"/>
      <c r="BRK753" s="31"/>
      <c r="BRL753" s="31"/>
      <c r="BRM753" s="31"/>
      <c r="BRN753" s="31"/>
      <c r="BRO753" s="31"/>
      <c r="BRP753" s="31"/>
      <c r="BRQ753" s="31"/>
      <c r="BRR753" s="31"/>
      <c r="BRS753" s="31"/>
      <c r="BRT753" s="31"/>
      <c r="BRU753" s="31"/>
      <c r="BRV753" s="31"/>
      <c r="BRW753" s="31"/>
      <c r="BRX753" s="31"/>
      <c r="BRY753" s="31"/>
      <c r="BRZ753" s="31"/>
      <c r="BSA753" s="31"/>
      <c r="BSB753" s="31"/>
      <c r="BSC753" s="31"/>
      <c r="BSD753" s="31"/>
      <c r="BSE753" s="31"/>
      <c r="BSF753" s="31"/>
      <c r="BSG753" s="31"/>
      <c r="BSH753" s="31"/>
      <c r="BSI753" s="31"/>
      <c r="BSJ753" s="31"/>
      <c r="BSK753" s="31"/>
      <c r="BSL753" s="31"/>
      <c r="BSM753" s="31"/>
      <c r="BSN753" s="31"/>
      <c r="BSO753" s="31"/>
      <c r="BSP753" s="31"/>
      <c r="BSQ753" s="31"/>
      <c r="BSR753" s="31"/>
      <c r="BSS753" s="31"/>
      <c r="BST753" s="31"/>
      <c r="BSU753" s="31"/>
      <c r="BSV753" s="31"/>
      <c r="BSW753" s="31"/>
      <c r="BSX753" s="31"/>
      <c r="BSY753" s="31"/>
      <c r="BSZ753" s="31"/>
      <c r="BTA753" s="31"/>
      <c r="BTB753" s="31"/>
      <c r="BTC753" s="31"/>
      <c r="BTD753" s="31"/>
      <c r="BTE753" s="31"/>
      <c r="BTF753" s="31"/>
      <c r="BTG753" s="31"/>
      <c r="BTH753" s="31"/>
      <c r="BTI753" s="31"/>
      <c r="BTJ753" s="31"/>
      <c r="BTK753" s="31"/>
      <c r="BTL753" s="31"/>
      <c r="BTM753" s="31"/>
      <c r="BTN753" s="31"/>
      <c r="BTO753" s="31"/>
      <c r="BTP753" s="31"/>
      <c r="BTQ753" s="31"/>
      <c r="BTR753" s="31"/>
      <c r="BTS753" s="31"/>
      <c r="BTT753" s="31"/>
      <c r="BTU753" s="31"/>
      <c r="BTV753" s="31"/>
      <c r="BTW753" s="31"/>
      <c r="BTX753" s="31"/>
      <c r="BTY753" s="31"/>
      <c r="BTZ753" s="31"/>
      <c r="BUA753" s="31"/>
      <c r="BUB753" s="31"/>
      <c r="BUC753" s="31"/>
      <c r="BUD753" s="31"/>
      <c r="BUE753" s="31"/>
      <c r="BUF753" s="31"/>
      <c r="BUG753" s="31"/>
      <c r="BUH753" s="31"/>
      <c r="BUI753" s="31"/>
      <c r="BUJ753" s="31"/>
      <c r="BUK753" s="31"/>
      <c r="BUL753" s="31"/>
      <c r="BUM753" s="31"/>
      <c r="BUN753" s="31"/>
      <c r="BUO753" s="31"/>
      <c r="BUP753" s="31"/>
      <c r="BUQ753" s="31"/>
      <c r="BUR753" s="31"/>
      <c r="BUS753" s="31"/>
      <c r="BUT753" s="31"/>
      <c r="BUU753" s="31"/>
      <c r="BUV753" s="31"/>
      <c r="BUW753" s="31"/>
      <c r="BUX753" s="31"/>
      <c r="BUY753" s="31"/>
      <c r="BUZ753" s="31"/>
      <c r="BVA753" s="31"/>
      <c r="BVB753" s="31"/>
      <c r="BVC753" s="31"/>
      <c r="BVD753" s="31"/>
      <c r="BVE753" s="31"/>
      <c r="BVF753" s="31"/>
      <c r="BVG753" s="31"/>
      <c r="BVH753" s="31"/>
      <c r="BVI753" s="31"/>
      <c r="BVJ753" s="31"/>
      <c r="BVK753" s="31"/>
      <c r="BVL753" s="31"/>
      <c r="BVM753" s="31"/>
      <c r="BVN753" s="31"/>
      <c r="BVO753" s="31"/>
      <c r="BVP753" s="31"/>
      <c r="BVQ753" s="31"/>
      <c r="BVR753" s="31"/>
      <c r="BVS753" s="31"/>
      <c r="BVT753" s="31"/>
      <c r="BVU753" s="31"/>
      <c r="BVV753" s="31"/>
      <c r="BVW753" s="31"/>
      <c r="BVX753" s="31"/>
      <c r="BVY753" s="31"/>
      <c r="BVZ753" s="31"/>
      <c r="BWA753" s="31"/>
      <c r="BWB753" s="31"/>
      <c r="BWC753" s="31"/>
      <c r="BWD753" s="31"/>
      <c r="BWE753" s="31"/>
      <c r="BWF753" s="31"/>
      <c r="BWG753" s="31"/>
      <c r="BWH753" s="31"/>
      <c r="BWI753" s="31"/>
      <c r="BWJ753" s="31"/>
      <c r="BWK753" s="31"/>
      <c r="BWL753" s="31"/>
      <c r="BWM753" s="31"/>
      <c r="BWN753" s="31"/>
      <c r="BWO753" s="31"/>
      <c r="BWP753" s="31"/>
      <c r="BWQ753" s="31"/>
      <c r="BWR753" s="31"/>
      <c r="BWS753" s="31"/>
      <c r="BWT753" s="31"/>
      <c r="BWU753" s="31"/>
      <c r="BWV753" s="31"/>
      <c r="BWW753" s="31"/>
      <c r="BWX753" s="31"/>
      <c r="BWY753" s="31"/>
      <c r="BWZ753" s="31"/>
      <c r="BXA753" s="31"/>
      <c r="BXB753" s="31"/>
      <c r="BXC753" s="31"/>
      <c r="BXD753" s="31"/>
      <c r="BXE753" s="31"/>
      <c r="BXF753" s="31"/>
      <c r="BXG753" s="31"/>
      <c r="BXH753" s="31"/>
      <c r="BXI753" s="31"/>
      <c r="BXJ753" s="31"/>
      <c r="BXK753" s="31"/>
      <c r="BXL753" s="31"/>
      <c r="BXM753" s="31"/>
      <c r="BXN753" s="31"/>
      <c r="BXO753" s="31"/>
      <c r="BXP753" s="31"/>
      <c r="BXQ753" s="31"/>
      <c r="BXR753" s="31"/>
      <c r="BXS753" s="31"/>
      <c r="BXT753" s="31"/>
      <c r="BXU753" s="31"/>
      <c r="BXV753" s="31"/>
      <c r="BXW753" s="31"/>
      <c r="BXX753" s="31"/>
      <c r="BXY753" s="31"/>
      <c r="BXZ753" s="31"/>
      <c r="BYA753" s="31"/>
      <c r="BYB753" s="31"/>
      <c r="BYC753" s="31"/>
      <c r="BYD753" s="31"/>
      <c r="BYE753" s="31"/>
      <c r="BYF753" s="31"/>
      <c r="BYG753" s="31"/>
      <c r="BYH753" s="31"/>
      <c r="BYI753" s="31"/>
      <c r="BYJ753" s="31"/>
      <c r="BYK753" s="31"/>
      <c r="BYL753" s="31"/>
      <c r="BYM753" s="31"/>
      <c r="BYN753" s="31"/>
      <c r="BYO753" s="31"/>
      <c r="BYP753" s="31"/>
      <c r="BYQ753" s="31"/>
      <c r="BYR753" s="31"/>
      <c r="BYS753" s="31"/>
      <c r="BYT753" s="31"/>
      <c r="BYU753" s="31"/>
      <c r="BYV753" s="31"/>
      <c r="BYW753" s="31"/>
      <c r="BYX753" s="31"/>
      <c r="BYY753" s="31"/>
      <c r="BYZ753" s="31"/>
      <c r="BZA753" s="31"/>
      <c r="BZB753" s="31"/>
      <c r="BZC753" s="31"/>
      <c r="BZD753" s="31"/>
      <c r="BZE753" s="31"/>
      <c r="BZF753" s="31"/>
      <c r="BZG753" s="31"/>
      <c r="BZH753" s="31"/>
      <c r="BZI753" s="31"/>
      <c r="BZJ753" s="31"/>
      <c r="BZK753" s="31"/>
      <c r="BZL753" s="31"/>
      <c r="BZM753" s="31"/>
      <c r="BZN753" s="31"/>
      <c r="BZO753" s="31"/>
      <c r="BZP753" s="31"/>
      <c r="BZQ753" s="31"/>
      <c r="BZR753" s="31"/>
      <c r="BZS753" s="31"/>
      <c r="BZT753" s="31"/>
      <c r="BZU753" s="31"/>
      <c r="BZV753" s="31"/>
      <c r="BZW753" s="31"/>
      <c r="BZX753" s="31"/>
      <c r="BZY753" s="31"/>
      <c r="BZZ753" s="31"/>
      <c r="CAA753" s="31"/>
      <c r="CAB753" s="31"/>
      <c r="CAC753" s="31"/>
      <c r="CAD753" s="31"/>
      <c r="CAE753" s="31"/>
      <c r="CAF753" s="31"/>
      <c r="CAG753" s="31"/>
      <c r="CAH753" s="31"/>
      <c r="CAI753" s="31"/>
      <c r="CAJ753" s="31"/>
      <c r="CAK753" s="31"/>
      <c r="CAL753" s="31"/>
      <c r="CAM753" s="31"/>
      <c r="CAN753" s="31"/>
      <c r="CAO753" s="31"/>
      <c r="CAP753" s="31"/>
      <c r="CAQ753" s="31"/>
      <c r="CAR753" s="31"/>
      <c r="CAS753" s="31"/>
      <c r="CAT753" s="31"/>
      <c r="CAU753" s="31"/>
      <c r="CAV753" s="31"/>
      <c r="CAW753" s="31"/>
      <c r="CAX753" s="31"/>
      <c r="CAY753" s="31"/>
      <c r="CAZ753" s="31"/>
      <c r="CBA753" s="31"/>
      <c r="CBB753" s="31"/>
      <c r="CBC753" s="31"/>
      <c r="CBD753" s="31"/>
      <c r="CBE753" s="31"/>
      <c r="CBF753" s="31"/>
      <c r="CBG753" s="31"/>
      <c r="CBH753" s="31"/>
      <c r="CBI753" s="31"/>
      <c r="CBJ753" s="31"/>
      <c r="CBK753" s="31"/>
      <c r="CBL753" s="31"/>
      <c r="CBM753" s="31"/>
      <c r="CBN753" s="31"/>
      <c r="CBO753" s="31"/>
      <c r="CBP753" s="31"/>
      <c r="CBQ753" s="31"/>
      <c r="CBR753" s="31"/>
      <c r="CBS753" s="31"/>
      <c r="CBT753" s="31"/>
      <c r="CBU753" s="31"/>
      <c r="CBV753" s="31"/>
      <c r="CBW753" s="31"/>
      <c r="CBX753" s="31"/>
      <c r="CBY753" s="31"/>
      <c r="CBZ753" s="31"/>
      <c r="CCA753" s="31"/>
      <c r="CCB753" s="31"/>
      <c r="CCC753" s="31"/>
      <c r="CCD753" s="31"/>
      <c r="CCE753" s="31"/>
      <c r="CCF753" s="31"/>
      <c r="CCG753" s="31"/>
      <c r="CCH753" s="31"/>
      <c r="CCI753" s="31"/>
      <c r="CCJ753" s="31"/>
      <c r="CCK753" s="31"/>
      <c r="CCL753" s="31"/>
      <c r="CCM753" s="31"/>
      <c r="CCN753" s="31"/>
      <c r="CCO753" s="31"/>
      <c r="CCP753" s="31"/>
      <c r="CCQ753" s="31"/>
      <c r="CCR753" s="31"/>
      <c r="CCS753" s="31"/>
      <c r="CCT753" s="31"/>
      <c r="CCU753" s="31"/>
      <c r="CCV753" s="31"/>
      <c r="CCW753" s="31"/>
      <c r="CCX753" s="31"/>
      <c r="CCY753" s="31"/>
      <c r="CCZ753" s="31"/>
      <c r="CDA753" s="31"/>
      <c r="CDB753" s="31"/>
      <c r="CDC753" s="31"/>
      <c r="CDD753" s="31"/>
      <c r="CDE753" s="31"/>
      <c r="CDF753" s="31"/>
      <c r="CDG753" s="31"/>
      <c r="CDH753" s="31"/>
      <c r="CDI753" s="31"/>
      <c r="CDJ753" s="31"/>
      <c r="CDK753" s="31"/>
      <c r="CDL753" s="31"/>
      <c r="CDM753" s="31"/>
      <c r="CDN753" s="31"/>
      <c r="CDO753" s="31"/>
      <c r="CDP753" s="31"/>
      <c r="CDQ753" s="31"/>
      <c r="CDR753" s="31"/>
      <c r="CDS753" s="31"/>
      <c r="CDT753" s="31"/>
      <c r="CDU753" s="31"/>
      <c r="CDV753" s="31"/>
      <c r="CDW753" s="31"/>
      <c r="CDX753" s="31"/>
      <c r="CDY753" s="31"/>
      <c r="CDZ753" s="31"/>
      <c r="CEA753" s="31"/>
      <c r="CEB753" s="31"/>
      <c r="CEC753" s="31"/>
      <c r="CED753" s="31"/>
      <c r="CEE753" s="31"/>
      <c r="CEF753" s="31"/>
      <c r="CEG753" s="31"/>
      <c r="CEH753" s="31"/>
      <c r="CEI753" s="31"/>
      <c r="CEJ753" s="31"/>
      <c r="CEK753" s="31"/>
      <c r="CEL753" s="31"/>
      <c r="CEM753" s="31"/>
      <c r="CEN753" s="31"/>
      <c r="CEO753" s="31"/>
      <c r="CEP753" s="31"/>
      <c r="CEQ753" s="31"/>
      <c r="CER753" s="31"/>
      <c r="CES753" s="31"/>
      <c r="CET753" s="31"/>
      <c r="CEU753" s="31"/>
      <c r="CEV753" s="31"/>
      <c r="CEW753" s="31"/>
      <c r="CEX753" s="31"/>
      <c r="CEY753" s="31"/>
      <c r="CEZ753" s="31"/>
      <c r="CFA753" s="31"/>
      <c r="CFB753" s="31"/>
      <c r="CFC753" s="31"/>
      <c r="CFD753" s="31"/>
      <c r="CFE753" s="31"/>
      <c r="CFF753" s="31"/>
      <c r="CFG753" s="31"/>
      <c r="CFH753" s="31"/>
      <c r="CFI753" s="31"/>
      <c r="CFJ753" s="31"/>
      <c r="CFK753" s="31"/>
      <c r="CFL753" s="31"/>
      <c r="CFM753" s="31"/>
      <c r="CFN753" s="31"/>
      <c r="CFO753" s="31"/>
      <c r="CFP753" s="31"/>
      <c r="CFQ753" s="31"/>
      <c r="CFR753" s="31"/>
      <c r="CFS753" s="31"/>
      <c r="CFT753" s="31"/>
      <c r="CFU753" s="31"/>
      <c r="CFV753" s="31"/>
      <c r="CFW753" s="31"/>
      <c r="CFX753" s="31"/>
      <c r="CFY753" s="31"/>
      <c r="CFZ753" s="31"/>
      <c r="CGA753" s="31"/>
      <c r="CGB753" s="31"/>
      <c r="CGC753" s="31"/>
      <c r="CGD753" s="31"/>
      <c r="CGE753" s="31"/>
      <c r="CGF753" s="31"/>
      <c r="CGG753" s="31"/>
      <c r="CGH753" s="31"/>
      <c r="CGI753" s="31"/>
      <c r="CGJ753" s="31"/>
      <c r="CGK753" s="31"/>
      <c r="CGL753" s="31"/>
      <c r="CGM753" s="31"/>
      <c r="CGN753" s="31"/>
      <c r="CGO753" s="31"/>
      <c r="CGP753" s="31"/>
      <c r="CGQ753" s="31"/>
      <c r="CGR753" s="31"/>
      <c r="CGS753" s="31"/>
      <c r="CGT753" s="31"/>
      <c r="CGU753" s="31"/>
      <c r="CGV753" s="31"/>
      <c r="CGW753" s="31"/>
      <c r="CGX753" s="31"/>
      <c r="CGY753" s="31"/>
      <c r="CGZ753" s="31"/>
      <c r="CHA753" s="31"/>
      <c r="CHB753" s="31"/>
      <c r="CHC753" s="31"/>
      <c r="CHD753" s="31"/>
      <c r="CHE753" s="31"/>
      <c r="CHF753" s="31"/>
      <c r="CHG753" s="31"/>
      <c r="CHH753" s="31"/>
      <c r="CHI753" s="31"/>
      <c r="CHJ753" s="31"/>
      <c r="CHK753" s="31"/>
      <c r="CHL753" s="31"/>
      <c r="CHM753" s="31"/>
      <c r="CHN753" s="31"/>
      <c r="CHO753" s="31"/>
      <c r="CHP753" s="31"/>
      <c r="CHQ753" s="31"/>
      <c r="CHR753" s="31"/>
      <c r="CHS753" s="31"/>
      <c r="CHT753" s="31"/>
      <c r="CHU753" s="31"/>
      <c r="CHV753" s="31"/>
      <c r="CHW753" s="31"/>
      <c r="CHX753" s="31"/>
      <c r="CHY753" s="31"/>
      <c r="CHZ753" s="31"/>
      <c r="CIA753" s="31"/>
      <c r="CIB753" s="31"/>
      <c r="CIC753" s="31"/>
      <c r="CID753" s="31"/>
      <c r="CIE753" s="31"/>
      <c r="CIF753" s="31"/>
      <c r="CIG753" s="31"/>
      <c r="CIH753" s="31"/>
      <c r="CII753" s="31"/>
      <c r="CIJ753" s="31"/>
      <c r="CIK753" s="31"/>
      <c r="CIL753" s="31"/>
      <c r="CIM753" s="31"/>
      <c r="CIN753" s="31"/>
      <c r="CIO753" s="31"/>
      <c r="CIP753" s="31"/>
      <c r="CIQ753" s="31"/>
      <c r="CIR753" s="31"/>
      <c r="CIS753" s="31"/>
      <c r="CIT753" s="31"/>
      <c r="CIU753" s="31"/>
      <c r="CIV753" s="31"/>
      <c r="CIW753" s="31"/>
      <c r="CIX753" s="31"/>
      <c r="CIY753" s="31"/>
      <c r="CIZ753" s="31"/>
      <c r="CJA753" s="31"/>
      <c r="CJB753" s="31"/>
      <c r="CJC753" s="31"/>
      <c r="CJD753" s="31"/>
      <c r="CJE753" s="31"/>
      <c r="CJF753" s="31"/>
      <c r="CJG753" s="31"/>
      <c r="CJH753" s="31"/>
      <c r="CJI753" s="31"/>
      <c r="CJJ753" s="31"/>
      <c r="CJK753" s="31"/>
      <c r="CJL753" s="31"/>
      <c r="CJM753" s="31"/>
      <c r="CJN753" s="31"/>
      <c r="CJO753" s="31"/>
      <c r="CJP753" s="31"/>
      <c r="CJQ753" s="31"/>
      <c r="CJR753" s="31"/>
      <c r="CJS753" s="31"/>
      <c r="CJT753" s="31"/>
      <c r="CJU753" s="31"/>
      <c r="CJV753" s="31"/>
      <c r="CJW753" s="31"/>
      <c r="CJX753" s="31"/>
      <c r="CJY753" s="31"/>
      <c r="CJZ753" s="31"/>
      <c r="CKA753" s="31"/>
      <c r="CKB753" s="31"/>
      <c r="CKC753" s="31"/>
      <c r="CKD753" s="31"/>
      <c r="CKE753" s="31"/>
      <c r="CKF753" s="31"/>
      <c r="CKG753" s="31"/>
      <c r="CKH753" s="31"/>
      <c r="CKI753" s="31"/>
      <c r="CKJ753" s="31"/>
      <c r="CKK753" s="31"/>
      <c r="CKL753" s="31"/>
      <c r="CKM753" s="31"/>
      <c r="CKN753" s="31"/>
      <c r="CKO753" s="31"/>
      <c r="CKP753" s="31"/>
      <c r="CKQ753" s="31"/>
      <c r="CKR753" s="31"/>
      <c r="CKS753" s="31"/>
      <c r="CKT753" s="31"/>
      <c r="CKU753" s="31"/>
      <c r="CKV753" s="31"/>
      <c r="CKW753" s="31"/>
      <c r="CKX753" s="31"/>
      <c r="CKY753" s="31"/>
      <c r="CKZ753" s="31"/>
      <c r="CLA753" s="31"/>
      <c r="CLB753" s="31"/>
      <c r="CLC753" s="31"/>
      <c r="CLD753" s="31"/>
      <c r="CLE753" s="31"/>
      <c r="CLF753" s="31"/>
      <c r="CLG753" s="31"/>
      <c r="CLH753" s="31"/>
      <c r="CLI753" s="31"/>
      <c r="CLJ753" s="31"/>
      <c r="CLK753" s="31"/>
      <c r="CLL753" s="31"/>
      <c r="CLM753" s="31"/>
      <c r="CLN753" s="31"/>
      <c r="CLO753" s="31"/>
      <c r="CLP753" s="31"/>
      <c r="CLQ753" s="31"/>
      <c r="CLR753" s="31"/>
      <c r="CLS753" s="31"/>
      <c r="CLT753" s="31"/>
      <c r="CLU753" s="31"/>
      <c r="CLV753" s="31"/>
      <c r="CLW753" s="31"/>
      <c r="CLX753" s="31"/>
      <c r="CLY753" s="31"/>
      <c r="CLZ753" s="31"/>
      <c r="CMA753" s="31"/>
      <c r="CMB753" s="31"/>
      <c r="CMC753" s="31"/>
      <c r="CMD753" s="31"/>
      <c r="CME753" s="31"/>
      <c r="CMF753" s="31"/>
      <c r="CMG753" s="31"/>
      <c r="CMH753" s="31"/>
      <c r="CMI753" s="31"/>
      <c r="CMJ753" s="31"/>
      <c r="CMK753" s="31"/>
      <c r="CML753" s="31"/>
      <c r="CMM753" s="31"/>
      <c r="CMN753" s="31"/>
      <c r="CMO753" s="31"/>
      <c r="CMP753" s="31"/>
      <c r="CMQ753" s="31"/>
      <c r="CMR753" s="31"/>
      <c r="CMS753" s="31"/>
      <c r="CMT753" s="31"/>
      <c r="CMU753" s="31"/>
      <c r="CMV753" s="31"/>
      <c r="CMW753" s="31"/>
      <c r="CMX753" s="31"/>
      <c r="CMY753" s="31"/>
      <c r="CMZ753" s="31"/>
      <c r="CNA753" s="31"/>
      <c r="CNB753" s="31"/>
      <c r="CNC753" s="31"/>
      <c r="CND753" s="31"/>
      <c r="CNE753" s="31"/>
      <c r="CNF753" s="31"/>
      <c r="CNG753" s="31"/>
      <c r="CNH753" s="31"/>
      <c r="CNI753" s="31"/>
      <c r="CNJ753" s="31"/>
      <c r="CNK753" s="31"/>
      <c r="CNL753" s="31"/>
      <c r="CNM753" s="31"/>
      <c r="CNN753" s="31"/>
      <c r="CNO753" s="31"/>
      <c r="CNP753" s="31"/>
      <c r="CNQ753" s="31"/>
      <c r="CNR753" s="31"/>
      <c r="CNS753" s="31"/>
      <c r="CNT753" s="31"/>
      <c r="CNU753" s="31"/>
      <c r="CNV753" s="31"/>
      <c r="CNW753" s="31"/>
      <c r="CNX753" s="31"/>
      <c r="CNY753" s="31"/>
      <c r="CNZ753" s="31"/>
      <c r="COA753" s="31"/>
      <c r="COB753" s="31"/>
      <c r="COC753" s="31"/>
      <c r="COD753" s="31"/>
      <c r="COE753" s="31"/>
      <c r="COF753" s="31"/>
      <c r="COG753" s="31"/>
      <c r="COH753" s="31"/>
      <c r="COI753" s="31"/>
      <c r="COJ753" s="31"/>
      <c r="COK753" s="31"/>
      <c r="COL753" s="31"/>
      <c r="COM753" s="31"/>
      <c r="CON753" s="31"/>
      <c r="COO753" s="31"/>
      <c r="COP753" s="31"/>
      <c r="COQ753" s="31"/>
      <c r="COR753" s="31"/>
      <c r="COS753" s="31"/>
      <c r="COT753" s="31"/>
      <c r="COU753" s="31"/>
      <c r="COV753" s="31"/>
      <c r="COW753" s="31"/>
      <c r="COX753" s="31"/>
      <c r="COY753" s="31"/>
      <c r="COZ753" s="31"/>
      <c r="CPA753" s="31"/>
      <c r="CPB753" s="31"/>
      <c r="CPC753" s="31"/>
      <c r="CPD753" s="31"/>
      <c r="CPE753" s="31"/>
      <c r="CPF753" s="31"/>
      <c r="CPG753" s="31"/>
      <c r="CPH753" s="31"/>
      <c r="CPI753" s="31"/>
      <c r="CPJ753" s="31"/>
      <c r="CPK753" s="31"/>
      <c r="CPL753" s="31"/>
      <c r="CPM753" s="31"/>
      <c r="CPN753" s="31"/>
      <c r="CPO753" s="31"/>
      <c r="CPP753" s="31"/>
      <c r="CPQ753" s="31"/>
      <c r="CPR753" s="31"/>
      <c r="CPS753" s="31"/>
      <c r="CPT753" s="31"/>
      <c r="CPU753" s="31"/>
      <c r="CPV753" s="31"/>
      <c r="CPW753" s="31"/>
      <c r="CPX753" s="31"/>
      <c r="CPY753" s="31"/>
      <c r="CPZ753" s="31"/>
      <c r="CQA753" s="31"/>
      <c r="CQB753" s="31"/>
      <c r="CQC753" s="31"/>
      <c r="CQD753" s="31"/>
      <c r="CQE753" s="31"/>
      <c r="CQF753" s="31"/>
      <c r="CQG753" s="31"/>
      <c r="CQH753" s="31"/>
      <c r="CQI753" s="31"/>
      <c r="CQJ753" s="31"/>
      <c r="CQK753" s="31"/>
      <c r="CQL753" s="31"/>
      <c r="CQM753" s="31"/>
      <c r="CQN753" s="31"/>
      <c r="CQO753" s="31"/>
      <c r="CQP753" s="31"/>
      <c r="CQQ753" s="31"/>
      <c r="CQR753" s="31"/>
      <c r="CQS753" s="31"/>
      <c r="CQT753" s="31"/>
      <c r="CQU753" s="31"/>
      <c r="CQV753" s="31"/>
      <c r="CQW753" s="31"/>
      <c r="CQX753" s="31"/>
      <c r="CQY753" s="31"/>
      <c r="CQZ753" s="31"/>
      <c r="CRA753" s="31"/>
      <c r="CRB753" s="31"/>
      <c r="CRC753" s="31"/>
      <c r="CRD753" s="31"/>
      <c r="CRE753" s="31"/>
      <c r="CRF753" s="31"/>
      <c r="CRG753" s="31"/>
      <c r="CRH753" s="31"/>
      <c r="CRI753" s="31"/>
      <c r="CRJ753" s="31"/>
      <c r="CRK753" s="31"/>
      <c r="CRL753" s="31"/>
      <c r="CRM753" s="31"/>
      <c r="CRN753" s="31"/>
      <c r="CRO753" s="31"/>
      <c r="CRP753" s="31"/>
      <c r="CRQ753" s="31"/>
      <c r="CRR753" s="31"/>
      <c r="CRS753" s="31"/>
      <c r="CRT753" s="31"/>
      <c r="CRU753" s="31"/>
      <c r="CRV753" s="31"/>
      <c r="CRW753" s="31"/>
      <c r="CRX753" s="31"/>
      <c r="CRY753" s="31"/>
      <c r="CRZ753" s="31"/>
      <c r="CSA753" s="31"/>
      <c r="CSB753" s="31"/>
      <c r="CSC753" s="31"/>
      <c r="CSD753" s="31"/>
      <c r="CSE753" s="31"/>
      <c r="CSF753" s="31"/>
      <c r="CSG753" s="31"/>
      <c r="CSH753" s="31"/>
      <c r="CSI753" s="31"/>
      <c r="CSJ753" s="31"/>
      <c r="CSK753" s="31"/>
      <c r="CSL753" s="31"/>
      <c r="CSM753" s="31"/>
      <c r="CSN753" s="31"/>
      <c r="CSO753" s="31"/>
      <c r="CSP753" s="31"/>
      <c r="CSQ753" s="31"/>
      <c r="CSR753" s="31"/>
      <c r="CSS753" s="31"/>
      <c r="CST753" s="31"/>
      <c r="CSU753" s="31"/>
      <c r="CSV753" s="31"/>
      <c r="CSW753" s="31"/>
      <c r="CSX753" s="31"/>
      <c r="CSY753" s="31"/>
      <c r="CSZ753" s="31"/>
      <c r="CTA753" s="31"/>
      <c r="CTB753" s="31"/>
      <c r="CTC753" s="31"/>
      <c r="CTD753" s="31"/>
      <c r="CTE753" s="31"/>
      <c r="CTF753" s="31"/>
      <c r="CTG753" s="31"/>
      <c r="CTH753" s="31"/>
      <c r="CTI753" s="31"/>
      <c r="CTJ753" s="31"/>
      <c r="CTK753" s="31"/>
      <c r="CTL753" s="31"/>
      <c r="CTM753" s="31"/>
      <c r="CTN753" s="31"/>
      <c r="CTO753" s="31"/>
      <c r="CTP753" s="31"/>
      <c r="CTQ753" s="31"/>
      <c r="CTR753" s="31"/>
      <c r="CTS753" s="31"/>
      <c r="CTT753" s="31"/>
      <c r="CTU753" s="31"/>
      <c r="CTV753" s="31"/>
      <c r="CTW753" s="31"/>
      <c r="CTX753" s="31"/>
      <c r="CTY753" s="31"/>
      <c r="CTZ753" s="31"/>
      <c r="CUA753" s="31"/>
      <c r="CUB753" s="31"/>
      <c r="CUC753" s="31"/>
      <c r="CUD753" s="31"/>
      <c r="CUE753" s="31"/>
      <c r="CUF753" s="31"/>
      <c r="CUG753" s="31"/>
      <c r="CUH753" s="31"/>
      <c r="CUI753" s="31"/>
      <c r="CUJ753" s="31"/>
      <c r="CUK753" s="31"/>
      <c r="CUL753" s="31"/>
      <c r="CUM753" s="31"/>
      <c r="CUN753" s="31"/>
      <c r="CUO753" s="31"/>
      <c r="CUP753" s="31"/>
      <c r="CUQ753" s="31"/>
      <c r="CUR753" s="31"/>
      <c r="CUS753" s="31"/>
      <c r="CUT753" s="31"/>
      <c r="CUU753" s="31"/>
      <c r="CUV753" s="31"/>
      <c r="CUW753" s="31"/>
      <c r="CUX753" s="31"/>
      <c r="CUY753" s="31"/>
      <c r="CUZ753" s="31"/>
      <c r="CVA753" s="31"/>
      <c r="CVB753" s="31"/>
      <c r="CVC753" s="31"/>
      <c r="CVD753" s="31"/>
      <c r="CVE753" s="31"/>
      <c r="CVF753" s="31"/>
      <c r="CVG753" s="31"/>
      <c r="CVH753" s="31"/>
      <c r="CVI753" s="31"/>
      <c r="CVJ753" s="31"/>
      <c r="CVK753" s="31"/>
      <c r="CVL753" s="31"/>
      <c r="CVM753" s="31"/>
      <c r="CVN753" s="31"/>
      <c r="CVO753" s="31"/>
      <c r="CVP753" s="31"/>
      <c r="CVQ753" s="31"/>
      <c r="CVR753" s="31"/>
      <c r="CVS753" s="31"/>
      <c r="CVT753" s="31"/>
      <c r="CVU753" s="31"/>
      <c r="CVV753" s="31"/>
      <c r="CVW753" s="31"/>
      <c r="CVX753" s="31"/>
      <c r="CVY753" s="31"/>
      <c r="CVZ753" s="31"/>
      <c r="CWA753" s="31"/>
      <c r="CWB753" s="31"/>
      <c r="CWC753" s="31"/>
      <c r="CWD753" s="31"/>
      <c r="CWE753" s="31"/>
      <c r="CWF753" s="31"/>
      <c r="CWG753" s="31"/>
      <c r="CWH753" s="31"/>
      <c r="CWI753" s="31"/>
      <c r="CWJ753" s="31"/>
      <c r="CWK753" s="31"/>
      <c r="CWL753" s="31"/>
      <c r="CWM753" s="31"/>
      <c r="CWN753" s="31"/>
      <c r="CWO753" s="31"/>
      <c r="CWP753" s="31"/>
      <c r="CWQ753" s="31"/>
      <c r="CWR753" s="31"/>
      <c r="CWS753" s="31"/>
      <c r="CWT753" s="31"/>
      <c r="CWU753" s="31"/>
      <c r="CWV753" s="31"/>
      <c r="CWW753" s="31"/>
      <c r="CWX753" s="31"/>
      <c r="CWY753" s="31"/>
      <c r="CWZ753" s="31"/>
      <c r="CXA753" s="31"/>
      <c r="CXB753" s="31"/>
      <c r="CXC753" s="31"/>
      <c r="CXD753" s="31"/>
      <c r="CXE753" s="31"/>
      <c r="CXF753" s="31"/>
      <c r="CXG753" s="31"/>
      <c r="CXH753" s="31"/>
      <c r="CXI753" s="31"/>
      <c r="CXJ753" s="31"/>
      <c r="CXK753" s="31"/>
      <c r="CXL753" s="31"/>
      <c r="CXM753" s="31"/>
      <c r="CXN753" s="31"/>
      <c r="CXO753" s="31"/>
      <c r="CXP753" s="31"/>
      <c r="CXQ753" s="31"/>
      <c r="CXR753" s="31"/>
      <c r="CXS753" s="31"/>
      <c r="CXT753" s="31"/>
      <c r="CXU753" s="31"/>
      <c r="CXV753" s="31"/>
      <c r="CXW753" s="31"/>
      <c r="CXX753" s="31"/>
      <c r="CXY753" s="31"/>
      <c r="CXZ753" s="31"/>
      <c r="CYA753" s="31"/>
      <c r="CYB753" s="31"/>
      <c r="CYC753" s="31"/>
      <c r="CYD753" s="31"/>
      <c r="CYE753" s="31"/>
      <c r="CYF753" s="31"/>
      <c r="CYG753" s="31"/>
      <c r="CYH753" s="31"/>
      <c r="CYI753" s="31"/>
      <c r="CYJ753" s="31"/>
      <c r="CYK753" s="31"/>
      <c r="CYL753" s="31"/>
      <c r="CYM753" s="31"/>
      <c r="CYN753" s="31"/>
      <c r="CYO753" s="31"/>
      <c r="CYP753" s="31"/>
      <c r="CYQ753" s="31"/>
      <c r="CYR753" s="31"/>
      <c r="CYS753" s="31"/>
      <c r="CYT753" s="31"/>
      <c r="CYU753" s="31"/>
      <c r="CYV753" s="31"/>
      <c r="CYW753" s="31"/>
      <c r="CYX753" s="31"/>
      <c r="CYY753" s="31"/>
      <c r="CYZ753" s="31"/>
      <c r="CZA753" s="31"/>
      <c r="CZB753" s="31"/>
      <c r="CZC753" s="31"/>
      <c r="CZD753" s="31"/>
      <c r="CZE753" s="31"/>
      <c r="CZF753" s="31"/>
      <c r="CZG753" s="31"/>
      <c r="CZH753" s="31"/>
      <c r="CZI753" s="31"/>
      <c r="CZJ753" s="31"/>
      <c r="CZK753" s="31"/>
      <c r="CZL753" s="31"/>
      <c r="CZM753" s="31"/>
      <c r="CZN753" s="31"/>
      <c r="CZO753" s="31"/>
      <c r="CZP753" s="31"/>
      <c r="CZQ753" s="31"/>
      <c r="CZR753" s="31"/>
      <c r="CZS753" s="31"/>
      <c r="CZT753" s="31"/>
      <c r="CZU753" s="31"/>
      <c r="CZV753" s="31"/>
      <c r="CZW753" s="31"/>
      <c r="CZX753" s="31"/>
      <c r="CZY753" s="31"/>
      <c r="CZZ753" s="31"/>
      <c r="DAA753" s="31"/>
      <c r="DAB753" s="31"/>
      <c r="DAC753" s="31"/>
      <c r="DAD753" s="31"/>
      <c r="DAE753" s="31"/>
      <c r="DAF753" s="31"/>
      <c r="DAG753" s="31"/>
      <c r="DAH753" s="31"/>
      <c r="DAI753" s="31"/>
      <c r="DAJ753" s="31"/>
      <c r="DAK753" s="31"/>
      <c r="DAL753" s="31"/>
      <c r="DAM753" s="31"/>
      <c r="DAN753" s="31"/>
      <c r="DAO753" s="31"/>
      <c r="DAP753" s="31"/>
      <c r="DAQ753" s="31"/>
      <c r="DAR753" s="31"/>
      <c r="DAS753" s="31"/>
      <c r="DAT753" s="31"/>
      <c r="DAU753" s="31"/>
      <c r="DAV753" s="31"/>
      <c r="DAW753" s="31"/>
      <c r="DAX753" s="31"/>
      <c r="DAY753" s="31"/>
      <c r="DAZ753" s="31"/>
      <c r="DBA753" s="31"/>
      <c r="DBB753" s="31"/>
      <c r="DBC753" s="31"/>
      <c r="DBD753" s="31"/>
      <c r="DBE753" s="31"/>
      <c r="DBF753" s="31"/>
      <c r="DBG753" s="31"/>
      <c r="DBH753" s="31"/>
      <c r="DBI753" s="31"/>
      <c r="DBJ753" s="31"/>
      <c r="DBK753" s="31"/>
      <c r="DBL753" s="31"/>
      <c r="DBM753" s="31"/>
      <c r="DBN753" s="31"/>
      <c r="DBO753" s="31"/>
      <c r="DBP753" s="31"/>
      <c r="DBQ753" s="31"/>
      <c r="DBR753" s="31"/>
      <c r="DBS753" s="31"/>
      <c r="DBT753" s="31"/>
      <c r="DBU753" s="31"/>
      <c r="DBV753" s="31"/>
      <c r="DBW753" s="31"/>
      <c r="DBX753" s="31"/>
      <c r="DBY753" s="31"/>
      <c r="DBZ753" s="31"/>
      <c r="DCA753" s="31"/>
      <c r="DCB753" s="31"/>
      <c r="DCC753" s="31"/>
      <c r="DCD753" s="31"/>
      <c r="DCE753" s="31"/>
      <c r="DCF753" s="31"/>
      <c r="DCG753" s="31"/>
      <c r="DCH753" s="31"/>
      <c r="DCI753" s="31"/>
      <c r="DCJ753" s="31"/>
      <c r="DCK753" s="31"/>
      <c r="DCL753" s="31"/>
      <c r="DCM753" s="31"/>
      <c r="DCN753" s="31"/>
      <c r="DCO753" s="31"/>
      <c r="DCP753" s="31"/>
      <c r="DCQ753" s="31"/>
      <c r="DCR753" s="31"/>
      <c r="DCS753" s="31"/>
      <c r="DCT753" s="31"/>
      <c r="DCU753" s="31"/>
      <c r="DCV753" s="31"/>
      <c r="DCW753" s="31"/>
      <c r="DCX753" s="31"/>
      <c r="DCY753" s="31"/>
      <c r="DCZ753" s="31"/>
      <c r="DDA753" s="31"/>
      <c r="DDB753" s="31"/>
      <c r="DDC753" s="31"/>
      <c r="DDD753" s="31"/>
      <c r="DDE753" s="31"/>
      <c r="DDF753" s="31"/>
      <c r="DDG753" s="31"/>
      <c r="DDH753" s="31"/>
      <c r="DDI753" s="31"/>
      <c r="DDJ753" s="31"/>
      <c r="DDK753" s="31"/>
      <c r="DDL753" s="31"/>
      <c r="DDM753" s="31"/>
      <c r="DDN753" s="31"/>
      <c r="DDO753" s="31"/>
      <c r="DDP753" s="31"/>
      <c r="DDQ753" s="31"/>
      <c r="DDR753" s="31"/>
      <c r="DDS753" s="31"/>
      <c r="DDT753" s="31"/>
      <c r="DDU753" s="31"/>
      <c r="DDV753" s="31"/>
      <c r="DDW753" s="31"/>
      <c r="DDX753" s="31"/>
      <c r="DDY753" s="31"/>
      <c r="DDZ753" s="31"/>
      <c r="DEA753" s="31"/>
      <c r="DEB753" s="31"/>
      <c r="DEC753" s="31"/>
      <c r="DED753" s="31"/>
      <c r="DEE753" s="31"/>
      <c r="DEF753" s="31"/>
      <c r="DEG753" s="31"/>
      <c r="DEH753" s="31"/>
      <c r="DEI753" s="31"/>
      <c r="DEJ753" s="31"/>
      <c r="DEK753" s="31"/>
      <c r="DEL753" s="31"/>
      <c r="DEM753" s="31"/>
      <c r="DEN753" s="31"/>
      <c r="DEO753" s="31"/>
      <c r="DEP753" s="31"/>
      <c r="DEQ753" s="31"/>
      <c r="DER753" s="31"/>
      <c r="DES753" s="31"/>
      <c r="DET753" s="31"/>
      <c r="DEU753" s="31"/>
      <c r="DEV753" s="31"/>
      <c r="DEW753" s="31"/>
      <c r="DEX753" s="31"/>
      <c r="DEY753" s="31"/>
      <c r="DEZ753" s="31"/>
      <c r="DFA753" s="31"/>
      <c r="DFB753" s="31"/>
      <c r="DFC753" s="31"/>
      <c r="DFD753" s="31"/>
      <c r="DFE753" s="31"/>
      <c r="DFF753" s="31"/>
      <c r="DFG753" s="31"/>
      <c r="DFH753" s="31"/>
      <c r="DFI753" s="31"/>
      <c r="DFJ753" s="31"/>
      <c r="DFK753" s="31"/>
      <c r="DFL753" s="31"/>
      <c r="DFM753" s="31"/>
      <c r="DFN753" s="31"/>
      <c r="DFO753" s="31"/>
      <c r="DFP753" s="31"/>
      <c r="DFQ753" s="31"/>
      <c r="DFR753" s="31"/>
      <c r="DFS753" s="31"/>
      <c r="DFT753" s="31"/>
      <c r="DFU753" s="31"/>
      <c r="DFV753" s="31"/>
      <c r="DFW753" s="31"/>
      <c r="DFX753" s="31"/>
      <c r="DFY753" s="31"/>
      <c r="DFZ753" s="31"/>
      <c r="DGA753" s="31"/>
      <c r="DGB753" s="31"/>
      <c r="DGC753" s="31"/>
      <c r="DGD753" s="31"/>
      <c r="DGE753" s="31"/>
      <c r="DGF753" s="31"/>
      <c r="DGG753" s="31"/>
      <c r="DGH753" s="31"/>
      <c r="DGI753" s="31"/>
      <c r="DGJ753" s="31"/>
      <c r="DGK753" s="31"/>
      <c r="DGL753" s="31"/>
      <c r="DGM753" s="31"/>
      <c r="DGN753" s="31"/>
      <c r="DGO753" s="31"/>
      <c r="DGP753" s="31"/>
      <c r="DGQ753" s="31"/>
      <c r="DGR753" s="31"/>
      <c r="DGS753" s="31"/>
      <c r="DGT753" s="31"/>
      <c r="DGU753" s="31"/>
      <c r="DGV753" s="31"/>
      <c r="DGW753" s="31"/>
      <c r="DGX753" s="31"/>
      <c r="DGY753" s="31"/>
      <c r="DGZ753" s="31"/>
      <c r="DHA753" s="31"/>
      <c r="DHB753" s="31"/>
      <c r="DHC753" s="31"/>
      <c r="DHD753" s="31"/>
      <c r="DHE753" s="31"/>
      <c r="DHF753" s="31"/>
      <c r="DHG753" s="31"/>
      <c r="DHH753" s="31"/>
      <c r="DHI753" s="31"/>
      <c r="DHJ753" s="31"/>
      <c r="DHK753" s="31"/>
      <c r="DHL753" s="31"/>
      <c r="DHM753" s="31"/>
      <c r="DHN753" s="31"/>
      <c r="DHO753" s="31"/>
      <c r="DHP753" s="31"/>
      <c r="DHQ753" s="31"/>
      <c r="DHR753" s="31"/>
      <c r="DHS753" s="31"/>
      <c r="DHT753" s="31"/>
      <c r="DHU753" s="31"/>
      <c r="DHV753" s="31"/>
      <c r="DHW753" s="31"/>
      <c r="DHX753" s="31"/>
      <c r="DHY753" s="31"/>
      <c r="DHZ753" s="31"/>
      <c r="DIA753" s="31"/>
      <c r="DIB753" s="31"/>
      <c r="DIC753" s="31"/>
      <c r="DID753" s="31"/>
      <c r="DIE753" s="31"/>
      <c r="DIF753" s="31"/>
      <c r="DIG753" s="31"/>
      <c r="DIH753" s="31"/>
      <c r="DII753" s="31"/>
      <c r="DIJ753" s="31"/>
      <c r="DIK753" s="31"/>
      <c r="DIL753" s="31"/>
      <c r="DIM753" s="31"/>
      <c r="DIN753" s="31"/>
      <c r="DIO753" s="31"/>
      <c r="DIP753" s="31"/>
      <c r="DIQ753" s="31"/>
      <c r="DIR753" s="31"/>
      <c r="DIS753" s="31"/>
      <c r="DIT753" s="31"/>
      <c r="DIU753" s="31"/>
      <c r="DIV753" s="31"/>
      <c r="DIW753" s="31"/>
      <c r="DIX753" s="31"/>
      <c r="DIY753" s="31"/>
      <c r="DIZ753" s="31"/>
      <c r="DJA753" s="31"/>
      <c r="DJB753" s="31"/>
      <c r="DJC753" s="31"/>
      <c r="DJD753" s="31"/>
      <c r="DJE753" s="31"/>
      <c r="DJF753" s="31"/>
      <c r="DJG753" s="31"/>
      <c r="DJH753" s="31"/>
      <c r="DJI753" s="31"/>
      <c r="DJJ753" s="31"/>
      <c r="DJK753" s="31"/>
      <c r="DJL753" s="31"/>
      <c r="DJM753" s="31"/>
      <c r="DJN753" s="31"/>
      <c r="DJO753" s="31"/>
      <c r="DJP753" s="31"/>
      <c r="DJQ753" s="31"/>
      <c r="DJR753" s="31"/>
      <c r="DJS753" s="31"/>
      <c r="DJT753" s="31"/>
      <c r="DJU753" s="31"/>
      <c r="DJV753" s="31"/>
      <c r="DJW753" s="31"/>
      <c r="DJX753" s="31"/>
      <c r="DJY753" s="31"/>
      <c r="DJZ753" s="31"/>
      <c r="DKA753" s="31"/>
      <c r="DKB753" s="31"/>
      <c r="DKC753" s="31"/>
      <c r="DKD753" s="31"/>
      <c r="DKE753" s="31"/>
      <c r="DKF753" s="31"/>
      <c r="DKG753" s="31"/>
      <c r="DKH753" s="31"/>
      <c r="DKI753" s="31"/>
      <c r="DKJ753" s="31"/>
      <c r="DKK753" s="31"/>
      <c r="DKL753" s="31"/>
      <c r="DKM753" s="31"/>
      <c r="DKN753" s="31"/>
      <c r="DKO753" s="31"/>
      <c r="DKP753" s="31"/>
      <c r="DKQ753" s="31"/>
      <c r="DKR753" s="31"/>
      <c r="DKS753" s="31"/>
      <c r="DKT753" s="31"/>
      <c r="DKU753" s="31"/>
      <c r="DKV753" s="31"/>
      <c r="DKW753" s="31"/>
      <c r="DKX753" s="31"/>
      <c r="DKY753" s="31"/>
      <c r="DKZ753" s="31"/>
      <c r="DLA753" s="31"/>
      <c r="DLB753" s="31"/>
      <c r="DLC753" s="31"/>
      <c r="DLD753" s="31"/>
      <c r="DLE753" s="31"/>
      <c r="DLF753" s="31"/>
      <c r="DLG753" s="31"/>
      <c r="DLH753" s="31"/>
      <c r="DLI753" s="31"/>
      <c r="DLJ753" s="31"/>
      <c r="DLK753" s="31"/>
      <c r="DLL753" s="31"/>
      <c r="DLM753" s="31"/>
      <c r="DLN753" s="31"/>
      <c r="DLO753" s="31"/>
      <c r="DLP753" s="31"/>
      <c r="DLQ753" s="31"/>
      <c r="DLR753" s="31"/>
      <c r="DLS753" s="31"/>
      <c r="DLT753" s="31"/>
      <c r="DLU753" s="31"/>
      <c r="DLV753" s="31"/>
      <c r="DLW753" s="31"/>
      <c r="DLX753" s="31"/>
      <c r="DLY753" s="31"/>
      <c r="DLZ753" s="31"/>
      <c r="DMA753" s="31"/>
      <c r="DMB753" s="31"/>
      <c r="DMC753" s="31"/>
      <c r="DMD753" s="31"/>
      <c r="DME753" s="31"/>
      <c r="DMF753" s="31"/>
      <c r="DMG753" s="31"/>
      <c r="DMH753" s="31"/>
      <c r="DMI753" s="31"/>
      <c r="DMJ753" s="31"/>
      <c r="DMK753" s="31"/>
      <c r="DML753" s="31"/>
      <c r="DMM753" s="31"/>
      <c r="DMN753" s="31"/>
      <c r="DMO753" s="31"/>
      <c r="DMP753" s="31"/>
      <c r="DMQ753" s="31"/>
      <c r="DMR753" s="31"/>
      <c r="DMS753" s="31"/>
      <c r="DMT753" s="31"/>
      <c r="DMU753" s="31"/>
      <c r="DMV753" s="31"/>
      <c r="DMW753" s="31"/>
      <c r="DMX753" s="31"/>
      <c r="DMY753" s="31"/>
      <c r="DMZ753" s="31"/>
      <c r="DNA753" s="31"/>
      <c r="DNB753" s="31"/>
      <c r="DNC753" s="31"/>
      <c r="DND753" s="31"/>
      <c r="DNE753" s="31"/>
      <c r="DNF753" s="31"/>
      <c r="DNG753" s="31"/>
      <c r="DNH753" s="31"/>
      <c r="DNI753" s="31"/>
      <c r="DNJ753" s="31"/>
      <c r="DNK753" s="31"/>
      <c r="DNL753" s="31"/>
      <c r="DNM753" s="31"/>
      <c r="DNN753" s="31"/>
      <c r="DNO753" s="31"/>
      <c r="DNP753" s="31"/>
      <c r="DNQ753" s="31"/>
      <c r="DNR753" s="31"/>
      <c r="DNS753" s="31"/>
      <c r="DNT753" s="31"/>
      <c r="DNU753" s="31"/>
      <c r="DNV753" s="31"/>
      <c r="DNW753" s="31"/>
      <c r="DNX753" s="31"/>
      <c r="DNY753" s="31"/>
      <c r="DNZ753" s="31"/>
      <c r="DOA753" s="31"/>
      <c r="DOB753" s="31"/>
      <c r="DOC753" s="31"/>
      <c r="DOD753" s="31"/>
      <c r="DOE753" s="31"/>
      <c r="DOF753" s="31"/>
      <c r="DOG753" s="31"/>
      <c r="DOH753" s="31"/>
      <c r="DOI753" s="31"/>
      <c r="DOJ753" s="31"/>
      <c r="DOK753" s="31"/>
      <c r="DOL753" s="31"/>
      <c r="DOM753" s="31"/>
      <c r="DON753" s="31"/>
      <c r="DOO753" s="31"/>
      <c r="DOP753" s="31"/>
      <c r="DOQ753" s="31"/>
      <c r="DOR753" s="31"/>
      <c r="DOS753" s="31"/>
      <c r="DOT753" s="31"/>
      <c r="DOU753" s="31"/>
      <c r="DOV753" s="31"/>
      <c r="DOW753" s="31"/>
      <c r="DOX753" s="31"/>
      <c r="DOY753" s="31"/>
      <c r="DOZ753" s="31"/>
      <c r="DPA753" s="31"/>
      <c r="DPB753" s="31"/>
      <c r="DPC753" s="31"/>
      <c r="DPD753" s="31"/>
      <c r="DPE753" s="31"/>
      <c r="DPF753" s="31"/>
      <c r="DPG753" s="31"/>
      <c r="DPH753" s="31"/>
      <c r="DPI753" s="31"/>
      <c r="DPJ753" s="31"/>
      <c r="DPK753" s="31"/>
      <c r="DPL753" s="31"/>
      <c r="DPM753" s="31"/>
      <c r="DPN753" s="31"/>
      <c r="DPO753" s="31"/>
      <c r="DPP753" s="31"/>
      <c r="DPQ753" s="31"/>
      <c r="DPR753" s="31"/>
      <c r="DPS753" s="31"/>
      <c r="DPT753" s="31"/>
      <c r="DPU753" s="31"/>
      <c r="DPV753" s="31"/>
      <c r="DPW753" s="31"/>
      <c r="DPX753" s="31"/>
      <c r="DPY753" s="31"/>
      <c r="DPZ753" s="31"/>
      <c r="DQA753" s="31"/>
      <c r="DQB753" s="31"/>
      <c r="DQC753" s="31"/>
      <c r="DQD753" s="31"/>
      <c r="DQE753" s="31"/>
      <c r="DQF753" s="31"/>
      <c r="DQG753" s="31"/>
      <c r="DQH753" s="31"/>
      <c r="DQI753" s="31"/>
      <c r="DQJ753" s="31"/>
      <c r="DQK753" s="31"/>
      <c r="DQL753" s="31"/>
      <c r="DQM753" s="31"/>
      <c r="DQN753" s="31"/>
      <c r="DQO753" s="31"/>
      <c r="DQP753" s="31"/>
      <c r="DQQ753" s="31"/>
      <c r="DQR753" s="31"/>
      <c r="DQS753" s="31"/>
      <c r="DQT753" s="31"/>
      <c r="DQU753" s="31"/>
      <c r="DQV753" s="31"/>
      <c r="DQW753" s="31"/>
      <c r="DQX753" s="31"/>
      <c r="DQY753" s="31"/>
      <c r="DQZ753" s="31"/>
      <c r="DRA753" s="31"/>
      <c r="DRB753" s="31"/>
      <c r="DRC753" s="31"/>
      <c r="DRD753" s="31"/>
      <c r="DRE753" s="31"/>
      <c r="DRF753" s="31"/>
      <c r="DRG753" s="31"/>
      <c r="DRH753" s="31"/>
      <c r="DRI753" s="31"/>
      <c r="DRJ753" s="31"/>
      <c r="DRK753" s="31"/>
      <c r="DRL753" s="31"/>
      <c r="DRM753" s="31"/>
      <c r="DRN753" s="31"/>
      <c r="DRO753" s="31"/>
      <c r="DRP753" s="31"/>
      <c r="DRQ753" s="31"/>
      <c r="DRR753" s="31"/>
      <c r="DRS753" s="31"/>
      <c r="DRT753" s="31"/>
      <c r="DRU753" s="31"/>
      <c r="DRV753" s="31"/>
      <c r="DRW753" s="31"/>
      <c r="DRX753" s="31"/>
      <c r="DRY753" s="31"/>
      <c r="DRZ753" s="31"/>
      <c r="DSA753" s="31"/>
      <c r="DSB753" s="31"/>
      <c r="DSC753" s="31"/>
      <c r="DSD753" s="31"/>
      <c r="DSE753" s="31"/>
      <c r="DSF753" s="31"/>
      <c r="DSG753" s="31"/>
      <c r="DSH753" s="31"/>
      <c r="DSI753" s="31"/>
      <c r="DSJ753" s="31"/>
      <c r="DSK753" s="31"/>
      <c r="DSL753" s="31"/>
      <c r="DSM753" s="31"/>
      <c r="DSN753" s="31"/>
      <c r="DSO753" s="31"/>
      <c r="DSP753" s="31"/>
      <c r="DSQ753" s="31"/>
      <c r="DSR753" s="31"/>
      <c r="DSS753" s="31"/>
      <c r="DST753" s="31"/>
      <c r="DSU753" s="31"/>
      <c r="DSV753" s="31"/>
      <c r="DSW753" s="31"/>
      <c r="DSX753" s="31"/>
      <c r="DSY753" s="31"/>
      <c r="DSZ753" s="31"/>
      <c r="DTA753" s="31"/>
      <c r="DTB753" s="31"/>
      <c r="DTC753" s="31"/>
      <c r="DTD753" s="31"/>
      <c r="DTE753" s="31"/>
      <c r="DTF753" s="31"/>
      <c r="DTG753" s="31"/>
      <c r="DTH753" s="31"/>
      <c r="DTI753" s="31"/>
      <c r="DTJ753" s="31"/>
      <c r="DTK753" s="31"/>
      <c r="DTL753" s="31"/>
      <c r="DTM753" s="31"/>
      <c r="DTN753" s="31"/>
      <c r="DTO753" s="31"/>
      <c r="DTP753" s="31"/>
      <c r="DTQ753" s="31"/>
      <c r="DTR753" s="31"/>
      <c r="DTS753" s="31"/>
      <c r="DTT753" s="31"/>
      <c r="DTU753" s="31"/>
      <c r="DTV753" s="31"/>
      <c r="DTW753" s="31"/>
      <c r="DTX753" s="31"/>
      <c r="DTY753" s="31"/>
      <c r="DTZ753" s="31"/>
      <c r="DUA753" s="31"/>
      <c r="DUB753" s="31"/>
      <c r="DUC753" s="31"/>
      <c r="DUD753" s="31"/>
      <c r="DUE753" s="31"/>
      <c r="DUF753" s="31"/>
      <c r="DUG753" s="31"/>
      <c r="DUH753" s="31"/>
      <c r="DUI753" s="31"/>
      <c r="DUJ753" s="31"/>
      <c r="DUK753" s="31"/>
      <c r="DUL753" s="31"/>
      <c r="DUM753" s="31"/>
      <c r="DUN753" s="31"/>
      <c r="DUO753" s="31"/>
      <c r="DUP753" s="31"/>
      <c r="DUQ753" s="31"/>
      <c r="DUR753" s="31"/>
      <c r="DUS753" s="31"/>
      <c r="DUT753" s="31"/>
      <c r="DUU753" s="31"/>
      <c r="DUV753" s="31"/>
      <c r="DUW753" s="31"/>
      <c r="DUX753" s="31"/>
      <c r="DUY753" s="31"/>
      <c r="DUZ753" s="31"/>
      <c r="DVA753" s="31"/>
      <c r="DVB753" s="31"/>
      <c r="DVC753" s="31"/>
      <c r="DVD753" s="31"/>
      <c r="DVE753" s="31"/>
      <c r="DVF753" s="31"/>
      <c r="DVG753" s="31"/>
      <c r="DVH753" s="31"/>
      <c r="DVI753" s="31"/>
      <c r="DVJ753" s="31"/>
      <c r="DVK753" s="31"/>
      <c r="DVL753" s="31"/>
      <c r="DVM753" s="31"/>
      <c r="DVN753" s="31"/>
      <c r="DVO753" s="31"/>
      <c r="DVP753" s="31"/>
      <c r="DVQ753" s="31"/>
      <c r="DVR753" s="31"/>
      <c r="DVS753" s="31"/>
      <c r="DVT753" s="31"/>
      <c r="DVU753" s="31"/>
      <c r="DVV753" s="31"/>
      <c r="DVW753" s="31"/>
      <c r="DVX753" s="31"/>
      <c r="DVY753" s="31"/>
      <c r="DVZ753" s="31"/>
      <c r="DWA753" s="31"/>
      <c r="DWB753" s="31"/>
      <c r="DWC753" s="31"/>
      <c r="DWD753" s="31"/>
      <c r="DWE753" s="31"/>
      <c r="DWF753" s="31"/>
      <c r="DWG753" s="31"/>
      <c r="DWH753" s="31"/>
      <c r="DWI753" s="31"/>
      <c r="DWJ753" s="31"/>
      <c r="DWK753" s="31"/>
      <c r="DWL753" s="31"/>
      <c r="DWM753" s="31"/>
      <c r="DWN753" s="31"/>
      <c r="DWO753" s="31"/>
      <c r="DWP753" s="31"/>
      <c r="DWQ753" s="31"/>
      <c r="DWR753" s="31"/>
      <c r="DWS753" s="31"/>
      <c r="DWT753" s="31"/>
      <c r="DWU753" s="31"/>
      <c r="DWV753" s="31"/>
      <c r="DWW753" s="31"/>
      <c r="DWX753" s="31"/>
      <c r="DWY753" s="31"/>
      <c r="DWZ753" s="31"/>
      <c r="DXA753" s="31"/>
      <c r="DXB753" s="31"/>
      <c r="DXC753" s="31"/>
      <c r="DXD753" s="31"/>
      <c r="DXE753" s="31"/>
      <c r="DXF753" s="31"/>
      <c r="DXG753" s="31"/>
      <c r="DXH753" s="31"/>
      <c r="DXI753" s="31"/>
      <c r="DXJ753" s="31"/>
      <c r="DXK753" s="31"/>
      <c r="DXL753" s="31"/>
      <c r="DXM753" s="31"/>
      <c r="DXN753" s="31"/>
      <c r="DXO753" s="31"/>
      <c r="DXP753" s="31"/>
      <c r="DXQ753" s="31"/>
      <c r="DXR753" s="31"/>
      <c r="DXS753" s="31"/>
      <c r="DXT753" s="31"/>
      <c r="DXU753" s="31"/>
      <c r="DXV753" s="31"/>
      <c r="DXW753" s="31"/>
      <c r="DXX753" s="31"/>
      <c r="DXY753" s="31"/>
      <c r="DXZ753" s="31"/>
      <c r="DYA753" s="31"/>
      <c r="DYB753" s="31"/>
      <c r="DYC753" s="31"/>
      <c r="DYD753" s="31"/>
      <c r="DYE753" s="31"/>
      <c r="DYF753" s="31"/>
      <c r="DYG753" s="31"/>
      <c r="DYH753" s="31"/>
      <c r="DYI753" s="31"/>
      <c r="DYJ753" s="31"/>
      <c r="DYK753" s="31"/>
      <c r="DYL753" s="31"/>
      <c r="DYM753" s="31"/>
      <c r="DYN753" s="31"/>
      <c r="DYO753" s="31"/>
      <c r="DYP753" s="31"/>
      <c r="DYQ753" s="31"/>
      <c r="DYR753" s="31"/>
      <c r="DYS753" s="31"/>
      <c r="DYT753" s="31"/>
      <c r="DYU753" s="31"/>
      <c r="DYV753" s="31"/>
      <c r="DYW753" s="31"/>
      <c r="DYX753" s="31"/>
      <c r="DYY753" s="31"/>
      <c r="DYZ753" s="31"/>
      <c r="DZA753" s="31"/>
      <c r="DZB753" s="31"/>
      <c r="DZC753" s="31"/>
      <c r="DZD753" s="31"/>
      <c r="DZE753" s="31"/>
      <c r="DZF753" s="31"/>
      <c r="DZG753" s="31"/>
      <c r="DZH753" s="31"/>
      <c r="DZI753" s="31"/>
      <c r="DZJ753" s="31"/>
      <c r="DZK753" s="31"/>
      <c r="DZL753" s="31"/>
      <c r="DZM753" s="31"/>
      <c r="DZN753" s="31"/>
      <c r="DZO753" s="31"/>
      <c r="DZP753" s="31"/>
      <c r="DZQ753" s="31"/>
      <c r="DZR753" s="31"/>
      <c r="DZS753" s="31"/>
      <c r="DZT753" s="31"/>
      <c r="DZU753" s="31"/>
      <c r="DZV753" s="31"/>
      <c r="DZW753" s="31"/>
      <c r="DZX753" s="31"/>
      <c r="DZY753" s="31"/>
      <c r="DZZ753" s="31"/>
      <c r="EAA753" s="31"/>
      <c r="EAB753" s="31"/>
      <c r="EAC753" s="31"/>
      <c r="EAD753" s="31"/>
      <c r="EAE753" s="31"/>
      <c r="EAF753" s="31"/>
      <c r="EAG753" s="31"/>
      <c r="EAH753" s="31"/>
      <c r="EAI753" s="31"/>
      <c r="EAJ753" s="31"/>
      <c r="EAK753" s="31"/>
      <c r="EAL753" s="31"/>
      <c r="EAM753" s="31"/>
      <c r="EAN753" s="31"/>
      <c r="EAO753" s="31"/>
      <c r="EAP753" s="31"/>
      <c r="EAQ753" s="31"/>
      <c r="EAR753" s="31"/>
      <c r="EAS753" s="31"/>
      <c r="EAT753" s="31"/>
      <c r="EAU753" s="31"/>
      <c r="EAV753" s="31"/>
      <c r="EAW753" s="31"/>
      <c r="EAX753" s="31"/>
      <c r="EAY753" s="31"/>
      <c r="EAZ753" s="31"/>
      <c r="EBA753" s="31"/>
      <c r="EBB753" s="31"/>
      <c r="EBC753" s="31"/>
      <c r="EBD753" s="31"/>
      <c r="EBE753" s="31"/>
      <c r="EBF753" s="31"/>
      <c r="EBG753" s="31"/>
      <c r="EBH753" s="31"/>
      <c r="EBI753" s="31"/>
      <c r="EBJ753" s="31"/>
      <c r="EBK753" s="31"/>
      <c r="EBL753" s="31"/>
      <c r="EBM753" s="31"/>
      <c r="EBN753" s="31"/>
      <c r="EBO753" s="31"/>
      <c r="EBP753" s="31"/>
      <c r="EBQ753" s="31"/>
      <c r="EBR753" s="31"/>
      <c r="EBS753" s="31"/>
      <c r="EBT753" s="31"/>
      <c r="EBU753" s="31"/>
      <c r="EBV753" s="31"/>
      <c r="EBW753" s="31"/>
      <c r="EBX753" s="31"/>
      <c r="EBY753" s="31"/>
      <c r="EBZ753" s="31"/>
      <c r="ECA753" s="31"/>
      <c r="ECB753" s="31"/>
      <c r="ECC753" s="31"/>
      <c r="ECD753" s="31"/>
      <c r="ECE753" s="31"/>
      <c r="ECF753" s="31"/>
      <c r="ECG753" s="31"/>
      <c r="ECH753" s="31"/>
      <c r="ECI753" s="31"/>
      <c r="ECJ753" s="31"/>
      <c r="ECK753" s="31"/>
      <c r="ECL753" s="31"/>
      <c r="ECM753" s="31"/>
      <c r="ECN753" s="31"/>
      <c r="ECO753" s="31"/>
      <c r="ECP753" s="31"/>
      <c r="ECQ753" s="31"/>
      <c r="ECR753" s="31"/>
      <c r="ECS753" s="31"/>
      <c r="ECT753" s="31"/>
      <c r="ECU753" s="31"/>
      <c r="ECV753" s="31"/>
      <c r="ECW753" s="31"/>
      <c r="ECX753" s="31"/>
      <c r="ECY753" s="31"/>
      <c r="ECZ753" s="31"/>
      <c r="EDA753" s="31"/>
      <c r="EDB753" s="31"/>
      <c r="EDC753" s="31"/>
      <c r="EDD753" s="31"/>
      <c r="EDE753" s="31"/>
      <c r="EDF753" s="31"/>
      <c r="EDG753" s="31"/>
      <c r="EDH753" s="31"/>
      <c r="EDI753" s="31"/>
      <c r="EDJ753" s="31"/>
      <c r="EDK753" s="31"/>
      <c r="EDL753" s="31"/>
      <c r="EDM753" s="31"/>
      <c r="EDN753" s="31"/>
      <c r="EDO753" s="31"/>
      <c r="EDP753" s="31"/>
      <c r="EDQ753" s="31"/>
      <c r="EDR753" s="31"/>
      <c r="EDS753" s="31"/>
      <c r="EDT753" s="31"/>
      <c r="EDU753" s="31"/>
      <c r="EDV753" s="31"/>
      <c r="EDW753" s="31"/>
      <c r="EDX753" s="31"/>
      <c r="EDY753" s="31"/>
      <c r="EDZ753" s="31"/>
      <c r="EEA753" s="31"/>
      <c r="EEB753" s="31"/>
      <c r="EEC753" s="31"/>
      <c r="EED753" s="31"/>
      <c r="EEE753" s="31"/>
      <c r="EEF753" s="31"/>
      <c r="EEG753" s="31"/>
      <c r="EEH753" s="31"/>
      <c r="EEI753" s="31"/>
      <c r="EEJ753" s="31"/>
      <c r="EEK753" s="31"/>
      <c r="EEL753" s="31"/>
      <c r="EEM753" s="31"/>
      <c r="EEN753" s="31"/>
      <c r="EEO753" s="31"/>
      <c r="EEP753" s="31"/>
      <c r="EEQ753" s="31"/>
      <c r="EER753" s="31"/>
      <c r="EES753" s="31"/>
      <c r="EET753" s="31"/>
      <c r="EEU753" s="31"/>
      <c r="EEV753" s="31"/>
      <c r="EEW753" s="31"/>
      <c r="EEX753" s="31"/>
      <c r="EEY753" s="31"/>
      <c r="EEZ753" s="31"/>
      <c r="EFA753" s="31"/>
      <c r="EFB753" s="31"/>
      <c r="EFC753" s="31"/>
      <c r="EFD753" s="31"/>
      <c r="EFE753" s="31"/>
      <c r="EFF753" s="31"/>
      <c r="EFG753" s="31"/>
      <c r="EFH753" s="31"/>
      <c r="EFI753" s="31"/>
      <c r="EFJ753" s="31"/>
      <c r="EFK753" s="31"/>
      <c r="EFL753" s="31"/>
      <c r="EFM753" s="31"/>
      <c r="EFN753" s="31"/>
      <c r="EFO753" s="31"/>
      <c r="EFP753" s="31"/>
      <c r="EFQ753" s="31"/>
      <c r="EFR753" s="31"/>
      <c r="EFS753" s="31"/>
      <c r="EFT753" s="31"/>
      <c r="EFU753" s="31"/>
      <c r="EFV753" s="31"/>
      <c r="EFW753" s="31"/>
      <c r="EFX753" s="31"/>
      <c r="EFY753" s="31"/>
      <c r="EFZ753" s="31"/>
      <c r="EGA753" s="31"/>
      <c r="EGB753" s="31"/>
      <c r="EGC753" s="31"/>
      <c r="EGD753" s="31"/>
      <c r="EGE753" s="31"/>
      <c r="EGF753" s="31"/>
      <c r="EGG753" s="31"/>
      <c r="EGH753" s="31"/>
      <c r="EGI753" s="31"/>
      <c r="EGJ753" s="31"/>
      <c r="EGK753" s="31"/>
      <c r="EGL753" s="31"/>
      <c r="EGM753" s="31"/>
      <c r="EGN753" s="31"/>
      <c r="EGO753" s="31"/>
      <c r="EGP753" s="31"/>
      <c r="EGQ753" s="31"/>
      <c r="EGR753" s="31"/>
      <c r="EGS753" s="31"/>
      <c r="EGT753" s="31"/>
      <c r="EGU753" s="31"/>
      <c r="EGV753" s="31"/>
      <c r="EGW753" s="31"/>
      <c r="EGX753" s="31"/>
      <c r="EGY753" s="31"/>
      <c r="EGZ753" s="31"/>
      <c r="EHA753" s="31"/>
      <c r="EHB753" s="31"/>
      <c r="EHC753" s="31"/>
      <c r="EHD753" s="31"/>
      <c r="EHE753" s="31"/>
      <c r="EHF753" s="31"/>
      <c r="EHG753" s="31"/>
      <c r="EHH753" s="31"/>
      <c r="EHI753" s="31"/>
      <c r="EHJ753" s="31"/>
      <c r="EHK753" s="31"/>
      <c r="EHL753" s="31"/>
      <c r="EHM753" s="31"/>
      <c r="EHN753" s="31"/>
      <c r="EHO753" s="31"/>
      <c r="EHP753" s="31"/>
      <c r="EHQ753" s="31"/>
      <c r="EHR753" s="31"/>
      <c r="EHS753" s="31"/>
      <c r="EHT753" s="31"/>
      <c r="EHU753" s="31"/>
      <c r="EHV753" s="31"/>
      <c r="EHW753" s="31"/>
      <c r="EHX753" s="31"/>
      <c r="EHY753" s="31"/>
      <c r="EHZ753" s="31"/>
      <c r="EIA753" s="31"/>
      <c r="EIB753" s="31"/>
      <c r="EIC753" s="31"/>
      <c r="EID753" s="31"/>
      <c r="EIE753" s="31"/>
      <c r="EIF753" s="31"/>
      <c r="EIG753" s="31"/>
      <c r="EIH753" s="31"/>
      <c r="EII753" s="31"/>
      <c r="EIJ753" s="31"/>
      <c r="EIK753" s="31"/>
      <c r="EIL753" s="31"/>
      <c r="EIM753" s="31"/>
      <c r="EIN753" s="31"/>
      <c r="EIO753" s="31"/>
      <c r="EIP753" s="31"/>
      <c r="EIQ753" s="31"/>
      <c r="EIR753" s="31"/>
      <c r="EIS753" s="31"/>
      <c r="EIT753" s="31"/>
      <c r="EIU753" s="31"/>
      <c r="EIV753" s="31"/>
      <c r="EIW753" s="31"/>
      <c r="EIX753" s="31"/>
      <c r="EIY753" s="31"/>
      <c r="EIZ753" s="31"/>
      <c r="EJA753" s="31"/>
      <c r="EJB753" s="31"/>
      <c r="EJC753" s="31"/>
      <c r="EJD753" s="31"/>
      <c r="EJE753" s="31"/>
      <c r="EJF753" s="31"/>
      <c r="EJG753" s="31"/>
      <c r="EJH753" s="31"/>
      <c r="EJI753" s="31"/>
      <c r="EJJ753" s="31"/>
      <c r="EJK753" s="31"/>
      <c r="EJL753" s="31"/>
      <c r="EJM753" s="31"/>
      <c r="EJN753" s="31"/>
      <c r="EJO753" s="31"/>
      <c r="EJP753" s="31"/>
      <c r="EJQ753" s="31"/>
      <c r="EJR753" s="31"/>
      <c r="EJS753" s="31"/>
      <c r="EJT753" s="31"/>
      <c r="EJU753" s="31"/>
      <c r="EJV753" s="31"/>
      <c r="EJW753" s="31"/>
      <c r="EJX753" s="31"/>
      <c r="EJY753" s="31"/>
      <c r="EJZ753" s="31"/>
      <c r="EKA753" s="31"/>
      <c r="EKB753" s="31"/>
      <c r="EKC753" s="31"/>
      <c r="EKD753" s="31"/>
      <c r="EKE753" s="31"/>
      <c r="EKF753" s="31"/>
      <c r="EKG753" s="31"/>
      <c r="EKH753" s="31"/>
      <c r="EKI753" s="31"/>
      <c r="EKJ753" s="31"/>
      <c r="EKK753" s="31"/>
      <c r="EKL753" s="31"/>
      <c r="EKM753" s="31"/>
      <c r="EKN753" s="31"/>
      <c r="EKO753" s="31"/>
      <c r="EKP753" s="31"/>
      <c r="EKQ753" s="31"/>
      <c r="EKR753" s="31"/>
      <c r="EKS753" s="31"/>
      <c r="EKT753" s="31"/>
      <c r="EKU753" s="31"/>
      <c r="EKV753" s="31"/>
      <c r="EKW753" s="31"/>
      <c r="EKX753" s="31"/>
      <c r="EKY753" s="31"/>
      <c r="EKZ753" s="31"/>
      <c r="ELA753" s="31"/>
      <c r="ELB753" s="31"/>
      <c r="ELC753" s="31"/>
      <c r="ELD753" s="31"/>
      <c r="ELE753" s="31"/>
      <c r="ELF753" s="31"/>
      <c r="ELG753" s="31"/>
      <c r="ELH753" s="31"/>
      <c r="ELI753" s="31"/>
      <c r="ELJ753" s="31"/>
      <c r="ELK753" s="31"/>
      <c r="ELL753" s="31"/>
      <c r="ELM753" s="31"/>
      <c r="ELN753" s="31"/>
      <c r="ELO753" s="31"/>
      <c r="ELP753" s="31"/>
      <c r="ELQ753" s="31"/>
      <c r="ELR753" s="31"/>
      <c r="ELS753" s="31"/>
      <c r="ELT753" s="31"/>
      <c r="ELU753" s="31"/>
      <c r="ELV753" s="31"/>
      <c r="ELW753" s="31"/>
      <c r="ELX753" s="31"/>
      <c r="ELY753" s="31"/>
      <c r="ELZ753" s="31"/>
      <c r="EMA753" s="31"/>
      <c r="EMB753" s="31"/>
      <c r="EMC753" s="31"/>
      <c r="EMD753" s="31"/>
      <c r="EME753" s="31"/>
      <c r="EMF753" s="31"/>
      <c r="EMG753" s="31"/>
      <c r="EMH753" s="31"/>
      <c r="EMI753" s="31"/>
      <c r="EMJ753" s="31"/>
      <c r="EMK753" s="31"/>
      <c r="EML753" s="31"/>
      <c r="EMM753" s="31"/>
      <c r="EMN753" s="31"/>
      <c r="EMO753" s="31"/>
      <c r="EMP753" s="31"/>
      <c r="EMQ753" s="31"/>
      <c r="EMR753" s="31"/>
      <c r="EMS753" s="31"/>
      <c r="EMT753" s="31"/>
      <c r="EMU753" s="31"/>
      <c r="EMV753" s="31"/>
      <c r="EMW753" s="31"/>
      <c r="EMX753" s="31"/>
      <c r="EMY753" s="31"/>
      <c r="EMZ753" s="31"/>
      <c r="ENA753" s="31"/>
      <c r="ENB753" s="31"/>
      <c r="ENC753" s="31"/>
      <c r="END753" s="31"/>
      <c r="ENE753" s="31"/>
      <c r="ENF753" s="31"/>
      <c r="ENG753" s="31"/>
      <c r="ENH753" s="31"/>
      <c r="ENI753" s="31"/>
      <c r="ENJ753" s="31"/>
      <c r="ENK753" s="31"/>
      <c r="ENL753" s="31"/>
      <c r="ENM753" s="31"/>
      <c r="ENN753" s="31"/>
      <c r="ENO753" s="31"/>
      <c r="ENP753" s="31"/>
      <c r="ENQ753" s="31"/>
      <c r="ENR753" s="31"/>
      <c r="ENS753" s="31"/>
      <c r="ENT753" s="31"/>
      <c r="ENU753" s="31"/>
      <c r="ENV753" s="31"/>
      <c r="ENW753" s="31"/>
      <c r="ENX753" s="31"/>
      <c r="ENY753" s="31"/>
      <c r="ENZ753" s="31"/>
      <c r="EOA753" s="31"/>
      <c r="EOB753" s="31"/>
      <c r="EOC753" s="31"/>
      <c r="EOD753" s="31"/>
      <c r="EOE753" s="31"/>
      <c r="EOF753" s="31"/>
      <c r="EOG753" s="31"/>
      <c r="EOH753" s="31"/>
      <c r="EOI753" s="31"/>
      <c r="EOJ753" s="31"/>
      <c r="EOK753" s="31"/>
      <c r="EOL753" s="31"/>
      <c r="EOM753" s="31"/>
      <c r="EON753" s="31"/>
      <c r="EOO753" s="31"/>
      <c r="EOP753" s="31"/>
      <c r="EOQ753" s="31"/>
      <c r="EOR753" s="31"/>
      <c r="EOS753" s="31"/>
      <c r="EOT753" s="31"/>
      <c r="EOU753" s="31"/>
      <c r="EOV753" s="31"/>
      <c r="EOW753" s="31"/>
      <c r="EOX753" s="31"/>
      <c r="EOY753" s="31"/>
      <c r="EOZ753" s="31"/>
      <c r="EPA753" s="31"/>
      <c r="EPB753" s="31"/>
      <c r="EPC753" s="31"/>
      <c r="EPD753" s="31"/>
      <c r="EPE753" s="31"/>
      <c r="EPF753" s="31"/>
      <c r="EPG753" s="31"/>
      <c r="EPH753" s="31"/>
      <c r="EPI753" s="31"/>
      <c r="EPJ753" s="31"/>
      <c r="EPK753" s="31"/>
      <c r="EPL753" s="31"/>
      <c r="EPM753" s="31"/>
      <c r="EPN753" s="31"/>
      <c r="EPO753" s="31"/>
      <c r="EPP753" s="31"/>
      <c r="EPQ753" s="31"/>
      <c r="EPR753" s="31"/>
      <c r="EPS753" s="31"/>
      <c r="EPT753" s="31"/>
      <c r="EPU753" s="31"/>
      <c r="EPV753" s="31"/>
      <c r="EPW753" s="31"/>
      <c r="EPX753" s="31"/>
      <c r="EPY753" s="31"/>
      <c r="EPZ753" s="31"/>
      <c r="EQA753" s="31"/>
      <c r="EQB753" s="31"/>
      <c r="EQC753" s="31"/>
      <c r="EQD753" s="31"/>
      <c r="EQE753" s="31"/>
      <c r="EQF753" s="31"/>
      <c r="EQG753" s="31"/>
      <c r="EQH753" s="31"/>
      <c r="EQI753" s="31"/>
      <c r="EQJ753" s="31"/>
      <c r="EQK753" s="31"/>
      <c r="EQL753" s="31"/>
      <c r="EQM753" s="31"/>
      <c r="EQN753" s="31"/>
      <c r="EQO753" s="31"/>
      <c r="EQP753" s="31"/>
      <c r="EQQ753" s="31"/>
      <c r="EQR753" s="31"/>
      <c r="EQS753" s="31"/>
      <c r="EQT753" s="31"/>
      <c r="EQU753" s="31"/>
      <c r="EQV753" s="31"/>
      <c r="EQW753" s="31"/>
      <c r="EQX753" s="31"/>
      <c r="EQY753" s="31"/>
      <c r="EQZ753" s="31"/>
      <c r="ERA753" s="31"/>
      <c r="ERB753" s="31"/>
      <c r="ERC753" s="31"/>
      <c r="ERD753" s="31"/>
      <c r="ERE753" s="31"/>
      <c r="ERF753" s="31"/>
      <c r="ERG753" s="31"/>
      <c r="ERH753" s="31"/>
      <c r="ERI753" s="31"/>
      <c r="ERJ753" s="31"/>
      <c r="ERK753" s="31"/>
      <c r="ERL753" s="31"/>
      <c r="ERM753" s="31"/>
      <c r="ERN753" s="31"/>
      <c r="ERO753" s="31"/>
      <c r="ERP753" s="31"/>
      <c r="ERQ753" s="31"/>
      <c r="ERR753" s="31"/>
      <c r="ERS753" s="31"/>
      <c r="ERT753" s="31"/>
      <c r="ERU753" s="31"/>
      <c r="ERV753" s="31"/>
      <c r="ERW753" s="31"/>
      <c r="ERX753" s="31"/>
      <c r="ERY753" s="31"/>
      <c r="ERZ753" s="31"/>
      <c r="ESA753" s="31"/>
      <c r="ESB753" s="31"/>
      <c r="ESC753" s="31"/>
      <c r="ESD753" s="31"/>
      <c r="ESE753" s="31"/>
      <c r="ESF753" s="31"/>
      <c r="ESG753" s="31"/>
      <c r="ESH753" s="31"/>
      <c r="ESI753" s="31"/>
      <c r="ESJ753" s="31"/>
      <c r="ESK753" s="31"/>
      <c r="ESL753" s="31"/>
      <c r="ESM753" s="31"/>
      <c r="ESN753" s="31"/>
      <c r="ESO753" s="31"/>
      <c r="ESP753" s="31"/>
      <c r="ESQ753" s="31"/>
      <c r="ESR753" s="31"/>
      <c r="ESS753" s="31"/>
      <c r="EST753" s="31"/>
      <c r="ESU753" s="31"/>
      <c r="ESV753" s="31"/>
      <c r="ESW753" s="31"/>
      <c r="ESX753" s="31"/>
      <c r="ESY753" s="31"/>
      <c r="ESZ753" s="31"/>
      <c r="ETA753" s="31"/>
      <c r="ETB753" s="31"/>
      <c r="ETC753" s="31"/>
      <c r="ETD753" s="31"/>
      <c r="ETE753" s="31"/>
      <c r="ETF753" s="31"/>
      <c r="ETG753" s="31"/>
      <c r="ETH753" s="31"/>
      <c r="ETI753" s="31"/>
      <c r="ETJ753" s="31"/>
      <c r="ETK753" s="31"/>
      <c r="ETL753" s="31"/>
      <c r="ETM753" s="31"/>
      <c r="ETN753" s="31"/>
      <c r="ETO753" s="31"/>
      <c r="ETP753" s="31"/>
      <c r="ETQ753" s="31"/>
      <c r="ETR753" s="31"/>
      <c r="ETS753" s="31"/>
      <c r="ETT753" s="31"/>
      <c r="ETU753" s="31"/>
      <c r="ETV753" s="31"/>
      <c r="ETW753" s="31"/>
      <c r="ETX753" s="31"/>
      <c r="ETY753" s="31"/>
      <c r="ETZ753" s="31"/>
      <c r="EUA753" s="31"/>
      <c r="EUB753" s="31"/>
      <c r="EUC753" s="31"/>
      <c r="EUD753" s="31"/>
      <c r="EUE753" s="31"/>
      <c r="EUF753" s="31"/>
      <c r="EUG753" s="31"/>
      <c r="EUH753" s="31"/>
      <c r="EUI753" s="31"/>
      <c r="EUJ753" s="31"/>
      <c r="EUK753" s="31"/>
      <c r="EUL753" s="31"/>
      <c r="EUM753" s="31"/>
      <c r="EUN753" s="31"/>
      <c r="EUO753" s="31"/>
      <c r="EUP753" s="31"/>
      <c r="EUQ753" s="31"/>
      <c r="EUR753" s="31"/>
      <c r="EUS753" s="31"/>
      <c r="EUT753" s="31"/>
      <c r="EUU753" s="31"/>
      <c r="EUV753" s="31"/>
      <c r="EUW753" s="31"/>
      <c r="EUX753" s="31"/>
      <c r="EUY753" s="31"/>
      <c r="EUZ753" s="31"/>
      <c r="EVA753" s="31"/>
      <c r="EVB753" s="31"/>
      <c r="EVC753" s="31"/>
      <c r="EVD753" s="31"/>
      <c r="EVE753" s="31"/>
      <c r="EVF753" s="31"/>
      <c r="EVG753" s="31"/>
      <c r="EVH753" s="31"/>
      <c r="EVI753" s="31"/>
      <c r="EVJ753" s="31"/>
      <c r="EVK753" s="31"/>
      <c r="EVL753" s="31"/>
      <c r="EVM753" s="31"/>
      <c r="EVN753" s="31"/>
      <c r="EVO753" s="31"/>
      <c r="EVP753" s="31"/>
      <c r="EVQ753" s="31"/>
      <c r="EVR753" s="31"/>
      <c r="EVS753" s="31"/>
      <c r="EVT753" s="31"/>
      <c r="EVU753" s="31"/>
      <c r="EVV753" s="31"/>
      <c r="EVW753" s="31"/>
      <c r="EVX753" s="31"/>
      <c r="EVY753" s="31"/>
      <c r="EVZ753" s="31"/>
      <c r="EWA753" s="31"/>
      <c r="EWB753" s="31"/>
      <c r="EWC753" s="31"/>
      <c r="EWD753" s="31"/>
      <c r="EWE753" s="31"/>
      <c r="EWF753" s="31"/>
      <c r="EWG753" s="31"/>
      <c r="EWH753" s="31"/>
      <c r="EWI753" s="31"/>
      <c r="EWJ753" s="31"/>
      <c r="EWK753" s="31"/>
      <c r="EWL753" s="31"/>
      <c r="EWM753" s="31"/>
      <c r="EWN753" s="31"/>
      <c r="EWO753" s="31"/>
      <c r="EWP753" s="31"/>
      <c r="EWQ753" s="31"/>
      <c r="EWR753" s="31"/>
      <c r="EWS753" s="31"/>
      <c r="EWT753" s="31"/>
      <c r="EWU753" s="31"/>
      <c r="EWV753" s="31"/>
      <c r="EWW753" s="31"/>
      <c r="EWX753" s="31"/>
      <c r="EWY753" s="31"/>
      <c r="EWZ753" s="31"/>
      <c r="EXA753" s="31"/>
      <c r="EXB753" s="31"/>
      <c r="EXC753" s="31"/>
      <c r="EXD753" s="31"/>
      <c r="EXE753" s="31"/>
      <c r="EXF753" s="31"/>
      <c r="EXG753" s="31"/>
      <c r="EXH753" s="31"/>
      <c r="EXI753" s="31"/>
      <c r="EXJ753" s="31"/>
      <c r="EXK753" s="31"/>
      <c r="EXL753" s="31"/>
      <c r="EXM753" s="31"/>
      <c r="EXN753" s="31"/>
      <c r="EXO753" s="31"/>
      <c r="EXP753" s="31"/>
      <c r="EXQ753" s="31"/>
      <c r="EXR753" s="31"/>
      <c r="EXS753" s="31"/>
      <c r="EXT753" s="31"/>
      <c r="EXU753" s="31"/>
      <c r="EXV753" s="31"/>
      <c r="EXW753" s="31"/>
      <c r="EXX753" s="31"/>
      <c r="EXY753" s="31"/>
      <c r="EXZ753" s="31"/>
      <c r="EYA753" s="31"/>
      <c r="EYB753" s="31"/>
      <c r="EYC753" s="31"/>
      <c r="EYD753" s="31"/>
      <c r="EYE753" s="31"/>
      <c r="EYF753" s="31"/>
      <c r="EYG753" s="31"/>
      <c r="EYH753" s="31"/>
      <c r="EYI753" s="31"/>
      <c r="EYJ753" s="31"/>
      <c r="EYK753" s="31"/>
      <c r="EYL753" s="31"/>
      <c r="EYM753" s="31"/>
      <c r="EYN753" s="31"/>
      <c r="EYO753" s="31"/>
      <c r="EYP753" s="31"/>
      <c r="EYQ753" s="31"/>
      <c r="EYR753" s="31"/>
      <c r="EYS753" s="31"/>
      <c r="EYT753" s="31"/>
      <c r="EYU753" s="31"/>
      <c r="EYV753" s="31"/>
      <c r="EYW753" s="31"/>
      <c r="EYX753" s="31"/>
      <c r="EYY753" s="31"/>
      <c r="EYZ753" s="31"/>
      <c r="EZA753" s="31"/>
      <c r="EZB753" s="31"/>
      <c r="EZC753" s="31"/>
      <c r="EZD753" s="31"/>
      <c r="EZE753" s="31"/>
      <c r="EZF753" s="31"/>
      <c r="EZG753" s="31"/>
      <c r="EZH753" s="31"/>
      <c r="EZI753" s="31"/>
      <c r="EZJ753" s="31"/>
      <c r="EZK753" s="31"/>
      <c r="EZL753" s="31"/>
      <c r="EZM753" s="31"/>
      <c r="EZN753" s="31"/>
      <c r="EZO753" s="31"/>
      <c r="EZP753" s="31"/>
      <c r="EZQ753" s="31"/>
      <c r="EZR753" s="31"/>
      <c r="EZS753" s="31"/>
      <c r="EZT753" s="31"/>
      <c r="EZU753" s="31"/>
      <c r="EZV753" s="31"/>
      <c r="EZW753" s="31"/>
      <c r="EZX753" s="31"/>
      <c r="EZY753" s="31"/>
      <c r="EZZ753" s="31"/>
      <c r="FAA753" s="31"/>
      <c r="FAB753" s="31"/>
      <c r="FAC753" s="31"/>
      <c r="FAD753" s="31"/>
      <c r="FAE753" s="31"/>
      <c r="FAF753" s="31"/>
      <c r="FAG753" s="31"/>
      <c r="FAH753" s="31"/>
      <c r="FAI753" s="31"/>
      <c r="FAJ753" s="31"/>
      <c r="FAK753" s="31"/>
      <c r="FAL753" s="31"/>
      <c r="FAM753" s="31"/>
      <c r="FAN753" s="31"/>
      <c r="FAO753" s="31"/>
      <c r="FAP753" s="31"/>
      <c r="FAQ753" s="31"/>
      <c r="FAR753" s="31"/>
      <c r="FAS753" s="31"/>
      <c r="FAT753" s="31"/>
      <c r="FAU753" s="31"/>
      <c r="FAV753" s="31"/>
      <c r="FAW753" s="31"/>
      <c r="FAX753" s="31"/>
      <c r="FAY753" s="31"/>
      <c r="FAZ753" s="31"/>
      <c r="FBA753" s="31"/>
      <c r="FBB753" s="31"/>
      <c r="FBC753" s="31"/>
      <c r="FBD753" s="31"/>
      <c r="FBE753" s="31"/>
      <c r="FBF753" s="31"/>
      <c r="FBG753" s="31"/>
      <c r="FBH753" s="31"/>
      <c r="FBI753" s="31"/>
      <c r="FBJ753" s="31"/>
      <c r="FBK753" s="31"/>
      <c r="FBL753" s="31"/>
      <c r="FBM753" s="31"/>
      <c r="FBN753" s="31"/>
      <c r="FBO753" s="31"/>
      <c r="FBP753" s="31"/>
      <c r="FBQ753" s="31"/>
      <c r="FBR753" s="31"/>
      <c r="FBS753" s="31"/>
      <c r="FBT753" s="31"/>
      <c r="FBU753" s="31"/>
      <c r="FBV753" s="31"/>
      <c r="FBW753" s="31"/>
      <c r="FBX753" s="31"/>
      <c r="FBY753" s="31"/>
      <c r="FBZ753" s="31"/>
      <c r="FCA753" s="31"/>
      <c r="FCB753" s="31"/>
      <c r="FCC753" s="31"/>
      <c r="FCD753" s="31"/>
      <c r="FCE753" s="31"/>
      <c r="FCF753" s="31"/>
      <c r="FCG753" s="31"/>
      <c r="FCH753" s="31"/>
      <c r="FCI753" s="31"/>
      <c r="FCJ753" s="31"/>
      <c r="FCK753" s="31"/>
      <c r="FCL753" s="31"/>
      <c r="FCM753" s="31"/>
      <c r="FCN753" s="31"/>
      <c r="FCO753" s="31"/>
      <c r="FCP753" s="31"/>
      <c r="FCQ753" s="31"/>
      <c r="FCR753" s="31"/>
      <c r="FCS753" s="31"/>
      <c r="FCT753" s="31"/>
      <c r="FCU753" s="31"/>
      <c r="FCV753" s="31"/>
      <c r="FCW753" s="31"/>
      <c r="FCX753" s="31"/>
      <c r="FCY753" s="31"/>
      <c r="FCZ753" s="31"/>
      <c r="FDA753" s="31"/>
      <c r="FDB753" s="31"/>
      <c r="FDC753" s="31"/>
      <c r="FDD753" s="31"/>
      <c r="FDE753" s="31"/>
      <c r="FDF753" s="31"/>
      <c r="FDG753" s="31"/>
      <c r="FDH753" s="31"/>
      <c r="FDI753" s="31"/>
      <c r="FDJ753" s="31"/>
      <c r="FDK753" s="31"/>
      <c r="FDL753" s="31"/>
      <c r="FDM753" s="31"/>
      <c r="FDN753" s="31"/>
      <c r="FDO753" s="31"/>
      <c r="FDP753" s="31"/>
      <c r="FDQ753" s="31"/>
      <c r="FDR753" s="31"/>
      <c r="FDS753" s="31"/>
      <c r="FDT753" s="31"/>
      <c r="FDU753" s="31"/>
      <c r="FDV753" s="31"/>
      <c r="FDW753" s="31"/>
      <c r="FDX753" s="31"/>
      <c r="FDY753" s="31"/>
      <c r="FDZ753" s="31"/>
      <c r="FEA753" s="31"/>
      <c r="FEB753" s="31"/>
      <c r="FEC753" s="31"/>
      <c r="FED753" s="31"/>
      <c r="FEE753" s="31"/>
      <c r="FEF753" s="31"/>
      <c r="FEG753" s="31"/>
      <c r="FEH753" s="31"/>
      <c r="FEI753" s="31"/>
      <c r="FEJ753" s="31"/>
      <c r="FEK753" s="31"/>
      <c r="FEL753" s="31"/>
      <c r="FEM753" s="31"/>
      <c r="FEN753" s="31"/>
      <c r="FEO753" s="31"/>
      <c r="FEP753" s="31"/>
      <c r="FEQ753" s="31"/>
      <c r="FER753" s="31"/>
      <c r="FES753" s="31"/>
      <c r="FET753" s="31"/>
      <c r="FEU753" s="31"/>
      <c r="FEV753" s="31"/>
      <c r="FEW753" s="31"/>
      <c r="FEX753" s="31"/>
      <c r="FEY753" s="31"/>
      <c r="FEZ753" s="31"/>
      <c r="FFA753" s="31"/>
      <c r="FFB753" s="31"/>
      <c r="FFC753" s="31"/>
      <c r="FFD753" s="31"/>
      <c r="FFE753" s="31"/>
      <c r="FFF753" s="31"/>
      <c r="FFG753" s="31"/>
      <c r="FFH753" s="31"/>
      <c r="FFI753" s="31"/>
      <c r="FFJ753" s="31"/>
      <c r="FFK753" s="31"/>
      <c r="FFL753" s="31"/>
      <c r="FFM753" s="31"/>
      <c r="FFN753" s="31"/>
      <c r="FFO753" s="31"/>
      <c r="FFP753" s="31"/>
      <c r="FFQ753" s="31"/>
      <c r="FFR753" s="31"/>
      <c r="FFS753" s="31"/>
      <c r="FFT753" s="31"/>
      <c r="FFU753" s="31"/>
      <c r="FFV753" s="31"/>
      <c r="FFW753" s="31"/>
      <c r="FFX753" s="31"/>
      <c r="FFY753" s="31"/>
      <c r="FFZ753" s="31"/>
      <c r="FGA753" s="31"/>
      <c r="FGB753" s="31"/>
      <c r="FGC753" s="31"/>
      <c r="FGD753" s="31"/>
      <c r="FGE753" s="31"/>
      <c r="FGF753" s="31"/>
      <c r="FGG753" s="31"/>
      <c r="FGH753" s="31"/>
      <c r="FGI753" s="31"/>
      <c r="FGJ753" s="31"/>
      <c r="FGK753" s="31"/>
      <c r="FGL753" s="31"/>
      <c r="FGM753" s="31"/>
      <c r="FGN753" s="31"/>
      <c r="FGO753" s="31"/>
      <c r="FGP753" s="31"/>
      <c r="FGQ753" s="31"/>
      <c r="FGR753" s="31"/>
      <c r="FGS753" s="31"/>
      <c r="FGT753" s="31"/>
      <c r="FGU753" s="31"/>
      <c r="FGV753" s="31"/>
      <c r="FGW753" s="31"/>
      <c r="FGX753" s="31"/>
      <c r="FGY753" s="31"/>
      <c r="FGZ753" s="31"/>
      <c r="FHA753" s="31"/>
      <c r="FHB753" s="31"/>
      <c r="FHC753" s="31"/>
      <c r="FHD753" s="31"/>
      <c r="FHE753" s="31"/>
      <c r="FHF753" s="31"/>
      <c r="FHG753" s="31"/>
      <c r="FHH753" s="31"/>
      <c r="FHI753" s="31"/>
      <c r="FHJ753" s="31"/>
      <c r="FHK753" s="31"/>
      <c r="FHL753" s="31"/>
      <c r="FHM753" s="31"/>
      <c r="FHN753" s="31"/>
      <c r="FHO753" s="31"/>
      <c r="FHP753" s="31"/>
      <c r="FHQ753" s="31"/>
      <c r="FHR753" s="31"/>
      <c r="FHS753" s="31"/>
      <c r="FHT753" s="31"/>
      <c r="FHU753" s="31"/>
      <c r="FHV753" s="31"/>
      <c r="FHW753" s="31"/>
      <c r="FHX753" s="31"/>
      <c r="FHY753" s="31"/>
      <c r="FHZ753" s="31"/>
      <c r="FIA753" s="31"/>
      <c r="FIB753" s="31"/>
      <c r="FIC753" s="31"/>
      <c r="FID753" s="31"/>
      <c r="FIE753" s="31"/>
      <c r="FIF753" s="31"/>
      <c r="FIG753" s="31"/>
      <c r="FIH753" s="31"/>
      <c r="FII753" s="31"/>
      <c r="FIJ753" s="31"/>
      <c r="FIK753" s="31"/>
      <c r="FIL753" s="31"/>
      <c r="FIM753" s="31"/>
      <c r="FIN753" s="31"/>
      <c r="FIO753" s="31"/>
      <c r="FIP753" s="31"/>
      <c r="FIQ753" s="31"/>
      <c r="FIR753" s="31"/>
      <c r="FIS753" s="31"/>
      <c r="FIT753" s="31"/>
      <c r="FIU753" s="31"/>
      <c r="FIV753" s="31"/>
      <c r="FIW753" s="31"/>
      <c r="FIX753" s="31"/>
      <c r="FIY753" s="31"/>
      <c r="FIZ753" s="31"/>
      <c r="FJA753" s="31"/>
      <c r="FJB753" s="31"/>
      <c r="FJC753" s="31"/>
      <c r="FJD753" s="31"/>
      <c r="FJE753" s="31"/>
      <c r="FJF753" s="31"/>
      <c r="FJG753" s="31"/>
      <c r="FJH753" s="31"/>
      <c r="FJI753" s="31"/>
      <c r="FJJ753" s="31"/>
      <c r="FJK753" s="31"/>
      <c r="FJL753" s="31"/>
      <c r="FJM753" s="31"/>
      <c r="FJN753" s="31"/>
      <c r="FJO753" s="31"/>
      <c r="FJP753" s="31"/>
      <c r="FJQ753" s="31"/>
      <c r="FJR753" s="31"/>
      <c r="FJS753" s="31"/>
      <c r="FJT753" s="31"/>
      <c r="FJU753" s="31"/>
      <c r="FJV753" s="31"/>
      <c r="FJW753" s="31"/>
      <c r="FJX753" s="31"/>
      <c r="FJY753" s="31"/>
      <c r="FJZ753" s="31"/>
      <c r="FKA753" s="31"/>
      <c r="FKB753" s="31"/>
      <c r="FKC753" s="31"/>
      <c r="FKD753" s="31"/>
      <c r="FKE753" s="31"/>
      <c r="FKF753" s="31"/>
      <c r="FKG753" s="31"/>
      <c r="FKH753" s="31"/>
      <c r="FKI753" s="31"/>
      <c r="FKJ753" s="31"/>
      <c r="FKK753" s="31"/>
      <c r="FKL753" s="31"/>
      <c r="FKM753" s="31"/>
      <c r="FKN753" s="31"/>
      <c r="FKO753" s="31"/>
      <c r="FKP753" s="31"/>
      <c r="FKQ753" s="31"/>
      <c r="FKR753" s="31"/>
      <c r="FKS753" s="31"/>
      <c r="FKT753" s="31"/>
      <c r="FKU753" s="31"/>
      <c r="FKV753" s="31"/>
      <c r="FKW753" s="31"/>
      <c r="FKX753" s="31"/>
      <c r="FKY753" s="31"/>
      <c r="FKZ753" s="31"/>
      <c r="FLA753" s="31"/>
      <c r="FLB753" s="31"/>
      <c r="FLC753" s="31"/>
      <c r="FLD753" s="31"/>
      <c r="FLE753" s="31"/>
      <c r="FLF753" s="31"/>
      <c r="FLG753" s="31"/>
      <c r="FLH753" s="31"/>
      <c r="FLI753" s="31"/>
      <c r="FLJ753" s="31"/>
      <c r="FLK753" s="31"/>
      <c r="FLL753" s="31"/>
      <c r="FLM753" s="31"/>
      <c r="FLN753" s="31"/>
      <c r="FLO753" s="31"/>
      <c r="FLP753" s="31"/>
      <c r="FLQ753" s="31"/>
      <c r="FLR753" s="31"/>
      <c r="FLS753" s="31"/>
      <c r="FLT753" s="31"/>
      <c r="FLU753" s="31"/>
      <c r="FLV753" s="31"/>
      <c r="FLW753" s="31"/>
      <c r="FLX753" s="31"/>
      <c r="FLY753" s="31"/>
      <c r="FLZ753" s="31"/>
      <c r="FMA753" s="31"/>
      <c r="FMB753" s="31"/>
      <c r="FMC753" s="31"/>
      <c r="FMD753" s="31"/>
      <c r="FME753" s="31"/>
      <c r="FMF753" s="31"/>
      <c r="FMG753" s="31"/>
      <c r="FMH753" s="31"/>
      <c r="FMI753" s="31"/>
      <c r="FMJ753" s="31"/>
      <c r="FMK753" s="31"/>
      <c r="FML753" s="31"/>
      <c r="FMM753" s="31"/>
      <c r="FMN753" s="31"/>
      <c r="FMO753" s="31"/>
      <c r="FMP753" s="31"/>
      <c r="FMQ753" s="31"/>
      <c r="FMR753" s="31"/>
      <c r="FMS753" s="31"/>
      <c r="FMT753" s="31"/>
      <c r="FMU753" s="31"/>
      <c r="FMV753" s="31"/>
      <c r="FMW753" s="31"/>
      <c r="FMX753" s="31"/>
      <c r="FMY753" s="31"/>
      <c r="FMZ753" s="31"/>
      <c r="FNA753" s="31"/>
      <c r="FNB753" s="31"/>
      <c r="FNC753" s="31"/>
      <c r="FND753" s="31"/>
      <c r="FNE753" s="31"/>
      <c r="FNF753" s="31"/>
      <c r="FNG753" s="31"/>
      <c r="FNH753" s="31"/>
      <c r="FNI753" s="31"/>
      <c r="FNJ753" s="31"/>
      <c r="FNK753" s="31"/>
      <c r="FNL753" s="31"/>
      <c r="FNM753" s="31"/>
      <c r="FNN753" s="31"/>
      <c r="FNO753" s="31"/>
      <c r="FNP753" s="31"/>
      <c r="FNQ753" s="31"/>
      <c r="FNR753" s="31"/>
      <c r="FNS753" s="31"/>
      <c r="FNT753" s="31"/>
      <c r="FNU753" s="31"/>
      <c r="FNV753" s="31"/>
      <c r="FNW753" s="31"/>
      <c r="FNX753" s="31"/>
      <c r="FNY753" s="31"/>
      <c r="FNZ753" s="31"/>
      <c r="FOA753" s="31"/>
      <c r="FOB753" s="31"/>
      <c r="FOC753" s="31"/>
      <c r="FOD753" s="31"/>
      <c r="FOE753" s="31"/>
      <c r="FOF753" s="31"/>
      <c r="FOG753" s="31"/>
      <c r="FOH753" s="31"/>
      <c r="FOI753" s="31"/>
      <c r="FOJ753" s="31"/>
      <c r="FOK753" s="31"/>
      <c r="FOL753" s="31"/>
      <c r="FOM753" s="31"/>
      <c r="FON753" s="31"/>
      <c r="FOO753" s="31"/>
      <c r="FOP753" s="31"/>
      <c r="FOQ753" s="31"/>
      <c r="FOR753" s="31"/>
      <c r="FOS753" s="31"/>
      <c r="FOT753" s="31"/>
      <c r="FOU753" s="31"/>
      <c r="FOV753" s="31"/>
      <c r="FOW753" s="31"/>
      <c r="FOX753" s="31"/>
      <c r="FOY753" s="31"/>
      <c r="FOZ753" s="31"/>
      <c r="FPA753" s="31"/>
      <c r="FPB753" s="31"/>
      <c r="FPC753" s="31"/>
      <c r="FPD753" s="31"/>
      <c r="FPE753" s="31"/>
      <c r="FPF753" s="31"/>
      <c r="FPG753" s="31"/>
      <c r="FPH753" s="31"/>
      <c r="FPI753" s="31"/>
      <c r="FPJ753" s="31"/>
      <c r="FPK753" s="31"/>
      <c r="FPL753" s="31"/>
      <c r="FPM753" s="31"/>
      <c r="FPN753" s="31"/>
      <c r="FPO753" s="31"/>
      <c r="FPP753" s="31"/>
      <c r="FPQ753" s="31"/>
      <c r="FPR753" s="31"/>
      <c r="FPS753" s="31"/>
      <c r="FPT753" s="31"/>
      <c r="FPU753" s="31"/>
      <c r="FPV753" s="31"/>
      <c r="FPW753" s="31"/>
      <c r="FPX753" s="31"/>
      <c r="FPY753" s="31"/>
      <c r="FPZ753" s="31"/>
      <c r="FQA753" s="31"/>
      <c r="FQB753" s="31"/>
      <c r="FQC753" s="31"/>
      <c r="FQD753" s="31"/>
      <c r="FQE753" s="31"/>
      <c r="FQF753" s="31"/>
      <c r="FQG753" s="31"/>
      <c r="FQH753" s="31"/>
      <c r="FQI753" s="31"/>
      <c r="FQJ753" s="31"/>
      <c r="FQK753" s="31"/>
      <c r="FQL753" s="31"/>
      <c r="FQM753" s="31"/>
      <c r="FQN753" s="31"/>
      <c r="FQO753" s="31"/>
      <c r="FQP753" s="31"/>
      <c r="FQQ753" s="31"/>
      <c r="FQR753" s="31"/>
      <c r="FQS753" s="31"/>
      <c r="FQT753" s="31"/>
      <c r="FQU753" s="31"/>
      <c r="FQV753" s="31"/>
      <c r="FQW753" s="31"/>
      <c r="FQX753" s="31"/>
      <c r="FQY753" s="31"/>
      <c r="FQZ753" s="31"/>
      <c r="FRA753" s="31"/>
      <c r="FRB753" s="31"/>
      <c r="FRC753" s="31"/>
      <c r="FRD753" s="31"/>
      <c r="FRE753" s="31"/>
      <c r="FRF753" s="31"/>
      <c r="FRG753" s="31"/>
      <c r="FRH753" s="31"/>
      <c r="FRI753" s="31"/>
      <c r="FRJ753" s="31"/>
      <c r="FRK753" s="31"/>
      <c r="FRL753" s="31"/>
      <c r="FRM753" s="31"/>
      <c r="FRN753" s="31"/>
      <c r="FRO753" s="31"/>
      <c r="FRP753" s="31"/>
      <c r="FRQ753" s="31"/>
      <c r="FRR753" s="31"/>
      <c r="FRS753" s="31"/>
      <c r="FRT753" s="31"/>
      <c r="FRU753" s="31"/>
      <c r="FRV753" s="31"/>
      <c r="FRW753" s="31"/>
      <c r="FRX753" s="31"/>
      <c r="FRY753" s="31"/>
      <c r="FRZ753" s="31"/>
      <c r="FSA753" s="31"/>
      <c r="FSB753" s="31"/>
      <c r="FSC753" s="31"/>
      <c r="FSD753" s="31"/>
      <c r="FSE753" s="31"/>
      <c r="FSF753" s="31"/>
      <c r="FSG753" s="31"/>
      <c r="FSH753" s="31"/>
      <c r="FSI753" s="31"/>
      <c r="FSJ753" s="31"/>
      <c r="FSK753" s="31"/>
      <c r="FSL753" s="31"/>
      <c r="FSM753" s="31"/>
      <c r="FSN753" s="31"/>
      <c r="FSO753" s="31"/>
      <c r="FSP753" s="31"/>
      <c r="FSQ753" s="31"/>
      <c r="FSR753" s="31"/>
      <c r="FSS753" s="31"/>
      <c r="FST753" s="31"/>
      <c r="FSU753" s="31"/>
      <c r="FSV753" s="31"/>
      <c r="FSW753" s="31"/>
      <c r="FSX753" s="31"/>
      <c r="FSY753" s="31"/>
      <c r="FSZ753" s="31"/>
      <c r="FTA753" s="31"/>
      <c r="FTB753" s="31"/>
      <c r="FTC753" s="31"/>
      <c r="FTD753" s="31"/>
      <c r="FTE753" s="31"/>
      <c r="FTF753" s="31"/>
      <c r="FTG753" s="31"/>
      <c r="FTH753" s="31"/>
      <c r="FTI753" s="31"/>
      <c r="FTJ753" s="31"/>
      <c r="FTK753" s="31"/>
      <c r="FTL753" s="31"/>
      <c r="FTM753" s="31"/>
      <c r="FTN753" s="31"/>
      <c r="FTO753" s="31"/>
      <c r="FTP753" s="31"/>
      <c r="FTQ753" s="31"/>
      <c r="FTR753" s="31"/>
      <c r="FTS753" s="31"/>
      <c r="FTT753" s="31"/>
      <c r="FTU753" s="31"/>
      <c r="FTV753" s="31"/>
      <c r="FTW753" s="31"/>
      <c r="FTX753" s="31"/>
      <c r="FTY753" s="31"/>
      <c r="FTZ753" s="31"/>
      <c r="FUA753" s="31"/>
      <c r="FUB753" s="31"/>
      <c r="FUC753" s="31"/>
      <c r="FUD753" s="31"/>
      <c r="FUE753" s="31"/>
      <c r="FUF753" s="31"/>
      <c r="FUG753" s="31"/>
      <c r="FUH753" s="31"/>
      <c r="FUI753" s="31"/>
      <c r="FUJ753" s="31"/>
      <c r="FUK753" s="31"/>
      <c r="FUL753" s="31"/>
      <c r="FUM753" s="31"/>
      <c r="FUN753" s="31"/>
      <c r="FUO753" s="31"/>
      <c r="FUP753" s="31"/>
      <c r="FUQ753" s="31"/>
      <c r="FUR753" s="31"/>
      <c r="FUS753" s="31"/>
      <c r="FUT753" s="31"/>
      <c r="FUU753" s="31"/>
      <c r="FUV753" s="31"/>
      <c r="FUW753" s="31"/>
      <c r="FUX753" s="31"/>
      <c r="FUY753" s="31"/>
      <c r="FUZ753" s="31"/>
      <c r="FVA753" s="31"/>
      <c r="FVB753" s="31"/>
      <c r="FVC753" s="31"/>
      <c r="FVD753" s="31"/>
      <c r="FVE753" s="31"/>
      <c r="FVF753" s="31"/>
      <c r="FVG753" s="31"/>
      <c r="FVH753" s="31"/>
      <c r="FVI753" s="31"/>
      <c r="FVJ753" s="31"/>
      <c r="FVK753" s="31"/>
      <c r="FVL753" s="31"/>
      <c r="FVM753" s="31"/>
      <c r="FVN753" s="31"/>
      <c r="FVO753" s="31"/>
      <c r="FVP753" s="31"/>
      <c r="FVQ753" s="31"/>
      <c r="FVR753" s="31"/>
      <c r="FVS753" s="31"/>
      <c r="FVT753" s="31"/>
      <c r="FVU753" s="31"/>
      <c r="FVV753" s="31"/>
      <c r="FVW753" s="31"/>
      <c r="FVX753" s="31"/>
      <c r="FVY753" s="31"/>
      <c r="FVZ753" s="31"/>
      <c r="FWA753" s="31"/>
      <c r="FWB753" s="31"/>
      <c r="FWC753" s="31"/>
      <c r="FWD753" s="31"/>
      <c r="FWE753" s="31"/>
      <c r="FWF753" s="31"/>
      <c r="FWG753" s="31"/>
      <c r="FWH753" s="31"/>
      <c r="FWI753" s="31"/>
      <c r="FWJ753" s="31"/>
      <c r="FWK753" s="31"/>
      <c r="FWL753" s="31"/>
      <c r="FWM753" s="31"/>
      <c r="FWN753" s="31"/>
      <c r="FWO753" s="31"/>
      <c r="FWP753" s="31"/>
      <c r="FWQ753" s="31"/>
      <c r="FWR753" s="31"/>
      <c r="FWS753" s="31"/>
      <c r="FWT753" s="31"/>
      <c r="FWU753" s="31"/>
      <c r="FWV753" s="31"/>
      <c r="FWW753" s="31"/>
      <c r="FWX753" s="31"/>
      <c r="FWY753" s="31"/>
      <c r="FWZ753" s="31"/>
      <c r="FXA753" s="31"/>
      <c r="FXB753" s="31"/>
      <c r="FXC753" s="31"/>
      <c r="FXD753" s="31"/>
      <c r="FXE753" s="31"/>
      <c r="FXF753" s="31"/>
      <c r="FXG753" s="31"/>
      <c r="FXH753" s="31"/>
      <c r="FXI753" s="31"/>
      <c r="FXJ753" s="31"/>
      <c r="FXK753" s="31"/>
      <c r="FXL753" s="31"/>
      <c r="FXM753" s="31"/>
      <c r="FXN753" s="31"/>
      <c r="FXO753" s="31"/>
      <c r="FXP753" s="31"/>
      <c r="FXQ753" s="31"/>
      <c r="FXR753" s="31"/>
      <c r="FXS753" s="31"/>
      <c r="FXT753" s="31"/>
      <c r="FXU753" s="31"/>
      <c r="FXV753" s="31"/>
      <c r="FXW753" s="31"/>
      <c r="FXX753" s="31"/>
      <c r="FXY753" s="31"/>
      <c r="FXZ753" s="31"/>
      <c r="FYA753" s="31"/>
      <c r="FYB753" s="31"/>
      <c r="FYC753" s="31"/>
      <c r="FYD753" s="31"/>
      <c r="FYE753" s="31"/>
      <c r="FYF753" s="31"/>
      <c r="FYG753" s="31"/>
      <c r="FYH753" s="31"/>
      <c r="FYI753" s="31"/>
      <c r="FYJ753" s="31"/>
      <c r="FYK753" s="31"/>
      <c r="FYL753" s="31"/>
      <c r="FYM753" s="31"/>
      <c r="FYN753" s="31"/>
      <c r="FYO753" s="31"/>
      <c r="FYP753" s="31"/>
      <c r="FYQ753" s="31"/>
      <c r="FYR753" s="31"/>
      <c r="FYS753" s="31"/>
      <c r="FYT753" s="31"/>
      <c r="FYU753" s="31"/>
      <c r="FYV753" s="31"/>
      <c r="FYW753" s="31"/>
      <c r="FYX753" s="31"/>
      <c r="FYY753" s="31"/>
      <c r="FYZ753" s="31"/>
      <c r="FZA753" s="31"/>
      <c r="FZB753" s="31"/>
      <c r="FZC753" s="31"/>
      <c r="FZD753" s="31"/>
      <c r="FZE753" s="31"/>
      <c r="FZF753" s="31"/>
      <c r="FZG753" s="31"/>
      <c r="FZH753" s="31"/>
      <c r="FZI753" s="31"/>
      <c r="FZJ753" s="31"/>
      <c r="FZK753" s="31"/>
      <c r="FZL753" s="31"/>
      <c r="FZM753" s="31"/>
      <c r="FZN753" s="31"/>
      <c r="FZO753" s="31"/>
      <c r="FZP753" s="31"/>
      <c r="FZQ753" s="31"/>
      <c r="FZR753" s="31"/>
      <c r="FZS753" s="31"/>
      <c r="FZT753" s="31"/>
      <c r="FZU753" s="31"/>
      <c r="FZV753" s="31"/>
      <c r="FZW753" s="31"/>
      <c r="FZX753" s="31"/>
      <c r="FZY753" s="31"/>
      <c r="FZZ753" s="31"/>
      <c r="GAA753" s="31"/>
      <c r="GAB753" s="31"/>
      <c r="GAC753" s="31"/>
      <c r="GAD753" s="31"/>
      <c r="GAE753" s="31"/>
      <c r="GAF753" s="31"/>
      <c r="GAG753" s="31"/>
      <c r="GAH753" s="31"/>
      <c r="GAI753" s="31"/>
      <c r="GAJ753" s="31"/>
      <c r="GAK753" s="31"/>
      <c r="GAL753" s="31"/>
      <c r="GAM753" s="31"/>
      <c r="GAN753" s="31"/>
      <c r="GAO753" s="31"/>
      <c r="GAP753" s="31"/>
      <c r="GAQ753" s="31"/>
      <c r="GAR753" s="31"/>
      <c r="GAS753" s="31"/>
      <c r="GAT753" s="31"/>
      <c r="GAU753" s="31"/>
      <c r="GAV753" s="31"/>
      <c r="GAW753" s="31"/>
      <c r="GAX753" s="31"/>
      <c r="GAY753" s="31"/>
      <c r="GAZ753" s="31"/>
      <c r="GBA753" s="31"/>
      <c r="GBB753" s="31"/>
      <c r="GBC753" s="31"/>
      <c r="GBD753" s="31"/>
      <c r="GBE753" s="31"/>
      <c r="GBF753" s="31"/>
      <c r="GBG753" s="31"/>
      <c r="GBH753" s="31"/>
      <c r="GBI753" s="31"/>
      <c r="GBJ753" s="31"/>
      <c r="GBK753" s="31"/>
      <c r="GBL753" s="31"/>
      <c r="GBM753" s="31"/>
      <c r="GBN753" s="31"/>
      <c r="GBO753" s="31"/>
      <c r="GBP753" s="31"/>
      <c r="GBQ753" s="31"/>
      <c r="GBR753" s="31"/>
      <c r="GBS753" s="31"/>
      <c r="GBT753" s="31"/>
      <c r="GBU753" s="31"/>
      <c r="GBV753" s="31"/>
      <c r="GBW753" s="31"/>
      <c r="GBX753" s="31"/>
      <c r="GBY753" s="31"/>
      <c r="GBZ753" s="31"/>
      <c r="GCA753" s="31"/>
      <c r="GCB753" s="31"/>
      <c r="GCC753" s="31"/>
      <c r="GCD753" s="31"/>
      <c r="GCE753" s="31"/>
      <c r="GCF753" s="31"/>
      <c r="GCG753" s="31"/>
      <c r="GCH753" s="31"/>
      <c r="GCI753" s="31"/>
      <c r="GCJ753" s="31"/>
      <c r="GCK753" s="31"/>
      <c r="GCL753" s="31"/>
      <c r="GCM753" s="31"/>
      <c r="GCN753" s="31"/>
      <c r="GCO753" s="31"/>
      <c r="GCP753" s="31"/>
      <c r="GCQ753" s="31"/>
      <c r="GCR753" s="31"/>
      <c r="GCS753" s="31"/>
      <c r="GCT753" s="31"/>
      <c r="GCU753" s="31"/>
      <c r="GCV753" s="31"/>
      <c r="GCW753" s="31"/>
      <c r="GCX753" s="31"/>
      <c r="GCY753" s="31"/>
      <c r="GCZ753" s="31"/>
      <c r="GDA753" s="31"/>
      <c r="GDB753" s="31"/>
      <c r="GDC753" s="31"/>
      <c r="GDD753" s="31"/>
      <c r="GDE753" s="31"/>
      <c r="GDF753" s="31"/>
      <c r="GDG753" s="31"/>
      <c r="GDH753" s="31"/>
      <c r="GDI753" s="31"/>
      <c r="GDJ753" s="31"/>
      <c r="GDK753" s="31"/>
      <c r="GDL753" s="31"/>
      <c r="GDM753" s="31"/>
      <c r="GDN753" s="31"/>
      <c r="GDO753" s="31"/>
      <c r="GDP753" s="31"/>
      <c r="GDQ753" s="31"/>
      <c r="GDR753" s="31"/>
      <c r="GDS753" s="31"/>
      <c r="GDT753" s="31"/>
      <c r="GDU753" s="31"/>
      <c r="GDV753" s="31"/>
      <c r="GDW753" s="31"/>
      <c r="GDX753" s="31"/>
      <c r="GDY753" s="31"/>
      <c r="GDZ753" s="31"/>
      <c r="GEA753" s="31"/>
      <c r="GEB753" s="31"/>
      <c r="GEC753" s="31"/>
      <c r="GED753" s="31"/>
      <c r="GEE753" s="31"/>
      <c r="GEF753" s="31"/>
      <c r="GEG753" s="31"/>
      <c r="GEH753" s="31"/>
      <c r="GEI753" s="31"/>
      <c r="GEJ753" s="31"/>
      <c r="GEK753" s="31"/>
      <c r="GEL753" s="31"/>
      <c r="GEM753" s="31"/>
      <c r="GEN753" s="31"/>
      <c r="GEO753" s="31"/>
      <c r="GEP753" s="31"/>
      <c r="GEQ753" s="31"/>
      <c r="GER753" s="31"/>
      <c r="GES753" s="31"/>
      <c r="GET753" s="31"/>
      <c r="GEU753" s="31"/>
      <c r="GEV753" s="31"/>
      <c r="GEW753" s="31"/>
      <c r="GEX753" s="31"/>
      <c r="GEY753" s="31"/>
      <c r="GEZ753" s="31"/>
      <c r="GFA753" s="31"/>
      <c r="GFB753" s="31"/>
      <c r="GFC753" s="31"/>
      <c r="GFD753" s="31"/>
      <c r="GFE753" s="31"/>
      <c r="GFF753" s="31"/>
      <c r="GFG753" s="31"/>
      <c r="GFH753" s="31"/>
      <c r="GFI753" s="31"/>
      <c r="GFJ753" s="31"/>
      <c r="GFK753" s="31"/>
      <c r="GFL753" s="31"/>
      <c r="GFM753" s="31"/>
      <c r="GFN753" s="31"/>
      <c r="GFO753" s="31"/>
      <c r="GFP753" s="31"/>
      <c r="GFQ753" s="31"/>
      <c r="GFR753" s="31"/>
      <c r="GFS753" s="31"/>
      <c r="GFT753" s="31"/>
      <c r="GFU753" s="31"/>
      <c r="GFV753" s="31"/>
      <c r="GFW753" s="31"/>
      <c r="GFX753" s="31"/>
      <c r="GFY753" s="31"/>
      <c r="GFZ753" s="31"/>
      <c r="GGA753" s="31"/>
      <c r="GGB753" s="31"/>
      <c r="GGC753" s="31"/>
      <c r="GGD753" s="31"/>
      <c r="GGE753" s="31"/>
      <c r="GGF753" s="31"/>
      <c r="GGG753" s="31"/>
      <c r="GGH753" s="31"/>
      <c r="GGI753" s="31"/>
      <c r="GGJ753" s="31"/>
      <c r="GGK753" s="31"/>
      <c r="GGL753" s="31"/>
      <c r="GGM753" s="31"/>
      <c r="GGN753" s="31"/>
      <c r="GGO753" s="31"/>
      <c r="GGP753" s="31"/>
      <c r="GGQ753" s="31"/>
      <c r="GGR753" s="31"/>
      <c r="GGS753" s="31"/>
      <c r="GGT753" s="31"/>
      <c r="GGU753" s="31"/>
      <c r="GGV753" s="31"/>
      <c r="GGW753" s="31"/>
      <c r="GGX753" s="31"/>
      <c r="GGY753" s="31"/>
      <c r="GGZ753" s="31"/>
      <c r="GHA753" s="31"/>
      <c r="GHB753" s="31"/>
      <c r="GHC753" s="31"/>
      <c r="GHD753" s="31"/>
      <c r="GHE753" s="31"/>
      <c r="GHF753" s="31"/>
      <c r="GHG753" s="31"/>
      <c r="GHH753" s="31"/>
      <c r="GHI753" s="31"/>
      <c r="GHJ753" s="31"/>
      <c r="GHK753" s="31"/>
      <c r="GHL753" s="31"/>
      <c r="GHM753" s="31"/>
      <c r="GHN753" s="31"/>
      <c r="GHO753" s="31"/>
      <c r="GHP753" s="31"/>
      <c r="GHQ753" s="31"/>
      <c r="GHR753" s="31"/>
      <c r="GHS753" s="31"/>
      <c r="GHT753" s="31"/>
      <c r="GHU753" s="31"/>
      <c r="GHV753" s="31"/>
      <c r="GHW753" s="31"/>
      <c r="GHX753" s="31"/>
      <c r="GHY753" s="31"/>
      <c r="GHZ753" s="31"/>
      <c r="GIA753" s="31"/>
      <c r="GIB753" s="31"/>
      <c r="GIC753" s="31"/>
      <c r="GID753" s="31"/>
      <c r="GIE753" s="31"/>
      <c r="GIF753" s="31"/>
      <c r="GIG753" s="31"/>
      <c r="GIH753" s="31"/>
      <c r="GII753" s="31"/>
      <c r="GIJ753" s="31"/>
      <c r="GIK753" s="31"/>
      <c r="GIL753" s="31"/>
      <c r="GIM753" s="31"/>
      <c r="GIN753" s="31"/>
      <c r="GIO753" s="31"/>
      <c r="GIP753" s="31"/>
      <c r="GIQ753" s="31"/>
      <c r="GIR753" s="31"/>
      <c r="GIS753" s="31"/>
      <c r="GIT753" s="31"/>
      <c r="GIU753" s="31"/>
      <c r="GIV753" s="31"/>
      <c r="GIW753" s="31"/>
      <c r="GIX753" s="31"/>
      <c r="GIY753" s="31"/>
      <c r="GIZ753" s="31"/>
      <c r="GJA753" s="31"/>
      <c r="GJB753" s="31"/>
      <c r="GJC753" s="31"/>
      <c r="GJD753" s="31"/>
      <c r="GJE753" s="31"/>
      <c r="GJF753" s="31"/>
      <c r="GJG753" s="31"/>
      <c r="GJH753" s="31"/>
      <c r="GJI753" s="31"/>
      <c r="GJJ753" s="31"/>
      <c r="GJK753" s="31"/>
      <c r="GJL753" s="31"/>
      <c r="GJM753" s="31"/>
      <c r="GJN753" s="31"/>
      <c r="GJO753" s="31"/>
      <c r="GJP753" s="31"/>
      <c r="GJQ753" s="31"/>
      <c r="GJR753" s="31"/>
      <c r="GJS753" s="31"/>
      <c r="GJT753" s="31"/>
      <c r="GJU753" s="31"/>
      <c r="GJV753" s="31"/>
      <c r="GJW753" s="31"/>
      <c r="GJX753" s="31"/>
      <c r="GJY753" s="31"/>
      <c r="GJZ753" s="31"/>
      <c r="GKA753" s="31"/>
      <c r="GKB753" s="31"/>
      <c r="GKC753" s="31"/>
      <c r="GKD753" s="31"/>
      <c r="GKE753" s="31"/>
      <c r="GKF753" s="31"/>
      <c r="GKG753" s="31"/>
      <c r="GKH753" s="31"/>
      <c r="GKI753" s="31"/>
      <c r="GKJ753" s="31"/>
      <c r="GKK753" s="31"/>
      <c r="GKL753" s="31"/>
      <c r="GKM753" s="31"/>
      <c r="GKN753" s="31"/>
      <c r="GKO753" s="31"/>
      <c r="GKP753" s="31"/>
      <c r="GKQ753" s="31"/>
      <c r="GKR753" s="31"/>
      <c r="GKS753" s="31"/>
      <c r="GKT753" s="31"/>
      <c r="GKU753" s="31"/>
      <c r="GKV753" s="31"/>
      <c r="GKW753" s="31"/>
      <c r="GKX753" s="31"/>
      <c r="GKY753" s="31"/>
      <c r="GKZ753" s="31"/>
      <c r="GLA753" s="31"/>
      <c r="GLB753" s="31"/>
      <c r="GLC753" s="31"/>
      <c r="GLD753" s="31"/>
      <c r="GLE753" s="31"/>
      <c r="GLF753" s="31"/>
      <c r="GLG753" s="31"/>
      <c r="GLH753" s="31"/>
      <c r="GLI753" s="31"/>
      <c r="GLJ753" s="31"/>
      <c r="GLK753" s="31"/>
      <c r="GLL753" s="31"/>
      <c r="GLM753" s="31"/>
      <c r="GLN753" s="31"/>
      <c r="GLO753" s="31"/>
      <c r="GLP753" s="31"/>
      <c r="GLQ753" s="31"/>
      <c r="GLR753" s="31"/>
      <c r="GLS753" s="31"/>
      <c r="GLT753" s="31"/>
      <c r="GLU753" s="31"/>
      <c r="GLV753" s="31"/>
      <c r="GLW753" s="31"/>
      <c r="GLX753" s="31"/>
      <c r="GLY753" s="31"/>
      <c r="GLZ753" s="31"/>
      <c r="GMA753" s="31"/>
      <c r="GMB753" s="31"/>
      <c r="GMC753" s="31"/>
      <c r="GMD753" s="31"/>
      <c r="GME753" s="31"/>
      <c r="GMF753" s="31"/>
      <c r="GMG753" s="31"/>
      <c r="GMH753" s="31"/>
      <c r="GMI753" s="31"/>
      <c r="GMJ753" s="31"/>
      <c r="GMK753" s="31"/>
      <c r="GML753" s="31"/>
      <c r="GMM753" s="31"/>
      <c r="GMN753" s="31"/>
      <c r="GMO753" s="31"/>
      <c r="GMP753" s="31"/>
      <c r="GMQ753" s="31"/>
      <c r="GMR753" s="31"/>
      <c r="GMS753" s="31"/>
      <c r="GMT753" s="31"/>
      <c r="GMU753" s="31"/>
      <c r="GMV753" s="31"/>
      <c r="GMW753" s="31"/>
      <c r="GMX753" s="31"/>
      <c r="GMY753" s="31"/>
      <c r="GMZ753" s="31"/>
      <c r="GNA753" s="31"/>
      <c r="GNB753" s="31"/>
      <c r="GNC753" s="31"/>
      <c r="GND753" s="31"/>
      <c r="GNE753" s="31"/>
      <c r="GNF753" s="31"/>
      <c r="GNG753" s="31"/>
      <c r="GNH753" s="31"/>
      <c r="GNI753" s="31"/>
      <c r="GNJ753" s="31"/>
      <c r="GNK753" s="31"/>
      <c r="GNL753" s="31"/>
      <c r="GNM753" s="31"/>
      <c r="GNN753" s="31"/>
      <c r="GNO753" s="31"/>
      <c r="GNP753" s="31"/>
      <c r="GNQ753" s="31"/>
      <c r="GNR753" s="31"/>
      <c r="GNS753" s="31"/>
      <c r="GNT753" s="31"/>
      <c r="GNU753" s="31"/>
      <c r="GNV753" s="31"/>
      <c r="GNW753" s="31"/>
      <c r="GNX753" s="31"/>
      <c r="GNY753" s="31"/>
      <c r="GNZ753" s="31"/>
      <c r="GOA753" s="31"/>
      <c r="GOB753" s="31"/>
      <c r="GOC753" s="31"/>
      <c r="GOD753" s="31"/>
      <c r="GOE753" s="31"/>
      <c r="GOF753" s="31"/>
      <c r="GOG753" s="31"/>
      <c r="GOH753" s="31"/>
      <c r="GOI753" s="31"/>
      <c r="GOJ753" s="31"/>
      <c r="GOK753" s="31"/>
      <c r="GOL753" s="31"/>
      <c r="GOM753" s="31"/>
      <c r="GON753" s="31"/>
      <c r="GOO753" s="31"/>
      <c r="GOP753" s="31"/>
      <c r="GOQ753" s="31"/>
      <c r="GOR753" s="31"/>
      <c r="GOS753" s="31"/>
      <c r="GOT753" s="31"/>
      <c r="GOU753" s="31"/>
      <c r="GOV753" s="31"/>
      <c r="GOW753" s="31"/>
      <c r="GOX753" s="31"/>
      <c r="GOY753" s="31"/>
      <c r="GOZ753" s="31"/>
      <c r="GPA753" s="31"/>
      <c r="GPB753" s="31"/>
      <c r="GPC753" s="31"/>
      <c r="GPD753" s="31"/>
      <c r="GPE753" s="31"/>
      <c r="GPF753" s="31"/>
      <c r="GPG753" s="31"/>
      <c r="GPH753" s="31"/>
      <c r="GPI753" s="31"/>
      <c r="GPJ753" s="31"/>
      <c r="GPK753" s="31"/>
      <c r="GPL753" s="31"/>
      <c r="GPM753" s="31"/>
      <c r="GPN753" s="31"/>
      <c r="GPO753" s="31"/>
      <c r="GPP753" s="31"/>
      <c r="GPQ753" s="31"/>
      <c r="GPR753" s="31"/>
      <c r="GPS753" s="31"/>
      <c r="GPT753" s="31"/>
      <c r="GPU753" s="31"/>
      <c r="GPV753" s="31"/>
      <c r="GPW753" s="31"/>
      <c r="GPX753" s="31"/>
      <c r="GPY753" s="31"/>
      <c r="GPZ753" s="31"/>
      <c r="GQA753" s="31"/>
      <c r="GQB753" s="31"/>
      <c r="GQC753" s="31"/>
      <c r="GQD753" s="31"/>
      <c r="GQE753" s="31"/>
      <c r="GQF753" s="31"/>
      <c r="GQG753" s="31"/>
      <c r="GQH753" s="31"/>
      <c r="GQI753" s="31"/>
      <c r="GQJ753" s="31"/>
      <c r="GQK753" s="31"/>
      <c r="GQL753" s="31"/>
      <c r="GQM753" s="31"/>
      <c r="GQN753" s="31"/>
      <c r="GQO753" s="31"/>
      <c r="GQP753" s="31"/>
      <c r="GQQ753" s="31"/>
      <c r="GQR753" s="31"/>
      <c r="GQS753" s="31"/>
      <c r="GQT753" s="31"/>
      <c r="GQU753" s="31"/>
      <c r="GQV753" s="31"/>
      <c r="GQW753" s="31"/>
      <c r="GQX753" s="31"/>
      <c r="GQY753" s="31"/>
      <c r="GQZ753" s="31"/>
      <c r="GRA753" s="31"/>
      <c r="GRB753" s="31"/>
      <c r="GRC753" s="31"/>
      <c r="GRD753" s="31"/>
      <c r="GRE753" s="31"/>
      <c r="GRF753" s="31"/>
      <c r="GRG753" s="31"/>
      <c r="GRH753" s="31"/>
      <c r="GRI753" s="31"/>
      <c r="GRJ753" s="31"/>
      <c r="GRK753" s="31"/>
      <c r="GRL753" s="31"/>
      <c r="GRM753" s="31"/>
      <c r="GRN753" s="31"/>
      <c r="GRO753" s="31"/>
      <c r="GRP753" s="31"/>
      <c r="GRQ753" s="31"/>
      <c r="GRR753" s="31"/>
      <c r="GRS753" s="31"/>
      <c r="GRT753" s="31"/>
      <c r="GRU753" s="31"/>
      <c r="GRV753" s="31"/>
      <c r="GRW753" s="31"/>
      <c r="GRX753" s="31"/>
      <c r="GRY753" s="31"/>
      <c r="GRZ753" s="31"/>
      <c r="GSA753" s="31"/>
      <c r="GSB753" s="31"/>
      <c r="GSC753" s="31"/>
      <c r="GSD753" s="31"/>
      <c r="GSE753" s="31"/>
      <c r="GSF753" s="31"/>
      <c r="GSG753" s="31"/>
      <c r="GSH753" s="31"/>
      <c r="GSI753" s="31"/>
      <c r="GSJ753" s="31"/>
      <c r="GSK753" s="31"/>
      <c r="GSL753" s="31"/>
      <c r="GSM753" s="31"/>
      <c r="GSN753" s="31"/>
      <c r="GSO753" s="31"/>
      <c r="GSP753" s="31"/>
      <c r="GSQ753" s="31"/>
      <c r="GSR753" s="31"/>
      <c r="GSS753" s="31"/>
      <c r="GST753" s="31"/>
      <c r="GSU753" s="31"/>
      <c r="GSV753" s="31"/>
      <c r="GSW753" s="31"/>
      <c r="GSX753" s="31"/>
      <c r="GSY753" s="31"/>
      <c r="GSZ753" s="31"/>
      <c r="GTA753" s="31"/>
      <c r="GTB753" s="31"/>
      <c r="GTC753" s="31"/>
      <c r="GTD753" s="31"/>
      <c r="GTE753" s="31"/>
      <c r="GTF753" s="31"/>
      <c r="GTG753" s="31"/>
      <c r="GTH753" s="31"/>
      <c r="GTI753" s="31"/>
      <c r="GTJ753" s="31"/>
      <c r="GTK753" s="31"/>
      <c r="GTL753" s="31"/>
      <c r="GTM753" s="31"/>
      <c r="GTN753" s="31"/>
      <c r="GTO753" s="31"/>
      <c r="GTP753" s="31"/>
      <c r="GTQ753" s="31"/>
      <c r="GTR753" s="31"/>
      <c r="GTS753" s="31"/>
      <c r="GTT753" s="31"/>
      <c r="GTU753" s="31"/>
      <c r="GTV753" s="31"/>
      <c r="GTW753" s="31"/>
      <c r="GTX753" s="31"/>
      <c r="GTY753" s="31"/>
      <c r="GTZ753" s="31"/>
      <c r="GUA753" s="31"/>
      <c r="GUB753" s="31"/>
      <c r="GUC753" s="31"/>
      <c r="GUD753" s="31"/>
      <c r="GUE753" s="31"/>
      <c r="GUF753" s="31"/>
      <c r="GUG753" s="31"/>
      <c r="GUH753" s="31"/>
      <c r="GUI753" s="31"/>
      <c r="GUJ753" s="31"/>
      <c r="GUK753" s="31"/>
      <c r="GUL753" s="31"/>
      <c r="GUM753" s="31"/>
      <c r="GUN753" s="31"/>
      <c r="GUO753" s="31"/>
      <c r="GUP753" s="31"/>
      <c r="GUQ753" s="31"/>
      <c r="GUR753" s="31"/>
      <c r="GUS753" s="31"/>
      <c r="GUT753" s="31"/>
      <c r="GUU753" s="31"/>
      <c r="GUV753" s="31"/>
      <c r="GUW753" s="31"/>
      <c r="GUX753" s="31"/>
      <c r="GUY753" s="31"/>
      <c r="GUZ753" s="31"/>
      <c r="GVA753" s="31"/>
      <c r="GVB753" s="31"/>
      <c r="GVC753" s="31"/>
      <c r="GVD753" s="31"/>
      <c r="GVE753" s="31"/>
      <c r="GVF753" s="31"/>
      <c r="GVG753" s="31"/>
      <c r="GVH753" s="31"/>
      <c r="GVI753" s="31"/>
      <c r="GVJ753" s="31"/>
      <c r="GVK753" s="31"/>
      <c r="GVL753" s="31"/>
      <c r="GVM753" s="31"/>
      <c r="GVN753" s="31"/>
      <c r="GVO753" s="31"/>
      <c r="GVP753" s="31"/>
      <c r="GVQ753" s="31"/>
      <c r="GVR753" s="31"/>
      <c r="GVS753" s="31"/>
      <c r="GVT753" s="31"/>
      <c r="GVU753" s="31"/>
      <c r="GVV753" s="31"/>
      <c r="GVW753" s="31"/>
      <c r="GVX753" s="31"/>
      <c r="GVY753" s="31"/>
      <c r="GVZ753" s="31"/>
      <c r="GWA753" s="31"/>
      <c r="GWB753" s="31"/>
      <c r="GWC753" s="31"/>
      <c r="GWD753" s="31"/>
      <c r="GWE753" s="31"/>
      <c r="GWF753" s="31"/>
      <c r="GWG753" s="31"/>
      <c r="GWH753" s="31"/>
      <c r="GWI753" s="31"/>
      <c r="GWJ753" s="31"/>
      <c r="GWK753" s="31"/>
      <c r="GWL753" s="31"/>
      <c r="GWM753" s="31"/>
      <c r="GWN753" s="31"/>
      <c r="GWO753" s="31"/>
      <c r="GWP753" s="31"/>
      <c r="GWQ753" s="31"/>
      <c r="GWR753" s="31"/>
      <c r="GWS753" s="31"/>
      <c r="GWT753" s="31"/>
      <c r="GWU753" s="31"/>
      <c r="GWV753" s="31"/>
      <c r="GWW753" s="31"/>
      <c r="GWX753" s="31"/>
      <c r="GWY753" s="31"/>
      <c r="GWZ753" s="31"/>
      <c r="GXA753" s="31"/>
      <c r="GXB753" s="31"/>
      <c r="GXC753" s="31"/>
      <c r="GXD753" s="31"/>
      <c r="GXE753" s="31"/>
      <c r="GXF753" s="31"/>
      <c r="GXG753" s="31"/>
      <c r="GXH753" s="31"/>
      <c r="GXI753" s="31"/>
      <c r="GXJ753" s="31"/>
      <c r="GXK753" s="31"/>
      <c r="GXL753" s="31"/>
      <c r="GXM753" s="31"/>
      <c r="GXN753" s="31"/>
      <c r="GXO753" s="31"/>
      <c r="GXP753" s="31"/>
      <c r="GXQ753" s="31"/>
      <c r="GXR753" s="31"/>
      <c r="GXS753" s="31"/>
      <c r="GXT753" s="31"/>
      <c r="GXU753" s="31"/>
      <c r="GXV753" s="31"/>
      <c r="GXW753" s="31"/>
      <c r="GXX753" s="31"/>
      <c r="GXY753" s="31"/>
      <c r="GXZ753" s="31"/>
      <c r="GYA753" s="31"/>
      <c r="GYB753" s="31"/>
      <c r="GYC753" s="31"/>
      <c r="GYD753" s="31"/>
      <c r="GYE753" s="31"/>
      <c r="GYF753" s="31"/>
      <c r="GYG753" s="31"/>
      <c r="GYH753" s="31"/>
      <c r="GYI753" s="31"/>
      <c r="GYJ753" s="31"/>
      <c r="GYK753" s="31"/>
      <c r="GYL753" s="31"/>
      <c r="GYM753" s="31"/>
      <c r="GYN753" s="31"/>
      <c r="GYO753" s="31"/>
      <c r="GYP753" s="31"/>
      <c r="GYQ753" s="31"/>
      <c r="GYR753" s="31"/>
      <c r="GYS753" s="31"/>
      <c r="GYT753" s="31"/>
      <c r="GYU753" s="31"/>
      <c r="GYV753" s="31"/>
      <c r="GYW753" s="31"/>
      <c r="GYX753" s="31"/>
      <c r="GYY753" s="31"/>
      <c r="GYZ753" s="31"/>
      <c r="GZA753" s="31"/>
      <c r="GZB753" s="31"/>
      <c r="GZC753" s="31"/>
      <c r="GZD753" s="31"/>
      <c r="GZE753" s="31"/>
      <c r="GZF753" s="31"/>
      <c r="GZG753" s="31"/>
      <c r="GZH753" s="31"/>
      <c r="GZI753" s="31"/>
      <c r="GZJ753" s="31"/>
      <c r="GZK753" s="31"/>
      <c r="GZL753" s="31"/>
      <c r="GZM753" s="31"/>
      <c r="GZN753" s="31"/>
      <c r="GZO753" s="31"/>
      <c r="GZP753" s="31"/>
      <c r="GZQ753" s="31"/>
      <c r="GZR753" s="31"/>
      <c r="GZS753" s="31"/>
      <c r="GZT753" s="31"/>
      <c r="GZU753" s="31"/>
      <c r="GZV753" s="31"/>
      <c r="GZW753" s="31"/>
      <c r="GZX753" s="31"/>
      <c r="GZY753" s="31"/>
      <c r="GZZ753" s="31"/>
      <c r="HAA753" s="31"/>
      <c r="HAB753" s="31"/>
      <c r="HAC753" s="31"/>
      <c r="HAD753" s="31"/>
      <c r="HAE753" s="31"/>
      <c r="HAF753" s="31"/>
      <c r="HAG753" s="31"/>
      <c r="HAH753" s="31"/>
      <c r="HAI753" s="31"/>
      <c r="HAJ753" s="31"/>
      <c r="HAK753" s="31"/>
      <c r="HAL753" s="31"/>
      <c r="HAM753" s="31"/>
      <c r="HAN753" s="31"/>
      <c r="HAO753" s="31"/>
      <c r="HAP753" s="31"/>
      <c r="HAQ753" s="31"/>
      <c r="HAR753" s="31"/>
      <c r="HAS753" s="31"/>
      <c r="HAT753" s="31"/>
      <c r="HAU753" s="31"/>
      <c r="HAV753" s="31"/>
      <c r="HAW753" s="31"/>
      <c r="HAX753" s="31"/>
      <c r="HAY753" s="31"/>
      <c r="HAZ753" s="31"/>
      <c r="HBA753" s="31"/>
      <c r="HBB753" s="31"/>
      <c r="HBC753" s="31"/>
      <c r="HBD753" s="31"/>
      <c r="HBE753" s="31"/>
      <c r="HBF753" s="31"/>
      <c r="HBG753" s="31"/>
      <c r="HBH753" s="31"/>
      <c r="HBI753" s="31"/>
      <c r="HBJ753" s="31"/>
      <c r="HBK753" s="31"/>
      <c r="HBL753" s="31"/>
      <c r="HBM753" s="31"/>
      <c r="HBN753" s="31"/>
      <c r="HBO753" s="31"/>
      <c r="HBP753" s="31"/>
      <c r="HBQ753" s="31"/>
      <c r="HBR753" s="31"/>
      <c r="HBS753" s="31"/>
      <c r="HBT753" s="31"/>
      <c r="HBU753" s="31"/>
      <c r="HBV753" s="31"/>
      <c r="HBW753" s="31"/>
      <c r="HBX753" s="31"/>
      <c r="HBY753" s="31"/>
      <c r="HBZ753" s="31"/>
      <c r="HCA753" s="31"/>
      <c r="HCB753" s="31"/>
      <c r="HCC753" s="31"/>
      <c r="HCD753" s="31"/>
      <c r="HCE753" s="31"/>
      <c r="HCF753" s="31"/>
      <c r="HCG753" s="31"/>
      <c r="HCH753" s="31"/>
      <c r="HCI753" s="31"/>
      <c r="HCJ753" s="31"/>
      <c r="HCK753" s="31"/>
      <c r="HCL753" s="31"/>
      <c r="HCM753" s="31"/>
      <c r="HCN753" s="31"/>
      <c r="HCO753" s="31"/>
      <c r="HCP753" s="31"/>
      <c r="HCQ753" s="31"/>
      <c r="HCR753" s="31"/>
      <c r="HCS753" s="31"/>
      <c r="HCT753" s="31"/>
      <c r="HCU753" s="31"/>
      <c r="HCV753" s="31"/>
      <c r="HCW753" s="31"/>
      <c r="HCX753" s="31"/>
      <c r="HCY753" s="31"/>
      <c r="HCZ753" s="31"/>
      <c r="HDA753" s="31"/>
      <c r="HDB753" s="31"/>
      <c r="HDC753" s="31"/>
      <c r="HDD753" s="31"/>
      <c r="HDE753" s="31"/>
      <c r="HDF753" s="31"/>
      <c r="HDG753" s="31"/>
      <c r="HDH753" s="31"/>
      <c r="HDI753" s="31"/>
      <c r="HDJ753" s="31"/>
      <c r="HDK753" s="31"/>
      <c r="HDL753" s="31"/>
      <c r="HDM753" s="31"/>
      <c r="HDN753" s="31"/>
      <c r="HDO753" s="31"/>
      <c r="HDP753" s="31"/>
      <c r="HDQ753" s="31"/>
      <c r="HDR753" s="31"/>
      <c r="HDS753" s="31"/>
      <c r="HDT753" s="31"/>
      <c r="HDU753" s="31"/>
      <c r="HDV753" s="31"/>
      <c r="HDW753" s="31"/>
      <c r="HDX753" s="31"/>
      <c r="HDY753" s="31"/>
      <c r="HDZ753" s="31"/>
      <c r="HEA753" s="31"/>
      <c r="HEB753" s="31"/>
      <c r="HEC753" s="31"/>
      <c r="HED753" s="31"/>
      <c r="HEE753" s="31"/>
      <c r="HEF753" s="31"/>
      <c r="HEG753" s="31"/>
      <c r="HEH753" s="31"/>
      <c r="HEI753" s="31"/>
      <c r="HEJ753" s="31"/>
      <c r="HEK753" s="31"/>
      <c r="HEL753" s="31"/>
      <c r="HEM753" s="31"/>
      <c r="HEN753" s="31"/>
      <c r="HEO753" s="31"/>
      <c r="HEP753" s="31"/>
      <c r="HEQ753" s="31"/>
      <c r="HER753" s="31"/>
      <c r="HES753" s="31"/>
      <c r="HET753" s="31"/>
      <c r="HEU753" s="31"/>
      <c r="HEV753" s="31"/>
      <c r="HEW753" s="31"/>
      <c r="HEX753" s="31"/>
      <c r="HEY753" s="31"/>
      <c r="HEZ753" s="31"/>
      <c r="HFA753" s="31"/>
      <c r="HFB753" s="31"/>
      <c r="HFC753" s="31"/>
      <c r="HFD753" s="31"/>
      <c r="HFE753" s="31"/>
      <c r="HFF753" s="31"/>
      <c r="HFG753" s="31"/>
      <c r="HFH753" s="31"/>
      <c r="HFI753" s="31"/>
      <c r="HFJ753" s="31"/>
      <c r="HFK753" s="31"/>
      <c r="HFL753" s="31"/>
      <c r="HFM753" s="31"/>
      <c r="HFN753" s="31"/>
      <c r="HFO753" s="31"/>
      <c r="HFP753" s="31"/>
      <c r="HFQ753" s="31"/>
      <c r="HFR753" s="31"/>
      <c r="HFS753" s="31"/>
      <c r="HFT753" s="31"/>
      <c r="HFU753" s="31"/>
      <c r="HFV753" s="31"/>
      <c r="HFW753" s="31"/>
      <c r="HFX753" s="31"/>
      <c r="HFY753" s="31"/>
      <c r="HFZ753" s="31"/>
      <c r="HGA753" s="31"/>
      <c r="HGB753" s="31"/>
      <c r="HGC753" s="31"/>
      <c r="HGD753" s="31"/>
      <c r="HGE753" s="31"/>
      <c r="HGF753" s="31"/>
      <c r="HGG753" s="31"/>
      <c r="HGH753" s="31"/>
      <c r="HGI753" s="31"/>
      <c r="HGJ753" s="31"/>
      <c r="HGK753" s="31"/>
      <c r="HGL753" s="31"/>
      <c r="HGM753" s="31"/>
      <c r="HGN753" s="31"/>
      <c r="HGO753" s="31"/>
      <c r="HGP753" s="31"/>
      <c r="HGQ753" s="31"/>
      <c r="HGR753" s="31"/>
      <c r="HGS753" s="31"/>
      <c r="HGT753" s="31"/>
      <c r="HGU753" s="31"/>
      <c r="HGV753" s="31"/>
      <c r="HGW753" s="31"/>
      <c r="HGX753" s="31"/>
      <c r="HGY753" s="31"/>
      <c r="HGZ753" s="31"/>
      <c r="HHA753" s="31"/>
      <c r="HHB753" s="31"/>
      <c r="HHC753" s="31"/>
      <c r="HHD753" s="31"/>
      <c r="HHE753" s="31"/>
      <c r="HHF753" s="31"/>
      <c r="HHG753" s="31"/>
      <c r="HHH753" s="31"/>
      <c r="HHI753" s="31"/>
      <c r="HHJ753" s="31"/>
      <c r="HHK753" s="31"/>
      <c r="HHL753" s="31"/>
      <c r="HHM753" s="31"/>
      <c r="HHN753" s="31"/>
      <c r="HHO753" s="31"/>
      <c r="HHP753" s="31"/>
      <c r="HHQ753" s="31"/>
      <c r="HHR753" s="31"/>
      <c r="HHS753" s="31"/>
      <c r="HHT753" s="31"/>
      <c r="HHU753" s="31"/>
      <c r="HHV753" s="31"/>
      <c r="HHW753" s="31"/>
      <c r="HHX753" s="31"/>
      <c r="HHY753" s="31"/>
      <c r="HHZ753" s="31"/>
      <c r="HIA753" s="31"/>
      <c r="HIB753" s="31"/>
      <c r="HIC753" s="31"/>
      <c r="HID753" s="31"/>
      <c r="HIE753" s="31"/>
      <c r="HIF753" s="31"/>
      <c r="HIG753" s="31"/>
      <c r="HIH753" s="31"/>
      <c r="HII753" s="31"/>
      <c r="HIJ753" s="31"/>
      <c r="HIK753" s="31"/>
      <c r="HIL753" s="31"/>
      <c r="HIM753" s="31"/>
      <c r="HIN753" s="31"/>
      <c r="HIO753" s="31"/>
      <c r="HIP753" s="31"/>
      <c r="HIQ753" s="31"/>
      <c r="HIR753" s="31"/>
      <c r="HIS753" s="31"/>
      <c r="HIT753" s="31"/>
      <c r="HIU753" s="31"/>
      <c r="HIV753" s="31"/>
      <c r="HIW753" s="31"/>
      <c r="HIX753" s="31"/>
      <c r="HIY753" s="31"/>
      <c r="HIZ753" s="31"/>
      <c r="HJA753" s="31"/>
      <c r="HJB753" s="31"/>
      <c r="HJC753" s="31"/>
      <c r="HJD753" s="31"/>
      <c r="HJE753" s="31"/>
      <c r="HJF753" s="31"/>
      <c r="HJG753" s="31"/>
      <c r="HJH753" s="31"/>
      <c r="HJI753" s="31"/>
      <c r="HJJ753" s="31"/>
      <c r="HJK753" s="31"/>
      <c r="HJL753" s="31"/>
      <c r="HJM753" s="31"/>
      <c r="HJN753" s="31"/>
      <c r="HJO753" s="31"/>
      <c r="HJP753" s="31"/>
      <c r="HJQ753" s="31"/>
      <c r="HJR753" s="31"/>
      <c r="HJS753" s="31"/>
      <c r="HJT753" s="31"/>
      <c r="HJU753" s="31"/>
      <c r="HJV753" s="31"/>
      <c r="HJW753" s="31"/>
      <c r="HJX753" s="31"/>
      <c r="HJY753" s="31"/>
      <c r="HJZ753" s="31"/>
      <c r="HKA753" s="31"/>
      <c r="HKB753" s="31"/>
      <c r="HKC753" s="31"/>
      <c r="HKD753" s="31"/>
      <c r="HKE753" s="31"/>
      <c r="HKF753" s="31"/>
      <c r="HKG753" s="31"/>
      <c r="HKH753" s="31"/>
      <c r="HKI753" s="31"/>
      <c r="HKJ753" s="31"/>
      <c r="HKK753" s="31"/>
      <c r="HKL753" s="31"/>
      <c r="HKM753" s="31"/>
      <c r="HKN753" s="31"/>
      <c r="HKO753" s="31"/>
      <c r="HKP753" s="31"/>
      <c r="HKQ753" s="31"/>
      <c r="HKR753" s="31"/>
      <c r="HKS753" s="31"/>
      <c r="HKT753" s="31"/>
      <c r="HKU753" s="31"/>
      <c r="HKV753" s="31"/>
      <c r="HKW753" s="31"/>
      <c r="HKX753" s="31"/>
      <c r="HKY753" s="31"/>
      <c r="HKZ753" s="31"/>
      <c r="HLA753" s="31"/>
      <c r="HLB753" s="31"/>
      <c r="HLC753" s="31"/>
      <c r="HLD753" s="31"/>
      <c r="HLE753" s="31"/>
      <c r="HLF753" s="31"/>
      <c r="HLG753" s="31"/>
      <c r="HLH753" s="31"/>
      <c r="HLI753" s="31"/>
      <c r="HLJ753" s="31"/>
      <c r="HLK753" s="31"/>
      <c r="HLL753" s="31"/>
      <c r="HLM753" s="31"/>
      <c r="HLN753" s="31"/>
      <c r="HLO753" s="31"/>
      <c r="HLP753" s="31"/>
      <c r="HLQ753" s="31"/>
      <c r="HLR753" s="31"/>
      <c r="HLS753" s="31"/>
      <c r="HLT753" s="31"/>
      <c r="HLU753" s="31"/>
      <c r="HLV753" s="31"/>
      <c r="HLW753" s="31"/>
      <c r="HLX753" s="31"/>
      <c r="HLY753" s="31"/>
      <c r="HLZ753" s="31"/>
      <c r="HMA753" s="31"/>
      <c r="HMB753" s="31"/>
      <c r="HMC753" s="31"/>
      <c r="HMD753" s="31"/>
      <c r="HME753" s="31"/>
      <c r="HMF753" s="31"/>
      <c r="HMG753" s="31"/>
      <c r="HMH753" s="31"/>
      <c r="HMI753" s="31"/>
      <c r="HMJ753" s="31"/>
      <c r="HMK753" s="31"/>
      <c r="HML753" s="31"/>
      <c r="HMM753" s="31"/>
      <c r="HMN753" s="31"/>
      <c r="HMO753" s="31"/>
      <c r="HMP753" s="31"/>
      <c r="HMQ753" s="31"/>
      <c r="HMR753" s="31"/>
      <c r="HMS753" s="31"/>
      <c r="HMT753" s="31"/>
      <c r="HMU753" s="31"/>
      <c r="HMV753" s="31"/>
      <c r="HMW753" s="31"/>
      <c r="HMX753" s="31"/>
      <c r="HMY753" s="31"/>
      <c r="HMZ753" s="31"/>
      <c r="HNA753" s="31"/>
      <c r="HNB753" s="31"/>
      <c r="HNC753" s="31"/>
      <c r="HND753" s="31"/>
      <c r="HNE753" s="31"/>
      <c r="HNF753" s="31"/>
      <c r="HNG753" s="31"/>
      <c r="HNH753" s="31"/>
      <c r="HNI753" s="31"/>
      <c r="HNJ753" s="31"/>
      <c r="HNK753" s="31"/>
      <c r="HNL753" s="31"/>
      <c r="HNM753" s="31"/>
      <c r="HNN753" s="31"/>
      <c r="HNO753" s="31"/>
      <c r="HNP753" s="31"/>
      <c r="HNQ753" s="31"/>
      <c r="HNR753" s="31"/>
      <c r="HNS753" s="31"/>
      <c r="HNT753" s="31"/>
      <c r="HNU753" s="31"/>
      <c r="HNV753" s="31"/>
      <c r="HNW753" s="31"/>
      <c r="HNX753" s="31"/>
      <c r="HNY753" s="31"/>
      <c r="HNZ753" s="31"/>
      <c r="HOA753" s="31"/>
      <c r="HOB753" s="31"/>
      <c r="HOC753" s="31"/>
      <c r="HOD753" s="31"/>
      <c r="HOE753" s="31"/>
      <c r="HOF753" s="31"/>
      <c r="HOG753" s="31"/>
      <c r="HOH753" s="31"/>
      <c r="HOI753" s="31"/>
      <c r="HOJ753" s="31"/>
      <c r="HOK753" s="31"/>
      <c r="HOL753" s="31"/>
      <c r="HOM753" s="31"/>
      <c r="HON753" s="31"/>
      <c r="HOO753" s="31"/>
      <c r="HOP753" s="31"/>
      <c r="HOQ753" s="31"/>
      <c r="HOR753" s="31"/>
      <c r="HOS753" s="31"/>
      <c r="HOT753" s="31"/>
      <c r="HOU753" s="31"/>
      <c r="HOV753" s="31"/>
      <c r="HOW753" s="31"/>
      <c r="HOX753" s="31"/>
      <c r="HOY753" s="31"/>
      <c r="HOZ753" s="31"/>
      <c r="HPA753" s="31"/>
      <c r="HPB753" s="31"/>
      <c r="HPC753" s="31"/>
      <c r="HPD753" s="31"/>
      <c r="HPE753" s="31"/>
      <c r="HPF753" s="31"/>
      <c r="HPG753" s="31"/>
      <c r="HPH753" s="31"/>
      <c r="HPI753" s="31"/>
      <c r="HPJ753" s="31"/>
      <c r="HPK753" s="31"/>
      <c r="HPL753" s="31"/>
      <c r="HPM753" s="31"/>
      <c r="HPN753" s="31"/>
      <c r="HPO753" s="31"/>
      <c r="HPP753" s="31"/>
      <c r="HPQ753" s="31"/>
      <c r="HPR753" s="31"/>
      <c r="HPS753" s="31"/>
      <c r="HPT753" s="31"/>
      <c r="HPU753" s="31"/>
      <c r="HPV753" s="31"/>
      <c r="HPW753" s="31"/>
      <c r="HPX753" s="31"/>
      <c r="HPY753" s="31"/>
      <c r="HPZ753" s="31"/>
      <c r="HQA753" s="31"/>
      <c r="HQB753" s="31"/>
      <c r="HQC753" s="31"/>
      <c r="HQD753" s="31"/>
      <c r="HQE753" s="31"/>
      <c r="HQF753" s="31"/>
      <c r="HQG753" s="31"/>
      <c r="HQH753" s="31"/>
      <c r="HQI753" s="31"/>
      <c r="HQJ753" s="31"/>
      <c r="HQK753" s="31"/>
      <c r="HQL753" s="31"/>
      <c r="HQM753" s="31"/>
      <c r="HQN753" s="31"/>
      <c r="HQO753" s="31"/>
      <c r="HQP753" s="31"/>
      <c r="HQQ753" s="31"/>
      <c r="HQR753" s="31"/>
      <c r="HQS753" s="31"/>
      <c r="HQT753" s="31"/>
      <c r="HQU753" s="31"/>
      <c r="HQV753" s="31"/>
      <c r="HQW753" s="31"/>
      <c r="HQX753" s="31"/>
      <c r="HQY753" s="31"/>
      <c r="HQZ753" s="31"/>
      <c r="HRA753" s="31"/>
      <c r="HRB753" s="31"/>
      <c r="HRC753" s="31"/>
      <c r="HRD753" s="31"/>
      <c r="HRE753" s="31"/>
      <c r="HRF753" s="31"/>
      <c r="HRG753" s="31"/>
      <c r="HRH753" s="31"/>
      <c r="HRI753" s="31"/>
      <c r="HRJ753" s="31"/>
      <c r="HRK753" s="31"/>
      <c r="HRL753" s="31"/>
      <c r="HRM753" s="31"/>
      <c r="HRN753" s="31"/>
      <c r="HRO753" s="31"/>
      <c r="HRP753" s="31"/>
      <c r="HRQ753" s="31"/>
      <c r="HRR753" s="31"/>
      <c r="HRS753" s="31"/>
      <c r="HRT753" s="31"/>
      <c r="HRU753" s="31"/>
      <c r="HRV753" s="31"/>
      <c r="HRW753" s="31"/>
      <c r="HRX753" s="31"/>
      <c r="HRY753" s="31"/>
      <c r="HRZ753" s="31"/>
      <c r="HSA753" s="31"/>
      <c r="HSB753" s="31"/>
      <c r="HSC753" s="31"/>
      <c r="HSD753" s="31"/>
      <c r="HSE753" s="31"/>
      <c r="HSF753" s="31"/>
      <c r="HSG753" s="31"/>
      <c r="HSH753" s="31"/>
      <c r="HSI753" s="31"/>
      <c r="HSJ753" s="31"/>
      <c r="HSK753" s="31"/>
      <c r="HSL753" s="31"/>
      <c r="HSM753" s="31"/>
      <c r="HSN753" s="31"/>
      <c r="HSO753" s="31"/>
      <c r="HSP753" s="31"/>
      <c r="HSQ753" s="31"/>
      <c r="HSR753" s="31"/>
      <c r="HSS753" s="31"/>
      <c r="HST753" s="31"/>
      <c r="HSU753" s="31"/>
      <c r="HSV753" s="31"/>
      <c r="HSW753" s="31"/>
      <c r="HSX753" s="31"/>
      <c r="HSY753" s="31"/>
      <c r="HSZ753" s="31"/>
      <c r="HTA753" s="31"/>
      <c r="HTB753" s="31"/>
      <c r="HTC753" s="31"/>
      <c r="HTD753" s="31"/>
      <c r="HTE753" s="31"/>
      <c r="HTF753" s="31"/>
      <c r="HTG753" s="31"/>
      <c r="HTH753" s="31"/>
      <c r="HTI753" s="31"/>
      <c r="HTJ753" s="31"/>
      <c r="HTK753" s="31"/>
      <c r="HTL753" s="31"/>
      <c r="HTM753" s="31"/>
      <c r="HTN753" s="31"/>
      <c r="HTO753" s="31"/>
      <c r="HTP753" s="31"/>
      <c r="HTQ753" s="31"/>
      <c r="HTR753" s="31"/>
      <c r="HTS753" s="31"/>
      <c r="HTT753" s="31"/>
      <c r="HTU753" s="31"/>
      <c r="HTV753" s="31"/>
      <c r="HTW753" s="31"/>
      <c r="HTX753" s="31"/>
      <c r="HTY753" s="31"/>
      <c r="HTZ753" s="31"/>
      <c r="HUA753" s="31"/>
      <c r="HUB753" s="31"/>
      <c r="HUC753" s="31"/>
      <c r="HUD753" s="31"/>
      <c r="HUE753" s="31"/>
      <c r="HUF753" s="31"/>
      <c r="HUG753" s="31"/>
      <c r="HUH753" s="31"/>
      <c r="HUI753" s="31"/>
      <c r="HUJ753" s="31"/>
      <c r="HUK753" s="31"/>
      <c r="HUL753" s="31"/>
      <c r="HUM753" s="31"/>
      <c r="HUN753" s="31"/>
      <c r="HUO753" s="31"/>
      <c r="HUP753" s="31"/>
      <c r="HUQ753" s="31"/>
      <c r="HUR753" s="31"/>
      <c r="HUS753" s="31"/>
      <c r="HUT753" s="31"/>
      <c r="HUU753" s="31"/>
      <c r="HUV753" s="31"/>
      <c r="HUW753" s="31"/>
      <c r="HUX753" s="31"/>
      <c r="HUY753" s="31"/>
      <c r="HUZ753" s="31"/>
      <c r="HVA753" s="31"/>
      <c r="HVB753" s="31"/>
      <c r="HVC753" s="31"/>
      <c r="HVD753" s="31"/>
      <c r="HVE753" s="31"/>
      <c r="HVF753" s="31"/>
      <c r="HVG753" s="31"/>
      <c r="HVH753" s="31"/>
      <c r="HVI753" s="31"/>
      <c r="HVJ753" s="31"/>
      <c r="HVK753" s="31"/>
      <c r="HVL753" s="31"/>
      <c r="HVM753" s="31"/>
      <c r="HVN753" s="31"/>
      <c r="HVO753" s="31"/>
      <c r="HVP753" s="31"/>
      <c r="HVQ753" s="31"/>
      <c r="HVR753" s="31"/>
      <c r="HVS753" s="31"/>
      <c r="HVT753" s="31"/>
      <c r="HVU753" s="31"/>
      <c r="HVV753" s="31"/>
      <c r="HVW753" s="31"/>
      <c r="HVX753" s="31"/>
      <c r="HVY753" s="31"/>
      <c r="HVZ753" s="31"/>
      <c r="HWA753" s="31"/>
      <c r="HWB753" s="31"/>
      <c r="HWC753" s="31"/>
      <c r="HWD753" s="31"/>
      <c r="HWE753" s="31"/>
      <c r="HWF753" s="31"/>
      <c r="HWG753" s="31"/>
      <c r="HWH753" s="31"/>
      <c r="HWI753" s="31"/>
      <c r="HWJ753" s="31"/>
      <c r="HWK753" s="31"/>
      <c r="HWL753" s="31"/>
      <c r="HWM753" s="31"/>
      <c r="HWN753" s="31"/>
      <c r="HWO753" s="31"/>
      <c r="HWP753" s="31"/>
      <c r="HWQ753" s="31"/>
      <c r="HWR753" s="31"/>
      <c r="HWS753" s="31"/>
      <c r="HWT753" s="31"/>
      <c r="HWU753" s="31"/>
      <c r="HWV753" s="31"/>
      <c r="HWW753" s="31"/>
      <c r="HWX753" s="31"/>
      <c r="HWY753" s="31"/>
      <c r="HWZ753" s="31"/>
      <c r="HXA753" s="31"/>
      <c r="HXB753" s="31"/>
      <c r="HXC753" s="31"/>
      <c r="HXD753" s="31"/>
      <c r="HXE753" s="31"/>
      <c r="HXF753" s="31"/>
      <c r="HXG753" s="31"/>
      <c r="HXH753" s="31"/>
      <c r="HXI753" s="31"/>
      <c r="HXJ753" s="31"/>
      <c r="HXK753" s="31"/>
      <c r="HXL753" s="31"/>
      <c r="HXM753" s="31"/>
      <c r="HXN753" s="31"/>
      <c r="HXO753" s="31"/>
      <c r="HXP753" s="31"/>
      <c r="HXQ753" s="31"/>
      <c r="HXR753" s="31"/>
      <c r="HXS753" s="31"/>
      <c r="HXT753" s="31"/>
      <c r="HXU753" s="31"/>
      <c r="HXV753" s="31"/>
      <c r="HXW753" s="31"/>
      <c r="HXX753" s="31"/>
      <c r="HXY753" s="31"/>
      <c r="HXZ753" s="31"/>
      <c r="HYA753" s="31"/>
      <c r="HYB753" s="31"/>
      <c r="HYC753" s="31"/>
      <c r="HYD753" s="31"/>
      <c r="HYE753" s="31"/>
      <c r="HYF753" s="31"/>
      <c r="HYG753" s="31"/>
      <c r="HYH753" s="31"/>
      <c r="HYI753" s="31"/>
      <c r="HYJ753" s="31"/>
      <c r="HYK753" s="31"/>
      <c r="HYL753" s="31"/>
      <c r="HYM753" s="31"/>
      <c r="HYN753" s="31"/>
      <c r="HYO753" s="31"/>
      <c r="HYP753" s="31"/>
      <c r="HYQ753" s="31"/>
      <c r="HYR753" s="31"/>
      <c r="HYS753" s="31"/>
      <c r="HYT753" s="31"/>
      <c r="HYU753" s="31"/>
      <c r="HYV753" s="31"/>
      <c r="HYW753" s="31"/>
      <c r="HYX753" s="31"/>
      <c r="HYY753" s="31"/>
      <c r="HYZ753" s="31"/>
      <c r="HZA753" s="31"/>
      <c r="HZB753" s="31"/>
      <c r="HZC753" s="31"/>
      <c r="HZD753" s="31"/>
      <c r="HZE753" s="31"/>
      <c r="HZF753" s="31"/>
      <c r="HZG753" s="31"/>
      <c r="HZH753" s="31"/>
      <c r="HZI753" s="31"/>
      <c r="HZJ753" s="31"/>
      <c r="HZK753" s="31"/>
      <c r="HZL753" s="31"/>
      <c r="HZM753" s="31"/>
      <c r="HZN753" s="31"/>
      <c r="HZO753" s="31"/>
      <c r="HZP753" s="31"/>
      <c r="HZQ753" s="31"/>
      <c r="HZR753" s="31"/>
      <c r="HZS753" s="31"/>
      <c r="HZT753" s="31"/>
      <c r="HZU753" s="31"/>
      <c r="HZV753" s="31"/>
      <c r="HZW753" s="31"/>
      <c r="HZX753" s="31"/>
      <c r="HZY753" s="31"/>
      <c r="HZZ753" s="31"/>
      <c r="IAA753" s="31"/>
      <c r="IAB753" s="31"/>
      <c r="IAC753" s="31"/>
      <c r="IAD753" s="31"/>
      <c r="IAE753" s="31"/>
      <c r="IAF753" s="31"/>
      <c r="IAG753" s="31"/>
      <c r="IAH753" s="31"/>
      <c r="IAI753" s="31"/>
      <c r="IAJ753" s="31"/>
      <c r="IAK753" s="31"/>
      <c r="IAL753" s="31"/>
      <c r="IAM753" s="31"/>
      <c r="IAN753" s="31"/>
      <c r="IAO753" s="31"/>
      <c r="IAP753" s="31"/>
      <c r="IAQ753" s="31"/>
      <c r="IAR753" s="31"/>
      <c r="IAS753" s="31"/>
      <c r="IAT753" s="31"/>
      <c r="IAU753" s="31"/>
      <c r="IAV753" s="31"/>
      <c r="IAW753" s="31"/>
      <c r="IAX753" s="31"/>
      <c r="IAY753" s="31"/>
      <c r="IAZ753" s="31"/>
      <c r="IBA753" s="31"/>
      <c r="IBB753" s="31"/>
      <c r="IBC753" s="31"/>
      <c r="IBD753" s="31"/>
      <c r="IBE753" s="31"/>
      <c r="IBF753" s="31"/>
      <c r="IBG753" s="31"/>
      <c r="IBH753" s="31"/>
      <c r="IBI753" s="31"/>
      <c r="IBJ753" s="31"/>
      <c r="IBK753" s="31"/>
      <c r="IBL753" s="31"/>
      <c r="IBM753" s="31"/>
      <c r="IBN753" s="31"/>
      <c r="IBO753" s="31"/>
      <c r="IBP753" s="31"/>
      <c r="IBQ753" s="31"/>
      <c r="IBR753" s="31"/>
      <c r="IBS753" s="31"/>
      <c r="IBT753" s="31"/>
      <c r="IBU753" s="31"/>
      <c r="IBV753" s="31"/>
      <c r="IBW753" s="31"/>
      <c r="IBX753" s="31"/>
      <c r="IBY753" s="31"/>
      <c r="IBZ753" s="31"/>
      <c r="ICA753" s="31"/>
      <c r="ICB753" s="31"/>
      <c r="ICC753" s="31"/>
      <c r="ICD753" s="31"/>
      <c r="ICE753" s="31"/>
      <c r="ICF753" s="31"/>
      <c r="ICG753" s="31"/>
      <c r="ICH753" s="31"/>
      <c r="ICI753" s="31"/>
      <c r="ICJ753" s="31"/>
      <c r="ICK753" s="31"/>
      <c r="ICL753" s="31"/>
      <c r="ICM753" s="31"/>
      <c r="ICN753" s="31"/>
      <c r="ICO753" s="31"/>
      <c r="ICP753" s="31"/>
      <c r="ICQ753" s="31"/>
      <c r="ICR753" s="31"/>
      <c r="ICS753" s="31"/>
      <c r="ICT753" s="31"/>
      <c r="ICU753" s="31"/>
      <c r="ICV753" s="31"/>
      <c r="ICW753" s="31"/>
      <c r="ICX753" s="31"/>
      <c r="ICY753" s="31"/>
      <c r="ICZ753" s="31"/>
      <c r="IDA753" s="31"/>
      <c r="IDB753" s="31"/>
      <c r="IDC753" s="31"/>
      <c r="IDD753" s="31"/>
      <c r="IDE753" s="31"/>
      <c r="IDF753" s="31"/>
      <c r="IDG753" s="31"/>
      <c r="IDH753" s="31"/>
      <c r="IDI753" s="31"/>
      <c r="IDJ753" s="31"/>
      <c r="IDK753" s="31"/>
      <c r="IDL753" s="31"/>
      <c r="IDM753" s="31"/>
      <c r="IDN753" s="31"/>
      <c r="IDO753" s="31"/>
      <c r="IDP753" s="31"/>
      <c r="IDQ753" s="31"/>
      <c r="IDR753" s="31"/>
      <c r="IDS753" s="31"/>
      <c r="IDT753" s="31"/>
      <c r="IDU753" s="31"/>
      <c r="IDV753" s="31"/>
      <c r="IDW753" s="31"/>
      <c r="IDX753" s="31"/>
      <c r="IDY753" s="31"/>
      <c r="IDZ753" s="31"/>
      <c r="IEA753" s="31"/>
      <c r="IEB753" s="31"/>
      <c r="IEC753" s="31"/>
      <c r="IED753" s="31"/>
      <c r="IEE753" s="31"/>
      <c r="IEF753" s="31"/>
      <c r="IEG753" s="31"/>
      <c r="IEH753" s="31"/>
      <c r="IEI753" s="31"/>
      <c r="IEJ753" s="31"/>
      <c r="IEK753" s="31"/>
      <c r="IEL753" s="31"/>
      <c r="IEM753" s="31"/>
      <c r="IEN753" s="31"/>
      <c r="IEO753" s="31"/>
      <c r="IEP753" s="31"/>
      <c r="IEQ753" s="31"/>
      <c r="IER753" s="31"/>
      <c r="IES753" s="31"/>
      <c r="IET753" s="31"/>
      <c r="IEU753" s="31"/>
      <c r="IEV753" s="31"/>
      <c r="IEW753" s="31"/>
      <c r="IEX753" s="31"/>
      <c r="IEY753" s="31"/>
      <c r="IEZ753" s="31"/>
      <c r="IFA753" s="31"/>
      <c r="IFB753" s="31"/>
      <c r="IFC753" s="31"/>
      <c r="IFD753" s="31"/>
      <c r="IFE753" s="31"/>
      <c r="IFF753" s="31"/>
      <c r="IFG753" s="31"/>
      <c r="IFH753" s="31"/>
      <c r="IFI753" s="31"/>
      <c r="IFJ753" s="31"/>
      <c r="IFK753" s="31"/>
      <c r="IFL753" s="31"/>
      <c r="IFM753" s="31"/>
      <c r="IFN753" s="31"/>
      <c r="IFO753" s="31"/>
      <c r="IFP753" s="31"/>
      <c r="IFQ753" s="31"/>
      <c r="IFR753" s="31"/>
      <c r="IFS753" s="31"/>
      <c r="IFT753" s="31"/>
      <c r="IFU753" s="31"/>
      <c r="IFV753" s="31"/>
      <c r="IFW753" s="31"/>
      <c r="IFX753" s="31"/>
      <c r="IFY753" s="31"/>
      <c r="IFZ753" s="31"/>
      <c r="IGA753" s="31"/>
      <c r="IGB753" s="31"/>
      <c r="IGC753" s="31"/>
      <c r="IGD753" s="31"/>
      <c r="IGE753" s="31"/>
      <c r="IGF753" s="31"/>
      <c r="IGG753" s="31"/>
      <c r="IGH753" s="31"/>
      <c r="IGI753" s="31"/>
      <c r="IGJ753" s="31"/>
      <c r="IGK753" s="31"/>
      <c r="IGL753" s="31"/>
      <c r="IGM753" s="31"/>
      <c r="IGN753" s="31"/>
      <c r="IGO753" s="31"/>
      <c r="IGP753" s="31"/>
      <c r="IGQ753" s="31"/>
      <c r="IGR753" s="31"/>
      <c r="IGS753" s="31"/>
      <c r="IGT753" s="31"/>
      <c r="IGU753" s="31"/>
      <c r="IGV753" s="31"/>
      <c r="IGW753" s="31"/>
      <c r="IGX753" s="31"/>
      <c r="IGY753" s="31"/>
      <c r="IGZ753" s="31"/>
      <c r="IHA753" s="31"/>
      <c r="IHB753" s="31"/>
      <c r="IHC753" s="31"/>
      <c r="IHD753" s="31"/>
      <c r="IHE753" s="31"/>
      <c r="IHF753" s="31"/>
      <c r="IHG753" s="31"/>
      <c r="IHH753" s="31"/>
      <c r="IHI753" s="31"/>
      <c r="IHJ753" s="31"/>
      <c r="IHK753" s="31"/>
      <c r="IHL753" s="31"/>
      <c r="IHM753" s="31"/>
      <c r="IHN753" s="31"/>
      <c r="IHO753" s="31"/>
      <c r="IHP753" s="31"/>
      <c r="IHQ753" s="31"/>
      <c r="IHR753" s="31"/>
      <c r="IHS753" s="31"/>
      <c r="IHT753" s="31"/>
      <c r="IHU753" s="31"/>
      <c r="IHV753" s="31"/>
      <c r="IHW753" s="31"/>
      <c r="IHX753" s="31"/>
      <c r="IHY753" s="31"/>
      <c r="IHZ753" s="31"/>
      <c r="IIA753" s="31"/>
      <c r="IIB753" s="31"/>
      <c r="IIC753" s="31"/>
      <c r="IID753" s="31"/>
      <c r="IIE753" s="31"/>
      <c r="IIF753" s="31"/>
      <c r="IIG753" s="31"/>
      <c r="IIH753" s="31"/>
      <c r="III753" s="31"/>
      <c r="IIJ753" s="31"/>
      <c r="IIK753" s="31"/>
      <c r="IIL753" s="31"/>
      <c r="IIM753" s="31"/>
      <c r="IIN753" s="31"/>
      <c r="IIO753" s="31"/>
      <c r="IIP753" s="31"/>
      <c r="IIQ753" s="31"/>
      <c r="IIR753" s="31"/>
      <c r="IIS753" s="31"/>
      <c r="IIT753" s="31"/>
      <c r="IIU753" s="31"/>
      <c r="IIV753" s="31"/>
      <c r="IIW753" s="31"/>
      <c r="IIX753" s="31"/>
      <c r="IIY753" s="31"/>
      <c r="IIZ753" s="31"/>
      <c r="IJA753" s="31"/>
      <c r="IJB753" s="31"/>
      <c r="IJC753" s="31"/>
      <c r="IJD753" s="31"/>
      <c r="IJE753" s="31"/>
      <c r="IJF753" s="31"/>
      <c r="IJG753" s="31"/>
      <c r="IJH753" s="31"/>
      <c r="IJI753" s="31"/>
      <c r="IJJ753" s="31"/>
      <c r="IJK753" s="31"/>
      <c r="IJL753" s="31"/>
      <c r="IJM753" s="31"/>
      <c r="IJN753" s="31"/>
      <c r="IJO753" s="31"/>
      <c r="IJP753" s="31"/>
      <c r="IJQ753" s="31"/>
      <c r="IJR753" s="31"/>
      <c r="IJS753" s="31"/>
      <c r="IJT753" s="31"/>
      <c r="IJU753" s="31"/>
      <c r="IJV753" s="31"/>
      <c r="IJW753" s="31"/>
      <c r="IJX753" s="31"/>
      <c r="IJY753" s="31"/>
      <c r="IJZ753" s="31"/>
      <c r="IKA753" s="31"/>
      <c r="IKB753" s="31"/>
      <c r="IKC753" s="31"/>
      <c r="IKD753" s="31"/>
      <c r="IKE753" s="31"/>
      <c r="IKF753" s="31"/>
      <c r="IKG753" s="31"/>
      <c r="IKH753" s="31"/>
      <c r="IKI753" s="31"/>
      <c r="IKJ753" s="31"/>
      <c r="IKK753" s="31"/>
      <c r="IKL753" s="31"/>
      <c r="IKM753" s="31"/>
      <c r="IKN753" s="31"/>
      <c r="IKO753" s="31"/>
      <c r="IKP753" s="31"/>
      <c r="IKQ753" s="31"/>
      <c r="IKR753" s="31"/>
      <c r="IKS753" s="31"/>
      <c r="IKT753" s="31"/>
      <c r="IKU753" s="31"/>
      <c r="IKV753" s="31"/>
      <c r="IKW753" s="31"/>
      <c r="IKX753" s="31"/>
      <c r="IKY753" s="31"/>
      <c r="IKZ753" s="31"/>
      <c r="ILA753" s="31"/>
      <c r="ILB753" s="31"/>
      <c r="ILC753" s="31"/>
      <c r="ILD753" s="31"/>
      <c r="ILE753" s="31"/>
      <c r="ILF753" s="31"/>
      <c r="ILG753" s="31"/>
      <c r="ILH753" s="31"/>
      <c r="ILI753" s="31"/>
      <c r="ILJ753" s="31"/>
      <c r="ILK753" s="31"/>
      <c r="ILL753" s="31"/>
      <c r="ILM753" s="31"/>
      <c r="ILN753" s="31"/>
      <c r="ILO753" s="31"/>
      <c r="ILP753" s="31"/>
      <c r="ILQ753" s="31"/>
      <c r="ILR753" s="31"/>
      <c r="ILS753" s="31"/>
      <c r="ILT753" s="31"/>
      <c r="ILU753" s="31"/>
      <c r="ILV753" s="31"/>
      <c r="ILW753" s="31"/>
      <c r="ILX753" s="31"/>
      <c r="ILY753" s="31"/>
      <c r="ILZ753" s="31"/>
      <c r="IMA753" s="31"/>
      <c r="IMB753" s="31"/>
      <c r="IMC753" s="31"/>
      <c r="IMD753" s="31"/>
      <c r="IME753" s="31"/>
      <c r="IMF753" s="31"/>
      <c r="IMG753" s="31"/>
      <c r="IMH753" s="31"/>
      <c r="IMI753" s="31"/>
      <c r="IMJ753" s="31"/>
      <c r="IMK753" s="31"/>
      <c r="IML753" s="31"/>
      <c r="IMM753" s="31"/>
      <c r="IMN753" s="31"/>
      <c r="IMO753" s="31"/>
      <c r="IMP753" s="31"/>
      <c r="IMQ753" s="31"/>
      <c r="IMR753" s="31"/>
      <c r="IMS753" s="31"/>
      <c r="IMT753" s="31"/>
      <c r="IMU753" s="31"/>
      <c r="IMV753" s="31"/>
      <c r="IMW753" s="31"/>
      <c r="IMX753" s="31"/>
      <c r="IMY753" s="31"/>
      <c r="IMZ753" s="31"/>
      <c r="INA753" s="31"/>
      <c r="INB753" s="31"/>
      <c r="INC753" s="31"/>
      <c r="IND753" s="31"/>
      <c r="INE753" s="31"/>
      <c r="INF753" s="31"/>
      <c r="ING753" s="31"/>
      <c r="INH753" s="31"/>
      <c r="INI753" s="31"/>
      <c r="INJ753" s="31"/>
      <c r="INK753" s="31"/>
      <c r="INL753" s="31"/>
      <c r="INM753" s="31"/>
      <c r="INN753" s="31"/>
      <c r="INO753" s="31"/>
      <c r="INP753" s="31"/>
      <c r="INQ753" s="31"/>
      <c r="INR753" s="31"/>
      <c r="INS753" s="31"/>
      <c r="INT753" s="31"/>
      <c r="INU753" s="31"/>
      <c r="INV753" s="31"/>
      <c r="INW753" s="31"/>
      <c r="INX753" s="31"/>
      <c r="INY753" s="31"/>
      <c r="INZ753" s="31"/>
      <c r="IOA753" s="31"/>
      <c r="IOB753" s="31"/>
      <c r="IOC753" s="31"/>
      <c r="IOD753" s="31"/>
      <c r="IOE753" s="31"/>
      <c r="IOF753" s="31"/>
      <c r="IOG753" s="31"/>
      <c r="IOH753" s="31"/>
      <c r="IOI753" s="31"/>
      <c r="IOJ753" s="31"/>
      <c r="IOK753" s="31"/>
      <c r="IOL753" s="31"/>
      <c r="IOM753" s="31"/>
      <c r="ION753" s="31"/>
      <c r="IOO753" s="31"/>
      <c r="IOP753" s="31"/>
      <c r="IOQ753" s="31"/>
      <c r="IOR753" s="31"/>
      <c r="IOS753" s="31"/>
      <c r="IOT753" s="31"/>
      <c r="IOU753" s="31"/>
      <c r="IOV753" s="31"/>
      <c r="IOW753" s="31"/>
      <c r="IOX753" s="31"/>
      <c r="IOY753" s="31"/>
      <c r="IOZ753" s="31"/>
      <c r="IPA753" s="31"/>
      <c r="IPB753" s="31"/>
      <c r="IPC753" s="31"/>
      <c r="IPD753" s="31"/>
      <c r="IPE753" s="31"/>
      <c r="IPF753" s="31"/>
      <c r="IPG753" s="31"/>
      <c r="IPH753" s="31"/>
      <c r="IPI753" s="31"/>
      <c r="IPJ753" s="31"/>
      <c r="IPK753" s="31"/>
      <c r="IPL753" s="31"/>
      <c r="IPM753" s="31"/>
      <c r="IPN753" s="31"/>
      <c r="IPO753" s="31"/>
      <c r="IPP753" s="31"/>
      <c r="IPQ753" s="31"/>
      <c r="IPR753" s="31"/>
      <c r="IPS753" s="31"/>
      <c r="IPT753" s="31"/>
      <c r="IPU753" s="31"/>
      <c r="IPV753" s="31"/>
      <c r="IPW753" s="31"/>
      <c r="IPX753" s="31"/>
      <c r="IPY753" s="31"/>
      <c r="IPZ753" s="31"/>
      <c r="IQA753" s="31"/>
      <c r="IQB753" s="31"/>
      <c r="IQC753" s="31"/>
      <c r="IQD753" s="31"/>
      <c r="IQE753" s="31"/>
      <c r="IQF753" s="31"/>
      <c r="IQG753" s="31"/>
      <c r="IQH753" s="31"/>
      <c r="IQI753" s="31"/>
      <c r="IQJ753" s="31"/>
      <c r="IQK753" s="31"/>
      <c r="IQL753" s="31"/>
      <c r="IQM753" s="31"/>
      <c r="IQN753" s="31"/>
      <c r="IQO753" s="31"/>
      <c r="IQP753" s="31"/>
      <c r="IQQ753" s="31"/>
      <c r="IQR753" s="31"/>
      <c r="IQS753" s="31"/>
      <c r="IQT753" s="31"/>
      <c r="IQU753" s="31"/>
      <c r="IQV753" s="31"/>
      <c r="IQW753" s="31"/>
      <c r="IQX753" s="31"/>
      <c r="IQY753" s="31"/>
      <c r="IQZ753" s="31"/>
      <c r="IRA753" s="31"/>
      <c r="IRB753" s="31"/>
      <c r="IRC753" s="31"/>
      <c r="IRD753" s="31"/>
      <c r="IRE753" s="31"/>
      <c r="IRF753" s="31"/>
      <c r="IRG753" s="31"/>
      <c r="IRH753" s="31"/>
      <c r="IRI753" s="31"/>
      <c r="IRJ753" s="31"/>
      <c r="IRK753" s="31"/>
      <c r="IRL753" s="31"/>
      <c r="IRM753" s="31"/>
      <c r="IRN753" s="31"/>
      <c r="IRO753" s="31"/>
      <c r="IRP753" s="31"/>
      <c r="IRQ753" s="31"/>
      <c r="IRR753" s="31"/>
      <c r="IRS753" s="31"/>
      <c r="IRT753" s="31"/>
      <c r="IRU753" s="31"/>
      <c r="IRV753" s="31"/>
      <c r="IRW753" s="31"/>
      <c r="IRX753" s="31"/>
      <c r="IRY753" s="31"/>
      <c r="IRZ753" s="31"/>
      <c r="ISA753" s="31"/>
      <c r="ISB753" s="31"/>
      <c r="ISC753" s="31"/>
      <c r="ISD753" s="31"/>
      <c r="ISE753" s="31"/>
      <c r="ISF753" s="31"/>
      <c r="ISG753" s="31"/>
      <c r="ISH753" s="31"/>
      <c r="ISI753" s="31"/>
      <c r="ISJ753" s="31"/>
      <c r="ISK753" s="31"/>
      <c r="ISL753" s="31"/>
      <c r="ISM753" s="31"/>
      <c r="ISN753" s="31"/>
      <c r="ISO753" s="31"/>
      <c r="ISP753" s="31"/>
      <c r="ISQ753" s="31"/>
      <c r="ISR753" s="31"/>
      <c r="ISS753" s="31"/>
      <c r="IST753" s="31"/>
      <c r="ISU753" s="31"/>
      <c r="ISV753" s="31"/>
      <c r="ISW753" s="31"/>
      <c r="ISX753" s="31"/>
      <c r="ISY753" s="31"/>
      <c r="ISZ753" s="31"/>
      <c r="ITA753" s="31"/>
      <c r="ITB753" s="31"/>
      <c r="ITC753" s="31"/>
      <c r="ITD753" s="31"/>
      <c r="ITE753" s="31"/>
      <c r="ITF753" s="31"/>
      <c r="ITG753" s="31"/>
      <c r="ITH753" s="31"/>
      <c r="ITI753" s="31"/>
      <c r="ITJ753" s="31"/>
      <c r="ITK753" s="31"/>
      <c r="ITL753" s="31"/>
      <c r="ITM753" s="31"/>
      <c r="ITN753" s="31"/>
      <c r="ITO753" s="31"/>
      <c r="ITP753" s="31"/>
      <c r="ITQ753" s="31"/>
      <c r="ITR753" s="31"/>
      <c r="ITS753" s="31"/>
      <c r="ITT753" s="31"/>
      <c r="ITU753" s="31"/>
      <c r="ITV753" s="31"/>
      <c r="ITW753" s="31"/>
      <c r="ITX753" s="31"/>
      <c r="ITY753" s="31"/>
      <c r="ITZ753" s="31"/>
      <c r="IUA753" s="31"/>
      <c r="IUB753" s="31"/>
      <c r="IUC753" s="31"/>
      <c r="IUD753" s="31"/>
      <c r="IUE753" s="31"/>
      <c r="IUF753" s="31"/>
      <c r="IUG753" s="31"/>
      <c r="IUH753" s="31"/>
      <c r="IUI753" s="31"/>
      <c r="IUJ753" s="31"/>
      <c r="IUK753" s="31"/>
      <c r="IUL753" s="31"/>
      <c r="IUM753" s="31"/>
      <c r="IUN753" s="31"/>
      <c r="IUO753" s="31"/>
      <c r="IUP753" s="31"/>
      <c r="IUQ753" s="31"/>
      <c r="IUR753" s="31"/>
      <c r="IUS753" s="31"/>
      <c r="IUT753" s="31"/>
      <c r="IUU753" s="31"/>
      <c r="IUV753" s="31"/>
      <c r="IUW753" s="31"/>
      <c r="IUX753" s="31"/>
      <c r="IUY753" s="31"/>
      <c r="IUZ753" s="31"/>
      <c r="IVA753" s="31"/>
      <c r="IVB753" s="31"/>
      <c r="IVC753" s="31"/>
      <c r="IVD753" s="31"/>
      <c r="IVE753" s="31"/>
      <c r="IVF753" s="31"/>
      <c r="IVG753" s="31"/>
      <c r="IVH753" s="31"/>
      <c r="IVI753" s="31"/>
      <c r="IVJ753" s="31"/>
      <c r="IVK753" s="31"/>
      <c r="IVL753" s="31"/>
      <c r="IVM753" s="31"/>
      <c r="IVN753" s="31"/>
      <c r="IVO753" s="31"/>
      <c r="IVP753" s="31"/>
      <c r="IVQ753" s="31"/>
      <c r="IVR753" s="31"/>
      <c r="IVS753" s="31"/>
      <c r="IVT753" s="31"/>
      <c r="IVU753" s="31"/>
      <c r="IVV753" s="31"/>
      <c r="IVW753" s="31"/>
      <c r="IVX753" s="31"/>
      <c r="IVY753" s="31"/>
      <c r="IVZ753" s="31"/>
      <c r="IWA753" s="31"/>
      <c r="IWB753" s="31"/>
      <c r="IWC753" s="31"/>
      <c r="IWD753" s="31"/>
      <c r="IWE753" s="31"/>
      <c r="IWF753" s="31"/>
      <c r="IWG753" s="31"/>
      <c r="IWH753" s="31"/>
      <c r="IWI753" s="31"/>
      <c r="IWJ753" s="31"/>
      <c r="IWK753" s="31"/>
      <c r="IWL753" s="31"/>
      <c r="IWM753" s="31"/>
      <c r="IWN753" s="31"/>
      <c r="IWO753" s="31"/>
      <c r="IWP753" s="31"/>
      <c r="IWQ753" s="31"/>
      <c r="IWR753" s="31"/>
      <c r="IWS753" s="31"/>
      <c r="IWT753" s="31"/>
      <c r="IWU753" s="31"/>
      <c r="IWV753" s="31"/>
      <c r="IWW753" s="31"/>
      <c r="IWX753" s="31"/>
      <c r="IWY753" s="31"/>
      <c r="IWZ753" s="31"/>
      <c r="IXA753" s="31"/>
      <c r="IXB753" s="31"/>
      <c r="IXC753" s="31"/>
      <c r="IXD753" s="31"/>
      <c r="IXE753" s="31"/>
      <c r="IXF753" s="31"/>
      <c r="IXG753" s="31"/>
      <c r="IXH753" s="31"/>
      <c r="IXI753" s="31"/>
      <c r="IXJ753" s="31"/>
      <c r="IXK753" s="31"/>
      <c r="IXL753" s="31"/>
      <c r="IXM753" s="31"/>
      <c r="IXN753" s="31"/>
      <c r="IXO753" s="31"/>
      <c r="IXP753" s="31"/>
      <c r="IXQ753" s="31"/>
      <c r="IXR753" s="31"/>
      <c r="IXS753" s="31"/>
      <c r="IXT753" s="31"/>
      <c r="IXU753" s="31"/>
      <c r="IXV753" s="31"/>
      <c r="IXW753" s="31"/>
      <c r="IXX753" s="31"/>
      <c r="IXY753" s="31"/>
      <c r="IXZ753" s="31"/>
      <c r="IYA753" s="31"/>
      <c r="IYB753" s="31"/>
      <c r="IYC753" s="31"/>
      <c r="IYD753" s="31"/>
      <c r="IYE753" s="31"/>
      <c r="IYF753" s="31"/>
      <c r="IYG753" s="31"/>
      <c r="IYH753" s="31"/>
      <c r="IYI753" s="31"/>
      <c r="IYJ753" s="31"/>
      <c r="IYK753" s="31"/>
      <c r="IYL753" s="31"/>
      <c r="IYM753" s="31"/>
      <c r="IYN753" s="31"/>
      <c r="IYO753" s="31"/>
      <c r="IYP753" s="31"/>
      <c r="IYQ753" s="31"/>
      <c r="IYR753" s="31"/>
      <c r="IYS753" s="31"/>
      <c r="IYT753" s="31"/>
      <c r="IYU753" s="31"/>
      <c r="IYV753" s="31"/>
      <c r="IYW753" s="31"/>
      <c r="IYX753" s="31"/>
      <c r="IYY753" s="31"/>
      <c r="IYZ753" s="31"/>
      <c r="IZA753" s="31"/>
      <c r="IZB753" s="31"/>
      <c r="IZC753" s="31"/>
      <c r="IZD753" s="31"/>
      <c r="IZE753" s="31"/>
      <c r="IZF753" s="31"/>
      <c r="IZG753" s="31"/>
      <c r="IZH753" s="31"/>
      <c r="IZI753" s="31"/>
      <c r="IZJ753" s="31"/>
      <c r="IZK753" s="31"/>
      <c r="IZL753" s="31"/>
      <c r="IZM753" s="31"/>
      <c r="IZN753" s="31"/>
      <c r="IZO753" s="31"/>
      <c r="IZP753" s="31"/>
      <c r="IZQ753" s="31"/>
      <c r="IZR753" s="31"/>
      <c r="IZS753" s="31"/>
      <c r="IZT753" s="31"/>
      <c r="IZU753" s="31"/>
      <c r="IZV753" s="31"/>
      <c r="IZW753" s="31"/>
      <c r="IZX753" s="31"/>
      <c r="IZY753" s="31"/>
      <c r="IZZ753" s="31"/>
      <c r="JAA753" s="31"/>
      <c r="JAB753" s="31"/>
      <c r="JAC753" s="31"/>
      <c r="JAD753" s="31"/>
      <c r="JAE753" s="31"/>
      <c r="JAF753" s="31"/>
      <c r="JAG753" s="31"/>
      <c r="JAH753" s="31"/>
      <c r="JAI753" s="31"/>
      <c r="JAJ753" s="31"/>
      <c r="JAK753" s="31"/>
      <c r="JAL753" s="31"/>
      <c r="JAM753" s="31"/>
      <c r="JAN753" s="31"/>
      <c r="JAO753" s="31"/>
      <c r="JAP753" s="31"/>
      <c r="JAQ753" s="31"/>
      <c r="JAR753" s="31"/>
      <c r="JAS753" s="31"/>
      <c r="JAT753" s="31"/>
      <c r="JAU753" s="31"/>
      <c r="JAV753" s="31"/>
      <c r="JAW753" s="31"/>
      <c r="JAX753" s="31"/>
      <c r="JAY753" s="31"/>
      <c r="JAZ753" s="31"/>
      <c r="JBA753" s="31"/>
      <c r="JBB753" s="31"/>
      <c r="JBC753" s="31"/>
      <c r="JBD753" s="31"/>
      <c r="JBE753" s="31"/>
      <c r="JBF753" s="31"/>
      <c r="JBG753" s="31"/>
      <c r="JBH753" s="31"/>
      <c r="JBI753" s="31"/>
      <c r="JBJ753" s="31"/>
      <c r="JBK753" s="31"/>
      <c r="JBL753" s="31"/>
      <c r="JBM753" s="31"/>
      <c r="JBN753" s="31"/>
      <c r="JBO753" s="31"/>
      <c r="JBP753" s="31"/>
      <c r="JBQ753" s="31"/>
      <c r="JBR753" s="31"/>
      <c r="JBS753" s="31"/>
      <c r="JBT753" s="31"/>
      <c r="JBU753" s="31"/>
      <c r="JBV753" s="31"/>
      <c r="JBW753" s="31"/>
      <c r="JBX753" s="31"/>
      <c r="JBY753" s="31"/>
      <c r="JBZ753" s="31"/>
      <c r="JCA753" s="31"/>
      <c r="JCB753" s="31"/>
      <c r="JCC753" s="31"/>
      <c r="JCD753" s="31"/>
      <c r="JCE753" s="31"/>
      <c r="JCF753" s="31"/>
      <c r="JCG753" s="31"/>
      <c r="JCH753" s="31"/>
      <c r="JCI753" s="31"/>
      <c r="JCJ753" s="31"/>
      <c r="JCK753" s="31"/>
      <c r="JCL753" s="31"/>
      <c r="JCM753" s="31"/>
      <c r="JCN753" s="31"/>
      <c r="JCO753" s="31"/>
      <c r="JCP753" s="31"/>
      <c r="JCQ753" s="31"/>
      <c r="JCR753" s="31"/>
      <c r="JCS753" s="31"/>
      <c r="JCT753" s="31"/>
      <c r="JCU753" s="31"/>
      <c r="JCV753" s="31"/>
      <c r="JCW753" s="31"/>
      <c r="JCX753" s="31"/>
      <c r="JCY753" s="31"/>
      <c r="JCZ753" s="31"/>
      <c r="JDA753" s="31"/>
      <c r="JDB753" s="31"/>
      <c r="JDC753" s="31"/>
      <c r="JDD753" s="31"/>
      <c r="JDE753" s="31"/>
      <c r="JDF753" s="31"/>
      <c r="JDG753" s="31"/>
      <c r="JDH753" s="31"/>
      <c r="JDI753" s="31"/>
      <c r="JDJ753" s="31"/>
      <c r="JDK753" s="31"/>
      <c r="JDL753" s="31"/>
      <c r="JDM753" s="31"/>
      <c r="JDN753" s="31"/>
      <c r="JDO753" s="31"/>
      <c r="JDP753" s="31"/>
      <c r="JDQ753" s="31"/>
      <c r="JDR753" s="31"/>
      <c r="JDS753" s="31"/>
      <c r="JDT753" s="31"/>
      <c r="JDU753" s="31"/>
      <c r="JDV753" s="31"/>
      <c r="JDW753" s="31"/>
      <c r="JDX753" s="31"/>
      <c r="JDY753" s="31"/>
      <c r="JDZ753" s="31"/>
      <c r="JEA753" s="31"/>
      <c r="JEB753" s="31"/>
      <c r="JEC753" s="31"/>
      <c r="JED753" s="31"/>
      <c r="JEE753" s="31"/>
      <c r="JEF753" s="31"/>
      <c r="JEG753" s="31"/>
      <c r="JEH753" s="31"/>
      <c r="JEI753" s="31"/>
      <c r="JEJ753" s="31"/>
      <c r="JEK753" s="31"/>
      <c r="JEL753" s="31"/>
      <c r="JEM753" s="31"/>
      <c r="JEN753" s="31"/>
      <c r="JEO753" s="31"/>
      <c r="JEP753" s="31"/>
      <c r="JEQ753" s="31"/>
      <c r="JER753" s="31"/>
      <c r="JES753" s="31"/>
      <c r="JET753" s="31"/>
      <c r="JEU753" s="31"/>
      <c r="JEV753" s="31"/>
      <c r="JEW753" s="31"/>
      <c r="JEX753" s="31"/>
      <c r="JEY753" s="31"/>
      <c r="JEZ753" s="31"/>
      <c r="JFA753" s="31"/>
      <c r="JFB753" s="31"/>
      <c r="JFC753" s="31"/>
      <c r="JFD753" s="31"/>
      <c r="JFE753" s="31"/>
      <c r="JFF753" s="31"/>
      <c r="JFG753" s="31"/>
      <c r="JFH753" s="31"/>
      <c r="JFI753" s="31"/>
      <c r="JFJ753" s="31"/>
      <c r="JFK753" s="31"/>
      <c r="JFL753" s="31"/>
      <c r="JFM753" s="31"/>
      <c r="JFN753" s="31"/>
      <c r="JFO753" s="31"/>
      <c r="JFP753" s="31"/>
      <c r="JFQ753" s="31"/>
      <c r="JFR753" s="31"/>
      <c r="JFS753" s="31"/>
      <c r="JFT753" s="31"/>
      <c r="JFU753" s="31"/>
      <c r="JFV753" s="31"/>
      <c r="JFW753" s="31"/>
      <c r="JFX753" s="31"/>
      <c r="JFY753" s="31"/>
      <c r="JFZ753" s="31"/>
      <c r="JGA753" s="31"/>
      <c r="JGB753" s="31"/>
      <c r="JGC753" s="31"/>
      <c r="JGD753" s="31"/>
      <c r="JGE753" s="31"/>
      <c r="JGF753" s="31"/>
      <c r="JGG753" s="31"/>
      <c r="JGH753" s="31"/>
      <c r="JGI753" s="31"/>
      <c r="JGJ753" s="31"/>
      <c r="JGK753" s="31"/>
      <c r="JGL753" s="31"/>
      <c r="JGM753" s="31"/>
      <c r="JGN753" s="31"/>
      <c r="JGO753" s="31"/>
      <c r="JGP753" s="31"/>
      <c r="JGQ753" s="31"/>
      <c r="JGR753" s="31"/>
      <c r="JGS753" s="31"/>
      <c r="JGT753" s="31"/>
      <c r="JGU753" s="31"/>
      <c r="JGV753" s="31"/>
      <c r="JGW753" s="31"/>
      <c r="JGX753" s="31"/>
      <c r="JGY753" s="31"/>
      <c r="JGZ753" s="31"/>
      <c r="JHA753" s="31"/>
      <c r="JHB753" s="31"/>
      <c r="JHC753" s="31"/>
      <c r="JHD753" s="31"/>
      <c r="JHE753" s="31"/>
      <c r="JHF753" s="31"/>
      <c r="JHG753" s="31"/>
      <c r="JHH753" s="31"/>
      <c r="JHI753" s="31"/>
      <c r="JHJ753" s="31"/>
      <c r="JHK753" s="31"/>
      <c r="JHL753" s="31"/>
      <c r="JHM753" s="31"/>
      <c r="JHN753" s="31"/>
      <c r="JHO753" s="31"/>
      <c r="JHP753" s="31"/>
      <c r="JHQ753" s="31"/>
      <c r="JHR753" s="31"/>
      <c r="JHS753" s="31"/>
      <c r="JHT753" s="31"/>
      <c r="JHU753" s="31"/>
      <c r="JHV753" s="31"/>
      <c r="JHW753" s="31"/>
      <c r="JHX753" s="31"/>
      <c r="JHY753" s="31"/>
      <c r="JHZ753" s="31"/>
      <c r="JIA753" s="31"/>
      <c r="JIB753" s="31"/>
      <c r="JIC753" s="31"/>
      <c r="JID753" s="31"/>
      <c r="JIE753" s="31"/>
      <c r="JIF753" s="31"/>
      <c r="JIG753" s="31"/>
      <c r="JIH753" s="31"/>
      <c r="JII753" s="31"/>
      <c r="JIJ753" s="31"/>
      <c r="JIK753" s="31"/>
      <c r="JIL753" s="31"/>
      <c r="JIM753" s="31"/>
      <c r="JIN753" s="31"/>
      <c r="JIO753" s="31"/>
      <c r="JIP753" s="31"/>
      <c r="JIQ753" s="31"/>
      <c r="JIR753" s="31"/>
      <c r="JIS753" s="31"/>
      <c r="JIT753" s="31"/>
      <c r="JIU753" s="31"/>
      <c r="JIV753" s="31"/>
      <c r="JIW753" s="31"/>
      <c r="JIX753" s="31"/>
      <c r="JIY753" s="31"/>
      <c r="JIZ753" s="31"/>
      <c r="JJA753" s="31"/>
      <c r="JJB753" s="31"/>
      <c r="JJC753" s="31"/>
      <c r="JJD753" s="31"/>
      <c r="JJE753" s="31"/>
      <c r="JJF753" s="31"/>
      <c r="JJG753" s="31"/>
      <c r="JJH753" s="31"/>
      <c r="JJI753" s="31"/>
      <c r="JJJ753" s="31"/>
      <c r="JJK753" s="31"/>
      <c r="JJL753" s="31"/>
      <c r="JJM753" s="31"/>
      <c r="JJN753" s="31"/>
      <c r="JJO753" s="31"/>
      <c r="JJP753" s="31"/>
      <c r="JJQ753" s="31"/>
      <c r="JJR753" s="31"/>
      <c r="JJS753" s="31"/>
      <c r="JJT753" s="31"/>
      <c r="JJU753" s="31"/>
      <c r="JJV753" s="31"/>
      <c r="JJW753" s="31"/>
      <c r="JJX753" s="31"/>
      <c r="JJY753" s="31"/>
      <c r="JJZ753" s="31"/>
      <c r="JKA753" s="31"/>
      <c r="JKB753" s="31"/>
      <c r="JKC753" s="31"/>
      <c r="JKD753" s="31"/>
      <c r="JKE753" s="31"/>
      <c r="JKF753" s="31"/>
      <c r="JKG753" s="31"/>
      <c r="JKH753" s="31"/>
      <c r="JKI753" s="31"/>
      <c r="JKJ753" s="31"/>
      <c r="JKK753" s="31"/>
      <c r="JKL753" s="31"/>
      <c r="JKM753" s="31"/>
      <c r="JKN753" s="31"/>
      <c r="JKO753" s="31"/>
      <c r="JKP753" s="31"/>
      <c r="JKQ753" s="31"/>
      <c r="JKR753" s="31"/>
      <c r="JKS753" s="31"/>
      <c r="JKT753" s="31"/>
      <c r="JKU753" s="31"/>
      <c r="JKV753" s="31"/>
      <c r="JKW753" s="31"/>
      <c r="JKX753" s="31"/>
      <c r="JKY753" s="31"/>
      <c r="JKZ753" s="31"/>
      <c r="JLA753" s="31"/>
      <c r="JLB753" s="31"/>
      <c r="JLC753" s="31"/>
      <c r="JLD753" s="31"/>
      <c r="JLE753" s="31"/>
      <c r="JLF753" s="31"/>
      <c r="JLG753" s="31"/>
      <c r="JLH753" s="31"/>
      <c r="JLI753" s="31"/>
      <c r="JLJ753" s="31"/>
      <c r="JLK753" s="31"/>
      <c r="JLL753" s="31"/>
      <c r="JLM753" s="31"/>
      <c r="JLN753" s="31"/>
      <c r="JLO753" s="31"/>
      <c r="JLP753" s="31"/>
      <c r="JLQ753" s="31"/>
      <c r="JLR753" s="31"/>
      <c r="JLS753" s="31"/>
      <c r="JLT753" s="31"/>
      <c r="JLU753" s="31"/>
      <c r="JLV753" s="31"/>
      <c r="JLW753" s="31"/>
      <c r="JLX753" s="31"/>
      <c r="JLY753" s="31"/>
      <c r="JLZ753" s="31"/>
      <c r="JMA753" s="31"/>
      <c r="JMB753" s="31"/>
      <c r="JMC753" s="31"/>
      <c r="JMD753" s="31"/>
      <c r="JME753" s="31"/>
      <c r="JMF753" s="31"/>
      <c r="JMG753" s="31"/>
      <c r="JMH753" s="31"/>
      <c r="JMI753" s="31"/>
      <c r="JMJ753" s="31"/>
      <c r="JMK753" s="31"/>
      <c r="JML753" s="31"/>
      <c r="JMM753" s="31"/>
      <c r="JMN753" s="31"/>
      <c r="JMO753" s="31"/>
      <c r="JMP753" s="31"/>
      <c r="JMQ753" s="31"/>
      <c r="JMR753" s="31"/>
      <c r="JMS753" s="31"/>
      <c r="JMT753" s="31"/>
      <c r="JMU753" s="31"/>
      <c r="JMV753" s="31"/>
      <c r="JMW753" s="31"/>
      <c r="JMX753" s="31"/>
      <c r="JMY753" s="31"/>
      <c r="JMZ753" s="31"/>
      <c r="JNA753" s="31"/>
      <c r="JNB753" s="31"/>
      <c r="JNC753" s="31"/>
      <c r="JND753" s="31"/>
      <c r="JNE753" s="31"/>
      <c r="JNF753" s="31"/>
      <c r="JNG753" s="31"/>
      <c r="JNH753" s="31"/>
      <c r="JNI753" s="31"/>
      <c r="JNJ753" s="31"/>
      <c r="JNK753" s="31"/>
      <c r="JNL753" s="31"/>
      <c r="JNM753" s="31"/>
      <c r="JNN753" s="31"/>
      <c r="JNO753" s="31"/>
      <c r="JNP753" s="31"/>
      <c r="JNQ753" s="31"/>
      <c r="JNR753" s="31"/>
      <c r="JNS753" s="31"/>
      <c r="JNT753" s="31"/>
      <c r="JNU753" s="31"/>
      <c r="JNV753" s="31"/>
      <c r="JNW753" s="31"/>
      <c r="JNX753" s="31"/>
      <c r="JNY753" s="31"/>
      <c r="JNZ753" s="31"/>
      <c r="JOA753" s="31"/>
      <c r="JOB753" s="31"/>
      <c r="JOC753" s="31"/>
      <c r="JOD753" s="31"/>
      <c r="JOE753" s="31"/>
      <c r="JOF753" s="31"/>
      <c r="JOG753" s="31"/>
      <c r="JOH753" s="31"/>
      <c r="JOI753" s="31"/>
      <c r="JOJ753" s="31"/>
      <c r="JOK753" s="31"/>
      <c r="JOL753" s="31"/>
      <c r="JOM753" s="31"/>
      <c r="JON753" s="31"/>
      <c r="JOO753" s="31"/>
      <c r="JOP753" s="31"/>
      <c r="JOQ753" s="31"/>
      <c r="JOR753" s="31"/>
      <c r="JOS753" s="31"/>
      <c r="JOT753" s="31"/>
      <c r="JOU753" s="31"/>
      <c r="JOV753" s="31"/>
      <c r="JOW753" s="31"/>
      <c r="JOX753" s="31"/>
      <c r="JOY753" s="31"/>
      <c r="JOZ753" s="31"/>
      <c r="JPA753" s="31"/>
      <c r="JPB753" s="31"/>
      <c r="JPC753" s="31"/>
      <c r="JPD753" s="31"/>
      <c r="JPE753" s="31"/>
      <c r="JPF753" s="31"/>
      <c r="JPG753" s="31"/>
      <c r="JPH753" s="31"/>
      <c r="JPI753" s="31"/>
      <c r="JPJ753" s="31"/>
      <c r="JPK753" s="31"/>
      <c r="JPL753" s="31"/>
      <c r="JPM753" s="31"/>
      <c r="JPN753" s="31"/>
      <c r="JPO753" s="31"/>
      <c r="JPP753" s="31"/>
      <c r="JPQ753" s="31"/>
      <c r="JPR753" s="31"/>
      <c r="JPS753" s="31"/>
      <c r="JPT753" s="31"/>
      <c r="JPU753" s="31"/>
      <c r="JPV753" s="31"/>
      <c r="JPW753" s="31"/>
      <c r="JPX753" s="31"/>
      <c r="JPY753" s="31"/>
      <c r="JPZ753" s="31"/>
      <c r="JQA753" s="31"/>
      <c r="JQB753" s="31"/>
      <c r="JQC753" s="31"/>
      <c r="JQD753" s="31"/>
      <c r="JQE753" s="31"/>
      <c r="JQF753" s="31"/>
      <c r="JQG753" s="31"/>
      <c r="JQH753" s="31"/>
      <c r="JQI753" s="31"/>
      <c r="JQJ753" s="31"/>
      <c r="JQK753" s="31"/>
      <c r="JQL753" s="31"/>
      <c r="JQM753" s="31"/>
      <c r="JQN753" s="31"/>
      <c r="JQO753" s="31"/>
      <c r="JQP753" s="31"/>
      <c r="JQQ753" s="31"/>
      <c r="JQR753" s="31"/>
      <c r="JQS753" s="31"/>
      <c r="JQT753" s="31"/>
      <c r="JQU753" s="31"/>
      <c r="JQV753" s="31"/>
      <c r="JQW753" s="31"/>
      <c r="JQX753" s="31"/>
      <c r="JQY753" s="31"/>
      <c r="JQZ753" s="31"/>
      <c r="JRA753" s="31"/>
      <c r="JRB753" s="31"/>
      <c r="JRC753" s="31"/>
      <c r="JRD753" s="31"/>
      <c r="JRE753" s="31"/>
      <c r="JRF753" s="31"/>
      <c r="JRG753" s="31"/>
      <c r="JRH753" s="31"/>
      <c r="JRI753" s="31"/>
      <c r="JRJ753" s="31"/>
      <c r="JRK753" s="31"/>
      <c r="JRL753" s="31"/>
      <c r="JRM753" s="31"/>
      <c r="JRN753" s="31"/>
      <c r="JRO753" s="31"/>
      <c r="JRP753" s="31"/>
      <c r="JRQ753" s="31"/>
      <c r="JRR753" s="31"/>
      <c r="JRS753" s="31"/>
      <c r="JRT753" s="31"/>
      <c r="JRU753" s="31"/>
      <c r="JRV753" s="31"/>
      <c r="JRW753" s="31"/>
      <c r="JRX753" s="31"/>
      <c r="JRY753" s="31"/>
      <c r="JRZ753" s="31"/>
      <c r="JSA753" s="31"/>
      <c r="JSB753" s="31"/>
      <c r="JSC753" s="31"/>
      <c r="JSD753" s="31"/>
      <c r="JSE753" s="31"/>
      <c r="JSF753" s="31"/>
      <c r="JSG753" s="31"/>
      <c r="JSH753" s="31"/>
      <c r="JSI753" s="31"/>
      <c r="JSJ753" s="31"/>
      <c r="JSK753" s="31"/>
      <c r="JSL753" s="31"/>
      <c r="JSM753" s="31"/>
      <c r="JSN753" s="31"/>
      <c r="JSO753" s="31"/>
      <c r="JSP753" s="31"/>
      <c r="JSQ753" s="31"/>
      <c r="JSR753" s="31"/>
      <c r="JSS753" s="31"/>
      <c r="JST753" s="31"/>
      <c r="JSU753" s="31"/>
      <c r="JSV753" s="31"/>
      <c r="JSW753" s="31"/>
      <c r="JSX753" s="31"/>
      <c r="JSY753" s="31"/>
      <c r="JSZ753" s="31"/>
      <c r="JTA753" s="31"/>
      <c r="JTB753" s="31"/>
      <c r="JTC753" s="31"/>
      <c r="JTD753" s="31"/>
      <c r="JTE753" s="31"/>
      <c r="JTF753" s="31"/>
      <c r="JTG753" s="31"/>
      <c r="JTH753" s="31"/>
      <c r="JTI753" s="31"/>
      <c r="JTJ753" s="31"/>
      <c r="JTK753" s="31"/>
      <c r="JTL753" s="31"/>
      <c r="JTM753" s="31"/>
      <c r="JTN753" s="31"/>
      <c r="JTO753" s="31"/>
      <c r="JTP753" s="31"/>
      <c r="JTQ753" s="31"/>
      <c r="JTR753" s="31"/>
      <c r="JTS753" s="31"/>
      <c r="JTT753" s="31"/>
      <c r="JTU753" s="31"/>
      <c r="JTV753" s="31"/>
      <c r="JTW753" s="31"/>
      <c r="JTX753" s="31"/>
      <c r="JTY753" s="31"/>
      <c r="JTZ753" s="31"/>
      <c r="JUA753" s="31"/>
      <c r="JUB753" s="31"/>
      <c r="JUC753" s="31"/>
      <c r="JUD753" s="31"/>
      <c r="JUE753" s="31"/>
      <c r="JUF753" s="31"/>
      <c r="JUG753" s="31"/>
      <c r="JUH753" s="31"/>
      <c r="JUI753" s="31"/>
      <c r="JUJ753" s="31"/>
      <c r="JUK753" s="31"/>
      <c r="JUL753" s="31"/>
      <c r="JUM753" s="31"/>
      <c r="JUN753" s="31"/>
      <c r="JUO753" s="31"/>
      <c r="JUP753" s="31"/>
      <c r="JUQ753" s="31"/>
      <c r="JUR753" s="31"/>
      <c r="JUS753" s="31"/>
      <c r="JUT753" s="31"/>
      <c r="JUU753" s="31"/>
      <c r="JUV753" s="31"/>
      <c r="JUW753" s="31"/>
      <c r="JUX753" s="31"/>
      <c r="JUY753" s="31"/>
      <c r="JUZ753" s="31"/>
      <c r="JVA753" s="31"/>
      <c r="JVB753" s="31"/>
      <c r="JVC753" s="31"/>
      <c r="JVD753" s="31"/>
      <c r="JVE753" s="31"/>
      <c r="JVF753" s="31"/>
      <c r="JVG753" s="31"/>
      <c r="JVH753" s="31"/>
      <c r="JVI753" s="31"/>
      <c r="JVJ753" s="31"/>
      <c r="JVK753" s="31"/>
      <c r="JVL753" s="31"/>
      <c r="JVM753" s="31"/>
      <c r="JVN753" s="31"/>
      <c r="JVO753" s="31"/>
      <c r="JVP753" s="31"/>
      <c r="JVQ753" s="31"/>
      <c r="JVR753" s="31"/>
      <c r="JVS753" s="31"/>
      <c r="JVT753" s="31"/>
      <c r="JVU753" s="31"/>
      <c r="JVV753" s="31"/>
      <c r="JVW753" s="31"/>
      <c r="JVX753" s="31"/>
      <c r="JVY753" s="31"/>
      <c r="JVZ753" s="31"/>
      <c r="JWA753" s="31"/>
      <c r="JWB753" s="31"/>
      <c r="JWC753" s="31"/>
      <c r="JWD753" s="31"/>
      <c r="JWE753" s="31"/>
      <c r="JWF753" s="31"/>
      <c r="JWG753" s="31"/>
      <c r="JWH753" s="31"/>
      <c r="JWI753" s="31"/>
      <c r="JWJ753" s="31"/>
      <c r="JWK753" s="31"/>
      <c r="JWL753" s="31"/>
      <c r="JWM753" s="31"/>
      <c r="JWN753" s="31"/>
      <c r="JWO753" s="31"/>
      <c r="JWP753" s="31"/>
      <c r="JWQ753" s="31"/>
      <c r="JWR753" s="31"/>
      <c r="JWS753" s="31"/>
      <c r="JWT753" s="31"/>
      <c r="JWU753" s="31"/>
      <c r="JWV753" s="31"/>
      <c r="JWW753" s="31"/>
      <c r="JWX753" s="31"/>
      <c r="JWY753" s="31"/>
      <c r="JWZ753" s="31"/>
      <c r="JXA753" s="31"/>
      <c r="JXB753" s="31"/>
      <c r="JXC753" s="31"/>
      <c r="JXD753" s="31"/>
      <c r="JXE753" s="31"/>
      <c r="JXF753" s="31"/>
      <c r="JXG753" s="31"/>
      <c r="JXH753" s="31"/>
      <c r="JXI753" s="31"/>
      <c r="JXJ753" s="31"/>
      <c r="JXK753" s="31"/>
      <c r="JXL753" s="31"/>
      <c r="JXM753" s="31"/>
      <c r="JXN753" s="31"/>
      <c r="JXO753" s="31"/>
      <c r="JXP753" s="31"/>
      <c r="JXQ753" s="31"/>
      <c r="JXR753" s="31"/>
      <c r="JXS753" s="31"/>
      <c r="JXT753" s="31"/>
      <c r="JXU753" s="31"/>
      <c r="JXV753" s="31"/>
      <c r="JXW753" s="31"/>
      <c r="JXX753" s="31"/>
      <c r="JXY753" s="31"/>
      <c r="JXZ753" s="31"/>
      <c r="JYA753" s="31"/>
      <c r="JYB753" s="31"/>
      <c r="JYC753" s="31"/>
      <c r="JYD753" s="31"/>
      <c r="JYE753" s="31"/>
      <c r="JYF753" s="31"/>
      <c r="JYG753" s="31"/>
      <c r="JYH753" s="31"/>
      <c r="JYI753" s="31"/>
      <c r="JYJ753" s="31"/>
      <c r="JYK753" s="31"/>
      <c r="JYL753" s="31"/>
      <c r="JYM753" s="31"/>
      <c r="JYN753" s="31"/>
      <c r="JYO753" s="31"/>
      <c r="JYP753" s="31"/>
      <c r="JYQ753" s="31"/>
      <c r="JYR753" s="31"/>
      <c r="JYS753" s="31"/>
      <c r="JYT753" s="31"/>
      <c r="JYU753" s="31"/>
      <c r="JYV753" s="31"/>
      <c r="JYW753" s="31"/>
      <c r="JYX753" s="31"/>
      <c r="JYY753" s="31"/>
      <c r="JYZ753" s="31"/>
      <c r="JZA753" s="31"/>
      <c r="JZB753" s="31"/>
      <c r="JZC753" s="31"/>
      <c r="JZD753" s="31"/>
      <c r="JZE753" s="31"/>
      <c r="JZF753" s="31"/>
      <c r="JZG753" s="31"/>
      <c r="JZH753" s="31"/>
      <c r="JZI753" s="31"/>
      <c r="JZJ753" s="31"/>
      <c r="JZK753" s="31"/>
      <c r="JZL753" s="31"/>
      <c r="JZM753" s="31"/>
      <c r="JZN753" s="31"/>
      <c r="JZO753" s="31"/>
      <c r="JZP753" s="31"/>
      <c r="JZQ753" s="31"/>
      <c r="JZR753" s="31"/>
      <c r="JZS753" s="31"/>
      <c r="JZT753" s="31"/>
      <c r="JZU753" s="31"/>
      <c r="JZV753" s="31"/>
      <c r="JZW753" s="31"/>
      <c r="JZX753" s="31"/>
      <c r="JZY753" s="31"/>
      <c r="JZZ753" s="31"/>
      <c r="KAA753" s="31"/>
      <c r="KAB753" s="31"/>
      <c r="KAC753" s="31"/>
      <c r="KAD753" s="31"/>
      <c r="KAE753" s="31"/>
      <c r="KAF753" s="31"/>
      <c r="KAG753" s="31"/>
      <c r="KAH753" s="31"/>
      <c r="KAI753" s="31"/>
      <c r="KAJ753" s="31"/>
      <c r="KAK753" s="31"/>
      <c r="KAL753" s="31"/>
      <c r="KAM753" s="31"/>
      <c r="KAN753" s="31"/>
      <c r="KAO753" s="31"/>
      <c r="KAP753" s="31"/>
      <c r="KAQ753" s="31"/>
      <c r="KAR753" s="31"/>
      <c r="KAS753" s="31"/>
      <c r="KAT753" s="31"/>
      <c r="KAU753" s="31"/>
      <c r="KAV753" s="31"/>
      <c r="KAW753" s="31"/>
      <c r="KAX753" s="31"/>
      <c r="KAY753" s="31"/>
      <c r="KAZ753" s="31"/>
      <c r="KBA753" s="31"/>
      <c r="KBB753" s="31"/>
      <c r="KBC753" s="31"/>
      <c r="KBD753" s="31"/>
      <c r="KBE753" s="31"/>
      <c r="KBF753" s="31"/>
      <c r="KBG753" s="31"/>
      <c r="KBH753" s="31"/>
      <c r="KBI753" s="31"/>
      <c r="KBJ753" s="31"/>
      <c r="KBK753" s="31"/>
      <c r="KBL753" s="31"/>
      <c r="KBM753" s="31"/>
      <c r="KBN753" s="31"/>
      <c r="KBO753" s="31"/>
      <c r="KBP753" s="31"/>
      <c r="KBQ753" s="31"/>
      <c r="KBR753" s="31"/>
      <c r="KBS753" s="31"/>
      <c r="KBT753" s="31"/>
      <c r="KBU753" s="31"/>
      <c r="KBV753" s="31"/>
      <c r="KBW753" s="31"/>
      <c r="KBX753" s="31"/>
      <c r="KBY753" s="31"/>
      <c r="KBZ753" s="31"/>
      <c r="KCA753" s="31"/>
      <c r="KCB753" s="31"/>
      <c r="KCC753" s="31"/>
      <c r="KCD753" s="31"/>
      <c r="KCE753" s="31"/>
      <c r="KCF753" s="31"/>
      <c r="KCG753" s="31"/>
      <c r="KCH753" s="31"/>
      <c r="KCI753" s="31"/>
      <c r="KCJ753" s="31"/>
      <c r="KCK753" s="31"/>
      <c r="KCL753" s="31"/>
      <c r="KCM753" s="31"/>
      <c r="KCN753" s="31"/>
      <c r="KCO753" s="31"/>
      <c r="KCP753" s="31"/>
      <c r="KCQ753" s="31"/>
      <c r="KCR753" s="31"/>
      <c r="KCS753" s="31"/>
      <c r="KCT753" s="31"/>
      <c r="KCU753" s="31"/>
      <c r="KCV753" s="31"/>
      <c r="KCW753" s="31"/>
      <c r="KCX753" s="31"/>
      <c r="KCY753" s="31"/>
      <c r="KCZ753" s="31"/>
      <c r="KDA753" s="31"/>
      <c r="KDB753" s="31"/>
      <c r="KDC753" s="31"/>
      <c r="KDD753" s="31"/>
      <c r="KDE753" s="31"/>
      <c r="KDF753" s="31"/>
      <c r="KDG753" s="31"/>
      <c r="KDH753" s="31"/>
      <c r="KDI753" s="31"/>
      <c r="KDJ753" s="31"/>
      <c r="KDK753" s="31"/>
      <c r="KDL753" s="31"/>
      <c r="KDM753" s="31"/>
      <c r="KDN753" s="31"/>
      <c r="KDO753" s="31"/>
      <c r="KDP753" s="31"/>
      <c r="KDQ753" s="31"/>
      <c r="KDR753" s="31"/>
      <c r="KDS753" s="31"/>
      <c r="KDT753" s="31"/>
      <c r="KDU753" s="31"/>
      <c r="KDV753" s="31"/>
      <c r="KDW753" s="31"/>
      <c r="KDX753" s="31"/>
      <c r="KDY753" s="31"/>
      <c r="KDZ753" s="31"/>
      <c r="KEA753" s="31"/>
      <c r="KEB753" s="31"/>
      <c r="KEC753" s="31"/>
      <c r="KED753" s="31"/>
      <c r="KEE753" s="31"/>
      <c r="KEF753" s="31"/>
      <c r="KEG753" s="31"/>
      <c r="KEH753" s="31"/>
      <c r="KEI753" s="31"/>
      <c r="KEJ753" s="31"/>
      <c r="KEK753" s="31"/>
      <c r="KEL753" s="31"/>
      <c r="KEM753" s="31"/>
      <c r="KEN753" s="31"/>
      <c r="KEO753" s="31"/>
      <c r="KEP753" s="31"/>
      <c r="KEQ753" s="31"/>
      <c r="KER753" s="31"/>
      <c r="KES753" s="31"/>
      <c r="KET753" s="31"/>
      <c r="KEU753" s="31"/>
      <c r="KEV753" s="31"/>
      <c r="KEW753" s="31"/>
      <c r="KEX753" s="31"/>
      <c r="KEY753" s="31"/>
      <c r="KEZ753" s="31"/>
      <c r="KFA753" s="31"/>
      <c r="KFB753" s="31"/>
      <c r="KFC753" s="31"/>
      <c r="KFD753" s="31"/>
      <c r="KFE753" s="31"/>
      <c r="KFF753" s="31"/>
      <c r="KFG753" s="31"/>
      <c r="KFH753" s="31"/>
      <c r="KFI753" s="31"/>
      <c r="KFJ753" s="31"/>
      <c r="KFK753" s="31"/>
      <c r="KFL753" s="31"/>
      <c r="KFM753" s="31"/>
      <c r="KFN753" s="31"/>
      <c r="KFO753" s="31"/>
      <c r="KFP753" s="31"/>
      <c r="KFQ753" s="31"/>
      <c r="KFR753" s="31"/>
      <c r="KFS753" s="31"/>
      <c r="KFT753" s="31"/>
      <c r="KFU753" s="31"/>
      <c r="KFV753" s="31"/>
      <c r="KFW753" s="31"/>
      <c r="KFX753" s="31"/>
      <c r="KFY753" s="31"/>
      <c r="KFZ753" s="31"/>
      <c r="KGA753" s="31"/>
      <c r="KGB753" s="31"/>
      <c r="KGC753" s="31"/>
      <c r="KGD753" s="31"/>
      <c r="KGE753" s="31"/>
      <c r="KGF753" s="31"/>
      <c r="KGG753" s="31"/>
      <c r="KGH753" s="31"/>
      <c r="KGI753" s="31"/>
      <c r="KGJ753" s="31"/>
      <c r="KGK753" s="31"/>
      <c r="KGL753" s="31"/>
      <c r="KGM753" s="31"/>
      <c r="KGN753" s="31"/>
      <c r="KGO753" s="31"/>
      <c r="KGP753" s="31"/>
      <c r="KGQ753" s="31"/>
      <c r="KGR753" s="31"/>
      <c r="KGS753" s="31"/>
      <c r="KGT753" s="31"/>
      <c r="KGU753" s="31"/>
      <c r="KGV753" s="31"/>
      <c r="KGW753" s="31"/>
      <c r="KGX753" s="31"/>
      <c r="KGY753" s="31"/>
      <c r="KGZ753" s="31"/>
      <c r="KHA753" s="31"/>
      <c r="KHB753" s="31"/>
      <c r="KHC753" s="31"/>
      <c r="KHD753" s="31"/>
      <c r="KHE753" s="31"/>
      <c r="KHF753" s="31"/>
      <c r="KHG753" s="31"/>
      <c r="KHH753" s="31"/>
      <c r="KHI753" s="31"/>
      <c r="KHJ753" s="31"/>
      <c r="KHK753" s="31"/>
      <c r="KHL753" s="31"/>
      <c r="KHM753" s="31"/>
      <c r="KHN753" s="31"/>
      <c r="KHO753" s="31"/>
      <c r="KHP753" s="31"/>
      <c r="KHQ753" s="31"/>
      <c r="KHR753" s="31"/>
      <c r="KHS753" s="31"/>
      <c r="KHT753" s="31"/>
      <c r="KHU753" s="31"/>
      <c r="KHV753" s="31"/>
      <c r="KHW753" s="31"/>
      <c r="KHX753" s="31"/>
      <c r="KHY753" s="31"/>
      <c r="KHZ753" s="31"/>
      <c r="KIA753" s="31"/>
      <c r="KIB753" s="31"/>
      <c r="KIC753" s="31"/>
      <c r="KID753" s="31"/>
      <c r="KIE753" s="31"/>
      <c r="KIF753" s="31"/>
      <c r="KIG753" s="31"/>
      <c r="KIH753" s="31"/>
      <c r="KII753" s="31"/>
      <c r="KIJ753" s="31"/>
      <c r="KIK753" s="31"/>
      <c r="KIL753" s="31"/>
      <c r="KIM753" s="31"/>
      <c r="KIN753" s="31"/>
      <c r="KIO753" s="31"/>
      <c r="KIP753" s="31"/>
      <c r="KIQ753" s="31"/>
      <c r="KIR753" s="31"/>
      <c r="KIS753" s="31"/>
      <c r="KIT753" s="31"/>
      <c r="KIU753" s="31"/>
      <c r="KIV753" s="31"/>
      <c r="KIW753" s="31"/>
      <c r="KIX753" s="31"/>
      <c r="KIY753" s="31"/>
      <c r="KIZ753" s="31"/>
      <c r="KJA753" s="31"/>
      <c r="KJB753" s="31"/>
      <c r="KJC753" s="31"/>
      <c r="KJD753" s="31"/>
      <c r="KJE753" s="31"/>
      <c r="KJF753" s="31"/>
      <c r="KJG753" s="31"/>
      <c r="KJH753" s="31"/>
      <c r="KJI753" s="31"/>
      <c r="KJJ753" s="31"/>
      <c r="KJK753" s="31"/>
      <c r="KJL753" s="31"/>
      <c r="KJM753" s="31"/>
      <c r="KJN753" s="31"/>
      <c r="KJO753" s="31"/>
      <c r="KJP753" s="31"/>
      <c r="KJQ753" s="31"/>
      <c r="KJR753" s="31"/>
      <c r="KJS753" s="31"/>
      <c r="KJT753" s="31"/>
      <c r="KJU753" s="31"/>
      <c r="KJV753" s="31"/>
      <c r="KJW753" s="31"/>
      <c r="KJX753" s="31"/>
      <c r="KJY753" s="31"/>
      <c r="KJZ753" s="31"/>
      <c r="KKA753" s="31"/>
      <c r="KKB753" s="31"/>
      <c r="KKC753" s="31"/>
      <c r="KKD753" s="31"/>
      <c r="KKE753" s="31"/>
      <c r="KKF753" s="31"/>
      <c r="KKG753" s="31"/>
      <c r="KKH753" s="31"/>
      <c r="KKI753" s="31"/>
      <c r="KKJ753" s="31"/>
      <c r="KKK753" s="31"/>
      <c r="KKL753" s="31"/>
      <c r="KKM753" s="31"/>
      <c r="KKN753" s="31"/>
      <c r="KKO753" s="31"/>
      <c r="KKP753" s="31"/>
      <c r="KKQ753" s="31"/>
      <c r="KKR753" s="31"/>
      <c r="KKS753" s="31"/>
      <c r="KKT753" s="31"/>
      <c r="KKU753" s="31"/>
      <c r="KKV753" s="31"/>
      <c r="KKW753" s="31"/>
      <c r="KKX753" s="31"/>
      <c r="KKY753" s="31"/>
      <c r="KKZ753" s="31"/>
      <c r="KLA753" s="31"/>
      <c r="KLB753" s="31"/>
      <c r="KLC753" s="31"/>
      <c r="KLD753" s="31"/>
      <c r="KLE753" s="31"/>
      <c r="KLF753" s="31"/>
      <c r="KLG753" s="31"/>
      <c r="KLH753" s="31"/>
      <c r="KLI753" s="31"/>
      <c r="KLJ753" s="31"/>
      <c r="KLK753" s="31"/>
      <c r="KLL753" s="31"/>
      <c r="KLM753" s="31"/>
      <c r="KLN753" s="31"/>
      <c r="KLO753" s="31"/>
      <c r="KLP753" s="31"/>
      <c r="KLQ753" s="31"/>
      <c r="KLR753" s="31"/>
      <c r="KLS753" s="31"/>
      <c r="KLT753" s="31"/>
      <c r="KLU753" s="31"/>
      <c r="KLV753" s="31"/>
      <c r="KLW753" s="31"/>
      <c r="KLX753" s="31"/>
      <c r="KLY753" s="31"/>
      <c r="KLZ753" s="31"/>
      <c r="KMA753" s="31"/>
      <c r="KMB753" s="31"/>
      <c r="KMC753" s="31"/>
      <c r="KMD753" s="31"/>
      <c r="KME753" s="31"/>
      <c r="KMF753" s="31"/>
      <c r="KMG753" s="31"/>
      <c r="KMH753" s="31"/>
      <c r="KMI753" s="31"/>
      <c r="KMJ753" s="31"/>
      <c r="KMK753" s="31"/>
      <c r="KML753" s="31"/>
      <c r="KMM753" s="31"/>
      <c r="KMN753" s="31"/>
      <c r="KMO753" s="31"/>
      <c r="KMP753" s="31"/>
      <c r="KMQ753" s="31"/>
      <c r="KMR753" s="31"/>
      <c r="KMS753" s="31"/>
      <c r="KMT753" s="31"/>
      <c r="KMU753" s="31"/>
      <c r="KMV753" s="31"/>
      <c r="KMW753" s="31"/>
      <c r="KMX753" s="31"/>
      <c r="KMY753" s="31"/>
      <c r="KMZ753" s="31"/>
      <c r="KNA753" s="31"/>
      <c r="KNB753" s="31"/>
      <c r="KNC753" s="31"/>
      <c r="KND753" s="31"/>
      <c r="KNE753" s="31"/>
      <c r="KNF753" s="31"/>
      <c r="KNG753" s="31"/>
      <c r="KNH753" s="31"/>
      <c r="KNI753" s="31"/>
      <c r="KNJ753" s="31"/>
      <c r="KNK753" s="31"/>
      <c r="KNL753" s="31"/>
      <c r="KNM753" s="31"/>
      <c r="KNN753" s="31"/>
      <c r="KNO753" s="31"/>
      <c r="KNP753" s="31"/>
      <c r="KNQ753" s="31"/>
      <c r="KNR753" s="31"/>
      <c r="KNS753" s="31"/>
      <c r="KNT753" s="31"/>
      <c r="KNU753" s="31"/>
      <c r="KNV753" s="31"/>
      <c r="KNW753" s="31"/>
      <c r="KNX753" s="31"/>
      <c r="KNY753" s="31"/>
      <c r="KNZ753" s="31"/>
      <c r="KOA753" s="31"/>
      <c r="KOB753" s="31"/>
      <c r="KOC753" s="31"/>
      <c r="KOD753" s="31"/>
      <c r="KOE753" s="31"/>
      <c r="KOF753" s="31"/>
      <c r="KOG753" s="31"/>
      <c r="KOH753" s="31"/>
      <c r="KOI753" s="31"/>
      <c r="KOJ753" s="31"/>
      <c r="KOK753" s="31"/>
      <c r="KOL753" s="31"/>
      <c r="KOM753" s="31"/>
      <c r="KON753" s="31"/>
      <c r="KOO753" s="31"/>
      <c r="KOP753" s="31"/>
      <c r="KOQ753" s="31"/>
      <c r="KOR753" s="31"/>
      <c r="KOS753" s="31"/>
      <c r="KOT753" s="31"/>
      <c r="KOU753" s="31"/>
      <c r="KOV753" s="31"/>
      <c r="KOW753" s="31"/>
      <c r="KOX753" s="31"/>
      <c r="KOY753" s="31"/>
      <c r="KOZ753" s="31"/>
      <c r="KPA753" s="31"/>
      <c r="KPB753" s="31"/>
      <c r="KPC753" s="31"/>
      <c r="KPD753" s="31"/>
      <c r="KPE753" s="31"/>
      <c r="KPF753" s="31"/>
      <c r="KPG753" s="31"/>
      <c r="KPH753" s="31"/>
      <c r="KPI753" s="31"/>
      <c r="KPJ753" s="31"/>
      <c r="KPK753" s="31"/>
      <c r="KPL753" s="31"/>
      <c r="KPM753" s="31"/>
      <c r="KPN753" s="31"/>
      <c r="KPO753" s="31"/>
      <c r="KPP753" s="31"/>
      <c r="KPQ753" s="31"/>
      <c r="KPR753" s="31"/>
      <c r="KPS753" s="31"/>
      <c r="KPT753" s="31"/>
      <c r="KPU753" s="31"/>
      <c r="KPV753" s="31"/>
      <c r="KPW753" s="31"/>
      <c r="KPX753" s="31"/>
      <c r="KPY753" s="31"/>
      <c r="KPZ753" s="31"/>
      <c r="KQA753" s="31"/>
      <c r="KQB753" s="31"/>
      <c r="KQC753" s="31"/>
      <c r="KQD753" s="31"/>
      <c r="KQE753" s="31"/>
      <c r="KQF753" s="31"/>
      <c r="KQG753" s="31"/>
      <c r="KQH753" s="31"/>
      <c r="KQI753" s="31"/>
      <c r="KQJ753" s="31"/>
      <c r="KQK753" s="31"/>
      <c r="KQL753" s="31"/>
      <c r="KQM753" s="31"/>
      <c r="KQN753" s="31"/>
      <c r="KQO753" s="31"/>
      <c r="KQP753" s="31"/>
      <c r="KQQ753" s="31"/>
      <c r="KQR753" s="31"/>
      <c r="KQS753" s="31"/>
      <c r="KQT753" s="31"/>
      <c r="KQU753" s="31"/>
      <c r="KQV753" s="31"/>
      <c r="KQW753" s="31"/>
      <c r="KQX753" s="31"/>
      <c r="KQY753" s="31"/>
      <c r="KQZ753" s="31"/>
      <c r="KRA753" s="31"/>
      <c r="KRB753" s="31"/>
      <c r="KRC753" s="31"/>
      <c r="KRD753" s="31"/>
      <c r="KRE753" s="31"/>
      <c r="KRF753" s="31"/>
      <c r="KRG753" s="31"/>
      <c r="KRH753" s="31"/>
      <c r="KRI753" s="31"/>
      <c r="KRJ753" s="31"/>
      <c r="KRK753" s="31"/>
      <c r="KRL753" s="31"/>
      <c r="KRM753" s="31"/>
      <c r="KRN753" s="31"/>
      <c r="KRO753" s="31"/>
      <c r="KRP753" s="31"/>
      <c r="KRQ753" s="31"/>
      <c r="KRR753" s="31"/>
      <c r="KRS753" s="31"/>
      <c r="KRT753" s="31"/>
      <c r="KRU753" s="31"/>
      <c r="KRV753" s="31"/>
      <c r="KRW753" s="31"/>
      <c r="KRX753" s="31"/>
      <c r="KRY753" s="31"/>
      <c r="KRZ753" s="31"/>
      <c r="KSA753" s="31"/>
      <c r="KSB753" s="31"/>
      <c r="KSC753" s="31"/>
      <c r="KSD753" s="31"/>
      <c r="KSE753" s="31"/>
      <c r="KSF753" s="31"/>
      <c r="KSG753" s="31"/>
      <c r="KSH753" s="31"/>
      <c r="KSI753" s="31"/>
      <c r="KSJ753" s="31"/>
      <c r="KSK753" s="31"/>
      <c r="KSL753" s="31"/>
      <c r="KSM753" s="31"/>
      <c r="KSN753" s="31"/>
      <c r="KSO753" s="31"/>
      <c r="KSP753" s="31"/>
      <c r="KSQ753" s="31"/>
      <c r="KSR753" s="31"/>
      <c r="KSS753" s="31"/>
      <c r="KST753" s="31"/>
      <c r="KSU753" s="31"/>
      <c r="KSV753" s="31"/>
      <c r="KSW753" s="31"/>
      <c r="KSX753" s="31"/>
      <c r="KSY753" s="31"/>
      <c r="KSZ753" s="31"/>
      <c r="KTA753" s="31"/>
      <c r="KTB753" s="31"/>
      <c r="KTC753" s="31"/>
      <c r="KTD753" s="31"/>
      <c r="KTE753" s="31"/>
      <c r="KTF753" s="31"/>
      <c r="KTG753" s="31"/>
      <c r="KTH753" s="31"/>
      <c r="KTI753" s="31"/>
      <c r="KTJ753" s="31"/>
      <c r="KTK753" s="31"/>
      <c r="KTL753" s="31"/>
      <c r="KTM753" s="31"/>
      <c r="KTN753" s="31"/>
      <c r="KTO753" s="31"/>
      <c r="KTP753" s="31"/>
      <c r="KTQ753" s="31"/>
      <c r="KTR753" s="31"/>
      <c r="KTS753" s="31"/>
      <c r="KTT753" s="31"/>
      <c r="KTU753" s="31"/>
      <c r="KTV753" s="31"/>
      <c r="KTW753" s="31"/>
      <c r="KTX753" s="31"/>
      <c r="KTY753" s="31"/>
      <c r="KTZ753" s="31"/>
      <c r="KUA753" s="31"/>
      <c r="KUB753" s="31"/>
      <c r="KUC753" s="31"/>
      <c r="KUD753" s="31"/>
      <c r="KUE753" s="31"/>
      <c r="KUF753" s="31"/>
      <c r="KUG753" s="31"/>
      <c r="KUH753" s="31"/>
      <c r="KUI753" s="31"/>
      <c r="KUJ753" s="31"/>
      <c r="KUK753" s="31"/>
      <c r="KUL753" s="31"/>
      <c r="KUM753" s="31"/>
      <c r="KUN753" s="31"/>
      <c r="KUO753" s="31"/>
      <c r="KUP753" s="31"/>
      <c r="KUQ753" s="31"/>
      <c r="KUR753" s="31"/>
      <c r="KUS753" s="31"/>
      <c r="KUT753" s="31"/>
      <c r="KUU753" s="31"/>
      <c r="KUV753" s="31"/>
      <c r="KUW753" s="31"/>
      <c r="KUX753" s="31"/>
      <c r="KUY753" s="31"/>
      <c r="KUZ753" s="31"/>
      <c r="KVA753" s="31"/>
      <c r="KVB753" s="31"/>
      <c r="KVC753" s="31"/>
      <c r="KVD753" s="31"/>
      <c r="KVE753" s="31"/>
      <c r="KVF753" s="31"/>
      <c r="KVG753" s="31"/>
      <c r="KVH753" s="31"/>
      <c r="KVI753" s="31"/>
      <c r="KVJ753" s="31"/>
      <c r="KVK753" s="31"/>
      <c r="KVL753" s="31"/>
      <c r="KVM753" s="31"/>
      <c r="KVN753" s="31"/>
      <c r="KVO753" s="31"/>
      <c r="KVP753" s="31"/>
      <c r="KVQ753" s="31"/>
      <c r="KVR753" s="31"/>
      <c r="KVS753" s="31"/>
      <c r="KVT753" s="31"/>
      <c r="KVU753" s="31"/>
      <c r="KVV753" s="31"/>
      <c r="KVW753" s="31"/>
      <c r="KVX753" s="31"/>
      <c r="KVY753" s="31"/>
      <c r="KVZ753" s="31"/>
      <c r="KWA753" s="31"/>
      <c r="KWB753" s="31"/>
      <c r="KWC753" s="31"/>
      <c r="KWD753" s="31"/>
      <c r="KWE753" s="31"/>
      <c r="KWF753" s="31"/>
      <c r="KWG753" s="31"/>
      <c r="KWH753" s="31"/>
      <c r="KWI753" s="31"/>
      <c r="KWJ753" s="31"/>
      <c r="KWK753" s="31"/>
      <c r="KWL753" s="31"/>
      <c r="KWM753" s="31"/>
      <c r="KWN753" s="31"/>
      <c r="KWO753" s="31"/>
      <c r="KWP753" s="31"/>
      <c r="KWQ753" s="31"/>
      <c r="KWR753" s="31"/>
      <c r="KWS753" s="31"/>
      <c r="KWT753" s="31"/>
      <c r="KWU753" s="31"/>
      <c r="KWV753" s="31"/>
      <c r="KWW753" s="31"/>
      <c r="KWX753" s="31"/>
      <c r="KWY753" s="31"/>
      <c r="KWZ753" s="31"/>
      <c r="KXA753" s="31"/>
      <c r="KXB753" s="31"/>
      <c r="KXC753" s="31"/>
      <c r="KXD753" s="31"/>
      <c r="KXE753" s="31"/>
      <c r="KXF753" s="31"/>
      <c r="KXG753" s="31"/>
      <c r="KXH753" s="31"/>
      <c r="KXI753" s="31"/>
      <c r="KXJ753" s="31"/>
      <c r="KXK753" s="31"/>
      <c r="KXL753" s="31"/>
      <c r="KXM753" s="31"/>
      <c r="KXN753" s="31"/>
      <c r="KXO753" s="31"/>
      <c r="KXP753" s="31"/>
      <c r="KXQ753" s="31"/>
      <c r="KXR753" s="31"/>
      <c r="KXS753" s="31"/>
      <c r="KXT753" s="31"/>
      <c r="KXU753" s="31"/>
      <c r="KXV753" s="31"/>
      <c r="KXW753" s="31"/>
      <c r="KXX753" s="31"/>
      <c r="KXY753" s="31"/>
      <c r="KXZ753" s="31"/>
      <c r="KYA753" s="31"/>
      <c r="KYB753" s="31"/>
      <c r="KYC753" s="31"/>
      <c r="KYD753" s="31"/>
      <c r="KYE753" s="31"/>
      <c r="KYF753" s="31"/>
      <c r="KYG753" s="31"/>
      <c r="KYH753" s="31"/>
      <c r="KYI753" s="31"/>
      <c r="KYJ753" s="31"/>
      <c r="KYK753" s="31"/>
      <c r="KYL753" s="31"/>
      <c r="KYM753" s="31"/>
      <c r="KYN753" s="31"/>
      <c r="KYO753" s="31"/>
      <c r="KYP753" s="31"/>
      <c r="KYQ753" s="31"/>
      <c r="KYR753" s="31"/>
      <c r="KYS753" s="31"/>
      <c r="KYT753" s="31"/>
      <c r="KYU753" s="31"/>
      <c r="KYV753" s="31"/>
      <c r="KYW753" s="31"/>
      <c r="KYX753" s="31"/>
      <c r="KYY753" s="31"/>
      <c r="KYZ753" s="31"/>
      <c r="KZA753" s="31"/>
      <c r="KZB753" s="31"/>
      <c r="KZC753" s="31"/>
      <c r="KZD753" s="31"/>
      <c r="KZE753" s="31"/>
      <c r="KZF753" s="31"/>
      <c r="KZG753" s="31"/>
      <c r="KZH753" s="31"/>
      <c r="KZI753" s="31"/>
      <c r="KZJ753" s="31"/>
      <c r="KZK753" s="31"/>
      <c r="KZL753" s="31"/>
      <c r="KZM753" s="31"/>
      <c r="KZN753" s="31"/>
      <c r="KZO753" s="31"/>
      <c r="KZP753" s="31"/>
      <c r="KZQ753" s="31"/>
      <c r="KZR753" s="31"/>
      <c r="KZS753" s="31"/>
      <c r="KZT753" s="31"/>
      <c r="KZU753" s="31"/>
      <c r="KZV753" s="31"/>
      <c r="KZW753" s="31"/>
      <c r="KZX753" s="31"/>
      <c r="KZY753" s="31"/>
      <c r="KZZ753" s="31"/>
      <c r="LAA753" s="31"/>
      <c r="LAB753" s="31"/>
      <c r="LAC753" s="31"/>
      <c r="LAD753" s="31"/>
      <c r="LAE753" s="31"/>
      <c r="LAF753" s="31"/>
      <c r="LAG753" s="31"/>
      <c r="LAH753" s="31"/>
      <c r="LAI753" s="31"/>
      <c r="LAJ753" s="31"/>
      <c r="LAK753" s="31"/>
      <c r="LAL753" s="31"/>
      <c r="LAM753" s="31"/>
      <c r="LAN753" s="31"/>
      <c r="LAO753" s="31"/>
      <c r="LAP753" s="31"/>
      <c r="LAQ753" s="31"/>
      <c r="LAR753" s="31"/>
      <c r="LAS753" s="31"/>
      <c r="LAT753" s="31"/>
      <c r="LAU753" s="31"/>
      <c r="LAV753" s="31"/>
      <c r="LAW753" s="31"/>
      <c r="LAX753" s="31"/>
      <c r="LAY753" s="31"/>
      <c r="LAZ753" s="31"/>
      <c r="LBA753" s="31"/>
      <c r="LBB753" s="31"/>
      <c r="LBC753" s="31"/>
      <c r="LBD753" s="31"/>
      <c r="LBE753" s="31"/>
      <c r="LBF753" s="31"/>
      <c r="LBG753" s="31"/>
      <c r="LBH753" s="31"/>
      <c r="LBI753" s="31"/>
      <c r="LBJ753" s="31"/>
      <c r="LBK753" s="31"/>
      <c r="LBL753" s="31"/>
      <c r="LBM753" s="31"/>
      <c r="LBN753" s="31"/>
      <c r="LBO753" s="31"/>
      <c r="LBP753" s="31"/>
      <c r="LBQ753" s="31"/>
      <c r="LBR753" s="31"/>
      <c r="LBS753" s="31"/>
      <c r="LBT753" s="31"/>
      <c r="LBU753" s="31"/>
      <c r="LBV753" s="31"/>
      <c r="LBW753" s="31"/>
      <c r="LBX753" s="31"/>
      <c r="LBY753" s="31"/>
      <c r="LBZ753" s="31"/>
      <c r="LCA753" s="31"/>
      <c r="LCB753" s="31"/>
      <c r="LCC753" s="31"/>
      <c r="LCD753" s="31"/>
      <c r="LCE753" s="31"/>
      <c r="LCF753" s="31"/>
      <c r="LCG753" s="31"/>
      <c r="LCH753" s="31"/>
      <c r="LCI753" s="31"/>
      <c r="LCJ753" s="31"/>
      <c r="LCK753" s="31"/>
      <c r="LCL753" s="31"/>
      <c r="LCM753" s="31"/>
      <c r="LCN753" s="31"/>
      <c r="LCO753" s="31"/>
      <c r="LCP753" s="31"/>
      <c r="LCQ753" s="31"/>
      <c r="LCR753" s="31"/>
      <c r="LCS753" s="31"/>
      <c r="LCT753" s="31"/>
      <c r="LCU753" s="31"/>
      <c r="LCV753" s="31"/>
      <c r="LCW753" s="31"/>
      <c r="LCX753" s="31"/>
      <c r="LCY753" s="31"/>
      <c r="LCZ753" s="31"/>
      <c r="LDA753" s="31"/>
      <c r="LDB753" s="31"/>
      <c r="LDC753" s="31"/>
      <c r="LDD753" s="31"/>
      <c r="LDE753" s="31"/>
      <c r="LDF753" s="31"/>
      <c r="LDG753" s="31"/>
      <c r="LDH753" s="31"/>
      <c r="LDI753" s="31"/>
      <c r="LDJ753" s="31"/>
      <c r="LDK753" s="31"/>
      <c r="LDL753" s="31"/>
      <c r="LDM753" s="31"/>
      <c r="LDN753" s="31"/>
      <c r="LDO753" s="31"/>
      <c r="LDP753" s="31"/>
      <c r="LDQ753" s="31"/>
      <c r="LDR753" s="31"/>
      <c r="LDS753" s="31"/>
      <c r="LDT753" s="31"/>
      <c r="LDU753" s="31"/>
      <c r="LDV753" s="31"/>
      <c r="LDW753" s="31"/>
      <c r="LDX753" s="31"/>
      <c r="LDY753" s="31"/>
      <c r="LDZ753" s="31"/>
      <c r="LEA753" s="31"/>
      <c r="LEB753" s="31"/>
      <c r="LEC753" s="31"/>
      <c r="LED753" s="31"/>
      <c r="LEE753" s="31"/>
      <c r="LEF753" s="31"/>
      <c r="LEG753" s="31"/>
      <c r="LEH753" s="31"/>
      <c r="LEI753" s="31"/>
      <c r="LEJ753" s="31"/>
      <c r="LEK753" s="31"/>
      <c r="LEL753" s="31"/>
      <c r="LEM753" s="31"/>
      <c r="LEN753" s="31"/>
      <c r="LEO753" s="31"/>
      <c r="LEP753" s="31"/>
      <c r="LEQ753" s="31"/>
      <c r="LER753" s="31"/>
      <c r="LES753" s="31"/>
      <c r="LET753" s="31"/>
      <c r="LEU753" s="31"/>
      <c r="LEV753" s="31"/>
      <c r="LEW753" s="31"/>
      <c r="LEX753" s="31"/>
      <c r="LEY753" s="31"/>
      <c r="LEZ753" s="31"/>
      <c r="LFA753" s="31"/>
      <c r="LFB753" s="31"/>
      <c r="LFC753" s="31"/>
      <c r="LFD753" s="31"/>
      <c r="LFE753" s="31"/>
      <c r="LFF753" s="31"/>
      <c r="LFG753" s="31"/>
      <c r="LFH753" s="31"/>
      <c r="LFI753" s="31"/>
      <c r="LFJ753" s="31"/>
      <c r="LFK753" s="31"/>
      <c r="LFL753" s="31"/>
      <c r="LFM753" s="31"/>
      <c r="LFN753" s="31"/>
      <c r="LFO753" s="31"/>
      <c r="LFP753" s="31"/>
      <c r="LFQ753" s="31"/>
      <c r="LFR753" s="31"/>
      <c r="LFS753" s="31"/>
      <c r="LFT753" s="31"/>
      <c r="LFU753" s="31"/>
      <c r="LFV753" s="31"/>
      <c r="LFW753" s="31"/>
      <c r="LFX753" s="31"/>
      <c r="LFY753" s="31"/>
      <c r="LFZ753" s="31"/>
      <c r="LGA753" s="31"/>
      <c r="LGB753" s="31"/>
      <c r="LGC753" s="31"/>
      <c r="LGD753" s="31"/>
      <c r="LGE753" s="31"/>
      <c r="LGF753" s="31"/>
      <c r="LGG753" s="31"/>
      <c r="LGH753" s="31"/>
      <c r="LGI753" s="31"/>
      <c r="LGJ753" s="31"/>
      <c r="LGK753" s="31"/>
      <c r="LGL753" s="31"/>
      <c r="LGM753" s="31"/>
      <c r="LGN753" s="31"/>
      <c r="LGO753" s="31"/>
      <c r="LGP753" s="31"/>
      <c r="LGQ753" s="31"/>
      <c r="LGR753" s="31"/>
      <c r="LGS753" s="31"/>
      <c r="LGT753" s="31"/>
      <c r="LGU753" s="31"/>
      <c r="LGV753" s="31"/>
      <c r="LGW753" s="31"/>
      <c r="LGX753" s="31"/>
      <c r="LGY753" s="31"/>
      <c r="LGZ753" s="31"/>
      <c r="LHA753" s="31"/>
      <c r="LHB753" s="31"/>
      <c r="LHC753" s="31"/>
      <c r="LHD753" s="31"/>
      <c r="LHE753" s="31"/>
      <c r="LHF753" s="31"/>
      <c r="LHG753" s="31"/>
      <c r="LHH753" s="31"/>
      <c r="LHI753" s="31"/>
      <c r="LHJ753" s="31"/>
      <c r="LHK753" s="31"/>
      <c r="LHL753" s="31"/>
      <c r="LHM753" s="31"/>
      <c r="LHN753" s="31"/>
      <c r="LHO753" s="31"/>
      <c r="LHP753" s="31"/>
      <c r="LHQ753" s="31"/>
      <c r="LHR753" s="31"/>
      <c r="LHS753" s="31"/>
      <c r="LHT753" s="31"/>
      <c r="LHU753" s="31"/>
      <c r="LHV753" s="31"/>
      <c r="LHW753" s="31"/>
      <c r="LHX753" s="31"/>
      <c r="LHY753" s="31"/>
      <c r="LHZ753" s="31"/>
      <c r="LIA753" s="31"/>
      <c r="LIB753" s="31"/>
      <c r="LIC753" s="31"/>
      <c r="LID753" s="31"/>
      <c r="LIE753" s="31"/>
      <c r="LIF753" s="31"/>
      <c r="LIG753" s="31"/>
      <c r="LIH753" s="31"/>
      <c r="LII753" s="31"/>
      <c r="LIJ753" s="31"/>
      <c r="LIK753" s="31"/>
      <c r="LIL753" s="31"/>
      <c r="LIM753" s="31"/>
      <c r="LIN753" s="31"/>
      <c r="LIO753" s="31"/>
      <c r="LIP753" s="31"/>
      <c r="LIQ753" s="31"/>
      <c r="LIR753" s="31"/>
      <c r="LIS753" s="31"/>
      <c r="LIT753" s="31"/>
      <c r="LIU753" s="31"/>
      <c r="LIV753" s="31"/>
      <c r="LIW753" s="31"/>
      <c r="LIX753" s="31"/>
      <c r="LIY753" s="31"/>
      <c r="LIZ753" s="31"/>
      <c r="LJA753" s="31"/>
      <c r="LJB753" s="31"/>
      <c r="LJC753" s="31"/>
      <c r="LJD753" s="31"/>
      <c r="LJE753" s="31"/>
      <c r="LJF753" s="31"/>
      <c r="LJG753" s="31"/>
      <c r="LJH753" s="31"/>
      <c r="LJI753" s="31"/>
      <c r="LJJ753" s="31"/>
      <c r="LJK753" s="31"/>
      <c r="LJL753" s="31"/>
      <c r="LJM753" s="31"/>
      <c r="LJN753" s="31"/>
      <c r="LJO753" s="31"/>
      <c r="LJP753" s="31"/>
      <c r="LJQ753" s="31"/>
      <c r="LJR753" s="31"/>
      <c r="LJS753" s="31"/>
      <c r="LJT753" s="31"/>
      <c r="LJU753" s="31"/>
      <c r="LJV753" s="31"/>
      <c r="LJW753" s="31"/>
      <c r="LJX753" s="31"/>
      <c r="LJY753" s="31"/>
      <c r="LJZ753" s="31"/>
      <c r="LKA753" s="31"/>
      <c r="LKB753" s="31"/>
      <c r="LKC753" s="31"/>
      <c r="LKD753" s="31"/>
      <c r="LKE753" s="31"/>
      <c r="LKF753" s="31"/>
      <c r="LKG753" s="31"/>
      <c r="LKH753" s="31"/>
      <c r="LKI753" s="31"/>
      <c r="LKJ753" s="31"/>
      <c r="LKK753" s="31"/>
      <c r="LKL753" s="31"/>
      <c r="LKM753" s="31"/>
      <c r="LKN753" s="31"/>
      <c r="LKO753" s="31"/>
      <c r="LKP753" s="31"/>
      <c r="LKQ753" s="31"/>
      <c r="LKR753" s="31"/>
      <c r="LKS753" s="31"/>
      <c r="LKT753" s="31"/>
      <c r="LKU753" s="31"/>
      <c r="LKV753" s="31"/>
      <c r="LKW753" s="31"/>
      <c r="LKX753" s="31"/>
      <c r="LKY753" s="31"/>
      <c r="LKZ753" s="31"/>
      <c r="LLA753" s="31"/>
      <c r="LLB753" s="31"/>
      <c r="LLC753" s="31"/>
      <c r="LLD753" s="31"/>
      <c r="LLE753" s="31"/>
      <c r="LLF753" s="31"/>
      <c r="LLG753" s="31"/>
      <c r="LLH753" s="31"/>
      <c r="LLI753" s="31"/>
      <c r="LLJ753" s="31"/>
      <c r="LLK753" s="31"/>
      <c r="LLL753" s="31"/>
      <c r="LLM753" s="31"/>
      <c r="LLN753" s="31"/>
      <c r="LLO753" s="31"/>
      <c r="LLP753" s="31"/>
      <c r="LLQ753" s="31"/>
      <c r="LLR753" s="31"/>
      <c r="LLS753" s="31"/>
      <c r="LLT753" s="31"/>
      <c r="LLU753" s="31"/>
      <c r="LLV753" s="31"/>
      <c r="LLW753" s="31"/>
      <c r="LLX753" s="31"/>
      <c r="LLY753" s="31"/>
      <c r="LLZ753" s="31"/>
      <c r="LMA753" s="31"/>
      <c r="LMB753" s="31"/>
      <c r="LMC753" s="31"/>
      <c r="LMD753" s="31"/>
      <c r="LME753" s="31"/>
      <c r="LMF753" s="31"/>
      <c r="LMG753" s="31"/>
      <c r="LMH753" s="31"/>
      <c r="LMI753" s="31"/>
      <c r="LMJ753" s="31"/>
      <c r="LMK753" s="31"/>
      <c r="LML753" s="31"/>
      <c r="LMM753" s="31"/>
      <c r="LMN753" s="31"/>
      <c r="LMO753" s="31"/>
      <c r="LMP753" s="31"/>
      <c r="LMQ753" s="31"/>
      <c r="LMR753" s="31"/>
      <c r="LMS753" s="31"/>
      <c r="LMT753" s="31"/>
      <c r="LMU753" s="31"/>
      <c r="LMV753" s="31"/>
      <c r="LMW753" s="31"/>
      <c r="LMX753" s="31"/>
      <c r="LMY753" s="31"/>
      <c r="LMZ753" s="31"/>
      <c r="LNA753" s="31"/>
      <c r="LNB753" s="31"/>
      <c r="LNC753" s="31"/>
      <c r="LND753" s="31"/>
      <c r="LNE753" s="31"/>
      <c r="LNF753" s="31"/>
      <c r="LNG753" s="31"/>
      <c r="LNH753" s="31"/>
      <c r="LNI753" s="31"/>
      <c r="LNJ753" s="31"/>
      <c r="LNK753" s="31"/>
      <c r="LNL753" s="31"/>
      <c r="LNM753" s="31"/>
      <c r="LNN753" s="31"/>
      <c r="LNO753" s="31"/>
      <c r="LNP753" s="31"/>
      <c r="LNQ753" s="31"/>
      <c r="LNR753" s="31"/>
      <c r="LNS753" s="31"/>
      <c r="LNT753" s="31"/>
      <c r="LNU753" s="31"/>
      <c r="LNV753" s="31"/>
      <c r="LNW753" s="31"/>
      <c r="LNX753" s="31"/>
      <c r="LNY753" s="31"/>
      <c r="LNZ753" s="31"/>
      <c r="LOA753" s="31"/>
      <c r="LOB753" s="31"/>
      <c r="LOC753" s="31"/>
      <c r="LOD753" s="31"/>
      <c r="LOE753" s="31"/>
      <c r="LOF753" s="31"/>
      <c r="LOG753" s="31"/>
      <c r="LOH753" s="31"/>
      <c r="LOI753" s="31"/>
      <c r="LOJ753" s="31"/>
      <c r="LOK753" s="31"/>
      <c r="LOL753" s="31"/>
      <c r="LOM753" s="31"/>
      <c r="LON753" s="31"/>
      <c r="LOO753" s="31"/>
      <c r="LOP753" s="31"/>
      <c r="LOQ753" s="31"/>
      <c r="LOR753" s="31"/>
      <c r="LOS753" s="31"/>
      <c r="LOT753" s="31"/>
      <c r="LOU753" s="31"/>
      <c r="LOV753" s="31"/>
      <c r="LOW753" s="31"/>
      <c r="LOX753" s="31"/>
      <c r="LOY753" s="31"/>
      <c r="LOZ753" s="31"/>
      <c r="LPA753" s="31"/>
      <c r="LPB753" s="31"/>
      <c r="LPC753" s="31"/>
      <c r="LPD753" s="31"/>
      <c r="LPE753" s="31"/>
      <c r="LPF753" s="31"/>
      <c r="LPG753" s="31"/>
      <c r="LPH753" s="31"/>
      <c r="LPI753" s="31"/>
      <c r="LPJ753" s="31"/>
      <c r="LPK753" s="31"/>
      <c r="LPL753" s="31"/>
      <c r="LPM753" s="31"/>
      <c r="LPN753" s="31"/>
      <c r="LPO753" s="31"/>
      <c r="LPP753" s="31"/>
      <c r="LPQ753" s="31"/>
      <c r="LPR753" s="31"/>
      <c r="LPS753" s="31"/>
      <c r="LPT753" s="31"/>
      <c r="LPU753" s="31"/>
      <c r="LPV753" s="31"/>
      <c r="LPW753" s="31"/>
      <c r="LPX753" s="31"/>
      <c r="LPY753" s="31"/>
      <c r="LPZ753" s="31"/>
      <c r="LQA753" s="31"/>
      <c r="LQB753" s="31"/>
      <c r="LQC753" s="31"/>
      <c r="LQD753" s="31"/>
      <c r="LQE753" s="31"/>
      <c r="LQF753" s="31"/>
      <c r="LQG753" s="31"/>
      <c r="LQH753" s="31"/>
      <c r="LQI753" s="31"/>
      <c r="LQJ753" s="31"/>
      <c r="LQK753" s="31"/>
      <c r="LQL753" s="31"/>
      <c r="LQM753" s="31"/>
      <c r="LQN753" s="31"/>
      <c r="LQO753" s="31"/>
      <c r="LQP753" s="31"/>
      <c r="LQQ753" s="31"/>
      <c r="LQR753" s="31"/>
      <c r="LQS753" s="31"/>
      <c r="LQT753" s="31"/>
      <c r="LQU753" s="31"/>
      <c r="LQV753" s="31"/>
      <c r="LQW753" s="31"/>
      <c r="LQX753" s="31"/>
      <c r="LQY753" s="31"/>
      <c r="LQZ753" s="31"/>
      <c r="LRA753" s="31"/>
      <c r="LRB753" s="31"/>
      <c r="LRC753" s="31"/>
      <c r="LRD753" s="31"/>
      <c r="LRE753" s="31"/>
      <c r="LRF753" s="31"/>
      <c r="LRG753" s="31"/>
      <c r="LRH753" s="31"/>
      <c r="LRI753" s="31"/>
      <c r="LRJ753" s="31"/>
      <c r="LRK753" s="31"/>
      <c r="LRL753" s="31"/>
      <c r="LRM753" s="31"/>
      <c r="LRN753" s="31"/>
      <c r="LRO753" s="31"/>
      <c r="LRP753" s="31"/>
      <c r="LRQ753" s="31"/>
      <c r="LRR753" s="31"/>
      <c r="LRS753" s="31"/>
      <c r="LRT753" s="31"/>
      <c r="LRU753" s="31"/>
      <c r="LRV753" s="31"/>
      <c r="LRW753" s="31"/>
      <c r="LRX753" s="31"/>
      <c r="LRY753" s="31"/>
      <c r="LRZ753" s="31"/>
      <c r="LSA753" s="31"/>
      <c r="LSB753" s="31"/>
      <c r="LSC753" s="31"/>
      <c r="LSD753" s="31"/>
      <c r="LSE753" s="31"/>
      <c r="LSF753" s="31"/>
      <c r="LSG753" s="31"/>
      <c r="LSH753" s="31"/>
      <c r="LSI753" s="31"/>
      <c r="LSJ753" s="31"/>
      <c r="LSK753" s="31"/>
      <c r="LSL753" s="31"/>
      <c r="LSM753" s="31"/>
      <c r="LSN753" s="31"/>
      <c r="LSO753" s="31"/>
      <c r="LSP753" s="31"/>
      <c r="LSQ753" s="31"/>
      <c r="LSR753" s="31"/>
      <c r="LSS753" s="31"/>
      <c r="LST753" s="31"/>
      <c r="LSU753" s="31"/>
      <c r="LSV753" s="31"/>
      <c r="LSW753" s="31"/>
      <c r="LSX753" s="31"/>
      <c r="LSY753" s="31"/>
      <c r="LSZ753" s="31"/>
      <c r="LTA753" s="31"/>
      <c r="LTB753" s="31"/>
      <c r="LTC753" s="31"/>
      <c r="LTD753" s="31"/>
      <c r="LTE753" s="31"/>
      <c r="LTF753" s="31"/>
      <c r="LTG753" s="31"/>
      <c r="LTH753" s="31"/>
      <c r="LTI753" s="31"/>
      <c r="LTJ753" s="31"/>
      <c r="LTK753" s="31"/>
      <c r="LTL753" s="31"/>
      <c r="LTM753" s="31"/>
      <c r="LTN753" s="31"/>
      <c r="LTO753" s="31"/>
      <c r="LTP753" s="31"/>
      <c r="LTQ753" s="31"/>
      <c r="LTR753" s="31"/>
      <c r="LTS753" s="31"/>
      <c r="LTT753" s="31"/>
      <c r="LTU753" s="31"/>
      <c r="LTV753" s="31"/>
      <c r="LTW753" s="31"/>
      <c r="LTX753" s="31"/>
      <c r="LTY753" s="31"/>
      <c r="LTZ753" s="31"/>
      <c r="LUA753" s="31"/>
      <c r="LUB753" s="31"/>
      <c r="LUC753" s="31"/>
      <c r="LUD753" s="31"/>
      <c r="LUE753" s="31"/>
      <c r="LUF753" s="31"/>
      <c r="LUG753" s="31"/>
      <c r="LUH753" s="31"/>
      <c r="LUI753" s="31"/>
      <c r="LUJ753" s="31"/>
      <c r="LUK753" s="31"/>
      <c r="LUL753" s="31"/>
      <c r="LUM753" s="31"/>
      <c r="LUN753" s="31"/>
      <c r="LUO753" s="31"/>
      <c r="LUP753" s="31"/>
      <c r="LUQ753" s="31"/>
      <c r="LUR753" s="31"/>
      <c r="LUS753" s="31"/>
      <c r="LUT753" s="31"/>
      <c r="LUU753" s="31"/>
      <c r="LUV753" s="31"/>
      <c r="LUW753" s="31"/>
      <c r="LUX753" s="31"/>
      <c r="LUY753" s="31"/>
      <c r="LUZ753" s="31"/>
      <c r="LVA753" s="31"/>
      <c r="LVB753" s="31"/>
      <c r="LVC753" s="31"/>
      <c r="LVD753" s="31"/>
      <c r="LVE753" s="31"/>
      <c r="LVF753" s="31"/>
      <c r="LVG753" s="31"/>
      <c r="LVH753" s="31"/>
      <c r="LVI753" s="31"/>
      <c r="LVJ753" s="31"/>
      <c r="LVK753" s="31"/>
      <c r="LVL753" s="31"/>
      <c r="LVM753" s="31"/>
      <c r="LVN753" s="31"/>
      <c r="LVO753" s="31"/>
      <c r="LVP753" s="31"/>
      <c r="LVQ753" s="31"/>
      <c r="LVR753" s="31"/>
      <c r="LVS753" s="31"/>
      <c r="LVT753" s="31"/>
      <c r="LVU753" s="31"/>
      <c r="LVV753" s="31"/>
      <c r="LVW753" s="31"/>
      <c r="LVX753" s="31"/>
      <c r="LVY753" s="31"/>
      <c r="LVZ753" s="31"/>
      <c r="LWA753" s="31"/>
      <c r="LWB753" s="31"/>
      <c r="LWC753" s="31"/>
      <c r="LWD753" s="31"/>
      <c r="LWE753" s="31"/>
      <c r="LWF753" s="31"/>
      <c r="LWG753" s="31"/>
      <c r="LWH753" s="31"/>
      <c r="LWI753" s="31"/>
      <c r="LWJ753" s="31"/>
      <c r="LWK753" s="31"/>
      <c r="LWL753" s="31"/>
      <c r="LWM753" s="31"/>
      <c r="LWN753" s="31"/>
      <c r="LWO753" s="31"/>
      <c r="LWP753" s="31"/>
      <c r="LWQ753" s="31"/>
      <c r="LWR753" s="31"/>
      <c r="LWS753" s="31"/>
      <c r="LWT753" s="31"/>
      <c r="LWU753" s="31"/>
      <c r="LWV753" s="31"/>
      <c r="LWW753" s="31"/>
      <c r="LWX753" s="31"/>
      <c r="LWY753" s="31"/>
      <c r="LWZ753" s="31"/>
      <c r="LXA753" s="31"/>
      <c r="LXB753" s="31"/>
      <c r="LXC753" s="31"/>
      <c r="LXD753" s="31"/>
      <c r="LXE753" s="31"/>
      <c r="LXF753" s="31"/>
      <c r="LXG753" s="31"/>
      <c r="LXH753" s="31"/>
      <c r="LXI753" s="31"/>
      <c r="LXJ753" s="31"/>
      <c r="LXK753" s="31"/>
      <c r="LXL753" s="31"/>
      <c r="LXM753" s="31"/>
      <c r="LXN753" s="31"/>
      <c r="LXO753" s="31"/>
      <c r="LXP753" s="31"/>
      <c r="LXQ753" s="31"/>
      <c r="LXR753" s="31"/>
      <c r="LXS753" s="31"/>
      <c r="LXT753" s="31"/>
      <c r="LXU753" s="31"/>
      <c r="LXV753" s="31"/>
      <c r="LXW753" s="31"/>
      <c r="LXX753" s="31"/>
      <c r="LXY753" s="31"/>
      <c r="LXZ753" s="31"/>
      <c r="LYA753" s="31"/>
      <c r="LYB753" s="31"/>
      <c r="LYC753" s="31"/>
      <c r="LYD753" s="31"/>
      <c r="LYE753" s="31"/>
      <c r="LYF753" s="31"/>
      <c r="LYG753" s="31"/>
      <c r="LYH753" s="31"/>
      <c r="LYI753" s="31"/>
      <c r="LYJ753" s="31"/>
      <c r="LYK753" s="31"/>
      <c r="LYL753" s="31"/>
      <c r="LYM753" s="31"/>
      <c r="LYN753" s="31"/>
      <c r="LYO753" s="31"/>
      <c r="LYP753" s="31"/>
      <c r="LYQ753" s="31"/>
      <c r="LYR753" s="31"/>
      <c r="LYS753" s="31"/>
      <c r="LYT753" s="31"/>
      <c r="LYU753" s="31"/>
      <c r="LYV753" s="31"/>
      <c r="LYW753" s="31"/>
      <c r="LYX753" s="31"/>
      <c r="LYY753" s="31"/>
      <c r="LYZ753" s="31"/>
      <c r="LZA753" s="31"/>
      <c r="LZB753" s="31"/>
      <c r="LZC753" s="31"/>
      <c r="LZD753" s="31"/>
      <c r="LZE753" s="31"/>
      <c r="LZF753" s="31"/>
      <c r="LZG753" s="31"/>
      <c r="LZH753" s="31"/>
      <c r="LZI753" s="31"/>
      <c r="LZJ753" s="31"/>
      <c r="LZK753" s="31"/>
      <c r="LZL753" s="31"/>
      <c r="LZM753" s="31"/>
      <c r="LZN753" s="31"/>
      <c r="LZO753" s="31"/>
      <c r="LZP753" s="31"/>
      <c r="LZQ753" s="31"/>
      <c r="LZR753" s="31"/>
      <c r="LZS753" s="31"/>
      <c r="LZT753" s="31"/>
      <c r="LZU753" s="31"/>
      <c r="LZV753" s="31"/>
      <c r="LZW753" s="31"/>
      <c r="LZX753" s="31"/>
      <c r="LZY753" s="31"/>
      <c r="LZZ753" s="31"/>
      <c r="MAA753" s="31"/>
      <c r="MAB753" s="31"/>
      <c r="MAC753" s="31"/>
      <c r="MAD753" s="31"/>
      <c r="MAE753" s="31"/>
      <c r="MAF753" s="31"/>
      <c r="MAG753" s="31"/>
      <c r="MAH753" s="31"/>
      <c r="MAI753" s="31"/>
      <c r="MAJ753" s="31"/>
      <c r="MAK753" s="31"/>
      <c r="MAL753" s="31"/>
      <c r="MAM753" s="31"/>
      <c r="MAN753" s="31"/>
      <c r="MAO753" s="31"/>
      <c r="MAP753" s="31"/>
      <c r="MAQ753" s="31"/>
      <c r="MAR753" s="31"/>
      <c r="MAS753" s="31"/>
      <c r="MAT753" s="31"/>
      <c r="MAU753" s="31"/>
      <c r="MAV753" s="31"/>
      <c r="MAW753" s="31"/>
      <c r="MAX753" s="31"/>
      <c r="MAY753" s="31"/>
      <c r="MAZ753" s="31"/>
      <c r="MBA753" s="31"/>
      <c r="MBB753" s="31"/>
      <c r="MBC753" s="31"/>
      <c r="MBD753" s="31"/>
      <c r="MBE753" s="31"/>
      <c r="MBF753" s="31"/>
      <c r="MBG753" s="31"/>
      <c r="MBH753" s="31"/>
      <c r="MBI753" s="31"/>
      <c r="MBJ753" s="31"/>
      <c r="MBK753" s="31"/>
      <c r="MBL753" s="31"/>
      <c r="MBM753" s="31"/>
      <c r="MBN753" s="31"/>
      <c r="MBO753" s="31"/>
      <c r="MBP753" s="31"/>
      <c r="MBQ753" s="31"/>
      <c r="MBR753" s="31"/>
      <c r="MBS753" s="31"/>
      <c r="MBT753" s="31"/>
      <c r="MBU753" s="31"/>
      <c r="MBV753" s="31"/>
      <c r="MBW753" s="31"/>
      <c r="MBX753" s="31"/>
      <c r="MBY753" s="31"/>
      <c r="MBZ753" s="31"/>
      <c r="MCA753" s="31"/>
      <c r="MCB753" s="31"/>
      <c r="MCC753" s="31"/>
      <c r="MCD753" s="31"/>
      <c r="MCE753" s="31"/>
      <c r="MCF753" s="31"/>
      <c r="MCG753" s="31"/>
      <c r="MCH753" s="31"/>
      <c r="MCI753" s="31"/>
      <c r="MCJ753" s="31"/>
      <c r="MCK753" s="31"/>
      <c r="MCL753" s="31"/>
      <c r="MCM753" s="31"/>
      <c r="MCN753" s="31"/>
      <c r="MCO753" s="31"/>
      <c r="MCP753" s="31"/>
      <c r="MCQ753" s="31"/>
      <c r="MCR753" s="31"/>
      <c r="MCS753" s="31"/>
      <c r="MCT753" s="31"/>
      <c r="MCU753" s="31"/>
      <c r="MCV753" s="31"/>
      <c r="MCW753" s="31"/>
      <c r="MCX753" s="31"/>
      <c r="MCY753" s="31"/>
      <c r="MCZ753" s="31"/>
      <c r="MDA753" s="31"/>
      <c r="MDB753" s="31"/>
      <c r="MDC753" s="31"/>
      <c r="MDD753" s="31"/>
      <c r="MDE753" s="31"/>
      <c r="MDF753" s="31"/>
      <c r="MDG753" s="31"/>
      <c r="MDH753" s="31"/>
      <c r="MDI753" s="31"/>
      <c r="MDJ753" s="31"/>
      <c r="MDK753" s="31"/>
      <c r="MDL753" s="31"/>
      <c r="MDM753" s="31"/>
      <c r="MDN753" s="31"/>
      <c r="MDO753" s="31"/>
      <c r="MDP753" s="31"/>
      <c r="MDQ753" s="31"/>
      <c r="MDR753" s="31"/>
      <c r="MDS753" s="31"/>
      <c r="MDT753" s="31"/>
      <c r="MDU753" s="31"/>
      <c r="MDV753" s="31"/>
      <c r="MDW753" s="31"/>
      <c r="MDX753" s="31"/>
      <c r="MDY753" s="31"/>
      <c r="MDZ753" s="31"/>
      <c r="MEA753" s="31"/>
      <c r="MEB753" s="31"/>
      <c r="MEC753" s="31"/>
      <c r="MED753" s="31"/>
      <c r="MEE753" s="31"/>
      <c r="MEF753" s="31"/>
      <c r="MEG753" s="31"/>
      <c r="MEH753" s="31"/>
      <c r="MEI753" s="31"/>
      <c r="MEJ753" s="31"/>
      <c r="MEK753" s="31"/>
      <c r="MEL753" s="31"/>
      <c r="MEM753" s="31"/>
      <c r="MEN753" s="31"/>
      <c r="MEO753" s="31"/>
      <c r="MEP753" s="31"/>
      <c r="MEQ753" s="31"/>
      <c r="MER753" s="31"/>
      <c r="MES753" s="31"/>
      <c r="MET753" s="31"/>
      <c r="MEU753" s="31"/>
      <c r="MEV753" s="31"/>
      <c r="MEW753" s="31"/>
      <c r="MEX753" s="31"/>
      <c r="MEY753" s="31"/>
      <c r="MEZ753" s="31"/>
      <c r="MFA753" s="31"/>
      <c r="MFB753" s="31"/>
      <c r="MFC753" s="31"/>
      <c r="MFD753" s="31"/>
      <c r="MFE753" s="31"/>
      <c r="MFF753" s="31"/>
      <c r="MFG753" s="31"/>
      <c r="MFH753" s="31"/>
      <c r="MFI753" s="31"/>
      <c r="MFJ753" s="31"/>
      <c r="MFK753" s="31"/>
      <c r="MFL753" s="31"/>
      <c r="MFM753" s="31"/>
      <c r="MFN753" s="31"/>
      <c r="MFO753" s="31"/>
      <c r="MFP753" s="31"/>
      <c r="MFQ753" s="31"/>
      <c r="MFR753" s="31"/>
      <c r="MFS753" s="31"/>
      <c r="MFT753" s="31"/>
      <c r="MFU753" s="31"/>
      <c r="MFV753" s="31"/>
      <c r="MFW753" s="31"/>
      <c r="MFX753" s="31"/>
      <c r="MFY753" s="31"/>
      <c r="MFZ753" s="31"/>
      <c r="MGA753" s="31"/>
      <c r="MGB753" s="31"/>
      <c r="MGC753" s="31"/>
      <c r="MGD753" s="31"/>
      <c r="MGE753" s="31"/>
      <c r="MGF753" s="31"/>
      <c r="MGG753" s="31"/>
      <c r="MGH753" s="31"/>
      <c r="MGI753" s="31"/>
      <c r="MGJ753" s="31"/>
      <c r="MGK753" s="31"/>
      <c r="MGL753" s="31"/>
      <c r="MGM753" s="31"/>
      <c r="MGN753" s="31"/>
      <c r="MGO753" s="31"/>
      <c r="MGP753" s="31"/>
      <c r="MGQ753" s="31"/>
      <c r="MGR753" s="31"/>
      <c r="MGS753" s="31"/>
      <c r="MGT753" s="31"/>
      <c r="MGU753" s="31"/>
      <c r="MGV753" s="31"/>
      <c r="MGW753" s="31"/>
      <c r="MGX753" s="31"/>
      <c r="MGY753" s="31"/>
      <c r="MGZ753" s="31"/>
      <c r="MHA753" s="31"/>
      <c r="MHB753" s="31"/>
      <c r="MHC753" s="31"/>
      <c r="MHD753" s="31"/>
      <c r="MHE753" s="31"/>
      <c r="MHF753" s="31"/>
      <c r="MHG753" s="31"/>
      <c r="MHH753" s="31"/>
      <c r="MHI753" s="31"/>
      <c r="MHJ753" s="31"/>
      <c r="MHK753" s="31"/>
      <c r="MHL753" s="31"/>
      <c r="MHM753" s="31"/>
      <c r="MHN753" s="31"/>
      <c r="MHO753" s="31"/>
      <c r="MHP753" s="31"/>
      <c r="MHQ753" s="31"/>
      <c r="MHR753" s="31"/>
      <c r="MHS753" s="31"/>
      <c r="MHT753" s="31"/>
      <c r="MHU753" s="31"/>
      <c r="MHV753" s="31"/>
      <c r="MHW753" s="31"/>
      <c r="MHX753" s="31"/>
      <c r="MHY753" s="31"/>
      <c r="MHZ753" s="31"/>
      <c r="MIA753" s="31"/>
      <c r="MIB753" s="31"/>
      <c r="MIC753" s="31"/>
      <c r="MID753" s="31"/>
      <c r="MIE753" s="31"/>
      <c r="MIF753" s="31"/>
      <c r="MIG753" s="31"/>
      <c r="MIH753" s="31"/>
      <c r="MII753" s="31"/>
      <c r="MIJ753" s="31"/>
      <c r="MIK753" s="31"/>
      <c r="MIL753" s="31"/>
      <c r="MIM753" s="31"/>
      <c r="MIN753" s="31"/>
      <c r="MIO753" s="31"/>
      <c r="MIP753" s="31"/>
      <c r="MIQ753" s="31"/>
      <c r="MIR753" s="31"/>
      <c r="MIS753" s="31"/>
      <c r="MIT753" s="31"/>
      <c r="MIU753" s="31"/>
      <c r="MIV753" s="31"/>
      <c r="MIW753" s="31"/>
      <c r="MIX753" s="31"/>
      <c r="MIY753" s="31"/>
      <c r="MIZ753" s="31"/>
      <c r="MJA753" s="31"/>
      <c r="MJB753" s="31"/>
      <c r="MJC753" s="31"/>
      <c r="MJD753" s="31"/>
      <c r="MJE753" s="31"/>
      <c r="MJF753" s="31"/>
      <c r="MJG753" s="31"/>
      <c r="MJH753" s="31"/>
      <c r="MJI753" s="31"/>
      <c r="MJJ753" s="31"/>
      <c r="MJK753" s="31"/>
      <c r="MJL753" s="31"/>
      <c r="MJM753" s="31"/>
      <c r="MJN753" s="31"/>
      <c r="MJO753" s="31"/>
      <c r="MJP753" s="31"/>
      <c r="MJQ753" s="31"/>
      <c r="MJR753" s="31"/>
      <c r="MJS753" s="31"/>
      <c r="MJT753" s="31"/>
      <c r="MJU753" s="31"/>
      <c r="MJV753" s="31"/>
      <c r="MJW753" s="31"/>
      <c r="MJX753" s="31"/>
      <c r="MJY753" s="31"/>
      <c r="MJZ753" s="31"/>
      <c r="MKA753" s="31"/>
      <c r="MKB753" s="31"/>
      <c r="MKC753" s="31"/>
      <c r="MKD753" s="31"/>
      <c r="MKE753" s="31"/>
      <c r="MKF753" s="31"/>
      <c r="MKG753" s="31"/>
      <c r="MKH753" s="31"/>
      <c r="MKI753" s="31"/>
      <c r="MKJ753" s="31"/>
      <c r="MKK753" s="31"/>
      <c r="MKL753" s="31"/>
      <c r="MKM753" s="31"/>
      <c r="MKN753" s="31"/>
      <c r="MKO753" s="31"/>
      <c r="MKP753" s="31"/>
      <c r="MKQ753" s="31"/>
      <c r="MKR753" s="31"/>
      <c r="MKS753" s="31"/>
      <c r="MKT753" s="31"/>
      <c r="MKU753" s="31"/>
      <c r="MKV753" s="31"/>
      <c r="MKW753" s="31"/>
      <c r="MKX753" s="31"/>
      <c r="MKY753" s="31"/>
      <c r="MKZ753" s="31"/>
      <c r="MLA753" s="31"/>
      <c r="MLB753" s="31"/>
      <c r="MLC753" s="31"/>
      <c r="MLD753" s="31"/>
      <c r="MLE753" s="31"/>
      <c r="MLF753" s="31"/>
      <c r="MLG753" s="31"/>
      <c r="MLH753" s="31"/>
      <c r="MLI753" s="31"/>
      <c r="MLJ753" s="31"/>
      <c r="MLK753" s="31"/>
      <c r="MLL753" s="31"/>
      <c r="MLM753" s="31"/>
      <c r="MLN753" s="31"/>
      <c r="MLO753" s="31"/>
      <c r="MLP753" s="31"/>
      <c r="MLQ753" s="31"/>
      <c r="MLR753" s="31"/>
      <c r="MLS753" s="31"/>
      <c r="MLT753" s="31"/>
      <c r="MLU753" s="31"/>
      <c r="MLV753" s="31"/>
      <c r="MLW753" s="31"/>
      <c r="MLX753" s="31"/>
      <c r="MLY753" s="31"/>
      <c r="MLZ753" s="31"/>
      <c r="MMA753" s="31"/>
      <c r="MMB753" s="31"/>
      <c r="MMC753" s="31"/>
      <c r="MMD753" s="31"/>
      <c r="MME753" s="31"/>
      <c r="MMF753" s="31"/>
      <c r="MMG753" s="31"/>
      <c r="MMH753" s="31"/>
      <c r="MMI753" s="31"/>
      <c r="MMJ753" s="31"/>
      <c r="MMK753" s="31"/>
      <c r="MML753" s="31"/>
      <c r="MMM753" s="31"/>
      <c r="MMN753" s="31"/>
      <c r="MMO753" s="31"/>
      <c r="MMP753" s="31"/>
      <c r="MMQ753" s="31"/>
      <c r="MMR753" s="31"/>
      <c r="MMS753" s="31"/>
      <c r="MMT753" s="31"/>
      <c r="MMU753" s="31"/>
      <c r="MMV753" s="31"/>
      <c r="MMW753" s="31"/>
      <c r="MMX753" s="31"/>
      <c r="MMY753" s="31"/>
      <c r="MMZ753" s="31"/>
      <c r="MNA753" s="31"/>
      <c r="MNB753" s="31"/>
      <c r="MNC753" s="31"/>
      <c r="MND753" s="31"/>
      <c r="MNE753" s="31"/>
      <c r="MNF753" s="31"/>
      <c r="MNG753" s="31"/>
      <c r="MNH753" s="31"/>
      <c r="MNI753" s="31"/>
      <c r="MNJ753" s="31"/>
      <c r="MNK753" s="31"/>
      <c r="MNL753" s="31"/>
      <c r="MNM753" s="31"/>
      <c r="MNN753" s="31"/>
      <c r="MNO753" s="31"/>
      <c r="MNP753" s="31"/>
      <c r="MNQ753" s="31"/>
      <c r="MNR753" s="31"/>
      <c r="MNS753" s="31"/>
      <c r="MNT753" s="31"/>
      <c r="MNU753" s="31"/>
      <c r="MNV753" s="31"/>
      <c r="MNW753" s="31"/>
      <c r="MNX753" s="31"/>
      <c r="MNY753" s="31"/>
      <c r="MNZ753" s="31"/>
      <c r="MOA753" s="31"/>
      <c r="MOB753" s="31"/>
      <c r="MOC753" s="31"/>
      <c r="MOD753" s="31"/>
      <c r="MOE753" s="31"/>
      <c r="MOF753" s="31"/>
      <c r="MOG753" s="31"/>
      <c r="MOH753" s="31"/>
      <c r="MOI753" s="31"/>
      <c r="MOJ753" s="31"/>
      <c r="MOK753" s="31"/>
      <c r="MOL753" s="31"/>
      <c r="MOM753" s="31"/>
      <c r="MON753" s="31"/>
      <c r="MOO753" s="31"/>
      <c r="MOP753" s="31"/>
      <c r="MOQ753" s="31"/>
      <c r="MOR753" s="31"/>
      <c r="MOS753" s="31"/>
      <c r="MOT753" s="31"/>
      <c r="MOU753" s="31"/>
      <c r="MOV753" s="31"/>
      <c r="MOW753" s="31"/>
      <c r="MOX753" s="31"/>
      <c r="MOY753" s="31"/>
      <c r="MOZ753" s="31"/>
      <c r="MPA753" s="31"/>
      <c r="MPB753" s="31"/>
      <c r="MPC753" s="31"/>
      <c r="MPD753" s="31"/>
      <c r="MPE753" s="31"/>
      <c r="MPF753" s="31"/>
      <c r="MPG753" s="31"/>
      <c r="MPH753" s="31"/>
      <c r="MPI753" s="31"/>
      <c r="MPJ753" s="31"/>
      <c r="MPK753" s="31"/>
      <c r="MPL753" s="31"/>
      <c r="MPM753" s="31"/>
      <c r="MPN753" s="31"/>
      <c r="MPO753" s="31"/>
      <c r="MPP753" s="31"/>
      <c r="MPQ753" s="31"/>
      <c r="MPR753" s="31"/>
      <c r="MPS753" s="31"/>
      <c r="MPT753" s="31"/>
      <c r="MPU753" s="31"/>
      <c r="MPV753" s="31"/>
      <c r="MPW753" s="31"/>
      <c r="MPX753" s="31"/>
      <c r="MPY753" s="31"/>
      <c r="MPZ753" s="31"/>
      <c r="MQA753" s="31"/>
      <c r="MQB753" s="31"/>
      <c r="MQC753" s="31"/>
      <c r="MQD753" s="31"/>
      <c r="MQE753" s="31"/>
      <c r="MQF753" s="31"/>
      <c r="MQG753" s="31"/>
      <c r="MQH753" s="31"/>
      <c r="MQI753" s="31"/>
      <c r="MQJ753" s="31"/>
      <c r="MQK753" s="31"/>
      <c r="MQL753" s="31"/>
      <c r="MQM753" s="31"/>
      <c r="MQN753" s="31"/>
      <c r="MQO753" s="31"/>
      <c r="MQP753" s="31"/>
      <c r="MQQ753" s="31"/>
      <c r="MQR753" s="31"/>
      <c r="MQS753" s="31"/>
      <c r="MQT753" s="31"/>
      <c r="MQU753" s="31"/>
      <c r="MQV753" s="31"/>
      <c r="MQW753" s="31"/>
      <c r="MQX753" s="31"/>
      <c r="MQY753" s="31"/>
      <c r="MQZ753" s="31"/>
      <c r="MRA753" s="31"/>
      <c r="MRB753" s="31"/>
      <c r="MRC753" s="31"/>
      <c r="MRD753" s="31"/>
      <c r="MRE753" s="31"/>
      <c r="MRF753" s="31"/>
      <c r="MRG753" s="31"/>
      <c r="MRH753" s="31"/>
      <c r="MRI753" s="31"/>
      <c r="MRJ753" s="31"/>
      <c r="MRK753" s="31"/>
      <c r="MRL753" s="31"/>
      <c r="MRM753" s="31"/>
      <c r="MRN753" s="31"/>
      <c r="MRO753" s="31"/>
      <c r="MRP753" s="31"/>
      <c r="MRQ753" s="31"/>
      <c r="MRR753" s="31"/>
      <c r="MRS753" s="31"/>
      <c r="MRT753" s="31"/>
      <c r="MRU753" s="31"/>
      <c r="MRV753" s="31"/>
      <c r="MRW753" s="31"/>
      <c r="MRX753" s="31"/>
      <c r="MRY753" s="31"/>
      <c r="MRZ753" s="31"/>
      <c r="MSA753" s="31"/>
      <c r="MSB753" s="31"/>
      <c r="MSC753" s="31"/>
      <c r="MSD753" s="31"/>
      <c r="MSE753" s="31"/>
      <c r="MSF753" s="31"/>
      <c r="MSG753" s="31"/>
      <c r="MSH753" s="31"/>
      <c r="MSI753" s="31"/>
      <c r="MSJ753" s="31"/>
      <c r="MSK753" s="31"/>
      <c r="MSL753" s="31"/>
      <c r="MSM753" s="31"/>
      <c r="MSN753" s="31"/>
      <c r="MSO753" s="31"/>
      <c r="MSP753" s="31"/>
      <c r="MSQ753" s="31"/>
      <c r="MSR753" s="31"/>
      <c r="MSS753" s="31"/>
      <c r="MST753" s="31"/>
      <c r="MSU753" s="31"/>
      <c r="MSV753" s="31"/>
      <c r="MSW753" s="31"/>
      <c r="MSX753" s="31"/>
      <c r="MSY753" s="31"/>
      <c r="MSZ753" s="31"/>
      <c r="MTA753" s="31"/>
      <c r="MTB753" s="31"/>
      <c r="MTC753" s="31"/>
      <c r="MTD753" s="31"/>
      <c r="MTE753" s="31"/>
      <c r="MTF753" s="31"/>
      <c r="MTG753" s="31"/>
      <c r="MTH753" s="31"/>
      <c r="MTI753" s="31"/>
      <c r="MTJ753" s="31"/>
      <c r="MTK753" s="31"/>
      <c r="MTL753" s="31"/>
      <c r="MTM753" s="31"/>
      <c r="MTN753" s="31"/>
      <c r="MTO753" s="31"/>
      <c r="MTP753" s="31"/>
      <c r="MTQ753" s="31"/>
      <c r="MTR753" s="31"/>
      <c r="MTS753" s="31"/>
      <c r="MTT753" s="31"/>
      <c r="MTU753" s="31"/>
      <c r="MTV753" s="31"/>
      <c r="MTW753" s="31"/>
      <c r="MTX753" s="31"/>
      <c r="MTY753" s="31"/>
      <c r="MTZ753" s="31"/>
      <c r="MUA753" s="31"/>
      <c r="MUB753" s="31"/>
      <c r="MUC753" s="31"/>
      <c r="MUD753" s="31"/>
      <c r="MUE753" s="31"/>
      <c r="MUF753" s="31"/>
      <c r="MUG753" s="31"/>
      <c r="MUH753" s="31"/>
      <c r="MUI753" s="31"/>
      <c r="MUJ753" s="31"/>
      <c r="MUK753" s="31"/>
      <c r="MUL753" s="31"/>
      <c r="MUM753" s="31"/>
      <c r="MUN753" s="31"/>
      <c r="MUO753" s="31"/>
      <c r="MUP753" s="31"/>
      <c r="MUQ753" s="31"/>
      <c r="MUR753" s="31"/>
      <c r="MUS753" s="31"/>
      <c r="MUT753" s="31"/>
      <c r="MUU753" s="31"/>
      <c r="MUV753" s="31"/>
      <c r="MUW753" s="31"/>
      <c r="MUX753" s="31"/>
      <c r="MUY753" s="31"/>
      <c r="MUZ753" s="31"/>
      <c r="MVA753" s="31"/>
      <c r="MVB753" s="31"/>
      <c r="MVC753" s="31"/>
      <c r="MVD753" s="31"/>
      <c r="MVE753" s="31"/>
      <c r="MVF753" s="31"/>
      <c r="MVG753" s="31"/>
      <c r="MVH753" s="31"/>
      <c r="MVI753" s="31"/>
      <c r="MVJ753" s="31"/>
      <c r="MVK753" s="31"/>
      <c r="MVL753" s="31"/>
      <c r="MVM753" s="31"/>
      <c r="MVN753" s="31"/>
      <c r="MVO753" s="31"/>
      <c r="MVP753" s="31"/>
      <c r="MVQ753" s="31"/>
      <c r="MVR753" s="31"/>
      <c r="MVS753" s="31"/>
      <c r="MVT753" s="31"/>
      <c r="MVU753" s="31"/>
      <c r="MVV753" s="31"/>
      <c r="MVW753" s="31"/>
      <c r="MVX753" s="31"/>
      <c r="MVY753" s="31"/>
      <c r="MVZ753" s="31"/>
      <c r="MWA753" s="31"/>
      <c r="MWB753" s="31"/>
      <c r="MWC753" s="31"/>
      <c r="MWD753" s="31"/>
      <c r="MWE753" s="31"/>
      <c r="MWF753" s="31"/>
      <c r="MWG753" s="31"/>
      <c r="MWH753" s="31"/>
      <c r="MWI753" s="31"/>
      <c r="MWJ753" s="31"/>
      <c r="MWK753" s="31"/>
      <c r="MWL753" s="31"/>
      <c r="MWM753" s="31"/>
      <c r="MWN753" s="31"/>
      <c r="MWO753" s="31"/>
      <c r="MWP753" s="31"/>
      <c r="MWQ753" s="31"/>
      <c r="MWR753" s="31"/>
      <c r="MWS753" s="31"/>
      <c r="MWT753" s="31"/>
      <c r="MWU753" s="31"/>
      <c r="MWV753" s="31"/>
      <c r="MWW753" s="31"/>
      <c r="MWX753" s="31"/>
      <c r="MWY753" s="31"/>
      <c r="MWZ753" s="31"/>
      <c r="MXA753" s="31"/>
      <c r="MXB753" s="31"/>
      <c r="MXC753" s="31"/>
      <c r="MXD753" s="31"/>
      <c r="MXE753" s="31"/>
      <c r="MXF753" s="31"/>
      <c r="MXG753" s="31"/>
      <c r="MXH753" s="31"/>
      <c r="MXI753" s="31"/>
      <c r="MXJ753" s="31"/>
      <c r="MXK753" s="31"/>
      <c r="MXL753" s="31"/>
      <c r="MXM753" s="31"/>
      <c r="MXN753" s="31"/>
      <c r="MXO753" s="31"/>
      <c r="MXP753" s="31"/>
      <c r="MXQ753" s="31"/>
      <c r="MXR753" s="31"/>
      <c r="MXS753" s="31"/>
      <c r="MXT753" s="31"/>
      <c r="MXU753" s="31"/>
      <c r="MXV753" s="31"/>
      <c r="MXW753" s="31"/>
      <c r="MXX753" s="31"/>
      <c r="MXY753" s="31"/>
      <c r="MXZ753" s="31"/>
      <c r="MYA753" s="31"/>
      <c r="MYB753" s="31"/>
      <c r="MYC753" s="31"/>
      <c r="MYD753" s="31"/>
      <c r="MYE753" s="31"/>
      <c r="MYF753" s="31"/>
      <c r="MYG753" s="31"/>
      <c r="MYH753" s="31"/>
      <c r="MYI753" s="31"/>
      <c r="MYJ753" s="31"/>
      <c r="MYK753" s="31"/>
      <c r="MYL753" s="31"/>
      <c r="MYM753" s="31"/>
      <c r="MYN753" s="31"/>
      <c r="MYO753" s="31"/>
      <c r="MYP753" s="31"/>
      <c r="MYQ753" s="31"/>
      <c r="MYR753" s="31"/>
      <c r="MYS753" s="31"/>
      <c r="MYT753" s="31"/>
      <c r="MYU753" s="31"/>
      <c r="MYV753" s="31"/>
      <c r="MYW753" s="31"/>
      <c r="MYX753" s="31"/>
      <c r="MYY753" s="31"/>
      <c r="MYZ753" s="31"/>
      <c r="MZA753" s="31"/>
      <c r="MZB753" s="31"/>
      <c r="MZC753" s="31"/>
      <c r="MZD753" s="31"/>
      <c r="MZE753" s="31"/>
      <c r="MZF753" s="31"/>
      <c r="MZG753" s="31"/>
      <c r="MZH753" s="31"/>
      <c r="MZI753" s="31"/>
      <c r="MZJ753" s="31"/>
      <c r="MZK753" s="31"/>
      <c r="MZL753" s="31"/>
      <c r="MZM753" s="31"/>
      <c r="MZN753" s="31"/>
      <c r="MZO753" s="31"/>
      <c r="MZP753" s="31"/>
      <c r="MZQ753" s="31"/>
      <c r="MZR753" s="31"/>
      <c r="MZS753" s="31"/>
      <c r="MZT753" s="31"/>
      <c r="MZU753" s="31"/>
      <c r="MZV753" s="31"/>
      <c r="MZW753" s="31"/>
      <c r="MZX753" s="31"/>
      <c r="MZY753" s="31"/>
      <c r="MZZ753" s="31"/>
      <c r="NAA753" s="31"/>
      <c r="NAB753" s="31"/>
      <c r="NAC753" s="31"/>
      <c r="NAD753" s="31"/>
      <c r="NAE753" s="31"/>
      <c r="NAF753" s="31"/>
      <c r="NAG753" s="31"/>
      <c r="NAH753" s="31"/>
      <c r="NAI753" s="31"/>
      <c r="NAJ753" s="31"/>
      <c r="NAK753" s="31"/>
      <c r="NAL753" s="31"/>
      <c r="NAM753" s="31"/>
      <c r="NAN753" s="31"/>
      <c r="NAO753" s="31"/>
      <c r="NAP753" s="31"/>
      <c r="NAQ753" s="31"/>
      <c r="NAR753" s="31"/>
      <c r="NAS753" s="31"/>
      <c r="NAT753" s="31"/>
      <c r="NAU753" s="31"/>
      <c r="NAV753" s="31"/>
      <c r="NAW753" s="31"/>
      <c r="NAX753" s="31"/>
      <c r="NAY753" s="31"/>
      <c r="NAZ753" s="31"/>
      <c r="NBA753" s="31"/>
      <c r="NBB753" s="31"/>
      <c r="NBC753" s="31"/>
      <c r="NBD753" s="31"/>
      <c r="NBE753" s="31"/>
      <c r="NBF753" s="31"/>
      <c r="NBG753" s="31"/>
      <c r="NBH753" s="31"/>
      <c r="NBI753" s="31"/>
      <c r="NBJ753" s="31"/>
      <c r="NBK753" s="31"/>
      <c r="NBL753" s="31"/>
      <c r="NBM753" s="31"/>
      <c r="NBN753" s="31"/>
      <c r="NBO753" s="31"/>
      <c r="NBP753" s="31"/>
      <c r="NBQ753" s="31"/>
      <c r="NBR753" s="31"/>
      <c r="NBS753" s="31"/>
      <c r="NBT753" s="31"/>
      <c r="NBU753" s="31"/>
      <c r="NBV753" s="31"/>
      <c r="NBW753" s="31"/>
      <c r="NBX753" s="31"/>
      <c r="NBY753" s="31"/>
      <c r="NBZ753" s="31"/>
      <c r="NCA753" s="31"/>
      <c r="NCB753" s="31"/>
      <c r="NCC753" s="31"/>
      <c r="NCD753" s="31"/>
      <c r="NCE753" s="31"/>
      <c r="NCF753" s="31"/>
      <c r="NCG753" s="31"/>
      <c r="NCH753" s="31"/>
      <c r="NCI753" s="31"/>
      <c r="NCJ753" s="31"/>
      <c r="NCK753" s="31"/>
      <c r="NCL753" s="31"/>
      <c r="NCM753" s="31"/>
      <c r="NCN753" s="31"/>
      <c r="NCO753" s="31"/>
      <c r="NCP753" s="31"/>
      <c r="NCQ753" s="31"/>
      <c r="NCR753" s="31"/>
      <c r="NCS753" s="31"/>
      <c r="NCT753" s="31"/>
      <c r="NCU753" s="31"/>
      <c r="NCV753" s="31"/>
      <c r="NCW753" s="31"/>
      <c r="NCX753" s="31"/>
      <c r="NCY753" s="31"/>
      <c r="NCZ753" s="31"/>
      <c r="NDA753" s="31"/>
      <c r="NDB753" s="31"/>
      <c r="NDC753" s="31"/>
      <c r="NDD753" s="31"/>
      <c r="NDE753" s="31"/>
      <c r="NDF753" s="31"/>
      <c r="NDG753" s="31"/>
      <c r="NDH753" s="31"/>
      <c r="NDI753" s="31"/>
      <c r="NDJ753" s="31"/>
      <c r="NDK753" s="31"/>
      <c r="NDL753" s="31"/>
      <c r="NDM753" s="31"/>
      <c r="NDN753" s="31"/>
      <c r="NDO753" s="31"/>
      <c r="NDP753" s="31"/>
      <c r="NDQ753" s="31"/>
      <c r="NDR753" s="31"/>
      <c r="NDS753" s="31"/>
      <c r="NDT753" s="31"/>
      <c r="NDU753" s="31"/>
      <c r="NDV753" s="31"/>
      <c r="NDW753" s="31"/>
      <c r="NDX753" s="31"/>
      <c r="NDY753" s="31"/>
      <c r="NDZ753" s="31"/>
      <c r="NEA753" s="31"/>
      <c r="NEB753" s="31"/>
      <c r="NEC753" s="31"/>
      <c r="NED753" s="31"/>
      <c r="NEE753" s="31"/>
      <c r="NEF753" s="31"/>
      <c r="NEG753" s="31"/>
      <c r="NEH753" s="31"/>
      <c r="NEI753" s="31"/>
      <c r="NEJ753" s="31"/>
      <c r="NEK753" s="31"/>
      <c r="NEL753" s="31"/>
      <c r="NEM753" s="31"/>
      <c r="NEN753" s="31"/>
      <c r="NEO753" s="31"/>
      <c r="NEP753" s="31"/>
      <c r="NEQ753" s="31"/>
      <c r="NER753" s="31"/>
      <c r="NES753" s="31"/>
      <c r="NET753" s="31"/>
      <c r="NEU753" s="31"/>
      <c r="NEV753" s="31"/>
      <c r="NEW753" s="31"/>
      <c r="NEX753" s="31"/>
      <c r="NEY753" s="31"/>
      <c r="NEZ753" s="31"/>
      <c r="NFA753" s="31"/>
      <c r="NFB753" s="31"/>
      <c r="NFC753" s="31"/>
      <c r="NFD753" s="31"/>
      <c r="NFE753" s="31"/>
      <c r="NFF753" s="31"/>
      <c r="NFG753" s="31"/>
      <c r="NFH753" s="31"/>
      <c r="NFI753" s="31"/>
      <c r="NFJ753" s="31"/>
      <c r="NFK753" s="31"/>
      <c r="NFL753" s="31"/>
      <c r="NFM753" s="31"/>
      <c r="NFN753" s="31"/>
      <c r="NFO753" s="31"/>
      <c r="NFP753" s="31"/>
      <c r="NFQ753" s="31"/>
      <c r="NFR753" s="31"/>
      <c r="NFS753" s="31"/>
      <c r="NFT753" s="31"/>
      <c r="NFU753" s="31"/>
      <c r="NFV753" s="31"/>
      <c r="NFW753" s="31"/>
      <c r="NFX753" s="31"/>
      <c r="NFY753" s="31"/>
      <c r="NFZ753" s="31"/>
      <c r="NGA753" s="31"/>
      <c r="NGB753" s="31"/>
      <c r="NGC753" s="31"/>
      <c r="NGD753" s="31"/>
      <c r="NGE753" s="31"/>
      <c r="NGF753" s="31"/>
      <c r="NGG753" s="31"/>
      <c r="NGH753" s="31"/>
      <c r="NGI753" s="31"/>
      <c r="NGJ753" s="31"/>
      <c r="NGK753" s="31"/>
      <c r="NGL753" s="31"/>
      <c r="NGM753" s="31"/>
      <c r="NGN753" s="31"/>
      <c r="NGO753" s="31"/>
      <c r="NGP753" s="31"/>
      <c r="NGQ753" s="31"/>
      <c r="NGR753" s="31"/>
      <c r="NGS753" s="31"/>
      <c r="NGT753" s="31"/>
      <c r="NGU753" s="31"/>
      <c r="NGV753" s="31"/>
      <c r="NGW753" s="31"/>
      <c r="NGX753" s="31"/>
      <c r="NGY753" s="31"/>
      <c r="NGZ753" s="31"/>
      <c r="NHA753" s="31"/>
      <c r="NHB753" s="31"/>
      <c r="NHC753" s="31"/>
      <c r="NHD753" s="31"/>
      <c r="NHE753" s="31"/>
      <c r="NHF753" s="31"/>
      <c r="NHG753" s="31"/>
      <c r="NHH753" s="31"/>
      <c r="NHI753" s="31"/>
      <c r="NHJ753" s="31"/>
      <c r="NHK753" s="31"/>
      <c r="NHL753" s="31"/>
      <c r="NHM753" s="31"/>
      <c r="NHN753" s="31"/>
      <c r="NHO753" s="31"/>
      <c r="NHP753" s="31"/>
      <c r="NHQ753" s="31"/>
      <c r="NHR753" s="31"/>
      <c r="NHS753" s="31"/>
      <c r="NHT753" s="31"/>
      <c r="NHU753" s="31"/>
      <c r="NHV753" s="31"/>
      <c r="NHW753" s="31"/>
      <c r="NHX753" s="31"/>
      <c r="NHY753" s="31"/>
      <c r="NHZ753" s="31"/>
      <c r="NIA753" s="31"/>
      <c r="NIB753" s="31"/>
      <c r="NIC753" s="31"/>
      <c r="NID753" s="31"/>
      <c r="NIE753" s="31"/>
      <c r="NIF753" s="31"/>
      <c r="NIG753" s="31"/>
      <c r="NIH753" s="31"/>
      <c r="NII753" s="31"/>
      <c r="NIJ753" s="31"/>
      <c r="NIK753" s="31"/>
      <c r="NIL753" s="31"/>
      <c r="NIM753" s="31"/>
      <c r="NIN753" s="31"/>
      <c r="NIO753" s="31"/>
      <c r="NIP753" s="31"/>
      <c r="NIQ753" s="31"/>
      <c r="NIR753" s="31"/>
      <c r="NIS753" s="31"/>
      <c r="NIT753" s="31"/>
      <c r="NIU753" s="31"/>
      <c r="NIV753" s="31"/>
      <c r="NIW753" s="31"/>
      <c r="NIX753" s="31"/>
      <c r="NIY753" s="31"/>
      <c r="NIZ753" s="31"/>
      <c r="NJA753" s="31"/>
      <c r="NJB753" s="31"/>
      <c r="NJC753" s="31"/>
      <c r="NJD753" s="31"/>
      <c r="NJE753" s="31"/>
      <c r="NJF753" s="31"/>
      <c r="NJG753" s="31"/>
      <c r="NJH753" s="31"/>
      <c r="NJI753" s="31"/>
      <c r="NJJ753" s="31"/>
      <c r="NJK753" s="31"/>
      <c r="NJL753" s="31"/>
      <c r="NJM753" s="31"/>
      <c r="NJN753" s="31"/>
      <c r="NJO753" s="31"/>
      <c r="NJP753" s="31"/>
      <c r="NJQ753" s="31"/>
      <c r="NJR753" s="31"/>
      <c r="NJS753" s="31"/>
      <c r="NJT753" s="31"/>
      <c r="NJU753" s="31"/>
      <c r="NJV753" s="31"/>
      <c r="NJW753" s="31"/>
      <c r="NJX753" s="31"/>
      <c r="NJY753" s="31"/>
      <c r="NJZ753" s="31"/>
      <c r="NKA753" s="31"/>
      <c r="NKB753" s="31"/>
      <c r="NKC753" s="31"/>
      <c r="NKD753" s="31"/>
      <c r="NKE753" s="31"/>
      <c r="NKF753" s="31"/>
      <c r="NKG753" s="31"/>
      <c r="NKH753" s="31"/>
      <c r="NKI753" s="31"/>
      <c r="NKJ753" s="31"/>
      <c r="NKK753" s="31"/>
      <c r="NKL753" s="31"/>
      <c r="NKM753" s="31"/>
      <c r="NKN753" s="31"/>
      <c r="NKO753" s="31"/>
      <c r="NKP753" s="31"/>
      <c r="NKQ753" s="31"/>
      <c r="NKR753" s="31"/>
      <c r="NKS753" s="31"/>
      <c r="NKT753" s="31"/>
      <c r="NKU753" s="31"/>
      <c r="NKV753" s="31"/>
      <c r="NKW753" s="31"/>
      <c r="NKX753" s="31"/>
      <c r="NKY753" s="31"/>
      <c r="NKZ753" s="31"/>
      <c r="NLA753" s="31"/>
      <c r="NLB753" s="31"/>
      <c r="NLC753" s="31"/>
      <c r="NLD753" s="31"/>
      <c r="NLE753" s="31"/>
      <c r="NLF753" s="31"/>
      <c r="NLG753" s="31"/>
      <c r="NLH753" s="31"/>
      <c r="NLI753" s="31"/>
      <c r="NLJ753" s="31"/>
      <c r="NLK753" s="31"/>
      <c r="NLL753" s="31"/>
      <c r="NLM753" s="31"/>
      <c r="NLN753" s="31"/>
      <c r="NLO753" s="31"/>
      <c r="NLP753" s="31"/>
      <c r="NLQ753" s="31"/>
      <c r="NLR753" s="31"/>
      <c r="NLS753" s="31"/>
      <c r="NLT753" s="31"/>
      <c r="NLU753" s="31"/>
      <c r="NLV753" s="31"/>
      <c r="NLW753" s="31"/>
      <c r="NLX753" s="31"/>
      <c r="NLY753" s="31"/>
      <c r="NLZ753" s="31"/>
      <c r="NMA753" s="31"/>
      <c r="NMB753" s="31"/>
      <c r="NMC753" s="31"/>
      <c r="NMD753" s="31"/>
      <c r="NME753" s="31"/>
      <c r="NMF753" s="31"/>
      <c r="NMG753" s="31"/>
      <c r="NMH753" s="31"/>
      <c r="NMI753" s="31"/>
      <c r="NMJ753" s="31"/>
      <c r="NMK753" s="31"/>
      <c r="NML753" s="31"/>
      <c r="NMM753" s="31"/>
      <c r="NMN753" s="31"/>
      <c r="NMO753" s="31"/>
      <c r="NMP753" s="31"/>
      <c r="NMQ753" s="31"/>
      <c r="NMR753" s="31"/>
      <c r="NMS753" s="31"/>
      <c r="NMT753" s="31"/>
      <c r="NMU753" s="31"/>
      <c r="NMV753" s="31"/>
      <c r="NMW753" s="31"/>
      <c r="NMX753" s="31"/>
      <c r="NMY753" s="31"/>
      <c r="NMZ753" s="31"/>
      <c r="NNA753" s="31"/>
      <c r="NNB753" s="31"/>
      <c r="NNC753" s="31"/>
      <c r="NND753" s="31"/>
      <c r="NNE753" s="31"/>
      <c r="NNF753" s="31"/>
      <c r="NNG753" s="31"/>
      <c r="NNH753" s="31"/>
      <c r="NNI753" s="31"/>
      <c r="NNJ753" s="31"/>
      <c r="NNK753" s="31"/>
      <c r="NNL753" s="31"/>
      <c r="NNM753" s="31"/>
      <c r="NNN753" s="31"/>
      <c r="NNO753" s="31"/>
      <c r="NNP753" s="31"/>
      <c r="NNQ753" s="31"/>
      <c r="NNR753" s="31"/>
      <c r="NNS753" s="31"/>
      <c r="NNT753" s="31"/>
      <c r="NNU753" s="31"/>
      <c r="NNV753" s="31"/>
      <c r="NNW753" s="31"/>
      <c r="NNX753" s="31"/>
      <c r="NNY753" s="31"/>
      <c r="NNZ753" s="31"/>
      <c r="NOA753" s="31"/>
      <c r="NOB753" s="31"/>
      <c r="NOC753" s="31"/>
      <c r="NOD753" s="31"/>
      <c r="NOE753" s="31"/>
      <c r="NOF753" s="31"/>
      <c r="NOG753" s="31"/>
      <c r="NOH753" s="31"/>
      <c r="NOI753" s="31"/>
      <c r="NOJ753" s="31"/>
      <c r="NOK753" s="31"/>
      <c r="NOL753" s="31"/>
      <c r="NOM753" s="31"/>
      <c r="NON753" s="31"/>
      <c r="NOO753" s="31"/>
      <c r="NOP753" s="31"/>
      <c r="NOQ753" s="31"/>
      <c r="NOR753" s="31"/>
      <c r="NOS753" s="31"/>
      <c r="NOT753" s="31"/>
      <c r="NOU753" s="31"/>
      <c r="NOV753" s="31"/>
      <c r="NOW753" s="31"/>
      <c r="NOX753" s="31"/>
      <c r="NOY753" s="31"/>
      <c r="NOZ753" s="31"/>
      <c r="NPA753" s="31"/>
      <c r="NPB753" s="31"/>
      <c r="NPC753" s="31"/>
      <c r="NPD753" s="31"/>
      <c r="NPE753" s="31"/>
      <c r="NPF753" s="31"/>
      <c r="NPG753" s="31"/>
      <c r="NPH753" s="31"/>
      <c r="NPI753" s="31"/>
      <c r="NPJ753" s="31"/>
      <c r="NPK753" s="31"/>
      <c r="NPL753" s="31"/>
      <c r="NPM753" s="31"/>
      <c r="NPN753" s="31"/>
      <c r="NPO753" s="31"/>
      <c r="NPP753" s="31"/>
      <c r="NPQ753" s="31"/>
      <c r="NPR753" s="31"/>
      <c r="NPS753" s="31"/>
      <c r="NPT753" s="31"/>
      <c r="NPU753" s="31"/>
      <c r="NPV753" s="31"/>
      <c r="NPW753" s="31"/>
      <c r="NPX753" s="31"/>
      <c r="NPY753" s="31"/>
      <c r="NPZ753" s="31"/>
      <c r="NQA753" s="31"/>
      <c r="NQB753" s="31"/>
      <c r="NQC753" s="31"/>
      <c r="NQD753" s="31"/>
      <c r="NQE753" s="31"/>
      <c r="NQF753" s="31"/>
      <c r="NQG753" s="31"/>
      <c r="NQH753" s="31"/>
      <c r="NQI753" s="31"/>
      <c r="NQJ753" s="31"/>
      <c r="NQK753" s="31"/>
      <c r="NQL753" s="31"/>
      <c r="NQM753" s="31"/>
      <c r="NQN753" s="31"/>
      <c r="NQO753" s="31"/>
      <c r="NQP753" s="31"/>
      <c r="NQQ753" s="31"/>
      <c r="NQR753" s="31"/>
      <c r="NQS753" s="31"/>
      <c r="NQT753" s="31"/>
      <c r="NQU753" s="31"/>
      <c r="NQV753" s="31"/>
      <c r="NQW753" s="31"/>
      <c r="NQX753" s="31"/>
      <c r="NQY753" s="31"/>
      <c r="NQZ753" s="31"/>
      <c r="NRA753" s="31"/>
      <c r="NRB753" s="31"/>
      <c r="NRC753" s="31"/>
      <c r="NRD753" s="31"/>
      <c r="NRE753" s="31"/>
      <c r="NRF753" s="31"/>
      <c r="NRG753" s="31"/>
      <c r="NRH753" s="31"/>
      <c r="NRI753" s="31"/>
      <c r="NRJ753" s="31"/>
      <c r="NRK753" s="31"/>
      <c r="NRL753" s="31"/>
      <c r="NRM753" s="31"/>
      <c r="NRN753" s="31"/>
      <c r="NRO753" s="31"/>
      <c r="NRP753" s="31"/>
      <c r="NRQ753" s="31"/>
      <c r="NRR753" s="31"/>
      <c r="NRS753" s="31"/>
      <c r="NRT753" s="31"/>
      <c r="NRU753" s="31"/>
      <c r="NRV753" s="31"/>
      <c r="NRW753" s="31"/>
      <c r="NRX753" s="31"/>
      <c r="NRY753" s="31"/>
      <c r="NRZ753" s="31"/>
      <c r="NSA753" s="31"/>
      <c r="NSB753" s="31"/>
      <c r="NSC753" s="31"/>
      <c r="NSD753" s="31"/>
      <c r="NSE753" s="31"/>
      <c r="NSF753" s="31"/>
      <c r="NSG753" s="31"/>
      <c r="NSH753" s="31"/>
      <c r="NSI753" s="31"/>
      <c r="NSJ753" s="31"/>
      <c r="NSK753" s="31"/>
      <c r="NSL753" s="31"/>
      <c r="NSM753" s="31"/>
      <c r="NSN753" s="31"/>
      <c r="NSO753" s="31"/>
      <c r="NSP753" s="31"/>
      <c r="NSQ753" s="31"/>
      <c r="NSR753" s="31"/>
      <c r="NSS753" s="31"/>
      <c r="NST753" s="31"/>
      <c r="NSU753" s="31"/>
      <c r="NSV753" s="31"/>
      <c r="NSW753" s="31"/>
      <c r="NSX753" s="31"/>
      <c r="NSY753" s="31"/>
      <c r="NSZ753" s="31"/>
      <c r="NTA753" s="31"/>
      <c r="NTB753" s="31"/>
      <c r="NTC753" s="31"/>
      <c r="NTD753" s="31"/>
      <c r="NTE753" s="31"/>
      <c r="NTF753" s="31"/>
      <c r="NTG753" s="31"/>
      <c r="NTH753" s="31"/>
      <c r="NTI753" s="31"/>
      <c r="NTJ753" s="31"/>
      <c r="NTK753" s="31"/>
      <c r="NTL753" s="31"/>
      <c r="NTM753" s="31"/>
      <c r="NTN753" s="31"/>
      <c r="NTO753" s="31"/>
      <c r="NTP753" s="31"/>
      <c r="NTQ753" s="31"/>
      <c r="NTR753" s="31"/>
      <c r="NTS753" s="31"/>
      <c r="NTT753" s="31"/>
      <c r="NTU753" s="31"/>
      <c r="NTV753" s="31"/>
      <c r="NTW753" s="31"/>
      <c r="NTX753" s="31"/>
      <c r="NTY753" s="31"/>
      <c r="NTZ753" s="31"/>
      <c r="NUA753" s="31"/>
      <c r="NUB753" s="31"/>
      <c r="NUC753" s="31"/>
      <c r="NUD753" s="31"/>
      <c r="NUE753" s="31"/>
      <c r="NUF753" s="31"/>
      <c r="NUG753" s="31"/>
      <c r="NUH753" s="31"/>
      <c r="NUI753" s="31"/>
      <c r="NUJ753" s="31"/>
      <c r="NUK753" s="31"/>
      <c r="NUL753" s="31"/>
      <c r="NUM753" s="31"/>
      <c r="NUN753" s="31"/>
      <c r="NUO753" s="31"/>
      <c r="NUP753" s="31"/>
      <c r="NUQ753" s="31"/>
      <c r="NUR753" s="31"/>
      <c r="NUS753" s="31"/>
      <c r="NUT753" s="31"/>
      <c r="NUU753" s="31"/>
      <c r="NUV753" s="31"/>
      <c r="NUW753" s="31"/>
      <c r="NUX753" s="31"/>
      <c r="NUY753" s="31"/>
      <c r="NUZ753" s="31"/>
      <c r="NVA753" s="31"/>
      <c r="NVB753" s="31"/>
      <c r="NVC753" s="31"/>
      <c r="NVD753" s="31"/>
      <c r="NVE753" s="31"/>
      <c r="NVF753" s="31"/>
      <c r="NVG753" s="31"/>
      <c r="NVH753" s="31"/>
      <c r="NVI753" s="31"/>
      <c r="NVJ753" s="31"/>
      <c r="NVK753" s="31"/>
      <c r="NVL753" s="31"/>
      <c r="NVM753" s="31"/>
      <c r="NVN753" s="31"/>
      <c r="NVO753" s="31"/>
      <c r="NVP753" s="31"/>
      <c r="NVQ753" s="31"/>
      <c r="NVR753" s="31"/>
      <c r="NVS753" s="31"/>
      <c r="NVT753" s="31"/>
      <c r="NVU753" s="31"/>
      <c r="NVV753" s="31"/>
      <c r="NVW753" s="31"/>
      <c r="NVX753" s="31"/>
      <c r="NVY753" s="31"/>
      <c r="NVZ753" s="31"/>
      <c r="NWA753" s="31"/>
      <c r="NWB753" s="31"/>
      <c r="NWC753" s="31"/>
      <c r="NWD753" s="31"/>
      <c r="NWE753" s="31"/>
      <c r="NWF753" s="31"/>
      <c r="NWG753" s="31"/>
      <c r="NWH753" s="31"/>
      <c r="NWI753" s="31"/>
      <c r="NWJ753" s="31"/>
      <c r="NWK753" s="31"/>
      <c r="NWL753" s="31"/>
      <c r="NWM753" s="31"/>
      <c r="NWN753" s="31"/>
      <c r="NWO753" s="31"/>
      <c r="NWP753" s="31"/>
      <c r="NWQ753" s="31"/>
      <c r="NWR753" s="31"/>
      <c r="NWS753" s="31"/>
      <c r="NWT753" s="31"/>
      <c r="NWU753" s="31"/>
      <c r="NWV753" s="31"/>
      <c r="NWW753" s="31"/>
      <c r="NWX753" s="31"/>
      <c r="NWY753" s="31"/>
      <c r="NWZ753" s="31"/>
      <c r="NXA753" s="31"/>
      <c r="NXB753" s="31"/>
      <c r="NXC753" s="31"/>
      <c r="NXD753" s="31"/>
      <c r="NXE753" s="31"/>
      <c r="NXF753" s="31"/>
      <c r="NXG753" s="31"/>
      <c r="NXH753" s="31"/>
      <c r="NXI753" s="31"/>
      <c r="NXJ753" s="31"/>
      <c r="NXK753" s="31"/>
      <c r="NXL753" s="31"/>
      <c r="NXM753" s="31"/>
      <c r="NXN753" s="31"/>
      <c r="NXO753" s="31"/>
      <c r="NXP753" s="31"/>
      <c r="NXQ753" s="31"/>
      <c r="NXR753" s="31"/>
      <c r="NXS753" s="31"/>
      <c r="NXT753" s="31"/>
      <c r="NXU753" s="31"/>
      <c r="NXV753" s="31"/>
      <c r="NXW753" s="31"/>
      <c r="NXX753" s="31"/>
      <c r="NXY753" s="31"/>
      <c r="NXZ753" s="31"/>
      <c r="NYA753" s="31"/>
      <c r="NYB753" s="31"/>
      <c r="NYC753" s="31"/>
      <c r="NYD753" s="31"/>
      <c r="NYE753" s="31"/>
      <c r="NYF753" s="31"/>
      <c r="NYG753" s="31"/>
      <c r="NYH753" s="31"/>
      <c r="NYI753" s="31"/>
      <c r="NYJ753" s="31"/>
      <c r="NYK753" s="31"/>
      <c r="NYL753" s="31"/>
      <c r="NYM753" s="31"/>
      <c r="NYN753" s="31"/>
      <c r="NYO753" s="31"/>
      <c r="NYP753" s="31"/>
      <c r="NYQ753" s="31"/>
      <c r="NYR753" s="31"/>
      <c r="NYS753" s="31"/>
      <c r="NYT753" s="31"/>
      <c r="NYU753" s="31"/>
      <c r="NYV753" s="31"/>
      <c r="NYW753" s="31"/>
      <c r="NYX753" s="31"/>
      <c r="NYY753" s="31"/>
      <c r="NYZ753" s="31"/>
      <c r="NZA753" s="31"/>
      <c r="NZB753" s="31"/>
      <c r="NZC753" s="31"/>
      <c r="NZD753" s="31"/>
      <c r="NZE753" s="31"/>
      <c r="NZF753" s="31"/>
      <c r="NZG753" s="31"/>
      <c r="NZH753" s="31"/>
      <c r="NZI753" s="31"/>
      <c r="NZJ753" s="31"/>
      <c r="NZK753" s="31"/>
      <c r="NZL753" s="31"/>
      <c r="NZM753" s="31"/>
      <c r="NZN753" s="31"/>
      <c r="NZO753" s="31"/>
      <c r="NZP753" s="31"/>
      <c r="NZQ753" s="31"/>
      <c r="NZR753" s="31"/>
      <c r="NZS753" s="31"/>
      <c r="NZT753" s="31"/>
      <c r="NZU753" s="31"/>
      <c r="NZV753" s="31"/>
      <c r="NZW753" s="31"/>
      <c r="NZX753" s="31"/>
      <c r="NZY753" s="31"/>
      <c r="NZZ753" s="31"/>
      <c r="OAA753" s="31"/>
      <c r="OAB753" s="31"/>
      <c r="OAC753" s="31"/>
      <c r="OAD753" s="31"/>
      <c r="OAE753" s="31"/>
      <c r="OAF753" s="31"/>
      <c r="OAG753" s="31"/>
      <c r="OAH753" s="31"/>
      <c r="OAI753" s="31"/>
      <c r="OAJ753" s="31"/>
      <c r="OAK753" s="31"/>
      <c r="OAL753" s="31"/>
      <c r="OAM753" s="31"/>
      <c r="OAN753" s="31"/>
      <c r="OAO753" s="31"/>
      <c r="OAP753" s="31"/>
      <c r="OAQ753" s="31"/>
      <c r="OAR753" s="31"/>
      <c r="OAS753" s="31"/>
      <c r="OAT753" s="31"/>
      <c r="OAU753" s="31"/>
      <c r="OAV753" s="31"/>
      <c r="OAW753" s="31"/>
      <c r="OAX753" s="31"/>
      <c r="OAY753" s="31"/>
      <c r="OAZ753" s="31"/>
      <c r="OBA753" s="31"/>
      <c r="OBB753" s="31"/>
      <c r="OBC753" s="31"/>
      <c r="OBD753" s="31"/>
      <c r="OBE753" s="31"/>
      <c r="OBF753" s="31"/>
      <c r="OBG753" s="31"/>
      <c r="OBH753" s="31"/>
      <c r="OBI753" s="31"/>
      <c r="OBJ753" s="31"/>
      <c r="OBK753" s="31"/>
      <c r="OBL753" s="31"/>
      <c r="OBM753" s="31"/>
      <c r="OBN753" s="31"/>
      <c r="OBO753" s="31"/>
      <c r="OBP753" s="31"/>
      <c r="OBQ753" s="31"/>
      <c r="OBR753" s="31"/>
      <c r="OBS753" s="31"/>
      <c r="OBT753" s="31"/>
      <c r="OBU753" s="31"/>
      <c r="OBV753" s="31"/>
      <c r="OBW753" s="31"/>
      <c r="OBX753" s="31"/>
      <c r="OBY753" s="31"/>
      <c r="OBZ753" s="31"/>
      <c r="OCA753" s="31"/>
      <c r="OCB753" s="31"/>
      <c r="OCC753" s="31"/>
      <c r="OCD753" s="31"/>
      <c r="OCE753" s="31"/>
      <c r="OCF753" s="31"/>
      <c r="OCG753" s="31"/>
      <c r="OCH753" s="31"/>
      <c r="OCI753" s="31"/>
      <c r="OCJ753" s="31"/>
      <c r="OCK753" s="31"/>
      <c r="OCL753" s="31"/>
      <c r="OCM753" s="31"/>
      <c r="OCN753" s="31"/>
      <c r="OCO753" s="31"/>
      <c r="OCP753" s="31"/>
      <c r="OCQ753" s="31"/>
      <c r="OCR753" s="31"/>
      <c r="OCS753" s="31"/>
      <c r="OCT753" s="31"/>
      <c r="OCU753" s="31"/>
      <c r="OCV753" s="31"/>
      <c r="OCW753" s="31"/>
      <c r="OCX753" s="31"/>
      <c r="OCY753" s="31"/>
      <c r="OCZ753" s="31"/>
      <c r="ODA753" s="31"/>
      <c r="ODB753" s="31"/>
      <c r="ODC753" s="31"/>
      <c r="ODD753" s="31"/>
      <c r="ODE753" s="31"/>
      <c r="ODF753" s="31"/>
      <c r="ODG753" s="31"/>
      <c r="ODH753" s="31"/>
      <c r="ODI753" s="31"/>
      <c r="ODJ753" s="31"/>
      <c r="ODK753" s="31"/>
      <c r="ODL753" s="31"/>
      <c r="ODM753" s="31"/>
      <c r="ODN753" s="31"/>
      <c r="ODO753" s="31"/>
      <c r="ODP753" s="31"/>
      <c r="ODQ753" s="31"/>
      <c r="ODR753" s="31"/>
      <c r="ODS753" s="31"/>
      <c r="ODT753" s="31"/>
      <c r="ODU753" s="31"/>
      <c r="ODV753" s="31"/>
      <c r="ODW753" s="31"/>
      <c r="ODX753" s="31"/>
      <c r="ODY753" s="31"/>
      <c r="ODZ753" s="31"/>
      <c r="OEA753" s="31"/>
      <c r="OEB753" s="31"/>
      <c r="OEC753" s="31"/>
      <c r="OED753" s="31"/>
      <c r="OEE753" s="31"/>
      <c r="OEF753" s="31"/>
      <c r="OEG753" s="31"/>
      <c r="OEH753" s="31"/>
      <c r="OEI753" s="31"/>
      <c r="OEJ753" s="31"/>
      <c r="OEK753" s="31"/>
      <c r="OEL753" s="31"/>
      <c r="OEM753" s="31"/>
      <c r="OEN753" s="31"/>
      <c r="OEO753" s="31"/>
      <c r="OEP753" s="31"/>
      <c r="OEQ753" s="31"/>
      <c r="OER753" s="31"/>
      <c r="OES753" s="31"/>
      <c r="OET753" s="31"/>
      <c r="OEU753" s="31"/>
      <c r="OEV753" s="31"/>
      <c r="OEW753" s="31"/>
      <c r="OEX753" s="31"/>
      <c r="OEY753" s="31"/>
      <c r="OEZ753" s="31"/>
      <c r="OFA753" s="31"/>
      <c r="OFB753" s="31"/>
      <c r="OFC753" s="31"/>
      <c r="OFD753" s="31"/>
      <c r="OFE753" s="31"/>
      <c r="OFF753" s="31"/>
      <c r="OFG753" s="31"/>
      <c r="OFH753" s="31"/>
      <c r="OFI753" s="31"/>
      <c r="OFJ753" s="31"/>
      <c r="OFK753" s="31"/>
      <c r="OFL753" s="31"/>
      <c r="OFM753" s="31"/>
      <c r="OFN753" s="31"/>
      <c r="OFO753" s="31"/>
      <c r="OFP753" s="31"/>
      <c r="OFQ753" s="31"/>
      <c r="OFR753" s="31"/>
      <c r="OFS753" s="31"/>
      <c r="OFT753" s="31"/>
      <c r="OFU753" s="31"/>
      <c r="OFV753" s="31"/>
      <c r="OFW753" s="31"/>
      <c r="OFX753" s="31"/>
      <c r="OFY753" s="31"/>
      <c r="OFZ753" s="31"/>
      <c r="OGA753" s="31"/>
      <c r="OGB753" s="31"/>
      <c r="OGC753" s="31"/>
      <c r="OGD753" s="31"/>
      <c r="OGE753" s="31"/>
      <c r="OGF753" s="31"/>
      <c r="OGG753" s="31"/>
      <c r="OGH753" s="31"/>
      <c r="OGI753" s="31"/>
      <c r="OGJ753" s="31"/>
      <c r="OGK753" s="31"/>
      <c r="OGL753" s="31"/>
      <c r="OGM753" s="31"/>
      <c r="OGN753" s="31"/>
      <c r="OGO753" s="31"/>
      <c r="OGP753" s="31"/>
      <c r="OGQ753" s="31"/>
      <c r="OGR753" s="31"/>
      <c r="OGS753" s="31"/>
      <c r="OGT753" s="31"/>
      <c r="OGU753" s="31"/>
      <c r="OGV753" s="31"/>
      <c r="OGW753" s="31"/>
      <c r="OGX753" s="31"/>
      <c r="OGY753" s="31"/>
      <c r="OGZ753" s="31"/>
      <c r="OHA753" s="31"/>
      <c r="OHB753" s="31"/>
      <c r="OHC753" s="31"/>
      <c r="OHD753" s="31"/>
      <c r="OHE753" s="31"/>
      <c r="OHF753" s="31"/>
      <c r="OHG753" s="31"/>
      <c r="OHH753" s="31"/>
      <c r="OHI753" s="31"/>
      <c r="OHJ753" s="31"/>
      <c r="OHK753" s="31"/>
      <c r="OHL753" s="31"/>
      <c r="OHM753" s="31"/>
      <c r="OHN753" s="31"/>
      <c r="OHO753" s="31"/>
      <c r="OHP753" s="31"/>
      <c r="OHQ753" s="31"/>
      <c r="OHR753" s="31"/>
      <c r="OHS753" s="31"/>
      <c r="OHT753" s="31"/>
      <c r="OHU753" s="31"/>
      <c r="OHV753" s="31"/>
      <c r="OHW753" s="31"/>
      <c r="OHX753" s="31"/>
      <c r="OHY753" s="31"/>
      <c r="OHZ753" s="31"/>
      <c r="OIA753" s="31"/>
      <c r="OIB753" s="31"/>
      <c r="OIC753" s="31"/>
      <c r="OID753" s="31"/>
      <c r="OIE753" s="31"/>
      <c r="OIF753" s="31"/>
      <c r="OIG753" s="31"/>
      <c r="OIH753" s="31"/>
      <c r="OII753" s="31"/>
      <c r="OIJ753" s="31"/>
      <c r="OIK753" s="31"/>
      <c r="OIL753" s="31"/>
      <c r="OIM753" s="31"/>
      <c r="OIN753" s="31"/>
      <c r="OIO753" s="31"/>
      <c r="OIP753" s="31"/>
      <c r="OIQ753" s="31"/>
      <c r="OIR753" s="31"/>
      <c r="OIS753" s="31"/>
      <c r="OIT753" s="31"/>
      <c r="OIU753" s="31"/>
      <c r="OIV753" s="31"/>
      <c r="OIW753" s="31"/>
      <c r="OIX753" s="31"/>
      <c r="OIY753" s="31"/>
      <c r="OIZ753" s="31"/>
      <c r="OJA753" s="31"/>
      <c r="OJB753" s="31"/>
      <c r="OJC753" s="31"/>
      <c r="OJD753" s="31"/>
      <c r="OJE753" s="31"/>
      <c r="OJF753" s="31"/>
      <c r="OJG753" s="31"/>
      <c r="OJH753" s="31"/>
      <c r="OJI753" s="31"/>
      <c r="OJJ753" s="31"/>
      <c r="OJK753" s="31"/>
      <c r="OJL753" s="31"/>
      <c r="OJM753" s="31"/>
      <c r="OJN753" s="31"/>
      <c r="OJO753" s="31"/>
      <c r="OJP753" s="31"/>
      <c r="OJQ753" s="31"/>
      <c r="OJR753" s="31"/>
      <c r="OJS753" s="31"/>
      <c r="OJT753" s="31"/>
      <c r="OJU753" s="31"/>
      <c r="OJV753" s="31"/>
      <c r="OJW753" s="31"/>
      <c r="OJX753" s="31"/>
      <c r="OJY753" s="31"/>
      <c r="OJZ753" s="31"/>
      <c r="OKA753" s="31"/>
      <c r="OKB753" s="31"/>
      <c r="OKC753" s="31"/>
      <c r="OKD753" s="31"/>
      <c r="OKE753" s="31"/>
      <c r="OKF753" s="31"/>
      <c r="OKG753" s="31"/>
      <c r="OKH753" s="31"/>
      <c r="OKI753" s="31"/>
      <c r="OKJ753" s="31"/>
      <c r="OKK753" s="31"/>
      <c r="OKL753" s="31"/>
      <c r="OKM753" s="31"/>
      <c r="OKN753" s="31"/>
      <c r="OKO753" s="31"/>
      <c r="OKP753" s="31"/>
      <c r="OKQ753" s="31"/>
      <c r="OKR753" s="31"/>
      <c r="OKS753" s="31"/>
      <c r="OKT753" s="31"/>
      <c r="OKU753" s="31"/>
      <c r="OKV753" s="31"/>
      <c r="OKW753" s="31"/>
      <c r="OKX753" s="31"/>
      <c r="OKY753" s="31"/>
      <c r="OKZ753" s="31"/>
      <c r="OLA753" s="31"/>
      <c r="OLB753" s="31"/>
      <c r="OLC753" s="31"/>
      <c r="OLD753" s="31"/>
      <c r="OLE753" s="31"/>
      <c r="OLF753" s="31"/>
      <c r="OLG753" s="31"/>
      <c r="OLH753" s="31"/>
      <c r="OLI753" s="31"/>
      <c r="OLJ753" s="31"/>
      <c r="OLK753" s="31"/>
      <c r="OLL753" s="31"/>
      <c r="OLM753" s="31"/>
      <c r="OLN753" s="31"/>
      <c r="OLO753" s="31"/>
      <c r="OLP753" s="31"/>
      <c r="OLQ753" s="31"/>
      <c r="OLR753" s="31"/>
      <c r="OLS753" s="31"/>
      <c r="OLT753" s="31"/>
      <c r="OLU753" s="31"/>
      <c r="OLV753" s="31"/>
      <c r="OLW753" s="31"/>
      <c r="OLX753" s="31"/>
      <c r="OLY753" s="31"/>
      <c r="OLZ753" s="31"/>
      <c r="OMA753" s="31"/>
      <c r="OMB753" s="31"/>
      <c r="OMC753" s="31"/>
      <c r="OMD753" s="31"/>
      <c r="OME753" s="31"/>
      <c r="OMF753" s="31"/>
      <c r="OMG753" s="31"/>
      <c r="OMH753" s="31"/>
      <c r="OMI753" s="31"/>
      <c r="OMJ753" s="31"/>
      <c r="OMK753" s="31"/>
      <c r="OML753" s="31"/>
      <c r="OMM753" s="31"/>
      <c r="OMN753" s="31"/>
      <c r="OMO753" s="31"/>
      <c r="OMP753" s="31"/>
      <c r="OMQ753" s="31"/>
      <c r="OMR753" s="31"/>
      <c r="OMS753" s="31"/>
      <c r="OMT753" s="31"/>
      <c r="OMU753" s="31"/>
      <c r="OMV753" s="31"/>
      <c r="OMW753" s="31"/>
      <c r="OMX753" s="31"/>
      <c r="OMY753" s="31"/>
      <c r="OMZ753" s="31"/>
      <c r="ONA753" s="31"/>
      <c r="ONB753" s="31"/>
      <c r="ONC753" s="31"/>
      <c r="OND753" s="31"/>
      <c r="ONE753" s="31"/>
      <c r="ONF753" s="31"/>
      <c r="ONG753" s="31"/>
      <c r="ONH753" s="31"/>
      <c r="ONI753" s="31"/>
      <c r="ONJ753" s="31"/>
      <c r="ONK753" s="31"/>
      <c r="ONL753" s="31"/>
      <c r="ONM753" s="31"/>
      <c r="ONN753" s="31"/>
      <c r="ONO753" s="31"/>
      <c r="ONP753" s="31"/>
      <c r="ONQ753" s="31"/>
      <c r="ONR753" s="31"/>
      <c r="ONS753" s="31"/>
      <c r="ONT753" s="31"/>
      <c r="ONU753" s="31"/>
      <c r="ONV753" s="31"/>
      <c r="ONW753" s="31"/>
      <c r="ONX753" s="31"/>
      <c r="ONY753" s="31"/>
      <c r="ONZ753" s="31"/>
      <c r="OOA753" s="31"/>
      <c r="OOB753" s="31"/>
      <c r="OOC753" s="31"/>
      <c r="OOD753" s="31"/>
      <c r="OOE753" s="31"/>
      <c r="OOF753" s="31"/>
      <c r="OOG753" s="31"/>
      <c r="OOH753" s="31"/>
      <c r="OOI753" s="31"/>
      <c r="OOJ753" s="31"/>
      <c r="OOK753" s="31"/>
      <c r="OOL753" s="31"/>
      <c r="OOM753" s="31"/>
      <c r="OON753" s="31"/>
      <c r="OOO753" s="31"/>
      <c r="OOP753" s="31"/>
      <c r="OOQ753" s="31"/>
      <c r="OOR753" s="31"/>
      <c r="OOS753" s="31"/>
      <c r="OOT753" s="31"/>
      <c r="OOU753" s="31"/>
      <c r="OOV753" s="31"/>
      <c r="OOW753" s="31"/>
      <c r="OOX753" s="31"/>
      <c r="OOY753" s="31"/>
      <c r="OOZ753" s="31"/>
      <c r="OPA753" s="31"/>
      <c r="OPB753" s="31"/>
      <c r="OPC753" s="31"/>
      <c r="OPD753" s="31"/>
      <c r="OPE753" s="31"/>
      <c r="OPF753" s="31"/>
      <c r="OPG753" s="31"/>
      <c r="OPH753" s="31"/>
      <c r="OPI753" s="31"/>
      <c r="OPJ753" s="31"/>
      <c r="OPK753" s="31"/>
      <c r="OPL753" s="31"/>
      <c r="OPM753" s="31"/>
      <c r="OPN753" s="31"/>
      <c r="OPO753" s="31"/>
      <c r="OPP753" s="31"/>
      <c r="OPQ753" s="31"/>
      <c r="OPR753" s="31"/>
      <c r="OPS753" s="31"/>
      <c r="OPT753" s="31"/>
      <c r="OPU753" s="31"/>
      <c r="OPV753" s="31"/>
      <c r="OPW753" s="31"/>
      <c r="OPX753" s="31"/>
      <c r="OPY753" s="31"/>
      <c r="OPZ753" s="31"/>
      <c r="OQA753" s="31"/>
      <c r="OQB753" s="31"/>
      <c r="OQC753" s="31"/>
      <c r="OQD753" s="31"/>
      <c r="OQE753" s="31"/>
      <c r="OQF753" s="31"/>
      <c r="OQG753" s="31"/>
      <c r="OQH753" s="31"/>
      <c r="OQI753" s="31"/>
      <c r="OQJ753" s="31"/>
      <c r="OQK753" s="31"/>
      <c r="OQL753" s="31"/>
      <c r="OQM753" s="31"/>
      <c r="OQN753" s="31"/>
      <c r="OQO753" s="31"/>
      <c r="OQP753" s="31"/>
      <c r="OQQ753" s="31"/>
      <c r="OQR753" s="31"/>
      <c r="OQS753" s="31"/>
      <c r="OQT753" s="31"/>
      <c r="OQU753" s="31"/>
      <c r="OQV753" s="31"/>
      <c r="OQW753" s="31"/>
      <c r="OQX753" s="31"/>
      <c r="OQY753" s="31"/>
      <c r="OQZ753" s="31"/>
      <c r="ORA753" s="31"/>
      <c r="ORB753" s="31"/>
      <c r="ORC753" s="31"/>
      <c r="ORD753" s="31"/>
      <c r="ORE753" s="31"/>
      <c r="ORF753" s="31"/>
      <c r="ORG753" s="31"/>
      <c r="ORH753" s="31"/>
      <c r="ORI753" s="31"/>
      <c r="ORJ753" s="31"/>
      <c r="ORK753" s="31"/>
      <c r="ORL753" s="31"/>
      <c r="ORM753" s="31"/>
      <c r="ORN753" s="31"/>
      <c r="ORO753" s="31"/>
      <c r="ORP753" s="31"/>
      <c r="ORQ753" s="31"/>
      <c r="ORR753" s="31"/>
      <c r="ORS753" s="31"/>
      <c r="ORT753" s="31"/>
      <c r="ORU753" s="31"/>
      <c r="ORV753" s="31"/>
      <c r="ORW753" s="31"/>
      <c r="ORX753" s="31"/>
      <c r="ORY753" s="31"/>
      <c r="ORZ753" s="31"/>
      <c r="OSA753" s="31"/>
      <c r="OSB753" s="31"/>
      <c r="OSC753" s="31"/>
      <c r="OSD753" s="31"/>
      <c r="OSE753" s="31"/>
      <c r="OSF753" s="31"/>
      <c r="OSG753" s="31"/>
      <c r="OSH753" s="31"/>
      <c r="OSI753" s="31"/>
      <c r="OSJ753" s="31"/>
      <c r="OSK753" s="31"/>
      <c r="OSL753" s="31"/>
      <c r="OSM753" s="31"/>
      <c r="OSN753" s="31"/>
      <c r="OSO753" s="31"/>
      <c r="OSP753" s="31"/>
      <c r="OSQ753" s="31"/>
      <c r="OSR753" s="31"/>
      <c r="OSS753" s="31"/>
      <c r="OST753" s="31"/>
      <c r="OSU753" s="31"/>
      <c r="OSV753" s="31"/>
      <c r="OSW753" s="31"/>
      <c r="OSX753" s="31"/>
      <c r="OSY753" s="31"/>
      <c r="OSZ753" s="31"/>
      <c r="OTA753" s="31"/>
      <c r="OTB753" s="31"/>
      <c r="OTC753" s="31"/>
      <c r="OTD753" s="31"/>
      <c r="OTE753" s="31"/>
      <c r="OTF753" s="31"/>
      <c r="OTG753" s="31"/>
      <c r="OTH753" s="31"/>
      <c r="OTI753" s="31"/>
      <c r="OTJ753" s="31"/>
      <c r="OTK753" s="31"/>
      <c r="OTL753" s="31"/>
      <c r="OTM753" s="31"/>
      <c r="OTN753" s="31"/>
      <c r="OTO753" s="31"/>
      <c r="OTP753" s="31"/>
      <c r="OTQ753" s="31"/>
      <c r="OTR753" s="31"/>
      <c r="OTS753" s="31"/>
      <c r="OTT753" s="31"/>
      <c r="OTU753" s="31"/>
      <c r="OTV753" s="31"/>
      <c r="OTW753" s="31"/>
      <c r="OTX753" s="31"/>
      <c r="OTY753" s="31"/>
      <c r="OTZ753" s="31"/>
      <c r="OUA753" s="31"/>
      <c r="OUB753" s="31"/>
      <c r="OUC753" s="31"/>
      <c r="OUD753" s="31"/>
      <c r="OUE753" s="31"/>
      <c r="OUF753" s="31"/>
      <c r="OUG753" s="31"/>
      <c r="OUH753" s="31"/>
      <c r="OUI753" s="31"/>
      <c r="OUJ753" s="31"/>
      <c r="OUK753" s="31"/>
      <c r="OUL753" s="31"/>
      <c r="OUM753" s="31"/>
      <c r="OUN753" s="31"/>
      <c r="OUO753" s="31"/>
      <c r="OUP753" s="31"/>
      <c r="OUQ753" s="31"/>
      <c r="OUR753" s="31"/>
      <c r="OUS753" s="31"/>
      <c r="OUT753" s="31"/>
      <c r="OUU753" s="31"/>
      <c r="OUV753" s="31"/>
      <c r="OUW753" s="31"/>
      <c r="OUX753" s="31"/>
      <c r="OUY753" s="31"/>
      <c r="OUZ753" s="31"/>
      <c r="OVA753" s="31"/>
      <c r="OVB753" s="31"/>
      <c r="OVC753" s="31"/>
      <c r="OVD753" s="31"/>
      <c r="OVE753" s="31"/>
      <c r="OVF753" s="31"/>
      <c r="OVG753" s="31"/>
      <c r="OVH753" s="31"/>
      <c r="OVI753" s="31"/>
      <c r="OVJ753" s="31"/>
      <c r="OVK753" s="31"/>
      <c r="OVL753" s="31"/>
      <c r="OVM753" s="31"/>
      <c r="OVN753" s="31"/>
      <c r="OVO753" s="31"/>
      <c r="OVP753" s="31"/>
      <c r="OVQ753" s="31"/>
      <c r="OVR753" s="31"/>
      <c r="OVS753" s="31"/>
      <c r="OVT753" s="31"/>
      <c r="OVU753" s="31"/>
      <c r="OVV753" s="31"/>
      <c r="OVW753" s="31"/>
      <c r="OVX753" s="31"/>
      <c r="OVY753" s="31"/>
      <c r="OVZ753" s="31"/>
      <c r="OWA753" s="31"/>
      <c r="OWB753" s="31"/>
      <c r="OWC753" s="31"/>
      <c r="OWD753" s="31"/>
      <c r="OWE753" s="31"/>
      <c r="OWF753" s="31"/>
      <c r="OWG753" s="31"/>
      <c r="OWH753" s="31"/>
      <c r="OWI753" s="31"/>
      <c r="OWJ753" s="31"/>
      <c r="OWK753" s="31"/>
      <c r="OWL753" s="31"/>
      <c r="OWM753" s="31"/>
      <c r="OWN753" s="31"/>
      <c r="OWO753" s="31"/>
      <c r="OWP753" s="31"/>
      <c r="OWQ753" s="31"/>
      <c r="OWR753" s="31"/>
      <c r="OWS753" s="31"/>
      <c r="OWT753" s="31"/>
      <c r="OWU753" s="31"/>
      <c r="OWV753" s="31"/>
      <c r="OWW753" s="31"/>
      <c r="OWX753" s="31"/>
      <c r="OWY753" s="31"/>
      <c r="OWZ753" s="31"/>
      <c r="OXA753" s="31"/>
      <c r="OXB753" s="31"/>
      <c r="OXC753" s="31"/>
      <c r="OXD753" s="31"/>
      <c r="OXE753" s="31"/>
      <c r="OXF753" s="31"/>
      <c r="OXG753" s="31"/>
      <c r="OXH753" s="31"/>
      <c r="OXI753" s="31"/>
      <c r="OXJ753" s="31"/>
      <c r="OXK753" s="31"/>
      <c r="OXL753" s="31"/>
      <c r="OXM753" s="31"/>
      <c r="OXN753" s="31"/>
      <c r="OXO753" s="31"/>
      <c r="OXP753" s="31"/>
      <c r="OXQ753" s="31"/>
      <c r="OXR753" s="31"/>
      <c r="OXS753" s="31"/>
      <c r="OXT753" s="31"/>
      <c r="OXU753" s="31"/>
      <c r="OXV753" s="31"/>
      <c r="OXW753" s="31"/>
      <c r="OXX753" s="31"/>
      <c r="OXY753" s="31"/>
      <c r="OXZ753" s="31"/>
      <c r="OYA753" s="31"/>
      <c r="OYB753" s="31"/>
      <c r="OYC753" s="31"/>
      <c r="OYD753" s="31"/>
      <c r="OYE753" s="31"/>
      <c r="OYF753" s="31"/>
      <c r="OYG753" s="31"/>
      <c r="OYH753" s="31"/>
      <c r="OYI753" s="31"/>
      <c r="OYJ753" s="31"/>
      <c r="OYK753" s="31"/>
      <c r="OYL753" s="31"/>
      <c r="OYM753" s="31"/>
      <c r="OYN753" s="31"/>
      <c r="OYO753" s="31"/>
      <c r="OYP753" s="31"/>
      <c r="OYQ753" s="31"/>
      <c r="OYR753" s="31"/>
      <c r="OYS753" s="31"/>
      <c r="OYT753" s="31"/>
      <c r="OYU753" s="31"/>
      <c r="OYV753" s="31"/>
      <c r="OYW753" s="31"/>
      <c r="OYX753" s="31"/>
      <c r="OYY753" s="31"/>
      <c r="OYZ753" s="31"/>
      <c r="OZA753" s="31"/>
      <c r="OZB753" s="31"/>
      <c r="OZC753" s="31"/>
      <c r="OZD753" s="31"/>
      <c r="OZE753" s="31"/>
      <c r="OZF753" s="31"/>
      <c r="OZG753" s="31"/>
      <c r="OZH753" s="31"/>
      <c r="OZI753" s="31"/>
      <c r="OZJ753" s="31"/>
      <c r="OZK753" s="31"/>
      <c r="OZL753" s="31"/>
      <c r="OZM753" s="31"/>
      <c r="OZN753" s="31"/>
      <c r="OZO753" s="31"/>
      <c r="OZP753" s="31"/>
      <c r="OZQ753" s="31"/>
      <c r="OZR753" s="31"/>
      <c r="OZS753" s="31"/>
      <c r="OZT753" s="31"/>
      <c r="OZU753" s="31"/>
      <c r="OZV753" s="31"/>
      <c r="OZW753" s="31"/>
      <c r="OZX753" s="31"/>
      <c r="OZY753" s="31"/>
      <c r="OZZ753" s="31"/>
      <c r="PAA753" s="31"/>
      <c r="PAB753" s="31"/>
      <c r="PAC753" s="31"/>
      <c r="PAD753" s="31"/>
      <c r="PAE753" s="31"/>
      <c r="PAF753" s="31"/>
      <c r="PAG753" s="31"/>
      <c r="PAH753" s="31"/>
      <c r="PAI753" s="31"/>
      <c r="PAJ753" s="31"/>
      <c r="PAK753" s="31"/>
      <c r="PAL753" s="31"/>
      <c r="PAM753" s="31"/>
      <c r="PAN753" s="31"/>
      <c r="PAO753" s="31"/>
      <c r="PAP753" s="31"/>
      <c r="PAQ753" s="31"/>
      <c r="PAR753" s="31"/>
      <c r="PAS753" s="31"/>
      <c r="PAT753" s="31"/>
      <c r="PAU753" s="31"/>
      <c r="PAV753" s="31"/>
      <c r="PAW753" s="31"/>
      <c r="PAX753" s="31"/>
      <c r="PAY753" s="31"/>
      <c r="PAZ753" s="31"/>
      <c r="PBA753" s="31"/>
      <c r="PBB753" s="31"/>
      <c r="PBC753" s="31"/>
      <c r="PBD753" s="31"/>
      <c r="PBE753" s="31"/>
      <c r="PBF753" s="31"/>
      <c r="PBG753" s="31"/>
      <c r="PBH753" s="31"/>
      <c r="PBI753" s="31"/>
      <c r="PBJ753" s="31"/>
      <c r="PBK753" s="31"/>
      <c r="PBL753" s="31"/>
      <c r="PBM753" s="31"/>
      <c r="PBN753" s="31"/>
      <c r="PBO753" s="31"/>
      <c r="PBP753" s="31"/>
      <c r="PBQ753" s="31"/>
      <c r="PBR753" s="31"/>
      <c r="PBS753" s="31"/>
      <c r="PBT753" s="31"/>
      <c r="PBU753" s="31"/>
      <c r="PBV753" s="31"/>
      <c r="PBW753" s="31"/>
      <c r="PBX753" s="31"/>
      <c r="PBY753" s="31"/>
      <c r="PBZ753" s="31"/>
      <c r="PCA753" s="31"/>
      <c r="PCB753" s="31"/>
      <c r="PCC753" s="31"/>
      <c r="PCD753" s="31"/>
      <c r="PCE753" s="31"/>
      <c r="PCF753" s="31"/>
      <c r="PCG753" s="31"/>
      <c r="PCH753" s="31"/>
      <c r="PCI753" s="31"/>
      <c r="PCJ753" s="31"/>
      <c r="PCK753" s="31"/>
      <c r="PCL753" s="31"/>
      <c r="PCM753" s="31"/>
      <c r="PCN753" s="31"/>
      <c r="PCO753" s="31"/>
      <c r="PCP753" s="31"/>
      <c r="PCQ753" s="31"/>
      <c r="PCR753" s="31"/>
      <c r="PCS753" s="31"/>
      <c r="PCT753" s="31"/>
      <c r="PCU753" s="31"/>
      <c r="PCV753" s="31"/>
      <c r="PCW753" s="31"/>
      <c r="PCX753" s="31"/>
      <c r="PCY753" s="31"/>
      <c r="PCZ753" s="31"/>
      <c r="PDA753" s="31"/>
      <c r="PDB753" s="31"/>
      <c r="PDC753" s="31"/>
      <c r="PDD753" s="31"/>
      <c r="PDE753" s="31"/>
      <c r="PDF753" s="31"/>
      <c r="PDG753" s="31"/>
      <c r="PDH753" s="31"/>
      <c r="PDI753" s="31"/>
      <c r="PDJ753" s="31"/>
      <c r="PDK753" s="31"/>
      <c r="PDL753" s="31"/>
      <c r="PDM753" s="31"/>
      <c r="PDN753" s="31"/>
      <c r="PDO753" s="31"/>
      <c r="PDP753" s="31"/>
      <c r="PDQ753" s="31"/>
      <c r="PDR753" s="31"/>
      <c r="PDS753" s="31"/>
      <c r="PDT753" s="31"/>
      <c r="PDU753" s="31"/>
      <c r="PDV753" s="31"/>
      <c r="PDW753" s="31"/>
      <c r="PDX753" s="31"/>
      <c r="PDY753" s="31"/>
      <c r="PDZ753" s="31"/>
      <c r="PEA753" s="31"/>
      <c r="PEB753" s="31"/>
      <c r="PEC753" s="31"/>
      <c r="PED753" s="31"/>
      <c r="PEE753" s="31"/>
      <c r="PEF753" s="31"/>
      <c r="PEG753" s="31"/>
      <c r="PEH753" s="31"/>
      <c r="PEI753" s="31"/>
      <c r="PEJ753" s="31"/>
      <c r="PEK753" s="31"/>
      <c r="PEL753" s="31"/>
      <c r="PEM753" s="31"/>
      <c r="PEN753" s="31"/>
      <c r="PEO753" s="31"/>
      <c r="PEP753" s="31"/>
      <c r="PEQ753" s="31"/>
      <c r="PER753" s="31"/>
      <c r="PES753" s="31"/>
      <c r="PET753" s="31"/>
      <c r="PEU753" s="31"/>
      <c r="PEV753" s="31"/>
      <c r="PEW753" s="31"/>
      <c r="PEX753" s="31"/>
      <c r="PEY753" s="31"/>
      <c r="PEZ753" s="31"/>
      <c r="PFA753" s="31"/>
      <c r="PFB753" s="31"/>
      <c r="PFC753" s="31"/>
      <c r="PFD753" s="31"/>
      <c r="PFE753" s="31"/>
      <c r="PFF753" s="31"/>
      <c r="PFG753" s="31"/>
      <c r="PFH753" s="31"/>
      <c r="PFI753" s="31"/>
      <c r="PFJ753" s="31"/>
      <c r="PFK753" s="31"/>
      <c r="PFL753" s="31"/>
      <c r="PFM753" s="31"/>
      <c r="PFN753" s="31"/>
      <c r="PFO753" s="31"/>
      <c r="PFP753" s="31"/>
      <c r="PFQ753" s="31"/>
      <c r="PFR753" s="31"/>
      <c r="PFS753" s="31"/>
      <c r="PFT753" s="31"/>
      <c r="PFU753" s="31"/>
      <c r="PFV753" s="31"/>
      <c r="PFW753" s="31"/>
      <c r="PFX753" s="31"/>
      <c r="PFY753" s="31"/>
      <c r="PFZ753" s="31"/>
      <c r="PGA753" s="31"/>
      <c r="PGB753" s="31"/>
      <c r="PGC753" s="31"/>
      <c r="PGD753" s="31"/>
      <c r="PGE753" s="31"/>
      <c r="PGF753" s="31"/>
      <c r="PGG753" s="31"/>
      <c r="PGH753" s="31"/>
      <c r="PGI753" s="31"/>
      <c r="PGJ753" s="31"/>
      <c r="PGK753" s="31"/>
      <c r="PGL753" s="31"/>
      <c r="PGM753" s="31"/>
      <c r="PGN753" s="31"/>
      <c r="PGO753" s="31"/>
      <c r="PGP753" s="31"/>
      <c r="PGQ753" s="31"/>
      <c r="PGR753" s="31"/>
      <c r="PGS753" s="31"/>
      <c r="PGT753" s="31"/>
      <c r="PGU753" s="31"/>
      <c r="PGV753" s="31"/>
      <c r="PGW753" s="31"/>
      <c r="PGX753" s="31"/>
      <c r="PGY753" s="31"/>
      <c r="PGZ753" s="31"/>
      <c r="PHA753" s="31"/>
      <c r="PHB753" s="31"/>
      <c r="PHC753" s="31"/>
      <c r="PHD753" s="31"/>
      <c r="PHE753" s="31"/>
      <c r="PHF753" s="31"/>
      <c r="PHG753" s="31"/>
      <c r="PHH753" s="31"/>
      <c r="PHI753" s="31"/>
      <c r="PHJ753" s="31"/>
      <c r="PHK753" s="31"/>
      <c r="PHL753" s="31"/>
      <c r="PHM753" s="31"/>
      <c r="PHN753" s="31"/>
      <c r="PHO753" s="31"/>
      <c r="PHP753" s="31"/>
      <c r="PHQ753" s="31"/>
      <c r="PHR753" s="31"/>
      <c r="PHS753" s="31"/>
      <c r="PHT753" s="31"/>
      <c r="PHU753" s="31"/>
      <c r="PHV753" s="31"/>
      <c r="PHW753" s="31"/>
      <c r="PHX753" s="31"/>
      <c r="PHY753" s="31"/>
      <c r="PHZ753" s="31"/>
      <c r="PIA753" s="31"/>
      <c r="PIB753" s="31"/>
      <c r="PIC753" s="31"/>
      <c r="PID753" s="31"/>
      <c r="PIE753" s="31"/>
      <c r="PIF753" s="31"/>
      <c r="PIG753" s="31"/>
      <c r="PIH753" s="31"/>
      <c r="PII753" s="31"/>
      <c r="PIJ753" s="31"/>
      <c r="PIK753" s="31"/>
      <c r="PIL753" s="31"/>
      <c r="PIM753" s="31"/>
      <c r="PIN753" s="31"/>
      <c r="PIO753" s="31"/>
      <c r="PIP753" s="31"/>
      <c r="PIQ753" s="31"/>
      <c r="PIR753" s="31"/>
      <c r="PIS753" s="31"/>
      <c r="PIT753" s="31"/>
      <c r="PIU753" s="31"/>
      <c r="PIV753" s="31"/>
      <c r="PIW753" s="31"/>
      <c r="PIX753" s="31"/>
      <c r="PIY753" s="31"/>
      <c r="PIZ753" s="31"/>
      <c r="PJA753" s="31"/>
      <c r="PJB753" s="31"/>
      <c r="PJC753" s="31"/>
      <c r="PJD753" s="31"/>
      <c r="PJE753" s="31"/>
      <c r="PJF753" s="31"/>
      <c r="PJG753" s="31"/>
      <c r="PJH753" s="31"/>
      <c r="PJI753" s="31"/>
      <c r="PJJ753" s="31"/>
      <c r="PJK753" s="31"/>
      <c r="PJL753" s="31"/>
      <c r="PJM753" s="31"/>
      <c r="PJN753" s="31"/>
      <c r="PJO753" s="31"/>
      <c r="PJP753" s="31"/>
      <c r="PJQ753" s="31"/>
      <c r="PJR753" s="31"/>
      <c r="PJS753" s="31"/>
      <c r="PJT753" s="31"/>
      <c r="PJU753" s="31"/>
      <c r="PJV753" s="31"/>
      <c r="PJW753" s="31"/>
      <c r="PJX753" s="31"/>
      <c r="PJY753" s="31"/>
      <c r="PJZ753" s="31"/>
      <c r="PKA753" s="31"/>
      <c r="PKB753" s="31"/>
      <c r="PKC753" s="31"/>
      <c r="PKD753" s="31"/>
      <c r="PKE753" s="31"/>
      <c r="PKF753" s="31"/>
      <c r="PKG753" s="31"/>
      <c r="PKH753" s="31"/>
      <c r="PKI753" s="31"/>
      <c r="PKJ753" s="31"/>
      <c r="PKK753" s="31"/>
      <c r="PKL753" s="31"/>
      <c r="PKM753" s="31"/>
      <c r="PKN753" s="31"/>
      <c r="PKO753" s="31"/>
      <c r="PKP753" s="31"/>
      <c r="PKQ753" s="31"/>
      <c r="PKR753" s="31"/>
      <c r="PKS753" s="31"/>
      <c r="PKT753" s="31"/>
      <c r="PKU753" s="31"/>
      <c r="PKV753" s="31"/>
      <c r="PKW753" s="31"/>
      <c r="PKX753" s="31"/>
      <c r="PKY753" s="31"/>
      <c r="PKZ753" s="31"/>
      <c r="PLA753" s="31"/>
      <c r="PLB753" s="31"/>
      <c r="PLC753" s="31"/>
      <c r="PLD753" s="31"/>
      <c r="PLE753" s="31"/>
      <c r="PLF753" s="31"/>
      <c r="PLG753" s="31"/>
      <c r="PLH753" s="31"/>
      <c r="PLI753" s="31"/>
      <c r="PLJ753" s="31"/>
      <c r="PLK753" s="31"/>
      <c r="PLL753" s="31"/>
      <c r="PLM753" s="31"/>
      <c r="PLN753" s="31"/>
      <c r="PLO753" s="31"/>
      <c r="PLP753" s="31"/>
      <c r="PLQ753" s="31"/>
      <c r="PLR753" s="31"/>
      <c r="PLS753" s="31"/>
      <c r="PLT753" s="31"/>
      <c r="PLU753" s="31"/>
      <c r="PLV753" s="31"/>
      <c r="PLW753" s="31"/>
      <c r="PLX753" s="31"/>
      <c r="PLY753" s="31"/>
      <c r="PLZ753" s="31"/>
      <c r="PMA753" s="31"/>
      <c r="PMB753" s="31"/>
      <c r="PMC753" s="31"/>
      <c r="PMD753" s="31"/>
      <c r="PME753" s="31"/>
      <c r="PMF753" s="31"/>
      <c r="PMG753" s="31"/>
      <c r="PMH753" s="31"/>
      <c r="PMI753" s="31"/>
      <c r="PMJ753" s="31"/>
      <c r="PMK753" s="31"/>
      <c r="PML753" s="31"/>
      <c r="PMM753" s="31"/>
      <c r="PMN753" s="31"/>
      <c r="PMO753" s="31"/>
      <c r="PMP753" s="31"/>
      <c r="PMQ753" s="31"/>
      <c r="PMR753" s="31"/>
      <c r="PMS753" s="31"/>
      <c r="PMT753" s="31"/>
      <c r="PMU753" s="31"/>
      <c r="PMV753" s="31"/>
      <c r="PMW753" s="31"/>
      <c r="PMX753" s="31"/>
      <c r="PMY753" s="31"/>
      <c r="PMZ753" s="31"/>
      <c r="PNA753" s="31"/>
      <c r="PNB753" s="31"/>
      <c r="PNC753" s="31"/>
      <c r="PND753" s="31"/>
      <c r="PNE753" s="31"/>
      <c r="PNF753" s="31"/>
      <c r="PNG753" s="31"/>
      <c r="PNH753" s="31"/>
      <c r="PNI753" s="31"/>
      <c r="PNJ753" s="31"/>
      <c r="PNK753" s="31"/>
      <c r="PNL753" s="31"/>
      <c r="PNM753" s="31"/>
      <c r="PNN753" s="31"/>
      <c r="PNO753" s="31"/>
      <c r="PNP753" s="31"/>
      <c r="PNQ753" s="31"/>
      <c r="PNR753" s="31"/>
      <c r="PNS753" s="31"/>
      <c r="PNT753" s="31"/>
      <c r="PNU753" s="31"/>
      <c r="PNV753" s="31"/>
      <c r="PNW753" s="31"/>
      <c r="PNX753" s="31"/>
      <c r="PNY753" s="31"/>
      <c r="PNZ753" s="31"/>
      <c r="POA753" s="31"/>
      <c r="POB753" s="31"/>
      <c r="POC753" s="31"/>
      <c r="POD753" s="31"/>
      <c r="POE753" s="31"/>
      <c r="POF753" s="31"/>
      <c r="POG753" s="31"/>
      <c r="POH753" s="31"/>
      <c r="POI753" s="31"/>
      <c r="POJ753" s="31"/>
      <c r="POK753" s="31"/>
      <c r="POL753" s="31"/>
      <c r="POM753" s="31"/>
      <c r="PON753" s="31"/>
      <c r="POO753" s="31"/>
      <c r="POP753" s="31"/>
      <c r="POQ753" s="31"/>
      <c r="POR753" s="31"/>
      <c r="POS753" s="31"/>
      <c r="POT753" s="31"/>
      <c r="POU753" s="31"/>
      <c r="POV753" s="31"/>
      <c r="POW753" s="31"/>
      <c r="POX753" s="31"/>
      <c r="POY753" s="31"/>
      <c r="POZ753" s="31"/>
      <c r="PPA753" s="31"/>
      <c r="PPB753" s="31"/>
      <c r="PPC753" s="31"/>
      <c r="PPD753" s="31"/>
      <c r="PPE753" s="31"/>
      <c r="PPF753" s="31"/>
      <c r="PPG753" s="31"/>
      <c r="PPH753" s="31"/>
      <c r="PPI753" s="31"/>
      <c r="PPJ753" s="31"/>
      <c r="PPK753" s="31"/>
      <c r="PPL753" s="31"/>
      <c r="PPM753" s="31"/>
      <c r="PPN753" s="31"/>
      <c r="PPO753" s="31"/>
      <c r="PPP753" s="31"/>
      <c r="PPQ753" s="31"/>
      <c r="PPR753" s="31"/>
      <c r="PPS753" s="31"/>
      <c r="PPT753" s="31"/>
      <c r="PPU753" s="31"/>
      <c r="PPV753" s="31"/>
      <c r="PPW753" s="31"/>
      <c r="PPX753" s="31"/>
      <c r="PPY753" s="31"/>
      <c r="PPZ753" s="31"/>
      <c r="PQA753" s="31"/>
      <c r="PQB753" s="31"/>
      <c r="PQC753" s="31"/>
      <c r="PQD753" s="31"/>
      <c r="PQE753" s="31"/>
      <c r="PQF753" s="31"/>
      <c r="PQG753" s="31"/>
      <c r="PQH753" s="31"/>
      <c r="PQI753" s="31"/>
      <c r="PQJ753" s="31"/>
      <c r="PQK753" s="31"/>
      <c r="PQL753" s="31"/>
      <c r="PQM753" s="31"/>
      <c r="PQN753" s="31"/>
      <c r="PQO753" s="31"/>
      <c r="PQP753" s="31"/>
      <c r="PQQ753" s="31"/>
      <c r="PQR753" s="31"/>
      <c r="PQS753" s="31"/>
      <c r="PQT753" s="31"/>
      <c r="PQU753" s="31"/>
      <c r="PQV753" s="31"/>
      <c r="PQW753" s="31"/>
      <c r="PQX753" s="31"/>
      <c r="PQY753" s="31"/>
      <c r="PQZ753" s="31"/>
      <c r="PRA753" s="31"/>
      <c r="PRB753" s="31"/>
      <c r="PRC753" s="31"/>
      <c r="PRD753" s="31"/>
      <c r="PRE753" s="31"/>
      <c r="PRF753" s="31"/>
      <c r="PRG753" s="31"/>
      <c r="PRH753" s="31"/>
      <c r="PRI753" s="31"/>
      <c r="PRJ753" s="31"/>
      <c r="PRK753" s="31"/>
      <c r="PRL753" s="31"/>
      <c r="PRM753" s="31"/>
      <c r="PRN753" s="31"/>
      <c r="PRO753" s="31"/>
      <c r="PRP753" s="31"/>
      <c r="PRQ753" s="31"/>
      <c r="PRR753" s="31"/>
      <c r="PRS753" s="31"/>
      <c r="PRT753" s="31"/>
      <c r="PRU753" s="31"/>
      <c r="PRV753" s="31"/>
      <c r="PRW753" s="31"/>
      <c r="PRX753" s="31"/>
      <c r="PRY753" s="31"/>
      <c r="PRZ753" s="31"/>
      <c r="PSA753" s="31"/>
      <c r="PSB753" s="31"/>
      <c r="PSC753" s="31"/>
      <c r="PSD753" s="31"/>
      <c r="PSE753" s="31"/>
      <c r="PSF753" s="31"/>
      <c r="PSG753" s="31"/>
      <c r="PSH753" s="31"/>
      <c r="PSI753" s="31"/>
      <c r="PSJ753" s="31"/>
      <c r="PSK753" s="31"/>
      <c r="PSL753" s="31"/>
      <c r="PSM753" s="31"/>
      <c r="PSN753" s="31"/>
      <c r="PSO753" s="31"/>
      <c r="PSP753" s="31"/>
      <c r="PSQ753" s="31"/>
      <c r="PSR753" s="31"/>
      <c r="PSS753" s="31"/>
      <c r="PST753" s="31"/>
      <c r="PSU753" s="31"/>
      <c r="PSV753" s="31"/>
      <c r="PSW753" s="31"/>
      <c r="PSX753" s="31"/>
      <c r="PSY753" s="31"/>
      <c r="PSZ753" s="31"/>
      <c r="PTA753" s="31"/>
      <c r="PTB753" s="31"/>
      <c r="PTC753" s="31"/>
      <c r="PTD753" s="31"/>
      <c r="PTE753" s="31"/>
      <c r="PTF753" s="31"/>
      <c r="PTG753" s="31"/>
      <c r="PTH753" s="31"/>
      <c r="PTI753" s="31"/>
      <c r="PTJ753" s="31"/>
      <c r="PTK753" s="31"/>
      <c r="PTL753" s="31"/>
      <c r="PTM753" s="31"/>
      <c r="PTN753" s="31"/>
      <c r="PTO753" s="31"/>
      <c r="PTP753" s="31"/>
      <c r="PTQ753" s="31"/>
      <c r="PTR753" s="31"/>
      <c r="PTS753" s="31"/>
      <c r="PTT753" s="31"/>
      <c r="PTU753" s="31"/>
      <c r="PTV753" s="31"/>
      <c r="PTW753" s="31"/>
      <c r="PTX753" s="31"/>
      <c r="PTY753" s="31"/>
      <c r="PTZ753" s="31"/>
      <c r="PUA753" s="31"/>
      <c r="PUB753" s="31"/>
      <c r="PUC753" s="31"/>
      <c r="PUD753" s="31"/>
      <c r="PUE753" s="31"/>
      <c r="PUF753" s="31"/>
      <c r="PUG753" s="31"/>
      <c r="PUH753" s="31"/>
      <c r="PUI753" s="31"/>
      <c r="PUJ753" s="31"/>
      <c r="PUK753" s="31"/>
      <c r="PUL753" s="31"/>
      <c r="PUM753" s="31"/>
      <c r="PUN753" s="31"/>
      <c r="PUO753" s="31"/>
      <c r="PUP753" s="31"/>
      <c r="PUQ753" s="31"/>
      <c r="PUR753" s="31"/>
      <c r="PUS753" s="31"/>
      <c r="PUT753" s="31"/>
      <c r="PUU753" s="31"/>
      <c r="PUV753" s="31"/>
      <c r="PUW753" s="31"/>
      <c r="PUX753" s="31"/>
      <c r="PUY753" s="31"/>
      <c r="PUZ753" s="31"/>
      <c r="PVA753" s="31"/>
      <c r="PVB753" s="31"/>
      <c r="PVC753" s="31"/>
      <c r="PVD753" s="31"/>
      <c r="PVE753" s="31"/>
      <c r="PVF753" s="31"/>
      <c r="PVG753" s="31"/>
      <c r="PVH753" s="31"/>
      <c r="PVI753" s="31"/>
      <c r="PVJ753" s="31"/>
      <c r="PVK753" s="31"/>
      <c r="PVL753" s="31"/>
      <c r="PVM753" s="31"/>
      <c r="PVN753" s="31"/>
      <c r="PVO753" s="31"/>
      <c r="PVP753" s="31"/>
      <c r="PVQ753" s="31"/>
      <c r="PVR753" s="31"/>
      <c r="PVS753" s="31"/>
      <c r="PVT753" s="31"/>
      <c r="PVU753" s="31"/>
      <c r="PVV753" s="31"/>
      <c r="PVW753" s="31"/>
      <c r="PVX753" s="31"/>
      <c r="PVY753" s="31"/>
      <c r="PVZ753" s="31"/>
      <c r="PWA753" s="31"/>
      <c r="PWB753" s="31"/>
      <c r="PWC753" s="31"/>
      <c r="PWD753" s="31"/>
      <c r="PWE753" s="31"/>
      <c r="PWF753" s="31"/>
      <c r="PWG753" s="31"/>
      <c r="PWH753" s="31"/>
      <c r="PWI753" s="31"/>
      <c r="PWJ753" s="31"/>
      <c r="PWK753" s="31"/>
      <c r="PWL753" s="31"/>
      <c r="PWM753" s="31"/>
      <c r="PWN753" s="31"/>
      <c r="PWO753" s="31"/>
      <c r="PWP753" s="31"/>
      <c r="PWQ753" s="31"/>
      <c r="PWR753" s="31"/>
      <c r="PWS753" s="31"/>
      <c r="PWT753" s="31"/>
      <c r="PWU753" s="31"/>
      <c r="PWV753" s="31"/>
      <c r="PWW753" s="31"/>
      <c r="PWX753" s="31"/>
      <c r="PWY753" s="31"/>
      <c r="PWZ753" s="31"/>
      <c r="PXA753" s="31"/>
      <c r="PXB753" s="31"/>
      <c r="PXC753" s="31"/>
      <c r="PXD753" s="31"/>
      <c r="PXE753" s="31"/>
      <c r="PXF753" s="31"/>
      <c r="PXG753" s="31"/>
      <c r="PXH753" s="31"/>
      <c r="PXI753" s="31"/>
      <c r="PXJ753" s="31"/>
      <c r="PXK753" s="31"/>
      <c r="PXL753" s="31"/>
      <c r="PXM753" s="31"/>
      <c r="PXN753" s="31"/>
      <c r="PXO753" s="31"/>
      <c r="PXP753" s="31"/>
      <c r="PXQ753" s="31"/>
      <c r="PXR753" s="31"/>
      <c r="PXS753" s="31"/>
      <c r="PXT753" s="31"/>
      <c r="PXU753" s="31"/>
      <c r="PXV753" s="31"/>
      <c r="PXW753" s="31"/>
      <c r="PXX753" s="31"/>
      <c r="PXY753" s="31"/>
      <c r="PXZ753" s="31"/>
      <c r="PYA753" s="31"/>
      <c r="PYB753" s="31"/>
      <c r="PYC753" s="31"/>
      <c r="PYD753" s="31"/>
      <c r="PYE753" s="31"/>
      <c r="PYF753" s="31"/>
      <c r="PYG753" s="31"/>
      <c r="PYH753" s="31"/>
      <c r="PYI753" s="31"/>
      <c r="PYJ753" s="31"/>
      <c r="PYK753" s="31"/>
      <c r="PYL753" s="31"/>
      <c r="PYM753" s="31"/>
      <c r="PYN753" s="31"/>
      <c r="PYO753" s="31"/>
      <c r="PYP753" s="31"/>
      <c r="PYQ753" s="31"/>
      <c r="PYR753" s="31"/>
      <c r="PYS753" s="31"/>
      <c r="PYT753" s="31"/>
      <c r="PYU753" s="31"/>
      <c r="PYV753" s="31"/>
      <c r="PYW753" s="31"/>
      <c r="PYX753" s="31"/>
      <c r="PYY753" s="31"/>
      <c r="PYZ753" s="31"/>
      <c r="PZA753" s="31"/>
      <c r="PZB753" s="31"/>
      <c r="PZC753" s="31"/>
      <c r="PZD753" s="31"/>
      <c r="PZE753" s="31"/>
      <c r="PZF753" s="31"/>
      <c r="PZG753" s="31"/>
      <c r="PZH753" s="31"/>
      <c r="PZI753" s="31"/>
      <c r="PZJ753" s="31"/>
      <c r="PZK753" s="31"/>
      <c r="PZL753" s="31"/>
      <c r="PZM753" s="31"/>
      <c r="PZN753" s="31"/>
      <c r="PZO753" s="31"/>
      <c r="PZP753" s="31"/>
      <c r="PZQ753" s="31"/>
      <c r="PZR753" s="31"/>
      <c r="PZS753" s="31"/>
      <c r="PZT753" s="31"/>
      <c r="PZU753" s="31"/>
      <c r="PZV753" s="31"/>
      <c r="PZW753" s="31"/>
      <c r="PZX753" s="31"/>
      <c r="PZY753" s="31"/>
      <c r="PZZ753" s="31"/>
      <c r="QAA753" s="31"/>
      <c r="QAB753" s="31"/>
      <c r="QAC753" s="31"/>
      <c r="QAD753" s="31"/>
      <c r="QAE753" s="31"/>
      <c r="QAF753" s="31"/>
      <c r="QAG753" s="31"/>
      <c r="QAH753" s="31"/>
      <c r="QAI753" s="31"/>
      <c r="QAJ753" s="31"/>
      <c r="QAK753" s="31"/>
      <c r="QAL753" s="31"/>
      <c r="QAM753" s="31"/>
      <c r="QAN753" s="31"/>
      <c r="QAO753" s="31"/>
      <c r="QAP753" s="31"/>
      <c r="QAQ753" s="31"/>
      <c r="QAR753" s="31"/>
      <c r="QAS753" s="31"/>
      <c r="QAT753" s="31"/>
      <c r="QAU753" s="31"/>
      <c r="QAV753" s="31"/>
      <c r="QAW753" s="31"/>
      <c r="QAX753" s="31"/>
      <c r="QAY753" s="31"/>
      <c r="QAZ753" s="31"/>
      <c r="QBA753" s="31"/>
      <c r="QBB753" s="31"/>
      <c r="QBC753" s="31"/>
      <c r="QBD753" s="31"/>
      <c r="QBE753" s="31"/>
      <c r="QBF753" s="31"/>
      <c r="QBG753" s="31"/>
      <c r="QBH753" s="31"/>
      <c r="QBI753" s="31"/>
      <c r="QBJ753" s="31"/>
      <c r="QBK753" s="31"/>
      <c r="QBL753" s="31"/>
      <c r="QBM753" s="31"/>
      <c r="QBN753" s="31"/>
      <c r="QBO753" s="31"/>
      <c r="QBP753" s="31"/>
      <c r="QBQ753" s="31"/>
      <c r="QBR753" s="31"/>
      <c r="QBS753" s="31"/>
      <c r="QBT753" s="31"/>
      <c r="QBU753" s="31"/>
      <c r="QBV753" s="31"/>
      <c r="QBW753" s="31"/>
      <c r="QBX753" s="31"/>
      <c r="QBY753" s="31"/>
      <c r="QBZ753" s="31"/>
      <c r="QCA753" s="31"/>
      <c r="QCB753" s="31"/>
      <c r="QCC753" s="31"/>
      <c r="QCD753" s="31"/>
      <c r="QCE753" s="31"/>
      <c r="QCF753" s="31"/>
      <c r="QCG753" s="31"/>
      <c r="QCH753" s="31"/>
      <c r="QCI753" s="31"/>
      <c r="QCJ753" s="31"/>
      <c r="QCK753" s="31"/>
      <c r="QCL753" s="31"/>
      <c r="QCM753" s="31"/>
      <c r="QCN753" s="31"/>
      <c r="QCO753" s="31"/>
      <c r="QCP753" s="31"/>
      <c r="QCQ753" s="31"/>
      <c r="QCR753" s="31"/>
      <c r="QCS753" s="31"/>
      <c r="QCT753" s="31"/>
      <c r="QCU753" s="31"/>
      <c r="QCV753" s="31"/>
      <c r="QCW753" s="31"/>
      <c r="QCX753" s="31"/>
      <c r="QCY753" s="31"/>
      <c r="QCZ753" s="31"/>
      <c r="QDA753" s="31"/>
      <c r="QDB753" s="31"/>
      <c r="QDC753" s="31"/>
      <c r="QDD753" s="31"/>
      <c r="QDE753" s="31"/>
      <c r="QDF753" s="31"/>
      <c r="QDG753" s="31"/>
      <c r="QDH753" s="31"/>
      <c r="QDI753" s="31"/>
      <c r="QDJ753" s="31"/>
      <c r="QDK753" s="31"/>
      <c r="QDL753" s="31"/>
      <c r="QDM753" s="31"/>
      <c r="QDN753" s="31"/>
      <c r="QDO753" s="31"/>
      <c r="QDP753" s="31"/>
      <c r="QDQ753" s="31"/>
      <c r="QDR753" s="31"/>
      <c r="QDS753" s="31"/>
      <c r="QDT753" s="31"/>
      <c r="QDU753" s="31"/>
      <c r="QDV753" s="31"/>
      <c r="QDW753" s="31"/>
      <c r="QDX753" s="31"/>
      <c r="QDY753" s="31"/>
      <c r="QDZ753" s="31"/>
      <c r="QEA753" s="31"/>
      <c r="QEB753" s="31"/>
      <c r="QEC753" s="31"/>
      <c r="QED753" s="31"/>
      <c r="QEE753" s="31"/>
      <c r="QEF753" s="31"/>
      <c r="QEG753" s="31"/>
      <c r="QEH753" s="31"/>
      <c r="QEI753" s="31"/>
      <c r="QEJ753" s="31"/>
      <c r="QEK753" s="31"/>
      <c r="QEL753" s="31"/>
      <c r="QEM753" s="31"/>
      <c r="QEN753" s="31"/>
      <c r="QEO753" s="31"/>
      <c r="QEP753" s="31"/>
      <c r="QEQ753" s="31"/>
      <c r="QER753" s="31"/>
      <c r="QES753" s="31"/>
      <c r="QET753" s="31"/>
      <c r="QEU753" s="31"/>
      <c r="QEV753" s="31"/>
      <c r="QEW753" s="31"/>
      <c r="QEX753" s="31"/>
      <c r="QEY753" s="31"/>
      <c r="QEZ753" s="31"/>
      <c r="QFA753" s="31"/>
      <c r="QFB753" s="31"/>
      <c r="QFC753" s="31"/>
      <c r="QFD753" s="31"/>
      <c r="QFE753" s="31"/>
      <c r="QFF753" s="31"/>
      <c r="QFG753" s="31"/>
      <c r="QFH753" s="31"/>
      <c r="QFI753" s="31"/>
      <c r="QFJ753" s="31"/>
      <c r="QFK753" s="31"/>
      <c r="QFL753" s="31"/>
      <c r="QFM753" s="31"/>
      <c r="QFN753" s="31"/>
      <c r="QFO753" s="31"/>
      <c r="QFP753" s="31"/>
      <c r="QFQ753" s="31"/>
      <c r="QFR753" s="31"/>
      <c r="QFS753" s="31"/>
      <c r="QFT753" s="31"/>
      <c r="QFU753" s="31"/>
      <c r="QFV753" s="31"/>
      <c r="QFW753" s="31"/>
      <c r="QFX753" s="31"/>
      <c r="QFY753" s="31"/>
      <c r="QFZ753" s="31"/>
      <c r="QGA753" s="31"/>
      <c r="QGB753" s="31"/>
      <c r="QGC753" s="31"/>
      <c r="QGD753" s="31"/>
      <c r="QGE753" s="31"/>
      <c r="QGF753" s="31"/>
      <c r="QGG753" s="31"/>
      <c r="QGH753" s="31"/>
      <c r="QGI753" s="31"/>
      <c r="QGJ753" s="31"/>
      <c r="QGK753" s="31"/>
      <c r="QGL753" s="31"/>
      <c r="QGM753" s="31"/>
      <c r="QGN753" s="31"/>
      <c r="QGO753" s="31"/>
      <c r="QGP753" s="31"/>
      <c r="QGQ753" s="31"/>
      <c r="QGR753" s="31"/>
      <c r="QGS753" s="31"/>
      <c r="QGT753" s="31"/>
      <c r="QGU753" s="31"/>
      <c r="QGV753" s="31"/>
      <c r="QGW753" s="31"/>
      <c r="QGX753" s="31"/>
      <c r="QGY753" s="31"/>
      <c r="QGZ753" s="31"/>
      <c r="QHA753" s="31"/>
      <c r="QHB753" s="31"/>
      <c r="QHC753" s="31"/>
      <c r="QHD753" s="31"/>
      <c r="QHE753" s="31"/>
      <c r="QHF753" s="31"/>
      <c r="QHG753" s="31"/>
      <c r="QHH753" s="31"/>
      <c r="QHI753" s="31"/>
      <c r="QHJ753" s="31"/>
      <c r="QHK753" s="31"/>
      <c r="QHL753" s="31"/>
      <c r="QHM753" s="31"/>
      <c r="QHN753" s="31"/>
      <c r="QHO753" s="31"/>
      <c r="QHP753" s="31"/>
      <c r="QHQ753" s="31"/>
      <c r="QHR753" s="31"/>
      <c r="QHS753" s="31"/>
      <c r="QHT753" s="31"/>
      <c r="QHU753" s="31"/>
      <c r="QHV753" s="31"/>
      <c r="QHW753" s="31"/>
      <c r="QHX753" s="31"/>
      <c r="QHY753" s="31"/>
      <c r="QHZ753" s="31"/>
      <c r="QIA753" s="31"/>
      <c r="QIB753" s="31"/>
      <c r="QIC753" s="31"/>
      <c r="QID753" s="31"/>
      <c r="QIE753" s="31"/>
      <c r="QIF753" s="31"/>
      <c r="QIG753" s="31"/>
      <c r="QIH753" s="31"/>
      <c r="QII753" s="31"/>
      <c r="QIJ753" s="31"/>
      <c r="QIK753" s="31"/>
      <c r="QIL753" s="31"/>
      <c r="QIM753" s="31"/>
      <c r="QIN753" s="31"/>
      <c r="QIO753" s="31"/>
      <c r="QIP753" s="31"/>
      <c r="QIQ753" s="31"/>
      <c r="QIR753" s="31"/>
      <c r="QIS753" s="31"/>
      <c r="QIT753" s="31"/>
      <c r="QIU753" s="31"/>
      <c r="QIV753" s="31"/>
      <c r="QIW753" s="31"/>
      <c r="QIX753" s="31"/>
      <c r="QIY753" s="31"/>
      <c r="QIZ753" s="31"/>
      <c r="QJA753" s="31"/>
      <c r="QJB753" s="31"/>
      <c r="QJC753" s="31"/>
      <c r="QJD753" s="31"/>
      <c r="QJE753" s="31"/>
      <c r="QJF753" s="31"/>
      <c r="QJG753" s="31"/>
      <c r="QJH753" s="31"/>
      <c r="QJI753" s="31"/>
      <c r="QJJ753" s="31"/>
      <c r="QJK753" s="31"/>
      <c r="QJL753" s="31"/>
      <c r="QJM753" s="31"/>
      <c r="QJN753" s="31"/>
      <c r="QJO753" s="31"/>
      <c r="QJP753" s="31"/>
      <c r="QJQ753" s="31"/>
      <c r="QJR753" s="31"/>
      <c r="QJS753" s="31"/>
      <c r="QJT753" s="31"/>
      <c r="QJU753" s="31"/>
      <c r="QJV753" s="31"/>
      <c r="QJW753" s="31"/>
      <c r="QJX753" s="31"/>
      <c r="QJY753" s="31"/>
      <c r="QJZ753" s="31"/>
      <c r="QKA753" s="31"/>
      <c r="QKB753" s="31"/>
      <c r="QKC753" s="31"/>
      <c r="QKD753" s="31"/>
      <c r="QKE753" s="31"/>
      <c r="QKF753" s="31"/>
      <c r="QKG753" s="31"/>
      <c r="QKH753" s="31"/>
      <c r="QKI753" s="31"/>
      <c r="QKJ753" s="31"/>
      <c r="QKK753" s="31"/>
      <c r="QKL753" s="31"/>
      <c r="QKM753" s="31"/>
      <c r="QKN753" s="31"/>
      <c r="QKO753" s="31"/>
      <c r="QKP753" s="31"/>
      <c r="QKQ753" s="31"/>
      <c r="QKR753" s="31"/>
      <c r="QKS753" s="31"/>
      <c r="QKT753" s="31"/>
      <c r="QKU753" s="31"/>
      <c r="QKV753" s="31"/>
      <c r="QKW753" s="31"/>
      <c r="QKX753" s="31"/>
      <c r="QKY753" s="31"/>
      <c r="QKZ753" s="31"/>
      <c r="QLA753" s="31"/>
      <c r="QLB753" s="31"/>
      <c r="QLC753" s="31"/>
      <c r="QLD753" s="31"/>
      <c r="QLE753" s="31"/>
      <c r="QLF753" s="31"/>
      <c r="QLG753" s="31"/>
      <c r="QLH753" s="31"/>
      <c r="QLI753" s="31"/>
      <c r="QLJ753" s="31"/>
      <c r="QLK753" s="31"/>
      <c r="QLL753" s="31"/>
      <c r="QLM753" s="31"/>
      <c r="QLN753" s="31"/>
      <c r="QLO753" s="31"/>
      <c r="QLP753" s="31"/>
      <c r="QLQ753" s="31"/>
      <c r="QLR753" s="31"/>
      <c r="QLS753" s="31"/>
      <c r="QLT753" s="31"/>
      <c r="QLU753" s="31"/>
      <c r="QLV753" s="31"/>
      <c r="QLW753" s="31"/>
      <c r="QLX753" s="31"/>
      <c r="QLY753" s="31"/>
      <c r="QLZ753" s="31"/>
      <c r="QMA753" s="31"/>
      <c r="QMB753" s="31"/>
      <c r="QMC753" s="31"/>
      <c r="QMD753" s="31"/>
      <c r="QME753" s="31"/>
      <c r="QMF753" s="31"/>
      <c r="QMG753" s="31"/>
      <c r="QMH753" s="31"/>
      <c r="QMI753" s="31"/>
      <c r="QMJ753" s="31"/>
      <c r="QMK753" s="31"/>
      <c r="QML753" s="31"/>
      <c r="QMM753" s="31"/>
      <c r="QMN753" s="31"/>
      <c r="QMO753" s="31"/>
      <c r="QMP753" s="31"/>
      <c r="QMQ753" s="31"/>
      <c r="QMR753" s="31"/>
      <c r="QMS753" s="31"/>
      <c r="QMT753" s="31"/>
      <c r="QMU753" s="31"/>
      <c r="QMV753" s="31"/>
      <c r="QMW753" s="31"/>
      <c r="QMX753" s="31"/>
      <c r="QMY753" s="31"/>
      <c r="QMZ753" s="31"/>
      <c r="QNA753" s="31"/>
      <c r="QNB753" s="31"/>
      <c r="QNC753" s="31"/>
      <c r="QND753" s="31"/>
      <c r="QNE753" s="31"/>
      <c r="QNF753" s="31"/>
      <c r="QNG753" s="31"/>
      <c r="QNH753" s="31"/>
      <c r="QNI753" s="31"/>
      <c r="QNJ753" s="31"/>
      <c r="QNK753" s="31"/>
      <c r="QNL753" s="31"/>
      <c r="QNM753" s="31"/>
      <c r="QNN753" s="31"/>
      <c r="QNO753" s="31"/>
      <c r="QNP753" s="31"/>
      <c r="QNQ753" s="31"/>
      <c r="QNR753" s="31"/>
      <c r="QNS753" s="31"/>
      <c r="QNT753" s="31"/>
      <c r="QNU753" s="31"/>
      <c r="QNV753" s="31"/>
      <c r="QNW753" s="31"/>
      <c r="QNX753" s="31"/>
      <c r="QNY753" s="31"/>
      <c r="QNZ753" s="31"/>
      <c r="QOA753" s="31"/>
      <c r="QOB753" s="31"/>
      <c r="QOC753" s="31"/>
      <c r="QOD753" s="31"/>
      <c r="QOE753" s="31"/>
      <c r="QOF753" s="31"/>
      <c r="QOG753" s="31"/>
      <c r="QOH753" s="31"/>
      <c r="QOI753" s="31"/>
      <c r="QOJ753" s="31"/>
      <c r="QOK753" s="31"/>
      <c r="QOL753" s="31"/>
      <c r="QOM753" s="31"/>
      <c r="QON753" s="31"/>
      <c r="QOO753" s="31"/>
      <c r="QOP753" s="31"/>
      <c r="QOQ753" s="31"/>
      <c r="QOR753" s="31"/>
      <c r="QOS753" s="31"/>
      <c r="QOT753" s="31"/>
      <c r="QOU753" s="31"/>
      <c r="QOV753" s="31"/>
      <c r="QOW753" s="31"/>
      <c r="QOX753" s="31"/>
      <c r="QOY753" s="31"/>
      <c r="QOZ753" s="31"/>
      <c r="QPA753" s="31"/>
      <c r="QPB753" s="31"/>
      <c r="QPC753" s="31"/>
      <c r="QPD753" s="31"/>
      <c r="QPE753" s="31"/>
      <c r="QPF753" s="31"/>
      <c r="QPG753" s="31"/>
      <c r="QPH753" s="31"/>
      <c r="QPI753" s="31"/>
      <c r="QPJ753" s="31"/>
      <c r="QPK753" s="31"/>
      <c r="QPL753" s="31"/>
      <c r="QPM753" s="31"/>
      <c r="QPN753" s="31"/>
      <c r="QPO753" s="31"/>
      <c r="QPP753" s="31"/>
      <c r="QPQ753" s="31"/>
      <c r="QPR753" s="31"/>
      <c r="QPS753" s="31"/>
      <c r="QPT753" s="31"/>
      <c r="QPU753" s="31"/>
      <c r="QPV753" s="31"/>
      <c r="QPW753" s="31"/>
      <c r="QPX753" s="31"/>
      <c r="QPY753" s="31"/>
      <c r="QPZ753" s="31"/>
      <c r="QQA753" s="31"/>
      <c r="QQB753" s="31"/>
      <c r="QQC753" s="31"/>
      <c r="QQD753" s="31"/>
      <c r="QQE753" s="31"/>
      <c r="QQF753" s="31"/>
      <c r="QQG753" s="31"/>
      <c r="QQH753" s="31"/>
      <c r="QQI753" s="31"/>
      <c r="QQJ753" s="31"/>
      <c r="QQK753" s="31"/>
      <c r="QQL753" s="31"/>
      <c r="QQM753" s="31"/>
      <c r="QQN753" s="31"/>
      <c r="QQO753" s="31"/>
      <c r="QQP753" s="31"/>
      <c r="QQQ753" s="31"/>
      <c r="QQR753" s="31"/>
      <c r="QQS753" s="31"/>
      <c r="QQT753" s="31"/>
      <c r="QQU753" s="31"/>
      <c r="QQV753" s="31"/>
      <c r="QQW753" s="31"/>
      <c r="QQX753" s="31"/>
      <c r="QQY753" s="31"/>
      <c r="QQZ753" s="31"/>
      <c r="QRA753" s="31"/>
      <c r="QRB753" s="31"/>
      <c r="QRC753" s="31"/>
      <c r="QRD753" s="31"/>
      <c r="QRE753" s="31"/>
      <c r="QRF753" s="31"/>
      <c r="QRG753" s="31"/>
      <c r="QRH753" s="31"/>
      <c r="QRI753" s="31"/>
      <c r="QRJ753" s="31"/>
      <c r="QRK753" s="31"/>
      <c r="QRL753" s="31"/>
      <c r="QRM753" s="31"/>
      <c r="QRN753" s="31"/>
      <c r="QRO753" s="31"/>
      <c r="QRP753" s="31"/>
      <c r="QRQ753" s="31"/>
      <c r="QRR753" s="31"/>
      <c r="QRS753" s="31"/>
      <c r="QRT753" s="31"/>
      <c r="QRU753" s="31"/>
      <c r="QRV753" s="31"/>
      <c r="QRW753" s="31"/>
      <c r="QRX753" s="31"/>
      <c r="QRY753" s="31"/>
      <c r="QRZ753" s="31"/>
      <c r="QSA753" s="31"/>
      <c r="QSB753" s="31"/>
      <c r="QSC753" s="31"/>
      <c r="QSD753" s="31"/>
      <c r="QSE753" s="31"/>
      <c r="QSF753" s="31"/>
      <c r="QSG753" s="31"/>
      <c r="QSH753" s="31"/>
      <c r="QSI753" s="31"/>
      <c r="QSJ753" s="31"/>
      <c r="QSK753" s="31"/>
      <c r="QSL753" s="31"/>
      <c r="QSM753" s="31"/>
      <c r="QSN753" s="31"/>
      <c r="QSO753" s="31"/>
      <c r="QSP753" s="31"/>
      <c r="QSQ753" s="31"/>
      <c r="QSR753" s="31"/>
      <c r="QSS753" s="31"/>
      <c r="QST753" s="31"/>
      <c r="QSU753" s="31"/>
      <c r="QSV753" s="31"/>
      <c r="QSW753" s="31"/>
      <c r="QSX753" s="31"/>
      <c r="QSY753" s="31"/>
      <c r="QSZ753" s="31"/>
      <c r="QTA753" s="31"/>
      <c r="QTB753" s="31"/>
      <c r="QTC753" s="31"/>
      <c r="QTD753" s="31"/>
      <c r="QTE753" s="31"/>
      <c r="QTF753" s="31"/>
      <c r="QTG753" s="31"/>
      <c r="QTH753" s="31"/>
      <c r="QTI753" s="31"/>
      <c r="QTJ753" s="31"/>
      <c r="QTK753" s="31"/>
      <c r="QTL753" s="31"/>
      <c r="QTM753" s="31"/>
      <c r="QTN753" s="31"/>
      <c r="QTO753" s="31"/>
      <c r="QTP753" s="31"/>
      <c r="QTQ753" s="31"/>
      <c r="QTR753" s="31"/>
      <c r="QTS753" s="31"/>
      <c r="QTT753" s="31"/>
      <c r="QTU753" s="31"/>
      <c r="QTV753" s="31"/>
      <c r="QTW753" s="31"/>
      <c r="QTX753" s="31"/>
      <c r="QTY753" s="31"/>
      <c r="QTZ753" s="31"/>
      <c r="QUA753" s="31"/>
      <c r="QUB753" s="31"/>
      <c r="QUC753" s="31"/>
      <c r="QUD753" s="31"/>
      <c r="QUE753" s="31"/>
      <c r="QUF753" s="31"/>
      <c r="QUG753" s="31"/>
      <c r="QUH753" s="31"/>
      <c r="QUI753" s="31"/>
      <c r="QUJ753" s="31"/>
      <c r="QUK753" s="31"/>
      <c r="QUL753" s="31"/>
      <c r="QUM753" s="31"/>
      <c r="QUN753" s="31"/>
      <c r="QUO753" s="31"/>
      <c r="QUP753" s="31"/>
      <c r="QUQ753" s="31"/>
      <c r="QUR753" s="31"/>
      <c r="QUS753" s="31"/>
      <c r="QUT753" s="31"/>
      <c r="QUU753" s="31"/>
      <c r="QUV753" s="31"/>
      <c r="QUW753" s="31"/>
      <c r="QUX753" s="31"/>
      <c r="QUY753" s="31"/>
      <c r="QUZ753" s="31"/>
      <c r="QVA753" s="31"/>
      <c r="QVB753" s="31"/>
      <c r="QVC753" s="31"/>
      <c r="QVD753" s="31"/>
      <c r="QVE753" s="31"/>
      <c r="QVF753" s="31"/>
      <c r="QVG753" s="31"/>
      <c r="QVH753" s="31"/>
      <c r="QVI753" s="31"/>
      <c r="QVJ753" s="31"/>
      <c r="QVK753" s="31"/>
      <c r="QVL753" s="31"/>
      <c r="QVM753" s="31"/>
      <c r="QVN753" s="31"/>
      <c r="QVO753" s="31"/>
      <c r="QVP753" s="31"/>
      <c r="QVQ753" s="31"/>
      <c r="QVR753" s="31"/>
      <c r="QVS753" s="31"/>
      <c r="QVT753" s="31"/>
      <c r="QVU753" s="31"/>
      <c r="QVV753" s="31"/>
      <c r="QVW753" s="31"/>
      <c r="QVX753" s="31"/>
      <c r="QVY753" s="31"/>
      <c r="QVZ753" s="31"/>
      <c r="QWA753" s="31"/>
      <c r="QWB753" s="31"/>
      <c r="QWC753" s="31"/>
      <c r="QWD753" s="31"/>
      <c r="QWE753" s="31"/>
      <c r="QWF753" s="31"/>
      <c r="QWG753" s="31"/>
      <c r="QWH753" s="31"/>
      <c r="QWI753" s="31"/>
      <c r="QWJ753" s="31"/>
      <c r="QWK753" s="31"/>
      <c r="QWL753" s="31"/>
      <c r="QWM753" s="31"/>
      <c r="QWN753" s="31"/>
      <c r="QWO753" s="31"/>
      <c r="QWP753" s="31"/>
      <c r="QWQ753" s="31"/>
      <c r="QWR753" s="31"/>
      <c r="QWS753" s="31"/>
      <c r="QWT753" s="31"/>
      <c r="QWU753" s="31"/>
      <c r="QWV753" s="31"/>
      <c r="QWW753" s="31"/>
      <c r="QWX753" s="31"/>
      <c r="QWY753" s="31"/>
      <c r="QWZ753" s="31"/>
      <c r="QXA753" s="31"/>
      <c r="QXB753" s="31"/>
      <c r="QXC753" s="31"/>
      <c r="QXD753" s="31"/>
      <c r="QXE753" s="31"/>
      <c r="QXF753" s="31"/>
      <c r="QXG753" s="31"/>
      <c r="QXH753" s="31"/>
      <c r="QXI753" s="31"/>
      <c r="QXJ753" s="31"/>
      <c r="QXK753" s="31"/>
      <c r="QXL753" s="31"/>
      <c r="QXM753" s="31"/>
      <c r="QXN753" s="31"/>
      <c r="QXO753" s="31"/>
      <c r="QXP753" s="31"/>
      <c r="QXQ753" s="31"/>
      <c r="QXR753" s="31"/>
      <c r="QXS753" s="31"/>
      <c r="QXT753" s="31"/>
      <c r="QXU753" s="31"/>
      <c r="QXV753" s="31"/>
      <c r="QXW753" s="31"/>
      <c r="QXX753" s="31"/>
      <c r="QXY753" s="31"/>
      <c r="QXZ753" s="31"/>
      <c r="QYA753" s="31"/>
      <c r="QYB753" s="31"/>
      <c r="QYC753" s="31"/>
      <c r="QYD753" s="31"/>
      <c r="QYE753" s="31"/>
      <c r="QYF753" s="31"/>
      <c r="QYG753" s="31"/>
      <c r="QYH753" s="31"/>
      <c r="QYI753" s="31"/>
      <c r="QYJ753" s="31"/>
      <c r="QYK753" s="31"/>
      <c r="QYL753" s="31"/>
      <c r="QYM753" s="31"/>
      <c r="QYN753" s="31"/>
      <c r="QYO753" s="31"/>
      <c r="QYP753" s="31"/>
      <c r="QYQ753" s="31"/>
      <c r="QYR753" s="31"/>
      <c r="QYS753" s="31"/>
      <c r="QYT753" s="31"/>
      <c r="QYU753" s="31"/>
      <c r="QYV753" s="31"/>
      <c r="QYW753" s="31"/>
      <c r="QYX753" s="31"/>
      <c r="QYY753" s="31"/>
      <c r="QYZ753" s="31"/>
      <c r="QZA753" s="31"/>
      <c r="QZB753" s="31"/>
      <c r="QZC753" s="31"/>
      <c r="QZD753" s="31"/>
      <c r="QZE753" s="31"/>
      <c r="QZF753" s="31"/>
      <c r="QZG753" s="31"/>
      <c r="QZH753" s="31"/>
      <c r="QZI753" s="31"/>
      <c r="QZJ753" s="31"/>
      <c r="QZK753" s="31"/>
      <c r="QZL753" s="31"/>
      <c r="QZM753" s="31"/>
      <c r="QZN753" s="31"/>
      <c r="QZO753" s="31"/>
      <c r="QZP753" s="31"/>
      <c r="QZQ753" s="31"/>
      <c r="QZR753" s="31"/>
      <c r="QZS753" s="31"/>
      <c r="QZT753" s="31"/>
      <c r="QZU753" s="31"/>
      <c r="QZV753" s="31"/>
      <c r="QZW753" s="31"/>
      <c r="QZX753" s="31"/>
      <c r="QZY753" s="31"/>
      <c r="QZZ753" s="31"/>
      <c r="RAA753" s="31"/>
      <c r="RAB753" s="31"/>
      <c r="RAC753" s="31"/>
      <c r="RAD753" s="31"/>
      <c r="RAE753" s="31"/>
      <c r="RAF753" s="31"/>
      <c r="RAG753" s="31"/>
      <c r="RAH753" s="31"/>
      <c r="RAI753" s="31"/>
      <c r="RAJ753" s="31"/>
      <c r="RAK753" s="31"/>
      <c r="RAL753" s="31"/>
      <c r="RAM753" s="31"/>
      <c r="RAN753" s="31"/>
      <c r="RAO753" s="31"/>
      <c r="RAP753" s="31"/>
      <c r="RAQ753" s="31"/>
      <c r="RAR753" s="31"/>
      <c r="RAS753" s="31"/>
      <c r="RAT753" s="31"/>
      <c r="RAU753" s="31"/>
      <c r="RAV753" s="31"/>
      <c r="RAW753" s="31"/>
      <c r="RAX753" s="31"/>
      <c r="RAY753" s="31"/>
      <c r="RAZ753" s="31"/>
      <c r="RBA753" s="31"/>
      <c r="RBB753" s="31"/>
      <c r="RBC753" s="31"/>
      <c r="RBD753" s="31"/>
      <c r="RBE753" s="31"/>
      <c r="RBF753" s="31"/>
      <c r="RBG753" s="31"/>
      <c r="RBH753" s="31"/>
      <c r="RBI753" s="31"/>
      <c r="RBJ753" s="31"/>
      <c r="RBK753" s="31"/>
      <c r="RBL753" s="31"/>
      <c r="RBM753" s="31"/>
      <c r="RBN753" s="31"/>
      <c r="RBO753" s="31"/>
      <c r="RBP753" s="31"/>
      <c r="RBQ753" s="31"/>
      <c r="RBR753" s="31"/>
      <c r="RBS753" s="31"/>
      <c r="RBT753" s="31"/>
      <c r="RBU753" s="31"/>
      <c r="RBV753" s="31"/>
      <c r="RBW753" s="31"/>
      <c r="RBX753" s="31"/>
      <c r="RBY753" s="31"/>
      <c r="RBZ753" s="31"/>
      <c r="RCA753" s="31"/>
      <c r="RCB753" s="31"/>
      <c r="RCC753" s="31"/>
      <c r="RCD753" s="31"/>
      <c r="RCE753" s="31"/>
      <c r="RCF753" s="31"/>
      <c r="RCG753" s="31"/>
      <c r="RCH753" s="31"/>
      <c r="RCI753" s="31"/>
      <c r="RCJ753" s="31"/>
      <c r="RCK753" s="31"/>
      <c r="RCL753" s="31"/>
      <c r="RCM753" s="31"/>
      <c r="RCN753" s="31"/>
      <c r="RCO753" s="31"/>
      <c r="RCP753" s="31"/>
      <c r="RCQ753" s="31"/>
      <c r="RCR753" s="31"/>
      <c r="RCS753" s="31"/>
      <c r="RCT753" s="31"/>
      <c r="RCU753" s="31"/>
      <c r="RCV753" s="31"/>
      <c r="RCW753" s="31"/>
      <c r="RCX753" s="31"/>
      <c r="RCY753" s="31"/>
      <c r="RCZ753" s="31"/>
      <c r="RDA753" s="31"/>
      <c r="RDB753" s="31"/>
      <c r="RDC753" s="31"/>
      <c r="RDD753" s="31"/>
      <c r="RDE753" s="31"/>
      <c r="RDF753" s="31"/>
      <c r="RDG753" s="31"/>
      <c r="RDH753" s="31"/>
      <c r="RDI753" s="31"/>
      <c r="RDJ753" s="31"/>
      <c r="RDK753" s="31"/>
      <c r="RDL753" s="31"/>
      <c r="RDM753" s="31"/>
      <c r="RDN753" s="31"/>
      <c r="RDO753" s="31"/>
      <c r="RDP753" s="31"/>
      <c r="RDQ753" s="31"/>
      <c r="RDR753" s="31"/>
      <c r="RDS753" s="31"/>
      <c r="RDT753" s="31"/>
      <c r="RDU753" s="31"/>
      <c r="RDV753" s="31"/>
      <c r="RDW753" s="31"/>
      <c r="RDX753" s="31"/>
      <c r="RDY753" s="31"/>
      <c r="RDZ753" s="31"/>
      <c r="REA753" s="31"/>
      <c r="REB753" s="31"/>
      <c r="REC753" s="31"/>
      <c r="RED753" s="31"/>
      <c r="REE753" s="31"/>
      <c r="REF753" s="31"/>
      <c r="REG753" s="31"/>
      <c r="REH753" s="31"/>
      <c r="REI753" s="31"/>
      <c r="REJ753" s="31"/>
      <c r="REK753" s="31"/>
      <c r="REL753" s="31"/>
      <c r="REM753" s="31"/>
      <c r="REN753" s="31"/>
      <c r="REO753" s="31"/>
      <c r="REP753" s="31"/>
      <c r="REQ753" s="31"/>
      <c r="RER753" s="31"/>
      <c r="RES753" s="31"/>
      <c r="RET753" s="31"/>
      <c r="REU753" s="31"/>
      <c r="REV753" s="31"/>
      <c r="REW753" s="31"/>
      <c r="REX753" s="31"/>
      <c r="REY753" s="31"/>
      <c r="REZ753" s="31"/>
      <c r="RFA753" s="31"/>
      <c r="RFB753" s="31"/>
      <c r="RFC753" s="31"/>
      <c r="RFD753" s="31"/>
      <c r="RFE753" s="31"/>
      <c r="RFF753" s="31"/>
      <c r="RFG753" s="31"/>
      <c r="RFH753" s="31"/>
      <c r="RFI753" s="31"/>
      <c r="RFJ753" s="31"/>
      <c r="RFK753" s="31"/>
      <c r="RFL753" s="31"/>
      <c r="RFM753" s="31"/>
      <c r="RFN753" s="31"/>
      <c r="RFO753" s="31"/>
      <c r="RFP753" s="31"/>
      <c r="RFQ753" s="31"/>
      <c r="RFR753" s="31"/>
      <c r="RFS753" s="31"/>
      <c r="RFT753" s="31"/>
      <c r="RFU753" s="31"/>
      <c r="RFV753" s="31"/>
      <c r="RFW753" s="31"/>
      <c r="RFX753" s="31"/>
      <c r="RFY753" s="31"/>
      <c r="RFZ753" s="31"/>
      <c r="RGA753" s="31"/>
      <c r="RGB753" s="31"/>
      <c r="RGC753" s="31"/>
      <c r="RGD753" s="31"/>
      <c r="RGE753" s="31"/>
      <c r="RGF753" s="31"/>
      <c r="RGG753" s="31"/>
      <c r="RGH753" s="31"/>
      <c r="RGI753" s="31"/>
      <c r="RGJ753" s="31"/>
      <c r="RGK753" s="31"/>
      <c r="RGL753" s="31"/>
      <c r="RGM753" s="31"/>
      <c r="RGN753" s="31"/>
      <c r="RGO753" s="31"/>
      <c r="RGP753" s="31"/>
      <c r="RGQ753" s="31"/>
      <c r="RGR753" s="31"/>
      <c r="RGS753" s="31"/>
      <c r="RGT753" s="31"/>
      <c r="RGU753" s="31"/>
      <c r="RGV753" s="31"/>
      <c r="RGW753" s="31"/>
      <c r="RGX753" s="31"/>
      <c r="RGY753" s="31"/>
      <c r="RGZ753" s="31"/>
      <c r="RHA753" s="31"/>
      <c r="RHB753" s="31"/>
      <c r="RHC753" s="31"/>
      <c r="RHD753" s="31"/>
      <c r="RHE753" s="31"/>
      <c r="RHF753" s="31"/>
      <c r="RHG753" s="31"/>
      <c r="RHH753" s="31"/>
      <c r="RHI753" s="31"/>
      <c r="RHJ753" s="31"/>
      <c r="RHK753" s="31"/>
      <c r="RHL753" s="31"/>
      <c r="RHM753" s="31"/>
      <c r="RHN753" s="31"/>
      <c r="RHO753" s="31"/>
      <c r="RHP753" s="31"/>
      <c r="RHQ753" s="31"/>
      <c r="RHR753" s="31"/>
      <c r="RHS753" s="31"/>
      <c r="RHT753" s="31"/>
      <c r="RHU753" s="31"/>
      <c r="RHV753" s="31"/>
      <c r="RHW753" s="31"/>
      <c r="RHX753" s="31"/>
      <c r="RHY753" s="31"/>
      <c r="RHZ753" s="31"/>
      <c r="RIA753" s="31"/>
      <c r="RIB753" s="31"/>
      <c r="RIC753" s="31"/>
      <c r="RID753" s="31"/>
      <c r="RIE753" s="31"/>
      <c r="RIF753" s="31"/>
      <c r="RIG753" s="31"/>
      <c r="RIH753" s="31"/>
      <c r="RII753" s="31"/>
      <c r="RIJ753" s="31"/>
      <c r="RIK753" s="31"/>
      <c r="RIL753" s="31"/>
      <c r="RIM753" s="31"/>
      <c r="RIN753" s="31"/>
      <c r="RIO753" s="31"/>
      <c r="RIP753" s="31"/>
      <c r="RIQ753" s="31"/>
      <c r="RIR753" s="31"/>
      <c r="RIS753" s="31"/>
      <c r="RIT753" s="31"/>
      <c r="RIU753" s="31"/>
      <c r="RIV753" s="31"/>
      <c r="RIW753" s="31"/>
      <c r="RIX753" s="31"/>
      <c r="RIY753" s="31"/>
      <c r="RIZ753" s="31"/>
      <c r="RJA753" s="31"/>
      <c r="RJB753" s="31"/>
      <c r="RJC753" s="31"/>
      <c r="RJD753" s="31"/>
      <c r="RJE753" s="31"/>
      <c r="RJF753" s="31"/>
      <c r="RJG753" s="31"/>
      <c r="RJH753" s="31"/>
      <c r="RJI753" s="31"/>
      <c r="RJJ753" s="31"/>
      <c r="RJK753" s="31"/>
      <c r="RJL753" s="31"/>
      <c r="RJM753" s="31"/>
      <c r="RJN753" s="31"/>
      <c r="RJO753" s="31"/>
      <c r="RJP753" s="31"/>
      <c r="RJQ753" s="31"/>
      <c r="RJR753" s="31"/>
      <c r="RJS753" s="31"/>
      <c r="RJT753" s="31"/>
      <c r="RJU753" s="31"/>
      <c r="RJV753" s="31"/>
      <c r="RJW753" s="31"/>
      <c r="RJX753" s="31"/>
      <c r="RJY753" s="31"/>
      <c r="RJZ753" s="31"/>
      <c r="RKA753" s="31"/>
      <c r="RKB753" s="31"/>
      <c r="RKC753" s="31"/>
      <c r="RKD753" s="31"/>
      <c r="RKE753" s="31"/>
      <c r="RKF753" s="31"/>
      <c r="RKG753" s="31"/>
      <c r="RKH753" s="31"/>
      <c r="RKI753" s="31"/>
      <c r="RKJ753" s="31"/>
      <c r="RKK753" s="31"/>
      <c r="RKL753" s="31"/>
      <c r="RKM753" s="31"/>
      <c r="RKN753" s="31"/>
      <c r="RKO753" s="31"/>
      <c r="RKP753" s="31"/>
      <c r="RKQ753" s="31"/>
      <c r="RKR753" s="31"/>
      <c r="RKS753" s="31"/>
      <c r="RKT753" s="31"/>
      <c r="RKU753" s="31"/>
      <c r="RKV753" s="31"/>
      <c r="RKW753" s="31"/>
      <c r="RKX753" s="31"/>
      <c r="RKY753" s="31"/>
      <c r="RKZ753" s="31"/>
      <c r="RLA753" s="31"/>
      <c r="RLB753" s="31"/>
      <c r="RLC753" s="31"/>
      <c r="RLD753" s="31"/>
      <c r="RLE753" s="31"/>
      <c r="RLF753" s="31"/>
      <c r="RLG753" s="31"/>
      <c r="RLH753" s="31"/>
      <c r="RLI753" s="31"/>
      <c r="RLJ753" s="31"/>
      <c r="RLK753" s="31"/>
      <c r="RLL753" s="31"/>
      <c r="RLM753" s="31"/>
      <c r="RLN753" s="31"/>
      <c r="RLO753" s="31"/>
      <c r="RLP753" s="31"/>
      <c r="RLQ753" s="31"/>
      <c r="RLR753" s="31"/>
      <c r="RLS753" s="31"/>
      <c r="RLT753" s="31"/>
      <c r="RLU753" s="31"/>
      <c r="RLV753" s="31"/>
      <c r="RLW753" s="31"/>
      <c r="RLX753" s="31"/>
      <c r="RLY753" s="31"/>
      <c r="RLZ753" s="31"/>
      <c r="RMA753" s="31"/>
      <c r="RMB753" s="31"/>
      <c r="RMC753" s="31"/>
      <c r="RMD753" s="31"/>
      <c r="RME753" s="31"/>
      <c r="RMF753" s="31"/>
      <c r="RMG753" s="31"/>
      <c r="RMH753" s="31"/>
      <c r="RMI753" s="31"/>
      <c r="RMJ753" s="31"/>
      <c r="RMK753" s="31"/>
      <c r="RML753" s="31"/>
      <c r="RMM753" s="31"/>
      <c r="RMN753" s="31"/>
      <c r="RMO753" s="31"/>
      <c r="RMP753" s="31"/>
      <c r="RMQ753" s="31"/>
      <c r="RMR753" s="31"/>
      <c r="RMS753" s="31"/>
      <c r="RMT753" s="31"/>
      <c r="RMU753" s="31"/>
      <c r="RMV753" s="31"/>
      <c r="RMW753" s="31"/>
      <c r="RMX753" s="31"/>
      <c r="RMY753" s="31"/>
      <c r="RMZ753" s="31"/>
      <c r="RNA753" s="31"/>
      <c r="RNB753" s="31"/>
      <c r="RNC753" s="31"/>
      <c r="RND753" s="31"/>
      <c r="RNE753" s="31"/>
      <c r="RNF753" s="31"/>
      <c r="RNG753" s="31"/>
      <c r="RNH753" s="31"/>
      <c r="RNI753" s="31"/>
      <c r="RNJ753" s="31"/>
      <c r="RNK753" s="31"/>
      <c r="RNL753" s="31"/>
      <c r="RNM753" s="31"/>
      <c r="RNN753" s="31"/>
      <c r="RNO753" s="31"/>
      <c r="RNP753" s="31"/>
      <c r="RNQ753" s="31"/>
      <c r="RNR753" s="31"/>
      <c r="RNS753" s="31"/>
      <c r="RNT753" s="31"/>
      <c r="RNU753" s="31"/>
      <c r="RNV753" s="31"/>
      <c r="RNW753" s="31"/>
      <c r="RNX753" s="31"/>
      <c r="RNY753" s="31"/>
      <c r="RNZ753" s="31"/>
      <c r="ROA753" s="31"/>
      <c r="ROB753" s="31"/>
      <c r="ROC753" s="31"/>
      <c r="ROD753" s="31"/>
      <c r="ROE753" s="31"/>
      <c r="ROF753" s="31"/>
      <c r="ROG753" s="31"/>
      <c r="ROH753" s="31"/>
      <c r="ROI753" s="31"/>
      <c r="ROJ753" s="31"/>
      <c r="ROK753" s="31"/>
      <c r="ROL753" s="31"/>
      <c r="ROM753" s="31"/>
      <c r="RON753" s="31"/>
      <c r="ROO753" s="31"/>
      <c r="ROP753" s="31"/>
      <c r="ROQ753" s="31"/>
      <c r="ROR753" s="31"/>
      <c r="ROS753" s="31"/>
      <c r="ROT753" s="31"/>
      <c r="ROU753" s="31"/>
      <c r="ROV753" s="31"/>
      <c r="ROW753" s="31"/>
      <c r="ROX753" s="31"/>
      <c r="ROY753" s="31"/>
      <c r="ROZ753" s="31"/>
      <c r="RPA753" s="31"/>
      <c r="RPB753" s="31"/>
      <c r="RPC753" s="31"/>
      <c r="RPD753" s="31"/>
      <c r="RPE753" s="31"/>
      <c r="RPF753" s="31"/>
      <c r="RPG753" s="31"/>
      <c r="RPH753" s="31"/>
      <c r="RPI753" s="31"/>
      <c r="RPJ753" s="31"/>
      <c r="RPK753" s="31"/>
      <c r="RPL753" s="31"/>
      <c r="RPM753" s="31"/>
      <c r="RPN753" s="31"/>
      <c r="RPO753" s="31"/>
      <c r="RPP753" s="31"/>
      <c r="RPQ753" s="31"/>
      <c r="RPR753" s="31"/>
      <c r="RPS753" s="31"/>
      <c r="RPT753" s="31"/>
      <c r="RPU753" s="31"/>
      <c r="RPV753" s="31"/>
      <c r="RPW753" s="31"/>
      <c r="RPX753" s="31"/>
      <c r="RPY753" s="31"/>
      <c r="RPZ753" s="31"/>
      <c r="RQA753" s="31"/>
      <c r="RQB753" s="31"/>
      <c r="RQC753" s="31"/>
      <c r="RQD753" s="31"/>
      <c r="RQE753" s="31"/>
      <c r="RQF753" s="31"/>
      <c r="RQG753" s="31"/>
      <c r="RQH753" s="31"/>
      <c r="RQI753" s="31"/>
      <c r="RQJ753" s="31"/>
      <c r="RQK753" s="31"/>
      <c r="RQL753" s="31"/>
      <c r="RQM753" s="31"/>
      <c r="RQN753" s="31"/>
      <c r="RQO753" s="31"/>
      <c r="RQP753" s="31"/>
      <c r="RQQ753" s="31"/>
      <c r="RQR753" s="31"/>
      <c r="RQS753" s="31"/>
      <c r="RQT753" s="31"/>
      <c r="RQU753" s="31"/>
      <c r="RQV753" s="31"/>
      <c r="RQW753" s="31"/>
      <c r="RQX753" s="31"/>
      <c r="RQY753" s="31"/>
      <c r="RQZ753" s="31"/>
      <c r="RRA753" s="31"/>
      <c r="RRB753" s="31"/>
      <c r="RRC753" s="31"/>
      <c r="RRD753" s="31"/>
      <c r="RRE753" s="31"/>
      <c r="RRF753" s="31"/>
      <c r="RRG753" s="31"/>
      <c r="RRH753" s="31"/>
      <c r="RRI753" s="31"/>
      <c r="RRJ753" s="31"/>
      <c r="RRK753" s="31"/>
      <c r="RRL753" s="31"/>
      <c r="RRM753" s="31"/>
      <c r="RRN753" s="31"/>
      <c r="RRO753" s="31"/>
      <c r="RRP753" s="31"/>
      <c r="RRQ753" s="31"/>
      <c r="RRR753" s="31"/>
      <c r="RRS753" s="31"/>
      <c r="RRT753" s="31"/>
      <c r="RRU753" s="31"/>
      <c r="RRV753" s="31"/>
      <c r="RRW753" s="31"/>
      <c r="RRX753" s="31"/>
      <c r="RRY753" s="31"/>
      <c r="RRZ753" s="31"/>
      <c r="RSA753" s="31"/>
      <c r="RSB753" s="31"/>
      <c r="RSC753" s="31"/>
      <c r="RSD753" s="31"/>
      <c r="RSE753" s="31"/>
      <c r="RSF753" s="31"/>
      <c r="RSG753" s="31"/>
      <c r="RSH753" s="31"/>
      <c r="RSI753" s="31"/>
      <c r="RSJ753" s="31"/>
      <c r="RSK753" s="31"/>
      <c r="RSL753" s="31"/>
      <c r="RSM753" s="31"/>
      <c r="RSN753" s="31"/>
      <c r="RSO753" s="31"/>
      <c r="RSP753" s="31"/>
      <c r="RSQ753" s="31"/>
      <c r="RSR753" s="31"/>
      <c r="RSS753" s="31"/>
      <c r="RST753" s="31"/>
      <c r="RSU753" s="31"/>
      <c r="RSV753" s="31"/>
      <c r="RSW753" s="31"/>
      <c r="RSX753" s="31"/>
      <c r="RSY753" s="31"/>
      <c r="RSZ753" s="31"/>
      <c r="RTA753" s="31"/>
      <c r="RTB753" s="31"/>
      <c r="RTC753" s="31"/>
      <c r="RTD753" s="31"/>
      <c r="RTE753" s="31"/>
      <c r="RTF753" s="31"/>
      <c r="RTG753" s="31"/>
      <c r="RTH753" s="31"/>
      <c r="RTI753" s="31"/>
      <c r="RTJ753" s="31"/>
      <c r="RTK753" s="31"/>
      <c r="RTL753" s="31"/>
      <c r="RTM753" s="31"/>
      <c r="RTN753" s="31"/>
      <c r="RTO753" s="31"/>
      <c r="RTP753" s="31"/>
      <c r="RTQ753" s="31"/>
      <c r="RTR753" s="31"/>
      <c r="RTS753" s="31"/>
      <c r="RTT753" s="31"/>
      <c r="RTU753" s="31"/>
      <c r="RTV753" s="31"/>
      <c r="RTW753" s="31"/>
      <c r="RTX753" s="31"/>
      <c r="RTY753" s="31"/>
      <c r="RTZ753" s="31"/>
      <c r="RUA753" s="31"/>
      <c r="RUB753" s="31"/>
      <c r="RUC753" s="31"/>
      <c r="RUD753" s="31"/>
      <c r="RUE753" s="31"/>
      <c r="RUF753" s="31"/>
      <c r="RUG753" s="31"/>
      <c r="RUH753" s="31"/>
      <c r="RUI753" s="31"/>
      <c r="RUJ753" s="31"/>
      <c r="RUK753" s="31"/>
      <c r="RUL753" s="31"/>
      <c r="RUM753" s="31"/>
      <c r="RUN753" s="31"/>
      <c r="RUO753" s="31"/>
      <c r="RUP753" s="31"/>
      <c r="RUQ753" s="31"/>
      <c r="RUR753" s="31"/>
      <c r="RUS753" s="31"/>
      <c r="RUT753" s="31"/>
      <c r="RUU753" s="31"/>
      <c r="RUV753" s="31"/>
      <c r="RUW753" s="31"/>
      <c r="RUX753" s="31"/>
      <c r="RUY753" s="31"/>
      <c r="RUZ753" s="31"/>
      <c r="RVA753" s="31"/>
      <c r="RVB753" s="31"/>
      <c r="RVC753" s="31"/>
      <c r="RVD753" s="31"/>
      <c r="RVE753" s="31"/>
      <c r="RVF753" s="31"/>
      <c r="RVG753" s="31"/>
      <c r="RVH753" s="31"/>
      <c r="RVI753" s="31"/>
      <c r="RVJ753" s="31"/>
      <c r="RVK753" s="31"/>
      <c r="RVL753" s="31"/>
      <c r="RVM753" s="31"/>
      <c r="RVN753" s="31"/>
      <c r="RVO753" s="31"/>
      <c r="RVP753" s="31"/>
      <c r="RVQ753" s="31"/>
      <c r="RVR753" s="31"/>
      <c r="RVS753" s="31"/>
      <c r="RVT753" s="31"/>
      <c r="RVU753" s="31"/>
      <c r="RVV753" s="31"/>
      <c r="RVW753" s="31"/>
      <c r="RVX753" s="31"/>
      <c r="RVY753" s="31"/>
      <c r="RVZ753" s="31"/>
      <c r="RWA753" s="31"/>
      <c r="RWB753" s="31"/>
      <c r="RWC753" s="31"/>
      <c r="RWD753" s="31"/>
      <c r="RWE753" s="31"/>
      <c r="RWF753" s="31"/>
      <c r="RWG753" s="31"/>
      <c r="RWH753" s="31"/>
      <c r="RWI753" s="31"/>
      <c r="RWJ753" s="31"/>
      <c r="RWK753" s="31"/>
      <c r="RWL753" s="31"/>
      <c r="RWM753" s="31"/>
      <c r="RWN753" s="31"/>
      <c r="RWO753" s="31"/>
      <c r="RWP753" s="31"/>
      <c r="RWQ753" s="31"/>
      <c r="RWR753" s="31"/>
      <c r="RWS753" s="31"/>
      <c r="RWT753" s="31"/>
      <c r="RWU753" s="31"/>
      <c r="RWV753" s="31"/>
      <c r="RWW753" s="31"/>
      <c r="RWX753" s="31"/>
      <c r="RWY753" s="31"/>
      <c r="RWZ753" s="31"/>
      <c r="RXA753" s="31"/>
      <c r="RXB753" s="31"/>
      <c r="RXC753" s="31"/>
      <c r="RXD753" s="31"/>
      <c r="RXE753" s="31"/>
      <c r="RXF753" s="31"/>
      <c r="RXG753" s="31"/>
      <c r="RXH753" s="31"/>
      <c r="RXI753" s="31"/>
      <c r="RXJ753" s="31"/>
      <c r="RXK753" s="31"/>
      <c r="RXL753" s="31"/>
      <c r="RXM753" s="31"/>
      <c r="RXN753" s="31"/>
      <c r="RXO753" s="31"/>
      <c r="RXP753" s="31"/>
      <c r="RXQ753" s="31"/>
      <c r="RXR753" s="31"/>
      <c r="RXS753" s="31"/>
      <c r="RXT753" s="31"/>
      <c r="RXU753" s="31"/>
      <c r="RXV753" s="31"/>
      <c r="RXW753" s="31"/>
      <c r="RXX753" s="31"/>
      <c r="RXY753" s="31"/>
      <c r="RXZ753" s="31"/>
      <c r="RYA753" s="31"/>
      <c r="RYB753" s="31"/>
      <c r="RYC753" s="31"/>
      <c r="RYD753" s="31"/>
      <c r="RYE753" s="31"/>
      <c r="RYF753" s="31"/>
      <c r="RYG753" s="31"/>
      <c r="RYH753" s="31"/>
      <c r="RYI753" s="31"/>
      <c r="RYJ753" s="31"/>
      <c r="RYK753" s="31"/>
      <c r="RYL753" s="31"/>
      <c r="RYM753" s="31"/>
      <c r="RYN753" s="31"/>
      <c r="RYO753" s="31"/>
      <c r="RYP753" s="31"/>
      <c r="RYQ753" s="31"/>
      <c r="RYR753" s="31"/>
      <c r="RYS753" s="31"/>
      <c r="RYT753" s="31"/>
      <c r="RYU753" s="31"/>
      <c r="RYV753" s="31"/>
      <c r="RYW753" s="31"/>
      <c r="RYX753" s="31"/>
      <c r="RYY753" s="31"/>
      <c r="RYZ753" s="31"/>
      <c r="RZA753" s="31"/>
      <c r="RZB753" s="31"/>
      <c r="RZC753" s="31"/>
      <c r="RZD753" s="31"/>
      <c r="RZE753" s="31"/>
      <c r="RZF753" s="31"/>
      <c r="RZG753" s="31"/>
      <c r="RZH753" s="31"/>
      <c r="RZI753" s="31"/>
      <c r="RZJ753" s="31"/>
      <c r="RZK753" s="31"/>
      <c r="RZL753" s="31"/>
      <c r="RZM753" s="31"/>
      <c r="RZN753" s="31"/>
      <c r="RZO753" s="31"/>
      <c r="RZP753" s="31"/>
      <c r="RZQ753" s="31"/>
      <c r="RZR753" s="31"/>
      <c r="RZS753" s="31"/>
      <c r="RZT753" s="31"/>
      <c r="RZU753" s="31"/>
      <c r="RZV753" s="31"/>
      <c r="RZW753" s="31"/>
      <c r="RZX753" s="31"/>
      <c r="RZY753" s="31"/>
      <c r="RZZ753" s="31"/>
      <c r="SAA753" s="31"/>
      <c r="SAB753" s="31"/>
      <c r="SAC753" s="31"/>
      <c r="SAD753" s="31"/>
      <c r="SAE753" s="31"/>
      <c r="SAF753" s="31"/>
      <c r="SAG753" s="31"/>
      <c r="SAH753" s="31"/>
      <c r="SAI753" s="31"/>
      <c r="SAJ753" s="31"/>
      <c r="SAK753" s="31"/>
      <c r="SAL753" s="31"/>
      <c r="SAM753" s="31"/>
      <c r="SAN753" s="31"/>
      <c r="SAO753" s="31"/>
      <c r="SAP753" s="31"/>
      <c r="SAQ753" s="31"/>
      <c r="SAR753" s="31"/>
      <c r="SAS753" s="31"/>
      <c r="SAT753" s="31"/>
      <c r="SAU753" s="31"/>
      <c r="SAV753" s="31"/>
      <c r="SAW753" s="31"/>
      <c r="SAX753" s="31"/>
      <c r="SAY753" s="31"/>
      <c r="SAZ753" s="31"/>
      <c r="SBA753" s="31"/>
      <c r="SBB753" s="31"/>
      <c r="SBC753" s="31"/>
      <c r="SBD753" s="31"/>
      <c r="SBE753" s="31"/>
      <c r="SBF753" s="31"/>
      <c r="SBG753" s="31"/>
      <c r="SBH753" s="31"/>
      <c r="SBI753" s="31"/>
      <c r="SBJ753" s="31"/>
      <c r="SBK753" s="31"/>
      <c r="SBL753" s="31"/>
      <c r="SBM753" s="31"/>
      <c r="SBN753" s="31"/>
      <c r="SBO753" s="31"/>
      <c r="SBP753" s="31"/>
      <c r="SBQ753" s="31"/>
      <c r="SBR753" s="31"/>
      <c r="SBS753" s="31"/>
      <c r="SBT753" s="31"/>
      <c r="SBU753" s="31"/>
      <c r="SBV753" s="31"/>
      <c r="SBW753" s="31"/>
      <c r="SBX753" s="31"/>
      <c r="SBY753" s="31"/>
      <c r="SBZ753" s="31"/>
      <c r="SCA753" s="31"/>
      <c r="SCB753" s="31"/>
      <c r="SCC753" s="31"/>
      <c r="SCD753" s="31"/>
      <c r="SCE753" s="31"/>
      <c r="SCF753" s="31"/>
      <c r="SCG753" s="31"/>
      <c r="SCH753" s="31"/>
      <c r="SCI753" s="31"/>
      <c r="SCJ753" s="31"/>
      <c r="SCK753" s="31"/>
      <c r="SCL753" s="31"/>
      <c r="SCM753" s="31"/>
      <c r="SCN753" s="31"/>
      <c r="SCO753" s="31"/>
      <c r="SCP753" s="31"/>
      <c r="SCQ753" s="31"/>
      <c r="SCR753" s="31"/>
      <c r="SCS753" s="31"/>
      <c r="SCT753" s="31"/>
      <c r="SCU753" s="31"/>
      <c r="SCV753" s="31"/>
      <c r="SCW753" s="31"/>
      <c r="SCX753" s="31"/>
      <c r="SCY753" s="31"/>
      <c r="SCZ753" s="31"/>
      <c r="SDA753" s="31"/>
      <c r="SDB753" s="31"/>
      <c r="SDC753" s="31"/>
      <c r="SDD753" s="31"/>
      <c r="SDE753" s="31"/>
      <c r="SDF753" s="31"/>
      <c r="SDG753" s="31"/>
      <c r="SDH753" s="31"/>
      <c r="SDI753" s="31"/>
      <c r="SDJ753" s="31"/>
      <c r="SDK753" s="31"/>
      <c r="SDL753" s="31"/>
      <c r="SDM753" s="31"/>
      <c r="SDN753" s="31"/>
      <c r="SDO753" s="31"/>
      <c r="SDP753" s="31"/>
      <c r="SDQ753" s="31"/>
      <c r="SDR753" s="31"/>
      <c r="SDS753" s="31"/>
      <c r="SDT753" s="31"/>
      <c r="SDU753" s="31"/>
      <c r="SDV753" s="31"/>
      <c r="SDW753" s="31"/>
      <c r="SDX753" s="31"/>
      <c r="SDY753" s="31"/>
      <c r="SDZ753" s="31"/>
      <c r="SEA753" s="31"/>
      <c r="SEB753" s="31"/>
      <c r="SEC753" s="31"/>
      <c r="SED753" s="31"/>
      <c r="SEE753" s="31"/>
      <c r="SEF753" s="31"/>
      <c r="SEG753" s="31"/>
      <c r="SEH753" s="31"/>
      <c r="SEI753" s="31"/>
      <c r="SEJ753" s="31"/>
      <c r="SEK753" s="31"/>
      <c r="SEL753" s="31"/>
      <c r="SEM753" s="31"/>
      <c r="SEN753" s="31"/>
      <c r="SEO753" s="31"/>
      <c r="SEP753" s="31"/>
      <c r="SEQ753" s="31"/>
      <c r="SER753" s="31"/>
      <c r="SES753" s="31"/>
      <c r="SET753" s="31"/>
      <c r="SEU753" s="31"/>
      <c r="SEV753" s="31"/>
      <c r="SEW753" s="31"/>
      <c r="SEX753" s="31"/>
      <c r="SEY753" s="31"/>
      <c r="SEZ753" s="31"/>
      <c r="SFA753" s="31"/>
      <c r="SFB753" s="31"/>
      <c r="SFC753" s="31"/>
      <c r="SFD753" s="31"/>
      <c r="SFE753" s="31"/>
      <c r="SFF753" s="31"/>
      <c r="SFG753" s="31"/>
      <c r="SFH753" s="31"/>
      <c r="SFI753" s="31"/>
      <c r="SFJ753" s="31"/>
      <c r="SFK753" s="31"/>
      <c r="SFL753" s="31"/>
      <c r="SFM753" s="31"/>
      <c r="SFN753" s="31"/>
      <c r="SFO753" s="31"/>
      <c r="SFP753" s="31"/>
      <c r="SFQ753" s="31"/>
      <c r="SFR753" s="31"/>
      <c r="SFS753" s="31"/>
      <c r="SFT753" s="31"/>
      <c r="SFU753" s="31"/>
      <c r="SFV753" s="31"/>
      <c r="SFW753" s="31"/>
      <c r="SFX753" s="31"/>
      <c r="SFY753" s="31"/>
      <c r="SFZ753" s="31"/>
      <c r="SGA753" s="31"/>
      <c r="SGB753" s="31"/>
      <c r="SGC753" s="31"/>
      <c r="SGD753" s="31"/>
      <c r="SGE753" s="31"/>
      <c r="SGF753" s="31"/>
      <c r="SGG753" s="31"/>
      <c r="SGH753" s="31"/>
      <c r="SGI753" s="31"/>
      <c r="SGJ753" s="31"/>
      <c r="SGK753" s="31"/>
      <c r="SGL753" s="31"/>
      <c r="SGM753" s="31"/>
      <c r="SGN753" s="31"/>
      <c r="SGO753" s="31"/>
      <c r="SGP753" s="31"/>
      <c r="SGQ753" s="31"/>
      <c r="SGR753" s="31"/>
      <c r="SGS753" s="31"/>
      <c r="SGT753" s="31"/>
      <c r="SGU753" s="31"/>
      <c r="SGV753" s="31"/>
      <c r="SGW753" s="31"/>
      <c r="SGX753" s="31"/>
      <c r="SGY753" s="31"/>
      <c r="SGZ753" s="31"/>
      <c r="SHA753" s="31"/>
      <c r="SHB753" s="31"/>
      <c r="SHC753" s="31"/>
      <c r="SHD753" s="31"/>
      <c r="SHE753" s="31"/>
      <c r="SHF753" s="31"/>
      <c r="SHG753" s="31"/>
      <c r="SHH753" s="31"/>
      <c r="SHI753" s="31"/>
      <c r="SHJ753" s="31"/>
      <c r="SHK753" s="31"/>
      <c r="SHL753" s="31"/>
      <c r="SHM753" s="31"/>
      <c r="SHN753" s="31"/>
      <c r="SHO753" s="31"/>
      <c r="SHP753" s="31"/>
      <c r="SHQ753" s="31"/>
      <c r="SHR753" s="31"/>
      <c r="SHS753" s="31"/>
      <c r="SHT753" s="31"/>
      <c r="SHU753" s="31"/>
      <c r="SHV753" s="31"/>
      <c r="SHW753" s="31"/>
      <c r="SHX753" s="31"/>
      <c r="SHY753" s="31"/>
      <c r="SHZ753" s="31"/>
      <c r="SIA753" s="31"/>
      <c r="SIB753" s="31"/>
      <c r="SIC753" s="31"/>
      <c r="SID753" s="31"/>
      <c r="SIE753" s="31"/>
      <c r="SIF753" s="31"/>
      <c r="SIG753" s="31"/>
      <c r="SIH753" s="31"/>
      <c r="SII753" s="31"/>
      <c r="SIJ753" s="31"/>
      <c r="SIK753" s="31"/>
      <c r="SIL753" s="31"/>
      <c r="SIM753" s="31"/>
      <c r="SIN753" s="31"/>
      <c r="SIO753" s="31"/>
      <c r="SIP753" s="31"/>
      <c r="SIQ753" s="31"/>
      <c r="SIR753" s="31"/>
      <c r="SIS753" s="31"/>
      <c r="SIT753" s="31"/>
      <c r="SIU753" s="31"/>
      <c r="SIV753" s="31"/>
      <c r="SIW753" s="31"/>
      <c r="SIX753" s="31"/>
      <c r="SIY753" s="31"/>
      <c r="SIZ753" s="31"/>
      <c r="SJA753" s="31"/>
      <c r="SJB753" s="31"/>
      <c r="SJC753" s="31"/>
      <c r="SJD753" s="31"/>
      <c r="SJE753" s="31"/>
      <c r="SJF753" s="31"/>
      <c r="SJG753" s="31"/>
      <c r="SJH753" s="31"/>
      <c r="SJI753" s="31"/>
      <c r="SJJ753" s="31"/>
      <c r="SJK753" s="31"/>
      <c r="SJL753" s="31"/>
      <c r="SJM753" s="31"/>
      <c r="SJN753" s="31"/>
      <c r="SJO753" s="31"/>
      <c r="SJP753" s="31"/>
      <c r="SJQ753" s="31"/>
      <c r="SJR753" s="31"/>
      <c r="SJS753" s="31"/>
      <c r="SJT753" s="31"/>
      <c r="SJU753" s="31"/>
      <c r="SJV753" s="31"/>
      <c r="SJW753" s="31"/>
      <c r="SJX753" s="31"/>
      <c r="SJY753" s="31"/>
      <c r="SJZ753" s="31"/>
      <c r="SKA753" s="31"/>
      <c r="SKB753" s="31"/>
      <c r="SKC753" s="31"/>
      <c r="SKD753" s="31"/>
      <c r="SKE753" s="31"/>
      <c r="SKF753" s="31"/>
      <c r="SKG753" s="31"/>
      <c r="SKH753" s="31"/>
      <c r="SKI753" s="31"/>
      <c r="SKJ753" s="31"/>
      <c r="SKK753" s="31"/>
      <c r="SKL753" s="31"/>
      <c r="SKM753" s="31"/>
      <c r="SKN753" s="31"/>
      <c r="SKO753" s="31"/>
      <c r="SKP753" s="31"/>
      <c r="SKQ753" s="31"/>
      <c r="SKR753" s="31"/>
      <c r="SKS753" s="31"/>
      <c r="SKT753" s="31"/>
      <c r="SKU753" s="31"/>
      <c r="SKV753" s="31"/>
      <c r="SKW753" s="31"/>
      <c r="SKX753" s="31"/>
      <c r="SKY753" s="31"/>
      <c r="SKZ753" s="31"/>
      <c r="SLA753" s="31"/>
      <c r="SLB753" s="31"/>
      <c r="SLC753" s="31"/>
      <c r="SLD753" s="31"/>
      <c r="SLE753" s="31"/>
      <c r="SLF753" s="31"/>
      <c r="SLG753" s="31"/>
      <c r="SLH753" s="31"/>
      <c r="SLI753" s="31"/>
      <c r="SLJ753" s="31"/>
      <c r="SLK753" s="31"/>
      <c r="SLL753" s="31"/>
      <c r="SLM753" s="31"/>
      <c r="SLN753" s="31"/>
      <c r="SLO753" s="31"/>
      <c r="SLP753" s="31"/>
      <c r="SLQ753" s="31"/>
      <c r="SLR753" s="31"/>
      <c r="SLS753" s="31"/>
      <c r="SLT753" s="31"/>
      <c r="SLU753" s="31"/>
      <c r="SLV753" s="31"/>
      <c r="SLW753" s="31"/>
      <c r="SLX753" s="31"/>
      <c r="SLY753" s="31"/>
      <c r="SLZ753" s="31"/>
      <c r="SMA753" s="31"/>
      <c r="SMB753" s="31"/>
      <c r="SMC753" s="31"/>
      <c r="SMD753" s="31"/>
      <c r="SME753" s="31"/>
      <c r="SMF753" s="31"/>
      <c r="SMG753" s="31"/>
      <c r="SMH753" s="31"/>
      <c r="SMI753" s="31"/>
      <c r="SMJ753" s="31"/>
      <c r="SMK753" s="31"/>
      <c r="SML753" s="31"/>
      <c r="SMM753" s="31"/>
      <c r="SMN753" s="31"/>
      <c r="SMO753" s="31"/>
      <c r="SMP753" s="31"/>
      <c r="SMQ753" s="31"/>
      <c r="SMR753" s="31"/>
      <c r="SMS753" s="31"/>
      <c r="SMT753" s="31"/>
      <c r="SMU753" s="31"/>
      <c r="SMV753" s="31"/>
      <c r="SMW753" s="31"/>
      <c r="SMX753" s="31"/>
      <c r="SMY753" s="31"/>
      <c r="SMZ753" s="31"/>
      <c r="SNA753" s="31"/>
      <c r="SNB753" s="31"/>
      <c r="SNC753" s="31"/>
      <c r="SND753" s="31"/>
      <c r="SNE753" s="31"/>
      <c r="SNF753" s="31"/>
      <c r="SNG753" s="31"/>
      <c r="SNH753" s="31"/>
      <c r="SNI753" s="31"/>
      <c r="SNJ753" s="31"/>
      <c r="SNK753" s="31"/>
      <c r="SNL753" s="31"/>
      <c r="SNM753" s="31"/>
      <c r="SNN753" s="31"/>
      <c r="SNO753" s="31"/>
      <c r="SNP753" s="31"/>
      <c r="SNQ753" s="31"/>
      <c r="SNR753" s="31"/>
      <c r="SNS753" s="31"/>
      <c r="SNT753" s="31"/>
      <c r="SNU753" s="31"/>
      <c r="SNV753" s="31"/>
      <c r="SNW753" s="31"/>
      <c r="SNX753" s="31"/>
      <c r="SNY753" s="31"/>
      <c r="SNZ753" s="31"/>
      <c r="SOA753" s="31"/>
      <c r="SOB753" s="31"/>
      <c r="SOC753" s="31"/>
      <c r="SOD753" s="31"/>
      <c r="SOE753" s="31"/>
      <c r="SOF753" s="31"/>
      <c r="SOG753" s="31"/>
      <c r="SOH753" s="31"/>
      <c r="SOI753" s="31"/>
      <c r="SOJ753" s="31"/>
      <c r="SOK753" s="31"/>
      <c r="SOL753" s="31"/>
      <c r="SOM753" s="31"/>
      <c r="SON753" s="31"/>
      <c r="SOO753" s="31"/>
      <c r="SOP753" s="31"/>
      <c r="SOQ753" s="31"/>
      <c r="SOR753" s="31"/>
      <c r="SOS753" s="31"/>
      <c r="SOT753" s="31"/>
      <c r="SOU753" s="31"/>
      <c r="SOV753" s="31"/>
      <c r="SOW753" s="31"/>
      <c r="SOX753" s="31"/>
      <c r="SOY753" s="31"/>
      <c r="SOZ753" s="31"/>
      <c r="SPA753" s="31"/>
      <c r="SPB753" s="31"/>
      <c r="SPC753" s="31"/>
      <c r="SPD753" s="31"/>
      <c r="SPE753" s="31"/>
      <c r="SPF753" s="31"/>
      <c r="SPG753" s="31"/>
      <c r="SPH753" s="31"/>
      <c r="SPI753" s="31"/>
      <c r="SPJ753" s="31"/>
      <c r="SPK753" s="31"/>
      <c r="SPL753" s="31"/>
      <c r="SPM753" s="31"/>
      <c r="SPN753" s="31"/>
      <c r="SPO753" s="31"/>
      <c r="SPP753" s="31"/>
      <c r="SPQ753" s="31"/>
      <c r="SPR753" s="31"/>
      <c r="SPS753" s="31"/>
      <c r="SPT753" s="31"/>
      <c r="SPU753" s="31"/>
      <c r="SPV753" s="31"/>
      <c r="SPW753" s="31"/>
      <c r="SPX753" s="31"/>
      <c r="SPY753" s="31"/>
      <c r="SPZ753" s="31"/>
      <c r="SQA753" s="31"/>
      <c r="SQB753" s="31"/>
      <c r="SQC753" s="31"/>
      <c r="SQD753" s="31"/>
      <c r="SQE753" s="31"/>
      <c r="SQF753" s="31"/>
      <c r="SQG753" s="31"/>
      <c r="SQH753" s="31"/>
      <c r="SQI753" s="31"/>
      <c r="SQJ753" s="31"/>
      <c r="SQK753" s="31"/>
      <c r="SQL753" s="31"/>
      <c r="SQM753" s="31"/>
      <c r="SQN753" s="31"/>
      <c r="SQO753" s="31"/>
      <c r="SQP753" s="31"/>
      <c r="SQQ753" s="31"/>
      <c r="SQR753" s="31"/>
      <c r="SQS753" s="31"/>
      <c r="SQT753" s="31"/>
      <c r="SQU753" s="31"/>
      <c r="SQV753" s="31"/>
      <c r="SQW753" s="31"/>
      <c r="SQX753" s="31"/>
      <c r="SQY753" s="31"/>
      <c r="SQZ753" s="31"/>
      <c r="SRA753" s="31"/>
      <c r="SRB753" s="31"/>
      <c r="SRC753" s="31"/>
      <c r="SRD753" s="31"/>
      <c r="SRE753" s="31"/>
      <c r="SRF753" s="31"/>
      <c r="SRG753" s="31"/>
      <c r="SRH753" s="31"/>
      <c r="SRI753" s="31"/>
      <c r="SRJ753" s="31"/>
      <c r="SRK753" s="31"/>
      <c r="SRL753" s="31"/>
      <c r="SRM753" s="31"/>
      <c r="SRN753" s="31"/>
      <c r="SRO753" s="31"/>
      <c r="SRP753" s="31"/>
      <c r="SRQ753" s="31"/>
      <c r="SRR753" s="31"/>
      <c r="SRS753" s="31"/>
      <c r="SRT753" s="31"/>
      <c r="SRU753" s="31"/>
      <c r="SRV753" s="31"/>
      <c r="SRW753" s="31"/>
      <c r="SRX753" s="31"/>
      <c r="SRY753" s="31"/>
      <c r="SRZ753" s="31"/>
      <c r="SSA753" s="31"/>
      <c r="SSB753" s="31"/>
      <c r="SSC753" s="31"/>
      <c r="SSD753" s="31"/>
      <c r="SSE753" s="31"/>
      <c r="SSF753" s="31"/>
      <c r="SSG753" s="31"/>
      <c r="SSH753" s="31"/>
      <c r="SSI753" s="31"/>
      <c r="SSJ753" s="31"/>
      <c r="SSK753" s="31"/>
      <c r="SSL753" s="31"/>
      <c r="SSM753" s="31"/>
      <c r="SSN753" s="31"/>
      <c r="SSO753" s="31"/>
      <c r="SSP753" s="31"/>
      <c r="SSQ753" s="31"/>
      <c r="SSR753" s="31"/>
      <c r="SSS753" s="31"/>
      <c r="SST753" s="31"/>
      <c r="SSU753" s="31"/>
      <c r="SSV753" s="31"/>
      <c r="SSW753" s="31"/>
      <c r="SSX753" s="31"/>
      <c r="SSY753" s="31"/>
      <c r="SSZ753" s="31"/>
      <c r="STA753" s="31"/>
      <c r="STB753" s="31"/>
      <c r="STC753" s="31"/>
      <c r="STD753" s="31"/>
      <c r="STE753" s="31"/>
      <c r="STF753" s="31"/>
      <c r="STG753" s="31"/>
      <c r="STH753" s="31"/>
      <c r="STI753" s="31"/>
      <c r="STJ753" s="31"/>
      <c r="STK753" s="31"/>
      <c r="STL753" s="31"/>
      <c r="STM753" s="31"/>
      <c r="STN753" s="31"/>
      <c r="STO753" s="31"/>
      <c r="STP753" s="31"/>
      <c r="STQ753" s="31"/>
      <c r="STR753" s="31"/>
      <c r="STS753" s="31"/>
      <c r="STT753" s="31"/>
      <c r="STU753" s="31"/>
      <c r="STV753" s="31"/>
      <c r="STW753" s="31"/>
      <c r="STX753" s="31"/>
      <c r="STY753" s="31"/>
      <c r="STZ753" s="31"/>
      <c r="SUA753" s="31"/>
      <c r="SUB753" s="31"/>
      <c r="SUC753" s="31"/>
      <c r="SUD753" s="31"/>
      <c r="SUE753" s="31"/>
      <c r="SUF753" s="31"/>
      <c r="SUG753" s="31"/>
      <c r="SUH753" s="31"/>
      <c r="SUI753" s="31"/>
      <c r="SUJ753" s="31"/>
      <c r="SUK753" s="31"/>
      <c r="SUL753" s="31"/>
      <c r="SUM753" s="31"/>
      <c r="SUN753" s="31"/>
      <c r="SUO753" s="31"/>
      <c r="SUP753" s="31"/>
      <c r="SUQ753" s="31"/>
      <c r="SUR753" s="31"/>
      <c r="SUS753" s="31"/>
      <c r="SUT753" s="31"/>
      <c r="SUU753" s="31"/>
      <c r="SUV753" s="31"/>
      <c r="SUW753" s="31"/>
      <c r="SUX753" s="31"/>
      <c r="SUY753" s="31"/>
      <c r="SUZ753" s="31"/>
      <c r="SVA753" s="31"/>
      <c r="SVB753" s="31"/>
      <c r="SVC753" s="31"/>
      <c r="SVD753" s="31"/>
      <c r="SVE753" s="31"/>
      <c r="SVF753" s="31"/>
      <c r="SVG753" s="31"/>
      <c r="SVH753" s="31"/>
      <c r="SVI753" s="31"/>
      <c r="SVJ753" s="31"/>
      <c r="SVK753" s="31"/>
      <c r="SVL753" s="31"/>
      <c r="SVM753" s="31"/>
      <c r="SVN753" s="31"/>
      <c r="SVO753" s="31"/>
      <c r="SVP753" s="31"/>
      <c r="SVQ753" s="31"/>
      <c r="SVR753" s="31"/>
      <c r="SVS753" s="31"/>
      <c r="SVT753" s="31"/>
      <c r="SVU753" s="31"/>
      <c r="SVV753" s="31"/>
      <c r="SVW753" s="31"/>
      <c r="SVX753" s="31"/>
      <c r="SVY753" s="31"/>
      <c r="SVZ753" s="31"/>
      <c r="SWA753" s="31"/>
      <c r="SWB753" s="31"/>
      <c r="SWC753" s="31"/>
      <c r="SWD753" s="31"/>
      <c r="SWE753" s="31"/>
      <c r="SWF753" s="31"/>
      <c r="SWG753" s="31"/>
      <c r="SWH753" s="31"/>
      <c r="SWI753" s="31"/>
      <c r="SWJ753" s="31"/>
      <c r="SWK753" s="31"/>
      <c r="SWL753" s="31"/>
      <c r="SWM753" s="31"/>
      <c r="SWN753" s="31"/>
      <c r="SWO753" s="31"/>
      <c r="SWP753" s="31"/>
      <c r="SWQ753" s="31"/>
      <c r="SWR753" s="31"/>
      <c r="SWS753" s="31"/>
      <c r="SWT753" s="31"/>
      <c r="SWU753" s="31"/>
      <c r="SWV753" s="31"/>
      <c r="SWW753" s="31"/>
      <c r="SWX753" s="31"/>
      <c r="SWY753" s="31"/>
      <c r="SWZ753" s="31"/>
      <c r="SXA753" s="31"/>
      <c r="SXB753" s="31"/>
      <c r="SXC753" s="31"/>
      <c r="SXD753" s="31"/>
      <c r="SXE753" s="31"/>
      <c r="SXF753" s="31"/>
      <c r="SXG753" s="31"/>
      <c r="SXH753" s="31"/>
      <c r="SXI753" s="31"/>
      <c r="SXJ753" s="31"/>
      <c r="SXK753" s="31"/>
      <c r="SXL753" s="31"/>
      <c r="SXM753" s="31"/>
      <c r="SXN753" s="31"/>
      <c r="SXO753" s="31"/>
      <c r="SXP753" s="31"/>
      <c r="SXQ753" s="31"/>
      <c r="SXR753" s="31"/>
      <c r="SXS753" s="31"/>
      <c r="SXT753" s="31"/>
      <c r="SXU753" s="31"/>
      <c r="SXV753" s="31"/>
      <c r="SXW753" s="31"/>
      <c r="SXX753" s="31"/>
      <c r="SXY753" s="31"/>
      <c r="SXZ753" s="31"/>
      <c r="SYA753" s="31"/>
      <c r="SYB753" s="31"/>
      <c r="SYC753" s="31"/>
      <c r="SYD753" s="31"/>
      <c r="SYE753" s="31"/>
      <c r="SYF753" s="31"/>
      <c r="SYG753" s="31"/>
      <c r="SYH753" s="31"/>
      <c r="SYI753" s="31"/>
      <c r="SYJ753" s="31"/>
      <c r="SYK753" s="31"/>
      <c r="SYL753" s="31"/>
      <c r="SYM753" s="31"/>
      <c r="SYN753" s="31"/>
      <c r="SYO753" s="31"/>
      <c r="SYP753" s="31"/>
      <c r="SYQ753" s="31"/>
      <c r="SYR753" s="31"/>
      <c r="SYS753" s="31"/>
      <c r="SYT753" s="31"/>
      <c r="SYU753" s="31"/>
      <c r="SYV753" s="31"/>
      <c r="SYW753" s="31"/>
      <c r="SYX753" s="31"/>
      <c r="SYY753" s="31"/>
      <c r="SYZ753" s="31"/>
      <c r="SZA753" s="31"/>
      <c r="SZB753" s="31"/>
      <c r="SZC753" s="31"/>
      <c r="SZD753" s="31"/>
      <c r="SZE753" s="31"/>
      <c r="SZF753" s="31"/>
      <c r="SZG753" s="31"/>
      <c r="SZH753" s="31"/>
      <c r="SZI753" s="31"/>
      <c r="SZJ753" s="31"/>
      <c r="SZK753" s="31"/>
      <c r="SZL753" s="31"/>
      <c r="SZM753" s="31"/>
      <c r="SZN753" s="31"/>
      <c r="SZO753" s="31"/>
      <c r="SZP753" s="31"/>
      <c r="SZQ753" s="31"/>
      <c r="SZR753" s="31"/>
      <c r="SZS753" s="31"/>
      <c r="SZT753" s="31"/>
      <c r="SZU753" s="31"/>
      <c r="SZV753" s="31"/>
      <c r="SZW753" s="31"/>
      <c r="SZX753" s="31"/>
      <c r="SZY753" s="31"/>
      <c r="SZZ753" s="31"/>
      <c r="TAA753" s="31"/>
      <c r="TAB753" s="31"/>
      <c r="TAC753" s="31"/>
      <c r="TAD753" s="31"/>
      <c r="TAE753" s="31"/>
      <c r="TAF753" s="31"/>
      <c r="TAG753" s="31"/>
      <c r="TAH753" s="31"/>
      <c r="TAI753" s="31"/>
      <c r="TAJ753" s="31"/>
      <c r="TAK753" s="31"/>
      <c r="TAL753" s="31"/>
      <c r="TAM753" s="31"/>
      <c r="TAN753" s="31"/>
      <c r="TAO753" s="31"/>
      <c r="TAP753" s="31"/>
      <c r="TAQ753" s="31"/>
      <c r="TAR753" s="31"/>
      <c r="TAS753" s="31"/>
      <c r="TAT753" s="31"/>
      <c r="TAU753" s="31"/>
      <c r="TAV753" s="31"/>
      <c r="TAW753" s="31"/>
      <c r="TAX753" s="31"/>
      <c r="TAY753" s="31"/>
      <c r="TAZ753" s="31"/>
      <c r="TBA753" s="31"/>
      <c r="TBB753" s="31"/>
      <c r="TBC753" s="31"/>
      <c r="TBD753" s="31"/>
      <c r="TBE753" s="31"/>
      <c r="TBF753" s="31"/>
      <c r="TBG753" s="31"/>
      <c r="TBH753" s="31"/>
      <c r="TBI753" s="31"/>
      <c r="TBJ753" s="31"/>
      <c r="TBK753" s="31"/>
      <c r="TBL753" s="31"/>
      <c r="TBM753" s="31"/>
      <c r="TBN753" s="31"/>
      <c r="TBO753" s="31"/>
      <c r="TBP753" s="31"/>
      <c r="TBQ753" s="31"/>
      <c r="TBR753" s="31"/>
      <c r="TBS753" s="31"/>
      <c r="TBT753" s="31"/>
      <c r="TBU753" s="31"/>
      <c r="TBV753" s="31"/>
      <c r="TBW753" s="31"/>
      <c r="TBX753" s="31"/>
      <c r="TBY753" s="31"/>
      <c r="TBZ753" s="31"/>
      <c r="TCA753" s="31"/>
      <c r="TCB753" s="31"/>
      <c r="TCC753" s="31"/>
      <c r="TCD753" s="31"/>
      <c r="TCE753" s="31"/>
      <c r="TCF753" s="31"/>
      <c r="TCG753" s="31"/>
      <c r="TCH753" s="31"/>
      <c r="TCI753" s="31"/>
      <c r="TCJ753" s="31"/>
      <c r="TCK753" s="31"/>
      <c r="TCL753" s="31"/>
      <c r="TCM753" s="31"/>
      <c r="TCN753" s="31"/>
      <c r="TCO753" s="31"/>
      <c r="TCP753" s="31"/>
      <c r="TCQ753" s="31"/>
      <c r="TCR753" s="31"/>
      <c r="TCS753" s="31"/>
      <c r="TCT753" s="31"/>
      <c r="TCU753" s="31"/>
      <c r="TCV753" s="31"/>
      <c r="TCW753" s="31"/>
      <c r="TCX753" s="31"/>
      <c r="TCY753" s="31"/>
      <c r="TCZ753" s="31"/>
      <c r="TDA753" s="31"/>
      <c r="TDB753" s="31"/>
      <c r="TDC753" s="31"/>
      <c r="TDD753" s="31"/>
      <c r="TDE753" s="31"/>
      <c r="TDF753" s="31"/>
      <c r="TDG753" s="31"/>
      <c r="TDH753" s="31"/>
      <c r="TDI753" s="31"/>
      <c r="TDJ753" s="31"/>
      <c r="TDK753" s="31"/>
      <c r="TDL753" s="31"/>
      <c r="TDM753" s="31"/>
      <c r="TDN753" s="31"/>
      <c r="TDO753" s="31"/>
      <c r="TDP753" s="31"/>
      <c r="TDQ753" s="31"/>
      <c r="TDR753" s="31"/>
      <c r="TDS753" s="31"/>
      <c r="TDT753" s="31"/>
      <c r="TDU753" s="31"/>
      <c r="TDV753" s="31"/>
      <c r="TDW753" s="31"/>
      <c r="TDX753" s="31"/>
      <c r="TDY753" s="31"/>
      <c r="TDZ753" s="31"/>
      <c r="TEA753" s="31"/>
      <c r="TEB753" s="31"/>
      <c r="TEC753" s="31"/>
      <c r="TED753" s="31"/>
      <c r="TEE753" s="31"/>
      <c r="TEF753" s="31"/>
      <c r="TEG753" s="31"/>
      <c r="TEH753" s="31"/>
      <c r="TEI753" s="31"/>
      <c r="TEJ753" s="31"/>
      <c r="TEK753" s="31"/>
      <c r="TEL753" s="31"/>
      <c r="TEM753" s="31"/>
      <c r="TEN753" s="31"/>
      <c r="TEO753" s="31"/>
      <c r="TEP753" s="31"/>
      <c r="TEQ753" s="31"/>
      <c r="TER753" s="31"/>
      <c r="TES753" s="31"/>
      <c r="TET753" s="31"/>
      <c r="TEU753" s="31"/>
      <c r="TEV753" s="31"/>
      <c r="TEW753" s="31"/>
      <c r="TEX753" s="31"/>
      <c r="TEY753" s="31"/>
      <c r="TEZ753" s="31"/>
      <c r="TFA753" s="31"/>
      <c r="TFB753" s="31"/>
      <c r="TFC753" s="31"/>
      <c r="TFD753" s="31"/>
      <c r="TFE753" s="31"/>
      <c r="TFF753" s="31"/>
      <c r="TFG753" s="31"/>
      <c r="TFH753" s="31"/>
      <c r="TFI753" s="31"/>
      <c r="TFJ753" s="31"/>
      <c r="TFK753" s="31"/>
      <c r="TFL753" s="31"/>
      <c r="TFM753" s="31"/>
      <c r="TFN753" s="31"/>
      <c r="TFO753" s="31"/>
      <c r="TFP753" s="31"/>
      <c r="TFQ753" s="31"/>
      <c r="TFR753" s="31"/>
      <c r="TFS753" s="31"/>
      <c r="TFT753" s="31"/>
      <c r="TFU753" s="31"/>
      <c r="TFV753" s="31"/>
      <c r="TFW753" s="31"/>
      <c r="TFX753" s="31"/>
      <c r="TFY753" s="31"/>
      <c r="TFZ753" s="31"/>
      <c r="TGA753" s="31"/>
      <c r="TGB753" s="31"/>
      <c r="TGC753" s="31"/>
      <c r="TGD753" s="31"/>
      <c r="TGE753" s="31"/>
      <c r="TGF753" s="31"/>
      <c r="TGG753" s="31"/>
      <c r="TGH753" s="31"/>
      <c r="TGI753" s="31"/>
      <c r="TGJ753" s="31"/>
      <c r="TGK753" s="31"/>
      <c r="TGL753" s="31"/>
      <c r="TGM753" s="31"/>
      <c r="TGN753" s="31"/>
      <c r="TGO753" s="31"/>
      <c r="TGP753" s="31"/>
      <c r="TGQ753" s="31"/>
      <c r="TGR753" s="31"/>
      <c r="TGS753" s="31"/>
      <c r="TGT753" s="31"/>
      <c r="TGU753" s="31"/>
      <c r="TGV753" s="31"/>
      <c r="TGW753" s="31"/>
      <c r="TGX753" s="31"/>
      <c r="TGY753" s="31"/>
      <c r="TGZ753" s="31"/>
      <c r="THA753" s="31"/>
      <c r="THB753" s="31"/>
      <c r="THC753" s="31"/>
      <c r="THD753" s="31"/>
      <c r="THE753" s="31"/>
      <c r="THF753" s="31"/>
      <c r="THG753" s="31"/>
      <c r="THH753" s="31"/>
      <c r="THI753" s="31"/>
      <c r="THJ753" s="31"/>
      <c r="THK753" s="31"/>
      <c r="THL753" s="31"/>
      <c r="THM753" s="31"/>
      <c r="THN753" s="31"/>
      <c r="THO753" s="31"/>
      <c r="THP753" s="31"/>
      <c r="THQ753" s="31"/>
      <c r="THR753" s="31"/>
      <c r="THS753" s="31"/>
      <c r="THT753" s="31"/>
      <c r="THU753" s="31"/>
      <c r="THV753" s="31"/>
      <c r="THW753" s="31"/>
      <c r="THX753" s="31"/>
      <c r="THY753" s="31"/>
      <c r="THZ753" s="31"/>
      <c r="TIA753" s="31"/>
      <c r="TIB753" s="31"/>
      <c r="TIC753" s="31"/>
      <c r="TID753" s="31"/>
      <c r="TIE753" s="31"/>
      <c r="TIF753" s="31"/>
      <c r="TIG753" s="31"/>
      <c r="TIH753" s="31"/>
      <c r="TII753" s="31"/>
      <c r="TIJ753" s="31"/>
      <c r="TIK753" s="31"/>
      <c r="TIL753" s="31"/>
      <c r="TIM753" s="31"/>
      <c r="TIN753" s="31"/>
      <c r="TIO753" s="31"/>
      <c r="TIP753" s="31"/>
      <c r="TIQ753" s="31"/>
      <c r="TIR753" s="31"/>
      <c r="TIS753" s="31"/>
      <c r="TIT753" s="31"/>
      <c r="TIU753" s="31"/>
      <c r="TIV753" s="31"/>
      <c r="TIW753" s="31"/>
      <c r="TIX753" s="31"/>
      <c r="TIY753" s="31"/>
      <c r="TIZ753" s="31"/>
      <c r="TJA753" s="31"/>
      <c r="TJB753" s="31"/>
      <c r="TJC753" s="31"/>
      <c r="TJD753" s="31"/>
      <c r="TJE753" s="31"/>
      <c r="TJF753" s="31"/>
      <c r="TJG753" s="31"/>
      <c r="TJH753" s="31"/>
      <c r="TJI753" s="31"/>
      <c r="TJJ753" s="31"/>
      <c r="TJK753" s="31"/>
      <c r="TJL753" s="31"/>
      <c r="TJM753" s="31"/>
      <c r="TJN753" s="31"/>
      <c r="TJO753" s="31"/>
      <c r="TJP753" s="31"/>
      <c r="TJQ753" s="31"/>
      <c r="TJR753" s="31"/>
      <c r="TJS753" s="31"/>
      <c r="TJT753" s="31"/>
      <c r="TJU753" s="31"/>
      <c r="TJV753" s="31"/>
      <c r="TJW753" s="31"/>
      <c r="TJX753" s="31"/>
      <c r="TJY753" s="31"/>
      <c r="TJZ753" s="31"/>
      <c r="TKA753" s="31"/>
      <c r="TKB753" s="31"/>
      <c r="TKC753" s="31"/>
      <c r="TKD753" s="31"/>
      <c r="TKE753" s="31"/>
      <c r="TKF753" s="31"/>
      <c r="TKG753" s="31"/>
      <c r="TKH753" s="31"/>
      <c r="TKI753" s="31"/>
      <c r="TKJ753" s="31"/>
      <c r="TKK753" s="31"/>
      <c r="TKL753" s="31"/>
      <c r="TKM753" s="31"/>
      <c r="TKN753" s="31"/>
      <c r="TKO753" s="31"/>
      <c r="TKP753" s="31"/>
      <c r="TKQ753" s="31"/>
      <c r="TKR753" s="31"/>
      <c r="TKS753" s="31"/>
      <c r="TKT753" s="31"/>
      <c r="TKU753" s="31"/>
      <c r="TKV753" s="31"/>
      <c r="TKW753" s="31"/>
      <c r="TKX753" s="31"/>
      <c r="TKY753" s="31"/>
      <c r="TKZ753" s="31"/>
      <c r="TLA753" s="31"/>
      <c r="TLB753" s="31"/>
      <c r="TLC753" s="31"/>
      <c r="TLD753" s="31"/>
      <c r="TLE753" s="31"/>
      <c r="TLF753" s="31"/>
      <c r="TLG753" s="31"/>
      <c r="TLH753" s="31"/>
      <c r="TLI753" s="31"/>
      <c r="TLJ753" s="31"/>
      <c r="TLK753" s="31"/>
      <c r="TLL753" s="31"/>
      <c r="TLM753" s="31"/>
      <c r="TLN753" s="31"/>
      <c r="TLO753" s="31"/>
      <c r="TLP753" s="31"/>
      <c r="TLQ753" s="31"/>
      <c r="TLR753" s="31"/>
      <c r="TLS753" s="31"/>
      <c r="TLT753" s="31"/>
      <c r="TLU753" s="31"/>
      <c r="TLV753" s="31"/>
      <c r="TLW753" s="31"/>
      <c r="TLX753" s="31"/>
      <c r="TLY753" s="31"/>
      <c r="TLZ753" s="31"/>
      <c r="TMA753" s="31"/>
      <c r="TMB753" s="31"/>
      <c r="TMC753" s="31"/>
      <c r="TMD753" s="31"/>
      <c r="TME753" s="31"/>
      <c r="TMF753" s="31"/>
      <c r="TMG753" s="31"/>
      <c r="TMH753" s="31"/>
      <c r="TMI753" s="31"/>
      <c r="TMJ753" s="31"/>
      <c r="TMK753" s="31"/>
      <c r="TML753" s="31"/>
      <c r="TMM753" s="31"/>
      <c r="TMN753" s="31"/>
      <c r="TMO753" s="31"/>
      <c r="TMP753" s="31"/>
      <c r="TMQ753" s="31"/>
      <c r="TMR753" s="31"/>
      <c r="TMS753" s="31"/>
      <c r="TMT753" s="31"/>
      <c r="TMU753" s="31"/>
      <c r="TMV753" s="31"/>
      <c r="TMW753" s="31"/>
      <c r="TMX753" s="31"/>
      <c r="TMY753" s="31"/>
      <c r="TMZ753" s="31"/>
      <c r="TNA753" s="31"/>
      <c r="TNB753" s="31"/>
      <c r="TNC753" s="31"/>
      <c r="TND753" s="31"/>
      <c r="TNE753" s="31"/>
      <c r="TNF753" s="31"/>
      <c r="TNG753" s="31"/>
      <c r="TNH753" s="31"/>
      <c r="TNI753" s="31"/>
      <c r="TNJ753" s="31"/>
      <c r="TNK753" s="31"/>
      <c r="TNL753" s="31"/>
      <c r="TNM753" s="31"/>
      <c r="TNN753" s="31"/>
      <c r="TNO753" s="31"/>
      <c r="TNP753" s="31"/>
      <c r="TNQ753" s="31"/>
      <c r="TNR753" s="31"/>
      <c r="TNS753" s="31"/>
      <c r="TNT753" s="31"/>
      <c r="TNU753" s="31"/>
      <c r="TNV753" s="31"/>
      <c r="TNW753" s="31"/>
      <c r="TNX753" s="31"/>
      <c r="TNY753" s="31"/>
      <c r="TNZ753" s="31"/>
      <c r="TOA753" s="31"/>
      <c r="TOB753" s="31"/>
      <c r="TOC753" s="31"/>
      <c r="TOD753" s="31"/>
      <c r="TOE753" s="31"/>
      <c r="TOF753" s="31"/>
      <c r="TOG753" s="31"/>
      <c r="TOH753" s="31"/>
      <c r="TOI753" s="31"/>
      <c r="TOJ753" s="31"/>
      <c r="TOK753" s="31"/>
      <c r="TOL753" s="31"/>
      <c r="TOM753" s="31"/>
      <c r="TON753" s="31"/>
      <c r="TOO753" s="31"/>
      <c r="TOP753" s="31"/>
      <c r="TOQ753" s="31"/>
      <c r="TOR753" s="31"/>
      <c r="TOS753" s="31"/>
      <c r="TOT753" s="31"/>
      <c r="TOU753" s="31"/>
      <c r="TOV753" s="31"/>
      <c r="TOW753" s="31"/>
      <c r="TOX753" s="31"/>
      <c r="TOY753" s="31"/>
      <c r="TOZ753" s="31"/>
      <c r="TPA753" s="31"/>
      <c r="TPB753" s="31"/>
      <c r="TPC753" s="31"/>
      <c r="TPD753" s="31"/>
      <c r="TPE753" s="31"/>
      <c r="TPF753" s="31"/>
      <c r="TPG753" s="31"/>
      <c r="TPH753" s="31"/>
      <c r="TPI753" s="31"/>
      <c r="TPJ753" s="31"/>
      <c r="TPK753" s="31"/>
      <c r="TPL753" s="31"/>
      <c r="TPM753" s="31"/>
      <c r="TPN753" s="31"/>
      <c r="TPO753" s="31"/>
      <c r="TPP753" s="31"/>
      <c r="TPQ753" s="31"/>
      <c r="TPR753" s="31"/>
      <c r="TPS753" s="31"/>
      <c r="TPT753" s="31"/>
      <c r="TPU753" s="31"/>
      <c r="TPV753" s="31"/>
      <c r="TPW753" s="31"/>
      <c r="TPX753" s="31"/>
      <c r="TPY753" s="31"/>
      <c r="TPZ753" s="31"/>
      <c r="TQA753" s="31"/>
      <c r="TQB753" s="31"/>
      <c r="TQC753" s="31"/>
      <c r="TQD753" s="31"/>
      <c r="TQE753" s="31"/>
      <c r="TQF753" s="31"/>
      <c r="TQG753" s="31"/>
      <c r="TQH753" s="31"/>
      <c r="TQI753" s="31"/>
      <c r="TQJ753" s="31"/>
      <c r="TQK753" s="31"/>
      <c r="TQL753" s="31"/>
      <c r="TQM753" s="31"/>
      <c r="TQN753" s="31"/>
      <c r="TQO753" s="31"/>
      <c r="TQP753" s="31"/>
      <c r="TQQ753" s="31"/>
      <c r="TQR753" s="31"/>
      <c r="TQS753" s="31"/>
      <c r="TQT753" s="31"/>
      <c r="TQU753" s="31"/>
      <c r="TQV753" s="31"/>
      <c r="TQW753" s="31"/>
      <c r="TQX753" s="31"/>
      <c r="TQY753" s="31"/>
      <c r="TQZ753" s="31"/>
      <c r="TRA753" s="31"/>
      <c r="TRB753" s="31"/>
      <c r="TRC753" s="31"/>
      <c r="TRD753" s="31"/>
      <c r="TRE753" s="31"/>
      <c r="TRF753" s="31"/>
      <c r="TRG753" s="31"/>
      <c r="TRH753" s="31"/>
      <c r="TRI753" s="31"/>
      <c r="TRJ753" s="31"/>
      <c r="TRK753" s="31"/>
      <c r="TRL753" s="31"/>
      <c r="TRM753" s="31"/>
      <c r="TRN753" s="31"/>
      <c r="TRO753" s="31"/>
      <c r="TRP753" s="31"/>
      <c r="TRQ753" s="31"/>
      <c r="TRR753" s="31"/>
      <c r="TRS753" s="31"/>
      <c r="TRT753" s="31"/>
      <c r="TRU753" s="31"/>
      <c r="TRV753" s="31"/>
      <c r="TRW753" s="31"/>
      <c r="TRX753" s="31"/>
      <c r="TRY753" s="31"/>
      <c r="TRZ753" s="31"/>
      <c r="TSA753" s="31"/>
      <c r="TSB753" s="31"/>
      <c r="TSC753" s="31"/>
      <c r="TSD753" s="31"/>
      <c r="TSE753" s="31"/>
      <c r="TSF753" s="31"/>
      <c r="TSG753" s="31"/>
      <c r="TSH753" s="31"/>
      <c r="TSI753" s="31"/>
      <c r="TSJ753" s="31"/>
      <c r="TSK753" s="31"/>
      <c r="TSL753" s="31"/>
      <c r="TSM753" s="31"/>
      <c r="TSN753" s="31"/>
      <c r="TSO753" s="31"/>
      <c r="TSP753" s="31"/>
      <c r="TSQ753" s="31"/>
      <c r="TSR753" s="31"/>
      <c r="TSS753" s="31"/>
      <c r="TST753" s="31"/>
      <c r="TSU753" s="31"/>
      <c r="TSV753" s="31"/>
      <c r="TSW753" s="31"/>
      <c r="TSX753" s="31"/>
      <c r="TSY753" s="31"/>
      <c r="TSZ753" s="31"/>
      <c r="TTA753" s="31"/>
      <c r="TTB753" s="31"/>
      <c r="TTC753" s="31"/>
      <c r="TTD753" s="31"/>
      <c r="TTE753" s="31"/>
      <c r="TTF753" s="31"/>
      <c r="TTG753" s="31"/>
      <c r="TTH753" s="31"/>
      <c r="TTI753" s="31"/>
      <c r="TTJ753" s="31"/>
      <c r="TTK753" s="31"/>
      <c r="TTL753" s="31"/>
      <c r="TTM753" s="31"/>
      <c r="TTN753" s="31"/>
      <c r="TTO753" s="31"/>
      <c r="TTP753" s="31"/>
      <c r="TTQ753" s="31"/>
      <c r="TTR753" s="31"/>
      <c r="TTS753" s="31"/>
      <c r="TTT753" s="31"/>
      <c r="TTU753" s="31"/>
      <c r="TTV753" s="31"/>
      <c r="TTW753" s="31"/>
      <c r="TTX753" s="31"/>
      <c r="TTY753" s="31"/>
      <c r="TTZ753" s="31"/>
      <c r="TUA753" s="31"/>
      <c r="TUB753" s="31"/>
      <c r="TUC753" s="31"/>
      <c r="TUD753" s="31"/>
      <c r="TUE753" s="31"/>
      <c r="TUF753" s="31"/>
      <c r="TUG753" s="31"/>
      <c r="TUH753" s="31"/>
      <c r="TUI753" s="31"/>
      <c r="TUJ753" s="31"/>
      <c r="TUK753" s="31"/>
      <c r="TUL753" s="31"/>
      <c r="TUM753" s="31"/>
      <c r="TUN753" s="31"/>
      <c r="TUO753" s="31"/>
      <c r="TUP753" s="31"/>
      <c r="TUQ753" s="31"/>
      <c r="TUR753" s="31"/>
      <c r="TUS753" s="31"/>
      <c r="TUT753" s="31"/>
      <c r="TUU753" s="31"/>
      <c r="TUV753" s="31"/>
      <c r="TUW753" s="31"/>
      <c r="TUX753" s="31"/>
      <c r="TUY753" s="31"/>
      <c r="TUZ753" s="31"/>
      <c r="TVA753" s="31"/>
      <c r="TVB753" s="31"/>
      <c r="TVC753" s="31"/>
      <c r="TVD753" s="31"/>
      <c r="TVE753" s="31"/>
      <c r="TVF753" s="31"/>
      <c r="TVG753" s="31"/>
      <c r="TVH753" s="31"/>
      <c r="TVI753" s="31"/>
      <c r="TVJ753" s="31"/>
      <c r="TVK753" s="31"/>
      <c r="TVL753" s="31"/>
      <c r="TVM753" s="31"/>
      <c r="TVN753" s="31"/>
      <c r="TVO753" s="31"/>
      <c r="TVP753" s="31"/>
      <c r="TVQ753" s="31"/>
      <c r="TVR753" s="31"/>
      <c r="TVS753" s="31"/>
      <c r="TVT753" s="31"/>
      <c r="TVU753" s="31"/>
      <c r="TVV753" s="31"/>
      <c r="TVW753" s="31"/>
      <c r="TVX753" s="31"/>
      <c r="TVY753" s="31"/>
      <c r="TVZ753" s="31"/>
      <c r="TWA753" s="31"/>
      <c r="TWB753" s="31"/>
      <c r="TWC753" s="31"/>
      <c r="TWD753" s="31"/>
      <c r="TWE753" s="31"/>
      <c r="TWF753" s="31"/>
      <c r="TWG753" s="31"/>
      <c r="TWH753" s="31"/>
      <c r="TWI753" s="31"/>
      <c r="TWJ753" s="31"/>
      <c r="TWK753" s="31"/>
      <c r="TWL753" s="31"/>
      <c r="TWM753" s="31"/>
      <c r="TWN753" s="31"/>
      <c r="TWO753" s="31"/>
      <c r="TWP753" s="31"/>
      <c r="TWQ753" s="31"/>
      <c r="TWR753" s="31"/>
      <c r="TWS753" s="31"/>
      <c r="TWT753" s="31"/>
      <c r="TWU753" s="31"/>
      <c r="TWV753" s="31"/>
      <c r="TWW753" s="31"/>
      <c r="TWX753" s="31"/>
      <c r="TWY753" s="31"/>
      <c r="TWZ753" s="31"/>
      <c r="TXA753" s="31"/>
      <c r="TXB753" s="31"/>
      <c r="TXC753" s="31"/>
      <c r="TXD753" s="31"/>
      <c r="TXE753" s="31"/>
      <c r="TXF753" s="31"/>
      <c r="TXG753" s="31"/>
      <c r="TXH753" s="31"/>
      <c r="TXI753" s="31"/>
      <c r="TXJ753" s="31"/>
      <c r="TXK753" s="31"/>
      <c r="TXL753" s="31"/>
      <c r="TXM753" s="31"/>
      <c r="TXN753" s="31"/>
      <c r="TXO753" s="31"/>
      <c r="TXP753" s="31"/>
      <c r="TXQ753" s="31"/>
      <c r="TXR753" s="31"/>
      <c r="TXS753" s="31"/>
      <c r="TXT753" s="31"/>
      <c r="TXU753" s="31"/>
      <c r="TXV753" s="31"/>
      <c r="TXW753" s="31"/>
      <c r="TXX753" s="31"/>
      <c r="TXY753" s="31"/>
      <c r="TXZ753" s="31"/>
      <c r="TYA753" s="31"/>
      <c r="TYB753" s="31"/>
      <c r="TYC753" s="31"/>
      <c r="TYD753" s="31"/>
      <c r="TYE753" s="31"/>
      <c r="TYF753" s="31"/>
      <c r="TYG753" s="31"/>
      <c r="TYH753" s="31"/>
      <c r="TYI753" s="31"/>
      <c r="TYJ753" s="31"/>
      <c r="TYK753" s="31"/>
      <c r="TYL753" s="31"/>
      <c r="TYM753" s="31"/>
      <c r="TYN753" s="31"/>
      <c r="TYO753" s="31"/>
      <c r="TYP753" s="31"/>
      <c r="TYQ753" s="31"/>
      <c r="TYR753" s="31"/>
      <c r="TYS753" s="31"/>
      <c r="TYT753" s="31"/>
      <c r="TYU753" s="31"/>
      <c r="TYV753" s="31"/>
      <c r="TYW753" s="31"/>
      <c r="TYX753" s="31"/>
      <c r="TYY753" s="31"/>
      <c r="TYZ753" s="31"/>
      <c r="TZA753" s="31"/>
      <c r="TZB753" s="31"/>
      <c r="TZC753" s="31"/>
      <c r="TZD753" s="31"/>
      <c r="TZE753" s="31"/>
      <c r="TZF753" s="31"/>
      <c r="TZG753" s="31"/>
      <c r="TZH753" s="31"/>
      <c r="TZI753" s="31"/>
      <c r="TZJ753" s="31"/>
      <c r="TZK753" s="31"/>
      <c r="TZL753" s="31"/>
      <c r="TZM753" s="31"/>
      <c r="TZN753" s="31"/>
      <c r="TZO753" s="31"/>
      <c r="TZP753" s="31"/>
      <c r="TZQ753" s="31"/>
      <c r="TZR753" s="31"/>
      <c r="TZS753" s="31"/>
      <c r="TZT753" s="31"/>
      <c r="TZU753" s="31"/>
      <c r="TZV753" s="31"/>
      <c r="TZW753" s="31"/>
      <c r="TZX753" s="31"/>
      <c r="TZY753" s="31"/>
      <c r="TZZ753" s="31"/>
      <c r="UAA753" s="31"/>
      <c r="UAB753" s="31"/>
      <c r="UAC753" s="31"/>
      <c r="UAD753" s="31"/>
      <c r="UAE753" s="31"/>
      <c r="UAF753" s="31"/>
      <c r="UAG753" s="31"/>
      <c r="UAH753" s="31"/>
      <c r="UAI753" s="31"/>
      <c r="UAJ753" s="31"/>
      <c r="UAK753" s="31"/>
      <c r="UAL753" s="31"/>
      <c r="UAM753" s="31"/>
      <c r="UAN753" s="31"/>
      <c r="UAO753" s="31"/>
      <c r="UAP753" s="31"/>
      <c r="UAQ753" s="31"/>
      <c r="UAR753" s="31"/>
      <c r="UAS753" s="31"/>
      <c r="UAT753" s="31"/>
      <c r="UAU753" s="31"/>
      <c r="UAV753" s="31"/>
      <c r="UAW753" s="31"/>
      <c r="UAX753" s="31"/>
      <c r="UAY753" s="31"/>
      <c r="UAZ753" s="31"/>
      <c r="UBA753" s="31"/>
      <c r="UBB753" s="31"/>
      <c r="UBC753" s="31"/>
      <c r="UBD753" s="31"/>
      <c r="UBE753" s="31"/>
      <c r="UBF753" s="31"/>
      <c r="UBG753" s="31"/>
      <c r="UBH753" s="31"/>
      <c r="UBI753" s="31"/>
      <c r="UBJ753" s="31"/>
      <c r="UBK753" s="31"/>
      <c r="UBL753" s="31"/>
      <c r="UBM753" s="31"/>
      <c r="UBN753" s="31"/>
      <c r="UBO753" s="31"/>
      <c r="UBP753" s="31"/>
      <c r="UBQ753" s="31"/>
      <c r="UBR753" s="31"/>
      <c r="UBS753" s="31"/>
      <c r="UBT753" s="31"/>
      <c r="UBU753" s="31"/>
      <c r="UBV753" s="31"/>
      <c r="UBW753" s="31"/>
      <c r="UBX753" s="31"/>
      <c r="UBY753" s="31"/>
      <c r="UBZ753" s="31"/>
      <c r="UCA753" s="31"/>
      <c r="UCB753" s="31"/>
      <c r="UCC753" s="31"/>
      <c r="UCD753" s="31"/>
      <c r="UCE753" s="31"/>
      <c r="UCF753" s="31"/>
      <c r="UCG753" s="31"/>
      <c r="UCH753" s="31"/>
      <c r="UCI753" s="31"/>
      <c r="UCJ753" s="31"/>
      <c r="UCK753" s="31"/>
      <c r="UCL753" s="31"/>
      <c r="UCM753" s="31"/>
      <c r="UCN753" s="31"/>
      <c r="UCO753" s="31"/>
      <c r="UCP753" s="31"/>
      <c r="UCQ753" s="31"/>
      <c r="UCR753" s="31"/>
      <c r="UCS753" s="31"/>
      <c r="UCT753" s="31"/>
      <c r="UCU753" s="31"/>
      <c r="UCV753" s="31"/>
      <c r="UCW753" s="31"/>
      <c r="UCX753" s="31"/>
      <c r="UCY753" s="31"/>
      <c r="UCZ753" s="31"/>
      <c r="UDA753" s="31"/>
      <c r="UDB753" s="31"/>
      <c r="UDC753" s="31"/>
      <c r="UDD753" s="31"/>
      <c r="UDE753" s="31"/>
      <c r="UDF753" s="31"/>
      <c r="UDG753" s="31"/>
      <c r="UDH753" s="31"/>
      <c r="UDI753" s="31"/>
      <c r="UDJ753" s="31"/>
      <c r="UDK753" s="31"/>
      <c r="UDL753" s="31"/>
      <c r="UDM753" s="31"/>
      <c r="UDN753" s="31"/>
      <c r="UDO753" s="31"/>
      <c r="UDP753" s="31"/>
      <c r="UDQ753" s="31"/>
      <c r="UDR753" s="31"/>
      <c r="UDS753" s="31"/>
      <c r="UDT753" s="31"/>
      <c r="UDU753" s="31"/>
      <c r="UDV753" s="31"/>
      <c r="UDW753" s="31"/>
      <c r="UDX753" s="31"/>
      <c r="UDY753" s="31"/>
      <c r="UDZ753" s="31"/>
      <c r="UEA753" s="31"/>
      <c r="UEB753" s="31"/>
      <c r="UEC753" s="31"/>
      <c r="UED753" s="31"/>
      <c r="UEE753" s="31"/>
      <c r="UEF753" s="31"/>
      <c r="UEG753" s="31"/>
      <c r="UEH753" s="31"/>
      <c r="UEI753" s="31"/>
      <c r="UEJ753" s="31"/>
      <c r="UEK753" s="31"/>
      <c r="UEL753" s="31"/>
      <c r="UEM753" s="31"/>
      <c r="UEN753" s="31"/>
      <c r="UEO753" s="31"/>
      <c r="UEP753" s="31"/>
      <c r="UEQ753" s="31"/>
      <c r="UER753" s="31"/>
      <c r="UES753" s="31"/>
      <c r="UET753" s="31"/>
      <c r="UEU753" s="31"/>
      <c r="UEV753" s="31"/>
      <c r="UEW753" s="31"/>
      <c r="UEX753" s="31"/>
      <c r="UEY753" s="31"/>
      <c r="UEZ753" s="31"/>
      <c r="UFA753" s="31"/>
      <c r="UFB753" s="31"/>
      <c r="UFC753" s="31"/>
      <c r="UFD753" s="31"/>
      <c r="UFE753" s="31"/>
      <c r="UFF753" s="31"/>
      <c r="UFG753" s="31"/>
      <c r="UFH753" s="31"/>
      <c r="UFI753" s="31"/>
      <c r="UFJ753" s="31"/>
      <c r="UFK753" s="31"/>
      <c r="UFL753" s="31"/>
      <c r="UFM753" s="31"/>
      <c r="UFN753" s="31"/>
      <c r="UFO753" s="31"/>
      <c r="UFP753" s="31"/>
      <c r="UFQ753" s="31"/>
      <c r="UFR753" s="31"/>
      <c r="UFS753" s="31"/>
      <c r="UFT753" s="31"/>
      <c r="UFU753" s="31"/>
      <c r="UFV753" s="31"/>
      <c r="UFW753" s="31"/>
      <c r="UFX753" s="31"/>
      <c r="UFY753" s="31"/>
      <c r="UFZ753" s="31"/>
      <c r="UGA753" s="31"/>
      <c r="UGB753" s="31"/>
      <c r="UGC753" s="31"/>
      <c r="UGD753" s="31"/>
      <c r="UGE753" s="31"/>
      <c r="UGF753" s="31"/>
      <c r="UGG753" s="31"/>
      <c r="UGH753" s="31"/>
      <c r="UGI753" s="31"/>
      <c r="UGJ753" s="31"/>
      <c r="UGK753" s="31"/>
      <c r="UGL753" s="31"/>
      <c r="UGM753" s="31"/>
      <c r="UGN753" s="31"/>
      <c r="UGO753" s="31"/>
      <c r="UGP753" s="31"/>
      <c r="UGQ753" s="31"/>
      <c r="UGR753" s="31"/>
      <c r="UGS753" s="31"/>
      <c r="UGT753" s="31"/>
      <c r="UGU753" s="31"/>
      <c r="UGV753" s="31"/>
      <c r="UGW753" s="31"/>
      <c r="UGX753" s="31"/>
      <c r="UGY753" s="31"/>
      <c r="UGZ753" s="31"/>
      <c r="UHA753" s="31"/>
      <c r="UHB753" s="31"/>
      <c r="UHC753" s="31"/>
      <c r="UHD753" s="31"/>
      <c r="UHE753" s="31"/>
      <c r="UHF753" s="31"/>
      <c r="UHG753" s="31"/>
      <c r="UHH753" s="31"/>
      <c r="UHI753" s="31"/>
      <c r="UHJ753" s="31"/>
      <c r="UHK753" s="31"/>
      <c r="UHL753" s="31"/>
      <c r="UHM753" s="31"/>
      <c r="UHN753" s="31"/>
      <c r="UHO753" s="31"/>
      <c r="UHP753" s="31"/>
      <c r="UHQ753" s="31"/>
      <c r="UHR753" s="31"/>
      <c r="UHS753" s="31"/>
      <c r="UHT753" s="31"/>
      <c r="UHU753" s="31"/>
      <c r="UHV753" s="31"/>
      <c r="UHW753" s="31"/>
      <c r="UHX753" s="31"/>
      <c r="UHY753" s="31"/>
      <c r="UHZ753" s="31"/>
      <c r="UIA753" s="31"/>
      <c r="UIB753" s="31"/>
      <c r="UIC753" s="31"/>
      <c r="UID753" s="31"/>
      <c r="UIE753" s="31"/>
      <c r="UIF753" s="31"/>
      <c r="UIG753" s="31"/>
      <c r="UIH753" s="31"/>
      <c r="UII753" s="31"/>
      <c r="UIJ753" s="31"/>
      <c r="UIK753" s="31"/>
      <c r="UIL753" s="31"/>
      <c r="UIM753" s="31"/>
      <c r="UIN753" s="31"/>
      <c r="UIO753" s="31"/>
      <c r="UIP753" s="31"/>
      <c r="UIQ753" s="31"/>
      <c r="UIR753" s="31"/>
      <c r="UIS753" s="31"/>
      <c r="UIT753" s="31"/>
      <c r="UIU753" s="31"/>
      <c r="UIV753" s="31"/>
      <c r="UIW753" s="31"/>
      <c r="UIX753" s="31"/>
      <c r="UIY753" s="31"/>
      <c r="UIZ753" s="31"/>
      <c r="UJA753" s="31"/>
      <c r="UJB753" s="31"/>
      <c r="UJC753" s="31"/>
      <c r="UJD753" s="31"/>
      <c r="UJE753" s="31"/>
      <c r="UJF753" s="31"/>
      <c r="UJG753" s="31"/>
      <c r="UJH753" s="31"/>
      <c r="UJI753" s="31"/>
      <c r="UJJ753" s="31"/>
      <c r="UJK753" s="31"/>
      <c r="UJL753" s="31"/>
      <c r="UJM753" s="31"/>
      <c r="UJN753" s="31"/>
      <c r="UJO753" s="31"/>
      <c r="UJP753" s="31"/>
      <c r="UJQ753" s="31"/>
      <c r="UJR753" s="31"/>
      <c r="UJS753" s="31"/>
      <c r="UJT753" s="31"/>
      <c r="UJU753" s="31"/>
      <c r="UJV753" s="31"/>
      <c r="UJW753" s="31"/>
      <c r="UJX753" s="31"/>
      <c r="UJY753" s="31"/>
      <c r="UJZ753" s="31"/>
      <c r="UKA753" s="31"/>
      <c r="UKB753" s="31"/>
      <c r="UKC753" s="31"/>
      <c r="UKD753" s="31"/>
      <c r="UKE753" s="31"/>
      <c r="UKF753" s="31"/>
      <c r="UKG753" s="31"/>
      <c r="UKH753" s="31"/>
      <c r="UKI753" s="31"/>
      <c r="UKJ753" s="31"/>
      <c r="UKK753" s="31"/>
      <c r="UKL753" s="31"/>
      <c r="UKM753" s="31"/>
      <c r="UKN753" s="31"/>
      <c r="UKO753" s="31"/>
      <c r="UKP753" s="31"/>
      <c r="UKQ753" s="31"/>
      <c r="UKR753" s="31"/>
      <c r="UKS753" s="31"/>
      <c r="UKT753" s="31"/>
      <c r="UKU753" s="31"/>
      <c r="UKV753" s="31"/>
      <c r="UKW753" s="31"/>
      <c r="UKX753" s="31"/>
      <c r="UKY753" s="31"/>
      <c r="UKZ753" s="31"/>
      <c r="ULA753" s="31"/>
      <c r="ULB753" s="31"/>
      <c r="ULC753" s="31"/>
      <c r="ULD753" s="31"/>
      <c r="ULE753" s="31"/>
      <c r="ULF753" s="31"/>
      <c r="ULG753" s="31"/>
      <c r="ULH753" s="31"/>
      <c r="ULI753" s="31"/>
      <c r="ULJ753" s="31"/>
      <c r="ULK753" s="31"/>
      <c r="ULL753" s="31"/>
      <c r="ULM753" s="31"/>
      <c r="ULN753" s="31"/>
      <c r="ULO753" s="31"/>
      <c r="ULP753" s="31"/>
      <c r="ULQ753" s="31"/>
      <c r="ULR753" s="31"/>
      <c r="ULS753" s="31"/>
      <c r="ULT753" s="31"/>
      <c r="ULU753" s="31"/>
      <c r="ULV753" s="31"/>
      <c r="ULW753" s="31"/>
      <c r="ULX753" s="31"/>
      <c r="ULY753" s="31"/>
      <c r="ULZ753" s="31"/>
      <c r="UMA753" s="31"/>
      <c r="UMB753" s="31"/>
      <c r="UMC753" s="31"/>
      <c r="UMD753" s="31"/>
      <c r="UME753" s="31"/>
      <c r="UMF753" s="31"/>
      <c r="UMG753" s="31"/>
      <c r="UMH753" s="31"/>
      <c r="UMI753" s="31"/>
      <c r="UMJ753" s="31"/>
      <c r="UMK753" s="31"/>
      <c r="UML753" s="31"/>
      <c r="UMM753" s="31"/>
      <c r="UMN753" s="31"/>
      <c r="UMO753" s="31"/>
      <c r="UMP753" s="31"/>
      <c r="UMQ753" s="31"/>
      <c r="UMR753" s="31"/>
      <c r="UMS753" s="31"/>
      <c r="UMT753" s="31"/>
      <c r="UMU753" s="31"/>
      <c r="UMV753" s="31"/>
      <c r="UMW753" s="31"/>
      <c r="UMX753" s="31"/>
      <c r="UMY753" s="31"/>
      <c r="UMZ753" s="31"/>
      <c r="UNA753" s="31"/>
      <c r="UNB753" s="31"/>
      <c r="UNC753" s="31"/>
      <c r="UND753" s="31"/>
      <c r="UNE753" s="31"/>
      <c r="UNF753" s="31"/>
      <c r="UNG753" s="31"/>
      <c r="UNH753" s="31"/>
      <c r="UNI753" s="31"/>
      <c r="UNJ753" s="31"/>
      <c r="UNK753" s="31"/>
      <c r="UNL753" s="31"/>
      <c r="UNM753" s="31"/>
      <c r="UNN753" s="31"/>
      <c r="UNO753" s="31"/>
      <c r="UNP753" s="31"/>
      <c r="UNQ753" s="31"/>
      <c r="UNR753" s="31"/>
      <c r="UNS753" s="31"/>
      <c r="UNT753" s="31"/>
      <c r="UNU753" s="31"/>
      <c r="UNV753" s="31"/>
      <c r="UNW753" s="31"/>
      <c r="UNX753" s="31"/>
      <c r="UNY753" s="31"/>
      <c r="UNZ753" s="31"/>
      <c r="UOA753" s="31"/>
      <c r="UOB753" s="31"/>
      <c r="UOC753" s="31"/>
      <c r="UOD753" s="31"/>
      <c r="UOE753" s="31"/>
      <c r="UOF753" s="31"/>
      <c r="UOG753" s="31"/>
      <c r="UOH753" s="31"/>
      <c r="UOI753" s="31"/>
      <c r="UOJ753" s="31"/>
      <c r="UOK753" s="31"/>
      <c r="UOL753" s="31"/>
      <c r="UOM753" s="31"/>
      <c r="UON753" s="31"/>
      <c r="UOO753" s="31"/>
      <c r="UOP753" s="31"/>
      <c r="UOQ753" s="31"/>
      <c r="UOR753" s="31"/>
      <c r="UOS753" s="31"/>
      <c r="UOT753" s="31"/>
      <c r="UOU753" s="31"/>
      <c r="UOV753" s="31"/>
      <c r="UOW753" s="31"/>
      <c r="UOX753" s="31"/>
      <c r="UOY753" s="31"/>
      <c r="UOZ753" s="31"/>
      <c r="UPA753" s="31"/>
      <c r="UPB753" s="31"/>
      <c r="UPC753" s="31"/>
      <c r="UPD753" s="31"/>
      <c r="UPE753" s="31"/>
      <c r="UPF753" s="31"/>
      <c r="UPG753" s="31"/>
      <c r="UPH753" s="31"/>
      <c r="UPI753" s="31"/>
      <c r="UPJ753" s="31"/>
      <c r="UPK753" s="31"/>
      <c r="UPL753" s="31"/>
      <c r="UPM753" s="31"/>
      <c r="UPN753" s="31"/>
      <c r="UPO753" s="31"/>
      <c r="UPP753" s="31"/>
      <c r="UPQ753" s="31"/>
      <c r="UPR753" s="31"/>
      <c r="UPS753" s="31"/>
      <c r="UPT753" s="31"/>
      <c r="UPU753" s="31"/>
      <c r="UPV753" s="31"/>
      <c r="UPW753" s="31"/>
      <c r="UPX753" s="31"/>
      <c r="UPY753" s="31"/>
      <c r="UPZ753" s="31"/>
      <c r="UQA753" s="31"/>
      <c r="UQB753" s="31"/>
      <c r="UQC753" s="31"/>
      <c r="UQD753" s="31"/>
      <c r="UQE753" s="31"/>
      <c r="UQF753" s="31"/>
      <c r="UQG753" s="31"/>
      <c r="UQH753" s="31"/>
      <c r="UQI753" s="31"/>
      <c r="UQJ753" s="31"/>
      <c r="UQK753" s="31"/>
      <c r="UQL753" s="31"/>
      <c r="UQM753" s="31"/>
      <c r="UQN753" s="31"/>
      <c r="UQO753" s="31"/>
      <c r="UQP753" s="31"/>
      <c r="UQQ753" s="31"/>
      <c r="UQR753" s="31"/>
      <c r="UQS753" s="31"/>
      <c r="UQT753" s="31"/>
      <c r="UQU753" s="31"/>
      <c r="UQV753" s="31"/>
      <c r="UQW753" s="31"/>
      <c r="UQX753" s="31"/>
      <c r="UQY753" s="31"/>
      <c r="UQZ753" s="31"/>
      <c r="URA753" s="31"/>
      <c r="URB753" s="31"/>
      <c r="URC753" s="31"/>
      <c r="URD753" s="31"/>
      <c r="URE753" s="31"/>
      <c r="URF753" s="31"/>
      <c r="URG753" s="31"/>
      <c r="URH753" s="31"/>
      <c r="URI753" s="31"/>
      <c r="URJ753" s="31"/>
      <c r="URK753" s="31"/>
      <c r="URL753" s="31"/>
      <c r="URM753" s="31"/>
      <c r="URN753" s="31"/>
      <c r="URO753" s="31"/>
      <c r="URP753" s="31"/>
      <c r="URQ753" s="31"/>
      <c r="URR753" s="31"/>
      <c r="URS753" s="31"/>
      <c r="URT753" s="31"/>
      <c r="URU753" s="31"/>
      <c r="URV753" s="31"/>
      <c r="URW753" s="31"/>
      <c r="URX753" s="31"/>
      <c r="URY753" s="31"/>
      <c r="URZ753" s="31"/>
      <c r="USA753" s="31"/>
      <c r="USB753" s="31"/>
      <c r="USC753" s="31"/>
      <c r="USD753" s="31"/>
      <c r="USE753" s="31"/>
      <c r="USF753" s="31"/>
      <c r="USG753" s="31"/>
      <c r="USH753" s="31"/>
      <c r="USI753" s="31"/>
      <c r="USJ753" s="31"/>
      <c r="USK753" s="31"/>
      <c r="USL753" s="31"/>
      <c r="USM753" s="31"/>
      <c r="USN753" s="31"/>
      <c r="USO753" s="31"/>
      <c r="USP753" s="31"/>
      <c r="USQ753" s="31"/>
      <c r="USR753" s="31"/>
      <c r="USS753" s="31"/>
      <c r="UST753" s="31"/>
      <c r="USU753" s="31"/>
      <c r="USV753" s="31"/>
      <c r="USW753" s="31"/>
      <c r="USX753" s="31"/>
      <c r="USY753" s="31"/>
      <c r="USZ753" s="31"/>
      <c r="UTA753" s="31"/>
      <c r="UTB753" s="31"/>
      <c r="UTC753" s="31"/>
      <c r="UTD753" s="31"/>
      <c r="UTE753" s="31"/>
      <c r="UTF753" s="31"/>
      <c r="UTG753" s="31"/>
      <c r="UTH753" s="31"/>
      <c r="UTI753" s="31"/>
      <c r="UTJ753" s="31"/>
      <c r="UTK753" s="31"/>
      <c r="UTL753" s="31"/>
      <c r="UTM753" s="31"/>
      <c r="UTN753" s="31"/>
      <c r="UTO753" s="31"/>
      <c r="UTP753" s="31"/>
      <c r="UTQ753" s="31"/>
      <c r="UTR753" s="31"/>
      <c r="UTS753" s="31"/>
      <c r="UTT753" s="31"/>
      <c r="UTU753" s="31"/>
      <c r="UTV753" s="31"/>
      <c r="UTW753" s="31"/>
      <c r="UTX753" s="31"/>
      <c r="UTY753" s="31"/>
      <c r="UTZ753" s="31"/>
      <c r="UUA753" s="31"/>
      <c r="UUB753" s="31"/>
      <c r="UUC753" s="31"/>
      <c r="UUD753" s="31"/>
      <c r="UUE753" s="31"/>
      <c r="UUF753" s="31"/>
      <c r="UUG753" s="31"/>
      <c r="UUH753" s="31"/>
      <c r="UUI753" s="31"/>
      <c r="UUJ753" s="31"/>
      <c r="UUK753" s="31"/>
      <c r="UUL753" s="31"/>
      <c r="UUM753" s="31"/>
      <c r="UUN753" s="31"/>
      <c r="UUO753" s="31"/>
      <c r="UUP753" s="31"/>
      <c r="UUQ753" s="31"/>
      <c r="UUR753" s="31"/>
      <c r="UUS753" s="31"/>
      <c r="UUT753" s="31"/>
      <c r="UUU753" s="31"/>
      <c r="UUV753" s="31"/>
      <c r="UUW753" s="31"/>
      <c r="UUX753" s="31"/>
      <c r="UUY753" s="31"/>
      <c r="UUZ753" s="31"/>
      <c r="UVA753" s="31"/>
      <c r="UVB753" s="31"/>
      <c r="UVC753" s="31"/>
      <c r="UVD753" s="31"/>
      <c r="UVE753" s="31"/>
      <c r="UVF753" s="31"/>
      <c r="UVG753" s="31"/>
      <c r="UVH753" s="31"/>
      <c r="UVI753" s="31"/>
      <c r="UVJ753" s="31"/>
      <c r="UVK753" s="31"/>
      <c r="UVL753" s="31"/>
      <c r="UVM753" s="31"/>
      <c r="UVN753" s="31"/>
      <c r="UVO753" s="31"/>
      <c r="UVP753" s="31"/>
      <c r="UVQ753" s="31"/>
      <c r="UVR753" s="31"/>
      <c r="UVS753" s="31"/>
      <c r="UVT753" s="31"/>
      <c r="UVU753" s="31"/>
      <c r="UVV753" s="31"/>
      <c r="UVW753" s="31"/>
      <c r="UVX753" s="31"/>
      <c r="UVY753" s="31"/>
      <c r="UVZ753" s="31"/>
      <c r="UWA753" s="31"/>
      <c r="UWB753" s="31"/>
      <c r="UWC753" s="31"/>
      <c r="UWD753" s="31"/>
      <c r="UWE753" s="31"/>
      <c r="UWF753" s="31"/>
      <c r="UWG753" s="31"/>
      <c r="UWH753" s="31"/>
      <c r="UWI753" s="31"/>
      <c r="UWJ753" s="31"/>
      <c r="UWK753" s="31"/>
      <c r="UWL753" s="31"/>
      <c r="UWM753" s="31"/>
      <c r="UWN753" s="31"/>
      <c r="UWO753" s="31"/>
      <c r="UWP753" s="31"/>
      <c r="UWQ753" s="31"/>
      <c r="UWR753" s="31"/>
      <c r="UWS753" s="31"/>
      <c r="UWT753" s="31"/>
      <c r="UWU753" s="31"/>
      <c r="UWV753" s="31"/>
      <c r="UWW753" s="31"/>
      <c r="UWX753" s="31"/>
      <c r="UWY753" s="31"/>
      <c r="UWZ753" s="31"/>
      <c r="UXA753" s="31"/>
      <c r="UXB753" s="31"/>
      <c r="UXC753" s="31"/>
      <c r="UXD753" s="31"/>
      <c r="UXE753" s="31"/>
      <c r="UXF753" s="31"/>
      <c r="UXG753" s="31"/>
      <c r="UXH753" s="31"/>
      <c r="UXI753" s="31"/>
      <c r="UXJ753" s="31"/>
      <c r="UXK753" s="31"/>
      <c r="UXL753" s="31"/>
      <c r="UXM753" s="31"/>
      <c r="UXN753" s="31"/>
      <c r="UXO753" s="31"/>
      <c r="UXP753" s="31"/>
      <c r="UXQ753" s="31"/>
      <c r="UXR753" s="31"/>
      <c r="UXS753" s="31"/>
      <c r="UXT753" s="31"/>
      <c r="UXU753" s="31"/>
      <c r="UXV753" s="31"/>
      <c r="UXW753" s="31"/>
      <c r="UXX753" s="31"/>
      <c r="UXY753" s="31"/>
      <c r="UXZ753" s="31"/>
      <c r="UYA753" s="31"/>
      <c r="UYB753" s="31"/>
      <c r="UYC753" s="31"/>
      <c r="UYD753" s="31"/>
      <c r="UYE753" s="31"/>
      <c r="UYF753" s="31"/>
      <c r="UYG753" s="31"/>
      <c r="UYH753" s="31"/>
      <c r="UYI753" s="31"/>
      <c r="UYJ753" s="31"/>
      <c r="UYK753" s="31"/>
      <c r="UYL753" s="31"/>
      <c r="UYM753" s="31"/>
      <c r="UYN753" s="31"/>
      <c r="UYO753" s="31"/>
      <c r="UYP753" s="31"/>
      <c r="UYQ753" s="31"/>
      <c r="UYR753" s="31"/>
      <c r="UYS753" s="31"/>
      <c r="UYT753" s="31"/>
      <c r="UYU753" s="31"/>
      <c r="UYV753" s="31"/>
      <c r="UYW753" s="31"/>
      <c r="UYX753" s="31"/>
      <c r="UYY753" s="31"/>
      <c r="UYZ753" s="31"/>
      <c r="UZA753" s="31"/>
      <c r="UZB753" s="31"/>
      <c r="UZC753" s="31"/>
      <c r="UZD753" s="31"/>
      <c r="UZE753" s="31"/>
      <c r="UZF753" s="31"/>
      <c r="UZG753" s="31"/>
      <c r="UZH753" s="31"/>
      <c r="UZI753" s="31"/>
      <c r="UZJ753" s="31"/>
      <c r="UZK753" s="31"/>
      <c r="UZL753" s="31"/>
      <c r="UZM753" s="31"/>
      <c r="UZN753" s="31"/>
      <c r="UZO753" s="31"/>
      <c r="UZP753" s="31"/>
      <c r="UZQ753" s="31"/>
      <c r="UZR753" s="31"/>
      <c r="UZS753" s="31"/>
      <c r="UZT753" s="31"/>
      <c r="UZU753" s="31"/>
      <c r="UZV753" s="31"/>
      <c r="UZW753" s="31"/>
      <c r="UZX753" s="31"/>
      <c r="UZY753" s="31"/>
      <c r="UZZ753" s="31"/>
      <c r="VAA753" s="31"/>
      <c r="VAB753" s="31"/>
      <c r="VAC753" s="31"/>
      <c r="VAD753" s="31"/>
      <c r="VAE753" s="31"/>
      <c r="VAF753" s="31"/>
      <c r="VAG753" s="31"/>
      <c r="VAH753" s="31"/>
      <c r="VAI753" s="31"/>
      <c r="VAJ753" s="31"/>
      <c r="VAK753" s="31"/>
      <c r="VAL753" s="31"/>
      <c r="VAM753" s="31"/>
      <c r="VAN753" s="31"/>
      <c r="VAO753" s="31"/>
      <c r="VAP753" s="31"/>
      <c r="VAQ753" s="31"/>
      <c r="VAR753" s="31"/>
      <c r="VAS753" s="31"/>
      <c r="VAT753" s="31"/>
      <c r="VAU753" s="31"/>
      <c r="VAV753" s="31"/>
      <c r="VAW753" s="31"/>
      <c r="VAX753" s="31"/>
      <c r="VAY753" s="31"/>
      <c r="VAZ753" s="31"/>
      <c r="VBA753" s="31"/>
      <c r="VBB753" s="31"/>
      <c r="VBC753" s="31"/>
      <c r="VBD753" s="31"/>
      <c r="VBE753" s="31"/>
      <c r="VBF753" s="31"/>
      <c r="VBG753" s="31"/>
      <c r="VBH753" s="31"/>
      <c r="VBI753" s="31"/>
      <c r="VBJ753" s="31"/>
      <c r="VBK753" s="31"/>
      <c r="VBL753" s="31"/>
      <c r="VBM753" s="31"/>
      <c r="VBN753" s="31"/>
      <c r="VBO753" s="31"/>
      <c r="VBP753" s="31"/>
      <c r="VBQ753" s="31"/>
      <c r="VBR753" s="31"/>
      <c r="VBS753" s="31"/>
      <c r="VBT753" s="31"/>
      <c r="VBU753" s="31"/>
      <c r="VBV753" s="31"/>
      <c r="VBW753" s="31"/>
      <c r="VBX753" s="31"/>
      <c r="VBY753" s="31"/>
      <c r="VBZ753" s="31"/>
      <c r="VCA753" s="31"/>
      <c r="VCB753" s="31"/>
      <c r="VCC753" s="31"/>
      <c r="VCD753" s="31"/>
      <c r="VCE753" s="31"/>
      <c r="VCF753" s="31"/>
      <c r="VCG753" s="31"/>
      <c r="VCH753" s="31"/>
      <c r="VCI753" s="31"/>
      <c r="VCJ753" s="31"/>
      <c r="VCK753" s="31"/>
      <c r="VCL753" s="31"/>
      <c r="VCM753" s="31"/>
      <c r="VCN753" s="31"/>
      <c r="VCO753" s="31"/>
      <c r="VCP753" s="31"/>
      <c r="VCQ753" s="31"/>
      <c r="VCR753" s="31"/>
      <c r="VCS753" s="31"/>
      <c r="VCT753" s="31"/>
      <c r="VCU753" s="31"/>
      <c r="VCV753" s="31"/>
      <c r="VCW753" s="31"/>
      <c r="VCX753" s="31"/>
      <c r="VCY753" s="31"/>
      <c r="VCZ753" s="31"/>
      <c r="VDA753" s="31"/>
      <c r="VDB753" s="31"/>
      <c r="VDC753" s="31"/>
      <c r="VDD753" s="31"/>
      <c r="VDE753" s="31"/>
      <c r="VDF753" s="31"/>
      <c r="VDG753" s="31"/>
      <c r="VDH753" s="31"/>
      <c r="VDI753" s="31"/>
      <c r="VDJ753" s="31"/>
      <c r="VDK753" s="31"/>
      <c r="VDL753" s="31"/>
      <c r="VDM753" s="31"/>
      <c r="VDN753" s="31"/>
      <c r="VDO753" s="31"/>
      <c r="VDP753" s="31"/>
      <c r="VDQ753" s="31"/>
      <c r="VDR753" s="31"/>
      <c r="VDS753" s="31"/>
      <c r="VDT753" s="31"/>
      <c r="VDU753" s="31"/>
      <c r="VDV753" s="31"/>
      <c r="VDW753" s="31"/>
      <c r="VDX753" s="31"/>
      <c r="VDY753" s="31"/>
      <c r="VDZ753" s="31"/>
      <c r="VEA753" s="31"/>
      <c r="VEB753" s="31"/>
      <c r="VEC753" s="31"/>
      <c r="VED753" s="31"/>
      <c r="VEE753" s="31"/>
      <c r="VEF753" s="31"/>
      <c r="VEG753" s="31"/>
      <c r="VEH753" s="31"/>
      <c r="VEI753" s="31"/>
      <c r="VEJ753" s="31"/>
      <c r="VEK753" s="31"/>
      <c r="VEL753" s="31"/>
      <c r="VEM753" s="31"/>
      <c r="VEN753" s="31"/>
      <c r="VEO753" s="31"/>
      <c r="VEP753" s="31"/>
      <c r="VEQ753" s="31"/>
      <c r="VER753" s="31"/>
      <c r="VES753" s="31"/>
      <c r="VET753" s="31"/>
      <c r="VEU753" s="31"/>
      <c r="VEV753" s="31"/>
      <c r="VEW753" s="31"/>
      <c r="VEX753" s="31"/>
      <c r="VEY753" s="31"/>
      <c r="VEZ753" s="31"/>
      <c r="VFA753" s="31"/>
      <c r="VFB753" s="31"/>
      <c r="VFC753" s="31"/>
      <c r="VFD753" s="31"/>
      <c r="VFE753" s="31"/>
      <c r="VFF753" s="31"/>
      <c r="VFG753" s="31"/>
      <c r="VFH753" s="31"/>
      <c r="VFI753" s="31"/>
      <c r="VFJ753" s="31"/>
      <c r="VFK753" s="31"/>
      <c r="VFL753" s="31"/>
      <c r="VFM753" s="31"/>
      <c r="VFN753" s="31"/>
      <c r="VFO753" s="31"/>
      <c r="VFP753" s="31"/>
      <c r="VFQ753" s="31"/>
      <c r="VFR753" s="31"/>
      <c r="VFS753" s="31"/>
      <c r="VFT753" s="31"/>
      <c r="VFU753" s="31"/>
      <c r="VFV753" s="31"/>
      <c r="VFW753" s="31"/>
      <c r="VFX753" s="31"/>
      <c r="VFY753" s="31"/>
      <c r="VFZ753" s="31"/>
      <c r="VGA753" s="31"/>
      <c r="VGB753" s="31"/>
      <c r="VGC753" s="31"/>
      <c r="VGD753" s="31"/>
      <c r="VGE753" s="31"/>
      <c r="VGF753" s="31"/>
      <c r="VGG753" s="31"/>
      <c r="VGH753" s="31"/>
      <c r="VGI753" s="31"/>
      <c r="VGJ753" s="31"/>
      <c r="VGK753" s="31"/>
      <c r="VGL753" s="31"/>
      <c r="VGM753" s="31"/>
      <c r="VGN753" s="31"/>
      <c r="VGO753" s="31"/>
      <c r="VGP753" s="31"/>
      <c r="VGQ753" s="31"/>
      <c r="VGR753" s="31"/>
      <c r="VGS753" s="31"/>
      <c r="VGT753" s="31"/>
      <c r="VGU753" s="31"/>
      <c r="VGV753" s="31"/>
      <c r="VGW753" s="31"/>
      <c r="VGX753" s="31"/>
      <c r="VGY753" s="31"/>
      <c r="VGZ753" s="31"/>
      <c r="VHA753" s="31"/>
      <c r="VHB753" s="31"/>
      <c r="VHC753" s="31"/>
      <c r="VHD753" s="31"/>
      <c r="VHE753" s="31"/>
      <c r="VHF753" s="31"/>
      <c r="VHG753" s="31"/>
      <c r="VHH753" s="31"/>
      <c r="VHI753" s="31"/>
      <c r="VHJ753" s="31"/>
      <c r="VHK753" s="31"/>
      <c r="VHL753" s="31"/>
      <c r="VHM753" s="31"/>
      <c r="VHN753" s="31"/>
      <c r="VHO753" s="31"/>
      <c r="VHP753" s="31"/>
      <c r="VHQ753" s="31"/>
      <c r="VHR753" s="31"/>
      <c r="VHS753" s="31"/>
      <c r="VHT753" s="31"/>
      <c r="VHU753" s="31"/>
      <c r="VHV753" s="31"/>
      <c r="VHW753" s="31"/>
      <c r="VHX753" s="31"/>
      <c r="VHY753" s="31"/>
      <c r="VHZ753" s="31"/>
      <c r="VIA753" s="31"/>
      <c r="VIB753" s="31"/>
      <c r="VIC753" s="31"/>
      <c r="VID753" s="31"/>
      <c r="VIE753" s="31"/>
      <c r="VIF753" s="31"/>
      <c r="VIG753" s="31"/>
      <c r="VIH753" s="31"/>
      <c r="VII753" s="31"/>
      <c r="VIJ753" s="31"/>
      <c r="VIK753" s="31"/>
      <c r="VIL753" s="31"/>
      <c r="VIM753" s="31"/>
      <c r="VIN753" s="31"/>
      <c r="VIO753" s="31"/>
      <c r="VIP753" s="31"/>
      <c r="VIQ753" s="31"/>
      <c r="VIR753" s="31"/>
      <c r="VIS753" s="31"/>
      <c r="VIT753" s="31"/>
      <c r="VIU753" s="31"/>
      <c r="VIV753" s="31"/>
      <c r="VIW753" s="31"/>
      <c r="VIX753" s="31"/>
      <c r="VIY753" s="31"/>
      <c r="VIZ753" s="31"/>
      <c r="VJA753" s="31"/>
      <c r="VJB753" s="31"/>
      <c r="VJC753" s="31"/>
      <c r="VJD753" s="31"/>
      <c r="VJE753" s="31"/>
      <c r="VJF753" s="31"/>
      <c r="VJG753" s="31"/>
      <c r="VJH753" s="31"/>
      <c r="VJI753" s="31"/>
      <c r="VJJ753" s="31"/>
      <c r="VJK753" s="31"/>
      <c r="VJL753" s="31"/>
      <c r="VJM753" s="31"/>
      <c r="VJN753" s="31"/>
      <c r="VJO753" s="31"/>
      <c r="VJP753" s="31"/>
      <c r="VJQ753" s="31"/>
      <c r="VJR753" s="31"/>
      <c r="VJS753" s="31"/>
      <c r="VJT753" s="31"/>
      <c r="VJU753" s="31"/>
      <c r="VJV753" s="31"/>
      <c r="VJW753" s="31"/>
      <c r="VJX753" s="31"/>
      <c r="VJY753" s="31"/>
      <c r="VJZ753" s="31"/>
      <c r="VKA753" s="31"/>
      <c r="VKB753" s="31"/>
      <c r="VKC753" s="31"/>
      <c r="VKD753" s="31"/>
      <c r="VKE753" s="31"/>
      <c r="VKF753" s="31"/>
      <c r="VKG753" s="31"/>
      <c r="VKH753" s="31"/>
      <c r="VKI753" s="31"/>
      <c r="VKJ753" s="31"/>
      <c r="VKK753" s="31"/>
      <c r="VKL753" s="31"/>
      <c r="VKM753" s="31"/>
      <c r="VKN753" s="31"/>
      <c r="VKO753" s="31"/>
      <c r="VKP753" s="31"/>
      <c r="VKQ753" s="31"/>
      <c r="VKR753" s="31"/>
      <c r="VKS753" s="31"/>
      <c r="VKT753" s="31"/>
      <c r="VKU753" s="31"/>
      <c r="VKV753" s="31"/>
      <c r="VKW753" s="31"/>
      <c r="VKX753" s="31"/>
      <c r="VKY753" s="31"/>
      <c r="VKZ753" s="31"/>
      <c r="VLA753" s="31"/>
      <c r="VLB753" s="31"/>
      <c r="VLC753" s="31"/>
      <c r="VLD753" s="31"/>
      <c r="VLE753" s="31"/>
      <c r="VLF753" s="31"/>
      <c r="VLG753" s="31"/>
      <c r="VLH753" s="31"/>
      <c r="VLI753" s="31"/>
      <c r="VLJ753" s="31"/>
      <c r="VLK753" s="31"/>
      <c r="VLL753" s="31"/>
      <c r="VLM753" s="31"/>
      <c r="VLN753" s="31"/>
      <c r="VLO753" s="31"/>
      <c r="VLP753" s="31"/>
      <c r="VLQ753" s="31"/>
      <c r="VLR753" s="31"/>
      <c r="VLS753" s="31"/>
      <c r="VLT753" s="31"/>
      <c r="VLU753" s="31"/>
      <c r="VLV753" s="31"/>
      <c r="VLW753" s="31"/>
      <c r="VLX753" s="31"/>
      <c r="VLY753" s="31"/>
      <c r="VLZ753" s="31"/>
      <c r="VMA753" s="31"/>
      <c r="VMB753" s="31"/>
      <c r="VMC753" s="31"/>
      <c r="VMD753" s="31"/>
      <c r="VME753" s="31"/>
      <c r="VMF753" s="31"/>
      <c r="VMG753" s="31"/>
      <c r="VMH753" s="31"/>
      <c r="VMI753" s="31"/>
      <c r="VMJ753" s="31"/>
      <c r="VMK753" s="31"/>
      <c r="VML753" s="31"/>
      <c r="VMM753" s="31"/>
      <c r="VMN753" s="31"/>
      <c r="VMO753" s="31"/>
      <c r="VMP753" s="31"/>
      <c r="VMQ753" s="31"/>
      <c r="VMR753" s="31"/>
      <c r="VMS753" s="31"/>
      <c r="VMT753" s="31"/>
      <c r="VMU753" s="31"/>
      <c r="VMV753" s="31"/>
      <c r="VMW753" s="31"/>
      <c r="VMX753" s="31"/>
      <c r="VMY753" s="31"/>
      <c r="VMZ753" s="31"/>
      <c r="VNA753" s="31"/>
      <c r="VNB753" s="31"/>
      <c r="VNC753" s="31"/>
      <c r="VND753" s="31"/>
      <c r="VNE753" s="31"/>
      <c r="VNF753" s="31"/>
      <c r="VNG753" s="31"/>
      <c r="VNH753" s="31"/>
      <c r="VNI753" s="31"/>
      <c r="VNJ753" s="31"/>
      <c r="VNK753" s="31"/>
      <c r="VNL753" s="31"/>
      <c r="VNM753" s="31"/>
      <c r="VNN753" s="31"/>
      <c r="VNO753" s="31"/>
      <c r="VNP753" s="31"/>
      <c r="VNQ753" s="31"/>
      <c r="VNR753" s="31"/>
      <c r="VNS753" s="31"/>
      <c r="VNT753" s="31"/>
      <c r="VNU753" s="31"/>
      <c r="VNV753" s="31"/>
      <c r="VNW753" s="31"/>
      <c r="VNX753" s="31"/>
      <c r="VNY753" s="31"/>
      <c r="VNZ753" s="31"/>
      <c r="VOA753" s="31"/>
      <c r="VOB753" s="31"/>
      <c r="VOC753" s="31"/>
      <c r="VOD753" s="31"/>
      <c r="VOE753" s="31"/>
      <c r="VOF753" s="31"/>
      <c r="VOG753" s="31"/>
      <c r="VOH753" s="31"/>
      <c r="VOI753" s="31"/>
      <c r="VOJ753" s="31"/>
      <c r="VOK753" s="31"/>
      <c r="VOL753" s="31"/>
      <c r="VOM753" s="31"/>
      <c r="VON753" s="31"/>
      <c r="VOO753" s="31"/>
      <c r="VOP753" s="31"/>
      <c r="VOQ753" s="31"/>
      <c r="VOR753" s="31"/>
      <c r="VOS753" s="31"/>
      <c r="VOT753" s="31"/>
      <c r="VOU753" s="31"/>
      <c r="VOV753" s="31"/>
      <c r="VOW753" s="31"/>
      <c r="VOX753" s="31"/>
      <c r="VOY753" s="31"/>
      <c r="VOZ753" s="31"/>
      <c r="VPA753" s="31"/>
      <c r="VPB753" s="31"/>
      <c r="VPC753" s="31"/>
      <c r="VPD753" s="31"/>
      <c r="VPE753" s="31"/>
      <c r="VPF753" s="31"/>
      <c r="VPG753" s="31"/>
      <c r="VPH753" s="31"/>
      <c r="VPI753" s="31"/>
      <c r="VPJ753" s="31"/>
      <c r="VPK753" s="31"/>
      <c r="VPL753" s="31"/>
      <c r="VPM753" s="31"/>
      <c r="VPN753" s="31"/>
      <c r="VPO753" s="31"/>
      <c r="VPP753" s="31"/>
      <c r="VPQ753" s="31"/>
      <c r="VPR753" s="31"/>
      <c r="VPS753" s="31"/>
      <c r="VPT753" s="31"/>
      <c r="VPU753" s="31"/>
      <c r="VPV753" s="31"/>
      <c r="VPW753" s="31"/>
      <c r="VPX753" s="31"/>
      <c r="VPY753" s="31"/>
      <c r="VPZ753" s="31"/>
      <c r="VQA753" s="31"/>
      <c r="VQB753" s="31"/>
      <c r="VQC753" s="31"/>
      <c r="VQD753" s="31"/>
      <c r="VQE753" s="31"/>
      <c r="VQF753" s="31"/>
      <c r="VQG753" s="31"/>
      <c r="VQH753" s="31"/>
      <c r="VQI753" s="31"/>
      <c r="VQJ753" s="31"/>
      <c r="VQK753" s="31"/>
      <c r="VQL753" s="31"/>
      <c r="VQM753" s="31"/>
      <c r="VQN753" s="31"/>
      <c r="VQO753" s="31"/>
      <c r="VQP753" s="31"/>
      <c r="VQQ753" s="31"/>
      <c r="VQR753" s="31"/>
      <c r="VQS753" s="31"/>
      <c r="VQT753" s="31"/>
      <c r="VQU753" s="31"/>
      <c r="VQV753" s="31"/>
      <c r="VQW753" s="31"/>
      <c r="VQX753" s="31"/>
      <c r="VQY753" s="31"/>
      <c r="VQZ753" s="31"/>
      <c r="VRA753" s="31"/>
      <c r="VRB753" s="31"/>
      <c r="VRC753" s="31"/>
      <c r="VRD753" s="31"/>
      <c r="VRE753" s="31"/>
      <c r="VRF753" s="31"/>
      <c r="VRG753" s="31"/>
      <c r="VRH753" s="31"/>
      <c r="VRI753" s="31"/>
      <c r="VRJ753" s="31"/>
      <c r="VRK753" s="31"/>
      <c r="VRL753" s="31"/>
      <c r="VRM753" s="31"/>
      <c r="VRN753" s="31"/>
      <c r="VRO753" s="31"/>
      <c r="VRP753" s="31"/>
      <c r="VRQ753" s="31"/>
      <c r="VRR753" s="31"/>
      <c r="VRS753" s="31"/>
      <c r="VRT753" s="31"/>
      <c r="VRU753" s="31"/>
      <c r="VRV753" s="31"/>
      <c r="VRW753" s="31"/>
      <c r="VRX753" s="31"/>
      <c r="VRY753" s="31"/>
      <c r="VRZ753" s="31"/>
      <c r="VSA753" s="31"/>
      <c r="VSB753" s="31"/>
      <c r="VSC753" s="31"/>
      <c r="VSD753" s="31"/>
      <c r="VSE753" s="31"/>
      <c r="VSF753" s="31"/>
      <c r="VSG753" s="31"/>
      <c r="VSH753" s="31"/>
      <c r="VSI753" s="31"/>
      <c r="VSJ753" s="31"/>
      <c r="VSK753" s="31"/>
      <c r="VSL753" s="31"/>
      <c r="VSM753" s="31"/>
      <c r="VSN753" s="31"/>
      <c r="VSO753" s="31"/>
      <c r="VSP753" s="31"/>
      <c r="VSQ753" s="31"/>
      <c r="VSR753" s="31"/>
      <c r="VSS753" s="31"/>
      <c r="VST753" s="31"/>
      <c r="VSU753" s="31"/>
      <c r="VSV753" s="31"/>
      <c r="VSW753" s="31"/>
      <c r="VSX753" s="31"/>
      <c r="VSY753" s="31"/>
      <c r="VSZ753" s="31"/>
      <c r="VTA753" s="31"/>
      <c r="VTB753" s="31"/>
      <c r="VTC753" s="31"/>
      <c r="VTD753" s="31"/>
      <c r="VTE753" s="31"/>
      <c r="VTF753" s="31"/>
      <c r="VTG753" s="31"/>
      <c r="VTH753" s="31"/>
      <c r="VTI753" s="31"/>
      <c r="VTJ753" s="31"/>
      <c r="VTK753" s="31"/>
      <c r="VTL753" s="31"/>
      <c r="VTM753" s="31"/>
      <c r="VTN753" s="31"/>
      <c r="VTO753" s="31"/>
      <c r="VTP753" s="31"/>
      <c r="VTQ753" s="31"/>
      <c r="VTR753" s="31"/>
      <c r="VTS753" s="31"/>
      <c r="VTT753" s="31"/>
      <c r="VTU753" s="31"/>
      <c r="VTV753" s="31"/>
      <c r="VTW753" s="31"/>
      <c r="VTX753" s="31"/>
      <c r="VTY753" s="31"/>
      <c r="VTZ753" s="31"/>
      <c r="VUA753" s="31"/>
      <c r="VUB753" s="31"/>
      <c r="VUC753" s="31"/>
      <c r="VUD753" s="31"/>
      <c r="VUE753" s="31"/>
      <c r="VUF753" s="31"/>
      <c r="VUG753" s="31"/>
      <c r="VUH753" s="31"/>
      <c r="VUI753" s="31"/>
      <c r="VUJ753" s="31"/>
      <c r="VUK753" s="31"/>
      <c r="VUL753" s="31"/>
      <c r="VUM753" s="31"/>
      <c r="VUN753" s="31"/>
      <c r="VUO753" s="31"/>
      <c r="VUP753" s="31"/>
      <c r="VUQ753" s="31"/>
      <c r="VUR753" s="31"/>
      <c r="VUS753" s="31"/>
      <c r="VUT753" s="31"/>
      <c r="VUU753" s="31"/>
      <c r="VUV753" s="31"/>
      <c r="VUW753" s="31"/>
      <c r="VUX753" s="31"/>
      <c r="VUY753" s="31"/>
      <c r="VUZ753" s="31"/>
      <c r="VVA753" s="31"/>
      <c r="VVB753" s="31"/>
      <c r="VVC753" s="31"/>
      <c r="VVD753" s="31"/>
      <c r="VVE753" s="31"/>
      <c r="VVF753" s="31"/>
      <c r="VVG753" s="31"/>
      <c r="VVH753" s="31"/>
      <c r="VVI753" s="31"/>
      <c r="VVJ753" s="31"/>
      <c r="VVK753" s="31"/>
      <c r="VVL753" s="31"/>
      <c r="VVM753" s="31"/>
      <c r="VVN753" s="31"/>
      <c r="VVO753" s="31"/>
      <c r="VVP753" s="31"/>
      <c r="VVQ753" s="31"/>
      <c r="VVR753" s="31"/>
      <c r="VVS753" s="31"/>
      <c r="VVT753" s="31"/>
      <c r="VVU753" s="31"/>
      <c r="VVV753" s="31"/>
      <c r="VVW753" s="31"/>
      <c r="VVX753" s="31"/>
      <c r="VVY753" s="31"/>
      <c r="VVZ753" s="31"/>
      <c r="VWA753" s="31"/>
      <c r="VWB753" s="31"/>
      <c r="VWC753" s="31"/>
      <c r="VWD753" s="31"/>
      <c r="VWE753" s="31"/>
      <c r="VWF753" s="31"/>
      <c r="VWG753" s="31"/>
      <c r="VWH753" s="31"/>
      <c r="VWI753" s="31"/>
      <c r="VWJ753" s="31"/>
      <c r="VWK753" s="31"/>
      <c r="VWL753" s="31"/>
      <c r="VWM753" s="31"/>
      <c r="VWN753" s="31"/>
      <c r="VWO753" s="31"/>
      <c r="VWP753" s="31"/>
      <c r="VWQ753" s="31"/>
      <c r="VWR753" s="31"/>
      <c r="VWS753" s="31"/>
      <c r="VWT753" s="31"/>
      <c r="VWU753" s="31"/>
      <c r="VWV753" s="31"/>
      <c r="VWW753" s="31"/>
      <c r="VWX753" s="31"/>
      <c r="VWY753" s="31"/>
      <c r="VWZ753" s="31"/>
      <c r="VXA753" s="31"/>
      <c r="VXB753" s="31"/>
      <c r="VXC753" s="31"/>
      <c r="VXD753" s="31"/>
      <c r="VXE753" s="31"/>
      <c r="VXF753" s="31"/>
      <c r="VXG753" s="31"/>
      <c r="VXH753" s="31"/>
      <c r="VXI753" s="31"/>
      <c r="VXJ753" s="31"/>
      <c r="VXK753" s="31"/>
      <c r="VXL753" s="31"/>
      <c r="VXM753" s="31"/>
      <c r="VXN753" s="31"/>
      <c r="VXO753" s="31"/>
      <c r="VXP753" s="31"/>
      <c r="VXQ753" s="31"/>
      <c r="VXR753" s="31"/>
      <c r="VXS753" s="31"/>
      <c r="VXT753" s="31"/>
      <c r="VXU753" s="31"/>
      <c r="VXV753" s="31"/>
      <c r="VXW753" s="31"/>
      <c r="VXX753" s="31"/>
      <c r="VXY753" s="31"/>
      <c r="VXZ753" s="31"/>
      <c r="VYA753" s="31"/>
      <c r="VYB753" s="31"/>
      <c r="VYC753" s="31"/>
      <c r="VYD753" s="31"/>
      <c r="VYE753" s="31"/>
      <c r="VYF753" s="31"/>
      <c r="VYG753" s="31"/>
      <c r="VYH753" s="31"/>
      <c r="VYI753" s="31"/>
      <c r="VYJ753" s="31"/>
      <c r="VYK753" s="31"/>
      <c r="VYL753" s="31"/>
      <c r="VYM753" s="31"/>
      <c r="VYN753" s="31"/>
      <c r="VYO753" s="31"/>
      <c r="VYP753" s="31"/>
      <c r="VYQ753" s="31"/>
      <c r="VYR753" s="31"/>
      <c r="VYS753" s="31"/>
      <c r="VYT753" s="31"/>
      <c r="VYU753" s="31"/>
      <c r="VYV753" s="31"/>
      <c r="VYW753" s="31"/>
      <c r="VYX753" s="31"/>
      <c r="VYY753" s="31"/>
      <c r="VYZ753" s="31"/>
      <c r="VZA753" s="31"/>
      <c r="VZB753" s="31"/>
      <c r="VZC753" s="31"/>
      <c r="VZD753" s="31"/>
      <c r="VZE753" s="31"/>
      <c r="VZF753" s="31"/>
      <c r="VZG753" s="31"/>
      <c r="VZH753" s="31"/>
      <c r="VZI753" s="31"/>
      <c r="VZJ753" s="31"/>
      <c r="VZK753" s="31"/>
      <c r="VZL753" s="31"/>
      <c r="VZM753" s="31"/>
      <c r="VZN753" s="31"/>
      <c r="VZO753" s="31"/>
      <c r="VZP753" s="31"/>
      <c r="VZQ753" s="31"/>
      <c r="VZR753" s="31"/>
      <c r="VZS753" s="31"/>
      <c r="VZT753" s="31"/>
      <c r="VZU753" s="31"/>
      <c r="VZV753" s="31"/>
      <c r="VZW753" s="31"/>
      <c r="VZX753" s="31"/>
      <c r="VZY753" s="31"/>
      <c r="VZZ753" s="31"/>
      <c r="WAA753" s="31"/>
      <c r="WAB753" s="31"/>
      <c r="WAC753" s="31"/>
      <c r="WAD753" s="31"/>
      <c r="WAE753" s="31"/>
      <c r="WAF753" s="31"/>
      <c r="WAG753" s="31"/>
      <c r="WAH753" s="31"/>
      <c r="WAI753" s="31"/>
      <c r="WAJ753" s="31"/>
      <c r="WAK753" s="31"/>
      <c r="WAL753" s="31"/>
      <c r="WAM753" s="31"/>
      <c r="WAN753" s="31"/>
      <c r="WAO753" s="31"/>
      <c r="WAP753" s="31"/>
      <c r="WAQ753" s="31"/>
      <c r="WAR753" s="31"/>
      <c r="WAS753" s="31"/>
      <c r="WAT753" s="31"/>
      <c r="WAU753" s="31"/>
      <c r="WAV753" s="31"/>
      <c r="WAW753" s="31"/>
      <c r="WAX753" s="31"/>
      <c r="WAY753" s="31"/>
      <c r="WAZ753" s="31"/>
      <c r="WBA753" s="31"/>
      <c r="WBB753" s="31"/>
      <c r="WBC753" s="31"/>
      <c r="WBD753" s="31"/>
      <c r="WBE753" s="31"/>
      <c r="WBF753" s="31"/>
      <c r="WBG753" s="31"/>
      <c r="WBH753" s="31"/>
      <c r="WBI753" s="31"/>
      <c r="WBJ753" s="31"/>
      <c r="WBK753" s="31"/>
      <c r="WBL753" s="31"/>
      <c r="WBM753" s="31"/>
      <c r="WBN753" s="31"/>
      <c r="WBO753" s="31"/>
      <c r="WBP753" s="31"/>
      <c r="WBQ753" s="31"/>
      <c r="WBR753" s="31"/>
      <c r="WBS753" s="31"/>
      <c r="WBT753" s="31"/>
      <c r="WBU753" s="31"/>
      <c r="WBV753" s="31"/>
      <c r="WBW753" s="31"/>
      <c r="WBX753" s="31"/>
      <c r="WBY753" s="31"/>
      <c r="WBZ753" s="31"/>
      <c r="WCA753" s="31"/>
      <c r="WCB753" s="31"/>
      <c r="WCC753" s="31"/>
      <c r="WCD753" s="31"/>
      <c r="WCE753" s="31"/>
      <c r="WCF753" s="31"/>
      <c r="WCG753" s="31"/>
      <c r="WCH753" s="31"/>
      <c r="WCI753" s="31"/>
      <c r="WCJ753" s="31"/>
      <c r="WCK753" s="31"/>
      <c r="WCL753" s="31"/>
      <c r="WCM753" s="31"/>
      <c r="WCN753" s="31"/>
      <c r="WCO753" s="31"/>
      <c r="WCP753" s="31"/>
      <c r="WCQ753" s="31"/>
      <c r="WCR753" s="31"/>
      <c r="WCS753" s="31"/>
      <c r="WCT753" s="31"/>
      <c r="WCU753" s="31"/>
      <c r="WCV753" s="31"/>
      <c r="WCW753" s="31"/>
      <c r="WCX753" s="31"/>
      <c r="WCY753" s="31"/>
      <c r="WCZ753" s="31"/>
      <c r="WDA753" s="31"/>
      <c r="WDB753" s="31"/>
      <c r="WDC753" s="31"/>
      <c r="WDD753" s="31"/>
      <c r="WDE753" s="31"/>
      <c r="WDF753" s="31"/>
      <c r="WDG753" s="31"/>
      <c r="WDH753" s="31"/>
      <c r="WDI753" s="31"/>
      <c r="WDJ753" s="31"/>
      <c r="WDK753" s="31"/>
      <c r="WDL753" s="31"/>
      <c r="WDM753" s="31"/>
      <c r="WDN753" s="31"/>
      <c r="WDO753" s="31"/>
      <c r="WDP753" s="31"/>
      <c r="WDQ753" s="31"/>
      <c r="WDR753" s="31"/>
      <c r="WDS753" s="31"/>
      <c r="WDT753" s="31"/>
      <c r="WDU753" s="31"/>
      <c r="WDV753" s="31"/>
      <c r="WDW753" s="31"/>
      <c r="WDX753" s="31"/>
      <c r="WDY753" s="31"/>
      <c r="WDZ753" s="31"/>
      <c r="WEA753" s="31"/>
      <c r="WEB753" s="31"/>
      <c r="WEC753" s="31"/>
      <c r="WED753" s="31"/>
      <c r="WEE753" s="31"/>
      <c r="WEF753" s="31"/>
      <c r="WEG753" s="31"/>
      <c r="WEH753" s="31"/>
      <c r="WEI753" s="31"/>
      <c r="WEJ753" s="31"/>
      <c r="WEK753" s="31"/>
      <c r="WEL753" s="31"/>
      <c r="WEM753" s="31"/>
      <c r="WEN753" s="31"/>
      <c r="WEO753" s="31"/>
      <c r="WEP753" s="31"/>
      <c r="WEQ753" s="31"/>
      <c r="WER753" s="31"/>
      <c r="WES753" s="31"/>
      <c r="WET753" s="31"/>
      <c r="WEU753" s="31"/>
      <c r="WEV753" s="31"/>
      <c r="WEW753" s="31"/>
      <c r="WEX753" s="31"/>
      <c r="WEY753" s="31"/>
      <c r="WEZ753" s="31"/>
      <c r="WFA753" s="31"/>
      <c r="WFB753" s="31"/>
      <c r="WFC753" s="31"/>
      <c r="WFD753" s="31"/>
      <c r="WFE753" s="31"/>
      <c r="WFF753" s="31"/>
      <c r="WFG753" s="31"/>
      <c r="WFH753" s="31"/>
      <c r="WFI753" s="31"/>
      <c r="WFJ753" s="31"/>
      <c r="WFK753" s="31"/>
      <c r="WFL753" s="31"/>
      <c r="WFM753" s="31"/>
      <c r="WFN753" s="31"/>
      <c r="WFO753" s="31"/>
      <c r="WFP753" s="31"/>
      <c r="WFQ753" s="31"/>
      <c r="WFR753" s="31"/>
      <c r="WFS753" s="31"/>
      <c r="WFT753" s="31"/>
      <c r="WFU753" s="31"/>
      <c r="WFV753" s="31"/>
      <c r="WFW753" s="31"/>
      <c r="WFX753" s="31"/>
      <c r="WFY753" s="31"/>
      <c r="WFZ753" s="31"/>
      <c r="WGA753" s="31"/>
      <c r="WGB753" s="31"/>
      <c r="WGC753" s="31"/>
      <c r="WGD753" s="31"/>
      <c r="WGE753" s="31"/>
      <c r="WGF753" s="31"/>
      <c r="WGG753" s="31"/>
      <c r="WGH753" s="31"/>
      <c r="WGI753" s="31"/>
      <c r="WGJ753" s="31"/>
      <c r="WGK753" s="31"/>
      <c r="WGL753" s="31"/>
      <c r="WGM753" s="31"/>
      <c r="WGN753" s="31"/>
      <c r="WGO753" s="31"/>
      <c r="WGP753" s="31"/>
      <c r="WGQ753" s="31"/>
      <c r="WGR753" s="31"/>
      <c r="WGS753" s="31"/>
      <c r="WGT753" s="31"/>
      <c r="WGU753" s="31"/>
      <c r="WGV753" s="31"/>
      <c r="WGW753" s="31"/>
      <c r="WGX753" s="31"/>
      <c r="WGY753" s="31"/>
      <c r="WGZ753" s="31"/>
      <c r="WHA753" s="31"/>
      <c r="WHB753" s="31"/>
      <c r="WHC753" s="31"/>
      <c r="WHD753" s="31"/>
      <c r="WHE753" s="31"/>
      <c r="WHF753" s="31"/>
      <c r="WHG753" s="31"/>
      <c r="WHH753" s="31"/>
      <c r="WHI753" s="31"/>
      <c r="WHJ753" s="31"/>
      <c r="WHK753" s="31"/>
      <c r="WHL753" s="31"/>
      <c r="WHM753" s="31"/>
      <c r="WHN753" s="31"/>
      <c r="WHO753" s="31"/>
      <c r="WHP753" s="31"/>
      <c r="WHQ753" s="31"/>
      <c r="WHR753" s="31"/>
      <c r="WHS753" s="31"/>
      <c r="WHT753" s="31"/>
      <c r="WHU753" s="31"/>
      <c r="WHV753" s="31"/>
      <c r="WHW753" s="31"/>
      <c r="WHX753" s="31"/>
      <c r="WHY753" s="31"/>
      <c r="WHZ753" s="31"/>
      <c r="WIA753" s="31"/>
      <c r="WIB753" s="31"/>
      <c r="WIC753" s="31"/>
      <c r="WID753" s="31"/>
      <c r="WIE753" s="31"/>
      <c r="WIF753" s="31"/>
      <c r="WIG753" s="31"/>
      <c r="WIH753" s="31"/>
      <c r="WII753" s="31"/>
      <c r="WIJ753" s="31"/>
      <c r="WIK753" s="31"/>
      <c r="WIL753" s="31"/>
      <c r="WIM753" s="31"/>
      <c r="WIN753" s="31"/>
      <c r="WIO753" s="31"/>
      <c r="WIP753" s="31"/>
      <c r="WIQ753" s="31"/>
      <c r="WIR753" s="31"/>
      <c r="WIS753" s="31"/>
      <c r="WIT753" s="31"/>
      <c r="WIU753" s="31"/>
      <c r="WIV753" s="31"/>
      <c r="WIW753" s="31"/>
      <c r="WIX753" s="31"/>
      <c r="WIY753" s="31"/>
      <c r="WIZ753" s="31"/>
      <c r="WJA753" s="31"/>
      <c r="WJB753" s="31"/>
      <c r="WJC753" s="31"/>
      <c r="WJD753" s="31"/>
      <c r="WJE753" s="31"/>
      <c r="WJF753" s="31"/>
      <c r="WJG753" s="31"/>
      <c r="WJH753" s="31"/>
      <c r="WJI753" s="31"/>
      <c r="WJJ753" s="31"/>
      <c r="WJK753" s="31"/>
      <c r="WJL753" s="31"/>
      <c r="WJM753" s="31"/>
      <c r="WJN753" s="31"/>
      <c r="WJO753" s="31"/>
      <c r="WJP753" s="31"/>
      <c r="WJQ753" s="31"/>
      <c r="WJR753" s="31"/>
      <c r="WJS753" s="31"/>
      <c r="WJT753" s="31"/>
      <c r="WJU753" s="31"/>
      <c r="WJV753" s="31"/>
      <c r="WJW753" s="31"/>
      <c r="WJX753" s="31"/>
      <c r="WJY753" s="31"/>
      <c r="WJZ753" s="31"/>
      <c r="WKA753" s="31"/>
      <c r="WKB753" s="31"/>
      <c r="WKC753" s="31"/>
      <c r="WKD753" s="31"/>
      <c r="WKE753" s="31"/>
      <c r="WKF753" s="31"/>
      <c r="WKG753" s="31"/>
      <c r="WKH753" s="31"/>
      <c r="WKI753" s="31"/>
      <c r="WKJ753" s="31"/>
      <c r="WKK753" s="31"/>
      <c r="WKL753" s="31"/>
      <c r="WKM753" s="31"/>
      <c r="WKN753" s="31"/>
      <c r="WKO753" s="31"/>
      <c r="WKP753" s="31"/>
      <c r="WKQ753" s="31"/>
      <c r="WKR753" s="31"/>
      <c r="WKS753" s="31"/>
      <c r="WKT753" s="31"/>
      <c r="WKU753" s="31"/>
      <c r="WKV753" s="31"/>
      <c r="WKW753" s="31"/>
      <c r="WKX753" s="31"/>
      <c r="WKY753" s="31"/>
      <c r="WKZ753" s="31"/>
      <c r="WLA753" s="31"/>
      <c r="WLB753" s="31"/>
      <c r="WLC753" s="31"/>
      <c r="WLD753" s="31"/>
      <c r="WLE753" s="31"/>
      <c r="WLF753" s="31"/>
      <c r="WLG753" s="31"/>
      <c r="WLH753" s="31"/>
      <c r="WLI753" s="31"/>
      <c r="WLJ753" s="31"/>
      <c r="WLK753" s="31"/>
      <c r="WLL753" s="31"/>
      <c r="WLM753" s="31"/>
      <c r="WLN753" s="31"/>
      <c r="WLO753" s="31"/>
      <c r="WLP753" s="31"/>
      <c r="WLQ753" s="31"/>
      <c r="WLR753" s="31"/>
      <c r="WLS753" s="31"/>
      <c r="WLT753" s="31"/>
      <c r="WLU753" s="31"/>
      <c r="WLV753" s="31"/>
      <c r="WLW753" s="31"/>
      <c r="WLX753" s="31"/>
      <c r="WLY753" s="31"/>
      <c r="WLZ753" s="31"/>
      <c r="WMA753" s="31"/>
      <c r="WMB753" s="31"/>
      <c r="WMC753" s="31"/>
      <c r="WMD753" s="31"/>
      <c r="WME753" s="31"/>
      <c r="WMF753" s="31"/>
      <c r="WMG753" s="31"/>
      <c r="WMH753" s="31"/>
      <c r="WMI753" s="31"/>
      <c r="WMJ753" s="31"/>
      <c r="WMK753" s="31"/>
      <c r="WML753" s="31"/>
      <c r="WMM753" s="31"/>
      <c r="WMN753" s="31"/>
      <c r="WMO753" s="31"/>
      <c r="WMP753" s="31"/>
      <c r="WMQ753" s="31"/>
      <c r="WMR753" s="31"/>
      <c r="WMS753" s="31"/>
      <c r="WMT753" s="31"/>
      <c r="WMU753" s="31"/>
      <c r="WMV753" s="31"/>
      <c r="WMW753" s="31"/>
      <c r="WMX753" s="31"/>
      <c r="WMY753" s="31"/>
      <c r="WMZ753" s="31"/>
      <c r="WNA753" s="31"/>
      <c r="WNB753" s="31"/>
      <c r="WNC753" s="31"/>
      <c r="WND753" s="31"/>
      <c r="WNE753" s="31"/>
      <c r="WNF753" s="31"/>
      <c r="WNG753" s="31"/>
      <c r="WNH753" s="31"/>
      <c r="WNI753" s="31"/>
      <c r="WNJ753" s="31"/>
      <c r="WNK753" s="31"/>
      <c r="WNL753" s="31"/>
      <c r="WNM753" s="31"/>
      <c r="WNN753" s="31"/>
      <c r="WNO753" s="31"/>
      <c r="WNP753" s="31"/>
      <c r="WNQ753" s="31"/>
      <c r="WNR753" s="31"/>
      <c r="WNS753" s="31"/>
      <c r="WNT753" s="31"/>
      <c r="WNU753" s="31"/>
      <c r="WNV753" s="31"/>
      <c r="WNW753" s="31"/>
      <c r="WNX753" s="31"/>
      <c r="WNY753" s="31"/>
      <c r="WNZ753" s="31"/>
      <c r="WOA753" s="31"/>
      <c r="WOB753" s="31"/>
      <c r="WOC753" s="31"/>
      <c r="WOD753" s="31"/>
      <c r="WOE753" s="31"/>
      <c r="WOF753" s="31"/>
      <c r="WOG753" s="31"/>
      <c r="WOH753" s="31"/>
      <c r="WOI753" s="31"/>
      <c r="WOJ753" s="31"/>
      <c r="WOK753" s="31"/>
      <c r="WOL753" s="31"/>
      <c r="WOM753" s="31"/>
      <c r="WON753" s="31"/>
      <c r="WOO753" s="31"/>
      <c r="WOP753" s="31"/>
      <c r="WOQ753" s="31"/>
      <c r="WOR753" s="31"/>
      <c r="WOS753" s="31"/>
      <c r="WOT753" s="31"/>
      <c r="WOU753" s="31"/>
      <c r="WOV753" s="31"/>
      <c r="WOW753" s="31"/>
      <c r="WOX753" s="31"/>
      <c r="WOY753" s="31"/>
      <c r="WOZ753" s="31"/>
      <c r="WPA753" s="31"/>
      <c r="WPB753" s="31"/>
      <c r="WPC753" s="31"/>
      <c r="WPD753" s="31"/>
      <c r="WPE753" s="31"/>
      <c r="WPF753" s="31"/>
      <c r="WPG753" s="31"/>
      <c r="WPH753" s="31"/>
      <c r="WPI753" s="31"/>
      <c r="WPJ753" s="31"/>
      <c r="WPK753" s="31"/>
      <c r="WPL753" s="31"/>
      <c r="WPM753" s="31"/>
      <c r="WPN753" s="31"/>
      <c r="WPO753" s="31"/>
      <c r="WPP753" s="31"/>
      <c r="WPQ753" s="31"/>
      <c r="WPR753" s="31"/>
      <c r="WPS753" s="31"/>
      <c r="WPT753" s="31"/>
      <c r="WPU753" s="31"/>
      <c r="WPV753" s="31"/>
      <c r="WPW753" s="31"/>
      <c r="WPX753" s="31"/>
      <c r="WPY753" s="31"/>
      <c r="WPZ753" s="31"/>
      <c r="WQA753" s="31"/>
      <c r="WQB753" s="31"/>
      <c r="WQC753" s="31"/>
      <c r="WQD753" s="31"/>
      <c r="WQE753" s="31"/>
      <c r="WQF753" s="31"/>
      <c r="WQG753" s="31"/>
      <c r="WQH753" s="31"/>
      <c r="WQI753" s="31"/>
      <c r="WQJ753" s="31"/>
      <c r="WQK753" s="31"/>
      <c r="WQL753" s="31"/>
      <c r="WQM753" s="31"/>
      <c r="WQN753" s="31"/>
      <c r="WQO753" s="31"/>
      <c r="WQP753" s="31"/>
      <c r="WQQ753" s="31"/>
      <c r="WQR753" s="31"/>
      <c r="WQS753" s="31"/>
      <c r="WQT753" s="31"/>
      <c r="WQU753" s="31"/>
      <c r="WQV753" s="31"/>
      <c r="WQW753" s="31"/>
      <c r="WQX753" s="31"/>
      <c r="WQY753" s="31"/>
      <c r="WQZ753" s="31"/>
      <c r="WRA753" s="31"/>
      <c r="WRB753" s="31"/>
      <c r="WRC753" s="31"/>
      <c r="WRD753" s="31"/>
      <c r="WRE753" s="31"/>
      <c r="WRF753" s="31"/>
      <c r="WRG753" s="31"/>
      <c r="WRH753" s="31"/>
      <c r="WRI753" s="31"/>
      <c r="WRJ753" s="31"/>
      <c r="WRK753" s="31"/>
      <c r="WRL753" s="31"/>
      <c r="WRM753" s="31"/>
      <c r="WRN753" s="31"/>
      <c r="WRO753" s="31"/>
      <c r="WRP753" s="31"/>
      <c r="WRQ753" s="31"/>
      <c r="WRR753" s="31"/>
      <c r="WRS753" s="31"/>
      <c r="WRT753" s="31"/>
      <c r="WRU753" s="31"/>
      <c r="WRV753" s="31"/>
      <c r="WRW753" s="31"/>
      <c r="WRX753" s="31"/>
      <c r="WRY753" s="31"/>
      <c r="WRZ753" s="31"/>
      <c r="WSA753" s="31"/>
      <c r="WSB753" s="31"/>
      <c r="WSC753" s="31"/>
      <c r="WSD753" s="31"/>
      <c r="WSE753" s="31"/>
      <c r="WSF753" s="31"/>
      <c r="WSG753" s="31"/>
      <c r="WSH753" s="31"/>
      <c r="WSI753" s="31"/>
      <c r="WSJ753" s="31"/>
      <c r="WSK753" s="31"/>
      <c r="WSL753" s="31"/>
      <c r="WSM753" s="31"/>
      <c r="WSN753" s="31"/>
      <c r="WSO753" s="31"/>
      <c r="WSP753" s="31"/>
      <c r="WSQ753" s="31"/>
      <c r="WSR753" s="31"/>
      <c r="WSS753" s="31"/>
      <c r="WST753" s="31"/>
      <c r="WSU753" s="31"/>
      <c r="WSV753" s="31"/>
      <c r="WSW753" s="31"/>
      <c r="WSX753" s="31"/>
      <c r="WSY753" s="31"/>
      <c r="WSZ753" s="31"/>
      <c r="WTA753" s="31"/>
      <c r="WTB753" s="31"/>
      <c r="WTC753" s="31"/>
      <c r="WTD753" s="31"/>
      <c r="WTE753" s="31"/>
      <c r="WTF753" s="31"/>
      <c r="WTG753" s="31"/>
      <c r="WTH753" s="31"/>
      <c r="WTI753" s="31"/>
      <c r="WTJ753" s="31"/>
      <c r="WTK753" s="31"/>
      <c r="WTL753" s="31"/>
      <c r="WTM753" s="31"/>
      <c r="WTN753" s="31"/>
      <c r="WTO753" s="31"/>
      <c r="WTP753" s="31"/>
      <c r="WTQ753" s="31"/>
      <c r="WTR753" s="31"/>
      <c r="WTS753" s="31"/>
      <c r="WTT753" s="31"/>
      <c r="WTU753" s="31"/>
      <c r="WTV753" s="31"/>
      <c r="WTW753" s="31"/>
      <c r="WTX753" s="31"/>
      <c r="WTY753" s="31"/>
      <c r="WTZ753" s="31"/>
      <c r="WUA753" s="31"/>
      <c r="WUB753" s="31"/>
      <c r="WUC753" s="31"/>
      <c r="WUD753" s="31"/>
      <c r="WUE753" s="31"/>
      <c r="WUF753" s="31"/>
      <c r="WUG753" s="31"/>
      <c r="WUH753" s="31"/>
      <c r="WUI753" s="31"/>
      <c r="WUJ753" s="31"/>
      <c r="WUK753" s="31"/>
      <c r="WUL753" s="31"/>
      <c r="WUM753" s="31"/>
      <c r="WUN753" s="31"/>
      <c r="WUO753" s="31"/>
      <c r="WUP753" s="31"/>
      <c r="WUQ753" s="31"/>
      <c r="WUR753" s="31"/>
      <c r="WUS753" s="31"/>
      <c r="WUT753" s="31"/>
      <c r="WUU753" s="31"/>
      <c r="WUV753" s="31"/>
      <c r="WUW753" s="31"/>
      <c r="WUX753" s="31"/>
      <c r="WUY753" s="31"/>
      <c r="WUZ753" s="31"/>
      <c r="WVA753" s="31"/>
      <c r="WVB753" s="31"/>
      <c r="WVC753" s="31"/>
      <c r="WVD753" s="31"/>
      <c r="WVE753" s="31"/>
      <c r="WVF753" s="31"/>
      <c r="WVG753" s="31"/>
      <c r="WVH753" s="31"/>
      <c r="WVI753" s="31"/>
      <c r="WVJ753" s="31"/>
      <c r="WVK753" s="31"/>
      <c r="WVL753" s="31"/>
      <c r="WVM753" s="31"/>
      <c r="WVN753" s="31"/>
      <c r="WVO753" s="31"/>
      <c r="WVP753" s="31"/>
      <c r="WVQ753" s="31"/>
      <c r="WVR753" s="31"/>
      <c r="WVS753" s="31"/>
    </row>
    <row r="754" spans="1:16139" s="70" customFormat="1">
      <c r="A754" s="168"/>
      <c r="B754" s="169"/>
      <c r="C754" s="170"/>
      <c r="D754" s="170"/>
      <c r="E754" s="170"/>
      <c r="F754" s="170"/>
      <c r="G754" s="170"/>
      <c r="H754" s="170"/>
      <c r="I754" s="170"/>
      <c r="J754" s="32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H754" s="3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31"/>
      <c r="AV754" s="31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31"/>
      <c r="BH754" s="31"/>
      <c r="BI754" s="31"/>
      <c r="BJ754" s="31"/>
      <c r="BK754" s="31"/>
      <c r="BL754" s="31"/>
      <c r="BM754" s="31"/>
      <c r="BN754" s="31"/>
      <c r="BO754" s="31"/>
      <c r="BP754" s="31"/>
      <c r="BQ754" s="31"/>
      <c r="BR754" s="31"/>
      <c r="BS754" s="31"/>
      <c r="BT754" s="31"/>
      <c r="BU754" s="31"/>
      <c r="BV754" s="31"/>
      <c r="BW754" s="31"/>
      <c r="BX754" s="31"/>
      <c r="BY754" s="31"/>
      <c r="BZ754" s="31"/>
      <c r="CA754" s="31"/>
      <c r="CB754" s="31"/>
      <c r="CC754" s="31"/>
      <c r="CD754" s="31"/>
      <c r="CE754" s="31"/>
      <c r="CF754" s="31"/>
      <c r="CG754" s="31"/>
      <c r="CH754" s="31"/>
      <c r="CI754" s="31"/>
      <c r="CJ754" s="31"/>
      <c r="CK754" s="31"/>
      <c r="CL754" s="31"/>
      <c r="CM754" s="31"/>
      <c r="CN754" s="31"/>
      <c r="CO754" s="31"/>
      <c r="CP754" s="31"/>
      <c r="CQ754" s="31"/>
      <c r="CR754" s="31"/>
      <c r="CS754" s="31"/>
      <c r="CT754" s="31"/>
      <c r="CU754" s="31"/>
      <c r="CV754" s="31"/>
      <c r="CW754" s="31"/>
      <c r="CX754" s="31"/>
      <c r="CY754" s="31"/>
      <c r="CZ754" s="31"/>
      <c r="DA754" s="31"/>
      <c r="DB754" s="31"/>
      <c r="DC754" s="31"/>
      <c r="DD754" s="31"/>
      <c r="DE754" s="31"/>
      <c r="DF754" s="31"/>
      <c r="DG754" s="31"/>
      <c r="DH754" s="31"/>
      <c r="DI754" s="31"/>
      <c r="DJ754" s="31"/>
      <c r="DK754" s="31"/>
      <c r="DL754" s="31"/>
      <c r="DM754" s="31"/>
      <c r="DN754" s="31"/>
      <c r="DO754" s="31"/>
      <c r="DP754" s="31"/>
      <c r="DQ754" s="31"/>
      <c r="DR754" s="31"/>
      <c r="DS754" s="31"/>
      <c r="DT754" s="31"/>
      <c r="DU754" s="31"/>
      <c r="DV754" s="31"/>
      <c r="DW754" s="31"/>
      <c r="DX754" s="31"/>
      <c r="DY754" s="31"/>
      <c r="DZ754" s="31"/>
      <c r="EA754" s="31"/>
      <c r="EB754" s="31"/>
      <c r="EC754" s="31"/>
      <c r="ED754" s="31"/>
      <c r="EE754" s="31"/>
      <c r="EF754" s="31"/>
      <c r="EG754" s="31"/>
      <c r="EH754" s="31"/>
      <c r="EI754" s="31"/>
      <c r="EJ754" s="31"/>
      <c r="EK754" s="31"/>
      <c r="EL754" s="31"/>
      <c r="EM754" s="31"/>
      <c r="EN754" s="31"/>
      <c r="EO754" s="31"/>
      <c r="EP754" s="31"/>
      <c r="EQ754" s="31"/>
      <c r="ER754" s="31"/>
      <c r="ES754" s="31"/>
      <c r="ET754" s="31"/>
      <c r="EU754" s="31"/>
      <c r="EV754" s="31"/>
      <c r="EW754" s="31"/>
      <c r="EX754" s="31"/>
      <c r="EY754" s="31"/>
      <c r="EZ754" s="31"/>
      <c r="FA754" s="31"/>
      <c r="FB754" s="31"/>
      <c r="FC754" s="31"/>
      <c r="FD754" s="31"/>
      <c r="FE754" s="31"/>
      <c r="FF754" s="31"/>
      <c r="FG754" s="31"/>
      <c r="FH754" s="31"/>
      <c r="FI754" s="31"/>
      <c r="FJ754" s="31"/>
      <c r="FK754" s="31"/>
      <c r="FL754" s="31"/>
      <c r="FM754" s="31"/>
      <c r="FN754" s="31"/>
      <c r="FO754" s="31"/>
      <c r="FP754" s="31"/>
      <c r="FQ754" s="31"/>
      <c r="FR754" s="31"/>
      <c r="FS754" s="31"/>
      <c r="FT754" s="31"/>
      <c r="FU754" s="31"/>
      <c r="FV754" s="31"/>
      <c r="FW754" s="31"/>
      <c r="FX754" s="31"/>
      <c r="FY754" s="31"/>
      <c r="FZ754" s="31"/>
      <c r="GA754" s="31"/>
      <c r="GB754" s="31"/>
      <c r="GC754" s="31"/>
      <c r="GD754" s="31"/>
      <c r="GE754" s="31"/>
      <c r="GF754" s="31"/>
      <c r="GG754" s="31"/>
      <c r="GH754" s="31"/>
      <c r="GI754" s="31"/>
      <c r="GJ754" s="31"/>
      <c r="GK754" s="31"/>
      <c r="GL754" s="31"/>
      <c r="GM754" s="31"/>
      <c r="GN754" s="31"/>
      <c r="GO754" s="31"/>
      <c r="GP754" s="31"/>
      <c r="GQ754" s="31"/>
      <c r="GR754" s="31"/>
      <c r="GS754" s="31"/>
      <c r="GT754" s="31"/>
      <c r="GU754" s="31"/>
      <c r="GV754" s="31"/>
      <c r="GW754" s="31"/>
      <c r="GX754" s="31"/>
      <c r="GY754" s="31"/>
      <c r="GZ754" s="31"/>
      <c r="HA754" s="31"/>
      <c r="HB754" s="31"/>
      <c r="HC754" s="31"/>
      <c r="HD754" s="31"/>
      <c r="HE754" s="31"/>
      <c r="HF754" s="31"/>
      <c r="HG754" s="31"/>
      <c r="HH754" s="31"/>
      <c r="HI754" s="31"/>
      <c r="HJ754" s="31"/>
      <c r="HK754" s="31"/>
      <c r="HL754" s="31"/>
      <c r="HM754" s="31"/>
      <c r="HN754" s="31"/>
      <c r="HO754" s="31"/>
      <c r="HP754" s="31"/>
      <c r="HQ754" s="31"/>
      <c r="HR754" s="31"/>
      <c r="HS754" s="31"/>
      <c r="HT754" s="31"/>
      <c r="HU754" s="31"/>
      <c r="HV754" s="31"/>
      <c r="HW754" s="31"/>
      <c r="HX754" s="31"/>
      <c r="HY754" s="31"/>
      <c r="HZ754" s="31"/>
      <c r="IA754" s="31"/>
      <c r="IB754" s="31"/>
      <c r="IC754" s="31"/>
      <c r="ID754" s="31"/>
      <c r="IE754" s="31"/>
      <c r="IF754" s="31"/>
      <c r="IG754" s="31"/>
      <c r="IH754" s="31"/>
      <c r="II754" s="31"/>
      <c r="IJ754" s="31"/>
      <c r="IK754" s="31"/>
      <c r="IL754" s="31"/>
      <c r="IM754" s="31"/>
      <c r="IN754" s="31"/>
      <c r="IO754" s="31"/>
      <c r="IP754" s="31"/>
      <c r="IQ754" s="31"/>
      <c r="IR754" s="31"/>
      <c r="IS754" s="31"/>
      <c r="IT754" s="31"/>
      <c r="IU754" s="31"/>
      <c r="IV754" s="31"/>
      <c r="IW754" s="31"/>
      <c r="IX754" s="31"/>
      <c r="IY754" s="31"/>
      <c r="IZ754" s="31"/>
      <c r="JA754" s="31"/>
      <c r="JB754" s="31"/>
      <c r="JC754" s="31"/>
      <c r="JD754" s="31"/>
      <c r="JE754" s="31"/>
      <c r="JF754" s="31"/>
      <c r="JG754" s="31"/>
      <c r="JH754" s="31"/>
      <c r="JI754" s="31"/>
      <c r="JJ754" s="31"/>
      <c r="JK754" s="31"/>
      <c r="JL754" s="31"/>
      <c r="JM754" s="31"/>
      <c r="JN754" s="31"/>
      <c r="JO754" s="31"/>
      <c r="JP754" s="31"/>
      <c r="JQ754" s="31"/>
      <c r="JR754" s="31"/>
      <c r="JS754" s="31"/>
      <c r="JT754" s="31"/>
      <c r="JU754" s="31"/>
      <c r="JV754" s="31"/>
      <c r="JW754" s="31"/>
      <c r="JX754" s="31"/>
      <c r="JY754" s="31"/>
      <c r="JZ754" s="31"/>
      <c r="KA754" s="31"/>
      <c r="KB754" s="31"/>
      <c r="KC754" s="31"/>
      <c r="KD754" s="31"/>
      <c r="KE754" s="31"/>
      <c r="KF754" s="31"/>
      <c r="KG754" s="31"/>
      <c r="KH754" s="31"/>
      <c r="KI754" s="31"/>
      <c r="KJ754" s="31"/>
      <c r="KK754" s="31"/>
      <c r="KL754" s="31"/>
      <c r="KM754" s="31"/>
      <c r="KN754" s="31"/>
      <c r="KO754" s="31"/>
      <c r="KP754" s="31"/>
      <c r="KQ754" s="31"/>
      <c r="KR754" s="31"/>
      <c r="KS754" s="31"/>
      <c r="KT754" s="31"/>
      <c r="KU754" s="31"/>
      <c r="KV754" s="31"/>
      <c r="KW754" s="31"/>
      <c r="KX754" s="31"/>
      <c r="KY754" s="31"/>
      <c r="KZ754" s="31"/>
      <c r="LA754" s="31"/>
      <c r="LB754" s="31"/>
      <c r="LC754" s="31"/>
      <c r="LD754" s="31"/>
      <c r="LE754" s="31"/>
      <c r="LF754" s="31"/>
      <c r="LG754" s="31"/>
      <c r="LH754" s="31"/>
      <c r="LI754" s="31"/>
      <c r="LJ754" s="31"/>
      <c r="LK754" s="31"/>
      <c r="LL754" s="31"/>
      <c r="LM754" s="31"/>
      <c r="LN754" s="31"/>
      <c r="LO754" s="31"/>
      <c r="LP754" s="31"/>
      <c r="LQ754" s="31"/>
      <c r="LR754" s="31"/>
      <c r="LS754" s="31"/>
      <c r="LT754" s="31"/>
      <c r="LU754" s="31"/>
      <c r="LV754" s="31"/>
      <c r="LW754" s="31"/>
      <c r="LX754" s="31"/>
      <c r="LY754" s="31"/>
      <c r="LZ754" s="31"/>
      <c r="MA754" s="31"/>
      <c r="MB754" s="31"/>
      <c r="MC754" s="31"/>
      <c r="MD754" s="31"/>
      <c r="ME754" s="31"/>
      <c r="MF754" s="31"/>
      <c r="MG754" s="31"/>
      <c r="MH754" s="31"/>
      <c r="MI754" s="31"/>
      <c r="MJ754" s="31"/>
      <c r="MK754" s="31"/>
      <c r="ML754" s="31"/>
      <c r="MM754" s="31"/>
      <c r="MN754" s="31"/>
      <c r="MO754" s="31"/>
      <c r="MP754" s="31"/>
      <c r="MQ754" s="31"/>
      <c r="MR754" s="31"/>
      <c r="MS754" s="31"/>
      <c r="MT754" s="31"/>
      <c r="MU754" s="31"/>
      <c r="MV754" s="31"/>
      <c r="MW754" s="31"/>
      <c r="MX754" s="31"/>
      <c r="MY754" s="31"/>
      <c r="MZ754" s="31"/>
      <c r="NA754" s="31"/>
      <c r="NB754" s="31"/>
      <c r="NC754" s="31"/>
      <c r="ND754" s="31"/>
      <c r="NE754" s="31"/>
      <c r="NF754" s="31"/>
      <c r="NG754" s="31"/>
      <c r="NH754" s="31"/>
      <c r="NI754" s="31"/>
      <c r="NJ754" s="31"/>
      <c r="NK754" s="31"/>
      <c r="NL754" s="31"/>
      <c r="NM754" s="31"/>
      <c r="NN754" s="31"/>
      <c r="NO754" s="31"/>
      <c r="NP754" s="31"/>
      <c r="NQ754" s="31"/>
      <c r="NR754" s="31"/>
      <c r="NS754" s="31"/>
      <c r="NT754" s="31"/>
      <c r="NU754" s="31"/>
      <c r="NV754" s="31"/>
      <c r="NW754" s="31"/>
      <c r="NX754" s="31"/>
      <c r="NY754" s="31"/>
      <c r="NZ754" s="31"/>
      <c r="OA754" s="31"/>
      <c r="OB754" s="31"/>
      <c r="OC754" s="31"/>
      <c r="OD754" s="31"/>
      <c r="OE754" s="31"/>
      <c r="OF754" s="31"/>
      <c r="OG754" s="31"/>
      <c r="OH754" s="31"/>
      <c r="OI754" s="31"/>
      <c r="OJ754" s="31"/>
      <c r="OK754" s="31"/>
      <c r="OL754" s="31"/>
      <c r="OM754" s="31"/>
      <c r="ON754" s="31"/>
      <c r="OO754" s="31"/>
      <c r="OP754" s="31"/>
      <c r="OQ754" s="31"/>
      <c r="OR754" s="31"/>
      <c r="OS754" s="31"/>
      <c r="OT754" s="31"/>
      <c r="OU754" s="31"/>
      <c r="OV754" s="31"/>
      <c r="OW754" s="31"/>
      <c r="OX754" s="31"/>
      <c r="OY754" s="31"/>
      <c r="OZ754" s="31"/>
      <c r="PA754" s="31"/>
      <c r="PB754" s="31"/>
      <c r="PC754" s="31"/>
      <c r="PD754" s="31"/>
      <c r="PE754" s="31"/>
      <c r="PF754" s="31"/>
      <c r="PG754" s="31"/>
      <c r="PH754" s="31"/>
      <c r="PI754" s="31"/>
      <c r="PJ754" s="31"/>
      <c r="PK754" s="31"/>
      <c r="PL754" s="31"/>
      <c r="PM754" s="31"/>
      <c r="PN754" s="31"/>
      <c r="PO754" s="31"/>
      <c r="PP754" s="31"/>
      <c r="PQ754" s="31"/>
      <c r="PR754" s="31"/>
      <c r="PS754" s="31"/>
      <c r="PT754" s="31"/>
      <c r="PU754" s="31"/>
      <c r="PV754" s="31"/>
      <c r="PW754" s="31"/>
      <c r="PX754" s="31"/>
      <c r="PY754" s="31"/>
      <c r="PZ754" s="31"/>
      <c r="QA754" s="31"/>
      <c r="QB754" s="31"/>
      <c r="QC754" s="31"/>
      <c r="QD754" s="31"/>
      <c r="QE754" s="31"/>
      <c r="QF754" s="31"/>
      <c r="QG754" s="31"/>
      <c r="QH754" s="31"/>
      <c r="QI754" s="31"/>
      <c r="QJ754" s="31"/>
      <c r="QK754" s="31"/>
      <c r="QL754" s="31"/>
      <c r="QM754" s="31"/>
      <c r="QN754" s="31"/>
      <c r="QO754" s="31"/>
      <c r="QP754" s="31"/>
      <c r="QQ754" s="31"/>
      <c r="QR754" s="31"/>
      <c r="QS754" s="31"/>
      <c r="QT754" s="31"/>
      <c r="QU754" s="31"/>
      <c r="QV754" s="31"/>
      <c r="QW754" s="31"/>
      <c r="QX754" s="31"/>
      <c r="QY754" s="31"/>
      <c r="QZ754" s="31"/>
      <c r="RA754" s="31"/>
      <c r="RB754" s="31"/>
      <c r="RC754" s="31"/>
      <c r="RD754" s="31"/>
      <c r="RE754" s="31"/>
      <c r="RF754" s="31"/>
      <c r="RG754" s="31"/>
      <c r="RH754" s="31"/>
      <c r="RI754" s="31"/>
      <c r="RJ754" s="31"/>
      <c r="RK754" s="31"/>
      <c r="RL754" s="31"/>
      <c r="RM754" s="31"/>
      <c r="RN754" s="31"/>
      <c r="RO754" s="31"/>
      <c r="RP754" s="31"/>
      <c r="RQ754" s="31"/>
      <c r="RR754" s="31"/>
      <c r="RS754" s="31"/>
      <c r="RT754" s="31"/>
      <c r="RU754" s="31"/>
      <c r="RV754" s="31"/>
      <c r="RW754" s="31"/>
      <c r="RX754" s="31"/>
      <c r="RY754" s="31"/>
      <c r="RZ754" s="31"/>
      <c r="SA754" s="31"/>
      <c r="SB754" s="31"/>
      <c r="SC754" s="31"/>
      <c r="SD754" s="31"/>
      <c r="SE754" s="31"/>
      <c r="SF754" s="31"/>
      <c r="SG754" s="31"/>
      <c r="SH754" s="31"/>
      <c r="SI754" s="31"/>
      <c r="SJ754" s="31"/>
      <c r="SK754" s="31"/>
      <c r="SL754" s="31"/>
      <c r="SM754" s="31"/>
      <c r="SN754" s="31"/>
      <c r="SO754" s="31"/>
      <c r="SP754" s="31"/>
      <c r="SQ754" s="31"/>
      <c r="SR754" s="31"/>
      <c r="SS754" s="31"/>
      <c r="ST754" s="31"/>
      <c r="SU754" s="31"/>
      <c r="SV754" s="31"/>
      <c r="SW754" s="31"/>
      <c r="SX754" s="31"/>
      <c r="SY754" s="31"/>
      <c r="SZ754" s="31"/>
      <c r="TA754" s="31"/>
      <c r="TB754" s="31"/>
      <c r="TC754" s="31"/>
      <c r="TD754" s="31"/>
      <c r="TE754" s="31"/>
      <c r="TF754" s="31"/>
      <c r="TG754" s="31"/>
      <c r="TH754" s="31"/>
      <c r="TI754" s="31"/>
      <c r="TJ754" s="31"/>
      <c r="TK754" s="31"/>
      <c r="TL754" s="31"/>
      <c r="TM754" s="31"/>
      <c r="TN754" s="31"/>
      <c r="TO754" s="31"/>
      <c r="TP754" s="31"/>
      <c r="TQ754" s="31"/>
      <c r="TR754" s="31"/>
      <c r="TS754" s="31"/>
      <c r="TT754" s="31"/>
      <c r="TU754" s="31"/>
      <c r="TV754" s="31"/>
      <c r="TW754" s="31"/>
      <c r="TX754" s="31"/>
      <c r="TY754" s="31"/>
      <c r="TZ754" s="31"/>
      <c r="UA754" s="31"/>
      <c r="UB754" s="31"/>
      <c r="UC754" s="31"/>
      <c r="UD754" s="31"/>
      <c r="UE754" s="31"/>
      <c r="UF754" s="31"/>
      <c r="UG754" s="31"/>
      <c r="UH754" s="31"/>
      <c r="UI754" s="31"/>
      <c r="UJ754" s="31"/>
      <c r="UK754" s="31"/>
      <c r="UL754" s="31"/>
      <c r="UM754" s="31"/>
      <c r="UN754" s="31"/>
      <c r="UO754" s="31"/>
      <c r="UP754" s="31"/>
      <c r="UQ754" s="31"/>
      <c r="UR754" s="31"/>
      <c r="US754" s="31"/>
      <c r="UT754" s="31"/>
      <c r="UU754" s="31"/>
      <c r="UV754" s="31"/>
      <c r="UW754" s="31"/>
      <c r="UX754" s="31"/>
      <c r="UY754" s="31"/>
      <c r="UZ754" s="31"/>
      <c r="VA754" s="31"/>
      <c r="VB754" s="31"/>
      <c r="VC754" s="31"/>
      <c r="VD754" s="31"/>
      <c r="VE754" s="31"/>
      <c r="VF754" s="31"/>
      <c r="VG754" s="31"/>
      <c r="VH754" s="31"/>
      <c r="VI754" s="31"/>
      <c r="VJ754" s="31"/>
      <c r="VK754" s="31"/>
      <c r="VL754" s="31"/>
      <c r="VM754" s="31"/>
      <c r="VN754" s="31"/>
      <c r="VO754" s="31"/>
      <c r="VP754" s="31"/>
      <c r="VQ754" s="31"/>
      <c r="VR754" s="31"/>
      <c r="VS754" s="31"/>
      <c r="VT754" s="31"/>
      <c r="VU754" s="31"/>
      <c r="VV754" s="31"/>
      <c r="VW754" s="31"/>
      <c r="VX754" s="31"/>
      <c r="VY754" s="31"/>
      <c r="VZ754" s="31"/>
      <c r="WA754" s="31"/>
      <c r="WB754" s="31"/>
      <c r="WC754" s="31"/>
      <c r="WD754" s="31"/>
      <c r="WE754" s="31"/>
      <c r="WF754" s="31"/>
      <c r="WG754" s="31"/>
      <c r="WH754" s="31"/>
      <c r="WI754" s="31"/>
      <c r="WJ754" s="31"/>
      <c r="WK754" s="31"/>
      <c r="WL754" s="31"/>
      <c r="WM754" s="31"/>
      <c r="WN754" s="31"/>
      <c r="WO754" s="31"/>
      <c r="WP754" s="31"/>
      <c r="WQ754" s="31"/>
      <c r="WR754" s="31"/>
      <c r="WS754" s="31"/>
      <c r="WT754" s="31"/>
      <c r="WU754" s="31"/>
      <c r="WV754" s="31"/>
      <c r="WW754" s="31"/>
      <c r="WX754" s="31"/>
      <c r="WY754" s="31"/>
      <c r="WZ754" s="31"/>
      <c r="XA754" s="31"/>
      <c r="XB754" s="31"/>
      <c r="XC754" s="31"/>
      <c r="XD754" s="31"/>
      <c r="XE754" s="31"/>
      <c r="XF754" s="31"/>
      <c r="XG754" s="31"/>
      <c r="XH754" s="31"/>
      <c r="XI754" s="31"/>
      <c r="XJ754" s="31"/>
      <c r="XK754" s="31"/>
      <c r="XL754" s="31"/>
      <c r="XM754" s="31"/>
      <c r="XN754" s="31"/>
      <c r="XO754" s="31"/>
      <c r="XP754" s="31"/>
      <c r="XQ754" s="31"/>
      <c r="XR754" s="31"/>
      <c r="XS754" s="31"/>
      <c r="XT754" s="31"/>
      <c r="XU754" s="31"/>
      <c r="XV754" s="31"/>
      <c r="XW754" s="31"/>
      <c r="XX754" s="31"/>
      <c r="XY754" s="31"/>
      <c r="XZ754" s="31"/>
      <c r="YA754" s="31"/>
      <c r="YB754" s="31"/>
      <c r="YC754" s="31"/>
      <c r="YD754" s="31"/>
      <c r="YE754" s="31"/>
      <c r="YF754" s="31"/>
      <c r="YG754" s="31"/>
      <c r="YH754" s="31"/>
      <c r="YI754" s="31"/>
      <c r="YJ754" s="31"/>
      <c r="YK754" s="31"/>
      <c r="YL754" s="31"/>
      <c r="YM754" s="31"/>
      <c r="YN754" s="31"/>
      <c r="YO754" s="31"/>
      <c r="YP754" s="31"/>
      <c r="YQ754" s="31"/>
      <c r="YR754" s="31"/>
      <c r="YS754" s="31"/>
      <c r="YT754" s="31"/>
      <c r="YU754" s="31"/>
      <c r="YV754" s="31"/>
      <c r="YW754" s="31"/>
      <c r="YX754" s="31"/>
      <c r="YY754" s="31"/>
      <c r="YZ754" s="31"/>
      <c r="ZA754" s="31"/>
      <c r="ZB754" s="31"/>
      <c r="ZC754" s="31"/>
      <c r="ZD754" s="31"/>
      <c r="ZE754" s="31"/>
      <c r="ZF754" s="31"/>
      <c r="ZG754" s="31"/>
      <c r="ZH754" s="31"/>
      <c r="ZI754" s="31"/>
      <c r="ZJ754" s="31"/>
      <c r="ZK754" s="31"/>
      <c r="ZL754" s="31"/>
      <c r="ZM754" s="31"/>
      <c r="ZN754" s="31"/>
      <c r="ZO754" s="31"/>
      <c r="ZP754" s="31"/>
      <c r="ZQ754" s="31"/>
      <c r="ZR754" s="31"/>
      <c r="ZS754" s="31"/>
      <c r="ZT754" s="31"/>
      <c r="ZU754" s="31"/>
      <c r="ZV754" s="31"/>
      <c r="ZW754" s="31"/>
      <c r="ZX754" s="31"/>
      <c r="ZY754" s="31"/>
      <c r="ZZ754" s="31"/>
      <c r="AAA754" s="31"/>
      <c r="AAB754" s="31"/>
      <c r="AAC754" s="31"/>
      <c r="AAD754" s="31"/>
      <c r="AAE754" s="31"/>
      <c r="AAF754" s="31"/>
      <c r="AAG754" s="31"/>
      <c r="AAH754" s="31"/>
      <c r="AAI754" s="31"/>
      <c r="AAJ754" s="31"/>
      <c r="AAK754" s="31"/>
      <c r="AAL754" s="31"/>
      <c r="AAM754" s="31"/>
      <c r="AAN754" s="31"/>
      <c r="AAO754" s="31"/>
      <c r="AAP754" s="31"/>
      <c r="AAQ754" s="31"/>
      <c r="AAR754" s="31"/>
      <c r="AAS754" s="31"/>
      <c r="AAT754" s="31"/>
      <c r="AAU754" s="31"/>
      <c r="AAV754" s="31"/>
      <c r="AAW754" s="31"/>
      <c r="AAX754" s="31"/>
      <c r="AAY754" s="31"/>
      <c r="AAZ754" s="31"/>
      <c r="ABA754" s="31"/>
      <c r="ABB754" s="31"/>
      <c r="ABC754" s="31"/>
      <c r="ABD754" s="31"/>
      <c r="ABE754" s="31"/>
      <c r="ABF754" s="31"/>
      <c r="ABG754" s="31"/>
      <c r="ABH754" s="31"/>
      <c r="ABI754" s="31"/>
      <c r="ABJ754" s="31"/>
      <c r="ABK754" s="31"/>
      <c r="ABL754" s="31"/>
      <c r="ABM754" s="31"/>
      <c r="ABN754" s="31"/>
      <c r="ABO754" s="31"/>
      <c r="ABP754" s="31"/>
      <c r="ABQ754" s="31"/>
      <c r="ABR754" s="31"/>
      <c r="ABS754" s="31"/>
      <c r="ABT754" s="31"/>
      <c r="ABU754" s="31"/>
      <c r="ABV754" s="31"/>
      <c r="ABW754" s="31"/>
      <c r="ABX754" s="31"/>
      <c r="ABY754" s="31"/>
      <c r="ABZ754" s="31"/>
      <c r="ACA754" s="31"/>
      <c r="ACB754" s="31"/>
      <c r="ACC754" s="31"/>
      <c r="ACD754" s="31"/>
      <c r="ACE754" s="31"/>
      <c r="ACF754" s="31"/>
      <c r="ACG754" s="31"/>
      <c r="ACH754" s="31"/>
      <c r="ACI754" s="31"/>
      <c r="ACJ754" s="31"/>
      <c r="ACK754" s="31"/>
      <c r="ACL754" s="31"/>
      <c r="ACM754" s="31"/>
      <c r="ACN754" s="31"/>
      <c r="ACO754" s="31"/>
      <c r="ACP754" s="31"/>
      <c r="ACQ754" s="31"/>
      <c r="ACR754" s="31"/>
      <c r="ACS754" s="31"/>
      <c r="ACT754" s="31"/>
      <c r="ACU754" s="31"/>
      <c r="ACV754" s="31"/>
      <c r="ACW754" s="31"/>
      <c r="ACX754" s="31"/>
      <c r="ACY754" s="31"/>
      <c r="ACZ754" s="31"/>
      <c r="ADA754" s="31"/>
      <c r="ADB754" s="31"/>
      <c r="ADC754" s="31"/>
      <c r="ADD754" s="31"/>
      <c r="ADE754" s="31"/>
      <c r="ADF754" s="31"/>
      <c r="ADG754" s="31"/>
      <c r="ADH754" s="31"/>
      <c r="ADI754" s="31"/>
      <c r="ADJ754" s="31"/>
      <c r="ADK754" s="31"/>
      <c r="ADL754" s="31"/>
      <c r="ADM754" s="31"/>
      <c r="ADN754" s="31"/>
      <c r="ADO754" s="31"/>
      <c r="ADP754" s="31"/>
      <c r="ADQ754" s="31"/>
      <c r="ADR754" s="31"/>
      <c r="ADS754" s="31"/>
      <c r="ADT754" s="31"/>
      <c r="ADU754" s="31"/>
      <c r="ADV754" s="31"/>
      <c r="ADW754" s="31"/>
      <c r="ADX754" s="31"/>
      <c r="ADY754" s="31"/>
      <c r="ADZ754" s="31"/>
      <c r="AEA754" s="31"/>
      <c r="AEB754" s="31"/>
      <c r="AEC754" s="31"/>
      <c r="AED754" s="31"/>
      <c r="AEE754" s="31"/>
      <c r="AEF754" s="31"/>
      <c r="AEG754" s="31"/>
      <c r="AEH754" s="31"/>
      <c r="AEI754" s="31"/>
      <c r="AEJ754" s="31"/>
      <c r="AEK754" s="31"/>
      <c r="AEL754" s="31"/>
      <c r="AEM754" s="31"/>
      <c r="AEN754" s="31"/>
      <c r="AEO754" s="31"/>
      <c r="AEP754" s="31"/>
      <c r="AEQ754" s="31"/>
      <c r="AER754" s="31"/>
      <c r="AES754" s="31"/>
      <c r="AET754" s="31"/>
      <c r="AEU754" s="31"/>
      <c r="AEV754" s="31"/>
      <c r="AEW754" s="31"/>
      <c r="AEX754" s="31"/>
      <c r="AEY754" s="31"/>
      <c r="AEZ754" s="31"/>
      <c r="AFA754" s="31"/>
      <c r="AFB754" s="31"/>
      <c r="AFC754" s="31"/>
      <c r="AFD754" s="31"/>
      <c r="AFE754" s="31"/>
      <c r="AFF754" s="31"/>
      <c r="AFG754" s="31"/>
      <c r="AFH754" s="31"/>
      <c r="AFI754" s="31"/>
      <c r="AFJ754" s="31"/>
      <c r="AFK754" s="31"/>
      <c r="AFL754" s="31"/>
      <c r="AFM754" s="31"/>
      <c r="AFN754" s="31"/>
      <c r="AFO754" s="31"/>
      <c r="AFP754" s="31"/>
      <c r="AFQ754" s="31"/>
      <c r="AFR754" s="31"/>
      <c r="AFS754" s="31"/>
      <c r="AFT754" s="31"/>
      <c r="AFU754" s="31"/>
      <c r="AFV754" s="31"/>
      <c r="AFW754" s="31"/>
      <c r="AFX754" s="31"/>
      <c r="AFY754" s="31"/>
      <c r="AFZ754" s="31"/>
      <c r="AGA754" s="31"/>
      <c r="AGB754" s="31"/>
      <c r="AGC754" s="31"/>
      <c r="AGD754" s="31"/>
      <c r="AGE754" s="31"/>
      <c r="AGF754" s="31"/>
      <c r="AGG754" s="31"/>
      <c r="AGH754" s="31"/>
      <c r="AGI754" s="31"/>
      <c r="AGJ754" s="31"/>
      <c r="AGK754" s="31"/>
      <c r="AGL754" s="31"/>
      <c r="AGM754" s="31"/>
      <c r="AGN754" s="31"/>
      <c r="AGO754" s="31"/>
      <c r="AGP754" s="31"/>
      <c r="AGQ754" s="31"/>
      <c r="AGR754" s="31"/>
      <c r="AGS754" s="31"/>
      <c r="AGT754" s="31"/>
      <c r="AGU754" s="31"/>
      <c r="AGV754" s="31"/>
      <c r="AGW754" s="31"/>
      <c r="AGX754" s="31"/>
      <c r="AGY754" s="31"/>
      <c r="AGZ754" s="31"/>
      <c r="AHA754" s="31"/>
      <c r="AHB754" s="31"/>
      <c r="AHC754" s="31"/>
      <c r="AHD754" s="31"/>
      <c r="AHE754" s="31"/>
      <c r="AHF754" s="31"/>
      <c r="AHG754" s="31"/>
      <c r="AHH754" s="31"/>
      <c r="AHI754" s="31"/>
      <c r="AHJ754" s="31"/>
      <c r="AHK754" s="31"/>
      <c r="AHL754" s="31"/>
      <c r="AHM754" s="31"/>
      <c r="AHN754" s="31"/>
      <c r="AHO754" s="31"/>
      <c r="AHP754" s="31"/>
      <c r="AHQ754" s="31"/>
      <c r="AHR754" s="31"/>
      <c r="AHS754" s="31"/>
      <c r="AHT754" s="31"/>
      <c r="AHU754" s="31"/>
      <c r="AHV754" s="31"/>
      <c r="AHW754" s="31"/>
      <c r="AHX754" s="31"/>
      <c r="AHY754" s="31"/>
      <c r="AHZ754" s="31"/>
      <c r="AIA754" s="31"/>
      <c r="AIB754" s="31"/>
      <c r="AIC754" s="31"/>
      <c r="AID754" s="31"/>
      <c r="AIE754" s="31"/>
      <c r="AIF754" s="31"/>
      <c r="AIG754" s="31"/>
      <c r="AIH754" s="31"/>
      <c r="AII754" s="31"/>
      <c r="AIJ754" s="31"/>
      <c r="AIK754" s="31"/>
      <c r="AIL754" s="31"/>
      <c r="AIM754" s="31"/>
      <c r="AIN754" s="31"/>
      <c r="AIO754" s="31"/>
      <c r="AIP754" s="31"/>
      <c r="AIQ754" s="31"/>
      <c r="AIR754" s="31"/>
      <c r="AIS754" s="31"/>
      <c r="AIT754" s="31"/>
      <c r="AIU754" s="31"/>
      <c r="AIV754" s="31"/>
      <c r="AIW754" s="31"/>
      <c r="AIX754" s="31"/>
      <c r="AIY754" s="31"/>
      <c r="AIZ754" s="31"/>
      <c r="AJA754" s="31"/>
      <c r="AJB754" s="31"/>
      <c r="AJC754" s="31"/>
      <c r="AJD754" s="31"/>
      <c r="AJE754" s="31"/>
      <c r="AJF754" s="31"/>
      <c r="AJG754" s="31"/>
      <c r="AJH754" s="31"/>
      <c r="AJI754" s="31"/>
      <c r="AJJ754" s="31"/>
      <c r="AJK754" s="31"/>
      <c r="AJL754" s="31"/>
      <c r="AJM754" s="31"/>
      <c r="AJN754" s="31"/>
      <c r="AJO754" s="31"/>
      <c r="AJP754" s="31"/>
      <c r="AJQ754" s="31"/>
      <c r="AJR754" s="31"/>
      <c r="AJS754" s="31"/>
      <c r="AJT754" s="31"/>
      <c r="AJU754" s="31"/>
      <c r="AJV754" s="31"/>
      <c r="AJW754" s="31"/>
      <c r="AJX754" s="31"/>
      <c r="AJY754" s="31"/>
      <c r="AJZ754" s="31"/>
      <c r="AKA754" s="31"/>
      <c r="AKB754" s="31"/>
      <c r="AKC754" s="31"/>
      <c r="AKD754" s="31"/>
      <c r="AKE754" s="31"/>
      <c r="AKF754" s="31"/>
      <c r="AKG754" s="31"/>
      <c r="AKH754" s="31"/>
      <c r="AKI754" s="31"/>
      <c r="AKJ754" s="31"/>
      <c r="AKK754" s="31"/>
      <c r="AKL754" s="31"/>
      <c r="AKM754" s="31"/>
      <c r="AKN754" s="31"/>
      <c r="AKO754" s="31"/>
      <c r="AKP754" s="31"/>
      <c r="AKQ754" s="31"/>
      <c r="AKR754" s="31"/>
      <c r="AKS754" s="31"/>
      <c r="AKT754" s="31"/>
      <c r="AKU754" s="31"/>
      <c r="AKV754" s="31"/>
      <c r="AKW754" s="31"/>
      <c r="AKX754" s="31"/>
      <c r="AKY754" s="31"/>
      <c r="AKZ754" s="31"/>
      <c r="ALA754" s="31"/>
      <c r="ALB754" s="31"/>
      <c r="ALC754" s="31"/>
      <c r="ALD754" s="31"/>
      <c r="ALE754" s="31"/>
      <c r="ALF754" s="31"/>
      <c r="ALG754" s="31"/>
      <c r="ALH754" s="31"/>
      <c r="ALI754" s="31"/>
      <c r="ALJ754" s="31"/>
      <c r="ALK754" s="31"/>
      <c r="ALL754" s="31"/>
      <c r="ALM754" s="31"/>
      <c r="ALN754" s="31"/>
      <c r="ALO754" s="31"/>
      <c r="ALP754" s="31"/>
      <c r="ALQ754" s="31"/>
      <c r="ALR754" s="31"/>
      <c r="ALS754" s="31"/>
      <c r="ALT754" s="31"/>
      <c r="ALU754" s="31"/>
      <c r="ALV754" s="31"/>
      <c r="ALW754" s="31"/>
      <c r="ALX754" s="31"/>
      <c r="ALY754" s="31"/>
      <c r="ALZ754" s="31"/>
      <c r="AMA754" s="31"/>
      <c r="AMB754" s="31"/>
      <c r="AMC754" s="31"/>
      <c r="AMD754" s="31"/>
      <c r="AME754" s="31"/>
      <c r="AMF754" s="31"/>
      <c r="AMG754" s="31"/>
      <c r="AMH754" s="31"/>
      <c r="AMI754" s="31"/>
      <c r="AMJ754" s="31"/>
      <c r="AMK754" s="31"/>
      <c r="AML754" s="31"/>
      <c r="AMM754" s="31"/>
      <c r="AMN754" s="31"/>
      <c r="AMO754" s="31"/>
      <c r="AMP754" s="31"/>
      <c r="AMQ754" s="31"/>
      <c r="AMR754" s="31"/>
      <c r="AMS754" s="31"/>
      <c r="AMT754" s="31"/>
      <c r="AMU754" s="31"/>
      <c r="AMV754" s="31"/>
      <c r="AMW754" s="31"/>
      <c r="AMX754" s="31"/>
      <c r="AMY754" s="31"/>
      <c r="AMZ754" s="31"/>
      <c r="ANA754" s="31"/>
      <c r="ANB754" s="31"/>
      <c r="ANC754" s="31"/>
      <c r="AND754" s="31"/>
      <c r="ANE754" s="31"/>
      <c r="ANF754" s="31"/>
      <c r="ANG754" s="31"/>
      <c r="ANH754" s="31"/>
      <c r="ANI754" s="31"/>
      <c r="ANJ754" s="31"/>
      <c r="ANK754" s="31"/>
      <c r="ANL754" s="31"/>
      <c r="ANM754" s="31"/>
      <c r="ANN754" s="31"/>
      <c r="ANO754" s="31"/>
      <c r="ANP754" s="31"/>
      <c r="ANQ754" s="31"/>
      <c r="ANR754" s="31"/>
      <c r="ANS754" s="31"/>
      <c r="ANT754" s="31"/>
      <c r="ANU754" s="31"/>
      <c r="ANV754" s="31"/>
      <c r="ANW754" s="31"/>
      <c r="ANX754" s="31"/>
      <c r="ANY754" s="31"/>
      <c r="ANZ754" s="31"/>
      <c r="AOA754" s="31"/>
      <c r="AOB754" s="31"/>
      <c r="AOC754" s="31"/>
      <c r="AOD754" s="31"/>
      <c r="AOE754" s="31"/>
      <c r="AOF754" s="31"/>
      <c r="AOG754" s="31"/>
      <c r="AOH754" s="31"/>
      <c r="AOI754" s="31"/>
      <c r="AOJ754" s="31"/>
      <c r="AOK754" s="31"/>
      <c r="AOL754" s="31"/>
      <c r="AOM754" s="31"/>
      <c r="AON754" s="31"/>
      <c r="AOO754" s="31"/>
      <c r="AOP754" s="31"/>
      <c r="AOQ754" s="31"/>
      <c r="AOR754" s="31"/>
      <c r="AOS754" s="31"/>
      <c r="AOT754" s="31"/>
      <c r="AOU754" s="31"/>
      <c r="AOV754" s="31"/>
      <c r="AOW754" s="31"/>
      <c r="AOX754" s="31"/>
      <c r="AOY754" s="31"/>
      <c r="AOZ754" s="31"/>
      <c r="APA754" s="31"/>
      <c r="APB754" s="31"/>
      <c r="APC754" s="31"/>
      <c r="APD754" s="31"/>
      <c r="APE754" s="31"/>
      <c r="APF754" s="31"/>
      <c r="APG754" s="31"/>
      <c r="APH754" s="31"/>
      <c r="API754" s="31"/>
      <c r="APJ754" s="31"/>
      <c r="APK754" s="31"/>
      <c r="APL754" s="31"/>
      <c r="APM754" s="31"/>
      <c r="APN754" s="31"/>
      <c r="APO754" s="31"/>
      <c r="APP754" s="31"/>
      <c r="APQ754" s="31"/>
      <c r="APR754" s="31"/>
      <c r="APS754" s="31"/>
      <c r="APT754" s="31"/>
      <c r="APU754" s="31"/>
      <c r="APV754" s="31"/>
      <c r="APW754" s="31"/>
      <c r="APX754" s="31"/>
      <c r="APY754" s="31"/>
      <c r="APZ754" s="31"/>
      <c r="AQA754" s="31"/>
      <c r="AQB754" s="31"/>
      <c r="AQC754" s="31"/>
      <c r="AQD754" s="31"/>
      <c r="AQE754" s="31"/>
      <c r="AQF754" s="31"/>
      <c r="AQG754" s="31"/>
      <c r="AQH754" s="31"/>
      <c r="AQI754" s="31"/>
      <c r="AQJ754" s="31"/>
      <c r="AQK754" s="31"/>
      <c r="AQL754" s="31"/>
      <c r="AQM754" s="31"/>
      <c r="AQN754" s="31"/>
      <c r="AQO754" s="31"/>
      <c r="AQP754" s="31"/>
      <c r="AQQ754" s="31"/>
      <c r="AQR754" s="31"/>
      <c r="AQS754" s="31"/>
      <c r="AQT754" s="31"/>
      <c r="AQU754" s="31"/>
      <c r="AQV754" s="31"/>
      <c r="AQW754" s="31"/>
      <c r="AQX754" s="31"/>
      <c r="AQY754" s="31"/>
      <c r="AQZ754" s="31"/>
      <c r="ARA754" s="31"/>
      <c r="ARB754" s="31"/>
      <c r="ARC754" s="31"/>
      <c r="ARD754" s="31"/>
      <c r="ARE754" s="31"/>
      <c r="ARF754" s="31"/>
      <c r="ARG754" s="31"/>
      <c r="ARH754" s="31"/>
      <c r="ARI754" s="31"/>
      <c r="ARJ754" s="31"/>
      <c r="ARK754" s="31"/>
      <c r="ARL754" s="31"/>
      <c r="ARM754" s="31"/>
      <c r="ARN754" s="31"/>
      <c r="ARO754" s="31"/>
      <c r="ARP754" s="31"/>
      <c r="ARQ754" s="31"/>
      <c r="ARR754" s="31"/>
      <c r="ARS754" s="31"/>
      <c r="ART754" s="31"/>
      <c r="ARU754" s="31"/>
      <c r="ARV754" s="31"/>
      <c r="ARW754" s="31"/>
      <c r="ARX754" s="31"/>
      <c r="ARY754" s="31"/>
      <c r="ARZ754" s="31"/>
      <c r="ASA754" s="31"/>
      <c r="ASB754" s="31"/>
      <c r="ASC754" s="31"/>
      <c r="ASD754" s="31"/>
      <c r="ASE754" s="31"/>
      <c r="ASF754" s="31"/>
      <c r="ASG754" s="31"/>
      <c r="ASH754" s="31"/>
      <c r="ASI754" s="31"/>
      <c r="ASJ754" s="31"/>
      <c r="ASK754" s="31"/>
      <c r="ASL754" s="31"/>
      <c r="ASM754" s="31"/>
      <c r="ASN754" s="31"/>
      <c r="ASO754" s="31"/>
      <c r="ASP754" s="31"/>
      <c r="ASQ754" s="31"/>
      <c r="ASR754" s="31"/>
      <c r="ASS754" s="31"/>
      <c r="AST754" s="31"/>
      <c r="ASU754" s="31"/>
      <c r="ASV754" s="31"/>
      <c r="ASW754" s="31"/>
      <c r="ASX754" s="31"/>
      <c r="ASY754" s="31"/>
      <c r="ASZ754" s="31"/>
      <c r="ATA754" s="31"/>
      <c r="ATB754" s="31"/>
      <c r="ATC754" s="31"/>
      <c r="ATD754" s="31"/>
      <c r="ATE754" s="31"/>
      <c r="ATF754" s="31"/>
      <c r="ATG754" s="31"/>
      <c r="ATH754" s="31"/>
      <c r="ATI754" s="31"/>
      <c r="ATJ754" s="31"/>
      <c r="ATK754" s="31"/>
      <c r="ATL754" s="31"/>
      <c r="ATM754" s="31"/>
      <c r="ATN754" s="31"/>
      <c r="ATO754" s="31"/>
      <c r="ATP754" s="31"/>
      <c r="ATQ754" s="31"/>
      <c r="ATR754" s="31"/>
      <c r="ATS754" s="31"/>
      <c r="ATT754" s="31"/>
      <c r="ATU754" s="31"/>
      <c r="ATV754" s="31"/>
      <c r="ATW754" s="31"/>
      <c r="ATX754" s="31"/>
      <c r="ATY754" s="31"/>
      <c r="ATZ754" s="31"/>
      <c r="AUA754" s="31"/>
      <c r="AUB754" s="31"/>
      <c r="AUC754" s="31"/>
      <c r="AUD754" s="31"/>
      <c r="AUE754" s="31"/>
      <c r="AUF754" s="31"/>
      <c r="AUG754" s="31"/>
      <c r="AUH754" s="31"/>
      <c r="AUI754" s="31"/>
      <c r="AUJ754" s="31"/>
      <c r="AUK754" s="31"/>
      <c r="AUL754" s="31"/>
      <c r="AUM754" s="31"/>
      <c r="AUN754" s="31"/>
      <c r="AUO754" s="31"/>
      <c r="AUP754" s="31"/>
      <c r="AUQ754" s="31"/>
      <c r="AUR754" s="31"/>
      <c r="AUS754" s="31"/>
      <c r="AUT754" s="31"/>
      <c r="AUU754" s="31"/>
      <c r="AUV754" s="31"/>
      <c r="AUW754" s="31"/>
      <c r="AUX754" s="31"/>
      <c r="AUY754" s="31"/>
      <c r="AUZ754" s="31"/>
      <c r="AVA754" s="31"/>
      <c r="AVB754" s="31"/>
      <c r="AVC754" s="31"/>
      <c r="AVD754" s="31"/>
      <c r="AVE754" s="31"/>
      <c r="AVF754" s="31"/>
      <c r="AVG754" s="31"/>
      <c r="AVH754" s="31"/>
      <c r="AVI754" s="31"/>
      <c r="AVJ754" s="31"/>
      <c r="AVK754" s="31"/>
      <c r="AVL754" s="31"/>
      <c r="AVM754" s="31"/>
      <c r="AVN754" s="31"/>
      <c r="AVO754" s="31"/>
      <c r="AVP754" s="31"/>
      <c r="AVQ754" s="31"/>
      <c r="AVR754" s="31"/>
      <c r="AVS754" s="31"/>
      <c r="AVT754" s="31"/>
      <c r="AVU754" s="31"/>
      <c r="AVV754" s="31"/>
      <c r="AVW754" s="31"/>
      <c r="AVX754" s="31"/>
      <c r="AVY754" s="31"/>
      <c r="AVZ754" s="31"/>
      <c r="AWA754" s="31"/>
      <c r="AWB754" s="31"/>
      <c r="AWC754" s="31"/>
      <c r="AWD754" s="31"/>
      <c r="AWE754" s="31"/>
      <c r="AWF754" s="31"/>
      <c r="AWG754" s="31"/>
      <c r="AWH754" s="31"/>
      <c r="AWI754" s="31"/>
      <c r="AWJ754" s="31"/>
      <c r="AWK754" s="31"/>
      <c r="AWL754" s="31"/>
      <c r="AWM754" s="31"/>
      <c r="AWN754" s="31"/>
      <c r="AWO754" s="31"/>
      <c r="AWP754" s="31"/>
      <c r="AWQ754" s="31"/>
      <c r="AWR754" s="31"/>
      <c r="AWS754" s="31"/>
      <c r="AWT754" s="31"/>
      <c r="AWU754" s="31"/>
      <c r="AWV754" s="31"/>
      <c r="AWW754" s="31"/>
      <c r="AWX754" s="31"/>
      <c r="AWY754" s="31"/>
      <c r="AWZ754" s="31"/>
      <c r="AXA754" s="31"/>
      <c r="AXB754" s="31"/>
      <c r="AXC754" s="31"/>
      <c r="AXD754" s="31"/>
      <c r="AXE754" s="31"/>
      <c r="AXF754" s="31"/>
      <c r="AXG754" s="31"/>
      <c r="AXH754" s="31"/>
      <c r="AXI754" s="31"/>
      <c r="AXJ754" s="31"/>
      <c r="AXK754" s="31"/>
      <c r="AXL754" s="31"/>
      <c r="AXM754" s="31"/>
      <c r="AXN754" s="31"/>
      <c r="AXO754" s="31"/>
      <c r="AXP754" s="31"/>
      <c r="AXQ754" s="31"/>
      <c r="AXR754" s="31"/>
      <c r="AXS754" s="31"/>
      <c r="AXT754" s="31"/>
      <c r="AXU754" s="31"/>
      <c r="AXV754" s="31"/>
      <c r="AXW754" s="31"/>
      <c r="AXX754" s="31"/>
      <c r="AXY754" s="31"/>
      <c r="AXZ754" s="31"/>
      <c r="AYA754" s="31"/>
      <c r="AYB754" s="31"/>
      <c r="AYC754" s="31"/>
      <c r="AYD754" s="31"/>
      <c r="AYE754" s="31"/>
      <c r="AYF754" s="31"/>
      <c r="AYG754" s="31"/>
      <c r="AYH754" s="31"/>
      <c r="AYI754" s="31"/>
      <c r="AYJ754" s="31"/>
      <c r="AYK754" s="31"/>
      <c r="AYL754" s="31"/>
      <c r="AYM754" s="31"/>
      <c r="AYN754" s="31"/>
      <c r="AYO754" s="31"/>
      <c r="AYP754" s="31"/>
      <c r="AYQ754" s="31"/>
      <c r="AYR754" s="31"/>
      <c r="AYS754" s="31"/>
      <c r="AYT754" s="31"/>
      <c r="AYU754" s="31"/>
      <c r="AYV754" s="31"/>
      <c r="AYW754" s="31"/>
      <c r="AYX754" s="31"/>
      <c r="AYY754" s="31"/>
      <c r="AYZ754" s="31"/>
      <c r="AZA754" s="31"/>
      <c r="AZB754" s="31"/>
      <c r="AZC754" s="31"/>
      <c r="AZD754" s="31"/>
      <c r="AZE754" s="31"/>
      <c r="AZF754" s="31"/>
      <c r="AZG754" s="31"/>
      <c r="AZH754" s="31"/>
      <c r="AZI754" s="31"/>
      <c r="AZJ754" s="31"/>
      <c r="AZK754" s="31"/>
      <c r="AZL754" s="31"/>
      <c r="AZM754" s="31"/>
      <c r="AZN754" s="31"/>
      <c r="AZO754" s="31"/>
      <c r="AZP754" s="31"/>
      <c r="AZQ754" s="31"/>
      <c r="AZR754" s="31"/>
      <c r="AZS754" s="31"/>
      <c r="AZT754" s="31"/>
      <c r="AZU754" s="31"/>
      <c r="AZV754" s="31"/>
      <c r="AZW754" s="31"/>
      <c r="AZX754" s="31"/>
      <c r="AZY754" s="31"/>
      <c r="AZZ754" s="31"/>
      <c r="BAA754" s="31"/>
      <c r="BAB754" s="31"/>
      <c r="BAC754" s="31"/>
      <c r="BAD754" s="31"/>
      <c r="BAE754" s="31"/>
      <c r="BAF754" s="31"/>
      <c r="BAG754" s="31"/>
      <c r="BAH754" s="31"/>
      <c r="BAI754" s="31"/>
      <c r="BAJ754" s="31"/>
      <c r="BAK754" s="31"/>
      <c r="BAL754" s="31"/>
      <c r="BAM754" s="31"/>
      <c r="BAN754" s="31"/>
      <c r="BAO754" s="31"/>
      <c r="BAP754" s="31"/>
      <c r="BAQ754" s="31"/>
      <c r="BAR754" s="31"/>
      <c r="BAS754" s="31"/>
      <c r="BAT754" s="31"/>
      <c r="BAU754" s="31"/>
      <c r="BAV754" s="31"/>
      <c r="BAW754" s="31"/>
      <c r="BAX754" s="31"/>
      <c r="BAY754" s="31"/>
      <c r="BAZ754" s="31"/>
      <c r="BBA754" s="31"/>
      <c r="BBB754" s="31"/>
      <c r="BBC754" s="31"/>
      <c r="BBD754" s="31"/>
      <c r="BBE754" s="31"/>
      <c r="BBF754" s="31"/>
      <c r="BBG754" s="31"/>
      <c r="BBH754" s="31"/>
      <c r="BBI754" s="31"/>
      <c r="BBJ754" s="31"/>
      <c r="BBK754" s="31"/>
      <c r="BBL754" s="31"/>
      <c r="BBM754" s="31"/>
      <c r="BBN754" s="31"/>
      <c r="BBO754" s="31"/>
      <c r="BBP754" s="31"/>
      <c r="BBQ754" s="31"/>
      <c r="BBR754" s="31"/>
      <c r="BBS754" s="31"/>
      <c r="BBT754" s="31"/>
      <c r="BBU754" s="31"/>
      <c r="BBV754" s="31"/>
      <c r="BBW754" s="31"/>
      <c r="BBX754" s="31"/>
      <c r="BBY754" s="31"/>
      <c r="BBZ754" s="31"/>
      <c r="BCA754" s="31"/>
      <c r="BCB754" s="31"/>
      <c r="BCC754" s="31"/>
      <c r="BCD754" s="31"/>
      <c r="BCE754" s="31"/>
      <c r="BCF754" s="31"/>
      <c r="BCG754" s="31"/>
      <c r="BCH754" s="31"/>
      <c r="BCI754" s="31"/>
      <c r="BCJ754" s="31"/>
      <c r="BCK754" s="31"/>
      <c r="BCL754" s="31"/>
      <c r="BCM754" s="31"/>
      <c r="BCN754" s="31"/>
      <c r="BCO754" s="31"/>
      <c r="BCP754" s="31"/>
      <c r="BCQ754" s="31"/>
      <c r="BCR754" s="31"/>
      <c r="BCS754" s="31"/>
      <c r="BCT754" s="31"/>
      <c r="BCU754" s="31"/>
      <c r="BCV754" s="31"/>
      <c r="BCW754" s="31"/>
      <c r="BCX754" s="31"/>
      <c r="BCY754" s="31"/>
      <c r="BCZ754" s="31"/>
      <c r="BDA754" s="31"/>
      <c r="BDB754" s="31"/>
      <c r="BDC754" s="31"/>
      <c r="BDD754" s="31"/>
      <c r="BDE754" s="31"/>
      <c r="BDF754" s="31"/>
      <c r="BDG754" s="31"/>
      <c r="BDH754" s="31"/>
      <c r="BDI754" s="31"/>
      <c r="BDJ754" s="31"/>
      <c r="BDK754" s="31"/>
      <c r="BDL754" s="31"/>
      <c r="BDM754" s="31"/>
      <c r="BDN754" s="31"/>
      <c r="BDO754" s="31"/>
      <c r="BDP754" s="31"/>
      <c r="BDQ754" s="31"/>
      <c r="BDR754" s="31"/>
      <c r="BDS754" s="31"/>
      <c r="BDT754" s="31"/>
      <c r="BDU754" s="31"/>
      <c r="BDV754" s="31"/>
      <c r="BDW754" s="31"/>
      <c r="BDX754" s="31"/>
      <c r="BDY754" s="31"/>
      <c r="BDZ754" s="31"/>
      <c r="BEA754" s="31"/>
      <c r="BEB754" s="31"/>
      <c r="BEC754" s="31"/>
      <c r="BED754" s="31"/>
      <c r="BEE754" s="31"/>
      <c r="BEF754" s="31"/>
      <c r="BEG754" s="31"/>
      <c r="BEH754" s="31"/>
      <c r="BEI754" s="31"/>
      <c r="BEJ754" s="31"/>
      <c r="BEK754" s="31"/>
      <c r="BEL754" s="31"/>
      <c r="BEM754" s="31"/>
      <c r="BEN754" s="31"/>
      <c r="BEO754" s="31"/>
      <c r="BEP754" s="31"/>
      <c r="BEQ754" s="31"/>
      <c r="BER754" s="31"/>
      <c r="BES754" s="31"/>
      <c r="BET754" s="31"/>
      <c r="BEU754" s="31"/>
      <c r="BEV754" s="31"/>
      <c r="BEW754" s="31"/>
      <c r="BEX754" s="31"/>
      <c r="BEY754" s="31"/>
      <c r="BEZ754" s="31"/>
      <c r="BFA754" s="31"/>
      <c r="BFB754" s="31"/>
      <c r="BFC754" s="31"/>
      <c r="BFD754" s="31"/>
      <c r="BFE754" s="31"/>
      <c r="BFF754" s="31"/>
      <c r="BFG754" s="31"/>
      <c r="BFH754" s="31"/>
      <c r="BFI754" s="31"/>
      <c r="BFJ754" s="31"/>
      <c r="BFK754" s="31"/>
      <c r="BFL754" s="31"/>
      <c r="BFM754" s="31"/>
      <c r="BFN754" s="31"/>
      <c r="BFO754" s="31"/>
      <c r="BFP754" s="31"/>
      <c r="BFQ754" s="31"/>
      <c r="BFR754" s="31"/>
      <c r="BFS754" s="31"/>
      <c r="BFT754" s="31"/>
      <c r="BFU754" s="31"/>
      <c r="BFV754" s="31"/>
      <c r="BFW754" s="31"/>
      <c r="BFX754" s="31"/>
      <c r="BFY754" s="31"/>
      <c r="BFZ754" s="31"/>
      <c r="BGA754" s="31"/>
      <c r="BGB754" s="31"/>
      <c r="BGC754" s="31"/>
      <c r="BGD754" s="31"/>
      <c r="BGE754" s="31"/>
      <c r="BGF754" s="31"/>
      <c r="BGG754" s="31"/>
      <c r="BGH754" s="31"/>
      <c r="BGI754" s="31"/>
      <c r="BGJ754" s="31"/>
      <c r="BGK754" s="31"/>
      <c r="BGL754" s="31"/>
      <c r="BGM754" s="31"/>
      <c r="BGN754" s="31"/>
      <c r="BGO754" s="31"/>
      <c r="BGP754" s="31"/>
      <c r="BGQ754" s="31"/>
      <c r="BGR754" s="31"/>
      <c r="BGS754" s="31"/>
      <c r="BGT754" s="31"/>
      <c r="BGU754" s="31"/>
      <c r="BGV754" s="31"/>
      <c r="BGW754" s="31"/>
      <c r="BGX754" s="31"/>
      <c r="BGY754" s="31"/>
      <c r="BGZ754" s="31"/>
      <c r="BHA754" s="31"/>
      <c r="BHB754" s="31"/>
      <c r="BHC754" s="31"/>
      <c r="BHD754" s="31"/>
      <c r="BHE754" s="31"/>
      <c r="BHF754" s="31"/>
      <c r="BHG754" s="31"/>
      <c r="BHH754" s="31"/>
      <c r="BHI754" s="31"/>
      <c r="BHJ754" s="31"/>
      <c r="BHK754" s="31"/>
      <c r="BHL754" s="31"/>
      <c r="BHM754" s="31"/>
      <c r="BHN754" s="31"/>
      <c r="BHO754" s="31"/>
      <c r="BHP754" s="31"/>
      <c r="BHQ754" s="31"/>
      <c r="BHR754" s="31"/>
      <c r="BHS754" s="31"/>
      <c r="BHT754" s="31"/>
      <c r="BHU754" s="31"/>
      <c r="BHV754" s="31"/>
      <c r="BHW754" s="31"/>
      <c r="BHX754" s="31"/>
      <c r="BHY754" s="31"/>
      <c r="BHZ754" s="31"/>
      <c r="BIA754" s="31"/>
      <c r="BIB754" s="31"/>
      <c r="BIC754" s="31"/>
      <c r="BID754" s="31"/>
      <c r="BIE754" s="31"/>
      <c r="BIF754" s="31"/>
      <c r="BIG754" s="31"/>
      <c r="BIH754" s="31"/>
      <c r="BII754" s="31"/>
      <c r="BIJ754" s="31"/>
      <c r="BIK754" s="31"/>
      <c r="BIL754" s="31"/>
      <c r="BIM754" s="31"/>
      <c r="BIN754" s="31"/>
      <c r="BIO754" s="31"/>
      <c r="BIP754" s="31"/>
      <c r="BIQ754" s="31"/>
      <c r="BIR754" s="31"/>
      <c r="BIS754" s="31"/>
      <c r="BIT754" s="31"/>
      <c r="BIU754" s="31"/>
      <c r="BIV754" s="31"/>
      <c r="BIW754" s="31"/>
      <c r="BIX754" s="31"/>
      <c r="BIY754" s="31"/>
      <c r="BIZ754" s="31"/>
      <c r="BJA754" s="31"/>
      <c r="BJB754" s="31"/>
      <c r="BJC754" s="31"/>
      <c r="BJD754" s="31"/>
      <c r="BJE754" s="31"/>
      <c r="BJF754" s="31"/>
      <c r="BJG754" s="31"/>
      <c r="BJH754" s="31"/>
      <c r="BJI754" s="31"/>
      <c r="BJJ754" s="31"/>
      <c r="BJK754" s="31"/>
      <c r="BJL754" s="31"/>
      <c r="BJM754" s="31"/>
      <c r="BJN754" s="31"/>
      <c r="BJO754" s="31"/>
      <c r="BJP754" s="31"/>
      <c r="BJQ754" s="31"/>
      <c r="BJR754" s="31"/>
      <c r="BJS754" s="31"/>
      <c r="BJT754" s="31"/>
      <c r="BJU754" s="31"/>
      <c r="BJV754" s="31"/>
      <c r="BJW754" s="31"/>
      <c r="BJX754" s="31"/>
      <c r="BJY754" s="31"/>
      <c r="BJZ754" s="31"/>
      <c r="BKA754" s="31"/>
      <c r="BKB754" s="31"/>
      <c r="BKC754" s="31"/>
      <c r="BKD754" s="31"/>
      <c r="BKE754" s="31"/>
      <c r="BKF754" s="31"/>
      <c r="BKG754" s="31"/>
      <c r="BKH754" s="31"/>
      <c r="BKI754" s="31"/>
      <c r="BKJ754" s="31"/>
      <c r="BKK754" s="31"/>
      <c r="BKL754" s="31"/>
      <c r="BKM754" s="31"/>
      <c r="BKN754" s="31"/>
      <c r="BKO754" s="31"/>
      <c r="BKP754" s="31"/>
      <c r="BKQ754" s="31"/>
      <c r="BKR754" s="31"/>
      <c r="BKS754" s="31"/>
      <c r="BKT754" s="31"/>
      <c r="BKU754" s="31"/>
      <c r="BKV754" s="31"/>
      <c r="BKW754" s="31"/>
      <c r="BKX754" s="31"/>
      <c r="BKY754" s="31"/>
      <c r="BKZ754" s="31"/>
      <c r="BLA754" s="31"/>
      <c r="BLB754" s="31"/>
      <c r="BLC754" s="31"/>
      <c r="BLD754" s="31"/>
      <c r="BLE754" s="31"/>
      <c r="BLF754" s="31"/>
      <c r="BLG754" s="31"/>
      <c r="BLH754" s="31"/>
      <c r="BLI754" s="31"/>
      <c r="BLJ754" s="31"/>
      <c r="BLK754" s="31"/>
      <c r="BLL754" s="31"/>
      <c r="BLM754" s="31"/>
      <c r="BLN754" s="31"/>
      <c r="BLO754" s="31"/>
      <c r="BLP754" s="31"/>
      <c r="BLQ754" s="31"/>
      <c r="BLR754" s="31"/>
      <c r="BLS754" s="31"/>
      <c r="BLT754" s="31"/>
      <c r="BLU754" s="31"/>
      <c r="BLV754" s="31"/>
      <c r="BLW754" s="31"/>
      <c r="BLX754" s="31"/>
      <c r="BLY754" s="31"/>
      <c r="BLZ754" s="31"/>
      <c r="BMA754" s="31"/>
      <c r="BMB754" s="31"/>
      <c r="BMC754" s="31"/>
      <c r="BMD754" s="31"/>
      <c r="BME754" s="31"/>
      <c r="BMF754" s="31"/>
      <c r="BMG754" s="31"/>
      <c r="BMH754" s="31"/>
      <c r="BMI754" s="31"/>
      <c r="BMJ754" s="31"/>
      <c r="BMK754" s="31"/>
      <c r="BML754" s="31"/>
      <c r="BMM754" s="31"/>
      <c r="BMN754" s="31"/>
      <c r="BMO754" s="31"/>
      <c r="BMP754" s="31"/>
      <c r="BMQ754" s="31"/>
      <c r="BMR754" s="31"/>
      <c r="BMS754" s="31"/>
      <c r="BMT754" s="31"/>
      <c r="BMU754" s="31"/>
      <c r="BMV754" s="31"/>
      <c r="BMW754" s="31"/>
      <c r="BMX754" s="31"/>
      <c r="BMY754" s="31"/>
      <c r="BMZ754" s="31"/>
      <c r="BNA754" s="31"/>
      <c r="BNB754" s="31"/>
      <c r="BNC754" s="31"/>
      <c r="BND754" s="31"/>
      <c r="BNE754" s="31"/>
      <c r="BNF754" s="31"/>
      <c r="BNG754" s="31"/>
      <c r="BNH754" s="31"/>
      <c r="BNI754" s="31"/>
      <c r="BNJ754" s="31"/>
      <c r="BNK754" s="31"/>
      <c r="BNL754" s="31"/>
      <c r="BNM754" s="31"/>
      <c r="BNN754" s="31"/>
      <c r="BNO754" s="31"/>
      <c r="BNP754" s="31"/>
      <c r="BNQ754" s="31"/>
      <c r="BNR754" s="31"/>
      <c r="BNS754" s="31"/>
      <c r="BNT754" s="31"/>
      <c r="BNU754" s="31"/>
      <c r="BNV754" s="31"/>
      <c r="BNW754" s="31"/>
      <c r="BNX754" s="31"/>
      <c r="BNY754" s="31"/>
      <c r="BNZ754" s="31"/>
      <c r="BOA754" s="31"/>
      <c r="BOB754" s="31"/>
      <c r="BOC754" s="31"/>
      <c r="BOD754" s="31"/>
      <c r="BOE754" s="31"/>
      <c r="BOF754" s="31"/>
      <c r="BOG754" s="31"/>
      <c r="BOH754" s="31"/>
      <c r="BOI754" s="31"/>
      <c r="BOJ754" s="31"/>
      <c r="BOK754" s="31"/>
      <c r="BOL754" s="31"/>
      <c r="BOM754" s="31"/>
      <c r="BON754" s="31"/>
      <c r="BOO754" s="31"/>
      <c r="BOP754" s="31"/>
      <c r="BOQ754" s="31"/>
      <c r="BOR754" s="31"/>
      <c r="BOS754" s="31"/>
      <c r="BOT754" s="31"/>
      <c r="BOU754" s="31"/>
      <c r="BOV754" s="31"/>
      <c r="BOW754" s="31"/>
      <c r="BOX754" s="31"/>
      <c r="BOY754" s="31"/>
      <c r="BOZ754" s="31"/>
      <c r="BPA754" s="31"/>
      <c r="BPB754" s="31"/>
      <c r="BPC754" s="31"/>
      <c r="BPD754" s="31"/>
      <c r="BPE754" s="31"/>
      <c r="BPF754" s="31"/>
      <c r="BPG754" s="31"/>
      <c r="BPH754" s="31"/>
      <c r="BPI754" s="31"/>
      <c r="BPJ754" s="31"/>
      <c r="BPK754" s="31"/>
      <c r="BPL754" s="31"/>
      <c r="BPM754" s="31"/>
      <c r="BPN754" s="31"/>
      <c r="BPO754" s="31"/>
      <c r="BPP754" s="31"/>
      <c r="BPQ754" s="31"/>
      <c r="BPR754" s="31"/>
      <c r="BPS754" s="31"/>
      <c r="BPT754" s="31"/>
      <c r="BPU754" s="31"/>
      <c r="BPV754" s="31"/>
      <c r="BPW754" s="31"/>
      <c r="BPX754" s="31"/>
      <c r="BPY754" s="31"/>
      <c r="BPZ754" s="31"/>
      <c r="BQA754" s="31"/>
      <c r="BQB754" s="31"/>
      <c r="BQC754" s="31"/>
      <c r="BQD754" s="31"/>
      <c r="BQE754" s="31"/>
      <c r="BQF754" s="31"/>
      <c r="BQG754" s="31"/>
      <c r="BQH754" s="31"/>
      <c r="BQI754" s="31"/>
      <c r="BQJ754" s="31"/>
      <c r="BQK754" s="31"/>
      <c r="BQL754" s="31"/>
      <c r="BQM754" s="31"/>
      <c r="BQN754" s="31"/>
      <c r="BQO754" s="31"/>
      <c r="BQP754" s="31"/>
      <c r="BQQ754" s="31"/>
      <c r="BQR754" s="31"/>
      <c r="BQS754" s="31"/>
      <c r="BQT754" s="31"/>
      <c r="BQU754" s="31"/>
      <c r="BQV754" s="31"/>
      <c r="BQW754" s="31"/>
      <c r="BQX754" s="31"/>
      <c r="BQY754" s="31"/>
      <c r="BQZ754" s="31"/>
      <c r="BRA754" s="31"/>
      <c r="BRB754" s="31"/>
      <c r="BRC754" s="31"/>
      <c r="BRD754" s="31"/>
      <c r="BRE754" s="31"/>
      <c r="BRF754" s="31"/>
      <c r="BRG754" s="31"/>
      <c r="BRH754" s="31"/>
      <c r="BRI754" s="31"/>
      <c r="BRJ754" s="31"/>
      <c r="BRK754" s="31"/>
      <c r="BRL754" s="31"/>
      <c r="BRM754" s="31"/>
      <c r="BRN754" s="31"/>
      <c r="BRO754" s="31"/>
      <c r="BRP754" s="31"/>
      <c r="BRQ754" s="31"/>
      <c r="BRR754" s="31"/>
      <c r="BRS754" s="31"/>
      <c r="BRT754" s="31"/>
      <c r="BRU754" s="31"/>
      <c r="BRV754" s="31"/>
      <c r="BRW754" s="31"/>
      <c r="BRX754" s="31"/>
      <c r="BRY754" s="31"/>
      <c r="BRZ754" s="31"/>
      <c r="BSA754" s="31"/>
      <c r="BSB754" s="31"/>
      <c r="BSC754" s="31"/>
      <c r="BSD754" s="31"/>
      <c r="BSE754" s="31"/>
      <c r="BSF754" s="31"/>
      <c r="BSG754" s="31"/>
      <c r="BSH754" s="31"/>
      <c r="BSI754" s="31"/>
      <c r="BSJ754" s="31"/>
      <c r="BSK754" s="31"/>
      <c r="BSL754" s="31"/>
      <c r="BSM754" s="31"/>
      <c r="BSN754" s="31"/>
      <c r="BSO754" s="31"/>
      <c r="BSP754" s="31"/>
      <c r="BSQ754" s="31"/>
      <c r="BSR754" s="31"/>
      <c r="BSS754" s="31"/>
      <c r="BST754" s="31"/>
      <c r="BSU754" s="31"/>
      <c r="BSV754" s="31"/>
      <c r="BSW754" s="31"/>
      <c r="BSX754" s="31"/>
      <c r="BSY754" s="31"/>
      <c r="BSZ754" s="31"/>
      <c r="BTA754" s="31"/>
      <c r="BTB754" s="31"/>
      <c r="BTC754" s="31"/>
      <c r="BTD754" s="31"/>
      <c r="BTE754" s="31"/>
      <c r="BTF754" s="31"/>
      <c r="BTG754" s="31"/>
      <c r="BTH754" s="31"/>
      <c r="BTI754" s="31"/>
      <c r="BTJ754" s="31"/>
      <c r="BTK754" s="31"/>
      <c r="BTL754" s="31"/>
      <c r="BTM754" s="31"/>
      <c r="BTN754" s="31"/>
      <c r="BTO754" s="31"/>
      <c r="BTP754" s="31"/>
      <c r="BTQ754" s="31"/>
      <c r="BTR754" s="31"/>
      <c r="BTS754" s="31"/>
      <c r="BTT754" s="31"/>
      <c r="BTU754" s="31"/>
      <c r="BTV754" s="31"/>
      <c r="BTW754" s="31"/>
      <c r="BTX754" s="31"/>
      <c r="BTY754" s="31"/>
      <c r="BTZ754" s="31"/>
      <c r="BUA754" s="31"/>
      <c r="BUB754" s="31"/>
      <c r="BUC754" s="31"/>
      <c r="BUD754" s="31"/>
      <c r="BUE754" s="31"/>
      <c r="BUF754" s="31"/>
      <c r="BUG754" s="31"/>
      <c r="BUH754" s="31"/>
      <c r="BUI754" s="31"/>
      <c r="BUJ754" s="31"/>
      <c r="BUK754" s="31"/>
      <c r="BUL754" s="31"/>
      <c r="BUM754" s="31"/>
      <c r="BUN754" s="31"/>
      <c r="BUO754" s="31"/>
      <c r="BUP754" s="31"/>
      <c r="BUQ754" s="31"/>
      <c r="BUR754" s="31"/>
      <c r="BUS754" s="31"/>
      <c r="BUT754" s="31"/>
      <c r="BUU754" s="31"/>
      <c r="BUV754" s="31"/>
      <c r="BUW754" s="31"/>
      <c r="BUX754" s="31"/>
      <c r="BUY754" s="31"/>
      <c r="BUZ754" s="31"/>
      <c r="BVA754" s="31"/>
      <c r="BVB754" s="31"/>
      <c r="BVC754" s="31"/>
      <c r="BVD754" s="31"/>
      <c r="BVE754" s="31"/>
      <c r="BVF754" s="31"/>
      <c r="BVG754" s="31"/>
      <c r="BVH754" s="31"/>
      <c r="BVI754" s="31"/>
      <c r="BVJ754" s="31"/>
      <c r="BVK754" s="31"/>
      <c r="BVL754" s="31"/>
      <c r="BVM754" s="31"/>
      <c r="BVN754" s="31"/>
      <c r="BVO754" s="31"/>
      <c r="BVP754" s="31"/>
      <c r="BVQ754" s="31"/>
      <c r="BVR754" s="31"/>
      <c r="BVS754" s="31"/>
      <c r="BVT754" s="31"/>
      <c r="BVU754" s="31"/>
      <c r="BVV754" s="31"/>
      <c r="BVW754" s="31"/>
      <c r="BVX754" s="31"/>
      <c r="BVY754" s="31"/>
      <c r="BVZ754" s="31"/>
      <c r="BWA754" s="31"/>
      <c r="BWB754" s="31"/>
      <c r="BWC754" s="31"/>
      <c r="BWD754" s="31"/>
      <c r="BWE754" s="31"/>
      <c r="BWF754" s="31"/>
      <c r="BWG754" s="31"/>
      <c r="BWH754" s="31"/>
      <c r="BWI754" s="31"/>
      <c r="BWJ754" s="31"/>
      <c r="BWK754" s="31"/>
      <c r="BWL754" s="31"/>
      <c r="BWM754" s="31"/>
      <c r="BWN754" s="31"/>
      <c r="BWO754" s="31"/>
      <c r="BWP754" s="31"/>
      <c r="BWQ754" s="31"/>
      <c r="BWR754" s="31"/>
      <c r="BWS754" s="31"/>
      <c r="BWT754" s="31"/>
      <c r="BWU754" s="31"/>
      <c r="BWV754" s="31"/>
      <c r="BWW754" s="31"/>
      <c r="BWX754" s="31"/>
      <c r="BWY754" s="31"/>
      <c r="BWZ754" s="31"/>
      <c r="BXA754" s="31"/>
      <c r="BXB754" s="31"/>
      <c r="BXC754" s="31"/>
      <c r="BXD754" s="31"/>
      <c r="BXE754" s="31"/>
      <c r="BXF754" s="31"/>
      <c r="BXG754" s="31"/>
      <c r="BXH754" s="31"/>
      <c r="BXI754" s="31"/>
      <c r="BXJ754" s="31"/>
      <c r="BXK754" s="31"/>
      <c r="BXL754" s="31"/>
      <c r="BXM754" s="31"/>
      <c r="BXN754" s="31"/>
      <c r="BXO754" s="31"/>
      <c r="BXP754" s="31"/>
      <c r="BXQ754" s="31"/>
      <c r="BXR754" s="31"/>
      <c r="BXS754" s="31"/>
      <c r="BXT754" s="31"/>
      <c r="BXU754" s="31"/>
      <c r="BXV754" s="31"/>
      <c r="BXW754" s="31"/>
      <c r="BXX754" s="31"/>
      <c r="BXY754" s="31"/>
      <c r="BXZ754" s="31"/>
      <c r="BYA754" s="31"/>
      <c r="BYB754" s="31"/>
      <c r="BYC754" s="31"/>
      <c r="BYD754" s="31"/>
      <c r="BYE754" s="31"/>
      <c r="BYF754" s="31"/>
      <c r="BYG754" s="31"/>
      <c r="BYH754" s="31"/>
      <c r="BYI754" s="31"/>
      <c r="BYJ754" s="31"/>
      <c r="BYK754" s="31"/>
      <c r="BYL754" s="31"/>
      <c r="BYM754" s="31"/>
      <c r="BYN754" s="31"/>
      <c r="BYO754" s="31"/>
      <c r="BYP754" s="31"/>
      <c r="BYQ754" s="31"/>
      <c r="BYR754" s="31"/>
      <c r="BYS754" s="31"/>
      <c r="BYT754" s="31"/>
      <c r="BYU754" s="31"/>
      <c r="BYV754" s="31"/>
      <c r="BYW754" s="31"/>
      <c r="BYX754" s="31"/>
      <c r="BYY754" s="31"/>
      <c r="BYZ754" s="31"/>
      <c r="BZA754" s="31"/>
      <c r="BZB754" s="31"/>
      <c r="BZC754" s="31"/>
      <c r="BZD754" s="31"/>
      <c r="BZE754" s="31"/>
      <c r="BZF754" s="31"/>
      <c r="BZG754" s="31"/>
      <c r="BZH754" s="31"/>
      <c r="BZI754" s="31"/>
      <c r="BZJ754" s="31"/>
      <c r="BZK754" s="31"/>
      <c r="BZL754" s="31"/>
      <c r="BZM754" s="31"/>
      <c r="BZN754" s="31"/>
      <c r="BZO754" s="31"/>
      <c r="BZP754" s="31"/>
      <c r="BZQ754" s="31"/>
      <c r="BZR754" s="31"/>
      <c r="BZS754" s="31"/>
      <c r="BZT754" s="31"/>
      <c r="BZU754" s="31"/>
      <c r="BZV754" s="31"/>
      <c r="BZW754" s="31"/>
      <c r="BZX754" s="31"/>
      <c r="BZY754" s="31"/>
      <c r="BZZ754" s="31"/>
      <c r="CAA754" s="31"/>
      <c r="CAB754" s="31"/>
      <c r="CAC754" s="31"/>
      <c r="CAD754" s="31"/>
      <c r="CAE754" s="31"/>
      <c r="CAF754" s="31"/>
      <c r="CAG754" s="31"/>
      <c r="CAH754" s="31"/>
      <c r="CAI754" s="31"/>
      <c r="CAJ754" s="31"/>
      <c r="CAK754" s="31"/>
      <c r="CAL754" s="31"/>
      <c r="CAM754" s="31"/>
      <c r="CAN754" s="31"/>
      <c r="CAO754" s="31"/>
      <c r="CAP754" s="31"/>
      <c r="CAQ754" s="31"/>
      <c r="CAR754" s="31"/>
      <c r="CAS754" s="31"/>
      <c r="CAT754" s="31"/>
      <c r="CAU754" s="31"/>
      <c r="CAV754" s="31"/>
      <c r="CAW754" s="31"/>
      <c r="CAX754" s="31"/>
      <c r="CAY754" s="31"/>
      <c r="CAZ754" s="31"/>
      <c r="CBA754" s="31"/>
      <c r="CBB754" s="31"/>
      <c r="CBC754" s="31"/>
      <c r="CBD754" s="31"/>
      <c r="CBE754" s="31"/>
      <c r="CBF754" s="31"/>
      <c r="CBG754" s="31"/>
      <c r="CBH754" s="31"/>
      <c r="CBI754" s="31"/>
      <c r="CBJ754" s="31"/>
      <c r="CBK754" s="31"/>
      <c r="CBL754" s="31"/>
      <c r="CBM754" s="31"/>
      <c r="CBN754" s="31"/>
      <c r="CBO754" s="31"/>
      <c r="CBP754" s="31"/>
      <c r="CBQ754" s="31"/>
      <c r="CBR754" s="31"/>
      <c r="CBS754" s="31"/>
      <c r="CBT754" s="31"/>
      <c r="CBU754" s="31"/>
      <c r="CBV754" s="31"/>
      <c r="CBW754" s="31"/>
      <c r="CBX754" s="31"/>
      <c r="CBY754" s="31"/>
      <c r="CBZ754" s="31"/>
      <c r="CCA754" s="31"/>
      <c r="CCB754" s="31"/>
      <c r="CCC754" s="31"/>
      <c r="CCD754" s="31"/>
      <c r="CCE754" s="31"/>
      <c r="CCF754" s="31"/>
      <c r="CCG754" s="31"/>
      <c r="CCH754" s="31"/>
      <c r="CCI754" s="31"/>
      <c r="CCJ754" s="31"/>
      <c r="CCK754" s="31"/>
      <c r="CCL754" s="31"/>
      <c r="CCM754" s="31"/>
      <c r="CCN754" s="31"/>
      <c r="CCO754" s="31"/>
      <c r="CCP754" s="31"/>
      <c r="CCQ754" s="31"/>
      <c r="CCR754" s="31"/>
      <c r="CCS754" s="31"/>
      <c r="CCT754" s="31"/>
      <c r="CCU754" s="31"/>
      <c r="CCV754" s="31"/>
      <c r="CCW754" s="31"/>
      <c r="CCX754" s="31"/>
      <c r="CCY754" s="31"/>
      <c r="CCZ754" s="31"/>
      <c r="CDA754" s="31"/>
      <c r="CDB754" s="31"/>
      <c r="CDC754" s="31"/>
      <c r="CDD754" s="31"/>
      <c r="CDE754" s="31"/>
      <c r="CDF754" s="31"/>
      <c r="CDG754" s="31"/>
      <c r="CDH754" s="31"/>
      <c r="CDI754" s="31"/>
      <c r="CDJ754" s="31"/>
      <c r="CDK754" s="31"/>
      <c r="CDL754" s="31"/>
      <c r="CDM754" s="31"/>
      <c r="CDN754" s="31"/>
      <c r="CDO754" s="31"/>
      <c r="CDP754" s="31"/>
      <c r="CDQ754" s="31"/>
      <c r="CDR754" s="31"/>
      <c r="CDS754" s="31"/>
      <c r="CDT754" s="31"/>
      <c r="CDU754" s="31"/>
      <c r="CDV754" s="31"/>
      <c r="CDW754" s="31"/>
      <c r="CDX754" s="31"/>
      <c r="CDY754" s="31"/>
      <c r="CDZ754" s="31"/>
      <c r="CEA754" s="31"/>
      <c r="CEB754" s="31"/>
      <c r="CEC754" s="31"/>
      <c r="CED754" s="31"/>
      <c r="CEE754" s="31"/>
      <c r="CEF754" s="31"/>
      <c r="CEG754" s="31"/>
      <c r="CEH754" s="31"/>
      <c r="CEI754" s="31"/>
      <c r="CEJ754" s="31"/>
      <c r="CEK754" s="31"/>
      <c r="CEL754" s="31"/>
      <c r="CEM754" s="31"/>
      <c r="CEN754" s="31"/>
      <c r="CEO754" s="31"/>
      <c r="CEP754" s="31"/>
      <c r="CEQ754" s="31"/>
      <c r="CER754" s="31"/>
      <c r="CES754" s="31"/>
      <c r="CET754" s="31"/>
      <c r="CEU754" s="31"/>
      <c r="CEV754" s="31"/>
      <c r="CEW754" s="31"/>
      <c r="CEX754" s="31"/>
      <c r="CEY754" s="31"/>
      <c r="CEZ754" s="31"/>
      <c r="CFA754" s="31"/>
      <c r="CFB754" s="31"/>
      <c r="CFC754" s="31"/>
      <c r="CFD754" s="31"/>
      <c r="CFE754" s="31"/>
      <c r="CFF754" s="31"/>
      <c r="CFG754" s="31"/>
      <c r="CFH754" s="31"/>
      <c r="CFI754" s="31"/>
      <c r="CFJ754" s="31"/>
      <c r="CFK754" s="31"/>
      <c r="CFL754" s="31"/>
      <c r="CFM754" s="31"/>
      <c r="CFN754" s="31"/>
      <c r="CFO754" s="31"/>
      <c r="CFP754" s="31"/>
      <c r="CFQ754" s="31"/>
      <c r="CFR754" s="31"/>
      <c r="CFS754" s="31"/>
      <c r="CFT754" s="31"/>
      <c r="CFU754" s="31"/>
      <c r="CFV754" s="31"/>
      <c r="CFW754" s="31"/>
      <c r="CFX754" s="31"/>
      <c r="CFY754" s="31"/>
      <c r="CFZ754" s="31"/>
      <c r="CGA754" s="31"/>
      <c r="CGB754" s="31"/>
      <c r="CGC754" s="31"/>
      <c r="CGD754" s="31"/>
      <c r="CGE754" s="31"/>
      <c r="CGF754" s="31"/>
      <c r="CGG754" s="31"/>
      <c r="CGH754" s="31"/>
      <c r="CGI754" s="31"/>
      <c r="CGJ754" s="31"/>
      <c r="CGK754" s="31"/>
      <c r="CGL754" s="31"/>
      <c r="CGM754" s="31"/>
      <c r="CGN754" s="31"/>
      <c r="CGO754" s="31"/>
      <c r="CGP754" s="31"/>
      <c r="CGQ754" s="31"/>
      <c r="CGR754" s="31"/>
      <c r="CGS754" s="31"/>
      <c r="CGT754" s="31"/>
      <c r="CGU754" s="31"/>
      <c r="CGV754" s="31"/>
      <c r="CGW754" s="31"/>
      <c r="CGX754" s="31"/>
      <c r="CGY754" s="31"/>
      <c r="CGZ754" s="31"/>
      <c r="CHA754" s="31"/>
      <c r="CHB754" s="31"/>
      <c r="CHC754" s="31"/>
      <c r="CHD754" s="31"/>
      <c r="CHE754" s="31"/>
      <c r="CHF754" s="31"/>
      <c r="CHG754" s="31"/>
      <c r="CHH754" s="31"/>
      <c r="CHI754" s="31"/>
      <c r="CHJ754" s="31"/>
      <c r="CHK754" s="31"/>
      <c r="CHL754" s="31"/>
      <c r="CHM754" s="31"/>
      <c r="CHN754" s="31"/>
      <c r="CHO754" s="31"/>
      <c r="CHP754" s="31"/>
      <c r="CHQ754" s="31"/>
      <c r="CHR754" s="31"/>
      <c r="CHS754" s="31"/>
      <c r="CHT754" s="31"/>
      <c r="CHU754" s="31"/>
      <c r="CHV754" s="31"/>
      <c r="CHW754" s="31"/>
      <c r="CHX754" s="31"/>
      <c r="CHY754" s="31"/>
      <c r="CHZ754" s="31"/>
      <c r="CIA754" s="31"/>
      <c r="CIB754" s="31"/>
      <c r="CIC754" s="31"/>
      <c r="CID754" s="31"/>
      <c r="CIE754" s="31"/>
      <c r="CIF754" s="31"/>
      <c r="CIG754" s="31"/>
      <c r="CIH754" s="31"/>
      <c r="CII754" s="31"/>
      <c r="CIJ754" s="31"/>
      <c r="CIK754" s="31"/>
      <c r="CIL754" s="31"/>
      <c r="CIM754" s="31"/>
      <c r="CIN754" s="31"/>
      <c r="CIO754" s="31"/>
      <c r="CIP754" s="31"/>
      <c r="CIQ754" s="31"/>
      <c r="CIR754" s="31"/>
      <c r="CIS754" s="31"/>
      <c r="CIT754" s="31"/>
      <c r="CIU754" s="31"/>
      <c r="CIV754" s="31"/>
      <c r="CIW754" s="31"/>
      <c r="CIX754" s="31"/>
      <c r="CIY754" s="31"/>
      <c r="CIZ754" s="31"/>
      <c r="CJA754" s="31"/>
      <c r="CJB754" s="31"/>
      <c r="CJC754" s="31"/>
      <c r="CJD754" s="31"/>
      <c r="CJE754" s="31"/>
      <c r="CJF754" s="31"/>
      <c r="CJG754" s="31"/>
      <c r="CJH754" s="31"/>
      <c r="CJI754" s="31"/>
      <c r="CJJ754" s="31"/>
      <c r="CJK754" s="31"/>
      <c r="CJL754" s="31"/>
      <c r="CJM754" s="31"/>
      <c r="CJN754" s="31"/>
      <c r="CJO754" s="31"/>
      <c r="CJP754" s="31"/>
      <c r="CJQ754" s="31"/>
      <c r="CJR754" s="31"/>
      <c r="CJS754" s="31"/>
      <c r="CJT754" s="31"/>
      <c r="CJU754" s="31"/>
      <c r="CJV754" s="31"/>
      <c r="CJW754" s="31"/>
      <c r="CJX754" s="31"/>
      <c r="CJY754" s="31"/>
      <c r="CJZ754" s="31"/>
      <c r="CKA754" s="31"/>
      <c r="CKB754" s="31"/>
      <c r="CKC754" s="31"/>
      <c r="CKD754" s="31"/>
      <c r="CKE754" s="31"/>
      <c r="CKF754" s="31"/>
      <c r="CKG754" s="31"/>
      <c r="CKH754" s="31"/>
      <c r="CKI754" s="31"/>
      <c r="CKJ754" s="31"/>
      <c r="CKK754" s="31"/>
      <c r="CKL754" s="31"/>
      <c r="CKM754" s="31"/>
      <c r="CKN754" s="31"/>
      <c r="CKO754" s="31"/>
      <c r="CKP754" s="31"/>
      <c r="CKQ754" s="31"/>
      <c r="CKR754" s="31"/>
      <c r="CKS754" s="31"/>
      <c r="CKT754" s="31"/>
      <c r="CKU754" s="31"/>
      <c r="CKV754" s="31"/>
      <c r="CKW754" s="31"/>
      <c r="CKX754" s="31"/>
      <c r="CKY754" s="31"/>
      <c r="CKZ754" s="31"/>
      <c r="CLA754" s="31"/>
      <c r="CLB754" s="31"/>
      <c r="CLC754" s="31"/>
      <c r="CLD754" s="31"/>
      <c r="CLE754" s="31"/>
      <c r="CLF754" s="31"/>
      <c r="CLG754" s="31"/>
      <c r="CLH754" s="31"/>
      <c r="CLI754" s="31"/>
      <c r="CLJ754" s="31"/>
      <c r="CLK754" s="31"/>
      <c r="CLL754" s="31"/>
      <c r="CLM754" s="31"/>
      <c r="CLN754" s="31"/>
      <c r="CLO754" s="31"/>
      <c r="CLP754" s="31"/>
      <c r="CLQ754" s="31"/>
      <c r="CLR754" s="31"/>
      <c r="CLS754" s="31"/>
      <c r="CLT754" s="31"/>
      <c r="CLU754" s="31"/>
      <c r="CLV754" s="31"/>
      <c r="CLW754" s="31"/>
      <c r="CLX754" s="31"/>
      <c r="CLY754" s="31"/>
      <c r="CLZ754" s="31"/>
      <c r="CMA754" s="31"/>
      <c r="CMB754" s="31"/>
      <c r="CMC754" s="31"/>
      <c r="CMD754" s="31"/>
      <c r="CME754" s="31"/>
      <c r="CMF754" s="31"/>
      <c r="CMG754" s="31"/>
      <c r="CMH754" s="31"/>
      <c r="CMI754" s="31"/>
      <c r="CMJ754" s="31"/>
      <c r="CMK754" s="31"/>
      <c r="CML754" s="31"/>
      <c r="CMM754" s="31"/>
      <c r="CMN754" s="31"/>
      <c r="CMO754" s="31"/>
      <c r="CMP754" s="31"/>
      <c r="CMQ754" s="31"/>
      <c r="CMR754" s="31"/>
      <c r="CMS754" s="31"/>
      <c r="CMT754" s="31"/>
      <c r="CMU754" s="31"/>
      <c r="CMV754" s="31"/>
      <c r="CMW754" s="31"/>
      <c r="CMX754" s="31"/>
      <c r="CMY754" s="31"/>
      <c r="CMZ754" s="31"/>
      <c r="CNA754" s="31"/>
      <c r="CNB754" s="31"/>
      <c r="CNC754" s="31"/>
      <c r="CND754" s="31"/>
      <c r="CNE754" s="31"/>
      <c r="CNF754" s="31"/>
      <c r="CNG754" s="31"/>
      <c r="CNH754" s="31"/>
      <c r="CNI754" s="31"/>
      <c r="CNJ754" s="31"/>
      <c r="CNK754" s="31"/>
      <c r="CNL754" s="31"/>
      <c r="CNM754" s="31"/>
      <c r="CNN754" s="31"/>
      <c r="CNO754" s="31"/>
      <c r="CNP754" s="31"/>
      <c r="CNQ754" s="31"/>
      <c r="CNR754" s="31"/>
      <c r="CNS754" s="31"/>
      <c r="CNT754" s="31"/>
      <c r="CNU754" s="31"/>
      <c r="CNV754" s="31"/>
      <c r="CNW754" s="31"/>
      <c r="CNX754" s="31"/>
      <c r="CNY754" s="31"/>
      <c r="CNZ754" s="31"/>
      <c r="COA754" s="31"/>
      <c r="COB754" s="31"/>
      <c r="COC754" s="31"/>
      <c r="COD754" s="31"/>
      <c r="COE754" s="31"/>
      <c r="COF754" s="31"/>
      <c r="COG754" s="31"/>
      <c r="COH754" s="31"/>
      <c r="COI754" s="31"/>
      <c r="COJ754" s="31"/>
      <c r="COK754" s="31"/>
      <c r="COL754" s="31"/>
      <c r="COM754" s="31"/>
      <c r="CON754" s="31"/>
      <c r="COO754" s="31"/>
      <c r="COP754" s="31"/>
      <c r="COQ754" s="31"/>
      <c r="COR754" s="31"/>
      <c r="COS754" s="31"/>
      <c r="COT754" s="31"/>
      <c r="COU754" s="31"/>
      <c r="COV754" s="31"/>
      <c r="COW754" s="31"/>
      <c r="COX754" s="31"/>
      <c r="COY754" s="31"/>
      <c r="COZ754" s="31"/>
      <c r="CPA754" s="31"/>
      <c r="CPB754" s="31"/>
      <c r="CPC754" s="31"/>
      <c r="CPD754" s="31"/>
      <c r="CPE754" s="31"/>
      <c r="CPF754" s="31"/>
      <c r="CPG754" s="31"/>
      <c r="CPH754" s="31"/>
      <c r="CPI754" s="31"/>
      <c r="CPJ754" s="31"/>
      <c r="CPK754" s="31"/>
      <c r="CPL754" s="31"/>
      <c r="CPM754" s="31"/>
      <c r="CPN754" s="31"/>
      <c r="CPO754" s="31"/>
      <c r="CPP754" s="31"/>
      <c r="CPQ754" s="31"/>
      <c r="CPR754" s="31"/>
      <c r="CPS754" s="31"/>
      <c r="CPT754" s="31"/>
      <c r="CPU754" s="31"/>
      <c r="CPV754" s="31"/>
      <c r="CPW754" s="31"/>
      <c r="CPX754" s="31"/>
      <c r="CPY754" s="31"/>
      <c r="CPZ754" s="31"/>
      <c r="CQA754" s="31"/>
      <c r="CQB754" s="31"/>
      <c r="CQC754" s="31"/>
      <c r="CQD754" s="31"/>
      <c r="CQE754" s="31"/>
      <c r="CQF754" s="31"/>
      <c r="CQG754" s="31"/>
      <c r="CQH754" s="31"/>
      <c r="CQI754" s="31"/>
      <c r="CQJ754" s="31"/>
      <c r="CQK754" s="31"/>
      <c r="CQL754" s="31"/>
      <c r="CQM754" s="31"/>
      <c r="CQN754" s="31"/>
      <c r="CQO754" s="31"/>
      <c r="CQP754" s="31"/>
      <c r="CQQ754" s="31"/>
      <c r="CQR754" s="31"/>
      <c r="CQS754" s="31"/>
      <c r="CQT754" s="31"/>
      <c r="CQU754" s="31"/>
      <c r="CQV754" s="31"/>
      <c r="CQW754" s="31"/>
      <c r="CQX754" s="31"/>
      <c r="CQY754" s="31"/>
      <c r="CQZ754" s="31"/>
      <c r="CRA754" s="31"/>
      <c r="CRB754" s="31"/>
      <c r="CRC754" s="31"/>
      <c r="CRD754" s="31"/>
      <c r="CRE754" s="31"/>
      <c r="CRF754" s="31"/>
      <c r="CRG754" s="31"/>
      <c r="CRH754" s="31"/>
      <c r="CRI754" s="31"/>
      <c r="CRJ754" s="31"/>
      <c r="CRK754" s="31"/>
      <c r="CRL754" s="31"/>
      <c r="CRM754" s="31"/>
      <c r="CRN754" s="31"/>
      <c r="CRO754" s="31"/>
      <c r="CRP754" s="31"/>
      <c r="CRQ754" s="31"/>
      <c r="CRR754" s="31"/>
      <c r="CRS754" s="31"/>
      <c r="CRT754" s="31"/>
      <c r="CRU754" s="31"/>
      <c r="CRV754" s="31"/>
      <c r="CRW754" s="31"/>
      <c r="CRX754" s="31"/>
      <c r="CRY754" s="31"/>
      <c r="CRZ754" s="31"/>
      <c r="CSA754" s="31"/>
      <c r="CSB754" s="31"/>
      <c r="CSC754" s="31"/>
      <c r="CSD754" s="31"/>
      <c r="CSE754" s="31"/>
      <c r="CSF754" s="31"/>
      <c r="CSG754" s="31"/>
      <c r="CSH754" s="31"/>
      <c r="CSI754" s="31"/>
      <c r="CSJ754" s="31"/>
      <c r="CSK754" s="31"/>
      <c r="CSL754" s="31"/>
      <c r="CSM754" s="31"/>
      <c r="CSN754" s="31"/>
      <c r="CSO754" s="31"/>
      <c r="CSP754" s="31"/>
      <c r="CSQ754" s="31"/>
      <c r="CSR754" s="31"/>
      <c r="CSS754" s="31"/>
      <c r="CST754" s="31"/>
      <c r="CSU754" s="31"/>
      <c r="CSV754" s="31"/>
      <c r="CSW754" s="31"/>
      <c r="CSX754" s="31"/>
      <c r="CSY754" s="31"/>
      <c r="CSZ754" s="31"/>
      <c r="CTA754" s="31"/>
      <c r="CTB754" s="31"/>
      <c r="CTC754" s="31"/>
      <c r="CTD754" s="31"/>
      <c r="CTE754" s="31"/>
      <c r="CTF754" s="31"/>
      <c r="CTG754" s="31"/>
      <c r="CTH754" s="31"/>
      <c r="CTI754" s="31"/>
      <c r="CTJ754" s="31"/>
      <c r="CTK754" s="31"/>
      <c r="CTL754" s="31"/>
      <c r="CTM754" s="31"/>
      <c r="CTN754" s="31"/>
      <c r="CTO754" s="31"/>
      <c r="CTP754" s="31"/>
      <c r="CTQ754" s="31"/>
      <c r="CTR754" s="31"/>
      <c r="CTS754" s="31"/>
      <c r="CTT754" s="31"/>
      <c r="CTU754" s="31"/>
      <c r="CTV754" s="31"/>
      <c r="CTW754" s="31"/>
      <c r="CTX754" s="31"/>
      <c r="CTY754" s="31"/>
      <c r="CTZ754" s="31"/>
      <c r="CUA754" s="31"/>
      <c r="CUB754" s="31"/>
      <c r="CUC754" s="31"/>
      <c r="CUD754" s="31"/>
      <c r="CUE754" s="31"/>
      <c r="CUF754" s="31"/>
      <c r="CUG754" s="31"/>
      <c r="CUH754" s="31"/>
      <c r="CUI754" s="31"/>
      <c r="CUJ754" s="31"/>
      <c r="CUK754" s="31"/>
      <c r="CUL754" s="31"/>
      <c r="CUM754" s="31"/>
      <c r="CUN754" s="31"/>
      <c r="CUO754" s="31"/>
      <c r="CUP754" s="31"/>
      <c r="CUQ754" s="31"/>
      <c r="CUR754" s="31"/>
      <c r="CUS754" s="31"/>
      <c r="CUT754" s="31"/>
      <c r="CUU754" s="31"/>
      <c r="CUV754" s="31"/>
      <c r="CUW754" s="31"/>
      <c r="CUX754" s="31"/>
      <c r="CUY754" s="31"/>
      <c r="CUZ754" s="31"/>
      <c r="CVA754" s="31"/>
      <c r="CVB754" s="31"/>
      <c r="CVC754" s="31"/>
      <c r="CVD754" s="31"/>
      <c r="CVE754" s="31"/>
      <c r="CVF754" s="31"/>
      <c r="CVG754" s="31"/>
      <c r="CVH754" s="31"/>
      <c r="CVI754" s="31"/>
      <c r="CVJ754" s="31"/>
      <c r="CVK754" s="31"/>
      <c r="CVL754" s="31"/>
      <c r="CVM754" s="31"/>
      <c r="CVN754" s="31"/>
      <c r="CVO754" s="31"/>
      <c r="CVP754" s="31"/>
      <c r="CVQ754" s="31"/>
      <c r="CVR754" s="31"/>
      <c r="CVS754" s="31"/>
      <c r="CVT754" s="31"/>
      <c r="CVU754" s="31"/>
      <c r="CVV754" s="31"/>
      <c r="CVW754" s="31"/>
      <c r="CVX754" s="31"/>
      <c r="CVY754" s="31"/>
      <c r="CVZ754" s="31"/>
      <c r="CWA754" s="31"/>
      <c r="CWB754" s="31"/>
      <c r="CWC754" s="31"/>
      <c r="CWD754" s="31"/>
      <c r="CWE754" s="31"/>
      <c r="CWF754" s="31"/>
      <c r="CWG754" s="31"/>
      <c r="CWH754" s="31"/>
      <c r="CWI754" s="31"/>
      <c r="CWJ754" s="31"/>
      <c r="CWK754" s="31"/>
      <c r="CWL754" s="31"/>
      <c r="CWM754" s="31"/>
      <c r="CWN754" s="31"/>
      <c r="CWO754" s="31"/>
      <c r="CWP754" s="31"/>
      <c r="CWQ754" s="31"/>
      <c r="CWR754" s="31"/>
      <c r="CWS754" s="31"/>
      <c r="CWT754" s="31"/>
      <c r="CWU754" s="31"/>
      <c r="CWV754" s="31"/>
      <c r="CWW754" s="31"/>
      <c r="CWX754" s="31"/>
      <c r="CWY754" s="31"/>
      <c r="CWZ754" s="31"/>
      <c r="CXA754" s="31"/>
      <c r="CXB754" s="31"/>
      <c r="CXC754" s="31"/>
      <c r="CXD754" s="31"/>
      <c r="CXE754" s="31"/>
      <c r="CXF754" s="31"/>
      <c r="CXG754" s="31"/>
      <c r="CXH754" s="31"/>
      <c r="CXI754" s="31"/>
      <c r="CXJ754" s="31"/>
      <c r="CXK754" s="31"/>
      <c r="CXL754" s="31"/>
      <c r="CXM754" s="31"/>
      <c r="CXN754" s="31"/>
      <c r="CXO754" s="31"/>
      <c r="CXP754" s="31"/>
      <c r="CXQ754" s="31"/>
      <c r="CXR754" s="31"/>
      <c r="CXS754" s="31"/>
      <c r="CXT754" s="31"/>
      <c r="CXU754" s="31"/>
      <c r="CXV754" s="31"/>
      <c r="CXW754" s="31"/>
      <c r="CXX754" s="31"/>
      <c r="CXY754" s="31"/>
      <c r="CXZ754" s="31"/>
      <c r="CYA754" s="31"/>
      <c r="CYB754" s="31"/>
      <c r="CYC754" s="31"/>
      <c r="CYD754" s="31"/>
      <c r="CYE754" s="31"/>
      <c r="CYF754" s="31"/>
      <c r="CYG754" s="31"/>
      <c r="CYH754" s="31"/>
      <c r="CYI754" s="31"/>
      <c r="CYJ754" s="31"/>
      <c r="CYK754" s="31"/>
      <c r="CYL754" s="31"/>
      <c r="CYM754" s="31"/>
      <c r="CYN754" s="31"/>
      <c r="CYO754" s="31"/>
      <c r="CYP754" s="31"/>
      <c r="CYQ754" s="31"/>
      <c r="CYR754" s="31"/>
      <c r="CYS754" s="31"/>
      <c r="CYT754" s="31"/>
      <c r="CYU754" s="31"/>
      <c r="CYV754" s="31"/>
      <c r="CYW754" s="31"/>
      <c r="CYX754" s="31"/>
      <c r="CYY754" s="31"/>
      <c r="CYZ754" s="31"/>
      <c r="CZA754" s="31"/>
      <c r="CZB754" s="31"/>
      <c r="CZC754" s="31"/>
      <c r="CZD754" s="31"/>
      <c r="CZE754" s="31"/>
      <c r="CZF754" s="31"/>
      <c r="CZG754" s="31"/>
      <c r="CZH754" s="31"/>
      <c r="CZI754" s="31"/>
      <c r="CZJ754" s="31"/>
      <c r="CZK754" s="31"/>
      <c r="CZL754" s="31"/>
      <c r="CZM754" s="31"/>
      <c r="CZN754" s="31"/>
      <c r="CZO754" s="31"/>
      <c r="CZP754" s="31"/>
      <c r="CZQ754" s="31"/>
      <c r="CZR754" s="31"/>
      <c r="CZS754" s="31"/>
      <c r="CZT754" s="31"/>
      <c r="CZU754" s="31"/>
      <c r="CZV754" s="31"/>
      <c r="CZW754" s="31"/>
      <c r="CZX754" s="31"/>
      <c r="CZY754" s="31"/>
      <c r="CZZ754" s="31"/>
      <c r="DAA754" s="31"/>
      <c r="DAB754" s="31"/>
      <c r="DAC754" s="31"/>
      <c r="DAD754" s="31"/>
      <c r="DAE754" s="31"/>
      <c r="DAF754" s="31"/>
      <c r="DAG754" s="31"/>
      <c r="DAH754" s="31"/>
      <c r="DAI754" s="31"/>
      <c r="DAJ754" s="31"/>
      <c r="DAK754" s="31"/>
      <c r="DAL754" s="31"/>
      <c r="DAM754" s="31"/>
      <c r="DAN754" s="31"/>
      <c r="DAO754" s="31"/>
      <c r="DAP754" s="31"/>
      <c r="DAQ754" s="31"/>
      <c r="DAR754" s="31"/>
      <c r="DAS754" s="31"/>
      <c r="DAT754" s="31"/>
      <c r="DAU754" s="31"/>
      <c r="DAV754" s="31"/>
      <c r="DAW754" s="31"/>
      <c r="DAX754" s="31"/>
      <c r="DAY754" s="31"/>
      <c r="DAZ754" s="31"/>
      <c r="DBA754" s="31"/>
      <c r="DBB754" s="31"/>
      <c r="DBC754" s="31"/>
      <c r="DBD754" s="31"/>
      <c r="DBE754" s="31"/>
      <c r="DBF754" s="31"/>
      <c r="DBG754" s="31"/>
      <c r="DBH754" s="31"/>
      <c r="DBI754" s="31"/>
      <c r="DBJ754" s="31"/>
      <c r="DBK754" s="31"/>
      <c r="DBL754" s="31"/>
      <c r="DBM754" s="31"/>
      <c r="DBN754" s="31"/>
      <c r="DBO754" s="31"/>
      <c r="DBP754" s="31"/>
      <c r="DBQ754" s="31"/>
      <c r="DBR754" s="31"/>
      <c r="DBS754" s="31"/>
      <c r="DBT754" s="31"/>
      <c r="DBU754" s="31"/>
      <c r="DBV754" s="31"/>
      <c r="DBW754" s="31"/>
      <c r="DBX754" s="31"/>
      <c r="DBY754" s="31"/>
      <c r="DBZ754" s="31"/>
      <c r="DCA754" s="31"/>
      <c r="DCB754" s="31"/>
      <c r="DCC754" s="31"/>
      <c r="DCD754" s="31"/>
      <c r="DCE754" s="31"/>
      <c r="DCF754" s="31"/>
      <c r="DCG754" s="31"/>
      <c r="DCH754" s="31"/>
      <c r="DCI754" s="31"/>
      <c r="DCJ754" s="31"/>
      <c r="DCK754" s="31"/>
      <c r="DCL754" s="31"/>
      <c r="DCM754" s="31"/>
      <c r="DCN754" s="31"/>
      <c r="DCO754" s="31"/>
      <c r="DCP754" s="31"/>
      <c r="DCQ754" s="31"/>
      <c r="DCR754" s="31"/>
      <c r="DCS754" s="31"/>
      <c r="DCT754" s="31"/>
      <c r="DCU754" s="31"/>
      <c r="DCV754" s="31"/>
      <c r="DCW754" s="31"/>
      <c r="DCX754" s="31"/>
      <c r="DCY754" s="31"/>
      <c r="DCZ754" s="31"/>
      <c r="DDA754" s="31"/>
      <c r="DDB754" s="31"/>
      <c r="DDC754" s="31"/>
      <c r="DDD754" s="31"/>
      <c r="DDE754" s="31"/>
      <c r="DDF754" s="31"/>
      <c r="DDG754" s="31"/>
      <c r="DDH754" s="31"/>
      <c r="DDI754" s="31"/>
      <c r="DDJ754" s="31"/>
      <c r="DDK754" s="31"/>
      <c r="DDL754" s="31"/>
      <c r="DDM754" s="31"/>
      <c r="DDN754" s="31"/>
      <c r="DDO754" s="31"/>
      <c r="DDP754" s="31"/>
      <c r="DDQ754" s="31"/>
      <c r="DDR754" s="31"/>
      <c r="DDS754" s="31"/>
      <c r="DDT754" s="31"/>
      <c r="DDU754" s="31"/>
      <c r="DDV754" s="31"/>
      <c r="DDW754" s="31"/>
      <c r="DDX754" s="31"/>
      <c r="DDY754" s="31"/>
      <c r="DDZ754" s="31"/>
      <c r="DEA754" s="31"/>
      <c r="DEB754" s="31"/>
      <c r="DEC754" s="31"/>
      <c r="DED754" s="31"/>
      <c r="DEE754" s="31"/>
      <c r="DEF754" s="31"/>
      <c r="DEG754" s="31"/>
      <c r="DEH754" s="31"/>
      <c r="DEI754" s="31"/>
      <c r="DEJ754" s="31"/>
      <c r="DEK754" s="31"/>
      <c r="DEL754" s="31"/>
      <c r="DEM754" s="31"/>
      <c r="DEN754" s="31"/>
      <c r="DEO754" s="31"/>
      <c r="DEP754" s="31"/>
      <c r="DEQ754" s="31"/>
      <c r="DER754" s="31"/>
      <c r="DES754" s="31"/>
      <c r="DET754" s="31"/>
      <c r="DEU754" s="31"/>
      <c r="DEV754" s="31"/>
      <c r="DEW754" s="31"/>
      <c r="DEX754" s="31"/>
      <c r="DEY754" s="31"/>
      <c r="DEZ754" s="31"/>
      <c r="DFA754" s="31"/>
      <c r="DFB754" s="31"/>
      <c r="DFC754" s="31"/>
      <c r="DFD754" s="31"/>
      <c r="DFE754" s="31"/>
      <c r="DFF754" s="31"/>
      <c r="DFG754" s="31"/>
      <c r="DFH754" s="31"/>
      <c r="DFI754" s="31"/>
      <c r="DFJ754" s="31"/>
      <c r="DFK754" s="31"/>
      <c r="DFL754" s="31"/>
      <c r="DFM754" s="31"/>
      <c r="DFN754" s="31"/>
      <c r="DFO754" s="31"/>
      <c r="DFP754" s="31"/>
      <c r="DFQ754" s="31"/>
      <c r="DFR754" s="31"/>
      <c r="DFS754" s="31"/>
      <c r="DFT754" s="31"/>
      <c r="DFU754" s="31"/>
      <c r="DFV754" s="31"/>
      <c r="DFW754" s="31"/>
      <c r="DFX754" s="31"/>
      <c r="DFY754" s="31"/>
      <c r="DFZ754" s="31"/>
      <c r="DGA754" s="31"/>
      <c r="DGB754" s="31"/>
      <c r="DGC754" s="31"/>
      <c r="DGD754" s="31"/>
      <c r="DGE754" s="31"/>
      <c r="DGF754" s="31"/>
      <c r="DGG754" s="31"/>
      <c r="DGH754" s="31"/>
      <c r="DGI754" s="31"/>
      <c r="DGJ754" s="31"/>
      <c r="DGK754" s="31"/>
      <c r="DGL754" s="31"/>
      <c r="DGM754" s="31"/>
      <c r="DGN754" s="31"/>
      <c r="DGO754" s="31"/>
      <c r="DGP754" s="31"/>
      <c r="DGQ754" s="31"/>
      <c r="DGR754" s="31"/>
      <c r="DGS754" s="31"/>
      <c r="DGT754" s="31"/>
      <c r="DGU754" s="31"/>
      <c r="DGV754" s="31"/>
      <c r="DGW754" s="31"/>
      <c r="DGX754" s="31"/>
      <c r="DGY754" s="31"/>
      <c r="DGZ754" s="31"/>
      <c r="DHA754" s="31"/>
      <c r="DHB754" s="31"/>
      <c r="DHC754" s="31"/>
      <c r="DHD754" s="31"/>
      <c r="DHE754" s="31"/>
      <c r="DHF754" s="31"/>
      <c r="DHG754" s="31"/>
      <c r="DHH754" s="31"/>
      <c r="DHI754" s="31"/>
      <c r="DHJ754" s="31"/>
      <c r="DHK754" s="31"/>
      <c r="DHL754" s="31"/>
      <c r="DHM754" s="31"/>
      <c r="DHN754" s="31"/>
      <c r="DHO754" s="31"/>
      <c r="DHP754" s="31"/>
      <c r="DHQ754" s="31"/>
      <c r="DHR754" s="31"/>
      <c r="DHS754" s="31"/>
      <c r="DHT754" s="31"/>
      <c r="DHU754" s="31"/>
      <c r="DHV754" s="31"/>
      <c r="DHW754" s="31"/>
      <c r="DHX754" s="31"/>
      <c r="DHY754" s="31"/>
      <c r="DHZ754" s="31"/>
      <c r="DIA754" s="31"/>
      <c r="DIB754" s="31"/>
      <c r="DIC754" s="31"/>
      <c r="DID754" s="31"/>
      <c r="DIE754" s="31"/>
      <c r="DIF754" s="31"/>
      <c r="DIG754" s="31"/>
      <c r="DIH754" s="31"/>
      <c r="DII754" s="31"/>
      <c r="DIJ754" s="31"/>
      <c r="DIK754" s="31"/>
      <c r="DIL754" s="31"/>
      <c r="DIM754" s="31"/>
      <c r="DIN754" s="31"/>
      <c r="DIO754" s="31"/>
      <c r="DIP754" s="31"/>
      <c r="DIQ754" s="31"/>
      <c r="DIR754" s="31"/>
      <c r="DIS754" s="31"/>
      <c r="DIT754" s="31"/>
      <c r="DIU754" s="31"/>
      <c r="DIV754" s="31"/>
      <c r="DIW754" s="31"/>
      <c r="DIX754" s="31"/>
      <c r="DIY754" s="31"/>
      <c r="DIZ754" s="31"/>
      <c r="DJA754" s="31"/>
      <c r="DJB754" s="31"/>
      <c r="DJC754" s="31"/>
      <c r="DJD754" s="31"/>
      <c r="DJE754" s="31"/>
      <c r="DJF754" s="31"/>
      <c r="DJG754" s="31"/>
      <c r="DJH754" s="31"/>
      <c r="DJI754" s="31"/>
      <c r="DJJ754" s="31"/>
      <c r="DJK754" s="31"/>
      <c r="DJL754" s="31"/>
      <c r="DJM754" s="31"/>
      <c r="DJN754" s="31"/>
      <c r="DJO754" s="31"/>
      <c r="DJP754" s="31"/>
      <c r="DJQ754" s="31"/>
      <c r="DJR754" s="31"/>
      <c r="DJS754" s="31"/>
      <c r="DJT754" s="31"/>
      <c r="DJU754" s="31"/>
      <c r="DJV754" s="31"/>
      <c r="DJW754" s="31"/>
      <c r="DJX754" s="31"/>
      <c r="DJY754" s="31"/>
      <c r="DJZ754" s="31"/>
      <c r="DKA754" s="31"/>
      <c r="DKB754" s="31"/>
      <c r="DKC754" s="31"/>
      <c r="DKD754" s="31"/>
      <c r="DKE754" s="31"/>
      <c r="DKF754" s="31"/>
      <c r="DKG754" s="31"/>
      <c r="DKH754" s="31"/>
      <c r="DKI754" s="31"/>
      <c r="DKJ754" s="31"/>
      <c r="DKK754" s="31"/>
      <c r="DKL754" s="31"/>
      <c r="DKM754" s="31"/>
      <c r="DKN754" s="31"/>
      <c r="DKO754" s="31"/>
      <c r="DKP754" s="31"/>
      <c r="DKQ754" s="31"/>
      <c r="DKR754" s="31"/>
      <c r="DKS754" s="31"/>
      <c r="DKT754" s="31"/>
      <c r="DKU754" s="31"/>
      <c r="DKV754" s="31"/>
      <c r="DKW754" s="31"/>
      <c r="DKX754" s="31"/>
      <c r="DKY754" s="31"/>
      <c r="DKZ754" s="31"/>
      <c r="DLA754" s="31"/>
      <c r="DLB754" s="31"/>
      <c r="DLC754" s="31"/>
      <c r="DLD754" s="31"/>
      <c r="DLE754" s="31"/>
      <c r="DLF754" s="31"/>
      <c r="DLG754" s="31"/>
      <c r="DLH754" s="31"/>
      <c r="DLI754" s="31"/>
      <c r="DLJ754" s="31"/>
      <c r="DLK754" s="31"/>
      <c r="DLL754" s="31"/>
      <c r="DLM754" s="31"/>
      <c r="DLN754" s="31"/>
      <c r="DLO754" s="31"/>
      <c r="DLP754" s="31"/>
      <c r="DLQ754" s="31"/>
      <c r="DLR754" s="31"/>
      <c r="DLS754" s="31"/>
      <c r="DLT754" s="31"/>
      <c r="DLU754" s="31"/>
      <c r="DLV754" s="31"/>
      <c r="DLW754" s="31"/>
      <c r="DLX754" s="31"/>
      <c r="DLY754" s="31"/>
      <c r="DLZ754" s="31"/>
      <c r="DMA754" s="31"/>
      <c r="DMB754" s="31"/>
      <c r="DMC754" s="31"/>
      <c r="DMD754" s="31"/>
      <c r="DME754" s="31"/>
      <c r="DMF754" s="31"/>
      <c r="DMG754" s="31"/>
      <c r="DMH754" s="31"/>
      <c r="DMI754" s="31"/>
      <c r="DMJ754" s="31"/>
      <c r="DMK754" s="31"/>
      <c r="DML754" s="31"/>
      <c r="DMM754" s="31"/>
      <c r="DMN754" s="31"/>
      <c r="DMO754" s="31"/>
      <c r="DMP754" s="31"/>
      <c r="DMQ754" s="31"/>
      <c r="DMR754" s="31"/>
      <c r="DMS754" s="31"/>
      <c r="DMT754" s="31"/>
      <c r="DMU754" s="31"/>
      <c r="DMV754" s="31"/>
      <c r="DMW754" s="31"/>
      <c r="DMX754" s="31"/>
      <c r="DMY754" s="31"/>
      <c r="DMZ754" s="31"/>
      <c r="DNA754" s="31"/>
      <c r="DNB754" s="31"/>
      <c r="DNC754" s="31"/>
      <c r="DND754" s="31"/>
      <c r="DNE754" s="31"/>
      <c r="DNF754" s="31"/>
      <c r="DNG754" s="31"/>
      <c r="DNH754" s="31"/>
      <c r="DNI754" s="31"/>
      <c r="DNJ754" s="31"/>
      <c r="DNK754" s="31"/>
      <c r="DNL754" s="31"/>
      <c r="DNM754" s="31"/>
      <c r="DNN754" s="31"/>
      <c r="DNO754" s="31"/>
      <c r="DNP754" s="31"/>
      <c r="DNQ754" s="31"/>
      <c r="DNR754" s="31"/>
      <c r="DNS754" s="31"/>
      <c r="DNT754" s="31"/>
      <c r="DNU754" s="31"/>
      <c r="DNV754" s="31"/>
      <c r="DNW754" s="31"/>
      <c r="DNX754" s="31"/>
      <c r="DNY754" s="31"/>
      <c r="DNZ754" s="31"/>
      <c r="DOA754" s="31"/>
      <c r="DOB754" s="31"/>
      <c r="DOC754" s="31"/>
      <c r="DOD754" s="31"/>
      <c r="DOE754" s="31"/>
      <c r="DOF754" s="31"/>
      <c r="DOG754" s="31"/>
      <c r="DOH754" s="31"/>
      <c r="DOI754" s="31"/>
      <c r="DOJ754" s="31"/>
      <c r="DOK754" s="31"/>
      <c r="DOL754" s="31"/>
      <c r="DOM754" s="31"/>
      <c r="DON754" s="31"/>
      <c r="DOO754" s="31"/>
      <c r="DOP754" s="31"/>
      <c r="DOQ754" s="31"/>
      <c r="DOR754" s="31"/>
      <c r="DOS754" s="31"/>
      <c r="DOT754" s="31"/>
      <c r="DOU754" s="31"/>
      <c r="DOV754" s="31"/>
      <c r="DOW754" s="31"/>
      <c r="DOX754" s="31"/>
      <c r="DOY754" s="31"/>
      <c r="DOZ754" s="31"/>
      <c r="DPA754" s="31"/>
      <c r="DPB754" s="31"/>
      <c r="DPC754" s="31"/>
      <c r="DPD754" s="31"/>
      <c r="DPE754" s="31"/>
      <c r="DPF754" s="31"/>
      <c r="DPG754" s="31"/>
      <c r="DPH754" s="31"/>
      <c r="DPI754" s="31"/>
      <c r="DPJ754" s="31"/>
      <c r="DPK754" s="31"/>
      <c r="DPL754" s="31"/>
      <c r="DPM754" s="31"/>
      <c r="DPN754" s="31"/>
      <c r="DPO754" s="31"/>
      <c r="DPP754" s="31"/>
      <c r="DPQ754" s="31"/>
      <c r="DPR754" s="31"/>
      <c r="DPS754" s="31"/>
      <c r="DPT754" s="31"/>
      <c r="DPU754" s="31"/>
      <c r="DPV754" s="31"/>
      <c r="DPW754" s="31"/>
      <c r="DPX754" s="31"/>
      <c r="DPY754" s="31"/>
      <c r="DPZ754" s="31"/>
      <c r="DQA754" s="31"/>
      <c r="DQB754" s="31"/>
      <c r="DQC754" s="31"/>
      <c r="DQD754" s="31"/>
      <c r="DQE754" s="31"/>
      <c r="DQF754" s="31"/>
      <c r="DQG754" s="31"/>
      <c r="DQH754" s="31"/>
      <c r="DQI754" s="31"/>
      <c r="DQJ754" s="31"/>
      <c r="DQK754" s="31"/>
      <c r="DQL754" s="31"/>
      <c r="DQM754" s="31"/>
      <c r="DQN754" s="31"/>
      <c r="DQO754" s="31"/>
      <c r="DQP754" s="31"/>
      <c r="DQQ754" s="31"/>
      <c r="DQR754" s="31"/>
      <c r="DQS754" s="31"/>
      <c r="DQT754" s="31"/>
      <c r="DQU754" s="31"/>
      <c r="DQV754" s="31"/>
      <c r="DQW754" s="31"/>
      <c r="DQX754" s="31"/>
      <c r="DQY754" s="31"/>
      <c r="DQZ754" s="31"/>
      <c r="DRA754" s="31"/>
      <c r="DRB754" s="31"/>
      <c r="DRC754" s="31"/>
      <c r="DRD754" s="31"/>
      <c r="DRE754" s="31"/>
      <c r="DRF754" s="31"/>
      <c r="DRG754" s="31"/>
      <c r="DRH754" s="31"/>
      <c r="DRI754" s="31"/>
      <c r="DRJ754" s="31"/>
      <c r="DRK754" s="31"/>
      <c r="DRL754" s="31"/>
      <c r="DRM754" s="31"/>
      <c r="DRN754" s="31"/>
      <c r="DRO754" s="31"/>
      <c r="DRP754" s="31"/>
      <c r="DRQ754" s="31"/>
      <c r="DRR754" s="31"/>
      <c r="DRS754" s="31"/>
      <c r="DRT754" s="31"/>
      <c r="DRU754" s="31"/>
      <c r="DRV754" s="31"/>
      <c r="DRW754" s="31"/>
      <c r="DRX754" s="31"/>
      <c r="DRY754" s="31"/>
      <c r="DRZ754" s="31"/>
      <c r="DSA754" s="31"/>
      <c r="DSB754" s="31"/>
      <c r="DSC754" s="31"/>
      <c r="DSD754" s="31"/>
      <c r="DSE754" s="31"/>
      <c r="DSF754" s="31"/>
      <c r="DSG754" s="31"/>
      <c r="DSH754" s="31"/>
      <c r="DSI754" s="31"/>
      <c r="DSJ754" s="31"/>
      <c r="DSK754" s="31"/>
      <c r="DSL754" s="31"/>
      <c r="DSM754" s="31"/>
      <c r="DSN754" s="31"/>
      <c r="DSO754" s="31"/>
      <c r="DSP754" s="31"/>
      <c r="DSQ754" s="31"/>
      <c r="DSR754" s="31"/>
      <c r="DSS754" s="31"/>
      <c r="DST754" s="31"/>
      <c r="DSU754" s="31"/>
      <c r="DSV754" s="31"/>
      <c r="DSW754" s="31"/>
      <c r="DSX754" s="31"/>
      <c r="DSY754" s="31"/>
      <c r="DSZ754" s="31"/>
      <c r="DTA754" s="31"/>
      <c r="DTB754" s="31"/>
      <c r="DTC754" s="31"/>
      <c r="DTD754" s="31"/>
      <c r="DTE754" s="31"/>
      <c r="DTF754" s="31"/>
      <c r="DTG754" s="31"/>
      <c r="DTH754" s="31"/>
      <c r="DTI754" s="31"/>
      <c r="DTJ754" s="31"/>
      <c r="DTK754" s="31"/>
      <c r="DTL754" s="31"/>
      <c r="DTM754" s="31"/>
      <c r="DTN754" s="31"/>
      <c r="DTO754" s="31"/>
      <c r="DTP754" s="31"/>
      <c r="DTQ754" s="31"/>
      <c r="DTR754" s="31"/>
      <c r="DTS754" s="31"/>
      <c r="DTT754" s="31"/>
      <c r="DTU754" s="31"/>
      <c r="DTV754" s="31"/>
      <c r="DTW754" s="31"/>
      <c r="DTX754" s="31"/>
      <c r="DTY754" s="31"/>
      <c r="DTZ754" s="31"/>
      <c r="DUA754" s="31"/>
      <c r="DUB754" s="31"/>
      <c r="DUC754" s="31"/>
      <c r="DUD754" s="31"/>
      <c r="DUE754" s="31"/>
      <c r="DUF754" s="31"/>
      <c r="DUG754" s="31"/>
      <c r="DUH754" s="31"/>
      <c r="DUI754" s="31"/>
      <c r="DUJ754" s="31"/>
      <c r="DUK754" s="31"/>
      <c r="DUL754" s="31"/>
      <c r="DUM754" s="31"/>
      <c r="DUN754" s="31"/>
      <c r="DUO754" s="31"/>
      <c r="DUP754" s="31"/>
      <c r="DUQ754" s="31"/>
      <c r="DUR754" s="31"/>
      <c r="DUS754" s="31"/>
      <c r="DUT754" s="31"/>
      <c r="DUU754" s="31"/>
      <c r="DUV754" s="31"/>
      <c r="DUW754" s="31"/>
      <c r="DUX754" s="31"/>
      <c r="DUY754" s="31"/>
      <c r="DUZ754" s="31"/>
      <c r="DVA754" s="31"/>
      <c r="DVB754" s="31"/>
      <c r="DVC754" s="31"/>
      <c r="DVD754" s="31"/>
      <c r="DVE754" s="31"/>
      <c r="DVF754" s="31"/>
      <c r="DVG754" s="31"/>
      <c r="DVH754" s="31"/>
      <c r="DVI754" s="31"/>
      <c r="DVJ754" s="31"/>
      <c r="DVK754" s="31"/>
      <c r="DVL754" s="31"/>
      <c r="DVM754" s="31"/>
      <c r="DVN754" s="31"/>
      <c r="DVO754" s="31"/>
      <c r="DVP754" s="31"/>
      <c r="DVQ754" s="31"/>
      <c r="DVR754" s="31"/>
      <c r="DVS754" s="31"/>
      <c r="DVT754" s="31"/>
      <c r="DVU754" s="31"/>
      <c r="DVV754" s="31"/>
      <c r="DVW754" s="31"/>
      <c r="DVX754" s="31"/>
      <c r="DVY754" s="31"/>
      <c r="DVZ754" s="31"/>
      <c r="DWA754" s="31"/>
      <c r="DWB754" s="31"/>
      <c r="DWC754" s="31"/>
      <c r="DWD754" s="31"/>
      <c r="DWE754" s="31"/>
      <c r="DWF754" s="31"/>
      <c r="DWG754" s="31"/>
      <c r="DWH754" s="31"/>
      <c r="DWI754" s="31"/>
      <c r="DWJ754" s="31"/>
      <c r="DWK754" s="31"/>
      <c r="DWL754" s="31"/>
      <c r="DWM754" s="31"/>
      <c r="DWN754" s="31"/>
      <c r="DWO754" s="31"/>
      <c r="DWP754" s="31"/>
      <c r="DWQ754" s="31"/>
      <c r="DWR754" s="31"/>
      <c r="DWS754" s="31"/>
      <c r="DWT754" s="31"/>
      <c r="DWU754" s="31"/>
      <c r="DWV754" s="31"/>
      <c r="DWW754" s="31"/>
      <c r="DWX754" s="31"/>
      <c r="DWY754" s="31"/>
      <c r="DWZ754" s="31"/>
      <c r="DXA754" s="31"/>
      <c r="DXB754" s="31"/>
      <c r="DXC754" s="31"/>
      <c r="DXD754" s="31"/>
      <c r="DXE754" s="31"/>
      <c r="DXF754" s="31"/>
      <c r="DXG754" s="31"/>
      <c r="DXH754" s="31"/>
      <c r="DXI754" s="31"/>
      <c r="DXJ754" s="31"/>
      <c r="DXK754" s="31"/>
      <c r="DXL754" s="31"/>
      <c r="DXM754" s="31"/>
      <c r="DXN754" s="31"/>
      <c r="DXO754" s="31"/>
      <c r="DXP754" s="31"/>
      <c r="DXQ754" s="31"/>
      <c r="DXR754" s="31"/>
      <c r="DXS754" s="31"/>
      <c r="DXT754" s="31"/>
      <c r="DXU754" s="31"/>
      <c r="DXV754" s="31"/>
      <c r="DXW754" s="31"/>
      <c r="DXX754" s="31"/>
      <c r="DXY754" s="31"/>
      <c r="DXZ754" s="31"/>
      <c r="DYA754" s="31"/>
      <c r="DYB754" s="31"/>
      <c r="DYC754" s="31"/>
      <c r="DYD754" s="31"/>
      <c r="DYE754" s="31"/>
      <c r="DYF754" s="31"/>
      <c r="DYG754" s="31"/>
      <c r="DYH754" s="31"/>
      <c r="DYI754" s="31"/>
      <c r="DYJ754" s="31"/>
      <c r="DYK754" s="31"/>
      <c r="DYL754" s="31"/>
      <c r="DYM754" s="31"/>
      <c r="DYN754" s="31"/>
      <c r="DYO754" s="31"/>
      <c r="DYP754" s="31"/>
      <c r="DYQ754" s="31"/>
      <c r="DYR754" s="31"/>
      <c r="DYS754" s="31"/>
      <c r="DYT754" s="31"/>
      <c r="DYU754" s="31"/>
      <c r="DYV754" s="31"/>
      <c r="DYW754" s="31"/>
      <c r="DYX754" s="31"/>
      <c r="DYY754" s="31"/>
      <c r="DYZ754" s="31"/>
      <c r="DZA754" s="31"/>
      <c r="DZB754" s="31"/>
      <c r="DZC754" s="31"/>
      <c r="DZD754" s="31"/>
      <c r="DZE754" s="31"/>
      <c r="DZF754" s="31"/>
      <c r="DZG754" s="31"/>
      <c r="DZH754" s="31"/>
      <c r="DZI754" s="31"/>
      <c r="DZJ754" s="31"/>
      <c r="DZK754" s="31"/>
      <c r="DZL754" s="31"/>
      <c r="DZM754" s="31"/>
      <c r="DZN754" s="31"/>
      <c r="DZO754" s="31"/>
      <c r="DZP754" s="31"/>
      <c r="DZQ754" s="31"/>
      <c r="DZR754" s="31"/>
      <c r="DZS754" s="31"/>
      <c r="DZT754" s="31"/>
      <c r="DZU754" s="31"/>
      <c r="DZV754" s="31"/>
      <c r="DZW754" s="31"/>
      <c r="DZX754" s="31"/>
      <c r="DZY754" s="31"/>
      <c r="DZZ754" s="31"/>
      <c r="EAA754" s="31"/>
      <c r="EAB754" s="31"/>
      <c r="EAC754" s="31"/>
      <c r="EAD754" s="31"/>
      <c r="EAE754" s="31"/>
      <c r="EAF754" s="31"/>
      <c r="EAG754" s="31"/>
      <c r="EAH754" s="31"/>
      <c r="EAI754" s="31"/>
      <c r="EAJ754" s="31"/>
      <c r="EAK754" s="31"/>
      <c r="EAL754" s="31"/>
      <c r="EAM754" s="31"/>
      <c r="EAN754" s="31"/>
      <c r="EAO754" s="31"/>
      <c r="EAP754" s="31"/>
      <c r="EAQ754" s="31"/>
      <c r="EAR754" s="31"/>
      <c r="EAS754" s="31"/>
      <c r="EAT754" s="31"/>
      <c r="EAU754" s="31"/>
      <c r="EAV754" s="31"/>
      <c r="EAW754" s="31"/>
      <c r="EAX754" s="31"/>
      <c r="EAY754" s="31"/>
      <c r="EAZ754" s="31"/>
      <c r="EBA754" s="31"/>
      <c r="EBB754" s="31"/>
      <c r="EBC754" s="31"/>
      <c r="EBD754" s="31"/>
      <c r="EBE754" s="31"/>
      <c r="EBF754" s="31"/>
      <c r="EBG754" s="31"/>
      <c r="EBH754" s="31"/>
      <c r="EBI754" s="31"/>
      <c r="EBJ754" s="31"/>
      <c r="EBK754" s="31"/>
      <c r="EBL754" s="31"/>
      <c r="EBM754" s="31"/>
      <c r="EBN754" s="31"/>
      <c r="EBO754" s="31"/>
      <c r="EBP754" s="31"/>
      <c r="EBQ754" s="31"/>
      <c r="EBR754" s="31"/>
      <c r="EBS754" s="31"/>
      <c r="EBT754" s="31"/>
      <c r="EBU754" s="31"/>
      <c r="EBV754" s="31"/>
      <c r="EBW754" s="31"/>
      <c r="EBX754" s="31"/>
      <c r="EBY754" s="31"/>
      <c r="EBZ754" s="31"/>
      <c r="ECA754" s="31"/>
      <c r="ECB754" s="31"/>
      <c r="ECC754" s="31"/>
      <c r="ECD754" s="31"/>
      <c r="ECE754" s="31"/>
      <c r="ECF754" s="31"/>
      <c r="ECG754" s="31"/>
      <c r="ECH754" s="31"/>
      <c r="ECI754" s="31"/>
      <c r="ECJ754" s="31"/>
      <c r="ECK754" s="31"/>
      <c r="ECL754" s="31"/>
      <c r="ECM754" s="31"/>
      <c r="ECN754" s="31"/>
      <c r="ECO754" s="31"/>
      <c r="ECP754" s="31"/>
      <c r="ECQ754" s="31"/>
      <c r="ECR754" s="31"/>
      <c r="ECS754" s="31"/>
      <c r="ECT754" s="31"/>
      <c r="ECU754" s="31"/>
      <c r="ECV754" s="31"/>
      <c r="ECW754" s="31"/>
      <c r="ECX754" s="31"/>
      <c r="ECY754" s="31"/>
      <c r="ECZ754" s="31"/>
      <c r="EDA754" s="31"/>
      <c r="EDB754" s="31"/>
      <c r="EDC754" s="31"/>
      <c r="EDD754" s="31"/>
      <c r="EDE754" s="31"/>
      <c r="EDF754" s="31"/>
      <c r="EDG754" s="31"/>
      <c r="EDH754" s="31"/>
      <c r="EDI754" s="31"/>
      <c r="EDJ754" s="31"/>
      <c r="EDK754" s="31"/>
      <c r="EDL754" s="31"/>
      <c r="EDM754" s="31"/>
      <c r="EDN754" s="31"/>
      <c r="EDO754" s="31"/>
      <c r="EDP754" s="31"/>
      <c r="EDQ754" s="31"/>
      <c r="EDR754" s="31"/>
      <c r="EDS754" s="31"/>
      <c r="EDT754" s="31"/>
      <c r="EDU754" s="31"/>
      <c r="EDV754" s="31"/>
      <c r="EDW754" s="31"/>
      <c r="EDX754" s="31"/>
      <c r="EDY754" s="31"/>
      <c r="EDZ754" s="31"/>
      <c r="EEA754" s="31"/>
      <c r="EEB754" s="31"/>
      <c r="EEC754" s="31"/>
      <c r="EED754" s="31"/>
      <c r="EEE754" s="31"/>
      <c r="EEF754" s="31"/>
      <c r="EEG754" s="31"/>
      <c r="EEH754" s="31"/>
      <c r="EEI754" s="31"/>
      <c r="EEJ754" s="31"/>
      <c r="EEK754" s="31"/>
      <c r="EEL754" s="31"/>
      <c r="EEM754" s="31"/>
      <c r="EEN754" s="31"/>
      <c r="EEO754" s="31"/>
      <c r="EEP754" s="31"/>
      <c r="EEQ754" s="31"/>
      <c r="EER754" s="31"/>
      <c r="EES754" s="31"/>
      <c r="EET754" s="31"/>
      <c r="EEU754" s="31"/>
      <c r="EEV754" s="31"/>
      <c r="EEW754" s="31"/>
      <c r="EEX754" s="31"/>
      <c r="EEY754" s="31"/>
      <c r="EEZ754" s="31"/>
      <c r="EFA754" s="31"/>
      <c r="EFB754" s="31"/>
      <c r="EFC754" s="31"/>
      <c r="EFD754" s="31"/>
      <c r="EFE754" s="31"/>
      <c r="EFF754" s="31"/>
      <c r="EFG754" s="31"/>
      <c r="EFH754" s="31"/>
      <c r="EFI754" s="31"/>
      <c r="EFJ754" s="31"/>
      <c r="EFK754" s="31"/>
      <c r="EFL754" s="31"/>
      <c r="EFM754" s="31"/>
      <c r="EFN754" s="31"/>
      <c r="EFO754" s="31"/>
      <c r="EFP754" s="31"/>
      <c r="EFQ754" s="31"/>
      <c r="EFR754" s="31"/>
      <c r="EFS754" s="31"/>
      <c r="EFT754" s="31"/>
      <c r="EFU754" s="31"/>
      <c r="EFV754" s="31"/>
      <c r="EFW754" s="31"/>
      <c r="EFX754" s="31"/>
      <c r="EFY754" s="31"/>
      <c r="EFZ754" s="31"/>
      <c r="EGA754" s="31"/>
      <c r="EGB754" s="31"/>
      <c r="EGC754" s="31"/>
      <c r="EGD754" s="31"/>
      <c r="EGE754" s="31"/>
      <c r="EGF754" s="31"/>
      <c r="EGG754" s="31"/>
      <c r="EGH754" s="31"/>
      <c r="EGI754" s="31"/>
      <c r="EGJ754" s="31"/>
      <c r="EGK754" s="31"/>
      <c r="EGL754" s="31"/>
      <c r="EGM754" s="31"/>
      <c r="EGN754" s="31"/>
      <c r="EGO754" s="31"/>
      <c r="EGP754" s="31"/>
      <c r="EGQ754" s="31"/>
      <c r="EGR754" s="31"/>
      <c r="EGS754" s="31"/>
      <c r="EGT754" s="31"/>
      <c r="EGU754" s="31"/>
      <c r="EGV754" s="31"/>
      <c r="EGW754" s="31"/>
      <c r="EGX754" s="31"/>
      <c r="EGY754" s="31"/>
      <c r="EGZ754" s="31"/>
      <c r="EHA754" s="31"/>
      <c r="EHB754" s="31"/>
      <c r="EHC754" s="31"/>
      <c r="EHD754" s="31"/>
      <c r="EHE754" s="31"/>
      <c r="EHF754" s="31"/>
      <c r="EHG754" s="31"/>
      <c r="EHH754" s="31"/>
      <c r="EHI754" s="31"/>
      <c r="EHJ754" s="31"/>
      <c r="EHK754" s="31"/>
      <c r="EHL754" s="31"/>
      <c r="EHM754" s="31"/>
      <c r="EHN754" s="31"/>
      <c r="EHO754" s="31"/>
      <c r="EHP754" s="31"/>
      <c r="EHQ754" s="31"/>
      <c r="EHR754" s="31"/>
      <c r="EHS754" s="31"/>
      <c r="EHT754" s="31"/>
      <c r="EHU754" s="31"/>
      <c r="EHV754" s="31"/>
      <c r="EHW754" s="31"/>
      <c r="EHX754" s="31"/>
      <c r="EHY754" s="31"/>
      <c r="EHZ754" s="31"/>
      <c r="EIA754" s="31"/>
      <c r="EIB754" s="31"/>
      <c r="EIC754" s="31"/>
      <c r="EID754" s="31"/>
      <c r="EIE754" s="31"/>
      <c r="EIF754" s="31"/>
      <c r="EIG754" s="31"/>
      <c r="EIH754" s="31"/>
      <c r="EII754" s="31"/>
      <c r="EIJ754" s="31"/>
      <c r="EIK754" s="31"/>
      <c r="EIL754" s="31"/>
      <c r="EIM754" s="31"/>
      <c r="EIN754" s="31"/>
      <c r="EIO754" s="31"/>
      <c r="EIP754" s="31"/>
      <c r="EIQ754" s="31"/>
      <c r="EIR754" s="31"/>
      <c r="EIS754" s="31"/>
      <c r="EIT754" s="31"/>
      <c r="EIU754" s="31"/>
      <c r="EIV754" s="31"/>
      <c r="EIW754" s="31"/>
      <c r="EIX754" s="31"/>
      <c r="EIY754" s="31"/>
      <c r="EIZ754" s="31"/>
      <c r="EJA754" s="31"/>
      <c r="EJB754" s="31"/>
      <c r="EJC754" s="31"/>
      <c r="EJD754" s="31"/>
      <c r="EJE754" s="31"/>
      <c r="EJF754" s="31"/>
      <c r="EJG754" s="31"/>
      <c r="EJH754" s="31"/>
      <c r="EJI754" s="31"/>
      <c r="EJJ754" s="31"/>
      <c r="EJK754" s="31"/>
      <c r="EJL754" s="31"/>
      <c r="EJM754" s="31"/>
      <c r="EJN754" s="31"/>
      <c r="EJO754" s="31"/>
      <c r="EJP754" s="31"/>
      <c r="EJQ754" s="31"/>
      <c r="EJR754" s="31"/>
      <c r="EJS754" s="31"/>
      <c r="EJT754" s="31"/>
      <c r="EJU754" s="31"/>
      <c r="EJV754" s="31"/>
      <c r="EJW754" s="31"/>
      <c r="EJX754" s="31"/>
      <c r="EJY754" s="31"/>
      <c r="EJZ754" s="31"/>
      <c r="EKA754" s="31"/>
      <c r="EKB754" s="31"/>
      <c r="EKC754" s="31"/>
      <c r="EKD754" s="31"/>
      <c r="EKE754" s="31"/>
      <c r="EKF754" s="31"/>
      <c r="EKG754" s="31"/>
      <c r="EKH754" s="31"/>
      <c r="EKI754" s="31"/>
      <c r="EKJ754" s="31"/>
      <c r="EKK754" s="31"/>
      <c r="EKL754" s="31"/>
      <c r="EKM754" s="31"/>
      <c r="EKN754" s="31"/>
      <c r="EKO754" s="31"/>
      <c r="EKP754" s="31"/>
      <c r="EKQ754" s="31"/>
      <c r="EKR754" s="31"/>
      <c r="EKS754" s="31"/>
      <c r="EKT754" s="31"/>
      <c r="EKU754" s="31"/>
      <c r="EKV754" s="31"/>
      <c r="EKW754" s="31"/>
      <c r="EKX754" s="31"/>
      <c r="EKY754" s="31"/>
      <c r="EKZ754" s="31"/>
      <c r="ELA754" s="31"/>
      <c r="ELB754" s="31"/>
      <c r="ELC754" s="31"/>
      <c r="ELD754" s="31"/>
      <c r="ELE754" s="31"/>
      <c r="ELF754" s="31"/>
      <c r="ELG754" s="31"/>
      <c r="ELH754" s="31"/>
      <c r="ELI754" s="31"/>
      <c r="ELJ754" s="31"/>
      <c r="ELK754" s="31"/>
      <c r="ELL754" s="31"/>
      <c r="ELM754" s="31"/>
      <c r="ELN754" s="31"/>
      <c r="ELO754" s="31"/>
      <c r="ELP754" s="31"/>
      <c r="ELQ754" s="31"/>
      <c r="ELR754" s="31"/>
      <c r="ELS754" s="31"/>
      <c r="ELT754" s="31"/>
      <c r="ELU754" s="31"/>
      <c r="ELV754" s="31"/>
      <c r="ELW754" s="31"/>
      <c r="ELX754" s="31"/>
      <c r="ELY754" s="31"/>
      <c r="ELZ754" s="31"/>
      <c r="EMA754" s="31"/>
      <c r="EMB754" s="31"/>
      <c r="EMC754" s="31"/>
      <c r="EMD754" s="31"/>
      <c r="EME754" s="31"/>
      <c r="EMF754" s="31"/>
      <c r="EMG754" s="31"/>
      <c r="EMH754" s="31"/>
      <c r="EMI754" s="31"/>
      <c r="EMJ754" s="31"/>
      <c r="EMK754" s="31"/>
      <c r="EML754" s="31"/>
      <c r="EMM754" s="31"/>
      <c r="EMN754" s="31"/>
      <c r="EMO754" s="31"/>
      <c r="EMP754" s="31"/>
      <c r="EMQ754" s="31"/>
      <c r="EMR754" s="31"/>
      <c r="EMS754" s="31"/>
      <c r="EMT754" s="31"/>
      <c r="EMU754" s="31"/>
      <c r="EMV754" s="31"/>
      <c r="EMW754" s="31"/>
      <c r="EMX754" s="31"/>
      <c r="EMY754" s="31"/>
      <c r="EMZ754" s="31"/>
      <c r="ENA754" s="31"/>
      <c r="ENB754" s="31"/>
      <c r="ENC754" s="31"/>
      <c r="END754" s="31"/>
      <c r="ENE754" s="31"/>
      <c r="ENF754" s="31"/>
      <c r="ENG754" s="31"/>
      <c r="ENH754" s="31"/>
      <c r="ENI754" s="31"/>
      <c r="ENJ754" s="31"/>
      <c r="ENK754" s="31"/>
      <c r="ENL754" s="31"/>
      <c r="ENM754" s="31"/>
      <c r="ENN754" s="31"/>
      <c r="ENO754" s="31"/>
      <c r="ENP754" s="31"/>
      <c r="ENQ754" s="31"/>
      <c r="ENR754" s="31"/>
      <c r="ENS754" s="31"/>
      <c r="ENT754" s="31"/>
      <c r="ENU754" s="31"/>
      <c r="ENV754" s="31"/>
      <c r="ENW754" s="31"/>
      <c r="ENX754" s="31"/>
      <c r="ENY754" s="31"/>
      <c r="ENZ754" s="31"/>
      <c r="EOA754" s="31"/>
      <c r="EOB754" s="31"/>
      <c r="EOC754" s="31"/>
      <c r="EOD754" s="31"/>
      <c r="EOE754" s="31"/>
      <c r="EOF754" s="31"/>
      <c r="EOG754" s="31"/>
      <c r="EOH754" s="31"/>
      <c r="EOI754" s="31"/>
      <c r="EOJ754" s="31"/>
      <c r="EOK754" s="31"/>
      <c r="EOL754" s="31"/>
      <c r="EOM754" s="31"/>
      <c r="EON754" s="31"/>
      <c r="EOO754" s="31"/>
      <c r="EOP754" s="31"/>
      <c r="EOQ754" s="31"/>
      <c r="EOR754" s="31"/>
      <c r="EOS754" s="31"/>
      <c r="EOT754" s="31"/>
      <c r="EOU754" s="31"/>
      <c r="EOV754" s="31"/>
      <c r="EOW754" s="31"/>
      <c r="EOX754" s="31"/>
      <c r="EOY754" s="31"/>
      <c r="EOZ754" s="31"/>
      <c r="EPA754" s="31"/>
      <c r="EPB754" s="31"/>
      <c r="EPC754" s="31"/>
      <c r="EPD754" s="31"/>
      <c r="EPE754" s="31"/>
      <c r="EPF754" s="31"/>
      <c r="EPG754" s="31"/>
      <c r="EPH754" s="31"/>
      <c r="EPI754" s="31"/>
      <c r="EPJ754" s="31"/>
      <c r="EPK754" s="31"/>
      <c r="EPL754" s="31"/>
      <c r="EPM754" s="31"/>
      <c r="EPN754" s="31"/>
      <c r="EPO754" s="31"/>
      <c r="EPP754" s="31"/>
      <c r="EPQ754" s="31"/>
      <c r="EPR754" s="31"/>
      <c r="EPS754" s="31"/>
      <c r="EPT754" s="31"/>
      <c r="EPU754" s="31"/>
      <c r="EPV754" s="31"/>
      <c r="EPW754" s="31"/>
      <c r="EPX754" s="31"/>
      <c r="EPY754" s="31"/>
      <c r="EPZ754" s="31"/>
      <c r="EQA754" s="31"/>
      <c r="EQB754" s="31"/>
      <c r="EQC754" s="31"/>
      <c r="EQD754" s="31"/>
      <c r="EQE754" s="31"/>
      <c r="EQF754" s="31"/>
      <c r="EQG754" s="31"/>
      <c r="EQH754" s="31"/>
      <c r="EQI754" s="31"/>
      <c r="EQJ754" s="31"/>
      <c r="EQK754" s="31"/>
      <c r="EQL754" s="31"/>
      <c r="EQM754" s="31"/>
      <c r="EQN754" s="31"/>
      <c r="EQO754" s="31"/>
      <c r="EQP754" s="31"/>
      <c r="EQQ754" s="31"/>
      <c r="EQR754" s="31"/>
      <c r="EQS754" s="31"/>
      <c r="EQT754" s="31"/>
      <c r="EQU754" s="31"/>
      <c r="EQV754" s="31"/>
      <c r="EQW754" s="31"/>
      <c r="EQX754" s="31"/>
      <c r="EQY754" s="31"/>
      <c r="EQZ754" s="31"/>
      <c r="ERA754" s="31"/>
      <c r="ERB754" s="31"/>
      <c r="ERC754" s="31"/>
      <c r="ERD754" s="31"/>
      <c r="ERE754" s="31"/>
      <c r="ERF754" s="31"/>
      <c r="ERG754" s="31"/>
      <c r="ERH754" s="31"/>
      <c r="ERI754" s="31"/>
      <c r="ERJ754" s="31"/>
      <c r="ERK754" s="31"/>
      <c r="ERL754" s="31"/>
      <c r="ERM754" s="31"/>
      <c r="ERN754" s="31"/>
      <c r="ERO754" s="31"/>
      <c r="ERP754" s="31"/>
      <c r="ERQ754" s="31"/>
      <c r="ERR754" s="31"/>
      <c r="ERS754" s="31"/>
      <c r="ERT754" s="31"/>
      <c r="ERU754" s="31"/>
      <c r="ERV754" s="31"/>
      <c r="ERW754" s="31"/>
      <c r="ERX754" s="31"/>
      <c r="ERY754" s="31"/>
      <c r="ERZ754" s="31"/>
      <c r="ESA754" s="31"/>
      <c r="ESB754" s="31"/>
      <c r="ESC754" s="31"/>
      <c r="ESD754" s="31"/>
      <c r="ESE754" s="31"/>
      <c r="ESF754" s="31"/>
      <c r="ESG754" s="31"/>
      <c r="ESH754" s="31"/>
      <c r="ESI754" s="31"/>
      <c r="ESJ754" s="31"/>
      <c r="ESK754" s="31"/>
      <c r="ESL754" s="31"/>
      <c r="ESM754" s="31"/>
      <c r="ESN754" s="31"/>
      <c r="ESO754" s="31"/>
      <c r="ESP754" s="31"/>
      <c r="ESQ754" s="31"/>
      <c r="ESR754" s="31"/>
      <c r="ESS754" s="31"/>
      <c r="EST754" s="31"/>
      <c r="ESU754" s="31"/>
      <c r="ESV754" s="31"/>
      <c r="ESW754" s="31"/>
      <c r="ESX754" s="31"/>
      <c r="ESY754" s="31"/>
      <c r="ESZ754" s="31"/>
      <c r="ETA754" s="31"/>
      <c r="ETB754" s="31"/>
      <c r="ETC754" s="31"/>
      <c r="ETD754" s="31"/>
      <c r="ETE754" s="31"/>
      <c r="ETF754" s="31"/>
      <c r="ETG754" s="31"/>
      <c r="ETH754" s="31"/>
      <c r="ETI754" s="31"/>
      <c r="ETJ754" s="31"/>
      <c r="ETK754" s="31"/>
      <c r="ETL754" s="31"/>
      <c r="ETM754" s="31"/>
      <c r="ETN754" s="31"/>
      <c r="ETO754" s="31"/>
      <c r="ETP754" s="31"/>
      <c r="ETQ754" s="31"/>
      <c r="ETR754" s="31"/>
      <c r="ETS754" s="31"/>
      <c r="ETT754" s="31"/>
      <c r="ETU754" s="31"/>
      <c r="ETV754" s="31"/>
      <c r="ETW754" s="31"/>
      <c r="ETX754" s="31"/>
      <c r="ETY754" s="31"/>
      <c r="ETZ754" s="31"/>
      <c r="EUA754" s="31"/>
      <c r="EUB754" s="31"/>
      <c r="EUC754" s="31"/>
      <c r="EUD754" s="31"/>
      <c r="EUE754" s="31"/>
      <c r="EUF754" s="31"/>
      <c r="EUG754" s="31"/>
      <c r="EUH754" s="31"/>
      <c r="EUI754" s="31"/>
      <c r="EUJ754" s="31"/>
      <c r="EUK754" s="31"/>
      <c r="EUL754" s="31"/>
      <c r="EUM754" s="31"/>
      <c r="EUN754" s="31"/>
      <c r="EUO754" s="31"/>
      <c r="EUP754" s="31"/>
      <c r="EUQ754" s="31"/>
      <c r="EUR754" s="31"/>
      <c r="EUS754" s="31"/>
      <c r="EUT754" s="31"/>
      <c r="EUU754" s="31"/>
      <c r="EUV754" s="31"/>
      <c r="EUW754" s="31"/>
      <c r="EUX754" s="31"/>
      <c r="EUY754" s="31"/>
      <c r="EUZ754" s="31"/>
      <c r="EVA754" s="31"/>
      <c r="EVB754" s="31"/>
      <c r="EVC754" s="31"/>
      <c r="EVD754" s="31"/>
      <c r="EVE754" s="31"/>
      <c r="EVF754" s="31"/>
      <c r="EVG754" s="31"/>
      <c r="EVH754" s="31"/>
      <c r="EVI754" s="31"/>
      <c r="EVJ754" s="31"/>
      <c r="EVK754" s="31"/>
      <c r="EVL754" s="31"/>
      <c r="EVM754" s="31"/>
      <c r="EVN754" s="31"/>
      <c r="EVO754" s="31"/>
      <c r="EVP754" s="31"/>
      <c r="EVQ754" s="31"/>
      <c r="EVR754" s="31"/>
      <c r="EVS754" s="31"/>
      <c r="EVT754" s="31"/>
      <c r="EVU754" s="31"/>
      <c r="EVV754" s="31"/>
      <c r="EVW754" s="31"/>
      <c r="EVX754" s="31"/>
      <c r="EVY754" s="31"/>
      <c r="EVZ754" s="31"/>
      <c r="EWA754" s="31"/>
      <c r="EWB754" s="31"/>
      <c r="EWC754" s="31"/>
      <c r="EWD754" s="31"/>
      <c r="EWE754" s="31"/>
      <c r="EWF754" s="31"/>
      <c r="EWG754" s="31"/>
      <c r="EWH754" s="31"/>
      <c r="EWI754" s="31"/>
      <c r="EWJ754" s="31"/>
      <c r="EWK754" s="31"/>
      <c r="EWL754" s="31"/>
      <c r="EWM754" s="31"/>
      <c r="EWN754" s="31"/>
      <c r="EWO754" s="31"/>
      <c r="EWP754" s="31"/>
      <c r="EWQ754" s="31"/>
      <c r="EWR754" s="31"/>
      <c r="EWS754" s="31"/>
      <c r="EWT754" s="31"/>
      <c r="EWU754" s="31"/>
      <c r="EWV754" s="31"/>
      <c r="EWW754" s="31"/>
      <c r="EWX754" s="31"/>
      <c r="EWY754" s="31"/>
      <c r="EWZ754" s="31"/>
      <c r="EXA754" s="31"/>
      <c r="EXB754" s="31"/>
      <c r="EXC754" s="31"/>
      <c r="EXD754" s="31"/>
      <c r="EXE754" s="31"/>
      <c r="EXF754" s="31"/>
      <c r="EXG754" s="31"/>
      <c r="EXH754" s="31"/>
      <c r="EXI754" s="31"/>
      <c r="EXJ754" s="31"/>
      <c r="EXK754" s="31"/>
      <c r="EXL754" s="31"/>
      <c r="EXM754" s="31"/>
      <c r="EXN754" s="31"/>
      <c r="EXO754" s="31"/>
      <c r="EXP754" s="31"/>
      <c r="EXQ754" s="31"/>
      <c r="EXR754" s="31"/>
      <c r="EXS754" s="31"/>
      <c r="EXT754" s="31"/>
      <c r="EXU754" s="31"/>
      <c r="EXV754" s="31"/>
      <c r="EXW754" s="31"/>
      <c r="EXX754" s="31"/>
      <c r="EXY754" s="31"/>
      <c r="EXZ754" s="31"/>
      <c r="EYA754" s="31"/>
      <c r="EYB754" s="31"/>
      <c r="EYC754" s="31"/>
      <c r="EYD754" s="31"/>
      <c r="EYE754" s="31"/>
      <c r="EYF754" s="31"/>
      <c r="EYG754" s="31"/>
      <c r="EYH754" s="31"/>
      <c r="EYI754" s="31"/>
      <c r="EYJ754" s="31"/>
      <c r="EYK754" s="31"/>
      <c r="EYL754" s="31"/>
      <c r="EYM754" s="31"/>
      <c r="EYN754" s="31"/>
      <c r="EYO754" s="31"/>
      <c r="EYP754" s="31"/>
      <c r="EYQ754" s="31"/>
      <c r="EYR754" s="31"/>
      <c r="EYS754" s="31"/>
      <c r="EYT754" s="31"/>
      <c r="EYU754" s="31"/>
      <c r="EYV754" s="31"/>
      <c r="EYW754" s="31"/>
      <c r="EYX754" s="31"/>
      <c r="EYY754" s="31"/>
      <c r="EYZ754" s="31"/>
      <c r="EZA754" s="31"/>
      <c r="EZB754" s="31"/>
      <c r="EZC754" s="31"/>
      <c r="EZD754" s="31"/>
      <c r="EZE754" s="31"/>
      <c r="EZF754" s="31"/>
      <c r="EZG754" s="31"/>
      <c r="EZH754" s="31"/>
      <c r="EZI754" s="31"/>
      <c r="EZJ754" s="31"/>
      <c r="EZK754" s="31"/>
      <c r="EZL754" s="31"/>
      <c r="EZM754" s="31"/>
      <c r="EZN754" s="31"/>
      <c r="EZO754" s="31"/>
      <c r="EZP754" s="31"/>
      <c r="EZQ754" s="31"/>
      <c r="EZR754" s="31"/>
      <c r="EZS754" s="31"/>
      <c r="EZT754" s="31"/>
      <c r="EZU754" s="31"/>
      <c r="EZV754" s="31"/>
      <c r="EZW754" s="31"/>
      <c r="EZX754" s="31"/>
      <c r="EZY754" s="31"/>
      <c r="EZZ754" s="31"/>
      <c r="FAA754" s="31"/>
      <c r="FAB754" s="31"/>
      <c r="FAC754" s="31"/>
      <c r="FAD754" s="31"/>
      <c r="FAE754" s="31"/>
      <c r="FAF754" s="31"/>
      <c r="FAG754" s="31"/>
      <c r="FAH754" s="31"/>
      <c r="FAI754" s="31"/>
      <c r="FAJ754" s="31"/>
      <c r="FAK754" s="31"/>
      <c r="FAL754" s="31"/>
      <c r="FAM754" s="31"/>
      <c r="FAN754" s="31"/>
      <c r="FAO754" s="31"/>
      <c r="FAP754" s="31"/>
      <c r="FAQ754" s="31"/>
      <c r="FAR754" s="31"/>
      <c r="FAS754" s="31"/>
      <c r="FAT754" s="31"/>
      <c r="FAU754" s="31"/>
      <c r="FAV754" s="31"/>
      <c r="FAW754" s="31"/>
      <c r="FAX754" s="31"/>
      <c r="FAY754" s="31"/>
      <c r="FAZ754" s="31"/>
      <c r="FBA754" s="31"/>
      <c r="FBB754" s="31"/>
      <c r="FBC754" s="31"/>
      <c r="FBD754" s="31"/>
      <c r="FBE754" s="31"/>
      <c r="FBF754" s="31"/>
      <c r="FBG754" s="31"/>
      <c r="FBH754" s="31"/>
      <c r="FBI754" s="31"/>
      <c r="FBJ754" s="31"/>
      <c r="FBK754" s="31"/>
      <c r="FBL754" s="31"/>
      <c r="FBM754" s="31"/>
      <c r="FBN754" s="31"/>
      <c r="FBO754" s="31"/>
      <c r="FBP754" s="31"/>
      <c r="FBQ754" s="31"/>
      <c r="FBR754" s="31"/>
      <c r="FBS754" s="31"/>
      <c r="FBT754" s="31"/>
      <c r="FBU754" s="31"/>
      <c r="FBV754" s="31"/>
      <c r="FBW754" s="31"/>
      <c r="FBX754" s="31"/>
      <c r="FBY754" s="31"/>
      <c r="FBZ754" s="31"/>
      <c r="FCA754" s="31"/>
      <c r="FCB754" s="31"/>
      <c r="FCC754" s="31"/>
      <c r="FCD754" s="31"/>
      <c r="FCE754" s="31"/>
      <c r="FCF754" s="31"/>
      <c r="FCG754" s="31"/>
      <c r="FCH754" s="31"/>
      <c r="FCI754" s="31"/>
      <c r="FCJ754" s="31"/>
      <c r="FCK754" s="31"/>
      <c r="FCL754" s="31"/>
      <c r="FCM754" s="31"/>
      <c r="FCN754" s="31"/>
      <c r="FCO754" s="31"/>
      <c r="FCP754" s="31"/>
      <c r="FCQ754" s="31"/>
      <c r="FCR754" s="31"/>
      <c r="FCS754" s="31"/>
      <c r="FCT754" s="31"/>
      <c r="FCU754" s="31"/>
      <c r="FCV754" s="31"/>
      <c r="FCW754" s="31"/>
      <c r="FCX754" s="31"/>
      <c r="FCY754" s="31"/>
      <c r="FCZ754" s="31"/>
      <c r="FDA754" s="31"/>
      <c r="FDB754" s="31"/>
      <c r="FDC754" s="31"/>
      <c r="FDD754" s="31"/>
      <c r="FDE754" s="31"/>
      <c r="FDF754" s="31"/>
      <c r="FDG754" s="31"/>
      <c r="FDH754" s="31"/>
      <c r="FDI754" s="31"/>
      <c r="FDJ754" s="31"/>
      <c r="FDK754" s="31"/>
      <c r="FDL754" s="31"/>
      <c r="FDM754" s="31"/>
      <c r="FDN754" s="31"/>
      <c r="FDO754" s="31"/>
      <c r="FDP754" s="31"/>
      <c r="FDQ754" s="31"/>
      <c r="FDR754" s="31"/>
      <c r="FDS754" s="31"/>
      <c r="FDT754" s="31"/>
      <c r="FDU754" s="31"/>
      <c r="FDV754" s="31"/>
      <c r="FDW754" s="31"/>
      <c r="FDX754" s="31"/>
      <c r="FDY754" s="31"/>
      <c r="FDZ754" s="31"/>
      <c r="FEA754" s="31"/>
      <c r="FEB754" s="31"/>
      <c r="FEC754" s="31"/>
      <c r="FED754" s="31"/>
      <c r="FEE754" s="31"/>
      <c r="FEF754" s="31"/>
      <c r="FEG754" s="31"/>
      <c r="FEH754" s="31"/>
      <c r="FEI754" s="31"/>
      <c r="FEJ754" s="31"/>
      <c r="FEK754" s="31"/>
      <c r="FEL754" s="31"/>
      <c r="FEM754" s="31"/>
      <c r="FEN754" s="31"/>
      <c r="FEO754" s="31"/>
      <c r="FEP754" s="31"/>
      <c r="FEQ754" s="31"/>
      <c r="FER754" s="31"/>
      <c r="FES754" s="31"/>
      <c r="FET754" s="31"/>
      <c r="FEU754" s="31"/>
      <c r="FEV754" s="31"/>
      <c r="FEW754" s="31"/>
      <c r="FEX754" s="31"/>
      <c r="FEY754" s="31"/>
      <c r="FEZ754" s="31"/>
      <c r="FFA754" s="31"/>
      <c r="FFB754" s="31"/>
      <c r="FFC754" s="31"/>
      <c r="FFD754" s="31"/>
      <c r="FFE754" s="31"/>
      <c r="FFF754" s="31"/>
      <c r="FFG754" s="31"/>
      <c r="FFH754" s="31"/>
      <c r="FFI754" s="31"/>
      <c r="FFJ754" s="31"/>
      <c r="FFK754" s="31"/>
      <c r="FFL754" s="31"/>
      <c r="FFM754" s="31"/>
      <c r="FFN754" s="31"/>
      <c r="FFO754" s="31"/>
      <c r="FFP754" s="31"/>
      <c r="FFQ754" s="31"/>
      <c r="FFR754" s="31"/>
      <c r="FFS754" s="31"/>
      <c r="FFT754" s="31"/>
      <c r="FFU754" s="31"/>
      <c r="FFV754" s="31"/>
      <c r="FFW754" s="31"/>
      <c r="FFX754" s="31"/>
      <c r="FFY754" s="31"/>
      <c r="FFZ754" s="31"/>
      <c r="FGA754" s="31"/>
      <c r="FGB754" s="31"/>
      <c r="FGC754" s="31"/>
      <c r="FGD754" s="31"/>
      <c r="FGE754" s="31"/>
      <c r="FGF754" s="31"/>
      <c r="FGG754" s="31"/>
      <c r="FGH754" s="31"/>
      <c r="FGI754" s="31"/>
      <c r="FGJ754" s="31"/>
      <c r="FGK754" s="31"/>
      <c r="FGL754" s="31"/>
      <c r="FGM754" s="31"/>
      <c r="FGN754" s="31"/>
      <c r="FGO754" s="31"/>
      <c r="FGP754" s="31"/>
      <c r="FGQ754" s="31"/>
      <c r="FGR754" s="31"/>
      <c r="FGS754" s="31"/>
      <c r="FGT754" s="31"/>
      <c r="FGU754" s="31"/>
      <c r="FGV754" s="31"/>
      <c r="FGW754" s="31"/>
      <c r="FGX754" s="31"/>
      <c r="FGY754" s="31"/>
      <c r="FGZ754" s="31"/>
      <c r="FHA754" s="31"/>
      <c r="FHB754" s="31"/>
      <c r="FHC754" s="31"/>
      <c r="FHD754" s="31"/>
      <c r="FHE754" s="31"/>
      <c r="FHF754" s="31"/>
      <c r="FHG754" s="31"/>
      <c r="FHH754" s="31"/>
      <c r="FHI754" s="31"/>
      <c r="FHJ754" s="31"/>
      <c r="FHK754" s="31"/>
      <c r="FHL754" s="31"/>
      <c r="FHM754" s="31"/>
      <c r="FHN754" s="31"/>
      <c r="FHO754" s="31"/>
      <c r="FHP754" s="31"/>
      <c r="FHQ754" s="31"/>
      <c r="FHR754" s="31"/>
      <c r="FHS754" s="31"/>
      <c r="FHT754" s="31"/>
      <c r="FHU754" s="31"/>
      <c r="FHV754" s="31"/>
      <c r="FHW754" s="31"/>
      <c r="FHX754" s="31"/>
      <c r="FHY754" s="31"/>
      <c r="FHZ754" s="31"/>
      <c r="FIA754" s="31"/>
      <c r="FIB754" s="31"/>
      <c r="FIC754" s="31"/>
      <c r="FID754" s="31"/>
      <c r="FIE754" s="31"/>
      <c r="FIF754" s="31"/>
      <c r="FIG754" s="31"/>
      <c r="FIH754" s="31"/>
      <c r="FII754" s="31"/>
      <c r="FIJ754" s="31"/>
      <c r="FIK754" s="31"/>
      <c r="FIL754" s="31"/>
      <c r="FIM754" s="31"/>
      <c r="FIN754" s="31"/>
      <c r="FIO754" s="31"/>
      <c r="FIP754" s="31"/>
      <c r="FIQ754" s="31"/>
      <c r="FIR754" s="31"/>
      <c r="FIS754" s="31"/>
      <c r="FIT754" s="31"/>
      <c r="FIU754" s="31"/>
      <c r="FIV754" s="31"/>
      <c r="FIW754" s="31"/>
      <c r="FIX754" s="31"/>
      <c r="FIY754" s="31"/>
      <c r="FIZ754" s="31"/>
      <c r="FJA754" s="31"/>
      <c r="FJB754" s="31"/>
      <c r="FJC754" s="31"/>
      <c r="FJD754" s="31"/>
      <c r="FJE754" s="31"/>
      <c r="FJF754" s="31"/>
      <c r="FJG754" s="31"/>
      <c r="FJH754" s="31"/>
      <c r="FJI754" s="31"/>
      <c r="FJJ754" s="31"/>
      <c r="FJK754" s="31"/>
      <c r="FJL754" s="31"/>
      <c r="FJM754" s="31"/>
      <c r="FJN754" s="31"/>
      <c r="FJO754" s="31"/>
      <c r="FJP754" s="31"/>
      <c r="FJQ754" s="31"/>
      <c r="FJR754" s="31"/>
      <c r="FJS754" s="31"/>
      <c r="FJT754" s="31"/>
      <c r="FJU754" s="31"/>
      <c r="FJV754" s="31"/>
      <c r="FJW754" s="31"/>
      <c r="FJX754" s="31"/>
      <c r="FJY754" s="31"/>
      <c r="FJZ754" s="31"/>
      <c r="FKA754" s="31"/>
      <c r="FKB754" s="31"/>
      <c r="FKC754" s="31"/>
      <c r="FKD754" s="31"/>
      <c r="FKE754" s="31"/>
      <c r="FKF754" s="31"/>
      <c r="FKG754" s="31"/>
      <c r="FKH754" s="31"/>
      <c r="FKI754" s="31"/>
      <c r="FKJ754" s="31"/>
      <c r="FKK754" s="31"/>
      <c r="FKL754" s="31"/>
      <c r="FKM754" s="31"/>
      <c r="FKN754" s="31"/>
      <c r="FKO754" s="31"/>
      <c r="FKP754" s="31"/>
      <c r="FKQ754" s="31"/>
      <c r="FKR754" s="31"/>
      <c r="FKS754" s="31"/>
      <c r="FKT754" s="31"/>
      <c r="FKU754" s="31"/>
      <c r="FKV754" s="31"/>
      <c r="FKW754" s="31"/>
      <c r="FKX754" s="31"/>
      <c r="FKY754" s="31"/>
      <c r="FKZ754" s="31"/>
      <c r="FLA754" s="31"/>
      <c r="FLB754" s="31"/>
      <c r="FLC754" s="31"/>
      <c r="FLD754" s="31"/>
      <c r="FLE754" s="31"/>
      <c r="FLF754" s="31"/>
      <c r="FLG754" s="31"/>
      <c r="FLH754" s="31"/>
      <c r="FLI754" s="31"/>
      <c r="FLJ754" s="31"/>
      <c r="FLK754" s="31"/>
      <c r="FLL754" s="31"/>
      <c r="FLM754" s="31"/>
      <c r="FLN754" s="31"/>
      <c r="FLO754" s="31"/>
      <c r="FLP754" s="31"/>
      <c r="FLQ754" s="31"/>
      <c r="FLR754" s="31"/>
      <c r="FLS754" s="31"/>
      <c r="FLT754" s="31"/>
      <c r="FLU754" s="31"/>
      <c r="FLV754" s="31"/>
      <c r="FLW754" s="31"/>
      <c r="FLX754" s="31"/>
      <c r="FLY754" s="31"/>
      <c r="FLZ754" s="31"/>
      <c r="FMA754" s="31"/>
      <c r="FMB754" s="31"/>
      <c r="FMC754" s="31"/>
      <c r="FMD754" s="31"/>
      <c r="FME754" s="31"/>
      <c r="FMF754" s="31"/>
      <c r="FMG754" s="31"/>
      <c r="FMH754" s="31"/>
      <c r="FMI754" s="31"/>
      <c r="FMJ754" s="31"/>
      <c r="FMK754" s="31"/>
      <c r="FML754" s="31"/>
      <c r="FMM754" s="31"/>
      <c r="FMN754" s="31"/>
      <c r="FMO754" s="31"/>
      <c r="FMP754" s="31"/>
      <c r="FMQ754" s="31"/>
      <c r="FMR754" s="31"/>
      <c r="FMS754" s="31"/>
      <c r="FMT754" s="31"/>
      <c r="FMU754" s="31"/>
      <c r="FMV754" s="31"/>
      <c r="FMW754" s="31"/>
      <c r="FMX754" s="31"/>
      <c r="FMY754" s="31"/>
      <c r="FMZ754" s="31"/>
      <c r="FNA754" s="31"/>
      <c r="FNB754" s="31"/>
      <c r="FNC754" s="31"/>
      <c r="FND754" s="31"/>
      <c r="FNE754" s="31"/>
      <c r="FNF754" s="31"/>
      <c r="FNG754" s="31"/>
      <c r="FNH754" s="31"/>
      <c r="FNI754" s="31"/>
      <c r="FNJ754" s="31"/>
      <c r="FNK754" s="31"/>
      <c r="FNL754" s="31"/>
      <c r="FNM754" s="31"/>
      <c r="FNN754" s="31"/>
      <c r="FNO754" s="31"/>
      <c r="FNP754" s="31"/>
      <c r="FNQ754" s="31"/>
      <c r="FNR754" s="31"/>
      <c r="FNS754" s="31"/>
      <c r="FNT754" s="31"/>
      <c r="FNU754" s="31"/>
      <c r="FNV754" s="31"/>
      <c r="FNW754" s="31"/>
      <c r="FNX754" s="31"/>
      <c r="FNY754" s="31"/>
      <c r="FNZ754" s="31"/>
      <c r="FOA754" s="31"/>
      <c r="FOB754" s="31"/>
      <c r="FOC754" s="31"/>
      <c r="FOD754" s="31"/>
      <c r="FOE754" s="31"/>
      <c r="FOF754" s="31"/>
      <c r="FOG754" s="31"/>
      <c r="FOH754" s="31"/>
      <c r="FOI754" s="31"/>
      <c r="FOJ754" s="31"/>
      <c r="FOK754" s="31"/>
      <c r="FOL754" s="31"/>
      <c r="FOM754" s="31"/>
      <c r="FON754" s="31"/>
      <c r="FOO754" s="31"/>
      <c r="FOP754" s="31"/>
      <c r="FOQ754" s="31"/>
      <c r="FOR754" s="31"/>
      <c r="FOS754" s="31"/>
      <c r="FOT754" s="31"/>
      <c r="FOU754" s="31"/>
      <c r="FOV754" s="31"/>
      <c r="FOW754" s="31"/>
      <c r="FOX754" s="31"/>
      <c r="FOY754" s="31"/>
      <c r="FOZ754" s="31"/>
      <c r="FPA754" s="31"/>
      <c r="FPB754" s="31"/>
      <c r="FPC754" s="31"/>
      <c r="FPD754" s="31"/>
      <c r="FPE754" s="31"/>
      <c r="FPF754" s="31"/>
      <c r="FPG754" s="31"/>
      <c r="FPH754" s="31"/>
      <c r="FPI754" s="31"/>
      <c r="FPJ754" s="31"/>
      <c r="FPK754" s="31"/>
      <c r="FPL754" s="31"/>
      <c r="FPM754" s="31"/>
      <c r="FPN754" s="31"/>
      <c r="FPO754" s="31"/>
      <c r="FPP754" s="31"/>
      <c r="FPQ754" s="31"/>
      <c r="FPR754" s="31"/>
      <c r="FPS754" s="31"/>
      <c r="FPT754" s="31"/>
      <c r="FPU754" s="31"/>
      <c r="FPV754" s="31"/>
      <c r="FPW754" s="31"/>
      <c r="FPX754" s="31"/>
      <c r="FPY754" s="31"/>
      <c r="FPZ754" s="31"/>
      <c r="FQA754" s="31"/>
      <c r="FQB754" s="31"/>
      <c r="FQC754" s="31"/>
      <c r="FQD754" s="31"/>
      <c r="FQE754" s="31"/>
      <c r="FQF754" s="31"/>
      <c r="FQG754" s="31"/>
      <c r="FQH754" s="31"/>
      <c r="FQI754" s="31"/>
      <c r="FQJ754" s="31"/>
      <c r="FQK754" s="31"/>
      <c r="FQL754" s="31"/>
      <c r="FQM754" s="31"/>
      <c r="FQN754" s="31"/>
      <c r="FQO754" s="31"/>
      <c r="FQP754" s="31"/>
      <c r="FQQ754" s="31"/>
      <c r="FQR754" s="31"/>
      <c r="FQS754" s="31"/>
      <c r="FQT754" s="31"/>
      <c r="FQU754" s="31"/>
      <c r="FQV754" s="31"/>
      <c r="FQW754" s="31"/>
      <c r="FQX754" s="31"/>
      <c r="FQY754" s="31"/>
      <c r="FQZ754" s="31"/>
      <c r="FRA754" s="31"/>
      <c r="FRB754" s="31"/>
      <c r="FRC754" s="31"/>
      <c r="FRD754" s="31"/>
      <c r="FRE754" s="31"/>
      <c r="FRF754" s="31"/>
      <c r="FRG754" s="31"/>
      <c r="FRH754" s="31"/>
      <c r="FRI754" s="31"/>
      <c r="FRJ754" s="31"/>
      <c r="FRK754" s="31"/>
      <c r="FRL754" s="31"/>
      <c r="FRM754" s="31"/>
      <c r="FRN754" s="31"/>
      <c r="FRO754" s="31"/>
      <c r="FRP754" s="31"/>
      <c r="FRQ754" s="31"/>
      <c r="FRR754" s="31"/>
      <c r="FRS754" s="31"/>
      <c r="FRT754" s="31"/>
      <c r="FRU754" s="31"/>
      <c r="FRV754" s="31"/>
      <c r="FRW754" s="31"/>
      <c r="FRX754" s="31"/>
      <c r="FRY754" s="31"/>
      <c r="FRZ754" s="31"/>
      <c r="FSA754" s="31"/>
      <c r="FSB754" s="31"/>
      <c r="FSC754" s="31"/>
      <c r="FSD754" s="31"/>
      <c r="FSE754" s="31"/>
      <c r="FSF754" s="31"/>
      <c r="FSG754" s="31"/>
      <c r="FSH754" s="31"/>
      <c r="FSI754" s="31"/>
      <c r="FSJ754" s="31"/>
      <c r="FSK754" s="31"/>
      <c r="FSL754" s="31"/>
      <c r="FSM754" s="31"/>
      <c r="FSN754" s="31"/>
      <c r="FSO754" s="31"/>
      <c r="FSP754" s="31"/>
      <c r="FSQ754" s="31"/>
      <c r="FSR754" s="31"/>
      <c r="FSS754" s="31"/>
      <c r="FST754" s="31"/>
      <c r="FSU754" s="31"/>
      <c r="FSV754" s="31"/>
      <c r="FSW754" s="31"/>
      <c r="FSX754" s="31"/>
      <c r="FSY754" s="31"/>
      <c r="FSZ754" s="31"/>
      <c r="FTA754" s="31"/>
      <c r="FTB754" s="31"/>
      <c r="FTC754" s="31"/>
      <c r="FTD754" s="31"/>
      <c r="FTE754" s="31"/>
      <c r="FTF754" s="31"/>
      <c r="FTG754" s="31"/>
      <c r="FTH754" s="31"/>
      <c r="FTI754" s="31"/>
      <c r="FTJ754" s="31"/>
      <c r="FTK754" s="31"/>
      <c r="FTL754" s="31"/>
      <c r="FTM754" s="31"/>
      <c r="FTN754" s="31"/>
      <c r="FTO754" s="31"/>
      <c r="FTP754" s="31"/>
      <c r="FTQ754" s="31"/>
      <c r="FTR754" s="31"/>
      <c r="FTS754" s="31"/>
      <c r="FTT754" s="31"/>
      <c r="FTU754" s="31"/>
      <c r="FTV754" s="31"/>
      <c r="FTW754" s="31"/>
      <c r="FTX754" s="31"/>
      <c r="FTY754" s="31"/>
      <c r="FTZ754" s="31"/>
      <c r="FUA754" s="31"/>
      <c r="FUB754" s="31"/>
      <c r="FUC754" s="31"/>
      <c r="FUD754" s="31"/>
      <c r="FUE754" s="31"/>
      <c r="FUF754" s="31"/>
      <c r="FUG754" s="31"/>
      <c r="FUH754" s="31"/>
      <c r="FUI754" s="31"/>
      <c r="FUJ754" s="31"/>
      <c r="FUK754" s="31"/>
      <c r="FUL754" s="31"/>
      <c r="FUM754" s="31"/>
      <c r="FUN754" s="31"/>
      <c r="FUO754" s="31"/>
      <c r="FUP754" s="31"/>
      <c r="FUQ754" s="31"/>
      <c r="FUR754" s="31"/>
      <c r="FUS754" s="31"/>
      <c r="FUT754" s="31"/>
      <c r="FUU754" s="31"/>
      <c r="FUV754" s="31"/>
      <c r="FUW754" s="31"/>
      <c r="FUX754" s="31"/>
      <c r="FUY754" s="31"/>
      <c r="FUZ754" s="31"/>
      <c r="FVA754" s="31"/>
      <c r="FVB754" s="31"/>
      <c r="FVC754" s="31"/>
      <c r="FVD754" s="31"/>
      <c r="FVE754" s="31"/>
      <c r="FVF754" s="31"/>
      <c r="FVG754" s="31"/>
      <c r="FVH754" s="31"/>
      <c r="FVI754" s="31"/>
      <c r="FVJ754" s="31"/>
      <c r="FVK754" s="31"/>
      <c r="FVL754" s="31"/>
      <c r="FVM754" s="31"/>
      <c r="FVN754" s="31"/>
      <c r="FVO754" s="31"/>
      <c r="FVP754" s="31"/>
      <c r="FVQ754" s="31"/>
      <c r="FVR754" s="31"/>
      <c r="FVS754" s="31"/>
      <c r="FVT754" s="31"/>
      <c r="FVU754" s="31"/>
      <c r="FVV754" s="31"/>
      <c r="FVW754" s="31"/>
      <c r="FVX754" s="31"/>
      <c r="FVY754" s="31"/>
      <c r="FVZ754" s="31"/>
      <c r="FWA754" s="31"/>
      <c r="FWB754" s="31"/>
      <c r="FWC754" s="31"/>
      <c r="FWD754" s="31"/>
      <c r="FWE754" s="31"/>
      <c r="FWF754" s="31"/>
      <c r="FWG754" s="31"/>
      <c r="FWH754" s="31"/>
      <c r="FWI754" s="31"/>
      <c r="FWJ754" s="31"/>
      <c r="FWK754" s="31"/>
      <c r="FWL754" s="31"/>
      <c r="FWM754" s="31"/>
      <c r="FWN754" s="31"/>
      <c r="FWO754" s="31"/>
      <c r="FWP754" s="31"/>
      <c r="FWQ754" s="31"/>
      <c r="FWR754" s="31"/>
      <c r="FWS754" s="31"/>
      <c r="FWT754" s="31"/>
      <c r="FWU754" s="31"/>
      <c r="FWV754" s="31"/>
      <c r="FWW754" s="31"/>
      <c r="FWX754" s="31"/>
      <c r="FWY754" s="31"/>
      <c r="FWZ754" s="31"/>
      <c r="FXA754" s="31"/>
      <c r="FXB754" s="31"/>
      <c r="FXC754" s="31"/>
      <c r="FXD754" s="31"/>
      <c r="FXE754" s="31"/>
      <c r="FXF754" s="31"/>
      <c r="FXG754" s="31"/>
      <c r="FXH754" s="31"/>
      <c r="FXI754" s="31"/>
      <c r="FXJ754" s="31"/>
      <c r="FXK754" s="31"/>
      <c r="FXL754" s="31"/>
      <c r="FXM754" s="31"/>
      <c r="FXN754" s="31"/>
      <c r="FXO754" s="31"/>
      <c r="FXP754" s="31"/>
      <c r="FXQ754" s="31"/>
      <c r="FXR754" s="31"/>
      <c r="FXS754" s="31"/>
      <c r="FXT754" s="31"/>
      <c r="FXU754" s="31"/>
      <c r="FXV754" s="31"/>
      <c r="FXW754" s="31"/>
      <c r="FXX754" s="31"/>
      <c r="FXY754" s="31"/>
      <c r="FXZ754" s="31"/>
      <c r="FYA754" s="31"/>
      <c r="FYB754" s="31"/>
      <c r="FYC754" s="31"/>
      <c r="FYD754" s="31"/>
      <c r="FYE754" s="31"/>
      <c r="FYF754" s="31"/>
      <c r="FYG754" s="31"/>
      <c r="FYH754" s="31"/>
      <c r="FYI754" s="31"/>
      <c r="FYJ754" s="31"/>
      <c r="FYK754" s="31"/>
      <c r="FYL754" s="31"/>
      <c r="FYM754" s="31"/>
      <c r="FYN754" s="31"/>
      <c r="FYO754" s="31"/>
      <c r="FYP754" s="31"/>
      <c r="FYQ754" s="31"/>
      <c r="FYR754" s="31"/>
      <c r="FYS754" s="31"/>
      <c r="FYT754" s="31"/>
      <c r="FYU754" s="31"/>
      <c r="FYV754" s="31"/>
      <c r="FYW754" s="31"/>
      <c r="FYX754" s="31"/>
      <c r="FYY754" s="31"/>
      <c r="FYZ754" s="31"/>
      <c r="FZA754" s="31"/>
      <c r="FZB754" s="31"/>
      <c r="FZC754" s="31"/>
      <c r="FZD754" s="31"/>
      <c r="FZE754" s="31"/>
      <c r="FZF754" s="31"/>
      <c r="FZG754" s="31"/>
      <c r="FZH754" s="31"/>
      <c r="FZI754" s="31"/>
      <c r="FZJ754" s="31"/>
      <c r="FZK754" s="31"/>
      <c r="FZL754" s="31"/>
      <c r="FZM754" s="31"/>
      <c r="FZN754" s="31"/>
      <c r="FZO754" s="31"/>
      <c r="FZP754" s="31"/>
      <c r="FZQ754" s="31"/>
      <c r="FZR754" s="31"/>
      <c r="FZS754" s="31"/>
      <c r="FZT754" s="31"/>
      <c r="FZU754" s="31"/>
      <c r="FZV754" s="31"/>
      <c r="FZW754" s="31"/>
      <c r="FZX754" s="31"/>
      <c r="FZY754" s="31"/>
      <c r="FZZ754" s="31"/>
      <c r="GAA754" s="31"/>
      <c r="GAB754" s="31"/>
      <c r="GAC754" s="31"/>
      <c r="GAD754" s="31"/>
      <c r="GAE754" s="31"/>
      <c r="GAF754" s="31"/>
      <c r="GAG754" s="31"/>
      <c r="GAH754" s="31"/>
      <c r="GAI754" s="31"/>
      <c r="GAJ754" s="31"/>
      <c r="GAK754" s="31"/>
      <c r="GAL754" s="31"/>
      <c r="GAM754" s="31"/>
      <c r="GAN754" s="31"/>
      <c r="GAO754" s="31"/>
      <c r="GAP754" s="31"/>
      <c r="GAQ754" s="31"/>
      <c r="GAR754" s="31"/>
      <c r="GAS754" s="31"/>
      <c r="GAT754" s="31"/>
      <c r="GAU754" s="31"/>
      <c r="GAV754" s="31"/>
      <c r="GAW754" s="31"/>
      <c r="GAX754" s="31"/>
      <c r="GAY754" s="31"/>
      <c r="GAZ754" s="31"/>
      <c r="GBA754" s="31"/>
      <c r="GBB754" s="31"/>
      <c r="GBC754" s="31"/>
      <c r="GBD754" s="31"/>
      <c r="GBE754" s="31"/>
      <c r="GBF754" s="31"/>
      <c r="GBG754" s="31"/>
      <c r="GBH754" s="31"/>
      <c r="GBI754" s="31"/>
      <c r="GBJ754" s="31"/>
      <c r="GBK754" s="31"/>
      <c r="GBL754" s="31"/>
      <c r="GBM754" s="31"/>
      <c r="GBN754" s="31"/>
      <c r="GBO754" s="31"/>
      <c r="GBP754" s="31"/>
      <c r="GBQ754" s="31"/>
      <c r="GBR754" s="31"/>
      <c r="GBS754" s="31"/>
      <c r="GBT754" s="31"/>
      <c r="GBU754" s="31"/>
      <c r="GBV754" s="31"/>
      <c r="GBW754" s="31"/>
      <c r="GBX754" s="31"/>
      <c r="GBY754" s="31"/>
      <c r="GBZ754" s="31"/>
      <c r="GCA754" s="31"/>
      <c r="GCB754" s="31"/>
      <c r="GCC754" s="31"/>
      <c r="GCD754" s="31"/>
      <c r="GCE754" s="31"/>
      <c r="GCF754" s="31"/>
      <c r="GCG754" s="31"/>
      <c r="GCH754" s="31"/>
      <c r="GCI754" s="31"/>
      <c r="GCJ754" s="31"/>
      <c r="GCK754" s="31"/>
      <c r="GCL754" s="31"/>
      <c r="GCM754" s="31"/>
      <c r="GCN754" s="31"/>
      <c r="GCO754" s="31"/>
      <c r="GCP754" s="31"/>
      <c r="GCQ754" s="31"/>
      <c r="GCR754" s="31"/>
      <c r="GCS754" s="31"/>
      <c r="GCT754" s="31"/>
      <c r="GCU754" s="31"/>
      <c r="GCV754" s="31"/>
      <c r="GCW754" s="31"/>
      <c r="GCX754" s="31"/>
      <c r="GCY754" s="31"/>
      <c r="GCZ754" s="31"/>
      <c r="GDA754" s="31"/>
      <c r="GDB754" s="31"/>
      <c r="GDC754" s="31"/>
      <c r="GDD754" s="31"/>
      <c r="GDE754" s="31"/>
      <c r="GDF754" s="31"/>
      <c r="GDG754" s="31"/>
      <c r="GDH754" s="31"/>
      <c r="GDI754" s="31"/>
      <c r="GDJ754" s="31"/>
      <c r="GDK754" s="31"/>
      <c r="GDL754" s="31"/>
      <c r="GDM754" s="31"/>
      <c r="GDN754" s="31"/>
      <c r="GDO754" s="31"/>
      <c r="GDP754" s="31"/>
      <c r="GDQ754" s="31"/>
      <c r="GDR754" s="31"/>
      <c r="GDS754" s="31"/>
      <c r="GDT754" s="31"/>
      <c r="GDU754" s="31"/>
      <c r="GDV754" s="31"/>
      <c r="GDW754" s="31"/>
      <c r="GDX754" s="31"/>
      <c r="GDY754" s="31"/>
      <c r="GDZ754" s="31"/>
      <c r="GEA754" s="31"/>
      <c r="GEB754" s="31"/>
      <c r="GEC754" s="31"/>
      <c r="GED754" s="31"/>
      <c r="GEE754" s="31"/>
      <c r="GEF754" s="31"/>
      <c r="GEG754" s="31"/>
      <c r="GEH754" s="31"/>
      <c r="GEI754" s="31"/>
      <c r="GEJ754" s="31"/>
      <c r="GEK754" s="31"/>
      <c r="GEL754" s="31"/>
      <c r="GEM754" s="31"/>
      <c r="GEN754" s="31"/>
      <c r="GEO754" s="31"/>
      <c r="GEP754" s="31"/>
      <c r="GEQ754" s="31"/>
      <c r="GER754" s="31"/>
      <c r="GES754" s="31"/>
      <c r="GET754" s="31"/>
      <c r="GEU754" s="31"/>
      <c r="GEV754" s="31"/>
      <c r="GEW754" s="31"/>
      <c r="GEX754" s="31"/>
      <c r="GEY754" s="31"/>
      <c r="GEZ754" s="31"/>
      <c r="GFA754" s="31"/>
      <c r="GFB754" s="31"/>
      <c r="GFC754" s="31"/>
      <c r="GFD754" s="31"/>
      <c r="GFE754" s="31"/>
      <c r="GFF754" s="31"/>
      <c r="GFG754" s="31"/>
      <c r="GFH754" s="31"/>
      <c r="GFI754" s="31"/>
      <c r="GFJ754" s="31"/>
      <c r="GFK754" s="31"/>
      <c r="GFL754" s="31"/>
      <c r="GFM754" s="31"/>
      <c r="GFN754" s="31"/>
      <c r="GFO754" s="31"/>
      <c r="GFP754" s="31"/>
      <c r="GFQ754" s="31"/>
      <c r="GFR754" s="31"/>
      <c r="GFS754" s="31"/>
      <c r="GFT754" s="31"/>
      <c r="GFU754" s="31"/>
      <c r="GFV754" s="31"/>
      <c r="GFW754" s="31"/>
      <c r="GFX754" s="31"/>
      <c r="GFY754" s="31"/>
      <c r="GFZ754" s="31"/>
      <c r="GGA754" s="31"/>
      <c r="GGB754" s="31"/>
      <c r="GGC754" s="31"/>
      <c r="GGD754" s="31"/>
      <c r="GGE754" s="31"/>
      <c r="GGF754" s="31"/>
      <c r="GGG754" s="31"/>
      <c r="GGH754" s="31"/>
      <c r="GGI754" s="31"/>
      <c r="GGJ754" s="31"/>
      <c r="GGK754" s="31"/>
      <c r="GGL754" s="31"/>
      <c r="GGM754" s="31"/>
      <c r="GGN754" s="31"/>
      <c r="GGO754" s="31"/>
      <c r="GGP754" s="31"/>
      <c r="GGQ754" s="31"/>
      <c r="GGR754" s="31"/>
      <c r="GGS754" s="31"/>
      <c r="GGT754" s="31"/>
      <c r="GGU754" s="31"/>
      <c r="GGV754" s="31"/>
      <c r="GGW754" s="31"/>
      <c r="GGX754" s="31"/>
      <c r="GGY754" s="31"/>
      <c r="GGZ754" s="31"/>
      <c r="GHA754" s="31"/>
      <c r="GHB754" s="31"/>
      <c r="GHC754" s="31"/>
      <c r="GHD754" s="31"/>
      <c r="GHE754" s="31"/>
      <c r="GHF754" s="31"/>
      <c r="GHG754" s="31"/>
      <c r="GHH754" s="31"/>
      <c r="GHI754" s="31"/>
      <c r="GHJ754" s="31"/>
      <c r="GHK754" s="31"/>
      <c r="GHL754" s="31"/>
      <c r="GHM754" s="31"/>
      <c r="GHN754" s="31"/>
      <c r="GHO754" s="31"/>
      <c r="GHP754" s="31"/>
      <c r="GHQ754" s="31"/>
      <c r="GHR754" s="31"/>
      <c r="GHS754" s="31"/>
      <c r="GHT754" s="31"/>
      <c r="GHU754" s="31"/>
      <c r="GHV754" s="31"/>
      <c r="GHW754" s="31"/>
      <c r="GHX754" s="31"/>
      <c r="GHY754" s="31"/>
      <c r="GHZ754" s="31"/>
      <c r="GIA754" s="31"/>
      <c r="GIB754" s="31"/>
      <c r="GIC754" s="31"/>
      <c r="GID754" s="31"/>
      <c r="GIE754" s="31"/>
      <c r="GIF754" s="31"/>
      <c r="GIG754" s="31"/>
      <c r="GIH754" s="31"/>
      <c r="GII754" s="31"/>
      <c r="GIJ754" s="31"/>
      <c r="GIK754" s="31"/>
      <c r="GIL754" s="31"/>
      <c r="GIM754" s="31"/>
      <c r="GIN754" s="31"/>
      <c r="GIO754" s="31"/>
      <c r="GIP754" s="31"/>
      <c r="GIQ754" s="31"/>
      <c r="GIR754" s="31"/>
      <c r="GIS754" s="31"/>
      <c r="GIT754" s="31"/>
      <c r="GIU754" s="31"/>
      <c r="GIV754" s="31"/>
      <c r="GIW754" s="31"/>
      <c r="GIX754" s="31"/>
      <c r="GIY754" s="31"/>
      <c r="GIZ754" s="31"/>
      <c r="GJA754" s="31"/>
      <c r="GJB754" s="31"/>
      <c r="GJC754" s="31"/>
      <c r="GJD754" s="31"/>
      <c r="GJE754" s="31"/>
      <c r="GJF754" s="31"/>
      <c r="GJG754" s="31"/>
      <c r="GJH754" s="31"/>
      <c r="GJI754" s="31"/>
      <c r="GJJ754" s="31"/>
      <c r="GJK754" s="31"/>
      <c r="GJL754" s="31"/>
      <c r="GJM754" s="31"/>
      <c r="GJN754" s="31"/>
      <c r="GJO754" s="31"/>
      <c r="GJP754" s="31"/>
      <c r="GJQ754" s="31"/>
      <c r="GJR754" s="31"/>
      <c r="GJS754" s="31"/>
      <c r="GJT754" s="31"/>
      <c r="GJU754" s="31"/>
      <c r="GJV754" s="31"/>
      <c r="GJW754" s="31"/>
      <c r="GJX754" s="31"/>
      <c r="GJY754" s="31"/>
      <c r="GJZ754" s="31"/>
      <c r="GKA754" s="31"/>
      <c r="GKB754" s="31"/>
      <c r="GKC754" s="31"/>
      <c r="GKD754" s="31"/>
      <c r="GKE754" s="31"/>
      <c r="GKF754" s="31"/>
      <c r="GKG754" s="31"/>
      <c r="GKH754" s="31"/>
      <c r="GKI754" s="31"/>
      <c r="GKJ754" s="31"/>
      <c r="GKK754" s="31"/>
      <c r="GKL754" s="31"/>
      <c r="GKM754" s="31"/>
      <c r="GKN754" s="31"/>
      <c r="GKO754" s="31"/>
      <c r="GKP754" s="31"/>
      <c r="GKQ754" s="31"/>
      <c r="GKR754" s="31"/>
      <c r="GKS754" s="31"/>
      <c r="GKT754" s="31"/>
      <c r="GKU754" s="31"/>
      <c r="GKV754" s="31"/>
      <c r="GKW754" s="31"/>
      <c r="GKX754" s="31"/>
      <c r="GKY754" s="31"/>
      <c r="GKZ754" s="31"/>
      <c r="GLA754" s="31"/>
      <c r="GLB754" s="31"/>
      <c r="GLC754" s="31"/>
      <c r="GLD754" s="31"/>
      <c r="GLE754" s="31"/>
      <c r="GLF754" s="31"/>
      <c r="GLG754" s="31"/>
      <c r="GLH754" s="31"/>
      <c r="GLI754" s="31"/>
      <c r="GLJ754" s="31"/>
      <c r="GLK754" s="31"/>
      <c r="GLL754" s="31"/>
      <c r="GLM754" s="31"/>
      <c r="GLN754" s="31"/>
      <c r="GLO754" s="31"/>
      <c r="GLP754" s="31"/>
      <c r="GLQ754" s="31"/>
      <c r="GLR754" s="31"/>
      <c r="GLS754" s="31"/>
      <c r="GLT754" s="31"/>
      <c r="GLU754" s="31"/>
      <c r="GLV754" s="31"/>
      <c r="GLW754" s="31"/>
      <c r="GLX754" s="31"/>
      <c r="GLY754" s="31"/>
      <c r="GLZ754" s="31"/>
      <c r="GMA754" s="31"/>
      <c r="GMB754" s="31"/>
      <c r="GMC754" s="31"/>
      <c r="GMD754" s="31"/>
      <c r="GME754" s="31"/>
      <c r="GMF754" s="31"/>
      <c r="GMG754" s="31"/>
      <c r="GMH754" s="31"/>
      <c r="GMI754" s="31"/>
      <c r="GMJ754" s="31"/>
      <c r="GMK754" s="31"/>
      <c r="GML754" s="31"/>
      <c r="GMM754" s="31"/>
      <c r="GMN754" s="31"/>
      <c r="GMO754" s="31"/>
      <c r="GMP754" s="31"/>
      <c r="GMQ754" s="31"/>
      <c r="GMR754" s="31"/>
      <c r="GMS754" s="31"/>
      <c r="GMT754" s="31"/>
      <c r="GMU754" s="31"/>
      <c r="GMV754" s="31"/>
      <c r="GMW754" s="31"/>
      <c r="GMX754" s="31"/>
      <c r="GMY754" s="31"/>
      <c r="GMZ754" s="31"/>
      <c r="GNA754" s="31"/>
      <c r="GNB754" s="31"/>
      <c r="GNC754" s="31"/>
      <c r="GND754" s="31"/>
      <c r="GNE754" s="31"/>
      <c r="GNF754" s="31"/>
      <c r="GNG754" s="31"/>
      <c r="GNH754" s="31"/>
      <c r="GNI754" s="31"/>
      <c r="GNJ754" s="31"/>
      <c r="GNK754" s="31"/>
      <c r="GNL754" s="31"/>
      <c r="GNM754" s="31"/>
      <c r="GNN754" s="31"/>
      <c r="GNO754" s="31"/>
      <c r="GNP754" s="31"/>
      <c r="GNQ754" s="31"/>
      <c r="GNR754" s="31"/>
      <c r="GNS754" s="31"/>
      <c r="GNT754" s="31"/>
      <c r="GNU754" s="31"/>
      <c r="GNV754" s="31"/>
      <c r="GNW754" s="31"/>
      <c r="GNX754" s="31"/>
      <c r="GNY754" s="31"/>
      <c r="GNZ754" s="31"/>
      <c r="GOA754" s="31"/>
      <c r="GOB754" s="31"/>
      <c r="GOC754" s="31"/>
      <c r="GOD754" s="31"/>
      <c r="GOE754" s="31"/>
      <c r="GOF754" s="31"/>
      <c r="GOG754" s="31"/>
      <c r="GOH754" s="31"/>
      <c r="GOI754" s="31"/>
      <c r="GOJ754" s="31"/>
      <c r="GOK754" s="31"/>
      <c r="GOL754" s="31"/>
      <c r="GOM754" s="31"/>
      <c r="GON754" s="31"/>
      <c r="GOO754" s="31"/>
      <c r="GOP754" s="31"/>
      <c r="GOQ754" s="31"/>
      <c r="GOR754" s="31"/>
      <c r="GOS754" s="31"/>
      <c r="GOT754" s="31"/>
      <c r="GOU754" s="31"/>
      <c r="GOV754" s="31"/>
      <c r="GOW754" s="31"/>
      <c r="GOX754" s="31"/>
      <c r="GOY754" s="31"/>
      <c r="GOZ754" s="31"/>
      <c r="GPA754" s="31"/>
      <c r="GPB754" s="31"/>
      <c r="GPC754" s="31"/>
      <c r="GPD754" s="31"/>
      <c r="GPE754" s="31"/>
      <c r="GPF754" s="31"/>
      <c r="GPG754" s="31"/>
      <c r="GPH754" s="31"/>
      <c r="GPI754" s="31"/>
      <c r="GPJ754" s="31"/>
      <c r="GPK754" s="31"/>
      <c r="GPL754" s="31"/>
      <c r="GPM754" s="31"/>
      <c r="GPN754" s="31"/>
      <c r="GPO754" s="31"/>
      <c r="GPP754" s="31"/>
      <c r="GPQ754" s="31"/>
      <c r="GPR754" s="31"/>
      <c r="GPS754" s="31"/>
      <c r="GPT754" s="31"/>
      <c r="GPU754" s="31"/>
      <c r="GPV754" s="31"/>
      <c r="GPW754" s="31"/>
      <c r="GPX754" s="31"/>
      <c r="GPY754" s="31"/>
      <c r="GPZ754" s="31"/>
      <c r="GQA754" s="31"/>
      <c r="GQB754" s="31"/>
      <c r="GQC754" s="31"/>
      <c r="GQD754" s="31"/>
      <c r="GQE754" s="31"/>
      <c r="GQF754" s="31"/>
      <c r="GQG754" s="31"/>
      <c r="GQH754" s="31"/>
      <c r="GQI754" s="31"/>
      <c r="GQJ754" s="31"/>
      <c r="GQK754" s="31"/>
      <c r="GQL754" s="31"/>
      <c r="GQM754" s="31"/>
      <c r="GQN754" s="31"/>
      <c r="GQO754" s="31"/>
      <c r="GQP754" s="31"/>
      <c r="GQQ754" s="31"/>
      <c r="GQR754" s="31"/>
      <c r="GQS754" s="31"/>
      <c r="GQT754" s="31"/>
      <c r="GQU754" s="31"/>
      <c r="GQV754" s="31"/>
      <c r="GQW754" s="31"/>
      <c r="GQX754" s="31"/>
      <c r="GQY754" s="31"/>
      <c r="GQZ754" s="31"/>
      <c r="GRA754" s="31"/>
      <c r="GRB754" s="31"/>
      <c r="GRC754" s="31"/>
      <c r="GRD754" s="31"/>
      <c r="GRE754" s="31"/>
      <c r="GRF754" s="31"/>
      <c r="GRG754" s="31"/>
      <c r="GRH754" s="31"/>
      <c r="GRI754" s="31"/>
      <c r="GRJ754" s="31"/>
      <c r="GRK754" s="31"/>
      <c r="GRL754" s="31"/>
      <c r="GRM754" s="31"/>
      <c r="GRN754" s="31"/>
      <c r="GRO754" s="31"/>
      <c r="GRP754" s="31"/>
      <c r="GRQ754" s="31"/>
      <c r="GRR754" s="31"/>
      <c r="GRS754" s="31"/>
      <c r="GRT754" s="31"/>
      <c r="GRU754" s="31"/>
      <c r="GRV754" s="31"/>
      <c r="GRW754" s="31"/>
      <c r="GRX754" s="31"/>
      <c r="GRY754" s="31"/>
      <c r="GRZ754" s="31"/>
      <c r="GSA754" s="31"/>
      <c r="GSB754" s="31"/>
      <c r="GSC754" s="31"/>
      <c r="GSD754" s="31"/>
      <c r="GSE754" s="31"/>
      <c r="GSF754" s="31"/>
      <c r="GSG754" s="31"/>
      <c r="GSH754" s="31"/>
      <c r="GSI754" s="31"/>
      <c r="GSJ754" s="31"/>
      <c r="GSK754" s="31"/>
      <c r="GSL754" s="31"/>
      <c r="GSM754" s="31"/>
      <c r="GSN754" s="31"/>
      <c r="GSO754" s="31"/>
      <c r="GSP754" s="31"/>
      <c r="GSQ754" s="31"/>
      <c r="GSR754" s="31"/>
      <c r="GSS754" s="31"/>
      <c r="GST754" s="31"/>
      <c r="GSU754" s="31"/>
      <c r="GSV754" s="31"/>
      <c r="GSW754" s="31"/>
      <c r="GSX754" s="31"/>
      <c r="GSY754" s="31"/>
      <c r="GSZ754" s="31"/>
      <c r="GTA754" s="31"/>
      <c r="GTB754" s="31"/>
      <c r="GTC754" s="31"/>
      <c r="GTD754" s="31"/>
      <c r="GTE754" s="31"/>
      <c r="GTF754" s="31"/>
      <c r="GTG754" s="31"/>
      <c r="GTH754" s="31"/>
      <c r="GTI754" s="31"/>
      <c r="GTJ754" s="31"/>
      <c r="GTK754" s="31"/>
      <c r="GTL754" s="31"/>
      <c r="GTM754" s="31"/>
      <c r="GTN754" s="31"/>
      <c r="GTO754" s="31"/>
      <c r="GTP754" s="31"/>
      <c r="GTQ754" s="31"/>
      <c r="GTR754" s="31"/>
      <c r="GTS754" s="31"/>
      <c r="GTT754" s="31"/>
      <c r="GTU754" s="31"/>
      <c r="GTV754" s="31"/>
      <c r="GTW754" s="31"/>
      <c r="GTX754" s="31"/>
      <c r="GTY754" s="31"/>
      <c r="GTZ754" s="31"/>
      <c r="GUA754" s="31"/>
      <c r="GUB754" s="31"/>
      <c r="GUC754" s="31"/>
      <c r="GUD754" s="31"/>
      <c r="GUE754" s="31"/>
      <c r="GUF754" s="31"/>
      <c r="GUG754" s="31"/>
      <c r="GUH754" s="31"/>
      <c r="GUI754" s="31"/>
      <c r="GUJ754" s="31"/>
      <c r="GUK754" s="31"/>
      <c r="GUL754" s="31"/>
      <c r="GUM754" s="31"/>
      <c r="GUN754" s="31"/>
      <c r="GUO754" s="31"/>
      <c r="GUP754" s="31"/>
      <c r="GUQ754" s="31"/>
      <c r="GUR754" s="31"/>
      <c r="GUS754" s="31"/>
      <c r="GUT754" s="31"/>
      <c r="GUU754" s="31"/>
      <c r="GUV754" s="31"/>
      <c r="GUW754" s="31"/>
      <c r="GUX754" s="31"/>
      <c r="GUY754" s="31"/>
      <c r="GUZ754" s="31"/>
      <c r="GVA754" s="31"/>
      <c r="GVB754" s="31"/>
      <c r="GVC754" s="31"/>
      <c r="GVD754" s="31"/>
      <c r="GVE754" s="31"/>
      <c r="GVF754" s="31"/>
      <c r="GVG754" s="31"/>
      <c r="GVH754" s="31"/>
      <c r="GVI754" s="31"/>
      <c r="GVJ754" s="31"/>
      <c r="GVK754" s="31"/>
      <c r="GVL754" s="31"/>
      <c r="GVM754" s="31"/>
      <c r="GVN754" s="31"/>
      <c r="GVO754" s="31"/>
      <c r="GVP754" s="31"/>
      <c r="GVQ754" s="31"/>
      <c r="GVR754" s="31"/>
      <c r="GVS754" s="31"/>
      <c r="GVT754" s="31"/>
      <c r="GVU754" s="31"/>
      <c r="GVV754" s="31"/>
      <c r="GVW754" s="31"/>
      <c r="GVX754" s="31"/>
      <c r="GVY754" s="31"/>
      <c r="GVZ754" s="31"/>
      <c r="GWA754" s="31"/>
      <c r="GWB754" s="31"/>
      <c r="GWC754" s="31"/>
      <c r="GWD754" s="31"/>
      <c r="GWE754" s="31"/>
      <c r="GWF754" s="31"/>
      <c r="GWG754" s="31"/>
      <c r="GWH754" s="31"/>
      <c r="GWI754" s="31"/>
      <c r="GWJ754" s="31"/>
      <c r="GWK754" s="31"/>
      <c r="GWL754" s="31"/>
      <c r="GWM754" s="31"/>
      <c r="GWN754" s="31"/>
      <c r="GWO754" s="31"/>
      <c r="GWP754" s="31"/>
      <c r="GWQ754" s="31"/>
      <c r="GWR754" s="31"/>
      <c r="GWS754" s="31"/>
      <c r="GWT754" s="31"/>
      <c r="GWU754" s="31"/>
      <c r="GWV754" s="31"/>
      <c r="GWW754" s="31"/>
      <c r="GWX754" s="31"/>
      <c r="GWY754" s="31"/>
      <c r="GWZ754" s="31"/>
      <c r="GXA754" s="31"/>
      <c r="GXB754" s="31"/>
      <c r="GXC754" s="31"/>
      <c r="GXD754" s="31"/>
      <c r="GXE754" s="31"/>
      <c r="GXF754" s="31"/>
      <c r="GXG754" s="31"/>
      <c r="GXH754" s="31"/>
      <c r="GXI754" s="31"/>
      <c r="GXJ754" s="31"/>
      <c r="GXK754" s="31"/>
      <c r="GXL754" s="31"/>
      <c r="GXM754" s="31"/>
      <c r="GXN754" s="31"/>
      <c r="GXO754" s="31"/>
      <c r="GXP754" s="31"/>
      <c r="GXQ754" s="31"/>
      <c r="GXR754" s="31"/>
      <c r="GXS754" s="31"/>
      <c r="GXT754" s="31"/>
      <c r="GXU754" s="31"/>
      <c r="GXV754" s="31"/>
      <c r="GXW754" s="31"/>
      <c r="GXX754" s="31"/>
      <c r="GXY754" s="31"/>
      <c r="GXZ754" s="31"/>
      <c r="GYA754" s="31"/>
      <c r="GYB754" s="31"/>
      <c r="GYC754" s="31"/>
      <c r="GYD754" s="31"/>
      <c r="GYE754" s="31"/>
      <c r="GYF754" s="31"/>
      <c r="GYG754" s="31"/>
      <c r="GYH754" s="31"/>
      <c r="GYI754" s="31"/>
      <c r="GYJ754" s="31"/>
      <c r="GYK754" s="31"/>
      <c r="GYL754" s="31"/>
      <c r="GYM754" s="31"/>
      <c r="GYN754" s="31"/>
      <c r="GYO754" s="31"/>
      <c r="GYP754" s="31"/>
      <c r="GYQ754" s="31"/>
      <c r="GYR754" s="31"/>
      <c r="GYS754" s="31"/>
      <c r="GYT754" s="31"/>
      <c r="GYU754" s="31"/>
      <c r="GYV754" s="31"/>
      <c r="GYW754" s="31"/>
      <c r="GYX754" s="31"/>
      <c r="GYY754" s="31"/>
      <c r="GYZ754" s="31"/>
      <c r="GZA754" s="31"/>
      <c r="GZB754" s="31"/>
      <c r="GZC754" s="31"/>
      <c r="GZD754" s="31"/>
      <c r="GZE754" s="31"/>
      <c r="GZF754" s="31"/>
      <c r="GZG754" s="31"/>
      <c r="GZH754" s="31"/>
      <c r="GZI754" s="31"/>
      <c r="GZJ754" s="31"/>
      <c r="GZK754" s="31"/>
      <c r="GZL754" s="31"/>
      <c r="GZM754" s="31"/>
      <c r="GZN754" s="31"/>
      <c r="GZO754" s="31"/>
      <c r="GZP754" s="31"/>
      <c r="GZQ754" s="31"/>
      <c r="GZR754" s="31"/>
      <c r="GZS754" s="31"/>
      <c r="GZT754" s="31"/>
      <c r="GZU754" s="31"/>
      <c r="GZV754" s="31"/>
      <c r="GZW754" s="31"/>
      <c r="GZX754" s="31"/>
      <c r="GZY754" s="31"/>
      <c r="GZZ754" s="31"/>
      <c r="HAA754" s="31"/>
      <c r="HAB754" s="31"/>
      <c r="HAC754" s="31"/>
      <c r="HAD754" s="31"/>
      <c r="HAE754" s="31"/>
      <c r="HAF754" s="31"/>
      <c r="HAG754" s="31"/>
      <c r="HAH754" s="31"/>
      <c r="HAI754" s="31"/>
      <c r="HAJ754" s="31"/>
      <c r="HAK754" s="31"/>
      <c r="HAL754" s="31"/>
      <c r="HAM754" s="31"/>
      <c r="HAN754" s="31"/>
      <c r="HAO754" s="31"/>
      <c r="HAP754" s="31"/>
      <c r="HAQ754" s="31"/>
      <c r="HAR754" s="31"/>
      <c r="HAS754" s="31"/>
      <c r="HAT754" s="31"/>
      <c r="HAU754" s="31"/>
      <c r="HAV754" s="31"/>
      <c r="HAW754" s="31"/>
      <c r="HAX754" s="31"/>
      <c r="HAY754" s="31"/>
      <c r="HAZ754" s="31"/>
      <c r="HBA754" s="31"/>
      <c r="HBB754" s="31"/>
      <c r="HBC754" s="31"/>
      <c r="HBD754" s="31"/>
      <c r="HBE754" s="31"/>
      <c r="HBF754" s="31"/>
      <c r="HBG754" s="31"/>
      <c r="HBH754" s="31"/>
      <c r="HBI754" s="31"/>
      <c r="HBJ754" s="31"/>
      <c r="HBK754" s="31"/>
      <c r="HBL754" s="31"/>
      <c r="HBM754" s="31"/>
      <c r="HBN754" s="31"/>
      <c r="HBO754" s="31"/>
      <c r="HBP754" s="31"/>
      <c r="HBQ754" s="31"/>
      <c r="HBR754" s="31"/>
      <c r="HBS754" s="31"/>
      <c r="HBT754" s="31"/>
      <c r="HBU754" s="31"/>
      <c r="HBV754" s="31"/>
      <c r="HBW754" s="31"/>
      <c r="HBX754" s="31"/>
      <c r="HBY754" s="31"/>
      <c r="HBZ754" s="31"/>
      <c r="HCA754" s="31"/>
      <c r="HCB754" s="31"/>
      <c r="HCC754" s="31"/>
      <c r="HCD754" s="31"/>
      <c r="HCE754" s="31"/>
      <c r="HCF754" s="31"/>
      <c r="HCG754" s="31"/>
      <c r="HCH754" s="31"/>
      <c r="HCI754" s="31"/>
      <c r="HCJ754" s="31"/>
      <c r="HCK754" s="31"/>
      <c r="HCL754" s="31"/>
      <c r="HCM754" s="31"/>
      <c r="HCN754" s="31"/>
      <c r="HCO754" s="31"/>
      <c r="HCP754" s="31"/>
      <c r="HCQ754" s="31"/>
      <c r="HCR754" s="31"/>
      <c r="HCS754" s="31"/>
      <c r="HCT754" s="31"/>
      <c r="HCU754" s="31"/>
      <c r="HCV754" s="31"/>
      <c r="HCW754" s="31"/>
      <c r="HCX754" s="31"/>
      <c r="HCY754" s="31"/>
      <c r="HCZ754" s="31"/>
      <c r="HDA754" s="31"/>
      <c r="HDB754" s="31"/>
      <c r="HDC754" s="31"/>
      <c r="HDD754" s="31"/>
      <c r="HDE754" s="31"/>
      <c r="HDF754" s="31"/>
      <c r="HDG754" s="31"/>
      <c r="HDH754" s="31"/>
      <c r="HDI754" s="31"/>
      <c r="HDJ754" s="31"/>
      <c r="HDK754" s="31"/>
      <c r="HDL754" s="31"/>
      <c r="HDM754" s="31"/>
      <c r="HDN754" s="31"/>
      <c r="HDO754" s="31"/>
      <c r="HDP754" s="31"/>
      <c r="HDQ754" s="31"/>
      <c r="HDR754" s="31"/>
      <c r="HDS754" s="31"/>
      <c r="HDT754" s="31"/>
      <c r="HDU754" s="31"/>
      <c r="HDV754" s="31"/>
      <c r="HDW754" s="31"/>
      <c r="HDX754" s="31"/>
      <c r="HDY754" s="31"/>
      <c r="HDZ754" s="31"/>
      <c r="HEA754" s="31"/>
      <c r="HEB754" s="31"/>
      <c r="HEC754" s="31"/>
      <c r="HED754" s="31"/>
      <c r="HEE754" s="31"/>
      <c r="HEF754" s="31"/>
      <c r="HEG754" s="31"/>
      <c r="HEH754" s="31"/>
      <c r="HEI754" s="31"/>
      <c r="HEJ754" s="31"/>
      <c r="HEK754" s="31"/>
      <c r="HEL754" s="31"/>
      <c r="HEM754" s="31"/>
      <c r="HEN754" s="31"/>
      <c r="HEO754" s="31"/>
      <c r="HEP754" s="31"/>
      <c r="HEQ754" s="31"/>
      <c r="HER754" s="31"/>
      <c r="HES754" s="31"/>
      <c r="HET754" s="31"/>
      <c r="HEU754" s="31"/>
      <c r="HEV754" s="31"/>
      <c r="HEW754" s="31"/>
      <c r="HEX754" s="31"/>
      <c r="HEY754" s="31"/>
      <c r="HEZ754" s="31"/>
      <c r="HFA754" s="31"/>
      <c r="HFB754" s="31"/>
      <c r="HFC754" s="31"/>
      <c r="HFD754" s="31"/>
      <c r="HFE754" s="31"/>
      <c r="HFF754" s="31"/>
      <c r="HFG754" s="31"/>
      <c r="HFH754" s="31"/>
      <c r="HFI754" s="31"/>
      <c r="HFJ754" s="31"/>
      <c r="HFK754" s="31"/>
      <c r="HFL754" s="31"/>
      <c r="HFM754" s="31"/>
      <c r="HFN754" s="31"/>
      <c r="HFO754" s="31"/>
      <c r="HFP754" s="31"/>
      <c r="HFQ754" s="31"/>
      <c r="HFR754" s="31"/>
      <c r="HFS754" s="31"/>
      <c r="HFT754" s="31"/>
      <c r="HFU754" s="31"/>
      <c r="HFV754" s="31"/>
      <c r="HFW754" s="31"/>
      <c r="HFX754" s="31"/>
      <c r="HFY754" s="31"/>
      <c r="HFZ754" s="31"/>
      <c r="HGA754" s="31"/>
      <c r="HGB754" s="31"/>
      <c r="HGC754" s="31"/>
      <c r="HGD754" s="31"/>
      <c r="HGE754" s="31"/>
      <c r="HGF754" s="31"/>
      <c r="HGG754" s="31"/>
      <c r="HGH754" s="31"/>
      <c r="HGI754" s="31"/>
      <c r="HGJ754" s="31"/>
      <c r="HGK754" s="31"/>
      <c r="HGL754" s="31"/>
      <c r="HGM754" s="31"/>
      <c r="HGN754" s="31"/>
      <c r="HGO754" s="31"/>
      <c r="HGP754" s="31"/>
      <c r="HGQ754" s="31"/>
      <c r="HGR754" s="31"/>
      <c r="HGS754" s="31"/>
      <c r="HGT754" s="31"/>
      <c r="HGU754" s="31"/>
      <c r="HGV754" s="31"/>
      <c r="HGW754" s="31"/>
      <c r="HGX754" s="31"/>
      <c r="HGY754" s="31"/>
      <c r="HGZ754" s="31"/>
      <c r="HHA754" s="31"/>
      <c r="HHB754" s="31"/>
      <c r="HHC754" s="31"/>
      <c r="HHD754" s="31"/>
      <c r="HHE754" s="31"/>
      <c r="HHF754" s="31"/>
      <c r="HHG754" s="31"/>
      <c r="HHH754" s="31"/>
      <c r="HHI754" s="31"/>
      <c r="HHJ754" s="31"/>
      <c r="HHK754" s="31"/>
      <c r="HHL754" s="31"/>
      <c r="HHM754" s="31"/>
      <c r="HHN754" s="31"/>
      <c r="HHO754" s="31"/>
      <c r="HHP754" s="31"/>
      <c r="HHQ754" s="31"/>
      <c r="HHR754" s="31"/>
      <c r="HHS754" s="31"/>
      <c r="HHT754" s="31"/>
      <c r="HHU754" s="31"/>
      <c r="HHV754" s="31"/>
      <c r="HHW754" s="31"/>
      <c r="HHX754" s="31"/>
      <c r="HHY754" s="31"/>
      <c r="HHZ754" s="31"/>
      <c r="HIA754" s="31"/>
      <c r="HIB754" s="31"/>
      <c r="HIC754" s="31"/>
      <c r="HID754" s="31"/>
      <c r="HIE754" s="31"/>
      <c r="HIF754" s="31"/>
      <c r="HIG754" s="31"/>
      <c r="HIH754" s="31"/>
      <c r="HII754" s="31"/>
      <c r="HIJ754" s="31"/>
      <c r="HIK754" s="31"/>
      <c r="HIL754" s="31"/>
      <c r="HIM754" s="31"/>
      <c r="HIN754" s="31"/>
      <c r="HIO754" s="31"/>
      <c r="HIP754" s="31"/>
      <c r="HIQ754" s="31"/>
      <c r="HIR754" s="31"/>
      <c r="HIS754" s="31"/>
      <c r="HIT754" s="31"/>
      <c r="HIU754" s="31"/>
      <c r="HIV754" s="31"/>
      <c r="HIW754" s="31"/>
      <c r="HIX754" s="31"/>
      <c r="HIY754" s="31"/>
      <c r="HIZ754" s="31"/>
      <c r="HJA754" s="31"/>
      <c r="HJB754" s="31"/>
      <c r="HJC754" s="31"/>
      <c r="HJD754" s="31"/>
      <c r="HJE754" s="31"/>
      <c r="HJF754" s="31"/>
      <c r="HJG754" s="31"/>
      <c r="HJH754" s="31"/>
      <c r="HJI754" s="31"/>
      <c r="HJJ754" s="31"/>
      <c r="HJK754" s="31"/>
      <c r="HJL754" s="31"/>
      <c r="HJM754" s="31"/>
      <c r="HJN754" s="31"/>
      <c r="HJO754" s="31"/>
      <c r="HJP754" s="31"/>
      <c r="HJQ754" s="31"/>
      <c r="HJR754" s="31"/>
      <c r="HJS754" s="31"/>
      <c r="HJT754" s="31"/>
      <c r="HJU754" s="31"/>
      <c r="HJV754" s="31"/>
      <c r="HJW754" s="31"/>
      <c r="HJX754" s="31"/>
      <c r="HJY754" s="31"/>
      <c r="HJZ754" s="31"/>
      <c r="HKA754" s="31"/>
      <c r="HKB754" s="31"/>
      <c r="HKC754" s="31"/>
      <c r="HKD754" s="31"/>
      <c r="HKE754" s="31"/>
      <c r="HKF754" s="31"/>
      <c r="HKG754" s="31"/>
      <c r="HKH754" s="31"/>
      <c r="HKI754" s="31"/>
      <c r="HKJ754" s="31"/>
      <c r="HKK754" s="31"/>
      <c r="HKL754" s="31"/>
      <c r="HKM754" s="31"/>
      <c r="HKN754" s="31"/>
      <c r="HKO754" s="31"/>
      <c r="HKP754" s="31"/>
      <c r="HKQ754" s="31"/>
      <c r="HKR754" s="31"/>
      <c r="HKS754" s="31"/>
      <c r="HKT754" s="31"/>
      <c r="HKU754" s="31"/>
      <c r="HKV754" s="31"/>
      <c r="HKW754" s="31"/>
      <c r="HKX754" s="31"/>
      <c r="HKY754" s="31"/>
      <c r="HKZ754" s="31"/>
      <c r="HLA754" s="31"/>
      <c r="HLB754" s="31"/>
      <c r="HLC754" s="31"/>
      <c r="HLD754" s="31"/>
      <c r="HLE754" s="31"/>
      <c r="HLF754" s="31"/>
      <c r="HLG754" s="31"/>
      <c r="HLH754" s="31"/>
      <c r="HLI754" s="31"/>
      <c r="HLJ754" s="31"/>
      <c r="HLK754" s="31"/>
      <c r="HLL754" s="31"/>
      <c r="HLM754" s="31"/>
      <c r="HLN754" s="31"/>
      <c r="HLO754" s="31"/>
      <c r="HLP754" s="31"/>
      <c r="HLQ754" s="31"/>
      <c r="HLR754" s="31"/>
      <c r="HLS754" s="31"/>
      <c r="HLT754" s="31"/>
      <c r="HLU754" s="31"/>
      <c r="HLV754" s="31"/>
      <c r="HLW754" s="31"/>
      <c r="HLX754" s="31"/>
      <c r="HLY754" s="31"/>
      <c r="HLZ754" s="31"/>
      <c r="HMA754" s="31"/>
      <c r="HMB754" s="31"/>
      <c r="HMC754" s="31"/>
      <c r="HMD754" s="31"/>
      <c r="HME754" s="31"/>
      <c r="HMF754" s="31"/>
      <c r="HMG754" s="31"/>
      <c r="HMH754" s="31"/>
      <c r="HMI754" s="31"/>
      <c r="HMJ754" s="31"/>
      <c r="HMK754" s="31"/>
      <c r="HML754" s="31"/>
      <c r="HMM754" s="31"/>
      <c r="HMN754" s="31"/>
      <c r="HMO754" s="31"/>
      <c r="HMP754" s="31"/>
      <c r="HMQ754" s="31"/>
      <c r="HMR754" s="31"/>
      <c r="HMS754" s="31"/>
      <c r="HMT754" s="31"/>
      <c r="HMU754" s="31"/>
      <c r="HMV754" s="31"/>
      <c r="HMW754" s="31"/>
      <c r="HMX754" s="31"/>
      <c r="HMY754" s="31"/>
      <c r="HMZ754" s="31"/>
      <c r="HNA754" s="31"/>
      <c r="HNB754" s="31"/>
      <c r="HNC754" s="31"/>
      <c r="HND754" s="31"/>
      <c r="HNE754" s="31"/>
      <c r="HNF754" s="31"/>
      <c r="HNG754" s="31"/>
      <c r="HNH754" s="31"/>
      <c r="HNI754" s="31"/>
      <c r="HNJ754" s="31"/>
      <c r="HNK754" s="31"/>
      <c r="HNL754" s="31"/>
      <c r="HNM754" s="31"/>
      <c r="HNN754" s="31"/>
      <c r="HNO754" s="31"/>
      <c r="HNP754" s="31"/>
      <c r="HNQ754" s="31"/>
      <c r="HNR754" s="31"/>
      <c r="HNS754" s="31"/>
      <c r="HNT754" s="31"/>
      <c r="HNU754" s="31"/>
      <c r="HNV754" s="31"/>
      <c r="HNW754" s="31"/>
      <c r="HNX754" s="31"/>
      <c r="HNY754" s="31"/>
      <c r="HNZ754" s="31"/>
      <c r="HOA754" s="31"/>
      <c r="HOB754" s="31"/>
      <c r="HOC754" s="31"/>
      <c r="HOD754" s="31"/>
      <c r="HOE754" s="31"/>
      <c r="HOF754" s="31"/>
      <c r="HOG754" s="31"/>
      <c r="HOH754" s="31"/>
      <c r="HOI754" s="31"/>
      <c r="HOJ754" s="31"/>
      <c r="HOK754" s="31"/>
      <c r="HOL754" s="31"/>
      <c r="HOM754" s="31"/>
      <c r="HON754" s="31"/>
      <c r="HOO754" s="31"/>
      <c r="HOP754" s="31"/>
      <c r="HOQ754" s="31"/>
      <c r="HOR754" s="31"/>
      <c r="HOS754" s="31"/>
      <c r="HOT754" s="31"/>
      <c r="HOU754" s="31"/>
      <c r="HOV754" s="31"/>
      <c r="HOW754" s="31"/>
      <c r="HOX754" s="31"/>
      <c r="HOY754" s="31"/>
      <c r="HOZ754" s="31"/>
      <c r="HPA754" s="31"/>
      <c r="HPB754" s="31"/>
      <c r="HPC754" s="31"/>
      <c r="HPD754" s="31"/>
      <c r="HPE754" s="31"/>
      <c r="HPF754" s="31"/>
      <c r="HPG754" s="31"/>
      <c r="HPH754" s="31"/>
      <c r="HPI754" s="31"/>
      <c r="HPJ754" s="31"/>
      <c r="HPK754" s="31"/>
      <c r="HPL754" s="31"/>
      <c r="HPM754" s="31"/>
      <c r="HPN754" s="31"/>
      <c r="HPO754" s="31"/>
      <c r="HPP754" s="31"/>
      <c r="HPQ754" s="31"/>
      <c r="HPR754" s="31"/>
      <c r="HPS754" s="31"/>
      <c r="HPT754" s="31"/>
      <c r="HPU754" s="31"/>
      <c r="HPV754" s="31"/>
      <c r="HPW754" s="31"/>
      <c r="HPX754" s="31"/>
      <c r="HPY754" s="31"/>
      <c r="HPZ754" s="31"/>
      <c r="HQA754" s="31"/>
      <c r="HQB754" s="31"/>
      <c r="HQC754" s="31"/>
      <c r="HQD754" s="31"/>
      <c r="HQE754" s="31"/>
      <c r="HQF754" s="31"/>
      <c r="HQG754" s="31"/>
      <c r="HQH754" s="31"/>
      <c r="HQI754" s="31"/>
      <c r="HQJ754" s="31"/>
      <c r="HQK754" s="31"/>
      <c r="HQL754" s="31"/>
      <c r="HQM754" s="31"/>
      <c r="HQN754" s="31"/>
      <c r="HQO754" s="31"/>
      <c r="HQP754" s="31"/>
      <c r="HQQ754" s="31"/>
      <c r="HQR754" s="31"/>
      <c r="HQS754" s="31"/>
      <c r="HQT754" s="31"/>
      <c r="HQU754" s="31"/>
      <c r="HQV754" s="31"/>
      <c r="HQW754" s="31"/>
      <c r="HQX754" s="31"/>
      <c r="HQY754" s="31"/>
      <c r="HQZ754" s="31"/>
      <c r="HRA754" s="31"/>
      <c r="HRB754" s="31"/>
      <c r="HRC754" s="31"/>
      <c r="HRD754" s="31"/>
      <c r="HRE754" s="31"/>
      <c r="HRF754" s="31"/>
      <c r="HRG754" s="31"/>
      <c r="HRH754" s="31"/>
      <c r="HRI754" s="31"/>
      <c r="HRJ754" s="31"/>
      <c r="HRK754" s="31"/>
      <c r="HRL754" s="31"/>
      <c r="HRM754" s="31"/>
      <c r="HRN754" s="31"/>
      <c r="HRO754" s="31"/>
      <c r="HRP754" s="31"/>
      <c r="HRQ754" s="31"/>
      <c r="HRR754" s="31"/>
      <c r="HRS754" s="31"/>
      <c r="HRT754" s="31"/>
      <c r="HRU754" s="31"/>
      <c r="HRV754" s="31"/>
      <c r="HRW754" s="31"/>
      <c r="HRX754" s="31"/>
      <c r="HRY754" s="31"/>
      <c r="HRZ754" s="31"/>
      <c r="HSA754" s="31"/>
      <c r="HSB754" s="31"/>
      <c r="HSC754" s="31"/>
      <c r="HSD754" s="31"/>
      <c r="HSE754" s="31"/>
      <c r="HSF754" s="31"/>
      <c r="HSG754" s="31"/>
      <c r="HSH754" s="31"/>
      <c r="HSI754" s="31"/>
      <c r="HSJ754" s="31"/>
      <c r="HSK754" s="31"/>
      <c r="HSL754" s="31"/>
      <c r="HSM754" s="31"/>
      <c r="HSN754" s="31"/>
      <c r="HSO754" s="31"/>
      <c r="HSP754" s="31"/>
      <c r="HSQ754" s="31"/>
      <c r="HSR754" s="31"/>
      <c r="HSS754" s="31"/>
      <c r="HST754" s="31"/>
      <c r="HSU754" s="31"/>
      <c r="HSV754" s="31"/>
      <c r="HSW754" s="31"/>
      <c r="HSX754" s="31"/>
      <c r="HSY754" s="31"/>
      <c r="HSZ754" s="31"/>
      <c r="HTA754" s="31"/>
      <c r="HTB754" s="31"/>
      <c r="HTC754" s="31"/>
      <c r="HTD754" s="31"/>
      <c r="HTE754" s="31"/>
      <c r="HTF754" s="31"/>
      <c r="HTG754" s="31"/>
      <c r="HTH754" s="31"/>
      <c r="HTI754" s="31"/>
      <c r="HTJ754" s="31"/>
      <c r="HTK754" s="31"/>
      <c r="HTL754" s="31"/>
      <c r="HTM754" s="31"/>
      <c r="HTN754" s="31"/>
      <c r="HTO754" s="31"/>
      <c r="HTP754" s="31"/>
      <c r="HTQ754" s="31"/>
      <c r="HTR754" s="31"/>
      <c r="HTS754" s="31"/>
      <c r="HTT754" s="31"/>
      <c r="HTU754" s="31"/>
      <c r="HTV754" s="31"/>
      <c r="HTW754" s="31"/>
      <c r="HTX754" s="31"/>
      <c r="HTY754" s="31"/>
      <c r="HTZ754" s="31"/>
      <c r="HUA754" s="31"/>
      <c r="HUB754" s="31"/>
      <c r="HUC754" s="31"/>
      <c r="HUD754" s="31"/>
      <c r="HUE754" s="31"/>
      <c r="HUF754" s="31"/>
      <c r="HUG754" s="31"/>
      <c r="HUH754" s="31"/>
      <c r="HUI754" s="31"/>
      <c r="HUJ754" s="31"/>
      <c r="HUK754" s="31"/>
      <c r="HUL754" s="31"/>
      <c r="HUM754" s="31"/>
      <c r="HUN754" s="31"/>
      <c r="HUO754" s="31"/>
      <c r="HUP754" s="31"/>
      <c r="HUQ754" s="31"/>
      <c r="HUR754" s="31"/>
      <c r="HUS754" s="31"/>
      <c r="HUT754" s="31"/>
      <c r="HUU754" s="31"/>
      <c r="HUV754" s="31"/>
      <c r="HUW754" s="31"/>
      <c r="HUX754" s="31"/>
      <c r="HUY754" s="31"/>
      <c r="HUZ754" s="31"/>
      <c r="HVA754" s="31"/>
      <c r="HVB754" s="31"/>
      <c r="HVC754" s="31"/>
      <c r="HVD754" s="31"/>
      <c r="HVE754" s="31"/>
      <c r="HVF754" s="31"/>
      <c r="HVG754" s="31"/>
      <c r="HVH754" s="31"/>
      <c r="HVI754" s="31"/>
      <c r="HVJ754" s="31"/>
      <c r="HVK754" s="31"/>
      <c r="HVL754" s="31"/>
      <c r="HVM754" s="31"/>
      <c r="HVN754" s="31"/>
      <c r="HVO754" s="31"/>
      <c r="HVP754" s="31"/>
      <c r="HVQ754" s="31"/>
      <c r="HVR754" s="31"/>
      <c r="HVS754" s="31"/>
      <c r="HVT754" s="31"/>
      <c r="HVU754" s="31"/>
      <c r="HVV754" s="31"/>
      <c r="HVW754" s="31"/>
      <c r="HVX754" s="31"/>
      <c r="HVY754" s="31"/>
      <c r="HVZ754" s="31"/>
      <c r="HWA754" s="31"/>
      <c r="HWB754" s="31"/>
      <c r="HWC754" s="31"/>
      <c r="HWD754" s="31"/>
      <c r="HWE754" s="31"/>
      <c r="HWF754" s="31"/>
      <c r="HWG754" s="31"/>
      <c r="HWH754" s="31"/>
      <c r="HWI754" s="31"/>
      <c r="HWJ754" s="31"/>
      <c r="HWK754" s="31"/>
      <c r="HWL754" s="31"/>
      <c r="HWM754" s="31"/>
      <c r="HWN754" s="31"/>
      <c r="HWO754" s="31"/>
      <c r="HWP754" s="31"/>
      <c r="HWQ754" s="31"/>
      <c r="HWR754" s="31"/>
      <c r="HWS754" s="31"/>
      <c r="HWT754" s="31"/>
      <c r="HWU754" s="31"/>
      <c r="HWV754" s="31"/>
      <c r="HWW754" s="31"/>
      <c r="HWX754" s="31"/>
      <c r="HWY754" s="31"/>
      <c r="HWZ754" s="31"/>
      <c r="HXA754" s="31"/>
      <c r="HXB754" s="31"/>
      <c r="HXC754" s="31"/>
      <c r="HXD754" s="31"/>
      <c r="HXE754" s="31"/>
      <c r="HXF754" s="31"/>
      <c r="HXG754" s="31"/>
      <c r="HXH754" s="31"/>
      <c r="HXI754" s="31"/>
      <c r="HXJ754" s="31"/>
      <c r="HXK754" s="31"/>
      <c r="HXL754" s="31"/>
      <c r="HXM754" s="31"/>
      <c r="HXN754" s="31"/>
      <c r="HXO754" s="31"/>
      <c r="HXP754" s="31"/>
      <c r="HXQ754" s="31"/>
      <c r="HXR754" s="31"/>
      <c r="HXS754" s="31"/>
      <c r="HXT754" s="31"/>
      <c r="HXU754" s="31"/>
      <c r="HXV754" s="31"/>
      <c r="HXW754" s="31"/>
      <c r="HXX754" s="31"/>
      <c r="HXY754" s="31"/>
      <c r="HXZ754" s="31"/>
      <c r="HYA754" s="31"/>
      <c r="HYB754" s="31"/>
      <c r="HYC754" s="31"/>
      <c r="HYD754" s="31"/>
      <c r="HYE754" s="31"/>
      <c r="HYF754" s="31"/>
      <c r="HYG754" s="31"/>
      <c r="HYH754" s="31"/>
      <c r="HYI754" s="31"/>
      <c r="HYJ754" s="31"/>
      <c r="HYK754" s="31"/>
      <c r="HYL754" s="31"/>
      <c r="HYM754" s="31"/>
      <c r="HYN754" s="31"/>
      <c r="HYO754" s="31"/>
      <c r="HYP754" s="31"/>
      <c r="HYQ754" s="31"/>
      <c r="HYR754" s="31"/>
      <c r="HYS754" s="31"/>
      <c r="HYT754" s="31"/>
      <c r="HYU754" s="31"/>
      <c r="HYV754" s="31"/>
      <c r="HYW754" s="31"/>
      <c r="HYX754" s="31"/>
      <c r="HYY754" s="31"/>
      <c r="HYZ754" s="31"/>
      <c r="HZA754" s="31"/>
      <c r="HZB754" s="31"/>
      <c r="HZC754" s="31"/>
      <c r="HZD754" s="31"/>
      <c r="HZE754" s="31"/>
      <c r="HZF754" s="31"/>
      <c r="HZG754" s="31"/>
      <c r="HZH754" s="31"/>
      <c r="HZI754" s="31"/>
      <c r="HZJ754" s="31"/>
      <c r="HZK754" s="31"/>
      <c r="HZL754" s="31"/>
      <c r="HZM754" s="31"/>
      <c r="HZN754" s="31"/>
      <c r="HZO754" s="31"/>
      <c r="HZP754" s="31"/>
      <c r="HZQ754" s="31"/>
      <c r="HZR754" s="31"/>
      <c r="HZS754" s="31"/>
      <c r="HZT754" s="31"/>
      <c r="HZU754" s="31"/>
      <c r="HZV754" s="31"/>
      <c r="HZW754" s="31"/>
      <c r="HZX754" s="31"/>
      <c r="HZY754" s="31"/>
      <c r="HZZ754" s="31"/>
      <c r="IAA754" s="31"/>
      <c r="IAB754" s="31"/>
      <c r="IAC754" s="31"/>
      <c r="IAD754" s="31"/>
      <c r="IAE754" s="31"/>
      <c r="IAF754" s="31"/>
      <c r="IAG754" s="31"/>
      <c r="IAH754" s="31"/>
      <c r="IAI754" s="31"/>
      <c r="IAJ754" s="31"/>
      <c r="IAK754" s="31"/>
      <c r="IAL754" s="31"/>
      <c r="IAM754" s="31"/>
      <c r="IAN754" s="31"/>
      <c r="IAO754" s="31"/>
      <c r="IAP754" s="31"/>
      <c r="IAQ754" s="31"/>
      <c r="IAR754" s="31"/>
      <c r="IAS754" s="31"/>
      <c r="IAT754" s="31"/>
      <c r="IAU754" s="31"/>
      <c r="IAV754" s="31"/>
      <c r="IAW754" s="31"/>
      <c r="IAX754" s="31"/>
      <c r="IAY754" s="31"/>
      <c r="IAZ754" s="31"/>
      <c r="IBA754" s="31"/>
      <c r="IBB754" s="31"/>
      <c r="IBC754" s="31"/>
      <c r="IBD754" s="31"/>
      <c r="IBE754" s="31"/>
      <c r="IBF754" s="31"/>
      <c r="IBG754" s="31"/>
      <c r="IBH754" s="31"/>
      <c r="IBI754" s="31"/>
      <c r="IBJ754" s="31"/>
      <c r="IBK754" s="31"/>
      <c r="IBL754" s="31"/>
      <c r="IBM754" s="31"/>
      <c r="IBN754" s="31"/>
      <c r="IBO754" s="31"/>
      <c r="IBP754" s="31"/>
      <c r="IBQ754" s="31"/>
      <c r="IBR754" s="31"/>
      <c r="IBS754" s="31"/>
      <c r="IBT754" s="31"/>
      <c r="IBU754" s="31"/>
      <c r="IBV754" s="31"/>
      <c r="IBW754" s="31"/>
      <c r="IBX754" s="31"/>
      <c r="IBY754" s="31"/>
      <c r="IBZ754" s="31"/>
      <c r="ICA754" s="31"/>
      <c r="ICB754" s="31"/>
      <c r="ICC754" s="31"/>
      <c r="ICD754" s="31"/>
      <c r="ICE754" s="31"/>
      <c r="ICF754" s="31"/>
      <c r="ICG754" s="31"/>
      <c r="ICH754" s="31"/>
      <c r="ICI754" s="31"/>
      <c r="ICJ754" s="31"/>
      <c r="ICK754" s="31"/>
      <c r="ICL754" s="31"/>
      <c r="ICM754" s="31"/>
      <c r="ICN754" s="31"/>
      <c r="ICO754" s="31"/>
      <c r="ICP754" s="31"/>
      <c r="ICQ754" s="31"/>
      <c r="ICR754" s="31"/>
      <c r="ICS754" s="31"/>
      <c r="ICT754" s="31"/>
      <c r="ICU754" s="31"/>
      <c r="ICV754" s="31"/>
      <c r="ICW754" s="31"/>
      <c r="ICX754" s="31"/>
      <c r="ICY754" s="31"/>
      <c r="ICZ754" s="31"/>
      <c r="IDA754" s="31"/>
      <c r="IDB754" s="31"/>
      <c r="IDC754" s="31"/>
      <c r="IDD754" s="31"/>
      <c r="IDE754" s="31"/>
      <c r="IDF754" s="31"/>
      <c r="IDG754" s="31"/>
      <c r="IDH754" s="31"/>
      <c r="IDI754" s="31"/>
      <c r="IDJ754" s="31"/>
      <c r="IDK754" s="31"/>
      <c r="IDL754" s="31"/>
      <c r="IDM754" s="31"/>
      <c r="IDN754" s="31"/>
      <c r="IDO754" s="31"/>
      <c r="IDP754" s="31"/>
      <c r="IDQ754" s="31"/>
      <c r="IDR754" s="31"/>
      <c r="IDS754" s="31"/>
      <c r="IDT754" s="31"/>
      <c r="IDU754" s="31"/>
      <c r="IDV754" s="31"/>
      <c r="IDW754" s="31"/>
      <c r="IDX754" s="31"/>
      <c r="IDY754" s="31"/>
      <c r="IDZ754" s="31"/>
      <c r="IEA754" s="31"/>
      <c r="IEB754" s="31"/>
      <c r="IEC754" s="31"/>
      <c r="IED754" s="31"/>
      <c r="IEE754" s="31"/>
      <c r="IEF754" s="31"/>
      <c r="IEG754" s="31"/>
      <c r="IEH754" s="31"/>
      <c r="IEI754" s="31"/>
      <c r="IEJ754" s="31"/>
      <c r="IEK754" s="31"/>
      <c r="IEL754" s="31"/>
      <c r="IEM754" s="31"/>
      <c r="IEN754" s="31"/>
      <c r="IEO754" s="31"/>
      <c r="IEP754" s="31"/>
      <c r="IEQ754" s="31"/>
      <c r="IER754" s="31"/>
      <c r="IES754" s="31"/>
      <c r="IET754" s="31"/>
      <c r="IEU754" s="31"/>
      <c r="IEV754" s="31"/>
      <c r="IEW754" s="31"/>
      <c r="IEX754" s="31"/>
      <c r="IEY754" s="31"/>
      <c r="IEZ754" s="31"/>
      <c r="IFA754" s="31"/>
      <c r="IFB754" s="31"/>
      <c r="IFC754" s="31"/>
      <c r="IFD754" s="31"/>
      <c r="IFE754" s="31"/>
      <c r="IFF754" s="31"/>
      <c r="IFG754" s="31"/>
      <c r="IFH754" s="31"/>
      <c r="IFI754" s="31"/>
      <c r="IFJ754" s="31"/>
      <c r="IFK754" s="31"/>
      <c r="IFL754" s="31"/>
      <c r="IFM754" s="31"/>
      <c r="IFN754" s="31"/>
      <c r="IFO754" s="31"/>
      <c r="IFP754" s="31"/>
      <c r="IFQ754" s="31"/>
      <c r="IFR754" s="31"/>
      <c r="IFS754" s="31"/>
      <c r="IFT754" s="31"/>
      <c r="IFU754" s="31"/>
      <c r="IFV754" s="31"/>
      <c r="IFW754" s="31"/>
      <c r="IFX754" s="31"/>
      <c r="IFY754" s="31"/>
      <c r="IFZ754" s="31"/>
      <c r="IGA754" s="31"/>
      <c r="IGB754" s="31"/>
      <c r="IGC754" s="31"/>
      <c r="IGD754" s="31"/>
      <c r="IGE754" s="31"/>
      <c r="IGF754" s="31"/>
      <c r="IGG754" s="31"/>
      <c r="IGH754" s="31"/>
      <c r="IGI754" s="31"/>
      <c r="IGJ754" s="31"/>
      <c r="IGK754" s="31"/>
      <c r="IGL754" s="31"/>
      <c r="IGM754" s="31"/>
      <c r="IGN754" s="31"/>
      <c r="IGO754" s="31"/>
      <c r="IGP754" s="31"/>
      <c r="IGQ754" s="31"/>
      <c r="IGR754" s="31"/>
      <c r="IGS754" s="31"/>
      <c r="IGT754" s="31"/>
      <c r="IGU754" s="31"/>
      <c r="IGV754" s="31"/>
      <c r="IGW754" s="31"/>
      <c r="IGX754" s="31"/>
      <c r="IGY754" s="31"/>
      <c r="IGZ754" s="31"/>
      <c r="IHA754" s="31"/>
      <c r="IHB754" s="31"/>
      <c r="IHC754" s="31"/>
      <c r="IHD754" s="31"/>
      <c r="IHE754" s="31"/>
      <c r="IHF754" s="31"/>
      <c r="IHG754" s="31"/>
      <c r="IHH754" s="31"/>
      <c r="IHI754" s="31"/>
      <c r="IHJ754" s="31"/>
      <c r="IHK754" s="31"/>
      <c r="IHL754" s="31"/>
      <c r="IHM754" s="31"/>
      <c r="IHN754" s="31"/>
      <c r="IHO754" s="31"/>
      <c r="IHP754" s="31"/>
      <c r="IHQ754" s="31"/>
      <c r="IHR754" s="31"/>
      <c r="IHS754" s="31"/>
      <c r="IHT754" s="31"/>
      <c r="IHU754" s="31"/>
      <c r="IHV754" s="31"/>
      <c r="IHW754" s="31"/>
      <c r="IHX754" s="31"/>
      <c r="IHY754" s="31"/>
      <c r="IHZ754" s="31"/>
      <c r="IIA754" s="31"/>
      <c r="IIB754" s="31"/>
      <c r="IIC754" s="31"/>
      <c r="IID754" s="31"/>
      <c r="IIE754" s="31"/>
      <c r="IIF754" s="31"/>
      <c r="IIG754" s="31"/>
      <c r="IIH754" s="31"/>
      <c r="III754" s="31"/>
      <c r="IIJ754" s="31"/>
      <c r="IIK754" s="31"/>
      <c r="IIL754" s="31"/>
      <c r="IIM754" s="31"/>
      <c r="IIN754" s="31"/>
      <c r="IIO754" s="31"/>
      <c r="IIP754" s="31"/>
      <c r="IIQ754" s="31"/>
      <c r="IIR754" s="31"/>
      <c r="IIS754" s="31"/>
      <c r="IIT754" s="31"/>
      <c r="IIU754" s="31"/>
      <c r="IIV754" s="31"/>
      <c r="IIW754" s="31"/>
      <c r="IIX754" s="31"/>
      <c r="IIY754" s="31"/>
      <c r="IIZ754" s="31"/>
      <c r="IJA754" s="31"/>
      <c r="IJB754" s="31"/>
      <c r="IJC754" s="31"/>
      <c r="IJD754" s="31"/>
      <c r="IJE754" s="31"/>
      <c r="IJF754" s="31"/>
      <c r="IJG754" s="31"/>
      <c r="IJH754" s="31"/>
      <c r="IJI754" s="31"/>
      <c r="IJJ754" s="31"/>
      <c r="IJK754" s="31"/>
      <c r="IJL754" s="31"/>
      <c r="IJM754" s="31"/>
      <c r="IJN754" s="31"/>
      <c r="IJO754" s="31"/>
      <c r="IJP754" s="31"/>
      <c r="IJQ754" s="31"/>
      <c r="IJR754" s="31"/>
      <c r="IJS754" s="31"/>
      <c r="IJT754" s="31"/>
      <c r="IJU754" s="31"/>
      <c r="IJV754" s="31"/>
      <c r="IJW754" s="31"/>
      <c r="IJX754" s="31"/>
      <c r="IJY754" s="31"/>
      <c r="IJZ754" s="31"/>
      <c r="IKA754" s="31"/>
      <c r="IKB754" s="31"/>
      <c r="IKC754" s="31"/>
      <c r="IKD754" s="31"/>
      <c r="IKE754" s="31"/>
      <c r="IKF754" s="31"/>
      <c r="IKG754" s="31"/>
      <c r="IKH754" s="31"/>
      <c r="IKI754" s="31"/>
      <c r="IKJ754" s="31"/>
      <c r="IKK754" s="31"/>
      <c r="IKL754" s="31"/>
      <c r="IKM754" s="31"/>
      <c r="IKN754" s="31"/>
      <c r="IKO754" s="31"/>
      <c r="IKP754" s="31"/>
      <c r="IKQ754" s="31"/>
      <c r="IKR754" s="31"/>
      <c r="IKS754" s="31"/>
      <c r="IKT754" s="31"/>
      <c r="IKU754" s="31"/>
      <c r="IKV754" s="31"/>
      <c r="IKW754" s="31"/>
      <c r="IKX754" s="31"/>
      <c r="IKY754" s="31"/>
      <c r="IKZ754" s="31"/>
      <c r="ILA754" s="31"/>
      <c r="ILB754" s="31"/>
      <c r="ILC754" s="31"/>
      <c r="ILD754" s="31"/>
      <c r="ILE754" s="31"/>
      <c r="ILF754" s="31"/>
      <c r="ILG754" s="31"/>
      <c r="ILH754" s="31"/>
      <c r="ILI754" s="31"/>
      <c r="ILJ754" s="31"/>
      <c r="ILK754" s="31"/>
      <c r="ILL754" s="31"/>
      <c r="ILM754" s="31"/>
      <c r="ILN754" s="31"/>
      <c r="ILO754" s="31"/>
      <c r="ILP754" s="31"/>
      <c r="ILQ754" s="31"/>
      <c r="ILR754" s="31"/>
      <c r="ILS754" s="31"/>
      <c r="ILT754" s="31"/>
      <c r="ILU754" s="31"/>
      <c r="ILV754" s="31"/>
      <c r="ILW754" s="31"/>
      <c r="ILX754" s="31"/>
      <c r="ILY754" s="31"/>
      <c r="ILZ754" s="31"/>
      <c r="IMA754" s="31"/>
      <c r="IMB754" s="31"/>
      <c r="IMC754" s="31"/>
      <c r="IMD754" s="31"/>
      <c r="IME754" s="31"/>
      <c r="IMF754" s="31"/>
      <c r="IMG754" s="31"/>
      <c r="IMH754" s="31"/>
      <c r="IMI754" s="31"/>
      <c r="IMJ754" s="31"/>
      <c r="IMK754" s="31"/>
      <c r="IML754" s="31"/>
      <c r="IMM754" s="31"/>
      <c r="IMN754" s="31"/>
      <c r="IMO754" s="31"/>
      <c r="IMP754" s="31"/>
      <c r="IMQ754" s="31"/>
      <c r="IMR754" s="31"/>
      <c r="IMS754" s="31"/>
      <c r="IMT754" s="31"/>
      <c r="IMU754" s="31"/>
      <c r="IMV754" s="31"/>
      <c r="IMW754" s="31"/>
      <c r="IMX754" s="31"/>
      <c r="IMY754" s="31"/>
      <c r="IMZ754" s="31"/>
      <c r="INA754" s="31"/>
      <c r="INB754" s="31"/>
      <c r="INC754" s="31"/>
      <c r="IND754" s="31"/>
      <c r="INE754" s="31"/>
      <c r="INF754" s="31"/>
      <c r="ING754" s="31"/>
      <c r="INH754" s="31"/>
      <c r="INI754" s="31"/>
      <c r="INJ754" s="31"/>
      <c r="INK754" s="31"/>
      <c r="INL754" s="31"/>
      <c r="INM754" s="31"/>
      <c r="INN754" s="31"/>
      <c r="INO754" s="31"/>
      <c r="INP754" s="31"/>
      <c r="INQ754" s="31"/>
      <c r="INR754" s="31"/>
      <c r="INS754" s="31"/>
      <c r="INT754" s="31"/>
      <c r="INU754" s="31"/>
      <c r="INV754" s="31"/>
      <c r="INW754" s="31"/>
      <c r="INX754" s="31"/>
      <c r="INY754" s="31"/>
      <c r="INZ754" s="31"/>
      <c r="IOA754" s="31"/>
      <c r="IOB754" s="31"/>
      <c r="IOC754" s="31"/>
      <c r="IOD754" s="31"/>
      <c r="IOE754" s="31"/>
      <c r="IOF754" s="31"/>
      <c r="IOG754" s="31"/>
      <c r="IOH754" s="31"/>
      <c r="IOI754" s="31"/>
      <c r="IOJ754" s="31"/>
      <c r="IOK754" s="31"/>
      <c r="IOL754" s="31"/>
      <c r="IOM754" s="31"/>
      <c r="ION754" s="31"/>
      <c r="IOO754" s="31"/>
      <c r="IOP754" s="31"/>
      <c r="IOQ754" s="31"/>
      <c r="IOR754" s="31"/>
      <c r="IOS754" s="31"/>
      <c r="IOT754" s="31"/>
      <c r="IOU754" s="31"/>
      <c r="IOV754" s="31"/>
      <c r="IOW754" s="31"/>
      <c r="IOX754" s="31"/>
      <c r="IOY754" s="31"/>
      <c r="IOZ754" s="31"/>
      <c r="IPA754" s="31"/>
      <c r="IPB754" s="31"/>
      <c r="IPC754" s="31"/>
      <c r="IPD754" s="31"/>
      <c r="IPE754" s="31"/>
      <c r="IPF754" s="31"/>
      <c r="IPG754" s="31"/>
      <c r="IPH754" s="31"/>
      <c r="IPI754" s="31"/>
      <c r="IPJ754" s="31"/>
      <c r="IPK754" s="31"/>
      <c r="IPL754" s="31"/>
      <c r="IPM754" s="31"/>
      <c r="IPN754" s="31"/>
      <c r="IPO754" s="31"/>
      <c r="IPP754" s="31"/>
      <c r="IPQ754" s="31"/>
      <c r="IPR754" s="31"/>
      <c r="IPS754" s="31"/>
      <c r="IPT754" s="31"/>
      <c r="IPU754" s="31"/>
      <c r="IPV754" s="31"/>
      <c r="IPW754" s="31"/>
      <c r="IPX754" s="31"/>
      <c r="IPY754" s="31"/>
      <c r="IPZ754" s="31"/>
      <c r="IQA754" s="31"/>
      <c r="IQB754" s="31"/>
      <c r="IQC754" s="31"/>
      <c r="IQD754" s="31"/>
      <c r="IQE754" s="31"/>
      <c r="IQF754" s="31"/>
      <c r="IQG754" s="31"/>
      <c r="IQH754" s="31"/>
      <c r="IQI754" s="31"/>
      <c r="IQJ754" s="31"/>
      <c r="IQK754" s="31"/>
      <c r="IQL754" s="31"/>
      <c r="IQM754" s="31"/>
      <c r="IQN754" s="31"/>
      <c r="IQO754" s="31"/>
      <c r="IQP754" s="31"/>
      <c r="IQQ754" s="31"/>
      <c r="IQR754" s="31"/>
      <c r="IQS754" s="31"/>
      <c r="IQT754" s="31"/>
      <c r="IQU754" s="31"/>
      <c r="IQV754" s="31"/>
      <c r="IQW754" s="31"/>
      <c r="IQX754" s="31"/>
      <c r="IQY754" s="31"/>
      <c r="IQZ754" s="31"/>
      <c r="IRA754" s="31"/>
      <c r="IRB754" s="31"/>
      <c r="IRC754" s="31"/>
      <c r="IRD754" s="31"/>
      <c r="IRE754" s="31"/>
      <c r="IRF754" s="31"/>
      <c r="IRG754" s="31"/>
      <c r="IRH754" s="31"/>
      <c r="IRI754" s="31"/>
      <c r="IRJ754" s="31"/>
      <c r="IRK754" s="31"/>
      <c r="IRL754" s="31"/>
      <c r="IRM754" s="31"/>
      <c r="IRN754" s="31"/>
      <c r="IRO754" s="31"/>
      <c r="IRP754" s="31"/>
      <c r="IRQ754" s="31"/>
      <c r="IRR754" s="31"/>
      <c r="IRS754" s="31"/>
      <c r="IRT754" s="31"/>
      <c r="IRU754" s="31"/>
      <c r="IRV754" s="31"/>
      <c r="IRW754" s="31"/>
      <c r="IRX754" s="31"/>
      <c r="IRY754" s="31"/>
      <c r="IRZ754" s="31"/>
      <c r="ISA754" s="31"/>
      <c r="ISB754" s="31"/>
      <c r="ISC754" s="31"/>
      <c r="ISD754" s="31"/>
      <c r="ISE754" s="31"/>
      <c r="ISF754" s="31"/>
      <c r="ISG754" s="31"/>
      <c r="ISH754" s="31"/>
      <c r="ISI754" s="31"/>
      <c r="ISJ754" s="31"/>
      <c r="ISK754" s="31"/>
      <c r="ISL754" s="31"/>
      <c r="ISM754" s="31"/>
      <c r="ISN754" s="31"/>
      <c r="ISO754" s="31"/>
      <c r="ISP754" s="31"/>
      <c r="ISQ754" s="31"/>
      <c r="ISR754" s="31"/>
      <c r="ISS754" s="31"/>
      <c r="IST754" s="31"/>
      <c r="ISU754" s="31"/>
      <c r="ISV754" s="31"/>
      <c r="ISW754" s="31"/>
      <c r="ISX754" s="31"/>
      <c r="ISY754" s="31"/>
      <c r="ISZ754" s="31"/>
      <c r="ITA754" s="31"/>
      <c r="ITB754" s="31"/>
      <c r="ITC754" s="31"/>
      <c r="ITD754" s="31"/>
      <c r="ITE754" s="31"/>
      <c r="ITF754" s="31"/>
      <c r="ITG754" s="31"/>
      <c r="ITH754" s="31"/>
      <c r="ITI754" s="31"/>
      <c r="ITJ754" s="31"/>
      <c r="ITK754" s="31"/>
      <c r="ITL754" s="31"/>
      <c r="ITM754" s="31"/>
      <c r="ITN754" s="31"/>
      <c r="ITO754" s="31"/>
      <c r="ITP754" s="31"/>
      <c r="ITQ754" s="31"/>
      <c r="ITR754" s="31"/>
      <c r="ITS754" s="31"/>
      <c r="ITT754" s="31"/>
      <c r="ITU754" s="31"/>
      <c r="ITV754" s="31"/>
      <c r="ITW754" s="31"/>
      <c r="ITX754" s="31"/>
      <c r="ITY754" s="31"/>
      <c r="ITZ754" s="31"/>
      <c r="IUA754" s="31"/>
      <c r="IUB754" s="31"/>
      <c r="IUC754" s="31"/>
      <c r="IUD754" s="31"/>
      <c r="IUE754" s="31"/>
      <c r="IUF754" s="31"/>
      <c r="IUG754" s="31"/>
      <c r="IUH754" s="31"/>
      <c r="IUI754" s="31"/>
      <c r="IUJ754" s="31"/>
      <c r="IUK754" s="31"/>
      <c r="IUL754" s="31"/>
      <c r="IUM754" s="31"/>
      <c r="IUN754" s="31"/>
      <c r="IUO754" s="31"/>
      <c r="IUP754" s="31"/>
      <c r="IUQ754" s="31"/>
      <c r="IUR754" s="31"/>
      <c r="IUS754" s="31"/>
      <c r="IUT754" s="31"/>
      <c r="IUU754" s="31"/>
      <c r="IUV754" s="31"/>
      <c r="IUW754" s="31"/>
      <c r="IUX754" s="31"/>
      <c r="IUY754" s="31"/>
      <c r="IUZ754" s="31"/>
      <c r="IVA754" s="31"/>
      <c r="IVB754" s="31"/>
      <c r="IVC754" s="31"/>
      <c r="IVD754" s="31"/>
      <c r="IVE754" s="31"/>
      <c r="IVF754" s="31"/>
      <c r="IVG754" s="31"/>
      <c r="IVH754" s="31"/>
      <c r="IVI754" s="31"/>
      <c r="IVJ754" s="31"/>
      <c r="IVK754" s="31"/>
      <c r="IVL754" s="31"/>
      <c r="IVM754" s="31"/>
      <c r="IVN754" s="31"/>
      <c r="IVO754" s="31"/>
      <c r="IVP754" s="31"/>
      <c r="IVQ754" s="31"/>
      <c r="IVR754" s="31"/>
      <c r="IVS754" s="31"/>
      <c r="IVT754" s="31"/>
      <c r="IVU754" s="31"/>
      <c r="IVV754" s="31"/>
      <c r="IVW754" s="31"/>
      <c r="IVX754" s="31"/>
      <c r="IVY754" s="31"/>
      <c r="IVZ754" s="31"/>
      <c r="IWA754" s="31"/>
      <c r="IWB754" s="31"/>
      <c r="IWC754" s="31"/>
      <c r="IWD754" s="31"/>
      <c r="IWE754" s="31"/>
      <c r="IWF754" s="31"/>
      <c r="IWG754" s="31"/>
      <c r="IWH754" s="31"/>
      <c r="IWI754" s="31"/>
      <c r="IWJ754" s="31"/>
      <c r="IWK754" s="31"/>
      <c r="IWL754" s="31"/>
      <c r="IWM754" s="31"/>
      <c r="IWN754" s="31"/>
      <c r="IWO754" s="31"/>
      <c r="IWP754" s="31"/>
      <c r="IWQ754" s="31"/>
      <c r="IWR754" s="31"/>
      <c r="IWS754" s="31"/>
      <c r="IWT754" s="31"/>
      <c r="IWU754" s="31"/>
      <c r="IWV754" s="31"/>
      <c r="IWW754" s="31"/>
      <c r="IWX754" s="31"/>
      <c r="IWY754" s="31"/>
      <c r="IWZ754" s="31"/>
      <c r="IXA754" s="31"/>
      <c r="IXB754" s="31"/>
      <c r="IXC754" s="31"/>
      <c r="IXD754" s="31"/>
      <c r="IXE754" s="31"/>
      <c r="IXF754" s="31"/>
      <c r="IXG754" s="31"/>
      <c r="IXH754" s="31"/>
      <c r="IXI754" s="31"/>
      <c r="IXJ754" s="31"/>
      <c r="IXK754" s="31"/>
      <c r="IXL754" s="31"/>
      <c r="IXM754" s="31"/>
      <c r="IXN754" s="31"/>
      <c r="IXO754" s="31"/>
      <c r="IXP754" s="31"/>
      <c r="IXQ754" s="31"/>
      <c r="IXR754" s="31"/>
      <c r="IXS754" s="31"/>
      <c r="IXT754" s="31"/>
      <c r="IXU754" s="31"/>
      <c r="IXV754" s="31"/>
      <c r="IXW754" s="31"/>
      <c r="IXX754" s="31"/>
      <c r="IXY754" s="31"/>
      <c r="IXZ754" s="31"/>
      <c r="IYA754" s="31"/>
      <c r="IYB754" s="31"/>
      <c r="IYC754" s="31"/>
      <c r="IYD754" s="31"/>
      <c r="IYE754" s="31"/>
      <c r="IYF754" s="31"/>
      <c r="IYG754" s="31"/>
      <c r="IYH754" s="31"/>
      <c r="IYI754" s="31"/>
      <c r="IYJ754" s="31"/>
      <c r="IYK754" s="31"/>
      <c r="IYL754" s="31"/>
      <c r="IYM754" s="31"/>
      <c r="IYN754" s="31"/>
      <c r="IYO754" s="31"/>
      <c r="IYP754" s="31"/>
      <c r="IYQ754" s="31"/>
      <c r="IYR754" s="31"/>
      <c r="IYS754" s="31"/>
      <c r="IYT754" s="31"/>
      <c r="IYU754" s="31"/>
      <c r="IYV754" s="31"/>
      <c r="IYW754" s="31"/>
      <c r="IYX754" s="31"/>
      <c r="IYY754" s="31"/>
      <c r="IYZ754" s="31"/>
      <c r="IZA754" s="31"/>
      <c r="IZB754" s="31"/>
      <c r="IZC754" s="31"/>
      <c r="IZD754" s="31"/>
      <c r="IZE754" s="31"/>
      <c r="IZF754" s="31"/>
      <c r="IZG754" s="31"/>
      <c r="IZH754" s="31"/>
      <c r="IZI754" s="31"/>
      <c r="IZJ754" s="31"/>
      <c r="IZK754" s="31"/>
      <c r="IZL754" s="31"/>
      <c r="IZM754" s="31"/>
      <c r="IZN754" s="31"/>
      <c r="IZO754" s="31"/>
      <c r="IZP754" s="31"/>
      <c r="IZQ754" s="31"/>
      <c r="IZR754" s="31"/>
      <c r="IZS754" s="31"/>
      <c r="IZT754" s="31"/>
      <c r="IZU754" s="31"/>
      <c r="IZV754" s="31"/>
      <c r="IZW754" s="31"/>
      <c r="IZX754" s="31"/>
      <c r="IZY754" s="31"/>
      <c r="IZZ754" s="31"/>
      <c r="JAA754" s="31"/>
      <c r="JAB754" s="31"/>
      <c r="JAC754" s="31"/>
      <c r="JAD754" s="31"/>
      <c r="JAE754" s="31"/>
      <c r="JAF754" s="31"/>
      <c r="JAG754" s="31"/>
      <c r="JAH754" s="31"/>
      <c r="JAI754" s="31"/>
      <c r="JAJ754" s="31"/>
      <c r="JAK754" s="31"/>
      <c r="JAL754" s="31"/>
      <c r="JAM754" s="31"/>
      <c r="JAN754" s="31"/>
      <c r="JAO754" s="31"/>
      <c r="JAP754" s="31"/>
      <c r="JAQ754" s="31"/>
      <c r="JAR754" s="31"/>
      <c r="JAS754" s="31"/>
      <c r="JAT754" s="31"/>
      <c r="JAU754" s="31"/>
      <c r="JAV754" s="31"/>
      <c r="JAW754" s="31"/>
      <c r="JAX754" s="31"/>
      <c r="JAY754" s="31"/>
      <c r="JAZ754" s="31"/>
      <c r="JBA754" s="31"/>
      <c r="JBB754" s="31"/>
      <c r="JBC754" s="31"/>
      <c r="JBD754" s="31"/>
      <c r="JBE754" s="31"/>
      <c r="JBF754" s="31"/>
      <c r="JBG754" s="31"/>
      <c r="JBH754" s="31"/>
      <c r="JBI754" s="31"/>
      <c r="JBJ754" s="31"/>
      <c r="JBK754" s="31"/>
      <c r="JBL754" s="31"/>
      <c r="JBM754" s="31"/>
      <c r="JBN754" s="31"/>
      <c r="JBO754" s="31"/>
      <c r="JBP754" s="31"/>
      <c r="JBQ754" s="31"/>
      <c r="JBR754" s="31"/>
      <c r="JBS754" s="31"/>
      <c r="JBT754" s="31"/>
      <c r="JBU754" s="31"/>
      <c r="JBV754" s="31"/>
      <c r="JBW754" s="31"/>
      <c r="JBX754" s="31"/>
      <c r="JBY754" s="31"/>
      <c r="JBZ754" s="31"/>
      <c r="JCA754" s="31"/>
      <c r="JCB754" s="31"/>
      <c r="JCC754" s="31"/>
      <c r="JCD754" s="31"/>
      <c r="JCE754" s="31"/>
      <c r="JCF754" s="31"/>
      <c r="JCG754" s="31"/>
      <c r="JCH754" s="31"/>
      <c r="JCI754" s="31"/>
      <c r="JCJ754" s="31"/>
      <c r="JCK754" s="31"/>
      <c r="JCL754" s="31"/>
      <c r="JCM754" s="31"/>
      <c r="JCN754" s="31"/>
      <c r="JCO754" s="31"/>
      <c r="JCP754" s="31"/>
      <c r="JCQ754" s="31"/>
      <c r="JCR754" s="31"/>
      <c r="JCS754" s="31"/>
      <c r="JCT754" s="31"/>
      <c r="JCU754" s="31"/>
      <c r="JCV754" s="31"/>
      <c r="JCW754" s="31"/>
      <c r="JCX754" s="31"/>
      <c r="JCY754" s="31"/>
      <c r="JCZ754" s="31"/>
      <c r="JDA754" s="31"/>
      <c r="JDB754" s="31"/>
      <c r="JDC754" s="31"/>
      <c r="JDD754" s="31"/>
      <c r="JDE754" s="31"/>
      <c r="JDF754" s="31"/>
      <c r="JDG754" s="31"/>
      <c r="JDH754" s="31"/>
      <c r="JDI754" s="31"/>
      <c r="JDJ754" s="31"/>
      <c r="JDK754" s="31"/>
      <c r="JDL754" s="31"/>
      <c r="JDM754" s="31"/>
      <c r="JDN754" s="31"/>
      <c r="JDO754" s="31"/>
      <c r="JDP754" s="31"/>
      <c r="JDQ754" s="31"/>
      <c r="JDR754" s="31"/>
      <c r="JDS754" s="31"/>
      <c r="JDT754" s="31"/>
      <c r="JDU754" s="31"/>
      <c r="JDV754" s="31"/>
      <c r="JDW754" s="31"/>
      <c r="JDX754" s="31"/>
      <c r="JDY754" s="31"/>
      <c r="JDZ754" s="31"/>
      <c r="JEA754" s="31"/>
      <c r="JEB754" s="31"/>
      <c r="JEC754" s="31"/>
      <c r="JED754" s="31"/>
      <c r="JEE754" s="31"/>
      <c r="JEF754" s="31"/>
      <c r="JEG754" s="31"/>
      <c r="JEH754" s="31"/>
      <c r="JEI754" s="31"/>
      <c r="JEJ754" s="31"/>
      <c r="JEK754" s="31"/>
      <c r="JEL754" s="31"/>
      <c r="JEM754" s="31"/>
      <c r="JEN754" s="31"/>
      <c r="JEO754" s="31"/>
      <c r="JEP754" s="31"/>
      <c r="JEQ754" s="31"/>
      <c r="JER754" s="31"/>
      <c r="JES754" s="31"/>
      <c r="JET754" s="31"/>
      <c r="JEU754" s="31"/>
      <c r="JEV754" s="31"/>
      <c r="JEW754" s="31"/>
      <c r="JEX754" s="31"/>
      <c r="JEY754" s="31"/>
      <c r="JEZ754" s="31"/>
      <c r="JFA754" s="31"/>
      <c r="JFB754" s="31"/>
      <c r="JFC754" s="31"/>
      <c r="JFD754" s="31"/>
      <c r="JFE754" s="31"/>
      <c r="JFF754" s="31"/>
      <c r="JFG754" s="31"/>
      <c r="JFH754" s="31"/>
      <c r="JFI754" s="31"/>
      <c r="JFJ754" s="31"/>
      <c r="JFK754" s="31"/>
      <c r="JFL754" s="31"/>
      <c r="JFM754" s="31"/>
      <c r="JFN754" s="31"/>
      <c r="JFO754" s="31"/>
      <c r="JFP754" s="31"/>
      <c r="JFQ754" s="31"/>
      <c r="JFR754" s="31"/>
      <c r="JFS754" s="31"/>
      <c r="JFT754" s="31"/>
      <c r="JFU754" s="31"/>
      <c r="JFV754" s="31"/>
      <c r="JFW754" s="31"/>
      <c r="JFX754" s="31"/>
      <c r="JFY754" s="31"/>
      <c r="JFZ754" s="31"/>
      <c r="JGA754" s="31"/>
      <c r="JGB754" s="31"/>
      <c r="JGC754" s="31"/>
      <c r="JGD754" s="31"/>
      <c r="JGE754" s="31"/>
      <c r="JGF754" s="31"/>
      <c r="JGG754" s="31"/>
      <c r="JGH754" s="31"/>
      <c r="JGI754" s="31"/>
      <c r="JGJ754" s="31"/>
      <c r="JGK754" s="31"/>
      <c r="JGL754" s="31"/>
      <c r="JGM754" s="31"/>
      <c r="JGN754" s="31"/>
      <c r="JGO754" s="31"/>
      <c r="JGP754" s="31"/>
      <c r="JGQ754" s="31"/>
      <c r="JGR754" s="31"/>
      <c r="JGS754" s="31"/>
      <c r="JGT754" s="31"/>
      <c r="JGU754" s="31"/>
      <c r="JGV754" s="31"/>
      <c r="JGW754" s="31"/>
      <c r="JGX754" s="31"/>
      <c r="JGY754" s="31"/>
      <c r="JGZ754" s="31"/>
      <c r="JHA754" s="31"/>
      <c r="JHB754" s="31"/>
      <c r="JHC754" s="31"/>
      <c r="JHD754" s="31"/>
      <c r="JHE754" s="31"/>
      <c r="JHF754" s="31"/>
      <c r="JHG754" s="31"/>
      <c r="JHH754" s="31"/>
      <c r="JHI754" s="31"/>
      <c r="JHJ754" s="31"/>
      <c r="JHK754" s="31"/>
      <c r="JHL754" s="31"/>
      <c r="JHM754" s="31"/>
      <c r="JHN754" s="31"/>
      <c r="JHO754" s="31"/>
      <c r="JHP754" s="31"/>
      <c r="JHQ754" s="31"/>
      <c r="JHR754" s="31"/>
      <c r="JHS754" s="31"/>
      <c r="JHT754" s="31"/>
      <c r="JHU754" s="31"/>
      <c r="JHV754" s="31"/>
      <c r="JHW754" s="31"/>
      <c r="JHX754" s="31"/>
      <c r="JHY754" s="31"/>
      <c r="JHZ754" s="31"/>
      <c r="JIA754" s="31"/>
      <c r="JIB754" s="31"/>
      <c r="JIC754" s="31"/>
      <c r="JID754" s="31"/>
      <c r="JIE754" s="31"/>
      <c r="JIF754" s="31"/>
      <c r="JIG754" s="31"/>
      <c r="JIH754" s="31"/>
      <c r="JII754" s="31"/>
      <c r="JIJ754" s="31"/>
      <c r="JIK754" s="31"/>
      <c r="JIL754" s="31"/>
      <c r="JIM754" s="31"/>
      <c r="JIN754" s="31"/>
      <c r="JIO754" s="31"/>
      <c r="JIP754" s="31"/>
      <c r="JIQ754" s="31"/>
      <c r="JIR754" s="31"/>
      <c r="JIS754" s="31"/>
      <c r="JIT754" s="31"/>
      <c r="JIU754" s="31"/>
      <c r="JIV754" s="31"/>
      <c r="JIW754" s="31"/>
      <c r="JIX754" s="31"/>
      <c r="JIY754" s="31"/>
      <c r="JIZ754" s="31"/>
      <c r="JJA754" s="31"/>
      <c r="JJB754" s="31"/>
      <c r="JJC754" s="31"/>
      <c r="JJD754" s="31"/>
      <c r="JJE754" s="31"/>
      <c r="JJF754" s="31"/>
      <c r="JJG754" s="31"/>
      <c r="JJH754" s="31"/>
      <c r="JJI754" s="31"/>
      <c r="JJJ754" s="31"/>
      <c r="JJK754" s="31"/>
      <c r="JJL754" s="31"/>
      <c r="JJM754" s="31"/>
      <c r="JJN754" s="31"/>
      <c r="JJO754" s="31"/>
      <c r="JJP754" s="31"/>
      <c r="JJQ754" s="31"/>
      <c r="JJR754" s="31"/>
      <c r="JJS754" s="31"/>
      <c r="JJT754" s="31"/>
      <c r="JJU754" s="31"/>
      <c r="JJV754" s="31"/>
      <c r="JJW754" s="31"/>
      <c r="JJX754" s="31"/>
      <c r="JJY754" s="31"/>
      <c r="JJZ754" s="31"/>
      <c r="JKA754" s="31"/>
      <c r="JKB754" s="31"/>
      <c r="JKC754" s="31"/>
      <c r="JKD754" s="31"/>
      <c r="JKE754" s="31"/>
      <c r="JKF754" s="31"/>
      <c r="JKG754" s="31"/>
      <c r="JKH754" s="31"/>
      <c r="JKI754" s="31"/>
      <c r="JKJ754" s="31"/>
      <c r="JKK754" s="31"/>
      <c r="JKL754" s="31"/>
      <c r="JKM754" s="31"/>
      <c r="JKN754" s="31"/>
      <c r="JKO754" s="31"/>
      <c r="JKP754" s="31"/>
      <c r="JKQ754" s="31"/>
      <c r="JKR754" s="31"/>
      <c r="JKS754" s="31"/>
      <c r="JKT754" s="31"/>
      <c r="JKU754" s="31"/>
      <c r="JKV754" s="31"/>
      <c r="JKW754" s="31"/>
      <c r="JKX754" s="31"/>
      <c r="JKY754" s="31"/>
      <c r="JKZ754" s="31"/>
      <c r="JLA754" s="31"/>
      <c r="JLB754" s="31"/>
      <c r="JLC754" s="31"/>
      <c r="JLD754" s="31"/>
      <c r="JLE754" s="31"/>
      <c r="JLF754" s="31"/>
      <c r="JLG754" s="31"/>
      <c r="JLH754" s="31"/>
      <c r="JLI754" s="31"/>
      <c r="JLJ754" s="31"/>
      <c r="JLK754" s="31"/>
      <c r="JLL754" s="31"/>
      <c r="JLM754" s="31"/>
      <c r="JLN754" s="31"/>
      <c r="JLO754" s="31"/>
      <c r="JLP754" s="31"/>
      <c r="JLQ754" s="31"/>
      <c r="JLR754" s="31"/>
      <c r="JLS754" s="31"/>
      <c r="JLT754" s="31"/>
      <c r="JLU754" s="31"/>
      <c r="JLV754" s="31"/>
      <c r="JLW754" s="31"/>
      <c r="JLX754" s="31"/>
      <c r="JLY754" s="31"/>
      <c r="JLZ754" s="31"/>
      <c r="JMA754" s="31"/>
      <c r="JMB754" s="31"/>
      <c r="JMC754" s="31"/>
      <c r="JMD754" s="31"/>
      <c r="JME754" s="31"/>
      <c r="JMF754" s="31"/>
      <c r="JMG754" s="31"/>
      <c r="JMH754" s="31"/>
      <c r="JMI754" s="31"/>
      <c r="JMJ754" s="31"/>
      <c r="JMK754" s="31"/>
      <c r="JML754" s="31"/>
      <c r="JMM754" s="31"/>
      <c r="JMN754" s="31"/>
      <c r="JMO754" s="31"/>
      <c r="JMP754" s="31"/>
      <c r="JMQ754" s="31"/>
      <c r="JMR754" s="31"/>
      <c r="JMS754" s="31"/>
      <c r="JMT754" s="31"/>
      <c r="JMU754" s="31"/>
      <c r="JMV754" s="31"/>
      <c r="JMW754" s="31"/>
      <c r="JMX754" s="31"/>
      <c r="JMY754" s="31"/>
      <c r="JMZ754" s="31"/>
      <c r="JNA754" s="31"/>
      <c r="JNB754" s="31"/>
      <c r="JNC754" s="31"/>
      <c r="JND754" s="31"/>
      <c r="JNE754" s="31"/>
      <c r="JNF754" s="31"/>
      <c r="JNG754" s="31"/>
      <c r="JNH754" s="31"/>
      <c r="JNI754" s="31"/>
      <c r="JNJ754" s="31"/>
      <c r="JNK754" s="31"/>
      <c r="JNL754" s="31"/>
      <c r="JNM754" s="31"/>
      <c r="JNN754" s="31"/>
      <c r="JNO754" s="31"/>
      <c r="JNP754" s="31"/>
      <c r="JNQ754" s="31"/>
      <c r="JNR754" s="31"/>
      <c r="JNS754" s="31"/>
      <c r="JNT754" s="31"/>
      <c r="JNU754" s="31"/>
      <c r="JNV754" s="31"/>
      <c r="JNW754" s="31"/>
      <c r="JNX754" s="31"/>
      <c r="JNY754" s="31"/>
      <c r="JNZ754" s="31"/>
      <c r="JOA754" s="31"/>
      <c r="JOB754" s="31"/>
      <c r="JOC754" s="31"/>
      <c r="JOD754" s="31"/>
      <c r="JOE754" s="31"/>
      <c r="JOF754" s="31"/>
      <c r="JOG754" s="31"/>
      <c r="JOH754" s="31"/>
      <c r="JOI754" s="31"/>
      <c r="JOJ754" s="31"/>
      <c r="JOK754" s="31"/>
      <c r="JOL754" s="31"/>
      <c r="JOM754" s="31"/>
      <c r="JON754" s="31"/>
      <c r="JOO754" s="31"/>
      <c r="JOP754" s="31"/>
      <c r="JOQ754" s="31"/>
      <c r="JOR754" s="31"/>
      <c r="JOS754" s="31"/>
      <c r="JOT754" s="31"/>
      <c r="JOU754" s="31"/>
      <c r="JOV754" s="31"/>
      <c r="JOW754" s="31"/>
      <c r="JOX754" s="31"/>
      <c r="JOY754" s="31"/>
      <c r="JOZ754" s="31"/>
      <c r="JPA754" s="31"/>
      <c r="JPB754" s="31"/>
      <c r="JPC754" s="31"/>
      <c r="JPD754" s="31"/>
      <c r="JPE754" s="31"/>
      <c r="JPF754" s="31"/>
      <c r="JPG754" s="31"/>
      <c r="JPH754" s="31"/>
      <c r="JPI754" s="31"/>
      <c r="JPJ754" s="31"/>
      <c r="JPK754" s="31"/>
      <c r="JPL754" s="31"/>
      <c r="JPM754" s="31"/>
      <c r="JPN754" s="31"/>
      <c r="JPO754" s="31"/>
      <c r="JPP754" s="31"/>
      <c r="JPQ754" s="31"/>
      <c r="JPR754" s="31"/>
      <c r="JPS754" s="31"/>
      <c r="JPT754" s="31"/>
      <c r="JPU754" s="31"/>
      <c r="JPV754" s="31"/>
      <c r="JPW754" s="31"/>
      <c r="JPX754" s="31"/>
      <c r="JPY754" s="31"/>
      <c r="JPZ754" s="31"/>
      <c r="JQA754" s="31"/>
      <c r="JQB754" s="31"/>
      <c r="JQC754" s="31"/>
      <c r="JQD754" s="31"/>
      <c r="JQE754" s="31"/>
      <c r="JQF754" s="31"/>
      <c r="JQG754" s="31"/>
      <c r="JQH754" s="31"/>
      <c r="JQI754" s="31"/>
      <c r="JQJ754" s="31"/>
      <c r="JQK754" s="31"/>
      <c r="JQL754" s="31"/>
      <c r="JQM754" s="31"/>
      <c r="JQN754" s="31"/>
      <c r="JQO754" s="31"/>
      <c r="JQP754" s="31"/>
      <c r="JQQ754" s="31"/>
      <c r="JQR754" s="31"/>
      <c r="JQS754" s="31"/>
      <c r="JQT754" s="31"/>
      <c r="JQU754" s="31"/>
      <c r="JQV754" s="31"/>
      <c r="JQW754" s="31"/>
      <c r="JQX754" s="31"/>
      <c r="JQY754" s="31"/>
      <c r="JQZ754" s="31"/>
      <c r="JRA754" s="31"/>
      <c r="JRB754" s="31"/>
      <c r="JRC754" s="31"/>
      <c r="JRD754" s="31"/>
      <c r="JRE754" s="31"/>
      <c r="JRF754" s="31"/>
      <c r="JRG754" s="31"/>
      <c r="JRH754" s="31"/>
      <c r="JRI754" s="31"/>
      <c r="JRJ754" s="31"/>
      <c r="JRK754" s="31"/>
      <c r="JRL754" s="31"/>
      <c r="JRM754" s="31"/>
      <c r="JRN754" s="31"/>
      <c r="JRO754" s="31"/>
      <c r="JRP754" s="31"/>
      <c r="JRQ754" s="31"/>
      <c r="JRR754" s="31"/>
      <c r="JRS754" s="31"/>
      <c r="JRT754" s="31"/>
      <c r="JRU754" s="31"/>
      <c r="JRV754" s="31"/>
      <c r="JRW754" s="31"/>
      <c r="JRX754" s="31"/>
      <c r="JRY754" s="31"/>
      <c r="JRZ754" s="31"/>
      <c r="JSA754" s="31"/>
      <c r="JSB754" s="31"/>
      <c r="JSC754" s="31"/>
      <c r="JSD754" s="31"/>
      <c r="JSE754" s="31"/>
      <c r="JSF754" s="31"/>
      <c r="JSG754" s="31"/>
      <c r="JSH754" s="31"/>
      <c r="JSI754" s="31"/>
      <c r="JSJ754" s="31"/>
      <c r="JSK754" s="31"/>
      <c r="JSL754" s="31"/>
      <c r="JSM754" s="31"/>
      <c r="JSN754" s="31"/>
      <c r="JSO754" s="31"/>
      <c r="JSP754" s="31"/>
      <c r="JSQ754" s="31"/>
      <c r="JSR754" s="31"/>
      <c r="JSS754" s="31"/>
      <c r="JST754" s="31"/>
      <c r="JSU754" s="31"/>
      <c r="JSV754" s="31"/>
      <c r="JSW754" s="31"/>
      <c r="JSX754" s="31"/>
      <c r="JSY754" s="31"/>
      <c r="JSZ754" s="31"/>
      <c r="JTA754" s="31"/>
      <c r="JTB754" s="31"/>
      <c r="JTC754" s="31"/>
      <c r="JTD754" s="31"/>
      <c r="JTE754" s="31"/>
      <c r="JTF754" s="31"/>
      <c r="JTG754" s="31"/>
      <c r="JTH754" s="31"/>
      <c r="JTI754" s="31"/>
      <c r="JTJ754" s="31"/>
      <c r="JTK754" s="31"/>
      <c r="JTL754" s="31"/>
      <c r="JTM754" s="31"/>
      <c r="JTN754" s="31"/>
      <c r="JTO754" s="31"/>
      <c r="JTP754" s="31"/>
      <c r="JTQ754" s="31"/>
      <c r="JTR754" s="31"/>
      <c r="JTS754" s="31"/>
      <c r="JTT754" s="31"/>
      <c r="JTU754" s="31"/>
      <c r="JTV754" s="31"/>
      <c r="JTW754" s="31"/>
      <c r="JTX754" s="31"/>
      <c r="JTY754" s="31"/>
      <c r="JTZ754" s="31"/>
      <c r="JUA754" s="31"/>
      <c r="JUB754" s="31"/>
      <c r="JUC754" s="31"/>
      <c r="JUD754" s="31"/>
      <c r="JUE754" s="31"/>
      <c r="JUF754" s="31"/>
      <c r="JUG754" s="31"/>
      <c r="JUH754" s="31"/>
      <c r="JUI754" s="31"/>
      <c r="JUJ754" s="31"/>
      <c r="JUK754" s="31"/>
      <c r="JUL754" s="31"/>
      <c r="JUM754" s="31"/>
      <c r="JUN754" s="31"/>
      <c r="JUO754" s="31"/>
      <c r="JUP754" s="31"/>
      <c r="JUQ754" s="31"/>
      <c r="JUR754" s="31"/>
      <c r="JUS754" s="31"/>
      <c r="JUT754" s="31"/>
      <c r="JUU754" s="31"/>
      <c r="JUV754" s="31"/>
      <c r="JUW754" s="31"/>
      <c r="JUX754" s="31"/>
      <c r="JUY754" s="31"/>
      <c r="JUZ754" s="31"/>
      <c r="JVA754" s="31"/>
      <c r="JVB754" s="31"/>
      <c r="JVC754" s="31"/>
      <c r="JVD754" s="31"/>
      <c r="JVE754" s="31"/>
      <c r="JVF754" s="31"/>
      <c r="JVG754" s="31"/>
      <c r="JVH754" s="31"/>
      <c r="JVI754" s="31"/>
      <c r="JVJ754" s="31"/>
      <c r="JVK754" s="31"/>
      <c r="JVL754" s="31"/>
      <c r="JVM754" s="31"/>
      <c r="JVN754" s="31"/>
      <c r="JVO754" s="31"/>
      <c r="JVP754" s="31"/>
      <c r="JVQ754" s="31"/>
      <c r="JVR754" s="31"/>
      <c r="JVS754" s="31"/>
      <c r="JVT754" s="31"/>
      <c r="JVU754" s="31"/>
      <c r="JVV754" s="31"/>
      <c r="JVW754" s="31"/>
      <c r="JVX754" s="31"/>
      <c r="JVY754" s="31"/>
      <c r="JVZ754" s="31"/>
      <c r="JWA754" s="31"/>
      <c r="JWB754" s="31"/>
      <c r="JWC754" s="31"/>
      <c r="JWD754" s="31"/>
      <c r="JWE754" s="31"/>
      <c r="JWF754" s="31"/>
      <c r="JWG754" s="31"/>
      <c r="JWH754" s="31"/>
      <c r="JWI754" s="31"/>
      <c r="JWJ754" s="31"/>
      <c r="JWK754" s="31"/>
      <c r="JWL754" s="31"/>
      <c r="JWM754" s="31"/>
      <c r="JWN754" s="31"/>
      <c r="JWO754" s="31"/>
      <c r="JWP754" s="31"/>
      <c r="JWQ754" s="31"/>
      <c r="JWR754" s="31"/>
      <c r="JWS754" s="31"/>
      <c r="JWT754" s="31"/>
      <c r="JWU754" s="31"/>
      <c r="JWV754" s="31"/>
      <c r="JWW754" s="31"/>
      <c r="JWX754" s="31"/>
      <c r="JWY754" s="31"/>
      <c r="JWZ754" s="31"/>
      <c r="JXA754" s="31"/>
      <c r="JXB754" s="31"/>
      <c r="JXC754" s="31"/>
      <c r="JXD754" s="31"/>
      <c r="JXE754" s="31"/>
      <c r="JXF754" s="31"/>
      <c r="JXG754" s="31"/>
      <c r="JXH754" s="31"/>
      <c r="JXI754" s="31"/>
      <c r="JXJ754" s="31"/>
      <c r="JXK754" s="31"/>
      <c r="JXL754" s="31"/>
      <c r="JXM754" s="31"/>
      <c r="JXN754" s="31"/>
      <c r="JXO754" s="31"/>
      <c r="JXP754" s="31"/>
      <c r="JXQ754" s="31"/>
      <c r="JXR754" s="31"/>
      <c r="JXS754" s="31"/>
      <c r="JXT754" s="31"/>
      <c r="JXU754" s="31"/>
      <c r="JXV754" s="31"/>
      <c r="JXW754" s="31"/>
      <c r="JXX754" s="31"/>
      <c r="JXY754" s="31"/>
      <c r="JXZ754" s="31"/>
      <c r="JYA754" s="31"/>
      <c r="JYB754" s="31"/>
      <c r="JYC754" s="31"/>
      <c r="JYD754" s="31"/>
      <c r="JYE754" s="31"/>
      <c r="JYF754" s="31"/>
      <c r="JYG754" s="31"/>
      <c r="JYH754" s="31"/>
      <c r="JYI754" s="31"/>
      <c r="JYJ754" s="31"/>
      <c r="JYK754" s="31"/>
      <c r="JYL754" s="31"/>
      <c r="JYM754" s="31"/>
      <c r="JYN754" s="31"/>
      <c r="JYO754" s="31"/>
      <c r="JYP754" s="31"/>
      <c r="JYQ754" s="31"/>
      <c r="JYR754" s="31"/>
      <c r="JYS754" s="31"/>
      <c r="JYT754" s="31"/>
      <c r="JYU754" s="31"/>
      <c r="JYV754" s="31"/>
      <c r="JYW754" s="31"/>
      <c r="JYX754" s="31"/>
      <c r="JYY754" s="31"/>
      <c r="JYZ754" s="31"/>
      <c r="JZA754" s="31"/>
      <c r="JZB754" s="31"/>
      <c r="JZC754" s="31"/>
      <c r="JZD754" s="31"/>
      <c r="JZE754" s="31"/>
      <c r="JZF754" s="31"/>
      <c r="JZG754" s="31"/>
      <c r="JZH754" s="31"/>
      <c r="JZI754" s="31"/>
      <c r="JZJ754" s="31"/>
      <c r="JZK754" s="31"/>
      <c r="JZL754" s="31"/>
      <c r="JZM754" s="31"/>
      <c r="JZN754" s="31"/>
      <c r="JZO754" s="31"/>
      <c r="JZP754" s="31"/>
      <c r="JZQ754" s="31"/>
      <c r="JZR754" s="31"/>
      <c r="JZS754" s="31"/>
      <c r="JZT754" s="31"/>
      <c r="JZU754" s="31"/>
      <c r="JZV754" s="31"/>
      <c r="JZW754" s="31"/>
      <c r="JZX754" s="31"/>
      <c r="JZY754" s="31"/>
      <c r="JZZ754" s="31"/>
      <c r="KAA754" s="31"/>
      <c r="KAB754" s="31"/>
      <c r="KAC754" s="31"/>
      <c r="KAD754" s="31"/>
      <c r="KAE754" s="31"/>
      <c r="KAF754" s="31"/>
      <c r="KAG754" s="31"/>
      <c r="KAH754" s="31"/>
      <c r="KAI754" s="31"/>
      <c r="KAJ754" s="31"/>
      <c r="KAK754" s="31"/>
      <c r="KAL754" s="31"/>
      <c r="KAM754" s="31"/>
      <c r="KAN754" s="31"/>
      <c r="KAO754" s="31"/>
      <c r="KAP754" s="31"/>
      <c r="KAQ754" s="31"/>
      <c r="KAR754" s="31"/>
      <c r="KAS754" s="31"/>
      <c r="KAT754" s="31"/>
      <c r="KAU754" s="31"/>
      <c r="KAV754" s="31"/>
      <c r="KAW754" s="31"/>
      <c r="KAX754" s="31"/>
      <c r="KAY754" s="31"/>
      <c r="KAZ754" s="31"/>
      <c r="KBA754" s="31"/>
      <c r="KBB754" s="31"/>
      <c r="KBC754" s="31"/>
      <c r="KBD754" s="31"/>
      <c r="KBE754" s="31"/>
      <c r="KBF754" s="31"/>
      <c r="KBG754" s="31"/>
      <c r="KBH754" s="31"/>
      <c r="KBI754" s="31"/>
      <c r="KBJ754" s="31"/>
      <c r="KBK754" s="31"/>
      <c r="KBL754" s="31"/>
      <c r="KBM754" s="31"/>
      <c r="KBN754" s="31"/>
      <c r="KBO754" s="31"/>
      <c r="KBP754" s="31"/>
      <c r="KBQ754" s="31"/>
      <c r="KBR754" s="31"/>
      <c r="KBS754" s="31"/>
      <c r="KBT754" s="31"/>
      <c r="KBU754" s="31"/>
      <c r="KBV754" s="31"/>
      <c r="KBW754" s="31"/>
      <c r="KBX754" s="31"/>
      <c r="KBY754" s="31"/>
      <c r="KBZ754" s="31"/>
      <c r="KCA754" s="31"/>
      <c r="KCB754" s="31"/>
      <c r="KCC754" s="31"/>
      <c r="KCD754" s="31"/>
      <c r="KCE754" s="31"/>
      <c r="KCF754" s="31"/>
      <c r="KCG754" s="31"/>
      <c r="KCH754" s="31"/>
      <c r="KCI754" s="31"/>
      <c r="KCJ754" s="31"/>
      <c r="KCK754" s="31"/>
      <c r="KCL754" s="31"/>
      <c r="KCM754" s="31"/>
      <c r="KCN754" s="31"/>
      <c r="KCO754" s="31"/>
      <c r="KCP754" s="31"/>
      <c r="KCQ754" s="31"/>
      <c r="KCR754" s="31"/>
      <c r="KCS754" s="31"/>
      <c r="KCT754" s="31"/>
      <c r="KCU754" s="31"/>
      <c r="KCV754" s="31"/>
      <c r="KCW754" s="31"/>
      <c r="KCX754" s="31"/>
      <c r="KCY754" s="31"/>
      <c r="KCZ754" s="31"/>
      <c r="KDA754" s="31"/>
      <c r="KDB754" s="31"/>
      <c r="KDC754" s="31"/>
      <c r="KDD754" s="31"/>
      <c r="KDE754" s="31"/>
      <c r="KDF754" s="31"/>
      <c r="KDG754" s="31"/>
      <c r="KDH754" s="31"/>
      <c r="KDI754" s="31"/>
      <c r="KDJ754" s="31"/>
      <c r="KDK754" s="31"/>
      <c r="KDL754" s="31"/>
      <c r="KDM754" s="31"/>
      <c r="KDN754" s="31"/>
      <c r="KDO754" s="31"/>
      <c r="KDP754" s="31"/>
      <c r="KDQ754" s="31"/>
      <c r="KDR754" s="31"/>
      <c r="KDS754" s="31"/>
      <c r="KDT754" s="31"/>
      <c r="KDU754" s="31"/>
      <c r="KDV754" s="31"/>
      <c r="KDW754" s="31"/>
      <c r="KDX754" s="31"/>
      <c r="KDY754" s="31"/>
      <c r="KDZ754" s="31"/>
      <c r="KEA754" s="31"/>
      <c r="KEB754" s="31"/>
      <c r="KEC754" s="31"/>
      <c r="KED754" s="31"/>
      <c r="KEE754" s="31"/>
      <c r="KEF754" s="31"/>
      <c r="KEG754" s="31"/>
      <c r="KEH754" s="31"/>
      <c r="KEI754" s="31"/>
      <c r="KEJ754" s="31"/>
      <c r="KEK754" s="31"/>
      <c r="KEL754" s="31"/>
      <c r="KEM754" s="31"/>
      <c r="KEN754" s="31"/>
      <c r="KEO754" s="31"/>
      <c r="KEP754" s="31"/>
      <c r="KEQ754" s="31"/>
      <c r="KER754" s="31"/>
      <c r="KES754" s="31"/>
      <c r="KET754" s="31"/>
      <c r="KEU754" s="31"/>
      <c r="KEV754" s="31"/>
      <c r="KEW754" s="31"/>
      <c r="KEX754" s="31"/>
      <c r="KEY754" s="31"/>
      <c r="KEZ754" s="31"/>
      <c r="KFA754" s="31"/>
      <c r="KFB754" s="31"/>
      <c r="KFC754" s="31"/>
      <c r="KFD754" s="31"/>
      <c r="KFE754" s="31"/>
      <c r="KFF754" s="31"/>
      <c r="KFG754" s="31"/>
      <c r="KFH754" s="31"/>
      <c r="KFI754" s="31"/>
      <c r="KFJ754" s="31"/>
      <c r="KFK754" s="31"/>
      <c r="KFL754" s="31"/>
      <c r="KFM754" s="31"/>
      <c r="KFN754" s="31"/>
      <c r="KFO754" s="31"/>
      <c r="KFP754" s="31"/>
      <c r="KFQ754" s="31"/>
      <c r="KFR754" s="31"/>
      <c r="KFS754" s="31"/>
      <c r="KFT754" s="31"/>
      <c r="KFU754" s="31"/>
      <c r="KFV754" s="31"/>
      <c r="KFW754" s="31"/>
      <c r="KFX754" s="31"/>
      <c r="KFY754" s="31"/>
      <c r="KFZ754" s="31"/>
      <c r="KGA754" s="31"/>
      <c r="KGB754" s="31"/>
      <c r="KGC754" s="31"/>
      <c r="KGD754" s="31"/>
      <c r="KGE754" s="31"/>
      <c r="KGF754" s="31"/>
      <c r="KGG754" s="31"/>
      <c r="KGH754" s="31"/>
      <c r="KGI754" s="31"/>
      <c r="KGJ754" s="31"/>
      <c r="KGK754" s="31"/>
      <c r="KGL754" s="31"/>
      <c r="KGM754" s="31"/>
      <c r="KGN754" s="31"/>
      <c r="KGO754" s="31"/>
      <c r="KGP754" s="31"/>
      <c r="KGQ754" s="31"/>
      <c r="KGR754" s="31"/>
      <c r="KGS754" s="31"/>
      <c r="KGT754" s="31"/>
      <c r="KGU754" s="31"/>
      <c r="KGV754" s="31"/>
      <c r="KGW754" s="31"/>
      <c r="KGX754" s="31"/>
      <c r="KGY754" s="31"/>
      <c r="KGZ754" s="31"/>
      <c r="KHA754" s="31"/>
      <c r="KHB754" s="31"/>
      <c r="KHC754" s="31"/>
      <c r="KHD754" s="31"/>
      <c r="KHE754" s="31"/>
      <c r="KHF754" s="31"/>
      <c r="KHG754" s="31"/>
      <c r="KHH754" s="31"/>
      <c r="KHI754" s="31"/>
      <c r="KHJ754" s="31"/>
      <c r="KHK754" s="31"/>
      <c r="KHL754" s="31"/>
      <c r="KHM754" s="31"/>
      <c r="KHN754" s="31"/>
      <c r="KHO754" s="31"/>
      <c r="KHP754" s="31"/>
      <c r="KHQ754" s="31"/>
      <c r="KHR754" s="31"/>
      <c r="KHS754" s="31"/>
      <c r="KHT754" s="31"/>
      <c r="KHU754" s="31"/>
      <c r="KHV754" s="31"/>
      <c r="KHW754" s="31"/>
      <c r="KHX754" s="31"/>
      <c r="KHY754" s="31"/>
      <c r="KHZ754" s="31"/>
      <c r="KIA754" s="31"/>
      <c r="KIB754" s="31"/>
      <c r="KIC754" s="31"/>
      <c r="KID754" s="31"/>
      <c r="KIE754" s="31"/>
      <c r="KIF754" s="31"/>
      <c r="KIG754" s="31"/>
      <c r="KIH754" s="31"/>
      <c r="KII754" s="31"/>
      <c r="KIJ754" s="31"/>
      <c r="KIK754" s="31"/>
      <c r="KIL754" s="31"/>
      <c r="KIM754" s="31"/>
      <c r="KIN754" s="31"/>
      <c r="KIO754" s="31"/>
      <c r="KIP754" s="31"/>
      <c r="KIQ754" s="31"/>
      <c r="KIR754" s="31"/>
      <c r="KIS754" s="31"/>
      <c r="KIT754" s="31"/>
      <c r="KIU754" s="31"/>
      <c r="KIV754" s="31"/>
      <c r="KIW754" s="31"/>
      <c r="KIX754" s="31"/>
      <c r="KIY754" s="31"/>
      <c r="KIZ754" s="31"/>
      <c r="KJA754" s="31"/>
      <c r="KJB754" s="31"/>
      <c r="KJC754" s="31"/>
      <c r="KJD754" s="31"/>
      <c r="KJE754" s="31"/>
      <c r="KJF754" s="31"/>
      <c r="KJG754" s="31"/>
      <c r="KJH754" s="31"/>
      <c r="KJI754" s="31"/>
      <c r="KJJ754" s="31"/>
      <c r="KJK754" s="31"/>
      <c r="KJL754" s="31"/>
      <c r="KJM754" s="31"/>
      <c r="KJN754" s="31"/>
      <c r="KJO754" s="31"/>
      <c r="KJP754" s="31"/>
      <c r="KJQ754" s="31"/>
      <c r="KJR754" s="31"/>
      <c r="KJS754" s="31"/>
      <c r="KJT754" s="31"/>
      <c r="KJU754" s="31"/>
      <c r="KJV754" s="31"/>
      <c r="KJW754" s="31"/>
      <c r="KJX754" s="31"/>
      <c r="KJY754" s="31"/>
      <c r="KJZ754" s="31"/>
      <c r="KKA754" s="31"/>
      <c r="KKB754" s="31"/>
      <c r="KKC754" s="31"/>
      <c r="KKD754" s="31"/>
      <c r="KKE754" s="31"/>
      <c r="KKF754" s="31"/>
      <c r="KKG754" s="31"/>
      <c r="KKH754" s="31"/>
      <c r="KKI754" s="31"/>
      <c r="KKJ754" s="31"/>
      <c r="KKK754" s="31"/>
      <c r="KKL754" s="31"/>
      <c r="KKM754" s="31"/>
      <c r="KKN754" s="31"/>
      <c r="KKO754" s="31"/>
      <c r="KKP754" s="31"/>
      <c r="KKQ754" s="31"/>
      <c r="KKR754" s="31"/>
      <c r="KKS754" s="31"/>
      <c r="KKT754" s="31"/>
      <c r="KKU754" s="31"/>
      <c r="KKV754" s="31"/>
      <c r="KKW754" s="31"/>
      <c r="KKX754" s="31"/>
      <c r="KKY754" s="31"/>
      <c r="KKZ754" s="31"/>
      <c r="KLA754" s="31"/>
      <c r="KLB754" s="31"/>
      <c r="KLC754" s="31"/>
      <c r="KLD754" s="31"/>
      <c r="KLE754" s="31"/>
      <c r="KLF754" s="31"/>
      <c r="KLG754" s="31"/>
      <c r="KLH754" s="31"/>
      <c r="KLI754" s="31"/>
      <c r="KLJ754" s="31"/>
      <c r="KLK754" s="31"/>
      <c r="KLL754" s="31"/>
      <c r="KLM754" s="31"/>
      <c r="KLN754" s="31"/>
      <c r="KLO754" s="31"/>
      <c r="KLP754" s="31"/>
      <c r="KLQ754" s="31"/>
      <c r="KLR754" s="31"/>
      <c r="KLS754" s="31"/>
      <c r="KLT754" s="31"/>
      <c r="KLU754" s="31"/>
      <c r="KLV754" s="31"/>
      <c r="KLW754" s="31"/>
      <c r="KLX754" s="31"/>
      <c r="KLY754" s="31"/>
      <c r="KLZ754" s="31"/>
      <c r="KMA754" s="31"/>
      <c r="KMB754" s="31"/>
      <c r="KMC754" s="31"/>
      <c r="KMD754" s="31"/>
      <c r="KME754" s="31"/>
      <c r="KMF754" s="31"/>
      <c r="KMG754" s="31"/>
      <c r="KMH754" s="31"/>
      <c r="KMI754" s="31"/>
      <c r="KMJ754" s="31"/>
      <c r="KMK754" s="31"/>
      <c r="KML754" s="31"/>
      <c r="KMM754" s="31"/>
      <c r="KMN754" s="31"/>
      <c r="KMO754" s="31"/>
      <c r="KMP754" s="31"/>
      <c r="KMQ754" s="31"/>
      <c r="KMR754" s="31"/>
      <c r="KMS754" s="31"/>
      <c r="KMT754" s="31"/>
      <c r="KMU754" s="31"/>
      <c r="KMV754" s="31"/>
      <c r="KMW754" s="31"/>
      <c r="KMX754" s="31"/>
      <c r="KMY754" s="31"/>
      <c r="KMZ754" s="31"/>
      <c r="KNA754" s="31"/>
      <c r="KNB754" s="31"/>
      <c r="KNC754" s="31"/>
      <c r="KND754" s="31"/>
      <c r="KNE754" s="31"/>
      <c r="KNF754" s="31"/>
      <c r="KNG754" s="31"/>
      <c r="KNH754" s="31"/>
      <c r="KNI754" s="31"/>
      <c r="KNJ754" s="31"/>
      <c r="KNK754" s="31"/>
      <c r="KNL754" s="31"/>
      <c r="KNM754" s="31"/>
      <c r="KNN754" s="31"/>
      <c r="KNO754" s="31"/>
      <c r="KNP754" s="31"/>
      <c r="KNQ754" s="31"/>
      <c r="KNR754" s="31"/>
      <c r="KNS754" s="31"/>
      <c r="KNT754" s="31"/>
      <c r="KNU754" s="31"/>
      <c r="KNV754" s="31"/>
      <c r="KNW754" s="31"/>
      <c r="KNX754" s="31"/>
      <c r="KNY754" s="31"/>
      <c r="KNZ754" s="31"/>
      <c r="KOA754" s="31"/>
      <c r="KOB754" s="31"/>
      <c r="KOC754" s="31"/>
      <c r="KOD754" s="31"/>
      <c r="KOE754" s="31"/>
      <c r="KOF754" s="31"/>
      <c r="KOG754" s="31"/>
      <c r="KOH754" s="31"/>
      <c r="KOI754" s="31"/>
      <c r="KOJ754" s="31"/>
      <c r="KOK754" s="31"/>
      <c r="KOL754" s="31"/>
      <c r="KOM754" s="31"/>
      <c r="KON754" s="31"/>
      <c r="KOO754" s="31"/>
      <c r="KOP754" s="31"/>
      <c r="KOQ754" s="31"/>
      <c r="KOR754" s="31"/>
      <c r="KOS754" s="31"/>
      <c r="KOT754" s="31"/>
      <c r="KOU754" s="31"/>
      <c r="KOV754" s="31"/>
      <c r="KOW754" s="31"/>
      <c r="KOX754" s="31"/>
      <c r="KOY754" s="31"/>
      <c r="KOZ754" s="31"/>
      <c r="KPA754" s="31"/>
      <c r="KPB754" s="31"/>
      <c r="KPC754" s="31"/>
      <c r="KPD754" s="31"/>
      <c r="KPE754" s="31"/>
      <c r="KPF754" s="31"/>
      <c r="KPG754" s="31"/>
      <c r="KPH754" s="31"/>
      <c r="KPI754" s="31"/>
      <c r="KPJ754" s="31"/>
      <c r="KPK754" s="31"/>
      <c r="KPL754" s="31"/>
      <c r="KPM754" s="31"/>
      <c r="KPN754" s="31"/>
      <c r="KPO754" s="31"/>
      <c r="KPP754" s="31"/>
      <c r="KPQ754" s="31"/>
      <c r="KPR754" s="31"/>
      <c r="KPS754" s="31"/>
      <c r="KPT754" s="31"/>
      <c r="KPU754" s="31"/>
      <c r="KPV754" s="31"/>
      <c r="KPW754" s="31"/>
      <c r="KPX754" s="31"/>
      <c r="KPY754" s="31"/>
      <c r="KPZ754" s="31"/>
      <c r="KQA754" s="31"/>
      <c r="KQB754" s="31"/>
      <c r="KQC754" s="31"/>
      <c r="KQD754" s="31"/>
      <c r="KQE754" s="31"/>
      <c r="KQF754" s="31"/>
      <c r="KQG754" s="31"/>
      <c r="KQH754" s="31"/>
      <c r="KQI754" s="31"/>
      <c r="KQJ754" s="31"/>
      <c r="KQK754" s="31"/>
      <c r="KQL754" s="31"/>
      <c r="KQM754" s="31"/>
      <c r="KQN754" s="31"/>
      <c r="KQO754" s="31"/>
      <c r="KQP754" s="31"/>
      <c r="KQQ754" s="31"/>
      <c r="KQR754" s="31"/>
      <c r="KQS754" s="31"/>
      <c r="KQT754" s="31"/>
      <c r="KQU754" s="31"/>
      <c r="KQV754" s="31"/>
      <c r="KQW754" s="31"/>
      <c r="KQX754" s="31"/>
      <c r="KQY754" s="31"/>
      <c r="KQZ754" s="31"/>
      <c r="KRA754" s="31"/>
      <c r="KRB754" s="31"/>
      <c r="KRC754" s="31"/>
      <c r="KRD754" s="31"/>
      <c r="KRE754" s="31"/>
      <c r="KRF754" s="31"/>
      <c r="KRG754" s="31"/>
      <c r="KRH754" s="31"/>
      <c r="KRI754" s="31"/>
      <c r="KRJ754" s="31"/>
      <c r="KRK754" s="31"/>
      <c r="KRL754" s="31"/>
      <c r="KRM754" s="31"/>
      <c r="KRN754" s="31"/>
      <c r="KRO754" s="31"/>
      <c r="KRP754" s="31"/>
      <c r="KRQ754" s="31"/>
      <c r="KRR754" s="31"/>
      <c r="KRS754" s="31"/>
      <c r="KRT754" s="31"/>
      <c r="KRU754" s="31"/>
      <c r="KRV754" s="31"/>
      <c r="KRW754" s="31"/>
      <c r="KRX754" s="31"/>
      <c r="KRY754" s="31"/>
      <c r="KRZ754" s="31"/>
      <c r="KSA754" s="31"/>
      <c r="KSB754" s="31"/>
      <c r="KSC754" s="31"/>
      <c r="KSD754" s="31"/>
      <c r="KSE754" s="31"/>
      <c r="KSF754" s="31"/>
      <c r="KSG754" s="31"/>
      <c r="KSH754" s="31"/>
      <c r="KSI754" s="31"/>
      <c r="KSJ754" s="31"/>
      <c r="KSK754" s="31"/>
      <c r="KSL754" s="31"/>
      <c r="KSM754" s="31"/>
      <c r="KSN754" s="31"/>
      <c r="KSO754" s="31"/>
      <c r="KSP754" s="31"/>
      <c r="KSQ754" s="31"/>
      <c r="KSR754" s="31"/>
      <c r="KSS754" s="31"/>
      <c r="KST754" s="31"/>
      <c r="KSU754" s="31"/>
      <c r="KSV754" s="31"/>
      <c r="KSW754" s="31"/>
      <c r="KSX754" s="31"/>
      <c r="KSY754" s="31"/>
      <c r="KSZ754" s="31"/>
      <c r="KTA754" s="31"/>
      <c r="KTB754" s="31"/>
      <c r="KTC754" s="31"/>
      <c r="KTD754" s="31"/>
      <c r="KTE754" s="31"/>
      <c r="KTF754" s="31"/>
      <c r="KTG754" s="31"/>
      <c r="KTH754" s="31"/>
      <c r="KTI754" s="31"/>
      <c r="KTJ754" s="31"/>
      <c r="KTK754" s="31"/>
      <c r="KTL754" s="31"/>
      <c r="KTM754" s="31"/>
      <c r="KTN754" s="31"/>
      <c r="KTO754" s="31"/>
      <c r="KTP754" s="31"/>
      <c r="KTQ754" s="31"/>
      <c r="KTR754" s="31"/>
      <c r="KTS754" s="31"/>
      <c r="KTT754" s="31"/>
      <c r="KTU754" s="31"/>
      <c r="KTV754" s="31"/>
      <c r="KTW754" s="31"/>
      <c r="KTX754" s="31"/>
      <c r="KTY754" s="31"/>
      <c r="KTZ754" s="31"/>
      <c r="KUA754" s="31"/>
      <c r="KUB754" s="31"/>
      <c r="KUC754" s="31"/>
      <c r="KUD754" s="31"/>
      <c r="KUE754" s="31"/>
      <c r="KUF754" s="31"/>
      <c r="KUG754" s="31"/>
      <c r="KUH754" s="31"/>
      <c r="KUI754" s="31"/>
      <c r="KUJ754" s="31"/>
      <c r="KUK754" s="31"/>
      <c r="KUL754" s="31"/>
      <c r="KUM754" s="31"/>
      <c r="KUN754" s="31"/>
      <c r="KUO754" s="31"/>
      <c r="KUP754" s="31"/>
      <c r="KUQ754" s="31"/>
      <c r="KUR754" s="31"/>
      <c r="KUS754" s="31"/>
      <c r="KUT754" s="31"/>
      <c r="KUU754" s="31"/>
      <c r="KUV754" s="31"/>
      <c r="KUW754" s="31"/>
      <c r="KUX754" s="31"/>
      <c r="KUY754" s="31"/>
      <c r="KUZ754" s="31"/>
      <c r="KVA754" s="31"/>
      <c r="KVB754" s="31"/>
      <c r="KVC754" s="31"/>
      <c r="KVD754" s="31"/>
      <c r="KVE754" s="31"/>
      <c r="KVF754" s="31"/>
      <c r="KVG754" s="31"/>
      <c r="KVH754" s="31"/>
      <c r="KVI754" s="31"/>
      <c r="KVJ754" s="31"/>
      <c r="KVK754" s="31"/>
      <c r="KVL754" s="31"/>
      <c r="KVM754" s="31"/>
      <c r="KVN754" s="31"/>
      <c r="KVO754" s="31"/>
      <c r="KVP754" s="31"/>
      <c r="KVQ754" s="31"/>
      <c r="KVR754" s="31"/>
      <c r="KVS754" s="31"/>
      <c r="KVT754" s="31"/>
      <c r="KVU754" s="31"/>
      <c r="KVV754" s="31"/>
      <c r="KVW754" s="31"/>
      <c r="KVX754" s="31"/>
      <c r="KVY754" s="31"/>
      <c r="KVZ754" s="31"/>
      <c r="KWA754" s="31"/>
      <c r="KWB754" s="31"/>
      <c r="KWC754" s="31"/>
      <c r="KWD754" s="31"/>
      <c r="KWE754" s="31"/>
      <c r="KWF754" s="31"/>
      <c r="KWG754" s="31"/>
      <c r="KWH754" s="31"/>
      <c r="KWI754" s="31"/>
      <c r="KWJ754" s="31"/>
      <c r="KWK754" s="31"/>
      <c r="KWL754" s="31"/>
      <c r="KWM754" s="31"/>
      <c r="KWN754" s="31"/>
      <c r="KWO754" s="31"/>
      <c r="KWP754" s="31"/>
      <c r="KWQ754" s="31"/>
      <c r="KWR754" s="31"/>
      <c r="KWS754" s="31"/>
      <c r="KWT754" s="31"/>
      <c r="KWU754" s="31"/>
      <c r="KWV754" s="31"/>
      <c r="KWW754" s="31"/>
      <c r="KWX754" s="31"/>
      <c r="KWY754" s="31"/>
      <c r="KWZ754" s="31"/>
      <c r="KXA754" s="31"/>
      <c r="KXB754" s="31"/>
      <c r="KXC754" s="31"/>
      <c r="KXD754" s="31"/>
      <c r="KXE754" s="31"/>
      <c r="KXF754" s="31"/>
      <c r="KXG754" s="31"/>
      <c r="KXH754" s="31"/>
      <c r="KXI754" s="31"/>
      <c r="KXJ754" s="31"/>
      <c r="KXK754" s="31"/>
      <c r="KXL754" s="31"/>
      <c r="KXM754" s="31"/>
      <c r="KXN754" s="31"/>
      <c r="KXO754" s="31"/>
      <c r="KXP754" s="31"/>
      <c r="KXQ754" s="31"/>
      <c r="KXR754" s="31"/>
      <c r="KXS754" s="31"/>
      <c r="KXT754" s="31"/>
      <c r="KXU754" s="31"/>
      <c r="KXV754" s="31"/>
      <c r="KXW754" s="31"/>
      <c r="KXX754" s="31"/>
      <c r="KXY754" s="31"/>
      <c r="KXZ754" s="31"/>
      <c r="KYA754" s="31"/>
      <c r="KYB754" s="31"/>
      <c r="KYC754" s="31"/>
      <c r="KYD754" s="31"/>
      <c r="KYE754" s="31"/>
      <c r="KYF754" s="31"/>
      <c r="KYG754" s="31"/>
      <c r="KYH754" s="31"/>
      <c r="KYI754" s="31"/>
      <c r="KYJ754" s="31"/>
      <c r="KYK754" s="31"/>
      <c r="KYL754" s="31"/>
      <c r="KYM754" s="31"/>
      <c r="KYN754" s="31"/>
      <c r="KYO754" s="31"/>
      <c r="KYP754" s="31"/>
      <c r="KYQ754" s="31"/>
      <c r="KYR754" s="31"/>
      <c r="KYS754" s="31"/>
      <c r="KYT754" s="31"/>
      <c r="KYU754" s="31"/>
      <c r="KYV754" s="31"/>
      <c r="KYW754" s="31"/>
      <c r="KYX754" s="31"/>
      <c r="KYY754" s="31"/>
      <c r="KYZ754" s="31"/>
      <c r="KZA754" s="31"/>
      <c r="KZB754" s="31"/>
      <c r="KZC754" s="31"/>
      <c r="KZD754" s="31"/>
      <c r="KZE754" s="31"/>
      <c r="KZF754" s="31"/>
      <c r="KZG754" s="31"/>
      <c r="KZH754" s="31"/>
      <c r="KZI754" s="31"/>
      <c r="KZJ754" s="31"/>
      <c r="KZK754" s="31"/>
      <c r="KZL754" s="31"/>
      <c r="KZM754" s="31"/>
      <c r="KZN754" s="31"/>
      <c r="KZO754" s="31"/>
      <c r="KZP754" s="31"/>
      <c r="KZQ754" s="31"/>
      <c r="KZR754" s="31"/>
      <c r="KZS754" s="31"/>
      <c r="KZT754" s="31"/>
      <c r="KZU754" s="31"/>
      <c r="KZV754" s="31"/>
      <c r="KZW754" s="31"/>
      <c r="KZX754" s="31"/>
      <c r="KZY754" s="31"/>
      <c r="KZZ754" s="31"/>
      <c r="LAA754" s="31"/>
      <c r="LAB754" s="31"/>
      <c r="LAC754" s="31"/>
      <c r="LAD754" s="31"/>
      <c r="LAE754" s="31"/>
      <c r="LAF754" s="31"/>
      <c r="LAG754" s="31"/>
      <c r="LAH754" s="31"/>
      <c r="LAI754" s="31"/>
      <c r="LAJ754" s="31"/>
      <c r="LAK754" s="31"/>
      <c r="LAL754" s="31"/>
      <c r="LAM754" s="31"/>
      <c r="LAN754" s="31"/>
      <c r="LAO754" s="31"/>
      <c r="LAP754" s="31"/>
      <c r="LAQ754" s="31"/>
      <c r="LAR754" s="31"/>
      <c r="LAS754" s="31"/>
      <c r="LAT754" s="31"/>
      <c r="LAU754" s="31"/>
      <c r="LAV754" s="31"/>
      <c r="LAW754" s="31"/>
      <c r="LAX754" s="31"/>
      <c r="LAY754" s="31"/>
      <c r="LAZ754" s="31"/>
      <c r="LBA754" s="31"/>
      <c r="LBB754" s="31"/>
      <c r="LBC754" s="31"/>
      <c r="LBD754" s="31"/>
      <c r="LBE754" s="31"/>
      <c r="LBF754" s="31"/>
      <c r="LBG754" s="31"/>
      <c r="LBH754" s="31"/>
      <c r="LBI754" s="31"/>
      <c r="LBJ754" s="31"/>
      <c r="LBK754" s="31"/>
      <c r="LBL754" s="31"/>
      <c r="LBM754" s="31"/>
      <c r="LBN754" s="31"/>
      <c r="LBO754" s="31"/>
      <c r="LBP754" s="31"/>
      <c r="LBQ754" s="31"/>
      <c r="LBR754" s="31"/>
      <c r="LBS754" s="31"/>
      <c r="LBT754" s="31"/>
      <c r="LBU754" s="31"/>
      <c r="LBV754" s="31"/>
      <c r="LBW754" s="31"/>
      <c r="LBX754" s="31"/>
      <c r="LBY754" s="31"/>
      <c r="LBZ754" s="31"/>
      <c r="LCA754" s="31"/>
      <c r="LCB754" s="31"/>
      <c r="LCC754" s="31"/>
      <c r="LCD754" s="31"/>
      <c r="LCE754" s="31"/>
      <c r="LCF754" s="31"/>
      <c r="LCG754" s="31"/>
      <c r="LCH754" s="31"/>
      <c r="LCI754" s="31"/>
      <c r="LCJ754" s="31"/>
      <c r="LCK754" s="31"/>
      <c r="LCL754" s="31"/>
      <c r="LCM754" s="31"/>
      <c r="LCN754" s="31"/>
      <c r="LCO754" s="31"/>
      <c r="LCP754" s="31"/>
      <c r="LCQ754" s="31"/>
      <c r="LCR754" s="31"/>
      <c r="LCS754" s="31"/>
      <c r="LCT754" s="31"/>
      <c r="LCU754" s="31"/>
      <c r="LCV754" s="31"/>
      <c r="LCW754" s="31"/>
      <c r="LCX754" s="31"/>
      <c r="LCY754" s="31"/>
      <c r="LCZ754" s="31"/>
      <c r="LDA754" s="31"/>
      <c r="LDB754" s="31"/>
      <c r="LDC754" s="31"/>
      <c r="LDD754" s="31"/>
      <c r="LDE754" s="31"/>
      <c r="LDF754" s="31"/>
      <c r="LDG754" s="31"/>
      <c r="LDH754" s="31"/>
      <c r="LDI754" s="31"/>
      <c r="LDJ754" s="31"/>
      <c r="LDK754" s="31"/>
      <c r="LDL754" s="31"/>
      <c r="LDM754" s="31"/>
      <c r="LDN754" s="31"/>
      <c r="LDO754" s="31"/>
      <c r="LDP754" s="31"/>
      <c r="LDQ754" s="31"/>
      <c r="LDR754" s="31"/>
      <c r="LDS754" s="31"/>
      <c r="LDT754" s="31"/>
      <c r="LDU754" s="31"/>
      <c r="LDV754" s="31"/>
      <c r="LDW754" s="31"/>
      <c r="LDX754" s="31"/>
      <c r="LDY754" s="31"/>
      <c r="LDZ754" s="31"/>
      <c r="LEA754" s="31"/>
      <c r="LEB754" s="31"/>
      <c r="LEC754" s="31"/>
      <c r="LED754" s="31"/>
      <c r="LEE754" s="31"/>
      <c r="LEF754" s="31"/>
      <c r="LEG754" s="31"/>
      <c r="LEH754" s="31"/>
      <c r="LEI754" s="31"/>
      <c r="LEJ754" s="31"/>
      <c r="LEK754" s="31"/>
      <c r="LEL754" s="31"/>
      <c r="LEM754" s="31"/>
      <c r="LEN754" s="31"/>
      <c r="LEO754" s="31"/>
      <c r="LEP754" s="31"/>
      <c r="LEQ754" s="31"/>
      <c r="LER754" s="31"/>
      <c r="LES754" s="31"/>
      <c r="LET754" s="31"/>
      <c r="LEU754" s="31"/>
      <c r="LEV754" s="31"/>
      <c r="LEW754" s="31"/>
      <c r="LEX754" s="31"/>
      <c r="LEY754" s="31"/>
      <c r="LEZ754" s="31"/>
      <c r="LFA754" s="31"/>
      <c r="LFB754" s="31"/>
      <c r="LFC754" s="31"/>
      <c r="LFD754" s="31"/>
      <c r="LFE754" s="31"/>
      <c r="LFF754" s="31"/>
      <c r="LFG754" s="31"/>
      <c r="LFH754" s="31"/>
      <c r="LFI754" s="31"/>
      <c r="LFJ754" s="31"/>
      <c r="LFK754" s="31"/>
      <c r="LFL754" s="31"/>
      <c r="LFM754" s="31"/>
      <c r="LFN754" s="31"/>
      <c r="LFO754" s="31"/>
      <c r="LFP754" s="31"/>
      <c r="LFQ754" s="31"/>
      <c r="LFR754" s="31"/>
      <c r="LFS754" s="31"/>
      <c r="LFT754" s="31"/>
      <c r="LFU754" s="31"/>
      <c r="LFV754" s="31"/>
      <c r="LFW754" s="31"/>
      <c r="LFX754" s="31"/>
      <c r="LFY754" s="31"/>
      <c r="LFZ754" s="31"/>
      <c r="LGA754" s="31"/>
      <c r="LGB754" s="31"/>
      <c r="LGC754" s="31"/>
      <c r="LGD754" s="31"/>
      <c r="LGE754" s="31"/>
      <c r="LGF754" s="31"/>
      <c r="LGG754" s="31"/>
      <c r="LGH754" s="31"/>
      <c r="LGI754" s="31"/>
      <c r="LGJ754" s="31"/>
      <c r="LGK754" s="31"/>
      <c r="LGL754" s="31"/>
      <c r="LGM754" s="31"/>
      <c r="LGN754" s="31"/>
      <c r="LGO754" s="31"/>
      <c r="LGP754" s="31"/>
      <c r="LGQ754" s="31"/>
      <c r="LGR754" s="31"/>
      <c r="LGS754" s="31"/>
      <c r="LGT754" s="31"/>
      <c r="LGU754" s="31"/>
      <c r="LGV754" s="31"/>
      <c r="LGW754" s="31"/>
      <c r="LGX754" s="31"/>
      <c r="LGY754" s="31"/>
      <c r="LGZ754" s="31"/>
      <c r="LHA754" s="31"/>
      <c r="LHB754" s="31"/>
      <c r="LHC754" s="31"/>
      <c r="LHD754" s="31"/>
      <c r="LHE754" s="31"/>
      <c r="LHF754" s="31"/>
      <c r="LHG754" s="31"/>
      <c r="LHH754" s="31"/>
      <c r="LHI754" s="31"/>
      <c r="LHJ754" s="31"/>
      <c r="LHK754" s="31"/>
      <c r="LHL754" s="31"/>
      <c r="LHM754" s="31"/>
      <c r="LHN754" s="31"/>
      <c r="LHO754" s="31"/>
      <c r="LHP754" s="31"/>
      <c r="LHQ754" s="31"/>
      <c r="LHR754" s="31"/>
      <c r="LHS754" s="31"/>
      <c r="LHT754" s="31"/>
      <c r="LHU754" s="31"/>
      <c r="LHV754" s="31"/>
      <c r="LHW754" s="31"/>
      <c r="LHX754" s="31"/>
      <c r="LHY754" s="31"/>
      <c r="LHZ754" s="31"/>
      <c r="LIA754" s="31"/>
      <c r="LIB754" s="31"/>
      <c r="LIC754" s="31"/>
      <c r="LID754" s="31"/>
      <c r="LIE754" s="31"/>
      <c r="LIF754" s="31"/>
      <c r="LIG754" s="31"/>
      <c r="LIH754" s="31"/>
      <c r="LII754" s="31"/>
      <c r="LIJ754" s="31"/>
      <c r="LIK754" s="31"/>
      <c r="LIL754" s="31"/>
      <c r="LIM754" s="31"/>
      <c r="LIN754" s="31"/>
      <c r="LIO754" s="31"/>
      <c r="LIP754" s="31"/>
      <c r="LIQ754" s="31"/>
      <c r="LIR754" s="31"/>
      <c r="LIS754" s="31"/>
      <c r="LIT754" s="31"/>
      <c r="LIU754" s="31"/>
      <c r="LIV754" s="31"/>
      <c r="LIW754" s="31"/>
      <c r="LIX754" s="31"/>
      <c r="LIY754" s="31"/>
      <c r="LIZ754" s="31"/>
      <c r="LJA754" s="31"/>
      <c r="LJB754" s="31"/>
      <c r="LJC754" s="31"/>
      <c r="LJD754" s="31"/>
      <c r="LJE754" s="31"/>
      <c r="LJF754" s="31"/>
      <c r="LJG754" s="31"/>
      <c r="LJH754" s="31"/>
      <c r="LJI754" s="31"/>
      <c r="LJJ754" s="31"/>
      <c r="LJK754" s="31"/>
      <c r="LJL754" s="31"/>
      <c r="LJM754" s="31"/>
      <c r="LJN754" s="31"/>
      <c r="LJO754" s="31"/>
      <c r="LJP754" s="31"/>
      <c r="LJQ754" s="31"/>
      <c r="LJR754" s="31"/>
      <c r="LJS754" s="31"/>
      <c r="LJT754" s="31"/>
      <c r="LJU754" s="31"/>
      <c r="LJV754" s="31"/>
      <c r="LJW754" s="31"/>
      <c r="LJX754" s="31"/>
      <c r="LJY754" s="31"/>
      <c r="LJZ754" s="31"/>
      <c r="LKA754" s="31"/>
      <c r="LKB754" s="31"/>
      <c r="LKC754" s="31"/>
      <c r="LKD754" s="31"/>
      <c r="LKE754" s="31"/>
      <c r="LKF754" s="31"/>
      <c r="LKG754" s="31"/>
      <c r="LKH754" s="31"/>
      <c r="LKI754" s="31"/>
      <c r="LKJ754" s="31"/>
      <c r="LKK754" s="31"/>
      <c r="LKL754" s="31"/>
      <c r="LKM754" s="31"/>
      <c r="LKN754" s="31"/>
      <c r="LKO754" s="31"/>
      <c r="LKP754" s="31"/>
      <c r="LKQ754" s="31"/>
      <c r="LKR754" s="31"/>
      <c r="LKS754" s="31"/>
      <c r="LKT754" s="31"/>
      <c r="LKU754" s="31"/>
      <c r="LKV754" s="31"/>
      <c r="LKW754" s="31"/>
      <c r="LKX754" s="31"/>
      <c r="LKY754" s="31"/>
      <c r="LKZ754" s="31"/>
      <c r="LLA754" s="31"/>
      <c r="LLB754" s="31"/>
      <c r="LLC754" s="31"/>
      <c r="LLD754" s="31"/>
      <c r="LLE754" s="31"/>
      <c r="LLF754" s="31"/>
      <c r="LLG754" s="31"/>
      <c r="LLH754" s="31"/>
      <c r="LLI754" s="31"/>
      <c r="LLJ754" s="31"/>
      <c r="LLK754" s="31"/>
      <c r="LLL754" s="31"/>
      <c r="LLM754" s="31"/>
      <c r="LLN754" s="31"/>
      <c r="LLO754" s="31"/>
      <c r="LLP754" s="31"/>
      <c r="LLQ754" s="31"/>
      <c r="LLR754" s="31"/>
      <c r="LLS754" s="31"/>
      <c r="LLT754" s="31"/>
      <c r="LLU754" s="31"/>
      <c r="LLV754" s="31"/>
      <c r="LLW754" s="31"/>
      <c r="LLX754" s="31"/>
      <c r="LLY754" s="31"/>
      <c r="LLZ754" s="31"/>
      <c r="LMA754" s="31"/>
      <c r="LMB754" s="31"/>
      <c r="LMC754" s="31"/>
      <c r="LMD754" s="31"/>
      <c r="LME754" s="31"/>
      <c r="LMF754" s="31"/>
      <c r="LMG754" s="31"/>
      <c r="LMH754" s="31"/>
      <c r="LMI754" s="31"/>
      <c r="LMJ754" s="31"/>
      <c r="LMK754" s="31"/>
      <c r="LML754" s="31"/>
      <c r="LMM754" s="31"/>
      <c r="LMN754" s="31"/>
      <c r="LMO754" s="31"/>
      <c r="LMP754" s="31"/>
      <c r="LMQ754" s="31"/>
      <c r="LMR754" s="31"/>
      <c r="LMS754" s="31"/>
      <c r="LMT754" s="31"/>
      <c r="LMU754" s="31"/>
      <c r="LMV754" s="31"/>
      <c r="LMW754" s="31"/>
      <c r="LMX754" s="31"/>
      <c r="LMY754" s="31"/>
      <c r="LMZ754" s="31"/>
      <c r="LNA754" s="31"/>
      <c r="LNB754" s="31"/>
      <c r="LNC754" s="31"/>
      <c r="LND754" s="31"/>
      <c r="LNE754" s="31"/>
      <c r="LNF754" s="31"/>
      <c r="LNG754" s="31"/>
      <c r="LNH754" s="31"/>
      <c r="LNI754" s="31"/>
      <c r="LNJ754" s="31"/>
      <c r="LNK754" s="31"/>
      <c r="LNL754" s="31"/>
      <c r="LNM754" s="31"/>
      <c r="LNN754" s="31"/>
      <c r="LNO754" s="31"/>
      <c r="LNP754" s="31"/>
      <c r="LNQ754" s="31"/>
      <c r="LNR754" s="31"/>
      <c r="LNS754" s="31"/>
      <c r="LNT754" s="31"/>
      <c r="LNU754" s="31"/>
      <c r="LNV754" s="31"/>
      <c r="LNW754" s="31"/>
      <c r="LNX754" s="31"/>
      <c r="LNY754" s="31"/>
      <c r="LNZ754" s="31"/>
      <c r="LOA754" s="31"/>
      <c r="LOB754" s="31"/>
      <c r="LOC754" s="31"/>
      <c r="LOD754" s="31"/>
      <c r="LOE754" s="31"/>
      <c r="LOF754" s="31"/>
      <c r="LOG754" s="31"/>
      <c r="LOH754" s="31"/>
      <c r="LOI754" s="31"/>
      <c r="LOJ754" s="31"/>
      <c r="LOK754" s="31"/>
      <c r="LOL754" s="31"/>
      <c r="LOM754" s="31"/>
      <c r="LON754" s="31"/>
      <c r="LOO754" s="31"/>
      <c r="LOP754" s="31"/>
      <c r="LOQ754" s="31"/>
      <c r="LOR754" s="31"/>
      <c r="LOS754" s="31"/>
      <c r="LOT754" s="31"/>
      <c r="LOU754" s="31"/>
      <c r="LOV754" s="31"/>
      <c r="LOW754" s="31"/>
      <c r="LOX754" s="31"/>
      <c r="LOY754" s="31"/>
      <c r="LOZ754" s="31"/>
      <c r="LPA754" s="31"/>
      <c r="LPB754" s="31"/>
      <c r="LPC754" s="31"/>
      <c r="LPD754" s="31"/>
      <c r="LPE754" s="31"/>
      <c r="LPF754" s="31"/>
      <c r="LPG754" s="31"/>
      <c r="LPH754" s="31"/>
      <c r="LPI754" s="31"/>
      <c r="LPJ754" s="31"/>
      <c r="LPK754" s="31"/>
      <c r="LPL754" s="31"/>
      <c r="LPM754" s="31"/>
      <c r="LPN754" s="31"/>
      <c r="LPO754" s="31"/>
      <c r="LPP754" s="31"/>
      <c r="LPQ754" s="31"/>
      <c r="LPR754" s="31"/>
      <c r="LPS754" s="31"/>
      <c r="LPT754" s="31"/>
      <c r="LPU754" s="31"/>
      <c r="LPV754" s="31"/>
      <c r="LPW754" s="31"/>
      <c r="LPX754" s="31"/>
      <c r="LPY754" s="31"/>
      <c r="LPZ754" s="31"/>
      <c r="LQA754" s="31"/>
      <c r="LQB754" s="31"/>
      <c r="LQC754" s="31"/>
      <c r="LQD754" s="31"/>
      <c r="LQE754" s="31"/>
      <c r="LQF754" s="31"/>
      <c r="LQG754" s="31"/>
      <c r="LQH754" s="31"/>
      <c r="LQI754" s="31"/>
      <c r="LQJ754" s="31"/>
      <c r="LQK754" s="31"/>
      <c r="LQL754" s="31"/>
      <c r="LQM754" s="31"/>
      <c r="LQN754" s="31"/>
      <c r="LQO754" s="31"/>
      <c r="LQP754" s="31"/>
      <c r="LQQ754" s="31"/>
      <c r="LQR754" s="31"/>
      <c r="LQS754" s="31"/>
      <c r="LQT754" s="31"/>
      <c r="LQU754" s="31"/>
      <c r="LQV754" s="31"/>
      <c r="LQW754" s="31"/>
      <c r="LQX754" s="31"/>
      <c r="LQY754" s="31"/>
      <c r="LQZ754" s="31"/>
      <c r="LRA754" s="31"/>
      <c r="LRB754" s="31"/>
      <c r="LRC754" s="31"/>
      <c r="LRD754" s="31"/>
      <c r="LRE754" s="31"/>
      <c r="LRF754" s="31"/>
      <c r="LRG754" s="31"/>
      <c r="LRH754" s="31"/>
      <c r="LRI754" s="31"/>
      <c r="LRJ754" s="31"/>
      <c r="LRK754" s="31"/>
      <c r="LRL754" s="31"/>
      <c r="LRM754" s="31"/>
      <c r="LRN754" s="31"/>
      <c r="LRO754" s="31"/>
      <c r="LRP754" s="31"/>
      <c r="LRQ754" s="31"/>
      <c r="LRR754" s="31"/>
      <c r="LRS754" s="31"/>
      <c r="LRT754" s="31"/>
      <c r="LRU754" s="31"/>
      <c r="LRV754" s="31"/>
      <c r="LRW754" s="31"/>
      <c r="LRX754" s="31"/>
      <c r="LRY754" s="31"/>
      <c r="LRZ754" s="31"/>
      <c r="LSA754" s="31"/>
      <c r="LSB754" s="31"/>
      <c r="LSC754" s="31"/>
      <c r="LSD754" s="31"/>
      <c r="LSE754" s="31"/>
      <c r="LSF754" s="31"/>
      <c r="LSG754" s="31"/>
      <c r="LSH754" s="31"/>
      <c r="LSI754" s="31"/>
      <c r="LSJ754" s="31"/>
      <c r="LSK754" s="31"/>
      <c r="LSL754" s="31"/>
      <c r="LSM754" s="31"/>
      <c r="LSN754" s="31"/>
      <c r="LSO754" s="31"/>
      <c r="LSP754" s="31"/>
      <c r="LSQ754" s="31"/>
      <c r="LSR754" s="31"/>
      <c r="LSS754" s="31"/>
      <c r="LST754" s="31"/>
      <c r="LSU754" s="31"/>
      <c r="LSV754" s="31"/>
      <c r="LSW754" s="31"/>
      <c r="LSX754" s="31"/>
      <c r="LSY754" s="31"/>
      <c r="LSZ754" s="31"/>
      <c r="LTA754" s="31"/>
      <c r="LTB754" s="31"/>
      <c r="LTC754" s="31"/>
      <c r="LTD754" s="31"/>
      <c r="LTE754" s="31"/>
      <c r="LTF754" s="31"/>
      <c r="LTG754" s="31"/>
      <c r="LTH754" s="31"/>
      <c r="LTI754" s="31"/>
      <c r="LTJ754" s="31"/>
      <c r="LTK754" s="31"/>
      <c r="LTL754" s="31"/>
      <c r="LTM754" s="31"/>
      <c r="LTN754" s="31"/>
      <c r="LTO754" s="31"/>
      <c r="LTP754" s="31"/>
      <c r="LTQ754" s="31"/>
      <c r="LTR754" s="31"/>
      <c r="LTS754" s="31"/>
      <c r="LTT754" s="31"/>
      <c r="LTU754" s="31"/>
      <c r="LTV754" s="31"/>
      <c r="LTW754" s="31"/>
      <c r="LTX754" s="31"/>
      <c r="LTY754" s="31"/>
      <c r="LTZ754" s="31"/>
      <c r="LUA754" s="31"/>
      <c r="LUB754" s="31"/>
      <c r="LUC754" s="31"/>
      <c r="LUD754" s="31"/>
      <c r="LUE754" s="31"/>
      <c r="LUF754" s="31"/>
      <c r="LUG754" s="31"/>
      <c r="LUH754" s="31"/>
      <c r="LUI754" s="31"/>
      <c r="LUJ754" s="31"/>
      <c r="LUK754" s="31"/>
      <c r="LUL754" s="31"/>
      <c r="LUM754" s="31"/>
      <c r="LUN754" s="31"/>
      <c r="LUO754" s="31"/>
      <c r="LUP754" s="31"/>
      <c r="LUQ754" s="31"/>
      <c r="LUR754" s="31"/>
      <c r="LUS754" s="31"/>
      <c r="LUT754" s="31"/>
      <c r="LUU754" s="31"/>
      <c r="LUV754" s="31"/>
      <c r="LUW754" s="31"/>
      <c r="LUX754" s="31"/>
      <c r="LUY754" s="31"/>
      <c r="LUZ754" s="31"/>
      <c r="LVA754" s="31"/>
      <c r="LVB754" s="31"/>
      <c r="LVC754" s="31"/>
      <c r="LVD754" s="31"/>
      <c r="LVE754" s="31"/>
      <c r="LVF754" s="31"/>
      <c r="LVG754" s="31"/>
      <c r="LVH754" s="31"/>
      <c r="LVI754" s="31"/>
      <c r="LVJ754" s="31"/>
      <c r="LVK754" s="31"/>
      <c r="LVL754" s="31"/>
      <c r="LVM754" s="31"/>
      <c r="LVN754" s="31"/>
      <c r="LVO754" s="31"/>
      <c r="LVP754" s="31"/>
      <c r="LVQ754" s="31"/>
      <c r="LVR754" s="31"/>
      <c r="LVS754" s="31"/>
      <c r="LVT754" s="31"/>
      <c r="LVU754" s="31"/>
      <c r="LVV754" s="31"/>
      <c r="LVW754" s="31"/>
      <c r="LVX754" s="31"/>
      <c r="LVY754" s="31"/>
      <c r="LVZ754" s="31"/>
      <c r="LWA754" s="31"/>
      <c r="LWB754" s="31"/>
      <c r="LWC754" s="31"/>
      <c r="LWD754" s="31"/>
      <c r="LWE754" s="31"/>
      <c r="LWF754" s="31"/>
      <c r="LWG754" s="31"/>
      <c r="LWH754" s="31"/>
      <c r="LWI754" s="31"/>
      <c r="LWJ754" s="31"/>
      <c r="LWK754" s="31"/>
      <c r="LWL754" s="31"/>
      <c r="LWM754" s="31"/>
      <c r="LWN754" s="31"/>
      <c r="LWO754" s="31"/>
      <c r="LWP754" s="31"/>
      <c r="LWQ754" s="31"/>
      <c r="LWR754" s="31"/>
      <c r="LWS754" s="31"/>
      <c r="LWT754" s="31"/>
      <c r="LWU754" s="31"/>
      <c r="LWV754" s="31"/>
      <c r="LWW754" s="31"/>
      <c r="LWX754" s="31"/>
      <c r="LWY754" s="31"/>
      <c r="LWZ754" s="31"/>
      <c r="LXA754" s="31"/>
      <c r="LXB754" s="31"/>
      <c r="LXC754" s="31"/>
      <c r="LXD754" s="31"/>
      <c r="LXE754" s="31"/>
      <c r="LXF754" s="31"/>
      <c r="LXG754" s="31"/>
      <c r="LXH754" s="31"/>
      <c r="LXI754" s="31"/>
      <c r="LXJ754" s="31"/>
      <c r="LXK754" s="31"/>
      <c r="LXL754" s="31"/>
      <c r="LXM754" s="31"/>
      <c r="LXN754" s="31"/>
      <c r="LXO754" s="31"/>
      <c r="LXP754" s="31"/>
      <c r="LXQ754" s="31"/>
      <c r="LXR754" s="31"/>
      <c r="LXS754" s="31"/>
      <c r="LXT754" s="31"/>
      <c r="LXU754" s="31"/>
      <c r="LXV754" s="31"/>
      <c r="LXW754" s="31"/>
      <c r="LXX754" s="31"/>
      <c r="LXY754" s="31"/>
      <c r="LXZ754" s="31"/>
      <c r="LYA754" s="31"/>
      <c r="LYB754" s="31"/>
      <c r="LYC754" s="31"/>
      <c r="LYD754" s="31"/>
      <c r="LYE754" s="31"/>
      <c r="LYF754" s="31"/>
      <c r="LYG754" s="31"/>
      <c r="LYH754" s="31"/>
      <c r="LYI754" s="31"/>
      <c r="LYJ754" s="31"/>
      <c r="LYK754" s="31"/>
      <c r="LYL754" s="31"/>
      <c r="LYM754" s="31"/>
      <c r="LYN754" s="31"/>
      <c r="LYO754" s="31"/>
      <c r="LYP754" s="31"/>
      <c r="LYQ754" s="31"/>
      <c r="LYR754" s="31"/>
      <c r="LYS754" s="31"/>
      <c r="LYT754" s="31"/>
      <c r="LYU754" s="31"/>
      <c r="LYV754" s="31"/>
      <c r="LYW754" s="31"/>
      <c r="LYX754" s="31"/>
      <c r="LYY754" s="31"/>
      <c r="LYZ754" s="31"/>
      <c r="LZA754" s="31"/>
      <c r="LZB754" s="31"/>
      <c r="LZC754" s="31"/>
      <c r="LZD754" s="31"/>
      <c r="LZE754" s="31"/>
      <c r="LZF754" s="31"/>
      <c r="LZG754" s="31"/>
      <c r="LZH754" s="31"/>
      <c r="LZI754" s="31"/>
      <c r="LZJ754" s="31"/>
      <c r="LZK754" s="31"/>
      <c r="LZL754" s="31"/>
      <c r="LZM754" s="31"/>
      <c r="LZN754" s="31"/>
      <c r="LZO754" s="31"/>
      <c r="LZP754" s="31"/>
      <c r="LZQ754" s="31"/>
      <c r="LZR754" s="31"/>
      <c r="LZS754" s="31"/>
      <c r="LZT754" s="31"/>
      <c r="LZU754" s="31"/>
      <c r="LZV754" s="31"/>
      <c r="LZW754" s="31"/>
      <c r="LZX754" s="31"/>
      <c r="LZY754" s="31"/>
      <c r="LZZ754" s="31"/>
      <c r="MAA754" s="31"/>
      <c r="MAB754" s="31"/>
      <c r="MAC754" s="31"/>
      <c r="MAD754" s="31"/>
      <c r="MAE754" s="31"/>
      <c r="MAF754" s="31"/>
      <c r="MAG754" s="31"/>
      <c r="MAH754" s="31"/>
      <c r="MAI754" s="31"/>
      <c r="MAJ754" s="31"/>
      <c r="MAK754" s="31"/>
      <c r="MAL754" s="31"/>
      <c r="MAM754" s="31"/>
      <c r="MAN754" s="31"/>
      <c r="MAO754" s="31"/>
      <c r="MAP754" s="31"/>
      <c r="MAQ754" s="31"/>
      <c r="MAR754" s="31"/>
      <c r="MAS754" s="31"/>
      <c r="MAT754" s="31"/>
      <c r="MAU754" s="31"/>
      <c r="MAV754" s="31"/>
      <c r="MAW754" s="31"/>
      <c r="MAX754" s="31"/>
      <c r="MAY754" s="31"/>
      <c r="MAZ754" s="31"/>
      <c r="MBA754" s="31"/>
      <c r="MBB754" s="31"/>
      <c r="MBC754" s="31"/>
      <c r="MBD754" s="31"/>
      <c r="MBE754" s="31"/>
      <c r="MBF754" s="31"/>
      <c r="MBG754" s="31"/>
      <c r="MBH754" s="31"/>
      <c r="MBI754" s="31"/>
      <c r="MBJ754" s="31"/>
      <c r="MBK754" s="31"/>
      <c r="MBL754" s="31"/>
      <c r="MBM754" s="31"/>
      <c r="MBN754" s="31"/>
      <c r="MBO754" s="31"/>
      <c r="MBP754" s="31"/>
      <c r="MBQ754" s="31"/>
      <c r="MBR754" s="31"/>
      <c r="MBS754" s="31"/>
      <c r="MBT754" s="31"/>
      <c r="MBU754" s="31"/>
      <c r="MBV754" s="31"/>
      <c r="MBW754" s="31"/>
      <c r="MBX754" s="31"/>
      <c r="MBY754" s="31"/>
      <c r="MBZ754" s="31"/>
      <c r="MCA754" s="31"/>
      <c r="MCB754" s="31"/>
      <c r="MCC754" s="31"/>
      <c r="MCD754" s="31"/>
      <c r="MCE754" s="31"/>
      <c r="MCF754" s="31"/>
      <c r="MCG754" s="31"/>
      <c r="MCH754" s="31"/>
      <c r="MCI754" s="31"/>
      <c r="MCJ754" s="31"/>
      <c r="MCK754" s="31"/>
      <c r="MCL754" s="31"/>
      <c r="MCM754" s="31"/>
      <c r="MCN754" s="31"/>
      <c r="MCO754" s="31"/>
      <c r="MCP754" s="31"/>
      <c r="MCQ754" s="31"/>
      <c r="MCR754" s="31"/>
      <c r="MCS754" s="31"/>
      <c r="MCT754" s="31"/>
      <c r="MCU754" s="31"/>
      <c r="MCV754" s="31"/>
      <c r="MCW754" s="31"/>
      <c r="MCX754" s="31"/>
      <c r="MCY754" s="31"/>
      <c r="MCZ754" s="31"/>
      <c r="MDA754" s="31"/>
      <c r="MDB754" s="31"/>
      <c r="MDC754" s="31"/>
      <c r="MDD754" s="31"/>
      <c r="MDE754" s="31"/>
      <c r="MDF754" s="31"/>
      <c r="MDG754" s="31"/>
      <c r="MDH754" s="31"/>
      <c r="MDI754" s="31"/>
      <c r="MDJ754" s="31"/>
      <c r="MDK754" s="31"/>
      <c r="MDL754" s="31"/>
      <c r="MDM754" s="31"/>
      <c r="MDN754" s="31"/>
      <c r="MDO754" s="31"/>
      <c r="MDP754" s="31"/>
      <c r="MDQ754" s="31"/>
      <c r="MDR754" s="31"/>
      <c r="MDS754" s="31"/>
      <c r="MDT754" s="31"/>
      <c r="MDU754" s="31"/>
      <c r="MDV754" s="31"/>
      <c r="MDW754" s="31"/>
      <c r="MDX754" s="31"/>
      <c r="MDY754" s="31"/>
      <c r="MDZ754" s="31"/>
      <c r="MEA754" s="31"/>
      <c r="MEB754" s="31"/>
      <c r="MEC754" s="31"/>
      <c r="MED754" s="31"/>
      <c r="MEE754" s="31"/>
      <c r="MEF754" s="31"/>
      <c r="MEG754" s="31"/>
      <c r="MEH754" s="31"/>
      <c r="MEI754" s="31"/>
      <c r="MEJ754" s="31"/>
      <c r="MEK754" s="31"/>
      <c r="MEL754" s="31"/>
      <c r="MEM754" s="31"/>
      <c r="MEN754" s="31"/>
      <c r="MEO754" s="31"/>
      <c r="MEP754" s="31"/>
      <c r="MEQ754" s="31"/>
      <c r="MER754" s="31"/>
      <c r="MES754" s="31"/>
      <c r="MET754" s="31"/>
      <c r="MEU754" s="31"/>
      <c r="MEV754" s="31"/>
      <c r="MEW754" s="31"/>
      <c r="MEX754" s="31"/>
      <c r="MEY754" s="31"/>
      <c r="MEZ754" s="31"/>
      <c r="MFA754" s="31"/>
      <c r="MFB754" s="31"/>
      <c r="MFC754" s="31"/>
      <c r="MFD754" s="31"/>
      <c r="MFE754" s="31"/>
      <c r="MFF754" s="31"/>
      <c r="MFG754" s="31"/>
      <c r="MFH754" s="31"/>
      <c r="MFI754" s="31"/>
      <c r="MFJ754" s="31"/>
      <c r="MFK754" s="31"/>
      <c r="MFL754" s="31"/>
      <c r="MFM754" s="31"/>
      <c r="MFN754" s="31"/>
      <c r="MFO754" s="31"/>
      <c r="MFP754" s="31"/>
      <c r="MFQ754" s="31"/>
      <c r="MFR754" s="31"/>
      <c r="MFS754" s="31"/>
      <c r="MFT754" s="31"/>
      <c r="MFU754" s="31"/>
      <c r="MFV754" s="31"/>
      <c r="MFW754" s="31"/>
      <c r="MFX754" s="31"/>
      <c r="MFY754" s="31"/>
      <c r="MFZ754" s="31"/>
      <c r="MGA754" s="31"/>
      <c r="MGB754" s="31"/>
      <c r="MGC754" s="31"/>
      <c r="MGD754" s="31"/>
      <c r="MGE754" s="31"/>
      <c r="MGF754" s="31"/>
      <c r="MGG754" s="31"/>
      <c r="MGH754" s="31"/>
      <c r="MGI754" s="31"/>
      <c r="MGJ754" s="31"/>
      <c r="MGK754" s="31"/>
      <c r="MGL754" s="31"/>
      <c r="MGM754" s="31"/>
      <c r="MGN754" s="31"/>
      <c r="MGO754" s="31"/>
      <c r="MGP754" s="31"/>
      <c r="MGQ754" s="31"/>
      <c r="MGR754" s="31"/>
      <c r="MGS754" s="31"/>
      <c r="MGT754" s="31"/>
      <c r="MGU754" s="31"/>
      <c r="MGV754" s="31"/>
      <c r="MGW754" s="31"/>
      <c r="MGX754" s="31"/>
      <c r="MGY754" s="31"/>
      <c r="MGZ754" s="31"/>
      <c r="MHA754" s="31"/>
      <c r="MHB754" s="31"/>
      <c r="MHC754" s="31"/>
      <c r="MHD754" s="31"/>
      <c r="MHE754" s="31"/>
      <c r="MHF754" s="31"/>
      <c r="MHG754" s="31"/>
      <c r="MHH754" s="31"/>
      <c r="MHI754" s="31"/>
      <c r="MHJ754" s="31"/>
      <c r="MHK754" s="31"/>
      <c r="MHL754" s="31"/>
      <c r="MHM754" s="31"/>
      <c r="MHN754" s="31"/>
      <c r="MHO754" s="31"/>
      <c r="MHP754" s="31"/>
      <c r="MHQ754" s="31"/>
      <c r="MHR754" s="31"/>
      <c r="MHS754" s="31"/>
      <c r="MHT754" s="31"/>
      <c r="MHU754" s="31"/>
      <c r="MHV754" s="31"/>
      <c r="MHW754" s="31"/>
      <c r="MHX754" s="31"/>
      <c r="MHY754" s="31"/>
      <c r="MHZ754" s="31"/>
      <c r="MIA754" s="31"/>
      <c r="MIB754" s="31"/>
      <c r="MIC754" s="31"/>
      <c r="MID754" s="31"/>
      <c r="MIE754" s="31"/>
      <c r="MIF754" s="31"/>
      <c r="MIG754" s="31"/>
      <c r="MIH754" s="31"/>
      <c r="MII754" s="31"/>
      <c r="MIJ754" s="31"/>
      <c r="MIK754" s="31"/>
      <c r="MIL754" s="31"/>
      <c r="MIM754" s="31"/>
      <c r="MIN754" s="31"/>
      <c r="MIO754" s="31"/>
      <c r="MIP754" s="31"/>
      <c r="MIQ754" s="31"/>
      <c r="MIR754" s="31"/>
      <c r="MIS754" s="31"/>
      <c r="MIT754" s="31"/>
      <c r="MIU754" s="31"/>
      <c r="MIV754" s="31"/>
      <c r="MIW754" s="31"/>
      <c r="MIX754" s="31"/>
      <c r="MIY754" s="31"/>
      <c r="MIZ754" s="31"/>
      <c r="MJA754" s="31"/>
      <c r="MJB754" s="31"/>
      <c r="MJC754" s="31"/>
      <c r="MJD754" s="31"/>
      <c r="MJE754" s="31"/>
      <c r="MJF754" s="31"/>
      <c r="MJG754" s="31"/>
      <c r="MJH754" s="31"/>
      <c r="MJI754" s="31"/>
      <c r="MJJ754" s="31"/>
      <c r="MJK754" s="31"/>
      <c r="MJL754" s="31"/>
      <c r="MJM754" s="31"/>
      <c r="MJN754" s="31"/>
      <c r="MJO754" s="31"/>
      <c r="MJP754" s="31"/>
      <c r="MJQ754" s="31"/>
      <c r="MJR754" s="31"/>
      <c r="MJS754" s="31"/>
      <c r="MJT754" s="31"/>
      <c r="MJU754" s="31"/>
      <c r="MJV754" s="31"/>
      <c r="MJW754" s="31"/>
      <c r="MJX754" s="31"/>
      <c r="MJY754" s="31"/>
      <c r="MJZ754" s="31"/>
      <c r="MKA754" s="31"/>
      <c r="MKB754" s="31"/>
      <c r="MKC754" s="31"/>
      <c r="MKD754" s="31"/>
      <c r="MKE754" s="31"/>
      <c r="MKF754" s="31"/>
      <c r="MKG754" s="31"/>
      <c r="MKH754" s="31"/>
      <c r="MKI754" s="31"/>
      <c r="MKJ754" s="31"/>
      <c r="MKK754" s="31"/>
      <c r="MKL754" s="31"/>
      <c r="MKM754" s="31"/>
      <c r="MKN754" s="31"/>
      <c r="MKO754" s="31"/>
      <c r="MKP754" s="31"/>
      <c r="MKQ754" s="31"/>
      <c r="MKR754" s="31"/>
      <c r="MKS754" s="31"/>
      <c r="MKT754" s="31"/>
      <c r="MKU754" s="31"/>
      <c r="MKV754" s="31"/>
      <c r="MKW754" s="31"/>
      <c r="MKX754" s="31"/>
      <c r="MKY754" s="31"/>
      <c r="MKZ754" s="31"/>
      <c r="MLA754" s="31"/>
      <c r="MLB754" s="31"/>
      <c r="MLC754" s="31"/>
      <c r="MLD754" s="31"/>
      <c r="MLE754" s="31"/>
      <c r="MLF754" s="31"/>
      <c r="MLG754" s="31"/>
      <c r="MLH754" s="31"/>
      <c r="MLI754" s="31"/>
      <c r="MLJ754" s="31"/>
      <c r="MLK754" s="31"/>
      <c r="MLL754" s="31"/>
      <c r="MLM754" s="31"/>
      <c r="MLN754" s="31"/>
      <c r="MLO754" s="31"/>
      <c r="MLP754" s="31"/>
      <c r="MLQ754" s="31"/>
      <c r="MLR754" s="31"/>
      <c r="MLS754" s="31"/>
      <c r="MLT754" s="31"/>
      <c r="MLU754" s="31"/>
      <c r="MLV754" s="31"/>
      <c r="MLW754" s="31"/>
      <c r="MLX754" s="31"/>
      <c r="MLY754" s="31"/>
      <c r="MLZ754" s="31"/>
      <c r="MMA754" s="31"/>
      <c r="MMB754" s="31"/>
      <c r="MMC754" s="31"/>
      <c r="MMD754" s="31"/>
      <c r="MME754" s="31"/>
      <c r="MMF754" s="31"/>
      <c r="MMG754" s="31"/>
      <c r="MMH754" s="31"/>
      <c r="MMI754" s="31"/>
      <c r="MMJ754" s="31"/>
      <c r="MMK754" s="31"/>
      <c r="MML754" s="31"/>
      <c r="MMM754" s="31"/>
      <c r="MMN754" s="31"/>
      <c r="MMO754" s="31"/>
      <c r="MMP754" s="31"/>
      <c r="MMQ754" s="31"/>
      <c r="MMR754" s="31"/>
      <c r="MMS754" s="31"/>
      <c r="MMT754" s="31"/>
      <c r="MMU754" s="31"/>
      <c r="MMV754" s="31"/>
      <c r="MMW754" s="31"/>
      <c r="MMX754" s="31"/>
      <c r="MMY754" s="31"/>
      <c r="MMZ754" s="31"/>
      <c r="MNA754" s="31"/>
      <c r="MNB754" s="31"/>
      <c r="MNC754" s="31"/>
      <c r="MND754" s="31"/>
      <c r="MNE754" s="31"/>
      <c r="MNF754" s="31"/>
      <c r="MNG754" s="31"/>
      <c r="MNH754" s="31"/>
      <c r="MNI754" s="31"/>
      <c r="MNJ754" s="31"/>
      <c r="MNK754" s="31"/>
      <c r="MNL754" s="31"/>
      <c r="MNM754" s="31"/>
      <c r="MNN754" s="31"/>
      <c r="MNO754" s="31"/>
      <c r="MNP754" s="31"/>
      <c r="MNQ754" s="31"/>
      <c r="MNR754" s="31"/>
      <c r="MNS754" s="31"/>
      <c r="MNT754" s="31"/>
      <c r="MNU754" s="31"/>
      <c r="MNV754" s="31"/>
      <c r="MNW754" s="31"/>
      <c r="MNX754" s="31"/>
      <c r="MNY754" s="31"/>
      <c r="MNZ754" s="31"/>
      <c r="MOA754" s="31"/>
      <c r="MOB754" s="31"/>
      <c r="MOC754" s="31"/>
      <c r="MOD754" s="31"/>
      <c r="MOE754" s="31"/>
      <c r="MOF754" s="31"/>
      <c r="MOG754" s="31"/>
      <c r="MOH754" s="31"/>
      <c r="MOI754" s="31"/>
      <c r="MOJ754" s="31"/>
      <c r="MOK754" s="31"/>
      <c r="MOL754" s="31"/>
      <c r="MOM754" s="31"/>
      <c r="MON754" s="31"/>
      <c r="MOO754" s="31"/>
      <c r="MOP754" s="31"/>
      <c r="MOQ754" s="31"/>
      <c r="MOR754" s="31"/>
      <c r="MOS754" s="31"/>
      <c r="MOT754" s="31"/>
      <c r="MOU754" s="31"/>
      <c r="MOV754" s="31"/>
      <c r="MOW754" s="31"/>
      <c r="MOX754" s="31"/>
      <c r="MOY754" s="31"/>
      <c r="MOZ754" s="31"/>
      <c r="MPA754" s="31"/>
      <c r="MPB754" s="31"/>
      <c r="MPC754" s="31"/>
      <c r="MPD754" s="31"/>
      <c r="MPE754" s="31"/>
      <c r="MPF754" s="31"/>
      <c r="MPG754" s="31"/>
      <c r="MPH754" s="31"/>
      <c r="MPI754" s="31"/>
      <c r="MPJ754" s="31"/>
      <c r="MPK754" s="31"/>
      <c r="MPL754" s="31"/>
      <c r="MPM754" s="31"/>
      <c r="MPN754" s="31"/>
      <c r="MPO754" s="31"/>
      <c r="MPP754" s="31"/>
      <c r="MPQ754" s="31"/>
      <c r="MPR754" s="31"/>
      <c r="MPS754" s="31"/>
      <c r="MPT754" s="31"/>
      <c r="MPU754" s="31"/>
      <c r="MPV754" s="31"/>
      <c r="MPW754" s="31"/>
      <c r="MPX754" s="31"/>
      <c r="MPY754" s="31"/>
      <c r="MPZ754" s="31"/>
      <c r="MQA754" s="31"/>
      <c r="MQB754" s="31"/>
      <c r="MQC754" s="31"/>
      <c r="MQD754" s="31"/>
      <c r="MQE754" s="31"/>
      <c r="MQF754" s="31"/>
      <c r="MQG754" s="31"/>
      <c r="MQH754" s="31"/>
      <c r="MQI754" s="31"/>
      <c r="MQJ754" s="31"/>
      <c r="MQK754" s="31"/>
      <c r="MQL754" s="31"/>
      <c r="MQM754" s="31"/>
      <c r="MQN754" s="31"/>
      <c r="MQO754" s="31"/>
      <c r="MQP754" s="31"/>
      <c r="MQQ754" s="31"/>
      <c r="MQR754" s="31"/>
      <c r="MQS754" s="31"/>
      <c r="MQT754" s="31"/>
      <c r="MQU754" s="31"/>
      <c r="MQV754" s="31"/>
      <c r="MQW754" s="31"/>
      <c r="MQX754" s="31"/>
      <c r="MQY754" s="31"/>
      <c r="MQZ754" s="31"/>
      <c r="MRA754" s="31"/>
      <c r="MRB754" s="31"/>
      <c r="MRC754" s="31"/>
      <c r="MRD754" s="31"/>
      <c r="MRE754" s="31"/>
      <c r="MRF754" s="31"/>
      <c r="MRG754" s="31"/>
      <c r="MRH754" s="31"/>
      <c r="MRI754" s="31"/>
      <c r="MRJ754" s="31"/>
      <c r="MRK754" s="31"/>
      <c r="MRL754" s="31"/>
      <c r="MRM754" s="31"/>
      <c r="MRN754" s="31"/>
      <c r="MRO754" s="31"/>
      <c r="MRP754" s="31"/>
      <c r="MRQ754" s="31"/>
      <c r="MRR754" s="31"/>
      <c r="MRS754" s="31"/>
      <c r="MRT754" s="31"/>
      <c r="MRU754" s="31"/>
      <c r="MRV754" s="31"/>
      <c r="MRW754" s="31"/>
      <c r="MRX754" s="31"/>
      <c r="MRY754" s="31"/>
      <c r="MRZ754" s="31"/>
      <c r="MSA754" s="31"/>
      <c r="MSB754" s="31"/>
      <c r="MSC754" s="31"/>
      <c r="MSD754" s="31"/>
      <c r="MSE754" s="31"/>
      <c r="MSF754" s="31"/>
      <c r="MSG754" s="31"/>
      <c r="MSH754" s="31"/>
      <c r="MSI754" s="31"/>
      <c r="MSJ754" s="31"/>
      <c r="MSK754" s="31"/>
      <c r="MSL754" s="31"/>
      <c r="MSM754" s="31"/>
      <c r="MSN754" s="31"/>
      <c r="MSO754" s="31"/>
      <c r="MSP754" s="31"/>
      <c r="MSQ754" s="31"/>
      <c r="MSR754" s="31"/>
      <c r="MSS754" s="31"/>
      <c r="MST754" s="31"/>
      <c r="MSU754" s="31"/>
      <c r="MSV754" s="31"/>
      <c r="MSW754" s="31"/>
      <c r="MSX754" s="31"/>
      <c r="MSY754" s="31"/>
      <c r="MSZ754" s="31"/>
      <c r="MTA754" s="31"/>
      <c r="MTB754" s="31"/>
      <c r="MTC754" s="31"/>
      <c r="MTD754" s="31"/>
      <c r="MTE754" s="31"/>
      <c r="MTF754" s="31"/>
      <c r="MTG754" s="31"/>
      <c r="MTH754" s="31"/>
      <c r="MTI754" s="31"/>
      <c r="MTJ754" s="31"/>
      <c r="MTK754" s="31"/>
      <c r="MTL754" s="31"/>
      <c r="MTM754" s="31"/>
      <c r="MTN754" s="31"/>
      <c r="MTO754" s="31"/>
      <c r="MTP754" s="31"/>
      <c r="MTQ754" s="31"/>
      <c r="MTR754" s="31"/>
      <c r="MTS754" s="31"/>
      <c r="MTT754" s="31"/>
      <c r="MTU754" s="31"/>
      <c r="MTV754" s="31"/>
      <c r="MTW754" s="31"/>
      <c r="MTX754" s="31"/>
      <c r="MTY754" s="31"/>
      <c r="MTZ754" s="31"/>
      <c r="MUA754" s="31"/>
      <c r="MUB754" s="31"/>
      <c r="MUC754" s="31"/>
      <c r="MUD754" s="31"/>
      <c r="MUE754" s="31"/>
      <c r="MUF754" s="31"/>
      <c r="MUG754" s="31"/>
      <c r="MUH754" s="31"/>
      <c r="MUI754" s="31"/>
      <c r="MUJ754" s="31"/>
      <c r="MUK754" s="31"/>
      <c r="MUL754" s="31"/>
      <c r="MUM754" s="31"/>
      <c r="MUN754" s="31"/>
      <c r="MUO754" s="31"/>
      <c r="MUP754" s="31"/>
      <c r="MUQ754" s="31"/>
      <c r="MUR754" s="31"/>
      <c r="MUS754" s="31"/>
      <c r="MUT754" s="31"/>
      <c r="MUU754" s="31"/>
      <c r="MUV754" s="31"/>
      <c r="MUW754" s="31"/>
      <c r="MUX754" s="31"/>
      <c r="MUY754" s="31"/>
      <c r="MUZ754" s="31"/>
      <c r="MVA754" s="31"/>
      <c r="MVB754" s="31"/>
      <c r="MVC754" s="31"/>
      <c r="MVD754" s="31"/>
      <c r="MVE754" s="31"/>
      <c r="MVF754" s="31"/>
      <c r="MVG754" s="31"/>
      <c r="MVH754" s="31"/>
      <c r="MVI754" s="31"/>
      <c r="MVJ754" s="31"/>
      <c r="MVK754" s="31"/>
      <c r="MVL754" s="31"/>
      <c r="MVM754" s="31"/>
      <c r="MVN754" s="31"/>
      <c r="MVO754" s="31"/>
      <c r="MVP754" s="31"/>
      <c r="MVQ754" s="31"/>
      <c r="MVR754" s="31"/>
      <c r="MVS754" s="31"/>
      <c r="MVT754" s="31"/>
      <c r="MVU754" s="31"/>
      <c r="MVV754" s="31"/>
      <c r="MVW754" s="31"/>
      <c r="MVX754" s="31"/>
      <c r="MVY754" s="31"/>
      <c r="MVZ754" s="31"/>
      <c r="MWA754" s="31"/>
      <c r="MWB754" s="31"/>
      <c r="MWC754" s="31"/>
      <c r="MWD754" s="31"/>
      <c r="MWE754" s="31"/>
      <c r="MWF754" s="31"/>
      <c r="MWG754" s="31"/>
      <c r="MWH754" s="31"/>
      <c r="MWI754" s="31"/>
      <c r="MWJ754" s="31"/>
      <c r="MWK754" s="31"/>
      <c r="MWL754" s="31"/>
      <c r="MWM754" s="31"/>
      <c r="MWN754" s="31"/>
      <c r="MWO754" s="31"/>
      <c r="MWP754" s="31"/>
      <c r="MWQ754" s="31"/>
      <c r="MWR754" s="31"/>
      <c r="MWS754" s="31"/>
      <c r="MWT754" s="31"/>
      <c r="MWU754" s="31"/>
      <c r="MWV754" s="31"/>
      <c r="MWW754" s="31"/>
      <c r="MWX754" s="31"/>
      <c r="MWY754" s="31"/>
      <c r="MWZ754" s="31"/>
      <c r="MXA754" s="31"/>
      <c r="MXB754" s="31"/>
      <c r="MXC754" s="31"/>
      <c r="MXD754" s="31"/>
      <c r="MXE754" s="31"/>
      <c r="MXF754" s="31"/>
      <c r="MXG754" s="31"/>
      <c r="MXH754" s="31"/>
      <c r="MXI754" s="31"/>
      <c r="MXJ754" s="31"/>
      <c r="MXK754" s="31"/>
      <c r="MXL754" s="31"/>
      <c r="MXM754" s="31"/>
      <c r="MXN754" s="31"/>
      <c r="MXO754" s="31"/>
      <c r="MXP754" s="31"/>
      <c r="MXQ754" s="31"/>
      <c r="MXR754" s="31"/>
      <c r="MXS754" s="31"/>
      <c r="MXT754" s="31"/>
      <c r="MXU754" s="31"/>
      <c r="MXV754" s="31"/>
      <c r="MXW754" s="31"/>
      <c r="MXX754" s="31"/>
      <c r="MXY754" s="31"/>
      <c r="MXZ754" s="31"/>
      <c r="MYA754" s="31"/>
      <c r="MYB754" s="31"/>
      <c r="MYC754" s="31"/>
      <c r="MYD754" s="31"/>
      <c r="MYE754" s="31"/>
      <c r="MYF754" s="31"/>
      <c r="MYG754" s="31"/>
      <c r="MYH754" s="31"/>
      <c r="MYI754" s="31"/>
      <c r="MYJ754" s="31"/>
      <c r="MYK754" s="31"/>
      <c r="MYL754" s="31"/>
      <c r="MYM754" s="31"/>
      <c r="MYN754" s="31"/>
      <c r="MYO754" s="31"/>
      <c r="MYP754" s="31"/>
      <c r="MYQ754" s="31"/>
      <c r="MYR754" s="31"/>
      <c r="MYS754" s="31"/>
      <c r="MYT754" s="31"/>
      <c r="MYU754" s="31"/>
      <c r="MYV754" s="31"/>
      <c r="MYW754" s="31"/>
      <c r="MYX754" s="31"/>
      <c r="MYY754" s="31"/>
      <c r="MYZ754" s="31"/>
      <c r="MZA754" s="31"/>
      <c r="MZB754" s="31"/>
      <c r="MZC754" s="31"/>
      <c r="MZD754" s="31"/>
      <c r="MZE754" s="31"/>
      <c r="MZF754" s="31"/>
      <c r="MZG754" s="31"/>
      <c r="MZH754" s="31"/>
      <c r="MZI754" s="31"/>
      <c r="MZJ754" s="31"/>
      <c r="MZK754" s="31"/>
      <c r="MZL754" s="31"/>
      <c r="MZM754" s="31"/>
      <c r="MZN754" s="31"/>
      <c r="MZO754" s="31"/>
      <c r="MZP754" s="31"/>
      <c r="MZQ754" s="31"/>
      <c r="MZR754" s="31"/>
      <c r="MZS754" s="31"/>
      <c r="MZT754" s="31"/>
      <c r="MZU754" s="31"/>
      <c r="MZV754" s="31"/>
      <c r="MZW754" s="31"/>
      <c r="MZX754" s="31"/>
      <c r="MZY754" s="31"/>
      <c r="MZZ754" s="31"/>
      <c r="NAA754" s="31"/>
      <c r="NAB754" s="31"/>
      <c r="NAC754" s="31"/>
      <c r="NAD754" s="31"/>
      <c r="NAE754" s="31"/>
      <c r="NAF754" s="31"/>
      <c r="NAG754" s="31"/>
      <c r="NAH754" s="31"/>
      <c r="NAI754" s="31"/>
      <c r="NAJ754" s="31"/>
      <c r="NAK754" s="31"/>
      <c r="NAL754" s="31"/>
      <c r="NAM754" s="31"/>
      <c r="NAN754" s="31"/>
      <c r="NAO754" s="31"/>
      <c r="NAP754" s="31"/>
      <c r="NAQ754" s="31"/>
      <c r="NAR754" s="31"/>
      <c r="NAS754" s="31"/>
      <c r="NAT754" s="31"/>
      <c r="NAU754" s="31"/>
      <c r="NAV754" s="31"/>
      <c r="NAW754" s="31"/>
      <c r="NAX754" s="31"/>
      <c r="NAY754" s="31"/>
      <c r="NAZ754" s="31"/>
      <c r="NBA754" s="31"/>
      <c r="NBB754" s="31"/>
      <c r="NBC754" s="31"/>
      <c r="NBD754" s="31"/>
      <c r="NBE754" s="31"/>
      <c r="NBF754" s="31"/>
      <c r="NBG754" s="31"/>
      <c r="NBH754" s="31"/>
      <c r="NBI754" s="31"/>
      <c r="NBJ754" s="31"/>
      <c r="NBK754" s="31"/>
      <c r="NBL754" s="31"/>
      <c r="NBM754" s="31"/>
      <c r="NBN754" s="31"/>
      <c r="NBO754" s="31"/>
      <c r="NBP754" s="31"/>
      <c r="NBQ754" s="31"/>
      <c r="NBR754" s="31"/>
      <c r="NBS754" s="31"/>
      <c r="NBT754" s="31"/>
      <c r="NBU754" s="31"/>
      <c r="NBV754" s="31"/>
      <c r="NBW754" s="31"/>
      <c r="NBX754" s="31"/>
      <c r="NBY754" s="31"/>
      <c r="NBZ754" s="31"/>
      <c r="NCA754" s="31"/>
      <c r="NCB754" s="31"/>
      <c r="NCC754" s="31"/>
      <c r="NCD754" s="31"/>
      <c r="NCE754" s="31"/>
      <c r="NCF754" s="31"/>
      <c r="NCG754" s="31"/>
      <c r="NCH754" s="31"/>
      <c r="NCI754" s="31"/>
      <c r="NCJ754" s="31"/>
      <c r="NCK754" s="31"/>
      <c r="NCL754" s="31"/>
      <c r="NCM754" s="31"/>
      <c r="NCN754" s="31"/>
      <c r="NCO754" s="31"/>
      <c r="NCP754" s="31"/>
      <c r="NCQ754" s="31"/>
      <c r="NCR754" s="31"/>
      <c r="NCS754" s="31"/>
      <c r="NCT754" s="31"/>
      <c r="NCU754" s="31"/>
      <c r="NCV754" s="31"/>
      <c r="NCW754" s="31"/>
      <c r="NCX754" s="31"/>
      <c r="NCY754" s="31"/>
      <c r="NCZ754" s="31"/>
      <c r="NDA754" s="31"/>
      <c r="NDB754" s="31"/>
      <c r="NDC754" s="31"/>
      <c r="NDD754" s="31"/>
      <c r="NDE754" s="31"/>
      <c r="NDF754" s="31"/>
      <c r="NDG754" s="31"/>
      <c r="NDH754" s="31"/>
      <c r="NDI754" s="31"/>
      <c r="NDJ754" s="31"/>
      <c r="NDK754" s="31"/>
      <c r="NDL754" s="31"/>
      <c r="NDM754" s="31"/>
      <c r="NDN754" s="31"/>
      <c r="NDO754" s="31"/>
      <c r="NDP754" s="31"/>
      <c r="NDQ754" s="31"/>
      <c r="NDR754" s="31"/>
      <c r="NDS754" s="31"/>
      <c r="NDT754" s="31"/>
      <c r="NDU754" s="31"/>
      <c r="NDV754" s="31"/>
      <c r="NDW754" s="31"/>
      <c r="NDX754" s="31"/>
      <c r="NDY754" s="31"/>
      <c r="NDZ754" s="31"/>
      <c r="NEA754" s="31"/>
      <c r="NEB754" s="31"/>
      <c r="NEC754" s="31"/>
      <c r="NED754" s="31"/>
      <c r="NEE754" s="31"/>
      <c r="NEF754" s="31"/>
      <c r="NEG754" s="31"/>
      <c r="NEH754" s="31"/>
      <c r="NEI754" s="31"/>
      <c r="NEJ754" s="31"/>
      <c r="NEK754" s="31"/>
      <c r="NEL754" s="31"/>
      <c r="NEM754" s="31"/>
      <c r="NEN754" s="31"/>
      <c r="NEO754" s="31"/>
      <c r="NEP754" s="31"/>
      <c r="NEQ754" s="31"/>
      <c r="NER754" s="31"/>
      <c r="NES754" s="31"/>
      <c r="NET754" s="31"/>
      <c r="NEU754" s="31"/>
      <c r="NEV754" s="31"/>
      <c r="NEW754" s="31"/>
      <c r="NEX754" s="31"/>
      <c r="NEY754" s="31"/>
      <c r="NEZ754" s="31"/>
      <c r="NFA754" s="31"/>
      <c r="NFB754" s="31"/>
      <c r="NFC754" s="31"/>
      <c r="NFD754" s="31"/>
      <c r="NFE754" s="31"/>
      <c r="NFF754" s="31"/>
      <c r="NFG754" s="31"/>
      <c r="NFH754" s="31"/>
      <c r="NFI754" s="31"/>
      <c r="NFJ754" s="31"/>
      <c r="NFK754" s="31"/>
      <c r="NFL754" s="31"/>
      <c r="NFM754" s="31"/>
      <c r="NFN754" s="31"/>
      <c r="NFO754" s="31"/>
      <c r="NFP754" s="31"/>
      <c r="NFQ754" s="31"/>
      <c r="NFR754" s="31"/>
      <c r="NFS754" s="31"/>
      <c r="NFT754" s="31"/>
      <c r="NFU754" s="31"/>
      <c r="NFV754" s="31"/>
      <c r="NFW754" s="31"/>
      <c r="NFX754" s="31"/>
      <c r="NFY754" s="31"/>
      <c r="NFZ754" s="31"/>
      <c r="NGA754" s="31"/>
      <c r="NGB754" s="31"/>
      <c r="NGC754" s="31"/>
      <c r="NGD754" s="31"/>
      <c r="NGE754" s="31"/>
      <c r="NGF754" s="31"/>
      <c r="NGG754" s="31"/>
      <c r="NGH754" s="31"/>
      <c r="NGI754" s="31"/>
      <c r="NGJ754" s="31"/>
      <c r="NGK754" s="31"/>
      <c r="NGL754" s="31"/>
      <c r="NGM754" s="31"/>
      <c r="NGN754" s="31"/>
      <c r="NGO754" s="31"/>
      <c r="NGP754" s="31"/>
      <c r="NGQ754" s="31"/>
      <c r="NGR754" s="31"/>
      <c r="NGS754" s="31"/>
      <c r="NGT754" s="31"/>
      <c r="NGU754" s="31"/>
      <c r="NGV754" s="31"/>
      <c r="NGW754" s="31"/>
      <c r="NGX754" s="31"/>
      <c r="NGY754" s="31"/>
      <c r="NGZ754" s="31"/>
      <c r="NHA754" s="31"/>
      <c r="NHB754" s="31"/>
      <c r="NHC754" s="31"/>
      <c r="NHD754" s="31"/>
      <c r="NHE754" s="31"/>
      <c r="NHF754" s="31"/>
      <c r="NHG754" s="31"/>
      <c r="NHH754" s="31"/>
      <c r="NHI754" s="31"/>
      <c r="NHJ754" s="31"/>
      <c r="NHK754" s="31"/>
      <c r="NHL754" s="31"/>
      <c r="NHM754" s="31"/>
      <c r="NHN754" s="31"/>
      <c r="NHO754" s="31"/>
      <c r="NHP754" s="31"/>
      <c r="NHQ754" s="31"/>
      <c r="NHR754" s="31"/>
      <c r="NHS754" s="31"/>
      <c r="NHT754" s="31"/>
      <c r="NHU754" s="31"/>
      <c r="NHV754" s="31"/>
      <c r="NHW754" s="31"/>
      <c r="NHX754" s="31"/>
      <c r="NHY754" s="31"/>
      <c r="NHZ754" s="31"/>
      <c r="NIA754" s="31"/>
      <c r="NIB754" s="31"/>
      <c r="NIC754" s="31"/>
      <c r="NID754" s="31"/>
      <c r="NIE754" s="31"/>
      <c r="NIF754" s="31"/>
      <c r="NIG754" s="31"/>
      <c r="NIH754" s="31"/>
      <c r="NII754" s="31"/>
      <c r="NIJ754" s="31"/>
      <c r="NIK754" s="31"/>
      <c r="NIL754" s="31"/>
      <c r="NIM754" s="31"/>
      <c r="NIN754" s="31"/>
      <c r="NIO754" s="31"/>
      <c r="NIP754" s="31"/>
      <c r="NIQ754" s="31"/>
      <c r="NIR754" s="31"/>
      <c r="NIS754" s="31"/>
      <c r="NIT754" s="31"/>
      <c r="NIU754" s="31"/>
      <c r="NIV754" s="31"/>
      <c r="NIW754" s="31"/>
      <c r="NIX754" s="31"/>
      <c r="NIY754" s="31"/>
      <c r="NIZ754" s="31"/>
      <c r="NJA754" s="31"/>
      <c r="NJB754" s="31"/>
      <c r="NJC754" s="31"/>
      <c r="NJD754" s="31"/>
      <c r="NJE754" s="31"/>
      <c r="NJF754" s="31"/>
      <c r="NJG754" s="31"/>
      <c r="NJH754" s="31"/>
      <c r="NJI754" s="31"/>
      <c r="NJJ754" s="31"/>
      <c r="NJK754" s="31"/>
      <c r="NJL754" s="31"/>
      <c r="NJM754" s="31"/>
      <c r="NJN754" s="31"/>
      <c r="NJO754" s="31"/>
      <c r="NJP754" s="31"/>
      <c r="NJQ754" s="31"/>
      <c r="NJR754" s="31"/>
      <c r="NJS754" s="31"/>
      <c r="NJT754" s="31"/>
      <c r="NJU754" s="31"/>
      <c r="NJV754" s="31"/>
      <c r="NJW754" s="31"/>
      <c r="NJX754" s="31"/>
      <c r="NJY754" s="31"/>
      <c r="NJZ754" s="31"/>
      <c r="NKA754" s="31"/>
      <c r="NKB754" s="31"/>
      <c r="NKC754" s="31"/>
      <c r="NKD754" s="31"/>
      <c r="NKE754" s="31"/>
      <c r="NKF754" s="31"/>
      <c r="NKG754" s="31"/>
      <c r="NKH754" s="31"/>
      <c r="NKI754" s="31"/>
      <c r="NKJ754" s="31"/>
      <c r="NKK754" s="31"/>
      <c r="NKL754" s="31"/>
      <c r="NKM754" s="31"/>
      <c r="NKN754" s="31"/>
      <c r="NKO754" s="31"/>
      <c r="NKP754" s="31"/>
      <c r="NKQ754" s="31"/>
      <c r="NKR754" s="31"/>
      <c r="NKS754" s="31"/>
      <c r="NKT754" s="31"/>
      <c r="NKU754" s="31"/>
      <c r="NKV754" s="31"/>
      <c r="NKW754" s="31"/>
      <c r="NKX754" s="31"/>
      <c r="NKY754" s="31"/>
      <c r="NKZ754" s="31"/>
      <c r="NLA754" s="31"/>
      <c r="NLB754" s="31"/>
      <c r="NLC754" s="31"/>
      <c r="NLD754" s="31"/>
      <c r="NLE754" s="31"/>
      <c r="NLF754" s="31"/>
      <c r="NLG754" s="31"/>
      <c r="NLH754" s="31"/>
      <c r="NLI754" s="31"/>
      <c r="NLJ754" s="31"/>
      <c r="NLK754" s="31"/>
      <c r="NLL754" s="31"/>
      <c r="NLM754" s="31"/>
      <c r="NLN754" s="31"/>
      <c r="NLO754" s="31"/>
      <c r="NLP754" s="31"/>
      <c r="NLQ754" s="31"/>
      <c r="NLR754" s="31"/>
      <c r="NLS754" s="31"/>
      <c r="NLT754" s="31"/>
      <c r="NLU754" s="31"/>
      <c r="NLV754" s="31"/>
      <c r="NLW754" s="31"/>
      <c r="NLX754" s="31"/>
      <c r="NLY754" s="31"/>
      <c r="NLZ754" s="31"/>
      <c r="NMA754" s="31"/>
      <c r="NMB754" s="31"/>
      <c r="NMC754" s="31"/>
      <c r="NMD754" s="31"/>
      <c r="NME754" s="31"/>
      <c r="NMF754" s="31"/>
      <c r="NMG754" s="31"/>
      <c r="NMH754" s="31"/>
      <c r="NMI754" s="31"/>
      <c r="NMJ754" s="31"/>
      <c r="NMK754" s="31"/>
      <c r="NML754" s="31"/>
      <c r="NMM754" s="31"/>
      <c r="NMN754" s="31"/>
      <c r="NMO754" s="31"/>
      <c r="NMP754" s="31"/>
      <c r="NMQ754" s="31"/>
      <c r="NMR754" s="31"/>
      <c r="NMS754" s="31"/>
      <c r="NMT754" s="31"/>
      <c r="NMU754" s="31"/>
      <c r="NMV754" s="31"/>
      <c r="NMW754" s="31"/>
      <c r="NMX754" s="31"/>
      <c r="NMY754" s="31"/>
      <c r="NMZ754" s="31"/>
      <c r="NNA754" s="31"/>
      <c r="NNB754" s="31"/>
      <c r="NNC754" s="31"/>
      <c r="NND754" s="31"/>
      <c r="NNE754" s="31"/>
      <c r="NNF754" s="31"/>
      <c r="NNG754" s="31"/>
      <c r="NNH754" s="31"/>
      <c r="NNI754" s="31"/>
      <c r="NNJ754" s="31"/>
      <c r="NNK754" s="31"/>
      <c r="NNL754" s="31"/>
      <c r="NNM754" s="31"/>
      <c r="NNN754" s="31"/>
      <c r="NNO754" s="31"/>
      <c r="NNP754" s="31"/>
      <c r="NNQ754" s="31"/>
      <c r="NNR754" s="31"/>
      <c r="NNS754" s="31"/>
      <c r="NNT754" s="31"/>
      <c r="NNU754" s="31"/>
      <c r="NNV754" s="31"/>
      <c r="NNW754" s="31"/>
      <c r="NNX754" s="31"/>
      <c r="NNY754" s="31"/>
      <c r="NNZ754" s="31"/>
      <c r="NOA754" s="31"/>
      <c r="NOB754" s="31"/>
      <c r="NOC754" s="31"/>
      <c r="NOD754" s="31"/>
      <c r="NOE754" s="31"/>
      <c r="NOF754" s="31"/>
      <c r="NOG754" s="31"/>
      <c r="NOH754" s="31"/>
      <c r="NOI754" s="31"/>
      <c r="NOJ754" s="31"/>
      <c r="NOK754" s="31"/>
      <c r="NOL754" s="31"/>
      <c r="NOM754" s="31"/>
      <c r="NON754" s="31"/>
      <c r="NOO754" s="31"/>
      <c r="NOP754" s="31"/>
      <c r="NOQ754" s="31"/>
      <c r="NOR754" s="31"/>
      <c r="NOS754" s="31"/>
      <c r="NOT754" s="31"/>
      <c r="NOU754" s="31"/>
      <c r="NOV754" s="31"/>
      <c r="NOW754" s="31"/>
      <c r="NOX754" s="31"/>
      <c r="NOY754" s="31"/>
      <c r="NOZ754" s="31"/>
      <c r="NPA754" s="31"/>
      <c r="NPB754" s="31"/>
      <c r="NPC754" s="31"/>
      <c r="NPD754" s="31"/>
      <c r="NPE754" s="31"/>
      <c r="NPF754" s="31"/>
      <c r="NPG754" s="31"/>
      <c r="NPH754" s="31"/>
      <c r="NPI754" s="31"/>
      <c r="NPJ754" s="31"/>
      <c r="NPK754" s="31"/>
      <c r="NPL754" s="31"/>
      <c r="NPM754" s="31"/>
      <c r="NPN754" s="31"/>
      <c r="NPO754" s="31"/>
      <c r="NPP754" s="31"/>
      <c r="NPQ754" s="31"/>
      <c r="NPR754" s="31"/>
      <c r="NPS754" s="31"/>
      <c r="NPT754" s="31"/>
      <c r="NPU754" s="31"/>
      <c r="NPV754" s="31"/>
      <c r="NPW754" s="31"/>
      <c r="NPX754" s="31"/>
      <c r="NPY754" s="31"/>
      <c r="NPZ754" s="31"/>
      <c r="NQA754" s="31"/>
      <c r="NQB754" s="31"/>
      <c r="NQC754" s="31"/>
      <c r="NQD754" s="31"/>
      <c r="NQE754" s="31"/>
      <c r="NQF754" s="31"/>
      <c r="NQG754" s="31"/>
      <c r="NQH754" s="31"/>
      <c r="NQI754" s="31"/>
      <c r="NQJ754" s="31"/>
      <c r="NQK754" s="31"/>
      <c r="NQL754" s="31"/>
      <c r="NQM754" s="31"/>
      <c r="NQN754" s="31"/>
      <c r="NQO754" s="31"/>
      <c r="NQP754" s="31"/>
      <c r="NQQ754" s="31"/>
      <c r="NQR754" s="31"/>
      <c r="NQS754" s="31"/>
      <c r="NQT754" s="31"/>
      <c r="NQU754" s="31"/>
      <c r="NQV754" s="31"/>
      <c r="NQW754" s="31"/>
      <c r="NQX754" s="31"/>
      <c r="NQY754" s="31"/>
      <c r="NQZ754" s="31"/>
      <c r="NRA754" s="31"/>
      <c r="NRB754" s="31"/>
      <c r="NRC754" s="31"/>
      <c r="NRD754" s="31"/>
      <c r="NRE754" s="31"/>
      <c r="NRF754" s="31"/>
      <c r="NRG754" s="31"/>
      <c r="NRH754" s="31"/>
      <c r="NRI754" s="31"/>
      <c r="NRJ754" s="31"/>
      <c r="NRK754" s="31"/>
      <c r="NRL754" s="31"/>
      <c r="NRM754" s="31"/>
      <c r="NRN754" s="31"/>
      <c r="NRO754" s="31"/>
      <c r="NRP754" s="31"/>
      <c r="NRQ754" s="31"/>
      <c r="NRR754" s="31"/>
      <c r="NRS754" s="31"/>
      <c r="NRT754" s="31"/>
      <c r="NRU754" s="31"/>
      <c r="NRV754" s="31"/>
      <c r="NRW754" s="31"/>
      <c r="NRX754" s="31"/>
      <c r="NRY754" s="31"/>
      <c r="NRZ754" s="31"/>
      <c r="NSA754" s="31"/>
      <c r="NSB754" s="31"/>
      <c r="NSC754" s="31"/>
      <c r="NSD754" s="31"/>
      <c r="NSE754" s="31"/>
      <c r="NSF754" s="31"/>
      <c r="NSG754" s="31"/>
      <c r="NSH754" s="31"/>
      <c r="NSI754" s="31"/>
      <c r="NSJ754" s="31"/>
      <c r="NSK754" s="31"/>
      <c r="NSL754" s="31"/>
      <c r="NSM754" s="31"/>
      <c r="NSN754" s="31"/>
      <c r="NSO754" s="31"/>
      <c r="NSP754" s="31"/>
      <c r="NSQ754" s="31"/>
      <c r="NSR754" s="31"/>
      <c r="NSS754" s="31"/>
      <c r="NST754" s="31"/>
      <c r="NSU754" s="31"/>
      <c r="NSV754" s="31"/>
      <c r="NSW754" s="31"/>
      <c r="NSX754" s="31"/>
      <c r="NSY754" s="31"/>
      <c r="NSZ754" s="31"/>
      <c r="NTA754" s="31"/>
      <c r="NTB754" s="31"/>
      <c r="NTC754" s="31"/>
      <c r="NTD754" s="31"/>
      <c r="NTE754" s="31"/>
      <c r="NTF754" s="31"/>
      <c r="NTG754" s="31"/>
      <c r="NTH754" s="31"/>
      <c r="NTI754" s="31"/>
      <c r="NTJ754" s="31"/>
      <c r="NTK754" s="31"/>
      <c r="NTL754" s="31"/>
      <c r="NTM754" s="31"/>
      <c r="NTN754" s="31"/>
      <c r="NTO754" s="31"/>
      <c r="NTP754" s="31"/>
      <c r="NTQ754" s="31"/>
      <c r="NTR754" s="31"/>
      <c r="NTS754" s="31"/>
      <c r="NTT754" s="31"/>
      <c r="NTU754" s="31"/>
      <c r="NTV754" s="31"/>
      <c r="NTW754" s="31"/>
      <c r="NTX754" s="31"/>
      <c r="NTY754" s="31"/>
      <c r="NTZ754" s="31"/>
      <c r="NUA754" s="31"/>
      <c r="NUB754" s="31"/>
      <c r="NUC754" s="31"/>
      <c r="NUD754" s="31"/>
      <c r="NUE754" s="31"/>
      <c r="NUF754" s="31"/>
      <c r="NUG754" s="31"/>
      <c r="NUH754" s="31"/>
      <c r="NUI754" s="31"/>
      <c r="NUJ754" s="31"/>
      <c r="NUK754" s="31"/>
      <c r="NUL754" s="31"/>
      <c r="NUM754" s="31"/>
      <c r="NUN754" s="31"/>
      <c r="NUO754" s="31"/>
      <c r="NUP754" s="31"/>
      <c r="NUQ754" s="31"/>
      <c r="NUR754" s="31"/>
      <c r="NUS754" s="31"/>
      <c r="NUT754" s="31"/>
      <c r="NUU754" s="31"/>
      <c r="NUV754" s="31"/>
      <c r="NUW754" s="31"/>
      <c r="NUX754" s="31"/>
      <c r="NUY754" s="31"/>
      <c r="NUZ754" s="31"/>
      <c r="NVA754" s="31"/>
      <c r="NVB754" s="31"/>
      <c r="NVC754" s="31"/>
      <c r="NVD754" s="31"/>
      <c r="NVE754" s="31"/>
      <c r="NVF754" s="31"/>
      <c r="NVG754" s="31"/>
      <c r="NVH754" s="31"/>
      <c r="NVI754" s="31"/>
      <c r="NVJ754" s="31"/>
      <c r="NVK754" s="31"/>
      <c r="NVL754" s="31"/>
      <c r="NVM754" s="31"/>
      <c r="NVN754" s="31"/>
      <c r="NVO754" s="31"/>
      <c r="NVP754" s="31"/>
      <c r="NVQ754" s="31"/>
      <c r="NVR754" s="31"/>
      <c r="NVS754" s="31"/>
      <c r="NVT754" s="31"/>
      <c r="NVU754" s="31"/>
      <c r="NVV754" s="31"/>
      <c r="NVW754" s="31"/>
      <c r="NVX754" s="31"/>
      <c r="NVY754" s="31"/>
      <c r="NVZ754" s="31"/>
      <c r="NWA754" s="31"/>
      <c r="NWB754" s="31"/>
      <c r="NWC754" s="31"/>
      <c r="NWD754" s="31"/>
      <c r="NWE754" s="31"/>
      <c r="NWF754" s="31"/>
      <c r="NWG754" s="31"/>
      <c r="NWH754" s="31"/>
      <c r="NWI754" s="31"/>
      <c r="NWJ754" s="31"/>
      <c r="NWK754" s="31"/>
      <c r="NWL754" s="31"/>
      <c r="NWM754" s="31"/>
      <c r="NWN754" s="31"/>
      <c r="NWO754" s="31"/>
      <c r="NWP754" s="31"/>
      <c r="NWQ754" s="31"/>
      <c r="NWR754" s="31"/>
      <c r="NWS754" s="31"/>
      <c r="NWT754" s="31"/>
      <c r="NWU754" s="31"/>
      <c r="NWV754" s="31"/>
      <c r="NWW754" s="31"/>
      <c r="NWX754" s="31"/>
      <c r="NWY754" s="31"/>
      <c r="NWZ754" s="31"/>
      <c r="NXA754" s="31"/>
      <c r="NXB754" s="31"/>
      <c r="NXC754" s="31"/>
      <c r="NXD754" s="31"/>
      <c r="NXE754" s="31"/>
      <c r="NXF754" s="31"/>
      <c r="NXG754" s="31"/>
      <c r="NXH754" s="31"/>
      <c r="NXI754" s="31"/>
      <c r="NXJ754" s="31"/>
      <c r="NXK754" s="31"/>
      <c r="NXL754" s="31"/>
      <c r="NXM754" s="31"/>
      <c r="NXN754" s="31"/>
      <c r="NXO754" s="31"/>
      <c r="NXP754" s="31"/>
      <c r="NXQ754" s="31"/>
      <c r="NXR754" s="31"/>
      <c r="NXS754" s="31"/>
      <c r="NXT754" s="31"/>
      <c r="NXU754" s="31"/>
      <c r="NXV754" s="31"/>
      <c r="NXW754" s="31"/>
      <c r="NXX754" s="31"/>
      <c r="NXY754" s="31"/>
      <c r="NXZ754" s="31"/>
      <c r="NYA754" s="31"/>
      <c r="NYB754" s="31"/>
      <c r="NYC754" s="31"/>
      <c r="NYD754" s="31"/>
      <c r="NYE754" s="31"/>
      <c r="NYF754" s="31"/>
      <c r="NYG754" s="31"/>
      <c r="NYH754" s="31"/>
      <c r="NYI754" s="31"/>
      <c r="NYJ754" s="31"/>
      <c r="NYK754" s="31"/>
      <c r="NYL754" s="31"/>
      <c r="NYM754" s="31"/>
      <c r="NYN754" s="31"/>
      <c r="NYO754" s="31"/>
      <c r="NYP754" s="31"/>
      <c r="NYQ754" s="31"/>
      <c r="NYR754" s="31"/>
      <c r="NYS754" s="31"/>
      <c r="NYT754" s="31"/>
      <c r="NYU754" s="31"/>
      <c r="NYV754" s="31"/>
      <c r="NYW754" s="31"/>
      <c r="NYX754" s="31"/>
      <c r="NYY754" s="31"/>
      <c r="NYZ754" s="31"/>
      <c r="NZA754" s="31"/>
      <c r="NZB754" s="31"/>
      <c r="NZC754" s="31"/>
      <c r="NZD754" s="31"/>
      <c r="NZE754" s="31"/>
      <c r="NZF754" s="31"/>
      <c r="NZG754" s="31"/>
      <c r="NZH754" s="31"/>
      <c r="NZI754" s="31"/>
      <c r="NZJ754" s="31"/>
      <c r="NZK754" s="31"/>
      <c r="NZL754" s="31"/>
      <c r="NZM754" s="31"/>
      <c r="NZN754" s="31"/>
      <c r="NZO754" s="31"/>
      <c r="NZP754" s="31"/>
      <c r="NZQ754" s="31"/>
      <c r="NZR754" s="31"/>
      <c r="NZS754" s="31"/>
      <c r="NZT754" s="31"/>
      <c r="NZU754" s="31"/>
      <c r="NZV754" s="31"/>
      <c r="NZW754" s="31"/>
      <c r="NZX754" s="31"/>
      <c r="NZY754" s="31"/>
      <c r="NZZ754" s="31"/>
      <c r="OAA754" s="31"/>
      <c r="OAB754" s="31"/>
      <c r="OAC754" s="31"/>
      <c r="OAD754" s="31"/>
      <c r="OAE754" s="31"/>
      <c r="OAF754" s="31"/>
      <c r="OAG754" s="31"/>
      <c r="OAH754" s="31"/>
      <c r="OAI754" s="31"/>
      <c r="OAJ754" s="31"/>
      <c r="OAK754" s="31"/>
      <c r="OAL754" s="31"/>
      <c r="OAM754" s="31"/>
      <c r="OAN754" s="31"/>
      <c r="OAO754" s="31"/>
      <c r="OAP754" s="31"/>
      <c r="OAQ754" s="31"/>
      <c r="OAR754" s="31"/>
      <c r="OAS754" s="31"/>
      <c r="OAT754" s="31"/>
      <c r="OAU754" s="31"/>
      <c r="OAV754" s="31"/>
      <c r="OAW754" s="31"/>
      <c r="OAX754" s="31"/>
      <c r="OAY754" s="31"/>
      <c r="OAZ754" s="31"/>
      <c r="OBA754" s="31"/>
      <c r="OBB754" s="31"/>
      <c r="OBC754" s="31"/>
      <c r="OBD754" s="31"/>
      <c r="OBE754" s="31"/>
      <c r="OBF754" s="31"/>
      <c r="OBG754" s="31"/>
      <c r="OBH754" s="31"/>
      <c r="OBI754" s="31"/>
      <c r="OBJ754" s="31"/>
      <c r="OBK754" s="31"/>
      <c r="OBL754" s="31"/>
      <c r="OBM754" s="31"/>
      <c r="OBN754" s="31"/>
      <c r="OBO754" s="31"/>
      <c r="OBP754" s="31"/>
      <c r="OBQ754" s="31"/>
      <c r="OBR754" s="31"/>
      <c r="OBS754" s="31"/>
      <c r="OBT754" s="31"/>
      <c r="OBU754" s="31"/>
      <c r="OBV754" s="31"/>
      <c r="OBW754" s="31"/>
      <c r="OBX754" s="31"/>
      <c r="OBY754" s="31"/>
      <c r="OBZ754" s="31"/>
      <c r="OCA754" s="31"/>
      <c r="OCB754" s="31"/>
      <c r="OCC754" s="31"/>
      <c r="OCD754" s="31"/>
      <c r="OCE754" s="31"/>
      <c r="OCF754" s="31"/>
      <c r="OCG754" s="31"/>
      <c r="OCH754" s="31"/>
      <c r="OCI754" s="31"/>
      <c r="OCJ754" s="31"/>
      <c r="OCK754" s="31"/>
      <c r="OCL754" s="31"/>
      <c r="OCM754" s="31"/>
      <c r="OCN754" s="31"/>
      <c r="OCO754" s="31"/>
      <c r="OCP754" s="31"/>
      <c r="OCQ754" s="31"/>
      <c r="OCR754" s="31"/>
      <c r="OCS754" s="31"/>
      <c r="OCT754" s="31"/>
      <c r="OCU754" s="31"/>
      <c r="OCV754" s="31"/>
      <c r="OCW754" s="31"/>
      <c r="OCX754" s="31"/>
      <c r="OCY754" s="31"/>
      <c r="OCZ754" s="31"/>
      <c r="ODA754" s="31"/>
      <c r="ODB754" s="31"/>
      <c r="ODC754" s="31"/>
      <c r="ODD754" s="31"/>
      <c r="ODE754" s="31"/>
      <c r="ODF754" s="31"/>
      <c r="ODG754" s="31"/>
      <c r="ODH754" s="31"/>
      <c r="ODI754" s="31"/>
      <c r="ODJ754" s="31"/>
      <c r="ODK754" s="31"/>
      <c r="ODL754" s="31"/>
      <c r="ODM754" s="31"/>
      <c r="ODN754" s="31"/>
      <c r="ODO754" s="31"/>
      <c r="ODP754" s="31"/>
      <c r="ODQ754" s="31"/>
      <c r="ODR754" s="31"/>
      <c r="ODS754" s="31"/>
      <c r="ODT754" s="31"/>
      <c r="ODU754" s="31"/>
      <c r="ODV754" s="31"/>
      <c r="ODW754" s="31"/>
      <c r="ODX754" s="31"/>
      <c r="ODY754" s="31"/>
      <c r="ODZ754" s="31"/>
      <c r="OEA754" s="31"/>
      <c r="OEB754" s="31"/>
      <c r="OEC754" s="31"/>
      <c r="OED754" s="31"/>
      <c r="OEE754" s="31"/>
      <c r="OEF754" s="31"/>
      <c r="OEG754" s="31"/>
      <c r="OEH754" s="31"/>
      <c r="OEI754" s="31"/>
      <c r="OEJ754" s="31"/>
      <c r="OEK754" s="31"/>
      <c r="OEL754" s="31"/>
      <c r="OEM754" s="31"/>
      <c r="OEN754" s="31"/>
      <c r="OEO754" s="31"/>
      <c r="OEP754" s="31"/>
      <c r="OEQ754" s="31"/>
      <c r="OER754" s="31"/>
      <c r="OES754" s="31"/>
      <c r="OET754" s="31"/>
      <c r="OEU754" s="31"/>
      <c r="OEV754" s="31"/>
      <c r="OEW754" s="31"/>
      <c r="OEX754" s="31"/>
      <c r="OEY754" s="31"/>
      <c r="OEZ754" s="31"/>
      <c r="OFA754" s="31"/>
      <c r="OFB754" s="31"/>
      <c r="OFC754" s="31"/>
      <c r="OFD754" s="31"/>
      <c r="OFE754" s="31"/>
      <c r="OFF754" s="31"/>
      <c r="OFG754" s="31"/>
      <c r="OFH754" s="31"/>
      <c r="OFI754" s="31"/>
      <c r="OFJ754" s="31"/>
      <c r="OFK754" s="31"/>
      <c r="OFL754" s="31"/>
      <c r="OFM754" s="31"/>
      <c r="OFN754" s="31"/>
      <c r="OFO754" s="31"/>
      <c r="OFP754" s="31"/>
      <c r="OFQ754" s="31"/>
      <c r="OFR754" s="31"/>
      <c r="OFS754" s="31"/>
      <c r="OFT754" s="31"/>
      <c r="OFU754" s="31"/>
      <c r="OFV754" s="31"/>
      <c r="OFW754" s="31"/>
      <c r="OFX754" s="31"/>
      <c r="OFY754" s="31"/>
      <c r="OFZ754" s="31"/>
      <c r="OGA754" s="31"/>
      <c r="OGB754" s="31"/>
      <c r="OGC754" s="31"/>
      <c r="OGD754" s="31"/>
      <c r="OGE754" s="31"/>
      <c r="OGF754" s="31"/>
      <c r="OGG754" s="31"/>
      <c r="OGH754" s="31"/>
      <c r="OGI754" s="31"/>
      <c r="OGJ754" s="31"/>
      <c r="OGK754" s="31"/>
      <c r="OGL754" s="31"/>
      <c r="OGM754" s="31"/>
      <c r="OGN754" s="31"/>
      <c r="OGO754" s="31"/>
      <c r="OGP754" s="31"/>
      <c r="OGQ754" s="31"/>
      <c r="OGR754" s="31"/>
      <c r="OGS754" s="31"/>
      <c r="OGT754" s="31"/>
      <c r="OGU754" s="31"/>
      <c r="OGV754" s="31"/>
      <c r="OGW754" s="31"/>
      <c r="OGX754" s="31"/>
      <c r="OGY754" s="31"/>
      <c r="OGZ754" s="31"/>
      <c r="OHA754" s="31"/>
      <c r="OHB754" s="31"/>
      <c r="OHC754" s="31"/>
      <c r="OHD754" s="31"/>
      <c r="OHE754" s="31"/>
      <c r="OHF754" s="31"/>
      <c r="OHG754" s="31"/>
      <c r="OHH754" s="31"/>
      <c r="OHI754" s="31"/>
      <c r="OHJ754" s="31"/>
      <c r="OHK754" s="31"/>
      <c r="OHL754" s="31"/>
      <c r="OHM754" s="31"/>
      <c r="OHN754" s="31"/>
      <c r="OHO754" s="31"/>
      <c r="OHP754" s="31"/>
      <c r="OHQ754" s="31"/>
      <c r="OHR754" s="31"/>
      <c r="OHS754" s="31"/>
      <c r="OHT754" s="31"/>
      <c r="OHU754" s="31"/>
      <c r="OHV754" s="31"/>
      <c r="OHW754" s="31"/>
      <c r="OHX754" s="31"/>
      <c r="OHY754" s="31"/>
      <c r="OHZ754" s="31"/>
      <c r="OIA754" s="31"/>
      <c r="OIB754" s="31"/>
      <c r="OIC754" s="31"/>
      <c r="OID754" s="31"/>
      <c r="OIE754" s="31"/>
      <c r="OIF754" s="31"/>
      <c r="OIG754" s="31"/>
      <c r="OIH754" s="31"/>
      <c r="OII754" s="31"/>
      <c r="OIJ754" s="31"/>
      <c r="OIK754" s="31"/>
      <c r="OIL754" s="31"/>
      <c r="OIM754" s="31"/>
      <c r="OIN754" s="31"/>
      <c r="OIO754" s="31"/>
      <c r="OIP754" s="31"/>
      <c r="OIQ754" s="31"/>
      <c r="OIR754" s="31"/>
      <c r="OIS754" s="31"/>
      <c r="OIT754" s="31"/>
      <c r="OIU754" s="31"/>
      <c r="OIV754" s="31"/>
      <c r="OIW754" s="31"/>
      <c r="OIX754" s="31"/>
      <c r="OIY754" s="31"/>
      <c r="OIZ754" s="31"/>
      <c r="OJA754" s="31"/>
      <c r="OJB754" s="31"/>
      <c r="OJC754" s="31"/>
      <c r="OJD754" s="31"/>
      <c r="OJE754" s="31"/>
      <c r="OJF754" s="31"/>
      <c r="OJG754" s="31"/>
      <c r="OJH754" s="31"/>
      <c r="OJI754" s="31"/>
      <c r="OJJ754" s="31"/>
      <c r="OJK754" s="31"/>
      <c r="OJL754" s="31"/>
      <c r="OJM754" s="31"/>
      <c r="OJN754" s="31"/>
      <c r="OJO754" s="31"/>
      <c r="OJP754" s="31"/>
      <c r="OJQ754" s="31"/>
      <c r="OJR754" s="31"/>
      <c r="OJS754" s="31"/>
      <c r="OJT754" s="31"/>
      <c r="OJU754" s="31"/>
      <c r="OJV754" s="31"/>
      <c r="OJW754" s="31"/>
      <c r="OJX754" s="31"/>
      <c r="OJY754" s="31"/>
      <c r="OJZ754" s="31"/>
      <c r="OKA754" s="31"/>
      <c r="OKB754" s="31"/>
      <c r="OKC754" s="31"/>
      <c r="OKD754" s="31"/>
      <c r="OKE754" s="31"/>
      <c r="OKF754" s="31"/>
      <c r="OKG754" s="31"/>
      <c r="OKH754" s="31"/>
      <c r="OKI754" s="31"/>
      <c r="OKJ754" s="31"/>
      <c r="OKK754" s="31"/>
      <c r="OKL754" s="31"/>
      <c r="OKM754" s="31"/>
      <c r="OKN754" s="31"/>
      <c r="OKO754" s="31"/>
      <c r="OKP754" s="31"/>
      <c r="OKQ754" s="31"/>
      <c r="OKR754" s="31"/>
      <c r="OKS754" s="31"/>
      <c r="OKT754" s="31"/>
      <c r="OKU754" s="31"/>
      <c r="OKV754" s="31"/>
      <c r="OKW754" s="31"/>
      <c r="OKX754" s="31"/>
      <c r="OKY754" s="31"/>
      <c r="OKZ754" s="31"/>
      <c r="OLA754" s="31"/>
      <c r="OLB754" s="31"/>
      <c r="OLC754" s="31"/>
      <c r="OLD754" s="31"/>
      <c r="OLE754" s="31"/>
      <c r="OLF754" s="31"/>
      <c r="OLG754" s="31"/>
      <c r="OLH754" s="31"/>
      <c r="OLI754" s="31"/>
      <c r="OLJ754" s="31"/>
      <c r="OLK754" s="31"/>
      <c r="OLL754" s="31"/>
      <c r="OLM754" s="31"/>
      <c r="OLN754" s="31"/>
      <c r="OLO754" s="31"/>
      <c r="OLP754" s="31"/>
      <c r="OLQ754" s="31"/>
      <c r="OLR754" s="31"/>
      <c r="OLS754" s="31"/>
      <c r="OLT754" s="31"/>
      <c r="OLU754" s="31"/>
      <c r="OLV754" s="31"/>
      <c r="OLW754" s="31"/>
      <c r="OLX754" s="31"/>
      <c r="OLY754" s="31"/>
      <c r="OLZ754" s="31"/>
      <c r="OMA754" s="31"/>
      <c r="OMB754" s="31"/>
      <c r="OMC754" s="31"/>
      <c r="OMD754" s="31"/>
      <c r="OME754" s="31"/>
      <c r="OMF754" s="31"/>
      <c r="OMG754" s="31"/>
      <c r="OMH754" s="31"/>
      <c r="OMI754" s="31"/>
      <c r="OMJ754" s="31"/>
      <c r="OMK754" s="31"/>
      <c r="OML754" s="31"/>
      <c r="OMM754" s="31"/>
      <c r="OMN754" s="31"/>
      <c r="OMO754" s="31"/>
      <c r="OMP754" s="31"/>
      <c r="OMQ754" s="31"/>
      <c r="OMR754" s="31"/>
      <c r="OMS754" s="31"/>
      <c r="OMT754" s="31"/>
      <c r="OMU754" s="31"/>
      <c r="OMV754" s="31"/>
      <c r="OMW754" s="31"/>
      <c r="OMX754" s="31"/>
      <c r="OMY754" s="31"/>
      <c r="OMZ754" s="31"/>
      <c r="ONA754" s="31"/>
      <c r="ONB754" s="31"/>
      <c r="ONC754" s="31"/>
      <c r="OND754" s="31"/>
      <c r="ONE754" s="31"/>
      <c r="ONF754" s="31"/>
      <c r="ONG754" s="31"/>
      <c r="ONH754" s="31"/>
      <c r="ONI754" s="31"/>
      <c r="ONJ754" s="31"/>
      <c r="ONK754" s="31"/>
      <c r="ONL754" s="31"/>
      <c r="ONM754" s="31"/>
      <c r="ONN754" s="31"/>
      <c r="ONO754" s="31"/>
      <c r="ONP754" s="31"/>
      <c r="ONQ754" s="31"/>
      <c r="ONR754" s="31"/>
      <c r="ONS754" s="31"/>
      <c r="ONT754" s="31"/>
      <c r="ONU754" s="31"/>
      <c r="ONV754" s="31"/>
      <c r="ONW754" s="31"/>
      <c r="ONX754" s="31"/>
      <c r="ONY754" s="31"/>
      <c r="ONZ754" s="31"/>
      <c r="OOA754" s="31"/>
      <c r="OOB754" s="31"/>
      <c r="OOC754" s="31"/>
      <c r="OOD754" s="31"/>
      <c r="OOE754" s="31"/>
      <c r="OOF754" s="31"/>
      <c r="OOG754" s="31"/>
      <c r="OOH754" s="31"/>
      <c r="OOI754" s="31"/>
      <c r="OOJ754" s="31"/>
      <c r="OOK754" s="31"/>
      <c r="OOL754" s="31"/>
      <c r="OOM754" s="31"/>
      <c r="OON754" s="31"/>
      <c r="OOO754" s="31"/>
      <c r="OOP754" s="31"/>
      <c r="OOQ754" s="31"/>
      <c r="OOR754" s="31"/>
      <c r="OOS754" s="31"/>
      <c r="OOT754" s="31"/>
      <c r="OOU754" s="31"/>
      <c r="OOV754" s="31"/>
      <c r="OOW754" s="31"/>
      <c r="OOX754" s="31"/>
      <c r="OOY754" s="31"/>
      <c r="OOZ754" s="31"/>
      <c r="OPA754" s="31"/>
      <c r="OPB754" s="31"/>
      <c r="OPC754" s="31"/>
      <c r="OPD754" s="31"/>
      <c r="OPE754" s="31"/>
      <c r="OPF754" s="31"/>
      <c r="OPG754" s="31"/>
      <c r="OPH754" s="31"/>
      <c r="OPI754" s="31"/>
      <c r="OPJ754" s="31"/>
      <c r="OPK754" s="31"/>
      <c r="OPL754" s="31"/>
      <c r="OPM754" s="31"/>
      <c r="OPN754" s="31"/>
      <c r="OPO754" s="31"/>
      <c r="OPP754" s="31"/>
      <c r="OPQ754" s="31"/>
      <c r="OPR754" s="31"/>
      <c r="OPS754" s="31"/>
      <c r="OPT754" s="31"/>
      <c r="OPU754" s="31"/>
      <c r="OPV754" s="31"/>
      <c r="OPW754" s="31"/>
      <c r="OPX754" s="31"/>
      <c r="OPY754" s="31"/>
      <c r="OPZ754" s="31"/>
      <c r="OQA754" s="31"/>
      <c r="OQB754" s="31"/>
      <c r="OQC754" s="31"/>
      <c r="OQD754" s="31"/>
      <c r="OQE754" s="31"/>
      <c r="OQF754" s="31"/>
      <c r="OQG754" s="31"/>
      <c r="OQH754" s="31"/>
      <c r="OQI754" s="31"/>
      <c r="OQJ754" s="31"/>
      <c r="OQK754" s="31"/>
      <c r="OQL754" s="31"/>
      <c r="OQM754" s="31"/>
      <c r="OQN754" s="31"/>
      <c r="OQO754" s="31"/>
      <c r="OQP754" s="31"/>
      <c r="OQQ754" s="31"/>
      <c r="OQR754" s="31"/>
      <c r="OQS754" s="31"/>
      <c r="OQT754" s="31"/>
      <c r="OQU754" s="31"/>
      <c r="OQV754" s="31"/>
      <c r="OQW754" s="31"/>
      <c r="OQX754" s="31"/>
      <c r="OQY754" s="31"/>
      <c r="OQZ754" s="31"/>
      <c r="ORA754" s="31"/>
      <c r="ORB754" s="31"/>
      <c r="ORC754" s="31"/>
      <c r="ORD754" s="31"/>
      <c r="ORE754" s="31"/>
      <c r="ORF754" s="31"/>
      <c r="ORG754" s="31"/>
      <c r="ORH754" s="31"/>
      <c r="ORI754" s="31"/>
      <c r="ORJ754" s="31"/>
      <c r="ORK754" s="31"/>
      <c r="ORL754" s="31"/>
      <c r="ORM754" s="31"/>
      <c r="ORN754" s="31"/>
      <c r="ORO754" s="31"/>
      <c r="ORP754" s="31"/>
      <c r="ORQ754" s="31"/>
      <c r="ORR754" s="31"/>
      <c r="ORS754" s="31"/>
      <c r="ORT754" s="31"/>
      <c r="ORU754" s="31"/>
      <c r="ORV754" s="31"/>
      <c r="ORW754" s="31"/>
      <c r="ORX754" s="31"/>
      <c r="ORY754" s="31"/>
      <c r="ORZ754" s="31"/>
      <c r="OSA754" s="31"/>
      <c r="OSB754" s="31"/>
      <c r="OSC754" s="31"/>
      <c r="OSD754" s="31"/>
      <c r="OSE754" s="31"/>
      <c r="OSF754" s="31"/>
      <c r="OSG754" s="31"/>
      <c r="OSH754" s="31"/>
      <c r="OSI754" s="31"/>
      <c r="OSJ754" s="31"/>
      <c r="OSK754" s="31"/>
      <c r="OSL754" s="31"/>
      <c r="OSM754" s="31"/>
      <c r="OSN754" s="31"/>
      <c r="OSO754" s="31"/>
      <c r="OSP754" s="31"/>
      <c r="OSQ754" s="31"/>
      <c r="OSR754" s="31"/>
      <c r="OSS754" s="31"/>
      <c r="OST754" s="31"/>
      <c r="OSU754" s="31"/>
      <c r="OSV754" s="31"/>
      <c r="OSW754" s="31"/>
      <c r="OSX754" s="31"/>
      <c r="OSY754" s="31"/>
      <c r="OSZ754" s="31"/>
      <c r="OTA754" s="31"/>
      <c r="OTB754" s="31"/>
      <c r="OTC754" s="31"/>
      <c r="OTD754" s="31"/>
      <c r="OTE754" s="31"/>
      <c r="OTF754" s="31"/>
      <c r="OTG754" s="31"/>
      <c r="OTH754" s="31"/>
      <c r="OTI754" s="31"/>
      <c r="OTJ754" s="31"/>
      <c r="OTK754" s="31"/>
      <c r="OTL754" s="31"/>
      <c r="OTM754" s="31"/>
      <c r="OTN754" s="31"/>
      <c r="OTO754" s="31"/>
      <c r="OTP754" s="31"/>
      <c r="OTQ754" s="31"/>
      <c r="OTR754" s="31"/>
      <c r="OTS754" s="31"/>
      <c r="OTT754" s="31"/>
      <c r="OTU754" s="31"/>
      <c r="OTV754" s="31"/>
      <c r="OTW754" s="31"/>
      <c r="OTX754" s="31"/>
      <c r="OTY754" s="31"/>
      <c r="OTZ754" s="31"/>
      <c r="OUA754" s="31"/>
      <c r="OUB754" s="31"/>
      <c r="OUC754" s="31"/>
      <c r="OUD754" s="31"/>
      <c r="OUE754" s="31"/>
      <c r="OUF754" s="31"/>
      <c r="OUG754" s="31"/>
      <c r="OUH754" s="31"/>
      <c r="OUI754" s="31"/>
      <c r="OUJ754" s="31"/>
      <c r="OUK754" s="31"/>
      <c r="OUL754" s="31"/>
      <c r="OUM754" s="31"/>
      <c r="OUN754" s="31"/>
      <c r="OUO754" s="31"/>
      <c r="OUP754" s="31"/>
      <c r="OUQ754" s="31"/>
      <c r="OUR754" s="31"/>
      <c r="OUS754" s="31"/>
      <c r="OUT754" s="31"/>
      <c r="OUU754" s="31"/>
      <c r="OUV754" s="31"/>
      <c r="OUW754" s="31"/>
      <c r="OUX754" s="31"/>
      <c r="OUY754" s="31"/>
      <c r="OUZ754" s="31"/>
      <c r="OVA754" s="31"/>
      <c r="OVB754" s="31"/>
      <c r="OVC754" s="31"/>
      <c r="OVD754" s="31"/>
      <c r="OVE754" s="31"/>
      <c r="OVF754" s="31"/>
      <c r="OVG754" s="31"/>
      <c r="OVH754" s="31"/>
      <c r="OVI754" s="31"/>
      <c r="OVJ754" s="31"/>
      <c r="OVK754" s="31"/>
      <c r="OVL754" s="31"/>
      <c r="OVM754" s="31"/>
      <c r="OVN754" s="31"/>
      <c r="OVO754" s="31"/>
      <c r="OVP754" s="31"/>
      <c r="OVQ754" s="31"/>
      <c r="OVR754" s="31"/>
      <c r="OVS754" s="31"/>
      <c r="OVT754" s="31"/>
      <c r="OVU754" s="31"/>
      <c r="OVV754" s="31"/>
      <c r="OVW754" s="31"/>
      <c r="OVX754" s="31"/>
      <c r="OVY754" s="31"/>
      <c r="OVZ754" s="31"/>
      <c r="OWA754" s="31"/>
      <c r="OWB754" s="31"/>
      <c r="OWC754" s="31"/>
      <c r="OWD754" s="31"/>
      <c r="OWE754" s="31"/>
      <c r="OWF754" s="31"/>
      <c r="OWG754" s="31"/>
      <c r="OWH754" s="31"/>
      <c r="OWI754" s="31"/>
      <c r="OWJ754" s="31"/>
      <c r="OWK754" s="31"/>
      <c r="OWL754" s="31"/>
      <c r="OWM754" s="31"/>
      <c r="OWN754" s="31"/>
      <c r="OWO754" s="31"/>
      <c r="OWP754" s="31"/>
      <c r="OWQ754" s="31"/>
      <c r="OWR754" s="31"/>
      <c r="OWS754" s="31"/>
      <c r="OWT754" s="31"/>
      <c r="OWU754" s="31"/>
      <c r="OWV754" s="31"/>
      <c r="OWW754" s="31"/>
      <c r="OWX754" s="31"/>
      <c r="OWY754" s="31"/>
      <c r="OWZ754" s="31"/>
      <c r="OXA754" s="31"/>
      <c r="OXB754" s="31"/>
      <c r="OXC754" s="31"/>
      <c r="OXD754" s="31"/>
      <c r="OXE754" s="31"/>
      <c r="OXF754" s="31"/>
      <c r="OXG754" s="31"/>
      <c r="OXH754" s="31"/>
      <c r="OXI754" s="31"/>
      <c r="OXJ754" s="31"/>
      <c r="OXK754" s="31"/>
      <c r="OXL754" s="31"/>
      <c r="OXM754" s="31"/>
      <c r="OXN754" s="31"/>
      <c r="OXO754" s="31"/>
      <c r="OXP754" s="31"/>
      <c r="OXQ754" s="31"/>
      <c r="OXR754" s="31"/>
      <c r="OXS754" s="31"/>
      <c r="OXT754" s="31"/>
      <c r="OXU754" s="31"/>
      <c r="OXV754" s="31"/>
      <c r="OXW754" s="31"/>
      <c r="OXX754" s="31"/>
      <c r="OXY754" s="31"/>
      <c r="OXZ754" s="31"/>
      <c r="OYA754" s="31"/>
      <c r="OYB754" s="31"/>
      <c r="OYC754" s="31"/>
      <c r="OYD754" s="31"/>
      <c r="OYE754" s="31"/>
      <c r="OYF754" s="31"/>
      <c r="OYG754" s="31"/>
      <c r="OYH754" s="31"/>
      <c r="OYI754" s="31"/>
      <c r="OYJ754" s="31"/>
      <c r="OYK754" s="31"/>
      <c r="OYL754" s="31"/>
      <c r="OYM754" s="31"/>
      <c r="OYN754" s="31"/>
      <c r="OYO754" s="31"/>
      <c r="OYP754" s="31"/>
      <c r="OYQ754" s="31"/>
      <c r="OYR754" s="31"/>
      <c r="OYS754" s="31"/>
      <c r="OYT754" s="31"/>
      <c r="OYU754" s="31"/>
      <c r="OYV754" s="31"/>
      <c r="OYW754" s="31"/>
      <c r="OYX754" s="31"/>
      <c r="OYY754" s="31"/>
      <c r="OYZ754" s="31"/>
      <c r="OZA754" s="31"/>
      <c r="OZB754" s="31"/>
      <c r="OZC754" s="31"/>
      <c r="OZD754" s="31"/>
      <c r="OZE754" s="31"/>
      <c r="OZF754" s="31"/>
      <c r="OZG754" s="31"/>
      <c r="OZH754" s="31"/>
      <c r="OZI754" s="31"/>
      <c r="OZJ754" s="31"/>
      <c r="OZK754" s="31"/>
      <c r="OZL754" s="31"/>
      <c r="OZM754" s="31"/>
      <c r="OZN754" s="31"/>
      <c r="OZO754" s="31"/>
      <c r="OZP754" s="31"/>
      <c r="OZQ754" s="31"/>
      <c r="OZR754" s="31"/>
      <c r="OZS754" s="31"/>
      <c r="OZT754" s="31"/>
      <c r="OZU754" s="31"/>
      <c r="OZV754" s="31"/>
      <c r="OZW754" s="31"/>
      <c r="OZX754" s="31"/>
      <c r="OZY754" s="31"/>
      <c r="OZZ754" s="31"/>
      <c r="PAA754" s="31"/>
      <c r="PAB754" s="31"/>
      <c r="PAC754" s="31"/>
      <c r="PAD754" s="31"/>
      <c r="PAE754" s="31"/>
      <c r="PAF754" s="31"/>
      <c r="PAG754" s="31"/>
      <c r="PAH754" s="31"/>
      <c r="PAI754" s="31"/>
      <c r="PAJ754" s="31"/>
      <c r="PAK754" s="31"/>
      <c r="PAL754" s="31"/>
      <c r="PAM754" s="31"/>
      <c r="PAN754" s="31"/>
      <c r="PAO754" s="31"/>
      <c r="PAP754" s="31"/>
      <c r="PAQ754" s="31"/>
      <c r="PAR754" s="31"/>
      <c r="PAS754" s="31"/>
      <c r="PAT754" s="31"/>
      <c r="PAU754" s="31"/>
      <c r="PAV754" s="31"/>
      <c r="PAW754" s="31"/>
      <c r="PAX754" s="31"/>
      <c r="PAY754" s="31"/>
      <c r="PAZ754" s="31"/>
      <c r="PBA754" s="31"/>
      <c r="PBB754" s="31"/>
      <c r="PBC754" s="31"/>
      <c r="PBD754" s="31"/>
      <c r="PBE754" s="31"/>
      <c r="PBF754" s="31"/>
      <c r="PBG754" s="31"/>
      <c r="PBH754" s="31"/>
      <c r="PBI754" s="31"/>
      <c r="PBJ754" s="31"/>
      <c r="PBK754" s="31"/>
      <c r="PBL754" s="31"/>
      <c r="PBM754" s="31"/>
      <c r="PBN754" s="31"/>
      <c r="PBO754" s="31"/>
      <c r="PBP754" s="31"/>
      <c r="PBQ754" s="31"/>
      <c r="PBR754" s="31"/>
      <c r="PBS754" s="31"/>
      <c r="PBT754" s="31"/>
      <c r="PBU754" s="31"/>
      <c r="PBV754" s="31"/>
      <c r="PBW754" s="31"/>
      <c r="PBX754" s="31"/>
      <c r="PBY754" s="31"/>
      <c r="PBZ754" s="31"/>
      <c r="PCA754" s="31"/>
      <c r="PCB754" s="31"/>
      <c r="PCC754" s="31"/>
      <c r="PCD754" s="31"/>
      <c r="PCE754" s="31"/>
      <c r="PCF754" s="31"/>
      <c r="PCG754" s="31"/>
      <c r="PCH754" s="31"/>
      <c r="PCI754" s="31"/>
      <c r="PCJ754" s="31"/>
      <c r="PCK754" s="31"/>
      <c r="PCL754" s="31"/>
      <c r="PCM754" s="31"/>
      <c r="PCN754" s="31"/>
      <c r="PCO754" s="31"/>
      <c r="PCP754" s="31"/>
      <c r="PCQ754" s="31"/>
      <c r="PCR754" s="31"/>
      <c r="PCS754" s="31"/>
      <c r="PCT754" s="31"/>
      <c r="PCU754" s="31"/>
      <c r="PCV754" s="31"/>
      <c r="PCW754" s="31"/>
      <c r="PCX754" s="31"/>
      <c r="PCY754" s="31"/>
      <c r="PCZ754" s="31"/>
      <c r="PDA754" s="31"/>
      <c r="PDB754" s="31"/>
      <c r="PDC754" s="31"/>
      <c r="PDD754" s="31"/>
      <c r="PDE754" s="31"/>
      <c r="PDF754" s="31"/>
      <c r="PDG754" s="31"/>
      <c r="PDH754" s="31"/>
      <c r="PDI754" s="31"/>
      <c r="PDJ754" s="31"/>
      <c r="PDK754" s="31"/>
      <c r="PDL754" s="31"/>
      <c r="PDM754" s="31"/>
      <c r="PDN754" s="31"/>
      <c r="PDO754" s="31"/>
      <c r="PDP754" s="31"/>
      <c r="PDQ754" s="31"/>
      <c r="PDR754" s="31"/>
      <c r="PDS754" s="31"/>
      <c r="PDT754" s="31"/>
      <c r="PDU754" s="31"/>
      <c r="PDV754" s="31"/>
      <c r="PDW754" s="31"/>
      <c r="PDX754" s="31"/>
      <c r="PDY754" s="31"/>
      <c r="PDZ754" s="31"/>
      <c r="PEA754" s="31"/>
      <c r="PEB754" s="31"/>
      <c r="PEC754" s="31"/>
      <c r="PED754" s="31"/>
      <c r="PEE754" s="31"/>
      <c r="PEF754" s="31"/>
      <c r="PEG754" s="31"/>
      <c r="PEH754" s="31"/>
      <c r="PEI754" s="31"/>
      <c r="PEJ754" s="31"/>
      <c r="PEK754" s="31"/>
      <c r="PEL754" s="31"/>
      <c r="PEM754" s="31"/>
      <c r="PEN754" s="31"/>
      <c r="PEO754" s="31"/>
      <c r="PEP754" s="31"/>
      <c r="PEQ754" s="31"/>
      <c r="PER754" s="31"/>
      <c r="PES754" s="31"/>
      <c r="PET754" s="31"/>
      <c r="PEU754" s="31"/>
      <c r="PEV754" s="31"/>
      <c r="PEW754" s="31"/>
      <c r="PEX754" s="31"/>
      <c r="PEY754" s="31"/>
      <c r="PEZ754" s="31"/>
      <c r="PFA754" s="31"/>
      <c r="PFB754" s="31"/>
      <c r="PFC754" s="31"/>
      <c r="PFD754" s="31"/>
      <c r="PFE754" s="31"/>
      <c r="PFF754" s="31"/>
      <c r="PFG754" s="31"/>
      <c r="PFH754" s="31"/>
      <c r="PFI754" s="31"/>
      <c r="PFJ754" s="31"/>
      <c r="PFK754" s="31"/>
      <c r="PFL754" s="31"/>
      <c r="PFM754" s="31"/>
      <c r="PFN754" s="31"/>
      <c r="PFO754" s="31"/>
      <c r="PFP754" s="31"/>
      <c r="PFQ754" s="31"/>
      <c r="PFR754" s="31"/>
      <c r="PFS754" s="31"/>
      <c r="PFT754" s="31"/>
      <c r="PFU754" s="31"/>
      <c r="PFV754" s="31"/>
      <c r="PFW754" s="31"/>
      <c r="PFX754" s="31"/>
      <c r="PFY754" s="31"/>
      <c r="PFZ754" s="31"/>
      <c r="PGA754" s="31"/>
      <c r="PGB754" s="31"/>
      <c r="PGC754" s="31"/>
      <c r="PGD754" s="31"/>
      <c r="PGE754" s="31"/>
      <c r="PGF754" s="31"/>
      <c r="PGG754" s="31"/>
      <c r="PGH754" s="31"/>
      <c r="PGI754" s="31"/>
      <c r="PGJ754" s="31"/>
      <c r="PGK754" s="31"/>
      <c r="PGL754" s="31"/>
      <c r="PGM754" s="31"/>
      <c r="PGN754" s="31"/>
      <c r="PGO754" s="31"/>
      <c r="PGP754" s="31"/>
      <c r="PGQ754" s="31"/>
      <c r="PGR754" s="31"/>
      <c r="PGS754" s="31"/>
      <c r="PGT754" s="31"/>
      <c r="PGU754" s="31"/>
      <c r="PGV754" s="31"/>
      <c r="PGW754" s="31"/>
      <c r="PGX754" s="31"/>
      <c r="PGY754" s="31"/>
      <c r="PGZ754" s="31"/>
      <c r="PHA754" s="31"/>
      <c r="PHB754" s="31"/>
      <c r="PHC754" s="31"/>
      <c r="PHD754" s="31"/>
      <c r="PHE754" s="31"/>
      <c r="PHF754" s="31"/>
      <c r="PHG754" s="31"/>
      <c r="PHH754" s="31"/>
      <c r="PHI754" s="31"/>
      <c r="PHJ754" s="31"/>
      <c r="PHK754" s="31"/>
      <c r="PHL754" s="31"/>
      <c r="PHM754" s="31"/>
      <c r="PHN754" s="31"/>
      <c r="PHO754" s="31"/>
      <c r="PHP754" s="31"/>
      <c r="PHQ754" s="31"/>
      <c r="PHR754" s="31"/>
      <c r="PHS754" s="31"/>
      <c r="PHT754" s="31"/>
      <c r="PHU754" s="31"/>
      <c r="PHV754" s="31"/>
      <c r="PHW754" s="31"/>
      <c r="PHX754" s="31"/>
      <c r="PHY754" s="31"/>
      <c r="PHZ754" s="31"/>
      <c r="PIA754" s="31"/>
      <c r="PIB754" s="31"/>
      <c r="PIC754" s="31"/>
      <c r="PID754" s="31"/>
      <c r="PIE754" s="31"/>
      <c r="PIF754" s="31"/>
      <c r="PIG754" s="31"/>
      <c r="PIH754" s="31"/>
      <c r="PII754" s="31"/>
      <c r="PIJ754" s="31"/>
      <c r="PIK754" s="31"/>
      <c r="PIL754" s="31"/>
      <c r="PIM754" s="31"/>
      <c r="PIN754" s="31"/>
      <c r="PIO754" s="31"/>
      <c r="PIP754" s="31"/>
      <c r="PIQ754" s="31"/>
      <c r="PIR754" s="31"/>
      <c r="PIS754" s="31"/>
      <c r="PIT754" s="31"/>
      <c r="PIU754" s="31"/>
      <c r="PIV754" s="31"/>
      <c r="PIW754" s="31"/>
      <c r="PIX754" s="31"/>
      <c r="PIY754" s="31"/>
      <c r="PIZ754" s="31"/>
      <c r="PJA754" s="31"/>
      <c r="PJB754" s="31"/>
      <c r="PJC754" s="31"/>
      <c r="PJD754" s="31"/>
      <c r="PJE754" s="31"/>
      <c r="PJF754" s="31"/>
      <c r="PJG754" s="31"/>
      <c r="PJH754" s="31"/>
      <c r="PJI754" s="31"/>
      <c r="PJJ754" s="31"/>
      <c r="PJK754" s="31"/>
      <c r="PJL754" s="31"/>
      <c r="PJM754" s="31"/>
      <c r="PJN754" s="31"/>
      <c r="PJO754" s="31"/>
      <c r="PJP754" s="31"/>
      <c r="PJQ754" s="31"/>
      <c r="PJR754" s="31"/>
      <c r="PJS754" s="31"/>
      <c r="PJT754" s="31"/>
      <c r="PJU754" s="31"/>
      <c r="PJV754" s="31"/>
      <c r="PJW754" s="31"/>
      <c r="PJX754" s="31"/>
      <c r="PJY754" s="31"/>
      <c r="PJZ754" s="31"/>
      <c r="PKA754" s="31"/>
      <c r="PKB754" s="31"/>
      <c r="PKC754" s="31"/>
      <c r="PKD754" s="31"/>
      <c r="PKE754" s="31"/>
      <c r="PKF754" s="31"/>
      <c r="PKG754" s="31"/>
      <c r="PKH754" s="31"/>
      <c r="PKI754" s="31"/>
      <c r="PKJ754" s="31"/>
      <c r="PKK754" s="31"/>
      <c r="PKL754" s="31"/>
      <c r="PKM754" s="31"/>
      <c r="PKN754" s="31"/>
      <c r="PKO754" s="31"/>
      <c r="PKP754" s="31"/>
      <c r="PKQ754" s="31"/>
      <c r="PKR754" s="31"/>
      <c r="PKS754" s="31"/>
      <c r="PKT754" s="31"/>
      <c r="PKU754" s="31"/>
      <c r="PKV754" s="31"/>
      <c r="PKW754" s="31"/>
      <c r="PKX754" s="31"/>
      <c r="PKY754" s="31"/>
      <c r="PKZ754" s="31"/>
      <c r="PLA754" s="31"/>
      <c r="PLB754" s="31"/>
      <c r="PLC754" s="31"/>
      <c r="PLD754" s="31"/>
      <c r="PLE754" s="31"/>
      <c r="PLF754" s="31"/>
      <c r="PLG754" s="31"/>
      <c r="PLH754" s="31"/>
      <c r="PLI754" s="31"/>
      <c r="PLJ754" s="31"/>
      <c r="PLK754" s="31"/>
      <c r="PLL754" s="31"/>
      <c r="PLM754" s="31"/>
      <c r="PLN754" s="31"/>
      <c r="PLO754" s="31"/>
      <c r="PLP754" s="31"/>
      <c r="PLQ754" s="31"/>
      <c r="PLR754" s="31"/>
      <c r="PLS754" s="31"/>
      <c r="PLT754" s="31"/>
      <c r="PLU754" s="31"/>
      <c r="PLV754" s="31"/>
      <c r="PLW754" s="31"/>
      <c r="PLX754" s="31"/>
      <c r="PLY754" s="31"/>
      <c r="PLZ754" s="31"/>
      <c r="PMA754" s="31"/>
      <c r="PMB754" s="31"/>
      <c r="PMC754" s="31"/>
      <c r="PMD754" s="31"/>
      <c r="PME754" s="31"/>
      <c r="PMF754" s="31"/>
      <c r="PMG754" s="31"/>
      <c r="PMH754" s="31"/>
      <c r="PMI754" s="31"/>
      <c r="PMJ754" s="31"/>
      <c r="PMK754" s="31"/>
      <c r="PML754" s="31"/>
      <c r="PMM754" s="31"/>
      <c r="PMN754" s="31"/>
      <c r="PMO754" s="31"/>
      <c r="PMP754" s="31"/>
      <c r="PMQ754" s="31"/>
      <c r="PMR754" s="31"/>
      <c r="PMS754" s="31"/>
      <c r="PMT754" s="31"/>
      <c r="PMU754" s="31"/>
      <c r="PMV754" s="31"/>
      <c r="PMW754" s="31"/>
      <c r="PMX754" s="31"/>
      <c r="PMY754" s="31"/>
      <c r="PMZ754" s="31"/>
      <c r="PNA754" s="31"/>
      <c r="PNB754" s="31"/>
      <c r="PNC754" s="31"/>
      <c r="PND754" s="31"/>
      <c r="PNE754" s="31"/>
      <c r="PNF754" s="31"/>
      <c r="PNG754" s="31"/>
      <c r="PNH754" s="31"/>
      <c r="PNI754" s="31"/>
      <c r="PNJ754" s="31"/>
      <c r="PNK754" s="31"/>
      <c r="PNL754" s="31"/>
      <c r="PNM754" s="31"/>
      <c r="PNN754" s="31"/>
      <c r="PNO754" s="31"/>
      <c r="PNP754" s="31"/>
      <c r="PNQ754" s="31"/>
      <c r="PNR754" s="31"/>
      <c r="PNS754" s="31"/>
      <c r="PNT754" s="31"/>
      <c r="PNU754" s="31"/>
      <c r="PNV754" s="31"/>
      <c r="PNW754" s="31"/>
      <c r="PNX754" s="31"/>
      <c r="PNY754" s="31"/>
      <c r="PNZ754" s="31"/>
      <c r="POA754" s="31"/>
      <c r="POB754" s="31"/>
      <c r="POC754" s="31"/>
      <c r="POD754" s="31"/>
      <c r="POE754" s="31"/>
      <c r="POF754" s="31"/>
      <c r="POG754" s="31"/>
      <c r="POH754" s="31"/>
      <c r="POI754" s="31"/>
      <c r="POJ754" s="31"/>
      <c r="POK754" s="31"/>
      <c r="POL754" s="31"/>
      <c r="POM754" s="31"/>
      <c r="PON754" s="31"/>
      <c r="POO754" s="31"/>
      <c r="POP754" s="31"/>
      <c r="POQ754" s="31"/>
      <c r="POR754" s="31"/>
      <c r="POS754" s="31"/>
      <c r="POT754" s="31"/>
      <c r="POU754" s="31"/>
      <c r="POV754" s="31"/>
      <c r="POW754" s="31"/>
      <c r="POX754" s="31"/>
      <c r="POY754" s="31"/>
      <c r="POZ754" s="31"/>
      <c r="PPA754" s="31"/>
      <c r="PPB754" s="31"/>
      <c r="PPC754" s="31"/>
      <c r="PPD754" s="31"/>
      <c r="PPE754" s="31"/>
      <c r="PPF754" s="31"/>
      <c r="PPG754" s="31"/>
      <c r="PPH754" s="31"/>
      <c r="PPI754" s="31"/>
      <c r="PPJ754" s="31"/>
      <c r="PPK754" s="31"/>
      <c r="PPL754" s="31"/>
      <c r="PPM754" s="31"/>
      <c r="PPN754" s="31"/>
      <c r="PPO754" s="31"/>
      <c r="PPP754" s="31"/>
      <c r="PPQ754" s="31"/>
      <c r="PPR754" s="31"/>
      <c r="PPS754" s="31"/>
      <c r="PPT754" s="31"/>
      <c r="PPU754" s="31"/>
      <c r="PPV754" s="31"/>
      <c r="PPW754" s="31"/>
      <c r="PPX754" s="31"/>
      <c r="PPY754" s="31"/>
      <c r="PPZ754" s="31"/>
      <c r="PQA754" s="31"/>
      <c r="PQB754" s="31"/>
      <c r="PQC754" s="31"/>
      <c r="PQD754" s="31"/>
      <c r="PQE754" s="31"/>
      <c r="PQF754" s="31"/>
      <c r="PQG754" s="31"/>
      <c r="PQH754" s="31"/>
      <c r="PQI754" s="31"/>
      <c r="PQJ754" s="31"/>
      <c r="PQK754" s="31"/>
      <c r="PQL754" s="31"/>
      <c r="PQM754" s="31"/>
      <c r="PQN754" s="31"/>
      <c r="PQO754" s="31"/>
      <c r="PQP754" s="31"/>
      <c r="PQQ754" s="31"/>
      <c r="PQR754" s="31"/>
      <c r="PQS754" s="31"/>
      <c r="PQT754" s="31"/>
      <c r="PQU754" s="31"/>
      <c r="PQV754" s="31"/>
      <c r="PQW754" s="31"/>
      <c r="PQX754" s="31"/>
      <c r="PQY754" s="31"/>
      <c r="PQZ754" s="31"/>
      <c r="PRA754" s="31"/>
      <c r="PRB754" s="31"/>
      <c r="PRC754" s="31"/>
      <c r="PRD754" s="31"/>
      <c r="PRE754" s="31"/>
      <c r="PRF754" s="31"/>
      <c r="PRG754" s="31"/>
      <c r="PRH754" s="31"/>
      <c r="PRI754" s="31"/>
      <c r="PRJ754" s="31"/>
      <c r="PRK754" s="31"/>
      <c r="PRL754" s="31"/>
      <c r="PRM754" s="31"/>
      <c r="PRN754" s="31"/>
      <c r="PRO754" s="31"/>
      <c r="PRP754" s="31"/>
      <c r="PRQ754" s="31"/>
      <c r="PRR754" s="31"/>
      <c r="PRS754" s="31"/>
      <c r="PRT754" s="31"/>
      <c r="PRU754" s="31"/>
      <c r="PRV754" s="31"/>
      <c r="PRW754" s="31"/>
      <c r="PRX754" s="31"/>
      <c r="PRY754" s="31"/>
      <c r="PRZ754" s="31"/>
      <c r="PSA754" s="31"/>
      <c r="PSB754" s="31"/>
      <c r="PSC754" s="31"/>
      <c r="PSD754" s="31"/>
      <c r="PSE754" s="31"/>
      <c r="PSF754" s="31"/>
      <c r="PSG754" s="31"/>
      <c r="PSH754" s="31"/>
      <c r="PSI754" s="31"/>
      <c r="PSJ754" s="31"/>
      <c r="PSK754" s="31"/>
      <c r="PSL754" s="31"/>
      <c r="PSM754" s="31"/>
      <c r="PSN754" s="31"/>
      <c r="PSO754" s="31"/>
      <c r="PSP754" s="31"/>
      <c r="PSQ754" s="31"/>
      <c r="PSR754" s="31"/>
      <c r="PSS754" s="31"/>
      <c r="PST754" s="31"/>
      <c r="PSU754" s="31"/>
      <c r="PSV754" s="31"/>
      <c r="PSW754" s="31"/>
      <c r="PSX754" s="31"/>
      <c r="PSY754" s="31"/>
      <c r="PSZ754" s="31"/>
      <c r="PTA754" s="31"/>
      <c r="PTB754" s="31"/>
      <c r="PTC754" s="31"/>
      <c r="PTD754" s="31"/>
      <c r="PTE754" s="31"/>
      <c r="PTF754" s="31"/>
      <c r="PTG754" s="31"/>
      <c r="PTH754" s="31"/>
      <c r="PTI754" s="31"/>
      <c r="PTJ754" s="31"/>
      <c r="PTK754" s="31"/>
      <c r="PTL754" s="31"/>
      <c r="PTM754" s="31"/>
      <c r="PTN754" s="31"/>
      <c r="PTO754" s="31"/>
      <c r="PTP754" s="31"/>
      <c r="PTQ754" s="31"/>
      <c r="PTR754" s="31"/>
      <c r="PTS754" s="31"/>
      <c r="PTT754" s="31"/>
      <c r="PTU754" s="31"/>
      <c r="PTV754" s="31"/>
      <c r="PTW754" s="31"/>
      <c r="PTX754" s="31"/>
      <c r="PTY754" s="31"/>
      <c r="PTZ754" s="31"/>
      <c r="PUA754" s="31"/>
      <c r="PUB754" s="31"/>
      <c r="PUC754" s="31"/>
      <c r="PUD754" s="31"/>
      <c r="PUE754" s="31"/>
      <c r="PUF754" s="31"/>
      <c r="PUG754" s="31"/>
      <c r="PUH754" s="31"/>
      <c r="PUI754" s="31"/>
      <c r="PUJ754" s="31"/>
      <c r="PUK754" s="31"/>
      <c r="PUL754" s="31"/>
      <c r="PUM754" s="31"/>
      <c r="PUN754" s="31"/>
      <c r="PUO754" s="31"/>
      <c r="PUP754" s="31"/>
      <c r="PUQ754" s="31"/>
      <c r="PUR754" s="31"/>
      <c r="PUS754" s="31"/>
      <c r="PUT754" s="31"/>
      <c r="PUU754" s="31"/>
      <c r="PUV754" s="31"/>
      <c r="PUW754" s="31"/>
      <c r="PUX754" s="31"/>
      <c r="PUY754" s="31"/>
      <c r="PUZ754" s="31"/>
      <c r="PVA754" s="31"/>
      <c r="PVB754" s="31"/>
      <c r="PVC754" s="31"/>
      <c r="PVD754" s="31"/>
      <c r="PVE754" s="31"/>
      <c r="PVF754" s="31"/>
      <c r="PVG754" s="31"/>
      <c r="PVH754" s="31"/>
      <c r="PVI754" s="31"/>
      <c r="PVJ754" s="31"/>
      <c r="PVK754" s="31"/>
      <c r="PVL754" s="31"/>
      <c r="PVM754" s="31"/>
      <c r="PVN754" s="31"/>
      <c r="PVO754" s="31"/>
      <c r="PVP754" s="31"/>
      <c r="PVQ754" s="31"/>
      <c r="PVR754" s="31"/>
      <c r="PVS754" s="31"/>
      <c r="PVT754" s="31"/>
      <c r="PVU754" s="31"/>
      <c r="PVV754" s="31"/>
      <c r="PVW754" s="31"/>
      <c r="PVX754" s="31"/>
      <c r="PVY754" s="31"/>
      <c r="PVZ754" s="31"/>
      <c r="PWA754" s="31"/>
      <c r="PWB754" s="31"/>
      <c r="PWC754" s="31"/>
      <c r="PWD754" s="31"/>
      <c r="PWE754" s="31"/>
      <c r="PWF754" s="31"/>
      <c r="PWG754" s="31"/>
      <c r="PWH754" s="31"/>
      <c r="PWI754" s="31"/>
      <c r="PWJ754" s="31"/>
      <c r="PWK754" s="31"/>
      <c r="PWL754" s="31"/>
      <c r="PWM754" s="31"/>
      <c r="PWN754" s="31"/>
      <c r="PWO754" s="31"/>
      <c r="PWP754" s="31"/>
      <c r="PWQ754" s="31"/>
      <c r="PWR754" s="31"/>
      <c r="PWS754" s="31"/>
      <c r="PWT754" s="31"/>
      <c r="PWU754" s="31"/>
      <c r="PWV754" s="31"/>
      <c r="PWW754" s="31"/>
      <c r="PWX754" s="31"/>
      <c r="PWY754" s="31"/>
      <c r="PWZ754" s="31"/>
      <c r="PXA754" s="31"/>
      <c r="PXB754" s="31"/>
      <c r="PXC754" s="31"/>
      <c r="PXD754" s="31"/>
      <c r="PXE754" s="31"/>
      <c r="PXF754" s="31"/>
      <c r="PXG754" s="31"/>
      <c r="PXH754" s="31"/>
      <c r="PXI754" s="31"/>
      <c r="PXJ754" s="31"/>
      <c r="PXK754" s="31"/>
      <c r="PXL754" s="31"/>
      <c r="PXM754" s="31"/>
      <c r="PXN754" s="31"/>
      <c r="PXO754" s="31"/>
      <c r="PXP754" s="31"/>
      <c r="PXQ754" s="31"/>
      <c r="PXR754" s="31"/>
      <c r="PXS754" s="31"/>
      <c r="PXT754" s="31"/>
      <c r="PXU754" s="31"/>
      <c r="PXV754" s="31"/>
      <c r="PXW754" s="31"/>
      <c r="PXX754" s="31"/>
      <c r="PXY754" s="31"/>
      <c r="PXZ754" s="31"/>
      <c r="PYA754" s="31"/>
      <c r="PYB754" s="31"/>
      <c r="PYC754" s="31"/>
      <c r="PYD754" s="31"/>
      <c r="PYE754" s="31"/>
      <c r="PYF754" s="31"/>
      <c r="PYG754" s="31"/>
      <c r="PYH754" s="31"/>
      <c r="PYI754" s="31"/>
      <c r="PYJ754" s="31"/>
      <c r="PYK754" s="31"/>
      <c r="PYL754" s="31"/>
      <c r="PYM754" s="31"/>
      <c r="PYN754" s="31"/>
      <c r="PYO754" s="31"/>
      <c r="PYP754" s="31"/>
      <c r="PYQ754" s="31"/>
      <c r="PYR754" s="31"/>
      <c r="PYS754" s="31"/>
      <c r="PYT754" s="31"/>
      <c r="PYU754" s="31"/>
      <c r="PYV754" s="31"/>
      <c r="PYW754" s="31"/>
      <c r="PYX754" s="31"/>
      <c r="PYY754" s="31"/>
      <c r="PYZ754" s="31"/>
      <c r="PZA754" s="31"/>
      <c r="PZB754" s="31"/>
      <c r="PZC754" s="31"/>
      <c r="PZD754" s="31"/>
      <c r="PZE754" s="31"/>
      <c r="PZF754" s="31"/>
      <c r="PZG754" s="31"/>
      <c r="PZH754" s="31"/>
      <c r="PZI754" s="31"/>
      <c r="PZJ754" s="31"/>
      <c r="PZK754" s="31"/>
      <c r="PZL754" s="31"/>
      <c r="PZM754" s="31"/>
      <c r="PZN754" s="31"/>
      <c r="PZO754" s="31"/>
      <c r="PZP754" s="31"/>
      <c r="PZQ754" s="31"/>
      <c r="PZR754" s="31"/>
      <c r="PZS754" s="31"/>
      <c r="PZT754" s="31"/>
      <c r="PZU754" s="31"/>
      <c r="PZV754" s="31"/>
      <c r="PZW754" s="31"/>
      <c r="PZX754" s="31"/>
      <c r="PZY754" s="31"/>
      <c r="PZZ754" s="31"/>
      <c r="QAA754" s="31"/>
      <c r="QAB754" s="31"/>
      <c r="QAC754" s="31"/>
      <c r="QAD754" s="31"/>
      <c r="QAE754" s="31"/>
      <c r="QAF754" s="31"/>
      <c r="QAG754" s="31"/>
      <c r="QAH754" s="31"/>
      <c r="QAI754" s="31"/>
      <c r="QAJ754" s="31"/>
      <c r="QAK754" s="31"/>
      <c r="QAL754" s="31"/>
      <c r="QAM754" s="31"/>
      <c r="QAN754" s="31"/>
      <c r="QAO754" s="31"/>
      <c r="QAP754" s="31"/>
      <c r="QAQ754" s="31"/>
      <c r="QAR754" s="31"/>
      <c r="QAS754" s="31"/>
      <c r="QAT754" s="31"/>
      <c r="QAU754" s="31"/>
      <c r="QAV754" s="31"/>
      <c r="QAW754" s="31"/>
      <c r="QAX754" s="31"/>
      <c r="QAY754" s="31"/>
      <c r="QAZ754" s="31"/>
      <c r="QBA754" s="31"/>
      <c r="QBB754" s="31"/>
      <c r="QBC754" s="31"/>
      <c r="QBD754" s="31"/>
      <c r="QBE754" s="31"/>
      <c r="QBF754" s="31"/>
      <c r="QBG754" s="31"/>
      <c r="QBH754" s="31"/>
      <c r="QBI754" s="31"/>
      <c r="QBJ754" s="31"/>
      <c r="QBK754" s="31"/>
      <c r="QBL754" s="31"/>
      <c r="QBM754" s="31"/>
      <c r="QBN754" s="31"/>
      <c r="QBO754" s="31"/>
      <c r="QBP754" s="31"/>
      <c r="QBQ754" s="31"/>
      <c r="QBR754" s="31"/>
      <c r="QBS754" s="31"/>
      <c r="QBT754" s="31"/>
      <c r="QBU754" s="31"/>
      <c r="QBV754" s="31"/>
      <c r="QBW754" s="31"/>
      <c r="QBX754" s="31"/>
      <c r="QBY754" s="31"/>
      <c r="QBZ754" s="31"/>
      <c r="QCA754" s="31"/>
      <c r="QCB754" s="31"/>
      <c r="QCC754" s="31"/>
      <c r="QCD754" s="31"/>
      <c r="QCE754" s="31"/>
      <c r="QCF754" s="31"/>
      <c r="QCG754" s="31"/>
      <c r="QCH754" s="31"/>
      <c r="QCI754" s="31"/>
      <c r="QCJ754" s="31"/>
      <c r="QCK754" s="31"/>
      <c r="QCL754" s="31"/>
      <c r="QCM754" s="31"/>
      <c r="QCN754" s="31"/>
      <c r="QCO754" s="31"/>
      <c r="QCP754" s="31"/>
      <c r="QCQ754" s="31"/>
      <c r="QCR754" s="31"/>
      <c r="QCS754" s="31"/>
      <c r="QCT754" s="31"/>
      <c r="QCU754" s="31"/>
      <c r="QCV754" s="31"/>
      <c r="QCW754" s="31"/>
      <c r="QCX754" s="31"/>
      <c r="QCY754" s="31"/>
      <c r="QCZ754" s="31"/>
      <c r="QDA754" s="31"/>
      <c r="QDB754" s="31"/>
      <c r="QDC754" s="31"/>
      <c r="QDD754" s="31"/>
      <c r="QDE754" s="31"/>
      <c r="QDF754" s="31"/>
      <c r="QDG754" s="31"/>
      <c r="QDH754" s="31"/>
      <c r="QDI754" s="31"/>
      <c r="QDJ754" s="31"/>
      <c r="QDK754" s="31"/>
      <c r="QDL754" s="31"/>
      <c r="QDM754" s="31"/>
      <c r="QDN754" s="31"/>
      <c r="QDO754" s="31"/>
      <c r="QDP754" s="31"/>
      <c r="QDQ754" s="31"/>
      <c r="QDR754" s="31"/>
      <c r="QDS754" s="31"/>
      <c r="QDT754" s="31"/>
      <c r="QDU754" s="31"/>
      <c r="QDV754" s="31"/>
      <c r="QDW754" s="31"/>
      <c r="QDX754" s="31"/>
      <c r="QDY754" s="31"/>
      <c r="QDZ754" s="31"/>
      <c r="QEA754" s="31"/>
      <c r="QEB754" s="31"/>
      <c r="QEC754" s="31"/>
      <c r="QED754" s="31"/>
      <c r="QEE754" s="31"/>
      <c r="QEF754" s="31"/>
      <c r="QEG754" s="31"/>
      <c r="QEH754" s="31"/>
      <c r="QEI754" s="31"/>
      <c r="QEJ754" s="31"/>
      <c r="QEK754" s="31"/>
      <c r="QEL754" s="31"/>
      <c r="QEM754" s="31"/>
      <c r="QEN754" s="31"/>
      <c r="QEO754" s="31"/>
      <c r="QEP754" s="31"/>
      <c r="QEQ754" s="31"/>
      <c r="QER754" s="31"/>
      <c r="QES754" s="31"/>
      <c r="QET754" s="31"/>
      <c r="QEU754" s="31"/>
      <c r="QEV754" s="31"/>
      <c r="QEW754" s="31"/>
      <c r="QEX754" s="31"/>
      <c r="QEY754" s="31"/>
      <c r="QEZ754" s="31"/>
      <c r="QFA754" s="31"/>
      <c r="QFB754" s="31"/>
      <c r="QFC754" s="31"/>
      <c r="QFD754" s="31"/>
      <c r="QFE754" s="31"/>
      <c r="QFF754" s="31"/>
      <c r="QFG754" s="31"/>
      <c r="QFH754" s="31"/>
      <c r="QFI754" s="31"/>
      <c r="QFJ754" s="31"/>
      <c r="QFK754" s="31"/>
      <c r="QFL754" s="31"/>
      <c r="QFM754" s="31"/>
      <c r="QFN754" s="31"/>
      <c r="QFO754" s="31"/>
      <c r="QFP754" s="31"/>
      <c r="QFQ754" s="31"/>
      <c r="QFR754" s="31"/>
      <c r="QFS754" s="31"/>
      <c r="QFT754" s="31"/>
      <c r="QFU754" s="31"/>
      <c r="QFV754" s="31"/>
      <c r="QFW754" s="31"/>
      <c r="QFX754" s="31"/>
      <c r="QFY754" s="31"/>
      <c r="QFZ754" s="31"/>
      <c r="QGA754" s="31"/>
      <c r="QGB754" s="31"/>
      <c r="QGC754" s="31"/>
      <c r="QGD754" s="31"/>
      <c r="QGE754" s="31"/>
      <c r="QGF754" s="31"/>
      <c r="QGG754" s="31"/>
      <c r="QGH754" s="31"/>
      <c r="QGI754" s="31"/>
      <c r="QGJ754" s="31"/>
      <c r="QGK754" s="31"/>
      <c r="QGL754" s="31"/>
      <c r="QGM754" s="31"/>
      <c r="QGN754" s="31"/>
      <c r="QGO754" s="31"/>
      <c r="QGP754" s="31"/>
      <c r="QGQ754" s="31"/>
      <c r="QGR754" s="31"/>
      <c r="QGS754" s="31"/>
      <c r="QGT754" s="31"/>
      <c r="QGU754" s="31"/>
      <c r="QGV754" s="31"/>
      <c r="QGW754" s="31"/>
      <c r="QGX754" s="31"/>
      <c r="QGY754" s="31"/>
      <c r="QGZ754" s="31"/>
      <c r="QHA754" s="31"/>
      <c r="QHB754" s="31"/>
      <c r="QHC754" s="31"/>
      <c r="QHD754" s="31"/>
      <c r="QHE754" s="31"/>
      <c r="QHF754" s="31"/>
      <c r="QHG754" s="31"/>
      <c r="QHH754" s="31"/>
      <c r="QHI754" s="31"/>
      <c r="QHJ754" s="31"/>
      <c r="QHK754" s="31"/>
      <c r="QHL754" s="31"/>
      <c r="QHM754" s="31"/>
      <c r="QHN754" s="31"/>
      <c r="QHO754" s="31"/>
      <c r="QHP754" s="31"/>
      <c r="QHQ754" s="31"/>
      <c r="QHR754" s="31"/>
      <c r="QHS754" s="31"/>
      <c r="QHT754" s="31"/>
      <c r="QHU754" s="31"/>
      <c r="QHV754" s="31"/>
      <c r="QHW754" s="31"/>
      <c r="QHX754" s="31"/>
      <c r="QHY754" s="31"/>
      <c r="QHZ754" s="31"/>
      <c r="QIA754" s="31"/>
      <c r="QIB754" s="31"/>
      <c r="QIC754" s="31"/>
      <c r="QID754" s="31"/>
      <c r="QIE754" s="31"/>
      <c r="QIF754" s="31"/>
      <c r="QIG754" s="31"/>
      <c r="QIH754" s="31"/>
      <c r="QII754" s="31"/>
      <c r="QIJ754" s="31"/>
      <c r="QIK754" s="31"/>
      <c r="QIL754" s="31"/>
      <c r="QIM754" s="31"/>
      <c r="QIN754" s="31"/>
      <c r="QIO754" s="31"/>
      <c r="QIP754" s="31"/>
      <c r="QIQ754" s="31"/>
      <c r="QIR754" s="31"/>
      <c r="QIS754" s="31"/>
      <c r="QIT754" s="31"/>
      <c r="QIU754" s="31"/>
      <c r="QIV754" s="31"/>
      <c r="QIW754" s="31"/>
      <c r="QIX754" s="31"/>
      <c r="QIY754" s="31"/>
      <c r="QIZ754" s="31"/>
      <c r="QJA754" s="31"/>
      <c r="QJB754" s="31"/>
      <c r="QJC754" s="31"/>
      <c r="QJD754" s="31"/>
      <c r="QJE754" s="31"/>
      <c r="QJF754" s="31"/>
      <c r="QJG754" s="31"/>
      <c r="QJH754" s="31"/>
      <c r="QJI754" s="31"/>
      <c r="QJJ754" s="31"/>
      <c r="QJK754" s="31"/>
      <c r="QJL754" s="31"/>
      <c r="QJM754" s="31"/>
      <c r="QJN754" s="31"/>
      <c r="QJO754" s="31"/>
      <c r="QJP754" s="31"/>
      <c r="QJQ754" s="31"/>
      <c r="QJR754" s="31"/>
      <c r="QJS754" s="31"/>
      <c r="QJT754" s="31"/>
      <c r="QJU754" s="31"/>
      <c r="QJV754" s="31"/>
      <c r="QJW754" s="31"/>
      <c r="QJX754" s="31"/>
      <c r="QJY754" s="31"/>
      <c r="QJZ754" s="31"/>
      <c r="QKA754" s="31"/>
      <c r="QKB754" s="31"/>
      <c r="QKC754" s="31"/>
      <c r="QKD754" s="31"/>
      <c r="QKE754" s="31"/>
      <c r="QKF754" s="31"/>
      <c r="QKG754" s="31"/>
      <c r="QKH754" s="31"/>
      <c r="QKI754" s="31"/>
      <c r="QKJ754" s="31"/>
      <c r="QKK754" s="31"/>
      <c r="QKL754" s="31"/>
      <c r="QKM754" s="31"/>
      <c r="QKN754" s="31"/>
      <c r="QKO754" s="31"/>
      <c r="QKP754" s="31"/>
      <c r="QKQ754" s="31"/>
      <c r="QKR754" s="31"/>
      <c r="QKS754" s="31"/>
      <c r="QKT754" s="31"/>
      <c r="QKU754" s="31"/>
      <c r="QKV754" s="31"/>
      <c r="QKW754" s="31"/>
      <c r="QKX754" s="31"/>
      <c r="QKY754" s="31"/>
      <c r="QKZ754" s="31"/>
      <c r="QLA754" s="31"/>
      <c r="QLB754" s="31"/>
      <c r="QLC754" s="31"/>
      <c r="QLD754" s="31"/>
      <c r="QLE754" s="31"/>
      <c r="QLF754" s="31"/>
      <c r="QLG754" s="31"/>
      <c r="QLH754" s="31"/>
      <c r="QLI754" s="31"/>
      <c r="QLJ754" s="31"/>
      <c r="QLK754" s="31"/>
      <c r="QLL754" s="31"/>
      <c r="QLM754" s="31"/>
      <c r="QLN754" s="31"/>
      <c r="QLO754" s="31"/>
      <c r="QLP754" s="31"/>
      <c r="QLQ754" s="31"/>
      <c r="QLR754" s="31"/>
      <c r="QLS754" s="31"/>
      <c r="QLT754" s="31"/>
      <c r="QLU754" s="31"/>
      <c r="QLV754" s="31"/>
      <c r="QLW754" s="31"/>
      <c r="QLX754" s="31"/>
      <c r="QLY754" s="31"/>
      <c r="QLZ754" s="31"/>
      <c r="QMA754" s="31"/>
      <c r="QMB754" s="31"/>
      <c r="QMC754" s="31"/>
      <c r="QMD754" s="31"/>
      <c r="QME754" s="31"/>
      <c r="QMF754" s="31"/>
      <c r="QMG754" s="31"/>
      <c r="QMH754" s="31"/>
      <c r="QMI754" s="31"/>
      <c r="QMJ754" s="31"/>
      <c r="QMK754" s="31"/>
      <c r="QML754" s="31"/>
      <c r="QMM754" s="31"/>
      <c r="QMN754" s="31"/>
      <c r="QMO754" s="31"/>
      <c r="QMP754" s="31"/>
      <c r="QMQ754" s="31"/>
      <c r="QMR754" s="31"/>
      <c r="QMS754" s="31"/>
      <c r="QMT754" s="31"/>
      <c r="QMU754" s="31"/>
      <c r="QMV754" s="31"/>
      <c r="QMW754" s="31"/>
      <c r="QMX754" s="31"/>
      <c r="QMY754" s="31"/>
      <c r="QMZ754" s="31"/>
      <c r="QNA754" s="31"/>
      <c r="QNB754" s="31"/>
      <c r="QNC754" s="31"/>
      <c r="QND754" s="31"/>
      <c r="QNE754" s="31"/>
      <c r="QNF754" s="31"/>
      <c r="QNG754" s="31"/>
      <c r="QNH754" s="31"/>
      <c r="QNI754" s="31"/>
      <c r="QNJ754" s="31"/>
      <c r="QNK754" s="31"/>
      <c r="QNL754" s="31"/>
      <c r="QNM754" s="31"/>
      <c r="QNN754" s="31"/>
      <c r="QNO754" s="31"/>
      <c r="QNP754" s="31"/>
      <c r="QNQ754" s="31"/>
      <c r="QNR754" s="31"/>
      <c r="QNS754" s="31"/>
      <c r="QNT754" s="31"/>
      <c r="QNU754" s="31"/>
      <c r="QNV754" s="31"/>
      <c r="QNW754" s="31"/>
      <c r="QNX754" s="31"/>
      <c r="QNY754" s="31"/>
      <c r="QNZ754" s="31"/>
      <c r="QOA754" s="31"/>
      <c r="QOB754" s="31"/>
      <c r="QOC754" s="31"/>
      <c r="QOD754" s="31"/>
      <c r="QOE754" s="31"/>
      <c r="QOF754" s="31"/>
      <c r="QOG754" s="31"/>
      <c r="QOH754" s="31"/>
      <c r="QOI754" s="31"/>
      <c r="QOJ754" s="31"/>
      <c r="QOK754" s="31"/>
      <c r="QOL754" s="31"/>
      <c r="QOM754" s="31"/>
      <c r="QON754" s="31"/>
      <c r="QOO754" s="31"/>
      <c r="QOP754" s="31"/>
      <c r="QOQ754" s="31"/>
      <c r="QOR754" s="31"/>
      <c r="QOS754" s="31"/>
      <c r="QOT754" s="31"/>
      <c r="QOU754" s="31"/>
      <c r="QOV754" s="31"/>
      <c r="QOW754" s="31"/>
      <c r="QOX754" s="31"/>
      <c r="QOY754" s="31"/>
      <c r="QOZ754" s="31"/>
      <c r="QPA754" s="31"/>
      <c r="QPB754" s="31"/>
      <c r="QPC754" s="31"/>
      <c r="QPD754" s="31"/>
      <c r="QPE754" s="31"/>
      <c r="QPF754" s="31"/>
      <c r="QPG754" s="31"/>
      <c r="QPH754" s="31"/>
      <c r="QPI754" s="31"/>
      <c r="QPJ754" s="31"/>
      <c r="QPK754" s="31"/>
      <c r="QPL754" s="31"/>
      <c r="QPM754" s="31"/>
      <c r="QPN754" s="31"/>
      <c r="QPO754" s="31"/>
      <c r="QPP754" s="31"/>
      <c r="QPQ754" s="31"/>
      <c r="QPR754" s="31"/>
      <c r="QPS754" s="31"/>
      <c r="QPT754" s="31"/>
      <c r="QPU754" s="31"/>
      <c r="QPV754" s="31"/>
      <c r="QPW754" s="31"/>
      <c r="QPX754" s="31"/>
      <c r="QPY754" s="31"/>
      <c r="QPZ754" s="31"/>
      <c r="QQA754" s="31"/>
      <c r="QQB754" s="31"/>
      <c r="QQC754" s="31"/>
      <c r="QQD754" s="31"/>
      <c r="QQE754" s="31"/>
      <c r="QQF754" s="31"/>
      <c r="QQG754" s="31"/>
      <c r="QQH754" s="31"/>
      <c r="QQI754" s="31"/>
      <c r="QQJ754" s="31"/>
      <c r="QQK754" s="31"/>
      <c r="QQL754" s="31"/>
      <c r="QQM754" s="31"/>
      <c r="QQN754" s="31"/>
      <c r="QQO754" s="31"/>
      <c r="QQP754" s="31"/>
      <c r="QQQ754" s="31"/>
      <c r="QQR754" s="31"/>
      <c r="QQS754" s="31"/>
      <c r="QQT754" s="31"/>
      <c r="QQU754" s="31"/>
      <c r="QQV754" s="31"/>
      <c r="QQW754" s="31"/>
      <c r="QQX754" s="31"/>
      <c r="QQY754" s="31"/>
      <c r="QQZ754" s="31"/>
      <c r="QRA754" s="31"/>
      <c r="QRB754" s="31"/>
      <c r="QRC754" s="31"/>
      <c r="QRD754" s="31"/>
      <c r="QRE754" s="31"/>
      <c r="QRF754" s="31"/>
      <c r="QRG754" s="31"/>
      <c r="QRH754" s="31"/>
      <c r="QRI754" s="31"/>
      <c r="QRJ754" s="31"/>
      <c r="QRK754" s="31"/>
      <c r="QRL754" s="31"/>
      <c r="QRM754" s="31"/>
      <c r="QRN754" s="31"/>
      <c r="QRO754" s="31"/>
      <c r="QRP754" s="31"/>
      <c r="QRQ754" s="31"/>
      <c r="QRR754" s="31"/>
      <c r="QRS754" s="31"/>
      <c r="QRT754" s="31"/>
      <c r="QRU754" s="31"/>
      <c r="QRV754" s="31"/>
      <c r="QRW754" s="31"/>
      <c r="QRX754" s="31"/>
      <c r="QRY754" s="31"/>
      <c r="QRZ754" s="31"/>
      <c r="QSA754" s="31"/>
      <c r="QSB754" s="31"/>
      <c r="QSC754" s="31"/>
      <c r="QSD754" s="31"/>
      <c r="QSE754" s="31"/>
      <c r="QSF754" s="31"/>
      <c r="QSG754" s="31"/>
      <c r="QSH754" s="31"/>
      <c r="QSI754" s="31"/>
      <c r="QSJ754" s="31"/>
      <c r="QSK754" s="31"/>
      <c r="QSL754" s="31"/>
      <c r="QSM754" s="31"/>
      <c r="QSN754" s="31"/>
      <c r="QSO754" s="31"/>
      <c r="QSP754" s="31"/>
      <c r="QSQ754" s="31"/>
      <c r="QSR754" s="31"/>
      <c r="QSS754" s="31"/>
      <c r="QST754" s="31"/>
      <c r="QSU754" s="31"/>
      <c r="QSV754" s="31"/>
      <c r="QSW754" s="31"/>
      <c r="QSX754" s="31"/>
      <c r="QSY754" s="31"/>
      <c r="QSZ754" s="31"/>
      <c r="QTA754" s="31"/>
      <c r="QTB754" s="31"/>
      <c r="QTC754" s="31"/>
      <c r="QTD754" s="31"/>
      <c r="QTE754" s="31"/>
      <c r="QTF754" s="31"/>
      <c r="QTG754" s="31"/>
      <c r="QTH754" s="31"/>
      <c r="QTI754" s="31"/>
      <c r="QTJ754" s="31"/>
      <c r="QTK754" s="31"/>
      <c r="QTL754" s="31"/>
      <c r="QTM754" s="31"/>
      <c r="QTN754" s="31"/>
      <c r="QTO754" s="31"/>
      <c r="QTP754" s="31"/>
      <c r="QTQ754" s="31"/>
      <c r="QTR754" s="31"/>
      <c r="QTS754" s="31"/>
      <c r="QTT754" s="31"/>
      <c r="QTU754" s="31"/>
      <c r="QTV754" s="31"/>
      <c r="QTW754" s="31"/>
      <c r="QTX754" s="31"/>
      <c r="QTY754" s="31"/>
      <c r="QTZ754" s="31"/>
      <c r="QUA754" s="31"/>
      <c r="QUB754" s="31"/>
      <c r="QUC754" s="31"/>
      <c r="QUD754" s="31"/>
      <c r="QUE754" s="31"/>
      <c r="QUF754" s="31"/>
      <c r="QUG754" s="31"/>
      <c r="QUH754" s="31"/>
      <c r="QUI754" s="31"/>
      <c r="QUJ754" s="31"/>
      <c r="QUK754" s="31"/>
      <c r="QUL754" s="31"/>
      <c r="QUM754" s="31"/>
      <c r="QUN754" s="31"/>
      <c r="QUO754" s="31"/>
      <c r="QUP754" s="31"/>
      <c r="QUQ754" s="31"/>
      <c r="QUR754" s="31"/>
      <c r="QUS754" s="31"/>
      <c r="QUT754" s="31"/>
      <c r="QUU754" s="31"/>
      <c r="QUV754" s="31"/>
      <c r="QUW754" s="31"/>
      <c r="QUX754" s="31"/>
      <c r="QUY754" s="31"/>
      <c r="QUZ754" s="31"/>
      <c r="QVA754" s="31"/>
      <c r="QVB754" s="31"/>
      <c r="QVC754" s="31"/>
      <c r="QVD754" s="31"/>
      <c r="QVE754" s="31"/>
      <c r="QVF754" s="31"/>
      <c r="QVG754" s="31"/>
      <c r="QVH754" s="31"/>
      <c r="QVI754" s="31"/>
      <c r="QVJ754" s="31"/>
      <c r="QVK754" s="31"/>
      <c r="QVL754" s="31"/>
      <c r="QVM754" s="31"/>
      <c r="QVN754" s="31"/>
      <c r="QVO754" s="31"/>
      <c r="QVP754" s="31"/>
      <c r="QVQ754" s="31"/>
      <c r="QVR754" s="31"/>
      <c r="QVS754" s="31"/>
      <c r="QVT754" s="31"/>
      <c r="QVU754" s="31"/>
      <c r="QVV754" s="31"/>
      <c r="QVW754" s="31"/>
      <c r="QVX754" s="31"/>
      <c r="QVY754" s="31"/>
      <c r="QVZ754" s="31"/>
      <c r="QWA754" s="31"/>
      <c r="QWB754" s="31"/>
      <c r="QWC754" s="31"/>
      <c r="QWD754" s="31"/>
      <c r="QWE754" s="31"/>
      <c r="QWF754" s="31"/>
      <c r="QWG754" s="31"/>
      <c r="QWH754" s="31"/>
      <c r="QWI754" s="31"/>
      <c r="QWJ754" s="31"/>
      <c r="QWK754" s="31"/>
      <c r="QWL754" s="31"/>
      <c r="QWM754" s="31"/>
      <c r="QWN754" s="31"/>
      <c r="QWO754" s="31"/>
      <c r="QWP754" s="31"/>
      <c r="QWQ754" s="31"/>
      <c r="QWR754" s="31"/>
      <c r="QWS754" s="31"/>
      <c r="QWT754" s="31"/>
      <c r="QWU754" s="31"/>
      <c r="QWV754" s="31"/>
      <c r="QWW754" s="31"/>
      <c r="QWX754" s="31"/>
      <c r="QWY754" s="31"/>
      <c r="QWZ754" s="31"/>
      <c r="QXA754" s="31"/>
      <c r="QXB754" s="31"/>
      <c r="QXC754" s="31"/>
      <c r="QXD754" s="31"/>
      <c r="QXE754" s="31"/>
      <c r="QXF754" s="31"/>
      <c r="QXG754" s="31"/>
      <c r="QXH754" s="31"/>
      <c r="QXI754" s="31"/>
      <c r="QXJ754" s="31"/>
      <c r="QXK754" s="31"/>
      <c r="QXL754" s="31"/>
      <c r="QXM754" s="31"/>
      <c r="QXN754" s="31"/>
      <c r="QXO754" s="31"/>
      <c r="QXP754" s="31"/>
      <c r="QXQ754" s="31"/>
      <c r="QXR754" s="31"/>
      <c r="QXS754" s="31"/>
      <c r="QXT754" s="31"/>
      <c r="QXU754" s="31"/>
      <c r="QXV754" s="31"/>
      <c r="QXW754" s="31"/>
      <c r="QXX754" s="31"/>
      <c r="QXY754" s="31"/>
      <c r="QXZ754" s="31"/>
      <c r="QYA754" s="31"/>
      <c r="QYB754" s="31"/>
      <c r="QYC754" s="31"/>
      <c r="QYD754" s="31"/>
      <c r="QYE754" s="31"/>
      <c r="QYF754" s="31"/>
      <c r="QYG754" s="31"/>
      <c r="QYH754" s="31"/>
      <c r="QYI754" s="31"/>
      <c r="QYJ754" s="31"/>
      <c r="QYK754" s="31"/>
      <c r="QYL754" s="31"/>
      <c r="QYM754" s="31"/>
      <c r="QYN754" s="31"/>
      <c r="QYO754" s="31"/>
      <c r="QYP754" s="31"/>
      <c r="QYQ754" s="31"/>
      <c r="QYR754" s="31"/>
      <c r="QYS754" s="31"/>
      <c r="QYT754" s="31"/>
      <c r="QYU754" s="31"/>
      <c r="QYV754" s="31"/>
      <c r="QYW754" s="31"/>
      <c r="QYX754" s="31"/>
      <c r="QYY754" s="31"/>
      <c r="QYZ754" s="31"/>
      <c r="QZA754" s="31"/>
      <c r="QZB754" s="31"/>
      <c r="QZC754" s="31"/>
      <c r="QZD754" s="31"/>
      <c r="QZE754" s="31"/>
      <c r="QZF754" s="31"/>
      <c r="QZG754" s="31"/>
      <c r="QZH754" s="31"/>
      <c r="QZI754" s="31"/>
      <c r="QZJ754" s="31"/>
      <c r="QZK754" s="31"/>
      <c r="QZL754" s="31"/>
      <c r="QZM754" s="31"/>
      <c r="QZN754" s="31"/>
      <c r="QZO754" s="31"/>
      <c r="QZP754" s="31"/>
      <c r="QZQ754" s="31"/>
      <c r="QZR754" s="31"/>
      <c r="QZS754" s="31"/>
      <c r="QZT754" s="31"/>
      <c r="QZU754" s="31"/>
      <c r="QZV754" s="31"/>
      <c r="QZW754" s="31"/>
      <c r="QZX754" s="31"/>
      <c r="QZY754" s="31"/>
      <c r="QZZ754" s="31"/>
      <c r="RAA754" s="31"/>
      <c r="RAB754" s="31"/>
      <c r="RAC754" s="31"/>
      <c r="RAD754" s="31"/>
      <c r="RAE754" s="31"/>
      <c r="RAF754" s="31"/>
      <c r="RAG754" s="31"/>
      <c r="RAH754" s="31"/>
      <c r="RAI754" s="31"/>
      <c r="RAJ754" s="31"/>
      <c r="RAK754" s="31"/>
      <c r="RAL754" s="31"/>
      <c r="RAM754" s="31"/>
      <c r="RAN754" s="31"/>
      <c r="RAO754" s="31"/>
      <c r="RAP754" s="31"/>
      <c r="RAQ754" s="31"/>
      <c r="RAR754" s="31"/>
      <c r="RAS754" s="31"/>
      <c r="RAT754" s="31"/>
      <c r="RAU754" s="31"/>
      <c r="RAV754" s="31"/>
      <c r="RAW754" s="31"/>
      <c r="RAX754" s="31"/>
      <c r="RAY754" s="31"/>
      <c r="RAZ754" s="31"/>
      <c r="RBA754" s="31"/>
      <c r="RBB754" s="31"/>
      <c r="RBC754" s="31"/>
      <c r="RBD754" s="31"/>
      <c r="RBE754" s="31"/>
      <c r="RBF754" s="31"/>
      <c r="RBG754" s="31"/>
      <c r="RBH754" s="31"/>
      <c r="RBI754" s="31"/>
      <c r="RBJ754" s="31"/>
      <c r="RBK754" s="31"/>
      <c r="RBL754" s="31"/>
      <c r="RBM754" s="31"/>
      <c r="RBN754" s="31"/>
      <c r="RBO754" s="31"/>
      <c r="RBP754" s="31"/>
      <c r="RBQ754" s="31"/>
      <c r="RBR754" s="31"/>
      <c r="RBS754" s="31"/>
      <c r="RBT754" s="31"/>
      <c r="RBU754" s="31"/>
      <c r="RBV754" s="31"/>
      <c r="RBW754" s="31"/>
      <c r="RBX754" s="31"/>
      <c r="RBY754" s="31"/>
      <c r="RBZ754" s="31"/>
      <c r="RCA754" s="31"/>
      <c r="RCB754" s="31"/>
      <c r="RCC754" s="31"/>
      <c r="RCD754" s="31"/>
      <c r="RCE754" s="31"/>
      <c r="RCF754" s="31"/>
      <c r="RCG754" s="31"/>
      <c r="RCH754" s="31"/>
      <c r="RCI754" s="31"/>
      <c r="RCJ754" s="31"/>
      <c r="RCK754" s="31"/>
      <c r="RCL754" s="31"/>
      <c r="RCM754" s="31"/>
      <c r="RCN754" s="31"/>
      <c r="RCO754" s="31"/>
      <c r="RCP754" s="31"/>
      <c r="RCQ754" s="31"/>
      <c r="RCR754" s="31"/>
      <c r="RCS754" s="31"/>
      <c r="RCT754" s="31"/>
      <c r="RCU754" s="31"/>
      <c r="RCV754" s="31"/>
      <c r="RCW754" s="31"/>
      <c r="RCX754" s="31"/>
      <c r="RCY754" s="31"/>
      <c r="RCZ754" s="31"/>
      <c r="RDA754" s="31"/>
      <c r="RDB754" s="31"/>
      <c r="RDC754" s="31"/>
      <c r="RDD754" s="31"/>
      <c r="RDE754" s="31"/>
      <c r="RDF754" s="31"/>
      <c r="RDG754" s="31"/>
      <c r="RDH754" s="31"/>
      <c r="RDI754" s="31"/>
      <c r="RDJ754" s="31"/>
      <c r="RDK754" s="31"/>
      <c r="RDL754" s="31"/>
      <c r="RDM754" s="31"/>
      <c r="RDN754" s="31"/>
      <c r="RDO754" s="31"/>
      <c r="RDP754" s="31"/>
      <c r="RDQ754" s="31"/>
      <c r="RDR754" s="31"/>
      <c r="RDS754" s="31"/>
      <c r="RDT754" s="31"/>
      <c r="RDU754" s="31"/>
      <c r="RDV754" s="31"/>
      <c r="RDW754" s="31"/>
      <c r="RDX754" s="31"/>
      <c r="RDY754" s="31"/>
      <c r="RDZ754" s="31"/>
      <c r="REA754" s="31"/>
      <c r="REB754" s="31"/>
      <c r="REC754" s="31"/>
      <c r="RED754" s="31"/>
      <c r="REE754" s="31"/>
      <c r="REF754" s="31"/>
      <c r="REG754" s="31"/>
      <c r="REH754" s="31"/>
      <c r="REI754" s="31"/>
      <c r="REJ754" s="31"/>
      <c r="REK754" s="31"/>
      <c r="REL754" s="31"/>
      <c r="REM754" s="31"/>
      <c r="REN754" s="31"/>
      <c r="REO754" s="31"/>
      <c r="REP754" s="31"/>
      <c r="REQ754" s="31"/>
      <c r="RER754" s="31"/>
      <c r="RES754" s="31"/>
      <c r="RET754" s="31"/>
      <c r="REU754" s="31"/>
      <c r="REV754" s="31"/>
      <c r="REW754" s="31"/>
      <c r="REX754" s="31"/>
      <c r="REY754" s="31"/>
      <c r="REZ754" s="31"/>
      <c r="RFA754" s="31"/>
      <c r="RFB754" s="31"/>
      <c r="RFC754" s="31"/>
      <c r="RFD754" s="31"/>
      <c r="RFE754" s="31"/>
      <c r="RFF754" s="31"/>
      <c r="RFG754" s="31"/>
      <c r="RFH754" s="31"/>
      <c r="RFI754" s="31"/>
      <c r="RFJ754" s="31"/>
      <c r="RFK754" s="31"/>
      <c r="RFL754" s="31"/>
      <c r="RFM754" s="31"/>
      <c r="RFN754" s="31"/>
      <c r="RFO754" s="31"/>
      <c r="RFP754" s="31"/>
      <c r="RFQ754" s="31"/>
      <c r="RFR754" s="31"/>
      <c r="RFS754" s="31"/>
      <c r="RFT754" s="31"/>
      <c r="RFU754" s="31"/>
      <c r="RFV754" s="31"/>
      <c r="RFW754" s="31"/>
      <c r="RFX754" s="31"/>
      <c r="RFY754" s="31"/>
      <c r="RFZ754" s="31"/>
      <c r="RGA754" s="31"/>
      <c r="RGB754" s="31"/>
      <c r="RGC754" s="31"/>
      <c r="RGD754" s="31"/>
      <c r="RGE754" s="31"/>
      <c r="RGF754" s="31"/>
      <c r="RGG754" s="31"/>
      <c r="RGH754" s="31"/>
      <c r="RGI754" s="31"/>
      <c r="RGJ754" s="31"/>
      <c r="RGK754" s="31"/>
      <c r="RGL754" s="31"/>
      <c r="RGM754" s="31"/>
      <c r="RGN754" s="31"/>
      <c r="RGO754" s="31"/>
      <c r="RGP754" s="31"/>
      <c r="RGQ754" s="31"/>
      <c r="RGR754" s="31"/>
      <c r="RGS754" s="31"/>
      <c r="RGT754" s="31"/>
      <c r="RGU754" s="31"/>
      <c r="RGV754" s="31"/>
      <c r="RGW754" s="31"/>
      <c r="RGX754" s="31"/>
      <c r="RGY754" s="31"/>
      <c r="RGZ754" s="31"/>
      <c r="RHA754" s="31"/>
      <c r="RHB754" s="31"/>
      <c r="RHC754" s="31"/>
      <c r="RHD754" s="31"/>
      <c r="RHE754" s="31"/>
      <c r="RHF754" s="31"/>
      <c r="RHG754" s="31"/>
      <c r="RHH754" s="31"/>
      <c r="RHI754" s="31"/>
      <c r="RHJ754" s="31"/>
      <c r="RHK754" s="31"/>
      <c r="RHL754" s="31"/>
      <c r="RHM754" s="31"/>
      <c r="RHN754" s="31"/>
      <c r="RHO754" s="31"/>
      <c r="RHP754" s="31"/>
      <c r="RHQ754" s="31"/>
      <c r="RHR754" s="31"/>
      <c r="RHS754" s="31"/>
      <c r="RHT754" s="31"/>
      <c r="RHU754" s="31"/>
      <c r="RHV754" s="31"/>
      <c r="RHW754" s="31"/>
      <c r="RHX754" s="31"/>
      <c r="RHY754" s="31"/>
      <c r="RHZ754" s="31"/>
      <c r="RIA754" s="31"/>
      <c r="RIB754" s="31"/>
      <c r="RIC754" s="31"/>
      <c r="RID754" s="31"/>
      <c r="RIE754" s="31"/>
      <c r="RIF754" s="31"/>
      <c r="RIG754" s="31"/>
      <c r="RIH754" s="31"/>
      <c r="RII754" s="31"/>
      <c r="RIJ754" s="31"/>
      <c r="RIK754" s="31"/>
      <c r="RIL754" s="31"/>
      <c r="RIM754" s="31"/>
      <c r="RIN754" s="31"/>
      <c r="RIO754" s="31"/>
      <c r="RIP754" s="31"/>
      <c r="RIQ754" s="31"/>
      <c r="RIR754" s="31"/>
      <c r="RIS754" s="31"/>
      <c r="RIT754" s="31"/>
      <c r="RIU754" s="31"/>
      <c r="RIV754" s="31"/>
      <c r="RIW754" s="31"/>
      <c r="RIX754" s="31"/>
      <c r="RIY754" s="31"/>
      <c r="RIZ754" s="31"/>
      <c r="RJA754" s="31"/>
      <c r="RJB754" s="31"/>
      <c r="RJC754" s="31"/>
      <c r="RJD754" s="31"/>
      <c r="RJE754" s="31"/>
      <c r="RJF754" s="31"/>
      <c r="RJG754" s="31"/>
      <c r="RJH754" s="31"/>
      <c r="RJI754" s="31"/>
      <c r="RJJ754" s="31"/>
      <c r="RJK754" s="31"/>
      <c r="RJL754" s="31"/>
      <c r="RJM754" s="31"/>
      <c r="RJN754" s="31"/>
      <c r="RJO754" s="31"/>
      <c r="RJP754" s="31"/>
      <c r="RJQ754" s="31"/>
      <c r="RJR754" s="31"/>
      <c r="RJS754" s="31"/>
      <c r="RJT754" s="31"/>
      <c r="RJU754" s="31"/>
      <c r="RJV754" s="31"/>
      <c r="RJW754" s="31"/>
      <c r="RJX754" s="31"/>
      <c r="RJY754" s="31"/>
      <c r="RJZ754" s="31"/>
      <c r="RKA754" s="31"/>
      <c r="RKB754" s="31"/>
      <c r="RKC754" s="31"/>
      <c r="RKD754" s="31"/>
      <c r="RKE754" s="31"/>
      <c r="RKF754" s="31"/>
      <c r="RKG754" s="31"/>
      <c r="RKH754" s="31"/>
      <c r="RKI754" s="31"/>
      <c r="RKJ754" s="31"/>
      <c r="RKK754" s="31"/>
      <c r="RKL754" s="31"/>
      <c r="RKM754" s="31"/>
      <c r="RKN754" s="31"/>
      <c r="RKO754" s="31"/>
      <c r="RKP754" s="31"/>
      <c r="RKQ754" s="31"/>
      <c r="RKR754" s="31"/>
      <c r="RKS754" s="31"/>
      <c r="RKT754" s="31"/>
      <c r="RKU754" s="31"/>
      <c r="RKV754" s="31"/>
      <c r="RKW754" s="31"/>
      <c r="RKX754" s="31"/>
      <c r="RKY754" s="31"/>
      <c r="RKZ754" s="31"/>
      <c r="RLA754" s="31"/>
      <c r="RLB754" s="31"/>
      <c r="RLC754" s="31"/>
      <c r="RLD754" s="31"/>
      <c r="RLE754" s="31"/>
      <c r="RLF754" s="31"/>
      <c r="RLG754" s="31"/>
      <c r="RLH754" s="31"/>
      <c r="RLI754" s="31"/>
      <c r="RLJ754" s="31"/>
      <c r="RLK754" s="31"/>
      <c r="RLL754" s="31"/>
      <c r="RLM754" s="31"/>
      <c r="RLN754" s="31"/>
      <c r="RLO754" s="31"/>
      <c r="RLP754" s="31"/>
      <c r="RLQ754" s="31"/>
      <c r="RLR754" s="31"/>
      <c r="RLS754" s="31"/>
      <c r="RLT754" s="31"/>
      <c r="RLU754" s="31"/>
      <c r="RLV754" s="31"/>
      <c r="RLW754" s="31"/>
      <c r="RLX754" s="31"/>
      <c r="RLY754" s="31"/>
      <c r="RLZ754" s="31"/>
      <c r="RMA754" s="31"/>
      <c r="RMB754" s="31"/>
      <c r="RMC754" s="31"/>
      <c r="RMD754" s="31"/>
      <c r="RME754" s="31"/>
      <c r="RMF754" s="31"/>
      <c r="RMG754" s="31"/>
      <c r="RMH754" s="31"/>
      <c r="RMI754" s="31"/>
      <c r="RMJ754" s="31"/>
      <c r="RMK754" s="31"/>
      <c r="RML754" s="31"/>
      <c r="RMM754" s="31"/>
      <c r="RMN754" s="31"/>
      <c r="RMO754" s="31"/>
      <c r="RMP754" s="31"/>
      <c r="RMQ754" s="31"/>
      <c r="RMR754" s="31"/>
      <c r="RMS754" s="31"/>
      <c r="RMT754" s="31"/>
      <c r="RMU754" s="31"/>
      <c r="RMV754" s="31"/>
      <c r="RMW754" s="31"/>
      <c r="RMX754" s="31"/>
      <c r="RMY754" s="31"/>
      <c r="RMZ754" s="31"/>
      <c r="RNA754" s="31"/>
      <c r="RNB754" s="31"/>
      <c r="RNC754" s="31"/>
      <c r="RND754" s="31"/>
      <c r="RNE754" s="31"/>
      <c r="RNF754" s="31"/>
      <c r="RNG754" s="31"/>
      <c r="RNH754" s="31"/>
      <c r="RNI754" s="31"/>
      <c r="RNJ754" s="31"/>
      <c r="RNK754" s="31"/>
      <c r="RNL754" s="31"/>
      <c r="RNM754" s="31"/>
      <c r="RNN754" s="31"/>
      <c r="RNO754" s="31"/>
      <c r="RNP754" s="31"/>
      <c r="RNQ754" s="31"/>
      <c r="RNR754" s="31"/>
      <c r="RNS754" s="31"/>
      <c r="RNT754" s="31"/>
      <c r="RNU754" s="31"/>
      <c r="RNV754" s="31"/>
      <c r="RNW754" s="31"/>
      <c r="RNX754" s="31"/>
      <c r="RNY754" s="31"/>
      <c r="RNZ754" s="31"/>
      <c r="ROA754" s="31"/>
      <c r="ROB754" s="31"/>
      <c r="ROC754" s="31"/>
      <c r="ROD754" s="31"/>
      <c r="ROE754" s="31"/>
      <c r="ROF754" s="31"/>
      <c r="ROG754" s="31"/>
      <c r="ROH754" s="31"/>
      <c r="ROI754" s="31"/>
      <c r="ROJ754" s="31"/>
      <c r="ROK754" s="31"/>
      <c r="ROL754" s="31"/>
      <c r="ROM754" s="31"/>
      <c r="RON754" s="31"/>
      <c r="ROO754" s="31"/>
      <c r="ROP754" s="31"/>
      <c r="ROQ754" s="31"/>
      <c r="ROR754" s="31"/>
      <c r="ROS754" s="31"/>
      <c r="ROT754" s="31"/>
      <c r="ROU754" s="31"/>
      <c r="ROV754" s="31"/>
      <c r="ROW754" s="31"/>
      <c r="ROX754" s="31"/>
      <c r="ROY754" s="31"/>
      <c r="ROZ754" s="31"/>
      <c r="RPA754" s="31"/>
      <c r="RPB754" s="31"/>
      <c r="RPC754" s="31"/>
      <c r="RPD754" s="31"/>
      <c r="RPE754" s="31"/>
      <c r="RPF754" s="31"/>
      <c r="RPG754" s="31"/>
      <c r="RPH754" s="31"/>
      <c r="RPI754" s="31"/>
      <c r="RPJ754" s="31"/>
      <c r="RPK754" s="31"/>
      <c r="RPL754" s="31"/>
      <c r="RPM754" s="31"/>
      <c r="RPN754" s="31"/>
      <c r="RPO754" s="31"/>
      <c r="RPP754" s="31"/>
      <c r="RPQ754" s="31"/>
      <c r="RPR754" s="31"/>
      <c r="RPS754" s="31"/>
      <c r="RPT754" s="31"/>
      <c r="RPU754" s="31"/>
      <c r="RPV754" s="31"/>
      <c r="RPW754" s="31"/>
      <c r="RPX754" s="31"/>
      <c r="RPY754" s="31"/>
      <c r="RPZ754" s="31"/>
      <c r="RQA754" s="31"/>
      <c r="RQB754" s="31"/>
      <c r="RQC754" s="31"/>
      <c r="RQD754" s="31"/>
      <c r="RQE754" s="31"/>
      <c r="RQF754" s="31"/>
      <c r="RQG754" s="31"/>
      <c r="RQH754" s="31"/>
      <c r="RQI754" s="31"/>
      <c r="RQJ754" s="31"/>
      <c r="RQK754" s="31"/>
      <c r="RQL754" s="31"/>
      <c r="RQM754" s="31"/>
      <c r="RQN754" s="31"/>
      <c r="RQO754" s="31"/>
      <c r="RQP754" s="31"/>
      <c r="RQQ754" s="31"/>
      <c r="RQR754" s="31"/>
      <c r="RQS754" s="31"/>
      <c r="RQT754" s="31"/>
      <c r="RQU754" s="31"/>
      <c r="RQV754" s="31"/>
      <c r="RQW754" s="31"/>
      <c r="RQX754" s="31"/>
      <c r="RQY754" s="31"/>
      <c r="RQZ754" s="31"/>
      <c r="RRA754" s="31"/>
      <c r="RRB754" s="31"/>
      <c r="RRC754" s="31"/>
      <c r="RRD754" s="31"/>
      <c r="RRE754" s="31"/>
      <c r="RRF754" s="31"/>
      <c r="RRG754" s="31"/>
      <c r="RRH754" s="31"/>
      <c r="RRI754" s="31"/>
      <c r="RRJ754" s="31"/>
      <c r="RRK754" s="31"/>
      <c r="RRL754" s="31"/>
      <c r="RRM754" s="31"/>
      <c r="RRN754" s="31"/>
      <c r="RRO754" s="31"/>
      <c r="RRP754" s="31"/>
      <c r="RRQ754" s="31"/>
      <c r="RRR754" s="31"/>
      <c r="RRS754" s="31"/>
      <c r="RRT754" s="31"/>
      <c r="RRU754" s="31"/>
      <c r="RRV754" s="31"/>
      <c r="RRW754" s="31"/>
      <c r="RRX754" s="31"/>
      <c r="RRY754" s="31"/>
      <c r="RRZ754" s="31"/>
      <c r="RSA754" s="31"/>
      <c r="RSB754" s="31"/>
      <c r="RSC754" s="31"/>
      <c r="RSD754" s="31"/>
      <c r="RSE754" s="31"/>
      <c r="RSF754" s="31"/>
      <c r="RSG754" s="31"/>
      <c r="RSH754" s="31"/>
      <c r="RSI754" s="31"/>
      <c r="RSJ754" s="31"/>
      <c r="RSK754" s="31"/>
      <c r="RSL754" s="31"/>
      <c r="RSM754" s="31"/>
      <c r="RSN754" s="31"/>
      <c r="RSO754" s="31"/>
      <c r="RSP754" s="31"/>
      <c r="RSQ754" s="31"/>
      <c r="RSR754" s="31"/>
      <c r="RSS754" s="31"/>
      <c r="RST754" s="31"/>
      <c r="RSU754" s="31"/>
      <c r="RSV754" s="31"/>
      <c r="RSW754" s="31"/>
      <c r="RSX754" s="31"/>
      <c r="RSY754" s="31"/>
      <c r="RSZ754" s="31"/>
      <c r="RTA754" s="31"/>
      <c r="RTB754" s="31"/>
      <c r="RTC754" s="31"/>
      <c r="RTD754" s="31"/>
      <c r="RTE754" s="31"/>
      <c r="RTF754" s="31"/>
      <c r="RTG754" s="31"/>
      <c r="RTH754" s="31"/>
      <c r="RTI754" s="31"/>
      <c r="RTJ754" s="31"/>
      <c r="RTK754" s="31"/>
      <c r="RTL754" s="31"/>
      <c r="RTM754" s="31"/>
      <c r="RTN754" s="31"/>
      <c r="RTO754" s="31"/>
      <c r="RTP754" s="31"/>
      <c r="RTQ754" s="31"/>
      <c r="RTR754" s="31"/>
      <c r="RTS754" s="31"/>
      <c r="RTT754" s="31"/>
      <c r="RTU754" s="31"/>
      <c r="RTV754" s="31"/>
      <c r="RTW754" s="31"/>
      <c r="RTX754" s="31"/>
      <c r="RTY754" s="31"/>
      <c r="RTZ754" s="31"/>
      <c r="RUA754" s="31"/>
      <c r="RUB754" s="31"/>
      <c r="RUC754" s="31"/>
      <c r="RUD754" s="31"/>
      <c r="RUE754" s="31"/>
      <c r="RUF754" s="31"/>
      <c r="RUG754" s="31"/>
      <c r="RUH754" s="31"/>
      <c r="RUI754" s="31"/>
      <c r="RUJ754" s="31"/>
      <c r="RUK754" s="31"/>
      <c r="RUL754" s="31"/>
      <c r="RUM754" s="31"/>
      <c r="RUN754" s="31"/>
      <c r="RUO754" s="31"/>
      <c r="RUP754" s="31"/>
      <c r="RUQ754" s="31"/>
      <c r="RUR754" s="31"/>
      <c r="RUS754" s="31"/>
      <c r="RUT754" s="31"/>
      <c r="RUU754" s="31"/>
      <c r="RUV754" s="31"/>
      <c r="RUW754" s="31"/>
      <c r="RUX754" s="31"/>
      <c r="RUY754" s="31"/>
      <c r="RUZ754" s="31"/>
      <c r="RVA754" s="31"/>
      <c r="RVB754" s="31"/>
      <c r="RVC754" s="31"/>
      <c r="RVD754" s="31"/>
      <c r="RVE754" s="31"/>
      <c r="RVF754" s="31"/>
      <c r="RVG754" s="31"/>
      <c r="RVH754" s="31"/>
      <c r="RVI754" s="31"/>
      <c r="RVJ754" s="31"/>
      <c r="RVK754" s="31"/>
      <c r="RVL754" s="31"/>
      <c r="RVM754" s="31"/>
      <c r="RVN754" s="31"/>
      <c r="RVO754" s="31"/>
      <c r="RVP754" s="31"/>
      <c r="RVQ754" s="31"/>
      <c r="RVR754" s="31"/>
      <c r="RVS754" s="31"/>
      <c r="RVT754" s="31"/>
      <c r="RVU754" s="31"/>
      <c r="RVV754" s="31"/>
      <c r="RVW754" s="31"/>
      <c r="RVX754" s="31"/>
      <c r="RVY754" s="31"/>
      <c r="RVZ754" s="31"/>
      <c r="RWA754" s="31"/>
      <c r="RWB754" s="31"/>
      <c r="RWC754" s="31"/>
      <c r="RWD754" s="31"/>
      <c r="RWE754" s="31"/>
      <c r="RWF754" s="31"/>
      <c r="RWG754" s="31"/>
      <c r="RWH754" s="31"/>
      <c r="RWI754" s="31"/>
      <c r="RWJ754" s="31"/>
      <c r="RWK754" s="31"/>
      <c r="RWL754" s="31"/>
      <c r="RWM754" s="31"/>
      <c r="RWN754" s="31"/>
      <c r="RWO754" s="31"/>
      <c r="RWP754" s="31"/>
      <c r="RWQ754" s="31"/>
      <c r="RWR754" s="31"/>
      <c r="RWS754" s="31"/>
      <c r="RWT754" s="31"/>
      <c r="RWU754" s="31"/>
      <c r="RWV754" s="31"/>
      <c r="RWW754" s="31"/>
      <c r="RWX754" s="31"/>
      <c r="RWY754" s="31"/>
      <c r="RWZ754" s="31"/>
      <c r="RXA754" s="31"/>
      <c r="RXB754" s="31"/>
      <c r="RXC754" s="31"/>
      <c r="RXD754" s="31"/>
      <c r="RXE754" s="31"/>
      <c r="RXF754" s="31"/>
      <c r="RXG754" s="31"/>
      <c r="RXH754" s="31"/>
      <c r="RXI754" s="31"/>
      <c r="RXJ754" s="31"/>
      <c r="RXK754" s="31"/>
      <c r="RXL754" s="31"/>
      <c r="RXM754" s="31"/>
      <c r="RXN754" s="31"/>
      <c r="RXO754" s="31"/>
      <c r="RXP754" s="31"/>
      <c r="RXQ754" s="31"/>
      <c r="RXR754" s="31"/>
      <c r="RXS754" s="31"/>
      <c r="RXT754" s="31"/>
      <c r="RXU754" s="31"/>
      <c r="RXV754" s="31"/>
      <c r="RXW754" s="31"/>
      <c r="RXX754" s="31"/>
      <c r="RXY754" s="31"/>
      <c r="RXZ754" s="31"/>
      <c r="RYA754" s="31"/>
      <c r="RYB754" s="31"/>
      <c r="RYC754" s="31"/>
      <c r="RYD754" s="31"/>
      <c r="RYE754" s="31"/>
      <c r="RYF754" s="31"/>
      <c r="RYG754" s="31"/>
      <c r="RYH754" s="31"/>
      <c r="RYI754" s="31"/>
      <c r="RYJ754" s="31"/>
      <c r="RYK754" s="31"/>
      <c r="RYL754" s="31"/>
      <c r="RYM754" s="31"/>
      <c r="RYN754" s="31"/>
      <c r="RYO754" s="31"/>
      <c r="RYP754" s="31"/>
      <c r="RYQ754" s="31"/>
      <c r="RYR754" s="31"/>
      <c r="RYS754" s="31"/>
      <c r="RYT754" s="31"/>
      <c r="RYU754" s="31"/>
      <c r="RYV754" s="31"/>
      <c r="RYW754" s="31"/>
      <c r="RYX754" s="31"/>
      <c r="RYY754" s="31"/>
      <c r="RYZ754" s="31"/>
      <c r="RZA754" s="31"/>
      <c r="RZB754" s="31"/>
      <c r="RZC754" s="31"/>
      <c r="RZD754" s="31"/>
      <c r="RZE754" s="31"/>
      <c r="RZF754" s="31"/>
      <c r="RZG754" s="31"/>
      <c r="RZH754" s="31"/>
      <c r="RZI754" s="31"/>
      <c r="RZJ754" s="31"/>
      <c r="RZK754" s="31"/>
      <c r="RZL754" s="31"/>
      <c r="RZM754" s="31"/>
      <c r="RZN754" s="31"/>
      <c r="RZO754" s="31"/>
      <c r="RZP754" s="31"/>
      <c r="RZQ754" s="31"/>
      <c r="RZR754" s="31"/>
      <c r="RZS754" s="31"/>
      <c r="RZT754" s="31"/>
      <c r="RZU754" s="31"/>
      <c r="RZV754" s="31"/>
      <c r="RZW754" s="31"/>
      <c r="RZX754" s="31"/>
      <c r="RZY754" s="31"/>
      <c r="RZZ754" s="31"/>
      <c r="SAA754" s="31"/>
      <c r="SAB754" s="31"/>
      <c r="SAC754" s="31"/>
      <c r="SAD754" s="31"/>
      <c r="SAE754" s="31"/>
      <c r="SAF754" s="31"/>
      <c r="SAG754" s="31"/>
      <c r="SAH754" s="31"/>
      <c r="SAI754" s="31"/>
      <c r="SAJ754" s="31"/>
      <c r="SAK754" s="31"/>
      <c r="SAL754" s="31"/>
      <c r="SAM754" s="31"/>
      <c r="SAN754" s="31"/>
      <c r="SAO754" s="31"/>
      <c r="SAP754" s="31"/>
      <c r="SAQ754" s="31"/>
      <c r="SAR754" s="31"/>
      <c r="SAS754" s="31"/>
      <c r="SAT754" s="31"/>
      <c r="SAU754" s="31"/>
      <c r="SAV754" s="31"/>
      <c r="SAW754" s="31"/>
      <c r="SAX754" s="31"/>
      <c r="SAY754" s="31"/>
      <c r="SAZ754" s="31"/>
      <c r="SBA754" s="31"/>
      <c r="SBB754" s="31"/>
      <c r="SBC754" s="31"/>
      <c r="SBD754" s="31"/>
      <c r="SBE754" s="31"/>
      <c r="SBF754" s="31"/>
      <c r="SBG754" s="31"/>
      <c r="SBH754" s="31"/>
      <c r="SBI754" s="31"/>
      <c r="SBJ754" s="31"/>
      <c r="SBK754" s="31"/>
      <c r="SBL754" s="31"/>
      <c r="SBM754" s="31"/>
      <c r="SBN754" s="31"/>
      <c r="SBO754" s="31"/>
      <c r="SBP754" s="31"/>
      <c r="SBQ754" s="31"/>
      <c r="SBR754" s="31"/>
      <c r="SBS754" s="31"/>
      <c r="SBT754" s="31"/>
      <c r="SBU754" s="31"/>
      <c r="SBV754" s="31"/>
      <c r="SBW754" s="31"/>
      <c r="SBX754" s="31"/>
      <c r="SBY754" s="31"/>
      <c r="SBZ754" s="31"/>
      <c r="SCA754" s="31"/>
      <c r="SCB754" s="31"/>
      <c r="SCC754" s="31"/>
      <c r="SCD754" s="31"/>
      <c r="SCE754" s="31"/>
      <c r="SCF754" s="31"/>
      <c r="SCG754" s="31"/>
      <c r="SCH754" s="31"/>
      <c r="SCI754" s="31"/>
      <c r="SCJ754" s="31"/>
      <c r="SCK754" s="31"/>
      <c r="SCL754" s="31"/>
      <c r="SCM754" s="31"/>
      <c r="SCN754" s="31"/>
      <c r="SCO754" s="31"/>
      <c r="SCP754" s="31"/>
      <c r="SCQ754" s="31"/>
      <c r="SCR754" s="31"/>
      <c r="SCS754" s="31"/>
      <c r="SCT754" s="31"/>
      <c r="SCU754" s="31"/>
      <c r="SCV754" s="31"/>
      <c r="SCW754" s="31"/>
      <c r="SCX754" s="31"/>
      <c r="SCY754" s="31"/>
      <c r="SCZ754" s="31"/>
      <c r="SDA754" s="31"/>
      <c r="SDB754" s="31"/>
      <c r="SDC754" s="31"/>
      <c r="SDD754" s="31"/>
      <c r="SDE754" s="31"/>
      <c r="SDF754" s="31"/>
      <c r="SDG754" s="31"/>
      <c r="SDH754" s="31"/>
      <c r="SDI754" s="31"/>
      <c r="SDJ754" s="31"/>
      <c r="SDK754" s="31"/>
      <c r="SDL754" s="31"/>
      <c r="SDM754" s="31"/>
      <c r="SDN754" s="31"/>
      <c r="SDO754" s="31"/>
      <c r="SDP754" s="31"/>
      <c r="SDQ754" s="31"/>
      <c r="SDR754" s="31"/>
      <c r="SDS754" s="31"/>
      <c r="SDT754" s="31"/>
      <c r="SDU754" s="31"/>
      <c r="SDV754" s="31"/>
      <c r="SDW754" s="31"/>
      <c r="SDX754" s="31"/>
      <c r="SDY754" s="31"/>
      <c r="SDZ754" s="31"/>
      <c r="SEA754" s="31"/>
      <c r="SEB754" s="31"/>
      <c r="SEC754" s="31"/>
      <c r="SED754" s="31"/>
      <c r="SEE754" s="31"/>
      <c r="SEF754" s="31"/>
      <c r="SEG754" s="31"/>
      <c r="SEH754" s="31"/>
      <c r="SEI754" s="31"/>
      <c r="SEJ754" s="31"/>
      <c r="SEK754" s="31"/>
      <c r="SEL754" s="31"/>
      <c r="SEM754" s="31"/>
      <c r="SEN754" s="31"/>
      <c r="SEO754" s="31"/>
      <c r="SEP754" s="31"/>
      <c r="SEQ754" s="31"/>
      <c r="SER754" s="31"/>
      <c r="SES754" s="31"/>
      <c r="SET754" s="31"/>
      <c r="SEU754" s="31"/>
      <c r="SEV754" s="31"/>
      <c r="SEW754" s="31"/>
      <c r="SEX754" s="31"/>
      <c r="SEY754" s="31"/>
      <c r="SEZ754" s="31"/>
      <c r="SFA754" s="31"/>
      <c r="SFB754" s="31"/>
      <c r="SFC754" s="31"/>
      <c r="SFD754" s="31"/>
      <c r="SFE754" s="31"/>
      <c r="SFF754" s="31"/>
      <c r="SFG754" s="31"/>
      <c r="SFH754" s="31"/>
      <c r="SFI754" s="31"/>
      <c r="SFJ754" s="31"/>
      <c r="SFK754" s="31"/>
      <c r="SFL754" s="31"/>
      <c r="SFM754" s="31"/>
      <c r="SFN754" s="31"/>
      <c r="SFO754" s="31"/>
      <c r="SFP754" s="31"/>
      <c r="SFQ754" s="31"/>
      <c r="SFR754" s="31"/>
      <c r="SFS754" s="31"/>
      <c r="SFT754" s="31"/>
      <c r="SFU754" s="31"/>
      <c r="SFV754" s="31"/>
      <c r="SFW754" s="31"/>
      <c r="SFX754" s="31"/>
      <c r="SFY754" s="31"/>
      <c r="SFZ754" s="31"/>
      <c r="SGA754" s="31"/>
      <c r="SGB754" s="31"/>
      <c r="SGC754" s="31"/>
      <c r="SGD754" s="31"/>
      <c r="SGE754" s="31"/>
      <c r="SGF754" s="31"/>
      <c r="SGG754" s="31"/>
      <c r="SGH754" s="31"/>
      <c r="SGI754" s="31"/>
      <c r="SGJ754" s="31"/>
      <c r="SGK754" s="31"/>
      <c r="SGL754" s="31"/>
      <c r="SGM754" s="31"/>
      <c r="SGN754" s="31"/>
      <c r="SGO754" s="31"/>
      <c r="SGP754" s="31"/>
      <c r="SGQ754" s="31"/>
      <c r="SGR754" s="31"/>
      <c r="SGS754" s="31"/>
      <c r="SGT754" s="31"/>
      <c r="SGU754" s="31"/>
      <c r="SGV754" s="31"/>
      <c r="SGW754" s="31"/>
      <c r="SGX754" s="31"/>
      <c r="SGY754" s="31"/>
      <c r="SGZ754" s="31"/>
      <c r="SHA754" s="31"/>
      <c r="SHB754" s="31"/>
      <c r="SHC754" s="31"/>
      <c r="SHD754" s="31"/>
      <c r="SHE754" s="31"/>
      <c r="SHF754" s="31"/>
      <c r="SHG754" s="31"/>
      <c r="SHH754" s="31"/>
      <c r="SHI754" s="31"/>
      <c r="SHJ754" s="31"/>
      <c r="SHK754" s="31"/>
      <c r="SHL754" s="31"/>
      <c r="SHM754" s="31"/>
      <c r="SHN754" s="31"/>
      <c r="SHO754" s="31"/>
      <c r="SHP754" s="31"/>
      <c r="SHQ754" s="31"/>
      <c r="SHR754" s="31"/>
      <c r="SHS754" s="31"/>
      <c r="SHT754" s="31"/>
      <c r="SHU754" s="31"/>
      <c r="SHV754" s="31"/>
      <c r="SHW754" s="31"/>
      <c r="SHX754" s="31"/>
      <c r="SHY754" s="31"/>
      <c r="SHZ754" s="31"/>
      <c r="SIA754" s="31"/>
      <c r="SIB754" s="31"/>
      <c r="SIC754" s="31"/>
      <c r="SID754" s="31"/>
      <c r="SIE754" s="31"/>
      <c r="SIF754" s="31"/>
      <c r="SIG754" s="31"/>
      <c r="SIH754" s="31"/>
      <c r="SII754" s="31"/>
      <c r="SIJ754" s="31"/>
      <c r="SIK754" s="31"/>
      <c r="SIL754" s="31"/>
      <c r="SIM754" s="31"/>
      <c r="SIN754" s="31"/>
      <c r="SIO754" s="31"/>
      <c r="SIP754" s="31"/>
      <c r="SIQ754" s="31"/>
      <c r="SIR754" s="31"/>
      <c r="SIS754" s="31"/>
      <c r="SIT754" s="31"/>
      <c r="SIU754" s="31"/>
      <c r="SIV754" s="31"/>
      <c r="SIW754" s="31"/>
      <c r="SIX754" s="31"/>
      <c r="SIY754" s="31"/>
      <c r="SIZ754" s="31"/>
      <c r="SJA754" s="31"/>
      <c r="SJB754" s="31"/>
      <c r="SJC754" s="31"/>
      <c r="SJD754" s="31"/>
      <c r="SJE754" s="31"/>
      <c r="SJF754" s="31"/>
      <c r="SJG754" s="31"/>
      <c r="SJH754" s="31"/>
      <c r="SJI754" s="31"/>
      <c r="SJJ754" s="31"/>
      <c r="SJK754" s="31"/>
      <c r="SJL754" s="31"/>
      <c r="SJM754" s="31"/>
      <c r="SJN754" s="31"/>
      <c r="SJO754" s="31"/>
      <c r="SJP754" s="31"/>
      <c r="SJQ754" s="31"/>
      <c r="SJR754" s="31"/>
      <c r="SJS754" s="31"/>
      <c r="SJT754" s="31"/>
      <c r="SJU754" s="31"/>
      <c r="SJV754" s="31"/>
      <c r="SJW754" s="31"/>
      <c r="SJX754" s="31"/>
      <c r="SJY754" s="31"/>
      <c r="SJZ754" s="31"/>
      <c r="SKA754" s="31"/>
      <c r="SKB754" s="31"/>
      <c r="SKC754" s="31"/>
      <c r="SKD754" s="31"/>
      <c r="SKE754" s="31"/>
      <c r="SKF754" s="31"/>
      <c r="SKG754" s="31"/>
      <c r="SKH754" s="31"/>
      <c r="SKI754" s="31"/>
      <c r="SKJ754" s="31"/>
      <c r="SKK754" s="31"/>
      <c r="SKL754" s="31"/>
      <c r="SKM754" s="31"/>
      <c r="SKN754" s="31"/>
      <c r="SKO754" s="31"/>
      <c r="SKP754" s="31"/>
      <c r="SKQ754" s="31"/>
      <c r="SKR754" s="31"/>
      <c r="SKS754" s="31"/>
      <c r="SKT754" s="31"/>
      <c r="SKU754" s="31"/>
      <c r="SKV754" s="31"/>
      <c r="SKW754" s="31"/>
      <c r="SKX754" s="31"/>
      <c r="SKY754" s="31"/>
      <c r="SKZ754" s="31"/>
      <c r="SLA754" s="31"/>
      <c r="SLB754" s="31"/>
      <c r="SLC754" s="31"/>
      <c r="SLD754" s="31"/>
      <c r="SLE754" s="31"/>
      <c r="SLF754" s="31"/>
      <c r="SLG754" s="31"/>
      <c r="SLH754" s="31"/>
      <c r="SLI754" s="31"/>
      <c r="SLJ754" s="31"/>
      <c r="SLK754" s="31"/>
      <c r="SLL754" s="31"/>
      <c r="SLM754" s="31"/>
      <c r="SLN754" s="31"/>
      <c r="SLO754" s="31"/>
      <c r="SLP754" s="31"/>
      <c r="SLQ754" s="31"/>
      <c r="SLR754" s="31"/>
      <c r="SLS754" s="31"/>
      <c r="SLT754" s="31"/>
      <c r="SLU754" s="31"/>
      <c r="SLV754" s="31"/>
      <c r="SLW754" s="31"/>
      <c r="SLX754" s="31"/>
      <c r="SLY754" s="31"/>
      <c r="SLZ754" s="31"/>
      <c r="SMA754" s="31"/>
      <c r="SMB754" s="31"/>
      <c r="SMC754" s="31"/>
      <c r="SMD754" s="31"/>
      <c r="SME754" s="31"/>
      <c r="SMF754" s="31"/>
      <c r="SMG754" s="31"/>
      <c r="SMH754" s="31"/>
      <c r="SMI754" s="31"/>
      <c r="SMJ754" s="31"/>
      <c r="SMK754" s="31"/>
      <c r="SML754" s="31"/>
      <c r="SMM754" s="31"/>
      <c r="SMN754" s="31"/>
      <c r="SMO754" s="31"/>
      <c r="SMP754" s="31"/>
      <c r="SMQ754" s="31"/>
      <c r="SMR754" s="31"/>
      <c r="SMS754" s="31"/>
      <c r="SMT754" s="31"/>
      <c r="SMU754" s="31"/>
      <c r="SMV754" s="31"/>
      <c r="SMW754" s="31"/>
      <c r="SMX754" s="31"/>
      <c r="SMY754" s="31"/>
      <c r="SMZ754" s="31"/>
      <c r="SNA754" s="31"/>
      <c r="SNB754" s="31"/>
      <c r="SNC754" s="31"/>
      <c r="SND754" s="31"/>
      <c r="SNE754" s="31"/>
      <c r="SNF754" s="31"/>
      <c r="SNG754" s="31"/>
      <c r="SNH754" s="31"/>
      <c r="SNI754" s="31"/>
      <c r="SNJ754" s="31"/>
      <c r="SNK754" s="31"/>
      <c r="SNL754" s="31"/>
      <c r="SNM754" s="31"/>
      <c r="SNN754" s="31"/>
      <c r="SNO754" s="31"/>
      <c r="SNP754" s="31"/>
      <c r="SNQ754" s="31"/>
      <c r="SNR754" s="31"/>
      <c r="SNS754" s="31"/>
      <c r="SNT754" s="31"/>
      <c r="SNU754" s="31"/>
      <c r="SNV754" s="31"/>
      <c r="SNW754" s="31"/>
      <c r="SNX754" s="31"/>
      <c r="SNY754" s="31"/>
      <c r="SNZ754" s="31"/>
      <c r="SOA754" s="31"/>
      <c r="SOB754" s="31"/>
      <c r="SOC754" s="31"/>
      <c r="SOD754" s="31"/>
      <c r="SOE754" s="31"/>
      <c r="SOF754" s="31"/>
      <c r="SOG754" s="31"/>
      <c r="SOH754" s="31"/>
      <c r="SOI754" s="31"/>
      <c r="SOJ754" s="31"/>
      <c r="SOK754" s="31"/>
      <c r="SOL754" s="31"/>
      <c r="SOM754" s="31"/>
      <c r="SON754" s="31"/>
      <c r="SOO754" s="31"/>
      <c r="SOP754" s="31"/>
      <c r="SOQ754" s="31"/>
      <c r="SOR754" s="31"/>
      <c r="SOS754" s="31"/>
      <c r="SOT754" s="31"/>
      <c r="SOU754" s="31"/>
      <c r="SOV754" s="31"/>
      <c r="SOW754" s="31"/>
      <c r="SOX754" s="31"/>
      <c r="SOY754" s="31"/>
      <c r="SOZ754" s="31"/>
      <c r="SPA754" s="31"/>
      <c r="SPB754" s="31"/>
      <c r="SPC754" s="31"/>
      <c r="SPD754" s="31"/>
      <c r="SPE754" s="31"/>
      <c r="SPF754" s="31"/>
      <c r="SPG754" s="31"/>
      <c r="SPH754" s="31"/>
      <c r="SPI754" s="31"/>
      <c r="SPJ754" s="31"/>
      <c r="SPK754" s="31"/>
      <c r="SPL754" s="31"/>
      <c r="SPM754" s="31"/>
      <c r="SPN754" s="31"/>
      <c r="SPO754" s="31"/>
      <c r="SPP754" s="31"/>
      <c r="SPQ754" s="31"/>
      <c r="SPR754" s="31"/>
      <c r="SPS754" s="31"/>
      <c r="SPT754" s="31"/>
      <c r="SPU754" s="31"/>
      <c r="SPV754" s="31"/>
      <c r="SPW754" s="31"/>
      <c r="SPX754" s="31"/>
      <c r="SPY754" s="31"/>
      <c r="SPZ754" s="31"/>
      <c r="SQA754" s="31"/>
      <c r="SQB754" s="31"/>
      <c r="SQC754" s="31"/>
      <c r="SQD754" s="31"/>
      <c r="SQE754" s="31"/>
      <c r="SQF754" s="31"/>
      <c r="SQG754" s="31"/>
      <c r="SQH754" s="31"/>
      <c r="SQI754" s="31"/>
      <c r="SQJ754" s="31"/>
      <c r="SQK754" s="31"/>
      <c r="SQL754" s="31"/>
      <c r="SQM754" s="31"/>
      <c r="SQN754" s="31"/>
      <c r="SQO754" s="31"/>
      <c r="SQP754" s="31"/>
      <c r="SQQ754" s="31"/>
      <c r="SQR754" s="31"/>
      <c r="SQS754" s="31"/>
      <c r="SQT754" s="31"/>
      <c r="SQU754" s="31"/>
      <c r="SQV754" s="31"/>
      <c r="SQW754" s="31"/>
      <c r="SQX754" s="31"/>
      <c r="SQY754" s="31"/>
      <c r="SQZ754" s="31"/>
      <c r="SRA754" s="31"/>
      <c r="SRB754" s="31"/>
      <c r="SRC754" s="31"/>
      <c r="SRD754" s="31"/>
      <c r="SRE754" s="31"/>
      <c r="SRF754" s="31"/>
      <c r="SRG754" s="31"/>
      <c r="SRH754" s="31"/>
      <c r="SRI754" s="31"/>
      <c r="SRJ754" s="31"/>
      <c r="SRK754" s="31"/>
      <c r="SRL754" s="31"/>
      <c r="SRM754" s="31"/>
      <c r="SRN754" s="31"/>
      <c r="SRO754" s="31"/>
      <c r="SRP754" s="31"/>
      <c r="SRQ754" s="31"/>
      <c r="SRR754" s="31"/>
      <c r="SRS754" s="31"/>
      <c r="SRT754" s="31"/>
      <c r="SRU754" s="31"/>
      <c r="SRV754" s="31"/>
      <c r="SRW754" s="31"/>
      <c r="SRX754" s="31"/>
      <c r="SRY754" s="31"/>
      <c r="SRZ754" s="31"/>
      <c r="SSA754" s="31"/>
      <c r="SSB754" s="31"/>
      <c r="SSC754" s="31"/>
      <c r="SSD754" s="31"/>
      <c r="SSE754" s="31"/>
      <c r="SSF754" s="31"/>
      <c r="SSG754" s="31"/>
      <c r="SSH754" s="31"/>
      <c r="SSI754" s="31"/>
      <c r="SSJ754" s="31"/>
      <c r="SSK754" s="31"/>
      <c r="SSL754" s="31"/>
      <c r="SSM754" s="31"/>
      <c r="SSN754" s="31"/>
      <c r="SSO754" s="31"/>
      <c r="SSP754" s="31"/>
      <c r="SSQ754" s="31"/>
      <c r="SSR754" s="31"/>
      <c r="SSS754" s="31"/>
      <c r="SST754" s="31"/>
      <c r="SSU754" s="31"/>
      <c r="SSV754" s="31"/>
      <c r="SSW754" s="31"/>
      <c r="SSX754" s="31"/>
      <c r="SSY754" s="31"/>
      <c r="SSZ754" s="31"/>
      <c r="STA754" s="31"/>
      <c r="STB754" s="31"/>
      <c r="STC754" s="31"/>
      <c r="STD754" s="31"/>
      <c r="STE754" s="31"/>
      <c r="STF754" s="31"/>
      <c r="STG754" s="31"/>
      <c r="STH754" s="31"/>
      <c r="STI754" s="31"/>
      <c r="STJ754" s="31"/>
      <c r="STK754" s="31"/>
      <c r="STL754" s="31"/>
      <c r="STM754" s="31"/>
      <c r="STN754" s="31"/>
      <c r="STO754" s="31"/>
      <c r="STP754" s="31"/>
      <c r="STQ754" s="31"/>
      <c r="STR754" s="31"/>
      <c r="STS754" s="31"/>
      <c r="STT754" s="31"/>
      <c r="STU754" s="31"/>
      <c r="STV754" s="31"/>
      <c r="STW754" s="31"/>
      <c r="STX754" s="31"/>
      <c r="STY754" s="31"/>
      <c r="STZ754" s="31"/>
      <c r="SUA754" s="31"/>
      <c r="SUB754" s="31"/>
      <c r="SUC754" s="31"/>
      <c r="SUD754" s="31"/>
      <c r="SUE754" s="31"/>
      <c r="SUF754" s="31"/>
      <c r="SUG754" s="31"/>
      <c r="SUH754" s="31"/>
      <c r="SUI754" s="31"/>
      <c r="SUJ754" s="31"/>
      <c r="SUK754" s="31"/>
      <c r="SUL754" s="31"/>
      <c r="SUM754" s="31"/>
      <c r="SUN754" s="31"/>
      <c r="SUO754" s="31"/>
      <c r="SUP754" s="31"/>
      <c r="SUQ754" s="31"/>
      <c r="SUR754" s="31"/>
      <c r="SUS754" s="31"/>
      <c r="SUT754" s="31"/>
      <c r="SUU754" s="31"/>
      <c r="SUV754" s="31"/>
      <c r="SUW754" s="31"/>
      <c r="SUX754" s="31"/>
      <c r="SUY754" s="31"/>
      <c r="SUZ754" s="31"/>
      <c r="SVA754" s="31"/>
      <c r="SVB754" s="31"/>
      <c r="SVC754" s="31"/>
      <c r="SVD754" s="31"/>
      <c r="SVE754" s="31"/>
      <c r="SVF754" s="31"/>
      <c r="SVG754" s="31"/>
      <c r="SVH754" s="31"/>
      <c r="SVI754" s="31"/>
      <c r="SVJ754" s="31"/>
      <c r="SVK754" s="31"/>
      <c r="SVL754" s="31"/>
      <c r="SVM754" s="31"/>
      <c r="SVN754" s="31"/>
      <c r="SVO754" s="31"/>
      <c r="SVP754" s="31"/>
      <c r="SVQ754" s="31"/>
      <c r="SVR754" s="31"/>
      <c r="SVS754" s="31"/>
      <c r="SVT754" s="31"/>
      <c r="SVU754" s="31"/>
      <c r="SVV754" s="31"/>
      <c r="SVW754" s="31"/>
      <c r="SVX754" s="31"/>
      <c r="SVY754" s="31"/>
      <c r="SVZ754" s="31"/>
      <c r="SWA754" s="31"/>
      <c r="SWB754" s="31"/>
      <c r="SWC754" s="31"/>
      <c r="SWD754" s="31"/>
      <c r="SWE754" s="31"/>
      <c r="SWF754" s="31"/>
      <c r="SWG754" s="31"/>
      <c r="SWH754" s="31"/>
      <c r="SWI754" s="31"/>
      <c r="SWJ754" s="31"/>
      <c r="SWK754" s="31"/>
      <c r="SWL754" s="31"/>
      <c r="SWM754" s="31"/>
      <c r="SWN754" s="31"/>
      <c r="SWO754" s="31"/>
      <c r="SWP754" s="31"/>
      <c r="SWQ754" s="31"/>
      <c r="SWR754" s="31"/>
      <c r="SWS754" s="31"/>
      <c r="SWT754" s="31"/>
      <c r="SWU754" s="31"/>
      <c r="SWV754" s="31"/>
      <c r="SWW754" s="31"/>
      <c r="SWX754" s="31"/>
      <c r="SWY754" s="31"/>
      <c r="SWZ754" s="31"/>
      <c r="SXA754" s="31"/>
      <c r="SXB754" s="31"/>
      <c r="SXC754" s="31"/>
      <c r="SXD754" s="31"/>
      <c r="SXE754" s="31"/>
      <c r="SXF754" s="31"/>
      <c r="SXG754" s="31"/>
      <c r="SXH754" s="31"/>
      <c r="SXI754" s="31"/>
      <c r="SXJ754" s="31"/>
      <c r="SXK754" s="31"/>
      <c r="SXL754" s="31"/>
      <c r="SXM754" s="31"/>
      <c r="SXN754" s="31"/>
      <c r="SXO754" s="31"/>
      <c r="SXP754" s="31"/>
      <c r="SXQ754" s="31"/>
      <c r="SXR754" s="31"/>
      <c r="SXS754" s="31"/>
      <c r="SXT754" s="31"/>
      <c r="SXU754" s="31"/>
      <c r="SXV754" s="31"/>
      <c r="SXW754" s="31"/>
      <c r="SXX754" s="31"/>
      <c r="SXY754" s="31"/>
      <c r="SXZ754" s="31"/>
      <c r="SYA754" s="31"/>
      <c r="SYB754" s="31"/>
      <c r="SYC754" s="31"/>
      <c r="SYD754" s="31"/>
      <c r="SYE754" s="31"/>
      <c r="SYF754" s="31"/>
      <c r="SYG754" s="31"/>
      <c r="SYH754" s="31"/>
      <c r="SYI754" s="31"/>
      <c r="SYJ754" s="31"/>
      <c r="SYK754" s="31"/>
      <c r="SYL754" s="31"/>
      <c r="SYM754" s="31"/>
      <c r="SYN754" s="31"/>
      <c r="SYO754" s="31"/>
      <c r="SYP754" s="31"/>
      <c r="SYQ754" s="31"/>
      <c r="SYR754" s="31"/>
      <c r="SYS754" s="31"/>
      <c r="SYT754" s="31"/>
      <c r="SYU754" s="31"/>
      <c r="SYV754" s="31"/>
      <c r="SYW754" s="31"/>
      <c r="SYX754" s="31"/>
      <c r="SYY754" s="31"/>
      <c r="SYZ754" s="31"/>
      <c r="SZA754" s="31"/>
      <c r="SZB754" s="31"/>
      <c r="SZC754" s="31"/>
      <c r="SZD754" s="31"/>
      <c r="SZE754" s="31"/>
      <c r="SZF754" s="31"/>
      <c r="SZG754" s="31"/>
      <c r="SZH754" s="31"/>
      <c r="SZI754" s="31"/>
      <c r="SZJ754" s="31"/>
      <c r="SZK754" s="31"/>
      <c r="SZL754" s="31"/>
      <c r="SZM754" s="31"/>
      <c r="SZN754" s="31"/>
      <c r="SZO754" s="31"/>
      <c r="SZP754" s="31"/>
      <c r="SZQ754" s="31"/>
      <c r="SZR754" s="31"/>
      <c r="SZS754" s="31"/>
      <c r="SZT754" s="31"/>
      <c r="SZU754" s="31"/>
      <c r="SZV754" s="31"/>
      <c r="SZW754" s="31"/>
      <c r="SZX754" s="31"/>
      <c r="SZY754" s="31"/>
      <c r="SZZ754" s="31"/>
      <c r="TAA754" s="31"/>
      <c r="TAB754" s="31"/>
      <c r="TAC754" s="31"/>
      <c r="TAD754" s="31"/>
      <c r="TAE754" s="31"/>
      <c r="TAF754" s="31"/>
      <c r="TAG754" s="31"/>
      <c r="TAH754" s="31"/>
      <c r="TAI754" s="31"/>
      <c r="TAJ754" s="31"/>
      <c r="TAK754" s="31"/>
      <c r="TAL754" s="31"/>
      <c r="TAM754" s="31"/>
      <c r="TAN754" s="31"/>
      <c r="TAO754" s="31"/>
      <c r="TAP754" s="31"/>
      <c r="TAQ754" s="31"/>
      <c r="TAR754" s="31"/>
      <c r="TAS754" s="31"/>
      <c r="TAT754" s="31"/>
      <c r="TAU754" s="31"/>
      <c r="TAV754" s="31"/>
      <c r="TAW754" s="31"/>
      <c r="TAX754" s="31"/>
      <c r="TAY754" s="31"/>
      <c r="TAZ754" s="31"/>
      <c r="TBA754" s="31"/>
      <c r="TBB754" s="31"/>
      <c r="TBC754" s="31"/>
      <c r="TBD754" s="31"/>
      <c r="TBE754" s="31"/>
      <c r="TBF754" s="31"/>
      <c r="TBG754" s="31"/>
      <c r="TBH754" s="31"/>
      <c r="TBI754" s="31"/>
      <c r="TBJ754" s="31"/>
      <c r="TBK754" s="31"/>
      <c r="TBL754" s="31"/>
      <c r="TBM754" s="31"/>
      <c r="TBN754" s="31"/>
      <c r="TBO754" s="31"/>
      <c r="TBP754" s="31"/>
      <c r="TBQ754" s="31"/>
      <c r="TBR754" s="31"/>
      <c r="TBS754" s="31"/>
      <c r="TBT754" s="31"/>
      <c r="TBU754" s="31"/>
      <c r="TBV754" s="31"/>
      <c r="TBW754" s="31"/>
      <c r="TBX754" s="31"/>
      <c r="TBY754" s="31"/>
      <c r="TBZ754" s="31"/>
      <c r="TCA754" s="31"/>
      <c r="TCB754" s="31"/>
      <c r="TCC754" s="31"/>
      <c r="TCD754" s="31"/>
      <c r="TCE754" s="31"/>
      <c r="TCF754" s="31"/>
      <c r="TCG754" s="31"/>
      <c r="TCH754" s="31"/>
      <c r="TCI754" s="31"/>
      <c r="TCJ754" s="31"/>
      <c r="TCK754" s="31"/>
      <c r="TCL754" s="31"/>
      <c r="TCM754" s="31"/>
      <c r="TCN754" s="31"/>
      <c r="TCO754" s="31"/>
      <c r="TCP754" s="31"/>
      <c r="TCQ754" s="31"/>
      <c r="TCR754" s="31"/>
      <c r="TCS754" s="31"/>
      <c r="TCT754" s="31"/>
      <c r="TCU754" s="31"/>
      <c r="TCV754" s="31"/>
      <c r="TCW754" s="31"/>
      <c r="TCX754" s="31"/>
      <c r="TCY754" s="31"/>
      <c r="TCZ754" s="31"/>
      <c r="TDA754" s="31"/>
      <c r="TDB754" s="31"/>
      <c r="TDC754" s="31"/>
      <c r="TDD754" s="31"/>
      <c r="TDE754" s="31"/>
      <c r="TDF754" s="31"/>
      <c r="TDG754" s="31"/>
      <c r="TDH754" s="31"/>
      <c r="TDI754" s="31"/>
      <c r="TDJ754" s="31"/>
      <c r="TDK754" s="31"/>
      <c r="TDL754" s="31"/>
      <c r="TDM754" s="31"/>
      <c r="TDN754" s="31"/>
      <c r="TDO754" s="31"/>
      <c r="TDP754" s="31"/>
      <c r="TDQ754" s="31"/>
      <c r="TDR754" s="31"/>
      <c r="TDS754" s="31"/>
      <c r="TDT754" s="31"/>
      <c r="TDU754" s="31"/>
      <c r="TDV754" s="31"/>
      <c r="TDW754" s="31"/>
      <c r="TDX754" s="31"/>
      <c r="TDY754" s="31"/>
      <c r="TDZ754" s="31"/>
      <c r="TEA754" s="31"/>
      <c r="TEB754" s="31"/>
      <c r="TEC754" s="31"/>
      <c r="TED754" s="31"/>
      <c r="TEE754" s="31"/>
      <c r="TEF754" s="31"/>
      <c r="TEG754" s="31"/>
      <c r="TEH754" s="31"/>
      <c r="TEI754" s="31"/>
      <c r="TEJ754" s="31"/>
      <c r="TEK754" s="31"/>
      <c r="TEL754" s="31"/>
      <c r="TEM754" s="31"/>
      <c r="TEN754" s="31"/>
      <c r="TEO754" s="31"/>
      <c r="TEP754" s="31"/>
      <c r="TEQ754" s="31"/>
      <c r="TER754" s="31"/>
      <c r="TES754" s="31"/>
      <c r="TET754" s="31"/>
      <c r="TEU754" s="31"/>
      <c r="TEV754" s="31"/>
      <c r="TEW754" s="31"/>
      <c r="TEX754" s="31"/>
      <c r="TEY754" s="31"/>
      <c r="TEZ754" s="31"/>
      <c r="TFA754" s="31"/>
      <c r="TFB754" s="31"/>
      <c r="TFC754" s="31"/>
      <c r="TFD754" s="31"/>
      <c r="TFE754" s="31"/>
      <c r="TFF754" s="31"/>
      <c r="TFG754" s="31"/>
      <c r="TFH754" s="31"/>
      <c r="TFI754" s="31"/>
      <c r="TFJ754" s="31"/>
      <c r="TFK754" s="31"/>
      <c r="TFL754" s="31"/>
      <c r="TFM754" s="31"/>
      <c r="TFN754" s="31"/>
      <c r="TFO754" s="31"/>
      <c r="TFP754" s="31"/>
      <c r="TFQ754" s="31"/>
      <c r="TFR754" s="31"/>
      <c r="TFS754" s="31"/>
      <c r="TFT754" s="31"/>
      <c r="TFU754" s="31"/>
      <c r="TFV754" s="31"/>
      <c r="TFW754" s="31"/>
      <c r="TFX754" s="31"/>
      <c r="TFY754" s="31"/>
      <c r="TFZ754" s="31"/>
      <c r="TGA754" s="31"/>
      <c r="TGB754" s="31"/>
      <c r="TGC754" s="31"/>
      <c r="TGD754" s="31"/>
      <c r="TGE754" s="31"/>
      <c r="TGF754" s="31"/>
      <c r="TGG754" s="31"/>
      <c r="TGH754" s="31"/>
      <c r="TGI754" s="31"/>
      <c r="TGJ754" s="31"/>
      <c r="TGK754" s="31"/>
      <c r="TGL754" s="31"/>
      <c r="TGM754" s="31"/>
      <c r="TGN754" s="31"/>
      <c r="TGO754" s="31"/>
      <c r="TGP754" s="31"/>
      <c r="TGQ754" s="31"/>
      <c r="TGR754" s="31"/>
      <c r="TGS754" s="31"/>
      <c r="TGT754" s="31"/>
      <c r="TGU754" s="31"/>
      <c r="TGV754" s="31"/>
      <c r="TGW754" s="31"/>
      <c r="TGX754" s="31"/>
      <c r="TGY754" s="31"/>
      <c r="TGZ754" s="31"/>
      <c r="THA754" s="31"/>
      <c r="THB754" s="31"/>
      <c r="THC754" s="31"/>
      <c r="THD754" s="31"/>
      <c r="THE754" s="31"/>
      <c r="THF754" s="31"/>
      <c r="THG754" s="31"/>
      <c r="THH754" s="31"/>
      <c r="THI754" s="31"/>
      <c r="THJ754" s="31"/>
      <c r="THK754" s="31"/>
      <c r="THL754" s="31"/>
      <c r="THM754" s="31"/>
      <c r="THN754" s="31"/>
      <c r="THO754" s="31"/>
      <c r="THP754" s="31"/>
      <c r="THQ754" s="31"/>
      <c r="THR754" s="31"/>
      <c r="THS754" s="31"/>
      <c r="THT754" s="31"/>
      <c r="THU754" s="31"/>
      <c r="THV754" s="31"/>
      <c r="THW754" s="31"/>
      <c r="THX754" s="31"/>
      <c r="THY754" s="31"/>
      <c r="THZ754" s="31"/>
      <c r="TIA754" s="31"/>
      <c r="TIB754" s="31"/>
      <c r="TIC754" s="31"/>
      <c r="TID754" s="31"/>
      <c r="TIE754" s="31"/>
      <c r="TIF754" s="31"/>
      <c r="TIG754" s="31"/>
      <c r="TIH754" s="31"/>
      <c r="TII754" s="31"/>
      <c r="TIJ754" s="31"/>
      <c r="TIK754" s="31"/>
      <c r="TIL754" s="31"/>
      <c r="TIM754" s="31"/>
      <c r="TIN754" s="31"/>
      <c r="TIO754" s="31"/>
      <c r="TIP754" s="31"/>
      <c r="TIQ754" s="31"/>
      <c r="TIR754" s="31"/>
      <c r="TIS754" s="31"/>
      <c r="TIT754" s="31"/>
      <c r="TIU754" s="31"/>
      <c r="TIV754" s="31"/>
      <c r="TIW754" s="31"/>
      <c r="TIX754" s="31"/>
      <c r="TIY754" s="31"/>
      <c r="TIZ754" s="31"/>
      <c r="TJA754" s="31"/>
      <c r="TJB754" s="31"/>
      <c r="TJC754" s="31"/>
      <c r="TJD754" s="31"/>
      <c r="TJE754" s="31"/>
      <c r="TJF754" s="31"/>
      <c r="TJG754" s="31"/>
      <c r="TJH754" s="31"/>
      <c r="TJI754" s="31"/>
      <c r="TJJ754" s="31"/>
      <c r="TJK754" s="31"/>
      <c r="TJL754" s="31"/>
      <c r="TJM754" s="31"/>
      <c r="TJN754" s="31"/>
      <c r="TJO754" s="31"/>
      <c r="TJP754" s="31"/>
      <c r="TJQ754" s="31"/>
      <c r="TJR754" s="31"/>
      <c r="TJS754" s="31"/>
      <c r="TJT754" s="31"/>
      <c r="TJU754" s="31"/>
      <c r="TJV754" s="31"/>
      <c r="TJW754" s="31"/>
      <c r="TJX754" s="31"/>
      <c r="TJY754" s="31"/>
      <c r="TJZ754" s="31"/>
      <c r="TKA754" s="31"/>
      <c r="TKB754" s="31"/>
      <c r="TKC754" s="31"/>
      <c r="TKD754" s="31"/>
      <c r="TKE754" s="31"/>
      <c r="TKF754" s="31"/>
      <c r="TKG754" s="31"/>
      <c r="TKH754" s="31"/>
      <c r="TKI754" s="31"/>
      <c r="TKJ754" s="31"/>
      <c r="TKK754" s="31"/>
      <c r="TKL754" s="31"/>
      <c r="TKM754" s="31"/>
      <c r="TKN754" s="31"/>
      <c r="TKO754" s="31"/>
      <c r="TKP754" s="31"/>
      <c r="TKQ754" s="31"/>
      <c r="TKR754" s="31"/>
      <c r="TKS754" s="31"/>
      <c r="TKT754" s="31"/>
      <c r="TKU754" s="31"/>
      <c r="TKV754" s="31"/>
      <c r="TKW754" s="31"/>
      <c r="TKX754" s="31"/>
      <c r="TKY754" s="31"/>
      <c r="TKZ754" s="31"/>
      <c r="TLA754" s="31"/>
      <c r="TLB754" s="31"/>
      <c r="TLC754" s="31"/>
      <c r="TLD754" s="31"/>
      <c r="TLE754" s="31"/>
      <c r="TLF754" s="31"/>
      <c r="TLG754" s="31"/>
      <c r="TLH754" s="31"/>
      <c r="TLI754" s="31"/>
      <c r="TLJ754" s="31"/>
      <c r="TLK754" s="31"/>
      <c r="TLL754" s="31"/>
      <c r="TLM754" s="31"/>
      <c r="TLN754" s="31"/>
      <c r="TLO754" s="31"/>
      <c r="TLP754" s="31"/>
      <c r="TLQ754" s="31"/>
      <c r="TLR754" s="31"/>
      <c r="TLS754" s="31"/>
      <c r="TLT754" s="31"/>
      <c r="TLU754" s="31"/>
      <c r="TLV754" s="31"/>
      <c r="TLW754" s="31"/>
      <c r="TLX754" s="31"/>
      <c r="TLY754" s="31"/>
      <c r="TLZ754" s="31"/>
      <c r="TMA754" s="31"/>
      <c r="TMB754" s="31"/>
      <c r="TMC754" s="31"/>
      <c r="TMD754" s="31"/>
      <c r="TME754" s="31"/>
      <c r="TMF754" s="31"/>
      <c r="TMG754" s="31"/>
      <c r="TMH754" s="31"/>
      <c r="TMI754" s="31"/>
      <c r="TMJ754" s="31"/>
      <c r="TMK754" s="31"/>
      <c r="TML754" s="31"/>
      <c r="TMM754" s="31"/>
      <c r="TMN754" s="31"/>
      <c r="TMO754" s="31"/>
      <c r="TMP754" s="31"/>
      <c r="TMQ754" s="31"/>
      <c r="TMR754" s="31"/>
      <c r="TMS754" s="31"/>
      <c r="TMT754" s="31"/>
      <c r="TMU754" s="31"/>
      <c r="TMV754" s="31"/>
      <c r="TMW754" s="31"/>
      <c r="TMX754" s="31"/>
      <c r="TMY754" s="31"/>
      <c r="TMZ754" s="31"/>
      <c r="TNA754" s="31"/>
      <c r="TNB754" s="31"/>
      <c r="TNC754" s="31"/>
      <c r="TND754" s="31"/>
      <c r="TNE754" s="31"/>
      <c r="TNF754" s="31"/>
      <c r="TNG754" s="31"/>
      <c r="TNH754" s="31"/>
      <c r="TNI754" s="31"/>
      <c r="TNJ754" s="31"/>
      <c r="TNK754" s="31"/>
      <c r="TNL754" s="31"/>
      <c r="TNM754" s="31"/>
      <c r="TNN754" s="31"/>
      <c r="TNO754" s="31"/>
      <c r="TNP754" s="31"/>
      <c r="TNQ754" s="31"/>
      <c r="TNR754" s="31"/>
      <c r="TNS754" s="31"/>
      <c r="TNT754" s="31"/>
      <c r="TNU754" s="31"/>
      <c r="TNV754" s="31"/>
      <c r="TNW754" s="31"/>
      <c r="TNX754" s="31"/>
      <c r="TNY754" s="31"/>
      <c r="TNZ754" s="31"/>
      <c r="TOA754" s="31"/>
      <c r="TOB754" s="31"/>
      <c r="TOC754" s="31"/>
      <c r="TOD754" s="31"/>
      <c r="TOE754" s="31"/>
      <c r="TOF754" s="31"/>
      <c r="TOG754" s="31"/>
      <c r="TOH754" s="31"/>
      <c r="TOI754" s="31"/>
      <c r="TOJ754" s="31"/>
      <c r="TOK754" s="31"/>
      <c r="TOL754" s="31"/>
      <c r="TOM754" s="31"/>
      <c r="TON754" s="31"/>
      <c r="TOO754" s="31"/>
      <c r="TOP754" s="31"/>
      <c r="TOQ754" s="31"/>
      <c r="TOR754" s="31"/>
      <c r="TOS754" s="31"/>
      <c r="TOT754" s="31"/>
      <c r="TOU754" s="31"/>
      <c r="TOV754" s="31"/>
      <c r="TOW754" s="31"/>
      <c r="TOX754" s="31"/>
      <c r="TOY754" s="31"/>
      <c r="TOZ754" s="31"/>
      <c r="TPA754" s="31"/>
      <c r="TPB754" s="31"/>
      <c r="TPC754" s="31"/>
      <c r="TPD754" s="31"/>
      <c r="TPE754" s="31"/>
      <c r="TPF754" s="31"/>
      <c r="TPG754" s="31"/>
      <c r="TPH754" s="31"/>
      <c r="TPI754" s="31"/>
      <c r="TPJ754" s="31"/>
      <c r="TPK754" s="31"/>
      <c r="TPL754" s="31"/>
      <c r="TPM754" s="31"/>
      <c r="TPN754" s="31"/>
      <c r="TPO754" s="31"/>
      <c r="TPP754" s="31"/>
      <c r="TPQ754" s="31"/>
      <c r="TPR754" s="31"/>
      <c r="TPS754" s="31"/>
      <c r="TPT754" s="31"/>
      <c r="TPU754" s="31"/>
      <c r="TPV754" s="31"/>
      <c r="TPW754" s="31"/>
      <c r="TPX754" s="31"/>
      <c r="TPY754" s="31"/>
      <c r="TPZ754" s="31"/>
      <c r="TQA754" s="31"/>
      <c r="TQB754" s="31"/>
      <c r="TQC754" s="31"/>
      <c r="TQD754" s="31"/>
      <c r="TQE754" s="31"/>
      <c r="TQF754" s="31"/>
      <c r="TQG754" s="31"/>
      <c r="TQH754" s="31"/>
      <c r="TQI754" s="31"/>
      <c r="TQJ754" s="31"/>
      <c r="TQK754" s="31"/>
      <c r="TQL754" s="31"/>
      <c r="TQM754" s="31"/>
      <c r="TQN754" s="31"/>
      <c r="TQO754" s="31"/>
      <c r="TQP754" s="31"/>
      <c r="TQQ754" s="31"/>
      <c r="TQR754" s="31"/>
      <c r="TQS754" s="31"/>
      <c r="TQT754" s="31"/>
      <c r="TQU754" s="31"/>
      <c r="TQV754" s="31"/>
      <c r="TQW754" s="31"/>
      <c r="TQX754" s="31"/>
      <c r="TQY754" s="31"/>
      <c r="TQZ754" s="31"/>
      <c r="TRA754" s="31"/>
      <c r="TRB754" s="31"/>
      <c r="TRC754" s="31"/>
      <c r="TRD754" s="31"/>
      <c r="TRE754" s="31"/>
      <c r="TRF754" s="31"/>
      <c r="TRG754" s="31"/>
      <c r="TRH754" s="31"/>
      <c r="TRI754" s="31"/>
      <c r="TRJ754" s="31"/>
      <c r="TRK754" s="31"/>
      <c r="TRL754" s="31"/>
      <c r="TRM754" s="31"/>
      <c r="TRN754" s="31"/>
      <c r="TRO754" s="31"/>
      <c r="TRP754" s="31"/>
      <c r="TRQ754" s="31"/>
      <c r="TRR754" s="31"/>
      <c r="TRS754" s="31"/>
      <c r="TRT754" s="31"/>
      <c r="TRU754" s="31"/>
      <c r="TRV754" s="31"/>
      <c r="TRW754" s="31"/>
      <c r="TRX754" s="31"/>
      <c r="TRY754" s="31"/>
      <c r="TRZ754" s="31"/>
      <c r="TSA754" s="31"/>
      <c r="TSB754" s="31"/>
      <c r="TSC754" s="31"/>
      <c r="TSD754" s="31"/>
      <c r="TSE754" s="31"/>
      <c r="TSF754" s="31"/>
      <c r="TSG754" s="31"/>
      <c r="TSH754" s="31"/>
      <c r="TSI754" s="31"/>
      <c r="TSJ754" s="31"/>
      <c r="TSK754" s="31"/>
      <c r="TSL754" s="31"/>
      <c r="TSM754" s="31"/>
      <c r="TSN754" s="31"/>
      <c r="TSO754" s="31"/>
      <c r="TSP754" s="31"/>
      <c r="TSQ754" s="31"/>
      <c r="TSR754" s="31"/>
      <c r="TSS754" s="31"/>
      <c r="TST754" s="31"/>
      <c r="TSU754" s="31"/>
      <c r="TSV754" s="31"/>
      <c r="TSW754" s="31"/>
      <c r="TSX754" s="31"/>
      <c r="TSY754" s="31"/>
      <c r="TSZ754" s="31"/>
      <c r="TTA754" s="31"/>
      <c r="TTB754" s="31"/>
      <c r="TTC754" s="31"/>
      <c r="TTD754" s="31"/>
      <c r="TTE754" s="31"/>
      <c r="TTF754" s="31"/>
      <c r="TTG754" s="31"/>
      <c r="TTH754" s="31"/>
      <c r="TTI754" s="31"/>
      <c r="TTJ754" s="31"/>
      <c r="TTK754" s="31"/>
      <c r="TTL754" s="31"/>
      <c r="TTM754" s="31"/>
      <c r="TTN754" s="31"/>
      <c r="TTO754" s="31"/>
      <c r="TTP754" s="31"/>
      <c r="TTQ754" s="31"/>
      <c r="TTR754" s="31"/>
      <c r="TTS754" s="31"/>
      <c r="TTT754" s="31"/>
      <c r="TTU754" s="31"/>
      <c r="TTV754" s="31"/>
      <c r="TTW754" s="31"/>
      <c r="TTX754" s="31"/>
      <c r="TTY754" s="31"/>
      <c r="TTZ754" s="31"/>
      <c r="TUA754" s="31"/>
      <c r="TUB754" s="31"/>
      <c r="TUC754" s="31"/>
      <c r="TUD754" s="31"/>
      <c r="TUE754" s="31"/>
      <c r="TUF754" s="31"/>
      <c r="TUG754" s="31"/>
      <c r="TUH754" s="31"/>
      <c r="TUI754" s="31"/>
      <c r="TUJ754" s="31"/>
      <c r="TUK754" s="31"/>
      <c r="TUL754" s="31"/>
      <c r="TUM754" s="31"/>
      <c r="TUN754" s="31"/>
      <c r="TUO754" s="31"/>
      <c r="TUP754" s="31"/>
      <c r="TUQ754" s="31"/>
      <c r="TUR754" s="31"/>
      <c r="TUS754" s="31"/>
      <c r="TUT754" s="31"/>
      <c r="TUU754" s="31"/>
      <c r="TUV754" s="31"/>
      <c r="TUW754" s="31"/>
      <c r="TUX754" s="31"/>
      <c r="TUY754" s="31"/>
      <c r="TUZ754" s="31"/>
      <c r="TVA754" s="31"/>
      <c r="TVB754" s="31"/>
      <c r="TVC754" s="31"/>
      <c r="TVD754" s="31"/>
      <c r="TVE754" s="31"/>
      <c r="TVF754" s="31"/>
      <c r="TVG754" s="31"/>
      <c r="TVH754" s="31"/>
      <c r="TVI754" s="31"/>
      <c r="TVJ754" s="31"/>
      <c r="TVK754" s="31"/>
      <c r="TVL754" s="31"/>
      <c r="TVM754" s="31"/>
      <c r="TVN754" s="31"/>
      <c r="TVO754" s="31"/>
      <c r="TVP754" s="31"/>
      <c r="TVQ754" s="31"/>
      <c r="TVR754" s="31"/>
      <c r="TVS754" s="31"/>
      <c r="TVT754" s="31"/>
      <c r="TVU754" s="31"/>
      <c r="TVV754" s="31"/>
      <c r="TVW754" s="31"/>
      <c r="TVX754" s="31"/>
      <c r="TVY754" s="31"/>
      <c r="TVZ754" s="31"/>
      <c r="TWA754" s="31"/>
      <c r="TWB754" s="31"/>
      <c r="TWC754" s="31"/>
      <c r="TWD754" s="31"/>
      <c r="TWE754" s="31"/>
      <c r="TWF754" s="31"/>
      <c r="TWG754" s="31"/>
      <c r="TWH754" s="31"/>
      <c r="TWI754" s="31"/>
      <c r="TWJ754" s="31"/>
      <c r="TWK754" s="31"/>
      <c r="TWL754" s="31"/>
      <c r="TWM754" s="31"/>
      <c r="TWN754" s="31"/>
      <c r="TWO754" s="31"/>
      <c r="TWP754" s="31"/>
      <c r="TWQ754" s="31"/>
      <c r="TWR754" s="31"/>
      <c r="TWS754" s="31"/>
      <c r="TWT754" s="31"/>
      <c r="TWU754" s="31"/>
      <c r="TWV754" s="31"/>
      <c r="TWW754" s="31"/>
      <c r="TWX754" s="31"/>
      <c r="TWY754" s="31"/>
      <c r="TWZ754" s="31"/>
      <c r="TXA754" s="31"/>
      <c r="TXB754" s="31"/>
      <c r="TXC754" s="31"/>
      <c r="TXD754" s="31"/>
      <c r="TXE754" s="31"/>
      <c r="TXF754" s="31"/>
      <c r="TXG754" s="31"/>
      <c r="TXH754" s="31"/>
      <c r="TXI754" s="31"/>
      <c r="TXJ754" s="31"/>
      <c r="TXK754" s="31"/>
      <c r="TXL754" s="31"/>
      <c r="TXM754" s="31"/>
      <c r="TXN754" s="31"/>
      <c r="TXO754" s="31"/>
      <c r="TXP754" s="31"/>
      <c r="TXQ754" s="31"/>
      <c r="TXR754" s="31"/>
      <c r="TXS754" s="31"/>
      <c r="TXT754" s="31"/>
      <c r="TXU754" s="31"/>
      <c r="TXV754" s="31"/>
      <c r="TXW754" s="31"/>
      <c r="TXX754" s="31"/>
      <c r="TXY754" s="31"/>
      <c r="TXZ754" s="31"/>
      <c r="TYA754" s="31"/>
      <c r="TYB754" s="31"/>
      <c r="TYC754" s="31"/>
      <c r="TYD754" s="31"/>
      <c r="TYE754" s="31"/>
      <c r="TYF754" s="31"/>
      <c r="TYG754" s="31"/>
      <c r="TYH754" s="31"/>
      <c r="TYI754" s="31"/>
      <c r="TYJ754" s="31"/>
      <c r="TYK754" s="31"/>
      <c r="TYL754" s="31"/>
      <c r="TYM754" s="31"/>
      <c r="TYN754" s="31"/>
      <c r="TYO754" s="31"/>
      <c r="TYP754" s="31"/>
      <c r="TYQ754" s="31"/>
      <c r="TYR754" s="31"/>
      <c r="TYS754" s="31"/>
      <c r="TYT754" s="31"/>
      <c r="TYU754" s="31"/>
      <c r="TYV754" s="31"/>
      <c r="TYW754" s="31"/>
      <c r="TYX754" s="31"/>
      <c r="TYY754" s="31"/>
      <c r="TYZ754" s="31"/>
      <c r="TZA754" s="31"/>
      <c r="TZB754" s="31"/>
      <c r="TZC754" s="31"/>
      <c r="TZD754" s="31"/>
      <c r="TZE754" s="31"/>
      <c r="TZF754" s="31"/>
      <c r="TZG754" s="31"/>
      <c r="TZH754" s="31"/>
      <c r="TZI754" s="31"/>
      <c r="TZJ754" s="31"/>
      <c r="TZK754" s="31"/>
      <c r="TZL754" s="31"/>
      <c r="TZM754" s="31"/>
      <c r="TZN754" s="31"/>
      <c r="TZO754" s="31"/>
      <c r="TZP754" s="31"/>
      <c r="TZQ754" s="31"/>
      <c r="TZR754" s="31"/>
      <c r="TZS754" s="31"/>
      <c r="TZT754" s="31"/>
      <c r="TZU754" s="31"/>
      <c r="TZV754" s="31"/>
      <c r="TZW754" s="31"/>
      <c r="TZX754" s="31"/>
      <c r="TZY754" s="31"/>
      <c r="TZZ754" s="31"/>
      <c r="UAA754" s="31"/>
      <c r="UAB754" s="31"/>
      <c r="UAC754" s="31"/>
      <c r="UAD754" s="31"/>
      <c r="UAE754" s="31"/>
      <c r="UAF754" s="31"/>
      <c r="UAG754" s="31"/>
      <c r="UAH754" s="31"/>
      <c r="UAI754" s="31"/>
      <c r="UAJ754" s="31"/>
      <c r="UAK754" s="31"/>
      <c r="UAL754" s="31"/>
      <c r="UAM754" s="31"/>
      <c r="UAN754" s="31"/>
      <c r="UAO754" s="31"/>
      <c r="UAP754" s="31"/>
      <c r="UAQ754" s="31"/>
      <c r="UAR754" s="31"/>
      <c r="UAS754" s="31"/>
      <c r="UAT754" s="31"/>
      <c r="UAU754" s="31"/>
      <c r="UAV754" s="31"/>
      <c r="UAW754" s="31"/>
      <c r="UAX754" s="31"/>
      <c r="UAY754" s="31"/>
      <c r="UAZ754" s="31"/>
      <c r="UBA754" s="31"/>
      <c r="UBB754" s="31"/>
      <c r="UBC754" s="31"/>
      <c r="UBD754" s="31"/>
      <c r="UBE754" s="31"/>
      <c r="UBF754" s="31"/>
      <c r="UBG754" s="31"/>
      <c r="UBH754" s="31"/>
      <c r="UBI754" s="31"/>
      <c r="UBJ754" s="31"/>
      <c r="UBK754" s="31"/>
      <c r="UBL754" s="31"/>
      <c r="UBM754" s="31"/>
      <c r="UBN754" s="31"/>
      <c r="UBO754" s="31"/>
      <c r="UBP754" s="31"/>
      <c r="UBQ754" s="31"/>
      <c r="UBR754" s="31"/>
      <c r="UBS754" s="31"/>
      <c r="UBT754" s="31"/>
      <c r="UBU754" s="31"/>
      <c r="UBV754" s="31"/>
      <c r="UBW754" s="31"/>
      <c r="UBX754" s="31"/>
      <c r="UBY754" s="31"/>
      <c r="UBZ754" s="31"/>
      <c r="UCA754" s="31"/>
      <c r="UCB754" s="31"/>
      <c r="UCC754" s="31"/>
      <c r="UCD754" s="31"/>
      <c r="UCE754" s="31"/>
      <c r="UCF754" s="31"/>
      <c r="UCG754" s="31"/>
      <c r="UCH754" s="31"/>
      <c r="UCI754" s="31"/>
      <c r="UCJ754" s="31"/>
      <c r="UCK754" s="31"/>
      <c r="UCL754" s="31"/>
      <c r="UCM754" s="31"/>
      <c r="UCN754" s="31"/>
      <c r="UCO754" s="31"/>
      <c r="UCP754" s="31"/>
      <c r="UCQ754" s="31"/>
      <c r="UCR754" s="31"/>
      <c r="UCS754" s="31"/>
      <c r="UCT754" s="31"/>
      <c r="UCU754" s="31"/>
      <c r="UCV754" s="31"/>
      <c r="UCW754" s="31"/>
      <c r="UCX754" s="31"/>
      <c r="UCY754" s="31"/>
      <c r="UCZ754" s="31"/>
      <c r="UDA754" s="31"/>
      <c r="UDB754" s="31"/>
      <c r="UDC754" s="31"/>
      <c r="UDD754" s="31"/>
      <c r="UDE754" s="31"/>
      <c r="UDF754" s="31"/>
      <c r="UDG754" s="31"/>
      <c r="UDH754" s="31"/>
      <c r="UDI754" s="31"/>
      <c r="UDJ754" s="31"/>
      <c r="UDK754" s="31"/>
      <c r="UDL754" s="31"/>
      <c r="UDM754" s="31"/>
      <c r="UDN754" s="31"/>
      <c r="UDO754" s="31"/>
      <c r="UDP754" s="31"/>
      <c r="UDQ754" s="31"/>
      <c r="UDR754" s="31"/>
      <c r="UDS754" s="31"/>
      <c r="UDT754" s="31"/>
      <c r="UDU754" s="31"/>
      <c r="UDV754" s="31"/>
      <c r="UDW754" s="31"/>
      <c r="UDX754" s="31"/>
      <c r="UDY754" s="31"/>
      <c r="UDZ754" s="31"/>
      <c r="UEA754" s="31"/>
      <c r="UEB754" s="31"/>
      <c r="UEC754" s="31"/>
      <c r="UED754" s="31"/>
      <c r="UEE754" s="31"/>
      <c r="UEF754" s="31"/>
      <c r="UEG754" s="31"/>
      <c r="UEH754" s="31"/>
      <c r="UEI754" s="31"/>
      <c r="UEJ754" s="31"/>
      <c r="UEK754" s="31"/>
      <c r="UEL754" s="31"/>
      <c r="UEM754" s="31"/>
      <c r="UEN754" s="31"/>
      <c r="UEO754" s="31"/>
      <c r="UEP754" s="31"/>
      <c r="UEQ754" s="31"/>
      <c r="UER754" s="31"/>
      <c r="UES754" s="31"/>
      <c r="UET754" s="31"/>
      <c r="UEU754" s="31"/>
      <c r="UEV754" s="31"/>
      <c r="UEW754" s="31"/>
      <c r="UEX754" s="31"/>
      <c r="UEY754" s="31"/>
      <c r="UEZ754" s="31"/>
      <c r="UFA754" s="31"/>
      <c r="UFB754" s="31"/>
      <c r="UFC754" s="31"/>
      <c r="UFD754" s="31"/>
      <c r="UFE754" s="31"/>
      <c r="UFF754" s="31"/>
      <c r="UFG754" s="31"/>
      <c r="UFH754" s="31"/>
      <c r="UFI754" s="31"/>
      <c r="UFJ754" s="31"/>
      <c r="UFK754" s="31"/>
      <c r="UFL754" s="31"/>
      <c r="UFM754" s="31"/>
      <c r="UFN754" s="31"/>
      <c r="UFO754" s="31"/>
      <c r="UFP754" s="31"/>
      <c r="UFQ754" s="31"/>
      <c r="UFR754" s="31"/>
      <c r="UFS754" s="31"/>
      <c r="UFT754" s="31"/>
      <c r="UFU754" s="31"/>
      <c r="UFV754" s="31"/>
      <c r="UFW754" s="31"/>
      <c r="UFX754" s="31"/>
      <c r="UFY754" s="31"/>
      <c r="UFZ754" s="31"/>
      <c r="UGA754" s="31"/>
      <c r="UGB754" s="31"/>
      <c r="UGC754" s="31"/>
      <c r="UGD754" s="31"/>
      <c r="UGE754" s="31"/>
      <c r="UGF754" s="31"/>
      <c r="UGG754" s="31"/>
      <c r="UGH754" s="31"/>
      <c r="UGI754" s="31"/>
      <c r="UGJ754" s="31"/>
      <c r="UGK754" s="31"/>
      <c r="UGL754" s="31"/>
      <c r="UGM754" s="31"/>
      <c r="UGN754" s="31"/>
      <c r="UGO754" s="31"/>
      <c r="UGP754" s="31"/>
      <c r="UGQ754" s="31"/>
      <c r="UGR754" s="31"/>
      <c r="UGS754" s="31"/>
      <c r="UGT754" s="31"/>
      <c r="UGU754" s="31"/>
      <c r="UGV754" s="31"/>
      <c r="UGW754" s="31"/>
      <c r="UGX754" s="31"/>
      <c r="UGY754" s="31"/>
      <c r="UGZ754" s="31"/>
      <c r="UHA754" s="31"/>
      <c r="UHB754" s="31"/>
      <c r="UHC754" s="31"/>
      <c r="UHD754" s="31"/>
      <c r="UHE754" s="31"/>
      <c r="UHF754" s="31"/>
      <c r="UHG754" s="31"/>
      <c r="UHH754" s="31"/>
      <c r="UHI754" s="31"/>
      <c r="UHJ754" s="31"/>
      <c r="UHK754" s="31"/>
      <c r="UHL754" s="31"/>
      <c r="UHM754" s="31"/>
      <c r="UHN754" s="31"/>
      <c r="UHO754" s="31"/>
      <c r="UHP754" s="31"/>
      <c r="UHQ754" s="31"/>
      <c r="UHR754" s="31"/>
      <c r="UHS754" s="31"/>
      <c r="UHT754" s="31"/>
      <c r="UHU754" s="31"/>
      <c r="UHV754" s="31"/>
      <c r="UHW754" s="31"/>
      <c r="UHX754" s="31"/>
      <c r="UHY754" s="31"/>
      <c r="UHZ754" s="31"/>
      <c r="UIA754" s="31"/>
      <c r="UIB754" s="31"/>
      <c r="UIC754" s="31"/>
      <c r="UID754" s="31"/>
      <c r="UIE754" s="31"/>
      <c r="UIF754" s="31"/>
      <c r="UIG754" s="31"/>
      <c r="UIH754" s="31"/>
      <c r="UII754" s="31"/>
      <c r="UIJ754" s="31"/>
      <c r="UIK754" s="31"/>
      <c r="UIL754" s="31"/>
      <c r="UIM754" s="31"/>
      <c r="UIN754" s="31"/>
      <c r="UIO754" s="31"/>
      <c r="UIP754" s="31"/>
      <c r="UIQ754" s="31"/>
      <c r="UIR754" s="31"/>
      <c r="UIS754" s="31"/>
      <c r="UIT754" s="31"/>
      <c r="UIU754" s="31"/>
      <c r="UIV754" s="31"/>
      <c r="UIW754" s="31"/>
      <c r="UIX754" s="31"/>
      <c r="UIY754" s="31"/>
      <c r="UIZ754" s="31"/>
      <c r="UJA754" s="31"/>
      <c r="UJB754" s="31"/>
      <c r="UJC754" s="31"/>
      <c r="UJD754" s="31"/>
      <c r="UJE754" s="31"/>
      <c r="UJF754" s="31"/>
      <c r="UJG754" s="31"/>
      <c r="UJH754" s="31"/>
      <c r="UJI754" s="31"/>
      <c r="UJJ754" s="31"/>
      <c r="UJK754" s="31"/>
      <c r="UJL754" s="31"/>
      <c r="UJM754" s="31"/>
      <c r="UJN754" s="31"/>
      <c r="UJO754" s="31"/>
      <c r="UJP754" s="31"/>
      <c r="UJQ754" s="31"/>
      <c r="UJR754" s="31"/>
      <c r="UJS754" s="31"/>
      <c r="UJT754" s="31"/>
      <c r="UJU754" s="31"/>
      <c r="UJV754" s="31"/>
      <c r="UJW754" s="31"/>
      <c r="UJX754" s="31"/>
      <c r="UJY754" s="31"/>
      <c r="UJZ754" s="31"/>
      <c r="UKA754" s="31"/>
      <c r="UKB754" s="31"/>
      <c r="UKC754" s="31"/>
      <c r="UKD754" s="31"/>
      <c r="UKE754" s="31"/>
      <c r="UKF754" s="31"/>
      <c r="UKG754" s="31"/>
      <c r="UKH754" s="31"/>
      <c r="UKI754" s="31"/>
      <c r="UKJ754" s="31"/>
      <c r="UKK754" s="31"/>
      <c r="UKL754" s="31"/>
      <c r="UKM754" s="31"/>
      <c r="UKN754" s="31"/>
      <c r="UKO754" s="31"/>
      <c r="UKP754" s="31"/>
      <c r="UKQ754" s="31"/>
      <c r="UKR754" s="31"/>
      <c r="UKS754" s="31"/>
      <c r="UKT754" s="31"/>
      <c r="UKU754" s="31"/>
      <c r="UKV754" s="31"/>
      <c r="UKW754" s="31"/>
      <c r="UKX754" s="31"/>
      <c r="UKY754" s="31"/>
      <c r="UKZ754" s="31"/>
      <c r="ULA754" s="31"/>
      <c r="ULB754" s="31"/>
      <c r="ULC754" s="31"/>
      <c r="ULD754" s="31"/>
      <c r="ULE754" s="31"/>
      <c r="ULF754" s="31"/>
      <c r="ULG754" s="31"/>
      <c r="ULH754" s="31"/>
      <c r="ULI754" s="31"/>
      <c r="ULJ754" s="31"/>
      <c r="ULK754" s="31"/>
      <c r="ULL754" s="31"/>
      <c r="ULM754" s="31"/>
      <c r="ULN754" s="31"/>
      <c r="ULO754" s="31"/>
      <c r="ULP754" s="31"/>
      <c r="ULQ754" s="31"/>
      <c r="ULR754" s="31"/>
      <c r="ULS754" s="31"/>
      <c r="ULT754" s="31"/>
      <c r="ULU754" s="31"/>
      <c r="ULV754" s="31"/>
      <c r="ULW754" s="31"/>
      <c r="ULX754" s="31"/>
      <c r="ULY754" s="31"/>
      <c r="ULZ754" s="31"/>
      <c r="UMA754" s="31"/>
      <c r="UMB754" s="31"/>
      <c r="UMC754" s="31"/>
      <c r="UMD754" s="31"/>
      <c r="UME754" s="31"/>
      <c r="UMF754" s="31"/>
      <c r="UMG754" s="31"/>
      <c r="UMH754" s="31"/>
      <c r="UMI754" s="31"/>
      <c r="UMJ754" s="31"/>
      <c r="UMK754" s="31"/>
      <c r="UML754" s="31"/>
      <c r="UMM754" s="31"/>
      <c r="UMN754" s="31"/>
      <c r="UMO754" s="31"/>
      <c r="UMP754" s="31"/>
      <c r="UMQ754" s="31"/>
      <c r="UMR754" s="31"/>
      <c r="UMS754" s="31"/>
      <c r="UMT754" s="31"/>
      <c r="UMU754" s="31"/>
      <c r="UMV754" s="31"/>
      <c r="UMW754" s="31"/>
      <c r="UMX754" s="31"/>
      <c r="UMY754" s="31"/>
      <c r="UMZ754" s="31"/>
      <c r="UNA754" s="31"/>
      <c r="UNB754" s="31"/>
      <c r="UNC754" s="31"/>
      <c r="UND754" s="31"/>
      <c r="UNE754" s="31"/>
      <c r="UNF754" s="31"/>
      <c r="UNG754" s="31"/>
      <c r="UNH754" s="31"/>
      <c r="UNI754" s="31"/>
      <c r="UNJ754" s="31"/>
      <c r="UNK754" s="31"/>
      <c r="UNL754" s="31"/>
      <c r="UNM754" s="31"/>
      <c r="UNN754" s="31"/>
      <c r="UNO754" s="31"/>
      <c r="UNP754" s="31"/>
      <c r="UNQ754" s="31"/>
      <c r="UNR754" s="31"/>
      <c r="UNS754" s="31"/>
      <c r="UNT754" s="31"/>
      <c r="UNU754" s="31"/>
      <c r="UNV754" s="31"/>
      <c r="UNW754" s="31"/>
      <c r="UNX754" s="31"/>
      <c r="UNY754" s="31"/>
      <c r="UNZ754" s="31"/>
      <c r="UOA754" s="31"/>
      <c r="UOB754" s="31"/>
      <c r="UOC754" s="31"/>
      <c r="UOD754" s="31"/>
      <c r="UOE754" s="31"/>
      <c r="UOF754" s="31"/>
      <c r="UOG754" s="31"/>
      <c r="UOH754" s="31"/>
      <c r="UOI754" s="31"/>
      <c r="UOJ754" s="31"/>
      <c r="UOK754" s="31"/>
      <c r="UOL754" s="31"/>
      <c r="UOM754" s="31"/>
      <c r="UON754" s="31"/>
      <c r="UOO754" s="31"/>
      <c r="UOP754" s="31"/>
      <c r="UOQ754" s="31"/>
      <c r="UOR754" s="31"/>
      <c r="UOS754" s="31"/>
      <c r="UOT754" s="31"/>
      <c r="UOU754" s="31"/>
      <c r="UOV754" s="31"/>
      <c r="UOW754" s="31"/>
      <c r="UOX754" s="31"/>
      <c r="UOY754" s="31"/>
      <c r="UOZ754" s="31"/>
      <c r="UPA754" s="31"/>
      <c r="UPB754" s="31"/>
      <c r="UPC754" s="31"/>
      <c r="UPD754" s="31"/>
      <c r="UPE754" s="31"/>
      <c r="UPF754" s="31"/>
      <c r="UPG754" s="31"/>
      <c r="UPH754" s="31"/>
      <c r="UPI754" s="31"/>
      <c r="UPJ754" s="31"/>
      <c r="UPK754" s="31"/>
      <c r="UPL754" s="31"/>
      <c r="UPM754" s="31"/>
      <c r="UPN754" s="31"/>
      <c r="UPO754" s="31"/>
      <c r="UPP754" s="31"/>
      <c r="UPQ754" s="31"/>
      <c r="UPR754" s="31"/>
      <c r="UPS754" s="31"/>
      <c r="UPT754" s="31"/>
      <c r="UPU754" s="31"/>
      <c r="UPV754" s="31"/>
      <c r="UPW754" s="31"/>
      <c r="UPX754" s="31"/>
      <c r="UPY754" s="31"/>
      <c r="UPZ754" s="31"/>
      <c r="UQA754" s="31"/>
      <c r="UQB754" s="31"/>
      <c r="UQC754" s="31"/>
      <c r="UQD754" s="31"/>
      <c r="UQE754" s="31"/>
      <c r="UQF754" s="31"/>
      <c r="UQG754" s="31"/>
      <c r="UQH754" s="31"/>
      <c r="UQI754" s="31"/>
      <c r="UQJ754" s="31"/>
      <c r="UQK754" s="31"/>
      <c r="UQL754" s="31"/>
      <c r="UQM754" s="31"/>
      <c r="UQN754" s="31"/>
      <c r="UQO754" s="31"/>
      <c r="UQP754" s="31"/>
      <c r="UQQ754" s="31"/>
      <c r="UQR754" s="31"/>
      <c r="UQS754" s="31"/>
      <c r="UQT754" s="31"/>
      <c r="UQU754" s="31"/>
      <c r="UQV754" s="31"/>
      <c r="UQW754" s="31"/>
      <c r="UQX754" s="31"/>
      <c r="UQY754" s="31"/>
      <c r="UQZ754" s="31"/>
      <c r="URA754" s="31"/>
      <c r="URB754" s="31"/>
      <c r="URC754" s="31"/>
      <c r="URD754" s="31"/>
      <c r="URE754" s="31"/>
      <c r="URF754" s="31"/>
      <c r="URG754" s="31"/>
      <c r="URH754" s="31"/>
      <c r="URI754" s="31"/>
      <c r="URJ754" s="31"/>
      <c r="URK754" s="31"/>
      <c r="URL754" s="31"/>
      <c r="URM754" s="31"/>
      <c r="URN754" s="31"/>
      <c r="URO754" s="31"/>
      <c r="URP754" s="31"/>
      <c r="URQ754" s="31"/>
      <c r="URR754" s="31"/>
      <c r="URS754" s="31"/>
      <c r="URT754" s="31"/>
      <c r="URU754" s="31"/>
      <c r="URV754" s="31"/>
      <c r="URW754" s="31"/>
      <c r="URX754" s="31"/>
      <c r="URY754" s="31"/>
      <c r="URZ754" s="31"/>
      <c r="USA754" s="31"/>
      <c r="USB754" s="31"/>
      <c r="USC754" s="31"/>
      <c r="USD754" s="31"/>
      <c r="USE754" s="31"/>
      <c r="USF754" s="31"/>
      <c r="USG754" s="31"/>
      <c r="USH754" s="31"/>
      <c r="USI754" s="31"/>
      <c r="USJ754" s="31"/>
      <c r="USK754" s="31"/>
      <c r="USL754" s="31"/>
      <c r="USM754" s="31"/>
      <c r="USN754" s="31"/>
      <c r="USO754" s="31"/>
      <c r="USP754" s="31"/>
      <c r="USQ754" s="31"/>
      <c r="USR754" s="31"/>
      <c r="USS754" s="31"/>
      <c r="UST754" s="31"/>
      <c r="USU754" s="31"/>
      <c r="USV754" s="31"/>
      <c r="USW754" s="31"/>
      <c r="USX754" s="31"/>
      <c r="USY754" s="31"/>
      <c r="USZ754" s="31"/>
      <c r="UTA754" s="31"/>
      <c r="UTB754" s="31"/>
      <c r="UTC754" s="31"/>
      <c r="UTD754" s="31"/>
      <c r="UTE754" s="31"/>
      <c r="UTF754" s="31"/>
      <c r="UTG754" s="31"/>
      <c r="UTH754" s="31"/>
      <c r="UTI754" s="31"/>
      <c r="UTJ754" s="31"/>
      <c r="UTK754" s="31"/>
      <c r="UTL754" s="31"/>
      <c r="UTM754" s="31"/>
      <c r="UTN754" s="31"/>
      <c r="UTO754" s="31"/>
      <c r="UTP754" s="31"/>
      <c r="UTQ754" s="31"/>
      <c r="UTR754" s="31"/>
      <c r="UTS754" s="31"/>
      <c r="UTT754" s="31"/>
      <c r="UTU754" s="31"/>
      <c r="UTV754" s="31"/>
      <c r="UTW754" s="31"/>
      <c r="UTX754" s="31"/>
      <c r="UTY754" s="31"/>
      <c r="UTZ754" s="31"/>
      <c r="UUA754" s="31"/>
      <c r="UUB754" s="31"/>
      <c r="UUC754" s="31"/>
      <c r="UUD754" s="31"/>
      <c r="UUE754" s="31"/>
      <c r="UUF754" s="31"/>
      <c r="UUG754" s="31"/>
      <c r="UUH754" s="31"/>
      <c r="UUI754" s="31"/>
      <c r="UUJ754" s="31"/>
      <c r="UUK754" s="31"/>
      <c r="UUL754" s="31"/>
      <c r="UUM754" s="31"/>
      <c r="UUN754" s="31"/>
      <c r="UUO754" s="31"/>
      <c r="UUP754" s="31"/>
      <c r="UUQ754" s="31"/>
      <c r="UUR754" s="31"/>
      <c r="UUS754" s="31"/>
      <c r="UUT754" s="31"/>
      <c r="UUU754" s="31"/>
      <c r="UUV754" s="31"/>
      <c r="UUW754" s="31"/>
      <c r="UUX754" s="31"/>
      <c r="UUY754" s="31"/>
      <c r="UUZ754" s="31"/>
      <c r="UVA754" s="31"/>
      <c r="UVB754" s="31"/>
      <c r="UVC754" s="31"/>
      <c r="UVD754" s="31"/>
      <c r="UVE754" s="31"/>
      <c r="UVF754" s="31"/>
      <c r="UVG754" s="31"/>
      <c r="UVH754" s="31"/>
      <c r="UVI754" s="31"/>
      <c r="UVJ754" s="31"/>
      <c r="UVK754" s="31"/>
      <c r="UVL754" s="31"/>
      <c r="UVM754" s="31"/>
      <c r="UVN754" s="31"/>
      <c r="UVO754" s="31"/>
      <c r="UVP754" s="31"/>
      <c r="UVQ754" s="31"/>
      <c r="UVR754" s="31"/>
      <c r="UVS754" s="31"/>
      <c r="UVT754" s="31"/>
      <c r="UVU754" s="31"/>
      <c r="UVV754" s="31"/>
      <c r="UVW754" s="31"/>
      <c r="UVX754" s="31"/>
      <c r="UVY754" s="31"/>
      <c r="UVZ754" s="31"/>
      <c r="UWA754" s="31"/>
      <c r="UWB754" s="31"/>
      <c r="UWC754" s="31"/>
      <c r="UWD754" s="31"/>
      <c r="UWE754" s="31"/>
      <c r="UWF754" s="31"/>
      <c r="UWG754" s="31"/>
      <c r="UWH754" s="31"/>
      <c r="UWI754" s="31"/>
      <c r="UWJ754" s="31"/>
      <c r="UWK754" s="31"/>
      <c r="UWL754" s="31"/>
      <c r="UWM754" s="31"/>
      <c r="UWN754" s="31"/>
      <c r="UWO754" s="31"/>
      <c r="UWP754" s="31"/>
      <c r="UWQ754" s="31"/>
      <c r="UWR754" s="31"/>
      <c r="UWS754" s="31"/>
      <c r="UWT754" s="31"/>
      <c r="UWU754" s="31"/>
      <c r="UWV754" s="31"/>
      <c r="UWW754" s="31"/>
      <c r="UWX754" s="31"/>
      <c r="UWY754" s="31"/>
      <c r="UWZ754" s="31"/>
      <c r="UXA754" s="31"/>
      <c r="UXB754" s="31"/>
      <c r="UXC754" s="31"/>
      <c r="UXD754" s="31"/>
      <c r="UXE754" s="31"/>
      <c r="UXF754" s="31"/>
      <c r="UXG754" s="31"/>
      <c r="UXH754" s="31"/>
      <c r="UXI754" s="31"/>
      <c r="UXJ754" s="31"/>
      <c r="UXK754" s="31"/>
      <c r="UXL754" s="31"/>
      <c r="UXM754" s="31"/>
      <c r="UXN754" s="31"/>
      <c r="UXO754" s="31"/>
      <c r="UXP754" s="31"/>
      <c r="UXQ754" s="31"/>
      <c r="UXR754" s="31"/>
      <c r="UXS754" s="31"/>
      <c r="UXT754" s="31"/>
      <c r="UXU754" s="31"/>
      <c r="UXV754" s="31"/>
      <c r="UXW754" s="31"/>
      <c r="UXX754" s="31"/>
      <c r="UXY754" s="31"/>
      <c r="UXZ754" s="31"/>
      <c r="UYA754" s="31"/>
      <c r="UYB754" s="31"/>
      <c r="UYC754" s="31"/>
      <c r="UYD754" s="31"/>
      <c r="UYE754" s="31"/>
      <c r="UYF754" s="31"/>
      <c r="UYG754" s="31"/>
      <c r="UYH754" s="31"/>
      <c r="UYI754" s="31"/>
      <c r="UYJ754" s="31"/>
      <c r="UYK754" s="31"/>
      <c r="UYL754" s="31"/>
      <c r="UYM754" s="31"/>
      <c r="UYN754" s="31"/>
      <c r="UYO754" s="31"/>
      <c r="UYP754" s="31"/>
      <c r="UYQ754" s="31"/>
      <c r="UYR754" s="31"/>
      <c r="UYS754" s="31"/>
      <c r="UYT754" s="31"/>
      <c r="UYU754" s="31"/>
      <c r="UYV754" s="31"/>
      <c r="UYW754" s="31"/>
      <c r="UYX754" s="31"/>
      <c r="UYY754" s="31"/>
      <c r="UYZ754" s="31"/>
      <c r="UZA754" s="31"/>
      <c r="UZB754" s="31"/>
      <c r="UZC754" s="31"/>
      <c r="UZD754" s="31"/>
      <c r="UZE754" s="31"/>
      <c r="UZF754" s="31"/>
      <c r="UZG754" s="31"/>
      <c r="UZH754" s="31"/>
      <c r="UZI754" s="31"/>
      <c r="UZJ754" s="31"/>
      <c r="UZK754" s="31"/>
      <c r="UZL754" s="31"/>
      <c r="UZM754" s="31"/>
      <c r="UZN754" s="31"/>
      <c r="UZO754" s="31"/>
      <c r="UZP754" s="31"/>
      <c r="UZQ754" s="31"/>
      <c r="UZR754" s="31"/>
      <c r="UZS754" s="31"/>
      <c r="UZT754" s="31"/>
      <c r="UZU754" s="31"/>
      <c r="UZV754" s="31"/>
      <c r="UZW754" s="31"/>
      <c r="UZX754" s="31"/>
      <c r="UZY754" s="31"/>
      <c r="UZZ754" s="31"/>
      <c r="VAA754" s="31"/>
      <c r="VAB754" s="31"/>
      <c r="VAC754" s="31"/>
      <c r="VAD754" s="31"/>
      <c r="VAE754" s="31"/>
      <c r="VAF754" s="31"/>
      <c r="VAG754" s="31"/>
      <c r="VAH754" s="31"/>
      <c r="VAI754" s="31"/>
      <c r="VAJ754" s="31"/>
      <c r="VAK754" s="31"/>
      <c r="VAL754" s="31"/>
      <c r="VAM754" s="31"/>
      <c r="VAN754" s="31"/>
      <c r="VAO754" s="31"/>
      <c r="VAP754" s="31"/>
      <c r="VAQ754" s="31"/>
      <c r="VAR754" s="31"/>
      <c r="VAS754" s="31"/>
      <c r="VAT754" s="31"/>
      <c r="VAU754" s="31"/>
      <c r="VAV754" s="31"/>
      <c r="VAW754" s="31"/>
      <c r="VAX754" s="31"/>
      <c r="VAY754" s="31"/>
      <c r="VAZ754" s="31"/>
      <c r="VBA754" s="31"/>
      <c r="VBB754" s="31"/>
      <c r="VBC754" s="31"/>
      <c r="VBD754" s="31"/>
      <c r="VBE754" s="31"/>
      <c r="VBF754" s="31"/>
      <c r="VBG754" s="31"/>
      <c r="VBH754" s="31"/>
      <c r="VBI754" s="31"/>
      <c r="VBJ754" s="31"/>
      <c r="VBK754" s="31"/>
      <c r="VBL754" s="31"/>
      <c r="VBM754" s="31"/>
      <c r="VBN754" s="31"/>
      <c r="VBO754" s="31"/>
      <c r="VBP754" s="31"/>
      <c r="VBQ754" s="31"/>
      <c r="VBR754" s="31"/>
      <c r="VBS754" s="31"/>
      <c r="VBT754" s="31"/>
      <c r="VBU754" s="31"/>
      <c r="VBV754" s="31"/>
      <c r="VBW754" s="31"/>
      <c r="VBX754" s="31"/>
      <c r="VBY754" s="31"/>
      <c r="VBZ754" s="31"/>
      <c r="VCA754" s="31"/>
      <c r="VCB754" s="31"/>
      <c r="VCC754" s="31"/>
      <c r="VCD754" s="31"/>
      <c r="VCE754" s="31"/>
      <c r="VCF754" s="31"/>
      <c r="VCG754" s="31"/>
      <c r="VCH754" s="31"/>
      <c r="VCI754" s="31"/>
      <c r="VCJ754" s="31"/>
      <c r="VCK754" s="31"/>
      <c r="VCL754" s="31"/>
      <c r="VCM754" s="31"/>
      <c r="VCN754" s="31"/>
      <c r="VCO754" s="31"/>
      <c r="VCP754" s="31"/>
      <c r="VCQ754" s="31"/>
      <c r="VCR754" s="31"/>
      <c r="VCS754" s="31"/>
      <c r="VCT754" s="31"/>
      <c r="VCU754" s="31"/>
      <c r="VCV754" s="31"/>
      <c r="VCW754" s="31"/>
      <c r="VCX754" s="31"/>
      <c r="VCY754" s="31"/>
      <c r="VCZ754" s="31"/>
      <c r="VDA754" s="31"/>
      <c r="VDB754" s="31"/>
      <c r="VDC754" s="31"/>
      <c r="VDD754" s="31"/>
      <c r="VDE754" s="31"/>
      <c r="VDF754" s="31"/>
      <c r="VDG754" s="31"/>
      <c r="VDH754" s="31"/>
      <c r="VDI754" s="31"/>
      <c r="VDJ754" s="31"/>
      <c r="VDK754" s="31"/>
      <c r="VDL754" s="31"/>
      <c r="VDM754" s="31"/>
      <c r="VDN754" s="31"/>
      <c r="VDO754" s="31"/>
      <c r="VDP754" s="31"/>
      <c r="VDQ754" s="31"/>
      <c r="VDR754" s="31"/>
      <c r="VDS754" s="31"/>
      <c r="VDT754" s="31"/>
      <c r="VDU754" s="31"/>
      <c r="VDV754" s="31"/>
      <c r="VDW754" s="31"/>
      <c r="VDX754" s="31"/>
      <c r="VDY754" s="31"/>
      <c r="VDZ754" s="31"/>
      <c r="VEA754" s="31"/>
      <c r="VEB754" s="31"/>
      <c r="VEC754" s="31"/>
      <c r="VED754" s="31"/>
      <c r="VEE754" s="31"/>
      <c r="VEF754" s="31"/>
      <c r="VEG754" s="31"/>
      <c r="VEH754" s="31"/>
      <c r="VEI754" s="31"/>
      <c r="VEJ754" s="31"/>
      <c r="VEK754" s="31"/>
      <c r="VEL754" s="31"/>
      <c r="VEM754" s="31"/>
      <c r="VEN754" s="31"/>
      <c r="VEO754" s="31"/>
      <c r="VEP754" s="31"/>
      <c r="VEQ754" s="31"/>
      <c r="VER754" s="31"/>
      <c r="VES754" s="31"/>
      <c r="VET754" s="31"/>
      <c r="VEU754" s="31"/>
      <c r="VEV754" s="31"/>
      <c r="VEW754" s="31"/>
      <c r="VEX754" s="31"/>
      <c r="VEY754" s="31"/>
      <c r="VEZ754" s="31"/>
      <c r="VFA754" s="31"/>
      <c r="VFB754" s="31"/>
      <c r="VFC754" s="31"/>
      <c r="VFD754" s="31"/>
      <c r="VFE754" s="31"/>
      <c r="VFF754" s="31"/>
      <c r="VFG754" s="31"/>
      <c r="VFH754" s="31"/>
      <c r="VFI754" s="31"/>
      <c r="VFJ754" s="31"/>
      <c r="VFK754" s="31"/>
      <c r="VFL754" s="31"/>
      <c r="VFM754" s="31"/>
      <c r="VFN754" s="31"/>
      <c r="VFO754" s="31"/>
      <c r="VFP754" s="31"/>
      <c r="VFQ754" s="31"/>
      <c r="VFR754" s="31"/>
      <c r="VFS754" s="31"/>
      <c r="VFT754" s="31"/>
      <c r="VFU754" s="31"/>
      <c r="VFV754" s="31"/>
      <c r="VFW754" s="31"/>
      <c r="VFX754" s="31"/>
      <c r="VFY754" s="31"/>
      <c r="VFZ754" s="31"/>
      <c r="VGA754" s="31"/>
      <c r="VGB754" s="31"/>
      <c r="VGC754" s="31"/>
      <c r="VGD754" s="31"/>
      <c r="VGE754" s="31"/>
      <c r="VGF754" s="31"/>
      <c r="VGG754" s="31"/>
      <c r="VGH754" s="31"/>
      <c r="VGI754" s="31"/>
      <c r="VGJ754" s="31"/>
      <c r="VGK754" s="31"/>
      <c r="VGL754" s="31"/>
      <c r="VGM754" s="31"/>
      <c r="VGN754" s="31"/>
      <c r="VGO754" s="31"/>
      <c r="VGP754" s="31"/>
      <c r="VGQ754" s="31"/>
      <c r="VGR754" s="31"/>
      <c r="VGS754" s="31"/>
      <c r="VGT754" s="31"/>
      <c r="VGU754" s="31"/>
      <c r="VGV754" s="31"/>
      <c r="VGW754" s="31"/>
      <c r="VGX754" s="31"/>
      <c r="VGY754" s="31"/>
      <c r="VGZ754" s="31"/>
      <c r="VHA754" s="31"/>
      <c r="VHB754" s="31"/>
      <c r="VHC754" s="31"/>
      <c r="VHD754" s="31"/>
      <c r="VHE754" s="31"/>
      <c r="VHF754" s="31"/>
      <c r="VHG754" s="31"/>
      <c r="VHH754" s="31"/>
      <c r="VHI754" s="31"/>
      <c r="VHJ754" s="31"/>
      <c r="VHK754" s="31"/>
      <c r="VHL754" s="31"/>
      <c r="VHM754" s="31"/>
      <c r="VHN754" s="31"/>
      <c r="VHO754" s="31"/>
      <c r="VHP754" s="31"/>
      <c r="VHQ754" s="31"/>
      <c r="VHR754" s="31"/>
      <c r="VHS754" s="31"/>
      <c r="VHT754" s="31"/>
      <c r="VHU754" s="31"/>
      <c r="VHV754" s="31"/>
      <c r="VHW754" s="31"/>
      <c r="VHX754" s="31"/>
      <c r="VHY754" s="31"/>
      <c r="VHZ754" s="31"/>
      <c r="VIA754" s="31"/>
      <c r="VIB754" s="31"/>
      <c r="VIC754" s="31"/>
      <c r="VID754" s="31"/>
      <c r="VIE754" s="31"/>
      <c r="VIF754" s="31"/>
      <c r="VIG754" s="31"/>
      <c r="VIH754" s="31"/>
      <c r="VII754" s="31"/>
      <c r="VIJ754" s="31"/>
      <c r="VIK754" s="31"/>
      <c r="VIL754" s="31"/>
      <c r="VIM754" s="31"/>
      <c r="VIN754" s="31"/>
      <c r="VIO754" s="31"/>
      <c r="VIP754" s="31"/>
      <c r="VIQ754" s="31"/>
      <c r="VIR754" s="31"/>
      <c r="VIS754" s="31"/>
      <c r="VIT754" s="31"/>
      <c r="VIU754" s="31"/>
      <c r="VIV754" s="31"/>
      <c r="VIW754" s="31"/>
      <c r="VIX754" s="31"/>
      <c r="VIY754" s="31"/>
      <c r="VIZ754" s="31"/>
      <c r="VJA754" s="31"/>
      <c r="VJB754" s="31"/>
      <c r="VJC754" s="31"/>
      <c r="VJD754" s="31"/>
      <c r="VJE754" s="31"/>
      <c r="VJF754" s="31"/>
      <c r="VJG754" s="31"/>
      <c r="VJH754" s="31"/>
      <c r="VJI754" s="31"/>
      <c r="VJJ754" s="31"/>
      <c r="VJK754" s="31"/>
      <c r="VJL754" s="31"/>
      <c r="VJM754" s="31"/>
      <c r="VJN754" s="31"/>
      <c r="VJO754" s="31"/>
      <c r="VJP754" s="31"/>
      <c r="VJQ754" s="31"/>
      <c r="VJR754" s="31"/>
      <c r="VJS754" s="31"/>
      <c r="VJT754" s="31"/>
      <c r="VJU754" s="31"/>
      <c r="VJV754" s="31"/>
      <c r="VJW754" s="31"/>
      <c r="VJX754" s="31"/>
      <c r="VJY754" s="31"/>
      <c r="VJZ754" s="31"/>
      <c r="VKA754" s="31"/>
      <c r="VKB754" s="31"/>
      <c r="VKC754" s="31"/>
      <c r="VKD754" s="31"/>
      <c r="VKE754" s="31"/>
      <c r="VKF754" s="31"/>
      <c r="VKG754" s="31"/>
      <c r="VKH754" s="31"/>
      <c r="VKI754" s="31"/>
      <c r="VKJ754" s="31"/>
      <c r="VKK754" s="31"/>
      <c r="VKL754" s="31"/>
      <c r="VKM754" s="31"/>
      <c r="VKN754" s="31"/>
      <c r="VKO754" s="31"/>
      <c r="VKP754" s="31"/>
      <c r="VKQ754" s="31"/>
      <c r="VKR754" s="31"/>
      <c r="VKS754" s="31"/>
      <c r="VKT754" s="31"/>
      <c r="VKU754" s="31"/>
      <c r="VKV754" s="31"/>
      <c r="VKW754" s="31"/>
      <c r="VKX754" s="31"/>
      <c r="VKY754" s="31"/>
      <c r="VKZ754" s="31"/>
      <c r="VLA754" s="31"/>
      <c r="VLB754" s="31"/>
      <c r="VLC754" s="31"/>
      <c r="VLD754" s="31"/>
      <c r="VLE754" s="31"/>
      <c r="VLF754" s="31"/>
      <c r="VLG754" s="31"/>
      <c r="VLH754" s="31"/>
      <c r="VLI754" s="31"/>
      <c r="VLJ754" s="31"/>
      <c r="VLK754" s="31"/>
      <c r="VLL754" s="31"/>
      <c r="VLM754" s="31"/>
      <c r="VLN754" s="31"/>
      <c r="VLO754" s="31"/>
      <c r="VLP754" s="31"/>
      <c r="VLQ754" s="31"/>
      <c r="VLR754" s="31"/>
      <c r="VLS754" s="31"/>
      <c r="VLT754" s="31"/>
      <c r="VLU754" s="31"/>
      <c r="VLV754" s="31"/>
      <c r="VLW754" s="31"/>
      <c r="VLX754" s="31"/>
      <c r="VLY754" s="31"/>
      <c r="VLZ754" s="31"/>
      <c r="VMA754" s="31"/>
      <c r="VMB754" s="31"/>
      <c r="VMC754" s="31"/>
      <c r="VMD754" s="31"/>
      <c r="VME754" s="31"/>
      <c r="VMF754" s="31"/>
      <c r="VMG754" s="31"/>
      <c r="VMH754" s="31"/>
      <c r="VMI754" s="31"/>
      <c r="VMJ754" s="31"/>
      <c r="VMK754" s="31"/>
      <c r="VML754" s="31"/>
      <c r="VMM754" s="31"/>
      <c r="VMN754" s="31"/>
      <c r="VMO754" s="31"/>
      <c r="VMP754" s="31"/>
      <c r="VMQ754" s="31"/>
      <c r="VMR754" s="31"/>
      <c r="VMS754" s="31"/>
      <c r="VMT754" s="31"/>
      <c r="VMU754" s="31"/>
      <c r="VMV754" s="31"/>
      <c r="VMW754" s="31"/>
      <c r="VMX754" s="31"/>
      <c r="VMY754" s="31"/>
      <c r="VMZ754" s="31"/>
      <c r="VNA754" s="31"/>
      <c r="VNB754" s="31"/>
      <c r="VNC754" s="31"/>
      <c r="VND754" s="31"/>
      <c r="VNE754" s="31"/>
      <c r="VNF754" s="31"/>
      <c r="VNG754" s="31"/>
      <c r="VNH754" s="31"/>
      <c r="VNI754" s="31"/>
      <c r="VNJ754" s="31"/>
      <c r="VNK754" s="31"/>
      <c r="VNL754" s="31"/>
      <c r="VNM754" s="31"/>
      <c r="VNN754" s="31"/>
      <c r="VNO754" s="31"/>
      <c r="VNP754" s="31"/>
      <c r="VNQ754" s="31"/>
      <c r="VNR754" s="31"/>
      <c r="VNS754" s="31"/>
      <c r="VNT754" s="31"/>
      <c r="VNU754" s="31"/>
      <c r="VNV754" s="31"/>
      <c r="VNW754" s="31"/>
      <c r="VNX754" s="31"/>
      <c r="VNY754" s="31"/>
      <c r="VNZ754" s="31"/>
      <c r="VOA754" s="31"/>
      <c r="VOB754" s="31"/>
      <c r="VOC754" s="31"/>
      <c r="VOD754" s="31"/>
      <c r="VOE754" s="31"/>
      <c r="VOF754" s="31"/>
      <c r="VOG754" s="31"/>
      <c r="VOH754" s="31"/>
      <c r="VOI754" s="31"/>
      <c r="VOJ754" s="31"/>
      <c r="VOK754" s="31"/>
      <c r="VOL754" s="31"/>
      <c r="VOM754" s="31"/>
      <c r="VON754" s="31"/>
      <c r="VOO754" s="31"/>
      <c r="VOP754" s="31"/>
      <c r="VOQ754" s="31"/>
      <c r="VOR754" s="31"/>
      <c r="VOS754" s="31"/>
      <c r="VOT754" s="31"/>
      <c r="VOU754" s="31"/>
      <c r="VOV754" s="31"/>
      <c r="VOW754" s="31"/>
      <c r="VOX754" s="31"/>
      <c r="VOY754" s="31"/>
      <c r="VOZ754" s="31"/>
      <c r="VPA754" s="31"/>
      <c r="VPB754" s="31"/>
      <c r="VPC754" s="31"/>
      <c r="VPD754" s="31"/>
      <c r="VPE754" s="31"/>
      <c r="VPF754" s="31"/>
      <c r="VPG754" s="31"/>
      <c r="VPH754" s="31"/>
      <c r="VPI754" s="31"/>
      <c r="VPJ754" s="31"/>
      <c r="VPK754" s="31"/>
      <c r="VPL754" s="31"/>
      <c r="VPM754" s="31"/>
      <c r="VPN754" s="31"/>
      <c r="VPO754" s="31"/>
      <c r="VPP754" s="31"/>
      <c r="VPQ754" s="31"/>
      <c r="VPR754" s="31"/>
      <c r="VPS754" s="31"/>
      <c r="VPT754" s="31"/>
      <c r="VPU754" s="31"/>
      <c r="VPV754" s="31"/>
      <c r="VPW754" s="31"/>
      <c r="VPX754" s="31"/>
      <c r="VPY754" s="31"/>
      <c r="VPZ754" s="31"/>
      <c r="VQA754" s="31"/>
      <c r="VQB754" s="31"/>
      <c r="VQC754" s="31"/>
      <c r="VQD754" s="31"/>
      <c r="VQE754" s="31"/>
      <c r="VQF754" s="31"/>
      <c r="VQG754" s="31"/>
      <c r="VQH754" s="31"/>
      <c r="VQI754" s="31"/>
      <c r="VQJ754" s="31"/>
      <c r="VQK754" s="31"/>
      <c r="VQL754" s="31"/>
      <c r="VQM754" s="31"/>
      <c r="VQN754" s="31"/>
      <c r="VQO754" s="31"/>
      <c r="VQP754" s="31"/>
      <c r="VQQ754" s="31"/>
      <c r="VQR754" s="31"/>
      <c r="VQS754" s="31"/>
      <c r="VQT754" s="31"/>
      <c r="VQU754" s="31"/>
      <c r="VQV754" s="31"/>
      <c r="VQW754" s="31"/>
      <c r="VQX754" s="31"/>
      <c r="VQY754" s="31"/>
      <c r="VQZ754" s="31"/>
      <c r="VRA754" s="31"/>
      <c r="VRB754" s="31"/>
      <c r="VRC754" s="31"/>
      <c r="VRD754" s="31"/>
      <c r="VRE754" s="31"/>
      <c r="VRF754" s="31"/>
      <c r="VRG754" s="31"/>
      <c r="VRH754" s="31"/>
      <c r="VRI754" s="31"/>
      <c r="VRJ754" s="31"/>
      <c r="VRK754" s="31"/>
      <c r="VRL754" s="31"/>
      <c r="VRM754" s="31"/>
      <c r="VRN754" s="31"/>
      <c r="VRO754" s="31"/>
      <c r="VRP754" s="31"/>
      <c r="VRQ754" s="31"/>
      <c r="VRR754" s="31"/>
      <c r="VRS754" s="31"/>
      <c r="VRT754" s="31"/>
      <c r="VRU754" s="31"/>
      <c r="VRV754" s="31"/>
      <c r="VRW754" s="31"/>
      <c r="VRX754" s="31"/>
      <c r="VRY754" s="31"/>
      <c r="VRZ754" s="31"/>
      <c r="VSA754" s="31"/>
      <c r="VSB754" s="31"/>
      <c r="VSC754" s="31"/>
      <c r="VSD754" s="31"/>
      <c r="VSE754" s="31"/>
      <c r="VSF754" s="31"/>
      <c r="VSG754" s="31"/>
      <c r="VSH754" s="31"/>
      <c r="VSI754" s="31"/>
      <c r="VSJ754" s="31"/>
      <c r="VSK754" s="31"/>
      <c r="VSL754" s="31"/>
      <c r="VSM754" s="31"/>
      <c r="VSN754" s="31"/>
      <c r="VSO754" s="31"/>
      <c r="VSP754" s="31"/>
      <c r="VSQ754" s="31"/>
      <c r="VSR754" s="31"/>
      <c r="VSS754" s="31"/>
      <c r="VST754" s="31"/>
      <c r="VSU754" s="31"/>
      <c r="VSV754" s="31"/>
      <c r="VSW754" s="31"/>
      <c r="VSX754" s="31"/>
      <c r="VSY754" s="31"/>
      <c r="VSZ754" s="31"/>
      <c r="VTA754" s="31"/>
      <c r="VTB754" s="31"/>
      <c r="VTC754" s="31"/>
      <c r="VTD754" s="31"/>
      <c r="VTE754" s="31"/>
      <c r="VTF754" s="31"/>
      <c r="VTG754" s="31"/>
      <c r="VTH754" s="31"/>
      <c r="VTI754" s="31"/>
      <c r="VTJ754" s="31"/>
      <c r="VTK754" s="31"/>
      <c r="VTL754" s="31"/>
      <c r="VTM754" s="31"/>
      <c r="VTN754" s="31"/>
      <c r="VTO754" s="31"/>
      <c r="VTP754" s="31"/>
      <c r="VTQ754" s="31"/>
      <c r="VTR754" s="31"/>
      <c r="VTS754" s="31"/>
      <c r="VTT754" s="31"/>
      <c r="VTU754" s="31"/>
      <c r="VTV754" s="31"/>
      <c r="VTW754" s="31"/>
      <c r="VTX754" s="31"/>
      <c r="VTY754" s="31"/>
      <c r="VTZ754" s="31"/>
      <c r="VUA754" s="31"/>
      <c r="VUB754" s="31"/>
      <c r="VUC754" s="31"/>
      <c r="VUD754" s="31"/>
      <c r="VUE754" s="31"/>
      <c r="VUF754" s="31"/>
      <c r="VUG754" s="31"/>
      <c r="VUH754" s="31"/>
      <c r="VUI754" s="31"/>
      <c r="VUJ754" s="31"/>
      <c r="VUK754" s="31"/>
      <c r="VUL754" s="31"/>
      <c r="VUM754" s="31"/>
      <c r="VUN754" s="31"/>
      <c r="VUO754" s="31"/>
      <c r="VUP754" s="31"/>
      <c r="VUQ754" s="31"/>
      <c r="VUR754" s="31"/>
      <c r="VUS754" s="31"/>
      <c r="VUT754" s="31"/>
      <c r="VUU754" s="31"/>
      <c r="VUV754" s="31"/>
      <c r="VUW754" s="31"/>
      <c r="VUX754" s="31"/>
      <c r="VUY754" s="31"/>
      <c r="VUZ754" s="31"/>
      <c r="VVA754" s="31"/>
      <c r="VVB754" s="31"/>
      <c r="VVC754" s="31"/>
      <c r="VVD754" s="31"/>
      <c r="VVE754" s="31"/>
      <c r="VVF754" s="31"/>
      <c r="VVG754" s="31"/>
      <c r="VVH754" s="31"/>
      <c r="VVI754" s="31"/>
      <c r="VVJ754" s="31"/>
      <c r="VVK754" s="31"/>
      <c r="VVL754" s="31"/>
      <c r="VVM754" s="31"/>
      <c r="VVN754" s="31"/>
      <c r="VVO754" s="31"/>
      <c r="VVP754" s="31"/>
      <c r="VVQ754" s="31"/>
      <c r="VVR754" s="31"/>
      <c r="VVS754" s="31"/>
      <c r="VVT754" s="31"/>
      <c r="VVU754" s="31"/>
      <c r="VVV754" s="31"/>
      <c r="VVW754" s="31"/>
      <c r="VVX754" s="31"/>
      <c r="VVY754" s="31"/>
      <c r="VVZ754" s="31"/>
      <c r="VWA754" s="31"/>
      <c r="VWB754" s="31"/>
      <c r="VWC754" s="31"/>
      <c r="VWD754" s="31"/>
      <c r="VWE754" s="31"/>
      <c r="VWF754" s="31"/>
      <c r="VWG754" s="31"/>
      <c r="VWH754" s="31"/>
      <c r="VWI754" s="31"/>
      <c r="VWJ754" s="31"/>
      <c r="VWK754" s="31"/>
      <c r="VWL754" s="31"/>
      <c r="VWM754" s="31"/>
      <c r="VWN754" s="31"/>
      <c r="VWO754" s="31"/>
      <c r="VWP754" s="31"/>
      <c r="VWQ754" s="31"/>
      <c r="VWR754" s="31"/>
      <c r="VWS754" s="31"/>
      <c r="VWT754" s="31"/>
      <c r="VWU754" s="31"/>
      <c r="VWV754" s="31"/>
      <c r="VWW754" s="31"/>
      <c r="VWX754" s="31"/>
      <c r="VWY754" s="31"/>
      <c r="VWZ754" s="31"/>
      <c r="VXA754" s="31"/>
      <c r="VXB754" s="31"/>
      <c r="VXC754" s="31"/>
      <c r="VXD754" s="31"/>
      <c r="VXE754" s="31"/>
      <c r="VXF754" s="31"/>
      <c r="VXG754" s="31"/>
      <c r="VXH754" s="31"/>
      <c r="VXI754" s="31"/>
      <c r="VXJ754" s="31"/>
      <c r="VXK754" s="31"/>
      <c r="VXL754" s="31"/>
      <c r="VXM754" s="31"/>
      <c r="VXN754" s="31"/>
      <c r="VXO754" s="31"/>
      <c r="VXP754" s="31"/>
      <c r="VXQ754" s="31"/>
      <c r="VXR754" s="31"/>
      <c r="VXS754" s="31"/>
      <c r="VXT754" s="31"/>
      <c r="VXU754" s="31"/>
      <c r="VXV754" s="31"/>
      <c r="VXW754" s="31"/>
      <c r="VXX754" s="31"/>
      <c r="VXY754" s="31"/>
      <c r="VXZ754" s="31"/>
      <c r="VYA754" s="31"/>
      <c r="VYB754" s="31"/>
      <c r="VYC754" s="31"/>
      <c r="VYD754" s="31"/>
      <c r="VYE754" s="31"/>
      <c r="VYF754" s="31"/>
      <c r="VYG754" s="31"/>
      <c r="VYH754" s="31"/>
      <c r="VYI754" s="31"/>
      <c r="VYJ754" s="31"/>
      <c r="VYK754" s="31"/>
      <c r="VYL754" s="31"/>
      <c r="VYM754" s="31"/>
      <c r="VYN754" s="31"/>
      <c r="VYO754" s="31"/>
      <c r="VYP754" s="31"/>
      <c r="VYQ754" s="31"/>
      <c r="VYR754" s="31"/>
      <c r="VYS754" s="31"/>
      <c r="VYT754" s="31"/>
      <c r="VYU754" s="31"/>
      <c r="VYV754" s="31"/>
      <c r="VYW754" s="31"/>
      <c r="VYX754" s="31"/>
      <c r="VYY754" s="31"/>
      <c r="VYZ754" s="31"/>
      <c r="VZA754" s="31"/>
      <c r="VZB754" s="31"/>
      <c r="VZC754" s="31"/>
      <c r="VZD754" s="31"/>
      <c r="VZE754" s="31"/>
      <c r="VZF754" s="31"/>
      <c r="VZG754" s="31"/>
      <c r="VZH754" s="31"/>
      <c r="VZI754" s="31"/>
      <c r="VZJ754" s="31"/>
      <c r="VZK754" s="31"/>
      <c r="VZL754" s="31"/>
      <c r="VZM754" s="31"/>
      <c r="VZN754" s="31"/>
      <c r="VZO754" s="31"/>
      <c r="VZP754" s="31"/>
      <c r="VZQ754" s="31"/>
      <c r="VZR754" s="31"/>
      <c r="VZS754" s="31"/>
      <c r="VZT754" s="31"/>
      <c r="VZU754" s="31"/>
      <c r="VZV754" s="31"/>
      <c r="VZW754" s="31"/>
      <c r="VZX754" s="31"/>
      <c r="VZY754" s="31"/>
      <c r="VZZ754" s="31"/>
      <c r="WAA754" s="31"/>
      <c r="WAB754" s="31"/>
      <c r="WAC754" s="31"/>
      <c r="WAD754" s="31"/>
      <c r="WAE754" s="31"/>
      <c r="WAF754" s="31"/>
      <c r="WAG754" s="31"/>
      <c r="WAH754" s="31"/>
      <c r="WAI754" s="31"/>
      <c r="WAJ754" s="31"/>
      <c r="WAK754" s="31"/>
      <c r="WAL754" s="31"/>
      <c r="WAM754" s="31"/>
      <c r="WAN754" s="31"/>
      <c r="WAO754" s="31"/>
      <c r="WAP754" s="31"/>
      <c r="WAQ754" s="31"/>
      <c r="WAR754" s="31"/>
      <c r="WAS754" s="31"/>
      <c r="WAT754" s="31"/>
      <c r="WAU754" s="31"/>
      <c r="WAV754" s="31"/>
      <c r="WAW754" s="31"/>
      <c r="WAX754" s="31"/>
      <c r="WAY754" s="31"/>
      <c r="WAZ754" s="31"/>
      <c r="WBA754" s="31"/>
      <c r="WBB754" s="31"/>
      <c r="WBC754" s="31"/>
      <c r="WBD754" s="31"/>
      <c r="WBE754" s="31"/>
      <c r="WBF754" s="31"/>
      <c r="WBG754" s="31"/>
      <c r="WBH754" s="31"/>
      <c r="WBI754" s="31"/>
      <c r="WBJ754" s="31"/>
      <c r="WBK754" s="31"/>
      <c r="WBL754" s="31"/>
      <c r="WBM754" s="31"/>
      <c r="WBN754" s="31"/>
      <c r="WBO754" s="31"/>
      <c r="WBP754" s="31"/>
      <c r="WBQ754" s="31"/>
      <c r="WBR754" s="31"/>
      <c r="WBS754" s="31"/>
      <c r="WBT754" s="31"/>
      <c r="WBU754" s="31"/>
      <c r="WBV754" s="31"/>
      <c r="WBW754" s="31"/>
      <c r="WBX754" s="31"/>
      <c r="WBY754" s="31"/>
      <c r="WBZ754" s="31"/>
      <c r="WCA754" s="31"/>
      <c r="WCB754" s="31"/>
      <c r="WCC754" s="31"/>
      <c r="WCD754" s="31"/>
      <c r="WCE754" s="31"/>
      <c r="WCF754" s="31"/>
      <c r="WCG754" s="31"/>
      <c r="WCH754" s="31"/>
      <c r="WCI754" s="31"/>
      <c r="WCJ754" s="31"/>
      <c r="WCK754" s="31"/>
      <c r="WCL754" s="31"/>
      <c r="WCM754" s="31"/>
      <c r="WCN754" s="31"/>
      <c r="WCO754" s="31"/>
      <c r="WCP754" s="31"/>
      <c r="WCQ754" s="31"/>
      <c r="WCR754" s="31"/>
      <c r="WCS754" s="31"/>
      <c r="WCT754" s="31"/>
      <c r="WCU754" s="31"/>
      <c r="WCV754" s="31"/>
      <c r="WCW754" s="31"/>
      <c r="WCX754" s="31"/>
      <c r="WCY754" s="31"/>
      <c r="WCZ754" s="31"/>
      <c r="WDA754" s="31"/>
      <c r="WDB754" s="31"/>
      <c r="WDC754" s="31"/>
      <c r="WDD754" s="31"/>
      <c r="WDE754" s="31"/>
      <c r="WDF754" s="31"/>
      <c r="WDG754" s="31"/>
      <c r="WDH754" s="31"/>
      <c r="WDI754" s="31"/>
      <c r="WDJ754" s="31"/>
      <c r="WDK754" s="31"/>
      <c r="WDL754" s="31"/>
      <c r="WDM754" s="31"/>
      <c r="WDN754" s="31"/>
      <c r="WDO754" s="31"/>
      <c r="WDP754" s="31"/>
      <c r="WDQ754" s="31"/>
      <c r="WDR754" s="31"/>
      <c r="WDS754" s="31"/>
      <c r="WDT754" s="31"/>
      <c r="WDU754" s="31"/>
      <c r="WDV754" s="31"/>
      <c r="WDW754" s="31"/>
      <c r="WDX754" s="31"/>
      <c r="WDY754" s="31"/>
      <c r="WDZ754" s="31"/>
      <c r="WEA754" s="31"/>
      <c r="WEB754" s="31"/>
      <c r="WEC754" s="31"/>
      <c r="WED754" s="31"/>
      <c r="WEE754" s="31"/>
      <c r="WEF754" s="31"/>
      <c r="WEG754" s="31"/>
      <c r="WEH754" s="31"/>
      <c r="WEI754" s="31"/>
      <c r="WEJ754" s="31"/>
      <c r="WEK754" s="31"/>
      <c r="WEL754" s="31"/>
      <c r="WEM754" s="31"/>
      <c r="WEN754" s="31"/>
      <c r="WEO754" s="31"/>
      <c r="WEP754" s="31"/>
      <c r="WEQ754" s="31"/>
      <c r="WER754" s="31"/>
      <c r="WES754" s="31"/>
      <c r="WET754" s="31"/>
      <c r="WEU754" s="31"/>
      <c r="WEV754" s="31"/>
      <c r="WEW754" s="31"/>
      <c r="WEX754" s="31"/>
      <c r="WEY754" s="31"/>
      <c r="WEZ754" s="31"/>
      <c r="WFA754" s="31"/>
      <c r="WFB754" s="31"/>
      <c r="WFC754" s="31"/>
      <c r="WFD754" s="31"/>
      <c r="WFE754" s="31"/>
      <c r="WFF754" s="31"/>
      <c r="WFG754" s="31"/>
      <c r="WFH754" s="31"/>
      <c r="WFI754" s="31"/>
      <c r="WFJ754" s="31"/>
      <c r="WFK754" s="31"/>
      <c r="WFL754" s="31"/>
      <c r="WFM754" s="31"/>
      <c r="WFN754" s="31"/>
      <c r="WFO754" s="31"/>
      <c r="WFP754" s="31"/>
      <c r="WFQ754" s="31"/>
      <c r="WFR754" s="31"/>
      <c r="WFS754" s="31"/>
      <c r="WFT754" s="31"/>
      <c r="WFU754" s="31"/>
      <c r="WFV754" s="31"/>
      <c r="WFW754" s="31"/>
      <c r="WFX754" s="31"/>
      <c r="WFY754" s="31"/>
      <c r="WFZ754" s="31"/>
      <c r="WGA754" s="31"/>
      <c r="WGB754" s="31"/>
      <c r="WGC754" s="31"/>
      <c r="WGD754" s="31"/>
      <c r="WGE754" s="31"/>
      <c r="WGF754" s="31"/>
      <c r="WGG754" s="31"/>
      <c r="WGH754" s="31"/>
      <c r="WGI754" s="31"/>
      <c r="WGJ754" s="31"/>
      <c r="WGK754" s="31"/>
      <c r="WGL754" s="31"/>
      <c r="WGM754" s="31"/>
      <c r="WGN754" s="31"/>
      <c r="WGO754" s="31"/>
      <c r="WGP754" s="31"/>
      <c r="WGQ754" s="31"/>
      <c r="WGR754" s="31"/>
      <c r="WGS754" s="31"/>
      <c r="WGT754" s="31"/>
      <c r="WGU754" s="31"/>
      <c r="WGV754" s="31"/>
      <c r="WGW754" s="31"/>
      <c r="WGX754" s="31"/>
      <c r="WGY754" s="31"/>
      <c r="WGZ754" s="31"/>
      <c r="WHA754" s="31"/>
      <c r="WHB754" s="31"/>
      <c r="WHC754" s="31"/>
      <c r="WHD754" s="31"/>
      <c r="WHE754" s="31"/>
      <c r="WHF754" s="31"/>
      <c r="WHG754" s="31"/>
      <c r="WHH754" s="31"/>
      <c r="WHI754" s="31"/>
      <c r="WHJ754" s="31"/>
      <c r="WHK754" s="31"/>
      <c r="WHL754" s="31"/>
      <c r="WHM754" s="31"/>
      <c r="WHN754" s="31"/>
      <c r="WHO754" s="31"/>
      <c r="WHP754" s="31"/>
      <c r="WHQ754" s="31"/>
      <c r="WHR754" s="31"/>
      <c r="WHS754" s="31"/>
      <c r="WHT754" s="31"/>
      <c r="WHU754" s="31"/>
      <c r="WHV754" s="31"/>
      <c r="WHW754" s="31"/>
      <c r="WHX754" s="31"/>
      <c r="WHY754" s="31"/>
      <c r="WHZ754" s="31"/>
      <c r="WIA754" s="31"/>
      <c r="WIB754" s="31"/>
      <c r="WIC754" s="31"/>
      <c r="WID754" s="31"/>
      <c r="WIE754" s="31"/>
      <c r="WIF754" s="31"/>
      <c r="WIG754" s="31"/>
      <c r="WIH754" s="31"/>
      <c r="WII754" s="31"/>
      <c r="WIJ754" s="31"/>
      <c r="WIK754" s="31"/>
      <c r="WIL754" s="31"/>
      <c r="WIM754" s="31"/>
      <c r="WIN754" s="31"/>
      <c r="WIO754" s="31"/>
      <c r="WIP754" s="31"/>
      <c r="WIQ754" s="31"/>
      <c r="WIR754" s="31"/>
      <c r="WIS754" s="31"/>
      <c r="WIT754" s="31"/>
      <c r="WIU754" s="31"/>
      <c r="WIV754" s="31"/>
      <c r="WIW754" s="31"/>
      <c r="WIX754" s="31"/>
      <c r="WIY754" s="31"/>
      <c r="WIZ754" s="31"/>
      <c r="WJA754" s="31"/>
      <c r="WJB754" s="31"/>
      <c r="WJC754" s="31"/>
      <c r="WJD754" s="31"/>
      <c r="WJE754" s="31"/>
      <c r="WJF754" s="31"/>
      <c r="WJG754" s="31"/>
      <c r="WJH754" s="31"/>
      <c r="WJI754" s="31"/>
      <c r="WJJ754" s="31"/>
      <c r="WJK754" s="31"/>
      <c r="WJL754" s="31"/>
      <c r="WJM754" s="31"/>
      <c r="WJN754" s="31"/>
      <c r="WJO754" s="31"/>
      <c r="WJP754" s="31"/>
      <c r="WJQ754" s="31"/>
      <c r="WJR754" s="31"/>
      <c r="WJS754" s="31"/>
      <c r="WJT754" s="31"/>
      <c r="WJU754" s="31"/>
      <c r="WJV754" s="31"/>
      <c r="WJW754" s="31"/>
      <c r="WJX754" s="31"/>
      <c r="WJY754" s="31"/>
      <c r="WJZ754" s="31"/>
      <c r="WKA754" s="31"/>
      <c r="WKB754" s="31"/>
      <c r="WKC754" s="31"/>
      <c r="WKD754" s="31"/>
      <c r="WKE754" s="31"/>
      <c r="WKF754" s="31"/>
      <c r="WKG754" s="31"/>
      <c r="WKH754" s="31"/>
      <c r="WKI754" s="31"/>
      <c r="WKJ754" s="31"/>
      <c r="WKK754" s="31"/>
      <c r="WKL754" s="31"/>
      <c r="WKM754" s="31"/>
      <c r="WKN754" s="31"/>
      <c r="WKO754" s="31"/>
      <c r="WKP754" s="31"/>
      <c r="WKQ754" s="31"/>
      <c r="WKR754" s="31"/>
      <c r="WKS754" s="31"/>
      <c r="WKT754" s="31"/>
      <c r="WKU754" s="31"/>
      <c r="WKV754" s="31"/>
      <c r="WKW754" s="31"/>
      <c r="WKX754" s="31"/>
      <c r="WKY754" s="31"/>
      <c r="WKZ754" s="31"/>
      <c r="WLA754" s="31"/>
      <c r="WLB754" s="31"/>
      <c r="WLC754" s="31"/>
      <c r="WLD754" s="31"/>
      <c r="WLE754" s="31"/>
      <c r="WLF754" s="31"/>
      <c r="WLG754" s="31"/>
      <c r="WLH754" s="31"/>
      <c r="WLI754" s="31"/>
      <c r="WLJ754" s="31"/>
      <c r="WLK754" s="31"/>
      <c r="WLL754" s="31"/>
      <c r="WLM754" s="31"/>
      <c r="WLN754" s="31"/>
      <c r="WLO754" s="31"/>
      <c r="WLP754" s="31"/>
      <c r="WLQ754" s="31"/>
      <c r="WLR754" s="31"/>
      <c r="WLS754" s="31"/>
      <c r="WLT754" s="31"/>
      <c r="WLU754" s="31"/>
      <c r="WLV754" s="31"/>
      <c r="WLW754" s="31"/>
      <c r="WLX754" s="31"/>
      <c r="WLY754" s="31"/>
      <c r="WLZ754" s="31"/>
      <c r="WMA754" s="31"/>
      <c r="WMB754" s="31"/>
      <c r="WMC754" s="31"/>
      <c r="WMD754" s="31"/>
      <c r="WME754" s="31"/>
      <c r="WMF754" s="31"/>
      <c r="WMG754" s="31"/>
      <c r="WMH754" s="31"/>
      <c r="WMI754" s="31"/>
      <c r="WMJ754" s="31"/>
      <c r="WMK754" s="31"/>
      <c r="WML754" s="31"/>
      <c r="WMM754" s="31"/>
      <c r="WMN754" s="31"/>
      <c r="WMO754" s="31"/>
      <c r="WMP754" s="31"/>
      <c r="WMQ754" s="31"/>
      <c r="WMR754" s="31"/>
      <c r="WMS754" s="31"/>
      <c r="WMT754" s="31"/>
      <c r="WMU754" s="31"/>
      <c r="WMV754" s="31"/>
      <c r="WMW754" s="31"/>
      <c r="WMX754" s="31"/>
      <c r="WMY754" s="31"/>
      <c r="WMZ754" s="31"/>
      <c r="WNA754" s="31"/>
      <c r="WNB754" s="31"/>
      <c r="WNC754" s="31"/>
      <c r="WND754" s="31"/>
      <c r="WNE754" s="31"/>
      <c r="WNF754" s="31"/>
      <c r="WNG754" s="31"/>
      <c r="WNH754" s="31"/>
      <c r="WNI754" s="31"/>
      <c r="WNJ754" s="31"/>
      <c r="WNK754" s="31"/>
      <c r="WNL754" s="31"/>
      <c r="WNM754" s="31"/>
      <c r="WNN754" s="31"/>
      <c r="WNO754" s="31"/>
      <c r="WNP754" s="31"/>
      <c r="WNQ754" s="31"/>
      <c r="WNR754" s="31"/>
      <c r="WNS754" s="31"/>
      <c r="WNT754" s="31"/>
      <c r="WNU754" s="31"/>
      <c r="WNV754" s="31"/>
      <c r="WNW754" s="31"/>
      <c r="WNX754" s="31"/>
      <c r="WNY754" s="31"/>
      <c r="WNZ754" s="31"/>
      <c r="WOA754" s="31"/>
      <c r="WOB754" s="31"/>
      <c r="WOC754" s="31"/>
      <c r="WOD754" s="31"/>
      <c r="WOE754" s="31"/>
      <c r="WOF754" s="31"/>
      <c r="WOG754" s="31"/>
      <c r="WOH754" s="31"/>
      <c r="WOI754" s="31"/>
      <c r="WOJ754" s="31"/>
      <c r="WOK754" s="31"/>
      <c r="WOL754" s="31"/>
      <c r="WOM754" s="31"/>
      <c r="WON754" s="31"/>
      <c r="WOO754" s="31"/>
      <c r="WOP754" s="31"/>
      <c r="WOQ754" s="31"/>
      <c r="WOR754" s="31"/>
      <c r="WOS754" s="31"/>
      <c r="WOT754" s="31"/>
      <c r="WOU754" s="31"/>
      <c r="WOV754" s="31"/>
      <c r="WOW754" s="31"/>
      <c r="WOX754" s="31"/>
      <c r="WOY754" s="31"/>
      <c r="WOZ754" s="31"/>
      <c r="WPA754" s="31"/>
      <c r="WPB754" s="31"/>
      <c r="WPC754" s="31"/>
      <c r="WPD754" s="31"/>
      <c r="WPE754" s="31"/>
      <c r="WPF754" s="31"/>
      <c r="WPG754" s="31"/>
      <c r="WPH754" s="31"/>
      <c r="WPI754" s="31"/>
      <c r="WPJ754" s="31"/>
      <c r="WPK754" s="31"/>
      <c r="WPL754" s="31"/>
      <c r="WPM754" s="31"/>
      <c r="WPN754" s="31"/>
      <c r="WPO754" s="31"/>
      <c r="WPP754" s="31"/>
      <c r="WPQ754" s="31"/>
      <c r="WPR754" s="31"/>
      <c r="WPS754" s="31"/>
      <c r="WPT754" s="31"/>
      <c r="WPU754" s="31"/>
      <c r="WPV754" s="31"/>
      <c r="WPW754" s="31"/>
      <c r="WPX754" s="31"/>
      <c r="WPY754" s="31"/>
      <c r="WPZ754" s="31"/>
      <c r="WQA754" s="31"/>
      <c r="WQB754" s="31"/>
      <c r="WQC754" s="31"/>
      <c r="WQD754" s="31"/>
      <c r="WQE754" s="31"/>
      <c r="WQF754" s="31"/>
      <c r="WQG754" s="31"/>
      <c r="WQH754" s="31"/>
      <c r="WQI754" s="31"/>
      <c r="WQJ754" s="31"/>
      <c r="WQK754" s="31"/>
      <c r="WQL754" s="31"/>
      <c r="WQM754" s="31"/>
      <c r="WQN754" s="31"/>
      <c r="WQO754" s="31"/>
      <c r="WQP754" s="31"/>
      <c r="WQQ754" s="31"/>
      <c r="WQR754" s="31"/>
      <c r="WQS754" s="31"/>
      <c r="WQT754" s="31"/>
      <c r="WQU754" s="31"/>
      <c r="WQV754" s="31"/>
      <c r="WQW754" s="31"/>
      <c r="WQX754" s="31"/>
      <c r="WQY754" s="31"/>
      <c r="WQZ754" s="31"/>
      <c r="WRA754" s="31"/>
      <c r="WRB754" s="31"/>
      <c r="WRC754" s="31"/>
      <c r="WRD754" s="31"/>
      <c r="WRE754" s="31"/>
      <c r="WRF754" s="31"/>
      <c r="WRG754" s="31"/>
      <c r="WRH754" s="31"/>
      <c r="WRI754" s="31"/>
      <c r="WRJ754" s="31"/>
      <c r="WRK754" s="31"/>
      <c r="WRL754" s="31"/>
      <c r="WRM754" s="31"/>
      <c r="WRN754" s="31"/>
      <c r="WRO754" s="31"/>
      <c r="WRP754" s="31"/>
      <c r="WRQ754" s="31"/>
      <c r="WRR754" s="31"/>
      <c r="WRS754" s="31"/>
      <c r="WRT754" s="31"/>
      <c r="WRU754" s="31"/>
      <c r="WRV754" s="31"/>
      <c r="WRW754" s="31"/>
      <c r="WRX754" s="31"/>
      <c r="WRY754" s="31"/>
      <c r="WRZ754" s="31"/>
      <c r="WSA754" s="31"/>
      <c r="WSB754" s="31"/>
      <c r="WSC754" s="31"/>
      <c r="WSD754" s="31"/>
      <c r="WSE754" s="31"/>
      <c r="WSF754" s="31"/>
      <c r="WSG754" s="31"/>
      <c r="WSH754" s="31"/>
      <c r="WSI754" s="31"/>
      <c r="WSJ754" s="31"/>
      <c r="WSK754" s="31"/>
      <c r="WSL754" s="31"/>
      <c r="WSM754" s="31"/>
      <c r="WSN754" s="31"/>
      <c r="WSO754" s="31"/>
      <c r="WSP754" s="31"/>
      <c r="WSQ754" s="31"/>
      <c r="WSR754" s="31"/>
      <c r="WSS754" s="31"/>
      <c r="WST754" s="31"/>
      <c r="WSU754" s="31"/>
      <c r="WSV754" s="31"/>
      <c r="WSW754" s="31"/>
      <c r="WSX754" s="31"/>
      <c r="WSY754" s="31"/>
      <c r="WSZ754" s="31"/>
      <c r="WTA754" s="31"/>
      <c r="WTB754" s="31"/>
      <c r="WTC754" s="31"/>
      <c r="WTD754" s="31"/>
      <c r="WTE754" s="31"/>
      <c r="WTF754" s="31"/>
      <c r="WTG754" s="31"/>
      <c r="WTH754" s="31"/>
      <c r="WTI754" s="31"/>
      <c r="WTJ754" s="31"/>
      <c r="WTK754" s="31"/>
      <c r="WTL754" s="31"/>
      <c r="WTM754" s="31"/>
      <c r="WTN754" s="31"/>
      <c r="WTO754" s="31"/>
      <c r="WTP754" s="31"/>
      <c r="WTQ754" s="31"/>
      <c r="WTR754" s="31"/>
      <c r="WTS754" s="31"/>
      <c r="WTT754" s="31"/>
      <c r="WTU754" s="31"/>
      <c r="WTV754" s="31"/>
      <c r="WTW754" s="31"/>
      <c r="WTX754" s="31"/>
      <c r="WTY754" s="31"/>
      <c r="WTZ754" s="31"/>
      <c r="WUA754" s="31"/>
      <c r="WUB754" s="31"/>
      <c r="WUC754" s="31"/>
      <c r="WUD754" s="31"/>
      <c r="WUE754" s="31"/>
      <c r="WUF754" s="31"/>
      <c r="WUG754" s="31"/>
      <c r="WUH754" s="31"/>
      <c r="WUI754" s="31"/>
      <c r="WUJ754" s="31"/>
      <c r="WUK754" s="31"/>
      <c r="WUL754" s="31"/>
      <c r="WUM754" s="31"/>
      <c r="WUN754" s="31"/>
      <c r="WUO754" s="31"/>
      <c r="WUP754" s="31"/>
      <c r="WUQ754" s="31"/>
      <c r="WUR754" s="31"/>
      <c r="WUS754" s="31"/>
      <c r="WUT754" s="31"/>
      <c r="WUU754" s="31"/>
      <c r="WUV754" s="31"/>
      <c r="WUW754" s="31"/>
      <c r="WUX754" s="31"/>
      <c r="WUY754" s="31"/>
      <c r="WUZ754" s="31"/>
      <c r="WVA754" s="31"/>
      <c r="WVB754" s="31"/>
      <c r="WVC754" s="31"/>
      <c r="WVD754" s="31"/>
      <c r="WVE754" s="31"/>
      <c r="WVF754" s="31"/>
      <c r="WVG754" s="31"/>
      <c r="WVH754" s="31"/>
      <c r="WVI754" s="31"/>
      <c r="WVJ754" s="31"/>
      <c r="WVK754" s="31"/>
      <c r="WVL754" s="31"/>
      <c r="WVM754" s="31"/>
      <c r="WVN754" s="31"/>
      <c r="WVO754" s="31"/>
      <c r="WVP754" s="31"/>
      <c r="WVQ754" s="31"/>
      <c r="WVR754" s="31"/>
      <c r="WVS754" s="31"/>
    </row>
    <row r="755" spans="1:16139" s="70" customFormat="1">
      <c r="A755" s="168"/>
      <c r="B755" s="169"/>
      <c r="C755" s="170"/>
      <c r="D755" s="170"/>
      <c r="E755" s="170"/>
      <c r="F755" s="170"/>
      <c r="G755" s="170"/>
      <c r="H755" s="170"/>
      <c r="I755" s="170"/>
      <c r="J755" s="32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H755" s="3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31"/>
      <c r="BH755" s="31"/>
      <c r="BI755" s="31"/>
      <c r="BJ755" s="31"/>
      <c r="BK755" s="31"/>
      <c r="BL755" s="31"/>
      <c r="BM755" s="31"/>
      <c r="BN755" s="31"/>
      <c r="BO755" s="31"/>
      <c r="BP755" s="31"/>
      <c r="BQ755" s="31"/>
      <c r="BR755" s="31"/>
      <c r="BS755" s="31"/>
      <c r="BT755" s="31"/>
      <c r="BU755" s="31"/>
      <c r="BV755" s="31"/>
      <c r="BW755" s="31"/>
      <c r="BX755" s="31"/>
      <c r="BY755" s="31"/>
      <c r="BZ755" s="31"/>
      <c r="CA755" s="31"/>
      <c r="CB755" s="31"/>
      <c r="CC755" s="31"/>
      <c r="CD755" s="31"/>
      <c r="CE755" s="31"/>
      <c r="CF755" s="31"/>
      <c r="CG755" s="31"/>
      <c r="CH755" s="31"/>
      <c r="CI755" s="31"/>
      <c r="CJ755" s="31"/>
      <c r="CK755" s="31"/>
      <c r="CL755" s="31"/>
      <c r="CM755" s="31"/>
      <c r="CN755" s="31"/>
      <c r="CO755" s="31"/>
      <c r="CP755" s="31"/>
      <c r="CQ755" s="31"/>
      <c r="CR755" s="31"/>
      <c r="CS755" s="31"/>
      <c r="CT755" s="31"/>
      <c r="CU755" s="31"/>
      <c r="CV755" s="31"/>
      <c r="CW755" s="31"/>
      <c r="CX755" s="31"/>
      <c r="CY755" s="31"/>
      <c r="CZ755" s="31"/>
      <c r="DA755" s="31"/>
      <c r="DB755" s="31"/>
      <c r="DC755" s="31"/>
      <c r="DD755" s="31"/>
      <c r="DE755" s="31"/>
      <c r="DF755" s="31"/>
      <c r="DG755" s="31"/>
      <c r="DH755" s="31"/>
      <c r="DI755" s="31"/>
      <c r="DJ755" s="31"/>
      <c r="DK755" s="31"/>
      <c r="DL755" s="31"/>
      <c r="DM755" s="31"/>
      <c r="DN755" s="31"/>
      <c r="DO755" s="31"/>
      <c r="DP755" s="31"/>
      <c r="DQ755" s="31"/>
      <c r="DR755" s="31"/>
      <c r="DS755" s="31"/>
      <c r="DT755" s="31"/>
      <c r="DU755" s="31"/>
      <c r="DV755" s="31"/>
      <c r="DW755" s="31"/>
      <c r="DX755" s="31"/>
      <c r="DY755" s="31"/>
      <c r="DZ755" s="31"/>
      <c r="EA755" s="31"/>
      <c r="EB755" s="31"/>
      <c r="EC755" s="31"/>
      <c r="ED755" s="31"/>
      <c r="EE755" s="31"/>
      <c r="EF755" s="31"/>
      <c r="EG755" s="31"/>
      <c r="EH755" s="31"/>
      <c r="EI755" s="31"/>
      <c r="EJ755" s="31"/>
      <c r="EK755" s="31"/>
      <c r="EL755" s="31"/>
      <c r="EM755" s="31"/>
      <c r="EN755" s="31"/>
      <c r="EO755" s="31"/>
      <c r="EP755" s="31"/>
      <c r="EQ755" s="31"/>
      <c r="ER755" s="31"/>
      <c r="ES755" s="31"/>
      <c r="ET755" s="31"/>
      <c r="EU755" s="31"/>
      <c r="EV755" s="31"/>
      <c r="EW755" s="31"/>
      <c r="EX755" s="31"/>
      <c r="EY755" s="31"/>
      <c r="EZ755" s="31"/>
      <c r="FA755" s="31"/>
      <c r="FB755" s="31"/>
      <c r="FC755" s="31"/>
      <c r="FD755" s="31"/>
      <c r="FE755" s="31"/>
      <c r="FF755" s="31"/>
      <c r="FG755" s="31"/>
      <c r="FH755" s="31"/>
      <c r="FI755" s="31"/>
      <c r="FJ755" s="31"/>
      <c r="FK755" s="31"/>
      <c r="FL755" s="31"/>
      <c r="FM755" s="31"/>
      <c r="FN755" s="31"/>
      <c r="FO755" s="31"/>
      <c r="FP755" s="31"/>
      <c r="FQ755" s="31"/>
      <c r="FR755" s="31"/>
      <c r="FS755" s="31"/>
      <c r="FT755" s="31"/>
      <c r="FU755" s="31"/>
      <c r="FV755" s="31"/>
      <c r="FW755" s="31"/>
      <c r="FX755" s="31"/>
      <c r="FY755" s="31"/>
      <c r="FZ755" s="31"/>
      <c r="GA755" s="31"/>
      <c r="GB755" s="31"/>
      <c r="GC755" s="31"/>
      <c r="GD755" s="31"/>
      <c r="GE755" s="31"/>
      <c r="GF755" s="31"/>
      <c r="GG755" s="31"/>
      <c r="GH755" s="31"/>
      <c r="GI755" s="31"/>
      <c r="GJ755" s="31"/>
      <c r="GK755" s="31"/>
      <c r="GL755" s="31"/>
      <c r="GM755" s="31"/>
      <c r="GN755" s="31"/>
      <c r="GO755" s="31"/>
      <c r="GP755" s="31"/>
      <c r="GQ755" s="31"/>
      <c r="GR755" s="31"/>
      <c r="GS755" s="31"/>
      <c r="GT755" s="31"/>
      <c r="GU755" s="31"/>
      <c r="GV755" s="31"/>
      <c r="GW755" s="31"/>
      <c r="GX755" s="31"/>
      <c r="GY755" s="31"/>
      <c r="GZ755" s="31"/>
      <c r="HA755" s="31"/>
      <c r="HB755" s="31"/>
      <c r="HC755" s="31"/>
      <c r="HD755" s="31"/>
      <c r="HE755" s="31"/>
      <c r="HF755" s="31"/>
      <c r="HG755" s="31"/>
      <c r="HH755" s="31"/>
      <c r="HI755" s="31"/>
      <c r="HJ755" s="31"/>
      <c r="HK755" s="31"/>
      <c r="HL755" s="31"/>
      <c r="HM755" s="31"/>
      <c r="HN755" s="31"/>
      <c r="HO755" s="31"/>
      <c r="HP755" s="31"/>
      <c r="HQ755" s="31"/>
      <c r="HR755" s="31"/>
      <c r="HS755" s="31"/>
      <c r="HT755" s="31"/>
      <c r="HU755" s="31"/>
      <c r="HV755" s="31"/>
      <c r="HW755" s="31"/>
      <c r="HX755" s="31"/>
      <c r="HY755" s="31"/>
      <c r="HZ755" s="31"/>
      <c r="IA755" s="31"/>
      <c r="IB755" s="31"/>
      <c r="IC755" s="31"/>
      <c r="ID755" s="31"/>
      <c r="IE755" s="31"/>
      <c r="IF755" s="31"/>
      <c r="IG755" s="31"/>
      <c r="IH755" s="31"/>
      <c r="II755" s="31"/>
      <c r="IJ755" s="31"/>
      <c r="IK755" s="31"/>
      <c r="IL755" s="31"/>
      <c r="IM755" s="31"/>
      <c r="IN755" s="31"/>
      <c r="IO755" s="31"/>
      <c r="IP755" s="31"/>
      <c r="IQ755" s="31"/>
      <c r="IR755" s="31"/>
      <c r="IS755" s="31"/>
      <c r="IT755" s="31"/>
      <c r="IU755" s="31"/>
      <c r="IV755" s="31"/>
      <c r="IW755" s="31"/>
      <c r="IX755" s="31"/>
      <c r="IY755" s="31"/>
      <c r="IZ755" s="31"/>
      <c r="JA755" s="31"/>
      <c r="JB755" s="31"/>
      <c r="JC755" s="31"/>
      <c r="JD755" s="31"/>
      <c r="JE755" s="31"/>
      <c r="JF755" s="31"/>
      <c r="JG755" s="31"/>
      <c r="JH755" s="31"/>
      <c r="JI755" s="31"/>
      <c r="JJ755" s="31"/>
      <c r="JK755" s="31"/>
      <c r="JL755" s="31"/>
      <c r="JM755" s="31"/>
      <c r="JN755" s="31"/>
      <c r="JO755" s="31"/>
      <c r="JP755" s="31"/>
      <c r="JQ755" s="31"/>
      <c r="JR755" s="31"/>
      <c r="JS755" s="31"/>
      <c r="JT755" s="31"/>
      <c r="JU755" s="31"/>
      <c r="JV755" s="31"/>
      <c r="JW755" s="31"/>
      <c r="JX755" s="31"/>
      <c r="JY755" s="31"/>
      <c r="JZ755" s="31"/>
      <c r="KA755" s="31"/>
      <c r="KB755" s="31"/>
      <c r="KC755" s="31"/>
      <c r="KD755" s="31"/>
      <c r="KE755" s="31"/>
      <c r="KF755" s="31"/>
      <c r="KG755" s="31"/>
      <c r="KH755" s="31"/>
      <c r="KI755" s="31"/>
      <c r="KJ755" s="31"/>
      <c r="KK755" s="31"/>
      <c r="KL755" s="31"/>
      <c r="KM755" s="31"/>
      <c r="KN755" s="31"/>
      <c r="KO755" s="31"/>
      <c r="KP755" s="31"/>
      <c r="KQ755" s="31"/>
      <c r="KR755" s="31"/>
      <c r="KS755" s="31"/>
      <c r="KT755" s="31"/>
      <c r="KU755" s="31"/>
      <c r="KV755" s="31"/>
      <c r="KW755" s="31"/>
      <c r="KX755" s="31"/>
      <c r="KY755" s="31"/>
      <c r="KZ755" s="31"/>
      <c r="LA755" s="31"/>
      <c r="LB755" s="31"/>
      <c r="LC755" s="31"/>
      <c r="LD755" s="31"/>
      <c r="LE755" s="31"/>
      <c r="LF755" s="31"/>
      <c r="LG755" s="31"/>
      <c r="LH755" s="31"/>
      <c r="LI755" s="31"/>
      <c r="LJ755" s="31"/>
      <c r="LK755" s="31"/>
      <c r="LL755" s="31"/>
      <c r="LM755" s="31"/>
      <c r="LN755" s="31"/>
      <c r="LO755" s="31"/>
      <c r="LP755" s="31"/>
      <c r="LQ755" s="31"/>
      <c r="LR755" s="31"/>
      <c r="LS755" s="31"/>
      <c r="LT755" s="31"/>
      <c r="LU755" s="31"/>
      <c r="LV755" s="31"/>
      <c r="LW755" s="31"/>
      <c r="LX755" s="31"/>
      <c r="LY755" s="31"/>
      <c r="LZ755" s="31"/>
      <c r="MA755" s="31"/>
      <c r="MB755" s="31"/>
      <c r="MC755" s="31"/>
      <c r="MD755" s="31"/>
      <c r="ME755" s="31"/>
      <c r="MF755" s="31"/>
      <c r="MG755" s="31"/>
      <c r="MH755" s="31"/>
      <c r="MI755" s="31"/>
      <c r="MJ755" s="31"/>
      <c r="MK755" s="31"/>
      <c r="ML755" s="31"/>
      <c r="MM755" s="31"/>
      <c r="MN755" s="31"/>
      <c r="MO755" s="31"/>
      <c r="MP755" s="31"/>
      <c r="MQ755" s="31"/>
      <c r="MR755" s="31"/>
      <c r="MS755" s="31"/>
      <c r="MT755" s="31"/>
      <c r="MU755" s="31"/>
      <c r="MV755" s="31"/>
      <c r="MW755" s="31"/>
      <c r="MX755" s="31"/>
      <c r="MY755" s="31"/>
      <c r="MZ755" s="31"/>
      <c r="NA755" s="31"/>
      <c r="NB755" s="31"/>
      <c r="NC755" s="31"/>
      <c r="ND755" s="31"/>
      <c r="NE755" s="31"/>
      <c r="NF755" s="31"/>
      <c r="NG755" s="31"/>
      <c r="NH755" s="31"/>
      <c r="NI755" s="31"/>
      <c r="NJ755" s="31"/>
      <c r="NK755" s="31"/>
      <c r="NL755" s="31"/>
      <c r="NM755" s="31"/>
      <c r="NN755" s="31"/>
      <c r="NO755" s="31"/>
      <c r="NP755" s="31"/>
      <c r="NQ755" s="31"/>
      <c r="NR755" s="31"/>
      <c r="NS755" s="31"/>
      <c r="NT755" s="31"/>
      <c r="NU755" s="31"/>
      <c r="NV755" s="31"/>
      <c r="NW755" s="31"/>
      <c r="NX755" s="31"/>
      <c r="NY755" s="31"/>
      <c r="NZ755" s="31"/>
      <c r="OA755" s="31"/>
      <c r="OB755" s="31"/>
      <c r="OC755" s="31"/>
      <c r="OD755" s="31"/>
      <c r="OE755" s="31"/>
      <c r="OF755" s="31"/>
      <c r="OG755" s="31"/>
      <c r="OH755" s="31"/>
      <c r="OI755" s="31"/>
      <c r="OJ755" s="31"/>
      <c r="OK755" s="31"/>
      <c r="OL755" s="31"/>
      <c r="OM755" s="31"/>
      <c r="ON755" s="31"/>
      <c r="OO755" s="31"/>
      <c r="OP755" s="31"/>
      <c r="OQ755" s="31"/>
      <c r="OR755" s="31"/>
      <c r="OS755" s="31"/>
      <c r="OT755" s="31"/>
      <c r="OU755" s="31"/>
      <c r="OV755" s="31"/>
      <c r="OW755" s="31"/>
      <c r="OX755" s="31"/>
      <c r="OY755" s="31"/>
      <c r="OZ755" s="31"/>
      <c r="PA755" s="31"/>
      <c r="PB755" s="31"/>
      <c r="PC755" s="31"/>
      <c r="PD755" s="31"/>
      <c r="PE755" s="31"/>
      <c r="PF755" s="31"/>
      <c r="PG755" s="31"/>
      <c r="PH755" s="31"/>
      <c r="PI755" s="31"/>
      <c r="PJ755" s="31"/>
      <c r="PK755" s="31"/>
      <c r="PL755" s="31"/>
      <c r="PM755" s="31"/>
      <c r="PN755" s="31"/>
      <c r="PO755" s="31"/>
      <c r="PP755" s="31"/>
      <c r="PQ755" s="31"/>
      <c r="PR755" s="31"/>
      <c r="PS755" s="31"/>
      <c r="PT755" s="31"/>
      <c r="PU755" s="31"/>
      <c r="PV755" s="31"/>
      <c r="PW755" s="31"/>
      <c r="PX755" s="31"/>
      <c r="PY755" s="31"/>
      <c r="PZ755" s="31"/>
      <c r="QA755" s="31"/>
      <c r="QB755" s="31"/>
      <c r="QC755" s="31"/>
      <c r="QD755" s="31"/>
      <c r="QE755" s="31"/>
      <c r="QF755" s="31"/>
      <c r="QG755" s="31"/>
      <c r="QH755" s="31"/>
      <c r="QI755" s="31"/>
      <c r="QJ755" s="31"/>
      <c r="QK755" s="31"/>
      <c r="QL755" s="31"/>
      <c r="QM755" s="31"/>
      <c r="QN755" s="31"/>
      <c r="QO755" s="31"/>
      <c r="QP755" s="31"/>
      <c r="QQ755" s="31"/>
      <c r="QR755" s="31"/>
      <c r="QS755" s="31"/>
      <c r="QT755" s="31"/>
      <c r="QU755" s="31"/>
      <c r="QV755" s="31"/>
      <c r="QW755" s="31"/>
      <c r="QX755" s="31"/>
      <c r="QY755" s="31"/>
      <c r="QZ755" s="31"/>
      <c r="RA755" s="31"/>
      <c r="RB755" s="31"/>
      <c r="RC755" s="31"/>
      <c r="RD755" s="31"/>
      <c r="RE755" s="31"/>
      <c r="RF755" s="31"/>
      <c r="RG755" s="31"/>
      <c r="RH755" s="31"/>
      <c r="RI755" s="31"/>
      <c r="RJ755" s="31"/>
      <c r="RK755" s="31"/>
      <c r="RL755" s="31"/>
      <c r="RM755" s="31"/>
      <c r="RN755" s="31"/>
      <c r="RO755" s="31"/>
      <c r="RP755" s="31"/>
      <c r="RQ755" s="31"/>
      <c r="RR755" s="31"/>
      <c r="RS755" s="31"/>
      <c r="RT755" s="31"/>
      <c r="RU755" s="31"/>
      <c r="RV755" s="31"/>
      <c r="RW755" s="31"/>
      <c r="RX755" s="31"/>
      <c r="RY755" s="31"/>
      <c r="RZ755" s="31"/>
      <c r="SA755" s="31"/>
      <c r="SB755" s="31"/>
      <c r="SC755" s="31"/>
      <c r="SD755" s="31"/>
      <c r="SE755" s="31"/>
      <c r="SF755" s="31"/>
      <c r="SG755" s="31"/>
      <c r="SH755" s="31"/>
      <c r="SI755" s="31"/>
      <c r="SJ755" s="31"/>
      <c r="SK755" s="31"/>
      <c r="SL755" s="31"/>
      <c r="SM755" s="31"/>
      <c r="SN755" s="31"/>
      <c r="SO755" s="31"/>
      <c r="SP755" s="31"/>
      <c r="SQ755" s="31"/>
      <c r="SR755" s="31"/>
      <c r="SS755" s="31"/>
      <c r="ST755" s="31"/>
      <c r="SU755" s="31"/>
      <c r="SV755" s="31"/>
      <c r="SW755" s="31"/>
      <c r="SX755" s="31"/>
      <c r="SY755" s="31"/>
      <c r="SZ755" s="31"/>
      <c r="TA755" s="31"/>
      <c r="TB755" s="31"/>
      <c r="TC755" s="31"/>
      <c r="TD755" s="31"/>
      <c r="TE755" s="31"/>
      <c r="TF755" s="31"/>
      <c r="TG755" s="31"/>
      <c r="TH755" s="31"/>
      <c r="TI755" s="31"/>
      <c r="TJ755" s="31"/>
      <c r="TK755" s="31"/>
      <c r="TL755" s="31"/>
      <c r="TM755" s="31"/>
      <c r="TN755" s="31"/>
      <c r="TO755" s="31"/>
      <c r="TP755" s="31"/>
      <c r="TQ755" s="31"/>
      <c r="TR755" s="31"/>
      <c r="TS755" s="31"/>
      <c r="TT755" s="31"/>
      <c r="TU755" s="31"/>
      <c r="TV755" s="31"/>
      <c r="TW755" s="31"/>
      <c r="TX755" s="31"/>
      <c r="TY755" s="31"/>
      <c r="TZ755" s="31"/>
      <c r="UA755" s="31"/>
      <c r="UB755" s="31"/>
      <c r="UC755" s="31"/>
      <c r="UD755" s="31"/>
      <c r="UE755" s="31"/>
      <c r="UF755" s="31"/>
      <c r="UG755" s="31"/>
      <c r="UH755" s="31"/>
      <c r="UI755" s="31"/>
      <c r="UJ755" s="31"/>
      <c r="UK755" s="31"/>
      <c r="UL755" s="31"/>
      <c r="UM755" s="31"/>
      <c r="UN755" s="31"/>
      <c r="UO755" s="31"/>
      <c r="UP755" s="31"/>
      <c r="UQ755" s="31"/>
      <c r="UR755" s="31"/>
      <c r="US755" s="31"/>
      <c r="UT755" s="31"/>
      <c r="UU755" s="31"/>
      <c r="UV755" s="31"/>
      <c r="UW755" s="31"/>
      <c r="UX755" s="31"/>
      <c r="UY755" s="31"/>
      <c r="UZ755" s="31"/>
      <c r="VA755" s="31"/>
      <c r="VB755" s="31"/>
      <c r="VC755" s="31"/>
      <c r="VD755" s="31"/>
      <c r="VE755" s="31"/>
      <c r="VF755" s="31"/>
      <c r="VG755" s="31"/>
      <c r="VH755" s="31"/>
      <c r="VI755" s="31"/>
      <c r="VJ755" s="31"/>
      <c r="VK755" s="31"/>
      <c r="VL755" s="31"/>
      <c r="VM755" s="31"/>
      <c r="VN755" s="31"/>
      <c r="VO755" s="31"/>
      <c r="VP755" s="31"/>
      <c r="VQ755" s="31"/>
      <c r="VR755" s="31"/>
      <c r="VS755" s="31"/>
      <c r="VT755" s="31"/>
      <c r="VU755" s="31"/>
      <c r="VV755" s="31"/>
      <c r="VW755" s="31"/>
      <c r="VX755" s="31"/>
      <c r="VY755" s="31"/>
      <c r="VZ755" s="31"/>
      <c r="WA755" s="31"/>
      <c r="WB755" s="31"/>
      <c r="WC755" s="31"/>
      <c r="WD755" s="31"/>
      <c r="WE755" s="31"/>
      <c r="WF755" s="31"/>
      <c r="WG755" s="31"/>
      <c r="WH755" s="31"/>
      <c r="WI755" s="31"/>
      <c r="WJ755" s="31"/>
      <c r="WK755" s="31"/>
      <c r="WL755" s="31"/>
      <c r="WM755" s="31"/>
      <c r="WN755" s="31"/>
      <c r="WO755" s="31"/>
      <c r="WP755" s="31"/>
      <c r="WQ755" s="31"/>
      <c r="WR755" s="31"/>
      <c r="WS755" s="31"/>
      <c r="WT755" s="31"/>
      <c r="WU755" s="31"/>
      <c r="WV755" s="31"/>
      <c r="WW755" s="31"/>
      <c r="WX755" s="31"/>
      <c r="WY755" s="31"/>
      <c r="WZ755" s="31"/>
      <c r="XA755" s="31"/>
      <c r="XB755" s="31"/>
      <c r="XC755" s="31"/>
      <c r="XD755" s="31"/>
      <c r="XE755" s="31"/>
      <c r="XF755" s="31"/>
      <c r="XG755" s="31"/>
      <c r="XH755" s="31"/>
      <c r="XI755" s="31"/>
      <c r="XJ755" s="31"/>
      <c r="XK755" s="31"/>
      <c r="XL755" s="31"/>
      <c r="XM755" s="31"/>
      <c r="XN755" s="31"/>
      <c r="XO755" s="31"/>
      <c r="XP755" s="31"/>
      <c r="XQ755" s="31"/>
      <c r="XR755" s="31"/>
      <c r="XS755" s="31"/>
      <c r="XT755" s="31"/>
      <c r="XU755" s="31"/>
      <c r="XV755" s="31"/>
      <c r="XW755" s="31"/>
      <c r="XX755" s="31"/>
      <c r="XY755" s="31"/>
      <c r="XZ755" s="31"/>
      <c r="YA755" s="31"/>
      <c r="YB755" s="31"/>
      <c r="YC755" s="31"/>
      <c r="YD755" s="31"/>
      <c r="YE755" s="31"/>
      <c r="YF755" s="31"/>
      <c r="YG755" s="31"/>
      <c r="YH755" s="31"/>
      <c r="YI755" s="31"/>
      <c r="YJ755" s="31"/>
      <c r="YK755" s="31"/>
      <c r="YL755" s="31"/>
      <c r="YM755" s="31"/>
      <c r="YN755" s="31"/>
      <c r="YO755" s="31"/>
      <c r="YP755" s="31"/>
      <c r="YQ755" s="31"/>
      <c r="YR755" s="31"/>
      <c r="YS755" s="31"/>
      <c r="YT755" s="31"/>
      <c r="YU755" s="31"/>
      <c r="YV755" s="31"/>
      <c r="YW755" s="31"/>
      <c r="YX755" s="31"/>
      <c r="YY755" s="31"/>
      <c r="YZ755" s="31"/>
      <c r="ZA755" s="31"/>
      <c r="ZB755" s="31"/>
      <c r="ZC755" s="31"/>
      <c r="ZD755" s="31"/>
      <c r="ZE755" s="31"/>
      <c r="ZF755" s="31"/>
      <c r="ZG755" s="31"/>
      <c r="ZH755" s="31"/>
      <c r="ZI755" s="31"/>
      <c r="ZJ755" s="31"/>
      <c r="ZK755" s="31"/>
      <c r="ZL755" s="31"/>
      <c r="ZM755" s="31"/>
      <c r="ZN755" s="31"/>
      <c r="ZO755" s="31"/>
      <c r="ZP755" s="31"/>
      <c r="ZQ755" s="31"/>
      <c r="ZR755" s="31"/>
      <c r="ZS755" s="31"/>
      <c r="ZT755" s="31"/>
      <c r="ZU755" s="31"/>
      <c r="ZV755" s="31"/>
      <c r="ZW755" s="31"/>
      <c r="ZX755" s="31"/>
      <c r="ZY755" s="31"/>
      <c r="ZZ755" s="31"/>
      <c r="AAA755" s="31"/>
      <c r="AAB755" s="31"/>
      <c r="AAC755" s="31"/>
      <c r="AAD755" s="31"/>
      <c r="AAE755" s="31"/>
      <c r="AAF755" s="31"/>
      <c r="AAG755" s="31"/>
      <c r="AAH755" s="31"/>
      <c r="AAI755" s="31"/>
      <c r="AAJ755" s="31"/>
      <c r="AAK755" s="31"/>
      <c r="AAL755" s="31"/>
      <c r="AAM755" s="31"/>
      <c r="AAN755" s="31"/>
      <c r="AAO755" s="31"/>
      <c r="AAP755" s="31"/>
      <c r="AAQ755" s="31"/>
      <c r="AAR755" s="31"/>
      <c r="AAS755" s="31"/>
      <c r="AAT755" s="31"/>
      <c r="AAU755" s="31"/>
      <c r="AAV755" s="31"/>
      <c r="AAW755" s="31"/>
      <c r="AAX755" s="31"/>
      <c r="AAY755" s="31"/>
      <c r="AAZ755" s="31"/>
      <c r="ABA755" s="31"/>
      <c r="ABB755" s="31"/>
      <c r="ABC755" s="31"/>
      <c r="ABD755" s="31"/>
      <c r="ABE755" s="31"/>
      <c r="ABF755" s="31"/>
      <c r="ABG755" s="31"/>
      <c r="ABH755" s="31"/>
      <c r="ABI755" s="31"/>
      <c r="ABJ755" s="31"/>
      <c r="ABK755" s="31"/>
      <c r="ABL755" s="31"/>
      <c r="ABM755" s="31"/>
      <c r="ABN755" s="31"/>
      <c r="ABO755" s="31"/>
      <c r="ABP755" s="31"/>
      <c r="ABQ755" s="31"/>
      <c r="ABR755" s="31"/>
      <c r="ABS755" s="31"/>
      <c r="ABT755" s="31"/>
      <c r="ABU755" s="31"/>
      <c r="ABV755" s="31"/>
      <c r="ABW755" s="31"/>
      <c r="ABX755" s="31"/>
      <c r="ABY755" s="31"/>
      <c r="ABZ755" s="31"/>
      <c r="ACA755" s="31"/>
      <c r="ACB755" s="31"/>
      <c r="ACC755" s="31"/>
      <c r="ACD755" s="31"/>
      <c r="ACE755" s="31"/>
      <c r="ACF755" s="31"/>
      <c r="ACG755" s="31"/>
      <c r="ACH755" s="31"/>
      <c r="ACI755" s="31"/>
      <c r="ACJ755" s="31"/>
      <c r="ACK755" s="31"/>
      <c r="ACL755" s="31"/>
      <c r="ACM755" s="31"/>
      <c r="ACN755" s="31"/>
      <c r="ACO755" s="31"/>
      <c r="ACP755" s="31"/>
      <c r="ACQ755" s="31"/>
      <c r="ACR755" s="31"/>
      <c r="ACS755" s="31"/>
      <c r="ACT755" s="31"/>
      <c r="ACU755" s="31"/>
      <c r="ACV755" s="31"/>
      <c r="ACW755" s="31"/>
      <c r="ACX755" s="31"/>
      <c r="ACY755" s="31"/>
      <c r="ACZ755" s="31"/>
      <c r="ADA755" s="31"/>
      <c r="ADB755" s="31"/>
      <c r="ADC755" s="31"/>
      <c r="ADD755" s="31"/>
      <c r="ADE755" s="31"/>
      <c r="ADF755" s="31"/>
      <c r="ADG755" s="31"/>
      <c r="ADH755" s="31"/>
      <c r="ADI755" s="31"/>
      <c r="ADJ755" s="31"/>
      <c r="ADK755" s="31"/>
      <c r="ADL755" s="31"/>
      <c r="ADM755" s="31"/>
      <c r="ADN755" s="31"/>
      <c r="ADO755" s="31"/>
      <c r="ADP755" s="31"/>
      <c r="ADQ755" s="31"/>
      <c r="ADR755" s="31"/>
      <c r="ADS755" s="31"/>
      <c r="ADT755" s="31"/>
      <c r="ADU755" s="31"/>
      <c r="ADV755" s="31"/>
      <c r="ADW755" s="31"/>
      <c r="ADX755" s="31"/>
      <c r="ADY755" s="31"/>
      <c r="ADZ755" s="31"/>
      <c r="AEA755" s="31"/>
      <c r="AEB755" s="31"/>
      <c r="AEC755" s="31"/>
      <c r="AED755" s="31"/>
      <c r="AEE755" s="31"/>
      <c r="AEF755" s="31"/>
      <c r="AEG755" s="31"/>
      <c r="AEH755" s="31"/>
      <c r="AEI755" s="31"/>
      <c r="AEJ755" s="31"/>
      <c r="AEK755" s="31"/>
      <c r="AEL755" s="31"/>
      <c r="AEM755" s="31"/>
      <c r="AEN755" s="31"/>
      <c r="AEO755" s="31"/>
      <c r="AEP755" s="31"/>
      <c r="AEQ755" s="31"/>
      <c r="AER755" s="31"/>
      <c r="AES755" s="31"/>
      <c r="AET755" s="31"/>
      <c r="AEU755" s="31"/>
      <c r="AEV755" s="31"/>
      <c r="AEW755" s="31"/>
      <c r="AEX755" s="31"/>
      <c r="AEY755" s="31"/>
      <c r="AEZ755" s="31"/>
      <c r="AFA755" s="31"/>
      <c r="AFB755" s="31"/>
      <c r="AFC755" s="31"/>
      <c r="AFD755" s="31"/>
      <c r="AFE755" s="31"/>
      <c r="AFF755" s="31"/>
      <c r="AFG755" s="31"/>
      <c r="AFH755" s="31"/>
      <c r="AFI755" s="31"/>
      <c r="AFJ755" s="31"/>
      <c r="AFK755" s="31"/>
      <c r="AFL755" s="31"/>
      <c r="AFM755" s="31"/>
      <c r="AFN755" s="31"/>
      <c r="AFO755" s="31"/>
      <c r="AFP755" s="31"/>
      <c r="AFQ755" s="31"/>
      <c r="AFR755" s="31"/>
      <c r="AFS755" s="31"/>
      <c r="AFT755" s="31"/>
      <c r="AFU755" s="31"/>
      <c r="AFV755" s="31"/>
      <c r="AFW755" s="31"/>
      <c r="AFX755" s="31"/>
      <c r="AFY755" s="31"/>
      <c r="AFZ755" s="31"/>
      <c r="AGA755" s="31"/>
      <c r="AGB755" s="31"/>
      <c r="AGC755" s="31"/>
      <c r="AGD755" s="31"/>
      <c r="AGE755" s="31"/>
      <c r="AGF755" s="31"/>
      <c r="AGG755" s="31"/>
      <c r="AGH755" s="31"/>
      <c r="AGI755" s="31"/>
      <c r="AGJ755" s="31"/>
      <c r="AGK755" s="31"/>
      <c r="AGL755" s="31"/>
      <c r="AGM755" s="31"/>
      <c r="AGN755" s="31"/>
      <c r="AGO755" s="31"/>
      <c r="AGP755" s="31"/>
      <c r="AGQ755" s="31"/>
      <c r="AGR755" s="31"/>
      <c r="AGS755" s="31"/>
      <c r="AGT755" s="31"/>
      <c r="AGU755" s="31"/>
      <c r="AGV755" s="31"/>
      <c r="AGW755" s="31"/>
      <c r="AGX755" s="31"/>
      <c r="AGY755" s="31"/>
      <c r="AGZ755" s="31"/>
      <c r="AHA755" s="31"/>
      <c r="AHB755" s="31"/>
      <c r="AHC755" s="31"/>
      <c r="AHD755" s="31"/>
      <c r="AHE755" s="31"/>
      <c r="AHF755" s="31"/>
      <c r="AHG755" s="31"/>
      <c r="AHH755" s="31"/>
      <c r="AHI755" s="31"/>
      <c r="AHJ755" s="31"/>
      <c r="AHK755" s="31"/>
      <c r="AHL755" s="31"/>
      <c r="AHM755" s="31"/>
      <c r="AHN755" s="31"/>
      <c r="AHO755" s="31"/>
      <c r="AHP755" s="31"/>
      <c r="AHQ755" s="31"/>
      <c r="AHR755" s="31"/>
      <c r="AHS755" s="31"/>
      <c r="AHT755" s="31"/>
      <c r="AHU755" s="31"/>
      <c r="AHV755" s="31"/>
      <c r="AHW755" s="31"/>
      <c r="AHX755" s="31"/>
      <c r="AHY755" s="31"/>
      <c r="AHZ755" s="31"/>
      <c r="AIA755" s="31"/>
      <c r="AIB755" s="31"/>
      <c r="AIC755" s="31"/>
      <c r="AID755" s="31"/>
      <c r="AIE755" s="31"/>
      <c r="AIF755" s="31"/>
      <c r="AIG755" s="31"/>
      <c r="AIH755" s="31"/>
      <c r="AII755" s="31"/>
      <c r="AIJ755" s="31"/>
      <c r="AIK755" s="31"/>
      <c r="AIL755" s="31"/>
      <c r="AIM755" s="31"/>
      <c r="AIN755" s="31"/>
      <c r="AIO755" s="31"/>
      <c r="AIP755" s="31"/>
      <c r="AIQ755" s="31"/>
      <c r="AIR755" s="31"/>
      <c r="AIS755" s="31"/>
      <c r="AIT755" s="31"/>
      <c r="AIU755" s="31"/>
      <c r="AIV755" s="31"/>
      <c r="AIW755" s="31"/>
      <c r="AIX755" s="31"/>
      <c r="AIY755" s="31"/>
      <c r="AIZ755" s="31"/>
      <c r="AJA755" s="31"/>
      <c r="AJB755" s="31"/>
      <c r="AJC755" s="31"/>
      <c r="AJD755" s="31"/>
      <c r="AJE755" s="31"/>
      <c r="AJF755" s="31"/>
      <c r="AJG755" s="31"/>
      <c r="AJH755" s="31"/>
      <c r="AJI755" s="31"/>
      <c r="AJJ755" s="31"/>
      <c r="AJK755" s="31"/>
      <c r="AJL755" s="31"/>
      <c r="AJM755" s="31"/>
      <c r="AJN755" s="31"/>
      <c r="AJO755" s="31"/>
      <c r="AJP755" s="31"/>
      <c r="AJQ755" s="31"/>
      <c r="AJR755" s="31"/>
      <c r="AJS755" s="31"/>
      <c r="AJT755" s="31"/>
      <c r="AJU755" s="31"/>
      <c r="AJV755" s="31"/>
      <c r="AJW755" s="31"/>
      <c r="AJX755" s="31"/>
      <c r="AJY755" s="31"/>
      <c r="AJZ755" s="31"/>
      <c r="AKA755" s="31"/>
      <c r="AKB755" s="31"/>
      <c r="AKC755" s="31"/>
      <c r="AKD755" s="31"/>
      <c r="AKE755" s="31"/>
      <c r="AKF755" s="31"/>
      <c r="AKG755" s="31"/>
      <c r="AKH755" s="31"/>
      <c r="AKI755" s="31"/>
      <c r="AKJ755" s="31"/>
      <c r="AKK755" s="31"/>
      <c r="AKL755" s="31"/>
      <c r="AKM755" s="31"/>
      <c r="AKN755" s="31"/>
      <c r="AKO755" s="31"/>
      <c r="AKP755" s="31"/>
      <c r="AKQ755" s="31"/>
      <c r="AKR755" s="31"/>
      <c r="AKS755" s="31"/>
      <c r="AKT755" s="31"/>
      <c r="AKU755" s="31"/>
      <c r="AKV755" s="31"/>
      <c r="AKW755" s="31"/>
      <c r="AKX755" s="31"/>
      <c r="AKY755" s="31"/>
      <c r="AKZ755" s="31"/>
      <c r="ALA755" s="31"/>
      <c r="ALB755" s="31"/>
      <c r="ALC755" s="31"/>
      <c r="ALD755" s="31"/>
      <c r="ALE755" s="31"/>
      <c r="ALF755" s="31"/>
      <c r="ALG755" s="31"/>
      <c r="ALH755" s="31"/>
      <c r="ALI755" s="31"/>
      <c r="ALJ755" s="31"/>
      <c r="ALK755" s="31"/>
      <c r="ALL755" s="31"/>
      <c r="ALM755" s="31"/>
      <c r="ALN755" s="31"/>
      <c r="ALO755" s="31"/>
      <c r="ALP755" s="31"/>
      <c r="ALQ755" s="31"/>
      <c r="ALR755" s="31"/>
      <c r="ALS755" s="31"/>
      <c r="ALT755" s="31"/>
      <c r="ALU755" s="31"/>
      <c r="ALV755" s="31"/>
      <c r="ALW755" s="31"/>
      <c r="ALX755" s="31"/>
      <c r="ALY755" s="31"/>
      <c r="ALZ755" s="31"/>
      <c r="AMA755" s="31"/>
      <c r="AMB755" s="31"/>
      <c r="AMC755" s="31"/>
      <c r="AMD755" s="31"/>
      <c r="AME755" s="31"/>
      <c r="AMF755" s="31"/>
      <c r="AMG755" s="31"/>
      <c r="AMH755" s="31"/>
      <c r="AMI755" s="31"/>
      <c r="AMJ755" s="31"/>
      <c r="AMK755" s="31"/>
      <c r="AML755" s="31"/>
      <c r="AMM755" s="31"/>
      <c r="AMN755" s="31"/>
      <c r="AMO755" s="31"/>
      <c r="AMP755" s="31"/>
      <c r="AMQ755" s="31"/>
      <c r="AMR755" s="31"/>
      <c r="AMS755" s="31"/>
      <c r="AMT755" s="31"/>
      <c r="AMU755" s="31"/>
      <c r="AMV755" s="31"/>
      <c r="AMW755" s="31"/>
      <c r="AMX755" s="31"/>
      <c r="AMY755" s="31"/>
      <c r="AMZ755" s="31"/>
      <c r="ANA755" s="31"/>
      <c r="ANB755" s="31"/>
      <c r="ANC755" s="31"/>
      <c r="AND755" s="31"/>
      <c r="ANE755" s="31"/>
      <c r="ANF755" s="31"/>
      <c r="ANG755" s="31"/>
      <c r="ANH755" s="31"/>
      <c r="ANI755" s="31"/>
      <c r="ANJ755" s="31"/>
      <c r="ANK755" s="31"/>
      <c r="ANL755" s="31"/>
      <c r="ANM755" s="31"/>
      <c r="ANN755" s="31"/>
      <c r="ANO755" s="31"/>
      <c r="ANP755" s="31"/>
      <c r="ANQ755" s="31"/>
      <c r="ANR755" s="31"/>
      <c r="ANS755" s="31"/>
      <c r="ANT755" s="31"/>
      <c r="ANU755" s="31"/>
      <c r="ANV755" s="31"/>
      <c r="ANW755" s="31"/>
      <c r="ANX755" s="31"/>
      <c r="ANY755" s="31"/>
      <c r="ANZ755" s="31"/>
      <c r="AOA755" s="31"/>
      <c r="AOB755" s="31"/>
      <c r="AOC755" s="31"/>
      <c r="AOD755" s="31"/>
      <c r="AOE755" s="31"/>
      <c r="AOF755" s="31"/>
      <c r="AOG755" s="31"/>
      <c r="AOH755" s="31"/>
      <c r="AOI755" s="31"/>
      <c r="AOJ755" s="31"/>
      <c r="AOK755" s="31"/>
      <c r="AOL755" s="31"/>
      <c r="AOM755" s="31"/>
      <c r="AON755" s="31"/>
      <c r="AOO755" s="31"/>
      <c r="AOP755" s="31"/>
      <c r="AOQ755" s="31"/>
      <c r="AOR755" s="31"/>
      <c r="AOS755" s="31"/>
      <c r="AOT755" s="31"/>
      <c r="AOU755" s="31"/>
      <c r="AOV755" s="31"/>
      <c r="AOW755" s="31"/>
      <c r="AOX755" s="31"/>
      <c r="AOY755" s="31"/>
      <c r="AOZ755" s="31"/>
      <c r="APA755" s="31"/>
      <c r="APB755" s="31"/>
      <c r="APC755" s="31"/>
      <c r="APD755" s="31"/>
      <c r="APE755" s="31"/>
      <c r="APF755" s="31"/>
      <c r="APG755" s="31"/>
      <c r="APH755" s="31"/>
      <c r="API755" s="31"/>
      <c r="APJ755" s="31"/>
      <c r="APK755" s="31"/>
      <c r="APL755" s="31"/>
      <c r="APM755" s="31"/>
      <c r="APN755" s="31"/>
      <c r="APO755" s="31"/>
      <c r="APP755" s="31"/>
      <c r="APQ755" s="31"/>
      <c r="APR755" s="31"/>
      <c r="APS755" s="31"/>
      <c r="APT755" s="31"/>
      <c r="APU755" s="31"/>
      <c r="APV755" s="31"/>
      <c r="APW755" s="31"/>
      <c r="APX755" s="31"/>
      <c r="APY755" s="31"/>
      <c r="APZ755" s="31"/>
      <c r="AQA755" s="31"/>
      <c r="AQB755" s="31"/>
      <c r="AQC755" s="31"/>
      <c r="AQD755" s="31"/>
      <c r="AQE755" s="31"/>
      <c r="AQF755" s="31"/>
      <c r="AQG755" s="31"/>
      <c r="AQH755" s="31"/>
      <c r="AQI755" s="31"/>
      <c r="AQJ755" s="31"/>
      <c r="AQK755" s="31"/>
      <c r="AQL755" s="31"/>
      <c r="AQM755" s="31"/>
      <c r="AQN755" s="31"/>
      <c r="AQO755" s="31"/>
      <c r="AQP755" s="31"/>
      <c r="AQQ755" s="31"/>
      <c r="AQR755" s="31"/>
      <c r="AQS755" s="31"/>
      <c r="AQT755" s="31"/>
      <c r="AQU755" s="31"/>
      <c r="AQV755" s="31"/>
      <c r="AQW755" s="31"/>
      <c r="AQX755" s="31"/>
      <c r="AQY755" s="31"/>
      <c r="AQZ755" s="31"/>
      <c r="ARA755" s="31"/>
      <c r="ARB755" s="31"/>
      <c r="ARC755" s="31"/>
      <c r="ARD755" s="31"/>
      <c r="ARE755" s="31"/>
      <c r="ARF755" s="31"/>
      <c r="ARG755" s="31"/>
      <c r="ARH755" s="31"/>
      <c r="ARI755" s="31"/>
      <c r="ARJ755" s="31"/>
      <c r="ARK755" s="31"/>
      <c r="ARL755" s="31"/>
      <c r="ARM755" s="31"/>
      <c r="ARN755" s="31"/>
      <c r="ARO755" s="31"/>
      <c r="ARP755" s="31"/>
      <c r="ARQ755" s="31"/>
      <c r="ARR755" s="31"/>
      <c r="ARS755" s="31"/>
      <c r="ART755" s="31"/>
      <c r="ARU755" s="31"/>
      <c r="ARV755" s="31"/>
      <c r="ARW755" s="31"/>
      <c r="ARX755" s="31"/>
      <c r="ARY755" s="31"/>
      <c r="ARZ755" s="31"/>
      <c r="ASA755" s="31"/>
      <c r="ASB755" s="31"/>
      <c r="ASC755" s="31"/>
      <c r="ASD755" s="31"/>
      <c r="ASE755" s="31"/>
      <c r="ASF755" s="31"/>
      <c r="ASG755" s="31"/>
      <c r="ASH755" s="31"/>
      <c r="ASI755" s="31"/>
      <c r="ASJ755" s="31"/>
      <c r="ASK755" s="31"/>
      <c r="ASL755" s="31"/>
      <c r="ASM755" s="31"/>
      <c r="ASN755" s="31"/>
      <c r="ASO755" s="31"/>
      <c r="ASP755" s="31"/>
      <c r="ASQ755" s="31"/>
      <c r="ASR755" s="31"/>
      <c r="ASS755" s="31"/>
      <c r="AST755" s="31"/>
      <c r="ASU755" s="31"/>
      <c r="ASV755" s="31"/>
      <c r="ASW755" s="31"/>
      <c r="ASX755" s="31"/>
      <c r="ASY755" s="31"/>
      <c r="ASZ755" s="31"/>
      <c r="ATA755" s="31"/>
      <c r="ATB755" s="31"/>
      <c r="ATC755" s="31"/>
      <c r="ATD755" s="31"/>
      <c r="ATE755" s="31"/>
      <c r="ATF755" s="31"/>
      <c r="ATG755" s="31"/>
      <c r="ATH755" s="31"/>
      <c r="ATI755" s="31"/>
      <c r="ATJ755" s="31"/>
      <c r="ATK755" s="31"/>
      <c r="ATL755" s="31"/>
      <c r="ATM755" s="31"/>
      <c r="ATN755" s="31"/>
      <c r="ATO755" s="31"/>
      <c r="ATP755" s="31"/>
      <c r="ATQ755" s="31"/>
      <c r="ATR755" s="31"/>
      <c r="ATS755" s="31"/>
      <c r="ATT755" s="31"/>
      <c r="ATU755" s="31"/>
      <c r="ATV755" s="31"/>
      <c r="ATW755" s="31"/>
      <c r="ATX755" s="31"/>
      <c r="ATY755" s="31"/>
      <c r="ATZ755" s="31"/>
      <c r="AUA755" s="31"/>
      <c r="AUB755" s="31"/>
      <c r="AUC755" s="31"/>
      <c r="AUD755" s="31"/>
      <c r="AUE755" s="31"/>
      <c r="AUF755" s="31"/>
      <c r="AUG755" s="31"/>
      <c r="AUH755" s="31"/>
      <c r="AUI755" s="31"/>
      <c r="AUJ755" s="31"/>
      <c r="AUK755" s="31"/>
      <c r="AUL755" s="31"/>
      <c r="AUM755" s="31"/>
      <c r="AUN755" s="31"/>
      <c r="AUO755" s="31"/>
      <c r="AUP755" s="31"/>
      <c r="AUQ755" s="31"/>
      <c r="AUR755" s="31"/>
      <c r="AUS755" s="31"/>
      <c r="AUT755" s="31"/>
      <c r="AUU755" s="31"/>
      <c r="AUV755" s="31"/>
      <c r="AUW755" s="31"/>
      <c r="AUX755" s="31"/>
      <c r="AUY755" s="31"/>
      <c r="AUZ755" s="31"/>
      <c r="AVA755" s="31"/>
      <c r="AVB755" s="31"/>
      <c r="AVC755" s="31"/>
      <c r="AVD755" s="31"/>
      <c r="AVE755" s="31"/>
      <c r="AVF755" s="31"/>
      <c r="AVG755" s="31"/>
      <c r="AVH755" s="31"/>
      <c r="AVI755" s="31"/>
      <c r="AVJ755" s="31"/>
      <c r="AVK755" s="31"/>
      <c r="AVL755" s="31"/>
      <c r="AVM755" s="31"/>
      <c r="AVN755" s="31"/>
      <c r="AVO755" s="31"/>
      <c r="AVP755" s="31"/>
      <c r="AVQ755" s="31"/>
      <c r="AVR755" s="31"/>
      <c r="AVS755" s="31"/>
      <c r="AVT755" s="31"/>
      <c r="AVU755" s="31"/>
      <c r="AVV755" s="31"/>
      <c r="AVW755" s="31"/>
      <c r="AVX755" s="31"/>
      <c r="AVY755" s="31"/>
      <c r="AVZ755" s="31"/>
      <c r="AWA755" s="31"/>
      <c r="AWB755" s="31"/>
      <c r="AWC755" s="31"/>
      <c r="AWD755" s="31"/>
      <c r="AWE755" s="31"/>
      <c r="AWF755" s="31"/>
      <c r="AWG755" s="31"/>
      <c r="AWH755" s="31"/>
      <c r="AWI755" s="31"/>
      <c r="AWJ755" s="31"/>
      <c r="AWK755" s="31"/>
      <c r="AWL755" s="31"/>
      <c r="AWM755" s="31"/>
      <c r="AWN755" s="31"/>
      <c r="AWO755" s="31"/>
      <c r="AWP755" s="31"/>
      <c r="AWQ755" s="31"/>
      <c r="AWR755" s="31"/>
      <c r="AWS755" s="31"/>
      <c r="AWT755" s="31"/>
      <c r="AWU755" s="31"/>
      <c r="AWV755" s="31"/>
      <c r="AWW755" s="31"/>
      <c r="AWX755" s="31"/>
      <c r="AWY755" s="31"/>
      <c r="AWZ755" s="31"/>
      <c r="AXA755" s="31"/>
      <c r="AXB755" s="31"/>
      <c r="AXC755" s="31"/>
      <c r="AXD755" s="31"/>
      <c r="AXE755" s="31"/>
      <c r="AXF755" s="31"/>
      <c r="AXG755" s="31"/>
      <c r="AXH755" s="31"/>
      <c r="AXI755" s="31"/>
      <c r="AXJ755" s="31"/>
      <c r="AXK755" s="31"/>
      <c r="AXL755" s="31"/>
      <c r="AXM755" s="31"/>
      <c r="AXN755" s="31"/>
      <c r="AXO755" s="31"/>
      <c r="AXP755" s="31"/>
      <c r="AXQ755" s="31"/>
      <c r="AXR755" s="31"/>
      <c r="AXS755" s="31"/>
      <c r="AXT755" s="31"/>
      <c r="AXU755" s="31"/>
      <c r="AXV755" s="31"/>
      <c r="AXW755" s="31"/>
      <c r="AXX755" s="31"/>
      <c r="AXY755" s="31"/>
      <c r="AXZ755" s="31"/>
      <c r="AYA755" s="31"/>
      <c r="AYB755" s="31"/>
      <c r="AYC755" s="31"/>
      <c r="AYD755" s="31"/>
      <c r="AYE755" s="31"/>
      <c r="AYF755" s="31"/>
      <c r="AYG755" s="31"/>
      <c r="AYH755" s="31"/>
      <c r="AYI755" s="31"/>
      <c r="AYJ755" s="31"/>
      <c r="AYK755" s="31"/>
      <c r="AYL755" s="31"/>
      <c r="AYM755" s="31"/>
      <c r="AYN755" s="31"/>
      <c r="AYO755" s="31"/>
      <c r="AYP755" s="31"/>
      <c r="AYQ755" s="31"/>
      <c r="AYR755" s="31"/>
      <c r="AYS755" s="31"/>
      <c r="AYT755" s="31"/>
      <c r="AYU755" s="31"/>
      <c r="AYV755" s="31"/>
      <c r="AYW755" s="31"/>
      <c r="AYX755" s="31"/>
      <c r="AYY755" s="31"/>
      <c r="AYZ755" s="31"/>
      <c r="AZA755" s="31"/>
      <c r="AZB755" s="31"/>
      <c r="AZC755" s="31"/>
      <c r="AZD755" s="31"/>
      <c r="AZE755" s="31"/>
      <c r="AZF755" s="31"/>
      <c r="AZG755" s="31"/>
      <c r="AZH755" s="31"/>
      <c r="AZI755" s="31"/>
      <c r="AZJ755" s="31"/>
      <c r="AZK755" s="31"/>
      <c r="AZL755" s="31"/>
      <c r="AZM755" s="31"/>
      <c r="AZN755" s="31"/>
      <c r="AZO755" s="31"/>
      <c r="AZP755" s="31"/>
      <c r="AZQ755" s="31"/>
      <c r="AZR755" s="31"/>
      <c r="AZS755" s="31"/>
      <c r="AZT755" s="31"/>
      <c r="AZU755" s="31"/>
      <c r="AZV755" s="31"/>
      <c r="AZW755" s="31"/>
      <c r="AZX755" s="31"/>
      <c r="AZY755" s="31"/>
      <c r="AZZ755" s="31"/>
      <c r="BAA755" s="31"/>
      <c r="BAB755" s="31"/>
      <c r="BAC755" s="31"/>
      <c r="BAD755" s="31"/>
      <c r="BAE755" s="31"/>
      <c r="BAF755" s="31"/>
      <c r="BAG755" s="31"/>
      <c r="BAH755" s="31"/>
      <c r="BAI755" s="31"/>
      <c r="BAJ755" s="31"/>
      <c r="BAK755" s="31"/>
      <c r="BAL755" s="31"/>
      <c r="BAM755" s="31"/>
      <c r="BAN755" s="31"/>
      <c r="BAO755" s="31"/>
      <c r="BAP755" s="31"/>
      <c r="BAQ755" s="31"/>
      <c r="BAR755" s="31"/>
      <c r="BAS755" s="31"/>
      <c r="BAT755" s="31"/>
      <c r="BAU755" s="31"/>
      <c r="BAV755" s="31"/>
      <c r="BAW755" s="31"/>
      <c r="BAX755" s="31"/>
      <c r="BAY755" s="31"/>
      <c r="BAZ755" s="31"/>
      <c r="BBA755" s="31"/>
      <c r="BBB755" s="31"/>
      <c r="BBC755" s="31"/>
      <c r="BBD755" s="31"/>
      <c r="BBE755" s="31"/>
      <c r="BBF755" s="31"/>
      <c r="BBG755" s="31"/>
      <c r="BBH755" s="31"/>
      <c r="BBI755" s="31"/>
      <c r="BBJ755" s="31"/>
      <c r="BBK755" s="31"/>
      <c r="BBL755" s="31"/>
      <c r="BBM755" s="31"/>
      <c r="BBN755" s="31"/>
      <c r="BBO755" s="31"/>
      <c r="BBP755" s="31"/>
      <c r="BBQ755" s="31"/>
      <c r="BBR755" s="31"/>
      <c r="BBS755" s="31"/>
      <c r="BBT755" s="31"/>
      <c r="BBU755" s="31"/>
      <c r="BBV755" s="31"/>
      <c r="BBW755" s="31"/>
      <c r="BBX755" s="31"/>
      <c r="BBY755" s="31"/>
      <c r="BBZ755" s="31"/>
      <c r="BCA755" s="31"/>
      <c r="BCB755" s="31"/>
      <c r="BCC755" s="31"/>
      <c r="BCD755" s="31"/>
      <c r="BCE755" s="31"/>
      <c r="BCF755" s="31"/>
      <c r="BCG755" s="31"/>
      <c r="BCH755" s="31"/>
      <c r="BCI755" s="31"/>
      <c r="BCJ755" s="31"/>
      <c r="BCK755" s="31"/>
      <c r="BCL755" s="31"/>
      <c r="BCM755" s="31"/>
      <c r="BCN755" s="31"/>
      <c r="BCO755" s="31"/>
      <c r="BCP755" s="31"/>
      <c r="BCQ755" s="31"/>
      <c r="BCR755" s="31"/>
      <c r="BCS755" s="31"/>
      <c r="BCT755" s="31"/>
      <c r="BCU755" s="31"/>
      <c r="BCV755" s="31"/>
      <c r="BCW755" s="31"/>
      <c r="BCX755" s="31"/>
      <c r="BCY755" s="31"/>
      <c r="BCZ755" s="31"/>
      <c r="BDA755" s="31"/>
      <c r="BDB755" s="31"/>
      <c r="BDC755" s="31"/>
      <c r="BDD755" s="31"/>
      <c r="BDE755" s="31"/>
      <c r="BDF755" s="31"/>
      <c r="BDG755" s="31"/>
      <c r="BDH755" s="31"/>
      <c r="BDI755" s="31"/>
      <c r="BDJ755" s="31"/>
      <c r="BDK755" s="31"/>
      <c r="BDL755" s="31"/>
      <c r="BDM755" s="31"/>
      <c r="BDN755" s="31"/>
      <c r="BDO755" s="31"/>
      <c r="BDP755" s="31"/>
      <c r="BDQ755" s="31"/>
      <c r="BDR755" s="31"/>
      <c r="BDS755" s="31"/>
      <c r="BDT755" s="31"/>
      <c r="BDU755" s="31"/>
      <c r="BDV755" s="31"/>
      <c r="BDW755" s="31"/>
      <c r="BDX755" s="31"/>
      <c r="BDY755" s="31"/>
      <c r="BDZ755" s="31"/>
      <c r="BEA755" s="31"/>
      <c r="BEB755" s="31"/>
      <c r="BEC755" s="31"/>
      <c r="BED755" s="31"/>
      <c r="BEE755" s="31"/>
      <c r="BEF755" s="31"/>
      <c r="BEG755" s="31"/>
      <c r="BEH755" s="31"/>
      <c r="BEI755" s="31"/>
      <c r="BEJ755" s="31"/>
      <c r="BEK755" s="31"/>
      <c r="BEL755" s="31"/>
      <c r="BEM755" s="31"/>
      <c r="BEN755" s="31"/>
      <c r="BEO755" s="31"/>
      <c r="BEP755" s="31"/>
      <c r="BEQ755" s="31"/>
      <c r="BER755" s="31"/>
      <c r="BES755" s="31"/>
      <c r="BET755" s="31"/>
      <c r="BEU755" s="31"/>
      <c r="BEV755" s="31"/>
      <c r="BEW755" s="31"/>
      <c r="BEX755" s="31"/>
      <c r="BEY755" s="31"/>
      <c r="BEZ755" s="31"/>
      <c r="BFA755" s="31"/>
      <c r="BFB755" s="31"/>
      <c r="BFC755" s="31"/>
      <c r="BFD755" s="31"/>
      <c r="BFE755" s="31"/>
      <c r="BFF755" s="31"/>
      <c r="BFG755" s="31"/>
      <c r="BFH755" s="31"/>
      <c r="BFI755" s="31"/>
      <c r="BFJ755" s="31"/>
      <c r="BFK755" s="31"/>
      <c r="BFL755" s="31"/>
      <c r="BFM755" s="31"/>
      <c r="BFN755" s="31"/>
      <c r="BFO755" s="31"/>
      <c r="BFP755" s="31"/>
      <c r="BFQ755" s="31"/>
      <c r="BFR755" s="31"/>
      <c r="BFS755" s="31"/>
      <c r="BFT755" s="31"/>
      <c r="BFU755" s="31"/>
      <c r="BFV755" s="31"/>
      <c r="BFW755" s="31"/>
      <c r="BFX755" s="31"/>
      <c r="BFY755" s="31"/>
      <c r="BFZ755" s="31"/>
      <c r="BGA755" s="31"/>
      <c r="BGB755" s="31"/>
      <c r="BGC755" s="31"/>
      <c r="BGD755" s="31"/>
      <c r="BGE755" s="31"/>
      <c r="BGF755" s="31"/>
      <c r="BGG755" s="31"/>
      <c r="BGH755" s="31"/>
      <c r="BGI755" s="31"/>
      <c r="BGJ755" s="31"/>
      <c r="BGK755" s="31"/>
      <c r="BGL755" s="31"/>
      <c r="BGM755" s="31"/>
      <c r="BGN755" s="31"/>
      <c r="BGO755" s="31"/>
      <c r="BGP755" s="31"/>
      <c r="BGQ755" s="31"/>
      <c r="BGR755" s="31"/>
      <c r="BGS755" s="31"/>
      <c r="BGT755" s="31"/>
      <c r="BGU755" s="31"/>
      <c r="BGV755" s="31"/>
      <c r="BGW755" s="31"/>
      <c r="BGX755" s="31"/>
      <c r="BGY755" s="31"/>
      <c r="BGZ755" s="31"/>
      <c r="BHA755" s="31"/>
      <c r="BHB755" s="31"/>
      <c r="BHC755" s="31"/>
      <c r="BHD755" s="31"/>
      <c r="BHE755" s="31"/>
      <c r="BHF755" s="31"/>
      <c r="BHG755" s="31"/>
      <c r="BHH755" s="31"/>
      <c r="BHI755" s="31"/>
      <c r="BHJ755" s="31"/>
      <c r="BHK755" s="31"/>
      <c r="BHL755" s="31"/>
      <c r="BHM755" s="31"/>
      <c r="BHN755" s="31"/>
      <c r="BHO755" s="31"/>
      <c r="BHP755" s="31"/>
      <c r="BHQ755" s="31"/>
      <c r="BHR755" s="31"/>
      <c r="BHS755" s="31"/>
      <c r="BHT755" s="31"/>
      <c r="BHU755" s="31"/>
      <c r="BHV755" s="31"/>
      <c r="BHW755" s="31"/>
      <c r="BHX755" s="31"/>
      <c r="BHY755" s="31"/>
      <c r="BHZ755" s="31"/>
      <c r="BIA755" s="31"/>
      <c r="BIB755" s="31"/>
      <c r="BIC755" s="31"/>
      <c r="BID755" s="31"/>
      <c r="BIE755" s="31"/>
      <c r="BIF755" s="31"/>
      <c r="BIG755" s="31"/>
      <c r="BIH755" s="31"/>
      <c r="BII755" s="31"/>
      <c r="BIJ755" s="31"/>
      <c r="BIK755" s="31"/>
      <c r="BIL755" s="31"/>
      <c r="BIM755" s="31"/>
      <c r="BIN755" s="31"/>
      <c r="BIO755" s="31"/>
      <c r="BIP755" s="31"/>
      <c r="BIQ755" s="31"/>
      <c r="BIR755" s="31"/>
      <c r="BIS755" s="31"/>
      <c r="BIT755" s="31"/>
      <c r="BIU755" s="31"/>
      <c r="BIV755" s="31"/>
      <c r="BIW755" s="31"/>
      <c r="BIX755" s="31"/>
      <c r="BIY755" s="31"/>
      <c r="BIZ755" s="31"/>
      <c r="BJA755" s="31"/>
      <c r="BJB755" s="31"/>
      <c r="BJC755" s="31"/>
      <c r="BJD755" s="31"/>
      <c r="BJE755" s="31"/>
      <c r="BJF755" s="31"/>
      <c r="BJG755" s="31"/>
      <c r="BJH755" s="31"/>
      <c r="BJI755" s="31"/>
      <c r="BJJ755" s="31"/>
      <c r="BJK755" s="31"/>
      <c r="BJL755" s="31"/>
      <c r="BJM755" s="31"/>
      <c r="BJN755" s="31"/>
      <c r="BJO755" s="31"/>
      <c r="BJP755" s="31"/>
      <c r="BJQ755" s="31"/>
      <c r="BJR755" s="31"/>
      <c r="BJS755" s="31"/>
      <c r="BJT755" s="31"/>
      <c r="BJU755" s="31"/>
      <c r="BJV755" s="31"/>
      <c r="BJW755" s="31"/>
      <c r="BJX755" s="31"/>
      <c r="BJY755" s="31"/>
      <c r="BJZ755" s="31"/>
      <c r="BKA755" s="31"/>
      <c r="BKB755" s="31"/>
      <c r="BKC755" s="31"/>
      <c r="BKD755" s="31"/>
      <c r="BKE755" s="31"/>
      <c r="BKF755" s="31"/>
      <c r="BKG755" s="31"/>
      <c r="BKH755" s="31"/>
      <c r="BKI755" s="31"/>
      <c r="BKJ755" s="31"/>
      <c r="BKK755" s="31"/>
      <c r="BKL755" s="31"/>
      <c r="BKM755" s="31"/>
      <c r="BKN755" s="31"/>
      <c r="BKO755" s="31"/>
      <c r="BKP755" s="31"/>
      <c r="BKQ755" s="31"/>
      <c r="BKR755" s="31"/>
      <c r="BKS755" s="31"/>
      <c r="BKT755" s="31"/>
      <c r="BKU755" s="31"/>
      <c r="BKV755" s="31"/>
      <c r="BKW755" s="31"/>
      <c r="BKX755" s="31"/>
      <c r="BKY755" s="31"/>
      <c r="BKZ755" s="31"/>
      <c r="BLA755" s="31"/>
      <c r="BLB755" s="31"/>
      <c r="BLC755" s="31"/>
      <c r="BLD755" s="31"/>
      <c r="BLE755" s="31"/>
      <c r="BLF755" s="31"/>
      <c r="BLG755" s="31"/>
      <c r="BLH755" s="31"/>
      <c r="BLI755" s="31"/>
      <c r="BLJ755" s="31"/>
      <c r="BLK755" s="31"/>
      <c r="BLL755" s="31"/>
      <c r="BLM755" s="31"/>
      <c r="BLN755" s="31"/>
      <c r="BLO755" s="31"/>
      <c r="BLP755" s="31"/>
      <c r="BLQ755" s="31"/>
      <c r="BLR755" s="31"/>
      <c r="BLS755" s="31"/>
      <c r="BLT755" s="31"/>
      <c r="BLU755" s="31"/>
      <c r="BLV755" s="31"/>
      <c r="BLW755" s="31"/>
      <c r="BLX755" s="31"/>
      <c r="BLY755" s="31"/>
      <c r="BLZ755" s="31"/>
      <c r="BMA755" s="31"/>
      <c r="BMB755" s="31"/>
      <c r="BMC755" s="31"/>
      <c r="BMD755" s="31"/>
      <c r="BME755" s="31"/>
      <c r="BMF755" s="31"/>
      <c r="BMG755" s="31"/>
      <c r="BMH755" s="31"/>
      <c r="BMI755" s="31"/>
      <c r="BMJ755" s="31"/>
      <c r="BMK755" s="31"/>
      <c r="BML755" s="31"/>
      <c r="BMM755" s="31"/>
      <c r="BMN755" s="31"/>
      <c r="BMO755" s="31"/>
      <c r="BMP755" s="31"/>
      <c r="BMQ755" s="31"/>
      <c r="BMR755" s="31"/>
      <c r="BMS755" s="31"/>
      <c r="BMT755" s="31"/>
      <c r="BMU755" s="31"/>
      <c r="BMV755" s="31"/>
      <c r="BMW755" s="31"/>
      <c r="BMX755" s="31"/>
      <c r="BMY755" s="31"/>
      <c r="BMZ755" s="31"/>
      <c r="BNA755" s="31"/>
      <c r="BNB755" s="31"/>
      <c r="BNC755" s="31"/>
      <c r="BND755" s="31"/>
      <c r="BNE755" s="31"/>
      <c r="BNF755" s="31"/>
      <c r="BNG755" s="31"/>
      <c r="BNH755" s="31"/>
      <c r="BNI755" s="31"/>
      <c r="BNJ755" s="31"/>
      <c r="BNK755" s="31"/>
      <c r="BNL755" s="31"/>
      <c r="BNM755" s="31"/>
      <c r="BNN755" s="31"/>
      <c r="BNO755" s="31"/>
      <c r="BNP755" s="31"/>
      <c r="BNQ755" s="31"/>
      <c r="BNR755" s="31"/>
      <c r="BNS755" s="31"/>
      <c r="BNT755" s="31"/>
      <c r="BNU755" s="31"/>
      <c r="BNV755" s="31"/>
      <c r="BNW755" s="31"/>
      <c r="BNX755" s="31"/>
      <c r="BNY755" s="31"/>
      <c r="BNZ755" s="31"/>
      <c r="BOA755" s="31"/>
      <c r="BOB755" s="31"/>
      <c r="BOC755" s="31"/>
      <c r="BOD755" s="31"/>
      <c r="BOE755" s="31"/>
      <c r="BOF755" s="31"/>
      <c r="BOG755" s="31"/>
      <c r="BOH755" s="31"/>
      <c r="BOI755" s="31"/>
      <c r="BOJ755" s="31"/>
      <c r="BOK755" s="31"/>
      <c r="BOL755" s="31"/>
      <c r="BOM755" s="31"/>
      <c r="BON755" s="31"/>
      <c r="BOO755" s="31"/>
      <c r="BOP755" s="31"/>
      <c r="BOQ755" s="31"/>
      <c r="BOR755" s="31"/>
      <c r="BOS755" s="31"/>
      <c r="BOT755" s="31"/>
      <c r="BOU755" s="31"/>
      <c r="BOV755" s="31"/>
      <c r="BOW755" s="31"/>
      <c r="BOX755" s="31"/>
      <c r="BOY755" s="31"/>
      <c r="BOZ755" s="31"/>
      <c r="BPA755" s="31"/>
      <c r="BPB755" s="31"/>
      <c r="BPC755" s="31"/>
      <c r="BPD755" s="31"/>
      <c r="BPE755" s="31"/>
      <c r="BPF755" s="31"/>
      <c r="BPG755" s="31"/>
      <c r="BPH755" s="31"/>
      <c r="BPI755" s="31"/>
      <c r="BPJ755" s="31"/>
      <c r="BPK755" s="31"/>
      <c r="BPL755" s="31"/>
      <c r="BPM755" s="31"/>
      <c r="BPN755" s="31"/>
      <c r="BPO755" s="31"/>
      <c r="BPP755" s="31"/>
      <c r="BPQ755" s="31"/>
      <c r="BPR755" s="31"/>
      <c r="BPS755" s="31"/>
      <c r="BPT755" s="31"/>
      <c r="BPU755" s="31"/>
      <c r="BPV755" s="31"/>
      <c r="BPW755" s="31"/>
      <c r="BPX755" s="31"/>
      <c r="BPY755" s="31"/>
      <c r="BPZ755" s="31"/>
      <c r="BQA755" s="31"/>
      <c r="BQB755" s="31"/>
      <c r="BQC755" s="31"/>
      <c r="BQD755" s="31"/>
      <c r="BQE755" s="31"/>
      <c r="BQF755" s="31"/>
      <c r="BQG755" s="31"/>
      <c r="BQH755" s="31"/>
      <c r="BQI755" s="31"/>
      <c r="BQJ755" s="31"/>
      <c r="BQK755" s="31"/>
      <c r="BQL755" s="31"/>
      <c r="BQM755" s="31"/>
      <c r="BQN755" s="31"/>
      <c r="BQO755" s="31"/>
      <c r="BQP755" s="31"/>
      <c r="BQQ755" s="31"/>
      <c r="BQR755" s="31"/>
      <c r="BQS755" s="31"/>
      <c r="BQT755" s="31"/>
      <c r="BQU755" s="31"/>
      <c r="BQV755" s="31"/>
      <c r="BQW755" s="31"/>
      <c r="BQX755" s="31"/>
      <c r="BQY755" s="31"/>
      <c r="BQZ755" s="31"/>
      <c r="BRA755" s="31"/>
      <c r="BRB755" s="31"/>
      <c r="BRC755" s="31"/>
      <c r="BRD755" s="31"/>
      <c r="BRE755" s="31"/>
      <c r="BRF755" s="31"/>
      <c r="BRG755" s="31"/>
      <c r="BRH755" s="31"/>
      <c r="BRI755" s="31"/>
      <c r="BRJ755" s="31"/>
      <c r="BRK755" s="31"/>
      <c r="BRL755" s="31"/>
      <c r="BRM755" s="31"/>
      <c r="BRN755" s="31"/>
      <c r="BRO755" s="31"/>
      <c r="BRP755" s="31"/>
      <c r="BRQ755" s="31"/>
      <c r="BRR755" s="31"/>
      <c r="BRS755" s="31"/>
      <c r="BRT755" s="31"/>
      <c r="BRU755" s="31"/>
      <c r="BRV755" s="31"/>
      <c r="BRW755" s="31"/>
      <c r="BRX755" s="31"/>
      <c r="BRY755" s="31"/>
      <c r="BRZ755" s="31"/>
      <c r="BSA755" s="31"/>
      <c r="BSB755" s="31"/>
      <c r="BSC755" s="31"/>
      <c r="BSD755" s="31"/>
      <c r="BSE755" s="31"/>
      <c r="BSF755" s="31"/>
      <c r="BSG755" s="31"/>
      <c r="BSH755" s="31"/>
      <c r="BSI755" s="31"/>
      <c r="BSJ755" s="31"/>
      <c r="BSK755" s="31"/>
      <c r="BSL755" s="31"/>
      <c r="BSM755" s="31"/>
      <c r="BSN755" s="31"/>
      <c r="BSO755" s="31"/>
      <c r="BSP755" s="31"/>
      <c r="BSQ755" s="31"/>
      <c r="BSR755" s="31"/>
      <c r="BSS755" s="31"/>
      <c r="BST755" s="31"/>
      <c r="BSU755" s="31"/>
      <c r="BSV755" s="31"/>
      <c r="BSW755" s="31"/>
      <c r="BSX755" s="31"/>
      <c r="BSY755" s="31"/>
      <c r="BSZ755" s="31"/>
      <c r="BTA755" s="31"/>
      <c r="BTB755" s="31"/>
      <c r="BTC755" s="31"/>
      <c r="BTD755" s="31"/>
      <c r="BTE755" s="31"/>
      <c r="BTF755" s="31"/>
      <c r="BTG755" s="31"/>
      <c r="BTH755" s="31"/>
      <c r="BTI755" s="31"/>
      <c r="BTJ755" s="31"/>
      <c r="BTK755" s="31"/>
      <c r="BTL755" s="31"/>
      <c r="BTM755" s="31"/>
      <c r="BTN755" s="31"/>
      <c r="BTO755" s="31"/>
      <c r="BTP755" s="31"/>
      <c r="BTQ755" s="31"/>
      <c r="BTR755" s="31"/>
      <c r="BTS755" s="31"/>
      <c r="BTT755" s="31"/>
      <c r="BTU755" s="31"/>
      <c r="BTV755" s="31"/>
      <c r="BTW755" s="31"/>
      <c r="BTX755" s="31"/>
      <c r="BTY755" s="31"/>
      <c r="BTZ755" s="31"/>
      <c r="BUA755" s="31"/>
      <c r="BUB755" s="31"/>
      <c r="BUC755" s="31"/>
      <c r="BUD755" s="31"/>
      <c r="BUE755" s="31"/>
      <c r="BUF755" s="31"/>
      <c r="BUG755" s="31"/>
      <c r="BUH755" s="31"/>
      <c r="BUI755" s="31"/>
      <c r="BUJ755" s="31"/>
      <c r="BUK755" s="31"/>
      <c r="BUL755" s="31"/>
      <c r="BUM755" s="31"/>
      <c r="BUN755" s="31"/>
      <c r="BUO755" s="31"/>
      <c r="BUP755" s="31"/>
      <c r="BUQ755" s="31"/>
      <c r="BUR755" s="31"/>
      <c r="BUS755" s="31"/>
      <c r="BUT755" s="31"/>
      <c r="BUU755" s="31"/>
      <c r="BUV755" s="31"/>
      <c r="BUW755" s="31"/>
      <c r="BUX755" s="31"/>
      <c r="BUY755" s="31"/>
      <c r="BUZ755" s="31"/>
      <c r="BVA755" s="31"/>
      <c r="BVB755" s="31"/>
      <c r="BVC755" s="31"/>
      <c r="BVD755" s="31"/>
      <c r="BVE755" s="31"/>
      <c r="BVF755" s="31"/>
      <c r="BVG755" s="31"/>
      <c r="BVH755" s="31"/>
      <c r="BVI755" s="31"/>
      <c r="BVJ755" s="31"/>
      <c r="BVK755" s="31"/>
      <c r="BVL755" s="31"/>
      <c r="BVM755" s="31"/>
      <c r="BVN755" s="31"/>
      <c r="BVO755" s="31"/>
      <c r="BVP755" s="31"/>
      <c r="BVQ755" s="31"/>
      <c r="BVR755" s="31"/>
      <c r="BVS755" s="31"/>
      <c r="BVT755" s="31"/>
      <c r="BVU755" s="31"/>
      <c r="BVV755" s="31"/>
      <c r="BVW755" s="31"/>
      <c r="BVX755" s="31"/>
      <c r="BVY755" s="31"/>
      <c r="BVZ755" s="31"/>
      <c r="BWA755" s="31"/>
      <c r="BWB755" s="31"/>
      <c r="BWC755" s="31"/>
      <c r="BWD755" s="31"/>
      <c r="BWE755" s="31"/>
      <c r="BWF755" s="31"/>
      <c r="BWG755" s="31"/>
      <c r="BWH755" s="31"/>
      <c r="BWI755" s="31"/>
      <c r="BWJ755" s="31"/>
      <c r="BWK755" s="31"/>
      <c r="BWL755" s="31"/>
      <c r="BWM755" s="31"/>
      <c r="BWN755" s="31"/>
      <c r="BWO755" s="31"/>
      <c r="BWP755" s="31"/>
      <c r="BWQ755" s="31"/>
      <c r="BWR755" s="31"/>
      <c r="BWS755" s="31"/>
      <c r="BWT755" s="31"/>
      <c r="BWU755" s="31"/>
      <c r="BWV755" s="31"/>
      <c r="BWW755" s="31"/>
      <c r="BWX755" s="31"/>
      <c r="BWY755" s="31"/>
      <c r="BWZ755" s="31"/>
      <c r="BXA755" s="31"/>
      <c r="BXB755" s="31"/>
      <c r="BXC755" s="31"/>
      <c r="BXD755" s="31"/>
      <c r="BXE755" s="31"/>
      <c r="BXF755" s="31"/>
      <c r="BXG755" s="31"/>
      <c r="BXH755" s="31"/>
      <c r="BXI755" s="31"/>
      <c r="BXJ755" s="31"/>
      <c r="BXK755" s="31"/>
      <c r="BXL755" s="31"/>
      <c r="BXM755" s="31"/>
      <c r="BXN755" s="31"/>
      <c r="BXO755" s="31"/>
      <c r="BXP755" s="31"/>
      <c r="BXQ755" s="31"/>
      <c r="BXR755" s="31"/>
      <c r="BXS755" s="31"/>
      <c r="BXT755" s="31"/>
      <c r="BXU755" s="31"/>
      <c r="BXV755" s="31"/>
      <c r="BXW755" s="31"/>
      <c r="BXX755" s="31"/>
      <c r="BXY755" s="31"/>
      <c r="BXZ755" s="31"/>
      <c r="BYA755" s="31"/>
      <c r="BYB755" s="31"/>
      <c r="BYC755" s="31"/>
      <c r="BYD755" s="31"/>
      <c r="BYE755" s="31"/>
      <c r="BYF755" s="31"/>
      <c r="BYG755" s="31"/>
      <c r="BYH755" s="31"/>
      <c r="BYI755" s="31"/>
      <c r="BYJ755" s="31"/>
      <c r="BYK755" s="31"/>
      <c r="BYL755" s="31"/>
      <c r="BYM755" s="31"/>
      <c r="BYN755" s="31"/>
      <c r="BYO755" s="31"/>
      <c r="BYP755" s="31"/>
      <c r="BYQ755" s="31"/>
      <c r="BYR755" s="31"/>
      <c r="BYS755" s="31"/>
      <c r="BYT755" s="31"/>
      <c r="BYU755" s="31"/>
      <c r="BYV755" s="31"/>
      <c r="BYW755" s="31"/>
      <c r="BYX755" s="31"/>
      <c r="BYY755" s="31"/>
      <c r="BYZ755" s="31"/>
      <c r="BZA755" s="31"/>
      <c r="BZB755" s="31"/>
      <c r="BZC755" s="31"/>
      <c r="BZD755" s="31"/>
      <c r="BZE755" s="31"/>
      <c r="BZF755" s="31"/>
      <c r="BZG755" s="31"/>
      <c r="BZH755" s="31"/>
      <c r="BZI755" s="31"/>
      <c r="BZJ755" s="31"/>
      <c r="BZK755" s="31"/>
      <c r="BZL755" s="31"/>
      <c r="BZM755" s="31"/>
      <c r="BZN755" s="31"/>
      <c r="BZO755" s="31"/>
      <c r="BZP755" s="31"/>
      <c r="BZQ755" s="31"/>
      <c r="BZR755" s="31"/>
      <c r="BZS755" s="31"/>
      <c r="BZT755" s="31"/>
      <c r="BZU755" s="31"/>
      <c r="BZV755" s="31"/>
      <c r="BZW755" s="31"/>
      <c r="BZX755" s="31"/>
      <c r="BZY755" s="31"/>
      <c r="BZZ755" s="31"/>
      <c r="CAA755" s="31"/>
      <c r="CAB755" s="31"/>
      <c r="CAC755" s="31"/>
      <c r="CAD755" s="31"/>
      <c r="CAE755" s="31"/>
      <c r="CAF755" s="31"/>
      <c r="CAG755" s="31"/>
      <c r="CAH755" s="31"/>
      <c r="CAI755" s="31"/>
      <c r="CAJ755" s="31"/>
      <c r="CAK755" s="31"/>
      <c r="CAL755" s="31"/>
      <c r="CAM755" s="31"/>
      <c r="CAN755" s="31"/>
      <c r="CAO755" s="31"/>
      <c r="CAP755" s="31"/>
      <c r="CAQ755" s="31"/>
      <c r="CAR755" s="31"/>
      <c r="CAS755" s="31"/>
      <c r="CAT755" s="31"/>
      <c r="CAU755" s="31"/>
      <c r="CAV755" s="31"/>
      <c r="CAW755" s="31"/>
      <c r="CAX755" s="31"/>
      <c r="CAY755" s="31"/>
      <c r="CAZ755" s="31"/>
      <c r="CBA755" s="31"/>
      <c r="CBB755" s="31"/>
      <c r="CBC755" s="31"/>
      <c r="CBD755" s="31"/>
      <c r="CBE755" s="31"/>
      <c r="CBF755" s="31"/>
      <c r="CBG755" s="31"/>
      <c r="CBH755" s="31"/>
      <c r="CBI755" s="31"/>
      <c r="CBJ755" s="31"/>
      <c r="CBK755" s="31"/>
      <c r="CBL755" s="31"/>
      <c r="CBM755" s="31"/>
      <c r="CBN755" s="31"/>
      <c r="CBO755" s="31"/>
      <c r="CBP755" s="31"/>
      <c r="CBQ755" s="31"/>
      <c r="CBR755" s="31"/>
      <c r="CBS755" s="31"/>
      <c r="CBT755" s="31"/>
      <c r="CBU755" s="31"/>
      <c r="CBV755" s="31"/>
      <c r="CBW755" s="31"/>
      <c r="CBX755" s="31"/>
      <c r="CBY755" s="31"/>
      <c r="CBZ755" s="31"/>
      <c r="CCA755" s="31"/>
      <c r="CCB755" s="31"/>
      <c r="CCC755" s="31"/>
      <c r="CCD755" s="31"/>
      <c r="CCE755" s="31"/>
      <c r="CCF755" s="31"/>
      <c r="CCG755" s="31"/>
      <c r="CCH755" s="31"/>
      <c r="CCI755" s="31"/>
      <c r="CCJ755" s="31"/>
      <c r="CCK755" s="31"/>
      <c r="CCL755" s="31"/>
      <c r="CCM755" s="31"/>
      <c r="CCN755" s="31"/>
      <c r="CCO755" s="31"/>
      <c r="CCP755" s="31"/>
      <c r="CCQ755" s="31"/>
      <c r="CCR755" s="31"/>
      <c r="CCS755" s="31"/>
      <c r="CCT755" s="31"/>
      <c r="CCU755" s="31"/>
      <c r="CCV755" s="31"/>
      <c r="CCW755" s="31"/>
      <c r="CCX755" s="31"/>
      <c r="CCY755" s="31"/>
      <c r="CCZ755" s="31"/>
      <c r="CDA755" s="31"/>
      <c r="CDB755" s="31"/>
      <c r="CDC755" s="31"/>
      <c r="CDD755" s="31"/>
      <c r="CDE755" s="31"/>
      <c r="CDF755" s="31"/>
      <c r="CDG755" s="31"/>
      <c r="CDH755" s="31"/>
      <c r="CDI755" s="31"/>
      <c r="CDJ755" s="31"/>
      <c r="CDK755" s="31"/>
      <c r="CDL755" s="31"/>
      <c r="CDM755" s="31"/>
      <c r="CDN755" s="31"/>
      <c r="CDO755" s="31"/>
      <c r="CDP755" s="31"/>
      <c r="CDQ755" s="31"/>
      <c r="CDR755" s="31"/>
      <c r="CDS755" s="31"/>
      <c r="CDT755" s="31"/>
      <c r="CDU755" s="31"/>
      <c r="CDV755" s="31"/>
      <c r="CDW755" s="31"/>
      <c r="CDX755" s="31"/>
      <c r="CDY755" s="31"/>
      <c r="CDZ755" s="31"/>
      <c r="CEA755" s="31"/>
      <c r="CEB755" s="31"/>
      <c r="CEC755" s="31"/>
      <c r="CED755" s="31"/>
      <c r="CEE755" s="31"/>
      <c r="CEF755" s="31"/>
      <c r="CEG755" s="31"/>
      <c r="CEH755" s="31"/>
      <c r="CEI755" s="31"/>
      <c r="CEJ755" s="31"/>
      <c r="CEK755" s="31"/>
      <c r="CEL755" s="31"/>
      <c r="CEM755" s="31"/>
      <c r="CEN755" s="31"/>
      <c r="CEO755" s="31"/>
      <c r="CEP755" s="31"/>
      <c r="CEQ755" s="31"/>
      <c r="CER755" s="31"/>
      <c r="CES755" s="31"/>
      <c r="CET755" s="31"/>
      <c r="CEU755" s="31"/>
      <c r="CEV755" s="31"/>
      <c r="CEW755" s="31"/>
      <c r="CEX755" s="31"/>
      <c r="CEY755" s="31"/>
      <c r="CEZ755" s="31"/>
      <c r="CFA755" s="31"/>
      <c r="CFB755" s="31"/>
      <c r="CFC755" s="31"/>
      <c r="CFD755" s="31"/>
      <c r="CFE755" s="31"/>
      <c r="CFF755" s="31"/>
      <c r="CFG755" s="31"/>
      <c r="CFH755" s="31"/>
      <c r="CFI755" s="31"/>
      <c r="CFJ755" s="31"/>
      <c r="CFK755" s="31"/>
      <c r="CFL755" s="31"/>
      <c r="CFM755" s="31"/>
      <c r="CFN755" s="31"/>
      <c r="CFO755" s="31"/>
      <c r="CFP755" s="31"/>
      <c r="CFQ755" s="31"/>
      <c r="CFR755" s="31"/>
      <c r="CFS755" s="31"/>
      <c r="CFT755" s="31"/>
      <c r="CFU755" s="31"/>
      <c r="CFV755" s="31"/>
      <c r="CFW755" s="31"/>
      <c r="CFX755" s="31"/>
      <c r="CFY755" s="31"/>
      <c r="CFZ755" s="31"/>
      <c r="CGA755" s="31"/>
      <c r="CGB755" s="31"/>
      <c r="CGC755" s="31"/>
      <c r="CGD755" s="31"/>
      <c r="CGE755" s="31"/>
      <c r="CGF755" s="31"/>
      <c r="CGG755" s="31"/>
      <c r="CGH755" s="31"/>
      <c r="CGI755" s="31"/>
      <c r="CGJ755" s="31"/>
      <c r="CGK755" s="31"/>
      <c r="CGL755" s="31"/>
      <c r="CGM755" s="31"/>
      <c r="CGN755" s="31"/>
      <c r="CGO755" s="31"/>
      <c r="CGP755" s="31"/>
      <c r="CGQ755" s="31"/>
      <c r="CGR755" s="31"/>
      <c r="CGS755" s="31"/>
      <c r="CGT755" s="31"/>
      <c r="CGU755" s="31"/>
      <c r="CGV755" s="31"/>
      <c r="CGW755" s="31"/>
      <c r="CGX755" s="31"/>
      <c r="CGY755" s="31"/>
      <c r="CGZ755" s="31"/>
      <c r="CHA755" s="31"/>
      <c r="CHB755" s="31"/>
      <c r="CHC755" s="31"/>
      <c r="CHD755" s="31"/>
      <c r="CHE755" s="31"/>
      <c r="CHF755" s="31"/>
      <c r="CHG755" s="31"/>
      <c r="CHH755" s="31"/>
      <c r="CHI755" s="31"/>
      <c r="CHJ755" s="31"/>
      <c r="CHK755" s="31"/>
      <c r="CHL755" s="31"/>
      <c r="CHM755" s="31"/>
      <c r="CHN755" s="31"/>
      <c r="CHO755" s="31"/>
      <c r="CHP755" s="31"/>
      <c r="CHQ755" s="31"/>
      <c r="CHR755" s="31"/>
      <c r="CHS755" s="31"/>
      <c r="CHT755" s="31"/>
      <c r="CHU755" s="31"/>
      <c r="CHV755" s="31"/>
      <c r="CHW755" s="31"/>
      <c r="CHX755" s="31"/>
      <c r="CHY755" s="31"/>
      <c r="CHZ755" s="31"/>
      <c r="CIA755" s="31"/>
      <c r="CIB755" s="31"/>
      <c r="CIC755" s="31"/>
      <c r="CID755" s="31"/>
      <c r="CIE755" s="31"/>
      <c r="CIF755" s="31"/>
      <c r="CIG755" s="31"/>
      <c r="CIH755" s="31"/>
      <c r="CII755" s="31"/>
      <c r="CIJ755" s="31"/>
      <c r="CIK755" s="31"/>
      <c r="CIL755" s="31"/>
      <c r="CIM755" s="31"/>
      <c r="CIN755" s="31"/>
      <c r="CIO755" s="31"/>
      <c r="CIP755" s="31"/>
      <c r="CIQ755" s="31"/>
      <c r="CIR755" s="31"/>
      <c r="CIS755" s="31"/>
      <c r="CIT755" s="31"/>
      <c r="CIU755" s="31"/>
      <c r="CIV755" s="31"/>
      <c r="CIW755" s="31"/>
      <c r="CIX755" s="31"/>
      <c r="CIY755" s="31"/>
      <c r="CIZ755" s="31"/>
      <c r="CJA755" s="31"/>
      <c r="CJB755" s="31"/>
      <c r="CJC755" s="31"/>
      <c r="CJD755" s="31"/>
      <c r="CJE755" s="31"/>
      <c r="CJF755" s="31"/>
      <c r="CJG755" s="31"/>
      <c r="CJH755" s="31"/>
      <c r="CJI755" s="31"/>
      <c r="CJJ755" s="31"/>
      <c r="CJK755" s="31"/>
      <c r="CJL755" s="31"/>
      <c r="CJM755" s="31"/>
      <c r="CJN755" s="31"/>
      <c r="CJO755" s="31"/>
      <c r="CJP755" s="31"/>
      <c r="CJQ755" s="31"/>
      <c r="CJR755" s="31"/>
      <c r="CJS755" s="31"/>
      <c r="CJT755" s="31"/>
      <c r="CJU755" s="31"/>
      <c r="CJV755" s="31"/>
      <c r="CJW755" s="31"/>
      <c r="CJX755" s="31"/>
      <c r="CJY755" s="31"/>
      <c r="CJZ755" s="31"/>
      <c r="CKA755" s="31"/>
      <c r="CKB755" s="31"/>
      <c r="CKC755" s="31"/>
      <c r="CKD755" s="31"/>
      <c r="CKE755" s="31"/>
      <c r="CKF755" s="31"/>
      <c r="CKG755" s="31"/>
      <c r="CKH755" s="31"/>
      <c r="CKI755" s="31"/>
      <c r="CKJ755" s="31"/>
      <c r="CKK755" s="31"/>
      <c r="CKL755" s="31"/>
      <c r="CKM755" s="31"/>
      <c r="CKN755" s="31"/>
      <c r="CKO755" s="31"/>
      <c r="CKP755" s="31"/>
      <c r="CKQ755" s="31"/>
      <c r="CKR755" s="31"/>
      <c r="CKS755" s="31"/>
      <c r="CKT755" s="31"/>
      <c r="CKU755" s="31"/>
      <c r="CKV755" s="31"/>
      <c r="CKW755" s="31"/>
      <c r="CKX755" s="31"/>
      <c r="CKY755" s="31"/>
      <c r="CKZ755" s="31"/>
      <c r="CLA755" s="31"/>
      <c r="CLB755" s="31"/>
      <c r="CLC755" s="31"/>
      <c r="CLD755" s="31"/>
      <c r="CLE755" s="31"/>
      <c r="CLF755" s="31"/>
      <c r="CLG755" s="31"/>
      <c r="CLH755" s="31"/>
      <c r="CLI755" s="31"/>
      <c r="CLJ755" s="31"/>
      <c r="CLK755" s="31"/>
      <c r="CLL755" s="31"/>
      <c r="CLM755" s="31"/>
      <c r="CLN755" s="31"/>
      <c r="CLO755" s="31"/>
      <c r="CLP755" s="31"/>
      <c r="CLQ755" s="31"/>
      <c r="CLR755" s="31"/>
      <c r="CLS755" s="31"/>
      <c r="CLT755" s="31"/>
      <c r="CLU755" s="31"/>
      <c r="CLV755" s="31"/>
      <c r="CLW755" s="31"/>
      <c r="CLX755" s="31"/>
      <c r="CLY755" s="31"/>
      <c r="CLZ755" s="31"/>
      <c r="CMA755" s="31"/>
      <c r="CMB755" s="31"/>
      <c r="CMC755" s="31"/>
      <c r="CMD755" s="31"/>
      <c r="CME755" s="31"/>
      <c r="CMF755" s="31"/>
      <c r="CMG755" s="31"/>
      <c r="CMH755" s="31"/>
      <c r="CMI755" s="31"/>
      <c r="CMJ755" s="31"/>
      <c r="CMK755" s="31"/>
      <c r="CML755" s="31"/>
      <c r="CMM755" s="31"/>
      <c r="CMN755" s="31"/>
      <c r="CMO755" s="31"/>
      <c r="CMP755" s="31"/>
      <c r="CMQ755" s="31"/>
      <c r="CMR755" s="31"/>
      <c r="CMS755" s="31"/>
      <c r="CMT755" s="31"/>
      <c r="CMU755" s="31"/>
      <c r="CMV755" s="31"/>
      <c r="CMW755" s="31"/>
      <c r="CMX755" s="31"/>
      <c r="CMY755" s="31"/>
      <c r="CMZ755" s="31"/>
      <c r="CNA755" s="31"/>
      <c r="CNB755" s="31"/>
      <c r="CNC755" s="31"/>
      <c r="CND755" s="31"/>
      <c r="CNE755" s="31"/>
      <c r="CNF755" s="31"/>
      <c r="CNG755" s="31"/>
      <c r="CNH755" s="31"/>
      <c r="CNI755" s="31"/>
      <c r="CNJ755" s="31"/>
      <c r="CNK755" s="31"/>
      <c r="CNL755" s="31"/>
      <c r="CNM755" s="31"/>
      <c r="CNN755" s="31"/>
      <c r="CNO755" s="31"/>
      <c r="CNP755" s="31"/>
      <c r="CNQ755" s="31"/>
      <c r="CNR755" s="31"/>
      <c r="CNS755" s="31"/>
      <c r="CNT755" s="31"/>
      <c r="CNU755" s="31"/>
      <c r="CNV755" s="31"/>
      <c r="CNW755" s="31"/>
      <c r="CNX755" s="31"/>
      <c r="CNY755" s="31"/>
      <c r="CNZ755" s="31"/>
      <c r="COA755" s="31"/>
      <c r="COB755" s="31"/>
      <c r="COC755" s="31"/>
      <c r="COD755" s="31"/>
      <c r="COE755" s="31"/>
      <c r="COF755" s="31"/>
      <c r="COG755" s="31"/>
      <c r="COH755" s="31"/>
      <c r="COI755" s="31"/>
      <c r="COJ755" s="31"/>
      <c r="COK755" s="31"/>
      <c r="COL755" s="31"/>
      <c r="COM755" s="31"/>
      <c r="CON755" s="31"/>
      <c r="COO755" s="31"/>
      <c r="COP755" s="31"/>
      <c r="COQ755" s="31"/>
      <c r="COR755" s="31"/>
      <c r="COS755" s="31"/>
      <c r="COT755" s="31"/>
      <c r="COU755" s="31"/>
      <c r="COV755" s="31"/>
      <c r="COW755" s="31"/>
      <c r="COX755" s="31"/>
      <c r="COY755" s="31"/>
      <c r="COZ755" s="31"/>
      <c r="CPA755" s="31"/>
      <c r="CPB755" s="31"/>
      <c r="CPC755" s="31"/>
      <c r="CPD755" s="31"/>
      <c r="CPE755" s="31"/>
      <c r="CPF755" s="31"/>
      <c r="CPG755" s="31"/>
      <c r="CPH755" s="31"/>
      <c r="CPI755" s="31"/>
      <c r="CPJ755" s="31"/>
      <c r="CPK755" s="31"/>
      <c r="CPL755" s="31"/>
      <c r="CPM755" s="31"/>
      <c r="CPN755" s="31"/>
      <c r="CPO755" s="31"/>
      <c r="CPP755" s="31"/>
      <c r="CPQ755" s="31"/>
      <c r="CPR755" s="31"/>
      <c r="CPS755" s="31"/>
      <c r="CPT755" s="31"/>
      <c r="CPU755" s="31"/>
      <c r="CPV755" s="31"/>
      <c r="CPW755" s="31"/>
      <c r="CPX755" s="31"/>
      <c r="CPY755" s="31"/>
      <c r="CPZ755" s="31"/>
      <c r="CQA755" s="31"/>
      <c r="CQB755" s="31"/>
      <c r="CQC755" s="31"/>
      <c r="CQD755" s="31"/>
      <c r="CQE755" s="31"/>
      <c r="CQF755" s="31"/>
      <c r="CQG755" s="31"/>
      <c r="CQH755" s="31"/>
      <c r="CQI755" s="31"/>
      <c r="CQJ755" s="31"/>
      <c r="CQK755" s="31"/>
      <c r="CQL755" s="31"/>
      <c r="CQM755" s="31"/>
      <c r="CQN755" s="31"/>
      <c r="CQO755" s="31"/>
      <c r="CQP755" s="31"/>
      <c r="CQQ755" s="31"/>
      <c r="CQR755" s="31"/>
      <c r="CQS755" s="31"/>
      <c r="CQT755" s="31"/>
      <c r="CQU755" s="31"/>
      <c r="CQV755" s="31"/>
      <c r="CQW755" s="31"/>
      <c r="CQX755" s="31"/>
      <c r="CQY755" s="31"/>
      <c r="CQZ755" s="31"/>
      <c r="CRA755" s="31"/>
      <c r="CRB755" s="31"/>
      <c r="CRC755" s="31"/>
      <c r="CRD755" s="31"/>
      <c r="CRE755" s="31"/>
      <c r="CRF755" s="31"/>
      <c r="CRG755" s="31"/>
      <c r="CRH755" s="31"/>
      <c r="CRI755" s="31"/>
      <c r="CRJ755" s="31"/>
      <c r="CRK755" s="31"/>
      <c r="CRL755" s="31"/>
      <c r="CRM755" s="31"/>
      <c r="CRN755" s="31"/>
      <c r="CRO755" s="31"/>
      <c r="CRP755" s="31"/>
      <c r="CRQ755" s="31"/>
      <c r="CRR755" s="31"/>
      <c r="CRS755" s="31"/>
      <c r="CRT755" s="31"/>
      <c r="CRU755" s="31"/>
      <c r="CRV755" s="31"/>
      <c r="CRW755" s="31"/>
      <c r="CRX755" s="31"/>
      <c r="CRY755" s="31"/>
      <c r="CRZ755" s="31"/>
      <c r="CSA755" s="31"/>
      <c r="CSB755" s="31"/>
      <c r="CSC755" s="31"/>
      <c r="CSD755" s="31"/>
      <c r="CSE755" s="31"/>
      <c r="CSF755" s="31"/>
      <c r="CSG755" s="31"/>
      <c r="CSH755" s="31"/>
      <c r="CSI755" s="31"/>
      <c r="CSJ755" s="31"/>
      <c r="CSK755" s="31"/>
      <c r="CSL755" s="31"/>
      <c r="CSM755" s="31"/>
      <c r="CSN755" s="31"/>
      <c r="CSO755" s="31"/>
      <c r="CSP755" s="31"/>
      <c r="CSQ755" s="31"/>
      <c r="CSR755" s="31"/>
      <c r="CSS755" s="31"/>
      <c r="CST755" s="31"/>
      <c r="CSU755" s="31"/>
      <c r="CSV755" s="31"/>
      <c r="CSW755" s="31"/>
      <c r="CSX755" s="31"/>
      <c r="CSY755" s="31"/>
      <c r="CSZ755" s="31"/>
      <c r="CTA755" s="31"/>
      <c r="CTB755" s="31"/>
      <c r="CTC755" s="31"/>
      <c r="CTD755" s="31"/>
      <c r="CTE755" s="31"/>
      <c r="CTF755" s="31"/>
      <c r="CTG755" s="31"/>
      <c r="CTH755" s="31"/>
      <c r="CTI755" s="31"/>
      <c r="CTJ755" s="31"/>
      <c r="CTK755" s="31"/>
      <c r="CTL755" s="31"/>
      <c r="CTM755" s="31"/>
      <c r="CTN755" s="31"/>
      <c r="CTO755" s="31"/>
      <c r="CTP755" s="31"/>
      <c r="CTQ755" s="31"/>
      <c r="CTR755" s="31"/>
      <c r="CTS755" s="31"/>
      <c r="CTT755" s="31"/>
      <c r="CTU755" s="31"/>
      <c r="CTV755" s="31"/>
      <c r="CTW755" s="31"/>
      <c r="CTX755" s="31"/>
      <c r="CTY755" s="31"/>
      <c r="CTZ755" s="31"/>
      <c r="CUA755" s="31"/>
      <c r="CUB755" s="31"/>
      <c r="CUC755" s="31"/>
      <c r="CUD755" s="31"/>
      <c r="CUE755" s="31"/>
      <c r="CUF755" s="31"/>
      <c r="CUG755" s="31"/>
      <c r="CUH755" s="31"/>
      <c r="CUI755" s="31"/>
      <c r="CUJ755" s="31"/>
      <c r="CUK755" s="31"/>
      <c r="CUL755" s="31"/>
      <c r="CUM755" s="31"/>
      <c r="CUN755" s="31"/>
      <c r="CUO755" s="31"/>
      <c r="CUP755" s="31"/>
      <c r="CUQ755" s="31"/>
      <c r="CUR755" s="31"/>
      <c r="CUS755" s="31"/>
      <c r="CUT755" s="31"/>
      <c r="CUU755" s="31"/>
      <c r="CUV755" s="31"/>
      <c r="CUW755" s="31"/>
      <c r="CUX755" s="31"/>
      <c r="CUY755" s="31"/>
      <c r="CUZ755" s="31"/>
      <c r="CVA755" s="31"/>
      <c r="CVB755" s="31"/>
      <c r="CVC755" s="31"/>
      <c r="CVD755" s="31"/>
      <c r="CVE755" s="31"/>
      <c r="CVF755" s="31"/>
      <c r="CVG755" s="31"/>
      <c r="CVH755" s="31"/>
      <c r="CVI755" s="31"/>
      <c r="CVJ755" s="31"/>
      <c r="CVK755" s="31"/>
      <c r="CVL755" s="31"/>
      <c r="CVM755" s="31"/>
      <c r="CVN755" s="31"/>
      <c r="CVO755" s="31"/>
      <c r="CVP755" s="31"/>
      <c r="CVQ755" s="31"/>
      <c r="CVR755" s="31"/>
      <c r="CVS755" s="31"/>
      <c r="CVT755" s="31"/>
      <c r="CVU755" s="31"/>
      <c r="CVV755" s="31"/>
      <c r="CVW755" s="31"/>
      <c r="CVX755" s="31"/>
      <c r="CVY755" s="31"/>
      <c r="CVZ755" s="31"/>
      <c r="CWA755" s="31"/>
      <c r="CWB755" s="31"/>
      <c r="CWC755" s="31"/>
      <c r="CWD755" s="31"/>
      <c r="CWE755" s="31"/>
      <c r="CWF755" s="31"/>
      <c r="CWG755" s="31"/>
      <c r="CWH755" s="31"/>
      <c r="CWI755" s="31"/>
      <c r="CWJ755" s="31"/>
      <c r="CWK755" s="31"/>
      <c r="CWL755" s="31"/>
      <c r="CWM755" s="31"/>
      <c r="CWN755" s="31"/>
      <c r="CWO755" s="31"/>
      <c r="CWP755" s="31"/>
      <c r="CWQ755" s="31"/>
      <c r="CWR755" s="31"/>
      <c r="CWS755" s="31"/>
      <c r="CWT755" s="31"/>
      <c r="CWU755" s="31"/>
      <c r="CWV755" s="31"/>
      <c r="CWW755" s="31"/>
      <c r="CWX755" s="31"/>
      <c r="CWY755" s="31"/>
      <c r="CWZ755" s="31"/>
      <c r="CXA755" s="31"/>
      <c r="CXB755" s="31"/>
      <c r="CXC755" s="31"/>
      <c r="CXD755" s="31"/>
      <c r="CXE755" s="31"/>
      <c r="CXF755" s="31"/>
      <c r="CXG755" s="31"/>
      <c r="CXH755" s="31"/>
      <c r="CXI755" s="31"/>
      <c r="CXJ755" s="31"/>
      <c r="CXK755" s="31"/>
      <c r="CXL755" s="31"/>
      <c r="CXM755" s="31"/>
      <c r="CXN755" s="31"/>
      <c r="CXO755" s="31"/>
      <c r="CXP755" s="31"/>
      <c r="CXQ755" s="31"/>
      <c r="CXR755" s="31"/>
      <c r="CXS755" s="31"/>
      <c r="CXT755" s="31"/>
      <c r="CXU755" s="31"/>
      <c r="CXV755" s="31"/>
      <c r="CXW755" s="31"/>
      <c r="CXX755" s="31"/>
      <c r="CXY755" s="31"/>
      <c r="CXZ755" s="31"/>
      <c r="CYA755" s="31"/>
      <c r="CYB755" s="31"/>
      <c r="CYC755" s="31"/>
      <c r="CYD755" s="31"/>
      <c r="CYE755" s="31"/>
      <c r="CYF755" s="31"/>
      <c r="CYG755" s="31"/>
      <c r="CYH755" s="31"/>
      <c r="CYI755" s="31"/>
      <c r="CYJ755" s="31"/>
      <c r="CYK755" s="31"/>
      <c r="CYL755" s="31"/>
      <c r="CYM755" s="31"/>
      <c r="CYN755" s="31"/>
      <c r="CYO755" s="31"/>
      <c r="CYP755" s="31"/>
      <c r="CYQ755" s="31"/>
      <c r="CYR755" s="31"/>
      <c r="CYS755" s="31"/>
      <c r="CYT755" s="31"/>
      <c r="CYU755" s="31"/>
      <c r="CYV755" s="31"/>
      <c r="CYW755" s="31"/>
      <c r="CYX755" s="31"/>
      <c r="CYY755" s="31"/>
      <c r="CYZ755" s="31"/>
      <c r="CZA755" s="31"/>
      <c r="CZB755" s="31"/>
      <c r="CZC755" s="31"/>
      <c r="CZD755" s="31"/>
      <c r="CZE755" s="31"/>
      <c r="CZF755" s="31"/>
      <c r="CZG755" s="31"/>
      <c r="CZH755" s="31"/>
      <c r="CZI755" s="31"/>
      <c r="CZJ755" s="31"/>
      <c r="CZK755" s="31"/>
      <c r="CZL755" s="31"/>
      <c r="CZM755" s="31"/>
      <c r="CZN755" s="31"/>
      <c r="CZO755" s="31"/>
      <c r="CZP755" s="31"/>
      <c r="CZQ755" s="31"/>
      <c r="CZR755" s="31"/>
      <c r="CZS755" s="31"/>
      <c r="CZT755" s="31"/>
      <c r="CZU755" s="31"/>
      <c r="CZV755" s="31"/>
      <c r="CZW755" s="31"/>
      <c r="CZX755" s="31"/>
      <c r="CZY755" s="31"/>
      <c r="CZZ755" s="31"/>
      <c r="DAA755" s="31"/>
      <c r="DAB755" s="31"/>
      <c r="DAC755" s="31"/>
      <c r="DAD755" s="31"/>
      <c r="DAE755" s="31"/>
      <c r="DAF755" s="31"/>
      <c r="DAG755" s="31"/>
      <c r="DAH755" s="31"/>
      <c r="DAI755" s="31"/>
      <c r="DAJ755" s="31"/>
      <c r="DAK755" s="31"/>
      <c r="DAL755" s="31"/>
      <c r="DAM755" s="31"/>
      <c r="DAN755" s="31"/>
      <c r="DAO755" s="31"/>
      <c r="DAP755" s="31"/>
      <c r="DAQ755" s="31"/>
      <c r="DAR755" s="31"/>
      <c r="DAS755" s="31"/>
      <c r="DAT755" s="31"/>
      <c r="DAU755" s="31"/>
      <c r="DAV755" s="31"/>
      <c r="DAW755" s="31"/>
      <c r="DAX755" s="31"/>
      <c r="DAY755" s="31"/>
      <c r="DAZ755" s="31"/>
      <c r="DBA755" s="31"/>
      <c r="DBB755" s="31"/>
      <c r="DBC755" s="31"/>
      <c r="DBD755" s="31"/>
      <c r="DBE755" s="31"/>
      <c r="DBF755" s="31"/>
      <c r="DBG755" s="31"/>
      <c r="DBH755" s="31"/>
      <c r="DBI755" s="31"/>
      <c r="DBJ755" s="31"/>
      <c r="DBK755" s="31"/>
      <c r="DBL755" s="31"/>
      <c r="DBM755" s="31"/>
      <c r="DBN755" s="31"/>
      <c r="DBO755" s="31"/>
      <c r="DBP755" s="31"/>
      <c r="DBQ755" s="31"/>
      <c r="DBR755" s="31"/>
      <c r="DBS755" s="31"/>
      <c r="DBT755" s="31"/>
      <c r="DBU755" s="31"/>
      <c r="DBV755" s="31"/>
      <c r="DBW755" s="31"/>
      <c r="DBX755" s="31"/>
      <c r="DBY755" s="31"/>
      <c r="DBZ755" s="31"/>
      <c r="DCA755" s="31"/>
      <c r="DCB755" s="31"/>
      <c r="DCC755" s="31"/>
      <c r="DCD755" s="31"/>
      <c r="DCE755" s="31"/>
      <c r="DCF755" s="31"/>
      <c r="DCG755" s="31"/>
      <c r="DCH755" s="31"/>
      <c r="DCI755" s="31"/>
      <c r="DCJ755" s="31"/>
      <c r="DCK755" s="31"/>
      <c r="DCL755" s="31"/>
      <c r="DCM755" s="31"/>
      <c r="DCN755" s="31"/>
      <c r="DCO755" s="31"/>
      <c r="DCP755" s="31"/>
      <c r="DCQ755" s="31"/>
      <c r="DCR755" s="31"/>
      <c r="DCS755" s="31"/>
      <c r="DCT755" s="31"/>
      <c r="DCU755" s="31"/>
      <c r="DCV755" s="31"/>
      <c r="DCW755" s="31"/>
      <c r="DCX755" s="31"/>
      <c r="DCY755" s="31"/>
      <c r="DCZ755" s="31"/>
      <c r="DDA755" s="31"/>
      <c r="DDB755" s="31"/>
      <c r="DDC755" s="31"/>
      <c r="DDD755" s="31"/>
      <c r="DDE755" s="31"/>
      <c r="DDF755" s="31"/>
      <c r="DDG755" s="31"/>
      <c r="DDH755" s="31"/>
      <c r="DDI755" s="31"/>
      <c r="DDJ755" s="31"/>
      <c r="DDK755" s="31"/>
      <c r="DDL755" s="31"/>
      <c r="DDM755" s="31"/>
      <c r="DDN755" s="31"/>
      <c r="DDO755" s="31"/>
      <c r="DDP755" s="31"/>
      <c r="DDQ755" s="31"/>
      <c r="DDR755" s="31"/>
      <c r="DDS755" s="31"/>
      <c r="DDT755" s="31"/>
      <c r="DDU755" s="31"/>
      <c r="DDV755" s="31"/>
      <c r="DDW755" s="31"/>
      <c r="DDX755" s="31"/>
      <c r="DDY755" s="31"/>
      <c r="DDZ755" s="31"/>
      <c r="DEA755" s="31"/>
      <c r="DEB755" s="31"/>
      <c r="DEC755" s="31"/>
      <c r="DED755" s="31"/>
      <c r="DEE755" s="31"/>
      <c r="DEF755" s="31"/>
      <c r="DEG755" s="31"/>
      <c r="DEH755" s="31"/>
      <c r="DEI755" s="31"/>
      <c r="DEJ755" s="31"/>
      <c r="DEK755" s="31"/>
      <c r="DEL755" s="31"/>
      <c r="DEM755" s="31"/>
      <c r="DEN755" s="31"/>
      <c r="DEO755" s="31"/>
      <c r="DEP755" s="31"/>
      <c r="DEQ755" s="31"/>
      <c r="DER755" s="31"/>
      <c r="DES755" s="31"/>
      <c r="DET755" s="31"/>
      <c r="DEU755" s="31"/>
      <c r="DEV755" s="31"/>
      <c r="DEW755" s="31"/>
      <c r="DEX755" s="31"/>
      <c r="DEY755" s="31"/>
      <c r="DEZ755" s="31"/>
      <c r="DFA755" s="31"/>
      <c r="DFB755" s="31"/>
      <c r="DFC755" s="31"/>
      <c r="DFD755" s="31"/>
      <c r="DFE755" s="31"/>
      <c r="DFF755" s="31"/>
      <c r="DFG755" s="31"/>
      <c r="DFH755" s="31"/>
      <c r="DFI755" s="31"/>
      <c r="DFJ755" s="31"/>
      <c r="DFK755" s="31"/>
      <c r="DFL755" s="31"/>
      <c r="DFM755" s="31"/>
      <c r="DFN755" s="31"/>
      <c r="DFO755" s="31"/>
      <c r="DFP755" s="31"/>
      <c r="DFQ755" s="31"/>
      <c r="DFR755" s="31"/>
      <c r="DFS755" s="31"/>
      <c r="DFT755" s="31"/>
      <c r="DFU755" s="31"/>
      <c r="DFV755" s="31"/>
      <c r="DFW755" s="31"/>
      <c r="DFX755" s="31"/>
      <c r="DFY755" s="31"/>
      <c r="DFZ755" s="31"/>
      <c r="DGA755" s="31"/>
      <c r="DGB755" s="31"/>
      <c r="DGC755" s="31"/>
      <c r="DGD755" s="31"/>
      <c r="DGE755" s="31"/>
      <c r="DGF755" s="31"/>
      <c r="DGG755" s="31"/>
      <c r="DGH755" s="31"/>
      <c r="DGI755" s="31"/>
      <c r="DGJ755" s="31"/>
      <c r="DGK755" s="31"/>
      <c r="DGL755" s="31"/>
      <c r="DGM755" s="31"/>
      <c r="DGN755" s="31"/>
      <c r="DGO755" s="31"/>
      <c r="DGP755" s="31"/>
      <c r="DGQ755" s="31"/>
      <c r="DGR755" s="31"/>
      <c r="DGS755" s="31"/>
      <c r="DGT755" s="31"/>
      <c r="DGU755" s="31"/>
      <c r="DGV755" s="31"/>
      <c r="DGW755" s="31"/>
      <c r="DGX755" s="31"/>
      <c r="DGY755" s="31"/>
      <c r="DGZ755" s="31"/>
      <c r="DHA755" s="31"/>
      <c r="DHB755" s="31"/>
      <c r="DHC755" s="31"/>
      <c r="DHD755" s="31"/>
      <c r="DHE755" s="31"/>
      <c r="DHF755" s="31"/>
      <c r="DHG755" s="31"/>
      <c r="DHH755" s="31"/>
      <c r="DHI755" s="31"/>
      <c r="DHJ755" s="31"/>
      <c r="DHK755" s="31"/>
      <c r="DHL755" s="31"/>
      <c r="DHM755" s="31"/>
      <c r="DHN755" s="31"/>
      <c r="DHO755" s="31"/>
      <c r="DHP755" s="31"/>
      <c r="DHQ755" s="31"/>
      <c r="DHR755" s="31"/>
      <c r="DHS755" s="31"/>
      <c r="DHT755" s="31"/>
      <c r="DHU755" s="31"/>
      <c r="DHV755" s="31"/>
      <c r="DHW755" s="31"/>
      <c r="DHX755" s="31"/>
      <c r="DHY755" s="31"/>
      <c r="DHZ755" s="31"/>
      <c r="DIA755" s="31"/>
      <c r="DIB755" s="31"/>
      <c r="DIC755" s="31"/>
      <c r="DID755" s="31"/>
      <c r="DIE755" s="31"/>
      <c r="DIF755" s="31"/>
      <c r="DIG755" s="31"/>
      <c r="DIH755" s="31"/>
      <c r="DII755" s="31"/>
      <c r="DIJ755" s="31"/>
      <c r="DIK755" s="31"/>
      <c r="DIL755" s="31"/>
      <c r="DIM755" s="31"/>
      <c r="DIN755" s="31"/>
      <c r="DIO755" s="31"/>
      <c r="DIP755" s="31"/>
      <c r="DIQ755" s="31"/>
      <c r="DIR755" s="31"/>
      <c r="DIS755" s="31"/>
      <c r="DIT755" s="31"/>
      <c r="DIU755" s="31"/>
      <c r="DIV755" s="31"/>
      <c r="DIW755" s="31"/>
      <c r="DIX755" s="31"/>
      <c r="DIY755" s="31"/>
      <c r="DIZ755" s="31"/>
      <c r="DJA755" s="31"/>
      <c r="DJB755" s="31"/>
      <c r="DJC755" s="31"/>
      <c r="DJD755" s="31"/>
      <c r="DJE755" s="31"/>
      <c r="DJF755" s="31"/>
      <c r="DJG755" s="31"/>
      <c r="DJH755" s="31"/>
      <c r="DJI755" s="31"/>
      <c r="DJJ755" s="31"/>
      <c r="DJK755" s="31"/>
      <c r="DJL755" s="31"/>
      <c r="DJM755" s="31"/>
      <c r="DJN755" s="31"/>
      <c r="DJO755" s="31"/>
      <c r="DJP755" s="31"/>
      <c r="DJQ755" s="31"/>
      <c r="DJR755" s="31"/>
      <c r="DJS755" s="31"/>
      <c r="DJT755" s="31"/>
      <c r="DJU755" s="31"/>
      <c r="DJV755" s="31"/>
      <c r="DJW755" s="31"/>
      <c r="DJX755" s="31"/>
      <c r="DJY755" s="31"/>
      <c r="DJZ755" s="31"/>
      <c r="DKA755" s="31"/>
      <c r="DKB755" s="31"/>
      <c r="DKC755" s="31"/>
      <c r="DKD755" s="31"/>
      <c r="DKE755" s="31"/>
      <c r="DKF755" s="31"/>
      <c r="DKG755" s="31"/>
      <c r="DKH755" s="31"/>
      <c r="DKI755" s="31"/>
      <c r="DKJ755" s="31"/>
      <c r="DKK755" s="31"/>
      <c r="DKL755" s="31"/>
      <c r="DKM755" s="31"/>
      <c r="DKN755" s="31"/>
      <c r="DKO755" s="31"/>
      <c r="DKP755" s="31"/>
      <c r="DKQ755" s="31"/>
      <c r="DKR755" s="31"/>
      <c r="DKS755" s="31"/>
      <c r="DKT755" s="31"/>
      <c r="DKU755" s="31"/>
      <c r="DKV755" s="31"/>
      <c r="DKW755" s="31"/>
      <c r="DKX755" s="31"/>
      <c r="DKY755" s="31"/>
      <c r="DKZ755" s="31"/>
      <c r="DLA755" s="31"/>
      <c r="DLB755" s="31"/>
      <c r="DLC755" s="31"/>
      <c r="DLD755" s="31"/>
      <c r="DLE755" s="31"/>
      <c r="DLF755" s="31"/>
      <c r="DLG755" s="31"/>
      <c r="DLH755" s="31"/>
      <c r="DLI755" s="31"/>
      <c r="DLJ755" s="31"/>
      <c r="DLK755" s="31"/>
      <c r="DLL755" s="31"/>
      <c r="DLM755" s="31"/>
      <c r="DLN755" s="31"/>
      <c r="DLO755" s="31"/>
      <c r="DLP755" s="31"/>
      <c r="DLQ755" s="31"/>
      <c r="DLR755" s="31"/>
      <c r="DLS755" s="31"/>
      <c r="DLT755" s="31"/>
      <c r="DLU755" s="31"/>
      <c r="DLV755" s="31"/>
      <c r="DLW755" s="31"/>
      <c r="DLX755" s="31"/>
      <c r="DLY755" s="31"/>
      <c r="DLZ755" s="31"/>
      <c r="DMA755" s="31"/>
      <c r="DMB755" s="31"/>
      <c r="DMC755" s="31"/>
      <c r="DMD755" s="31"/>
      <c r="DME755" s="31"/>
      <c r="DMF755" s="31"/>
      <c r="DMG755" s="31"/>
      <c r="DMH755" s="31"/>
      <c r="DMI755" s="31"/>
      <c r="DMJ755" s="31"/>
      <c r="DMK755" s="31"/>
      <c r="DML755" s="31"/>
      <c r="DMM755" s="31"/>
      <c r="DMN755" s="31"/>
      <c r="DMO755" s="31"/>
      <c r="DMP755" s="31"/>
      <c r="DMQ755" s="31"/>
      <c r="DMR755" s="31"/>
      <c r="DMS755" s="31"/>
      <c r="DMT755" s="31"/>
      <c r="DMU755" s="31"/>
      <c r="DMV755" s="31"/>
      <c r="DMW755" s="31"/>
      <c r="DMX755" s="31"/>
      <c r="DMY755" s="31"/>
      <c r="DMZ755" s="31"/>
      <c r="DNA755" s="31"/>
      <c r="DNB755" s="31"/>
      <c r="DNC755" s="31"/>
      <c r="DND755" s="31"/>
      <c r="DNE755" s="31"/>
      <c r="DNF755" s="31"/>
      <c r="DNG755" s="31"/>
      <c r="DNH755" s="31"/>
      <c r="DNI755" s="31"/>
      <c r="DNJ755" s="31"/>
      <c r="DNK755" s="31"/>
      <c r="DNL755" s="31"/>
      <c r="DNM755" s="31"/>
      <c r="DNN755" s="31"/>
      <c r="DNO755" s="31"/>
      <c r="DNP755" s="31"/>
      <c r="DNQ755" s="31"/>
      <c r="DNR755" s="31"/>
      <c r="DNS755" s="31"/>
      <c r="DNT755" s="31"/>
      <c r="DNU755" s="31"/>
      <c r="DNV755" s="31"/>
      <c r="DNW755" s="31"/>
      <c r="DNX755" s="31"/>
      <c r="DNY755" s="31"/>
      <c r="DNZ755" s="31"/>
      <c r="DOA755" s="31"/>
      <c r="DOB755" s="31"/>
      <c r="DOC755" s="31"/>
      <c r="DOD755" s="31"/>
      <c r="DOE755" s="31"/>
      <c r="DOF755" s="31"/>
      <c r="DOG755" s="31"/>
      <c r="DOH755" s="31"/>
      <c r="DOI755" s="31"/>
      <c r="DOJ755" s="31"/>
      <c r="DOK755" s="31"/>
      <c r="DOL755" s="31"/>
      <c r="DOM755" s="31"/>
      <c r="DON755" s="31"/>
      <c r="DOO755" s="31"/>
      <c r="DOP755" s="31"/>
      <c r="DOQ755" s="31"/>
      <c r="DOR755" s="31"/>
      <c r="DOS755" s="31"/>
      <c r="DOT755" s="31"/>
      <c r="DOU755" s="31"/>
      <c r="DOV755" s="31"/>
      <c r="DOW755" s="31"/>
      <c r="DOX755" s="31"/>
      <c r="DOY755" s="31"/>
      <c r="DOZ755" s="31"/>
      <c r="DPA755" s="31"/>
      <c r="DPB755" s="31"/>
      <c r="DPC755" s="31"/>
      <c r="DPD755" s="31"/>
      <c r="DPE755" s="31"/>
      <c r="DPF755" s="31"/>
      <c r="DPG755" s="31"/>
      <c r="DPH755" s="31"/>
      <c r="DPI755" s="31"/>
      <c r="DPJ755" s="31"/>
      <c r="DPK755" s="31"/>
      <c r="DPL755" s="31"/>
      <c r="DPM755" s="31"/>
      <c r="DPN755" s="31"/>
      <c r="DPO755" s="31"/>
      <c r="DPP755" s="31"/>
      <c r="DPQ755" s="31"/>
      <c r="DPR755" s="31"/>
      <c r="DPS755" s="31"/>
      <c r="DPT755" s="31"/>
      <c r="DPU755" s="31"/>
      <c r="DPV755" s="31"/>
      <c r="DPW755" s="31"/>
      <c r="DPX755" s="31"/>
      <c r="DPY755" s="31"/>
      <c r="DPZ755" s="31"/>
      <c r="DQA755" s="31"/>
      <c r="DQB755" s="31"/>
      <c r="DQC755" s="31"/>
      <c r="DQD755" s="31"/>
      <c r="DQE755" s="31"/>
      <c r="DQF755" s="31"/>
      <c r="DQG755" s="31"/>
      <c r="DQH755" s="31"/>
      <c r="DQI755" s="31"/>
      <c r="DQJ755" s="31"/>
      <c r="DQK755" s="31"/>
      <c r="DQL755" s="31"/>
      <c r="DQM755" s="31"/>
      <c r="DQN755" s="31"/>
      <c r="DQO755" s="31"/>
      <c r="DQP755" s="31"/>
      <c r="DQQ755" s="31"/>
      <c r="DQR755" s="31"/>
      <c r="DQS755" s="31"/>
      <c r="DQT755" s="31"/>
      <c r="DQU755" s="31"/>
      <c r="DQV755" s="31"/>
      <c r="DQW755" s="31"/>
      <c r="DQX755" s="31"/>
      <c r="DQY755" s="31"/>
      <c r="DQZ755" s="31"/>
      <c r="DRA755" s="31"/>
      <c r="DRB755" s="31"/>
      <c r="DRC755" s="31"/>
      <c r="DRD755" s="31"/>
      <c r="DRE755" s="31"/>
      <c r="DRF755" s="31"/>
      <c r="DRG755" s="31"/>
      <c r="DRH755" s="31"/>
      <c r="DRI755" s="31"/>
      <c r="DRJ755" s="31"/>
      <c r="DRK755" s="31"/>
      <c r="DRL755" s="31"/>
      <c r="DRM755" s="31"/>
      <c r="DRN755" s="31"/>
      <c r="DRO755" s="31"/>
      <c r="DRP755" s="31"/>
      <c r="DRQ755" s="31"/>
      <c r="DRR755" s="31"/>
      <c r="DRS755" s="31"/>
      <c r="DRT755" s="31"/>
      <c r="DRU755" s="31"/>
      <c r="DRV755" s="31"/>
      <c r="DRW755" s="31"/>
      <c r="DRX755" s="31"/>
      <c r="DRY755" s="31"/>
      <c r="DRZ755" s="31"/>
      <c r="DSA755" s="31"/>
      <c r="DSB755" s="31"/>
      <c r="DSC755" s="31"/>
      <c r="DSD755" s="31"/>
      <c r="DSE755" s="31"/>
      <c r="DSF755" s="31"/>
      <c r="DSG755" s="31"/>
      <c r="DSH755" s="31"/>
      <c r="DSI755" s="31"/>
      <c r="DSJ755" s="31"/>
      <c r="DSK755" s="31"/>
      <c r="DSL755" s="31"/>
      <c r="DSM755" s="31"/>
      <c r="DSN755" s="31"/>
      <c r="DSO755" s="31"/>
      <c r="DSP755" s="31"/>
      <c r="DSQ755" s="31"/>
      <c r="DSR755" s="31"/>
      <c r="DSS755" s="31"/>
      <c r="DST755" s="31"/>
      <c r="DSU755" s="31"/>
      <c r="DSV755" s="31"/>
      <c r="DSW755" s="31"/>
      <c r="DSX755" s="31"/>
      <c r="DSY755" s="31"/>
      <c r="DSZ755" s="31"/>
      <c r="DTA755" s="31"/>
      <c r="DTB755" s="31"/>
      <c r="DTC755" s="31"/>
      <c r="DTD755" s="31"/>
      <c r="DTE755" s="31"/>
      <c r="DTF755" s="31"/>
      <c r="DTG755" s="31"/>
      <c r="DTH755" s="31"/>
      <c r="DTI755" s="31"/>
      <c r="DTJ755" s="31"/>
      <c r="DTK755" s="31"/>
      <c r="DTL755" s="31"/>
      <c r="DTM755" s="31"/>
      <c r="DTN755" s="31"/>
      <c r="DTO755" s="31"/>
      <c r="DTP755" s="31"/>
      <c r="DTQ755" s="31"/>
      <c r="DTR755" s="31"/>
      <c r="DTS755" s="31"/>
      <c r="DTT755" s="31"/>
      <c r="DTU755" s="31"/>
      <c r="DTV755" s="31"/>
      <c r="DTW755" s="31"/>
      <c r="DTX755" s="31"/>
      <c r="DTY755" s="31"/>
      <c r="DTZ755" s="31"/>
      <c r="DUA755" s="31"/>
      <c r="DUB755" s="31"/>
      <c r="DUC755" s="31"/>
      <c r="DUD755" s="31"/>
      <c r="DUE755" s="31"/>
      <c r="DUF755" s="31"/>
      <c r="DUG755" s="31"/>
      <c r="DUH755" s="31"/>
      <c r="DUI755" s="31"/>
      <c r="DUJ755" s="31"/>
      <c r="DUK755" s="31"/>
      <c r="DUL755" s="31"/>
      <c r="DUM755" s="31"/>
      <c r="DUN755" s="31"/>
      <c r="DUO755" s="31"/>
      <c r="DUP755" s="31"/>
      <c r="DUQ755" s="31"/>
      <c r="DUR755" s="31"/>
      <c r="DUS755" s="31"/>
      <c r="DUT755" s="31"/>
      <c r="DUU755" s="31"/>
      <c r="DUV755" s="31"/>
      <c r="DUW755" s="31"/>
      <c r="DUX755" s="31"/>
      <c r="DUY755" s="31"/>
      <c r="DUZ755" s="31"/>
      <c r="DVA755" s="31"/>
      <c r="DVB755" s="31"/>
      <c r="DVC755" s="31"/>
      <c r="DVD755" s="31"/>
      <c r="DVE755" s="31"/>
      <c r="DVF755" s="31"/>
      <c r="DVG755" s="31"/>
      <c r="DVH755" s="31"/>
      <c r="DVI755" s="31"/>
      <c r="DVJ755" s="31"/>
      <c r="DVK755" s="31"/>
      <c r="DVL755" s="31"/>
      <c r="DVM755" s="31"/>
      <c r="DVN755" s="31"/>
      <c r="DVO755" s="31"/>
      <c r="DVP755" s="31"/>
      <c r="DVQ755" s="31"/>
      <c r="DVR755" s="31"/>
      <c r="DVS755" s="31"/>
      <c r="DVT755" s="31"/>
      <c r="DVU755" s="31"/>
      <c r="DVV755" s="31"/>
      <c r="DVW755" s="31"/>
      <c r="DVX755" s="31"/>
      <c r="DVY755" s="31"/>
      <c r="DVZ755" s="31"/>
      <c r="DWA755" s="31"/>
      <c r="DWB755" s="31"/>
      <c r="DWC755" s="31"/>
      <c r="DWD755" s="31"/>
      <c r="DWE755" s="31"/>
      <c r="DWF755" s="31"/>
      <c r="DWG755" s="31"/>
      <c r="DWH755" s="31"/>
      <c r="DWI755" s="31"/>
      <c r="DWJ755" s="31"/>
      <c r="DWK755" s="31"/>
      <c r="DWL755" s="31"/>
      <c r="DWM755" s="31"/>
      <c r="DWN755" s="31"/>
      <c r="DWO755" s="31"/>
      <c r="DWP755" s="31"/>
      <c r="DWQ755" s="31"/>
      <c r="DWR755" s="31"/>
      <c r="DWS755" s="31"/>
      <c r="DWT755" s="31"/>
      <c r="DWU755" s="31"/>
      <c r="DWV755" s="31"/>
      <c r="DWW755" s="31"/>
      <c r="DWX755" s="31"/>
      <c r="DWY755" s="31"/>
      <c r="DWZ755" s="31"/>
      <c r="DXA755" s="31"/>
      <c r="DXB755" s="31"/>
      <c r="DXC755" s="31"/>
      <c r="DXD755" s="31"/>
      <c r="DXE755" s="31"/>
      <c r="DXF755" s="31"/>
      <c r="DXG755" s="31"/>
      <c r="DXH755" s="31"/>
      <c r="DXI755" s="31"/>
      <c r="DXJ755" s="31"/>
      <c r="DXK755" s="31"/>
      <c r="DXL755" s="31"/>
      <c r="DXM755" s="31"/>
      <c r="DXN755" s="31"/>
      <c r="DXO755" s="31"/>
      <c r="DXP755" s="31"/>
      <c r="DXQ755" s="31"/>
      <c r="DXR755" s="31"/>
      <c r="DXS755" s="31"/>
      <c r="DXT755" s="31"/>
      <c r="DXU755" s="31"/>
      <c r="DXV755" s="31"/>
      <c r="DXW755" s="31"/>
      <c r="DXX755" s="31"/>
      <c r="DXY755" s="31"/>
      <c r="DXZ755" s="31"/>
      <c r="DYA755" s="31"/>
      <c r="DYB755" s="31"/>
      <c r="DYC755" s="31"/>
      <c r="DYD755" s="31"/>
      <c r="DYE755" s="31"/>
      <c r="DYF755" s="31"/>
      <c r="DYG755" s="31"/>
      <c r="DYH755" s="31"/>
      <c r="DYI755" s="31"/>
      <c r="DYJ755" s="31"/>
      <c r="DYK755" s="31"/>
      <c r="DYL755" s="31"/>
      <c r="DYM755" s="31"/>
      <c r="DYN755" s="31"/>
      <c r="DYO755" s="31"/>
      <c r="DYP755" s="31"/>
      <c r="DYQ755" s="31"/>
      <c r="DYR755" s="31"/>
      <c r="DYS755" s="31"/>
      <c r="DYT755" s="31"/>
      <c r="DYU755" s="31"/>
      <c r="DYV755" s="31"/>
      <c r="DYW755" s="31"/>
      <c r="DYX755" s="31"/>
      <c r="DYY755" s="31"/>
      <c r="DYZ755" s="31"/>
      <c r="DZA755" s="31"/>
      <c r="DZB755" s="31"/>
      <c r="DZC755" s="31"/>
      <c r="DZD755" s="31"/>
      <c r="DZE755" s="31"/>
      <c r="DZF755" s="31"/>
      <c r="DZG755" s="31"/>
      <c r="DZH755" s="31"/>
      <c r="DZI755" s="31"/>
      <c r="DZJ755" s="31"/>
      <c r="DZK755" s="31"/>
      <c r="DZL755" s="31"/>
      <c r="DZM755" s="31"/>
      <c r="DZN755" s="31"/>
      <c r="DZO755" s="31"/>
      <c r="DZP755" s="31"/>
      <c r="DZQ755" s="31"/>
      <c r="DZR755" s="31"/>
      <c r="DZS755" s="31"/>
      <c r="DZT755" s="31"/>
      <c r="DZU755" s="31"/>
      <c r="DZV755" s="31"/>
      <c r="DZW755" s="31"/>
      <c r="DZX755" s="31"/>
      <c r="DZY755" s="31"/>
      <c r="DZZ755" s="31"/>
      <c r="EAA755" s="31"/>
      <c r="EAB755" s="31"/>
      <c r="EAC755" s="31"/>
      <c r="EAD755" s="31"/>
      <c r="EAE755" s="31"/>
      <c r="EAF755" s="31"/>
      <c r="EAG755" s="31"/>
      <c r="EAH755" s="31"/>
      <c r="EAI755" s="31"/>
      <c r="EAJ755" s="31"/>
      <c r="EAK755" s="31"/>
      <c r="EAL755" s="31"/>
      <c r="EAM755" s="31"/>
      <c r="EAN755" s="31"/>
      <c r="EAO755" s="31"/>
      <c r="EAP755" s="31"/>
      <c r="EAQ755" s="31"/>
      <c r="EAR755" s="31"/>
      <c r="EAS755" s="31"/>
      <c r="EAT755" s="31"/>
      <c r="EAU755" s="31"/>
      <c r="EAV755" s="31"/>
      <c r="EAW755" s="31"/>
      <c r="EAX755" s="31"/>
      <c r="EAY755" s="31"/>
      <c r="EAZ755" s="31"/>
      <c r="EBA755" s="31"/>
      <c r="EBB755" s="31"/>
      <c r="EBC755" s="31"/>
      <c r="EBD755" s="31"/>
      <c r="EBE755" s="31"/>
      <c r="EBF755" s="31"/>
      <c r="EBG755" s="31"/>
      <c r="EBH755" s="31"/>
      <c r="EBI755" s="31"/>
      <c r="EBJ755" s="31"/>
      <c r="EBK755" s="31"/>
      <c r="EBL755" s="31"/>
      <c r="EBM755" s="31"/>
      <c r="EBN755" s="31"/>
      <c r="EBO755" s="31"/>
      <c r="EBP755" s="31"/>
      <c r="EBQ755" s="31"/>
      <c r="EBR755" s="31"/>
      <c r="EBS755" s="31"/>
      <c r="EBT755" s="31"/>
      <c r="EBU755" s="31"/>
      <c r="EBV755" s="31"/>
      <c r="EBW755" s="31"/>
      <c r="EBX755" s="31"/>
      <c r="EBY755" s="31"/>
      <c r="EBZ755" s="31"/>
      <c r="ECA755" s="31"/>
      <c r="ECB755" s="31"/>
      <c r="ECC755" s="31"/>
      <c r="ECD755" s="31"/>
      <c r="ECE755" s="31"/>
      <c r="ECF755" s="31"/>
      <c r="ECG755" s="31"/>
      <c r="ECH755" s="31"/>
      <c r="ECI755" s="31"/>
      <c r="ECJ755" s="31"/>
      <c r="ECK755" s="31"/>
      <c r="ECL755" s="31"/>
      <c r="ECM755" s="31"/>
      <c r="ECN755" s="31"/>
      <c r="ECO755" s="31"/>
      <c r="ECP755" s="31"/>
      <c r="ECQ755" s="31"/>
      <c r="ECR755" s="31"/>
      <c r="ECS755" s="31"/>
      <c r="ECT755" s="31"/>
      <c r="ECU755" s="31"/>
      <c r="ECV755" s="31"/>
      <c r="ECW755" s="31"/>
      <c r="ECX755" s="31"/>
      <c r="ECY755" s="31"/>
      <c r="ECZ755" s="31"/>
      <c r="EDA755" s="31"/>
      <c r="EDB755" s="31"/>
      <c r="EDC755" s="31"/>
      <c r="EDD755" s="31"/>
      <c r="EDE755" s="31"/>
      <c r="EDF755" s="31"/>
      <c r="EDG755" s="31"/>
      <c r="EDH755" s="31"/>
      <c r="EDI755" s="31"/>
      <c r="EDJ755" s="31"/>
      <c r="EDK755" s="31"/>
      <c r="EDL755" s="31"/>
      <c r="EDM755" s="31"/>
      <c r="EDN755" s="31"/>
      <c r="EDO755" s="31"/>
      <c r="EDP755" s="31"/>
      <c r="EDQ755" s="31"/>
      <c r="EDR755" s="31"/>
      <c r="EDS755" s="31"/>
      <c r="EDT755" s="31"/>
      <c r="EDU755" s="31"/>
      <c r="EDV755" s="31"/>
      <c r="EDW755" s="31"/>
      <c r="EDX755" s="31"/>
      <c r="EDY755" s="31"/>
      <c r="EDZ755" s="31"/>
      <c r="EEA755" s="31"/>
      <c r="EEB755" s="31"/>
      <c r="EEC755" s="31"/>
      <c r="EED755" s="31"/>
      <c r="EEE755" s="31"/>
      <c r="EEF755" s="31"/>
      <c r="EEG755" s="31"/>
      <c r="EEH755" s="31"/>
      <c r="EEI755" s="31"/>
      <c r="EEJ755" s="31"/>
      <c r="EEK755" s="31"/>
      <c r="EEL755" s="31"/>
      <c r="EEM755" s="31"/>
      <c r="EEN755" s="31"/>
      <c r="EEO755" s="31"/>
      <c r="EEP755" s="31"/>
      <c r="EEQ755" s="31"/>
      <c r="EER755" s="31"/>
      <c r="EES755" s="31"/>
      <c r="EET755" s="31"/>
      <c r="EEU755" s="31"/>
      <c r="EEV755" s="31"/>
      <c r="EEW755" s="31"/>
      <c r="EEX755" s="31"/>
      <c r="EEY755" s="31"/>
      <c r="EEZ755" s="31"/>
      <c r="EFA755" s="31"/>
      <c r="EFB755" s="31"/>
      <c r="EFC755" s="31"/>
      <c r="EFD755" s="31"/>
      <c r="EFE755" s="31"/>
      <c r="EFF755" s="31"/>
      <c r="EFG755" s="31"/>
      <c r="EFH755" s="31"/>
      <c r="EFI755" s="31"/>
      <c r="EFJ755" s="31"/>
      <c r="EFK755" s="31"/>
      <c r="EFL755" s="31"/>
      <c r="EFM755" s="31"/>
      <c r="EFN755" s="31"/>
      <c r="EFO755" s="31"/>
      <c r="EFP755" s="31"/>
      <c r="EFQ755" s="31"/>
      <c r="EFR755" s="31"/>
      <c r="EFS755" s="31"/>
      <c r="EFT755" s="31"/>
      <c r="EFU755" s="31"/>
      <c r="EFV755" s="31"/>
      <c r="EFW755" s="31"/>
      <c r="EFX755" s="31"/>
      <c r="EFY755" s="31"/>
      <c r="EFZ755" s="31"/>
      <c r="EGA755" s="31"/>
      <c r="EGB755" s="31"/>
      <c r="EGC755" s="31"/>
      <c r="EGD755" s="31"/>
      <c r="EGE755" s="31"/>
      <c r="EGF755" s="31"/>
      <c r="EGG755" s="31"/>
      <c r="EGH755" s="31"/>
      <c r="EGI755" s="31"/>
      <c r="EGJ755" s="31"/>
      <c r="EGK755" s="31"/>
      <c r="EGL755" s="31"/>
      <c r="EGM755" s="31"/>
      <c r="EGN755" s="31"/>
      <c r="EGO755" s="31"/>
      <c r="EGP755" s="31"/>
      <c r="EGQ755" s="31"/>
      <c r="EGR755" s="31"/>
      <c r="EGS755" s="31"/>
      <c r="EGT755" s="31"/>
      <c r="EGU755" s="31"/>
      <c r="EGV755" s="31"/>
      <c r="EGW755" s="31"/>
      <c r="EGX755" s="31"/>
      <c r="EGY755" s="31"/>
      <c r="EGZ755" s="31"/>
      <c r="EHA755" s="31"/>
      <c r="EHB755" s="31"/>
      <c r="EHC755" s="31"/>
      <c r="EHD755" s="31"/>
      <c r="EHE755" s="31"/>
      <c r="EHF755" s="31"/>
      <c r="EHG755" s="31"/>
      <c r="EHH755" s="31"/>
      <c r="EHI755" s="31"/>
      <c r="EHJ755" s="31"/>
      <c r="EHK755" s="31"/>
      <c r="EHL755" s="31"/>
      <c r="EHM755" s="31"/>
      <c r="EHN755" s="31"/>
      <c r="EHO755" s="31"/>
      <c r="EHP755" s="31"/>
      <c r="EHQ755" s="31"/>
      <c r="EHR755" s="31"/>
      <c r="EHS755" s="31"/>
      <c r="EHT755" s="31"/>
      <c r="EHU755" s="31"/>
      <c r="EHV755" s="31"/>
      <c r="EHW755" s="31"/>
      <c r="EHX755" s="31"/>
      <c r="EHY755" s="31"/>
      <c r="EHZ755" s="31"/>
      <c r="EIA755" s="31"/>
      <c r="EIB755" s="31"/>
      <c r="EIC755" s="31"/>
      <c r="EID755" s="31"/>
      <c r="EIE755" s="31"/>
      <c r="EIF755" s="31"/>
      <c r="EIG755" s="31"/>
      <c r="EIH755" s="31"/>
      <c r="EII755" s="31"/>
      <c r="EIJ755" s="31"/>
      <c r="EIK755" s="31"/>
      <c r="EIL755" s="31"/>
      <c r="EIM755" s="31"/>
      <c r="EIN755" s="31"/>
      <c r="EIO755" s="31"/>
      <c r="EIP755" s="31"/>
      <c r="EIQ755" s="31"/>
      <c r="EIR755" s="31"/>
      <c r="EIS755" s="31"/>
      <c r="EIT755" s="31"/>
      <c r="EIU755" s="31"/>
      <c r="EIV755" s="31"/>
      <c r="EIW755" s="31"/>
      <c r="EIX755" s="31"/>
      <c r="EIY755" s="31"/>
      <c r="EIZ755" s="31"/>
      <c r="EJA755" s="31"/>
      <c r="EJB755" s="31"/>
      <c r="EJC755" s="31"/>
      <c r="EJD755" s="31"/>
      <c r="EJE755" s="31"/>
      <c r="EJF755" s="31"/>
      <c r="EJG755" s="31"/>
      <c r="EJH755" s="31"/>
      <c r="EJI755" s="31"/>
      <c r="EJJ755" s="31"/>
      <c r="EJK755" s="31"/>
      <c r="EJL755" s="31"/>
      <c r="EJM755" s="31"/>
      <c r="EJN755" s="31"/>
      <c r="EJO755" s="31"/>
      <c r="EJP755" s="31"/>
      <c r="EJQ755" s="31"/>
      <c r="EJR755" s="31"/>
      <c r="EJS755" s="31"/>
      <c r="EJT755" s="31"/>
      <c r="EJU755" s="31"/>
      <c r="EJV755" s="31"/>
      <c r="EJW755" s="31"/>
      <c r="EJX755" s="31"/>
      <c r="EJY755" s="31"/>
      <c r="EJZ755" s="31"/>
      <c r="EKA755" s="31"/>
      <c r="EKB755" s="31"/>
      <c r="EKC755" s="31"/>
      <c r="EKD755" s="31"/>
      <c r="EKE755" s="31"/>
      <c r="EKF755" s="31"/>
      <c r="EKG755" s="31"/>
      <c r="EKH755" s="31"/>
      <c r="EKI755" s="31"/>
      <c r="EKJ755" s="31"/>
      <c r="EKK755" s="31"/>
      <c r="EKL755" s="31"/>
      <c r="EKM755" s="31"/>
      <c r="EKN755" s="31"/>
      <c r="EKO755" s="31"/>
      <c r="EKP755" s="31"/>
      <c r="EKQ755" s="31"/>
      <c r="EKR755" s="31"/>
      <c r="EKS755" s="31"/>
      <c r="EKT755" s="31"/>
      <c r="EKU755" s="31"/>
      <c r="EKV755" s="31"/>
      <c r="EKW755" s="31"/>
      <c r="EKX755" s="31"/>
      <c r="EKY755" s="31"/>
      <c r="EKZ755" s="31"/>
      <c r="ELA755" s="31"/>
      <c r="ELB755" s="31"/>
      <c r="ELC755" s="31"/>
      <c r="ELD755" s="31"/>
      <c r="ELE755" s="31"/>
      <c r="ELF755" s="31"/>
      <c r="ELG755" s="31"/>
      <c r="ELH755" s="31"/>
      <c r="ELI755" s="31"/>
      <c r="ELJ755" s="31"/>
      <c r="ELK755" s="31"/>
      <c r="ELL755" s="31"/>
      <c r="ELM755" s="31"/>
      <c r="ELN755" s="31"/>
      <c r="ELO755" s="31"/>
      <c r="ELP755" s="31"/>
      <c r="ELQ755" s="31"/>
      <c r="ELR755" s="31"/>
      <c r="ELS755" s="31"/>
      <c r="ELT755" s="31"/>
      <c r="ELU755" s="31"/>
      <c r="ELV755" s="31"/>
      <c r="ELW755" s="31"/>
      <c r="ELX755" s="31"/>
      <c r="ELY755" s="31"/>
      <c r="ELZ755" s="31"/>
      <c r="EMA755" s="31"/>
      <c r="EMB755" s="31"/>
      <c r="EMC755" s="31"/>
      <c r="EMD755" s="31"/>
      <c r="EME755" s="31"/>
      <c r="EMF755" s="31"/>
      <c r="EMG755" s="31"/>
      <c r="EMH755" s="31"/>
      <c r="EMI755" s="31"/>
      <c r="EMJ755" s="31"/>
      <c r="EMK755" s="31"/>
      <c r="EML755" s="31"/>
      <c r="EMM755" s="31"/>
      <c r="EMN755" s="31"/>
      <c r="EMO755" s="31"/>
      <c r="EMP755" s="31"/>
      <c r="EMQ755" s="31"/>
      <c r="EMR755" s="31"/>
      <c r="EMS755" s="31"/>
      <c r="EMT755" s="31"/>
      <c r="EMU755" s="31"/>
      <c r="EMV755" s="31"/>
      <c r="EMW755" s="31"/>
      <c r="EMX755" s="31"/>
      <c r="EMY755" s="31"/>
      <c r="EMZ755" s="31"/>
      <c r="ENA755" s="31"/>
      <c r="ENB755" s="31"/>
      <c r="ENC755" s="31"/>
      <c r="END755" s="31"/>
      <c r="ENE755" s="31"/>
      <c r="ENF755" s="31"/>
      <c r="ENG755" s="31"/>
      <c r="ENH755" s="31"/>
      <c r="ENI755" s="31"/>
      <c r="ENJ755" s="31"/>
      <c r="ENK755" s="31"/>
      <c r="ENL755" s="31"/>
      <c r="ENM755" s="31"/>
      <c r="ENN755" s="31"/>
      <c r="ENO755" s="31"/>
      <c r="ENP755" s="31"/>
      <c r="ENQ755" s="31"/>
      <c r="ENR755" s="31"/>
      <c r="ENS755" s="31"/>
      <c r="ENT755" s="31"/>
      <c r="ENU755" s="31"/>
      <c r="ENV755" s="31"/>
      <c r="ENW755" s="31"/>
      <c r="ENX755" s="31"/>
      <c r="ENY755" s="31"/>
      <c r="ENZ755" s="31"/>
      <c r="EOA755" s="31"/>
      <c r="EOB755" s="31"/>
      <c r="EOC755" s="31"/>
      <c r="EOD755" s="31"/>
      <c r="EOE755" s="31"/>
      <c r="EOF755" s="31"/>
      <c r="EOG755" s="31"/>
      <c r="EOH755" s="31"/>
      <c r="EOI755" s="31"/>
      <c r="EOJ755" s="31"/>
      <c r="EOK755" s="31"/>
      <c r="EOL755" s="31"/>
      <c r="EOM755" s="31"/>
      <c r="EON755" s="31"/>
      <c r="EOO755" s="31"/>
      <c r="EOP755" s="31"/>
      <c r="EOQ755" s="31"/>
      <c r="EOR755" s="31"/>
      <c r="EOS755" s="31"/>
      <c r="EOT755" s="31"/>
      <c r="EOU755" s="31"/>
      <c r="EOV755" s="31"/>
      <c r="EOW755" s="31"/>
      <c r="EOX755" s="31"/>
      <c r="EOY755" s="31"/>
      <c r="EOZ755" s="31"/>
      <c r="EPA755" s="31"/>
      <c r="EPB755" s="31"/>
      <c r="EPC755" s="31"/>
      <c r="EPD755" s="31"/>
      <c r="EPE755" s="31"/>
      <c r="EPF755" s="31"/>
      <c r="EPG755" s="31"/>
      <c r="EPH755" s="31"/>
      <c r="EPI755" s="31"/>
      <c r="EPJ755" s="31"/>
      <c r="EPK755" s="31"/>
      <c r="EPL755" s="31"/>
      <c r="EPM755" s="31"/>
      <c r="EPN755" s="31"/>
      <c r="EPO755" s="31"/>
      <c r="EPP755" s="31"/>
      <c r="EPQ755" s="31"/>
      <c r="EPR755" s="31"/>
      <c r="EPS755" s="31"/>
      <c r="EPT755" s="31"/>
      <c r="EPU755" s="31"/>
      <c r="EPV755" s="31"/>
      <c r="EPW755" s="31"/>
      <c r="EPX755" s="31"/>
      <c r="EPY755" s="31"/>
      <c r="EPZ755" s="31"/>
      <c r="EQA755" s="31"/>
      <c r="EQB755" s="31"/>
      <c r="EQC755" s="31"/>
      <c r="EQD755" s="31"/>
      <c r="EQE755" s="31"/>
      <c r="EQF755" s="31"/>
      <c r="EQG755" s="31"/>
      <c r="EQH755" s="31"/>
      <c r="EQI755" s="31"/>
      <c r="EQJ755" s="31"/>
      <c r="EQK755" s="31"/>
      <c r="EQL755" s="31"/>
      <c r="EQM755" s="31"/>
      <c r="EQN755" s="31"/>
      <c r="EQO755" s="31"/>
      <c r="EQP755" s="31"/>
      <c r="EQQ755" s="31"/>
      <c r="EQR755" s="31"/>
      <c r="EQS755" s="31"/>
      <c r="EQT755" s="31"/>
      <c r="EQU755" s="31"/>
      <c r="EQV755" s="31"/>
      <c r="EQW755" s="31"/>
      <c r="EQX755" s="31"/>
      <c r="EQY755" s="31"/>
      <c r="EQZ755" s="31"/>
      <c r="ERA755" s="31"/>
      <c r="ERB755" s="31"/>
      <c r="ERC755" s="31"/>
      <c r="ERD755" s="31"/>
      <c r="ERE755" s="31"/>
      <c r="ERF755" s="31"/>
      <c r="ERG755" s="31"/>
      <c r="ERH755" s="31"/>
      <c r="ERI755" s="31"/>
      <c r="ERJ755" s="31"/>
      <c r="ERK755" s="31"/>
      <c r="ERL755" s="31"/>
      <c r="ERM755" s="31"/>
      <c r="ERN755" s="31"/>
      <c r="ERO755" s="31"/>
      <c r="ERP755" s="31"/>
      <c r="ERQ755" s="31"/>
      <c r="ERR755" s="31"/>
      <c r="ERS755" s="31"/>
      <c r="ERT755" s="31"/>
      <c r="ERU755" s="31"/>
      <c r="ERV755" s="31"/>
      <c r="ERW755" s="31"/>
      <c r="ERX755" s="31"/>
      <c r="ERY755" s="31"/>
      <c r="ERZ755" s="31"/>
      <c r="ESA755" s="31"/>
      <c r="ESB755" s="31"/>
      <c r="ESC755" s="31"/>
      <c r="ESD755" s="31"/>
      <c r="ESE755" s="31"/>
      <c r="ESF755" s="31"/>
      <c r="ESG755" s="31"/>
      <c r="ESH755" s="31"/>
      <c r="ESI755" s="31"/>
      <c r="ESJ755" s="31"/>
      <c r="ESK755" s="31"/>
      <c r="ESL755" s="31"/>
      <c r="ESM755" s="31"/>
      <c r="ESN755" s="31"/>
      <c r="ESO755" s="31"/>
      <c r="ESP755" s="31"/>
      <c r="ESQ755" s="31"/>
      <c r="ESR755" s="31"/>
      <c r="ESS755" s="31"/>
      <c r="EST755" s="31"/>
      <c r="ESU755" s="31"/>
      <c r="ESV755" s="31"/>
      <c r="ESW755" s="31"/>
      <c r="ESX755" s="31"/>
      <c r="ESY755" s="31"/>
      <c r="ESZ755" s="31"/>
      <c r="ETA755" s="31"/>
      <c r="ETB755" s="31"/>
      <c r="ETC755" s="31"/>
      <c r="ETD755" s="31"/>
      <c r="ETE755" s="31"/>
      <c r="ETF755" s="31"/>
      <c r="ETG755" s="31"/>
      <c r="ETH755" s="31"/>
      <c r="ETI755" s="31"/>
      <c r="ETJ755" s="31"/>
      <c r="ETK755" s="31"/>
      <c r="ETL755" s="31"/>
      <c r="ETM755" s="31"/>
      <c r="ETN755" s="31"/>
      <c r="ETO755" s="31"/>
      <c r="ETP755" s="31"/>
      <c r="ETQ755" s="31"/>
      <c r="ETR755" s="31"/>
      <c r="ETS755" s="31"/>
      <c r="ETT755" s="31"/>
      <c r="ETU755" s="31"/>
      <c r="ETV755" s="31"/>
      <c r="ETW755" s="31"/>
      <c r="ETX755" s="31"/>
      <c r="ETY755" s="31"/>
      <c r="ETZ755" s="31"/>
      <c r="EUA755" s="31"/>
      <c r="EUB755" s="31"/>
      <c r="EUC755" s="31"/>
      <c r="EUD755" s="31"/>
      <c r="EUE755" s="31"/>
      <c r="EUF755" s="31"/>
      <c r="EUG755" s="31"/>
      <c r="EUH755" s="31"/>
      <c r="EUI755" s="31"/>
      <c r="EUJ755" s="31"/>
      <c r="EUK755" s="31"/>
      <c r="EUL755" s="31"/>
      <c r="EUM755" s="31"/>
      <c r="EUN755" s="31"/>
      <c r="EUO755" s="31"/>
      <c r="EUP755" s="31"/>
      <c r="EUQ755" s="31"/>
      <c r="EUR755" s="31"/>
      <c r="EUS755" s="31"/>
      <c r="EUT755" s="31"/>
      <c r="EUU755" s="31"/>
      <c r="EUV755" s="31"/>
      <c r="EUW755" s="31"/>
      <c r="EUX755" s="31"/>
      <c r="EUY755" s="31"/>
      <c r="EUZ755" s="31"/>
      <c r="EVA755" s="31"/>
      <c r="EVB755" s="31"/>
      <c r="EVC755" s="31"/>
      <c r="EVD755" s="31"/>
      <c r="EVE755" s="31"/>
      <c r="EVF755" s="31"/>
      <c r="EVG755" s="31"/>
      <c r="EVH755" s="31"/>
      <c r="EVI755" s="31"/>
      <c r="EVJ755" s="31"/>
      <c r="EVK755" s="31"/>
      <c r="EVL755" s="31"/>
      <c r="EVM755" s="31"/>
      <c r="EVN755" s="31"/>
      <c r="EVO755" s="31"/>
      <c r="EVP755" s="31"/>
      <c r="EVQ755" s="31"/>
      <c r="EVR755" s="31"/>
      <c r="EVS755" s="31"/>
      <c r="EVT755" s="31"/>
      <c r="EVU755" s="31"/>
      <c r="EVV755" s="31"/>
      <c r="EVW755" s="31"/>
      <c r="EVX755" s="31"/>
      <c r="EVY755" s="31"/>
      <c r="EVZ755" s="31"/>
      <c r="EWA755" s="31"/>
      <c r="EWB755" s="31"/>
      <c r="EWC755" s="31"/>
      <c r="EWD755" s="31"/>
      <c r="EWE755" s="31"/>
      <c r="EWF755" s="31"/>
      <c r="EWG755" s="31"/>
      <c r="EWH755" s="31"/>
      <c r="EWI755" s="31"/>
      <c r="EWJ755" s="31"/>
      <c r="EWK755" s="31"/>
      <c r="EWL755" s="31"/>
      <c r="EWM755" s="31"/>
      <c r="EWN755" s="31"/>
      <c r="EWO755" s="31"/>
      <c r="EWP755" s="31"/>
      <c r="EWQ755" s="31"/>
      <c r="EWR755" s="31"/>
      <c r="EWS755" s="31"/>
      <c r="EWT755" s="31"/>
      <c r="EWU755" s="31"/>
      <c r="EWV755" s="31"/>
      <c r="EWW755" s="31"/>
      <c r="EWX755" s="31"/>
      <c r="EWY755" s="31"/>
      <c r="EWZ755" s="31"/>
      <c r="EXA755" s="31"/>
      <c r="EXB755" s="31"/>
      <c r="EXC755" s="31"/>
      <c r="EXD755" s="31"/>
      <c r="EXE755" s="31"/>
      <c r="EXF755" s="31"/>
      <c r="EXG755" s="31"/>
      <c r="EXH755" s="31"/>
      <c r="EXI755" s="31"/>
      <c r="EXJ755" s="31"/>
      <c r="EXK755" s="31"/>
      <c r="EXL755" s="31"/>
      <c r="EXM755" s="31"/>
      <c r="EXN755" s="31"/>
      <c r="EXO755" s="31"/>
      <c r="EXP755" s="31"/>
      <c r="EXQ755" s="31"/>
      <c r="EXR755" s="31"/>
      <c r="EXS755" s="31"/>
      <c r="EXT755" s="31"/>
      <c r="EXU755" s="31"/>
      <c r="EXV755" s="31"/>
      <c r="EXW755" s="31"/>
      <c r="EXX755" s="31"/>
      <c r="EXY755" s="31"/>
      <c r="EXZ755" s="31"/>
      <c r="EYA755" s="31"/>
      <c r="EYB755" s="31"/>
      <c r="EYC755" s="31"/>
      <c r="EYD755" s="31"/>
      <c r="EYE755" s="31"/>
      <c r="EYF755" s="31"/>
      <c r="EYG755" s="31"/>
      <c r="EYH755" s="31"/>
      <c r="EYI755" s="31"/>
      <c r="EYJ755" s="31"/>
      <c r="EYK755" s="31"/>
      <c r="EYL755" s="31"/>
      <c r="EYM755" s="31"/>
      <c r="EYN755" s="31"/>
      <c r="EYO755" s="31"/>
      <c r="EYP755" s="31"/>
      <c r="EYQ755" s="31"/>
      <c r="EYR755" s="31"/>
      <c r="EYS755" s="31"/>
      <c r="EYT755" s="31"/>
      <c r="EYU755" s="31"/>
      <c r="EYV755" s="31"/>
      <c r="EYW755" s="31"/>
      <c r="EYX755" s="31"/>
      <c r="EYY755" s="31"/>
      <c r="EYZ755" s="31"/>
      <c r="EZA755" s="31"/>
      <c r="EZB755" s="31"/>
      <c r="EZC755" s="31"/>
      <c r="EZD755" s="31"/>
      <c r="EZE755" s="31"/>
      <c r="EZF755" s="31"/>
      <c r="EZG755" s="31"/>
      <c r="EZH755" s="31"/>
      <c r="EZI755" s="31"/>
      <c r="EZJ755" s="31"/>
      <c r="EZK755" s="31"/>
      <c r="EZL755" s="31"/>
      <c r="EZM755" s="31"/>
      <c r="EZN755" s="31"/>
      <c r="EZO755" s="31"/>
      <c r="EZP755" s="31"/>
      <c r="EZQ755" s="31"/>
      <c r="EZR755" s="31"/>
      <c r="EZS755" s="31"/>
      <c r="EZT755" s="31"/>
      <c r="EZU755" s="31"/>
      <c r="EZV755" s="31"/>
      <c r="EZW755" s="31"/>
      <c r="EZX755" s="31"/>
      <c r="EZY755" s="31"/>
      <c r="EZZ755" s="31"/>
      <c r="FAA755" s="31"/>
      <c r="FAB755" s="31"/>
      <c r="FAC755" s="31"/>
      <c r="FAD755" s="31"/>
      <c r="FAE755" s="31"/>
      <c r="FAF755" s="31"/>
      <c r="FAG755" s="31"/>
      <c r="FAH755" s="31"/>
      <c r="FAI755" s="31"/>
      <c r="FAJ755" s="31"/>
      <c r="FAK755" s="31"/>
      <c r="FAL755" s="31"/>
      <c r="FAM755" s="31"/>
      <c r="FAN755" s="31"/>
      <c r="FAO755" s="31"/>
      <c r="FAP755" s="31"/>
      <c r="FAQ755" s="31"/>
      <c r="FAR755" s="31"/>
      <c r="FAS755" s="31"/>
      <c r="FAT755" s="31"/>
      <c r="FAU755" s="31"/>
      <c r="FAV755" s="31"/>
      <c r="FAW755" s="31"/>
      <c r="FAX755" s="31"/>
      <c r="FAY755" s="31"/>
      <c r="FAZ755" s="31"/>
      <c r="FBA755" s="31"/>
      <c r="FBB755" s="31"/>
      <c r="FBC755" s="31"/>
      <c r="FBD755" s="31"/>
      <c r="FBE755" s="31"/>
      <c r="FBF755" s="31"/>
      <c r="FBG755" s="31"/>
      <c r="FBH755" s="31"/>
      <c r="FBI755" s="31"/>
      <c r="FBJ755" s="31"/>
      <c r="FBK755" s="31"/>
      <c r="FBL755" s="31"/>
      <c r="FBM755" s="31"/>
      <c r="FBN755" s="31"/>
      <c r="FBO755" s="31"/>
      <c r="FBP755" s="31"/>
      <c r="FBQ755" s="31"/>
      <c r="FBR755" s="31"/>
      <c r="FBS755" s="31"/>
      <c r="FBT755" s="31"/>
      <c r="FBU755" s="31"/>
      <c r="FBV755" s="31"/>
      <c r="FBW755" s="31"/>
      <c r="FBX755" s="31"/>
      <c r="FBY755" s="31"/>
      <c r="FBZ755" s="31"/>
      <c r="FCA755" s="31"/>
      <c r="FCB755" s="31"/>
      <c r="FCC755" s="31"/>
      <c r="FCD755" s="31"/>
      <c r="FCE755" s="31"/>
      <c r="FCF755" s="31"/>
      <c r="FCG755" s="31"/>
      <c r="FCH755" s="31"/>
      <c r="FCI755" s="31"/>
      <c r="FCJ755" s="31"/>
      <c r="FCK755" s="31"/>
      <c r="FCL755" s="31"/>
      <c r="FCM755" s="31"/>
      <c r="FCN755" s="31"/>
      <c r="FCO755" s="31"/>
      <c r="FCP755" s="31"/>
      <c r="FCQ755" s="31"/>
      <c r="FCR755" s="31"/>
      <c r="FCS755" s="31"/>
      <c r="FCT755" s="31"/>
      <c r="FCU755" s="31"/>
      <c r="FCV755" s="31"/>
      <c r="FCW755" s="31"/>
      <c r="FCX755" s="31"/>
      <c r="FCY755" s="31"/>
      <c r="FCZ755" s="31"/>
      <c r="FDA755" s="31"/>
      <c r="FDB755" s="31"/>
      <c r="FDC755" s="31"/>
      <c r="FDD755" s="31"/>
      <c r="FDE755" s="31"/>
      <c r="FDF755" s="31"/>
      <c r="FDG755" s="31"/>
      <c r="FDH755" s="31"/>
      <c r="FDI755" s="31"/>
      <c r="FDJ755" s="31"/>
      <c r="FDK755" s="31"/>
      <c r="FDL755" s="31"/>
      <c r="FDM755" s="31"/>
      <c r="FDN755" s="31"/>
      <c r="FDO755" s="31"/>
      <c r="FDP755" s="31"/>
      <c r="FDQ755" s="31"/>
      <c r="FDR755" s="31"/>
      <c r="FDS755" s="31"/>
      <c r="FDT755" s="31"/>
      <c r="FDU755" s="31"/>
      <c r="FDV755" s="31"/>
      <c r="FDW755" s="31"/>
      <c r="FDX755" s="31"/>
      <c r="FDY755" s="31"/>
      <c r="FDZ755" s="31"/>
      <c r="FEA755" s="31"/>
      <c r="FEB755" s="31"/>
      <c r="FEC755" s="31"/>
      <c r="FED755" s="31"/>
      <c r="FEE755" s="31"/>
      <c r="FEF755" s="31"/>
      <c r="FEG755" s="31"/>
      <c r="FEH755" s="31"/>
      <c r="FEI755" s="31"/>
      <c r="FEJ755" s="31"/>
      <c r="FEK755" s="31"/>
      <c r="FEL755" s="31"/>
      <c r="FEM755" s="31"/>
      <c r="FEN755" s="31"/>
      <c r="FEO755" s="31"/>
      <c r="FEP755" s="31"/>
      <c r="FEQ755" s="31"/>
      <c r="FER755" s="31"/>
      <c r="FES755" s="31"/>
      <c r="FET755" s="31"/>
      <c r="FEU755" s="31"/>
      <c r="FEV755" s="31"/>
      <c r="FEW755" s="31"/>
      <c r="FEX755" s="31"/>
      <c r="FEY755" s="31"/>
      <c r="FEZ755" s="31"/>
      <c r="FFA755" s="31"/>
      <c r="FFB755" s="31"/>
      <c r="FFC755" s="31"/>
      <c r="FFD755" s="31"/>
      <c r="FFE755" s="31"/>
      <c r="FFF755" s="31"/>
      <c r="FFG755" s="31"/>
      <c r="FFH755" s="31"/>
      <c r="FFI755" s="31"/>
      <c r="FFJ755" s="31"/>
      <c r="FFK755" s="31"/>
      <c r="FFL755" s="31"/>
      <c r="FFM755" s="31"/>
      <c r="FFN755" s="31"/>
      <c r="FFO755" s="31"/>
      <c r="FFP755" s="31"/>
      <c r="FFQ755" s="31"/>
      <c r="FFR755" s="31"/>
      <c r="FFS755" s="31"/>
      <c r="FFT755" s="31"/>
      <c r="FFU755" s="31"/>
      <c r="FFV755" s="31"/>
      <c r="FFW755" s="31"/>
      <c r="FFX755" s="31"/>
      <c r="FFY755" s="31"/>
      <c r="FFZ755" s="31"/>
      <c r="FGA755" s="31"/>
      <c r="FGB755" s="31"/>
      <c r="FGC755" s="31"/>
      <c r="FGD755" s="31"/>
      <c r="FGE755" s="31"/>
      <c r="FGF755" s="31"/>
      <c r="FGG755" s="31"/>
      <c r="FGH755" s="31"/>
      <c r="FGI755" s="31"/>
      <c r="FGJ755" s="31"/>
      <c r="FGK755" s="31"/>
      <c r="FGL755" s="31"/>
      <c r="FGM755" s="31"/>
      <c r="FGN755" s="31"/>
      <c r="FGO755" s="31"/>
      <c r="FGP755" s="31"/>
      <c r="FGQ755" s="31"/>
      <c r="FGR755" s="31"/>
      <c r="FGS755" s="31"/>
      <c r="FGT755" s="31"/>
      <c r="FGU755" s="31"/>
      <c r="FGV755" s="31"/>
      <c r="FGW755" s="31"/>
      <c r="FGX755" s="31"/>
      <c r="FGY755" s="31"/>
      <c r="FGZ755" s="31"/>
      <c r="FHA755" s="31"/>
      <c r="FHB755" s="31"/>
      <c r="FHC755" s="31"/>
      <c r="FHD755" s="31"/>
      <c r="FHE755" s="31"/>
      <c r="FHF755" s="31"/>
      <c r="FHG755" s="31"/>
      <c r="FHH755" s="31"/>
      <c r="FHI755" s="31"/>
      <c r="FHJ755" s="31"/>
      <c r="FHK755" s="31"/>
      <c r="FHL755" s="31"/>
      <c r="FHM755" s="31"/>
      <c r="FHN755" s="31"/>
      <c r="FHO755" s="31"/>
      <c r="FHP755" s="31"/>
      <c r="FHQ755" s="31"/>
      <c r="FHR755" s="31"/>
      <c r="FHS755" s="31"/>
      <c r="FHT755" s="31"/>
      <c r="FHU755" s="31"/>
      <c r="FHV755" s="31"/>
      <c r="FHW755" s="31"/>
      <c r="FHX755" s="31"/>
      <c r="FHY755" s="31"/>
      <c r="FHZ755" s="31"/>
      <c r="FIA755" s="31"/>
      <c r="FIB755" s="31"/>
      <c r="FIC755" s="31"/>
      <c r="FID755" s="31"/>
      <c r="FIE755" s="31"/>
      <c r="FIF755" s="31"/>
      <c r="FIG755" s="31"/>
      <c r="FIH755" s="31"/>
      <c r="FII755" s="31"/>
      <c r="FIJ755" s="31"/>
      <c r="FIK755" s="31"/>
      <c r="FIL755" s="31"/>
      <c r="FIM755" s="31"/>
      <c r="FIN755" s="31"/>
      <c r="FIO755" s="31"/>
      <c r="FIP755" s="31"/>
      <c r="FIQ755" s="31"/>
      <c r="FIR755" s="31"/>
      <c r="FIS755" s="31"/>
      <c r="FIT755" s="31"/>
      <c r="FIU755" s="31"/>
      <c r="FIV755" s="31"/>
      <c r="FIW755" s="31"/>
      <c r="FIX755" s="31"/>
      <c r="FIY755" s="31"/>
      <c r="FIZ755" s="31"/>
      <c r="FJA755" s="31"/>
      <c r="FJB755" s="31"/>
      <c r="FJC755" s="31"/>
      <c r="FJD755" s="31"/>
      <c r="FJE755" s="31"/>
      <c r="FJF755" s="31"/>
      <c r="FJG755" s="31"/>
      <c r="FJH755" s="31"/>
      <c r="FJI755" s="31"/>
      <c r="FJJ755" s="31"/>
      <c r="FJK755" s="31"/>
      <c r="FJL755" s="31"/>
      <c r="FJM755" s="31"/>
      <c r="FJN755" s="31"/>
      <c r="FJO755" s="31"/>
      <c r="FJP755" s="31"/>
      <c r="FJQ755" s="31"/>
      <c r="FJR755" s="31"/>
      <c r="FJS755" s="31"/>
      <c r="FJT755" s="31"/>
      <c r="FJU755" s="31"/>
      <c r="FJV755" s="31"/>
      <c r="FJW755" s="31"/>
      <c r="FJX755" s="31"/>
      <c r="FJY755" s="31"/>
      <c r="FJZ755" s="31"/>
      <c r="FKA755" s="31"/>
      <c r="FKB755" s="31"/>
      <c r="FKC755" s="31"/>
      <c r="FKD755" s="31"/>
      <c r="FKE755" s="31"/>
      <c r="FKF755" s="31"/>
      <c r="FKG755" s="31"/>
      <c r="FKH755" s="31"/>
      <c r="FKI755" s="31"/>
      <c r="FKJ755" s="31"/>
      <c r="FKK755" s="31"/>
      <c r="FKL755" s="31"/>
      <c r="FKM755" s="31"/>
      <c r="FKN755" s="31"/>
      <c r="FKO755" s="31"/>
      <c r="FKP755" s="31"/>
      <c r="FKQ755" s="31"/>
      <c r="FKR755" s="31"/>
      <c r="FKS755" s="31"/>
      <c r="FKT755" s="31"/>
      <c r="FKU755" s="31"/>
      <c r="FKV755" s="31"/>
      <c r="FKW755" s="31"/>
      <c r="FKX755" s="31"/>
      <c r="FKY755" s="31"/>
      <c r="FKZ755" s="31"/>
      <c r="FLA755" s="31"/>
      <c r="FLB755" s="31"/>
      <c r="FLC755" s="31"/>
      <c r="FLD755" s="31"/>
      <c r="FLE755" s="31"/>
      <c r="FLF755" s="31"/>
      <c r="FLG755" s="31"/>
      <c r="FLH755" s="31"/>
      <c r="FLI755" s="31"/>
      <c r="FLJ755" s="31"/>
      <c r="FLK755" s="31"/>
      <c r="FLL755" s="31"/>
      <c r="FLM755" s="31"/>
      <c r="FLN755" s="31"/>
      <c r="FLO755" s="31"/>
      <c r="FLP755" s="31"/>
      <c r="FLQ755" s="31"/>
      <c r="FLR755" s="31"/>
      <c r="FLS755" s="31"/>
      <c r="FLT755" s="31"/>
      <c r="FLU755" s="31"/>
      <c r="FLV755" s="31"/>
      <c r="FLW755" s="31"/>
      <c r="FLX755" s="31"/>
      <c r="FLY755" s="31"/>
      <c r="FLZ755" s="31"/>
      <c r="FMA755" s="31"/>
      <c r="FMB755" s="31"/>
      <c r="FMC755" s="31"/>
      <c r="FMD755" s="31"/>
      <c r="FME755" s="31"/>
      <c r="FMF755" s="31"/>
      <c r="FMG755" s="31"/>
      <c r="FMH755" s="31"/>
      <c r="FMI755" s="31"/>
      <c r="FMJ755" s="31"/>
      <c r="FMK755" s="31"/>
      <c r="FML755" s="31"/>
      <c r="FMM755" s="31"/>
      <c r="FMN755" s="31"/>
      <c r="FMO755" s="31"/>
      <c r="FMP755" s="31"/>
      <c r="FMQ755" s="31"/>
      <c r="FMR755" s="31"/>
      <c r="FMS755" s="31"/>
      <c r="FMT755" s="31"/>
      <c r="FMU755" s="31"/>
      <c r="FMV755" s="31"/>
      <c r="FMW755" s="31"/>
      <c r="FMX755" s="31"/>
      <c r="FMY755" s="31"/>
      <c r="FMZ755" s="31"/>
      <c r="FNA755" s="31"/>
      <c r="FNB755" s="31"/>
      <c r="FNC755" s="31"/>
      <c r="FND755" s="31"/>
      <c r="FNE755" s="31"/>
      <c r="FNF755" s="31"/>
      <c r="FNG755" s="31"/>
      <c r="FNH755" s="31"/>
      <c r="FNI755" s="31"/>
      <c r="FNJ755" s="31"/>
      <c r="FNK755" s="31"/>
      <c r="FNL755" s="31"/>
      <c r="FNM755" s="31"/>
      <c r="FNN755" s="31"/>
      <c r="FNO755" s="31"/>
      <c r="FNP755" s="31"/>
      <c r="FNQ755" s="31"/>
      <c r="FNR755" s="31"/>
      <c r="FNS755" s="31"/>
      <c r="FNT755" s="31"/>
      <c r="FNU755" s="31"/>
      <c r="FNV755" s="31"/>
      <c r="FNW755" s="31"/>
      <c r="FNX755" s="31"/>
      <c r="FNY755" s="31"/>
      <c r="FNZ755" s="31"/>
      <c r="FOA755" s="31"/>
      <c r="FOB755" s="31"/>
      <c r="FOC755" s="31"/>
      <c r="FOD755" s="31"/>
      <c r="FOE755" s="31"/>
      <c r="FOF755" s="31"/>
      <c r="FOG755" s="31"/>
      <c r="FOH755" s="31"/>
      <c r="FOI755" s="31"/>
      <c r="FOJ755" s="31"/>
      <c r="FOK755" s="31"/>
      <c r="FOL755" s="31"/>
      <c r="FOM755" s="31"/>
      <c r="FON755" s="31"/>
      <c r="FOO755" s="31"/>
      <c r="FOP755" s="31"/>
      <c r="FOQ755" s="31"/>
      <c r="FOR755" s="31"/>
      <c r="FOS755" s="31"/>
      <c r="FOT755" s="31"/>
      <c r="FOU755" s="31"/>
      <c r="FOV755" s="31"/>
      <c r="FOW755" s="31"/>
      <c r="FOX755" s="31"/>
      <c r="FOY755" s="31"/>
      <c r="FOZ755" s="31"/>
      <c r="FPA755" s="31"/>
      <c r="FPB755" s="31"/>
      <c r="FPC755" s="31"/>
      <c r="FPD755" s="31"/>
      <c r="FPE755" s="31"/>
      <c r="FPF755" s="31"/>
      <c r="FPG755" s="31"/>
      <c r="FPH755" s="31"/>
      <c r="FPI755" s="31"/>
      <c r="FPJ755" s="31"/>
      <c r="FPK755" s="31"/>
      <c r="FPL755" s="31"/>
      <c r="FPM755" s="31"/>
      <c r="FPN755" s="31"/>
      <c r="FPO755" s="31"/>
      <c r="FPP755" s="31"/>
      <c r="FPQ755" s="31"/>
      <c r="FPR755" s="31"/>
      <c r="FPS755" s="31"/>
      <c r="FPT755" s="31"/>
      <c r="FPU755" s="31"/>
      <c r="FPV755" s="31"/>
      <c r="FPW755" s="31"/>
      <c r="FPX755" s="31"/>
      <c r="FPY755" s="31"/>
      <c r="FPZ755" s="31"/>
      <c r="FQA755" s="31"/>
      <c r="FQB755" s="31"/>
      <c r="FQC755" s="31"/>
      <c r="FQD755" s="31"/>
      <c r="FQE755" s="31"/>
      <c r="FQF755" s="31"/>
      <c r="FQG755" s="31"/>
      <c r="FQH755" s="31"/>
      <c r="FQI755" s="31"/>
      <c r="FQJ755" s="31"/>
      <c r="FQK755" s="31"/>
      <c r="FQL755" s="31"/>
      <c r="FQM755" s="31"/>
      <c r="FQN755" s="31"/>
      <c r="FQO755" s="31"/>
      <c r="FQP755" s="31"/>
      <c r="FQQ755" s="31"/>
      <c r="FQR755" s="31"/>
      <c r="FQS755" s="31"/>
      <c r="FQT755" s="31"/>
      <c r="FQU755" s="31"/>
      <c r="FQV755" s="31"/>
      <c r="FQW755" s="31"/>
      <c r="FQX755" s="31"/>
      <c r="FQY755" s="31"/>
      <c r="FQZ755" s="31"/>
      <c r="FRA755" s="31"/>
      <c r="FRB755" s="31"/>
      <c r="FRC755" s="31"/>
      <c r="FRD755" s="31"/>
      <c r="FRE755" s="31"/>
      <c r="FRF755" s="31"/>
      <c r="FRG755" s="31"/>
      <c r="FRH755" s="31"/>
      <c r="FRI755" s="31"/>
      <c r="FRJ755" s="31"/>
      <c r="FRK755" s="31"/>
      <c r="FRL755" s="31"/>
      <c r="FRM755" s="31"/>
      <c r="FRN755" s="31"/>
      <c r="FRO755" s="31"/>
      <c r="FRP755" s="31"/>
      <c r="FRQ755" s="31"/>
      <c r="FRR755" s="31"/>
      <c r="FRS755" s="31"/>
      <c r="FRT755" s="31"/>
      <c r="FRU755" s="31"/>
      <c r="FRV755" s="31"/>
      <c r="FRW755" s="31"/>
      <c r="FRX755" s="31"/>
      <c r="FRY755" s="31"/>
      <c r="FRZ755" s="31"/>
      <c r="FSA755" s="31"/>
      <c r="FSB755" s="31"/>
      <c r="FSC755" s="31"/>
      <c r="FSD755" s="31"/>
      <c r="FSE755" s="31"/>
      <c r="FSF755" s="31"/>
      <c r="FSG755" s="31"/>
      <c r="FSH755" s="31"/>
      <c r="FSI755" s="31"/>
      <c r="FSJ755" s="31"/>
      <c r="FSK755" s="31"/>
      <c r="FSL755" s="31"/>
      <c r="FSM755" s="31"/>
      <c r="FSN755" s="31"/>
      <c r="FSO755" s="31"/>
      <c r="FSP755" s="31"/>
      <c r="FSQ755" s="31"/>
      <c r="FSR755" s="31"/>
      <c r="FSS755" s="31"/>
      <c r="FST755" s="31"/>
      <c r="FSU755" s="31"/>
      <c r="FSV755" s="31"/>
      <c r="FSW755" s="31"/>
      <c r="FSX755" s="31"/>
      <c r="FSY755" s="31"/>
      <c r="FSZ755" s="31"/>
      <c r="FTA755" s="31"/>
      <c r="FTB755" s="31"/>
      <c r="FTC755" s="31"/>
      <c r="FTD755" s="31"/>
      <c r="FTE755" s="31"/>
      <c r="FTF755" s="31"/>
      <c r="FTG755" s="31"/>
      <c r="FTH755" s="31"/>
      <c r="FTI755" s="31"/>
      <c r="FTJ755" s="31"/>
      <c r="FTK755" s="31"/>
      <c r="FTL755" s="31"/>
      <c r="FTM755" s="31"/>
      <c r="FTN755" s="31"/>
      <c r="FTO755" s="31"/>
      <c r="FTP755" s="31"/>
      <c r="FTQ755" s="31"/>
      <c r="FTR755" s="31"/>
      <c r="FTS755" s="31"/>
      <c r="FTT755" s="31"/>
      <c r="FTU755" s="31"/>
      <c r="FTV755" s="31"/>
      <c r="FTW755" s="31"/>
      <c r="FTX755" s="31"/>
      <c r="FTY755" s="31"/>
      <c r="FTZ755" s="31"/>
      <c r="FUA755" s="31"/>
      <c r="FUB755" s="31"/>
      <c r="FUC755" s="31"/>
      <c r="FUD755" s="31"/>
      <c r="FUE755" s="31"/>
      <c r="FUF755" s="31"/>
      <c r="FUG755" s="31"/>
      <c r="FUH755" s="31"/>
      <c r="FUI755" s="31"/>
      <c r="FUJ755" s="31"/>
      <c r="FUK755" s="31"/>
      <c r="FUL755" s="31"/>
      <c r="FUM755" s="31"/>
      <c r="FUN755" s="31"/>
      <c r="FUO755" s="31"/>
      <c r="FUP755" s="31"/>
      <c r="FUQ755" s="31"/>
      <c r="FUR755" s="31"/>
      <c r="FUS755" s="31"/>
      <c r="FUT755" s="31"/>
      <c r="FUU755" s="31"/>
      <c r="FUV755" s="31"/>
      <c r="FUW755" s="31"/>
      <c r="FUX755" s="31"/>
      <c r="FUY755" s="31"/>
      <c r="FUZ755" s="31"/>
      <c r="FVA755" s="31"/>
      <c r="FVB755" s="31"/>
      <c r="FVC755" s="31"/>
      <c r="FVD755" s="31"/>
      <c r="FVE755" s="31"/>
      <c r="FVF755" s="31"/>
      <c r="FVG755" s="31"/>
      <c r="FVH755" s="31"/>
      <c r="FVI755" s="31"/>
      <c r="FVJ755" s="31"/>
      <c r="FVK755" s="31"/>
      <c r="FVL755" s="31"/>
      <c r="FVM755" s="31"/>
      <c r="FVN755" s="31"/>
      <c r="FVO755" s="31"/>
      <c r="FVP755" s="31"/>
      <c r="FVQ755" s="31"/>
      <c r="FVR755" s="31"/>
      <c r="FVS755" s="31"/>
      <c r="FVT755" s="31"/>
      <c r="FVU755" s="31"/>
      <c r="FVV755" s="31"/>
      <c r="FVW755" s="31"/>
      <c r="FVX755" s="31"/>
      <c r="FVY755" s="31"/>
      <c r="FVZ755" s="31"/>
      <c r="FWA755" s="31"/>
      <c r="FWB755" s="31"/>
      <c r="FWC755" s="31"/>
      <c r="FWD755" s="31"/>
      <c r="FWE755" s="31"/>
      <c r="FWF755" s="31"/>
      <c r="FWG755" s="31"/>
      <c r="FWH755" s="31"/>
      <c r="FWI755" s="31"/>
      <c r="FWJ755" s="31"/>
      <c r="FWK755" s="31"/>
      <c r="FWL755" s="31"/>
      <c r="FWM755" s="31"/>
      <c r="FWN755" s="31"/>
      <c r="FWO755" s="31"/>
      <c r="FWP755" s="31"/>
      <c r="FWQ755" s="31"/>
      <c r="FWR755" s="31"/>
      <c r="FWS755" s="31"/>
      <c r="FWT755" s="31"/>
      <c r="FWU755" s="31"/>
      <c r="FWV755" s="31"/>
      <c r="FWW755" s="31"/>
      <c r="FWX755" s="31"/>
      <c r="FWY755" s="31"/>
      <c r="FWZ755" s="31"/>
      <c r="FXA755" s="31"/>
      <c r="FXB755" s="31"/>
      <c r="FXC755" s="31"/>
      <c r="FXD755" s="31"/>
      <c r="FXE755" s="31"/>
      <c r="FXF755" s="31"/>
      <c r="FXG755" s="31"/>
      <c r="FXH755" s="31"/>
      <c r="FXI755" s="31"/>
      <c r="FXJ755" s="31"/>
      <c r="FXK755" s="31"/>
      <c r="FXL755" s="31"/>
      <c r="FXM755" s="31"/>
      <c r="FXN755" s="31"/>
      <c r="FXO755" s="31"/>
      <c r="FXP755" s="31"/>
      <c r="FXQ755" s="31"/>
      <c r="FXR755" s="31"/>
      <c r="FXS755" s="31"/>
      <c r="FXT755" s="31"/>
      <c r="FXU755" s="31"/>
      <c r="FXV755" s="31"/>
      <c r="FXW755" s="31"/>
      <c r="FXX755" s="31"/>
      <c r="FXY755" s="31"/>
      <c r="FXZ755" s="31"/>
      <c r="FYA755" s="31"/>
      <c r="FYB755" s="31"/>
      <c r="FYC755" s="31"/>
      <c r="FYD755" s="31"/>
      <c r="FYE755" s="31"/>
      <c r="FYF755" s="31"/>
      <c r="FYG755" s="31"/>
      <c r="FYH755" s="31"/>
      <c r="FYI755" s="31"/>
      <c r="FYJ755" s="31"/>
      <c r="FYK755" s="31"/>
      <c r="FYL755" s="31"/>
      <c r="FYM755" s="31"/>
      <c r="FYN755" s="31"/>
      <c r="FYO755" s="31"/>
      <c r="FYP755" s="31"/>
      <c r="FYQ755" s="31"/>
      <c r="FYR755" s="31"/>
      <c r="FYS755" s="31"/>
      <c r="FYT755" s="31"/>
      <c r="FYU755" s="31"/>
      <c r="FYV755" s="31"/>
      <c r="FYW755" s="31"/>
      <c r="FYX755" s="31"/>
      <c r="FYY755" s="31"/>
      <c r="FYZ755" s="31"/>
      <c r="FZA755" s="31"/>
      <c r="FZB755" s="31"/>
      <c r="FZC755" s="31"/>
      <c r="FZD755" s="31"/>
      <c r="FZE755" s="31"/>
      <c r="FZF755" s="31"/>
      <c r="FZG755" s="31"/>
      <c r="FZH755" s="31"/>
      <c r="FZI755" s="31"/>
      <c r="FZJ755" s="31"/>
      <c r="FZK755" s="31"/>
      <c r="FZL755" s="31"/>
      <c r="FZM755" s="31"/>
      <c r="FZN755" s="31"/>
      <c r="FZO755" s="31"/>
      <c r="FZP755" s="31"/>
      <c r="FZQ755" s="31"/>
      <c r="FZR755" s="31"/>
      <c r="FZS755" s="31"/>
      <c r="FZT755" s="31"/>
      <c r="FZU755" s="31"/>
      <c r="FZV755" s="31"/>
      <c r="FZW755" s="31"/>
      <c r="FZX755" s="31"/>
      <c r="FZY755" s="31"/>
      <c r="FZZ755" s="31"/>
      <c r="GAA755" s="31"/>
      <c r="GAB755" s="31"/>
      <c r="GAC755" s="31"/>
      <c r="GAD755" s="31"/>
      <c r="GAE755" s="31"/>
      <c r="GAF755" s="31"/>
      <c r="GAG755" s="31"/>
      <c r="GAH755" s="31"/>
      <c r="GAI755" s="31"/>
      <c r="GAJ755" s="31"/>
      <c r="GAK755" s="31"/>
      <c r="GAL755" s="31"/>
      <c r="GAM755" s="31"/>
      <c r="GAN755" s="31"/>
      <c r="GAO755" s="31"/>
      <c r="GAP755" s="31"/>
      <c r="GAQ755" s="31"/>
      <c r="GAR755" s="31"/>
      <c r="GAS755" s="31"/>
      <c r="GAT755" s="31"/>
      <c r="GAU755" s="31"/>
      <c r="GAV755" s="31"/>
      <c r="GAW755" s="31"/>
      <c r="GAX755" s="31"/>
      <c r="GAY755" s="31"/>
      <c r="GAZ755" s="31"/>
      <c r="GBA755" s="31"/>
      <c r="GBB755" s="31"/>
      <c r="GBC755" s="31"/>
      <c r="GBD755" s="31"/>
      <c r="GBE755" s="31"/>
      <c r="GBF755" s="31"/>
      <c r="GBG755" s="31"/>
      <c r="GBH755" s="31"/>
      <c r="GBI755" s="31"/>
      <c r="GBJ755" s="31"/>
      <c r="GBK755" s="31"/>
      <c r="GBL755" s="31"/>
      <c r="GBM755" s="31"/>
      <c r="GBN755" s="31"/>
      <c r="GBO755" s="31"/>
      <c r="GBP755" s="31"/>
      <c r="GBQ755" s="31"/>
      <c r="GBR755" s="31"/>
      <c r="GBS755" s="31"/>
      <c r="GBT755" s="31"/>
      <c r="GBU755" s="31"/>
      <c r="GBV755" s="31"/>
      <c r="GBW755" s="31"/>
      <c r="GBX755" s="31"/>
      <c r="GBY755" s="31"/>
      <c r="GBZ755" s="31"/>
      <c r="GCA755" s="31"/>
      <c r="GCB755" s="31"/>
      <c r="GCC755" s="31"/>
      <c r="GCD755" s="31"/>
      <c r="GCE755" s="31"/>
      <c r="GCF755" s="31"/>
      <c r="GCG755" s="31"/>
      <c r="GCH755" s="31"/>
      <c r="GCI755" s="31"/>
      <c r="GCJ755" s="31"/>
      <c r="GCK755" s="31"/>
      <c r="GCL755" s="31"/>
      <c r="GCM755" s="31"/>
      <c r="GCN755" s="31"/>
      <c r="GCO755" s="31"/>
      <c r="GCP755" s="31"/>
      <c r="GCQ755" s="31"/>
      <c r="GCR755" s="31"/>
      <c r="GCS755" s="31"/>
      <c r="GCT755" s="31"/>
      <c r="GCU755" s="31"/>
      <c r="GCV755" s="31"/>
      <c r="GCW755" s="31"/>
      <c r="GCX755" s="31"/>
      <c r="GCY755" s="31"/>
      <c r="GCZ755" s="31"/>
      <c r="GDA755" s="31"/>
      <c r="GDB755" s="31"/>
      <c r="GDC755" s="31"/>
      <c r="GDD755" s="31"/>
      <c r="GDE755" s="31"/>
      <c r="GDF755" s="31"/>
      <c r="GDG755" s="31"/>
      <c r="GDH755" s="31"/>
      <c r="GDI755" s="31"/>
      <c r="GDJ755" s="31"/>
      <c r="GDK755" s="31"/>
      <c r="GDL755" s="31"/>
      <c r="GDM755" s="31"/>
      <c r="GDN755" s="31"/>
      <c r="GDO755" s="31"/>
      <c r="GDP755" s="31"/>
      <c r="GDQ755" s="31"/>
      <c r="GDR755" s="31"/>
      <c r="GDS755" s="31"/>
      <c r="GDT755" s="31"/>
      <c r="GDU755" s="31"/>
      <c r="GDV755" s="31"/>
      <c r="GDW755" s="31"/>
      <c r="GDX755" s="31"/>
      <c r="GDY755" s="31"/>
      <c r="GDZ755" s="31"/>
      <c r="GEA755" s="31"/>
      <c r="GEB755" s="31"/>
      <c r="GEC755" s="31"/>
      <c r="GED755" s="31"/>
      <c r="GEE755" s="31"/>
      <c r="GEF755" s="31"/>
      <c r="GEG755" s="31"/>
      <c r="GEH755" s="31"/>
      <c r="GEI755" s="31"/>
      <c r="GEJ755" s="31"/>
      <c r="GEK755" s="31"/>
      <c r="GEL755" s="31"/>
      <c r="GEM755" s="31"/>
      <c r="GEN755" s="31"/>
      <c r="GEO755" s="31"/>
      <c r="GEP755" s="31"/>
      <c r="GEQ755" s="31"/>
      <c r="GER755" s="31"/>
      <c r="GES755" s="31"/>
      <c r="GET755" s="31"/>
      <c r="GEU755" s="31"/>
      <c r="GEV755" s="31"/>
      <c r="GEW755" s="31"/>
      <c r="GEX755" s="31"/>
      <c r="GEY755" s="31"/>
      <c r="GEZ755" s="31"/>
      <c r="GFA755" s="31"/>
      <c r="GFB755" s="31"/>
      <c r="GFC755" s="31"/>
      <c r="GFD755" s="31"/>
      <c r="GFE755" s="31"/>
      <c r="GFF755" s="31"/>
      <c r="GFG755" s="31"/>
      <c r="GFH755" s="31"/>
      <c r="GFI755" s="31"/>
      <c r="GFJ755" s="31"/>
      <c r="GFK755" s="31"/>
      <c r="GFL755" s="31"/>
      <c r="GFM755" s="31"/>
      <c r="GFN755" s="31"/>
      <c r="GFO755" s="31"/>
      <c r="GFP755" s="31"/>
      <c r="GFQ755" s="31"/>
      <c r="GFR755" s="31"/>
      <c r="GFS755" s="31"/>
      <c r="GFT755" s="31"/>
      <c r="GFU755" s="31"/>
      <c r="GFV755" s="31"/>
      <c r="GFW755" s="31"/>
      <c r="GFX755" s="31"/>
      <c r="GFY755" s="31"/>
      <c r="GFZ755" s="31"/>
      <c r="GGA755" s="31"/>
      <c r="GGB755" s="31"/>
      <c r="GGC755" s="31"/>
      <c r="GGD755" s="31"/>
      <c r="GGE755" s="31"/>
      <c r="GGF755" s="31"/>
      <c r="GGG755" s="31"/>
      <c r="GGH755" s="31"/>
      <c r="GGI755" s="31"/>
      <c r="GGJ755" s="31"/>
      <c r="GGK755" s="31"/>
      <c r="GGL755" s="31"/>
      <c r="GGM755" s="31"/>
      <c r="GGN755" s="31"/>
      <c r="GGO755" s="31"/>
      <c r="GGP755" s="31"/>
      <c r="GGQ755" s="31"/>
      <c r="GGR755" s="31"/>
      <c r="GGS755" s="31"/>
      <c r="GGT755" s="31"/>
      <c r="GGU755" s="31"/>
      <c r="GGV755" s="31"/>
      <c r="GGW755" s="31"/>
      <c r="GGX755" s="31"/>
      <c r="GGY755" s="31"/>
      <c r="GGZ755" s="31"/>
      <c r="GHA755" s="31"/>
      <c r="GHB755" s="31"/>
      <c r="GHC755" s="31"/>
      <c r="GHD755" s="31"/>
      <c r="GHE755" s="31"/>
      <c r="GHF755" s="31"/>
      <c r="GHG755" s="31"/>
      <c r="GHH755" s="31"/>
      <c r="GHI755" s="31"/>
      <c r="GHJ755" s="31"/>
      <c r="GHK755" s="31"/>
      <c r="GHL755" s="31"/>
      <c r="GHM755" s="31"/>
      <c r="GHN755" s="31"/>
      <c r="GHO755" s="31"/>
      <c r="GHP755" s="31"/>
      <c r="GHQ755" s="31"/>
      <c r="GHR755" s="31"/>
      <c r="GHS755" s="31"/>
      <c r="GHT755" s="31"/>
      <c r="GHU755" s="31"/>
      <c r="GHV755" s="31"/>
      <c r="GHW755" s="31"/>
      <c r="GHX755" s="31"/>
      <c r="GHY755" s="31"/>
      <c r="GHZ755" s="31"/>
      <c r="GIA755" s="31"/>
      <c r="GIB755" s="31"/>
      <c r="GIC755" s="31"/>
      <c r="GID755" s="31"/>
      <c r="GIE755" s="31"/>
      <c r="GIF755" s="31"/>
      <c r="GIG755" s="31"/>
      <c r="GIH755" s="31"/>
      <c r="GII755" s="31"/>
      <c r="GIJ755" s="31"/>
      <c r="GIK755" s="31"/>
      <c r="GIL755" s="31"/>
      <c r="GIM755" s="31"/>
      <c r="GIN755" s="31"/>
      <c r="GIO755" s="31"/>
      <c r="GIP755" s="31"/>
      <c r="GIQ755" s="31"/>
      <c r="GIR755" s="31"/>
      <c r="GIS755" s="31"/>
      <c r="GIT755" s="31"/>
      <c r="GIU755" s="31"/>
      <c r="GIV755" s="31"/>
      <c r="GIW755" s="31"/>
      <c r="GIX755" s="31"/>
      <c r="GIY755" s="31"/>
      <c r="GIZ755" s="31"/>
      <c r="GJA755" s="31"/>
      <c r="GJB755" s="31"/>
      <c r="GJC755" s="31"/>
      <c r="GJD755" s="31"/>
      <c r="GJE755" s="31"/>
      <c r="GJF755" s="31"/>
      <c r="GJG755" s="31"/>
      <c r="GJH755" s="31"/>
      <c r="GJI755" s="31"/>
      <c r="GJJ755" s="31"/>
      <c r="GJK755" s="31"/>
      <c r="GJL755" s="31"/>
      <c r="GJM755" s="31"/>
      <c r="GJN755" s="31"/>
      <c r="GJO755" s="31"/>
      <c r="GJP755" s="31"/>
      <c r="GJQ755" s="31"/>
      <c r="GJR755" s="31"/>
      <c r="GJS755" s="31"/>
      <c r="GJT755" s="31"/>
      <c r="GJU755" s="31"/>
      <c r="GJV755" s="31"/>
      <c r="GJW755" s="31"/>
      <c r="GJX755" s="31"/>
      <c r="GJY755" s="31"/>
      <c r="GJZ755" s="31"/>
      <c r="GKA755" s="31"/>
      <c r="GKB755" s="31"/>
      <c r="GKC755" s="31"/>
      <c r="GKD755" s="31"/>
      <c r="GKE755" s="31"/>
      <c r="GKF755" s="31"/>
      <c r="GKG755" s="31"/>
      <c r="GKH755" s="31"/>
      <c r="GKI755" s="31"/>
      <c r="GKJ755" s="31"/>
      <c r="GKK755" s="31"/>
      <c r="GKL755" s="31"/>
      <c r="GKM755" s="31"/>
      <c r="GKN755" s="31"/>
      <c r="GKO755" s="31"/>
      <c r="GKP755" s="31"/>
      <c r="GKQ755" s="31"/>
      <c r="GKR755" s="31"/>
      <c r="GKS755" s="31"/>
      <c r="GKT755" s="31"/>
      <c r="GKU755" s="31"/>
      <c r="GKV755" s="31"/>
      <c r="GKW755" s="31"/>
      <c r="GKX755" s="31"/>
      <c r="GKY755" s="31"/>
      <c r="GKZ755" s="31"/>
      <c r="GLA755" s="31"/>
      <c r="GLB755" s="31"/>
      <c r="GLC755" s="31"/>
      <c r="GLD755" s="31"/>
      <c r="GLE755" s="31"/>
      <c r="GLF755" s="31"/>
      <c r="GLG755" s="31"/>
      <c r="GLH755" s="31"/>
      <c r="GLI755" s="31"/>
      <c r="GLJ755" s="31"/>
      <c r="GLK755" s="31"/>
      <c r="GLL755" s="31"/>
      <c r="GLM755" s="31"/>
      <c r="GLN755" s="31"/>
      <c r="GLO755" s="31"/>
      <c r="GLP755" s="31"/>
      <c r="GLQ755" s="31"/>
      <c r="GLR755" s="31"/>
      <c r="GLS755" s="31"/>
      <c r="GLT755" s="31"/>
      <c r="GLU755" s="31"/>
      <c r="GLV755" s="31"/>
      <c r="GLW755" s="31"/>
      <c r="GLX755" s="31"/>
      <c r="GLY755" s="31"/>
      <c r="GLZ755" s="31"/>
      <c r="GMA755" s="31"/>
      <c r="GMB755" s="31"/>
      <c r="GMC755" s="31"/>
      <c r="GMD755" s="31"/>
      <c r="GME755" s="31"/>
      <c r="GMF755" s="31"/>
      <c r="GMG755" s="31"/>
      <c r="GMH755" s="31"/>
      <c r="GMI755" s="31"/>
      <c r="GMJ755" s="31"/>
      <c r="GMK755" s="31"/>
      <c r="GML755" s="31"/>
      <c r="GMM755" s="31"/>
      <c r="GMN755" s="31"/>
      <c r="GMO755" s="31"/>
      <c r="GMP755" s="31"/>
      <c r="GMQ755" s="31"/>
      <c r="GMR755" s="31"/>
      <c r="GMS755" s="31"/>
      <c r="GMT755" s="31"/>
      <c r="GMU755" s="31"/>
      <c r="GMV755" s="31"/>
      <c r="GMW755" s="31"/>
      <c r="GMX755" s="31"/>
      <c r="GMY755" s="31"/>
      <c r="GMZ755" s="31"/>
      <c r="GNA755" s="31"/>
      <c r="GNB755" s="31"/>
      <c r="GNC755" s="31"/>
      <c r="GND755" s="31"/>
      <c r="GNE755" s="31"/>
      <c r="GNF755" s="31"/>
      <c r="GNG755" s="31"/>
      <c r="GNH755" s="31"/>
      <c r="GNI755" s="31"/>
      <c r="GNJ755" s="31"/>
      <c r="GNK755" s="31"/>
      <c r="GNL755" s="31"/>
      <c r="GNM755" s="31"/>
      <c r="GNN755" s="31"/>
      <c r="GNO755" s="31"/>
      <c r="GNP755" s="31"/>
      <c r="GNQ755" s="31"/>
      <c r="GNR755" s="31"/>
      <c r="GNS755" s="31"/>
      <c r="GNT755" s="31"/>
      <c r="GNU755" s="31"/>
      <c r="GNV755" s="31"/>
      <c r="GNW755" s="31"/>
      <c r="GNX755" s="31"/>
      <c r="GNY755" s="31"/>
      <c r="GNZ755" s="31"/>
      <c r="GOA755" s="31"/>
      <c r="GOB755" s="31"/>
      <c r="GOC755" s="31"/>
      <c r="GOD755" s="31"/>
      <c r="GOE755" s="31"/>
      <c r="GOF755" s="31"/>
      <c r="GOG755" s="31"/>
      <c r="GOH755" s="31"/>
      <c r="GOI755" s="31"/>
      <c r="GOJ755" s="31"/>
      <c r="GOK755" s="31"/>
      <c r="GOL755" s="31"/>
      <c r="GOM755" s="31"/>
      <c r="GON755" s="31"/>
      <c r="GOO755" s="31"/>
      <c r="GOP755" s="31"/>
      <c r="GOQ755" s="31"/>
      <c r="GOR755" s="31"/>
      <c r="GOS755" s="31"/>
      <c r="GOT755" s="31"/>
      <c r="GOU755" s="31"/>
      <c r="GOV755" s="31"/>
      <c r="GOW755" s="31"/>
      <c r="GOX755" s="31"/>
      <c r="GOY755" s="31"/>
      <c r="GOZ755" s="31"/>
      <c r="GPA755" s="31"/>
      <c r="GPB755" s="31"/>
      <c r="GPC755" s="31"/>
      <c r="GPD755" s="31"/>
      <c r="GPE755" s="31"/>
      <c r="GPF755" s="31"/>
      <c r="GPG755" s="31"/>
      <c r="GPH755" s="31"/>
      <c r="GPI755" s="31"/>
      <c r="GPJ755" s="31"/>
      <c r="GPK755" s="31"/>
      <c r="GPL755" s="31"/>
      <c r="GPM755" s="31"/>
      <c r="GPN755" s="31"/>
      <c r="GPO755" s="31"/>
      <c r="GPP755" s="31"/>
      <c r="GPQ755" s="31"/>
      <c r="GPR755" s="31"/>
      <c r="GPS755" s="31"/>
      <c r="GPT755" s="31"/>
      <c r="GPU755" s="31"/>
      <c r="GPV755" s="31"/>
      <c r="GPW755" s="31"/>
      <c r="GPX755" s="31"/>
      <c r="GPY755" s="31"/>
      <c r="GPZ755" s="31"/>
      <c r="GQA755" s="31"/>
      <c r="GQB755" s="31"/>
      <c r="GQC755" s="31"/>
      <c r="GQD755" s="31"/>
      <c r="GQE755" s="31"/>
      <c r="GQF755" s="31"/>
      <c r="GQG755" s="31"/>
      <c r="GQH755" s="31"/>
      <c r="GQI755" s="31"/>
      <c r="GQJ755" s="31"/>
      <c r="GQK755" s="31"/>
      <c r="GQL755" s="31"/>
      <c r="GQM755" s="31"/>
      <c r="GQN755" s="31"/>
      <c r="GQO755" s="31"/>
      <c r="GQP755" s="31"/>
      <c r="GQQ755" s="31"/>
      <c r="GQR755" s="31"/>
      <c r="GQS755" s="31"/>
      <c r="GQT755" s="31"/>
      <c r="GQU755" s="31"/>
      <c r="GQV755" s="31"/>
      <c r="GQW755" s="31"/>
      <c r="GQX755" s="31"/>
      <c r="GQY755" s="31"/>
      <c r="GQZ755" s="31"/>
      <c r="GRA755" s="31"/>
      <c r="GRB755" s="31"/>
      <c r="GRC755" s="31"/>
      <c r="GRD755" s="31"/>
      <c r="GRE755" s="31"/>
      <c r="GRF755" s="31"/>
      <c r="GRG755" s="31"/>
      <c r="GRH755" s="31"/>
      <c r="GRI755" s="31"/>
      <c r="GRJ755" s="31"/>
      <c r="GRK755" s="31"/>
      <c r="GRL755" s="31"/>
      <c r="GRM755" s="31"/>
      <c r="GRN755" s="31"/>
      <c r="GRO755" s="31"/>
      <c r="GRP755" s="31"/>
      <c r="GRQ755" s="31"/>
      <c r="GRR755" s="31"/>
      <c r="GRS755" s="31"/>
      <c r="GRT755" s="31"/>
      <c r="GRU755" s="31"/>
      <c r="GRV755" s="31"/>
      <c r="GRW755" s="31"/>
      <c r="GRX755" s="31"/>
      <c r="GRY755" s="31"/>
      <c r="GRZ755" s="31"/>
      <c r="GSA755" s="31"/>
      <c r="GSB755" s="31"/>
      <c r="GSC755" s="31"/>
      <c r="GSD755" s="31"/>
      <c r="GSE755" s="31"/>
      <c r="GSF755" s="31"/>
      <c r="GSG755" s="31"/>
      <c r="GSH755" s="31"/>
      <c r="GSI755" s="31"/>
      <c r="GSJ755" s="31"/>
      <c r="GSK755" s="31"/>
      <c r="GSL755" s="31"/>
      <c r="GSM755" s="31"/>
      <c r="GSN755" s="31"/>
      <c r="GSO755" s="31"/>
      <c r="GSP755" s="31"/>
      <c r="GSQ755" s="31"/>
      <c r="GSR755" s="31"/>
      <c r="GSS755" s="31"/>
      <c r="GST755" s="31"/>
      <c r="GSU755" s="31"/>
      <c r="GSV755" s="31"/>
      <c r="GSW755" s="31"/>
      <c r="GSX755" s="31"/>
      <c r="GSY755" s="31"/>
      <c r="GSZ755" s="31"/>
      <c r="GTA755" s="31"/>
      <c r="GTB755" s="31"/>
      <c r="GTC755" s="31"/>
      <c r="GTD755" s="31"/>
      <c r="GTE755" s="31"/>
      <c r="GTF755" s="31"/>
      <c r="GTG755" s="31"/>
      <c r="GTH755" s="31"/>
      <c r="GTI755" s="31"/>
      <c r="GTJ755" s="31"/>
      <c r="GTK755" s="31"/>
      <c r="GTL755" s="31"/>
      <c r="GTM755" s="31"/>
      <c r="GTN755" s="31"/>
      <c r="GTO755" s="31"/>
      <c r="GTP755" s="31"/>
      <c r="GTQ755" s="31"/>
      <c r="GTR755" s="31"/>
      <c r="GTS755" s="31"/>
      <c r="GTT755" s="31"/>
      <c r="GTU755" s="31"/>
      <c r="GTV755" s="31"/>
      <c r="GTW755" s="31"/>
      <c r="GTX755" s="31"/>
      <c r="GTY755" s="31"/>
      <c r="GTZ755" s="31"/>
      <c r="GUA755" s="31"/>
      <c r="GUB755" s="31"/>
      <c r="GUC755" s="31"/>
      <c r="GUD755" s="31"/>
      <c r="GUE755" s="31"/>
      <c r="GUF755" s="31"/>
      <c r="GUG755" s="31"/>
      <c r="GUH755" s="31"/>
      <c r="GUI755" s="31"/>
      <c r="GUJ755" s="31"/>
      <c r="GUK755" s="31"/>
      <c r="GUL755" s="31"/>
      <c r="GUM755" s="31"/>
      <c r="GUN755" s="31"/>
      <c r="GUO755" s="31"/>
      <c r="GUP755" s="31"/>
      <c r="GUQ755" s="31"/>
      <c r="GUR755" s="31"/>
      <c r="GUS755" s="31"/>
      <c r="GUT755" s="31"/>
      <c r="GUU755" s="31"/>
      <c r="GUV755" s="31"/>
      <c r="GUW755" s="31"/>
      <c r="GUX755" s="31"/>
      <c r="GUY755" s="31"/>
      <c r="GUZ755" s="31"/>
      <c r="GVA755" s="31"/>
      <c r="GVB755" s="31"/>
      <c r="GVC755" s="31"/>
      <c r="GVD755" s="31"/>
      <c r="GVE755" s="31"/>
      <c r="GVF755" s="31"/>
      <c r="GVG755" s="31"/>
      <c r="GVH755" s="31"/>
      <c r="GVI755" s="31"/>
      <c r="GVJ755" s="31"/>
      <c r="GVK755" s="31"/>
      <c r="GVL755" s="31"/>
      <c r="GVM755" s="31"/>
      <c r="GVN755" s="31"/>
      <c r="GVO755" s="31"/>
      <c r="GVP755" s="31"/>
      <c r="GVQ755" s="31"/>
      <c r="GVR755" s="31"/>
      <c r="GVS755" s="31"/>
      <c r="GVT755" s="31"/>
      <c r="GVU755" s="31"/>
      <c r="GVV755" s="31"/>
      <c r="GVW755" s="31"/>
      <c r="GVX755" s="31"/>
      <c r="GVY755" s="31"/>
      <c r="GVZ755" s="31"/>
      <c r="GWA755" s="31"/>
      <c r="GWB755" s="31"/>
      <c r="GWC755" s="31"/>
      <c r="GWD755" s="31"/>
      <c r="GWE755" s="31"/>
      <c r="GWF755" s="31"/>
      <c r="GWG755" s="31"/>
      <c r="GWH755" s="31"/>
      <c r="GWI755" s="31"/>
      <c r="GWJ755" s="31"/>
      <c r="GWK755" s="31"/>
      <c r="GWL755" s="31"/>
      <c r="GWM755" s="31"/>
      <c r="GWN755" s="31"/>
      <c r="GWO755" s="31"/>
      <c r="GWP755" s="31"/>
      <c r="GWQ755" s="31"/>
      <c r="GWR755" s="31"/>
      <c r="GWS755" s="31"/>
      <c r="GWT755" s="31"/>
      <c r="GWU755" s="31"/>
      <c r="GWV755" s="31"/>
      <c r="GWW755" s="31"/>
      <c r="GWX755" s="31"/>
      <c r="GWY755" s="31"/>
      <c r="GWZ755" s="31"/>
      <c r="GXA755" s="31"/>
      <c r="GXB755" s="31"/>
      <c r="GXC755" s="31"/>
      <c r="GXD755" s="31"/>
      <c r="GXE755" s="31"/>
      <c r="GXF755" s="31"/>
      <c r="GXG755" s="31"/>
      <c r="GXH755" s="31"/>
      <c r="GXI755" s="31"/>
      <c r="GXJ755" s="31"/>
      <c r="GXK755" s="31"/>
      <c r="GXL755" s="31"/>
      <c r="GXM755" s="31"/>
      <c r="GXN755" s="31"/>
      <c r="GXO755" s="31"/>
      <c r="GXP755" s="31"/>
      <c r="GXQ755" s="31"/>
      <c r="GXR755" s="31"/>
      <c r="GXS755" s="31"/>
      <c r="GXT755" s="31"/>
      <c r="GXU755" s="31"/>
      <c r="GXV755" s="31"/>
      <c r="GXW755" s="31"/>
      <c r="GXX755" s="31"/>
      <c r="GXY755" s="31"/>
      <c r="GXZ755" s="31"/>
      <c r="GYA755" s="31"/>
      <c r="GYB755" s="31"/>
      <c r="GYC755" s="31"/>
      <c r="GYD755" s="31"/>
      <c r="GYE755" s="31"/>
      <c r="GYF755" s="31"/>
      <c r="GYG755" s="31"/>
      <c r="GYH755" s="31"/>
      <c r="GYI755" s="31"/>
      <c r="GYJ755" s="31"/>
      <c r="GYK755" s="31"/>
      <c r="GYL755" s="31"/>
      <c r="GYM755" s="31"/>
      <c r="GYN755" s="31"/>
      <c r="GYO755" s="31"/>
      <c r="GYP755" s="31"/>
      <c r="GYQ755" s="31"/>
      <c r="GYR755" s="31"/>
      <c r="GYS755" s="31"/>
      <c r="GYT755" s="31"/>
      <c r="GYU755" s="31"/>
      <c r="GYV755" s="31"/>
      <c r="GYW755" s="31"/>
      <c r="GYX755" s="31"/>
      <c r="GYY755" s="31"/>
      <c r="GYZ755" s="31"/>
      <c r="GZA755" s="31"/>
      <c r="GZB755" s="31"/>
      <c r="GZC755" s="31"/>
      <c r="GZD755" s="31"/>
      <c r="GZE755" s="31"/>
      <c r="GZF755" s="31"/>
      <c r="GZG755" s="31"/>
      <c r="GZH755" s="31"/>
      <c r="GZI755" s="31"/>
      <c r="GZJ755" s="31"/>
      <c r="GZK755" s="31"/>
      <c r="GZL755" s="31"/>
      <c r="GZM755" s="31"/>
      <c r="GZN755" s="31"/>
      <c r="GZO755" s="31"/>
      <c r="GZP755" s="31"/>
      <c r="GZQ755" s="31"/>
      <c r="GZR755" s="31"/>
      <c r="GZS755" s="31"/>
      <c r="GZT755" s="31"/>
      <c r="GZU755" s="31"/>
      <c r="GZV755" s="31"/>
      <c r="GZW755" s="31"/>
      <c r="GZX755" s="31"/>
      <c r="GZY755" s="31"/>
      <c r="GZZ755" s="31"/>
      <c r="HAA755" s="31"/>
      <c r="HAB755" s="31"/>
      <c r="HAC755" s="31"/>
      <c r="HAD755" s="31"/>
      <c r="HAE755" s="31"/>
      <c r="HAF755" s="31"/>
      <c r="HAG755" s="31"/>
      <c r="HAH755" s="31"/>
      <c r="HAI755" s="31"/>
      <c r="HAJ755" s="31"/>
      <c r="HAK755" s="31"/>
      <c r="HAL755" s="31"/>
      <c r="HAM755" s="31"/>
      <c r="HAN755" s="31"/>
      <c r="HAO755" s="31"/>
      <c r="HAP755" s="31"/>
      <c r="HAQ755" s="31"/>
      <c r="HAR755" s="31"/>
      <c r="HAS755" s="31"/>
      <c r="HAT755" s="31"/>
      <c r="HAU755" s="31"/>
      <c r="HAV755" s="31"/>
      <c r="HAW755" s="31"/>
      <c r="HAX755" s="31"/>
      <c r="HAY755" s="31"/>
      <c r="HAZ755" s="31"/>
      <c r="HBA755" s="31"/>
      <c r="HBB755" s="31"/>
      <c r="HBC755" s="31"/>
      <c r="HBD755" s="31"/>
      <c r="HBE755" s="31"/>
      <c r="HBF755" s="31"/>
      <c r="HBG755" s="31"/>
      <c r="HBH755" s="31"/>
      <c r="HBI755" s="31"/>
      <c r="HBJ755" s="31"/>
      <c r="HBK755" s="31"/>
      <c r="HBL755" s="31"/>
      <c r="HBM755" s="31"/>
      <c r="HBN755" s="31"/>
      <c r="HBO755" s="31"/>
      <c r="HBP755" s="31"/>
      <c r="HBQ755" s="31"/>
      <c r="HBR755" s="31"/>
      <c r="HBS755" s="31"/>
      <c r="HBT755" s="31"/>
      <c r="HBU755" s="31"/>
      <c r="HBV755" s="31"/>
      <c r="HBW755" s="31"/>
      <c r="HBX755" s="31"/>
      <c r="HBY755" s="31"/>
      <c r="HBZ755" s="31"/>
      <c r="HCA755" s="31"/>
      <c r="HCB755" s="31"/>
      <c r="HCC755" s="31"/>
      <c r="HCD755" s="31"/>
      <c r="HCE755" s="31"/>
      <c r="HCF755" s="31"/>
      <c r="HCG755" s="31"/>
      <c r="HCH755" s="31"/>
      <c r="HCI755" s="31"/>
      <c r="HCJ755" s="31"/>
      <c r="HCK755" s="31"/>
      <c r="HCL755" s="31"/>
      <c r="HCM755" s="31"/>
      <c r="HCN755" s="31"/>
      <c r="HCO755" s="31"/>
      <c r="HCP755" s="31"/>
      <c r="HCQ755" s="31"/>
      <c r="HCR755" s="31"/>
      <c r="HCS755" s="31"/>
      <c r="HCT755" s="31"/>
      <c r="HCU755" s="31"/>
      <c r="HCV755" s="31"/>
      <c r="HCW755" s="31"/>
      <c r="HCX755" s="31"/>
      <c r="HCY755" s="31"/>
      <c r="HCZ755" s="31"/>
      <c r="HDA755" s="31"/>
      <c r="HDB755" s="31"/>
      <c r="HDC755" s="31"/>
      <c r="HDD755" s="31"/>
      <c r="HDE755" s="31"/>
      <c r="HDF755" s="31"/>
      <c r="HDG755" s="31"/>
      <c r="HDH755" s="31"/>
      <c r="HDI755" s="31"/>
      <c r="HDJ755" s="31"/>
      <c r="HDK755" s="31"/>
      <c r="HDL755" s="31"/>
      <c r="HDM755" s="31"/>
      <c r="HDN755" s="31"/>
      <c r="HDO755" s="31"/>
      <c r="HDP755" s="31"/>
      <c r="HDQ755" s="31"/>
      <c r="HDR755" s="31"/>
      <c r="HDS755" s="31"/>
      <c r="HDT755" s="31"/>
      <c r="HDU755" s="31"/>
      <c r="HDV755" s="31"/>
      <c r="HDW755" s="31"/>
      <c r="HDX755" s="31"/>
      <c r="HDY755" s="31"/>
      <c r="HDZ755" s="31"/>
      <c r="HEA755" s="31"/>
      <c r="HEB755" s="31"/>
      <c r="HEC755" s="31"/>
      <c r="HED755" s="31"/>
      <c r="HEE755" s="31"/>
      <c r="HEF755" s="31"/>
      <c r="HEG755" s="31"/>
      <c r="HEH755" s="31"/>
      <c r="HEI755" s="31"/>
      <c r="HEJ755" s="31"/>
      <c r="HEK755" s="31"/>
      <c r="HEL755" s="31"/>
      <c r="HEM755" s="31"/>
      <c r="HEN755" s="31"/>
      <c r="HEO755" s="31"/>
      <c r="HEP755" s="31"/>
      <c r="HEQ755" s="31"/>
      <c r="HER755" s="31"/>
      <c r="HES755" s="31"/>
      <c r="HET755" s="31"/>
      <c r="HEU755" s="31"/>
      <c r="HEV755" s="31"/>
      <c r="HEW755" s="31"/>
      <c r="HEX755" s="31"/>
      <c r="HEY755" s="31"/>
      <c r="HEZ755" s="31"/>
      <c r="HFA755" s="31"/>
      <c r="HFB755" s="31"/>
      <c r="HFC755" s="31"/>
      <c r="HFD755" s="31"/>
      <c r="HFE755" s="31"/>
      <c r="HFF755" s="31"/>
      <c r="HFG755" s="31"/>
      <c r="HFH755" s="31"/>
      <c r="HFI755" s="31"/>
      <c r="HFJ755" s="31"/>
      <c r="HFK755" s="31"/>
      <c r="HFL755" s="31"/>
      <c r="HFM755" s="31"/>
      <c r="HFN755" s="31"/>
      <c r="HFO755" s="31"/>
      <c r="HFP755" s="31"/>
      <c r="HFQ755" s="31"/>
      <c r="HFR755" s="31"/>
      <c r="HFS755" s="31"/>
      <c r="HFT755" s="31"/>
      <c r="HFU755" s="31"/>
      <c r="HFV755" s="31"/>
      <c r="HFW755" s="31"/>
      <c r="HFX755" s="31"/>
      <c r="HFY755" s="31"/>
      <c r="HFZ755" s="31"/>
      <c r="HGA755" s="31"/>
      <c r="HGB755" s="31"/>
      <c r="HGC755" s="31"/>
      <c r="HGD755" s="31"/>
      <c r="HGE755" s="31"/>
      <c r="HGF755" s="31"/>
      <c r="HGG755" s="31"/>
      <c r="HGH755" s="31"/>
      <c r="HGI755" s="31"/>
      <c r="HGJ755" s="31"/>
      <c r="HGK755" s="31"/>
      <c r="HGL755" s="31"/>
      <c r="HGM755" s="31"/>
      <c r="HGN755" s="31"/>
      <c r="HGO755" s="31"/>
      <c r="HGP755" s="31"/>
      <c r="HGQ755" s="31"/>
      <c r="HGR755" s="31"/>
      <c r="HGS755" s="31"/>
      <c r="HGT755" s="31"/>
      <c r="HGU755" s="31"/>
      <c r="HGV755" s="31"/>
      <c r="HGW755" s="31"/>
      <c r="HGX755" s="31"/>
      <c r="HGY755" s="31"/>
      <c r="HGZ755" s="31"/>
      <c r="HHA755" s="31"/>
      <c r="HHB755" s="31"/>
      <c r="HHC755" s="31"/>
      <c r="HHD755" s="31"/>
      <c r="HHE755" s="31"/>
      <c r="HHF755" s="31"/>
      <c r="HHG755" s="31"/>
      <c r="HHH755" s="31"/>
      <c r="HHI755" s="31"/>
      <c r="HHJ755" s="31"/>
      <c r="HHK755" s="31"/>
      <c r="HHL755" s="31"/>
      <c r="HHM755" s="31"/>
      <c r="HHN755" s="31"/>
      <c r="HHO755" s="31"/>
      <c r="HHP755" s="31"/>
      <c r="HHQ755" s="31"/>
      <c r="HHR755" s="31"/>
      <c r="HHS755" s="31"/>
      <c r="HHT755" s="31"/>
      <c r="HHU755" s="31"/>
      <c r="HHV755" s="31"/>
      <c r="HHW755" s="31"/>
      <c r="HHX755" s="31"/>
      <c r="HHY755" s="31"/>
      <c r="HHZ755" s="31"/>
      <c r="HIA755" s="31"/>
      <c r="HIB755" s="31"/>
      <c r="HIC755" s="31"/>
      <c r="HID755" s="31"/>
      <c r="HIE755" s="31"/>
      <c r="HIF755" s="31"/>
      <c r="HIG755" s="31"/>
      <c r="HIH755" s="31"/>
      <c r="HII755" s="31"/>
      <c r="HIJ755" s="31"/>
      <c r="HIK755" s="31"/>
      <c r="HIL755" s="31"/>
      <c r="HIM755" s="31"/>
      <c r="HIN755" s="31"/>
      <c r="HIO755" s="31"/>
      <c r="HIP755" s="31"/>
      <c r="HIQ755" s="31"/>
      <c r="HIR755" s="31"/>
      <c r="HIS755" s="31"/>
      <c r="HIT755" s="31"/>
      <c r="HIU755" s="31"/>
      <c r="HIV755" s="31"/>
      <c r="HIW755" s="31"/>
      <c r="HIX755" s="31"/>
      <c r="HIY755" s="31"/>
      <c r="HIZ755" s="31"/>
      <c r="HJA755" s="31"/>
      <c r="HJB755" s="31"/>
      <c r="HJC755" s="31"/>
      <c r="HJD755" s="31"/>
      <c r="HJE755" s="31"/>
      <c r="HJF755" s="31"/>
      <c r="HJG755" s="31"/>
      <c r="HJH755" s="31"/>
      <c r="HJI755" s="31"/>
      <c r="HJJ755" s="31"/>
      <c r="HJK755" s="31"/>
      <c r="HJL755" s="31"/>
      <c r="HJM755" s="31"/>
      <c r="HJN755" s="31"/>
      <c r="HJO755" s="31"/>
      <c r="HJP755" s="31"/>
      <c r="HJQ755" s="31"/>
      <c r="HJR755" s="31"/>
      <c r="HJS755" s="31"/>
      <c r="HJT755" s="31"/>
      <c r="HJU755" s="31"/>
      <c r="HJV755" s="31"/>
      <c r="HJW755" s="31"/>
      <c r="HJX755" s="31"/>
      <c r="HJY755" s="31"/>
      <c r="HJZ755" s="31"/>
      <c r="HKA755" s="31"/>
      <c r="HKB755" s="31"/>
      <c r="HKC755" s="31"/>
      <c r="HKD755" s="31"/>
      <c r="HKE755" s="31"/>
      <c r="HKF755" s="31"/>
      <c r="HKG755" s="31"/>
      <c r="HKH755" s="31"/>
      <c r="HKI755" s="31"/>
      <c r="HKJ755" s="31"/>
      <c r="HKK755" s="31"/>
      <c r="HKL755" s="31"/>
      <c r="HKM755" s="31"/>
      <c r="HKN755" s="31"/>
      <c r="HKO755" s="31"/>
      <c r="HKP755" s="31"/>
      <c r="HKQ755" s="31"/>
      <c r="HKR755" s="31"/>
      <c r="HKS755" s="31"/>
      <c r="HKT755" s="31"/>
      <c r="HKU755" s="31"/>
      <c r="HKV755" s="31"/>
      <c r="HKW755" s="31"/>
      <c r="HKX755" s="31"/>
      <c r="HKY755" s="31"/>
      <c r="HKZ755" s="31"/>
      <c r="HLA755" s="31"/>
      <c r="HLB755" s="31"/>
      <c r="HLC755" s="31"/>
      <c r="HLD755" s="31"/>
      <c r="HLE755" s="31"/>
      <c r="HLF755" s="31"/>
      <c r="HLG755" s="31"/>
      <c r="HLH755" s="31"/>
      <c r="HLI755" s="31"/>
      <c r="HLJ755" s="31"/>
      <c r="HLK755" s="31"/>
      <c r="HLL755" s="31"/>
      <c r="HLM755" s="31"/>
      <c r="HLN755" s="31"/>
      <c r="HLO755" s="31"/>
      <c r="HLP755" s="31"/>
      <c r="HLQ755" s="31"/>
      <c r="HLR755" s="31"/>
      <c r="HLS755" s="31"/>
      <c r="HLT755" s="31"/>
      <c r="HLU755" s="31"/>
      <c r="HLV755" s="31"/>
      <c r="HLW755" s="31"/>
      <c r="HLX755" s="31"/>
      <c r="HLY755" s="31"/>
      <c r="HLZ755" s="31"/>
      <c r="HMA755" s="31"/>
      <c r="HMB755" s="31"/>
      <c r="HMC755" s="31"/>
      <c r="HMD755" s="31"/>
      <c r="HME755" s="31"/>
      <c r="HMF755" s="31"/>
      <c r="HMG755" s="31"/>
      <c r="HMH755" s="31"/>
      <c r="HMI755" s="31"/>
      <c r="HMJ755" s="31"/>
      <c r="HMK755" s="31"/>
      <c r="HML755" s="31"/>
      <c r="HMM755" s="31"/>
      <c r="HMN755" s="31"/>
      <c r="HMO755" s="31"/>
      <c r="HMP755" s="31"/>
      <c r="HMQ755" s="31"/>
      <c r="HMR755" s="31"/>
      <c r="HMS755" s="31"/>
      <c r="HMT755" s="31"/>
      <c r="HMU755" s="31"/>
      <c r="HMV755" s="31"/>
      <c r="HMW755" s="31"/>
      <c r="HMX755" s="31"/>
      <c r="HMY755" s="31"/>
      <c r="HMZ755" s="31"/>
      <c r="HNA755" s="31"/>
      <c r="HNB755" s="31"/>
      <c r="HNC755" s="31"/>
      <c r="HND755" s="31"/>
      <c r="HNE755" s="31"/>
      <c r="HNF755" s="31"/>
      <c r="HNG755" s="31"/>
      <c r="HNH755" s="31"/>
      <c r="HNI755" s="31"/>
      <c r="HNJ755" s="31"/>
      <c r="HNK755" s="31"/>
      <c r="HNL755" s="31"/>
      <c r="HNM755" s="31"/>
      <c r="HNN755" s="31"/>
      <c r="HNO755" s="31"/>
      <c r="HNP755" s="31"/>
      <c r="HNQ755" s="31"/>
      <c r="HNR755" s="31"/>
      <c r="HNS755" s="31"/>
      <c r="HNT755" s="31"/>
      <c r="HNU755" s="31"/>
      <c r="HNV755" s="31"/>
      <c r="HNW755" s="31"/>
      <c r="HNX755" s="31"/>
      <c r="HNY755" s="31"/>
      <c r="HNZ755" s="31"/>
      <c r="HOA755" s="31"/>
      <c r="HOB755" s="31"/>
      <c r="HOC755" s="31"/>
      <c r="HOD755" s="31"/>
      <c r="HOE755" s="31"/>
      <c r="HOF755" s="31"/>
      <c r="HOG755" s="31"/>
      <c r="HOH755" s="31"/>
      <c r="HOI755" s="31"/>
      <c r="HOJ755" s="31"/>
      <c r="HOK755" s="31"/>
      <c r="HOL755" s="31"/>
      <c r="HOM755" s="31"/>
      <c r="HON755" s="31"/>
      <c r="HOO755" s="31"/>
      <c r="HOP755" s="31"/>
      <c r="HOQ755" s="31"/>
      <c r="HOR755" s="31"/>
      <c r="HOS755" s="31"/>
      <c r="HOT755" s="31"/>
      <c r="HOU755" s="31"/>
      <c r="HOV755" s="31"/>
      <c r="HOW755" s="31"/>
      <c r="HOX755" s="31"/>
      <c r="HOY755" s="31"/>
      <c r="HOZ755" s="31"/>
      <c r="HPA755" s="31"/>
      <c r="HPB755" s="31"/>
      <c r="HPC755" s="31"/>
      <c r="HPD755" s="31"/>
      <c r="HPE755" s="31"/>
      <c r="HPF755" s="31"/>
      <c r="HPG755" s="31"/>
      <c r="HPH755" s="31"/>
      <c r="HPI755" s="31"/>
      <c r="HPJ755" s="31"/>
      <c r="HPK755" s="31"/>
      <c r="HPL755" s="31"/>
      <c r="HPM755" s="31"/>
      <c r="HPN755" s="31"/>
      <c r="HPO755" s="31"/>
      <c r="HPP755" s="31"/>
      <c r="HPQ755" s="31"/>
      <c r="HPR755" s="31"/>
      <c r="HPS755" s="31"/>
      <c r="HPT755" s="31"/>
      <c r="HPU755" s="31"/>
      <c r="HPV755" s="31"/>
      <c r="HPW755" s="31"/>
      <c r="HPX755" s="31"/>
      <c r="HPY755" s="31"/>
      <c r="HPZ755" s="31"/>
      <c r="HQA755" s="31"/>
      <c r="HQB755" s="31"/>
      <c r="HQC755" s="31"/>
      <c r="HQD755" s="31"/>
      <c r="HQE755" s="31"/>
      <c r="HQF755" s="31"/>
      <c r="HQG755" s="31"/>
      <c r="HQH755" s="31"/>
      <c r="HQI755" s="31"/>
      <c r="HQJ755" s="31"/>
      <c r="HQK755" s="31"/>
      <c r="HQL755" s="31"/>
      <c r="HQM755" s="31"/>
      <c r="HQN755" s="31"/>
      <c r="HQO755" s="31"/>
      <c r="HQP755" s="31"/>
      <c r="HQQ755" s="31"/>
      <c r="HQR755" s="31"/>
      <c r="HQS755" s="31"/>
      <c r="HQT755" s="31"/>
      <c r="HQU755" s="31"/>
      <c r="HQV755" s="31"/>
      <c r="HQW755" s="31"/>
      <c r="HQX755" s="31"/>
      <c r="HQY755" s="31"/>
      <c r="HQZ755" s="31"/>
      <c r="HRA755" s="31"/>
      <c r="HRB755" s="31"/>
      <c r="HRC755" s="31"/>
      <c r="HRD755" s="31"/>
      <c r="HRE755" s="31"/>
      <c r="HRF755" s="31"/>
      <c r="HRG755" s="31"/>
      <c r="HRH755" s="31"/>
      <c r="HRI755" s="31"/>
      <c r="HRJ755" s="31"/>
      <c r="HRK755" s="31"/>
      <c r="HRL755" s="31"/>
      <c r="HRM755" s="31"/>
      <c r="HRN755" s="31"/>
      <c r="HRO755" s="31"/>
      <c r="HRP755" s="31"/>
      <c r="HRQ755" s="31"/>
      <c r="HRR755" s="31"/>
      <c r="HRS755" s="31"/>
      <c r="HRT755" s="31"/>
      <c r="HRU755" s="31"/>
      <c r="HRV755" s="31"/>
      <c r="HRW755" s="31"/>
      <c r="HRX755" s="31"/>
      <c r="HRY755" s="31"/>
      <c r="HRZ755" s="31"/>
      <c r="HSA755" s="31"/>
      <c r="HSB755" s="31"/>
      <c r="HSC755" s="31"/>
      <c r="HSD755" s="31"/>
      <c r="HSE755" s="31"/>
      <c r="HSF755" s="31"/>
      <c r="HSG755" s="31"/>
      <c r="HSH755" s="31"/>
      <c r="HSI755" s="31"/>
      <c r="HSJ755" s="31"/>
      <c r="HSK755" s="31"/>
      <c r="HSL755" s="31"/>
      <c r="HSM755" s="31"/>
      <c r="HSN755" s="31"/>
      <c r="HSO755" s="31"/>
      <c r="HSP755" s="31"/>
      <c r="HSQ755" s="31"/>
      <c r="HSR755" s="31"/>
      <c r="HSS755" s="31"/>
      <c r="HST755" s="31"/>
      <c r="HSU755" s="31"/>
      <c r="HSV755" s="31"/>
      <c r="HSW755" s="31"/>
      <c r="HSX755" s="31"/>
      <c r="HSY755" s="31"/>
      <c r="HSZ755" s="31"/>
      <c r="HTA755" s="31"/>
      <c r="HTB755" s="31"/>
      <c r="HTC755" s="31"/>
      <c r="HTD755" s="31"/>
      <c r="HTE755" s="31"/>
      <c r="HTF755" s="31"/>
      <c r="HTG755" s="31"/>
      <c r="HTH755" s="31"/>
      <c r="HTI755" s="31"/>
      <c r="HTJ755" s="31"/>
      <c r="HTK755" s="31"/>
      <c r="HTL755" s="31"/>
      <c r="HTM755" s="31"/>
      <c r="HTN755" s="31"/>
      <c r="HTO755" s="31"/>
      <c r="HTP755" s="31"/>
      <c r="HTQ755" s="31"/>
      <c r="HTR755" s="31"/>
      <c r="HTS755" s="31"/>
      <c r="HTT755" s="31"/>
      <c r="HTU755" s="31"/>
      <c r="HTV755" s="31"/>
      <c r="HTW755" s="31"/>
      <c r="HTX755" s="31"/>
      <c r="HTY755" s="31"/>
      <c r="HTZ755" s="31"/>
      <c r="HUA755" s="31"/>
      <c r="HUB755" s="31"/>
      <c r="HUC755" s="31"/>
      <c r="HUD755" s="31"/>
      <c r="HUE755" s="31"/>
      <c r="HUF755" s="31"/>
      <c r="HUG755" s="31"/>
      <c r="HUH755" s="31"/>
      <c r="HUI755" s="31"/>
      <c r="HUJ755" s="31"/>
      <c r="HUK755" s="31"/>
      <c r="HUL755" s="31"/>
      <c r="HUM755" s="31"/>
      <c r="HUN755" s="31"/>
      <c r="HUO755" s="31"/>
      <c r="HUP755" s="31"/>
      <c r="HUQ755" s="31"/>
      <c r="HUR755" s="31"/>
      <c r="HUS755" s="31"/>
      <c r="HUT755" s="31"/>
      <c r="HUU755" s="31"/>
      <c r="HUV755" s="31"/>
      <c r="HUW755" s="31"/>
      <c r="HUX755" s="31"/>
      <c r="HUY755" s="31"/>
      <c r="HUZ755" s="31"/>
      <c r="HVA755" s="31"/>
      <c r="HVB755" s="31"/>
      <c r="HVC755" s="31"/>
      <c r="HVD755" s="31"/>
      <c r="HVE755" s="31"/>
      <c r="HVF755" s="31"/>
      <c r="HVG755" s="31"/>
      <c r="HVH755" s="31"/>
      <c r="HVI755" s="31"/>
      <c r="HVJ755" s="31"/>
      <c r="HVK755" s="31"/>
      <c r="HVL755" s="31"/>
      <c r="HVM755" s="31"/>
      <c r="HVN755" s="31"/>
      <c r="HVO755" s="31"/>
      <c r="HVP755" s="31"/>
      <c r="HVQ755" s="31"/>
      <c r="HVR755" s="31"/>
      <c r="HVS755" s="31"/>
      <c r="HVT755" s="31"/>
      <c r="HVU755" s="31"/>
      <c r="HVV755" s="31"/>
      <c r="HVW755" s="31"/>
      <c r="HVX755" s="31"/>
      <c r="HVY755" s="31"/>
      <c r="HVZ755" s="31"/>
      <c r="HWA755" s="31"/>
      <c r="HWB755" s="31"/>
      <c r="HWC755" s="31"/>
      <c r="HWD755" s="31"/>
      <c r="HWE755" s="31"/>
      <c r="HWF755" s="31"/>
      <c r="HWG755" s="31"/>
      <c r="HWH755" s="31"/>
      <c r="HWI755" s="31"/>
      <c r="HWJ755" s="31"/>
      <c r="HWK755" s="31"/>
      <c r="HWL755" s="31"/>
      <c r="HWM755" s="31"/>
      <c r="HWN755" s="31"/>
      <c r="HWO755" s="31"/>
      <c r="HWP755" s="31"/>
      <c r="HWQ755" s="31"/>
      <c r="HWR755" s="31"/>
      <c r="HWS755" s="31"/>
      <c r="HWT755" s="31"/>
      <c r="HWU755" s="31"/>
      <c r="HWV755" s="31"/>
      <c r="HWW755" s="31"/>
      <c r="HWX755" s="31"/>
      <c r="HWY755" s="31"/>
      <c r="HWZ755" s="31"/>
      <c r="HXA755" s="31"/>
      <c r="HXB755" s="31"/>
      <c r="HXC755" s="31"/>
      <c r="HXD755" s="31"/>
      <c r="HXE755" s="31"/>
      <c r="HXF755" s="31"/>
      <c r="HXG755" s="31"/>
      <c r="HXH755" s="31"/>
      <c r="HXI755" s="31"/>
      <c r="HXJ755" s="31"/>
      <c r="HXK755" s="31"/>
      <c r="HXL755" s="31"/>
      <c r="HXM755" s="31"/>
      <c r="HXN755" s="31"/>
      <c r="HXO755" s="31"/>
      <c r="HXP755" s="31"/>
      <c r="HXQ755" s="31"/>
      <c r="HXR755" s="31"/>
      <c r="HXS755" s="31"/>
      <c r="HXT755" s="31"/>
      <c r="HXU755" s="31"/>
      <c r="HXV755" s="31"/>
      <c r="HXW755" s="31"/>
      <c r="HXX755" s="31"/>
      <c r="HXY755" s="31"/>
      <c r="HXZ755" s="31"/>
      <c r="HYA755" s="31"/>
      <c r="HYB755" s="31"/>
      <c r="HYC755" s="31"/>
      <c r="HYD755" s="31"/>
      <c r="HYE755" s="31"/>
      <c r="HYF755" s="31"/>
      <c r="HYG755" s="31"/>
      <c r="HYH755" s="31"/>
      <c r="HYI755" s="31"/>
      <c r="HYJ755" s="31"/>
      <c r="HYK755" s="31"/>
      <c r="HYL755" s="31"/>
      <c r="HYM755" s="31"/>
      <c r="HYN755" s="31"/>
      <c r="HYO755" s="31"/>
      <c r="HYP755" s="31"/>
      <c r="HYQ755" s="31"/>
      <c r="HYR755" s="31"/>
      <c r="HYS755" s="31"/>
      <c r="HYT755" s="31"/>
      <c r="HYU755" s="31"/>
      <c r="HYV755" s="31"/>
      <c r="HYW755" s="31"/>
      <c r="HYX755" s="31"/>
      <c r="HYY755" s="31"/>
      <c r="HYZ755" s="31"/>
      <c r="HZA755" s="31"/>
      <c r="HZB755" s="31"/>
      <c r="HZC755" s="31"/>
      <c r="HZD755" s="31"/>
      <c r="HZE755" s="31"/>
      <c r="HZF755" s="31"/>
      <c r="HZG755" s="31"/>
      <c r="HZH755" s="31"/>
      <c r="HZI755" s="31"/>
      <c r="HZJ755" s="31"/>
      <c r="HZK755" s="31"/>
      <c r="HZL755" s="31"/>
      <c r="HZM755" s="31"/>
      <c r="HZN755" s="31"/>
      <c r="HZO755" s="31"/>
      <c r="HZP755" s="31"/>
      <c r="HZQ755" s="31"/>
      <c r="HZR755" s="31"/>
      <c r="HZS755" s="31"/>
      <c r="HZT755" s="31"/>
      <c r="HZU755" s="31"/>
      <c r="HZV755" s="31"/>
      <c r="HZW755" s="31"/>
      <c r="HZX755" s="31"/>
      <c r="HZY755" s="31"/>
      <c r="HZZ755" s="31"/>
      <c r="IAA755" s="31"/>
      <c r="IAB755" s="31"/>
      <c r="IAC755" s="31"/>
      <c r="IAD755" s="31"/>
      <c r="IAE755" s="31"/>
      <c r="IAF755" s="31"/>
      <c r="IAG755" s="31"/>
      <c r="IAH755" s="31"/>
      <c r="IAI755" s="31"/>
      <c r="IAJ755" s="31"/>
      <c r="IAK755" s="31"/>
      <c r="IAL755" s="31"/>
      <c r="IAM755" s="31"/>
      <c r="IAN755" s="31"/>
      <c r="IAO755" s="31"/>
      <c r="IAP755" s="31"/>
      <c r="IAQ755" s="31"/>
      <c r="IAR755" s="31"/>
      <c r="IAS755" s="31"/>
      <c r="IAT755" s="31"/>
      <c r="IAU755" s="31"/>
      <c r="IAV755" s="31"/>
      <c r="IAW755" s="31"/>
      <c r="IAX755" s="31"/>
      <c r="IAY755" s="31"/>
      <c r="IAZ755" s="31"/>
      <c r="IBA755" s="31"/>
      <c r="IBB755" s="31"/>
      <c r="IBC755" s="31"/>
      <c r="IBD755" s="31"/>
      <c r="IBE755" s="31"/>
      <c r="IBF755" s="31"/>
      <c r="IBG755" s="31"/>
      <c r="IBH755" s="31"/>
      <c r="IBI755" s="31"/>
      <c r="IBJ755" s="31"/>
      <c r="IBK755" s="31"/>
      <c r="IBL755" s="31"/>
      <c r="IBM755" s="31"/>
      <c r="IBN755" s="31"/>
      <c r="IBO755" s="31"/>
      <c r="IBP755" s="31"/>
      <c r="IBQ755" s="31"/>
      <c r="IBR755" s="31"/>
      <c r="IBS755" s="31"/>
      <c r="IBT755" s="31"/>
      <c r="IBU755" s="31"/>
      <c r="IBV755" s="31"/>
      <c r="IBW755" s="31"/>
      <c r="IBX755" s="31"/>
      <c r="IBY755" s="31"/>
      <c r="IBZ755" s="31"/>
      <c r="ICA755" s="31"/>
      <c r="ICB755" s="31"/>
      <c r="ICC755" s="31"/>
      <c r="ICD755" s="31"/>
      <c r="ICE755" s="31"/>
      <c r="ICF755" s="31"/>
      <c r="ICG755" s="31"/>
      <c r="ICH755" s="31"/>
      <c r="ICI755" s="31"/>
      <c r="ICJ755" s="31"/>
      <c r="ICK755" s="31"/>
      <c r="ICL755" s="31"/>
      <c r="ICM755" s="31"/>
      <c r="ICN755" s="31"/>
      <c r="ICO755" s="31"/>
      <c r="ICP755" s="31"/>
      <c r="ICQ755" s="31"/>
      <c r="ICR755" s="31"/>
      <c r="ICS755" s="31"/>
      <c r="ICT755" s="31"/>
      <c r="ICU755" s="31"/>
      <c r="ICV755" s="31"/>
      <c r="ICW755" s="31"/>
      <c r="ICX755" s="31"/>
      <c r="ICY755" s="31"/>
      <c r="ICZ755" s="31"/>
      <c r="IDA755" s="31"/>
      <c r="IDB755" s="31"/>
      <c r="IDC755" s="31"/>
      <c r="IDD755" s="31"/>
      <c r="IDE755" s="31"/>
      <c r="IDF755" s="31"/>
      <c r="IDG755" s="31"/>
      <c r="IDH755" s="31"/>
      <c r="IDI755" s="31"/>
      <c r="IDJ755" s="31"/>
      <c r="IDK755" s="31"/>
      <c r="IDL755" s="31"/>
      <c r="IDM755" s="31"/>
      <c r="IDN755" s="31"/>
      <c r="IDO755" s="31"/>
      <c r="IDP755" s="31"/>
      <c r="IDQ755" s="31"/>
      <c r="IDR755" s="31"/>
      <c r="IDS755" s="31"/>
      <c r="IDT755" s="31"/>
      <c r="IDU755" s="31"/>
      <c r="IDV755" s="31"/>
      <c r="IDW755" s="31"/>
      <c r="IDX755" s="31"/>
      <c r="IDY755" s="31"/>
      <c r="IDZ755" s="31"/>
      <c r="IEA755" s="31"/>
      <c r="IEB755" s="31"/>
      <c r="IEC755" s="31"/>
      <c r="IED755" s="31"/>
      <c r="IEE755" s="31"/>
      <c r="IEF755" s="31"/>
      <c r="IEG755" s="31"/>
      <c r="IEH755" s="31"/>
      <c r="IEI755" s="31"/>
      <c r="IEJ755" s="31"/>
      <c r="IEK755" s="31"/>
      <c r="IEL755" s="31"/>
      <c r="IEM755" s="31"/>
      <c r="IEN755" s="31"/>
      <c r="IEO755" s="31"/>
      <c r="IEP755" s="31"/>
      <c r="IEQ755" s="31"/>
      <c r="IER755" s="31"/>
      <c r="IES755" s="31"/>
      <c r="IET755" s="31"/>
      <c r="IEU755" s="31"/>
      <c r="IEV755" s="31"/>
      <c r="IEW755" s="31"/>
      <c r="IEX755" s="31"/>
      <c r="IEY755" s="31"/>
      <c r="IEZ755" s="31"/>
      <c r="IFA755" s="31"/>
      <c r="IFB755" s="31"/>
      <c r="IFC755" s="31"/>
      <c r="IFD755" s="31"/>
      <c r="IFE755" s="31"/>
      <c r="IFF755" s="31"/>
      <c r="IFG755" s="31"/>
      <c r="IFH755" s="31"/>
      <c r="IFI755" s="31"/>
      <c r="IFJ755" s="31"/>
      <c r="IFK755" s="31"/>
      <c r="IFL755" s="31"/>
      <c r="IFM755" s="31"/>
      <c r="IFN755" s="31"/>
      <c r="IFO755" s="31"/>
      <c r="IFP755" s="31"/>
      <c r="IFQ755" s="31"/>
      <c r="IFR755" s="31"/>
      <c r="IFS755" s="31"/>
      <c r="IFT755" s="31"/>
      <c r="IFU755" s="31"/>
      <c r="IFV755" s="31"/>
      <c r="IFW755" s="31"/>
      <c r="IFX755" s="31"/>
      <c r="IFY755" s="31"/>
      <c r="IFZ755" s="31"/>
      <c r="IGA755" s="31"/>
      <c r="IGB755" s="31"/>
      <c r="IGC755" s="31"/>
      <c r="IGD755" s="31"/>
      <c r="IGE755" s="31"/>
      <c r="IGF755" s="31"/>
      <c r="IGG755" s="31"/>
      <c r="IGH755" s="31"/>
      <c r="IGI755" s="31"/>
      <c r="IGJ755" s="31"/>
      <c r="IGK755" s="31"/>
      <c r="IGL755" s="31"/>
      <c r="IGM755" s="31"/>
      <c r="IGN755" s="31"/>
      <c r="IGO755" s="31"/>
      <c r="IGP755" s="31"/>
      <c r="IGQ755" s="31"/>
      <c r="IGR755" s="31"/>
      <c r="IGS755" s="31"/>
      <c r="IGT755" s="31"/>
      <c r="IGU755" s="31"/>
      <c r="IGV755" s="31"/>
      <c r="IGW755" s="31"/>
      <c r="IGX755" s="31"/>
      <c r="IGY755" s="31"/>
      <c r="IGZ755" s="31"/>
      <c r="IHA755" s="31"/>
      <c r="IHB755" s="31"/>
      <c r="IHC755" s="31"/>
      <c r="IHD755" s="31"/>
      <c r="IHE755" s="31"/>
      <c r="IHF755" s="31"/>
      <c r="IHG755" s="31"/>
      <c r="IHH755" s="31"/>
      <c r="IHI755" s="31"/>
      <c r="IHJ755" s="31"/>
      <c r="IHK755" s="31"/>
      <c r="IHL755" s="31"/>
      <c r="IHM755" s="31"/>
      <c r="IHN755" s="31"/>
      <c r="IHO755" s="31"/>
      <c r="IHP755" s="31"/>
      <c r="IHQ755" s="31"/>
      <c r="IHR755" s="31"/>
      <c r="IHS755" s="31"/>
      <c r="IHT755" s="31"/>
      <c r="IHU755" s="31"/>
      <c r="IHV755" s="31"/>
      <c r="IHW755" s="31"/>
      <c r="IHX755" s="31"/>
      <c r="IHY755" s="31"/>
      <c r="IHZ755" s="31"/>
      <c r="IIA755" s="31"/>
      <c r="IIB755" s="31"/>
      <c r="IIC755" s="31"/>
      <c r="IID755" s="31"/>
      <c r="IIE755" s="31"/>
      <c r="IIF755" s="31"/>
      <c r="IIG755" s="31"/>
      <c r="IIH755" s="31"/>
      <c r="III755" s="31"/>
      <c r="IIJ755" s="31"/>
      <c r="IIK755" s="31"/>
      <c r="IIL755" s="31"/>
      <c r="IIM755" s="31"/>
      <c r="IIN755" s="31"/>
      <c r="IIO755" s="31"/>
      <c r="IIP755" s="31"/>
      <c r="IIQ755" s="31"/>
      <c r="IIR755" s="31"/>
      <c r="IIS755" s="31"/>
      <c r="IIT755" s="31"/>
      <c r="IIU755" s="31"/>
      <c r="IIV755" s="31"/>
      <c r="IIW755" s="31"/>
      <c r="IIX755" s="31"/>
      <c r="IIY755" s="31"/>
      <c r="IIZ755" s="31"/>
      <c r="IJA755" s="31"/>
      <c r="IJB755" s="31"/>
      <c r="IJC755" s="31"/>
      <c r="IJD755" s="31"/>
      <c r="IJE755" s="31"/>
      <c r="IJF755" s="31"/>
      <c r="IJG755" s="31"/>
      <c r="IJH755" s="31"/>
      <c r="IJI755" s="31"/>
      <c r="IJJ755" s="31"/>
      <c r="IJK755" s="31"/>
      <c r="IJL755" s="31"/>
      <c r="IJM755" s="31"/>
      <c r="IJN755" s="31"/>
      <c r="IJO755" s="31"/>
      <c r="IJP755" s="31"/>
      <c r="IJQ755" s="31"/>
      <c r="IJR755" s="31"/>
      <c r="IJS755" s="31"/>
      <c r="IJT755" s="31"/>
      <c r="IJU755" s="31"/>
      <c r="IJV755" s="31"/>
      <c r="IJW755" s="31"/>
      <c r="IJX755" s="31"/>
      <c r="IJY755" s="31"/>
      <c r="IJZ755" s="31"/>
      <c r="IKA755" s="31"/>
      <c r="IKB755" s="31"/>
      <c r="IKC755" s="31"/>
      <c r="IKD755" s="31"/>
      <c r="IKE755" s="31"/>
      <c r="IKF755" s="31"/>
      <c r="IKG755" s="31"/>
      <c r="IKH755" s="31"/>
      <c r="IKI755" s="31"/>
      <c r="IKJ755" s="31"/>
      <c r="IKK755" s="31"/>
      <c r="IKL755" s="31"/>
      <c r="IKM755" s="31"/>
      <c r="IKN755" s="31"/>
      <c r="IKO755" s="31"/>
      <c r="IKP755" s="31"/>
      <c r="IKQ755" s="31"/>
      <c r="IKR755" s="31"/>
      <c r="IKS755" s="31"/>
      <c r="IKT755" s="31"/>
      <c r="IKU755" s="31"/>
      <c r="IKV755" s="31"/>
      <c r="IKW755" s="31"/>
      <c r="IKX755" s="31"/>
      <c r="IKY755" s="31"/>
      <c r="IKZ755" s="31"/>
      <c r="ILA755" s="31"/>
      <c r="ILB755" s="31"/>
      <c r="ILC755" s="31"/>
      <c r="ILD755" s="31"/>
      <c r="ILE755" s="31"/>
      <c r="ILF755" s="31"/>
      <c r="ILG755" s="31"/>
      <c r="ILH755" s="31"/>
      <c r="ILI755" s="31"/>
      <c r="ILJ755" s="31"/>
      <c r="ILK755" s="31"/>
      <c r="ILL755" s="31"/>
      <c r="ILM755" s="31"/>
      <c r="ILN755" s="31"/>
      <c r="ILO755" s="31"/>
      <c r="ILP755" s="31"/>
      <c r="ILQ755" s="31"/>
      <c r="ILR755" s="31"/>
      <c r="ILS755" s="31"/>
      <c r="ILT755" s="31"/>
      <c r="ILU755" s="31"/>
      <c r="ILV755" s="31"/>
      <c r="ILW755" s="31"/>
      <c r="ILX755" s="31"/>
      <c r="ILY755" s="31"/>
      <c r="ILZ755" s="31"/>
      <c r="IMA755" s="31"/>
      <c r="IMB755" s="31"/>
      <c r="IMC755" s="31"/>
      <c r="IMD755" s="31"/>
      <c r="IME755" s="31"/>
      <c r="IMF755" s="31"/>
      <c r="IMG755" s="31"/>
      <c r="IMH755" s="31"/>
      <c r="IMI755" s="31"/>
      <c r="IMJ755" s="31"/>
      <c r="IMK755" s="31"/>
      <c r="IML755" s="31"/>
      <c r="IMM755" s="31"/>
      <c r="IMN755" s="31"/>
      <c r="IMO755" s="31"/>
      <c r="IMP755" s="31"/>
      <c r="IMQ755" s="31"/>
      <c r="IMR755" s="31"/>
      <c r="IMS755" s="31"/>
      <c r="IMT755" s="31"/>
      <c r="IMU755" s="31"/>
      <c r="IMV755" s="31"/>
      <c r="IMW755" s="31"/>
      <c r="IMX755" s="31"/>
      <c r="IMY755" s="31"/>
      <c r="IMZ755" s="31"/>
      <c r="INA755" s="31"/>
      <c r="INB755" s="31"/>
      <c r="INC755" s="31"/>
      <c r="IND755" s="31"/>
      <c r="INE755" s="31"/>
      <c r="INF755" s="31"/>
      <c r="ING755" s="31"/>
      <c r="INH755" s="31"/>
      <c r="INI755" s="31"/>
      <c r="INJ755" s="31"/>
      <c r="INK755" s="31"/>
      <c r="INL755" s="31"/>
      <c r="INM755" s="31"/>
      <c r="INN755" s="31"/>
      <c r="INO755" s="31"/>
      <c r="INP755" s="31"/>
      <c r="INQ755" s="31"/>
      <c r="INR755" s="31"/>
      <c r="INS755" s="31"/>
      <c r="INT755" s="31"/>
      <c r="INU755" s="31"/>
      <c r="INV755" s="31"/>
      <c r="INW755" s="31"/>
      <c r="INX755" s="31"/>
      <c r="INY755" s="31"/>
      <c r="INZ755" s="31"/>
      <c r="IOA755" s="31"/>
      <c r="IOB755" s="31"/>
      <c r="IOC755" s="31"/>
      <c r="IOD755" s="31"/>
      <c r="IOE755" s="31"/>
      <c r="IOF755" s="31"/>
      <c r="IOG755" s="31"/>
      <c r="IOH755" s="31"/>
      <c r="IOI755" s="31"/>
      <c r="IOJ755" s="31"/>
      <c r="IOK755" s="31"/>
      <c r="IOL755" s="31"/>
      <c r="IOM755" s="31"/>
      <c r="ION755" s="31"/>
      <c r="IOO755" s="31"/>
      <c r="IOP755" s="31"/>
      <c r="IOQ755" s="31"/>
      <c r="IOR755" s="31"/>
      <c r="IOS755" s="31"/>
      <c r="IOT755" s="31"/>
      <c r="IOU755" s="31"/>
      <c r="IOV755" s="31"/>
      <c r="IOW755" s="31"/>
      <c r="IOX755" s="31"/>
      <c r="IOY755" s="31"/>
      <c r="IOZ755" s="31"/>
      <c r="IPA755" s="31"/>
      <c r="IPB755" s="31"/>
      <c r="IPC755" s="31"/>
      <c r="IPD755" s="31"/>
      <c r="IPE755" s="31"/>
      <c r="IPF755" s="31"/>
      <c r="IPG755" s="31"/>
      <c r="IPH755" s="31"/>
      <c r="IPI755" s="31"/>
      <c r="IPJ755" s="31"/>
      <c r="IPK755" s="31"/>
      <c r="IPL755" s="31"/>
      <c r="IPM755" s="31"/>
      <c r="IPN755" s="31"/>
      <c r="IPO755" s="31"/>
      <c r="IPP755" s="31"/>
      <c r="IPQ755" s="31"/>
      <c r="IPR755" s="31"/>
      <c r="IPS755" s="31"/>
      <c r="IPT755" s="31"/>
      <c r="IPU755" s="31"/>
      <c r="IPV755" s="31"/>
      <c r="IPW755" s="31"/>
      <c r="IPX755" s="31"/>
      <c r="IPY755" s="31"/>
      <c r="IPZ755" s="31"/>
      <c r="IQA755" s="31"/>
      <c r="IQB755" s="31"/>
      <c r="IQC755" s="31"/>
      <c r="IQD755" s="31"/>
      <c r="IQE755" s="31"/>
      <c r="IQF755" s="31"/>
      <c r="IQG755" s="31"/>
      <c r="IQH755" s="31"/>
      <c r="IQI755" s="31"/>
      <c r="IQJ755" s="31"/>
      <c r="IQK755" s="31"/>
      <c r="IQL755" s="31"/>
      <c r="IQM755" s="31"/>
      <c r="IQN755" s="31"/>
      <c r="IQO755" s="31"/>
      <c r="IQP755" s="31"/>
      <c r="IQQ755" s="31"/>
      <c r="IQR755" s="31"/>
      <c r="IQS755" s="31"/>
      <c r="IQT755" s="31"/>
      <c r="IQU755" s="31"/>
      <c r="IQV755" s="31"/>
      <c r="IQW755" s="31"/>
      <c r="IQX755" s="31"/>
      <c r="IQY755" s="31"/>
      <c r="IQZ755" s="31"/>
      <c r="IRA755" s="31"/>
      <c r="IRB755" s="31"/>
      <c r="IRC755" s="31"/>
      <c r="IRD755" s="31"/>
      <c r="IRE755" s="31"/>
      <c r="IRF755" s="31"/>
      <c r="IRG755" s="31"/>
      <c r="IRH755" s="31"/>
      <c r="IRI755" s="31"/>
      <c r="IRJ755" s="31"/>
      <c r="IRK755" s="31"/>
      <c r="IRL755" s="31"/>
      <c r="IRM755" s="31"/>
      <c r="IRN755" s="31"/>
      <c r="IRO755" s="31"/>
      <c r="IRP755" s="31"/>
      <c r="IRQ755" s="31"/>
      <c r="IRR755" s="31"/>
      <c r="IRS755" s="31"/>
      <c r="IRT755" s="31"/>
      <c r="IRU755" s="31"/>
      <c r="IRV755" s="31"/>
      <c r="IRW755" s="31"/>
      <c r="IRX755" s="31"/>
      <c r="IRY755" s="31"/>
      <c r="IRZ755" s="31"/>
      <c r="ISA755" s="31"/>
      <c r="ISB755" s="31"/>
      <c r="ISC755" s="31"/>
      <c r="ISD755" s="31"/>
      <c r="ISE755" s="31"/>
      <c r="ISF755" s="31"/>
      <c r="ISG755" s="31"/>
      <c r="ISH755" s="31"/>
      <c r="ISI755" s="31"/>
      <c r="ISJ755" s="31"/>
      <c r="ISK755" s="31"/>
      <c r="ISL755" s="31"/>
      <c r="ISM755" s="31"/>
      <c r="ISN755" s="31"/>
      <c r="ISO755" s="31"/>
      <c r="ISP755" s="31"/>
      <c r="ISQ755" s="31"/>
      <c r="ISR755" s="31"/>
      <c r="ISS755" s="31"/>
      <c r="IST755" s="31"/>
      <c r="ISU755" s="31"/>
      <c r="ISV755" s="31"/>
      <c r="ISW755" s="31"/>
      <c r="ISX755" s="31"/>
      <c r="ISY755" s="31"/>
      <c r="ISZ755" s="31"/>
      <c r="ITA755" s="31"/>
      <c r="ITB755" s="31"/>
      <c r="ITC755" s="31"/>
      <c r="ITD755" s="31"/>
      <c r="ITE755" s="31"/>
      <c r="ITF755" s="31"/>
      <c r="ITG755" s="31"/>
      <c r="ITH755" s="31"/>
      <c r="ITI755" s="31"/>
      <c r="ITJ755" s="31"/>
      <c r="ITK755" s="31"/>
      <c r="ITL755" s="31"/>
      <c r="ITM755" s="31"/>
      <c r="ITN755" s="31"/>
      <c r="ITO755" s="31"/>
      <c r="ITP755" s="31"/>
      <c r="ITQ755" s="31"/>
      <c r="ITR755" s="31"/>
      <c r="ITS755" s="31"/>
      <c r="ITT755" s="31"/>
      <c r="ITU755" s="31"/>
      <c r="ITV755" s="31"/>
      <c r="ITW755" s="31"/>
      <c r="ITX755" s="31"/>
      <c r="ITY755" s="31"/>
      <c r="ITZ755" s="31"/>
      <c r="IUA755" s="31"/>
      <c r="IUB755" s="31"/>
      <c r="IUC755" s="31"/>
      <c r="IUD755" s="31"/>
      <c r="IUE755" s="31"/>
      <c r="IUF755" s="31"/>
      <c r="IUG755" s="31"/>
      <c r="IUH755" s="31"/>
      <c r="IUI755" s="31"/>
      <c r="IUJ755" s="31"/>
      <c r="IUK755" s="31"/>
      <c r="IUL755" s="31"/>
      <c r="IUM755" s="31"/>
      <c r="IUN755" s="31"/>
      <c r="IUO755" s="31"/>
      <c r="IUP755" s="31"/>
      <c r="IUQ755" s="31"/>
      <c r="IUR755" s="31"/>
      <c r="IUS755" s="31"/>
      <c r="IUT755" s="31"/>
      <c r="IUU755" s="31"/>
      <c r="IUV755" s="31"/>
      <c r="IUW755" s="31"/>
      <c r="IUX755" s="31"/>
      <c r="IUY755" s="31"/>
      <c r="IUZ755" s="31"/>
      <c r="IVA755" s="31"/>
      <c r="IVB755" s="31"/>
      <c r="IVC755" s="31"/>
      <c r="IVD755" s="31"/>
      <c r="IVE755" s="31"/>
      <c r="IVF755" s="31"/>
      <c r="IVG755" s="31"/>
      <c r="IVH755" s="31"/>
      <c r="IVI755" s="31"/>
      <c r="IVJ755" s="31"/>
      <c r="IVK755" s="31"/>
      <c r="IVL755" s="31"/>
      <c r="IVM755" s="31"/>
      <c r="IVN755" s="31"/>
      <c r="IVO755" s="31"/>
      <c r="IVP755" s="31"/>
      <c r="IVQ755" s="31"/>
      <c r="IVR755" s="31"/>
      <c r="IVS755" s="31"/>
      <c r="IVT755" s="31"/>
      <c r="IVU755" s="31"/>
      <c r="IVV755" s="31"/>
      <c r="IVW755" s="31"/>
      <c r="IVX755" s="31"/>
      <c r="IVY755" s="31"/>
      <c r="IVZ755" s="31"/>
      <c r="IWA755" s="31"/>
      <c r="IWB755" s="31"/>
      <c r="IWC755" s="31"/>
      <c r="IWD755" s="31"/>
      <c r="IWE755" s="31"/>
      <c r="IWF755" s="31"/>
      <c r="IWG755" s="31"/>
      <c r="IWH755" s="31"/>
      <c r="IWI755" s="31"/>
      <c r="IWJ755" s="31"/>
      <c r="IWK755" s="31"/>
      <c r="IWL755" s="31"/>
      <c r="IWM755" s="31"/>
      <c r="IWN755" s="31"/>
      <c r="IWO755" s="31"/>
      <c r="IWP755" s="31"/>
      <c r="IWQ755" s="31"/>
      <c r="IWR755" s="31"/>
      <c r="IWS755" s="31"/>
      <c r="IWT755" s="31"/>
      <c r="IWU755" s="31"/>
      <c r="IWV755" s="31"/>
      <c r="IWW755" s="31"/>
      <c r="IWX755" s="31"/>
      <c r="IWY755" s="31"/>
      <c r="IWZ755" s="31"/>
      <c r="IXA755" s="31"/>
      <c r="IXB755" s="31"/>
      <c r="IXC755" s="31"/>
      <c r="IXD755" s="31"/>
      <c r="IXE755" s="31"/>
      <c r="IXF755" s="31"/>
      <c r="IXG755" s="31"/>
      <c r="IXH755" s="31"/>
      <c r="IXI755" s="31"/>
      <c r="IXJ755" s="31"/>
      <c r="IXK755" s="31"/>
      <c r="IXL755" s="31"/>
      <c r="IXM755" s="31"/>
      <c r="IXN755" s="31"/>
      <c r="IXO755" s="31"/>
      <c r="IXP755" s="31"/>
      <c r="IXQ755" s="31"/>
      <c r="IXR755" s="31"/>
      <c r="IXS755" s="31"/>
      <c r="IXT755" s="31"/>
      <c r="IXU755" s="31"/>
      <c r="IXV755" s="31"/>
      <c r="IXW755" s="31"/>
      <c r="IXX755" s="31"/>
      <c r="IXY755" s="31"/>
      <c r="IXZ755" s="31"/>
      <c r="IYA755" s="31"/>
      <c r="IYB755" s="31"/>
      <c r="IYC755" s="31"/>
      <c r="IYD755" s="31"/>
      <c r="IYE755" s="31"/>
      <c r="IYF755" s="31"/>
      <c r="IYG755" s="31"/>
      <c r="IYH755" s="31"/>
      <c r="IYI755" s="31"/>
      <c r="IYJ755" s="31"/>
      <c r="IYK755" s="31"/>
      <c r="IYL755" s="31"/>
      <c r="IYM755" s="31"/>
      <c r="IYN755" s="31"/>
      <c r="IYO755" s="31"/>
      <c r="IYP755" s="31"/>
      <c r="IYQ755" s="31"/>
      <c r="IYR755" s="31"/>
      <c r="IYS755" s="31"/>
      <c r="IYT755" s="31"/>
      <c r="IYU755" s="31"/>
      <c r="IYV755" s="31"/>
      <c r="IYW755" s="31"/>
      <c r="IYX755" s="31"/>
      <c r="IYY755" s="31"/>
      <c r="IYZ755" s="31"/>
      <c r="IZA755" s="31"/>
      <c r="IZB755" s="31"/>
      <c r="IZC755" s="31"/>
      <c r="IZD755" s="31"/>
      <c r="IZE755" s="31"/>
      <c r="IZF755" s="31"/>
      <c r="IZG755" s="31"/>
      <c r="IZH755" s="31"/>
      <c r="IZI755" s="31"/>
      <c r="IZJ755" s="31"/>
      <c r="IZK755" s="31"/>
      <c r="IZL755" s="31"/>
      <c r="IZM755" s="31"/>
      <c r="IZN755" s="31"/>
      <c r="IZO755" s="31"/>
      <c r="IZP755" s="31"/>
      <c r="IZQ755" s="31"/>
      <c r="IZR755" s="31"/>
      <c r="IZS755" s="31"/>
      <c r="IZT755" s="31"/>
      <c r="IZU755" s="31"/>
      <c r="IZV755" s="31"/>
      <c r="IZW755" s="31"/>
      <c r="IZX755" s="31"/>
      <c r="IZY755" s="31"/>
      <c r="IZZ755" s="31"/>
      <c r="JAA755" s="31"/>
      <c r="JAB755" s="31"/>
      <c r="JAC755" s="31"/>
      <c r="JAD755" s="31"/>
      <c r="JAE755" s="31"/>
      <c r="JAF755" s="31"/>
      <c r="JAG755" s="31"/>
      <c r="JAH755" s="31"/>
      <c r="JAI755" s="31"/>
      <c r="JAJ755" s="31"/>
      <c r="JAK755" s="31"/>
      <c r="JAL755" s="31"/>
      <c r="JAM755" s="31"/>
      <c r="JAN755" s="31"/>
      <c r="JAO755" s="31"/>
      <c r="JAP755" s="31"/>
      <c r="JAQ755" s="31"/>
      <c r="JAR755" s="31"/>
      <c r="JAS755" s="31"/>
      <c r="JAT755" s="31"/>
      <c r="JAU755" s="31"/>
      <c r="JAV755" s="31"/>
      <c r="JAW755" s="31"/>
      <c r="JAX755" s="31"/>
      <c r="JAY755" s="31"/>
      <c r="JAZ755" s="31"/>
      <c r="JBA755" s="31"/>
      <c r="JBB755" s="31"/>
      <c r="JBC755" s="31"/>
      <c r="JBD755" s="31"/>
      <c r="JBE755" s="31"/>
      <c r="JBF755" s="31"/>
      <c r="JBG755" s="31"/>
      <c r="JBH755" s="31"/>
      <c r="JBI755" s="31"/>
      <c r="JBJ755" s="31"/>
      <c r="JBK755" s="31"/>
      <c r="JBL755" s="31"/>
      <c r="JBM755" s="31"/>
      <c r="JBN755" s="31"/>
      <c r="JBO755" s="31"/>
      <c r="JBP755" s="31"/>
      <c r="JBQ755" s="31"/>
      <c r="JBR755" s="31"/>
      <c r="JBS755" s="31"/>
      <c r="JBT755" s="31"/>
      <c r="JBU755" s="31"/>
      <c r="JBV755" s="31"/>
      <c r="JBW755" s="31"/>
      <c r="JBX755" s="31"/>
      <c r="JBY755" s="31"/>
      <c r="JBZ755" s="31"/>
      <c r="JCA755" s="31"/>
      <c r="JCB755" s="31"/>
      <c r="JCC755" s="31"/>
      <c r="JCD755" s="31"/>
      <c r="JCE755" s="31"/>
      <c r="JCF755" s="31"/>
      <c r="JCG755" s="31"/>
      <c r="JCH755" s="31"/>
      <c r="JCI755" s="31"/>
      <c r="JCJ755" s="31"/>
      <c r="JCK755" s="31"/>
      <c r="JCL755" s="31"/>
      <c r="JCM755" s="31"/>
      <c r="JCN755" s="31"/>
      <c r="JCO755" s="31"/>
      <c r="JCP755" s="31"/>
      <c r="JCQ755" s="31"/>
      <c r="JCR755" s="31"/>
      <c r="JCS755" s="31"/>
      <c r="JCT755" s="31"/>
      <c r="JCU755" s="31"/>
      <c r="JCV755" s="31"/>
      <c r="JCW755" s="31"/>
      <c r="JCX755" s="31"/>
      <c r="JCY755" s="31"/>
      <c r="JCZ755" s="31"/>
      <c r="JDA755" s="31"/>
      <c r="JDB755" s="31"/>
      <c r="JDC755" s="31"/>
      <c r="JDD755" s="31"/>
      <c r="JDE755" s="31"/>
      <c r="JDF755" s="31"/>
      <c r="JDG755" s="31"/>
      <c r="JDH755" s="31"/>
      <c r="JDI755" s="31"/>
      <c r="JDJ755" s="31"/>
      <c r="JDK755" s="31"/>
      <c r="JDL755" s="31"/>
      <c r="JDM755" s="31"/>
      <c r="JDN755" s="31"/>
      <c r="JDO755" s="31"/>
      <c r="JDP755" s="31"/>
      <c r="JDQ755" s="31"/>
      <c r="JDR755" s="31"/>
      <c r="JDS755" s="31"/>
      <c r="JDT755" s="31"/>
      <c r="JDU755" s="31"/>
      <c r="JDV755" s="31"/>
      <c r="JDW755" s="31"/>
      <c r="JDX755" s="31"/>
      <c r="JDY755" s="31"/>
      <c r="JDZ755" s="31"/>
      <c r="JEA755" s="31"/>
      <c r="JEB755" s="31"/>
      <c r="JEC755" s="31"/>
      <c r="JED755" s="31"/>
      <c r="JEE755" s="31"/>
      <c r="JEF755" s="31"/>
      <c r="JEG755" s="31"/>
      <c r="JEH755" s="31"/>
      <c r="JEI755" s="31"/>
      <c r="JEJ755" s="31"/>
      <c r="JEK755" s="31"/>
      <c r="JEL755" s="31"/>
      <c r="JEM755" s="31"/>
      <c r="JEN755" s="31"/>
      <c r="JEO755" s="31"/>
      <c r="JEP755" s="31"/>
      <c r="JEQ755" s="31"/>
      <c r="JER755" s="31"/>
      <c r="JES755" s="31"/>
      <c r="JET755" s="31"/>
      <c r="JEU755" s="31"/>
      <c r="JEV755" s="31"/>
      <c r="JEW755" s="31"/>
      <c r="JEX755" s="31"/>
      <c r="JEY755" s="31"/>
      <c r="JEZ755" s="31"/>
      <c r="JFA755" s="31"/>
      <c r="JFB755" s="31"/>
      <c r="JFC755" s="31"/>
      <c r="JFD755" s="31"/>
      <c r="JFE755" s="31"/>
      <c r="JFF755" s="31"/>
      <c r="JFG755" s="31"/>
      <c r="JFH755" s="31"/>
      <c r="JFI755" s="31"/>
      <c r="JFJ755" s="31"/>
      <c r="JFK755" s="31"/>
      <c r="JFL755" s="31"/>
      <c r="JFM755" s="31"/>
      <c r="JFN755" s="31"/>
      <c r="JFO755" s="31"/>
      <c r="JFP755" s="31"/>
      <c r="JFQ755" s="31"/>
      <c r="JFR755" s="31"/>
      <c r="JFS755" s="31"/>
      <c r="JFT755" s="31"/>
      <c r="JFU755" s="31"/>
      <c r="JFV755" s="31"/>
      <c r="JFW755" s="31"/>
      <c r="JFX755" s="31"/>
      <c r="JFY755" s="31"/>
      <c r="JFZ755" s="31"/>
      <c r="JGA755" s="31"/>
      <c r="JGB755" s="31"/>
      <c r="JGC755" s="31"/>
      <c r="JGD755" s="31"/>
      <c r="JGE755" s="31"/>
      <c r="JGF755" s="31"/>
      <c r="JGG755" s="31"/>
      <c r="JGH755" s="31"/>
      <c r="JGI755" s="31"/>
      <c r="JGJ755" s="31"/>
      <c r="JGK755" s="31"/>
      <c r="JGL755" s="31"/>
      <c r="JGM755" s="31"/>
      <c r="JGN755" s="31"/>
      <c r="JGO755" s="31"/>
      <c r="JGP755" s="31"/>
      <c r="JGQ755" s="31"/>
      <c r="JGR755" s="31"/>
      <c r="JGS755" s="31"/>
      <c r="JGT755" s="31"/>
      <c r="JGU755" s="31"/>
      <c r="JGV755" s="31"/>
      <c r="JGW755" s="31"/>
      <c r="JGX755" s="31"/>
      <c r="JGY755" s="31"/>
      <c r="JGZ755" s="31"/>
      <c r="JHA755" s="31"/>
      <c r="JHB755" s="31"/>
      <c r="JHC755" s="31"/>
      <c r="JHD755" s="31"/>
      <c r="JHE755" s="31"/>
      <c r="JHF755" s="31"/>
      <c r="JHG755" s="31"/>
      <c r="JHH755" s="31"/>
      <c r="JHI755" s="31"/>
      <c r="JHJ755" s="31"/>
      <c r="JHK755" s="31"/>
      <c r="JHL755" s="31"/>
      <c r="JHM755" s="31"/>
      <c r="JHN755" s="31"/>
      <c r="JHO755" s="31"/>
      <c r="JHP755" s="31"/>
      <c r="JHQ755" s="31"/>
      <c r="JHR755" s="31"/>
      <c r="JHS755" s="31"/>
      <c r="JHT755" s="31"/>
      <c r="JHU755" s="31"/>
      <c r="JHV755" s="31"/>
      <c r="JHW755" s="31"/>
      <c r="JHX755" s="31"/>
      <c r="JHY755" s="31"/>
      <c r="JHZ755" s="31"/>
      <c r="JIA755" s="31"/>
      <c r="JIB755" s="31"/>
      <c r="JIC755" s="31"/>
      <c r="JID755" s="31"/>
      <c r="JIE755" s="31"/>
      <c r="JIF755" s="31"/>
      <c r="JIG755" s="31"/>
      <c r="JIH755" s="31"/>
      <c r="JII755" s="31"/>
      <c r="JIJ755" s="31"/>
      <c r="JIK755" s="31"/>
      <c r="JIL755" s="31"/>
      <c r="JIM755" s="31"/>
      <c r="JIN755" s="31"/>
      <c r="JIO755" s="31"/>
      <c r="JIP755" s="31"/>
      <c r="JIQ755" s="31"/>
      <c r="JIR755" s="31"/>
      <c r="JIS755" s="31"/>
      <c r="JIT755" s="31"/>
      <c r="JIU755" s="31"/>
      <c r="JIV755" s="31"/>
      <c r="JIW755" s="31"/>
      <c r="JIX755" s="31"/>
      <c r="JIY755" s="31"/>
      <c r="JIZ755" s="31"/>
      <c r="JJA755" s="31"/>
      <c r="JJB755" s="31"/>
      <c r="JJC755" s="31"/>
      <c r="JJD755" s="31"/>
      <c r="JJE755" s="31"/>
      <c r="JJF755" s="31"/>
      <c r="JJG755" s="31"/>
      <c r="JJH755" s="31"/>
      <c r="JJI755" s="31"/>
      <c r="JJJ755" s="31"/>
      <c r="JJK755" s="31"/>
      <c r="JJL755" s="31"/>
      <c r="JJM755" s="31"/>
      <c r="JJN755" s="31"/>
      <c r="JJO755" s="31"/>
      <c r="JJP755" s="31"/>
      <c r="JJQ755" s="31"/>
      <c r="JJR755" s="31"/>
      <c r="JJS755" s="31"/>
      <c r="JJT755" s="31"/>
      <c r="JJU755" s="31"/>
      <c r="JJV755" s="31"/>
      <c r="JJW755" s="31"/>
      <c r="JJX755" s="31"/>
      <c r="JJY755" s="31"/>
      <c r="JJZ755" s="31"/>
      <c r="JKA755" s="31"/>
      <c r="JKB755" s="31"/>
      <c r="JKC755" s="31"/>
      <c r="JKD755" s="31"/>
      <c r="JKE755" s="31"/>
      <c r="JKF755" s="31"/>
      <c r="JKG755" s="31"/>
      <c r="JKH755" s="31"/>
      <c r="JKI755" s="31"/>
      <c r="JKJ755" s="31"/>
      <c r="JKK755" s="31"/>
      <c r="JKL755" s="31"/>
      <c r="JKM755" s="31"/>
      <c r="JKN755" s="31"/>
      <c r="JKO755" s="31"/>
      <c r="JKP755" s="31"/>
      <c r="JKQ755" s="31"/>
      <c r="JKR755" s="31"/>
      <c r="JKS755" s="31"/>
      <c r="JKT755" s="31"/>
      <c r="JKU755" s="31"/>
      <c r="JKV755" s="31"/>
      <c r="JKW755" s="31"/>
      <c r="JKX755" s="31"/>
      <c r="JKY755" s="31"/>
      <c r="JKZ755" s="31"/>
      <c r="JLA755" s="31"/>
      <c r="JLB755" s="31"/>
      <c r="JLC755" s="31"/>
      <c r="JLD755" s="31"/>
      <c r="JLE755" s="31"/>
      <c r="JLF755" s="31"/>
      <c r="JLG755" s="31"/>
      <c r="JLH755" s="31"/>
      <c r="JLI755" s="31"/>
      <c r="JLJ755" s="31"/>
      <c r="JLK755" s="31"/>
      <c r="JLL755" s="31"/>
      <c r="JLM755" s="31"/>
      <c r="JLN755" s="31"/>
      <c r="JLO755" s="31"/>
      <c r="JLP755" s="31"/>
      <c r="JLQ755" s="31"/>
      <c r="JLR755" s="31"/>
      <c r="JLS755" s="31"/>
      <c r="JLT755" s="31"/>
      <c r="JLU755" s="31"/>
      <c r="JLV755" s="31"/>
      <c r="JLW755" s="31"/>
      <c r="JLX755" s="31"/>
      <c r="JLY755" s="31"/>
      <c r="JLZ755" s="31"/>
      <c r="JMA755" s="31"/>
      <c r="JMB755" s="31"/>
      <c r="JMC755" s="31"/>
      <c r="JMD755" s="31"/>
      <c r="JME755" s="31"/>
      <c r="JMF755" s="31"/>
      <c r="JMG755" s="31"/>
      <c r="JMH755" s="31"/>
      <c r="JMI755" s="31"/>
      <c r="JMJ755" s="31"/>
      <c r="JMK755" s="31"/>
      <c r="JML755" s="31"/>
      <c r="JMM755" s="31"/>
      <c r="JMN755" s="31"/>
      <c r="JMO755" s="31"/>
      <c r="JMP755" s="31"/>
      <c r="JMQ755" s="31"/>
      <c r="JMR755" s="31"/>
      <c r="JMS755" s="31"/>
      <c r="JMT755" s="31"/>
      <c r="JMU755" s="31"/>
      <c r="JMV755" s="31"/>
      <c r="JMW755" s="31"/>
      <c r="JMX755" s="31"/>
      <c r="JMY755" s="31"/>
      <c r="JMZ755" s="31"/>
      <c r="JNA755" s="31"/>
      <c r="JNB755" s="31"/>
      <c r="JNC755" s="31"/>
      <c r="JND755" s="31"/>
      <c r="JNE755" s="31"/>
      <c r="JNF755" s="31"/>
      <c r="JNG755" s="31"/>
      <c r="JNH755" s="31"/>
      <c r="JNI755" s="31"/>
      <c r="JNJ755" s="31"/>
      <c r="JNK755" s="31"/>
      <c r="JNL755" s="31"/>
      <c r="JNM755" s="31"/>
      <c r="JNN755" s="31"/>
      <c r="JNO755" s="31"/>
      <c r="JNP755" s="31"/>
      <c r="JNQ755" s="31"/>
      <c r="JNR755" s="31"/>
      <c r="JNS755" s="31"/>
      <c r="JNT755" s="31"/>
      <c r="JNU755" s="31"/>
      <c r="JNV755" s="31"/>
      <c r="JNW755" s="31"/>
      <c r="JNX755" s="31"/>
      <c r="JNY755" s="31"/>
      <c r="JNZ755" s="31"/>
      <c r="JOA755" s="31"/>
      <c r="JOB755" s="31"/>
      <c r="JOC755" s="31"/>
      <c r="JOD755" s="31"/>
      <c r="JOE755" s="31"/>
      <c r="JOF755" s="31"/>
      <c r="JOG755" s="31"/>
      <c r="JOH755" s="31"/>
      <c r="JOI755" s="31"/>
      <c r="JOJ755" s="31"/>
      <c r="JOK755" s="31"/>
      <c r="JOL755" s="31"/>
      <c r="JOM755" s="31"/>
      <c r="JON755" s="31"/>
      <c r="JOO755" s="31"/>
      <c r="JOP755" s="31"/>
      <c r="JOQ755" s="31"/>
      <c r="JOR755" s="31"/>
      <c r="JOS755" s="31"/>
      <c r="JOT755" s="31"/>
      <c r="JOU755" s="31"/>
      <c r="JOV755" s="31"/>
      <c r="JOW755" s="31"/>
      <c r="JOX755" s="31"/>
      <c r="JOY755" s="31"/>
      <c r="JOZ755" s="31"/>
      <c r="JPA755" s="31"/>
      <c r="JPB755" s="31"/>
      <c r="JPC755" s="31"/>
      <c r="JPD755" s="31"/>
      <c r="JPE755" s="31"/>
      <c r="JPF755" s="31"/>
      <c r="JPG755" s="31"/>
      <c r="JPH755" s="31"/>
      <c r="JPI755" s="31"/>
      <c r="JPJ755" s="31"/>
      <c r="JPK755" s="31"/>
      <c r="JPL755" s="31"/>
      <c r="JPM755" s="31"/>
      <c r="JPN755" s="31"/>
      <c r="JPO755" s="31"/>
      <c r="JPP755" s="31"/>
      <c r="JPQ755" s="31"/>
      <c r="JPR755" s="31"/>
      <c r="JPS755" s="31"/>
      <c r="JPT755" s="31"/>
      <c r="JPU755" s="31"/>
      <c r="JPV755" s="31"/>
      <c r="JPW755" s="31"/>
      <c r="JPX755" s="31"/>
      <c r="JPY755" s="31"/>
      <c r="JPZ755" s="31"/>
      <c r="JQA755" s="31"/>
      <c r="JQB755" s="31"/>
      <c r="JQC755" s="31"/>
      <c r="JQD755" s="31"/>
      <c r="JQE755" s="31"/>
      <c r="JQF755" s="31"/>
      <c r="JQG755" s="31"/>
      <c r="JQH755" s="31"/>
      <c r="JQI755" s="31"/>
      <c r="JQJ755" s="31"/>
      <c r="JQK755" s="31"/>
      <c r="JQL755" s="31"/>
      <c r="JQM755" s="31"/>
      <c r="JQN755" s="31"/>
      <c r="JQO755" s="31"/>
      <c r="JQP755" s="31"/>
      <c r="JQQ755" s="31"/>
      <c r="JQR755" s="31"/>
      <c r="JQS755" s="31"/>
      <c r="JQT755" s="31"/>
      <c r="JQU755" s="31"/>
      <c r="JQV755" s="31"/>
      <c r="JQW755" s="31"/>
      <c r="JQX755" s="31"/>
      <c r="JQY755" s="31"/>
      <c r="JQZ755" s="31"/>
      <c r="JRA755" s="31"/>
      <c r="JRB755" s="31"/>
      <c r="JRC755" s="31"/>
      <c r="JRD755" s="31"/>
      <c r="JRE755" s="31"/>
      <c r="JRF755" s="31"/>
      <c r="JRG755" s="31"/>
      <c r="JRH755" s="31"/>
      <c r="JRI755" s="31"/>
      <c r="JRJ755" s="31"/>
      <c r="JRK755" s="31"/>
      <c r="JRL755" s="31"/>
      <c r="JRM755" s="31"/>
      <c r="JRN755" s="31"/>
      <c r="JRO755" s="31"/>
      <c r="JRP755" s="31"/>
      <c r="JRQ755" s="31"/>
      <c r="JRR755" s="31"/>
      <c r="JRS755" s="31"/>
      <c r="JRT755" s="31"/>
      <c r="JRU755" s="31"/>
      <c r="JRV755" s="31"/>
      <c r="JRW755" s="31"/>
      <c r="JRX755" s="31"/>
      <c r="JRY755" s="31"/>
      <c r="JRZ755" s="31"/>
      <c r="JSA755" s="31"/>
      <c r="JSB755" s="31"/>
      <c r="JSC755" s="31"/>
      <c r="JSD755" s="31"/>
      <c r="JSE755" s="31"/>
      <c r="JSF755" s="31"/>
      <c r="JSG755" s="31"/>
      <c r="JSH755" s="31"/>
      <c r="JSI755" s="31"/>
      <c r="JSJ755" s="31"/>
      <c r="JSK755" s="31"/>
      <c r="JSL755" s="31"/>
      <c r="JSM755" s="31"/>
      <c r="JSN755" s="31"/>
      <c r="JSO755" s="31"/>
      <c r="JSP755" s="31"/>
      <c r="JSQ755" s="31"/>
      <c r="JSR755" s="31"/>
      <c r="JSS755" s="31"/>
      <c r="JST755" s="31"/>
      <c r="JSU755" s="31"/>
      <c r="JSV755" s="31"/>
      <c r="JSW755" s="31"/>
      <c r="JSX755" s="31"/>
      <c r="JSY755" s="31"/>
      <c r="JSZ755" s="31"/>
      <c r="JTA755" s="31"/>
      <c r="JTB755" s="31"/>
      <c r="JTC755" s="31"/>
      <c r="JTD755" s="31"/>
      <c r="JTE755" s="31"/>
      <c r="JTF755" s="31"/>
      <c r="JTG755" s="31"/>
      <c r="JTH755" s="31"/>
      <c r="JTI755" s="31"/>
      <c r="JTJ755" s="31"/>
      <c r="JTK755" s="31"/>
      <c r="JTL755" s="31"/>
      <c r="JTM755" s="31"/>
      <c r="JTN755" s="31"/>
      <c r="JTO755" s="31"/>
      <c r="JTP755" s="31"/>
      <c r="JTQ755" s="31"/>
      <c r="JTR755" s="31"/>
      <c r="JTS755" s="31"/>
      <c r="JTT755" s="31"/>
      <c r="JTU755" s="31"/>
      <c r="JTV755" s="31"/>
      <c r="JTW755" s="31"/>
      <c r="JTX755" s="31"/>
      <c r="JTY755" s="31"/>
      <c r="JTZ755" s="31"/>
      <c r="JUA755" s="31"/>
      <c r="JUB755" s="31"/>
      <c r="JUC755" s="31"/>
      <c r="JUD755" s="31"/>
      <c r="JUE755" s="31"/>
      <c r="JUF755" s="31"/>
      <c r="JUG755" s="31"/>
      <c r="JUH755" s="31"/>
      <c r="JUI755" s="31"/>
      <c r="JUJ755" s="31"/>
      <c r="JUK755" s="31"/>
      <c r="JUL755" s="31"/>
      <c r="JUM755" s="31"/>
      <c r="JUN755" s="31"/>
      <c r="JUO755" s="31"/>
      <c r="JUP755" s="31"/>
      <c r="JUQ755" s="31"/>
      <c r="JUR755" s="31"/>
      <c r="JUS755" s="31"/>
      <c r="JUT755" s="31"/>
      <c r="JUU755" s="31"/>
      <c r="JUV755" s="31"/>
      <c r="JUW755" s="31"/>
      <c r="JUX755" s="31"/>
      <c r="JUY755" s="31"/>
      <c r="JUZ755" s="31"/>
      <c r="JVA755" s="31"/>
      <c r="JVB755" s="31"/>
      <c r="JVC755" s="31"/>
      <c r="JVD755" s="31"/>
      <c r="JVE755" s="31"/>
      <c r="JVF755" s="31"/>
      <c r="JVG755" s="31"/>
      <c r="JVH755" s="31"/>
      <c r="JVI755" s="31"/>
      <c r="JVJ755" s="31"/>
      <c r="JVK755" s="31"/>
      <c r="JVL755" s="31"/>
      <c r="JVM755" s="31"/>
      <c r="JVN755" s="31"/>
      <c r="JVO755" s="31"/>
      <c r="JVP755" s="31"/>
      <c r="JVQ755" s="31"/>
      <c r="JVR755" s="31"/>
      <c r="JVS755" s="31"/>
      <c r="JVT755" s="31"/>
      <c r="JVU755" s="31"/>
      <c r="JVV755" s="31"/>
      <c r="JVW755" s="31"/>
      <c r="JVX755" s="31"/>
      <c r="JVY755" s="31"/>
      <c r="JVZ755" s="31"/>
      <c r="JWA755" s="31"/>
      <c r="JWB755" s="31"/>
      <c r="JWC755" s="31"/>
      <c r="JWD755" s="31"/>
      <c r="JWE755" s="31"/>
      <c r="JWF755" s="31"/>
      <c r="JWG755" s="31"/>
      <c r="JWH755" s="31"/>
      <c r="JWI755" s="31"/>
      <c r="JWJ755" s="31"/>
      <c r="JWK755" s="31"/>
      <c r="JWL755" s="31"/>
      <c r="JWM755" s="31"/>
      <c r="JWN755" s="31"/>
      <c r="JWO755" s="31"/>
      <c r="JWP755" s="31"/>
      <c r="JWQ755" s="31"/>
      <c r="JWR755" s="31"/>
      <c r="JWS755" s="31"/>
      <c r="JWT755" s="31"/>
      <c r="JWU755" s="31"/>
      <c r="JWV755" s="31"/>
      <c r="JWW755" s="31"/>
      <c r="JWX755" s="31"/>
      <c r="JWY755" s="31"/>
      <c r="JWZ755" s="31"/>
      <c r="JXA755" s="31"/>
      <c r="JXB755" s="31"/>
      <c r="JXC755" s="31"/>
      <c r="JXD755" s="31"/>
      <c r="JXE755" s="31"/>
      <c r="JXF755" s="31"/>
      <c r="JXG755" s="31"/>
      <c r="JXH755" s="31"/>
      <c r="JXI755" s="31"/>
      <c r="JXJ755" s="31"/>
      <c r="JXK755" s="31"/>
      <c r="JXL755" s="31"/>
      <c r="JXM755" s="31"/>
      <c r="JXN755" s="31"/>
      <c r="JXO755" s="31"/>
      <c r="JXP755" s="31"/>
      <c r="JXQ755" s="31"/>
      <c r="JXR755" s="31"/>
      <c r="JXS755" s="31"/>
      <c r="JXT755" s="31"/>
      <c r="JXU755" s="31"/>
      <c r="JXV755" s="31"/>
      <c r="JXW755" s="31"/>
      <c r="JXX755" s="31"/>
      <c r="JXY755" s="31"/>
      <c r="JXZ755" s="31"/>
      <c r="JYA755" s="31"/>
      <c r="JYB755" s="31"/>
      <c r="JYC755" s="31"/>
      <c r="JYD755" s="31"/>
      <c r="JYE755" s="31"/>
      <c r="JYF755" s="31"/>
      <c r="JYG755" s="31"/>
      <c r="JYH755" s="31"/>
      <c r="JYI755" s="31"/>
      <c r="JYJ755" s="31"/>
      <c r="JYK755" s="31"/>
      <c r="JYL755" s="31"/>
      <c r="JYM755" s="31"/>
      <c r="JYN755" s="31"/>
      <c r="JYO755" s="31"/>
      <c r="JYP755" s="31"/>
      <c r="JYQ755" s="31"/>
      <c r="JYR755" s="31"/>
      <c r="JYS755" s="31"/>
      <c r="JYT755" s="31"/>
      <c r="JYU755" s="31"/>
      <c r="JYV755" s="31"/>
      <c r="JYW755" s="31"/>
      <c r="JYX755" s="31"/>
      <c r="JYY755" s="31"/>
      <c r="JYZ755" s="31"/>
      <c r="JZA755" s="31"/>
      <c r="JZB755" s="31"/>
      <c r="JZC755" s="31"/>
      <c r="JZD755" s="31"/>
      <c r="JZE755" s="31"/>
      <c r="JZF755" s="31"/>
      <c r="JZG755" s="31"/>
      <c r="JZH755" s="31"/>
      <c r="JZI755" s="31"/>
      <c r="JZJ755" s="31"/>
      <c r="JZK755" s="31"/>
      <c r="JZL755" s="31"/>
      <c r="JZM755" s="31"/>
      <c r="JZN755" s="31"/>
      <c r="JZO755" s="31"/>
      <c r="JZP755" s="31"/>
      <c r="JZQ755" s="31"/>
      <c r="JZR755" s="31"/>
      <c r="JZS755" s="31"/>
      <c r="JZT755" s="31"/>
      <c r="JZU755" s="31"/>
      <c r="JZV755" s="31"/>
      <c r="JZW755" s="31"/>
      <c r="JZX755" s="31"/>
      <c r="JZY755" s="31"/>
      <c r="JZZ755" s="31"/>
      <c r="KAA755" s="31"/>
      <c r="KAB755" s="31"/>
      <c r="KAC755" s="31"/>
      <c r="KAD755" s="31"/>
      <c r="KAE755" s="31"/>
      <c r="KAF755" s="31"/>
      <c r="KAG755" s="31"/>
      <c r="KAH755" s="31"/>
      <c r="KAI755" s="31"/>
      <c r="KAJ755" s="31"/>
      <c r="KAK755" s="31"/>
      <c r="KAL755" s="31"/>
      <c r="KAM755" s="31"/>
      <c r="KAN755" s="31"/>
      <c r="KAO755" s="31"/>
      <c r="KAP755" s="31"/>
      <c r="KAQ755" s="31"/>
      <c r="KAR755" s="31"/>
      <c r="KAS755" s="31"/>
      <c r="KAT755" s="31"/>
      <c r="KAU755" s="31"/>
      <c r="KAV755" s="31"/>
      <c r="KAW755" s="31"/>
      <c r="KAX755" s="31"/>
      <c r="KAY755" s="31"/>
      <c r="KAZ755" s="31"/>
      <c r="KBA755" s="31"/>
      <c r="KBB755" s="31"/>
      <c r="KBC755" s="31"/>
      <c r="KBD755" s="31"/>
      <c r="KBE755" s="31"/>
      <c r="KBF755" s="31"/>
      <c r="KBG755" s="31"/>
      <c r="KBH755" s="31"/>
      <c r="KBI755" s="31"/>
      <c r="KBJ755" s="31"/>
      <c r="KBK755" s="31"/>
      <c r="KBL755" s="31"/>
      <c r="KBM755" s="31"/>
      <c r="KBN755" s="31"/>
      <c r="KBO755" s="31"/>
      <c r="KBP755" s="31"/>
      <c r="KBQ755" s="31"/>
      <c r="KBR755" s="31"/>
      <c r="KBS755" s="31"/>
      <c r="KBT755" s="31"/>
      <c r="KBU755" s="31"/>
      <c r="KBV755" s="31"/>
      <c r="KBW755" s="31"/>
      <c r="KBX755" s="31"/>
      <c r="KBY755" s="31"/>
      <c r="KBZ755" s="31"/>
      <c r="KCA755" s="31"/>
      <c r="KCB755" s="31"/>
      <c r="KCC755" s="31"/>
      <c r="KCD755" s="31"/>
      <c r="KCE755" s="31"/>
      <c r="KCF755" s="31"/>
      <c r="KCG755" s="31"/>
      <c r="KCH755" s="31"/>
      <c r="KCI755" s="31"/>
      <c r="KCJ755" s="31"/>
      <c r="KCK755" s="31"/>
      <c r="KCL755" s="31"/>
      <c r="KCM755" s="31"/>
      <c r="KCN755" s="31"/>
      <c r="KCO755" s="31"/>
      <c r="KCP755" s="31"/>
      <c r="KCQ755" s="31"/>
      <c r="KCR755" s="31"/>
      <c r="KCS755" s="31"/>
      <c r="KCT755" s="31"/>
      <c r="KCU755" s="31"/>
      <c r="KCV755" s="31"/>
      <c r="KCW755" s="31"/>
      <c r="KCX755" s="31"/>
      <c r="KCY755" s="31"/>
      <c r="KCZ755" s="31"/>
      <c r="KDA755" s="31"/>
      <c r="KDB755" s="31"/>
      <c r="KDC755" s="31"/>
      <c r="KDD755" s="31"/>
      <c r="KDE755" s="31"/>
      <c r="KDF755" s="31"/>
      <c r="KDG755" s="31"/>
      <c r="KDH755" s="31"/>
      <c r="KDI755" s="31"/>
      <c r="KDJ755" s="31"/>
      <c r="KDK755" s="31"/>
      <c r="KDL755" s="31"/>
      <c r="KDM755" s="31"/>
      <c r="KDN755" s="31"/>
      <c r="KDO755" s="31"/>
      <c r="KDP755" s="31"/>
      <c r="KDQ755" s="31"/>
      <c r="KDR755" s="31"/>
      <c r="KDS755" s="31"/>
      <c r="KDT755" s="31"/>
      <c r="KDU755" s="31"/>
      <c r="KDV755" s="31"/>
      <c r="KDW755" s="31"/>
      <c r="KDX755" s="31"/>
      <c r="KDY755" s="31"/>
      <c r="KDZ755" s="31"/>
      <c r="KEA755" s="31"/>
      <c r="KEB755" s="31"/>
      <c r="KEC755" s="31"/>
      <c r="KED755" s="31"/>
      <c r="KEE755" s="31"/>
      <c r="KEF755" s="31"/>
      <c r="KEG755" s="31"/>
      <c r="KEH755" s="31"/>
      <c r="KEI755" s="31"/>
      <c r="KEJ755" s="31"/>
      <c r="KEK755" s="31"/>
      <c r="KEL755" s="31"/>
      <c r="KEM755" s="31"/>
      <c r="KEN755" s="31"/>
      <c r="KEO755" s="31"/>
      <c r="KEP755" s="31"/>
      <c r="KEQ755" s="31"/>
      <c r="KER755" s="31"/>
      <c r="KES755" s="31"/>
      <c r="KET755" s="31"/>
      <c r="KEU755" s="31"/>
      <c r="KEV755" s="31"/>
      <c r="KEW755" s="31"/>
      <c r="KEX755" s="31"/>
      <c r="KEY755" s="31"/>
      <c r="KEZ755" s="31"/>
      <c r="KFA755" s="31"/>
      <c r="KFB755" s="31"/>
      <c r="KFC755" s="31"/>
      <c r="KFD755" s="31"/>
      <c r="KFE755" s="31"/>
      <c r="KFF755" s="31"/>
      <c r="KFG755" s="31"/>
      <c r="KFH755" s="31"/>
      <c r="KFI755" s="31"/>
      <c r="KFJ755" s="31"/>
      <c r="KFK755" s="31"/>
      <c r="KFL755" s="31"/>
      <c r="KFM755" s="31"/>
      <c r="KFN755" s="31"/>
      <c r="KFO755" s="31"/>
      <c r="KFP755" s="31"/>
      <c r="KFQ755" s="31"/>
      <c r="KFR755" s="31"/>
      <c r="KFS755" s="31"/>
      <c r="KFT755" s="31"/>
      <c r="KFU755" s="31"/>
      <c r="KFV755" s="31"/>
      <c r="KFW755" s="31"/>
      <c r="KFX755" s="31"/>
      <c r="KFY755" s="31"/>
      <c r="KFZ755" s="31"/>
      <c r="KGA755" s="31"/>
      <c r="KGB755" s="31"/>
      <c r="KGC755" s="31"/>
      <c r="KGD755" s="31"/>
      <c r="KGE755" s="31"/>
      <c r="KGF755" s="31"/>
      <c r="KGG755" s="31"/>
      <c r="KGH755" s="31"/>
      <c r="KGI755" s="31"/>
      <c r="KGJ755" s="31"/>
      <c r="KGK755" s="31"/>
      <c r="KGL755" s="31"/>
      <c r="KGM755" s="31"/>
      <c r="KGN755" s="31"/>
      <c r="KGO755" s="31"/>
      <c r="KGP755" s="31"/>
      <c r="KGQ755" s="31"/>
      <c r="KGR755" s="31"/>
      <c r="KGS755" s="31"/>
      <c r="KGT755" s="31"/>
      <c r="KGU755" s="31"/>
      <c r="KGV755" s="31"/>
      <c r="KGW755" s="31"/>
      <c r="KGX755" s="31"/>
      <c r="KGY755" s="31"/>
      <c r="KGZ755" s="31"/>
      <c r="KHA755" s="31"/>
      <c r="KHB755" s="31"/>
      <c r="KHC755" s="31"/>
      <c r="KHD755" s="31"/>
      <c r="KHE755" s="31"/>
      <c r="KHF755" s="31"/>
      <c r="KHG755" s="31"/>
      <c r="KHH755" s="31"/>
      <c r="KHI755" s="31"/>
      <c r="KHJ755" s="31"/>
      <c r="KHK755" s="31"/>
      <c r="KHL755" s="31"/>
      <c r="KHM755" s="31"/>
      <c r="KHN755" s="31"/>
      <c r="KHO755" s="31"/>
      <c r="KHP755" s="31"/>
      <c r="KHQ755" s="31"/>
      <c r="KHR755" s="31"/>
      <c r="KHS755" s="31"/>
      <c r="KHT755" s="31"/>
      <c r="KHU755" s="31"/>
      <c r="KHV755" s="31"/>
      <c r="KHW755" s="31"/>
      <c r="KHX755" s="31"/>
      <c r="KHY755" s="31"/>
      <c r="KHZ755" s="31"/>
      <c r="KIA755" s="31"/>
      <c r="KIB755" s="31"/>
      <c r="KIC755" s="31"/>
      <c r="KID755" s="31"/>
      <c r="KIE755" s="31"/>
      <c r="KIF755" s="31"/>
      <c r="KIG755" s="31"/>
      <c r="KIH755" s="31"/>
      <c r="KII755" s="31"/>
      <c r="KIJ755" s="31"/>
      <c r="KIK755" s="31"/>
      <c r="KIL755" s="31"/>
      <c r="KIM755" s="31"/>
      <c r="KIN755" s="31"/>
      <c r="KIO755" s="31"/>
      <c r="KIP755" s="31"/>
      <c r="KIQ755" s="31"/>
      <c r="KIR755" s="31"/>
      <c r="KIS755" s="31"/>
      <c r="KIT755" s="31"/>
      <c r="KIU755" s="31"/>
      <c r="KIV755" s="31"/>
      <c r="KIW755" s="31"/>
      <c r="KIX755" s="31"/>
      <c r="KIY755" s="31"/>
      <c r="KIZ755" s="31"/>
      <c r="KJA755" s="31"/>
      <c r="KJB755" s="31"/>
      <c r="KJC755" s="31"/>
      <c r="KJD755" s="31"/>
      <c r="KJE755" s="31"/>
      <c r="KJF755" s="31"/>
      <c r="KJG755" s="31"/>
      <c r="KJH755" s="31"/>
      <c r="KJI755" s="31"/>
      <c r="KJJ755" s="31"/>
      <c r="KJK755" s="31"/>
      <c r="KJL755" s="31"/>
      <c r="KJM755" s="31"/>
      <c r="KJN755" s="31"/>
      <c r="KJO755" s="31"/>
      <c r="KJP755" s="31"/>
      <c r="KJQ755" s="31"/>
      <c r="KJR755" s="31"/>
      <c r="KJS755" s="31"/>
      <c r="KJT755" s="31"/>
      <c r="KJU755" s="31"/>
      <c r="KJV755" s="31"/>
      <c r="KJW755" s="31"/>
      <c r="KJX755" s="31"/>
      <c r="KJY755" s="31"/>
      <c r="KJZ755" s="31"/>
      <c r="KKA755" s="31"/>
      <c r="KKB755" s="31"/>
      <c r="KKC755" s="31"/>
      <c r="KKD755" s="31"/>
      <c r="KKE755" s="31"/>
      <c r="KKF755" s="31"/>
      <c r="KKG755" s="31"/>
      <c r="KKH755" s="31"/>
      <c r="KKI755" s="31"/>
      <c r="KKJ755" s="31"/>
      <c r="KKK755" s="31"/>
      <c r="KKL755" s="31"/>
      <c r="KKM755" s="31"/>
      <c r="KKN755" s="31"/>
      <c r="KKO755" s="31"/>
      <c r="KKP755" s="31"/>
      <c r="KKQ755" s="31"/>
      <c r="KKR755" s="31"/>
      <c r="KKS755" s="31"/>
      <c r="KKT755" s="31"/>
      <c r="KKU755" s="31"/>
      <c r="KKV755" s="31"/>
      <c r="KKW755" s="31"/>
      <c r="KKX755" s="31"/>
      <c r="KKY755" s="31"/>
      <c r="KKZ755" s="31"/>
      <c r="KLA755" s="31"/>
      <c r="KLB755" s="31"/>
      <c r="KLC755" s="31"/>
      <c r="KLD755" s="31"/>
      <c r="KLE755" s="31"/>
      <c r="KLF755" s="31"/>
      <c r="KLG755" s="31"/>
      <c r="KLH755" s="31"/>
      <c r="KLI755" s="31"/>
      <c r="KLJ755" s="31"/>
      <c r="KLK755" s="31"/>
      <c r="KLL755" s="31"/>
      <c r="KLM755" s="31"/>
      <c r="KLN755" s="31"/>
      <c r="KLO755" s="31"/>
      <c r="KLP755" s="31"/>
      <c r="KLQ755" s="31"/>
      <c r="KLR755" s="31"/>
      <c r="KLS755" s="31"/>
      <c r="KLT755" s="31"/>
      <c r="KLU755" s="31"/>
      <c r="KLV755" s="31"/>
      <c r="KLW755" s="31"/>
      <c r="KLX755" s="31"/>
      <c r="KLY755" s="31"/>
      <c r="KLZ755" s="31"/>
      <c r="KMA755" s="31"/>
      <c r="KMB755" s="31"/>
      <c r="KMC755" s="31"/>
      <c r="KMD755" s="31"/>
      <c r="KME755" s="31"/>
      <c r="KMF755" s="31"/>
      <c r="KMG755" s="31"/>
      <c r="KMH755" s="31"/>
      <c r="KMI755" s="31"/>
      <c r="KMJ755" s="31"/>
      <c r="KMK755" s="31"/>
      <c r="KML755" s="31"/>
      <c r="KMM755" s="31"/>
      <c r="KMN755" s="31"/>
      <c r="KMO755" s="31"/>
      <c r="KMP755" s="31"/>
      <c r="KMQ755" s="31"/>
      <c r="KMR755" s="31"/>
      <c r="KMS755" s="31"/>
      <c r="KMT755" s="31"/>
      <c r="KMU755" s="31"/>
      <c r="KMV755" s="31"/>
      <c r="KMW755" s="31"/>
      <c r="KMX755" s="31"/>
      <c r="KMY755" s="31"/>
      <c r="KMZ755" s="31"/>
      <c r="KNA755" s="31"/>
      <c r="KNB755" s="31"/>
      <c r="KNC755" s="31"/>
      <c r="KND755" s="31"/>
      <c r="KNE755" s="31"/>
      <c r="KNF755" s="31"/>
      <c r="KNG755" s="31"/>
      <c r="KNH755" s="31"/>
      <c r="KNI755" s="31"/>
      <c r="KNJ755" s="31"/>
      <c r="KNK755" s="31"/>
      <c r="KNL755" s="31"/>
      <c r="KNM755" s="31"/>
      <c r="KNN755" s="31"/>
      <c r="KNO755" s="31"/>
      <c r="KNP755" s="31"/>
      <c r="KNQ755" s="31"/>
      <c r="KNR755" s="31"/>
      <c r="KNS755" s="31"/>
      <c r="KNT755" s="31"/>
      <c r="KNU755" s="31"/>
      <c r="KNV755" s="31"/>
      <c r="KNW755" s="31"/>
      <c r="KNX755" s="31"/>
      <c r="KNY755" s="31"/>
      <c r="KNZ755" s="31"/>
      <c r="KOA755" s="31"/>
      <c r="KOB755" s="31"/>
      <c r="KOC755" s="31"/>
      <c r="KOD755" s="31"/>
      <c r="KOE755" s="31"/>
      <c r="KOF755" s="31"/>
      <c r="KOG755" s="31"/>
      <c r="KOH755" s="31"/>
      <c r="KOI755" s="31"/>
      <c r="KOJ755" s="31"/>
      <c r="KOK755" s="31"/>
      <c r="KOL755" s="31"/>
      <c r="KOM755" s="31"/>
      <c r="KON755" s="31"/>
      <c r="KOO755" s="31"/>
      <c r="KOP755" s="31"/>
      <c r="KOQ755" s="31"/>
      <c r="KOR755" s="31"/>
      <c r="KOS755" s="31"/>
      <c r="KOT755" s="31"/>
      <c r="KOU755" s="31"/>
      <c r="KOV755" s="31"/>
      <c r="KOW755" s="31"/>
      <c r="KOX755" s="31"/>
      <c r="KOY755" s="31"/>
      <c r="KOZ755" s="31"/>
      <c r="KPA755" s="31"/>
      <c r="KPB755" s="31"/>
      <c r="KPC755" s="31"/>
      <c r="KPD755" s="31"/>
      <c r="KPE755" s="31"/>
      <c r="KPF755" s="31"/>
      <c r="KPG755" s="31"/>
      <c r="KPH755" s="31"/>
      <c r="KPI755" s="31"/>
      <c r="KPJ755" s="31"/>
      <c r="KPK755" s="31"/>
      <c r="KPL755" s="31"/>
      <c r="KPM755" s="31"/>
      <c r="KPN755" s="31"/>
      <c r="KPO755" s="31"/>
      <c r="KPP755" s="31"/>
      <c r="KPQ755" s="31"/>
      <c r="KPR755" s="31"/>
      <c r="KPS755" s="31"/>
      <c r="KPT755" s="31"/>
      <c r="KPU755" s="31"/>
      <c r="KPV755" s="31"/>
      <c r="KPW755" s="31"/>
      <c r="KPX755" s="31"/>
      <c r="KPY755" s="31"/>
      <c r="KPZ755" s="31"/>
      <c r="KQA755" s="31"/>
      <c r="KQB755" s="31"/>
      <c r="KQC755" s="31"/>
      <c r="KQD755" s="31"/>
      <c r="KQE755" s="31"/>
      <c r="KQF755" s="31"/>
      <c r="KQG755" s="31"/>
      <c r="KQH755" s="31"/>
      <c r="KQI755" s="31"/>
      <c r="KQJ755" s="31"/>
      <c r="KQK755" s="31"/>
      <c r="KQL755" s="31"/>
      <c r="KQM755" s="31"/>
      <c r="KQN755" s="31"/>
      <c r="KQO755" s="31"/>
      <c r="KQP755" s="31"/>
      <c r="KQQ755" s="31"/>
      <c r="KQR755" s="31"/>
      <c r="KQS755" s="31"/>
      <c r="KQT755" s="31"/>
      <c r="KQU755" s="31"/>
      <c r="KQV755" s="31"/>
      <c r="KQW755" s="31"/>
      <c r="KQX755" s="31"/>
      <c r="KQY755" s="31"/>
      <c r="KQZ755" s="31"/>
      <c r="KRA755" s="31"/>
      <c r="KRB755" s="31"/>
      <c r="KRC755" s="31"/>
      <c r="KRD755" s="31"/>
      <c r="KRE755" s="31"/>
      <c r="KRF755" s="31"/>
      <c r="KRG755" s="31"/>
      <c r="KRH755" s="31"/>
      <c r="KRI755" s="31"/>
      <c r="KRJ755" s="31"/>
      <c r="KRK755" s="31"/>
      <c r="KRL755" s="31"/>
      <c r="KRM755" s="31"/>
      <c r="KRN755" s="31"/>
      <c r="KRO755" s="31"/>
      <c r="KRP755" s="31"/>
      <c r="KRQ755" s="31"/>
      <c r="KRR755" s="31"/>
      <c r="KRS755" s="31"/>
      <c r="KRT755" s="31"/>
      <c r="KRU755" s="31"/>
      <c r="KRV755" s="31"/>
      <c r="KRW755" s="31"/>
      <c r="KRX755" s="31"/>
      <c r="KRY755" s="31"/>
      <c r="KRZ755" s="31"/>
      <c r="KSA755" s="31"/>
      <c r="KSB755" s="31"/>
      <c r="KSC755" s="31"/>
      <c r="KSD755" s="31"/>
      <c r="KSE755" s="31"/>
      <c r="KSF755" s="31"/>
      <c r="KSG755" s="31"/>
      <c r="KSH755" s="31"/>
      <c r="KSI755" s="31"/>
      <c r="KSJ755" s="31"/>
      <c r="KSK755" s="31"/>
      <c r="KSL755" s="31"/>
      <c r="KSM755" s="31"/>
      <c r="KSN755" s="31"/>
      <c r="KSO755" s="31"/>
      <c r="KSP755" s="31"/>
      <c r="KSQ755" s="31"/>
      <c r="KSR755" s="31"/>
      <c r="KSS755" s="31"/>
      <c r="KST755" s="31"/>
      <c r="KSU755" s="31"/>
      <c r="KSV755" s="31"/>
      <c r="KSW755" s="31"/>
      <c r="KSX755" s="31"/>
      <c r="KSY755" s="31"/>
      <c r="KSZ755" s="31"/>
      <c r="KTA755" s="31"/>
      <c r="KTB755" s="31"/>
      <c r="KTC755" s="31"/>
      <c r="KTD755" s="31"/>
      <c r="KTE755" s="31"/>
      <c r="KTF755" s="31"/>
      <c r="KTG755" s="31"/>
      <c r="KTH755" s="31"/>
      <c r="KTI755" s="31"/>
      <c r="KTJ755" s="31"/>
      <c r="KTK755" s="31"/>
      <c r="KTL755" s="31"/>
      <c r="KTM755" s="31"/>
      <c r="KTN755" s="31"/>
      <c r="KTO755" s="31"/>
      <c r="KTP755" s="31"/>
      <c r="KTQ755" s="31"/>
      <c r="KTR755" s="31"/>
      <c r="KTS755" s="31"/>
      <c r="KTT755" s="31"/>
      <c r="KTU755" s="31"/>
      <c r="KTV755" s="31"/>
      <c r="KTW755" s="31"/>
      <c r="KTX755" s="31"/>
      <c r="KTY755" s="31"/>
      <c r="KTZ755" s="31"/>
      <c r="KUA755" s="31"/>
      <c r="KUB755" s="31"/>
      <c r="KUC755" s="31"/>
      <c r="KUD755" s="31"/>
      <c r="KUE755" s="31"/>
      <c r="KUF755" s="31"/>
      <c r="KUG755" s="31"/>
      <c r="KUH755" s="31"/>
      <c r="KUI755" s="31"/>
      <c r="KUJ755" s="31"/>
      <c r="KUK755" s="31"/>
      <c r="KUL755" s="31"/>
      <c r="KUM755" s="31"/>
      <c r="KUN755" s="31"/>
      <c r="KUO755" s="31"/>
      <c r="KUP755" s="31"/>
      <c r="KUQ755" s="31"/>
      <c r="KUR755" s="31"/>
      <c r="KUS755" s="31"/>
      <c r="KUT755" s="31"/>
      <c r="KUU755" s="31"/>
      <c r="KUV755" s="31"/>
      <c r="KUW755" s="31"/>
      <c r="KUX755" s="31"/>
      <c r="KUY755" s="31"/>
      <c r="KUZ755" s="31"/>
      <c r="KVA755" s="31"/>
      <c r="KVB755" s="31"/>
      <c r="KVC755" s="31"/>
      <c r="KVD755" s="31"/>
      <c r="KVE755" s="31"/>
      <c r="KVF755" s="31"/>
      <c r="KVG755" s="31"/>
      <c r="KVH755" s="31"/>
      <c r="KVI755" s="31"/>
      <c r="KVJ755" s="31"/>
      <c r="KVK755" s="31"/>
      <c r="KVL755" s="31"/>
      <c r="KVM755" s="31"/>
      <c r="KVN755" s="31"/>
      <c r="KVO755" s="31"/>
      <c r="KVP755" s="31"/>
      <c r="KVQ755" s="31"/>
      <c r="KVR755" s="31"/>
      <c r="KVS755" s="31"/>
      <c r="KVT755" s="31"/>
      <c r="KVU755" s="31"/>
      <c r="KVV755" s="31"/>
      <c r="KVW755" s="31"/>
      <c r="KVX755" s="31"/>
      <c r="KVY755" s="31"/>
      <c r="KVZ755" s="31"/>
      <c r="KWA755" s="31"/>
      <c r="KWB755" s="31"/>
      <c r="KWC755" s="31"/>
      <c r="KWD755" s="31"/>
      <c r="KWE755" s="31"/>
      <c r="KWF755" s="31"/>
      <c r="KWG755" s="31"/>
      <c r="KWH755" s="31"/>
      <c r="KWI755" s="31"/>
      <c r="KWJ755" s="31"/>
      <c r="KWK755" s="31"/>
      <c r="KWL755" s="31"/>
      <c r="KWM755" s="31"/>
      <c r="KWN755" s="31"/>
      <c r="KWO755" s="31"/>
      <c r="KWP755" s="31"/>
      <c r="KWQ755" s="31"/>
      <c r="KWR755" s="31"/>
      <c r="KWS755" s="31"/>
      <c r="KWT755" s="31"/>
      <c r="KWU755" s="31"/>
      <c r="KWV755" s="31"/>
      <c r="KWW755" s="31"/>
      <c r="KWX755" s="31"/>
      <c r="KWY755" s="31"/>
      <c r="KWZ755" s="31"/>
      <c r="KXA755" s="31"/>
      <c r="KXB755" s="31"/>
      <c r="KXC755" s="31"/>
      <c r="KXD755" s="31"/>
      <c r="KXE755" s="31"/>
      <c r="KXF755" s="31"/>
      <c r="KXG755" s="31"/>
      <c r="KXH755" s="31"/>
      <c r="KXI755" s="31"/>
      <c r="KXJ755" s="31"/>
      <c r="KXK755" s="31"/>
      <c r="KXL755" s="31"/>
      <c r="KXM755" s="31"/>
      <c r="KXN755" s="31"/>
      <c r="KXO755" s="31"/>
      <c r="KXP755" s="31"/>
      <c r="KXQ755" s="31"/>
      <c r="KXR755" s="31"/>
      <c r="KXS755" s="31"/>
      <c r="KXT755" s="31"/>
      <c r="KXU755" s="31"/>
      <c r="KXV755" s="31"/>
      <c r="KXW755" s="31"/>
      <c r="KXX755" s="31"/>
      <c r="KXY755" s="31"/>
      <c r="KXZ755" s="31"/>
      <c r="KYA755" s="31"/>
      <c r="KYB755" s="31"/>
      <c r="KYC755" s="31"/>
      <c r="KYD755" s="31"/>
      <c r="KYE755" s="31"/>
      <c r="KYF755" s="31"/>
      <c r="KYG755" s="31"/>
      <c r="KYH755" s="31"/>
      <c r="KYI755" s="31"/>
      <c r="KYJ755" s="31"/>
      <c r="KYK755" s="31"/>
      <c r="KYL755" s="31"/>
      <c r="KYM755" s="31"/>
      <c r="KYN755" s="31"/>
      <c r="KYO755" s="31"/>
      <c r="KYP755" s="31"/>
      <c r="KYQ755" s="31"/>
      <c r="KYR755" s="31"/>
      <c r="KYS755" s="31"/>
      <c r="KYT755" s="31"/>
      <c r="KYU755" s="31"/>
      <c r="KYV755" s="31"/>
      <c r="KYW755" s="31"/>
      <c r="KYX755" s="31"/>
      <c r="KYY755" s="31"/>
      <c r="KYZ755" s="31"/>
      <c r="KZA755" s="31"/>
      <c r="KZB755" s="31"/>
      <c r="KZC755" s="31"/>
      <c r="KZD755" s="31"/>
      <c r="KZE755" s="31"/>
      <c r="KZF755" s="31"/>
      <c r="KZG755" s="31"/>
      <c r="KZH755" s="31"/>
      <c r="KZI755" s="31"/>
      <c r="KZJ755" s="31"/>
      <c r="KZK755" s="31"/>
      <c r="KZL755" s="31"/>
      <c r="KZM755" s="31"/>
      <c r="KZN755" s="31"/>
      <c r="KZO755" s="31"/>
      <c r="KZP755" s="31"/>
      <c r="KZQ755" s="31"/>
      <c r="KZR755" s="31"/>
      <c r="KZS755" s="31"/>
      <c r="KZT755" s="31"/>
      <c r="KZU755" s="31"/>
      <c r="KZV755" s="31"/>
      <c r="KZW755" s="31"/>
      <c r="KZX755" s="31"/>
      <c r="KZY755" s="31"/>
      <c r="KZZ755" s="31"/>
      <c r="LAA755" s="31"/>
      <c r="LAB755" s="31"/>
      <c r="LAC755" s="31"/>
      <c r="LAD755" s="31"/>
      <c r="LAE755" s="31"/>
      <c r="LAF755" s="31"/>
      <c r="LAG755" s="31"/>
      <c r="LAH755" s="31"/>
      <c r="LAI755" s="31"/>
      <c r="LAJ755" s="31"/>
      <c r="LAK755" s="31"/>
      <c r="LAL755" s="31"/>
      <c r="LAM755" s="31"/>
      <c r="LAN755" s="31"/>
      <c r="LAO755" s="31"/>
      <c r="LAP755" s="31"/>
      <c r="LAQ755" s="31"/>
      <c r="LAR755" s="31"/>
      <c r="LAS755" s="31"/>
      <c r="LAT755" s="31"/>
      <c r="LAU755" s="31"/>
      <c r="LAV755" s="31"/>
      <c r="LAW755" s="31"/>
      <c r="LAX755" s="31"/>
      <c r="LAY755" s="31"/>
      <c r="LAZ755" s="31"/>
      <c r="LBA755" s="31"/>
      <c r="LBB755" s="31"/>
      <c r="LBC755" s="31"/>
      <c r="LBD755" s="31"/>
      <c r="LBE755" s="31"/>
      <c r="LBF755" s="31"/>
      <c r="LBG755" s="31"/>
      <c r="LBH755" s="31"/>
      <c r="LBI755" s="31"/>
      <c r="LBJ755" s="31"/>
      <c r="LBK755" s="31"/>
      <c r="LBL755" s="31"/>
      <c r="LBM755" s="31"/>
      <c r="LBN755" s="31"/>
      <c r="LBO755" s="31"/>
      <c r="LBP755" s="31"/>
      <c r="LBQ755" s="31"/>
      <c r="LBR755" s="31"/>
      <c r="LBS755" s="31"/>
      <c r="LBT755" s="31"/>
      <c r="LBU755" s="31"/>
      <c r="LBV755" s="31"/>
      <c r="LBW755" s="31"/>
      <c r="LBX755" s="31"/>
      <c r="LBY755" s="31"/>
      <c r="LBZ755" s="31"/>
      <c r="LCA755" s="31"/>
      <c r="LCB755" s="31"/>
      <c r="LCC755" s="31"/>
      <c r="LCD755" s="31"/>
      <c r="LCE755" s="31"/>
      <c r="LCF755" s="31"/>
      <c r="LCG755" s="31"/>
      <c r="LCH755" s="31"/>
      <c r="LCI755" s="31"/>
      <c r="LCJ755" s="31"/>
      <c r="LCK755" s="31"/>
      <c r="LCL755" s="31"/>
      <c r="LCM755" s="31"/>
      <c r="LCN755" s="31"/>
      <c r="LCO755" s="31"/>
      <c r="LCP755" s="31"/>
      <c r="LCQ755" s="31"/>
      <c r="LCR755" s="31"/>
      <c r="LCS755" s="31"/>
      <c r="LCT755" s="31"/>
      <c r="LCU755" s="31"/>
      <c r="LCV755" s="31"/>
      <c r="LCW755" s="31"/>
      <c r="LCX755" s="31"/>
      <c r="LCY755" s="31"/>
      <c r="LCZ755" s="31"/>
      <c r="LDA755" s="31"/>
      <c r="LDB755" s="31"/>
      <c r="LDC755" s="31"/>
      <c r="LDD755" s="31"/>
      <c r="LDE755" s="31"/>
      <c r="LDF755" s="31"/>
      <c r="LDG755" s="31"/>
      <c r="LDH755" s="31"/>
      <c r="LDI755" s="31"/>
      <c r="LDJ755" s="31"/>
      <c r="LDK755" s="31"/>
      <c r="LDL755" s="31"/>
      <c r="LDM755" s="31"/>
      <c r="LDN755" s="31"/>
      <c r="LDO755" s="31"/>
      <c r="LDP755" s="31"/>
      <c r="LDQ755" s="31"/>
      <c r="LDR755" s="31"/>
      <c r="LDS755" s="31"/>
      <c r="LDT755" s="31"/>
      <c r="LDU755" s="31"/>
      <c r="LDV755" s="31"/>
      <c r="LDW755" s="31"/>
      <c r="LDX755" s="31"/>
      <c r="LDY755" s="31"/>
      <c r="LDZ755" s="31"/>
      <c r="LEA755" s="31"/>
      <c r="LEB755" s="31"/>
      <c r="LEC755" s="31"/>
      <c r="LED755" s="31"/>
      <c r="LEE755" s="31"/>
      <c r="LEF755" s="31"/>
      <c r="LEG755" s="31"/>
      <c r="LEH755" s="31"/>
      <c r="LEI755" s="31"/>
      <c r="LEJ755" s="31"/>
      <c r="LEK755" s="31"/>
      <c r="LEL755" s="31"/>
      <c r="LEM755" s="31"/>
      <c r="LEN755" s="31"/>
      <c r="LEO755" s="31"/>
      <c r="LEP755" s="31"/>
      <c r="LEQ755" s="31"/>
      <c r="LER755" s="31"/>
      <c r="LES755" s="31"/>
      <c r="LET755" s="31"/>
      <c r="LEU755" s="31"/>
      <c r="LEV755" s="31"/>
      <c r="LEW755" s="31"/>
      <c r="LEX755" s="31"/>
      <c r="LEY755" s="31"/>
      <c r="LEZ755" s="31"/>
      <c r="LFA755" s="31"/>
      <c r="LFB755" s="31"/>
      <c r="LFC755" s="31"/>
      <c r="LFD755" s="31"/>
      <c r="LFE755" s="31"/>
      <c r="LFF755" s="31"/>
      <c r="LFG755" s="31"/>
      <c r="LFH755" s="31"/>
      <c r="LFI755" s="31"/>
      <c r="LFJ755" s="31"/>
      <c r="LFK755" s="31"/>
      <c r="LFL755" s="31"/>
      <c r="LFM755" s="31"/>
      <c r="LFN755" s="31"/>
      <c r="LFO755" s="31"/>
      <c r="LFP755" s="31"/>
      <c r="LFQ755" s="31"/>
      <c r="LFR755" s="31"/>
      <c r="LFS755" s="31"/>
      <c r="LFT755" s="31"/>
      <c r="LFU755" s="31"/>
      <c r="LFV755" s="31"/>
      <c r="LFW755" s="31"/>
      <c r="LFX755" s="31"/>
      <c r="LFY755" s="31"/>
      <c r="LFZ755" s="31"/>
      <c r="LGA755" s="31"/>
      <c r="LGB755" s="31"/>
      <c r="LGC755" s="31"/>
      <c r="LGD755" s="31"/>
      <c r="LGE755" s="31"/>
      <c r="LGF755" s="31"/>
      <c r="LGG755" s="31"/>
      <c r="LGH755" s="31"/>
      <c r="LGI755" s="31"/>
      <c r="LGJ755" s="31"/>
      <c r="LGK755" s="31"/>
      <c r="LGL755" s="31"/>
      <c r="LGM755" s="31"/>
      <c r="LGN755" s="31"/>
      <c r="LGO755" s="31"/>
      <c r="LGP755" s="31"/>
      <c r="LGQ755" s="31"/>
      <c r="LGR755" s="31"/>
      <c r="LGS755" s="31"/>
      <c r="LGT755" s="31"/>
      <c r="LGU755" s="31"/>
      <c r="LGV755" s="31"/>
      <c r="LGW755" s="31"/>
      <c r="LGX755" s="31"/>
      <c r="LGY755" s="31"/>
      <c r="LGZ755" s="31"/>
      <c r="LHA755" s="31"/>
      <c r="LHB755" s="31"/>
      <c r="LHC755" s="31"/>
      <c r="LHD755" s="31"/>
      <c r="LHE755" s="31"/>
      <c r="LHF755" s="31"/>
      <c r="LHG755" s="31"/>
      <c r="LHH755" s="31"/>
      <c r="LHI755" s="31"/>
      <c r="LHJ755" s="31"/>
      <c r="LHK755" s="31"/>
      <c r="LHL755" s="31"/>
      <c r="LHM755" s="31"/>
      <c r="LHN755" s="31"/>
      <c r="LHO755" s="31"/>
      <c r="LHP755" s="31"/>
      <c r="LHQ755" s="31"/>
      <c r="LHR755" s="31"/>
      <c r="LHS755" s="31"/>
      <c r="LHT755" s="31"/>
      <c r="LHU755" s="31"/>
      <c r="LHV755" s="31"/>
      <c r="LHW755" s="31"/>
      <c r="LHX755" s="31"/>
      <c r="LHY755" s="31"/>
      <c r="LHZ755" s="31"/>
      <c r="LIA755" s="31"/>
      <c r="LIB755" s="31"/>
      <c r="LIC755" s="31"/>
      <c r="LID755" s="31"/>
      <c r="LIE755" s="31"/>
      <c r="LIF755" s="31"/>
      <c r="LIG755" s="31"/>
      <c r="LIH755" s="31"/>
      <c r="LII755" s="31"/>
      <c r="LIJ755" s="31"/>
      <c r="LIK755" s="31"/>
      <c r="LIL755" s="31"/>
      <c r="LIM755" s="31"/>
      <c r="LIN755" s="31"/>
      <c r="LIO755" s="31"/>
      <c r="LIP755" s="31"/>
      <c r="LIQ755" s="31"/>
      <c r="LIR755" s="31"/>
      <c r="LIS755" s="31"/>
      <c r="LIT755" s="31"/>
      <c r="LIU755" s="31"/>
      <c r="LIV755" s="31"/>
      <c r="LIW755" s="31"/>
      <c r="LIX755" s="31"/>
      <c r="LIY755" s="31"/>
      <c r="LIZ755" s="31"/>
      <c r="LJA755" s="31"/>
      <c r="LJB755" s="31"/>
      <c r="LJC755" s="31"/>
      <c r="LJD755" s="31"/>
      <c r="LJE755" s="31"/>
      <c r="LJF755" s="31"/>
      <c r="LJG755" s="31"/>
      <c r="LJH755" s="31"/>
      <c r="LJI755" s="31"/>
      <c r="LJJ755" s="31"/>
      <c r="LJK755" s="31"/>
      <c r="LJL755" s="31"/>
      <c r="LJM755" s="31"/>
      <c r="LJN755" s="31"/>
      <c r="LJO755" s="31"/>
      <c r="LJP755" s="31"/>
      <c r="LJQ755" s="31"/>
      <c r="LJR755" s="31"/>
      <c r="LJS755" s="31"/>
      <c r="LJT755" s="31"/>
      <c r="LJU755" s="31"/>
      <c r="LJV755" s="31"/>
      <c r="LJW755" s="31"/>
      <c r="LJX755" s="31"/>
      <c r="LJY755" s="31"/>
      <c r="LJZ755" s="31"/>
      <c r="LKA755" s="31"/>
      <c r="LKB755" s="31"/>
      <c r="LKC755" s="31"/>
      <c r="LKD755" s="31"/>
      <c r="LKE755" s="31"/>
      <c r="LKF755" s="31"/>
      <c r="LKG755" s="31"/>
      <c r="LKH755" s="31"/>
      <c r="LKI755" s="31"/>
      <c r="LKJ755" s="31"/>
      <c r="LKK755" s="31"/>
      <c r="LKL755" s="31"/>
      <c r="LKM755" s="31"/>
      <c r="LKN755" s="31"/>
      <c r="LKO755" s="31"/>
      <c r="LKP755" s="31"/>
      <c r="LKQ755" s="31"/>
      <c r="LKR755" s="31"/>
      <c r="LKS755" s="31"/>
      <c r="LKT755" s="31"/>
      <c r="LKU755" s="31"/>
      <c r="LKV755" s="31"/>
      <c r="LKW755" s="31"/>
      <c r="LKX755" s="31"/>
      <c r="LKY755" s="31"/>
      <c r="LKZ755" s="31"/>
      <c r="LLA755" s="31"/>
      <c r="LLB755" s="31"/>
      <c r="LLC755" s="31"/>
      <c r="LLD755" s="31"/>
      <c r="LLE755" s="31"/>
      <c r="LLF755" s="31"/>
      <c r="LLG755" s="31"/>
      <c r="LLH755" s="31"/>
      <c r="LLI755" s="31"/>
      <c r="LLJ755" s="31"/>
      <c r="LLK755" s="31"/>
      <c r="LLL755" s="31"/>
      <c r="LLM755" s="31"/>
      <c r="LLN755" s="31"/>
      <c r="LLO755" s="31"/>
      <c r="LLP755" s="31"/>
      <c r="LLQ755" s="31"/>
      <c r="LLR755" s="31"/>
      <c r="LLS755" s="31"/>
      <c r="LLT755" s="31"/>
      <c r="LLU755" s="31"/>
      <c r="LLV755" s="31"/>
      <c r="LLW755" s="31"/>
      <c r="LLX755" s="31"/>
      <c r="LLY755" s="31"/>
      <c r="LLZ755" s="31"/>
      <c r="LMA755" s="31"/>
      <c r="LMB755" s="31"/>
      <c r="LMC755" s="31"/>
      <c r="LMD755" s="31"/>
      <c r="LME755" s="31"/>
      <c r="LMF755" s="31"/>
      <c r="LMG755" s="31"/>
      <c r="LMH755" s="31"/>
      <c r="LMI755" s="31"/>
      <c r="LMJ755" s="31"/>
      <c r="LMK755" s="31"/>
      <c r="LML755" s="31"/>
      <c r="LMM755" s="31"/>
      <c r="LMN755" s="31"/>
      <c r="LMO755" s="31"/>
      <c r="LMP755" s="31"/>
      <c r="LMQ755" s="31"/>
      <c r="LMR755" s="31"/>
      <c r="LMS755" s="31"/>
      <c r="LMT755" s="31"/>
      <c r="LMU755" s="31"/>
      <c r="LMV755" s="31"/>
      <c r="LMW755" s="31"/>
      <c r="LMX755" s="31"/>
      <c r="LMY755" s="31"/>
      <c r="LMZ755" s="31"/>
      <c r="LNA755" s="31"/>
      <c r="LNB755" s="31"/>
      <c r="LNC755" s="31"/>
      <c r="LND755" s="31"/>
      <c r="LNE755" s="31"/>
      <c r="LNF755" s="31"/>
      <c r="LNG755" s="31"/>
      <c r="LNH755" s="31"/>
      <c r="LNI755" s="31"/>
      <c r="LNJ755" s="31"/>
      <c r="LNK755" s="31"/>
      <c r="LNL755" s="31"/>
      <c r="LNM755" s="31"/>
      <c r="LNN755" s="31"/>
      <c r="LNO755" s="31"/>
      <c r="LNP755" s="31"/>
      <c r="LNQ755" s="31"/>
      <c r="LNR755" s="31"/>
      <c r="LNS755" s="31"/>
      <c r="LNT755" s="31"/>
      <c r="LNU755" s="31"/>
      <c r="LNV755" s="31"/>
      <c r="LNW755" s="31"/>
      <c r="LNX755" s="31"/>
      <c r="LNY755" s="31"/>
      <c r="LNZ755" s="31"/>
      <c r="LOA755" s="31"/>
      <c r="LOB755" s="31"/>
      <c r="LOC755" s="31"/>
      <c r="LOD755" s="31"/>
      <c r="LOE755" s="31"/>
      <c r="LOF755" s="31"/>
      <c r="LOG755" s="31"/>
      <c r="LOH755" s="31"/>
      <c r="LOI755" s="31"/>
      <c r="LOJ755" s="31"/>
      <c r="LOK755" s="31"/>
      <c r="LOL755" s="31"/>
      <c r="LOM755" s="31"/>
      <c r="LON755" s="31"/>
      <c r="LOO755" s="31"/>
      <c r="LOP755" s="31"/>
      <c r="LOQ755" s="31"/>
      <c r="LOR755" s="31"/>
      <c r="LOS755" s="31"/>
      <c r="LOT755" s="31"/>
      <c r="LOU755" s="31"/>
      <c r="LOV755" s="31"/>
      <c r="LOW755" s="31"/>
      <c r="LOX755" s="31"/>
      <c r="LOY755" s="31"/>
      <c r="LOZ755" s="31"/>
      <c r="LPA755" s="31"/>
      <c r="LPB755" s="31"/>
      <c r="LPC755" s="31"/>
      <c r="LPD755" s="31"/>
      <c r="LPE755" s="31"/>
      <c r="LPF755" s="31"/>
      <c r="LPG755" s="31"/>
      <c r="LPH755" s="31"/>
      <c r="LPI755" s="31"/>
      <c r="LPJ755" s="31"/>
      <c r="LPK755" s="31"/>
      <c r="LPL755" s="31"/>
      <c r="LPM755" s="31"/>
      <c r="LPN755" s="31"/>
      <c r="LPO755" s="31"/>
      <c r="LPP755" s="31"/>
      <c r="LPQ755" s="31"/>
      <c r="LPR755" s="31"/>
      <c r="LPS755" s="31"/>
      <c r="LPT755" s="31"/>
      <c r="LPU755" s="31"/>
      <c r="LPV755" s="31"/>
      <c r="LPW755" s="31"/>
      <c r="LPX755" s="31"/>
      <c r="LPY755" s="31"/>
      <c r="LPZ755" s="31"/>
      <c r="LQA755" s="31"/>
      <c r="LQB755" s="31"/>
      <c r="LQC755" s="31"/>
      <c r="LQD755" s="31"/>
      <c r="LQE755" s="31"/>
      <c r="LQF755" s="31"/>
      <c r="LQG755" s="31"/>
      <c r="LQH755" s="31"/>
      <c r="LQI755" s="31"/>
      <c r="LQJ755" s="31"/>
      <c r="LQK755" s="31"/>
      <c r="LQL755" s="31"/>
      <c r="LQM755" s="31"/>
      <c r="LQN755" s="31"/>
      <c r="LQO755" s="31"/>
      <c r="LQP755" s="31"/>
      <c r="LQQ755" s="31"/>
      <c r="LQR755" s="31"/>
      <c r="LQS755" s="31"/>
      <c r="LQT755" s="31"/>
      <c r="LQU755" s="31"/>
      <c r="LQV755" s="31"/>
      <c r="LQW755" s="31"/>
      <c r="LQX755" s="31"/>
      <c r="LQY755" s="31"/>
      <c r="LQZ755" s="31"/>
      <c r="LRA755" s="31"/>
      <c r="LRB755" s="31"/>
      <c r="LRC755" s="31"/>
      <c r="LRD755" s="31"/>
      <c r="LRE755" s="31"/>
      <c r="LRF755" s="31"/>
      <c r="LRG755" s="31"/>
      <c r="LRH755" s="31"/>
      <c r="LRI755" s="31"/>
      <c r="LRJ755" s="31"/>
      <c r="LRK755" s="31"/>
      <c r="LRL755" s="31"/>
      <c r="LRM755" s="31"/>
      <c r="LRN755" s="31"/>
      <c r="LRO755" s="31"/>
      <c r="LRP755" s="31"/>
      <c r="LRQ755" s="31"/>
      <c r="LRR755" s="31"/>
      <c r="LRS755" s="31"/>
      <c r="LRT755" s="31"/>
      <c r="LRU755" s="31"/>
      <c r="LRV755" s="31"/>
      <c r="LRW755" s="31"/>
      <c r="LRX755" s="31"/>
      <c r="LRY755" s="31"/>
      <c r="LRZ755" s="31"/>
      <c r="LSA755" s="31"/>
      <c r="LSB755" s="31"/>
      <c r="LSC755" s="31"/>
      <c r="LSD755" s="31"/>
      <c r="LSE755" s="31"/>
      <c r="LSF755" s="31"/>
      <c r="LSG755" s="31"/>
      <c r="LSH755" s="31"/>
      <c r="LSI755" s="31"/>
      <c r="LSJ755" s="31"/>
      <c r="LSK755" s="31"/>
      <c r="LSL755" s="31"/>
      <c r="LSM755" s="31"/>
      <c r="LSN755" s="31"/>
      <c r="LSO755" s="31"/>
      <c r="LSP755" s="31"/>
      <c r="LSQ755" s="31"/>
      <c r="LSR755" s="31"/>
      <c r="LSS755" s="31"/>
      <c r="LST755" s="31"/>
      <c r="LSU755" s="31"/>
      <c r="LSV755" s="31"/>
      <c r="LSW755" s="31"/>
      <c r="LSX755" s="31"/>
      <c r="LSY755" s="31"/>
      <c r="LSZ755" s="31"/>
      <c r="LTA755" s="31"/>
      <c r="LTB755" s="31"/>
      <c r="LTC755" s="31"/>
      <c r="LTD755" s="31"/>
      <c r="LTE755" s="31"/>
      <c r="LTF755" s="31"/>
      <c r="LTG755" s="31"/>
      <c r="LTH755" s="31"/>
      <c r="LTI755" s="31"/>
      <c r="LTJ755" s="31"/>
      <c r="LTK755" s="31"/>
      <c r="LTL755" s="31"/>
      <c r="LTM755" s="31"/>
      <c r="LTN755" s="31"/>
      <c r="LTO755" s="31"/>
      <c r="LTP755" s="31"/>
      <c r="LTQ755" s="31"/>
      <c r="LTR755" s="31"/>
      <c r="LTS755" s="31"/>
      <c r="LTT755" s="31"/>
      <c r="LTU755" s="31"/>
      <c r="LTV755" s="31"/>
      <c r="LTW755" s="31"/>
      <c r="LTX755" s="31"/>
      <c r="LTY755" s="31"/>
      <c r="LTZ755" s="31"/>
      <c r="LUA755" s="31"/>
      <c r="LUB755" s="31"/>
      <c r="LUC755" s="31"/>
      <c r="LUD755" s="31"/>
      <c r="LUE755" s="31"/>
      <c r="LUF755" s="31"/>
      <c r="LUG755" s="31"/>
      <c r="LUH755" s="31"/>
      <c r="LUI755" s="31"/>
      <c r="LUJ755" s="31"/>
      <c r="LUK755" s="31"/>
      <c r="LUL755" s="31"/>
      <c r="LUM755" s="31"/>
      <c r="LUN755" s="31"/>
      <c r="LUO755" s="31"/>
      <c r="LUP755" s="31"/>
      <c r="LUQ755" s="31"/>
      <c r="LUR755" s="31"/>
      <c r="LUS755" s="31"/>
      <c r="LUT755" s="31"/>
      <c r="LUU755" s="31"/>
      <c r="LUV755" s="31"/>
      <c r="LUW755" s="31"/>
      <c r="LUX755" s="31"/>
      <c r="LUY755" s="31"/>
      <c r="LUZ755" s="31"/>
      <c r="LVA755" s="31"/>
      <c r="LVB755" s="31"/>
      <c r="LVC755" s="31"/>
      <c r="LVD755" s="31"/>
      <c r="LVE755" s="31"/>
      <c r="LVF755" s="31"/>
      <c r="LVG755" s="31"/>
      <c r="LVH755" s="31"/>
      <c r="LVI755" s="31"/>
      <c r="LVJ755" s="31"/>
      <c r="LVK755" s="31"/>
      <c r="LVL755" s="31"/>
      <c r="LVM755" s="31"/>
      <c r="LVN755" s="31"/>
      <c r="LVO755" s="31"/>
      <c r="LVP755" s="31"/>
      <c r="LVQ755" s="31"/>
      <c r="LVR755" s="31"/>
      <c r="LVS755" s="31"/>
      <c r="LVT755" s="31"/>
      <c r="LVU755" s="31"/>
      <c r="LVV755" s="31"/>
      <c r="LVW755" s="31"/>
      <c r="LVX755" s="31"/>
      <c r="LVY755" s="31"/>
      <c r="LVZ755" s="31"/>
      <c r="LWA755" s="31"/>
      <c r="LWB755" s="31"/>
      <c r="LWC755" s="31"/>
      <c r="LWD755" s="31"/>
      <c r="LWE755" s="31"/>
      <c r="LWF755" s="31"/>
      <c r="LWG755" s="31"/>
      <c r="LWH755" s="31"/>
      <c r="LWI755" s="31"/>
      <c r="LWJ755" s="31"/>
      <c r="LWK755" s="31"/>
      <c r="LWL755" s="31"/>
      <c r="LWM755" s="31"/>
      <c r="LWN755" s="31"/>
      <c r="LWO755" s="31"/>
      <c r="LWP755" s="31"/>
      <c r="LWQ755" s="31"/>
      <c r="LWR755" s="31"/>
      <c r="LWS755" s="31"/>
      <c r="LWT755" s="31"/>
      <c r="LWU755" s="31"/>
      <c r="LWV755" s="31"/>
      <c r="LWW755" s="31"/>
      <c r="LWX755" s="31"/>
      <c r="LWY755" s="31"/>
      <c r="LWZ755" s="31"/>
      <c r="LXA755" s="31"/>
      <c r="LXB755" s="31"/>
      <c r="LXC755" s="31"/>
      <c r="LXD755" s="31"/>
      <c r="LXE755" s="31"/>
      <c r="LXF755" s="31"/>
      <c r="LXG755" s="31"/>
      <c r="LXH755" s="31"/>
      <c r="LXI755" s="31"/>
      <c r="LXJ755" s="31"/>
      <c r="LXK755" s="31"/>
      <c r="LXL755" s="31"/>
      <c r="LXM755" s="31"/>
      <c r="LXN755" s="31"/>
      <c r="LXO755" s="31"/>
      <c r="LXP755" s="31"/>
      <c r="LXQ755" s="31"/>
      <c r="LXR755" s="31"/>
      <c r="LXS755" s="31"/>
      <c r="LXT755" s="31"/>
      <c r="LXU755" s="31"/>
      <c r="LXV755" s="31"/>
      <c r="LXW755" s="31"/>
      <c r="LXX755" s="31"/>
      <c r="LXY755" s="31"/>
      <c r="LXZ755" s="31"/>
      <c r="LYA755" s="31"/>
      <c r="LYB755" s="31"/>
      <c r="LYC755" s="31"/>
      <c r="LYD755" s="31"/>
      <c r="LYE755" s="31"/>
      <c r="LYF755" s="31"/>
      <c r="LYG755" s="31"/>
      <c r="LYH755" s="31"/>
      <c r="LYI755" s="31"/>
      <c r="LYJ755" s="31"/>
      <c r="LYK755" s="31"/>
      <c r="LYL755" s="31"/>
      <c r="LYM755" s="31"/>
      <c r="LYN755" s="31"/>
      <c r="LYO755" s="31"/>
      <c r="LYP755" s="31"/>
      <c r="LYQ755" s="31"/>
      <c r="LYR755" s="31"/>
      <c r="LYS755" s="31"/>
      <c r="LYT755" s="31"/>
      <c r="LYU755" s="31"/>
      <c r="LYV755" s="31"/>
      <c r="LYW755" s="31"/>
      <c r="LYX755" s="31"/>
      <c r="LYY755" s="31"/>
      <c r="LYZ755" s="31"/>
      <c r="LZA755" s="31"/>
      <c r="LZB755" s="31"/>
      <c r="LZC755" s="31"/>
      <c r="LZD755" s="31"/>
      <c r="LZE755" s="31"/>
      <c r="LZF755" s="31"/>
      <c r="LZG755" s="31"/>
      <c r="LZH755" s="31"/>
      <c r="LZI755" s="31"/>
      <c r="LZJ755" s="31"/>
      <c r="LZK755" s="31"/>
      <c r="LZL755" s="31"/>
      <c r="LZM755" s="31"/>
      <c r="LZN755" s="31"/>
      <c r="LZO755" s="31"/>
      <c r="LZP755" s="31"/>
      <c r="LZQ755" s="31"/>
      <c r="LZR755" s="31"/>
      <c r="LZS755" s="31"/>
      <c r="LZT755" s="31"/>
      <c r="LZU755" s="31"/>
      <c r="LZV755" s="31"/>
      <c r="LZW755" s="31"/>
      <c r="LZX755" s="31"/>
      <c r="LZY755" s="31"/>
      <c r="LZZ755" s="31"/>
      <c r="MAA755" s="31"/>
      <c r="MAB755" s="31"/>
      <c r="MAC755" s="31"/>
      <c r="MAD755" s="31"/>
      <c r="MAE755" s="31"/>
      <c r="MAF755" s="31"/>
      <c r="MAG755" s="31"/>
      <c r="MAH755" s="31"/>
      <c r="MAI755" s="31"/>
      <c r="MAJ755" s="31"/>
      <c r="MAK755" s="31"/>
      <c r="MAL755" s="31"/>
      <c r="MAM755" s="31"/>
      <c r="MAN755" s="31"/>
      <c r="MAO755" s="31"/>
      <c r="MAP755" s="31"/>
      <c r="MAQ755" s="31"/>
      <c r="MAR755" s="31"/>
      <c r="MAS755" s="31"/>
      <c r="MAT755" s="31"/>
      <c r="MAU755" s="31"/>
      <c r="MAV755" s="31"/>
      <c r="MAW755" s="31"/>
      <c r="MAX755" s="31"/>
      <c r="MAY755" s="31"/>
      <c r="MAZ755" s="31"/>
      <c r="MBA755" s="31"/>
      <c r="MBB755" s="31"/>
      <c r="MBC755" s="31"/>
      <c r="MBD755" s="31"/>
      <c r="MBE755" s="31"/>
      <c r="MBF755" s="31"/>
      <c r="MBG755" s="31"/>
      <c r="MBH755" s="31"/>
      <c r="MBI755" s="31"/>
      <c r="MBJ755" s="31"/>
      <c r="MBK755" s="31"/>
      <c r="MBL755" s="31"/>
      <c r="MBM755" s="31"/>
      <c r="MBN755" s="31"/>
      <c r="MBO755" s="31"/>
      <c r="MBP755" s="31"/>
      <c r="MBQ755" s="31"/>
      <c r="MBR755" s="31"/>
      <c r="MBS755" s="31"/>
      <c r="MBT755" s="31"/>
      <c r="MBU755" s="31"/>
      <c r="MBV755" s="31"/>
      <c r="MBW755" s="31"/>
      <c r="MBX755" s="31"/>
      <c r="MBY755" s="31"/>
      <c r="MBZ755" s="31"/>
      <c r="MCA755" s="31"/>
      <c r="MCB755" s="31"/>
      <c r="MCC755" s="31"/>
      <c r="MCD755" s="31"/>
      <c r="MCE755" s="31"/>
      <c r="MCF755" s="31"/>
      <c r="MCG755" s="31"/>
      <c r="MCH755" s="31"/>
      <c r="MCI755" s="31"/>
      <c r="MCJ755" s="31"/>
      <c r="MCK755" s="31"/>
      <c r="MCL755" s="31"/>
      <c r="MCM755" s="31"/>
      <c r="MCN755" s="31"/>
      <c r="MCO755" s="31"/>
      <c r="MCP755" s="31"/>
      <c r="MCQ755" s="31"/>
      <c r="MCR755" s="31"/>
      <c r="MCS755" s="31"/>
      <c r="MCT755" s="31"/>
      <c r="MCU755" s="31"/>
      <c r="MCV755" s="31"/>
      <c r="MCW755" s="31"/>
      <c r="MCX755" s="31"/>
      <c r="MCY755" s="31"/>
      <c r="MCZ755" s="31"/>
      <c r="MDA755" s="31"/>
      <c r="MDB755" s="31"/>
      <c r="MDC755" s="31"/>
      <c r="MDD755" s="31"/>
      <c r="MDE755" s="31"/>
      <c r="MDF755" s="31"/>
      <c r="MDG755" s="31"/>
      <c r="MDH755" s="31"/>
      <c r="MDI755" s="31"/>
      <c r="MDJ755" s="31"/>
      <c r="MDK755" s="31"/>
      <c r="MDL755" s="31"/>
      <c r="MDM755" s="31"/>
      <c r="MDN755" s="31"/>
      <c r="MDO755" s="31"/>
      <c r="MDP755" s="31"/>
      <c r="MDQ755" s="31"/>
      <c r="MDR755" s="31"/>
      <c r="MDS755" s="31"/>
      <c r="MDT755" s="31"/>
      <c r="MDU755" s="31"/>
      <c r="MDV755" s="31"/>
      <c r="MDW755" s="31"/>
      <c r="MDX755" s="31"/>
      <c r="MDY755" s="31"/>
      <c r="MDZ755" s="31"/>
      <c r="MEA755" s="31"/>
      <c r="MEB755" s="31"/>
      <c r="MEC755" s="31"/>
      <c r="MED755" s="31"/>
      <c r="MEE755" s="31"/>
      <c r="MEF755" s="31"/>
      <c r="MEG755" s="31"/>
      <c r="MEH755" s="31"/>
      <c r="MEI755" s="31"/>
      <c r="MEJ755" s="31"/>
      <c r="MEK755" s="31"/>
      <c r="MEL755" s="31"/>
      <c r="MEM755" s="31"/>
      <c r="MEN755" s="31"/>
      <c r="MEO755" s="31"/>
      <c r="MEP755" s="31"/>
      <c r="MEQ755" s="31"/>
      <c r="MER755" s="31"/>
      <c r="MES755" s="31"/>
      <c r="MET755" s="31"/>
      <c r="MEU755" s="31"/>
      <c r="MEV755" s="31"/>
      <c r="MEW755" s="31"/>
      <c r="MEX755" s="31"/>
      <c r="MEY755" s="31"/>
      <c r="MEZ755" s="31"/>
      <c r="MFA755" s="31"/>
      <c r="MFB755" s="31"/>
      <c r="MFC755" s="31"/>
      <c r="MFD755" s="31"/>
      <c r="MFE755" s="31"/>
      <c r="MFF755" s="31"/>
      <c r="MFG755" s="31"/>
      <c r="MFH755" s="31"/>
      <c r="MFI755" s="31"/>
      <c r="MFJ755" s="31"/>
      <c r="MFK755" s="31"/>
      <c r="MFL755" s="31"/>
      <c r="MFM755" s="31"/>
      <c r="MFN755" s="31"/>
      <c r="MFO755" s="31"/>
      <c r="MFP755" s="31"/>
      <c r="MFQ755" s="31"/>
      <c r="MFR755" s="31"/>
      <c r="MFS755" s="31"/>
      <c r="MFT755" s="31"/>
      <c r="MFU755" s="31"/>
      <c r="MFV755" s="31"/>
      <c r="MFW755" s="31"/>
      <c r="MFX755" s="31"/>
      <c r="MFY755" s="31"/>
      <c r="MFZ755" s="31"/>
      <c r="MGA755" s="31"/>
      <c r="MGB755" s="31"/>
      <c r="MGC755" s="31"/>
      <c r="MGD755" s="31"/>
      <c r="MGE755" s="31"/>
      <c r="MGF755" s="31"/>
      <c r="MGG755" s="31"/>
      <c r="MGH755" s="31"/>
      <c r="MGI755" s="31"/>
      <c r="MGJ755" s="31"/>
      <c r="MGK755" s="31"/>
      <c r="MGL755" s="31"/>
      <c r="MGM755" s="31"/>
      <c r="MGN755" s="31"/>
      <c r="MGO755" s="31"/>
      <c r="MGP755" s="31"/>
      <c r="MGQ755" s="31"/>
      <c r="MGR755" s="31"/>
      <c r="MGS755" s="31"/>
      <c r="MGT755" s="31"/>
      <c r="MGU755" s="31"/>
      <c r="MGV755" s="31"/>
      <c r="MGW755" s="31"/>
      <c r="MGX755" s="31"/>
      <c r="MGY755" s="31"/>
      <c r="MGZ755" s="31"/>
      <c r="MHA755" s="31"/>
      <c r="MHB755" s="31"/>
      <c r="MHC755" s="31"/>
      <c r="MHD755" s="31"/>
      <c r="MHE755" s="31"/>
      <c r="MHF755" s="31"/>
      <c r="MHG755" s="31"/>
      <c r="MHH755" s="31"/>
      <c r="MHI755" s="31"/>
      <c r="MHJ755" s="31"/>
      <c r="MHK755" s="31"/>
      <c r="MHL755" s="31"/>
      <c r="MHM755" s="31"/>
      <c r="MHN755" s="31"/>
      <c r="MHO755" s="31"/>
      <c r="MHP755" s="31"/>
      <c r="MHQ755" s="31"/>
      <c r="MHR755" s="31"/>
      <c r="MHS755" s="31"/>
      <c r="MHT755" s="31"/>
      <c r="MHU755" s="31"/>
      <c r="MHV755" s="31"/>
      <c r="MHW755" s="31"/>
      <c r="MHX755" s="31"/>
      <c r="MHY755" s="31"/>
      <c r="MHZ755" s="31"/>
      <c r="MIA755" s="31"/>
      <c r="MIB755" s="31"/>
      <c r="MIC755" s="31"/>
      <c r="MID755" s="31"/>
      <c r="MIE755" s="31"/>
      <c r="MIF755" s="31"/>
      <c r="MIG755" s="31"/>
      <c r="MIH755" s="31"/>
      <c r="MII755" s="31"/>
      <c r="MIJ755" s="31"/>
      <c r="MIK755" s="31"/>
      <c r="MIL755" s="31"/>
      <c r="MIM755" s="31"/>
      <c r="MIN755" s="31"/>
      <c r="MIO755" s="31"/>
      <c r="MIP755" s="31"/>
      <c r="MIQ755" s="31"/>
      <c r="MIR755" s="31"/>
      <c r="MIS755" s="31"/>
      <c r="MIT755" s="31"/>
      <c r="MIU755" s="31"/>
      <c r="MIV755" s="31"/>
      <c r="MIW755" s="31"/>
      <c r="MIX755" s="31"/>
      <c r="MIY755" s="31"/>
      <c r="MIZ755" s="31"/>
      <c r="MJA755" s="31"/>
      <c r="MJB755" s="31"/>
      <c r="MJC755" s="31"/>
      <c r="MJD755" s="31"/>
      <c r="MJE755" s="31"/>
      <c r="MJF755" s="31"/>
      <c r="MJG755" s="31"/>
      <c r="MJH755" s="31"/>
      <c r="MJI755" s="31"/>
      <c r="MJJ755" s="31"/>
      <c r="MJK755" s="31"/>
      <c r="MJL755" s="31"/>
      <c r="MJM755" s="31"/>
      <c r="MJN755" s="31"/>
      <c r="MJO755" s="31"/>
      <c r="MJP755" s="31"/>
      <c r="MJQ755" s="31"/>
      <c r="MJR755" s="31"/>
      <c r="MJS755" s="31"/>
      <c r="MJT755" s="31"/>
      <c r="MJU755" s="31"/>
      <c r="MJV755" s="31"/>
      <c r="MJW755" s="31"/>
      <c r="MJX755" s="31"/>
      <c r="MJY755" s="31"/>
      <c r="MJZ755" s="31"/>
      <c r="MKA755" s="31"/>
      <c r="MKB755" s="31"/>
      <c r="MKC755" s="31"/>
      <c r="MKD755" s="31"/>
      <c r="MKE755" s="31"/>
      <c r="MKF755" s="31"/>
      <c r="MKG755" s="31"/>
      <c r="MKH755" s="31"/>
      <c r="MKI755" s="31"/>
      <c r="MKJ755" s="31"/>
      <c r="MKK755" s="31"/>
      <c r="MKL755" s="31"/>
      <c r="MKM755" s="31"/>
      <c r="MKN755" s="31"/>
      <c r="MKO755" s="31"/>
      <c r="MKP755" s="31"/>
      <c r="MKQ755" s="31"/>
      <c r="MKR755" s="31"/>
      <c r="MKS755" s="31"/>
      <c r="MKT755" s="31"/>
      <c r="MKU755" s="31"/>
      <c r="MKV755" s="31"/>
      <c r="MKW755" s="31"/>
      <c r="MKX755" s="31"/>
      <c r="MKY755" s="31"/>
      <c r="MKZ755" s="31"/>
      <c r="MLA755" s="31"/>
      <c r="MLB755" s="31"/>
      <c r="MLC755" s="31"/>
      <c r="MLD755" s="31"/>
      <c r="MLE755" s="31"/>
      <c r="MLF755" s="31"/>
      <c r="MLG755" s="31"/>
      <c r="MLH755" s="31"/>
      <c r="MLI755" s="31"/>
      <c r="MLJ755" s="31"/>
      <c r="MLK755" s="31"/>
      <c r="MLL755" s="31"/>
      <c r="MLM755" s="31"/>
      <c r="MLN755" s="31"/>
      <c r="MLO755" s="31"/>
      <c r="MLP755" s="31"/>
      <c r="MLQ755" s="31"/>
      <c r="MLR755" s="31"/>
      <c r="MLS755" s="31"/>
      <c r="MLT755" s="31"/>
      <c r="MLU755" s="31"/>
      <c r="MLV755" s="31"/>
      <c r="MLW755" s="31"/>
      <c r="MLX755" s="31"/>
      <c r="MLY755" s="31"/>
      <c r="MLZ755" s="31"/>
      <c r="MMA755" s="31"/>
      <c r="MMB755" s="31"/>
      <c r="MMC755" s="31"/>
      <c r="MMD755" s="31"/>
      <c r="MME755" s="31"/>
      <c r="MMF755" s="31"/>
      <c r="MMG755" s="31"/>
      <c r="MMH755" s="31"/>
      <c r="MMI755" s="31"/>
      <c r="MMJ755" s="31"/>
      <c r="MMK755" s="31"/>
      <c r="MML755" s="31"/>
      <c r="MMM755" s="31"/>
      <c r="MMN755" s="31"/>
      <c r="MMO755" s="31"/>
      <c r="MMP755" s="31"/>
      <c r="MMQ755" s="31"/>
      <c r="MMR755" s="31"/>
      <c r="MMS755" s="31"/>
      <c r="MMT755" s="31"/>
      <c r="MMU755" s="31"/>
      <c r="MMV755" s="31"/>
      <c r="MMW755" s="31"/>
      <c r="MMX755" s="31"/>
      <c r="MMY755" s="31"/>
      <c r="MMZ755" s="31"/>
      <c r="MNA755" s="31"/>
      <c r="MNB755" s="31"/>
      <c r="MNC755" s="31"/>
      <c r="MND755" s="31"/>
      <c r="MNE755" s="31"/>
      <c r="MNF755" s="31"/>
      <c r="MNG755" s="31"/>
      <c r="MNH755" s="31"/>
      <c r="MNI755" s="31"/>
      <c r="MNJ755" s="31"/>
      <c r="MNK755" s="31"/>
      <c r="MNL755" s="31"/>
      <c r="MNM755" s="31"/>
      <c r="MNN755" s="31"/>
      <c r="MNO755" s="31"/>
      <c r="MNP755" s="31"/>
      <c r="MNQ755" s="31"/>
      <c r="MNR755" s="31"/>
      <c r="MNS755" s="31"/>
      <c r="MNT755" s="31"/>
      <c r="MNU755" s="31"/>
      <c r="MNV755" s="31"/>
      <c r="MNW755" s="31"/>
      <c r="MNX755" s="31"/>
      <c r="MNY755" s="31"/>
      <c r="MNZ755" s="31"/>
      <c r="MOA755" s="31"/>
      <c r="MOB755" s="31"/>
      <c r="MOC755" s="31"/>
      <c r="MOD755" s="31"/>
      <c r="MOE755" s="31"/>
      <c r="MOF755" s="31"/>
      <c r="MOG755" s="31"/>
      <c r="MOH755" s="31"/>
      <c r="MOI755" s="31"/>
      <c r="MOJ755" s="31"/>
      <c r="MOK755" s="31"/>
      <c r="MOL755" s="31"/>
      <c r="MOM755" s="31"/>
      <c r="MON755" s="31"/>
      <c r="MOO755" s="31"/>
      <c r="MOP755" s="31"/>
      <c r="MOQ755" s="31"/>
      <c r="MOR755" s="31"/>
      <c r="MOS755" s="31"/>
      <c r="MOT755" s="31"/>
      <c r="MOU755" s="31"/>
      <c r="MOV755" s="31"/>
      <c r="MOW755" s="31"/>
      <c r="MOX755" s="31"/>
      <c r="MOY755" s="31"/>
      <c r="MOZ755" s="31"/>
      <c r="MPA755" s="31"/>
      <c r="MPB755" s="31"/>
      <c r="MPC755" s="31"/>
      <c r="MPD755" s="31"/>
      <c r="MPE755" s="31"/>
      <c r="MPF755" s="31"/>
      <c r="MPG755" s="31"/>
      <c r="MPH755" s="31"/>
      <c r="MPI755" s="31"/>
      <c r="MPJ755" s="31"/>
      <c r="MPK755" s="31"/>
      <c r="MPL755" s="31"/>
      <c r="MPM755" s="31"/>
      <c r="MPN755" s="31"/>
      <c r="MPO755" s="31"/>
      <c r="MPP755" s="31"/>
      <c r="MPQ755" s="31"/>
      <c r="MPR755" s="31"/>
      <c r="MPS755" s="31"/>
      <c r="MPT755" s="31"/>
      <c r="MPU755" s="31"/>
      <c r="MPV755" s="31"/>
      <c r="MPW755" s="31"/>
      <c r="MPX755" s="31"/>
      <c r="MPY755" s="31"/>
      <c r="MPZ755" s="31"/>
      <c r="MQA755" s="31"/>
      <c r="MQB755" s="31"/>
      <c r="MQC755" s="31"/>
      <c r="MQD755" s="31"/>
      <c r="MQE755" s="31"/>
      <c r="MQF755" s="31"/>
      <c r="MQG755" s="31"/>
      <c r="MQH755" s="31"/>
      <c r="MQI755" s="31"/>
      <c r="MQJ755" s="31"/>
      <c r="MQK755" s="31"/>
      <c r="MQL755" s="31"/>
      <c r="MQM755" s="31"/>
      <c r="MQN755" s="31"/>
      <c r="MQO755" s="31"/>
      <c r="MQP755" s="31"/>
      <c r="MQQ755" s="31"/>
      <c r="MQR755" s="31"/>
      <c r="MQS755" s="31"/>
      <c r="MQT755" s="31"/>
      <c r="MQU755" s="31"/>
      <c r="MQV755" s="31"/>
      <c r="MQW755" s="31"/>
      <c r="MQX755" s="31"/>
      <c r="MQY755" s="31"/>
      <c r="MQZ755" s="31"/>
      <c r="MRA755" s="31"/>
      <c r="MRB755" s="31"/>
      <c r="MRC755" s="31"/>
      <c r="MRD755" s="31"/>
      <c r="MRE755" s="31"/>
      <c r="MRF755" s="31"/>
      <c r="MRG755" s="31"/>
      <c r="MRH755" s="31"/>
      <c r="MRI755" s="31"/>
      <c r="MRJ755" s="31"/>
      <c r="MRK755" s="31"/>
      <c r="MRL755" s="31"/>
      <c r="MRM755" s="31"/>
      <c r="MRN755" s="31"/>
      <c r="MRO755" s="31"/>
      <c r="MRP755" s="31"/>
      <c r="MRQ755" s="31"/>
      <c r="MRR755" s="31"/>
      <c r="MRS755" s="31"/>
      <c r="MRT755" s="31"/>
      <c r="MRU755" s="31"/>
      <c r="MRV755" s="31"/>
      <c r="MRW755" s="31"/>
      <c r="MRX755" s="31"/>
      <c r="MRY755" s="31"/>
      <c r="MRZ755" s="31"/>
      <c r="MSA755" s="31"/>
      <c r="MSB755" s="31"/>
      <c r="MSC755" s="31"/>
      <c r="MSD755" s="31"/>
      <c r="MSE755" s="31"/>
      <c r="MSF755" s="31"/>
      <c r="MSG755" s="31"/>
      <c r="MSH755" s="31"/>
      <c r="MSI755" s="31"/>
      <c r="MSJ755" s="31"/>
      <c r="MSK755" s="31"/>
      <c r="MSL755" s="31"/>
      <c r="MSM755" s="31"/>
      <c r="MSN755" s="31"/>
      <c r="MSO755" s="31"/>
      <c r="MSP755" s="31"/>
      <c r="MSQ755" s="31"/>
      <c r="MSR755" s="31"/>
      <c r="MSS755" s="31"/>
      <c r="MST755" s="31"/>
      <c r="MSU755" s="31"/>
      <c r="MSV755" s="31"/>
      <c r="MSW755" s="31"/>
      <c r="MSX755" s="31"/>
      <c r="MSY755" s="31"/>
      <c r="MSZ755" s="31"/>
      <c r="MTA755" s="31"/>
      <c r="MTB755" s="31"/>
      <c r="MTC755" s="31"/>
      <c r="MTD755" s="31"/>
      <c r="MTE755" s="31"/>
      <c r="MTF755" s="31"/>
      <c r="MTG755" s="31"/>
      <c r="MTH755" s="31"/>
      <c r="MTI755" s="31"/>
      <c r="MTJ755" s="31"/>
      <c r="MTK755" s="31"/>
      <c r="MTL755" s="31"/>
      <c r="MTM755" s="31"/>
      <c r="MTN755" s="31"/>
      <c r="MTO755" s="31"/>
      <c r="MTP755" s="31"/>
      <c r="MTQ755" s="31"/>
      <c r="MTR755" s="31"/>
      <c r="MTS755" s="31"/>
      <c r="MTT755" s="31"/>
      <c r="MTU755" s="31"/>
      <c r="MTV755" s="31"/>
      <c r="MTW755" s="31"/>
      <c r="MTX755" s="31"/>
      <c r="MTY755" s="31"/>
      <c r="MTZ755" s="31"/>
      <c r="MUA755" s="31"/>
      <c r="MUB755" s="31"/>
      <c r="MUC755" s="31"/>
      <c r="MUD755" s="31"/>
      <c r="MUE755" s="31"/>
      <c r="MUF755" s="31"/>
      <c r="MUG755" s="31"/>
      <c r="MUH755" s="31"/>
      <c r="MUI755" s="31"/>
      <c r="MUJ755" s="31"/>
      <c r="MUK755" s="31"/>
      <c r="MUL755" s="31"/>
      <c r="MUM755" s="31"/>
      <c r="MUN755" s="31"/>
      <c r="MUO755" s="31"/>
      <c r="MUP755" s="31"/>
      <c r="MUQ755" s="31"/>
      <c r="MUR755" s="31"/>
      <c r="MUS755" s="31"/>
      <c r="MUT755" s="31"/>
      <c r="MUU755" s="31"/>
      <c r="MUV755" s="31"/>
      <c r="MUW755" s="31"/>
      <c r="MUX755" s="31"/>
      <c r="MUY755" s="31"/>
      <c r="MUZ755" s="31"/>
      <c r="MVA755" s="31"/>
      <c r="MVB755" s="31"/>
      <c r="MVC755" s="31"/>
      <c r="MVD755" s="31"/>
      <c r="MVE755" s="31"/>
      <c r="MVF755" s="31"/>
      <c r="MVG755" s="31"/>
      <c r="MVH755" s="31"/>
      <c r="MVI755" s="31"/>
      <c r="MVJ755" s="31"/>
      <c r="MVK755" s="31"/>
      <c r="MVL755" s="31"/>
      <c r="MVM755" s="31"/>
      <c r="MVN755" s="31"/>
      <c r="MVO755" s="31"/>
      <c r="MVP755" s="31"/>
      <c r="MVQ755" s="31"/>
      <c r="MVR755" s="31"/>
      <c r="MVS755" s="31"/>
      <c r="MVT755" s="31"/>
      <c r="MVU755" s="31"/>
      <c r="MVV755" s="31"/>
      <c r="MVW755" s="31"/>
      <c r="MVX755" s="31"/>
      <c r="MVY755" s="31"/>
      <c r="MVZ755" s="31"/>
      <c r="MWA755" s="31"/>
      <c r="MWB755" s="31"/>
      <c r="MWC755" s="31"/>
      <c r="MWD755" s="31"/>
      <c r="MWE755" s="31"/>
      <c r="MWF755" s="31"/>
      <c r="MWG755" s="31"/>
      <c r="MWH755" s="31"/>
      <c r="MWI755" s="31"/>
      <c r="MWJ755" s="31"/>
      <c r="MWK755" s="31"/>
      <c r="MWL755" s="31"/>
      <c r="MWM755" s="31"/>
      <c r="MWN755" s="31"/>
      <c r="MWO755" s="31"/>
      <c r="MWP755" s="31"/>
      <c r="MWQ755" s="31"/>
      <c r="MWR755" s="31"/>
      <c r="MWS755" s="31"/>
      <c r="MWT755" s="31"/>
      <c r="MWU755" s="31"/>
      <c r="MWV755" s="31"/>
      <c r="MWW755" s="31"/>
      <c r="MWX755" s="31"/>
      <c r="MWY755" s="31"/>
      <c r="MWZ755" s="31"/>
      <c r="MXA755" s="31"/>
      <c r="MXB755" s="31"/>
      <c r="MXC755" s="31"/>
      <c r="MXD755" s="31"/>
      <c r="MXE755" s="31"/>
      <c r="MXF755" s="31"/>
      <c r="MXG755" s="31"/>
      <c r="MXH755" s="31"/>
      <c r="MXI755" s="31"/>
      <c r="MXJ755" s="31"/>
      <c r="MXK755" s="31"/>
      <c r="MXL755" s="31"/>
      <c r="MXM755" s="31"/>
      <c r="MXN755" s="31"/>
      <c r="MXO755" s="31"/>
      <c r="MXP755" s="31"/>
      <c r="MXQ755" s="31"/>
      <c r="MXR755" s="31"/>
      <c r="MXS755" s="31"/>
      <c r="MXT755" s="31"/>
      <c r="MXU755" s="31"/>
      <c r="MXV755" s="31"/>
      <c r="MXW755" s="31"/>
      <c r="MXX755" s="31"/>
      <c r="MXY755" s="31"/>
      <c r="MXZ755" s="31"/>
      <c r="MYA755" s="31"/>
      <c r="MYB755" s="31"/>
      <c r="MYC755" s="31"/>
      <c r="MYD755" s="31"/>
      <c r="MYE755" s="31"/>
      <c r="MYF755" s="31"/>
      <c r="MYG755" s="31"/>
      <c r="MYH755" s="31"/>
      <c r="MYI755" s="31"/>
      <c r="MYJ755" s="31"/>
      <c r="MYK755" s="31"/>
      <c r="MYL755" s="31"/>
      <c r="MYM755" s="31"/>
      <c r="MYN755" s="31"/>
      <c r="MYO755" s="31"/>
      <c r="MYP755" s="31"/>
      <c r="MYQ755" s="31"/>
      <c r="MYR755" s="31"/>
      <c r="MYS755" s="31"/>
      <c r="MYT755" s="31"/>
      <c r="MYU755" s="31"/>
      <c r="MYV755" s="31"/>
      <c r="MYW755" s="31"/>
      <c r="MYX755" s="31"/>
      <c r="MYY755" s="31"/>
      <c r="MYZ755" s="31"/>
      <c r="MZA755" s="31"/>
      <c r="MZB755" s="31"/>
      <c r="MZC755" s="31"/>
      <c r="MZD755" s="31"/>
      <c r="MZE755" s="31"/>
      <c r="MZF755" s="31"/>
      <c r="MZG755" s="31"/>
      <c r="MZH755" s="31"/>
      <c r="MZI755" s="31"/>
      <c r="MZJ755" s="31"/>
      <c r="MZK755" s="31"/>
      <c r="MZL755" s="31"/>
      <c r="MZM755" s="31"/>
      <c r="MZN755" s="31"/>
      <c r="MZO755" s="31"/>
      <c r="MZP755" s="31"/>
      <c r="MZQ755" s="31"/>
      <c r="MZR755" s="31"/>
      <c r="MZS755" s="31"/>
      <c r="MZT755" s="31"/>
      <c r="MZU755" s="31"/>
      <c r="MZV755" s="31"/>
      <c r="MZW755" s="31"/>
      <c r="MZX755" s="31"/>
      <c r="MZY755" s="31"/>
      <c r="MZZ755" s="31"/>
      <c r="NAA755" s="31"/>
      <c r="NAB755" s="31"/>
      <c r="NAC755" s="31"/>
      <c r="NAD755" s="31"/>
      <c r="NAE755" s="31"/>
      <c r="NAF755" s="31"/>
      <c r="NAG755" s="31"/>
      <c r="NAH755" s="31"/>
      <c r="NAI755" s="31"/>
      <c r="NAJ755" s="31"/>
      <c r="NAK755" s="31"/>
      <c r="NAL755" s="31"/>
      <c r="NAM755" s="31"/>
      <c r="NAN755" s="31"/>
      <c r="NAO755" s="31"/>
      <c r="NAP755" s="31"/>
      <c r="NAQ755" s="31"/>
      <c r="NAR755" s="31"/>
      <c r="NAS755" s="31"/>
      <c r="NAT755" s="31"/>
      <c r="NAU755" s="31"/>
      <c r="NAV755" s="31"/>
      <c r="NAW755" s="31"/>
      <c r="NAX755" s="31"/>
      <c r="NAY755" s="31"/>
      <c r="NAZ755" s="31"/>
      <c r="NBA755" s="31"/>
      <c r="NBB755" s="31"/>
      <c r="NBC755" s="31"/>
      <c r="NBD755" s="31"/>
      <c r="NBE755" s="31"/>
      <c r="NBF755" s="31"/>
      <c r="NBG755" s="31"/>
      <c r="NBH755" s="31"/>
      <c r="NBI755" s="31"/>
      <c r="NBJ755" s="31"/>
      <c r="NBK755" s="31"/>
      <c r="NBL755" s="31"/>
      <c r="NBM755" s="31"/>
      <c r="NBN755" s="31"/>
      <c r="NBO755" s="31"/>
      <c r="NBP755" s="31"/>
      <c r="NBQ755" s="31"/>
      <c r="NBR755" s="31"/>
      <c r="NBS755" s="31"/>
      <c r="NBT755" s="31"/>
      <c r="NBU755" s="31"/>
      <c r="NBV755" s="31"/>
      <c r="NBW755" s="31"/>
      <c r="NBX755" s="31"/>
      <c r="NBY755" s="31"/>
      <c r="NBZ755" s="31"/>
      <c r="NCA755" s="31"/>
      <c r="NCB755" s="31"/>
      <c r="NCC755" s="31"/>
      <c r="NCD755" s="31"/>
      <c r="NCE755" s="31"/>
      <c r="NCF755" s="31"/>
      <c r="NCG755" s="31"/>
      <c r="NCH755" s="31"/>
      <c r="NCI755" s="31"/>
      <c r="NCJ755" s="31"/>
      <c r="NCK755" s="31"/>
      <c r="NCL755" s="31"/>
      <c r="NCM755" s="31"/>
      <c r="NCN755" s="31"/>
      <c r="NCO755" s="31"/>
      <c r="NCP755" s="31"/>
      <c r="NCQ755" s="31"/>
      <c r="NCR755" s="31"/>
      <c r="NCS755" s="31"/>
      <c r="NCT755" s="31"/>
      <c r="NCU755" s="31"/>
      <c r="NCV755" s="31"/>
      <c r="NCW755" s="31"/>
      <c r="NCX755" s="31"/>
      <c r="NCY755" s="31"/>
      <c r="NCZ755" s="31"/>
      <c r="NDA755" s="31"/>
      <c r="NDB755" s="31"/>
      <c r="NDC755" s="31"/>
      <c r="NDD755" s="31"/>
      <c r="NDE755" s="31"/>
      <c r="NDF755" s="31"/>
      <c r="NDG755" s="31"/>
      <c r="NDH755" s="31"/>
      <c r="NDI755" s="31"/>
      <c r="NDJ755" s="31"/>
      <c r="NDK755" s="31"/>
      <c r="NDL755" s="31"/>
      <c r="NDM755" s="31"/>
      <c r="NDN755" s="31"/>
      <c r="NDO755" s="31"/>
      <c r="NDP755" s="31"/>
      <c r="NDQ755" s="31"/>
      <c r="NDR755" s="31"/>
      <c r="NDS755" s="31"/>
      <c r="NDT755" s="31"/>
      <c r="NDU755" s="31"/>
      <c r="NDV755" s="31"/>
      <c r="NDW755" s="31"/>
      <c r="NDX755" s="31"/>
      <c r="NDY755" s="31"/>
      <c r="NDZ755" s="31"/>
      <c r="NEA755" s="31"/>
      <c r="NEB755" s="31"/>
      <c r="NEC755" s="31"/>
      <c r="NED755" s="31"/>
      <c r="NEE755" s="31"/>
      <c r="NEF755" s="31"/>
      <c r="NEG755" s="31"/>
      <c r="NEH755" s="31"/>
      <c r="NEI755" s="31"/>
      <c r="NEJ755" s="31"/>
      <c r="NEK755" s="31"/>
      <c r="NEL755" s="31"/>
      <c r="NEM755" s="31"/>
      <c r="NEN755" s="31"/>
      <c r="NEO755" s="31"/>
      <c r="NEP755" s="31"/>
      <c r="NEQ755" s="31"/>
      <c r="NER755" s="31"/>
      <c r="NES755" s="31"/>
      <c r="NET755" s="31"/>
      <c r="NEU755" s="31"/>
      <c r="NEV755" s="31"/>
      <c r="NEW755" s="31"/>
      <c r="NEX755" s="31"/>
      <c r="NEY755" s="31"/>
      <c r="NEZ755" s="31"/>
      <c r="NFA755" s="31"/>
      <c r="NFB755" s="31"/>
      <c r="NFC755" s="31"/>
      <c r="NFD755" s="31"/>
      <c r="NFE755" s="31"/>
      <c r="NFF755" s="31"/>
      <c r="NFG755" s="31"/>
      <c r="NFH755" s="31"/>
      <c r="NFI755" s="31"/>
      <c r="NFJ755" s="31"/>
      <c r="NFK755" s="31"/>
      <c r="NFL755" s="31"/>
      <c r="NFM755" s="31"/>
      <c r="NFN755" s="31"/>
      <c r="NFO755" s="31"/>
      <c r="NFP755" s="31"/>
      <c r="NFQ755" s="31"/>
      <c r="NFR755" s="31"/>
      <c r="NFS755" s="31"/>
      <c r="NFT755" s="31"/>
      <c r="NFU755" s="31"/>
      <c r="NFV755" s="31"/>
      <c r="NFW755" s="31"/>
      <c r="NFX755" s="31"/>
      <c r="NFY755" s="31"/>
      <c r="NFZ755" s="31"/>
      <c r="NGA755" s="31"/>
      <c r="NGB755" s="31"/>
      <c r="NGC755" s="31"/>
      <c r="NGD755" s="31"/>
      <c r="NGE755" s="31"/>
      <c r="NGF755" s="31"/>
      <c r="NGG755" s="31"/>
      <c r="NGH755" s="31"/>
      <c r="NGI755" s="31"/>
      <c r="NGJ755" s="31"/>
      <c r="NGK755" s="31"/>
      <c r="NGL755" s="31"/>
      <c r="NGM755" s="31"/>
      <c r="NGN755" s="31"/>
      <c r="NGO755" s="31"/>
      <c r="NGP755" s="31"/>
      <c r="NGQ755" s="31"/>
      <c r="NGR755" s="31"/>
      <c r="NGS755" s="31"/>
      <c r="NGT755" s="31"/>
      <c r="NGU755" s="31"/>
      <c r="NGV755" s="31"/>
      <c r="NGW755" s="31"/>
      <c r="NGX755" s="31"/>
      <c r="NGY755" s="31"/>
      <c r="NGZ755" s="31"/>
      <c r="NHA755" s="31"/>
      <c r="NHB755" s="31"/>
      <c r="NHC755" s="31"/>
      <c r="NHD755" s="31"/>
      <c r="NHE755" s="31"/>
      <c r="NHF755" s="31"/>
      <c r="NHG755" s="31"/>
      <c r="NHH755" s="31"/>
      <c r="NHI755" s="31"/>
      <c r="NHJ755" s="31"/>
      <c r="NHK755" s="31"/>
      <c r="NHL755" s="31"/>
      <c r="NHM755" s="31"/>
      <c r="NHN755" s="31"/>
      <c r="NHO755" s="31"/>
      <c r="NHP755" s="31"/>
      <c r="NHQ755" s="31"/>
      <c r="NHR755" s="31"/>
      <c r="NHS755" s="31"/>
      <c r="NHT755" s="31"/>
      <c r="NHU755" s="31"/>
      <c r="NHV755" s="31"/>
      <c r="NHW755" s="31"/>
      <c r="NHX755" s="31"/>
      <c r="NHY755" s="31"/>
      <c r="NHZ755" s="31"/>
      <c r="NIA755" s="31"/>
      <c r="NIB755" s="31"/>
      <c r="NIC755" s="31"/>
      <c r="NID755" s="31"/>
      <c r="NIE755" s="31"/>
      <c r="NIF755" s="31"/>
      <c r="NIG755" s="31"/>
      <c r="NIH755" s="31"/>
      <c r="NII755" s="31"/>
      <c r="NIJ755" s="31"/>
      <c r="NIK755" s="31"/>
      <c r="NIL755" s="31"/>
      <c r="NIM755" s="31"/>
      <c r="NIN755" s="31"/>
      <c r="NIO755" s="31"/>
      <c r="NIP755" s="31"/>
      <c r="NIQ755" s="31"/>
      <c r="NIR755" s="31"/>
      <c r="NIS755" s="31"/>
      <c r="NIT755" s="31"/>
      <c r="NIU755" s="31"/>
      <c r="NIV755" s="31"/>
      <c r="NIW755" s="31"/>
      <c r="NIX755" s="31"/>
      <c r="NIY755" s="31"/>
      <c r="NIZ755" s="31"/>
      <c r="NJA755" s="31"/>
      <c r="NJB755" s="31"/>
      <c r="NJC755" s="31"/>
      <c r="NJD755" s="31"/>
      <c r="NJE755" s="31"/>
      <c r="NJF755" s="31"/>
      <c r="NJG755" s="31"/>
      <c r="NJH755" s="31"/>
      <c r="NJI755" s="31"/>
      <c r="NJJ755" s="31"/>
      <c r="NJK755" s="31"/>
      <c r="NJL755" s="31"/>
      <c r="NJM755" s="31"/>
      <c r="NJN755" s="31"/>
      <c r="NJO755" s="31"/>
      <c r="NJP755" s="31"/>
      <c r="NJQ755" s="31"/>
      <c r="NJR755" s="31"/>
      <c r="NJS755" s="31"/>
      <c r="NJT755" s="31"/>
      <c r="NJU755" s="31"/>
      <c r="NJV755" s="31"/>
      <c r="NJW755" s="31"/>
      <c r="NJX755" s="31"/>
      <c r="NJY755" s="31"/>
      <c r="NJZ755" s="31"/>
      <c r="NKA755" s="31"/>
      <c r="NKB755" s="31"/>
      <c r="NKC755" s="31"/>
      <c r="NKD755" s="31"/>
      <c r="NKE755" s="31"/>
      <c r="NKF755" s="31"/>
      <c r="NKG755" s="31"/>
      <c r="NKH755" s="31"/>
      <c r="NKI755" s="31"/>
      <c r="NKJ755" s="31"/>
      <c r="NKK755" s="31"/>
      <c r="NKL755" s="31"/>
      <c r="NKM755" s="31"/>
      <c r="NKN755" s="31"/>
      <c r="NKO755" s="31"/>
      <c r="NKP755" s="31"/>
      <c r="NKQ755" s="31"/>
      <c r="NKR755" s="31"/>
      <c r="NKS755" s="31"/>
      <c r="NKT755" s="31"/>
      <c r="NKU755" s="31"/>
      <c r="NKV755" s="31"/>
      <c r="NKW755" s="31"/>
      <c r="NKX755" s="31"/>
      <c r="NKY755" s="31"/>
      <c r="NKZ755" s="31"/>
      <c r="NLA755" s="31"/>
      <c r="NLB755" s="31"/>
      <c r="NLC755" s="31"/>
      <c r="NLD755" s="31"/>
      <c r="NLE755" s="31"/>
      <c r="NLF755" s="31"/>
      <c r="NLG755" s="31"/>
      <c r="NLH755" s="31"/>
      <c r="NLI755" s="31"/>
      <c r="NLJ755" s="31"/>
      <c r="NLK755" s="31"/>
      <c r="NLL755" s="31"/>
      <c r="NLM755" s="31"/>
      <c r="NLN755" s="31"/>
      <c r="NLO755" s="31"/>
      <c r="NLP755" s="31"/>
      <c r="NLQ755" s="31"/>
      <c r="NLR755" s="31"/>
      <c r="NLS755" s="31"/>
      <c r="NLT755" s="31"/>
      <c r="NLU755" s="31"/>
      <c r="NLV755" s="31"/>
      <c r="NLW755" s="31"/>
      <c r="NLX755" s="31"/>
      <c r="NLY755" s="31"/>
      <c r="NLZ755" s="31"/>
      <c r="NMA755" s="31"/>
      <c r="NMB755" s="31"/>
      <c r="NMC755" s="31"/>
      <c r="NMD755" s="31"/>
      <c r="NME755" s="31"/>
      <c r="NMF755" s="31"/>
      <c r="NMG755" s="31"/>
      <c r="NMH755" s="31"/>
      <c r="NMI755" s="31"/>
      <c r="NMJ755" s="31"/>
      <c r="NMK755" s="31"/>
      <c r="NML755" s="31"/>
      <c r="NMM755" s="31"/>
      <c r="NMN755" s="31"/>
      <c r="NMO755" s="31"/>
      <c r="NMP755" s="31"/>
      <c r="NMQ755" s="31"/>
      <c r="NMR755" s="31"/>
      <c r="NMS755" s="31"/>
      <c r="NMT755" s="31"/>
      <c r="NMU755" s="31"/>
      <c r="NMV755" s="31"/>
      <c r="NMW755" s="31"/>
      <c r="NMX755" s="31"/>
      <c r="NMY755" s="31"/>
      <c r="NMZ755" s="31"/>
      <c r="NNA755" s="31"/>
      <c r="NNB755" s="31"/>
      <c r="NNC755" s="31"/>
      <c r="NND755" s="31"/>
      <c r="NNE755" s="31"/>
      <c r="NNF755" s="31"/>
      <c r="NNG755" s="31"/>
      <c r="NNH755" s="31"/>
      <c r="NNI755" s="31"/>
      <c r="NNJ755" s="31"/>
      <c r="NNK755" s="31"/>
      <c r="NNL755" s="31"/>
      <c r="NNM755" s="31"/>
      <c r="NNN755" s="31"/>
      <c r="NNO755" s="31"/>
      <c r="NNP755" s="31"/>
      <c r="NNQ755" s="31"/>
      <c r="NNR755" s="31"/>
      <c r="NNS755" s="31"/>
      <c r="NNT755" s="31"/>
      <c r="NNU755" s="31"/>
      <c r="NNV755" s="31"/>
      <c r="NNW755" s="31"/>
      <c r="NNX755" s="31"/>
      <c r="NNY755" s="31"/>
      <c r="NNZ755" s="31"/>
      <c r="NOA755" s="31"/>
      <c r="NOB755" s="31"/>
      <c r="NOC755" s="31"/>
      <c r="NOD755" s="31"/>
      <c r="NOE755" s="31"/>
      <c r="NOF755" s="31"/>
      <c r="NOG755" s="31"/>
      <c r="NOH755" s="31"/>
      <c r="NOI755" s="31"/>
      <c r="NOJ755" s="31"/>
      <c r="NOK755" s="31"/>
      <c r="NOL755" s="31"/>
      <c r="NOM755" s="31"/>
      <c r="NON755" s="31"/>
      <c r="NOO755" s="31"/>
      <c r="NOP755" s="31"/>
      <c r="NOQ755" s="31"/>
      <c r="NOR755" s="31"/>
      <c r="NOS755" s="31"/>
      <c r="NOT755" s="31"/>
      <c r="NOU755" s="31"/>
      <c r="NOV755" s="31"/>
      <c r="NOW755" s="31"/>
      <c r="NOX755" s="31"/>
      <c r="NOY755" s="31"/>
      <c r="NOZ755" s="31"/>
      <c r="NPA755" s="31"/>
      <c r="NPB755" s="31"/>
      <c r="NPC755" s="31"/>
      <c r="NPD755" s="31"/>
      <c r="NPE755" s="31"/>
      <c r="NPF755" s="31"/>
      <c r="NPG755" s="31"/>
      <c r="NPH755" s="31"/>
      <c r="NPI755" s="31"/>
      <c r="NPJ755" s="31"/>
      <c r="NPK755" s="31"/>
      <c r="NPL755" s="31"/>
      <c r="NPM755" s="31"/>
      <c r="NPN755" s="31"/>
      <c r="NPO755" s="31"/>
      <c r="NPP755" s="31"/>
      <c r="NPQ755" s="31"/>
      <c r="NPR755" s="31"/>
      <c r="NPS755" s="31"/>
      <c r="NPT755" s="31"/>
      <c r="NPU755" s="31"/>
      <c r="NPV755" s="31"/>
      <c r="NPW755" s="31"/>
      <c r="NPX755" s="31"/>
      <c r="NPY755" s="31"/>
      <c r="NPZ755" s="31"/>
      <c r="NQA755" s="31"/>
      <c r="NQB755" s="31"/>
      <c r="NQC755" s="31"/>
      <c r="NQD755" s="31"/>
      <c r="NQE755" s="31"/>
      <c r="NQF755" s="31"/>
      <c r="NQG755" s="31"/>
      <c r="NQH755" s="31"/>
      <c r="NQI755" s="31"/>
      <c r="NQJ755" s="31"/>
      <c r="NQK755" s="31"/>
      <c r="NQL755" s="31"/>
      <c r="NQM755" s="31"/>
      <c r="NQN755" s="31"/>
      <c r="NQO755" s="31"/>
      <c r="NQP755" s="31"/>
      <c r="NQQ755" s="31"/>
      <c r="NQR755" s="31"/>
      <c r="NQS755" s="31"/>
      <c r="NQT755" s="31"/>
      <c r="NQU755" s="31"/>
      <c r="NQV755" s="31"/>
      <c r="NQW755" s="31"/>
      <c r="NQX755" s="31"/>
      <c r="NQY755" s="31"/>
      <c r="NQZ755" s="31"/>
      <c r="NRA755" s="31"/>
      <c r="NRB755" s="31"/>
      <c r="NRC755" s="31"/>
      <c r="NRD755" s="31"/>
      <c r="NRE755" s="31"/>
      <c r="NRF755" s="31"/>
      <c r="NRG755" s="31"/>
      <c r="NRH755" s="31"/>
      <c r="NRI755" s="31"/>
      <c r="NRJ755" s="31"/>
      <c r="NRK755" s="31"/>
      <c r="NRL755" s="31"/>
      <c r="NRM755" s="31"/>
      <c r="NRN755" s="31"/>
      <c r="NRO755" s="31"/>
      <c r="NRP755" s="31"/>
      <c r="NRQ755" s="31"/>
      <c r="NRR755" s="31"/>
      <c r="NRS755" s="31"/>
      <c r="NRT755" s="31"/>
      <c r="NRU755" s="31"/>
      <c r="NRV755" s="31"/>
      <c r="NRW755" s="31"/>
      <c r="NRX755" s="31"/>
      <c r="NRY755" s="31"/>
      <c r="NRZ755" s="31"/>
      <c r="NSA755" s="31"/>
      <c r="NSB755" s="31"/>
      <c r="NSC755" s="31"/>
      <c r="NSD755" s="31"/>
      <c r="NSE755" s="31"/>
      <c r="NSF755" s="31"/>
      <c r="NSG755" s="31"/>
      <c r="NSH755" s="31"/>
      <c r="NSI755" s="31"/>
      <c r="NSJ755" s="31"/>
      <c r="NSK755" s="31"/>
      <c r="NSL755" s="31"/>
      <c r="NSM755" s="31"/>
      <c r="NSN755" s="31"/>
      <c r="NSO755" s="31"/>
      <c r="NSP755" s="31"/>
      <c r="NSQ755" s="31"/>
      <c r="NSR755" s="31"/>
      <c r="NSS755" s="31"/>
      <c r="NST755" s="31"/>
      <c r="NSU755" s="31"/>
      <c r="NSV755" s="31"/>
      <c r="NSW755" s="31"/>
      <c r="NSX755" s="31"/>
      <c r="NSY755" s="31"/>
      <c r="NSZ755" s="31"/>
      <c r="NTA755" s="31"/>
      <c r="NTB755" s="31"/>
      <c r="NTC755" s="31"/>
      <c r="NTD755" s="31"/>
      <c r="NTE755" s="31"/>
      <c r="NTF755" s="31"/>
      <c r="NTG755" s="31"/>
      <c r="NTH755" s="31"/>
      <c r="NTI755" s="31"/>
      <c r="NTJ755" s="31"/>
      <c r="NTK755" s="31"/>
      <c r="NTL755" s="31"/>
      <c r="NTM755" s="31"/>
      <c r="NTN755" s="31"/>
      <c r="NTO755" s="31"/>
      <c r="NTP755" s="31"/>
      <c r="NTQ755" s="31"/>
      <c r="NTR755" s="31"/>
      <c r="NTS755" s="31"/>
      <c r="NTT755" s="31"/>
      <c r="NTU755" s="31"/>
      <c r="NTV755" s="31"/>
      <c r="NTW755" s="31"/>
      <c r="NTX755" s="31"/>
      <c r="NTY755" s="31"/>
      <c r="NTZ755" s="31"/>
      <c r="NUA755" s="31"/>
      <c r="NUB755" s="31"/>
      <c r="NUC755" s="31"/>
      <c r="NUD755" s="31"/>
      <c r="NUE755" s="31"/>
      <c r="NUF755" s="31"/>
      <c r="NUG755" s="31"/>
      <c r="NUH755" s="31"/>
      <c r="NUI755" s="31"/>
      <c r="NUJ755" s="31"/>
      <c r="NUK755" s="31"/>
      <c r="NUL755" s="31"/>
      <c r="NUM755" s="31"/>
      <c r="NUN755" s="31"/>
      <c r="NUO755" s="31"/>
      <c r="NUP755" s="31"/>
      <c r="NUQ755" s="31"/>
      <c r="NUR755" s="31"/>
      <c r="NUS755" s="31"/>
      <c r="NUT755" s="31"/>
      <c r="NUU755" s="31"/>
      <c r="NUV755" s="31"/>
      <c r="NUW755" s="31"/>
      <c r="NUX755" s="31"/>
      <c r="NUY755" s="31"/>
      <c r="NUZ755" s="31"/>
      <c r="NVA755" s="31"/>
      <c r="NVB755" s="31"/>
      <c r="NVC755" s="31"/>
      <c r="NVD755" s="31"/>
      <c r="NVE755" s="31"/>
      <c r="NVF755" s="31"/>
      <c r="NVG755" s="31"/>
      <c r="NVH755" s="31"/>
      <c r="NVI755" s="31"/>
      <c r="NVJ755" s="31"/>
      <c r="NVK755" s="31"/>
      <c r="NVL755" s="31"/>
      <c r="NVM755" s="31"/>
      <c r="NVN755" s="31"/>
      <c r="NVO755" s="31"/>
      <c r="NVP755" s="31"/>
      <c r="NVQ755" s="31"/>
      <c r="NVR755" s="31"/>
      <c r="NVS755" s="31"/>
      <c r="NVT755" s="31"/>
      <c r="NVU755" s="31"/>
      <c r="NVV755" s="31"/>
      <c r="NVW755" s="31"/>
      <c r="NVX755" s="31"/>
      <c r="NVY755" s="31"/>
      <c r="NVZ755" s="31"/>
      <c r="NWA755" s="31"/>
      <c r="NWB755" s="31"/>
      <c r="NWC755" s="31"/>
      <c r="NWD755" s="31"/>
      <c r="NWE755" s="31"/>
      <c r="NWF755" s="31"/>
      <c r="NWG755" s="31"/>
      <c r="NWH755" s="31"/>
      <c r="NWI755" s="31"/>
      <c r="NWJ755" s="31"/>
      <c r="NWK755" s="31"/>
      <c r="NWL755" s="31"/>
      <c r="NWM755" s="31"/>
      <c r="NWN755" s="31"/>
      <c r="NWO755" s="31"/>
      <c r="NWP755" s="31"/>
      <c r="NWQ755" s="31"/>
      <c r="NWR755" s="31"/>
      <c r="NWS755" s="31"/>
      <c r="NWT755" s="31"/>
      <c r="NWU755" s="31"/>
      <c r="NWV755" s="31"/>
      <c r="NWW755" s="31"/>
      <c r="NWX755" s="31"/>
      <c r="NWY755" s="31"/>
      <c r="NWZ755" s="31"/>
      <c r="NXA755" s="31"/>
      <c r="NXB755" s="31"/>
      <c r="NXC755" s="31"/>
      <c r="NXD755" s="31"/>
      <c r="NXE755" s="31"/>
      <c r="NXF755" s="31"/>
      <c r="NXG755" s="31"/>
      <c r="NXH755" s="31"/>
      <c r="NXI755" s="31"/>
      <c r="NXJ755" s="31"/>
      <c r="NXK755" s="31"/>
      <c r="NXL755" s="31"/>
      <c r="NXM755" s="31"/>
      <c r="NXN755" s="31"/>
      <c r="NXO755" s="31"/>
      <c r="NXP755" s="31"/>
      <c r="NXQ755" s="31"/>
      <c r="NXR755" s="31"/>
      <c r="NXS755" s="31"/>
      <c r="NXT755" s="31"/>
      <c r="NXU755" s="31"/>
      <c r="NXV755" s="31"/>
      <c r="NXW755" s="31"/>
      <c r="NXX755" s="31"/>
      <c r="NXY755" s="31"/>
      <c r="NXZ755" s="31"/>
      <c r="NYA755" s="31"/>
      <c r="NYB755" s="31"/>
      <c r="NYC755" s="31"/>
      <c r="NYD755" s="31"/>
      <c r="NYE755" s="31"/>
      <c r="NYF755" s="31"/>
      <c r="NYG755" s="31"/>
      <c r="NYH755" s="31"/>
      <c r="NYI755" s="31"/>
      <c r="NYJ755" s="31"/>
      <c r="NYK755" s="31"/>
      <c r="NYL755" s="31"/>
      <c r="NYM755" s="31"/>
      <c r="NYN755" s="31"/>
      <c r="NYO755" s="31"/>
      <c r="NYP755" s="31"/>
      <c r="NYQ755" s="31"/>
      <c r="NYR755" s="31"/>
      <c r="NYS755" s="31"/>
      <c r="NYT755" s="31"/>
      <c r="NYU755" s="31"/>
      <c r="NYV755" s="31"/>
      <c r="NYW755" s="31"/>
      <c r="NYX755" s="31"/>
      <c r="NYY755" s="31"/>
      <c r="NYZ755" s="31"/>
      <c r="NZA755" s="31"/>
      <c r="NZB755" s="31"/>
      <c r="NZC755" s="31"/>
      <c r="NZD755" s="31"/>
      <c r="NZE755" s="31"/>
      <c r="NZF755" s="31"/>
      <c r="NZG755" s="31"/>
      <c r="NZH755" s="31"/>
      <c r="NZI755" s="31"/>
      <c r="NZJ755" s="31"/>
      <c r="NZK755" s="31"/>
      <c r="NZL755" s="31"/>
      <c r="NZM755" s="31"/>
      <c r="NZN755" s="31"/>
      <c r="NZO755" s="31"/>
      <c r="NZP755" s="31"/>
      <c r="NZQ755" s="31"/>
      <c r="NZR755" s="31"/>
      <c r="NZS755" s="31"/>
      <c r="NZT755" s="31"/>
      <c r="NZU755" s="31"/>
      <c r="NZV755" s="31"/>
      <c r="NZW755" s="31"/>
      <c r="NZX755" s="31"/>
      <c r="NZY755" s="31"/>
      <c r="NZZ755" s="31"/>
      <c r="OAA755" s="31"/>
      <c r="OAB755" s="31"/>
      <c r="OAC755" s="31"/>
      <c r="OAD755" s="31"/>
      <c r="OAE755" s="31"/>
      <c r="OAF755" s="31"/>
      <c r="OAG755" s="31"/>
      <c r="OAH755" s="31"/>
      <c r="OAI755" s="31"/>
      <c r="OAJ755" s="31"/>
      <c r="OAK755" s="31"/>
      <c r="OAL755" s="31"/>
      <c r="OAM755" s="31"/>
      <c r="OAN755" s="31"/>
      <c r="OAO755" s="31"/>
      <c r="OAP755" s="31"/>
      <c r="OAQ755" s="31"/>
      <c r="OAR755" s="31"/>
      <c r="OAS755" s="31"/>
      <c r="OAT755" s="31"/>
      <c r="OAU755" s="31"/>
      <c r="OAV755" s="31"/>
      <c r="OAW755" s="31"/>
      <c r="OAX755" s="31"/>
      <c r="OAY755" s="31"/>
      <c r="OAZ755" s="31"/>
      <c r="OBA755" s="31"/>
      <c r="OBB755" s="31"/>
      <c r="OBC755" s="31"/>
      <c r="OBD755" s="31"/>
      <c r="OBE755" s="31"/>
      <c r="OBF755" s="31"/>
      <c r="OBG755" s="31"/>
      <c r="OBH755" s="31"/>
      <c r="OBI755" s="31"/>
      <c r="OBJ755" s="31"/>
      <c r="OBK755" s="31"/>
      <c r="OBL755" s="31"/>
      <c r="OBM755" s="31"/>
      <c r="OBN755" s="31"/>
      <c r="OBO755" s="31"/>
      <c r="OBP755" s="31"/>
      <c r="OBQ755" s="31"/>
      <c r="OBR755" s="31"/>
      <c r="OBS755" s="31"/>
      <c r="OBT755" s="31"/>
      <c r="OBU755" s="31"/>
      <c r="OBV755" s="31"/>
      <c r="OBW755" s="31"/>
      <c r="OBX755" s="31"/>
      <c r="OBY755" s="31"/>
      <c r="OBZ755" s="31"/>
      <c r="OCA755" s="31"/>
      <c r="OCB755" s="31"/>
      <c r="OCC755" s="31"/>
      <c r="OCD755" s="31"/>
      <c r="OCE755" s="31"/>
      <c r="OCF755" s="31"/>
      <c r="OCG755" s="31"/>
      <c r="OCH755" s="31"/>
      <c r="OCI755" s="31"/>
      <c r="OCJ755" s="31"/>
      <c r="OCK755" s="31"/>
      <c r="OCL755" s="31"/>
      <c r="OCM755" s="31"/>
      <c r="OCN755" s="31"/>
      <c r="OCO755" s="31"/>
      <c r="OCP755" s="31"/>
      <c r="OCQ755" s="31"/>
      <c r="OCR755" s="31"/>
      <c r="OCS755" s="31"/>
      <c r="OCT755" s="31"/>
      <c r="OCU755" s="31"/>
      <c r="OCV755" s="31"/>
      <c r="OCW755" s="31"/>
      <c r="OCX755" s="31"/>
      <c r="OCY755" s="31"/>
      <c r="OCZ755" s="31"/>
      <c r="ODA755" s="31"/>
      <c r="ODB755" s="31"/>
      <c r="ODC755" s="31"/>
      <c r="ODD755" s="31"/>
      <c r="ODE755" s="31"/>
      <c r="ODF755" s="31"/>
      <c r="ODG755" s="31"/>
      <c r="ODH755" s="31"/>
      <c r="ODI755" s="31"/>
      <c r="ODJ755" s="31"/>
      <c r="ODK755" s="31"/>
      <c r="ODL755" s="31"/>
      <c r="ODM755" s="31"/>
      <c r="ODN755" s="31"/>
      <c r="ODO755" s="31"/>
      <c r="ODP755" s="31"/>
      <c r="ODQ755" s="31"/>
      <c r="ODR755" s="31"/>
      <c r="ODS755" s="31"/>
      <c r="ODT755" s="31"/>
      <c r="ODU755" s="31"/>
      <c r="ODV755" s="31"/>
      <c r="ODW755" s="31"/>
      <c r="ODX755" s="31"/>
      <c r="ODY755" s="31"/>
      <c r="ODZ755" s="31"/>
      <c r="OEA755" s="31"/>
      <c r="OEB755" s="31"/>
      <c r="OEC755" s="31"/>
      <c r="OED755" s="31"/>
      <c r="OEE755" s="31"/>
      <c r="OEF755" s="31"/>
      <c r="OEG755" s="31"/>
      <c r="OEH755" s="31"/>
      <c r="OEI755" s="31"/>
      <c r="OEJ755" s="31"/>
      <c r="OEK755" s="31"/>
      <c r="OEL755" s="31"/>
      <c r="OEM755" s="31"/>
      <c r="OEN755" s="31"/>
      <c r="OEO755" s="31"/>
      <c r="OEP755" s="31"/>
      <c r="OEQ755" s="31"/>
      <c r="OER755" s="31"/>
      <c r="OES755" s="31"/>
      <c r="OET755" s="31"/>
      <c r="OEU755" s="31"/>
      <c r="OEV755" s="31"/>
      <c r="OEW755" s="31"/>
      <c r="OEX755" s="31"/>
      <c r="OEY755" s="31"/>
      <c r="OEZ755" s="31"/>
      <c r="OFA755" s="31"/>
      <c r="OFB755" s="31"/>
      <c r="OFC755" s="31"/>
      <c r="OFD755" s="31"/>
      <c r="OFE755" s="31"/>
      <c r="OFF755" s="31"/>
      <c r="OFG755" s="31"/>
      <c r="OFH755" s="31"/>
      <c r="OFI755" s="31"/>
      <c r="OFJ755" s="31"/>
      <c r="OFK755" s="31"/>
      <c r="OFL755" s="31"/>
      <c r="OFM755" s="31"/>
      <c r="OFN755" s="31"/>
      <c r="OFO755" s="31"/>
      <c r="OFP755" s="31"/>
      <c r="OFQ755" s="31"/>
      <c r="OFR755" s="31"/>
      <c r="OFS755" s="31"/>
      <c r="OFT755" s="31"/>
      <c r="OFU755" s="31"/>
      <c r="OFV755" s="31"/>
      <c r="OFW755" s="31"/>
      <c r="OFX755" s="31"/>
      <c r="OFY755" s="31"/>
      <c r="OFZ755" s="31"/>
      <c r="OGA755" s="31"/>
      <c r="OGB755" s="31"/>
      <c r="OGC755" s="31"/>
      <c r="OGD755" s="31"/>
      <c r="OGE755" s="31"/>
      <c r="OGF755" s="31"/>
      <c r="OGG755" s="31"/>
      <c r="OGH755" s="31"/>
      <c r="OGI755" s="31"/>
      <c r="OGJ755" s="31"/>
      <c r="OGK755" s="31"/>
      <c r="OGL755" s="31"/>
      <c r="OGM755" s="31"/>
      <c r="OGN755" s="31"/>
      <c r="OGO755" s="31"/>
      <c r="OGP755" s="31"/>
      <c r="OGQ755" s="31"/>
      <c r="OGR755" s="31"/>
      <c r="OGS755" s="31"/>
      <c r="OGT755" s="31"/>
      <c r="OGU755" s="31"/>
      <c r="OGV755" s="31"/>
      <c r="OGW755" s="31"/>
      <c r="OGX755" s="31"/>
      <c r="OGY755" s="31"/>
      <c r="OGZ755" s="31"/>
      <c r="OHA755" s="31"/>
      <c r="OHB755" s="31"/>
      <c r="OHC755" s="31"/>
      <c r="OHD755" s="31"/>
      <c r="OHE755" s="31"/>
      <c r="OHF755" s="31"/>
      <c r="OHG755" s="31"/>
      <c r="OHH755" s="31"/>
      <c r="OHI755" s="31"/>
      <c r="OHJ755" s="31"/>
      <c r="OHK755" s="31"/>
      <c r="OHL755" s="31"/>
      <c r="OHM755" s="31"/>
      <c r="OHN755" s="31"/>
      <c r="OHO755" s="31"/>
      <c r="OHP755" s="31"/>
      <c r="OHQ755" s="31"/>
      <c r="OHR755" s="31"/>
      <c r="OHS755" s="31"/>
      <c r="OHT755" s="31"/>
      <c r="OHU755" s="31"/>
      <c r="OHV755" s="31"/>
      <c r="OHW755" s="31"/>
      <c r="OHX755" s="31"/>
      <c r="OHY755" s="31"/>
      <c r="OHZ755" s="31"/>
      <c r="OIA755" s="31"/>
      <c r="OIB755" s="31"/>
      <c r="OIC755" s="31"/>
      <c r="OID755" s="31"/>
      <c r="OIE755" s="31"/>
      <c r="OIF755" s="31"/>
      <c r="OIG755" s="31"/>
      <c r="OIH755" s="31"/>
      <c r="OII755" s="31"/>
      <c r="OIJ755" s="31"/>
      <c r="OIK755" s="31"/>
      <c r="OIL755" s="31"/>
      <c r="OIM755" s="31"/>
      <c r="OIN755" s="31"/>
      <c r="OIO755" s="31"/>
      <c r="OIP755" s="31"/>
      <c r="OIQ755" s="31"/>
      <c r="OIR755" s="31"/>
      <c r="OIS755" s="31"/>
      <c r="OIT755" s="31"/>
      <c r="OIU755" s="31"/>
      <c r="OIV755" s="31"/>
      <c r="OIW755" s="31"/>
      <c r="OIX755" s="31"/>
      <c r="OIY755" s="31"/>
      <c r="OIZ755" s="31"/>
      <c r="OJA755" s="31"/>
      <c r="OJB755" s="31"/>
      <c r="OJC755" s="31"/>
      <c r="OJD755" s="31"/>
      <c r="OJE755" s="31"/>
      <c r="OJF755" s="31"/>
      <c r="OJG755" s="31"/>
      <c r="OJH755" s="31"/>
      <c r="OJI755" s="31"/>
      <c r="OJJ755" s="31"/>
      <c r="OJK755" s="31"/>
      <c r="OJL755" s="31"/>
      <c r="OJM755" s="31"/>
      <c r="OJN755" s="31"/>
      <c r="OJO755" s="31"/>
      <c r="OJP755" s="31"/>
      <c r="OJQ755" s="31"/>
      <c r="OJR755" s="31"/>
      <c r="OJS755" s="31"/>
      <c r="OJT755" s="31"/>
      <c r="OJU755" s="31"/>
      <c r="OJV755" s="31"/>
      <c r="OJW755" s="31"/>
      <c r="OJX755" s="31"/>
      <c r="OJY755" s="31"/>
      <c r="OJZ755" s="31"/>
      <c r="OKA755" s="31"/>
      <c r="OKB755" s="31"/>
      <c r="OKC755" s="31"/>
      <c r="OKD755" s="31"/>
      <c r="OKE755" s="31"/>
      <c r="OKF755" s="31"/>
      <c r="OKG755" s="31"/>
      <c r="OKH755" s="31"/>
      <c r="OKI755" s="31"/>
      <c r="OKJ755" s="31"/>
      <c r="OKK755" s="31"/>
      <c r="OKL755" s="31"/>
      <c r="OKM755" s="31"/>
      <c r="OKN755" s="31"/>
      <c r="OKO755" s="31"/>
      <c r="OKP755" s="31"/>
      <c r="OKQ755" s="31"/>
      <c r="OKR755" s="31"/>
      <c r="OKS755" s="31"/>
      <c r="OKT755" s="31"/>
      <c r="OKU755" s="31"/>
      <c r="OKV755" s="31"/>
      <c r="OKW755" s="31"/>
      <c r="OKX755" s="31"/>
      <c r="OKY755" s="31"/>
      <c r="OKZ755" s="31"/>
      <c r="OLA755" s="31"/>
      <c r="OLB755" s="31"/>
      <c r="OLC755" s="31"/>
      <c r="OLD755" s="31"/>
      <c r="OLE755" s="31"/>
      <c r="OLF755" s="31"/>
      <c r="OLG755" s="31"/>
      <c r="OLH755" s="31"/>
      <c r="OLI755" s="31"/>
      <c r="OLJ755" s="31"/>
      <c r="OLK755" s="31"/>
      <c r="OLL755" s="31"/>
      <c r="OLM755" s="31"/>
      <c r="OLN755" s="31"/>
      <c r="OLO755" s="31"/>
      <c r="OLP755" s="31"/>
      <c r="OLQ755" s="31"/>
      <c r="OLR755" s="31"/>
      <c r="OLS755" s="31"/>
      <c r="OLT755" s="31"/>
      <c r="OLU755" s="31"/>
      <c r="OLV755" s="31"/>
      <c r="OLW755" s="31"/>
      <c r="OLX755" s="31"/>
      <c r="OLY755" s="31"/>
      <c r="OLZ755" s="31"/>
      <c r="OMA755" s="31"/>
      <c r="OMB755" s="31"/>
      <c r="OMC755" s="31"/>
      <c r="OMD755" s="31"/>
      <c r="OME755" s="31"/>
      <c r="OMF755" s="31"/>
      <c r="OMG755" s="31"/>
      <c r="OMH755" s="31"/>
      <c r="OMI755" s="31"/>
      <c r="OMJ755" s="31"/>
      <c r="OMK755" s="31"/>
      <c r="OML755" s="31"/>
      <c r="OMM755" s="31"/>
      <c r="OMN755" s="31"/>
      <c r="OMO755" s="31"/>
      <c r="OMP755" s="31"/>
      <c r="OMQ755" s="31"/>
      <c r="OMR755" s="31"/>
      <c r="OMS755" s="31"/>
      <c r="OMT755" s="31"/>
      <c r="OMU755" s="31"/>
      <c r="OMV755" s="31"/>
      <c r="OMW755" s="31"/>
      <c r="OMX755" s="31"/>
      <c r="OMY755" s="31"/>
      <c r="OMZ755" s="31"/>
      <c r="ONA755" s="31"/>
      <c r="ONB755" s="31"/>
      <c r="ONC755" s="31"/>
      <c r="OND755" s="31"/>
      <c r="ONE755" s="31"/>
      <c r="ONF755" s="31"/>
      <c r="ONG755" s="31"/>
      <c r="ONH755" s="31"/>
      <c r="ONI755" s="31"/>
      <c r="ONJ755" s="31"/>
      <c r="ONK755" s="31"/>
      <c r="ONL755" s="31"/>
      <c r="ONM755" s="31"/>
      <c r="ONN755" s="31"/>
      <c r="ONO755" s="31"/>
      <c r="ONP755" s="31"/>
      <c r="ONQ755" s="31"/>
      <c r="ONR755" s="31"/>
      <c r="ONS755" s="31"/>
      <c r="ONT755" s="31"/>
      <c r="ONU755" s="31"/>
      <c r="ONV755" s="31"/>
      <c r="ONW755" s="31"/>
      <c r="ONX755" s="31"/>
      <c r="ONY755" s="31"/>
      <c r="ONZ755" s="31"/>
      <c r="OOA755" s="31"/>
      <c r="OOB755" s="31"/>
      <c r="OOC755" s="31"/>
      <c r="OOD755" s="31"/>
      <c r="OOE755" s="31"/>
      <c r="OOF755" s="31"/>
      <c r="OOG755" s="31"/>
      <c r="OOH755" s="31"/>
      <c r="OOI755" s="31"/>
      <c r="OOJ755" s="31"/>
      <c r="OOK755" s="31"/>
      <c r="OOL755" s="31"/>
      <c r="OOM755" s="31"/>
      <c r="OON755" s="31"/>
      <c r="OOO755" s="31"/>
      <c r="OOP755" s="31"/>
      <c r="OOQ755" s="31"/>
      <c r="OOR755" s="31"/>
      <c r="OOS755" s="31"/>
      <c r="OOT755" s="31"/>
      <c r="OOU755" s="31"/>
      <c r="OOV755" s="31"/>
      <c r="OOW755" s="31"/>
      <c r="OOX755" s="31"/>
      <c r="OOY755" s="31"/>
      <c r="OOZ755" s="31"/>
      <c r="OPA755" s="31"/>
      <c r="OPB755" s="31"/>
      <c r="OPC755" s="31"/>
      <c r="OPD755" s="31"/>
      <c r="OPE755" s="31"/>
      <c r="OPF755" s="31"/>
      <c r="OPG755" s="31"/>
      <c r="OPH755" s="31"/>
      <c r="OPI755" s="31"/>
      <c r="OPJ755" s="31"/>
      <c r="OPK755" s="31"/>
      <c r="OPL755" s="31"/>
      <c r="OPM755" s="31"/>
      <c r="OPN755" s="31"/>
      <c r="OPO755" s="31"/>
      <c r="OPP755" s="31"/>
      <c r="OPQ755" s="31"/>
      <c r="OPR755" s="31"/>
      <c r="OPS755" s="31"/>
      <c r="OPT755" s="31"/>
      <c r="OPU755" s="31"/>
      <c r="OPV755" s="31"/>
      <c r="OPW755" s="31"/>
      <c r="OPX755" s="31"/>
      <c r="OPY755" s="31"/>
      <c r="OPZ755" s="31"/>
      <c r="OQA755" s="31"/>
      <c r="OQB755" s="31"/>
      <c r="OQC755" s="31"/>
      <c r="OQD755" s="31"/>
      <c r="OQE755" s="31"/>
      <c r="OQF755" s="31"/>
      <c r="OQG755" s="31"/>
      <c r="OQH755" s="31"/>
      <c r="OQI755" s="31"/>
      <c r="OQJ755" s="31"/>
      <c r="OQK755" s="31"/>
      <c r="OQL755" s="31"/>
      <c r="OQM755" s="31"/>
      <c r="OQN755" s="31"/>
      <c r="OQO755" s="31"/>
      <c r="OQP755" s="31"/>
      <c r="OQQ755" s="31"/>
      <c r="OQR755" s="31"/>
      <c r="OQS755" s="31"/>
      <c r="OQT755" s="31"/>
      <c r="OQU755" s="31"/>
      <c r="OQV755" s="31"/>
      <c r="OQW755" s="31"/>
      <c r="OQX755" s="31"/>
      <c r="OQY755" s="31"/>
      <c r="OQZ755" s="31"/>
      <c r="ORA755" s="31"/>
      <c r="ORB755" s="31"/>
      <c r="ORC755" s="31"/>
      <c r="ORD755" s="31"/>
      <c r="ORE755" s="31"/>
      <c r="ORF755" s="31"/>
      <c r="ORG755" s="31"/>
      <c r="ORH755" s="31"/>
      <c r="ORI755" s="31"/>
      <c r="ORJ755" s="31"/>
      <c r="ORK755" s="31"/>
      <c r="ORL755" s="31"/>
      <c r="ORM755" s="31"/>
      <c r="ORN755" s="31"/>
      <c r="ORO755" s="31"/>
      <c r="ORP755" s="31"/>
      <c r="ORQ755" s="31"/>
      <c r="ORR755" s="31"/>
      <c r="ORS755" s="31"/>
      <c r="ORT755" s="31"/>
      <c r="ORU755" s="31"/>
      <c r="ORV755" s="31"/>
      <c r="ORW755" s="31"/>
      <c r="ORX755" s="31"/>
      <c r="ORY755" s="31"/>
      <c r="ORZ755" s="31"/>
      <c r="OSA755" s="31"/>
      <c r="OSB755" s="31"/>
      <c r="OSC755" s="31"/>
      <c r="OSD755" s="31"/>
      <c r="OSE755" s="31"/>
      <c r="OSF755" s="31"/>
      <c r="OSG755" s="31"/>
      <c r="OSH755" s="31"/>
      <c r="OSI755" s="31"/>
      <c r="OSJ755" s="31"/>
      <c r="OSK755" s="31"/>
      <c r="OSL755" s="31"/>
      <c r="OSM755" s="31"/>
      <c r="OSN755" s="31"/>
      <c r="OSO755" s="31"/>
      <c r="OSP755" s="31"/>
      <c r="OSQ755" s="31"/>
      <c r="OSR755" s="31"/>
      <c r="OSS755" s="31"/>
      <c r="OST755" s="31"/>
      <c r="OSU755" s="31"/>
      <c r="OSV755" s="31"/>
      <c r="OSW755" s="31"/>
      <c r="OSX755" s="31"/>
      <c r="OSY755" s="31"/>
      <c r="OSZ755" s="31"/>
      <c r="OTA755" s="31"/>
      <c r="OTB755" s="31"/>
      <c r="OTC755" s="31"/>
      <c r="OTD755" s="31"/>
      <c r="OTE755" s="31"/>
      <c r="OTF755" s="31"/>
      <c r="OTG755" s="31"/>
      <c r="OTH755" s="31"/>
      <c r="OTI755" s="31"/>
      <c r="OTJ755" s="31"/>
      <c r="OTK755" s="31"/>
      <c r="OTL755" s="31"/>
      <c r="OTM755" s="31"/>
      <c r="OTN755" s="31"/>
      <c r="OTO755" s="31"/>
      <c r="OTP755" s="31"/>
      <c r="OTQ755" s="31"/>
      <c r="OTR755" s="31"/>
      <c r="OTS755" s="31"/>
      <c r="OTT755" s="31"/>
      <c r="OTU755" s="31"/>
      <c r="OTV755" s="31"/>
      <c r="OTW755" s="31"/>
      <c r="OTX755" s="31"/>
      <c r="OTY755" s="31"/>
      <c r="OTZ755" s="31"/>
      <c r="OUA755" s="31"/>
      <c r="OUB755" s="31"/>
      <c r="OUC755" s="31"/>
      <c r="OUD755" s="31"/>
      <c r="OUE755" s="31"/>
      <c r="OUF755" s="31"/>
      <c r="OUG755" s="31"/>
      <c r="OUH755" s="31"/>
      <c r="OUI755" s="31"/>
      <c r="OUJ755" s="31"/>
      <c r="OUK755" s="31"/>
      <c r="OUL755" s="31"/>
      <c r="OUM755" s="31"/>
      <c r="OUN755" s="31"/>
      <c r="OUO755" s="31"/>
      <c r="OUP755" s="31"/>
      <c r="OUQ755" s="31"/>
      <c r="OUR755" s="31"/>
      <c r="OUS755" s="31"/>
      <c r="OUT755" s="31"/>
      <c r="OUU755" s="31"/>
      <c r="OUV755" s="31"/>
      <c r="OUW755" s="31"/>
      <c r="OUX755" s="31"/>
      <c r="OUY755" s="31"/>
      <c r="OUZ755" s="31"/>
      <c r="OVA755" s="31"/>
      <c r="OVB755" s="31"/>
      <c r="OVC755" s="31"/>
      <c r="OVD755" s="31"/>
      <c r="OVE755" s="31"/>
      <c r="OVF755" s="31"/>
      <c r="OVG755" s="31"/>
      <c r="OVH755" s="31"/>
      <c r="OVI755" s="31"/>
      <c r="OVJ755" s="31"/>
      <c r="OVK755" s="31"/>
      <c r="OVL755" s="31"/>
      <c r="OVM755" s="31"/>
      <c r="OVN755" s="31"/>
      <c r="OVO755" s="31"/>
      <c r="OVP755" s="31"/>
      <c r="OVQ755" s="31"/>
      <c r="OVR755" s="31"/>
      <c r="OVS755" s="31"/>
      <c r="OVT755" s="31"/>
      <c r="OVU755" s="31"/>
      <c r="OVV755" s="31"/>
      <c r="OVW755" s="31"/>
      <c r="OVX755" s="31"/>
      <c r="OVY755" s="31"/>
      <c r="OVZ755" s="31"/>
      <c r="OWA755" s="31"/>
      <c r="OWB755" s="31"/>
      <c r="OWC755" s="31"/>
      <c r="OWD755" s="31"/>
      <c r="OWE755" s="31"/>
      <c r="OWF755" s="31"/>
      <c r="OWG755" s="31"/>
      <c r="OWH755" s="31"/>
      <c r="OWI755" s="31"/>
      <c r="OWJ755" s="31"/>
      <c r="OWK755" s="31"/>
      <c r="OWL755" s="31"/>
      <c r="OWM755" s="31"/>
      <c r="OWN755" s="31"/>
      <c r="OWO755" s="31"/>
      <c r="OWP755" s="31"/>
      <c r="OWQ755" s="31"/>
      <c r="OWR755" s="31"/>
      <c r="OWS755" s="31"/>
      <c r="OWT755" s="31"/>
      <c r="OWU755" s="31"/>
      <c r="OWV755" s="31"/>
      <c r="OWW755" s="31"/>
      <c r="OWX755" s="31"/>
      <c r="OWY755" s="31"/>
      <c r="OWZ755" s="31"/>
      <c r="OXA755" s="31"/>
      <c r="OXB755" s="31"/>
      <c r="OXC755" s="31"/>
      <c r="OXD755" s="31"/>
      <c r="OXE755" s="31"/>
      <c r="OXF755" s="31"/>
      <c r="OXG755" s="31"/>
      <c r="OXH755" s="31"/>
      <c r="OXI755" s="31"/>
      <c r="OXJ755" s="31"/>
      <c r="OXK755" s="31"/>
      <c r="OXL755" s="31"/>
      <c r="OXM755" s="31"/>
      <c r="OXN755" s="31"/>
      <c r="OXO755" s="31"/>
      <c r="OXP755" s="31"/>
      <c r="OXQ755" s="31"/>
      <c r="OXR755" s="31"/>
      <c r="OXS755" s="31"/>
      <c r="OXT755" s="31"/>
      <c r="OXU755" s="31"/>
      <c r="OXV755" s="31"/>
      <c r="OXW755" s="31"/>
      <c r="OXX755" s="31"/>
      <c r="OXY755" s="31"/>
      <c r="OXZ755" s="31"/>
      <c r="OYA755" s="31"/>
      <c r="OYB755" s="31"/>
      <c r="OYC755" s="31"/>
      <c r="OYD755" s="31"/>
      <c r="OYE755" s="31"/>
      <c r="OYF755" s="31"/>
      <c r="OYG755" s="31"/>
      <c r="OYH755" s="31"/>
      <c r="OYI755" s="31"/>
      <c r="OYJ755" s="31"/>
      <c r="OYK755" s="31"/>
      <c r="OYL755" s="31"/>
      <c r="OYM755" s="31"/>
      <c r="OYN755" s="31"/>
      <c r="OYO755" s="31"/>
      <c r="OYP755" s="31"/>
      <c r="OYQ755" s="31"/>
      <c r="OYR755" s="31"/>
      <c r="OYS755" s="31"/>
      <c r="OYT755" s="31"/>
      <c r="OYU755" s="31"/>
      <c r="OYV755" s="31"/>
      <c r="OYW755" s="31"/>
      <c r="OYX755" s="31"/>
      <c r="OYY755" s="31"/>
      <c r="OYZ755" s="31"/>
      <c r="OZA755" s="31"/>
      <c r="OZB755" s="31"/>
      <c r="OZC755" s="31"/>
      <c r="OZD755" s="31"/>
      <c r="OZE755" s="31"/>
      <c r="OZF755" s="31"/>
      <c r="OZG755" s="31"/>
      <c r="OZH755" s="31"/>
      <c r="OZI755" s="31"/>
      <c r="OZJ755" s="31"/>
      <c r="OZK755" s="31"/>
      <c r="OZL755" s="31"/>
      <c r="OZM755" s="31"/>
      <c r="OZN755" s="31"/>
      <c r="OZO755" s="31"/>
      <c r="OZP755" s="31"/>
      <c r="OZQ755" s="31"/>
      <c r="OZR755" s="31"/>
      <c r="OZS755" s="31"/>
      <c r="OZT755" s="31"/>
      <c r="OZU755" s="31"/>
      <c r="OZV755" s="31"/>
      <c r="OZW755" s="31"/>
      <c r="OZX755" s="31"/>
      <c r="OZY755" s="31"/>
      <c r="OZZ755" s="31"/>
      <c r="PAA755" s="31"/>
      <c r="PAB755" s="31"/>
      <c r="PAC755" s="31"/>
      <c r="PAD755" s="31"/>
      <c r="PAE755" s="31"/>
      <c r="PAF755" s="31"/>
      <c r="PAG755" s="31"/>
      <c r="PAH755" s="31"/>
      <c r="PAI755" s="31"/>
      <c r="PAJ755" s="31"/>
      <c r="PAK755" s="31"/>
      <c r="PAL755" s="31"/>
      <c r="PAM755" s="31"/>
      <c r="PAN755" s="31"/>
      <c r="PAO755" s="31"/>
      <c r="PAP755" s="31"/>
      <c r="PAQ755" s="31"/>
      <c r="PAR755" s="31"/>
      <c r="PAS755" s="31"/>
      <c r="PAT755" s="31"/>
      <c r="PAU755" s="31"/>
      <c r="PAV755" s="31"/>
      <c r="PAW755" s="31"/>
      <c r="PAX755" s="31"/>
      <c r="PAY755" s="31"/>
      <c r="PAZ755" s="31"/>
      <c r="PBA755" s="31"/>
      <c r="PBB755" s="31"/>
      <c r="PBC755" s="31"/>
      <c r="PBD755" s="31"/>
      <c r="PBE755" s="31"/>
      <c r="PBF755" s="31"/>
      <c r="PBG755" s="31"/>
      <c r="PBH755" s="31"/>
      <c r="PBI755" s="31"/>
      <c r="PBJ755" s="31"/>
      <c r="PBK755" s="31"/>
      <c r="PBL755" s="31"/>
      <c r="PBM755" s="31"/>
      <c r="PBN755" s="31"/>
      <c r="PBO755" s="31"/>
      <c r="PBP755" s="31"/>
      <c r="PBQ755" s="31"/>
      <c r="PBR755" s="31"/>
      <c r="PBS755" s="31"/>
      <c r="PBT755" s="31"/>
      <c r="PBU755" s="31"/>
      <c r="PBV755" s="31"/>
      <c r="PBW755" s="31"/>
      <c r="PBX755" s="31"/>
      <c r="PBY755" s="31"/>
      <c r="PBZ755" s="31"/>
      <c r="PCA755" s="31"/>
      <c r="PCB755" s="31"/>
      <c r="PCC755" s="31"/>
      <c r="PCD755" s="31"/>
      <c r="PCE755" s="31"/>
      <c r="PCF755" s="31"/>
      <c r="PCG755" s="31"/>
      <c r="PCH755" s="31"/>
      <c r="PCI755" s="31"/>
      <c r="PCJ755" s="31"/>
      <c r="PCK755" s="31"/>
      <c r="PCL755" s="31"/>
      <c r="PCM755" s="31"/>
      <c r="PCN755" s="31"/>
      <c r="PCO755" s="31"/>
      <c r="PCP755" s="31"/>
      <c r="PCQ755" s="31"/>
      <c r="PCR755" s="31"/>
      <c r="PCS755" s="31"/>
      <c r="PCT755" s="31"/>
      <c r="PCU755" s="31"/>
      <c r="PCV755" s="31"/>
      <c r="PCW755" s="31"/>
      <c r="PCX755" s="31"/>
      <c r="PCY755" s="31"/>
      <c r="PCZ755" s="31"/>
      <c r="PDA755" s="31"/>
      <c r="PDB755" s="31"/>
      <c r="PDC755" s="31"/>
      <c r="PDD755" s="31"/>
      <c r="PDE755" s="31"/>
      <c r="PDF755" s="31"/>
      <c r="PDG755" s="31"/>
      <c r="PDH755" s="31"/>
      <c r="PDI755" s="31"/>
      <c r="PDJ755" s="31"/>
      <c r="PDK755" s="31"/>
      <c r="PDL755" s="31"/>
      <c r="PDM755" s="31"/>
      <c r="PDN755" s="31"/>
      <c r="PDO755" s="31"/>
      <c r="PDP755" s="31"/>
      <c r="PDQ755" s="31"/>
      <c r="PDR755" s="31"/>
      <c r="PDS755" s="31"/>
      <c r="PDT755" s="31"/>
      <c r="PDU755" s="31"/>
      <c r="PDV755" s="31"/>
      <c r="PDW755" s="31"/>
      <c r="PDX755" s="31"/>
      <c r="PDY755" s="31"/>
      <c r="PDZ755" s="31"/>
      <c r="PEA755" s="31"/>
      <c r="PEB755" s="31"/>
      <c r="PEC755" s="31"/>
      <c r="PED755" s="31"/>
      <c r="PEE755" s="31"/>
      <c r="PEF755" s="31"/>
      <c r="PEG755" s="31"/>
      <c r="PEH755" s="31"/>
      <c r="PEI755" s="31"/>
      <c r="PEJ755" s="31"/>
      <c r="PEK755" s="31"/>
      <c r="PEL755" s="31"/>
      <c r="PEM755" s="31"/>
      <c r="PEN755" s="31"/>
      <c r="PEO755" s="31"/>
      <c r="PEP755" s="31"/>
      <c r="PEQ755" s="31"/>
      <c r="PER755" s="31"/>
      <c r="PES755" s="31"/>
      <c r="PET755" s="31"/>
      <c r="PEU755" s="31"/>
      <c r="PEV755" s="31"/>
      <c r="PEW755" s="31"/>
      <c r="PEX755" s="31"/>
      <c r="PEY755" s="31"/>
      <c r="PEZ755" s="31"/>
      <c r="PFA755" s="31"/>
      <c r="PFB755" s="31"/>
      <c r="PFC755" s="31"/>
      <c r="PFD755" s="31"/>
      <c r="PFE755" s="31"/>
      <c r="PFF755" s="31"/>
      <c r="PFG755" s="31"/>
      <c r="PFH755" s="31"/>
      <c r="PFI755" s="31"/>
      <c r="PFJ755" s="31"/>
      <c r="PFK755" s="31"/>
      <c r="PFL755" s="31"/>
      <c r="PFM755" s="31"/>
      <c r="PFN755" s="31"/>
      <c r="PFO755" s="31"/>
      <c r="PFP755" s="31"/>
      <c r="PFQ755" s="31"/>
      <c r="PFR755" s="31"/>
      <c r="PFS755" s="31"/>
      <c r="PFT755" s="31"/>
      <c r="PFU755" s="31"/>
      <c r="PFV755" s="31"/>
      <c r="PFW755" s="31"/>
      <c r="PFX755" s="31"/>
      <c r="PFY755" s="31"/>
      <c r="PFZ755" s="31"/>
      <c r="PGA755" s="31"/>
      <c r="PGB755" s="31"/>
      <c r="PGC755" s="31"/>
      <c r="PGD755" s="31"/>
      <c r="PGE755" s="31"/>
      <c r="PGF755" s="31"/>
      <c r="PGG755" s="31"/>
      <c r="PGH755" s="31"/>
      <c r="PGI755" s="31"/>
      <c r="PGJ755" s="31"/>
      <c r="PGK755" s="31"/>
      <c r="PGL755" s="31"/>
      <c r="PGM755" s="31"/>
      <c r="PGN755" s="31"/>
      <c r="PGO755" s="31"/>
      <c r="PGP755" s="31"/>
      <c r="PGQ755" s="31"/>
      <c r="PGR755" s="31"/>
      <c r="PGS755" s="31"/>
      <c r="PGT755" s="31"/>
      <c r="PGU755" s="31"/>
      <c r="PGV755" s="31"/>
      <c r="PGW755" s="31"/>
      <c r="PGX755" s="31"/>
      <c r="PGY755" s="31"/>
      <c r="PGZ755" s="31"/>
      <c r="PHA755" s="31"/>
      <c r="PHB755" s="31"/>
      <c r="PHC755" s="31"/>
      <c r="PHD755" s="31"/>
      <c r="PHE755" s="31"/>
      <c r="PHF755" s="31"/>
      <c r="PHG755" s="31"/>
      <c r="PHH755" s="31"/>
      <c r="PHI755" s="31"/>
      <c r="PHJ755" s="31"/>
      <c r="PHK755" s="31"/>
      <c r="PHL755" s="31"/>
      <c r="PHM755" s="31"/>
      <c r="PHN755" s="31"/>
      <c r="PHO755" s="31"/>
      <c r="PHP755" s="31"/>
      <c r="PHQ755" s="31"/>
      <c r="PHR755" s="31"/>
      <c r="PHS755" s="31"/>
      <c r="PHT755" s="31"/>
      <c r="PHU755" s="31"/>
      <c r="PHV755" s="31"/>
      <c r="PHW755" s="31"/>
      <c r="PHX755" s="31"/>
      <c r="PHY755" s="31"/>
      <c r="PHZ755" s="31"/>
      <c r="PIA755" s="31"/>
      <c r="PIB755" s="31"/>
      <c r="PIC755" s="31"/>
      <c r="PID755" s="31"/>
      <c r="PIE755" s="31"/>
      <c r="PIF755" s="31"/>
      <c r="PIG755" s="31"/>
      <c r="PIH755" s="31"/>
      <c r="PII755" s="31"/>
      <c r="PIJ755" s="31"/>
      <c r="PIK755" s="31"/>
      <c r="PIL755" s="31"/>
      <c r="PIM755" s="31"/>
      <c r="PIN755" s="31"/>
      <c r="PIO755" s="31"/>
      <c r="PIP755" s="31"/>
      <c r="PIQ755" s="31"/>
      <c r="PIR755" s="31"/>
      <c r="PIS755" s="31"/>
      <c r="PIT755" s="31"/>
      <c r="PIU755" s="31"/>
      <c r="PIV755" s="31"/>
      <c r="PIW755" s="31"/>
      <c r="PIX755" s="31"/>
      <c r="PIY755" s="31"/>
      <c r="PIZ755" s="31"/>
      <c r="PJA755" s="31"/>
      <c r="PJB755" s="31"/>
      <c r="PJC755" s="31"/>
      <c r="PJD755" s="31"/>
      <c r="PJE755" s="31"/>
      <c r="PJF755" s="31"/>
      <c r="PJG755" s="31"/>
      <c r="PJH755" s="31"/>
      <c r="PJI755" s="31"/>
      <c r="PJJ755" s="31"/>
      <c r="PJK755" s="31"/>
      <c r="PJL755" s="31"/>
      <c r="PJM755" s="31"/>
      <c r="PJN755" s="31"/>
      <c r="PJO755" s="31"/>
      <c r="PJP755" s="31"/>
      <c r="PJQ755" s="31"/>
      <c r="PJR755" s="31"/>
      <c r="PJS755" s="31"/>
      <c r="PJT755" s="31"/>
      <c r="PJU755" s="31"/>
      <c r="PJV755" s="31"/>
      <c r="PJW755" s="31"/>
      <c r="PJX755" s="31"/>
      <c r="PJY755" s="31"/>
      <c r="PJZ755" s="31"/>
      <c r="PKA755" s="31"/>
      <c r="PKB755" s="31"/>
      <c r="PKC755" s="31"/>
      <c r="PKD755" s="31"/>
      <c r="PKE755" s="31"/>
      <c r="PKF755" s="31"/>
      <c r="PKG755" s="31"/>
      <c r="PKH755" s="31"/>
      <c r="PKI755" s="31"/>
      <c r="PKJ755" s="31"/>
      <c r="PKK755" s="31"/>
      <c r="PKL755" s="31"/>
      <c r="PKM755" s="31"/>
      <c r="PKN755" s="31"/>
      <c r="PKO755" s="31"/>
      <c r="PKP755" s="31"/>
      <c r="PKQ755" s="31"/>
      <c r="PKR755" s="31"/>
      <c r="PKS755" s="31"/>
      <c r="PKT755" s="31"/>
      <c r="PKU755" s="31"/>
      <c r="PKV755" s="31"/>
      <c r="PKW755" s="31"/>
      <c r="PKX755" s="31"/>
      <c r="PKY755" s="31"/>
      <c r="PKZ755" s="31"/>
      <c r="PLA755" s="31"/>
      <c r="PLB755" s="31"/>
      <c r="PLC755" s="31"/>
      <c r="PLD755" s="31"/>
      <c r="PLE755" s="31"/>
      <c r="PLF755" s="31"/>
      <c r="PLG755" s="31"/>
      <c r="PLH755" s="31"/>
      <c r="PLI755" s="31"/>
      <c r="PLJ755" s="31"/>
      <c r="PLK755" s="31"/>
      <c r="PLL755" s="31"/>
      <c r="PLM755" s="31"/>
      <c r="PLN755" s="31"/>
      <c r="PLO755" s="31"/>
      <c r="PLP755" s="31"/>
      <c r="PLQ755" s="31"/>
      <c r="PLR755" s="31"/>
      <c r="PLS755" s="31"/>
      <c r="PLT755" s="31"/>
      <c r="PLU755" s="31"/>
      <c r="PLV755" s="31"/>
      <c r="PLW755" s="31"/>
      <c r="PLX755" s="31"/>
      <c r="PLY755" s="31"/>
      <c r="PLZ755" s="31"/>
      <c r="PMA755" s="31"/>
      <c r="PMB755" s="31"/>
      <c r="PMC755" s="31"/>
      <c r="PMD755" s="31"/>
      <c r="PME755" s="31"/>
      <c r="PMF755" s="31"/>
      <c r="PMG755" s="31"/>
      <c r="PMH755" s="31"/>
      <c r="PMI755" s="31"/>
      <c r="PMJ755" s="31"/>
      <c r="PMK755" s="31"/>
      <c r="PML755" s="31"/>
      <c r="PMM755" s="31"/>
      <c r="PMN755" s="31"/>
      <c r="PMO755" s="31"/>
      <c r="PMP755" s="31"/>
      <c r="PMQ755" s="31"/>
      <c r="PMR755" s="31"/>
      <c r="PMS755" s="31"/>
      <c r="PMT755" s="31"/>
      <c r="PMU755" s="31"/>
      <c r="PMV755" s="31"/>
      <c r="PMW755" s="31"/>
      <c r="PMX755" s="31"/>
      <c r="PMY755" s="31"/>
      <c r="PMZ755" s="31"/>
      <c r="PNA755" s="31"/>
      <c r="PNB755" s="31"/>
      <c r="PNC755" s="31"/>
      <c r="PND755" s="31"/>
      <c r="PNE755" s="31"/>
      <c r="PNF755" s="31"/>
      <c r="PNG755" s="31"/>
      <c r="PNH755" s="31"/>
      <c r="PNI755" s="31"/>
      <c r="PNJ755" s="31"/>
      <c r="PNK755" s="31"/>
      <c r="PNL755" s="31"/>
      <c r="PNM755" s="31"/>
      <c r="PNN755" s="31"/>
      <c r="PNO755" s="31"/>
      <c r="PNP755" s="31"/>
      <c r="PNQ755" s="31"/>
      <c r="PNR755" s="31"/>
      <c r="PNS755" s="31"/>
      <c r="PNT755" s="31"/>
      <c r="PNU755" s="31"/>
      <c r="PNV755" s="31"/>
      <c r="PNW755" s="31"/>
      <c r="PNX755" s="31"/>
      <c r="PNY755" s="31"/>
      <c r="PNZ755" s="31"/>
      <c r="POA755" s="31"/>
      <c r="POB755" s="31"/>
      <c r="POC755" s="31"/>
      <c r="POD755" s="31"/>
      <c r="POE755" s="31"/>
      <c r="POF755" s="31"/>
      <c r="POG755" s="31"/>
      <c r="POH755" s="31"/>
      <c r="POI755" s="31"/>
      <c r="POJ755" s="31"/>
      <c r="POK755" s="31"/>
      <c r="POL755" s="31"/>
      <c r="POM755" s="31"/>
      <c r="PON755" s="31"/>
      <c r="POO755" s="31"/>
      <c r="POP755" s="31"/>
      <c r="POQ755" s="31"/>
      <c r="POR755" s="31"/>
      <c r="POS755" s="31"/>
      <c r="POT755" s="31"/>
      <c r="POU755" s="31"/>
      <c r="POV755" s="31"/>
      <c r="POW755" s="31"/>
      <c r="POX755" s="31"/>
      <c r="POY755" s="31"/>
      <c r="POZ755" s="31"/>
      <c r="PPA755" s="31"/>
      <c r="PPB755" s="31"/>
      <c r="PPC755" s="31"/>
      <c r="PPD755" s="31"/>
      <c r="PPE755" s="31"/>
      <c r="PPF755" s="31"/>
      <c r="PPG755" s="31"/>
      <c r="PPH755" s="31"/>
      <c r="PPI755" s="31"/>
      <c r="PPJ755" s="31"/>
      <c r="PPK755" s="31"/>
      <c r="PPL755" s="31"/>
      <c r="PPM755" s="31"/>
      <c r="PPN755" s="31"/>
      <c r="PPO755" s="31"/>
      <c r="PPP755" s="31"/>
      <c r="PPQ755" s="31"/>
      <c r="PPR755" s="31"/>
      <c r="PPS755" s="31"/>
      <c r="PPT755" s="31"/>
      <c r="PPU755" s="31"/>
      <c r="PPV755" s="31"/>
      <c r="PPW755" s="31"/>
      <c r="PPX755" s="31"/>
      <c r="PPY755" s="31"/>
      <c r="PPZ755" s="31"/>
      <c r="PQA755" s="31"/>
      <c r="PQB755" s="31"/>
      <c r="PQC755" s="31"/>
      <c r="PQD755" s="31"/>
      <c r="PQE755" s="31"/>
      <c r="PQF755" s="31"/>
      <c r="PQG755" s="31"/>
      <c r="PQH755" s="31"/>
      <c r="PQI755" s="31"/>
      <c r="PQJ755" s="31"/>
      <c r="PQK755" s="31"/>
      <c r="PQL755" s="31"/>
      <c r="PQM755" s="31"/>
      <c r="PQN755" s="31"/>
      <c r="PQO755" s="31"/>
      <c r="PQP755" s="31"/>
      <c r="PQQ755" s="31"/>
      <c r="PQR755" s="31"/>
      <c r="PQS755" s="31"/>
      <c r="PQT755" s="31"/>
      <c r="PQU755" s="31"/>
      <c r="PQV755" s="31"/>
      <c r="PQW755" s="31"/>
      <c r="PQX755" s="31"/>
      <c r="PQY755" s="31"/>
      <c r="PQZ755" s="31"/>
      <c r="PRA755" s="31"/>
      <c r="PRB755" s="31"/>
      <c r="PRC755" s="31"/>
      <c r="PRD755" s="31"/>
      <c r="PRE755" s="31"/>
      <c r="PRF755" s="31"/>
      <c r="PRG755" s="31"/>
      <c r="PRH755" s="31"/>
      <c r="PRI755" s="31"/>
      <c r="PRJ755" s="31"/>
      <c r="PRK755" s="31"/>
      <c r="PRL755" s="31"/>
      <c r="PRM755" s="31"/>
      <c r="PRN755" s="31"/>
      <c r="PRO755" s="31"/>
      <c r="PRP755" s="31"/>
      <c r="PRQ755" s="31"/>
      <c r="PRR755" s="31"/>
      <c r="PRS755" s="31"/>
      <c r="PRT755" s="31"/>
      <c r="PRU755" s="31"/>
      <c r="PRV755" s="31"/>
      <c r="PRW755" s="31"/>
      <c r="PRX755" s="31"/>
      <c r="PRY755" s="31"/>
      <c r="PRZ755" s="31"/>
      <c r="PSA755" s="31"/>
      <c r="PSB755" s="31"/>
      <c r="PSC755" s="31"/>
      <c r="PSD755" s="31"/>
      <c r="PSE755" s="31"/>
      <c r="PSF755" s="31"/>
      <c r="PSG755" s="31"/>
      <c r="PSH755" s="31"/>
      <c r="PSI755" s="31"/>
      <c r="PSJ755" s="31"/>
      <c r="PSK755" s="31"/>
      <c r="PSL755" s="31"/>
      <c r="PSM755" s="31"/>
      <c r="PSN755" s="31"/>
      <c r="PSO755" s="31"/>
      <c r="PSP755" s="31"/>
      <c r="PSQ755" s="31"/>
      <c r="PSR755" s="31"/>
      <c r="PSS755" s="31"/>
      <c r="PST755" s="31"/>
      <c r="PSU755" s="31"/>
      <c r="PSV755" s="31"/>
      <c r="PSW755" s="31"/>
      <c r="PSX755" s="31"/>
      <c r="PSY755" s="31"/>
      <c r="PSZ755" s="31"/>
      <c r="PTA755" s="31"/>
      <c r="PTB755" s="31"/>
      <c r="PTC755" s="31"/>
      <c r="PTD755" s="31"/>
      <c r="PTE755" s="31"/>
      <c r="PTF755" s="31"/>
      <c r="PTG755" s="31"/>
      <c r="PTH755" s="31"/>
      <c r="PTI755" s="31"/>
      <c r="PTJ755" s="31"/>
      <c r="PTK755" s="31"/>
      <c r="PTL755" s="31"/>
      <c r="PTM755" s="31"/>
      <c r="PTN755" s="31"/>
      <c r="PTO755" s="31"/>
      <c r="PTP755" s="31"/>
      <c r="PTQ755" s="31"/>
      <c r="PTR755" s="31"/>
      <c r="PTS755" s="31"/>
      <c r="PTT755" s="31"/>
      <c r="PTU755" s="31"/>
      <c r="PTV755" s="31"/>
      <c r="PTW755" s="31"/>
      <c r="PTX755" s="31"/>
      <c r="PTY755" s="31"/>
      <c r="PTZ755" s="31"/>
      <c r="PUA755" s="31"/>
      <c r="PUB755" s="31"/>
      <c r="PUC755" s="31"/>
      <c r="PUD755" s="31"/>
      <c r="PUE755" s="31"/>
      <c r="PUF755" s="31"/>
      <c r="PUG755" s="31"/>
      <c r="PUH755" s="31"/>
      <c r="PUI755" s="31"/>
      <c r="PUJ755" s="31"/>
      <c r="PUK755" s="31"/>
      <c r="PUL755" s="31"/>
      <c r="PUM755" s="31"/>
      <c r="PUN755" s="31"/>
      <c r="PUO755" s="31"/>
      <c r="PUP755" s="31"/>
      <c r="PUQ755" s="31"/>
      <c r="PUR755" s="31"/>
      <c r="PUS755" s="31"/>
      <c r="PUT755" s="31"/>
      <c r="PUU755" s="31"/>
      <c r="PUV755" s="31"/>
      <c r="PUW755" s="31"/>
      <c r="PUX755" s="31"/>
      <c r="PUY755" s="31"/>
      <c r="PUZ755" s="31"/>
      <c r="PVA755" s="31"/>
      <c r="PVB755" s="31"/>
      <c r="PVC755" s="31"/>
      <c r="PVD755" s="31"/>
      <c r="PVE755" s="31"/>
      <c r="PVF755" s="31"/>
      <c r="PVG755" s="31"/>
      <c r="PVH755" s="31"/>
      <c r="PVI755" s="31"/>
      <c r="PVJ755" s="31"/>
      <c r="PVK755" s="31"/>
      <c r="PVL755" s="31"/>
      <c r="PVM755" s="31"/>
      <c r="PVN755" s="31"/>
      <c r="PVO755" s="31"/>
      <c r="PVP755" s="31"/>
      <c r="PVQ755" s="31"/>
      <c r="PVR755" s="31"/>
      <c r="PVS755" s="31"/>
      <c r="PVT755" s="31"/>
      <c r="PVU755" s="31"/>
      <c r="PVV755" s="31"/>
      <c r="PVW755" s="31"/>
      <c r="PVX755" s="31"/>
      <c r="PVY755" s="31"/>
      <c r="PVZ755" s="31"/>
      <c r="PWA755" s="31"/>
      <c r="PWB755" s="31"/>
      <c r="PWC755" s="31"/>
      <c r="PWD755" s="31"/>
      <c r="PWE755" s="31"/>
      <c r="PWF755" s="31"/>
      <c r="PWG755" s="31"/>
      <c r="PWH755" s="31"/>
      <c r="PWI755" s="31"/>
      <c r="PWJ755" s="31"/>
      <c r="PWK755" s="31"/>
      <c r="PWL755" s="31"/>
      <c r="PWM755" s="31"/>
      <c r="PWN755" s="31"/>
      <c r="PWO755" s="31"/>
      <c r="PWP755" s="31"/>
      <c r="PWQ755" s="31"/>
      <c r="PWR755" s="31"/>
      <c r="PWS755" s="31"/>
      <c r="PWT755" s="31"/>
      <c r="PWU755" s="31"/>
      <c r="PWV755" s="31"/>
      <c r="PWW755" s="31"/>
      <c r="PWX755" s="31"/>
      <c r="PWY755" s="31"/>
      <c r="PWZ755" s="31"/>
      <c r="PXA755" s="31"/>
      <c r="PXB755" s="31"/>
      <c r="PXC755" s="31"/>
      <c r="PXD755" s="31"/>
      <c r="PXE755" s="31"/>
      <c r="PXF755" s="31"/>
      <c r="PXG755" s="31"/>
      <c r="PXH755" s="31"/>
      <c r="PXI755" s="31"/>
      <c r="PXJ755" s="31"/>
      <c r="PXK755" s="31"/>
      <c r="PXL755" s="31"/>
      <c r="PXM755" s="31"/>
      <c r="PXN755" s="31"/>
      <c r="PXO755" s="31"/>
      <c r="PXP755" s="31"/>
      <c r="PXQ755" s="31"/>
      <c r="PXR755" s="31"/>
      <c r="PXS755" s="31"/>
      <c r="PXT755" s="31"/>
      <c r="PXU755" s="31"/>
      <c r="PXV755" s="31"/>
      <c r="PXW755" s="31"/>
      <c r="PXX755" s="31"/>
      <c r="PXY755" s="31"/>
      <c r="PXZ755" s="31"/>
      <c r="PYA755" s="31"/>
      <c r="PYB755" s="31"/>
      <c r="PYC755" s="31"/>
      <c r="PYD755" s="31"/>
      <c r="PYE755" s="31"/>
      <c r="PYF755" s="31"/>
      <c r="PYG755" s="31"/>
      <c r="PYH755" s="31"/>
      <c r="PYI755" s="31"/>
      <c r="PYJ755" s="31"/>
      <c r="PYK755" s="31"/>
      <c r="PYL755" s="31"/>
      <c r="PYM755" s="31"/>
      <c r="PYN755" s="31"/>
      <c r="PYO755" s="31"/>
      <c r="PYP755" s="31"/>
      <c r="PYQ755" s="31"/>
      <c r="PYR755" s="31"/>
      <c r="PYS755" s="31"/>
      <c r="PYT755" s="31"/>
      <c r="PYU755" s="31"/>
      <c r="PYV755" s="31"/>
      <c r="PYW755" s="31"/>
      <c r="PYX755" s="31"/>
      <c r="PYY755" s="31"/>
      <c r="PYZ755" s="31"/>
      <c r="PZA755" s="31"/>
      <c r="PZB755" s="31"/>
      <c r="PZC755" s="31"/>
      <c r="PZD755" s="31"/>
      <c r="PZE755" s="31"/>
      <c r="PZF755" s="31"/>
      <c r="PZG755" s="31"/>
      <c r="PZH755" s="31"/>
      <c r="PZI755" s="31"/>
      <c r="PZJ755" s="31"/>
      <c r="PZK755" s="31"/>
      <c r="PZL755" s="31"/>
      <c r="PZM755" s="31"/>
      <c r="PZN755" s="31"/>
      <c r="PZO755" s="31"/>
      <c r="PZP755" s="31"/>
      <c r="PZQ755" s="31"/>
      <c r="PZR755" s="31"/>
      <c r="PZS755" s="31"/>
      <c r="PZT755" s="31"/>
      <c r="PZU755" s="31"/>
      <c r="PZV755" s="31"/>
      <c r="PZW755" s="31"/>
      <c r="PZX755" s="31"/>
      <c r="PZY755" s="31"/>
      <c r="PZZ755" s="31"/>
      <c r="QAA755" s="31"/>
      <c r="QAB755" s="31"/>
      <c r="QAC755" s="31"/>
      <c r="QAD755" s="31"/>
      <c r="QAE755" s="31"/>
      <c r="QAF755" s="31"/>
      <c r="QAG755" s="31"/>
      <c r="QAH755" s="31"/>
      <c r="QAI755" s="31"/>
      <c r="QAJ755" s="31"/>
      <c r="QAK755" s="31"/>
      <c r="QAL755" s="31"/>
      <c r="QAM755" s="31"/>
      <c r="QAN755" s="31"/>
      <c r="QAO755" s="31"/>
      <c r="QAP755" s="31"/>
      <c r="QAQ755" s="31"/>
      <c r="QAR755" s="31"/>
      <c r="QAS755" s="31"/>
      <c r="QAT755" s="31"/>
      <c r="QAU755" s="31"/>
      <c r="QAV755" s="31"/>
      <c r="QAW755" s="31"/>
      <c r="QAX755" s="31"/>
      <c r="QAY755" s="31"/>
      <c r="QAZ755" s="31"/>
      <c r="QBA755" s="31"/>
      <c r="QBB755" s="31"/>
      <c r="QBC755" s="31"/>
      <c r="QBD755" s="31"/>
      <c r="QBE755" s="31"/>
      <c r="QBF755" s="31"/>
      <c r="QBG755" s="31"/>
      <c r="QBH755" s="31"/>
      <c r="QBI755" s="31"/>
      <c r="QBJ755" s="31"/>
      <c r="QBK755" s="31"/>
      <c r="QBL755" s="31"/>
      <c r="QBM755" s="31"/>
      <c r="QBN755" s="31"/>
      <c r="QBO755" s="31"/>
      <c r="QBP755" s="31"/>
      <c r="QBQ755" s="31"/>
      <c r="QBR755" s="31"/>
      <c r="QBS755" s="31"/>
      <c r="QBT755" s="31"/>
      <c r="QBU755" s="31"/>
      <c r="QBV755" s="31"/>
      <c r="QBW755" s="31"/>
      <c r="QBX755" s="31"/>
      <c r="QBY755" s="31"/>
      <c r="QBZ755" s="31"/>
      <c r="QCA755" s="31"/>
      <c r="QCB755" s="31"/>
      <c r="QCC755" s="31"/>
      <c r="QCD755" s="31"/>
      <c r="QCE755" s="31"/>
      <c r="QCF755" s="31"/>
      <c r="QCG755" s="31"/>
      <c r="QCH755" s="31"/>
      <c r="QCI755" s="31"/>
      <c r="QCJ755" s="31"/>
      <c r="QCK755" s="31"/>
      <c r="QCL755" s="31"/>
      <c r="QCM755" s="31"/>
      <c r="QCN755" s="31"/>
      <c r="QCO755" s="31"/>
      <c r="QCP755" s="31"/>
      <c r="QCQ755" s="31"/>
      <c r="QCR755" s="31"/>
      <c r="QCS755" s="31"/>
      <c r="QCT755" s="31"/>
      <c r="QCU755" s="31"/>
      <c r="QCV755" s="31"/>
      <c r="QCW755" s="31"/>
      <c r="QCX755" s="31"/>
      <c r="QCY755" s="31"/>
      <c r="QCZ755" s="31"/>
      <c r="QDA755" s="31"/>
      <c r="QDB755" s="31"/>
      <c r="QDC755" s="31"/>
      <c r="QDD755" s="31"/>
      <c r="QDE755" s="31"/>
      <c r="QDF755" s="31"/>
      <c r="QDG755" s="31"/>
      <c r="QDH755" s="31"/>
      <c r="QDI755" s="31"/>
      <c r="QDJ755" s="31"/>
      <c r="QDK755" s="31"/>
      <c r="QDL755" s="31"/>
      <c r="QDM755" s="31"/>
      <c r="QDN755" s="31"/>
      <c r="QDO755" s="31"/>
      <c r="QDP755" s="31"/>
      <c r="QDQ755" s="31"/>
      <c r="QDR755" s="31"/>
      <c r="QDS755" s="31"/>
      <c r="QDT755" s="31"/>
      <c r="QDU755" s="31"/>
      <c r="QDV755" s="31"/>
      <c r="QDW755" s="31"/>
      <c r="QDX755" s="31"/>
      <c r="QDY755" s="31"/>
      <c r="QDZ755" s="31"/>
      <c r="QEA755" s="31"/>
      <c r="QEB755" s="31"/>
      <c r="QEC755" s="31"/>
      <c r="QED755" s="31"/>
      <c r="QEE755" s="31"/>
      <c r="QEF755" s="31"/>
      <c r="QEG755" s="31"/>
      <c r="QEH755" s="31"/>
      <c r="QEI755" s="31"/>
      <c r="QEJ755" s="31"/>
      <c r="QEK755" s="31"/>
      <c r="QEL755" s="31"/>
      <c r="QEM755" s="31"/>
      <c r="QEN755" s="31"/>
      <c r="QEO755" s="31"/>
      <c r="QEP755" s="31"/>
      <c r="QEQ755" s="31"/>
      <c r="QER755" s="31"/>
      <c r="QES755" s="31"/>
      <c r="QET755" s="31"/>
      <c r="QEU755" s="31"/>
      <c r="QEV755" s="31"/>
      <c r="QEW755" s="31"/>
      <c r="QEX755" s="31"/>
      <c r="QEY755" s="31"/>
      <c r="QEZ755" s="31"/>
      <c r="QFA755" s="31"/>
      <c r="QFB755" s="31"/>
      <c r="QFC755" s="31"/>
      <c r="QFD755" s="31"/>
      <c r="QFE755" s="31"/>
      <c r="QFF755" s="31"/>
      <c r="QFG755" s="31"/>
      <c r="QFH755" s="31"/>
      <c r="QFI755" s="31"/>
      <c r="QFJ755" s="31"/>
      <c r="QFK755" s="31"/>
      <c r="QFL755" s="31"/>
      <c r="QFM755" s="31"/>
      <c r="QFN755" s="31"/>
      <c r="QFO755" s="31"/>
      <c r="QFP755" s="31"/>
      <c r="QFQ755" s="31"/>
      <c r="QFR755" s="31"/>
      <c r="QFS755" s="31"/>
      <c r="QFT755" s="31"/>
      <c r="QFU755" s="31"/>
      <c r="QFV755" s="31"/>
      <c r="QFW755" s="31"/>
      <c r="QFX755" s="31"/>
      <c r="QFY755" s="31"/>
      <c r="QFZ755" s="31"/>
      <c r="QGA755" s="31"/>
      <c r="QGB755" s="31"/>
      <c r="QGC755" s="31"/>
      <c r="QGD755" s="31"/>
      <c r="QGE755" s="31"/>
      <c r="QGF755" s="31"/>
      <c r="QGG755" s="31"/>
      <c r="QGH755" s="31"/>
      <c r="QGI755" s="31"/>
      <c r="QGJ755" s="31"/>
      <c r="QGK755" s="31"/>
      <c r="QGL755" s="31"/>
      <c r="QGM755" s="31"/>
      <c r="QGN755" s="31"/>
      <c r="QGO755" s="31"/>
      <c r="QGP755" s="31"/>
      <c r="QGQ755" s="31"/>
      <c r="QGR755" s="31"/>
      <c r="QGS755" s="31"/>
      <c r="QGT755" s="31"/>
      <c r="QGU755" s="31"/>
      <c r="QGV755" s="31"/>
      <c r="QGW755" s="31"/>
      <c r="QGX755" s="31"/>
      <c r="QGY755" s="31"/>
      <c r="QGZ755" s="31"/>
      <c r="QHA755" s="31"/>
      <c r="QHB755" s="31"/>
      <c r="QHC755" s="31"/>
      <c r="QHD755" s="31"/>
      <c r="QHE755" s="31"/>
      <c r="QHF755" s="31"/>
      <c r="QHG755" s="31"/>
      <c r="QHH755" s="31"/>
      <c r="QHI755" s="31"/>
      <c r="QHJ755" s="31"/>
      <c r="QHK755" s="31"/>
      <c r="QHL755" s="31"/>
      <c r="QHM755" s="31"/>
      <c r="QHN755" s="31"/>
      <c r="QHO755" s="31"/>
      <c r="QHP755" s="31"/>
      <c r="QHQ755" s="31"/>
      <c r="QHR755" s="31"/>
      <c r="QHS755" s="31"/>
      <c r="QHT755" s="31"/>
      <c r="QHU755" s="31"/>
      <c r="QHV755" s="31"/>
      <c r="QHW755" s="31"/>
      <c r="QHX755" s="31"/>
      <c r="QHY755" s="31"/>
      <c r="QHZ755" s="31"/>
      <c r="QIA755" s="31"/>
      <c r="QIB755" s="31"/>
      <c r="QIC755" s="31"/>
      <c r="QID755" s="31"/>
      <c r="QIE755" s="31"/>
      <c r="QIF755" s="31"/>
      <c r="QIG755" s="31"/>
      <c r="QIH755" s="31"/>
      <c r="QII755" s="31"/>
      <c r="QIJ755" s="31"/>
      <c r="QIK755" s="31"/>
      <c r="QIL755" s="31"/>
      <c r="QIM755" s="31"/>
      <c r="QIN755" s="31"/>
      <c r="QIO755" s="31"/>
      <c r="QIP755" s="31"/>
      <c r="QIQ755" s="31"/>
      <c r="QIR755" s="31"/>
      <c r="QIS755" s="31"/>
      <c r="QIT755" s="31"/>
      <c r="QIU755" s="31"/>
      <c r="QIV755" s="31"/>
      <c r="QIW755" s="31"/>
      <c r="QIX755" s="31"/>
      <c r="QIY755" s="31"/>
      <c r="QIZ755" s="31"/>
      <c r="QJA755" s="31"/>
      <c r="QJB755" s="31"/>
      <c r="QJC755" s="31"/>
      <c r="QJD755" s="31"/>
      <c r="QJE755" s="31"/>
      <c r="QJF755" s="31"/>
      <c r="QJG755" s="31"/>
      <c r="QJH755" s="31"/>
      <c r="QJI755" s="31"/>
      <c r="QJJ755" s="31"/>
      <c r="QJK755" s="31"/>
      <c r="QJL755" s="31"/>
      <c r="QJM755" s="31"/>
      <c r="QJN755" s="31"/>
      <c r="QJO755" s="31"/>
      <c r="QJP755" s="31"/>
      <c r="QJQ755" s="31"/>
      <c r="QJR755" s="31"/>
      <c r="QJS755" s="31"/>
      <c r="QJT755" s="31"/>
      <c r="QJU755" s="31"/>
      <c r="QJV755" s="31"/>
      <c r="QJW755" s="31"/>
      <c r="QJX755" s="31"/>
      <c r="QJY755" s="31"/>
      <c r="QJZ755" s="31"/>
      <c r="QKA755" s="31"/>
      <c r="QKB755" s="31"/>
      <c r="QKC755" s="31"/>
      <c r="QKD755" s="31"/>
      <c r="QKE755" s="31"/>
      <c r="QKF755" s="31"/>
      <c r="QKG755" s="31"/>
      <c r="QKH755" s="31"/>
      <c r="QKI755" s="31"/>
      <c r="QKJ755" s="31"/>
      <c r="QKK755" s="31"/>
      <c r="QKL755" s="31"/>
      <c r="QKM755" s="31"/>
      <c r="QKN755" s="31"/>
      <c r="QKO755" s="31"/>
      <c r="QKP755" s="31"/>
      <c r="QKQ755" s="31"/>
      <c r="QKR755" s="31"/>
      <c r="QKS755" s="31"/>
      <c r="QKT755" s="31"/>
      <c r="QKU755" s="31"/>
      <c r="QKV755" s="31"/>
      <c r="QKW755" s="31"/>
      <c r="QKX755" s="31"/>
      <c r="QKY755" s="31"/>
      <c r="QKZ755" s="31"/>
      <c r="QLA755" s="31"/>
      <c r="QLB755" s="31"/>
      <c r="QLC755" s="31"/>
      <c r="QLD755" s="31"/>
      <c r="QLE755" s="31"/>
      <c r="QLF755" s="31"/>
      <c r="QLG755" s="31"/>
      <c r="QLH755" s="31"/>
      <c r="QLI755" s="31"/>
      <c r="QLJ755" s="31"/>
      <c r="QLK755" s="31"/>
      <c r="QLL755" s="31"/>
      <c r="QLM755" s="31"/>
      <c r="QLN755" s="31"/>
      <c r="QLO755" s="31"/>
      <c r="QLP755" s="31"/>
      <c r="QLQ755" s="31"/>
      <c r="QLR755" s="31"/>
      <c r="QLS755" s="31"/>
      <c r="QLT755" s="31"/>
      <c r="QLU755" s="31"/>
      <c r="QLV755" s="31"/>
      <c r="QLW755" s="31"/>
      <c r="QLX755" s="31"/>
      <c r="QLY755" s="31"/>
      <c r="QLZ755" s="31"/>
      <c r="QMA755" s="31"/>
      <c r="QMB755" s="31"/>
      <c r="QMC755" s="31"/>
      <c r="QMD755" s="31"/>
      <c r="QME755" s="31"/>
      <c r="QMF755" s="31"/>
      <c r="QMG755" s="31"/>
      <c r="QMH755" s="31"/>
      <c r="QMI755" s="31"/>
      <c r="QMJ755" s="31"/>
      <c r="QMK755" s="31"/>
      <c r="QML755" s="31"/>
      <c r="QMM755" s="31"/>
      <c r="QMN755" s="31"/>
      <c r="QMO755" s="31"/>
      <c r="QMP755" s="31"/>
      <c r="QMQ755" s="31"/>
      <c r="QMR755" s="31"/>
      <c r="QMS755" s="31"/>
      <c r="QMT755" s="31"/>
      <c r="QMU755" s="31"/>
      <c r="QMV755" s="31"/>
      <c r="QMW755" s="31"/>
      <c r="QMX755" s="31"/>
      <c r="QMY755" s="31"/>
      <c r="QMZ755" s="31"/>
      <c r="QNA755" s="31"/>
      <c r="QNB755" s="31"/>
      <c r="QNC755" s="31"/>
      <c r="QND755" s="31"/>
      <c r="QNE755" s="31"/>
      <c r="QNF755" s="31"/>
      <c r="QNG755" s="31"/>
      <c r="QNH755" s="31"/>
      <c r="QNI755" s="31"/>
      <c r="QNJ755" s="31"/>
      <c r="QNK755" s="31"/>
      <c r="QNL755" s="31"/>
      <c r="QNM755" s="31"/>
      <c r="QNN755" s="31"/>
      <c r="QNO755" s="31"/>
      <c r="QNP755" s="31"/>
      <c r="QNQ755" s="31"/>
      <c r="QNR755" s="31"/>
      <c r="QNS755" s="31"/>
      <c r="QNT755" s="31"/>
      <c r="QNU755" s="31"/>
      <c r="QNV755" s="31"/>
      <c r="QNW755" s="31"/>
      <c r="QNX755" s="31"/>
      <c r="QNY755" s="31"/>
      <c r="QNZ755" s="31"/>
      <c r="QOA755" s="31"/>
      <c r="QOB755" s="31"/>
      <c r="QOC755" s="31"/>
      <c r="QOD755" s="31"/>
      <c r="QOE755" s="31"/>
      <c r="QOF755" s="31"/>
      <c r="QOG755" s="31"/>
      <c r="QOH755" s="31"/>
      <c r="QOI755" s="31"/>
      <c r="QOJ755" s="31"/>
      <c r="QOK755" s="31"/>
      <c r="QOL755" s="31"/>
      <c r="QOM755" s="31"/>
      <c r="QON755" s="31"/>
      <c r="QOO755" s="31"/>
      <c r="QOP755" s="31"/>
      <c r="QOQ755" s="31"/>
      <c r="QOR755" s="31"/>
      <c r="QOS755" s="31"/>
      <c r="QOT755" s="31"/>
      <c r="QOU755" s="31"/>
      <c r="QOV755" s="31"/>
      <c r="QOW755" s="31"/>
      <c r="QOX755" s="31"/>
      <c r="QOY755" s="31"/>
      <c r="QOZ755" s="31"/>
      <c r="QPA755" s="31"/>
      <c r="QPB755" s="31"/>
      <c r="QPC755" s="31"/>
      <c r="QPD755" s="31"/>
      <c r="QPE755" s="31"/>
      <c r="QPF755" s="31"/>
      <c r="QPG755" s="31"/>
      <c r="QPH755" s="31"/>
      <c r="QPI755" s="31"/>
      <c r="QPJ755" s="31"/>
      <c r="QPK755" s="31"/>
      <c r="QPL755" s="31"/>
      <c r="QPM755" s="31"/>
      <c r="QPN755" s="31"/>
      <c r="QPO755" s="31"/>
      <c r="QPP755" s="31"/>
      <c r="QPQ755" s="31"/>
      <c r="QPR755" s="31"/>
      <c r="QPS755" s="31"/>
      <c r="QPT755" s="31"/>
      <c r="QPU755" s="31"/>
      <c r="QPV755" s="31"/>
      <c r="QPW755" s="31"/>
      <c r="QPX755" s="31"/>
      <c r="QPY755" s="31"/>
      <c r="QPZ755" s="31"/>
      <c r="QQA755" s="31"/>
      <c r="QQB755" s="31"/>
      <c r="QQC755" s="31"/>
      <c r="QQD755" s="31"/>
      <c r="QQE755" s="31"/>
      <c r="QQF755" s="31"/>
      <c r="QQG755" s="31"/>
      <c r="QQH755" s="31"/>
      <c r="QQI755" s="31"/>
      <c r="QQJ755" s="31"/>
      <c r="QQK755" s="31"/>
      <c r="QQL755" s="31"/>
      <c r="QQM755" s="31"/>
      <c r="QQN755" s="31"/>
      <c r="QQO755" s="31"/>
      <c r="QQP755" s="31"/>
      <c r="QQQ755" s="31"/>
      <c r="QQR755" s="31"/>
      <c r="QQS755" s="31"/>
      <c r="QQT755" s="31"/>
      <c r="QQU755" s="31"/>
      <c r="QQV755" s="31"/>
      <c r="QQW755" s="31"/>
      <c r="QQX755" s="31"/>
      <c r="QQY755" s="31"/>
      <c r="QQZ755" s="31"/>
      <c r="QRA755" s="31"/>
      <c r="QRB755" s="31"/>
      <c r="QRC755" s="31"/>
      <c r="QRD755" s="31"/>
      <c r="QRE755" s="31"/>
      <c r="QRF755" s="31"/>
      <c r="QRG755" s="31"/>
      <c r="QRH755" s="31"/>
      <c r="QRI755" s="31"/>
      <c r="QRJ755" s="31"/>
      <c r="QRK755" s="31"/>
      <c r="QRL755" s="31"/>
      <c r="QRM755" s="31"/>
      <c r="QRN755" s="31"/>
      <c r="QRO755" s="31"/>
      <c r="QRP755" s="31"/>
      <c r="QRQ755" s="31"/>
      <c r="QRR755" s="31"/>
      <c r="QRS755" s="31"/>
      <c r="QRT755" s="31"/>
      <c r="QRU755" s="31"/>
      <c r="QRV755" s="31"/>
      <c r="QRW755" s="31"/>
      <c r="QRX755" s="31"/>
      <c r="QRY755" s="31"/>
      <c r="QRZ755" s="31"/>
      <c r="QSA755" s="31"/>
      <c r="QSB755" s="31"/>
      <c r="QSC755" s="31"/>
      <c r="QSD755" s="31"/>
      <c r="QSE755" s="31"/>
      <c r="QSF755" s="31"/>
      <c r="QSG755" s="31"/>
      <c r="QSH755" s="31"/>
      <c r="QSI755" s="31"/>
      <c r="QSJ755" s="31"/>
      <c r="QSK755" s="31"/>
      <c r="QSL755" s="31"/>
      <c r="QSM755" s="31"/>
      <c r="QSN755" s="31"/>
      <c r="QSO755" s="31"/>
      <c r="QSP755" s="31"/>
      <c r="QSQ755" s="31"/>
      <c r="QSR755" s="31"/>
      <c r="QSS755" s="31"/>
      <c r="QST755" s="31"/>
      <c r="QSU755" s="31"/>
      <c r="QSV755" s="31"/>
      <c r="QSW755" s="31"/>
      <c r="QSX755" s="31"/>
      <c r="QSY755" s="31"/>
      <c r="QSZ755" s="31"/>
      <c r="QTA755" s="31"/>
      <c r="QTB755" s="31"/>
      <c r="QTC755" s="31"/>
      <c r="QTD755" s="31"/>
      <c r="QTE755" s="31"/>
      <c r="QTF755" s="31"/>
      <c r="QTG755" s="31"/>
      <c r="QTH755" s="31"/>
      <c r="QTI755" s="31"/>
      <c r="QTJ755" s="31"/>
      <c r="QTK755" s="31"/>
      <c r="QTL755" s="31"/>
      <c r="QTM755" s="31"/>
      <c r="QTN755" s="31"/>
      <c r="QTO755" s="31"/>
      <c r="QTP755" s="31"/>
      <c r="QTQ755" s="31"/>
      <c r="QTR755" s="31"/>
      <c r="QTS755" s="31"/>
      <c r="QTT755" s="31"/>
      <c r="QTU755" s="31"/>
      <c r="QTV755" s="31"/>
      <c r="QTW755" s="31"/>
      <c r="QTX755" s="31"/>
      <c r="QTY755" s="31"/>
      <c r="QTZ755" s="31"/>
      <c r="QUA755" s="31"/>
      <c r="QUB755" s="31"/>
      <c r="QUC755" s="31"/>
      <c r="QUD755" s="31"/>
      <c r="QUE755" s="31"/>
      <c r="QUF755" s="31"/>
      <c r="QUG755" s="31"/>
      <c r="QUH755" s="31"/>
      <c r="QUI755" s="31"/>
      <c r="QUJ755" s="31"/>
      <c r="QUK755" s="31"/>
      <c r="QUL755" s="31"/>
      <c r="QUM755" s="31"/>
      <c r="QUN755" s="31"/>
      <c r="QUO755" s="31"/>
      <c r="QUP755" s="31"/>
      <c r="QUQ755" s="31"/>
      <c r="QUR755" s="31"/>
      <c r="QUS755" s="31"/>
      <c r="QUT755" s="31"/>
      <c r="QUU755" s="31"/>
      <c r="QUV755" s="31"/>
      <c r="QUW755" s="31"/>
      <c r="QUX755" s="31"/>
      <c r="QUY755" s="31"/>
      <c r="QUZ755" s="31"/>
      <c r="QVA755" s="31"/>
      <c r="QVB755" s="31"/>
      <c r="QVC755" s="31"/>
      <c r="QVD755" s="31"/>
      <c r="QVE755" s="31"/>
      <c r="QVF755" s="31"/>
      <c r="QVG755" s="31"/>
      <c r="QVH755" s="31"/>
      <c r="QVI755" s="31"/>
      <c r="QVJ755" s="31"/>
      <c r="QVK755" s="31"/>
      <c r="QVL755" s="31"/>
      <c r="QVM755" s="31"/>
      <c r="QVN755" s="31"/>
      <c r="QVO755" s="31"/>
      <c r="QVP755" s="31"/>
      <c r="QVQ755" s="31"/>
      <c r="QVR755" s="31"/>
      <c r="QVS755" s="31"/>
      <c r="QVT755" s="31"/>
      <c r="QVU755" s="31"/>
      <c r="QVV755" s="31"/>
      <c r="QVW755" s="31"/>
      <c r="QVX755" s="31"/>
      <c r="QVY755" s="31"/>
      <c r="QVZ755" s="31"/>
      <c r="QWA755" s="31"/>
      <c r="QWB755" s="31"/>
      <c r="QWC755" s="31"/>
      <c r="QWD755" s="31"/>
      <c r="QWE755" s="31"/>
      <c r="QWF755" s="31"/>
      <c r="QWG755" s="31"/>
      <c r="QWH755" s="31"/>
      <c r="QWI755" s="31"/>
      <c r="QWJ755" s="31"/>
      <c r="QWK755" s="31"/>
      <c r="QWL755" s="31"/>
      <c r="QWM755" s="31"/>
      <c r="QWN755" s="31"/>
      <c r="QWO755" s="31"/>
      <c r="QWP755" s="31"/>
      <c r="QWQ755" s="31"/>
      <c r="QWR755" s="31"/>
      <c r="QWS755" s="31"/>
      <c r="QWT755" s="31"/>
      <c r="QWU755" s="31"/>
      <c r="QWV755" s="31"/>
      <c r="QWW755" s="31"/>
      <c r="QWX755" s="31"/>
      <c r="QWY755" s="31"/>
      <c r="QWZ755" s="31"/>
      <c r="QXA755" s="31"/>
      <c r="QXB755" s="31"/>
      <c r="QXC755" s="31"/>
      <c r="QXD755" s="31"/>
      <c r="QXE755" s="31"/>
      <c r="QXF755" s="31"/>
      <c r="QXG755" s="31"/>
      <c r="QXH755" s="31"/>
      <c r="QXI755" s="31"/>
      <c r="QXJ755" s="31"/>
      <c r="QXK755" s="31"/>
      <c r="QXL755" s="31"/>
      <c r="QXM755" s="31"/>
      <c r="QXN755" s="31"/>
      <c r="QXO755" s="31"/>
      <c r="QXP755" s="31"/>
      <c r="QXQ755" s="31"/>
      <c r="QXR755" s="31"/>
      <c r="QXS755" s="31"/>
      <c r="QXT755" s="31"/>
      <c r="QXU755" s="31"/>
      <c r="QXV755" s="31"/>
      <c r="QXW755" s="31"/>
      <c r="QXX755" s="31"/>
      <c r="QXY755" s="31"/>
      <c r="QXZ755" s="31"/>
      <c r="QYA755" s="31"/>
      <c r="QYB755" s="31"/>
      <c r="QYC755" s="31"/>
      <c r="QYD755" s="31"/>
      <c r="QYE755" s="31"/>
      <c r="QYF755" s="31"/>
      <c r="QYG755" s="31"/>
      <c r="QYH755" s="31"/>
      <c r="QYI755" s="31"/>
      <c r="QYJ755" s="31"/>
      <c r="QYK755" s="31"/>
      <c r="QYL755" s="31"/>
      <c r="QYM755" s="31"/>
      <c r="QYN755" s="31"/>
      <c r="QYO755" s="31"/>
      <c r="QYP755" s="31"/>
      <c r="QYQ755" s="31"/>
      <c r="QYR755" s="31"/>
      <c r="QYS755" s="31"/>
      <c r="QYT755" s="31"/>
      <c r="QYU755" s="31"/>
      <c r="QYV755" s="31"/>
      <c r="QYW755" s="31"/>
      <c r="QYX755" s="31"/>
      <c r="QYY755" s="31"/>
      <c r="QYZ755" s="31"/>
      <c r="QZA755" s="31"/>
      <c r="QZB755" s="31"/>
      <c r="QZC755" s="31"/>
      <c r="QZD755" s="31"/>
      <c r="QZE755" s="31"/>
      <c r="QZF755" s="31"/>
      <c r="QZG755" s="31"/>
      <c r="QZH755" s="31"/>
      <c r="QZI755" s="31"/>
      <c r="QZJ755" s="31"/>
      <c r="QZK755" s="31"/>
      <c r="QZL755" s="31"/>
      <c r="QZM755" s="31"/>
      <c r="QZN755" s="31"/>
      <c r="QZO755" s="31"/>
      <c r="QZP755" s="31"/>
      <c r="QZQ755" s="31"/>
      <c r="QZR755" s="31"/>
      <c r="QZS755" s="31"/>
      <c r="QZT755" s="31"/>
      <c r="QZU755" s="31"/>
      <c r="QZV755" s="31"/>
      <c r="QZW755" s="31"/>
      <c r="QZX755" s="31"/>
      <c r="QZY755" s="31"/>
      <c r="QZZ755" s="31"/>
      <c r="RAA755" s="31"/>
      <c r="RAB755" s="31"/>
      <c r="RAC755" s="31"/>
      <c r="RAD755" s="31"/>
      <c r="RAE755" s="31"/>
      <c r="RAF755" s="31"/>
      <c r="RAG755" s="31"/>
      <c r="RAH755" s="31"/>
      <c r="RAI755" s="31"/>
      <c r="RAJ755" s="31"/>
      <c r="RAK755" s="31"/>
      <c r="RAL755" s="31"/>
      <c r="RAM755" s="31"/>
      <c r="RAN755" s="31"/>
      <c r="RAO755" s="31"/>
      <c r="RAP755" s="31"/>
      <c r="RAQ755" s="31"/>
      <c r="RAR755" s="31"/>
      <c r="RAS755" s="31"/>
      <c r="RAT755" s="31"/>
      <c r="RAU755" s="31"/>
      <c r="RAV755" s="31"/>
      <c r="RAW755" s="31"/>
      <c r="RAX755" s="31"/>
      <c r="RAY755" s="31"/>
      <c r="RAZ755" s="31"/>
      <c r="RBA755" s="31"/>
      <c r="RBB755" s="31"/>
      <c r="RBC755" s="31"/>
      <c r="RBD755" s="31"/>
      <c r="RBE755" s="31"/>
      <c r="RBF755" s="31"/>
      <c r="RBG755" s="31"/>
      <c r="RBH755" s="31"/>
      <c r="RBI755" s="31"/>
      <c r="RBJ755" s="31"/>
      <c r="RBK755" s="31"/>
      <c r="RBL755" s="31"/>
      <c r="RBM755" s="31"/>
      <c r="RBN755" s="31"/>
      <c r="RBO755" s="31"/>
      <c r="RBP755" s="31"/>
      <c r="RBQ755" s="31"/>
      <c r="RBR755" s="31"/>
      <c r="RBS755" s="31"/>
      <c r="RBT755" s="31"/>
      <c r="RBU755" s="31"/>
      <c r="RBV755" s="31"/>
      <c r="RBW755" s="31"/>
      <c r="RBX755" s="31"/>
      <c r="RBY755" s="31"/>
      <c r="RBZ755" s="31"/>
      <c r="RCA755" s="31"/>
      <c r="RCB755" s="31"/>
      <c r="RCC755" s="31"/>
      <c r="RCD755" s="31"/>
      <c r="RCE755" s="31"/>
      <c r="RCF755" s="31"/>
      <c r="RCG755" s="31"/>
      <c r="RCH755" s="31"/>
      <c r="RCI755" s="31"/>
      <c r="RCJ755" s="31"/>
      <c r="RCK755" s="31"/>
      <c r="RCL755" s="31"/>
      <c r="RCM755" s="31"/>
      <c r="RCN755" s="31"/>
      <c r="RCO755" s="31"/>
      <c r="RCP755" s="31"/>
      <c r="RCQ755" s="31"/>
      <c r="RCR755" s="31"/>
      <c r="RCS755" s="31"/>
      <c r="RCT755" s="31"/>
      <c r="RCU755" s="31"/>
      <c r="RCV755" s="31"/>
      <c r="RCW755" s="31"/>
      <c r="RCX755" s="31"/>
      <c r="RCY755" s="31"/>
      <c r="RCZ755" s="31"/>
      <c r="RDA755" s="31"/>
      <c r="RDB755" s="31"/>
      <c r="RDC755" s="31"/>
      <c r="RDD755" s="31"/>
      <c r="RDE755" s="31"/>
      <c r="RDF755" s="31"/>
      <c r="RDG755" s="31"/>
      <c r="RDH755" s="31"/>
      <c r="RDI755" s="31"/>
      <c r="RDJ755" s="31"/>
      <c r="RDK755" s="31"/>
      <c r="RDL755" s="31"/>
      <c r="RDM755" s="31"/>
      <c r="RDN755" s="31"/>
      <c r="RDO755" s="31"/>
      <c r="RDP755" s="31"/>
      <c r="RDQ755" s="31"/>
      <c r="RDR755" s="31"/>
      <c r="RDS755" s="31"/>
      <c r="RDT755" s="31"/>
      <c r="RDU755" s="31"/>
      <c r="RDV755" s="31"/>
      <c r="RDW755" s="31"/>
      <c r="RDX755" s="31"/>
      <c r="RDY755" s="31"/>
      <c r="RDZ755" s="31"/>
      <c r="REA755" s="31"/>
      <c r="REB755" s="31"/>
      <c r="REC755" s="31"/>
      <c r="RED755" s="31"/>
      <c r="REE755" s="31"/>
      <c r="REF755" s="31"/>
      <c r="REG755" s="31"/>
      <c r="REH755" s="31"/>
      <c r="REI755" s="31"/>
      <c r="REJ755" s="31"/>
      <c r="REK755" s="31"/>
      <c r="REL755" s="31"/>
      <c r="REM755" s="31"/>
      <c r="REN755" s="31"/>
      <c r="REO755" s="31"/>
      <c r="REP755" s="31"/>
      <c r="REQ755" s="31"/>
      <c r="RER755" s="31"/>
      <c r="RES755" s="31"/>
      <c r="RET755" s="31"/>
      <c r="REU755" s="31"/>
      <c r="REV755" s="31"/>
      <c r="REW755" s="31"/>
      <c r="REX755" s="31"/>
      <c r="REY755" s="31"/>
      <c r="REZ755" s="31"/>
      <c r="RFA755" s="31"/>
      <c r="RFB755" s="31"/>
      <c r="RFC755" s="31"/>
      <c r="RFD755" s="31"/>
      <c r="RFE755" s="31"/>
      <c r="RFF755" s="31"/>
      <c r="RFG755" s="31"/>
      <c r="RFH755" s="31"/>
      <c r="RFI755" s="31"/>
      <c r="RFJ755" s="31"/>
      <c r="RFK755" s="31"/>
      <c r="RFL755" s="31"/>
      <c r="RFM755" s="31"/>
      <c r="RFN755" s="31"/>
      <c r="RFO755" s="31"/>
      <c r="RFP755" s="31"/>
      <c r="RFQ755" s="31"/>
      <c r="RFR755" s="31"/>
      <c r="RFS755" s="31"/>
      <c r="RFT755" s="31"/>
      <c r="RFU755" s="31"/>
      <c r="RFV755" s="31"/>
      <c r="RFW755" s="31"/>
      <c r="RFX755" s="31"/>
      <c r="RFY755" s="31"/>
      <c r="RFZ755" s="31"/>
      <c r="RGA755" s="31"/>
      <c r="RGB755" s="31"/>
      <c r="RGC755" s="31"/>
      <c r="RGD755" s="31"/>
      <c r="RGE755" s="31"/>
      <c r="RGF755" s="31"/>
      <c r="RGG755" s="31"/>
      <c r="RGH755" s="31"/>
      <c r="RGI755" s="31"/>
      <c r="RGJ755" s="31"/>
      <c r="RGK755" s="31"/>
      <c r="RGL755" s="31"/>
      <c r="RGM755" s="31"/>
      <c r="RGN755" s="31"/>
      <c r="RGO755" s="31"/>
      <c r="RGP755" s="31"/>
      <c r="RGQ755" s="31"/>
      <c r="RGR755" s="31"/>
      <c r="RGS755" s="31"/>
      <c r="RGT755" s="31"/>
      <c r="RGU755" s="31"/>
      <c r="RGV755" s="31"/>
      <c r="RGW755" s="31"/>
      <c r="RGX755" s="31"/>
      <c r="RGY755" s="31"/>
      <c r="RGZ755" s="31"/>
      <c r="RHA755" s="31"/>
      <c r="RHB755" s="31"/>
      <c r="RHC755" s="31"/>
      <c r="RHD755" s="31"/>
      <c r="RHE755" s="31"/>
      <c r="RHF755" s="31"/>
      <c r="RHG755" s="31"/>
      <c r="RHH755" s="31"/>
      <c r="RHI755" s="31"/>
      <c r="RHJ755" s="31"/>
      <c r="RHK755" s="31"/>
      <c r="RHL755" s="31"/>
      <c r="RHM755" s="31"/>
      <c r="RHN755" s="31"/>
      <c r="RHO755" s="31"/>
      <c r="RHP755" s="31"/>
      <c r="RHQ755" s="31"/>
      <c r="RHR755" s="31"/>
      <c r="RHS755" s="31"/>
      <c r="RHT755" s="31"/>
      <c r="RHU755" s="31"/>
      <c r="RHV755" s="31"/>
      <c r="RHW755" s="31"/>
      <c r="RHX755" s="31"/>
      <c r="RHY755" s="31"/>
      <c r="RHZ755" s="31"/>
      <c r="RIA755" s="31"/>
      <c r="RIB755" s="31"/>
      <c r="RIC755" s="31"/>
      <c r="RID755" s="31"/>
      <c r="RIE755" s="31"/>
      <c r="RIF755" s="31"/>
      <c r="RIG755" s="31"/>
      <c r="RIH755" s="31"/>
      <c r="RII755" s="31"/>
      <c r="RIJ755" s="31"/>
      <c r="RIK755" s="31"/>
      <c r="RIL755" s="31"/>
      <c r="RIM755" s="31"/>
      <c r="RIN755" s="31"/>
      <c r="RIO755" s="31"/>
      <c r="RIP755" s="31"/>
      <c r="RIQ755" s="31"/>
      <c r="RIR755" s="31"/>
      <c r="RIS755" s="31"/>
      <c r="RIT755" s="31"/>
      <c r="RIU755" s="31"/>
      <c r="RIV755" s="31"/>
      <c r="RIW755" s="31"/>
      <c r="RIX755" s="31"/>
      <c r="RIY755" s="31"/>
      <c r="RIZ755" s="31"/>
      <c r="RJA755" s="31"/>
      <c r="RJB755" s="31"/>
      <c r="RJC755" s="31"/>
      <c r="RJD755" s="31"/>
      <c r="RJE755" s="31"/>
      <c r="RJF755" s="31"/>
      <c r="RJG755" s="31"/>
      <c r="RJH755" s="31"/>
      <c r="RJI755" s="31"/>
      <c r="RJJ755" s="31"/>
      <c r="RJK755" s="31"/>
      <c r="RJL755" s="31"/>
      <c r="RJM755" s="31"/>
      <c r="RJN755" s="31"/>
      <c r="RJO755" s="31"/>
      <c r="RJP755" s="31"/>
      <c r="RJQ755" s="31"/>
      <c r="RJR755" s="31"/>
      <c r="RJS755" s="31"/>
      <c r="RJT755" s="31"/>
      <c r="RJU755" s="31"/>
      <c r="RJV755" s="31"/>
      <c r="RJW755" s="31"/>
      <c r="RJX755" s="31"/>
      <c r="RJY755" s="31"/>
      <c r="RJZ755" s="31"/>
      <c r="RKA755" s="31"/>
      <c r="RKB755" s="31"/>
      <c r="RKC755" s="31"/>
      <c r="RKD755" s="31"/>
      <c r="RKE755" s="31"/>
      <c r="RKF755" s="31"/>
      <c r="RKG755" s="31"/>
      <c r="RKH755" s="31"/>
      <c r="RKI755" s="31"/>
      <c r="RKJ755" s="31"/>
      <c r="RKK755" s="31"/>
      <c r="RKL755" s="31"/>
      <c r="RKM755" s="31"/>
      <c r="RKN755" s="31"/>
      <c r="RKO755" s="31"/>
      <c r="RKP755" s="31"/>
      <c r="RKQ755" s="31"/>
      <c r="RKR755" s="31"/>
      <c r="RKS755" s="31"/>
      <c r="RKT755" s="31"/>
      <c r="RKU755" s="31"/>
      <c r="RKV755" s="31"/>
      <c r="RKW755" s="31"/>
      <c r="RKX755" s="31"/>
      <c r="RKY755" s="31"/>
      <c r="RKZ755" s="31"/>
      <c r="RLA755" s="31"/>
      <c r="RLB755" s="31"/>
      <c r="RLC755" s="31"/>
      <c r="RLD755" s="31"/>
      <c r="RLE755" s="31"/>
      <c r="RLF755" s="31"/>
      <c r="RLG755" s="31"/>
      <c r="RLH755" s="31"/>
      <c r="RLI755" s="31"/>
      <c r="RLJ755" s="31"/>
      <c r="RLK755" s="31"/>
      <c r="RLL755" s="31"/>
      <c r="RLM755" s="31"/>
      <c r="RLN755" s="31"/>
      <c r="RLO755" s="31"/>
      <c r="RLP755" s="31"/>
      <c r="RLQ755" s="31"/>
      <c r="RLR755" s="31"/>
      <c r="RLS755" s="31"/>
      <c r="RLT755" s="31"/>
      <c r="RLU755" s="31"/>
      <c r="RLV755" s="31"/>
      <c r="RLW755" s="31"/>
      <c r="RLX755" s="31"/>
      <c r="RLY755" s="31"/>
      <c r="RLZ755" s="31"/>
      <c r="RMA755" s="31"/>
      <c r="RMB755" s="31"/>
      <c r="RMC755" s="31"/>
      <c r="RMD755" s="31"/>
      <c r="RME755" s="31"/>
      <c r="RMF755" s="31"/>
      <c r="RMG755" s="31"/>
      <c r="RMH755" s="31"/>
      <c r="RMI755" s="31"/>
      <c r="RMJ755" s="31"/>
      <c r="RMK755" s="31"/>
      <c r="RML755" s="31"/>
      <c r="RMM755" s="31"/>
      <c r="RMN755" s="31"/>
      <c r="RMO755" s="31"/>
      <c r="RMP755" s="31"/>
      <c r="RMQ755" s="31"/>
      <c r="RMR755" s="31"/>
      <c r="RMS755" s="31"/>
      <c r="RMT755" s="31"/>
      <c r="RMU755" s="31"/>
      <c r="RMV755" s="31"/>
      <c r="RMW755" s="31"/>
      <c r="RMX755" s="31"/>
      <c r="RMY755" s="31"/>
      <c r="RMZ755" s="31"/>
      <c r="RNA755" s="31"/>
      <c r="RNB755" s="31"/>
      <c r="RNC755" s="31"/>
      <c r="RND755" s="31"/>
      <c r="RNE755" s="31"/>
      <c r="RNF755" s="31"/>
      <c r="RNG755" s="31"/>
      <c r="RNH755" s="31"/>
      <c r="RNI755" s="31"/>
      <c r="RNJ755" s="31"/>
      <c r="RNK755" s="31"/>
      <c r="RNL755" s="31"/>
      <c r="RNM755" s="31"/>
      <c r="RNN755" s="31"/>
      <c r="RNO755" s="31"/>
      <c r="RNP755" s="31"/>
      <c r="RNQ755" s="31"/>
      <c r="RNR755" s="31"/>
      <c r="RNS755" s="31"/>
      <c r="RNT755" s="31"/>
      <c r="RNU755" s="31"/>
      <c r="RNV755" s="31"/>
      <c r="RNW755" s="31"/>
      <c r="RNX755" s="31"/>
      <c r="RNY755" s="31"/>
      <c r="RNZ755" s="31"/>
      <c r="ROA755" s="31"/>
      <c r="ROB755" s="31"/>
      <c r="ROC755" s="31"/>
      <c r="ROD755" s="31"/>
      <c r="ROE755" s="31"/>
      <c r="ROF755" s="31"/>
      <c r="ROG755" s="31"/>
      <c r="ROH755" s="31"/>
      <c r="ROI755" s="31"/>
      <c r="ROJ755" s="31"/>
      <c r="ROK755" s="31"/>
      <c r="ROL755" s="31"/>
      <c r="ROM755" s="31"/>
      <c r="RON755" s="31"/>
      <c r="ROO755" s="31"/>
      <c r="ROP755" s="31"/>
      <c r="ROQ755" s="31"/>
      <c r="ROR755" s="31"/>
      <c r="ROS755" s="31"/>
      <c r="ROT755" s="31"/>
      <c r="ROU755" s="31"/>
      <c r="ROV755" s="31"/>
      <c r="ROW755" s="31"/>
      <c r="ROX755" s="31"/>
      <c r="ROY755" s="31"/>
      <c r="ROZ755" s="31"/>
      <c r="RPA755" s="31"/>
      <c r="RPB755" s="31"/>
      <c r="RPC755" s="31"/>
      <c r="RPD755" s="31"/>
      <c r="RPE755" s="31"/>
      <c r="RPF755" s="31"/>
      <c r="RPG755" s="31"/>
      <c r="RPH755" s="31"/>
      <c r="RPI755" s="31"/>
      <c r="RPJ755" s="31"/>
      <c r="RPK755" s="31"/>
      <c r="RPL755" s="31"/>
      <c r="RPM755" s="31"/>
      <c r="RPN755" s="31"/>
      <c r="RPO755" s="31"/>
      <c r="RPP755" s="31"/>
      <c r="RPQ755" s="31"/>
      <c r="RPR755" s="31"/>
      <c r="RPS755" s="31"/>
      <c r="RPT755" s="31"/>
      <c r="RPU755" s="31"/>
      <c r="RPV755" s="31"/>
      <c r="RPW755" s="31"/>
      <c r="RPX755" s="31"/>
      <c r="RPY755" s="31"/>
      <c r="RPZ755" s="31"/>
      <c r="RQA755" s="31"/>
      <c r="RQB755" s="31"/>
      <c r="RQC755" s="31"/>
      <c r="RQD755" s="31"/>
      <c r="RQE755" s="31"/>
      <c r="RQF755" s="31"/>
      <c r="RQG755" s="31"/>
      <c r="RQH755" s="31"/>
      <c r="RQI755" s="31"/>
      <c r="RQJ755" s="31"/>
      <c r="RQK755" s="31"/>
      <c r="RQL755" s="31"/>
      <c r="RQM755" s="31"/>
      <c r="RQN755" s="31"/>
      <c r="RQO755" s="31"/>
      <c r="RQP755" s="31"/>
      <c r="RQQ755" s="31"/>
      <c r="RQR755" s="31"/>
      <c r="RQS755" s="31"/>
      <c r="RQT755" s="31"/>
      <c r="RQU755" s="31"/>
      <c r="RQV755" s="31"/>
      <c r="RQW755" s="31"/>
      <c r="RQX755" s="31"/>
      <c r="RQY755" s="31"/>
      <c r="RQZ755" s="31"/>
      <c r="RRA755" s="31"/>
      <c r="RRB755" s="31"/>
      <c r="RRC755" s="31"/>
      <c r="RRD755" s="31"/>
      <c r="RRE755" s="31"/>
      <c r="RRF755" s="31"/>
      <c r="RRG755" s="31"/>
      <c r="RRH755" s="31"/>
      <c r="RRI755" s="31"/>
      <c r="RRJ755" s="31"/>
      <c r="RRK755" s="31"/>
      <c r="RRL755" s="31"/>
      <c r="RRM755" s="31"/>
      <c r="RRN755" s="31"/>
      <c r="RRO755" s="31"/>
      <c r="RRP755" s="31"/>
      <c r="RRQ755" s="31"/>
      <c r="RRR755" s="31"/>
      <c r="RRS755" s="31"/>
      <c r="RRT755" s="31"/>
      <c r="RRU755" s="31"/>
      <c r="RRV755" s="31"/>
      <c r="RRW755" s="31"/>
      <c r="RRX755" s="31"/>
      <c r="RRY755" s="31"/>
      <c r="RRZ755" s="31"/>
      <c r="RSA755" s="31"/>
      <c r="RSB755" s="31"/>
      <c r="RSC755" s="31"/>
      <c r="RSD755" s="31"/>
      <c r="RSE755" s="31"/>
      <c r="RSF755" s="31"/>
      <c r="RSG755" s="31"/>
      <c r="RSH755" s="31"/>
      <c r="RSI755" s="31"/>
      <c r="RSJ755" s="31"/>
      <c r="RSK755" s="31"/>
      <c r="RSL755" s="31"/>
      <c r="RSM755" s="31"/>
      <c r="RSN755" s="31"/>
      <c r="RSO755" s="31"/>
      <c r="RSP755" s="31"/>
      <c r="RSQ755" s="31"/>
      <c r="RSR755" s="31"/>
      <c r="RSS755" s="31"/>
      <c r="RST755" s="31"/>
      <c r="RSU755" s="31"/>
      <c r="RSV755" s="31"/>
      <c r="RSW755" s="31"/>
      <c r="RSX755" s="31"/>
      <c r="RSY755" s="31"/>
      <c r="RSZ755" s="31"/>
      <c r="RTA755" s="31"/>
      <c r="RTB755" s="31"/>
      <c r="RTC755" s="31"/>
      <c r="RTD755" s="31"/>
      <c r="RTE755" s="31"/>
      <c r="RTF755" s="31"/>
      <c r="RTG755" s="31"/>
      <c r="RTH755" s="31"/>
      <c r="RTI755" s="31"/>
      <c r="RTJ755" s="31"/>
      <c r="RTK755" s="31"/>
      <c r="RTL755" s="31"/>
      <c r="RTM755" s="31"/>
      <c r="RTN755" s="31"/>
      <c r="RTO755" s="31"/>
      <c r="RTP755" s="31"/>
      <c r="RTQ755" s="31"/>
      <c r="RTR755" s="31"/>
      <c r="RTS755" s="31"/>
      <c r="RTT755" s="31"/>
      <c r="RTU755" s="31"/>
      <c r="RTV755" s="31"/>
      <c r="RTW755" s="31"/>
      <c r="RTX755" s="31"/>
      <c r="RTY755" s="31"/>
      <c r="RTZ755" s="31"/>
      <c r="RUA755" s="31"/>
      <c r="RUB755" s="31"/>
      <c r="RUC755" s="31"/>
      <c r="RUD755" s="31"/>
      <c r="RUE755" s="31"/>
      <c r="RUF755" s="31"/>
      <c r="RUG755" s="31"/>
      <c r="RUH755" s="31"/>
      <c r="RUI755" s="31"/>
      <c r="RUJ755" s="31"/>
      <c r="RUK755" s="31"/>
      <c r="RUL755" s="31"/>
      <c r="RUM755" s="31"/>
      <c r="RUN755" s="31"/>
      <c r="RUO755" s="31"/>
      <c r="RUP755" s="31"/>
      <c r="RUQ755" s="31"/>
      <c r="RUR755" s="31"/>
      <c r="RUS755" s="31"/>
      <c r="RUT755" s="31"/>
      <c r="RUU755" s="31"/>
      <c r="RUV755" s="31"/>
      <c r="RUW755" s="31"/>
      <c r="RUX755" s="31"/>
      <c r="RUY755" s="31"/>
      <c r="RUZ755" s="31"/>
      <c r="RVA755" s="31"/>
      <c r="RVB755" s="31"/>
      <c r="RVC755" s="31"/>
      <c r="RVD755" s="31"/>
      <c r="RVE755" s="31"/>
      <c r="RVF755" s="31"/>
      <c r="RVG755" s="31"/>
      <c r="RVH755" s="31"/>
      <c r="RVI755" s="31"/>
      <c r="RVJ755" s="31"/>
      <c r="RVK755" s="31"/>
      <c r="RVL755" s="31"/>
      <c r="RVM755" s="31"/>
      <c r="RVN755" s="31"/>
      <c r="RVO755" s="31"/>
      <c r="RVP755" s="31"/>
      <c r="RVQ755" s="31"/>
      <c r="RVR755" s="31"/>
      <c r="RVS755" s="31"/>
      <c r="RVT755" s="31"/>
      <c r="RVU755" s="31"/>
      <c r="RVV755" s="31"/>
      <c r="RVW755" s="31"/>
      <c r="RVX755" s="31"/>
      <c r="RVY755" s="31"/>
      <c r="RVZ755" s="31"/>
      <c r="RWA755" s="31"/>
      <c r="RWB755" s="31"/>
      <c r="RWC755" s="31"/>
      <c r="RWD755" s="31"/>
      <c r="RWE755" s="31"/>
      <c r="RWF755" s="31"/>
      <c r="RWG755" s="31"/>
      <c r="RWH755" s="31"/>
      <c r="RWI755" s="31"/>
      <c r="RWJ755" s="31"/>
      <c r="RWK755" s="31"/>
      <c r="RWL755" s="31"/>
      <c r="RWM755" s="31"/>
      <c r="RWN755" s="31"/>
      <c r="RWO755" s="31"/>
      <c r="RWP755" s="31"/>
      <c r="RWQ755" s="31"/>
      <c r="RWR755" s="31"/>
      <c r="RWS755" s="31"/>
      <c r="RWT755" s="31"/>
      <c r="RWU755" s="31"/>
      <c r="RWV755" s="31"/>
      <c r="RWW755" s="31"/>
      <c r="RWX755" s="31"/>
      <c r="RWY755" s="31"/>
      <c r="RWZ755" s="31"/>
      <c r="RXA755" s="31"/>
      <c r="RXB755" s="31"/>
      <c r="RXC755" s="31"/>
      <c r="RXD755" s="31"/>
      <c r="RXE755" s="31"/>
      <c r="RXF755" s="31"/>
      <c r="RXG755" s="31"/>
      <c r="RXH755" s="31"/>
      <c r="RXI755" s="31"/>
      <c r="RXJ755" s="31"/>
      <c r="RXK755" s="31"/>
      <c r="RXL755" s="31"/>
      <c r="RXM755" s="31"/>
      <c r="RXN755" s="31"/>
      <c r="RXO755" s="31"/>
      <c r="RXP755" s="31"/>
      <c r="RXQ755" s="31"/>
      <c r="RXR755" s="31"/>
      <c r="RXS755" s="31"/>
      <c r="RXT755" s="31"/>
      <c r="RXU755" s="31"/>
      <c r="RXV755" s="31"/>
      <c r="RXW755" s="31"/>
      <c r="RXX755" s="31"/>
      <c r="RXY755" s="31"/>
      <c r="RXZ755" s="31"/>
      <c r="RYA755" s="31"/>
      <c r="RYB755" s="31"/>
      <c r="RYC755" s="31"/>
      <c r="RYD755" s="31"/>
      <c r="RYE755" s="31"/>
      <c r="RYF755" s="31"/>
      <c r="RYG755" s="31"/>
      <c r="RYH755" s="31"/>
      <c r="RYI755" s="31"/>
      <c r="RYJ755" s="31"/>
      <c r="RYK755" s="31"/>
      <c r="RYL755" s="31"/>
      <c r="RYM755" s="31"/>
      <c r="RYN755" s="31"/>
      <c r="RYO755" s="31"/>
      <c r="RYP755" s="31"/>
      <c r="RYQ755" s="31"/>
      <c r="RYR755" s="31"/>
      <c r="RYS755" s="31"/>
      <c r="RYT755" s="31"/>
      <c r="RYU755" s="31"/>
      <c r="RYV755" s="31"/>
      <c r="RYW755" s="31"/>
      <c r="RYX755" s="31"/>
      <c r="RYY755" s="31"/>
      <c r="RYZ755" s="31"/>
      <c r="RZA755" s="31"/>
      <c r="RZB755" s="31"/>
      <c r="RZC755" s="31"/>
      <c r="RZD755" s="31"/>
      <c r="RZE755" s="31"/>
      <c r="RZF755" s="31"/>
      <c r="RZG755" s="31"/>
      <c r="RZH755" s="31"/>
      <c r="RZI755" s="31"/>
      <c r="RZJ755" s="31"/>
      <c r="RZK755" s="31"/>
      <c r="RZL755" s="31"/>
      <c r="RZM755" s="31"/>
      <c r="RZN755" s="31"/>
      <c r="RZO755" s="31"/>
      <c r="RZP755" s="31"/>
      <c r="RZQ755" s="31"/>
      <c r="RZR755" s="31"/>
      <c r="RZS755" s="31"/>
      <c r="RZT755" s="31"/>
      <c r="RZU755" s="31"/>
      <c r="RZV755" s="31"/>
      <c r="RZW755" s="31"/>
      <c r="RZX755" s="31"/>
      <c r="RZY755" s="31"/>
      <c r="RZZ755" s="31"/>
      <c r="SAA755" s="31"/>
      <c r="SAB755" s="31"/>
      <c r="SAC755" s="31"/>
      <c r="SAD755" s="31"/>
      <c r="SAE755" s="31"/>
      <c r="SAF755" s="31"/>
      <c r="SAG755" s="31"/>
      <c r="SAH755" s="31"/>
      <c r="SAI755" s="31"/>
      <c r="SAJ755" s="31"/>
      <c r="SAK755" s="31"/>
      <c r="SAL755" s="31"/>
      <c r="SAM755" s="31"/>
      <c r="SAN755" s="31"/>
      <c r="SAO755" s="31"/>
      <c r="SAP755" s="31"/>
      <c r="SAQ755" s="31"/>
      <c r="SAR755" s="31"/>
      <c r="SAS755" s="31"/>
      <c r="SAT755" s="31"/>
      <c r="SAU755" s="31"/>
      <c r="SAV755" s="31"/>
      <c r="SAW755" s="31"/>
      <c r="SAX755" s="31"/>
      <c r="SAY755" s="31"/>
      <c r="SAZ755" s="31"/>
      <c r="SBA755" s="31"/>
      <c r="SBB755" s="31"/>
      <c r="SBC755" s="31"/>
      <c r="SBD755" s="31"/>
      <c r="SBE755" s="31"/>
      <c r="SBF755" s="31"/>
      <c r="SBG755" s="31"/>
      <c r="SBH755" s="31"/>
      <c r="SBI755" s="31"/>
      <c r="SBJ755" s="31"/>
      <c r="SBK755" s="31"/>
      <c r="SBL755" s="31"/>
      <c r="SBM755" s="31"/>
      <c r="SBN755" s="31"/>
      <c r="SBO755" s="31"/>
      <c r="SBP755" s="31"/>
      <c r="SBQ755" s="31"/>
      <c r="SBR755" s="31"/>
      <c r="SBS755" s="31"/>
      <c r="SBT755" s="31"/>
      <c r="SBU755" s="31"/>
      <c r="SBV755" s="31"/>
      <c r="SBW755" s="31"/>
      <c r="SBX755" s="31"/>
      <c r="SBY755" s="31"/>
      <c r="SBZ755" s="31"/>
      <c r="SCA755" s="31"/>
      <c r="SCB755" s="31"/>
      <c r="SCC755" s="31"/>
      <c r="SCD755" s="31"/>
      <c r="SCE755" s="31"/>
      <c r="SCF755" s="31"/>
      <c r="SCG755" s="31"/>
      <c r="SCH755" s="31"/>
      <c r="SCI755" s="31"/>
      <c r="SCJ755" s="31"/>
      <c r="SCK755" s="31"/>
      <c r="SCL755" s="31"/>
      <c r="SCM755" s="31"/>
      <c r="SCN755" s="31"/>
      <c r="SCO755" s="31"/>
      <c r="SCP755" s="31"/>
      <c r="SCQ755" s="31"/>
      <c r="SCR755" s="31"/>
      <c r="SCS755" s="31"/>
      <c r="SCT755" s="31"/>
      <c r="SCU755" s="31"/>
      <c r="SCV755" s="31"/>
      <c r="SCW755" s="31"/>
      <c r="SCX755" s="31"/>
      <c r="SCY755" s="31"/>
      <c r="SCZ755" s="31"/>
      <c r="SDA755" s="31"/>
      <c r="SDB755" s="31"/>
      <c r="SDC755" s="31"/>
      <c r="SDD755" s="31"/>
      <c r="SDE755" s="31"/>
      <c r="SDF755" s="31"/>
      <c r="SDG755" s="31"/>
      <c r="SDH755" s="31"/>
      <c r="SDI755" s="31"/>
      <c r="SDJ755" s="31"/>
      <c r="SDK755" s="31"/>
      <c r="SDL755" s="31"/>
      <c r="SDM755" s="31"/>
      <c r="SDN755" s="31"/>
      <c r="SDO755" s="31"/>
      <c r="SDP755" s="31"/>
      <c r="SDQ755" s="31"/>
      <c r="SDR755" s="31"/>
      <c r="SDS755" s="31"/>
      <c r="SDT755" s="31"/>
      <c r="SDU755" s="31"/>
      <c r="SDV755" s="31"/>
      <c r="SDW755" s="31"/>
      <c r="SDX755" s="31"/>
      <c r="SDY755" s="31"/>
      <c r="SDZ755" s="31"/>
      <c r="SEA755" s="31"/>
      <c r="SEB755" s="31"/>
      <c r="SEC755" s="31"/>
      <c r="SED755" s="31"/>
      <c r="SEE755" s="31"/>
      <c r="SEF755" s="31"/>
      <c r="SEG755" s="31"/>
      <c r="SEH755" s="31"/>
      <c r="SEI755" s="31"/>
      <c r="SEJ755" s="31"/>
      <c r="SEK755" s="31"/>
      <c r="SEL755" s="31"/>
      <c r="SEM755" s="31"/>
      <c r="SEN755" s="31"/>
      <c r="SEO755" s="31"/>
      <c r="SEP755" s="31"/>
      <c r="SEQ755" s="31"/>
      <c r="SER755" s="31"/>
      <c r="SES755" s="31"/>
      <c r="SET755" s="31"/>
      <c r="SEU755" s="31"/>
      <c r="SEV755" s="31"/>
      <c r="SEW755" s="31"/>
      <c r="SEX755" s="31"/>
      <c r="SEY755" s="31"/>
      <c r="SEZ755" s="31"/>
      <c r="SFA755" s="31"/>
      <c r="SFB755" s="31"/>
      <c r="SFC755" s="31"/>
      <c r="SFD755" s="31"/>
      <c r="SFE755" s="31"/>
      <c r="SFF755" s="31"/>
      <c r="SFG755" s="31"/>
      <c r="SFH755" s="31"/>
      <c r="SFI755" s="31"/>
      <c r="SFJ755" s="31"/>
      <c r="SFK755" s="31"/>
      <c r="SFL755" s="31"/>
      <c r="SFM755" s="31"/>
      <c r="SFN755" s="31"/>
      <c r="SFO755" s="31"/>
      <c r="SFP755" s="31"/>
      <c r="SFQ755" s="31"/>
      <c r="SFR755" s="31"/>
      <c r="SFS755" s="31"/>
      <c r="SFT755" s="31"/>
      <c r="SFU755" s="31"/>
      <c r="SFV755" s="31"/>
      <c r="SFW755" s="31"/>
      <c r="SFX755" s="31"/>
      <c r="SFY755" s="31"/>
      <c r="SFZ755" s="31"/>
      <c r="SGA755" s="31"/>
      <c r="SGB755" s="31"/>
      <c r="SGC755" s="31"/>
      <c r="SGD755" s="31"/>
      <c r="SGE755" s="31"/>
      <c r="SGF755" s="31"/>
      <c r="SGG755" s="31"/>
      <c r="SGH755" s="31"/>
      <c r="SGI755" s="31"/>
      <c r="SGJ755" s="31"/>
      <c r="SGK755" s="31"/>
      <c r="SGL755" s="31"/>
      <c r="SGM755" s="31"/>
      <c r="SGN755" s="31"/>
      <c r="SGO755" s="31"/>
      <c r="SGP755" s="31"/>
      <c r="SGQ755" s="31"/>
      <c r="SGR755" s="31"/>
      <c r="SGS755" s="31"/>
      <c r="SGT755" s="31"/>
      <c r="SGU755" s="31"/>
      <c r="SGV755" s="31"/>
      <c r="SGW755" s="31"/>
      <c r="SGX755" s="31"/>
      <c r="SGY755" s="31"/>
      <c r="SGZ755" s="31"/>
      <c r="SHA755" s="31"/>
      <c r="SHB755" s="31"/>
      <c r="SHC755" s="31"/>
      <c r="SHD755" s="31"/>
      <c r="SHE755" s="31"/>
      <c r="SHF755" s="31"/>
      <c r="SHG755" s="31"/>
      <c r="SHH755" s="31"/>
      <c r="SHI755" s="31"/>
      <c r="SHJ755" s="31"/>
      <c r="SHK755" s="31"/>
      <c r="SHL755" s="31"/>
      <c r="SHM755" s="31"/>
      <c r="SHN755" s="31"/>
      <c r="SHO755" s="31"/>
      <c r="SHP755" s="31"/>
      <c r="SHQ755" s="31"/>
      <c r="SHR755" s="31"/>
      <c r="SHS755" s="31"/>
      <c r="SHT755" s="31"/>
      <c r="SHU755" s="31"/>
      <c r="SHV755" s="31"/>
      <c r="SHW755" s="31"/>
      <c r="SHX755" s="31"/>
      <c r="SHY755" s="31"/>
      <c r="SHZ755" s="31"/>
      <c r="SIA755" s="31"/>
      <c r="SIB755" s="31"/>
      <c r="SIC755" s="31"/>
      <c r="SID755" s="31"/>
      <c r="SIE755" s="31"/>
      <c r="SIF755" s="31"/>
      <c r="SIG755" s="31"/>
      <c r="SIH755" s="31"/>
      <c r="SII755" s="31"/>
      <c r="SIJ755" s="31"/>
      <c r="SIK755" s="31"/>
      <c r="SIL755" s="31"/>
      <c r="SIM755" s="31"/>
      <c r="SIN755" s="31"/>
      <c r="SIO755" s="31"/>
      <c r="SIP755" s="31"/>
      <c r="SIQ755" s="31"/>
      <c r="SIR755" s="31"/>
      <c r="SIS755" s="31"/>
      <c r="SIT755" s="31"/>
      <c r="SIU755" s="31"/>
      <c r="SIV755" s="31"/>
      <c r="SIW755" s="31"/>
      <c r="SIX755" s="31"/>
      <c r="SIY755" s="31"/>
      <c r="SIZ755" s="31"/>
      <c r="SJA755" s="31"/>
      <c r="SJB755" s="31"/>
      <c r="SJC755" s="31"/>
      <c r="SJD755" s="31"/>
      <c r="SJE755" s="31"/>
      <c r="SJF755" s="31"/>
      <c r="SJG755" s="31"/>
      <c r="SJH755" s="31"/>
      <c r="SJI755" s="31"/>
      <c r="SJJ755" s="31"/>
      <c r="SJK755" s="31"/>
      <c r="SJL755" s="31"/>
      <c r="SJM755" s="31"/>
      <c r="SJN755" s="31"/>
      <c r="SJO755" s="31"/>
      <c r="SJP755" s="31"/>
      <c r="SJQ755" s="31"/>
      <c r="SJR755" s="31"/>
      <c r="SJS755" s="31"/>
      <c r="SJT755" s="31"/>
      <c r="SJU755" s="31"/>
      <c r="SJV755" s="31"/>
      <c r="SJW755" s="31"/>
      <c r="SJX755" s="31"/>
      <c r="SJY755" s="31"/>
      <c r="SJZ755" s="31"/>
      <c r="SKA755" s="31"/>
      <c r="SKB755" s="31"/>
      <c r="SKC755" s="31"/>
      <c r="SKD755" s="31"/>
      <c r="SKE755" s="31"/>
      <c r="SKF755" s="31"/>
      <c r="SKG755" s="31"/>
      <c r="SKH755" s="31"/>
      <c r="SKI755" s="31"/>
      <c r="SKJ755" s="31"/>
      <c r="SKK755" s="31"/>
      <c r="SKL755" s="31"/>
      <c r="SKM755" s="31"/>
      <c r="SKN755" s="31"/>
      <c r="SKO755" s="31"/>
      <c r="SKP755" s="31"/>
      <c r="SKQ755" s="31"/>
      <c r="SKR755" s="31"/>
      <c r="SKS755" s="31"/>
      <c r="SKT755" s="31"/>
      <c r="SKU755" s="31"/>
      <c r="SKV755" s="31"/>
      <c r="SKW755" s="31"/>
      <c r="SKX755" s="31"/>
      <c r="SKY755" s="31"/>
      <c r="SKZ755" s="31"/>
      <c r="SLA755" s="31"/>
      <c r="SLB755" s="31"/>
      <c r="SLC755" s="31"/>
      <c r="SLD755" s="31"/>
      <c r="SLE755" s="31"/>
      <c r="SLF755" s="31"/>
      <c r="SLG755" s="31"/>
      <c r="SLH755" s="31"/>
      <c r="SLI755" s="31"/>
      <c r="SLJ755" s="31"/>
      <c r="SLK755" s="31"/>
      <c r="SLL755" s="31"/>
      <c r="SLM755" s="31"/>
      <c r="SLN755" s="31"/>
      <c r="SLO755" s="31"/>
      <c r="SLP755" s="31"/>
      <c r="SLQ755" s="31"/>
      <c r="SLR755" s="31"/>
      <c r="SLS755" s="31"/>
      <c r="SLT755" s="31"/>
      <c r="SLU755" s="31"/>
      <c r="SLV755" s="31"/>
      <c r="SLW755" s="31"/>
      <c r="SLX755" s="31"/>
      <c r="SLY755" s="31"/>
      <c r="SLZ755" s="31"/>
      <c r="SMA755" s="31"/>
      <c r="SMB755" s="31"/>
      <c r="SMC755" s="31"/>
      <c r="SMD755" s="31"/>
      <c r="SME755" s="31"/>
      <c r="SMF755" s="31"/>
      <c r="SMG755" s="31"/>
      <c r="SMH755" s="31"/>
      <c r="SMI755" s="31"/>
      <c r="SMJ755" s="31"/>
      <c r="SMK755" s="31"/>
      <c r="SML755" s="31"/>
      <c r="SMM755" s="31"/>
      <c r="SMN755" s="31"/>
      <c r="SMO755" s="31"/>
      <c r="SMP755" s="31"/>
      <c r="SMQ755" s="31"/>
      <c r="SMR755" s="31"/>
      <c r="SMS755" s="31"/>
      <c r="SMT755" s="31"/>
      <c r="SMU755" s="31"/>
      <c r="SMV755" s="31"/>
      <c r="SMW755" s="31"/>
      <c r="SMX755" s="31"/>
      <c r="SMY755" s="31"/>
      <c r="SMZ755" s="31"/>
      <c r="SNA755" s="31"/>
      <c r="SNB755" s="31"/>
      <c r="SNC755" s="31"/>
      <c r="SND755" s="31"/>
      <c r="SNE755" s="31"/>
      <c r="SNF755" s="31"/>
      <c r="SNG755" s="31"/>
      <c r="SNH755" s="31"/>
      <c r="SNI755" s="31"/>
      <c r="SNJ755" s="31"/>
      <c r="SNK755" s="31"/>
      <c r="SNL755" s="31"/>
      <c r="SNM755" s="31"/>
      <c r="SNN755" s="31"/>
      <c r="SNO755" s="31"/>
      <c r="SNP755" s="31"/>
      <c r="SNQ755" s="31"/>
      <c r="SNR755" s="31"/>
      <c r="SNS755" s="31"/>
      <c r="SNT755" s="31"/>
      <c r="SNU755" s="31"/>
      <c r="SNV755" s="31"/>
      <c r="SNW755" s="31"/>
      <c r="SNX755" s="31"/>
      <c r="SNY755" s="31"/>
      <c r="SNZ755" s="31"/>
      <c r="SOA755" s="31"/>
      <c r="SOB755" s="31"/>
      <c r="SOC755" s="31"/>
      <c r="SOD755" s="31"/>
      <c r="SOE755" s="31"/>
      <c r="SOF755" s="31"/>
      <c r="SOG755" s="31"/>
      <c r="SOH755" s="31"/>
      <c r="SOI755" s="31"/>
      <c r="SOJ755" s="31"/>
      <c r="SOK755" s="31"/>
      <c r="SOL755" s="31"/>
      <c r="SOM755" s="31"/>
      <c r="SON755" s="31"/>
      <c r="SOO755" s="31"/>
      <c r="SOP755" s="31"/>
      <c r="SOQ755" s="31"/>
      <c r="SOR755" s="31"/>
      <c r="SOS755" s="31"/>
      <c r="SOT755" s="31"/>
      <c r="SOU755" s="31"/>
      <c r="SOV755" s="31"/>
      <c r="SOW755" s="31"/>
      <c r="SOX755" s="31"/>
      <c r="SOY755" s="31"/>
      <c r="SOZ755" s="31"/>
      <c r="SPA755" s="31"/>
      <c r="SPB755" s="31"/>
      <c r="SPC755" s="31"/>
      <c r="SPD755" s="31"/>
      <c r="SPE755" s="31"/>
      <c r="SPF755" s="31"/>
      <c r="SPG755" s="31"/>
      <c r="SPH755" s="31"/>
      <c r="SPI755" s="31"/>
      <c r="SPJ755" s="31"/>
      <c r="SPK755" s="31"/>
      <c r="SPL755" s="31"/>
      <c r="SPM755" s="31"/>
      <c r="SPN755" s="31"/>
      <c r="SPO755" s="31"/>
      <c r="SPP755" s="31"/>
      <c r="SPQ755" s="31"/>
      <c r="SPR755" s="31"/>
      <c r="SPS755" s="31"/>
      <c r="SPT755" s="31"/>
      <c r="SPU755" s="31"/>
      <c r="SPV755" s="31"/>
      <c r="SPW755" s="31"/>
      <c r="SPX755" s="31"/>
      <c r="SPY755" s="31"/>
      <c r="SPZ755" s="31"/>
      <c r="SQA755" s="31"/>
      <c r="SQB755" s="31"/>
      <c r="SQC755" s="31"/>
      <c r="SQD755" s="31"/>
      <c r="SQE755" s="31"/>
      <c r="SQF755" s="31"/>
      <c r="SQG755" s="31"/>
      <c r="SQH755" s="31"/>
      <c r="SQI755" s="31"/>
      <c r="SQJ755" s="31"/>
      <c r="SQK755" s="31"/>
      <c r="SQL755" s="31"/>
      <c r="SQM755" s="31"/>
      <c r="SQN755" s="31"/>
      <c r="SQO755" s="31"/>
      <c r="SQP755" s="31"/>
      <c r="SQQ755" s="31"/>
      <c r="SQR755" s="31"/>
      <c r="SQS755" s="31"/>
      <c r="SQT755" s="31"/>
      <c r="SQU755" s="31"/>
      <c r="SQV755" s="31"/>
      <c r="SQW755" s="31"/>
      <c r="SQX755" s="31"/>
      <c r="SQY755" s="31"/>
      <c r="SQZ755" s="31"/>
      <c r="SRA755" s="31"/>
      <c r="SRB755" s="31"/>
      <c r="SRC755" s="31"/>
      <c r="SRD755" s="31"/>
      <c r="SRE755" s="31"/>
      <c r="SRF755" s="31"/>
      <c r="SRG755" s="31"/>
      <c r="SRH755" s="31"/>
      <c r="SRI755" s="31"/>
      <c r="SRJ755" s="31"/>
      <c r="SRK755" s="31"/>
      <c r="SRL755" s="31"/>
      <c r="SRM755" s="31"/>
      <c r="SRN755" s="31"/>
      <c r="SRO755" s="31"/>
      <c r="SRP755" s="31"/>
      <c r="SRQ755" s="31"/>
      <c r="SRR755" s="31"/>
      <c r="SRS755" s="31"/>
      <c r="SRT755" s="31"/>
      <c r="SRU755" s="31"/>
      <c r="SRV755" s="31"/>
      <c r="SRW755" s="31"/>
      <c r="SRX755" s="31"/>
      <c r="SRY755" s="31"/>
      <c r="SRZ755" s="31"/>
      <c r="SSA755" s="31"/>
      <c r="SSB755" s="31"/>
      <c r="SSC755" s="31"/>
      <c r="SSD755" s="31"/>
      <c r="SSE755" s="31"/>
      <c r="SSF755" s="31"/>
      <c r="SSG755" s="31"/>
      <c r="SSH755" s="31"/>
      <c r="SSI755" s="31"/>
      <c r="SSJ755" s="31"/>
      <c r="SSK755" s="31"/>
      <c r="SSL755" s="31"/>
      <c r="SSM755" s="31"/>
      <c r="SSN755" s="31"/>
      <c r="SSO755" s="31"/>
      <c r="SSP755" s="31"/>
      <c r="SSQ755" s="31"/>
      <c r="SSR755" s="31"/>
      <c r="SSS755" s="31"/>
      <c r="SST755" s="31"/>
      <c r="SSU755" s="31"/>
      <c r="SSV755" s="31"/>
      <c r="SSW755" s="31"/>
      <c r="SSX755" s="31"/>
      <c r="SSY755" s="31"/>
      <c r="SSZ755" s="31"/>
      <c r="STA755" s="31"/>
      <c r="STB755" s="31"/>
      <c r="STC755" s="31"/>
      <c r="STD755" s="31"/>
      <c r="STE755" s="31"/>
      <c r="STF755" s="31"/>
      <c r="STG755" s="31"/>
      <c r="STH755" s="31"/>
      <c r="STI755" s="31"/>
      <c r="STJ755" s="31"/>
      <c r="STK755" s="31"/>
      <c r="STL755" s="31"/>
      <c r="STM755" s="31"/>
      <c r="STN755" s="31"/>
      <c r="STO755" s="31"/>
      <c r="STP755" s="31"/>
      <c r="STQ755" s="31"/>
      <c r="STR755" s="31"/>
      <c r="STS755" s="31"/>
      <c r="STT755" s="31"/>
      <c r="STU755" s="31"/>
      <c r="STV755" s="31"/>
      <c r="STW755" s="31"/>
      <c r="STX755" s="31"/>
      <c r="STY755" s="31"/>
      <c r="STZ755" s="31"/>
      <c r="SUA755" s="31"/>
      <c r="SUB755" s="31"/>
      <c r="SUC755" s="31"/>
      <c r="SUD755" s="31"/>
      <c r="SUE755" s="31"/>
      <c r="SUF755" s="31"/>
      <c r="SUG755" s="31"/>
      <c r="SUH755" s="31"/>
      <c r="SUI755" s="31"/>
      <c r="SUJ755" s="31"/>
      <c r="SUK755" s="31"/>
      <c r="SUL755" s="31"/>
      <c r="SUM755" s="31"/>
      <c r="SUN755" s="31"/>
      <c r="SUO755" s="31"/>
      <c r="SUP755" s="31"/>
      <c r="SUQ755" s="31"/>
      <c r="SUR755" s="31"/>
      <c r="SUS755" s="31"/>
      <c r="SUT755" s="31"/>
      <c r="SUU755" s="31"/>
      <c r="SUV755" s="31"/>
      <c r="SUW755" s="31"/>
      <c r="SUX755" s="31"/>
      <c r="SUY755" s="31"/>
      <c r="SUZ755" s="31"/>
      <c r="SVA755" s="31"/>
      <c r="SVB755" s="31"/>
      <c r="SVC755" s="31"/>
      <c r="SVD755" s="31"/>
      <c r="SVE755" s="31"/>
      <c r="SVF755" s="31"/>
      <c r="SVG755" s="31"/>
      <c r="SVH755" s="31"/>
      <c r="SVI755" s="31"/>
      <c r="SVJ755" s="31"/>
      <c r="SVK755" s="31"/>
      <c r="SVL755" s="31"/>
      <c r="SVM755" s="31"/>
      <c r="SVN755" s="31"/>
      <c r="SVO755" s="31"/>
      <c r="SVP755" s="31"/>
      <c r="SVQ755" s="31"/>
      <c r="SVR755" s="31"/>
      <c r="SVS755" s="31"/>
      <c r="SVT755" s="31"/>
      <c r="SVU755" s="31"/>
      <c r="SVV755" s="31"/>
      <c r="SVW755" s="31"/>
      <c r="SVX755" s="31"/>
      <c r="SVY755" s="31"/>
      <c r="SVZ755" s="31"/>
      <c r="SWA755" s="31"/>
      <c r="SWB755" s="31"/>
      <c r="SWC755" s="31"/>
      <c r="SWD755" s="31"/>
      <c r="SWE755" s="31"/>
      <c r="SWF755" s="31"/>
      <c r="SWG755" s="31"/>
      <c r="SWH755" s="31"/>
      <c r="SWI755" s="31"/>
      <c r="SWJ755" s="31"/>
      <c r="SWK755" s="31"/>
      <c r="SWL755" s="31"/>
      <c r="SWM755" s="31"/>
      <c r="SWN755" s="31"/>
      <c r="SWO755" s="31"/>
      <c r="SWP755" s="31"/>
      <c r="SWQ755" s="31"/>
      <c r="SWR755" s="31"/>
      <c r="SWS755" s="31"/>
      <c r="SWT755" s="31"/>
      <c r="SWU755" s="31"/>
      <c r="SWV755" s="31"/>
      <c r="SWW755" s="31"/>
      <c r="SWX755" s="31"/>
      <c r="SWY755" s="31"/>
      <c r="SWZ755" s="31"/>
      <c r="SXA755" s="31"/>
      <c r="SXB755" s="31"/>
      <c r="SXC755" s="31"/>
      <c r="SXD755" s="31"/>
      <c r="SXE755" s="31"/>
      <c r="SXF755" s="31"/>
      <c r="SXG755" s="31"/>
      <c r="SXH755" s="31"/>
      <c r="SXI755" s="31"/>
      <c r="SXJ755" s="31"/>
      <c r="SXK755" s="31"/>
      <c r="SXL755" s="31"/>
      <c r="SXM755" s="31"/>
      <c r="SXN755" s="31"/>
      <c r="SXO755" s="31"/>
      <c r="SXP755" s="31"/>
      <c r="SXQ755" s="31"/>
      <c r="SXR755" s="31"/>
      <c r="SXS755" s="31"/>
      <c r="SXT755" s="31"/>
      <c r="SXU755" s="31"/>
      <c r="SXV755" s="31"/>
      <c r="SXW755" s="31"/>
      <c r="SXX755" s="31"/>
      <c r="SXY755" s="31"/>
      <c r="SXZ755" s="31"/>
      <c r="SYA755" s="31"/>
      <c r="SYB755" s="31"/>
      <c r="SYC755" s="31"/>
      <c r="SYD755" s="31"/>
      <c r="SYE755" s="31"/>
      <c r="SYF755" s="31"/>
      <c r="SYG755" s="31"/>
      <c r="SYH755" s="31"/>
      <c r="SYI755" s="31"/>
      <c r="SYJ755" s="31"/>
      <c r="SYK755" s="31"/>
      <c r="SYL755" s="31"/>
      <c r="SYM755" s="31"/>
      <c r="SYN755" s="31"/>
      <c r="SYO755" s="31"/>
      <c r="SYP755" s="31"/>
      <c r="SYQ755" s="31"/>
      <c r="SYR755" s="31"/>
      <c r="SYS755" s="31"/>
      <c r="SYT755" s="31"/>
      <c r="SYU755" s="31"/>
      <c r="SYV755" s="31"/>
      <c r="SYW755" s="31"/>
      <c r="SYX755" s="31"/>
      <c r="SYY755" s="31"/>
      <c r="SYZ755" s="31"/>
      <c r="SZA755" s="31"/>
      <c r="SZB755" s="31"/>
      <c r="SZC755" s="31"/>
      <c r="SZD755" s="31"/>
      <c r="SZE755" s="31"/>
      <c r="SZF755" s="31"/>
      <c r="SZG755" s="31"/>
      <c r="SZH755" s="31"/>
      <c r="SZI755" s="31"/>
      <c r="SZJ755" s="31"/>
      <c r="SZK755" s="31"/>
      <c r="SZL755" s="31"/>
      <c r="SZM755" s="31"/>
      <c r="SZN755" s="31"/>
      <c r="SZO755" s="31"/>
      <c r="SZP755" s="31"/>
      <c r="SZQ755" s="31"/>
      <c r="SZR755" s="31"/>
      <c r="SZS755" s="31"/>
      <c r="SZT755" s="31"/>
      <c r="SZU755" s="31"/>
      <c r="SZV755" s="31"/>
      <c r="SZW755" s="31"/>
      <c r="SZX755" s="31"/>
      <c r="SZY755" s="31"/>
      <c r="SZZ755" s="31"/>
      <c r="TAA755" s="31"/>
      <c r="TAB755" s="31"/>
      <c r="TAC755" s="31"/>
      <c r="TAD755" s="31"/>
      <c r="TAE755" s="31"/>
      <c r="TAF755" s="31"/>
      <c r="TAG755" s="31"/>
      <c r="TAH755" s="31"/>
      <c r="TAI755" s="31"/>
      <c r="TAJ755" s="31"/>
      <c r="TAK755" s="31"/>
      <c r="TAL755" s="31"/>
      <c r="TAM755" s="31"/>
      <c r="TAN755" s="31"/>
      <c r="TAO755" s="31"/>
      <c r="TAP755" s="31"/>
      <c r="TAQ755" s="31"/>
      <c r="TAR755" s="31"/>
      <c r="TAS755" s="31"/>
      <c r="TAT755" s="31"/>
      <c r="TAU755" s="31"/>
      <c r="TAV755" s="31"/>
      <c r="TAW755" s="31"/>
      <c r="TAX755" s="31"/>
      <c r="TAY755" s="31"/>
      <c r="TAZ755" s="31"/>
      <c r="TBA755" s="31"/>
      <c r="TBB755" s="31"/>
      <c r="TBC755" s="31"/>
      <c r="TBD755" s="31"/>
      <c r="TBE755" s="31"/>
      <c r="TBF755" s="31"/>
      <c r="TBG755" s="31"/>
      <c r="TBH755" s="31"/>
      <c r="TBI755" s="31"/>
      <c r="TBJ755" s="31"/>
      <c r="TBK755" s="31"/>
      <c r="TBL755" s="31"/>
      <c r="TBM755" s="31"/>
      <c r="TBN755" s="31"/>
      <c r="TBO755" s="31"/>
      <c r="TBP755" s="31"/>
      <c r="TBQ755" s="31"/>
      <c r="TBR755" s="31"/>
      <c r="TBS755" s="31"/>
      <c r="TBT755" s="31"/>
      <c r="TBU755" s="31"/>
      <c r="TBV755" s="31"/>
      <c r="TBW755" s="31"/>
      <c r="TBX755" s="31"/>
      <c r="TBY755" s="31"/>
      <c r="TBZ755" s="31"/>
      <c r="TCA755" s="31"/>
      <c r="TCB755" s="31"/>
      <c r="TCC755" s="31"/>
      <c r="TCD755" s="31"/>
      <c r="TCE755" s="31"/>
      <c r="TCF755" s="31"/>
      <c r="TCG755" s="31"/>
      <c r="TCH755" s="31"/>
      <c r="TCI755" s="31"/>
      <c r="TCJ755" s="31"/>
      <c r="TCK755" s="31"/>
      <c r="TCL755" s="31"/>
      <c r="TCM755" s="31"/>
      <c r="TCN755" s="31"/>
      <c r="TCO755" s="31"/>
      <c r="TCP755" s="31"/>
      <c r="TCQ755" s="31"/>
      <c r="TCR755" s="31"/>
      <c r="TCS755" s="31"/>
      <c r="TCT755" s="31"/>
      <c r="TCU755" s="31"/>
      <c r="TCV755" s="31"/>
      <c r="TCW755" s="31"/>
      <c r="TCX755" s="31"/>
      <c r="TCY755" s="31"/>
      <c r="TCZ755" s="31"/>
      <c r="TDA755" s="31"/>
      <c r="TDB755" s="31"/>
      <c r="TDC755" s="31"/>
      <c r="TDD755" s="31"/>
      <c r="TDE755" s="31"/>
      <c r="TDF755" s="31"/>
      <c r="TDG755" s="31"/>
      <c r="TDH755" s="31"/>
      <c r="TDI755" s="31"/>
      <c r="TDJ755" s="31"/>
      <c r="TDK755" s="31"/>
      <c r="TDL755" s="31"/>
      <c r="TDM755" s="31"/>
      <c r="TDN755" s="31"/>
      <c r="TDO755" s="31"/>
      <c r="TDP755" s="31"/>
      <c r="TDQ755" s="31"/>
      <c r="TDR755" s="31"/>
      <c r="TDS755" s="31"/>
      <c r="TDT755" s="31"/>
      <c r="TDU755" s="31"/>
      <c r="TDV755" s="31"/>
      <c r="TDW755" s="31"/>
      <c r="TDX755" s="31"/>
      <c r="TDY755" s="31"/>
      <c r="TDZ755" s="31"/>
      <c r="TEA755" s="31"/>
      <c r="TEB755" s="31"/>
      <c r="TEC755" s="31"/>
      <c r="TED755" s="31"/>
      <c r="TEE755" s="31"/>
      <c r="TEF755" s="31"/>
      <c r="TEG755" s="31"/>
      <c r="TEH755" s="31"/>
      <c r="TEI755" s="31"/>
      <c r="TEJ755" s="31"/>
      <c r="TEK755" s="31"/>
      <c r="TEL755" s="31"/>
      <c r="TEM755" s="31"/>
      <c r="TEN755" s="31"/>
      <c r="TEO755" s="31"/>
      <c r="TEP755" s="31"/>
      <c r="TEQ755" s="31"/>
      <c r="TER755" s="31"/>
      <c r="TES755" s="31"/>
      <c r="TET755" s="31"/>
      <c r="TEU755" s="31"/>
      <c r="TEV755" s="31"/>
      <c r="TEW755" s="31"/>
      <c r="TEX755" s="31"/>
      <c r="TEY755" s="31"/>
      <c r="TEZ755" s="31"/>
      <c r="TFA755" s="31"/>
      <c r="TFB755" s="31"/>
      <c r="TFC755" s="31"/>
      <c r="TFD755" s="31"/>
      <c r="TFE755" s="31"/>
      <c r="TFF755" s="31"/>
      <c r="TFG755" s="31"/>
      <c r="TFH755" s="31"/>
      <c r="TFI755" s="31"/>
      <c r="TFJ755" s="31"/>
      <c r="TFK755" s="31"/>
      <c r="TFL755" s="31"/>
      <c r="TFM755" s="31"/>
      <c r="TFN755" s="31"/>
      <c r="TFO755" s="31"/>
      <c r="TFP755" s="31"/>
      <c r="TFQ755" s="31"/>
      <c r="TFR755" s="31"/>
      <c r="TFS755" s="31"/>
      <c r="TFT755" s="31"/>
      <c r="TFU755" s="31"/>
      <c r="TFV755" s="31"/>
      <c r="TFW755" s="31"/>
      <c r="TFX755" s="31"/>
      <c r="TFY755" s="31"/>
      <c r="TFZ755" s="31"/>
      <c r="TGA755" s="31"/>
      <c r="TGB755" s="31"/>
      <c r="TGC755" s="31"/>
      <c r="TGD755" s="31"/>
      <c r="TGE755" s="31"/>
      <c r="TGF755" s="31"/>
      <c r="TGG755" s="31"/>
      <c r="TGH755" s="31"/>
      <c r="TGI755" s="31"/>
      <c r="TGJ755" s="31"/>
      <c r="TGK755" s="31"/>
      <c r="TGL755" s="31"/>
      <c r="TGM755" s="31"/>
      <c r="TGN755" s="31"/>
      <c r="TGO755" s="31"/>
      <c r="TGP755" s="31"/>
      <c r="TGQ755" s="31"/>
      <c r="TGR755" s="31"/>
      <c r="TGS755" s="31"/>
      <c r="TGT755" s="31"/>
      <c r="TGU755" s="31"/>
      <c r="TGV755" s="31"/>
      <c r="TGW755" s="31"/>
      <c r="TGX755" s="31"/>
      <c r="TGY755" s="31"/>
      <c r="TGZ755" s="31"/>
      <c r="THA755" s="31"/>
      <c r="THB755" s="31"/>
      <c r="THC755" s="31"/>
      <c r="THD755" s="31"/>
      <c r="THE755" s="31"/>
      <c r="THF755" s="31"/>
      <c r="THG755" s="31"/>
      <c r="THH755" s="31"/>
      <c r="THI755" s="31"/>
      <c r="THJ755" s="31"/>
      <c r="THK755" s="31"/>
      <c r="THL755" s="31"/>
      <c r="THM755" s="31"/>
      <c r="THN755" s="31"/>
      <c r="THO755" s="31"/>
      <c r="THP755" s="31"/>
      <c r="THQ755" s="31"/>
      <c r="THR755" s="31"/>
      <c r="THS755" s="31"/>
      <c r="THT755" s="31"/>
      <c r="THU755" s="31"/>
      <c r="THV755" s="31"/>
      <c r="THW755" s="31"/>
      <c r="THX755" s="31"/>
      <c r="THY755" s="31"/>
      <c r="THZ755" s="31"/>
      <c r="TIA755" s="31"/>
      <c r="TIB755" s="31"/>
      <c r="TIC755" s="31"/>
      <c r="TID755" s="31"/>
      <c r="TIE755" s="31"/>
      <c r="TIF755" s="31"/>
      <c r="TIG755" s="31"/>
      <c r="TIH755" s="31"/>
      <c r="TII755" s="31"/>
      <c r="TIJ755" s="31"/>
      <c r="TIK755" s="31"/>
      <c r="TIL755" s="31"/>
      <c r="TIM755" s="31"/>
      <c r="TIN755" s="31"/>
      <c r="TIO755" s="31"/>
      <c r="TIP755" s="31"/>
      <c r="TIQ755" s="31"/>
      <c r="TIR755" s="31"/>
      <c r="TIS755" s="31"/>
      <c r="TIT755" s="31"/>
      <c r="TIU755" s="31"/>
      <c r="TIV755" s="31"/>
      <c r="TIW755" s="31"/>
      <c r="TIX755" s="31"/>
      <c r="TIY755" s="31"/>
      <c r="TIZ755" s="31"/>
      <c r="TJA755" s="31"/>
      <c r="TJB755" s="31"/>
      <c r="TJC755" s="31"/>
      <c r="TJD755" s="31"/>
      <c r="TJE755" s="31"/>
      <c r="TJF755" s="31"/>
      <c r="TJG755" s="31"/>
      <c r="TJH755" s="31"/>
      <c r="TJI755" s="31"/>
      <c r="TJJ755" s="31"/>
      <c r="TJK755" s="31"/>
      <c r="TJL755" s="31"/>
      <c r="TJM755" s="31"/>
      <c r="TJN755" s="31"/>
      <c r="TJO755" s="31"/>
      <c r="TJP755" s="31"/>
      <c r="TJQ755" s="31"/>
      <c r="TJR755" s="31"/>
      <c r="TJS755" s="31"/>
      <c r="TJT755" s="31"/>
      <c r="TJU755" s="31"/>
      <c r="TJV755" s="31"/>
      <c r="TJW755" s="31"/>
      <c r="TJX755" s="31"/>
      <c r="TJY755" s="31"/>
      <c r="TJZ755" s="31"/>
      <c r="TKA755" s="31"/>
      <c r="TKB755" s="31"/>
      <c r="TKC755" s="31"/>
      <c r="TKD755" s="31"/>
      <c r="TKE755" s="31"/>
      <c r="TKF755" s="31"/>
      <c r="TKG755" s="31"/>
      <c r="TKH755" s="31"/>
      <c r="TKI755" s="31"/>
      <c r="TKJ755" s="31"/>
      <c r="TKK755" s="31"/>
      <c r="TKL755" s="31"/>
      <c r="TKM755" s="31"/>
      <c r="TKN755" s="31"/>
      <c r="TKO755" s="31"/>
      <c r="TKP755" s="31"/>
      <c r="TKQ755" s="31"/>
      <c r="TKR755" s="31"/>
      <c r="TKS755" s="31"/>
      <c r="TKT755" s="31"/>
      <c r="TKU755" s="31"/>
      <c r="TKV755" s="31"/>
      <c r="TKW755" s="31"/>
      <c r="TKX755" s="31"/>
      <c r="TKY755" s="31"/>
      <c r="TKZ755" s="31"/>
      <c r="TLA755" s="31"/>
      <c r="TLB755" s="31"/>
      <c r="TLC755" s="31"/>
      <c r="TLD755" s="31"/>
      <c r="TLE755" s="31"/>
      <c r="TLF755" s="31"/>
      <c r="TLG755" s="31"/>
      <c r="TLH755" s="31"/>
      <c r="TLI755" s="31"/>
      <c r="TLJ755" s="31"/>
      <c r="TLK755" s="31"/>
      <c r="TLL755" s="31"/>
      <c r="TLM755" s="31"/>
      <c r="TLN755" s="31"/>
      <c r="TLO755" s="31"/>
      <c r="TLP755" s="31"/>
      <c r="TLQ755" s="31"/>
      <c r="TLR755" s="31"/>
      <c r="TLS755" s="31"/>
      <c r="TLT755" s="31"/>
      <c r="TLU755" s="31"/>
      <c r="TLV755" s="31"/>
      <c r="TLW755" s="31"/>
      <c r="TLX755" s="31"/>
      <c r="TLY755" s="31"/>
      <c r="TLZ755" s="31"/>
      <c r="TMA755" s="31"/>
      <c r="TMB755" s="31"/>
      <c r="TMC755" s="31"/>
      <c r="TMD755" s="31"/>
      <c r="TME755" s="31"/>
      <c r="TMF755" s="31"/>
      <c r="TMG755" s="31"/>
      <c r="TMH755" s="31"/>
      <c r="TMI755" s="31"/>
      <c r="TMJ755" s="31"/>
      <c r="TMK755" s="31"/>
      <c r="TML755" s="31"/>
      <c r="TMM755" s="31"/>
      <c r="TMN755" s="31"/>
      <c r="TMO755" s="31"/>
      <c r="TMP755" s="31"/>
      <c r="TMQ755" s="31"/>
      <c r="TMR755" s="31"/>
      <c r="TMS755" s="31"/>
      <c r="TMT755" s="31"/>
      <c r="TMU755" s="31"/>
      <c r="TMV755" s="31"/>
      <c r="TMW755" s="31"/>
      <c r="TMX755" s="31"/>
      <c r="TMY755" s="31"/>
      <c r="TMZ755" s="31"/>
      <c r="TNA755" s="31"/>
      <c r="TNB755" s="31"/>
      <c r="TNC755" s="31"/>
      <c r="TND755" s="31"/>
      <c r="TNE755" s="31"/>
      <c r="TNF755" s="31"/>
      <c r="TNG755" s="31"/>
      <c r="TNH755" s="31"/>
      <c r="TNI755" s="31"/>
      <c r="TNJ755" s="31"/>
      <c r="TNK755" s="31"/>
      <c r="TNL755" s="31"/>
      <c r="TNM755" s="31"/>
      <c r="TNN755" s="31"/>
      <c r="TNO755" s="31"/>
      <c r="TNP755" s="31"/>
      <c r="TNQ755" s="31"/>
      <c r="TNR755" s="31"/>
      <c r="TNS755" s="31"/>
      <c r="TNT755" s="31"/>
      <c r="TNU755" s="31"/>
      <c r="TNV755" s="31"/>
      <c r="TNW755" s="31"/>
      <c r="TNX755" s="31"/>
      <c r="TNY755" s="31"/>
      <c r="TNZ755" s="31"/>
      <c r="TOA755" s="31"/>
      <c r="TOB755" s="31"/>
      <c r="TOC755" s="31"/>
      <c r="TOD755" s="31"/>
      <c r="TOE755" s="31"/>
      <c r="TOF755" s="31"/>
      <c r="TOG755" s="31"/>
      <c r="TOH755" s="31"/>
      <c r="TOI755" s="31"/>
      <c r="TOJ755" s="31"/>
      <c r="TOK755" s="31"/>
      <c r="TOL755" s="31"/>
      <c r="TOM755" s="31"/>
      <c r="TON755" s="31"/>
      <c r="TOO755" s="31"/>
      <c r="TOP755" s="31"/>
      <c r="TOQ755" s="31"/>
      <c r="TOR755" s="31"/>
      <c r="TOS755" s="31"/>
      <c r="TOT755" s="31"/>
      <c r="TOU755" s="31"/>
      <c r="TOV755" s="31"/>
      <c r="TOW755" s="31"/>
      <c r="TOX755" s="31"/>
      <c r="TOY755" s="31"/>
      <c r="TOZ755" s="31"/>
      <c r="TPA755" s="31"/>
      <c r="TPB755" s="31"/>
      <c r="TPC755" s="31"/>
      <c r="TPD755" s="31"/>
      <c r="TPE755" s="31"/>
      <c r="TPF755" s="31"/>
      <c r="TPG755" s="31"/>
      <c r="TPH755" s="31"/>
      <c r="TPI755" s="31"/>
      <c r="TPJ755" s="31"/>
      <c r="TPK755" s="31"/>
      <c r="TPL755" s="31"/>
      <c r="TPM755" s="31"/>
      <c r="TPN755" s="31"/>
      <c r="TPO755" s="31"/>
      <c r="TPP755" s="31"/>
      <c r="TPQ755" s="31"/>
      <c r="TPR755" s="31"/>
      <c r="TPS755" s="31"/>
      <c r="TPT755" s="31"/>
      <c r="TPU755" s="31"/>
      <c r="TPV755" s="31"/>
      <c r="TPW755" s="31"/>
      <c r="TPX755" s="31"/>
      <c r="TPY755" s="31"/>
      <c r="TPZ755" s="31"/>
      <c r="TQA755" s="31"/>
      <c r="TQB755" s="31"/>
      <c r="TQC755" s="31"/>
      <c r="TQD755" s="31"/>
      <c r="TQE755" s="31"/>
      <c r="TQF755" s="31"/>
      <c r="TQG755" s="31"/>
      <c r="TQH755" s="31"/>
      <c r="TQI755" s="31"/>
      <c r="TQJ755" s="31"/>
      <c r="TQK755" s="31"/>
      <c r="TQL755" s="31"/>
      <c r="TQM755" s="31"/>
      <c r="TQN755" s="31"/>
      <c r="TQO755" s="31"/>
      <c r="TQP755" s="31"/>
      <c r="TQQ755" s="31"/>
      <c r="TQR755" s="31"/>
      <c r="TQS755" s="31"/>
      <c r="TQT755" s="31"/>
      <c r="TQU755" s="31"/>
      <c r="TQV755" s="31"/>
      <c r="TQW755" s="31"/>
      <c r="TQX755" s="31"/>
      <c r="TQY755" s="31"/>
      <c r="TQZ755" s="31"/>
      <c r="TRA755" s="31"/>
      <c r="TRB755" s="31"/>
      <c r="TRC755" s="31"/>
      <c r="TRD755" s="31"/>
      <c r="TRE755" s="31"/>
      <c r="TRF755" s="31"/>
      <c r="TRG755" s="31"/>
      <c r="TRH755" s="31"/>
      <c r="TRI755" s="31"/>
      <c r="TRJ755" s="31"/>
      <c r="TRK755" s="31"/>
      <c r="TRL755" s="31"/>
      <c r="TRM755" s="31"/>
      <c r="TRN755" s="31"/>
      <c r="TRO755" s="31"/>
      <c r="TRP755" s="31"/>
      <c r="TRQ755" s="31"/>
      <c r="TRR755" s="31"/>
      <c r="TRS755" s="31"/>
      <c r="TRT755" s="31"/>
      <c r="TRU755" s="31"/>
      <c r="TRV755" s="31"/>
      <c r="TRW755" s="31"/>
      <c r="TRX755" s="31"/>
      <c r="TRY755" s="31"/>
      <c r="TRZ755" s="31"/>
      <c r="TSA755" s="31"/>
      <c r="TSB755" s="31"/>
      <c r="TSC755" s="31"/>
      <c r="TSD755" s="31"/>
      <c r="TSE755" s="31"/>
      <c r="TSF755" s="31"/>
      <c r="TSG755" s="31"/>
      <c r="TSH755" s="31"/>
      <c r="TSI755" s="31"/>
      <c r="TSJ755" s="31"/>
      <c r="TSK755" s="31"/>
      <c r="TSL755" s="31"/>
      <c r="TSM755" s="31"/>
      <c r="TSN755" s="31"/>
      <c r="TSO755" s="31"/>
      <c r="TSP755" s="31"/>
      <c r="TSQ755" s="31"/>
      <c r="TSR755" s="31"/>
      <c r="TSS755" s="31"/>
      <c r="TST755" s="31"/>
      <c r="TSU755" s="31"/>
      <c r="TSV755" s="31"/>
      <c r="TSW755" s="31"/>
      <c r="TSX755" s="31"/>
      <c r="TSY755" s="31"/>
      <c r="TSZ755" s="31"/>
      <c r="TTA755" s="31"/>
      <c r="TTB755" s="31"/>
      <c r="TTC755" s="31"/>
      <c r="TTD755" s="31"/>
      <c r="TTE755" s="31"/>
      <c r="TTF755" s="31"/>
      <c r="TTG755" s="31"/>
      <c r="TTH755" s="31"/>
      <c r="TTI755" s="31"/>
      <c r="TTJ755" s="31"/>
      <c r="TTK755" s="31"/>
      <c r="TTL755" s="31"/>
      <c r="TTM755" s="31"/>
      <c r="TTN755" s="31"/>
      <c r="TTO755" s="31"/>
      <c r="TTP755" s="31"/>
      <c r="TTQ755" s="31"/>
      <c r="TTR755" s="31"/>
      <c r="TTS755" s="31"/>
      <c r="TTT755" s="31"/>
      <c r="TTU755" s="31"/>
      <c r="TTV755" s="31"/>
      <c r="TTW755" s="31"/>
      <c r="TTX755" s="31"/>
      <c r="TTY755" s="31"/>
      <c r="TTZ755" s="31"/>
      <c r="TUA755" s="31"/>
      <c r="TUB755" s="31"/>
      <c r="TUC755" s="31"/>
      <c r="TUD755" s="31"/>
      <c r="TUE755" s="31"/>
      <c r="TUF755" s="31"/>
      <c r="TUG755" s="31"/>
      <c r="TUH755" s="31"/>
      <c r="TUI755" s="31"/>
      <c r="TUJ755" s="31"/>
      <c r="TUK755" s="31"/>
      <c r="TUL755" s="31"/>
      <c r="TUM755" s="31"/>
      <c r="TUN755" s="31"/>
      <c r="TUO755" s="31"/>
      <c r="TUP755" s="31"/>
      <c r="TUQ755" s="31"/>
      <c r="TUR755" s="31"/>
      <c r="TUS755" s="31"/>
      <c r="TUT755" s="31"/>
      <c r="TUU755" s="31"/>
      <c r="TUV755" s="31"/>
      <c r="TUW755" s="31"/>
      <c r="TUX755" s="31"/>
      <c r="TUY755" s="31"/>
      <c r="TUZ755" s="31"/>
      <c r="TVA755" s="31"/>
      <c r="TVB755" s="31"/>
      <c r="TVC755" s="31"/>
      <c r="TVD755" s="31"/>
      <c r="TVE755" s="31"/>
      <c r="TVF755" s="31"/>
      <c r="TVG755" s="31"/>
      <c r="TVH755" s="31"/>
      <c r="TVI755" s="31"/>
      <c r="TVJ755" s="31"/>
      <c r="TVK755" s="31"/>
      <c r="TVL755" s="31"/>
      <c r="TVM755" s="31"/>
      <c r="TVN755" s="31"/>
      <c r="TVO755" s="31"/>
      <c r="TVP755" s="31"/>
      <c r="TVQ755" s="31"/>
      <c r="TVR755" s="31"/>
      <c r="TVS755" s="31"/>
      <c r="TVT755" s="31"/>
      <c r="TVU755" s="31"/>
      <c r="TVV755" s="31"/>
      <c r="TVW755" s="31"/>
      <c r="TVX755" s="31"/>
      <c r="TVY755" s="31"/>
      <c r="TVZ755" s="31"/>
      <c r="TWA755" s="31"/>
      <c r="TWB755" s="31"/>
      <c r="TWC755" s="31"/>
      <c r="TWD755" s="31"/>
      <c r="TWE755" s="31"/>
      <c r="TWF755" s="31"/>
      <c r="TWG755" s="31"/>
      <c r="TWH755" s="31"/>
      <c r="TWI755" s="31"/>
      <c r="TWJ755" s="31"/>
      <c r="TWK755" s="31"/>
      <c r="TWL755" s="31"/>
      <c r="TWM755" s="31"/>
      <c r="TWN755" s="31"/>
      <c r="TWO755" s="31"/>
      <c r="TWP755" s="31"/>
      <c r="TWQ755" s="31"/>
      <c r="TWR755" s="31"/>
      <c r="TWS755" s="31"/>
      <c r="TWT755" s="31"/>
      <c r="TWU755" s="31"/>
      <c r="TWV755" s="31"/>
      <c r="TWW755" s="31"/>
      <c r="TWX755" s="31"/>
      <c r="TWY755" s="31"/>
      <c r="TWZ755" s="31"/>
      <c r="TXA755" s="31"/>
      <c r="TXB755" s="31"/>
      <c r="TXC755" s="31"/>
      <c r="TXD755" s="31"/>
      <c r="TXE755" s="31"/>
      <c r="TXF755" s="31"/>
      <c r="TXG755" s="31"/>
      <c r="TXH755" s="31"/>
      <c r="TXI755" s="31"/>
      <c r="TXJ755" s="31"/>
      <c r="TXK755" s="31"/>
      <c r="TXL755" s="31"/>
      <c r="TXM755" s="31"/>
      <c r="TXN755" s="31"/>
      <c r="TXO755" s="31"/>
      <c r="TXP755" s="31"/>
      <c r="TXQ755" s="31"/>
      <c r="TXR755" s="31"/>
      <c r="TXS755" s="31"/>
      <c r="TXT755" s="31"/>
      <c r="TXU755" s="31"/>
      <c r="TXV755" s="31"/>
      <c r="TXW755" s="31"/>
      <c r="TXX755" s="31"/>
      <c r="TXY755" s="31"/>
      <c r="TXZ755" s="31"/>
      <c r="TYA755" s="31"/>
      <c r="TYB755" s="31"/>
      <c r="TYC755" s="31"/>
      <c r="TYD755" s="31"/>
      <c r="TYE755" s="31"/>
      <c r="TYF755" s="31"/>
      <c r="TYG755" s="31"/>
      <c r="TYH755" s="31"/>
      <c r="TYI755" s="31"/>
      <c r="TYJ755" s="31"/>
      <c r="TYK755" s="31"/>
      <c r="TYL755" s="31"/>
      <c r="TYM755" s="31"/>
      <c r="TYN755" s="31"/>
      <c r="TYO755" s="31"/>
      <c r="TYP755" s="31"/>
      <c r="TYQ755" s="31"/>
      <c r="TYR755" s="31"/>
      <c r="TYS755" s="31"/>
      <c r="TYT755" s="31"/>
      <c r="TYU755" s="31"/>
      <c r="TYV755" s="31"/>
      <c r="TYW755" s="31"/>
      <c r="TYX755" s="31"/>
      <c r="TYY755" s="31"/>
      <c r="TYZ755" s="31"/>
      <c r="TZA755" s="31"/>
      <c r="TZB755" s="31"/>
      <c r="TZC755" s="31"/>
      <c r="TZD755" s="31"/>
      <c r="TZE755" s="31"/>
      <c r="TZF755" s="31"/>
      <c r="TZG755" s="31"/>
      <c r="TZH755" s="31"/>
      <c r="TZI755" s="31"/>
      <c r="TZJ755" s="31"/>
      <c r="TZK755" s="31"/>
      <c r="TZL755" s="31"/>
      <c r="TZM755" s="31"/>
      <c r="TZN755" s="31"/>
      <c r="TZO755" s="31"/>
      <c r="TZP755" s="31"/>
      <c r="TZQ755" s="31"/>
      <c r="TZR755" s="31"/>
      <c r="TZS755" s="31"/>
      <c r="TZT755" s="31"/>
      <c r="TZU755" s="31"/>
      <c r="TZV755" s="31"/>
      <c r="TZW755" s="31"/>
      <c r="TZX755" s="31"/>
      <c r="TZY755" s="31"/>
      <c r="TZZ755" s="31"/>
      <c r="UAA755" s="31"/>
      <c r="UAB755" s="31"/>
      <c r="UAC755" s="31"/>
      <c r="UAD755" s="31"/>
      <c r="UAE755" s="31"/>
      <c r="UAF755" s="31"/>
      <c r="UAG755" s="31"/>
      <c r="UAH755" s="31"/>
      <c r="UAI755" s="31"/>
      <c r="UAJ755" s="31"/>
      <c r="UAK755" s="31"/>
      <c r="UAL755" s="31"/>
      <c r="UAM755" s="31"/>
      <c r="UAN755" s="31"/>
      <c r="UAO755" s="31"/>
      <c r="UAP755" s="31"/>
      <c r="UAQ755" s="31"/>
      <c r="UAR755" s="31"/>
      <c r="UAS755" s="31"/>
      <c r="UAT755" s="31"/>
      <c r="UAU755" s="31"/>
      <c r="UAV755" s="31"/>
      <c r="UAW755" s="31"/>
      <c r="UAX755" s="31"/>
      <c r="UAY755" s="31"/>
      <c r="UAZ755" s="31"/>
      <c r="UBA755" s="31"/>
      <c r="UBB755" s="31"/>
      <c r="UBC755" s="31"/>
      <c r="UBD755" s="31"/>
      <c r="UBE755" s="31"/>
      <c r="UBF755" s="31"/>
      <c r="UBG755" s="31"/>
      <c r="UBH755" s="31"/>
      <c r="UBI755" s="31"/>
      <c r="UBJ755" s="31"/>
      <c r="UBK755" s="31"/>
      <c r="UBL755" s="31"/>
      <c r="UBM755" s="31"/>
      <c r="UBN755" s="31"/>
      <c r="UBO755" s="31"/>
      <c r="UBP755" s="31"/>
      <c r="UBQ755" s="31"/>
      <c r="UBR755" s="31"/>
      <c r="UBS755" s="31"/>
      <c r="UBT755" s="31"/>
      <c r="UBU755" s="31"/>
      <c r="UBV755" s="31"/>
      <c r="UBW755" s="31"/>
      <c r="UBX755" s="31"/>
      <c r="UBY755" s="31"/>
      <c r="UBZ755" s="31"/>
      <c r="UCA755" s="31"/>
      <c r="UCB755" s="31"/>
      <c r="UCC755" s="31"/>
      <c r="UCD755" s="31"/>
      <c r="UCE755" s="31"/>
      <c r="UCF755" s="31"/>
      <c r="UCG755" s="31"/>
      <c r="UCH755" s="31"/>
      <c r="UCI755" s="31"/>
      <c r="UCJ755" s="31"/>
      <c r="UCK755" s="31"/>
      <c r="UCL755" s="31"/>
      <c r="UCM755" s="31"/>
      <c r="UCN755" s="31"/>
      <c r="UCO755" s="31"/>
      <c r="UCP755" s="31"/>
      <c r="UCQ755" s="31"/>
      <c r="UCR755" s="31"/>
      <c r="UCS755" s="31"/>
      <c r="UCT755" s="31"/>
      <c r="UCU755" s="31"/>
      <c r="UCV755" s="31"/>
      <c r="UCW755" s="31"/>
      <c r="UCX755" s="31"/>
      <c r="UCY755" s="31"/>
      <c r="UCZ755" s="31"/>
      <c r="UDA755" s="31"/>
      <c r="UDB755" s="31"/>
      <c r="UDC755" s="31"/>
      <c r="UDD755" s="31"/>
      <c r="UDE755" s="31"/>
      <c r="UDF755" s="31"/>
      <c r="UDG755" s="31"/>
      <c r="UDH755" s="31"/>
      <c r="UDI755" s="31"/>
      <c r="UDJ755" s="31"/>
      <c r="UDK755" s="31"/>
      <c r="UDL755" s="31"/>
      <c r="UDM755" s="31"/>
      <c r="UDN755" s="31"/>
      <c r="UDO755" s="31"/>
      <c r="UDP755" s="31"/>
      <c r="UDQ755" s="31"/>
      <c r="UDR755" s="31"/>
      <c r="UDS755" s="31"/>
      <c r="UDT755" s="31"/>
      <c r="UDU755" s="31"/>
      <c r="UDV755" s="31"/>
      <c r="UDW755" s="31"/>
      <c r="UDX755" s="31"/>
      <c r="UDY755" s="31"/>
      <c r="UDZ755" s="31"/>
      <c r="UEA755" s="31"/>
      <c r="UEB755" s="31"/>
      <c r="UEC755" s="31"/>
      <c r="UED755" s="31"/>
      <c r="UEE755" s="31"/>
      <c r="UEF755" s="31"/>
      <c r="UEG755" s="31"/>
      <c r="UEH755" s="31"/>
      <c r="UEI755" s="31"/>
      <c r="UEJ755" s="31"/>
      <c r="UEK755" s="31"/>
      <c r="UEL755" s="31"/>
      <c r="UEM755" s="31"/>
      <c r="UEN755" s="31"/>
      <c r="UEO755" s="31"/>
      <c r="UEP755" s="31"/>
      <c r="UEQ755" s="31"/>
      <c r="UER755" s="31"/>
      <c r="UES755" s="31"/>
      <c r="UET755" s="31"/>
      <c r="UEU755" s="31"/>
      <c r="UEV755" s="31"/>
      <c r="UEW755" s="31"/>
      <c r="UEX755" s="31"/>
      <c r="UEY755" s="31"/>
      <c r="UEZ755" s="31"/>
      <c r="UFA755" s="31"/>
      <c r="UFB755" s="31"/>
      <c r="UFC755" s="31"/>
      <c r="UFD755" s="31"/>
      <c r="UFE755" s="31"/>
      <c r="UFF755" s="31"/>
      <c r="UFG755" s="31"/>
      <c r="UFH755" s="31"/>
      <c r="UFI755" s="31"/>
      <c r="UFJ755" s="31"/>
      <c r="UFK755" s="31"/>
      <c r="UFL755" s="31"/>
      <c r="UFM755" s="31"/>
      <c r="UFN755" s="31"/>
      <c r="UFO755" s="31"/>
      <c r="UFP755" s="31"/>
      <c r="UFQ755" s="31"/>
      <c r="UFR755" s="31"/>
      <c r="UFS755" s="31"/>
      <c r="UFT755" s="31"/>
      <c r="UFU755" s="31"/>
      <c r="UFV755" s="31"/>
      <c r="UFW755" s="31"/>
      <c r="UFX755" s="31"/>
      <c r="UFY755" s="31"/>
      <c r="UFZ755" s="31"/>
      <c r="UGA755" s="31"/>
      <c r="UGB755" s="31"/>
      <c r="UGC755" s="31"/>
      <c r="UGD755" s="31"/>
      <c r="UGE755" s="31"/>
      <c r="UGF755" s="31"/>
      <c r="UGG755" s="31"/>
      <c r="UGH755" s="31"/>
      <c r="UGI755" s="31"/>
      <c r="UGJ755" s="31"/>
      <c r="UGK755" s="31"/>
      <c r="UGL755" s="31"/>
      <c r="UGM755" s="31"/>
      <c r="UGN755" s="31"/>
      <c r="UGO755" s="31"/>
      <c r="UGP755" s="31"/>
      <c r="UGQ755" s="31"/>
      <c r="UGR755" s="31"/>
      <c r="UGS755" s="31"/>
      <c r="UGT755" s="31"/>
      <c r="UGU755" s="31"/>
      <c r="UGV755" s="31"/>
      <c r="UGW755" s="31"/>
      <c r="UGX755" s="31"/>
      <c r="UGY755" s="31"/>
      <c r="UGZ755" s="31"/>
      <c r="UHA755" s="31"/>
      <c r="UHB755" s="31"/>
      <c r="UHC755" s="31"/>
      <c r="UHD755" s="31"/>
      <c r="UHE755" s="31"/>
      <c r="UHF755" s="31"/>
      <c r="UHG755" s="31"/>
      <c r="UHH755" s="31"/>
      <c r="UHI755" s="31"/>
      <c r="UHJ755" s="31"/>
      <c r="UHK755" s="31"/>
      <c r="UHL755" s="31"/>
      <c r="UHM755" s="31"/>
      <c r="UHN755" s="31"/>
      <c r="UHO755" s="31"/>
      <c r="UHP755" s="31"/>
      <c r="UHQ755" s="31"/>
      <c r="UHR755" s="31"/>
      <c r="UHS755" s="31"/>
      <c r="UHT755" s="31"/>
      <c r="UHU755" s="31"/>
      <c r="UHV755" s="31"/>
      <c r="UHW755" s="31"/>
      <c r="UHX755" s="31"/>
      <c r="UHY755" s="31"/>
      <c r="UHZ755" s="31"/>
      <c r="UIA755" s="31"/>
      <c r="UIB755" s="31"/>
      <c r="UIC755" s="31"/>
      <c r="UID755" s="31"/>
      <c r="UIE755" s="31"/>
      <c r="UIF755" s="31"/>
      <c r="UIG755" s="31"/>
      <c r="UIH755" s="31"/>
      <c r="UII755" s="31"/>
      <c r="UIJ755" s="31"/>
      <c r="UIK755" s="31"/>
      <c r="UIL755" s="31"/>
      <c r="UIM755" s="31"/>
      <c r="UIN755" s="31"/>
      <c r="UIO755" s="31"/>
      <c r="UIP755" s="31"/>
      <c r="UIQ755" s="31"/>
      <c r="UIR755" s="31"/>
      <c r="UIS755" s="31"/>
      <c r="UIT755" s="31"/>
      <c r="UIU755" s="31"/>
      <c r="UIV755" s="31"/>
      <c r="UIW755" s="31"/>
      <c r="UIX755" s="31"/>
      <c r="UIY755" s="31"/>
      <c r="UIZ755" s="31"/>
      <c r="UJA755" s="31"/>
      <c r="UJB755" s="31"/>
      <c r="UJC755" s="31"/>
      <c r="UJD755" s="31"/>
      <c r="UJE755" s="31"/>
      <c r="UJF755" s="31"/>
      <c r="UJG755" s="31"/>
      <c r="UJH755" s="31"/>
      <c r="UJI755" s="31"/>
      <c r="UJJ755" s="31"/>
      <c r="UJK755" s="31"/>
      <c r="UJL755" s="31"/>
      <c r="UJM755" s="31"/>
      <c r="UJN755" s="31"/>
      <c r="UJO755" s="31"/>
      <c r="UJP755" s="31"/>
      <c r="UJQ755" s="31"/>
      <c r="UJR755" s="31"/>
      <c r="UJS755" s="31"/>
      <c r="UJT755" s="31"/>
      <c r="UJU755" s="31"/>
      <c r="UJV755" s="31"/>
      <c r="UJW755" s="31"/>
      <c r="UJX755" s="31"/>
      <c r="UJY755" s="31"/>
      <c r="UJZ755" s="31"/>
      <c r="UKA755" s="31"/>
      <c r="UKB755" s="31"/>
      <c r="UKC755" s="31"/>
      <c r="UKD755" s="31"/>
      <c r="UKE755" s="31"/>
      <c r="UKF755" s="31"/>
      <c r="UKG755" s="31"/>
      <c r="UKH755" s="31"/>
      <c r="UKI755" s="31"/>
      <c r="UKJ755" s="31"/>
      <c r="UKK755" s="31"/>
      <c r="UKL755" s="31"/>
      <c r="UKM755" s="31"/>
      <c r="UKN755" s="31"/>
      <c r="UKO755" s="31"/>
      <c r="UKP755" s="31"/>
      <c r="UKQ755" s="31"/>
      <c r="UKR755" s="31"/>
      <c r="UKS755" s="31"/>
      <c r="UKT755" s="31"/>
      <c r="UKU755" s="31"/>
      <c r="UKV755" s="31"/>
      <c r="UKW755" s="31"/>
      <c r="UKX755" s="31"/>
      <c r="UKY755" s="31"/>
      <c r="UKZ755" s="31"/>
      <c r="ULA755" s="31"/>
      <c r="ULB755" s="31"/>
      <c r="ULC755" s="31"/>
      <c r="ULD755" s="31"/>
      <c r="ULE755" s="31"/>
      <c r="ULF755" s="31"/>
      <c r="ULG755" s="31"/>
      <c r="ULH755" s="31"/>
      <c r="ULI755" s="31"/>
      <c r="ULJ755" s="31"/>
      <c r="ULK755" s="31"/>
      <c r="ULL755" s="31"/>
      <c r="ULM755" s="31"/>
      <c r="ULN755" s="31"/>
      <c r="ULO755" s="31"/>
      <c r="ULP755" s="31"/>
      <c r="ULQ755" s="31"/>
      <c r="ULR755" s="31"/>
      <c r="ULS755" s="31"/>
      <c r="ULT755" s="31"/>
      <c r="ULU755" s="31"/>
      <c r="ULV755" s="31"/>
      <c r="ULW755" s="31"/>
      <c r="ULX755" s="31"/>
      <c r="ULY755" s="31"/>
      <c r="ULZ755" s="31"/>
      <c r="UMA755" s="31"/>
      <c r="UMB755" s="31"/>
      <c r="UMC755" s="31"/>
      <c r="UMD755" s="31"/>
      <c r="UME755" s="31"/>
      <c r="UMF755" s="31"/>
      <c r="UMG755" s="31"/>
      <c r="UMH755" s="31"/>
      <c r="UMI755" s="31"/>
      <c r="UMJ755" s="31"/>
      <c r="UMK755" s="31"/>
      <c r="UML755" s="31"/>
      <c r="UMM755" s="31"/>
      <c r="UMN755" s="31"/>
      <c r="UMO755" s="31"/>
      <c r="UMP755" s="31"/>
      <c r="UMQ755" s="31"/>
      <c r="UMR755" s="31"/>
      <c r="UMS755" s="31"/>
      <c r="UMT755" s="31"/>
      <c r="UMU755" s="31"/>
      <c r="UMV755" s="31"/>
      <c r="UMW755" s="31"/>
      <c r="UMX755" s="31"/>
      <c r="UMY755" s="31"/>
      <c r="UMZ755" s="31"/>
      <c r="UNA755" s="31"/>
      <c r="UNB755" s="31"/>
      <c r="UNC755" s="31"/>
      <c r="UND755" s="31"/>
      <c r="UNE755" s="31"/>
      <c r="UNF755" s="31"/>
      <c r="UNG755" s="31"/>
      <c r="UNH755" s="31"/>
      <c r="UNI755" s="31"/>
      <c r="UNJ755" s="31"/>
      <c r="UNK755" s="31"/>
      <c r="UNL755" s="31"/>
      <c r="UNM755" s="31"/>
      <c r="UNN755" s="31"/>
      <c r="UNO755" s="31"/>
      <c r="UNP755" s="31"/>
      <c r="UNQ755" s="31"/>
      <c r="UNR755" s="31"/>
      <c r="UNS755" s="31"/>
      <c r="UNT755" s="31"/>
      <c r="UNU755" s="31"/>
      <c r="UNV755" s="31"/>
      <c r="UNW755" s="31"/>
      <c r="UNX755" s="31"/>
      <c r="UNY755" s="31"/>
      <c r="UNZ755" s="31"/>
      <c r="UOA755" s="31"/>
      <c r="UOB755" s="31"/>
      <c r="UOC755" s="31"/>
      <c r="UOD755" s="31"/>
      <c r="UOE755" s="31"/>
      <c r="UOF755" s="31"/>
      <c r="UOG755" s="31"/>
      <c r="UOH755" s="31"/>
      <c r="UOI755" s="31"/>
      <c r="UOJ755" s="31"/>
      <c r="UOK755" s="31"/>
      <c r="UOL755" s="31"/>
      <c r="UOM755" s="31"/>
      <c r="UON755" s="31"/>
      <c r="UOO755" s="31"/>
      <c r="UOP755" s="31"/>
      <c r="UOQ755" s="31"/>
      <c r="UOR755" s="31"/>
      <c r="UOS755" s="31"/>
      <c r="UOT755" s="31"/>
      <c r="UOU755" s="31"/>
      <c r="UOV755" s="31"/>
      <c r="UOW755" s="31"/>
      <c r="UOX755" s="31"/>
      <c r="UOY755" s="31"/>
      <c r="UOZ755" s="31"/>
      <c r="UPA755" s="31"/>
      <c r="UPB755" s="31"/>
      <c r="UPC755" s="31"/>
      <c r="UPD755" s="31"/>
      <c r="UPE755" s="31"/>
      <c r="UPF755" s="31"/>
      <c r="UPG755" s="31"/>
      <c r="UPH755" s="31"/>
      <c r="UPI755" s="31"/>
      <c r="UPJ755" s="31"/>
      <c r="UPK755" s="31"/>
      <c r="UPL755" s="31"/>
      <c r="UPM755" s="31"/>
      <c r="UPN755" s="31"/>
      <c r="UPO755" s="31"/>
      <c r="UPP755" s="31"/>
      <c r="UPQ755" s="31"/>
      <c r="UPR755" s="31"/>
      <c r="UPS755" s="31"/>
      <c r="UPT755" s="31"/>
      <c r="UPU755" s="31"/>
      <c r="UPV755" s="31"/>
      <c r="UPW755" s="31"/>
      <c r="UPX755" s="31"/>
      <c r="UPY755" s="31"/>
      <c r="UPZ755" s="31"/>
      <c r="UQA755" s="31"/>
      <c r="UQB755" s="31"/>
      <c r="UQC755" s="31"/>
      <c r="UQD755" s="31"/>
      <c r="UQE755" s="31"/>
      <c r="UQF755" s="31"/>
      <c r="UQG755" s="31"/>
      <c r="UQH755" s="31"/>
      <c r="UQI755" s="31"/>
      <c r="UQJ755" s="31"/>
      <c r="UQK755" s="31"/>
      <c r="UQL755" s="31"/>
      <c r="UQM755" s="31"/>
      <c r="UQN755" s="31"/>
      <c r="UQO755" s="31"/>
      <c r="UQP755" s="31"/>
      <c r="UQQ755" s="31"/>
      <c r="UQR755" s="31"/>
      <c r="UQS755" s="31"/>
      <c r="UQT755" s="31"/>
      <c r="UQU755" s="31"/>
      <c r="UQV755" s="31"/>
      <c r="UQW755" s="31"/>
      <c r="UQX755" s="31"/>
      <c r="UQY755" s="31"/>
      <c r="UQZ755" s="31"/>
      <c r="URA755" s="31"/>
      <c r="URB755" s="31"/>
      <c r="URC755" s="31"/>
      <c r="URD755" s="31"/>
      <c r="URE755" s="31"/>
      <c r="URF755" s="31"/>
      <c r="URG755" s="31"/>
      <c r="URH755" s="31"/>
      <c r="URI755" s="31"/>
      <c r="URJ755" s="31"/>
      <c r="URK755" s="31"/>
      <c r="URL755" s="31"/>
      <c r="URM755" s="31"/>
      <c r="URN755" s="31"/>
      <c r="URO755" s="31"/>
      <c r="URP755" s="31"/>
      <c r="URQ755" s="31"/>
      <c r="URR755" s="31"/>
      <c r="URS755" s="31"/>
      <c r="URT755" s="31"/>
      <c r="URU755" s="31"/>
      <c r="URV755" s="31"/>
      <c r="URW755" s="31"/>
      <c r="URX755" s="31"/>
      <c r="URY755" s="31"/>
      <c r="URZ755" s="31"/>
      <c r="USA755" s="31"/>
      <c r="USB755" s="31"/>
      <c r="USC755" s="31"/>
      <c r="USD755" s="31"/>
      <c r="USE755" s="31"/>
      <c r="USF755" s="31"/>
      <c r="USG755" s="31"/>
      <c r="USH755" s="31"/>
      <c r="USI755" s="31"/>
      <c r="USJ755" s="31"/>
      <c r="USK755" s="31"/>
      <c r="USL755" s="31"/>
      <c r="USM755" s="31"/>
      <c r="USN755" s="31"/>
      <c r="USO755" s="31"/>
      <c r="USP755" s="31"/>
      <c r="USQ755" s="31"/>
      <c r="USR755" s="31"/>
      <c r="USS755" s="31"/>
      <c r="UST755" s="31"/>
      <c r="USU755" s="31"/>
      <c r="USV755" s="31"/>
      <c r="USW755" s="31"/>
      <c r="USX755" s="31"/>
      <c r="USY755" s="31"/>
      <c r="USZ755" s="31"/>
      <c r="UTA755" s="31"/>
      <c r="UTB755" s="31"/>
      <c r="UTC755" s="31"/>
      <c r="UTD755" s="31"/>
      <c r="UTE755" s="31"/>
      <c r="UTF755" s="31"/>
      <c r="UTG755" s="31"/>
      <c r="UTH755" s="31"/>
      <c r="UTI755" s="31"/>
      <c r="UTJ755" s="31"/>
      <c r="UTK755" s="31"/>
      <c r="UTL755" s="31"/>
      <c r="UTM755" s="31"/>
      <c r="UTN755" s="31"/>
      <c r="UTO755" s="31"/>
      <c r="UTP755" s="31"/>
      <c r="UTQ755" s="31"/>
      <c r="UTR755" s="31"/>
      <c r="UTS755" s="31"/>
      <c r="UTT755" s="31"/>
      <c r="UTU755" s="31"/>
      <c r="UTV755" s="31"/>
      <c r="UTW755" s="31"/>
      <c r="UTX755" s="31"/>
      <c r="UTY755" s="31"/>
      <c r="UTZ755" s="31"/>
      <c r="UUA755" s="31"/>
      <c r="UUB755" s="31"/>
      <c r="UUC755" s="31"/>
      <c r="UUD755" s="31"/>
      <c r="UUE755" s="31"/>
      <c r="UUF755" s="31"/>
      <c r="UUG755" s="31"/>
      <c r="UUH755" s="31"/>
      <c r="UUI755" s="31"/>
      <c r="UUJ755" s="31"/>
      <c r="UUK755" s="31"/>
      <c r="UUL755" s="31"/>
      <c r="UUM755" s="31"/>
      <c r="UUN755" s="31"/>
      <c r="UUO755" s="31"/>
      <c r="UUP755" s="31"/>
      <c r="UUQ755" s="31"/>
      <c r="UUR755" s="31"/>
      <c r="UUS755" s="31"/>
      <c r="UUT755" s="31"/>
      <c r="UUU755" s="31"/>
      <c r="UUV755" s="31"/>
      <c r="UUW755" s="31"/>
      <c r="UUX755" s="31"/>
      <c r="UUY755" s="31"/>
      <c r="UUZ755" s="31"/>
      <c r="UVA755" s="31"/>
      <c r="UVB755" s="31"/>
      <c r="UVC755" s="31"/>
      <c r="UVD755" s="31"/>
      <c r="UVE755" s="31"/>
      <c r="UVF755" s="31"/>
      <c r="UVG755" s="31"/>
      <c r="UVH755" s="31"/>
      <c r="UVI755" s="31"/>
      <c r="UVJ755" s="31"/>
      <c r="UVK755" s="31"/>
      <c r="UVL755" s="31"/>
      <c r="UVM755" s="31"/>
      <c r="UVN755" s="31"/>
      <c r="UVO755" s="31"/>
      <c r="UVP755" s="31"/>
      <c r="UVQ755" s="31"/>
      <c r="UVR755" s="31"/>
      <c r="UVS755" s="31"/>
      <c r="UVT755" s="31"/>
      <c r="UVU755" s="31"/>
      <c r="UVV755" s="31"/>
      <c r="UVW755" s="31"/>
      <c r="UVX755" s="31"/>
      <c r="UVY755" s="31"/>
      <c r="UVZ755" s="31"/>
      <c r="UWA755" s="31"/>
      <c r="UWB755" s="31"/>
      <c r="UWC755" s="31"/>
      <c r="UWD755" s="31"/>
      <c r="UWE755" s="31"/>
      <c r="UWF755" s="31"/>
      <c r="UWG755" s="31"/>
      <c r="UWH755" s="31"/>
      <c r="UWI755" s="31"/>
      <c r="UWJ755" s="31"/>
      <c r="UWK755" s="31"/>
      <c r="UWL755" s="31"/>
      <c r="UWM755" s="31"/>
      <c r="UWN755" s="31"/>
      <c r="UWO755" s="31"/>
      <c r="UWP755" s="31"/>
      <c r="UWQ755" s="31"/>
      <c r="UWR755" s="31"/>
      <c r="UWS755" s="31"/>
      <c r="UWT755" s="31"/>
      <c r="UWU755" s="31"/>
      <c r="UWV755" s="31"/>
      <c r="UWW755" s="31"/>
      <c r="UWX755" s="31"/>
      <c r="UWY755" s="31"/>
      <c r="UWZ755" s="31"/>
      <c r="UXA755" s="31"/>
      <c r="UXB755" s="31"/>
      <c r="UXC755" s="31"/>
      <c r="UXD755" s="31"/>
      <c r="UXE755" s="31"/>
      <c r="UXF755" s="31"/>
      <c r="UXG755" s="31"/>
      <c r="UXH755" s="31"/>
      <c r="UXI755" s="31"/>
      <c r="UXJ755" s="31"/>
      <c r="UXK755" s="31"/>
      <c r="UXL755" s="31"/>
      <c r="UXM755" s="31"/>
      <c r="UXN755" s="31"/>
      <c r="UXO755" s="31"/>
      <c r="UXP755" s="31"/>
      <c r="UXQ755" s="31"/>
      <c r="UXR755" s="31"/>
      <c r="UXS755" s="31"/>
      <c r="UXT755" s="31"/>
      <c r="UXU755" s="31"/>
      <c r="UXV755" s="31"/>
      <c r="UXW755" s="31"/>
      <c r="UXX755" s="31"/>
      <c r="UXY755" s="31"/>
      <c r="UXZ755" s="31"/>
      <c r="UYA755" s="31"/>
      <c r="UYB755" s="31"/>
      <c r="UYC755" s="31"/>
      <c r="UYD755" s="31"/>
      <c r="UYE755" s="31"/>
      <c r="UYF755" s="31"/>
      <c r="UYG755" s="31"/>
      <c r="UYH755" s="31"/>
      <c r="UYI755" s="31"/>
      <c r="UYJ755" s="31"/>
      <c r="UYK755" s="31"/>
      <c r="UYL755" s="31"/>
      <c r="UYM755" s="31"/>
      <c r="UYN755" s="31"/>
      <c r="UYO755" s="31"/>
      <c r="UYP755" s="31"/>
      <c r="UYQ755" s="31"/>
      <c r="UYR755" s="31"/>
      <c r="UYS755" s="31"/>
      <c r="UYT755" s="31"/>
      <c r="UYU755" s="31"/>
      <c r="UYV755" s="31"/>
      <c r="UYW755" s="31"/>
      <c r="UYX755" s="31"/>
      <c r="UYY755" s="31"/>
      <c r="UYZ755" s="31"/>
      <c r="UZA755" s="31"/>
      <c r="UZB755" s="31"/>
      <c r="UZC755" s="31"/>
      <c r="UZD755" s="31"/>
      <c r="UZE755" s="31"/>
      <c r="UZF755" s="31"/>
      <c r="UZG755" s="31"/>
      <c r="UZH755" s="31"/>
      <c r="UZI755" s="31"/>
      <c r="UZJ755" s="31"/>
      <c r="UZK755" s="31"/>
      <c r="UZL755" s="31"/>
      <c r="UZM755" s="31"/>
      <c r="UZN755" s="31"/>
      <c r="UZO755" s="31"/>
      <c r="UZP755" s="31"/>
      <c r="UZQ755" s="31"/>
      <c r="UZR755" s="31"/>
      <c r="UZS755" s="31"/>
      <c r="UZT755" s="31"/>
      <c r="UZU755" s="31"/>
      <c r="UZV755" s="31"/>
      <c r="UZW755" s="31"/>
      <c r="UZX755" s="31"/>
      <c r="UZY755" s="31"/>
      <c r="UZZ755" s="31"/>
      <c r="VAA755" s="31"/>
      <c r="VAB755" s="31"/>
      <c r="VAC755" s="31"/>
      <c r="VAD755" s="31"/>
      <c r="VAE755" s="31"/>
      <c r="VAF755" s="31"/>
      <c r="VAG755" s="31"/>
      <c r="VAH755" s="31"/>
      <c r="VAI755" s="31"/>
      <c r="VAJ755" s="31"/>
      <c r="VAK755" s="31"/>
      <c r="VAL755" s="31"/>
      <c r="VAM755" s="31"/>
      <c r="VAN755" s="31"/>
      <c r="VAO755" s="31"/>
      <c r="VAP755" s="31"/>
      <c r="VAQ755" s="31"/>
      <c r="VAR755" s="31"/>
      <c r="VAS755" s="31"/>
      <c r="VAT755" s="31"/>
      <c r="VAU755" s="31"/>
      <c r="VAV755" s="31"/>
      <c r="VAW755" s="31"/>
      <c r="VAX755" s="31"/>
      <c r="VAY755" s="31"/>
      <c r="VAZ755" s="31"/>
      <c r="VBA755" s="31"/>
      <c r="VBB755" s="31"/>
      <c r="VBC755" s="31"/>
      <c r="VBD755" s="31"/>
      <c r="VBE755" s="31"/>
      <c r="VBF755" s="31"/>
      <c r="VBG755" s="31"/>
      <c r="VBH755" s="31"/>
      <c r="VBI755" s="31"/>
      <c r="VBJ755" s="31"/>
      <c r="VBK755" s="31"/>
      <c r="VBL755" s="31"/>
      <c r="VBM755" s="31"/>
      <c r="VBN755" s="31"/>
      <c r="VBO755" s="31"/>
      <c r="VBP755" s="31"/>
      <c r="VBQ755" s="31"/>
      <c r="VBR755" s="31"/>
      <c r="VBS755" s="31"/>
      <c r="VBT755" s="31"/>
      <c r="VBU755" s="31"/>
      <c r="VBV755" s="31"/>
      <c r="VBW755" s="31"/>
      <c r="VBX755" s="31"/>
      <c r="VBY755" s="31"/>
      <c r="VBZ755" s="31"/>
      <c r="VCA755" s="31"/>
      <c r="VCB755" s="31"/>
      <c r="VCC755" s="31"/>
      <c r="VCD755" s="31"/>
      <c r="VCE755" s="31"/>
      <c r="VCF755" s="31"/>
      <c r="VCG755" s="31"/>
      <c r="VCH755" s="31"/>
      <c r="VCI755" s="31"/>
      <c r="VCJ755" s="31"/>
      <c r="VCK755" s="31"/>
      <c r="VCL755" s="31"/>
      <c r="VCM755" s="31"/>
      <c r="VCN755" s="31"/>
      <c r="VCO755" s="31"/>
      <c r="VCP755" s="31"/>
      <c r="VCQ755" s="31"/>
      <c r="VCR755" s="31"/>
      <c r="VCS755" s="31"/>
      <c r="VCT755" s="31"/>
      <c r="VCU755" s="31"/>
      <c r="VCV755" s="31"/>
      <c r="VCW755" s="31"/>
      <c r="VCX755" s="31"/>
      <c r="VCY755" s="31"/>
      <c r="VCZ755" s="31"/>
      <c r="VDA755" s="31"/>
      <c r="VDB755" s="31"/>
      <c r="VDC755" s="31"/>
      <c r="VDD755" s="31"/>
      <c r="VDE755" s="31"/>
      <c r="VDF755" s="31"/>
      <c r="VDG755" s="31"/>
      <c r="VDH755" s="31"/>
      <c r="VDI755" s="31"/>
      <c r="VDJ755" s="31"/>
      <c r="VDK755" s="31"/>
      <c r="VDL755" s="31"/>
      <c r="VDM755" s="31"/>
      <c r="VDN755" s="31"/>
      <c r="VDO755" s="31"/>
      <c r="VDP755" s="31"/>
      <c r="VDQ755" s="31"/>
      <c r="VDR755" s="31"/>
      <c r="VDS755" s="31"/>
      <c r="VDT755" s="31"/>
      <c r="VDU755" s="31"/>
      <c r="VDV755" s="31"/>
      <c r="VDW755" s="31"/>
      <c r="VDX755" s="31"/>
      <c r="VDY755" s="31"/>
      <c r="VDZ755" s="31"/>
      <c r="VEA755" s="31"/>
      <c r="VEB755" s="31"/>
      <c r="VEC755" s="31"/>
      <c r="VED755" s="31"/>
      <c r="VEE755" s="31"/>
      <c r="VEF755" s="31"/>
      <c r="VEG755" s="31"/>
      <c r="VEH755" s="31"/>
      <c r="VEI755" s="31"/>
      <c r="VEJ755" s="31"/>
      <c r="VEK755" s="31"/>
      <c r="VEL755" s="31"/>
      <c r="VEM755" s="31"/>
      <c r="VEN755" s="31"/>
      <c r="VEO755" s="31"/>
      <c r="VEP755" s="31"/>
      <c r="VEQ755" s="31"/>
      <c r="VER755" s="31"/>
      <c r="VES755" s="31"/>
      <c r="VET755" s="31"/>
      <c r="VEU755" s="31"/>
      <c r="VEV755" s="31"/>
      <c r="VEW755" s="31"/>
      <c r="VEX755" s="31"/>
      <c r="VEY755" s="31"/>
      <c r="VEZ755" s="31"/>
      <c r="VFA755" s="31"/>
      <c r="VFB755" s="31"/>
      <c r="VFC755" s="31"/>
      <c r="VFD755" s="31"/>
      <c r="VFE755" s="31"/>
      <c r="VFF755" s="31"/>
      <c r="VFG755" s="31"/>
      <c r="VFH755" s="31"/>
      <c r="VFI755" s="31"/>
      <c r="VFJ755" s="31"/>
      <c r="VFK755" s="31"/>
      <c r="VFL755" s="31"/>
      <c r="VFM755" s="31"/>
      <c r="VFN755" s="31"/>
      <c r="VFO755" s="31"/>
      <c r="VFP755" s="31"/>
      <c r="VFQ755" s="31"/>
      <c r="VFR755" s="31"/>
      <c r="VFS755" s="31"/>
      <c r="VFT755" s="31"/>
      <c r="VFU755" s="31"/>
      <c r="VFV755" s="31"/>
      <c r="VFW755" s="31"/>
      <c r="VFX755" s="31"/>
      <c r="VFY755" s="31"/>
      <c r="VFZ755" s="31"/>
      <c r="VGA755" s="31"/>
      <c r="VGB755" s="31"/>
      <c r="VGC755" s="31"/>
      <c r="VGD755" s="31"/>
      <c r="VGE755" s="31"/>
      <c r="VGF755" s="31"/>
      <c r="VGG755" s="31"/>
      <c r="VGH755" s="31"/>
      <c r="VGI755" s="31"/>
      <c r="VGJ755" s="31"/>
      <c r="VGK755" s="31"/>
      <c r="VGL755" s="31"/>
      <c r="VGM755" s="31"/>
      <c r="VGN755" s="31"/>
      <c r="VGO755" s="31"/>
      <c r="VGP755" s="31"/>
      <c r="VGQ755" s="31"/>
      <c r="VGR755" s="31"/>
      <c r="VGS755" s="31"/>
      <c r="VGT755" s="31"/>
      <c r="VGU755" s="31"/>
      <c r="VGV755" s="31"/>
      <c r="VGW755" s="31"/>
      <c r="VGX755" s="31"/>
      <c r="VGY755" s="31"/>
      <c r="VGZ755" s="31"/>
      <c r="VHA755" s="31"/>
      <c r="VHB755" s="31"/>
      <c r="VHC755" s="31"/>
      <c r="VHD755" s="31"/>
      <c r="VHE755" s="31"/>
      <c r="VHF755" s="31"/>
      <c r="VHG755" s="31"/>
      <c r="VHH755" s="31"/>
      <c r="VHI755" s="31"/>
      <c r="VHJ755" s="31"/>
      <c r="VHK755" s="31"/>
      <c r="VHL755" s="31"/>
      <c r="VHM755" s="31"/>
      <c r="VHN755" s="31"/>
      <c r="VHO755" s="31"/>
      <c r="VHP755" s="31"/>
      <c r="VHQ755" s="31"/>
      <c r="VHR755" s="31"/>
      <c r="VHS755" s="31"/>
      <c r="VHT755" s="31"/>
      <c r="VHU755" s="31"/>
      <c r="VHV755" s="31"/>
      <c r="VHW755" s="31"/>
      <c r="VHX755" s="31"/>
      <c r="VHY755" s="31"/>
      <c r="VHZ755" s="31"/>
      <c r="VIA755" s="31"/>
      <c r="VIB755" s="31"/>
      <c r="VIC755" s="31"/>
      <c r="VID755" s="31"/>
      <c r="VIE755" s="31"/>
      <c r="VIF755" s="31"/>
      <c r="VIG755" s="31"/>
      <c r="VIH755" s="31"/>
      <c r="VII755" s="31"/>
      <c r="VIJ755" s="31"/>
      <c r="VIK755" s="31"/>
      <c r="VIL755" s="31"/>
      <c r="VIM755" s="31"/>
      <c r="VIN755" s="31"/>
      <c r="VIO755" s="31"/>
      <c r="VIP755" s="31"/>
      <c r="VIQ755" s="31"/>
      <c r="VIR755" s="31"/>
      <c r="VIS755" s="31"/>
      <c r="VIT755" s="31"/>
      <c r="VIU755" s="31"/>
      <c r="VIV755" s="31"/>
      <c r="VIW755" s="31"/>
      <c r="VIX755" s="31"/>
      <c r="VIY755" s="31"/>
      <c r="VIZ755" s="31"/>
      <c r="VJA755" s="31"/>
      <c r="VJB755" s="31"/>
      <c r="VJC755" s="31"/>
      <c r="VJD755" s="31"/>
      <c r="VJE755" s="31"/>
      <c r="VJF755" s="31"/>
      <c r="VJG755" s="31"/>
      <c r="VJH755" s="31"/>
      <c r="VJI755" s="31"/>
      <c r="VJJ755" s="31"/>
      <c r="VJK755" s="31"/>
      <c r="VJL755" s="31"/>
      <c r="VJM755" s="31"/>
      <c r="VJN755" s="31"/>
      <c r="VJO755" s="31"/>
      <c r="VJP755" s="31"/>
      <c r="VJQ755" s="31"/>
      <c r="VJR755" s="31"/>
      <c r="VJS755" s="31"/>
      <c r="VJT755" s="31"/>
      <c r="VJU755" s="31"/>
      <c r="VJV755" s="31"/>
      <c r="VJW755" s="31"/>
      <c r="VJX755" s="31"/>
      <c r="VJY755" s="31"/>
      <c r="VJZ755" s="31"/>
      <c r="VKA755" s="31"/>
      <c r="VKB755" s="31"/>
      <c r="VKC755" s="31"/>
      <c r="VKD755" s="31"/>
      <c r="VKE755" s="31"/>
      <c r="VKF755" s="31"/>
      <c r="VKG755" s="31"/>
      <c r="VKH755" s="31"/>
      <c r="VKI755" s="31"/>
      <c r="VKJ755" s="31"/>
      <c r="VKK755" s="31"/>
      <c r="VKL755" s="31"/>
      <c r="VKM755" s="31"/>
      <c r="VKN755" s="31"/>
      <c r="VKO755" s="31"/>
      <c r="VKP755" s="31"/>
      <c r="VKQ755" s="31"/>
      <c r="VKR755" s="31"/>
      <c r="VKS755" s="31"/>
      <c r="VKT755" s="31"/>
      <c r="VKU755" s="31"/>
      <c r="VKV755" s="31"/>
      <c r="VKW755" s="31"/>
      <c r="VKX755" s="31"/>
      <c r="VKY755" s="31"/>
      <c r="VKZ755" s="31"/>
      <c r="VLA755" s="31"/>
      <c r="VLB755" s="31"/>
      <c r="VLC755" s="31"/>
      <c r="VLD755" s="31"/>
      <c r="VLE755" s="31"/>
      <c r="VLF755" s="31"/>
      <c r="VLG755" s="31"/>
      <c r="VLH755" s="31"/>
      <c r="VLI755" s="31"/>
      <c r="VLJ755" s="31"/>
      <c r="VLK755" s="31"/>
      <c r="VLL755" s="31"/>
      <c r="VLM755" s="31"/>
      <c r="VLN755" s="31"/>
      <c r="VLO755" s="31"/>
      <c r="VLP755" s="31"/>
      <c r="VLQ755" s="31"/>
      <c r="VLR755" s="31"/>
      <c r="VLS755" s="31"/>
      <c r="VLT755" s="31"/>
      <c r="VLU755" s="31"/>
      <c r="VLV755" s="31"/>
      <c r="VLW755" s="31"/>
      <c r="VLX755" s="31"/>
      <c r="VLY755" s="31"/>
      <c r="VLZ755" s="31"/>
      <c r="VMA755" s="31"/>
      <c r="VMB755" s="31"/>
      <c r="VMC755" s="31"/>
      <c r="VMD755" s="31"/>
      <c r="VME755" s="31"/>
      <c r="VMF755" s="31"/>
      <c r="VMG755" s="31"/>
      <c r="VMH755" s="31"/>
      <c r="VMI755" s="31"/>
      <c r="VMJ755" s="31"/>
      <c r="VMK755" s="31"/>
      <c r="VML755" s="31"/>
      <c r="VMM755" s="31"/>
      <c r="VMN755" s="31"/>
      <c r="VMO755" s="31"/>
      <c r="VMP755" s="31"/>
      <c r="VMQ755" s="31"/>
      <c r="VMR755" s="31"/>
      <c r="VMS755" s="31"/>
      <c r="VMT755" s="31"/>
      <c r="VMU755" s="31"/>
      <c r="VMV755" s="31"/>
      <c r="VMW755" s="31"/>
      <c r="VMX755" s="31"/>
      <c r="VMY755" s="31"/>
      <c r="VMZ755" s="31"/>
      <c r="VNA755" s="31"/>
      <c r="VNB755" s="31"/>
      <c r="VNC755" s="31"/>
      <c r="VND755" s="31"/>
      <c r="VNE755" s="31"/>
      <c r="VNF755" s="31"/>
      <c r="VNG755" s="31"/>
      <c r="VNH755" s="31"/>
      <c r="VNI755" s="31"/>
      <c r="VNJ755" s="31"/>
      <c r="VNK755" s="31"/>
      <c r="VNL755" s="31"/>
      <c r="VNM755" s="31"/>
      <c r="VNN755" s="31"/>
      <c r="VNO755" s="31"/>
      <c r="VNP755" s="31"/>
      <c r="VNQ755" s="31"/>
      <c r="VNR755" s="31"/>
      <c r="VNS755" s="31"/>
      <c r="VNT755" s="31"/>
      <c r="VNU755" s="31"/>
      <c r="VNV755" s="31"/>
      <c r="VNW755" s="31"/>
      <c r="VNX755" s="31"/>
      <c r="VNY755" s="31"/>
      <c r="VNZ755" s="31"/>
      <c r="VOA755" s="31"/>
      <c r="VOB755" s="31"/>
      <c r="VOC755" s="31"/>
      <c r="VOD755" s="31"/>
      <c r="VOE755" s="31"/>
      <c r="VOF755" s="31"/>
      <c r="VOG755" s="31"/>
      <c r="VOH755" s="31"/>
      <c r="VOI755" s="31"/>
      <c r="VOJ755" s="31"/>
      <c r="VOK755" s="31"/>
      <c r="VOL755" s="31"/>
      <c r="VOM755" s="31"/>
      <c r="VON755" s="31"/>
      <c r="VOO755" s="31"/>
      <c r="VOP755" s="31"/>
      <c r="VOQ755" s="31"/>
      <c r="VOR755" s="31"/>
      <c r="VOS755" s="31"/>
      <c r="VOT755" s="31"/>
      <c r="VOU755" s="31"/>
      <c r="VOV755" s="31"/>
      <c r="VOW755" s="31"/>
      <c r="VOX755" s="31"/>
      <c r="VOY755" s="31"/>
      <c r="VOZ755" s="31"/>
      <c r="VPA755" s="31"/>
      <c r="VPB755" s="31"/>
      <c r="VPC755" s="31"/>
      <c r="VPD755" s="31"/>
      <c r="VPE755" s="31"/>
      <c r="VPF755" s="31"/>
      <c r="VPG755" s="31"/>
      <c r="VPH755" s="31"/>
      <c r="VPI755" s="31"/>
      <c r="VPJ755" s="31"/>
      <c r="VPK755" s="31"/>
      <c r="VPL755" s="31"/>
      <c r="VPM755" s="31"/>
      <c r="VPN755" s="31"/>
      <c r="VPO755" s="31"/>
      <c r="VPP755" s="31"/>
      <c r="VPQ755" s="31"/>
      <c r="VPR755" s="31"/>
      <c r="VPS755" s="31"/>
      <c r="VPT755" s="31"/>
      <c r="VPU755" s="31"/>
      <c r="VPV755" s="31"/>
      <c r="VPW755" s="31"/>
      <c r="VPX755" s="31"/>
      <c r="VPY755" s="31"/>
      <c r="VPZ755" s="31"/>
      <c r="VQA755" s="31"/>
      <c r="VQB755" s="31"/>
      <c r="VQC755" s="31"/>
      <c r="VQD755" s="31"/>
      <c r="VQE755" s="31"/>
      <c r="VQF755" s="31"/>
      <c r="VQG755" s="31"/>
      <c r="VQH755" s="31"/>
      <c r="VQI755" s="31"/>
      <c r="VQJ755" s="31"/>
      <c r="VQK755" s="31"/>
      <c r="VQL755" s="31"/>
      <c r="VQM755" s="31"/>
      <c r="VQN755" s="31"/>
      <c r="VQO755" s="31"/>
      <c r="VQP755" s="31"/>
      <c r="VQQ755" s="31"/>
      <c r="VQR755" s="31"/>
      <c r="VQS755" s="31"/>
      <c r="VQT755" s="31"/>
      <c r="VQU755" s="31"/>
      <c r="VQV755" s="31"/>
      <c r="VQW755" s="31"/>
      <c r="VQX755" s="31"/>
      <c r="VQY755" s="31"/>
      <c r="VQZ755" s="31"/>
      <c r="VRA755" s="31"/>
      <c r="VRB755" s="31"/>
      <c r="VRC755" s="31"/>
      <c r="VRD755" s="31"/>
      <c r="VRE755" s="31"/>
      <c r="VRF755" s="31"/>
      <c r="VRG755" s="31"/>
      <c r="VRH755" s="31"/>
      <c r="VRI755" s="31"/>
      <c r="VRJ755" s="31"/>
      <c r="VRK755" s="31"/>
      <c r="VRL755" s="31"/>
      <c r="VRM755" s="31"/>
      <c r="VRN755" s="31"/>
      <c r="VRO755" s="31"/>
      <c r="VRP755" s="31"/>
      <c r="VRQ755" s="31"/>
      <c r="VRR755" s="31"/>
      <c r="VRS755" s="31"/>
      <c r="VRT755" s="31"/>
      <c r="VRU755" s="31"/>
      <c r="VRV755" s="31"/>
      <c r="VRW755" s="31"/>
      <c r="VRX755" s="31"/>
      <c r="VRY755" s="31"/>
      <c r="VRZ755" s="31"/>
      <c r="VSA755" s="31"/>
      <c r="VSB755" s="31"/>
      <c r="VSC755" s="31"/>
      <c r="VSD755" s="31"/>
      <c r="VSE755" s="31"/>
      <c r="VSF755" s="31"/>
      <c r="VSG755" s="31"/>
      <c r="VSH755" s="31"/>
      <c r="VSI755" s="31"/>
      <c r="VSJ755" s="31"/>
      <c r="VSK755" s="31"/>
      <c r="VSL755" s="31"/>
      <c r="VSM755" s="31"/>
      <c r="VSN755" s="31"/>
      <c r="VSO755" s="31"/>
      <c r="VSP755" s="31"/>
      <c r="VSQ755" s="31"/>
      <c r="VSR755" s="31"/>
      <c r="VSS755" s="31"/>
      <c r="VST755" s="31"/>
      <c r="VSU755" s="31"/>
      <c r="VSV755" s="31"/>
      <c r="VSW755" s="31"/>
      <c r="VSX755" s="31"/>
      <c r="VSY755" s="31"/>
      <c r="VSZ755" s="31"/>
      <c r="VTA755" s="31"/>
      <c r="VTB755" s="31"/>
      <c r="VTC755" s="31"/>
      <c r="VTD755" s="31"/>
      <c r="VTE755" s="31"/>
      <c r="VTF755" s="31"/>
      <c r="VTG755" s="31"/>
      <c r="VTH755" s="31"/>
      <c r="VTI755" s="31"/>
      <c r="VTJ755" s="31"/>
      <c r="VTK755" s="31"/>
      <c r="VTL755" s="31"/>
      <c r="VTM755" s="31"/>
      <c r="VTN755" s="31"/>
      <c r="VTO755" s="31"/>
      <c r="VTP755" s="31"/>
      <c r="VTQ755" s="31"/>
      <c r="VTR755" s="31"/>
      <c r="VTS755" s="31"/>
      <c r="VTT755" s="31"/>
      <c r="VTU755" s="31"/>
      <c r="VTV755" s="31"/>
      <c r="VTW755" s="31"/>
      <c r="VTX755" s="31"/>
      <c r="VTY755" s="31"/>
      <c r="VTZ755" s="31"/>
      <c r="VUA755" s="31"/>
      <c r="VUB755" s="31"/>
      <c r="VUC755" s="31"/>
      <c r="VUD755" s="31"/>
      <c r="VUE755" s="31"/>
      <c r="VUF755" s="31"/>
      <c r="VUG755" s="31"/>
      <c r="VUH755" s="31"/>
      <c r="VUI755" s="31"/>
      <c r="VUJ755" s="31"/>
      <c r="VUK755" s="31"/>
      <c r="VUL755" s="31"/>
      <c r="VUM755" s="31"/>
      <c r="VUN755" s="31"/>
      <c r="VUO755" s="31"/>
      <c r="VUP755" s="31"/>
      <c r="VUQ755" s="31"/>
      <c r="VUR755" s="31"/>
      <c r="VUS755" s="31"/>
      <c r="VUT755" s="31"/>
      <c r="VUU755" s="31"/>
      <c r="VUV755" s="31"/>
      <c r="VUW755" s="31"/>
      <c r="VUX755" s="31"/>
      <c r="VUY755" s="31"/>
      <c r="VUZ755" s="31"/>
      <c r="VVA755" s="31"/>
      <c r="VVB755" s="31"/>
      <c r="VVC755" s="31"/>
      <c r="VVD755" s="31"/>
      <c r="VVE755" s="31"/>
      <c r="VVF755" s="31"/>
      <c r="VVG755" s="31"/>
      <c r="VVH755" s="31"/>
      <c r="VVI755" s="31"/>
      <c r="VVJ755" s="31"/>
      <c r="VVK755" s="31"/>
      <c r="VVL755" s="31"/>
      <c r="VVM755" s="31"/>
      <c r="VVN755" s="31"/>
      <c r="VVO755" s="31"/>
      <c r="VVP755" s="31"/>
      <c r="VVQ755" s="31"/>
      <c r="VVR755" s="31"/>
      <c r="VVS755" s="31"/>
      <c r="VVT755" s="31"/>
      <c r="VVU755" s="31"/>
      <c r="VVV755" s="31"/>
      <c r="VVW755" s="31"/>
      <c r="VVX755" s="31"/>
      <c r="VVY755" s="31"/>
      <c r="VVZ755" s="31"/>
      <c r="VWA755" s="31"/>
      <c r="VWB755" s="31"/>
      <c r="VWC755" s="31"/>
      <c r="VWD755" s="31"/>
      <c r="VWE755" s="31"/>
      <c r="VWF755" s="31"/>
      <c r="VWG755" s="31"/>
      <c r="VWH755" s="31"/>
      <c r="VWI755" s="31"/>
      <c r="VWJ755" s="31"/>
      <c r="VWK755" s="31"/>
      <c r="VWL755" s="31"/>
      <c r="VWM755" s="31"/>
      <c r="VWN755" s="31"/>
      <c r="VWO755" s="31"/>
      <c r="VWP755" s="31"/>
      <c r="VWQ755" s="31"/>
      <c r="VWR755" s="31"/>
      <c r="VWS755" s="31"/>
      <c r="VWT755" s="31"/>
      <c r="VWU755" s="31"/>
      <c r="VWV755" s="31"/>
      <c r="VWW755" s="31"/>
      <c r="VWX755" s="31"/>
      <c r="VWY755" s="31"/>
      <c r="VWZ755" s="31"/>
      <c r="VXA755" s="31"/>
      <c r="VXB755" s="31"/>
      <c r="VXC755" s="31"/>
      <c r="VXD755" s="31"/>
      <c r="VXE755" s="31"/>
      <c r="VXF755" s="31"/>
      <c r="VXG755" s="31"/>
      <c r="VXH755" s="31"/>
      <c r="VXI755" s="31"/>
      <c r="VXJ755" s="31"/>
      <c r="VXK755" s="31"/>
      <c r="VXL755" s="31"/>
      <c r="VXM755" s="31"/>
      <c r="VXN755" s="31"/>
      <c r="VXO755" s="31"/>
      <c r="VXP755" s="31"/>
      <c r="VXQ755" s="31"/>
      <c r="VXR755" s="31"/>
      <c r="VXS755" s="31"/>
      <c r="VXT755" s="31"/>
      <c r="VXU755" s="31"/>
      <c r="VXV755" s="31"/>
      <c r="VXW755" s="31"/>
      <c r="VXX755" s="31"/>
      <c r="VXY755" s="31"/>
      <c r="VXZ755" s="31"/>
      <c r="VYA755" s="31"/>
      <c r="VYB755" s="31"/>
      <c r="VYC755" s="31"/>
      <c r="VYD755" s="31"/>
      <c r="VYE755" s="31"/>
      <c r="VYF755" s="31"/>
      <c r="VYG755" s="31"/>
      <c r="VYH755" s="31"/>
      <c r="VYI755" s="31"/>
      <c r="VYJ755" s="31"/>
      <c r="VYK755" s="31"/>
      <c r="VYL755" s="31"/>
      <c r="VYM755" s="31"/>
      <c r="VYN755" s="31"/>
      <c r="VYO755" s="31"/>
      <c r="VYP755" s="31"/>
      <c r="VYQ755" s="31"/>
      <c r="VYR755" s="31"/>
      <c r="VYS755" s="31"/>
      <c r="VYT755" s="31"/>
      <c r="VYU755" s="31"/>
      <c r="VYV755" s="31"/>
      <c r="VYW755" s="31"/>
      <c r="VYX755" s="31"/>
      <c r="VYY755" s="31"/>
      <c r="VYZ755" s="31"/>
      <c r="VZA755" s="31"/>
      <c r="VZB755" s="31"/>
      <c r="VZC755" s="31"/>
      <c r="VZD755" s="31"/>
      <c r="VZE755" s="31"/>
      <c r="VZF755" s="31"/>
      <c r="VZG755" s="31"/>
      <c r="VZH755" s="31"/>
      <c r="VZI755" s="31"/>
      <c r="VZJ755" s="31"/>
      <c r="VZK755" s="31"/>
      <c r="VZL755" s="31"/>
      <c r="VZM755" s="31"/>
      <c r="VZN755" s="31"/>
      <c r="VZO755" s="31"/>
      <c r="VZP755" s="31"/>
      <c r="VZQ755" s="31"/>
      <c r="VZR755" s="31"/>
      <c r="VZS755" s="31"/>
      <c r="VZT755" s="31"/>
      <c r="VZU755" s="31"/>
      <c r="VZV755" s="31"/>
      <c r="VZW755" s="31"/>
      <c r="VZX755" s="31"/>
      <c r="VZY755" s="31"/>
      <c r="VZZ755" s="31"/>
      <c r="WAA755" s="31"/>
      <c r="WAB755" s="31"/>
      <c r="WAC755" s="31"/>
      <c r="WAD755" s="31"/>
      <c r="WAE755" s="31"/>
      <c r="WAF755" s="31"/>
      <c r="WAG755" s="31"/>
      <c r="WAH755" s="31"/>
      <c r="WAI755" s="31"/>
      <c r="WAJ755" s="31"/>
      <c r="WAK755" s="31"/>
      <c r="WAL755" s="31"/>
      <c r="WAM755" s="31"/>
      <c r="WAN755" s="31"/>
      <c r="WAO755" s="31"/>
      <c r="WAP755" s="31"/>
      <c r="WAQ755" s="31"/>
      <c r="WAR755" s="31"/>
      <c r="WAS755" s="31"/>
      <c r="WAT755" s="31"/>
      <c r="WAU755" s="31"/>
      <c r="WAV755" s="31"/>
      <c r="WAW755" s="31"/>
      <c r="WAX755" s="31"/>
      <c r="WAY755" s="31"/>
      <c r="WAZ755" s="31"/>
      <c r="WBA755" s="31"/>
      <c r="WBB755" s="31"/>
      <c r="WBC755" s="31"/>
      <c r="WBD755" s="31"/>
      <c r="WBE755" s="31"/>
      <c r="WBF755" s="31"/>
      <c r="WBG755" s="31"/>
      <c r="WBH755" s="31"/>
      <c r="WBI755" s="31"/>
      <c r="WBJ755" s="31"/>
      <c r="WBK755" s="31"/>
      <c r="WBL755" s="31"/>
      <c r="WBM755" s="31"/>
      <c r="WBN755" s="31"/>
      <c r="WBO755" s="31"/>
      <c r="WBP755" s="31"/>
      <c r="WBQ755" s="31"/>
      <c r="WBR755" s="31"/>
      <c r="WBS755" s="31"/>
      <c r="WBT755" s="31"/>
      <c r="WBU755" s="31"/>
      <c r="WBV755" s="31"/>
      <c r="WBW755" s="31"/>
      <c r="WBX755" s="31"/>
      <c r="WBY755" s="31"/>
      <c r="WBZ755" s="31"/>
      <c r="WCA755" s="31"/>
      <c r="WCB755" s="31"/>
      <c r="WCC755" s="31"/>
      <c r="WCD755" s="31"/>
      <c r="WCE755" s="31"/>
      <c r="WCF755" s="31"/>
      <c r="WCG755" s="31"/>
      <c r="WCH755" s="31"/>
      <c r="WCI755" s="31"/>
      <c r="WCJ755" s="31"/>
      <c r="WCK755" s="31"/>
      <c r="WCL755" s="31"/>
      <c r="WCM755" s="31"/>
      <c r="WCN755" s="31"/>
      <c r="WCO755" s="31"/>
      <c r="WCP755" s="31"/>
      <c r="WCQ755" s="31"/>
      <c r="WCR755" s="31"/>
      <c r="WCS755" s="31"/>
      <c r="WCT755" s="31"/>
      <c r="WCU755" s="31"/>
      <c r="WCV755" s="31"/>
      <c r="WCW755" s="31"/>
      <c r="WCX755" s="31"/>
      <c r="WCY755" s="31"/>
      <c r="WCZ755" s="31"/>
      <c r="WDA755" s="31"/>
      <c r="WDB755" s="31"/>
      <c r="WDC755" s="31"/>
      <c r="WDD755" s="31"/>
      <c r="WDE755" s="31"/>
      <c r="WDF755" s="31"/>
      <c r="WDG755" s="31"/>
      <c r="WDH755" s="31"/>
      <c r="WDI755" s="31"/>
      <c r="WDJ755" s="31"/>
      <c r="WDK755" s="31"/>
      <c r="WDL755" s="31"/>
      <c r="WDM755" s="31"/>
      <c r="WDN755" s="31"/>
      <c r="WDO755" s="31"/>
      <c r="WDP755" s="31"/>
      <c r="WDQ755" s="31"/>
      <c r="WDR755" s="31"/>
      <c r="WDS755" s="31"/>
      <c r="WDT755" s="31"/>
      <c r="WDU755" s="31"/>
      <c r="WDV755" s="31"/>
      <c r="WDW755" s="31"/>
      <c r="WDX755" s="31"/>
      <c r="WDY755" s="31"/>
      <c r="WDZ755" s="31"/>
      <c r="WEA755" s="31"/>
      <c r="WEB755" s="31"/>
      <c r="WEC755" s="31"/>
      <c r="WED755" s="31"/>
      <c r="WEE755" s="31"/>
      <c r="WEF755" s="31"/>
      <c r="WEG755" s="31"/>
      <c r="WEH755" s="31"/>
      <c r="WEI755" s="31"/>
      <c r="WEJ755" s="31"/>
      <c r="WEK755" s="31"/>
      <c r="WEL755" s="31"/>
      <c r="WEM755" s="31"/>
      <c r="WEN755" s="31"/>
      <c r="WEO755" s="31"/>
      <c r="WEP755" s="31"/>
      <c r="WEQ755" s="31"/>
      <c r="WER755" s="31"/>
      <c r="WES755" s="31"/>
      <c r="WET755" s="31"/>
      <c r="WEU755" s="31"/>
      <c r="WEV755" s="31"/>
      <c r="WEW755" s="31"/>
      <c r="WEX755" s="31"/>
      <c r="WEY755" s="31"/>
      <c r="WEZ755" s="31"/>
      <c r="WFA755" s="31"/>
      <c r="WFB755" s="31"/>
      <c r="WFC755" s="31"/>
      <c r="WFD755" s="31"/>
      <c r="WFE755" s="31"/>
      <c r="WFF755" s="31"/>
      <c r="WFG755" s="31"/>
      <c r="WFH755" s="31"/>
      <c r="WFI755" s="31"/>
      <c r="WFJ755" s="31"/>
      <c r="WFK755" s="31"/>
      <c r="WFL755" s="31"/>
      <c r="WFM755" s="31"/>
      <c r="WFN755" s="31"/>
      <c r="WFO755" s="31"/>
      <c r="WFP755" s="31"/>
      <c r="WFQ755" s="31"/>
      <c r="WFR755" s="31"/>
      <c r="WFS755" s="31"/>
      <c r="WFT755" s="31"/>
      <c r="WFU755" s="31"/>
      <c r="WFV755" s="31"/>
      <c r="WFW755" s="31"/>
      <c r="WFX755" s="31"/>
      <c r="WFY755" s="31"/>
      <c r="WFZ755" s="31"/>
      <c r="WGA755" s="31"/>
      <c r="WGB755" s="31"/>
      <c r="WGC755" s="31"/>
      <c r="WGD755" s="31"/>
      <c r="WGE755" s="31"/>
      <c r="WGF755" s="31"/>
      <c r="WGG755" s="31"/>
      <c r="WGH755" s="31"/>
      <c r="WGI755" s="31"/>
      <c r="WGJ755" s="31"/>
      <c r="WGK755" s="31"/>
      <c r="WGL755" s="31"/>
      <c r="WGM755" s="31"/>
      <c r="WGN755" s="31"/>
      <c r="WGO755" s="31"/>
      <c r="WGP755" s="31"/>
      <c r="WGQ755" s="31"/>
      <c r="WGR755" s="31"/>
      <c r="WGS755" s="31"/>
      <c r="WGT755" s="31"/>
      <c r="WGU755" s="31"/>
      <c r="WGV755" s="31"/>
      <c r="WGW755" s="31"/>
      <c r="WGX755" s="31"/>
      <c r="WGY755" s="31"/>
      <c r="WGZ755" s="31"/>
      <c r="WHA755" s="31"/>
      <c r="WHB755" s="31"/>
      <c r="WHC755" s="31"/>
      <c r="WHD755" s="31"/>
      <c r="WHE755" s="31"/>
      <c r="WHF755" s="31"/>
      <c r="WHG755" s="31"/>
      <c r="WHH755" s="31"/>
      <c r="WHI755" s="31"/>
      <c r="WHJ755" s="31"/>
      <c r="WHK755" s="31"/>
      <c r="WHL755" s="31"/>
      <c r="WHM755" s="31"/>
      <c r="WHN755" s="31"/>
      <c r="WHO755" s="31"/>
      <c r="WHP755" s="31"/>
      <c r="WHQ755" s="31"/>
      <c r="WHR755" s="31"/>
      <c r="WHS755" s="31"/>
      <c r="WHT755" s="31"/>
      <c r="WHU755" s="31"/>
      <c r="WHV755" s="31"/>
      <c r="WHW755" s="31"/>
      <c r="WHX755" s="31"/>
      <c r="WHY755" s="31"/>
      <c r="WHZ755" s="31"/>
      <c r="WIA755" s="31"/>
      <c r="WIB755" s="31"/>
      <c r="WIC755" s="31"/>
      <c r="WID755" s="31"/>
      <c r="WIE755" s="31"/>
      <c r="WIF755" s="31"/>
      <c r="WIG755" s="31"/>
      <c r="WIH755" s="31"/>
      <c r="WII755" s="31"/>
      <c r="WIJ755" s="31"/>
      <c r="WIK755" s="31"/>
      <c r="WIL755" s="31"/>
      <c r="WIM755" s="31"/>
      <c r="WIN755" s="31"/>
      <c r="WIO755" s="31"/>
      <c r="WIP755" s="31"/>
      <c r="WIQ755" s="31"/>
      <c r="WIR755" s="31"/>
      <c r="WIS755" s="31"/>
      <c r="WIT755" s="31"/>
      <c r="WIU755" s="31"/>
      <c r="WIV755" s="31"/>
      <c r="WIW755" s="31"/>
      <c r="WIX755" s="31"/>
      <c r="WIY755" s="31"/>
      <c r="WIZ755" s="31"/>
      <c r="WJA755" s="31"/>
      <c r="WJB755" s="31"/>
      <c r="WJC755" s="31"/>
      <c r="WJD755" s="31"/>
      <c r="WJE755" s="31"/>
      <c r="WJF755" s="31"/>
      <c r="WJG755" s="31"/>
      <c r="WJH755" s="31"/>
      <c r="WJI755" s="31"/>
      <c r="WJJ755" s="31"/>
      <c r="WJK755" s="31"/>
      <c r="WJL755" s="31"/>
      <c r="WJM755" s="31"/>
      <c r="WJN755" s="31"/>
      <c r="WJO755" s="31"/>
      <c r="WJP755" s="31"/>
      <c r="WJQ755" s="31"/>
      <c r="WJR755" s="31"/>
      <c r="WJS755" s="31"/>
      <c r="WJT755" s="31"/>
      <c r="WJU755" s="31"/>
      <c r="WJV755" s="31"/>
      <c r="WJW755" s="31"/>
      <c r="WJX755" s="31"/>
      <c r="WJY755" s="31"/>
      <c r="WJZ755" s="31"/>
      <c r="WKA755" s="31"/>
      <c r="WKB755" s="31"/>
      <c r="WKC755" s="31"/>
      <c r="WKD755" s="31"/>
      <c r="WKE755" s="31"/>
      <c r="WKF755" s="31"/>
      <c r="WKG755" s="31"/>
      <c r="WKH755" s="31"/>
      <c r="WKI755" s="31"/>
      <c r="WKJ755" s="31"/>
      <c r="WKK755" s="31"/>
      <c r="WKL755" s="31"/>
      <c r="WKM755" s="31"/>
      <c r="WKN755" s="31"/>
      <c r="WKO755" s="31"/>
      <c r="WKP755" s="31"/>
      <c r="WKQ755" s="31"/>
      <c r="WKR755" s="31"/>
      <c r="WKS755" s="31"/>
      <c r="WKT755" s="31"/>
      <c r="WKU755" s="31"/>
      <c r="WKV755" s="31"/>
      <c r="WKW755" s="31"/>
      <c r="WKX755" s="31"/>
      <c r="WKY755" s="31"/>
      <c r="WKZ755" s="31"/>
      <c r="WLA755" s="31"/>
      <c r="WLB755" s="31"/>
      <c r="WLC755" s="31"/>
      <c r="WLD755" s="31"/>
      <c r="WLE755" s="31"/>
      <c r="WLF755" s="31"/>
      <c r="WLG755" s="31"/>
      <c r="WLH755" s="31"/>
      <c r="WLI755" s="31"/>
      <c r="WLJ755" s="31"/>
      <c r="WLK755" s="31"/>
      <c r="WLL755" s="31"/>
      <c r="WLM755" s="31"/>
      <c r="WLN755" s="31"/>
      <c r="WLO755" s="31"/>
      <c r="WLP755" s="31"/>
      <c r="WLQ755" s="31"/>
      <c r="WLR755" s="31"/>
      <c r="WLS755" s="31"/>
      <c r="WLT755" s="31"/>
      <c r="WLU755" s="31"/>
      <c r="WLV755" s="31"/>
      <c r="WLW755" s="31"/>
      <c r="WLX755" s="31"/>
      <c r="WLY755" s="31"/>
      <c r="WLZ755" s="31"/>
      <c r="WMA755" s="31"/>
      <c r="WMB755" s="31"/>
      <c r="WMC755" s="31"/>
      <c r="WMD755" s="31"/>
      <c r="WME755" s="31"/>
      <c r="WMF755" s="31"/>
      <c r="WMG755" s="31"/>
      <c r="WMH755" s="31"/>
      <c r="WMI755" s="31"/>
      <c r="WMJ755" s="31"/>
      <c r="WMK755" s="31"/>
      <c r="WML755" s="31"/>
      <c r="WMM755" s="31"/>
      <c r="WMN755" s="31"/>
      <c r="WMO755" s="31"/>
      <c r="WMP755" s="31"/>
      <c r="WMQ755" s="31"/>
      <c r="WMR755" s="31"/>
      <c r="WMS755" s="31"/>
      <c r="WMT755" s="31"/>
      <c r="WMU755" s="31"/>
      <c r="WMV755" s="31"/>
      <c r="WMW755" s="31"/>
      <c r="WMX755" s="31"/>
      <c r="WMY755" s="31"/>
      <c r="WMZ755" s="31"/>
      <c r="WNA755" s="31"/>
      <c r="WNB755" s="31"/>
      <c r="WNC755" s="31"/>
      <c r="WND755" s="31"/>
      <c r="WNE755" s="31"/>
      <c r="WNF755" s="31"/>
      <c r="WNG755" s="31"/>
      <c r="WNH755" s="31"/>
      <c r="WNI755" s="31"/>
      <c r="WNJ755" s="31"/>
      <c r="WNK755" s="31"/>
      <c r="WNL755" s="31"/>
      <c r="WNM755" s="31"/>
      <c r="WNN755" s="31"/>
      <c r="WNO755" s="31"/>
      <c r="WNP755" s="31"/>
      <c r="WNQ755" s="31"/>
      <c r="WNR755" s="31"/>
      <c r="WNS755" s="31"/>
      <c r="WNT755" s="31"/>
      <c r="WNU755" s="31"/>
      <c r="WNV755" s="31"/>
      <c r="WNW755" s="31"/>
      <c r="WNX755" s="31"/>
      <c r="WNY755" s="31"/>
      <c r="WNZ755" s="31"/>
      <c r="WOA755" s="31"/>
      <c r="WOB755" s="31"/>
      <c r="WOC755" s="31"/>
      <c r="WOD755" s="31"/>
      <c r="WOE755" s="31"/>
      <c r="WOF755" s="31"/>
      <c r="WOG755" s="31"/>
      <c r="WOH755" s="31"/>
      <c r="WOI755" s="31"/>
      <c r="WOJ755" s="31"/>
      <c r="WOK755" s="31"/>
      <c r="WOL755" s="31"/>
      <c r="WOM755" s="31"/>
      <c r="WON755" s="31"/>
      <c r="WOO755" s="31"/>
      <c r="WOP755" s="31"/>
      <c r="WOQ755" s="31"/>
      <c r="WOR755" s="31"/>
      <c r="WOS755" s="31"/>
      <c r="WOT755" s="31"/>
      <c r="WOU755" s="31"/>
      <c r="WOV755" s="31"/>
      <c r="WOW755" s="31"/>
      <c r="WOX755" s="31"/>
      <c r="WOY755" s="31"/>
      <c r="WOZ755" s="31"/>
      <c r="WPA755" s="31"/>
      <c r="WPB755" s="31"/>
      <c r="WPC755" s="31"/>
      <c r="WPD755" s="31"/>
      <c r="WPE755" s="31"/>
      <c r="WPF755" s="31"/>
      <c r="WPG755" s="31"/>
      <c r="WPH755" s="31"/>
      <c r="WPI755" s="31"/>
      <c r="WPJ755" s="31"/>
      <c r="WPK755" s="31"/>
      <c r="WPL755" s="31"/>
      <c r="WPM755" s="31"/>
      <c r="WPN755" s="31"/>
      <c r="WPO755" s="31"/>
      <c r="WPP755" s="31"/>
      <c r="WPQ755" s="31"/>
      <c r="WPR755" s="31"/>
      <c r="WPS755" s="31"/>
      <c r="WPT755" s="31"/>
      <c r="WPU755" s="31"/>
      <c r="WPV755" s="31"/>
      <c r="WPW755" s="31"/>
      <c r="WPX755" s="31"/>
      <c r="WPY755" s="31"/>
      <c r="WPZ755" s="31"/>
      <c r="WQA755" s="31"/>
      <c r="WQB755" s="31"/>
      <c r="WQC755" s="31"/>
      <c r="WQD755" s="31"/>
      <c r="WQE755" s="31"/>
      <c r="WQF755" s="31"/>
      <c r="WQG755" s="31"/>
      <c r="WQH755" s="31"/>
      <c r="WQI755" s="31"/>
      <c r="WQJ755" s="31"/>
      <c r="WQK755" s="31"/>
      <c r="WQL755" s="31"/>
      <c r="WQM755" s="31"/>
      <c r="WQN755" s="31"/>
      <c r="WQO755" s="31"/>
      <c r="WQP755" s="31"/>
      <c r="WQQ755" s="31"/>
      <c r="WQR755" s="31"/>
      <c r="WQS755" s="31"/>
      <c r="WQT755" s="31"/>
      <c r="WQU755" s="31"/>
      <c r="WQV755" s="31"/>
      <c r="WQW755" s="31"/>
      <c r="WQX755" s="31"/>
      <c r="WQY755" s="31"/>
      <c r="WQZ755" s="31"/>
      <c r="WRA755" s="31"/>
      <c r="WRB755" s="31"/>
      <c r="WRC755" s="31"/>
      <c r="WRD755" s="31"/>
      <c r="WRE755" s="31"/>
      <c r="WRF755" s="31"/>
      <c r="WRG755" s="31"/>
      <c r="WRH755" s="31"/>
      <c r="WRI755" s="31"/>
      <c r="WRJ755" s="31"/>
      <c r="WRK755" s="31"/>
      <c r="WRL755" s="31"/>
      <c r="WRM755" s="31"/>
      <c r="WRN755" s="31"/>
      <c r="WRO755" s="31"/>
      <c r="WRP755" s="31"/>
      <c r="WRQ755" s="31"/>
      <c r="WRR755" s="31"/>
      <c r="WRS755" s="31"/>
      <c r="WRT755" s="31"/>
      <c r="WRU755" s="31"/>
      <c r="WRV755" s="31"/>
      <c r="WRW755" s="31"/>
      <c r="WRX755" s="31"/>
      <c r="WRY755" s="31"/>
      <c r="WRZ755" s="31"/>
      <c r="WSA755" s="31"/>
      <c r="WSB755" s="31"/>
      <c r="WSC755" s="31"/>
      <c r="WSD755" s="31"/>
      <c r="WSE755" s="31"/>
      <c r="WSF755" s="31"/>
      <c r="WSG755" s="31"/>
      <c r="WSH755" s="31"/>
      <c r="WSI755" s="31"/>
      <c r="WSJ755" s="31"/>
      <c r="WSK755" s="31"/>
      <c r="WSL755" s="31"/>
      <c r="WSM755" s="31"/>
      <c r="WSN755" s="31"/>
      <c r="WSO755" s="31"/>
      <c r="WSP755" s="31"/>
      <c r="WSQ755" s="31"/>
      <c r="WSR755" s="31"/>
      <c r="WSS755" s="31"/>
      <c r="WST755" s="31"/>
      <c r="WSU755" s="31"/>
      <c r="WSV755" s="31"/>
      <c r="WSW755" s="31"/>
      <c r="WSX755" s="31"/>
      <c r="WSY755" s="31"/>
      <c r="WSZ755" s="31"/>
      <c r="WTA755" s="31"/>
      <c r="WTB755" s="31"/>
      <c r="WTC755" s="31"/>
      <c r="WTD755" s="31"/>
      <c r="WTE755" s="31"/>
      <c r="WTF755" s="31"/>
      <c r="WTG755" s="31"/>
      <c r="WTH755" s="31"/>
      <c r="WTI755" s="31"/>
      <c r="WTJ755" s="31"/>
      <c r="WTK755" s="31"/>
      <c r="WTL755" s="31"/>
      <c r="WTM755" s="31"/>
      <c r="WTN755" s="31"/>
      <c r="WTO755" s="31"/>
      <c r="WTP755" s="31"/>
      <c r="WTQ755" s="31"/>
      <c r="WTR755" s="31"/>
      <c r="WTS755" s="31"/>
      <c r="WTT755" s="31"/>
      <c r="WTU755" s="31"/>
      <c r="WTV755" s="31"/>
      <c r="WTW755" s="31"/>
      <c r="WTX755" s="31"/>
      <c r="WTY755" s="31"/>
      <c r="WTZ755" s="31"/>
      <c r="WUA755" s="31"/>
      <c r="WUB755" s="31"/>
      <c r="WUC755" s="31"/>
      <c r="WUD755" s="31"/>
      <c r="WUE755" s="31"/>
      <c r="WUF755" s="31"/>
      <c r="WUG755" s="31"/>
      <c r="WUH755" s="31"/>
      <c r="WUI755" s="31"/>
      <c r="WUJ755" s="31"/>
      <c r="WUK755" s="31"/>
      <c r="WUL755" s="31"/>
      <c r="WUM755" s="31"/>
      <c r="WUN755" s="31"/>
      <c r="WUO755" s="31"/>
      <c r="WUP755" s="31"/>
      <c r="WUQ755" s="31"/>
      <c r="WUR755" s="31"/>
      <c r="WUS755" s="31"/>
      <c r="WUT755" s="31"/>
      <c r="WUU755" s="31"/>
      <c r="WUV755" s="31"/>
      <c r="WUW755" s="31"/>
      <c r="WUX755" s="31"/>
      <c r="WUY755" s="31"/>
      <c r="WUZ755" s="31"/>
      <c r="WVA755" s="31"/>
      <c r="WVB755" s="31"/>
      <c r="WVC755" s="31"/>
      <c r="WVD755" s="31"/>
      <c r="WVE755" s="31"/>
      <c r="WVF755" s="31"/>
      <c r="WVG755" s="31"/>
      <c r="WVH755" s="31"/>
      <c r="WVI755" s="31"/>
      <c r="WVJ755" s="31"/>
      <c r="WVK755" s="31"/>
      <c r="WVL755" s="31"/>
      <c r="WVM755" s="31"/>
      <c r="WVN755" s="31"/>
      <c r="WVO755" s="31"/>
      <c r="WVP755" s="31"/>
      <c r="WVQ755" s="31"/>
      <c r="WVR755" s="31"/>
      <c r="WVS755" s="31"/>
    </row>
    <row r="756" spans="1:16139" s="70" customFormat="1">
      <c r="A756" s="168"/>
      <c r="B756" s="169"/>
      <c r="C756" s="170"/>
      <c r="D756" s="170"/>
      <c r="E756" s="170"/>
      <c r="F756" s="170"/>
      <c r="G756" s="170"/>
      <c r="H756" s="170"/>
      <c r="I756" s="170"/>
      <c r="J756" s="32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H756" s="3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31"/>
      <c r="AV756" s="3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31"/>
      <c r="BH756" s="31"/>
      <c r="BI756" s="31"/>
      <c r="BJ756" s="31"/>
      <c r="BK756" s="31"/>
      <c r="BL756" s="31"/>
      <c r="BM756" s="31"/>
      <c r="BN756" s="31"/>
      <c r="BO756" s="31"/>
      <c r="BP756" s="31"/>
      <c r="BQ756" s="31"/>
      <c r="BR756" s="31"/>
      <c r="BS756" s="31"/>
      <c r="BT756" s="31"/>
      <c r="BU756" s="31"/>
      <c r="BV756" s="31"/>
      <c r="BW756" s="31"/>
      <c r="BX756" s="31"/>
      <c r="BY756" s="31"/>
      <c r="BZ756" s="31"/>
      <c r="CA756" s="31"/>
      <c r="CB756" s="31"/>
      <c r="CC756" s="31"/>
      <c r="CD756" s="31"/>
      <c r="CE756" s="31"/>
      <c r="CF756" s="31"/>
      <c r="CG756" s="31"/>
      <c r="CH756" s="31"/>
      <c r="CI756" s="31"/>
      <c r="CJ756" s="31"/>
      <c r="CK756" s="31"/>
      <c r="CL756" s="31"/>
      <c r="CM756" s="31"/>
      <c r="CN756" s="31"/>
      <c r="CO756" s="31"/>
      <c r="CP756" s="31"/>
      <c r="CQ756" s="31"/>
      <c r="CR756" s="31"/>
      <c r="CS756" s="31"/>
      <c r="CT756" s="31"/>
      <c r="CU756" s="31"/>
      <c r="CV756" s="31"/>
      <c r="CW756" s="31"/>
      <c r="CX756" s="31"/>
      <c r="CY756" s="31"/>
      <c r="CZ756" s="31"/>
      <c r="DA756" s="31"/>
      <c r="DB756" s="31"/>
      <c r="DC756" s="31"/>
      <c r="DD756" s="31"/>
      <c r="DE756" s="31"/>
      <c r="DF756" s="31"/>
      <c r="DG756" s="31"/>
      <c r="DH756" s="31"/>
      <c r="DI756" s="31"/>
      <c r="DJ756" s="31"/>
      <c r="DK756" s="31"/>
      <c r="DL756" s="31"/>
      <c r="DM756" s="31"/>
      <c r="DN756" s="31"/>
      <c r="DO756" s="31"/>
      <c r="DP756" s="31"/>
      <c r="DQ756" s="31"/>
      <c r="DR756" s="31"/>
      <c r="DS756" s="31"/>
      <c r="DT756" s="31"/>
      <c r="DU756" s="31"/>
      <c r="DV756" s="31"/>
      <c r="DW756" s="31"/>
      <c r="DX756" s="31"/>
      <c r="DY756" s="31"/>
      <c r="DZ756" s="31"/>
      <c r="EA756" s="31"/>
      <c r="EB756" s="31"/>
      <c r="EC756" s="31"/>
      <c r="ED756" s="31"/>
      <c r="EE756" s="31"/>
      <c r="EF756" s="31"/>
      <c r="EG756" s="31"/>
      <c r="EH756" s="31"/>
      <c r="EI756" s="31"/>
      <c r="EJ756" s="31"/>
      <c r="EK756" s="31"/>
      <c r="EL756" s="31"/>
      <c r="EM756" s="31"/>
      <c r="EN756" s="31"/>
      <c r="EO756" s="31"/>
      <c r="EP756" s="31"/>
      <c r="EQ756" s="31"/>
      <c r="ER756" s="31"/>
      <c r="ES756" s="31"/>
      <c r="ET756" s="31"/>
      <c r="EU756" s="31"/>
      <c r="EV756" s="31"/>
      <c r="EW756" s="31"/>
      <c r="EX756" s="31"/>
      <c r="EY756" s="31"/>
      <c r="EZ756" s="31"/>
      <c r="FA756" s="31"/>
      <c r="FB756" s="31"/>
      <c r="FC756" s="31"/>
      <c r="FD756" s="31"/>
      <c r="FE756" s="31"/>
      <c r="FF756" s="31"/>
      <c r="FG756" s="31"/>
      <c r="FH756" s="31"/>
      <c r="FI756" s="31"/>
      <c r="FJ756" s="31"/>
      <c r="FK756" s="31"/>
      <c r="FL756" s="31"/>
      <c r="FM756" s="31"/>
      <c r="FN756" s="31"/>
      <c r="FO756" s="31"/>
      <c r="FP756" s="31"/>
      <c r="FQ756" s="31"/>
      <c r="FR756" s="31"/>
      <c r="FS756" s="31"/>
      <c r="FT756" s="31"/>
      <c r="FU756" s="31"/>
      <c r="FV756" s="31"/>
      <c r="FW756" s="31"/>
      <c r="FX756" s="31"/>
      <c r="FY756" s="31"/>
      <c r="FZ756" s="31"/>
      <c r="GA756" s="31"/>
      <c r="GB756" s="31"/>
      <c r="GC756" s="31"/>
      <c r="GD756" s="31"/>
      <c r="GE756" s="31"/>
      <c r="GF756" s="31"/>
      <c r="GG756" s="31"/>
      <c r="GH756" s="31"/>
      <c r="GI756" s="31"/>
      <c r="GJ756" s="31"/>
      <c r="GK756" s="31"/>
      <c r="GL756" s="31"/>
      <c r="GM756" s="31"/>
      <c r="GN756" s="31"/>
      <c r="GO756" s="31"/>
      <c r="GP756" s="31"/>
      <c r="GQ756" s="31"/>
      <c r="GR756" s="31"/>
      <c r="GS756" s="31"/>
      <c r="GT756" s="31"/>
      <c r="GU756" s="31"/>
      <c r="GV756" s="31"/>
      <c r="GW756" s="31"/>
      <c r="GX756" s="31"/>
      <c r="GY756" s="31"/>
      <c r="GZ756" s="31"/>
      <c r="HA756" s="31"/>
      <c r="HB756" s="31"/>
      <c r="HC756" s="31"/>
      <c r="HD756" s="31"/>
      <c r="HE756" s="31"/>
      <c r="HF756" s="31"/>
      <c r="HG756" s="31"/>
      <c r="HH756" s="31"/>
      <c r="HI756" s="31"/>
      <c r="HJ756" s="31"/>
      <c r="HK756" s="31"/>
      <c r="HL756" s="31"/>
      <c r="HM756" s="31"/>
      <c r="HN756" s="31"/>
      <c r="HO756" s="31"/>
      <c r="HP756" s="31"/>
      <c r="HQ756" s="31"/>
      <c r="HR756" s="31"/>
      <c r="HS756" s="31"/>
      <c r="HT756" s="31"/>
      <c r="HU756" s="31"/>
      <c r="HV756" s="31"/>
      <c r="HW756" s="31"/>
      <c r="HX756" s="31"/>
      <c r="HY756" s="31"/>
      <c r="HZ756" s="31"/>
      <c r="IA756" s="31"/>
      <c r="IB756" s="31"/>
      <c r="IC756" s="31"/>
      <c r="ID756" s="31"/>
      <c r="IE756" s="31"/>
      <c r="IF756" s="31"/>
      <c r="IG756" s="31"/>
      <c r="IH756" s="31"/>
      <c r="II756" s="31"/>
      <c r="IJ756" s="31"/>
      <c r="IK756" s="31"/>
      <c r="IL756" s="31"/>
      <c r="IM756" s="31"/>
      <c r="IN756" s="31"/>
      <c r="IO756" s="31"/>
      <c r="IP756" s="31"/>
      <c r="IQ756" s="31"/>
      <c r="IR756" s="31"/>
      <c r="IS756" s="31"/>
      <c r="IT756" s="31"/>
      <c r="IU756" s="31"/>
      <c r="IV756" s="31"/>
      <c r="IW756" s="31"/>
      <c r="IX756" s="31"/>
      <c r="IY756" s="31"/>
      <c r="IZ756" s="31"/>
      <c r="JA756" s="31"/>
      <c r="JB756" s="31"/>
      <c r="JC756" s="31"/>
      <c r="JD756" s="31"/>
      <c r="JE756" s="31"/>
      <c r="JF756" s="31"/>
      <c r="JG756" s="31"/>
      <c r="JH756" s="31"/>
      <c r="JI756" s="31"/>
      <c r="JJ756" s="31"/>
      <c r="JK756" s="31"/>
      <c r="JL756" s="31"/>
      <c r="JM756" s="31"/>
      <c r="JN756" s="31"/>
      <c r="JO756" s="31"/>
      <c r="JP756" s="31"/>
      <c r="JQ756" s="31"/>
      <c r="JR756" s="31"/>
      <c r="JS756" s="31"/>
      <c r="JT756" s="31"/>
      <c r="JU756" s="31"/>
      <c r="JV756" s="31"/>
      <c r="JW756" s="31"/>
      <c r="JX756" s="31"/>
      <c r="JY756" s="31"/>
      <c r="JZ756" s="31"/>
      <c r="KA756" s="31"/>
      <c r="KB756" s="31"/>
      <c r="KC756" s="31"/>
      <c r="KD756" s="31"/>
      <c r="KE756" s="31"/>
      <c r="KF756" s="31"/>
      <c r="KG756" s="31"/>
      <c r="KH756" s="31"/>
      <c r="KI756" s="31"/>
      <c r="KJ756" s="31"/>
      <c r="KK756" s="31"/>
      <c r="KL756" s="31"/>
      <c r="KM756" s="31"/>
      <c r="KN756" s="31"/>
      <c r="KO756" s="31"/>
      <c r="KP756" s="31"/>
      <c r="KQ756" s="31"/>
      <c r="KR756" s="31"/>
      <c r="KS756" s="31"/>
      <c r="KT756" s="31"/>
      <c r="KU756" s="31"/>
      <c r="KV756" s="31"/>
      <c r="KW756" s="31"/>
      <c r="KX756" s="31"/>
      <c r="KY756" s="31"/>
      <c r="KZ756" s="31"/>
      <c r="LA756" s="31"/>
      <c r="LB756" s="31"/>
      <c r="LC756" s="31"/>
      <c r="LD756" s="31"/>
      <c r="LE756" s="31"/>
      <c r="LF756" s="31"/>
      <c r="LG756" s="31"/>
      <c r="LH756" s="31"/>
      <c r="LI756" s="31"/>
      <c r="LJ756" s="31"/>
      <c r="LK756" s="31"/>
      <c r="LL756" s="31"/>
      <c r="LM756" s="31"/>
      <c r="LN756" s="31"/>
      <c r="LO756" s="31"/>
      <c r="LP756" s="31"/>
      <c r="LQ756" s="31"/>
      <c r="LR756" s="31"/>
      <c r="LS756" s="31"/>
      <c r="LT756" s="31"/>
      <c r="LU756" s="31"/>
      <c r="LV756" s="31"/>
      <c r="LW756" s="31"/>
      <c r="LX756" s="31"/>
      <c r="LY756" s="31"/>
      <c r="LZ756" s="31"/>
      <c r="MA756" s="31"/>
      <c r="MB756" s="31"/>
      <c r="MC756" s="31"/>
      <c r="MD756" s="31"/>
      <c r="ME756" s="31"/>
      <c r="MF756" s="31"/>
      <c r="MG756" s="31"/>
      <c r="MH756" s="31"/>
      <c r="MI756" s="31"/>
      <c r="MJ756" s="31"/>
      <c r="MK756" s="31"/>
      <c r="ML756" s="31"/>
      <c r="MM756" s="31"/>
      <c r="MN756" s="31"/>
      <c r="MO756" s="31"/>
      <c r="MP756" s="31"/>
      <c r="MQ756" s="31"/>
      <c r="MR756" s="31"/>
      <c r="MS756" s="31"/>
      <c r="MT756" s="31"/>
      <c r="MU756" s="31"/>
      <c r="MV756" s="31"/>
      <c r="MW756" s="31"/>
      <c r="MX756" s="31"/>
      <c r="MY756" s="31"/>
      <c r="MZ756" s="31"/>
      <c r="NA756" s="31"/>
      <c r="NB756" s="31"/>
      <c r="NC756" s="31"/>
      <c r="ND756" s="31"/>
      <c r="NE756" s="31"/>
      <c r="NF756" s="31"/>
      <c r="NG756" s="31"/>
      <c r="NH756" s="31"/>
      <c r="NI756" s="31"/>
      <c r="NJ756" s="31"/>
      <c r="NK756" s="31"/>
      <c r="NL756" s="31"/>
      <c r="NM756" s="31"/>
      <c r="NN756" s="31"/>
      <c r="NO756" s="31"/>
      <c r="NP756" s="31"/>
      <c r="NQ756" s="31"/>
      <c r="NR756" s="31"/>
      <c r="NS756" s="31"/>
      <c r="NT756" s="31"/>
      <c r="NU756" s="31"/>
      <c r="NV756" s="31"/>
      <c r="NW756" s="31"/>
      <c r="NX756" s="31"/>
      <c r="NY756" s="31"/>
      <c r="NZ756" s="31"/>
      <c r="OA756" s="31"/>
      <c r="OB756" s="31"/>
      <c r="OC756" s="31"/>
      <c r="OD756" s="31"/>
      <c r="OE756" s="31"/>
      <c r="OF756" s="31"/>
      <c r="OG756" s="31"/>
      <c r="OH756" s="31"/>
      <c r="OI756" s="31"/>
      <c r="OJ756" s="31"/>
      <c r="OK756" s="31"/>
      <c r="OL756" s="31"/>
      <c r="OM756" s="31"/>
      <c r="ON756" s="31"/>
      <c r="OO756" s="31"/>
      <c r="OP756" s="31"/>
      <c r="OQ756" s="31"/>
      <c r="OR756" s="31"/>
      <c r="OS756" s="31"/>
      <c r="OT756" s="31"/>
      <c r="OU756" s="31"/>
      <c r="OV756" s="31"/>
      <c r="OW756" s="31"/>
      <c r="OX756" s="31"/>
      <c r="OY756" s="31"/>
      <c r="OZ756" s="31"/>
      <c r="PA756" s="31"/>
      <c r="PB756" s="31"/>
      <c r="PC756" s="31"/>
      <c r="PD756" s="31"/>
      <c r="PE756" s="31"/>
      <c r="PF756" s="31"/>
      <c r="PG756" s="31"/>
      <c r="PH756" s="31"/>
      <c r="PI756" s="31"/>
      <c r="PJ756" s="31"/>
      <c r="PK756" s="31"/>
      <c r="PL756" s="31"/>
      <c r="PM756" s="31"/>
      <c r="PN756" s="31"/>
      <c r="PO756" s="31"/>
      <c r="PP756" s="31"/>
      <c r="PQ756" s="31"/>
      <c r="PR756" s="31"/>
      <c r="PS756" s="31"/>
      <c r="PT756" s="31"/>
      <c r="PU756" s="31"/>
      <c r="PV756" s="31"/>
      <c r="PW756" s="31"/>
      <c r="PX756" s="31"/>
      <c r="PY756" s="31"/>
      <c r="PZ756" s="31"/>
      <c r="QA756" s="31"/>
      <c r="QB756" s="31"/>
      <c r="QC756" s="31"/>
      <c r="QD756" s="31"/>
      <c r="QE756" s="31"/>
      <c r="QF756" s="31"/>
      <c r="QG756" s="31"/>
      <c r="QH756" s="31"/>
      <c r="QI756" s="31"/>
      <c r="QJ756" s="31"/>
      <c r="QK756" s="31"/>
      <c r="QL756" s="31"/>
      <c r="QM756" s="31"/>
      <c r="QN756" s="31"/>
      <c r="QO756" s="31"/>
      <c r="QP756" s="31"/>
      <c r="QQ756" s="31"/>
      <c r="QR756" s="31"/>
      <c r="QS756" s="31"/>
      <c r="QT756" s="31"/>
      <c r="QU756" s="31"/>
      <c r="QV756" s="31"/>
      <c r="QW756" s="31"/>
      <c r="QX756" s="31"/>
      <c r="QY756" s="31"/>
      <c r="QZ756" s="31"/>
      <c r="RA756" s="31"/>
      <c r="RB756" s="31"/>
      <c r="RC756" s="31"/>
      <c r="RD756" s="31"/>
      <c r="RE756" s="31"/>
      <c r="RF756" s="31"/>
      <c r="RG756" s="31"/>
      <c r="RH756" s="31"/>
      <c r="RI756" s="31"/>
      <c r="RJ756" s="31"/>
      <c r="RK756" s="31"/>
      <c r="RL756" s="31"/>
      <c r="RM756" s="31"/>
      <c r="RN756" s="31"/>
      <c r="RO756" s="31"/>
      <c r="RP756" s="31"/>
      <c r="RQ756" s="31"/>
      <c r="RR756" s="31"/>
      <c r="RS756" s="31"/>
      <c r="RT756" s="31"/>
      <c r="RU756" s="31"/>
      <c r="RV756" s="31"/>
      <c r="RW756" s="31"/>
      <c r="RX756" s="31"/>
      <c r="RY756" s="31"/>
      <c r="RZ756" s="31"/>
      <c r="SA756" s="31"/>
      <c r="SB756" s="31"/>
      <c r="SC756" s="31"/>
      <c r="SD756" s="31"/>
      <c r="SE756" s="31"/>
      <c r="SF756" s="31"/>
      <c r="SG756" s="31"/>
      <c r="SH756" s="31"/>
      <c r="SI756" s="31"/>
      <c r="SJ756" s="31"/>
      <c r="SK756" s="31"/>
      <c r="SL756" s="31"/>
      <c r="SM756" s="31"/>
      <c r="SN756" s="31"/>
      <c r="SO756" s="31"/>
      <c r="SP756" s="31"/>
      <c r="SQ756" s="31"/>
      <c r="SR756" s="31"/>
      <c r="SS756" s="31"/>
      <c r="ST756" s="31"/>
      <c r="SU756" s="31"/>
      <c r="SV756" s="31"/>
      <c r="SW756" s="31"/>
      <c r="SX756" s="31"/>
      <c r="SY756" s="31"/>
      <c r="SZ756" s="31"/>
      <c r="TA756" s="31"/>
      <c r="TB756" s="31"/>
      <c r="TC756" s="31"/>
      <c r="TD756" s="31"/>
      <c r="TE756" s="31"/>
      <c r="TF756" s="31"/>
      <c r="TG756" s="31"/>
      <c r="TH756" s="31"/>
      <c r="TI756" s="31"/>
      <c r="TJ756" s="31"/>
      <c r="TK756" s="31"/>
      <c r="TL756" s="31"/>
      <c r="TM756" s="31"/>
      <c r="TN756" s="31"/>
      <c r="TO756" s="31"/>
      <c r="TP756" s="31"/>
      <c r="TQ756" s="31"/>
      <c r="TR756" s="31"/>
      <c r="TS756" s="31"/>
      <c r="TT756" s="31"/>
      <c r="TU756" s="31"/>
      <c r="TV756" s="31"/>
      <c r="TW756" s="31"/>
      <c r="TX756" s="31"/>
      <c r="TY756" s="31"/>
      <c r="TZ756" s="31"/>
      <c r="UA756" s="31"/>
      <c r="UB756" s="31"/>
      <c r="UC756" s="31"/>
      <c r="UD756" s="31"/>
      <c r="UE756" s="31"/>
      <c r="UF756" s="31"/>
      <c r="UG756" s="31"/>
      <c r="UH756" s="31"/>
      <c r="UI756" s="31"/>
      <c r="UJ756" s="31"/>
      <c r="UK756" s="31"/>
      <c r="UL756" s="31"/>
      <c r="UM756" s="31"/>
      <c r="UN756" s="31"/>
      <c r="UO756" s="31"/>
      <c r="UP756" s="31"/>
      <c r="UQ756" s="31"/>
      <c r="UR756" s="31"/>
      <c r="US756" s="31"/>
      <c r="UT756" s="31"/>
      <c r="UU756" s="31"/>
      <c r="UV756" s="31"/>
      <c r="UW756" s="31"/>
      <c r="UX756" s="31"/>
      <c r="UY756" s="31"/>
      <c r="UZ756" s="31"/>
      <c r="VA756" s="31"/>
      <c r="VB756" s="31"/>
      <c r="VC756" s="31"/>
      <c r="VD756" s="31"/>
      <c r="VE756" s="31"/>
      <c r="VF756" s="31"/>
      <c r="VG756" s="31"/>
      <c r="VH756" s="31"/>
      <c r="VI756" s="31"/>
      <c r="VJ756" s="31"/>
      <c r="VK756" s="31"/>
      <c r="VL756" s="31"/>
      <c r="VM756" s="31"/>
      <c r="VN756" s="31"/>
      <c r="VO756" s="31"/>
      <c r="VP756" s="31"/>
      <c r="VQ756" s="31"/>
      <c r="VR756" s="31"/>
      <c r="VS756" s="31"/>
      <c r="VT756" s="31"/>
      <c r="VU756" s="31"/>
      <c r="VV756" s="31"/>
      <c r="VW756" s="31"/>
      <c r="VX756" s="31"/>
      <c r="VY756" s="31"/>
      <c r="VZ756" s="31"/>
      <c r="WA756" s="31"/>
      <c r="WB756" s="31"/>
      <c r="WC756" s="31"/>
      <c r="WD756" s="31"/>
      <c r="WE756" s="31"/>
      <c r="WF756" s="31"/>
      <c r="WG756" s="31"/>
      <c r="WH756" s="31"/>
      <c r="WI756" s="31"/>
      <c r="WJ756" s="31"/>
      <c r="WK756" s="31"/>
      <c r="WL756" s="31"/>
      <c r="WM756" s="31"/>
      <c r="WN756" s="31"/>
      <c r="WO756" s="31"/>
      <c r="WP756" s="31"/>
      <c r="WQ756" s="31"/>
      <c r="WR756" s="31"/>
      <c r="WS756" s="31"/>
      <c r="WT756" s="31"/>
      <c r="WU756" s="31"/>
      <c r="WV756" s="31"/>
      <c r="WW756" s="31"/>
      <c r="WX756" s="31"/>
      <c r="WY756" s="31"/>
      <c r="WZ756" s="31"/>
      <c r="XA756" s="31"/>
      <c r="XB756" s="31"/>
      <c r="XC756" s="31"/>
      <c r="XD756" s="31"/>
      <c r="XE756" s="31"/>
      <c r="XF756" s="31"/>
      <c r="XG756" s="31"/>
      <c r="XH756" s="31"/>
      <c r="XI756" s="31"/>
      <c r="XJ756" s="31"/>
      <c r="XK756" s="31"/>
      <c r="XL756" s="31"/>
      <c r="XM756" s="31"/>
      <c r="XN756" s="31"/>
      <c r="XO756" s="31"/>
      <c r="XP756" s="31"/>
      <c r="XQ756" s="31"/>
      <c r="XR756" s="31"/>
      <c r="XS756" s="31"/>
      <c r="XT756" s="31"/>
      <c r="XU756" s="31"/>
      <c r="XV756" s="31"/>
      <c r="XW756" s="31"/>
      <c r="XX756" s="31"/>
      <c r="XY756" s="31"/>
      <c r="XZ756" s="31"/>
      <c r="YA756" s="31"/>
      <c r="YB756" s="31"/>
      <c r="YC756" s="31"/>
      <c r="YD756" s="31"/>
      <c r="YE756" s="31"/>
      <c r="YF756" s="31"/>
      <c r="YG756" s="31"/>
      <c r="YH756" s="31"/>
      <c r="YI756" s="31"/>
      <c r="YJ756" s="31"/>
      <c r="YK756" s="31"/>
      <c r="YL756" s="31"/>
      <c r="YM756" s="31"/>
      <c r="YN756" s="31"/>
      <c r="YO756" s="31"/>
      <c r="YP756" s="31"/>
      <c r="YQ756" s="31"/>
      <c r="YR756" s="31"/>
      <c r="YS756" s="31"/>
      <c r="YT756" s="31"/>
      <c r="YU756" s="31"/>
      <c r="YV756" s="31"/>
      <c r="YW756" s="31"/>
      <c r="YX756" s="31"/>
      <c r="YY756" s="31"/>
      <c r="YZ756" s="31"/>
      <c r="ZA756" s="31"/>
      <c r="ZB756" s="31"/>
      <c r="ZC756" s="31"/>
      <c r="ZD756" s="31"/>
      <c r="ZE756" s="31"/>
      <c r="ZF756" s="31"/>
      <c r="ZG756" s="31"/>
      <c r="ZH756" s="31"/>
      <c r="ZI756" s="31"/>
      <c r="ZJ756" s="31"/>
      <c r="ZK756" s="31"/>
      <c r="ZL756" s="31"/>
      <c r="ZM756" s="31"/>
      <c r="ZN756" s="31"/>
      <c r="ZO756" s="31"/>
      <c r="ZP756" s="31"/>
      <c r="ZQ756" s="31"/>
      <c r="ZR756" s="31"/>
      <c r="ZS756" s="31"/>
      <c r="ZT756" s="31"/>
      <c r="ZU756" s="31"/>
      <c r="ZV756" s="31"/>
      <c r="ZW756" s="31"/>
      <c r="ZX756" s="31"/>
      <c r="ZY756" s="31"/>
      <c r="ZZ756" s="31"/>
      <c r="AAA756" s="31"/>
      <c r="AAB756" s="31"/>
      <c r="AAC756" s="31"/>
      <c r="AAD756" s="31"/>
      <c r="AAE756" s="31"/>
      <c r="AAF756" s="31"/>
      <c r="AAG756" s="31"/>
      <c r="AAH756" s="31"/>
      <c r="AAI756" s="31"/>
      <c r="AAJ756" s="31"/>
      <c r="AAK756" s="31"/>
      <c r="AAL756" s="31"/>
      <c r="AAM756" s="31"/>
      <c r="AAN756" s="31"/>
      <c r="AAO756" s="31"/>
      <c r="AAP756" s="31"/>
      <c r="AAQ756" s="31"/>
      <c r="AAR756" s="31"/>
      <c r="AAS756" s="31"/>
      <c r="AAT756" s="31"/>
      <c r="AAU756" s="31"/>
      <c r="AAV756" s="31"/>
      <c r="AAW756" s="31"/>
      <c r="AAX756" s="31"/>
      <c r="AAY756" s="31"/>
      <c r="AAZ756" s="31"/>
      <c r="ABA756" s="31"/>
      <c r="ABB756" s="31"/>
      <c r="ABC756" s="31"/>
      <c r="ABD756" s="31"/>
      <c r="ABE756" s="31"/>
      <c r="ABF756" s="31"/>
      <c r="ABG756" s="31"/>
      <c r="ABH756" s="31"/>
      <c r="ABI756" s="31"/>
      <c r="ABJ756" s="31"/>
      <c r="ABK756" s="31"/>
      <c r="ABL756" s="31"/>
      <c r="ABM756" s="31"/>
      <c r="ABN756" s="31"/>
      <c r="ABO756" s="31"/>
      <c r="ABP756" s="31"/>
      <c r="ABQ756" s="31"/>
      <c r="ABR756" s="31"/>
      <c r="ABS756" s="31"/>
      <c r="ABT756" s="31"/>
      <c r="ABU756" s="31"/>
      <c r="ABV756" s="31"/>
      <c r="ABW756" s="31"/>
      <c r="ABX756" s="31"/>
      <c r="ABY756" s="31"/>
      <c r="ABZ756" s="31"/>
      <c r="ACA756" s="31"/>
      <c r="ACB756" s="31"/>
      <c r="ACC756" s="31"/>
      <c r="ACD756" s="31"/>
      <c r="ACE756" s="31"/>
      <c r="ACF756" s="31"/>
      <c r="ACG756" s="31"/>
      <c r="ACH756" s="31"/>
      <c r="ACI756" s="31"/>
      <c r="ACJ756" s="31"/>
      <c r="ACK756" s="31"/>
      <c r="ACL756" s="31"/>
      <c r="ACM756" s="31"/>
      <c r="ACN756" s="31"/>
      <c r="ACO756" s="31"/>
      <c r="ACP756" s="31"/>
      <c r="ACQ756" s="31"/>
      <c r="ACR756" s="31"/>
      <c r="ACS756" s="31"/>
      <c r="ACT756" s="31"/>
      <c r="ACU756" s="31"/>
      <c r="ACV756" s="31"/>
      <c r="ACW756" s="31"/>
      <c r="ACX756" s="31"/>
      <c r="ACY756" s="31"/>
      <c r="ACZ756" s="31"/>
      <c r="ADA756" s="31"/>
      <c r="ADB756" s="31"/>
      <c r="ADC756" s="31"/>
      <c r="ADD756" s="31"/>
      <c r="ADE756" s="31"/>
      <c r="ADF756" s="31"/>
      <c r="ADG756" s="31"/>
      <c r="ADH756" s="31"/>
      <c r="ADI756" s="31"/>
      <c r="ADJ756" s="31"/>
      <c r="ADK756" s="31"/>
      <c r="ADL756" s="31"/>
      <c r="ADM756" s="31"/>
      <c r="ADN756" s="31"/>
      <c r="ADO756" s="31"/>
      <c r="ADP756" s="31"/>
      <c r="ADQ756" s="31"/>
      <c r="ADR756" s="31"/>
      <c r="ADS756" s="31"/>
      <c r="ADT756" s="31"/>
      <c r="ADU756" s="31"/>
      <c r="ADV756" s="31"/>
      <c r="ADW756" s="31"/>
      <c r="ADX756" s="31"/>
      <c r="ADY756" s="31"/>
      <c r="ADZ756" s="31"/>
      <c r="AEA756" s="31"/>
      <c r="AEB756" s="31"/>
      <c r="AEC756" s="31"/>
      <c r="AED756" s="31"/>
      <c r="AEE756" s="31"/>
      <c r="AEF756" s="31"/>
      <c r="AEG756" s="31"/>
      <c r="AEH756" s="31"/>
      <c r="AEI756" s="31"/>
      <c r="AEJ756" s="31"/>
      <c r="AEK756" s="31"/>
      <c r="AEL756" s="31"/>
      <c r="AEM756" s="31"/>
      <c r="AEN756" s="31"/>
      <c r="AEO756" s="31"/>
      <c r="AEP756" s="31"/>
      <c r="AEQ756" s="31"/>
      <c r="AER756" s="31"/>
      <c r="AES756" s="31"/>
      <c r="AET756" s="31"/>
      <c r="AEU756" s="31"/>
      <c r="AEV756" s="31"/>
      <c r="AEW756" s="31"/>
      <c r="AEX756" s="31"/>
      <c r="AEY756" s="31"/>
      <c r="AEZ756" s="31"/>
      <c r="AFA756" s="31"/>
      <c r="AFB756" s="31"/>
      <c r="AFC756" s="31"/>
      <c r="AFD756" s="31"/>
      <c r="AFE756" s="31"/>
      <c r="AFF756" s="31"/>
      <c r="AFG756" s="31"/>
      <c r="AFH756" s="31"/>
      <c r="AFI756" s="31"/>
      <c r="AFJ756" s="31"/>
      <c r="AFK756" s="31"/>
      <c r="AFL756" s="31"/>
      <c r="AFM756" s="31"/>
      <c r="AFN756" s="31"/>
      <c r="AFO756" s="31"/>
      <c r="AFP756" s="31"/>
      <c r="AFQ756" s="31"/>
      <c r="AFR756" s="31"/>
      <c r="AFS756" s="31"/>
      <c r="AFT756" s="31"/>
      <c r="AFU756" s="31"/>
      <c r="AFV756" s="31"/>
      <c r="AFW756" s="31"/>
      <c r="AFX756" s="31"/>
      <c r="AFY756" s="31"/>
      <c r="AFZ756" s="31"/>
      <c r="AGA756" s="31"/>
      <c r="AGB756" s="31"/>
      <c r="AGC756" s="31"/>
      <c r="AGD756" s="31"/>
      <c r="AGE756" s="31"/>
      <c r="AGF756" s="31"/>
      <c r="AGG756" s="31"/>
      <c r="AGH756" s="31"/>
      <c r="AGI756" s="31"/>
      <c r="AGJ756" s="31"/>
      <c r="AGK756" s="31"/>
      <c r="AGL756" s="31"/>
      <c r="AGM756" s="31"/>
      <c r="AGN756" s="31"/>
      <c r="AGO756" s="31"/>
      <c r="AGP756" s="31"/>
      <c r="AGQ756" s="31"/>
      <c r="AGR756" s="31"/>
      <c r="AGS756" s="31"/>
      <c r="AGT756" s="31"/>
      <c r="AGU756" s="31"/>
      <c r="AGV756" s="31"/>
      <c r="AGW756" s="31"/>
      <c r="AGX756" s="31"/>
      <c r="AGY756" s="31"/>
      <c r="AGZ756" s="31"/>
      <c r="AHA756" s="31"/>
      <c r="AHB756" s="31"/>
      <c r="AHC756" s="31"/>
      <c r="AHD756" s="31"/>
      <c r="AHE756" s="31"/>
      <c r="AHF756" s="31"/>
      <c r="AHG756" s="31"/>
      <c r="AHH756" s="31"/>
      <c r="AHI756" s="31"/>
      <c r="AHJ756" s="31"/>
      <c r="AHK756" s="31"/>
      <c r="AHL756" s="31"/>
      <c r="AHM756" s="31"/>
      <c r="AHN756" s="31"/>
      <c r="AHO756" s="31"/>
      <c r="AHP756" s="31"/>
      <c r="AHQ756" s="31"/>
      <c r="AHR756" s="31"/>
      <c r="AHS756" s="31"/>
      <c r="AHT756" s="31"/>
      <c r="AHU756" s="31"/>
      <c r="AHV756" s="31"/>
      <c r="AHW756" s="31"/>
      <c r="AHX756" s="31"/>
      <c r="AHY756" s="31"/>
      <c r="AHZ756" s="31"/>
      <c r="AIA756" s="31"/>
      <c r="AIB756" s="31"/>
      <c r="AIC756" s="31"/>
      <c r="AID756" s="31"/>
      <c r="AIE756" s="31"/>
      <c r="AIF756" s="31"/>
      <c r="AIG756" s="31"/>
      <c r="AIH756" s="31"/>
      <c r="AII756" s="31"/>
      <c r="AIJ756" s="31"/>
      <c r="AIK756" s="31"/>
      <c r="AIL756" s="31"/>
      <c r="AIM756" s="31"/>
      <c r="AIN756" s="31"/>
      <c r="AIO756" s="31"/>
      <c r="AIP756" s="31"/>
      <c r="AIQ756" s="31"/>
      <c r="AIR756" s="31"/>
      <c r="AIS756" s="31"/>
      <c r="AIT756" s="31"/>
      <c r="AIU756" s="31"/>
      <c r="AIV756" s="31"/>
      <c r="AIW756" s="31"/>
      <c r="AIX756" s="31"/>
      <c r="AIY756" s="31"/>
      <c r="AIZ756" s="31"/>
      <c r="AJA756" s="31"/>
      <c r="AJB756" s="31"/>
      <c r="AJC756" s="31"/>
      <c r="AJD756" s="31"/>
      <c r="AJE756" s="31"/>
      <c r="AJF756" s="31"/>
      <c r="AJG756" s="31"/>
      <c r="AJH756" s="31"/>
      <c r="AJI756" s="31"/>
      <c r="AJJ756" s="31"/>
      <c r="AJK756" s="31"/>
      <c r="AJL756" s="31"/>
      <c r="AJM756" s="31"/>
      <c r="AJN756" s="31"/>
      <c r="AJO756" s="31"/>
      <c r="AJP756" s="31"/>
      <c r="AJQ756" s="31"/>
      <c r="AJR756" s="31"/>
      <c r="AJS756" s="31"/>
      <c r="AJT756" s="31"/>
      <c r="AJU756" s="31"/>
      <c r="AJV756" s="31"/>
      <c r="AJW756" s="31"/>
      <c r="AJX756" s="31"/>
      <c r="AJY756" s="31"/>
      <c r="AJZ756" s="31"/>
      <c r="AKA756" s="31"/>
      <c r="AKB756" s="31"/>
      <c r="AKC756" s="31"/>
      <c r="AKD756" s="31"/>
      <c r="AKE756" s="31"/>
      <c r="AKF756" s="31"/>
      <c r="AKG756" s="31"/>
      <c r="AKH756" s="31"/>
      <c r="AKI756" s="31"/>
      <c r="AKJ756" s="31"/>
      <c r="AKK756" s="31"/>
      <c r="AKL756" s="31"/>
      <c r="AKM756" s="31"/>
      <c r="AKN756" s="31"/>
      <c r="AKO756" s="31"/>
      <c r="AKP756" s="31"/>
      <c r="AKQ756" s="31"/>
      <c r="AKR756" s="31"/>
      <c r="AKS756" s="31"/>
      <c r="AKT756" s="31"/>
      <c r="AKU756" s="31"/>
      <c r="AKV756" s="31"/>
      <c r="AKW756" s="31"/>
      <c r="AKX756" s="31"/>
      <c r="AKY756" s="31"/>
      <c r="AKZ756" s="31"/>
      <c r="ALA756" s="31"/>
      <c r="ALB756" s="31"/>
      <c r="ALC756" s="31"/>
      <c r="ALD756" s="31"/>
      <c r="ALE756" s="31"/>
      <c r="ALF756" s="31"/>
      <c r="ALG756" s="31"/>
      <c r="ALH756" s="31"/>
      <c r="ALI756" s="31"/>
      <c r="ALJ756" s="31"/>
      <c r="ALK756" s="31"/>
      <c r="ALL756" s="31"/>
      <c r="ALM756" s="31"/>
      <c r="ALN756" s="31"/>
      <c r="ALO756" s="31"/>
      <c r="ALP756" s="31"/>
      <c r="ALQ756" s="31"/>
      <c r="ALR756" s="31"/>
      <c r="ALS756" s="31"/>
      <c r="ALT756" s="31"/>
      <c r="ALU756" s="31"/>
      <c r="ALV756" s="31"/>
      <c r="ALW756" s="31"/>
      <c r="ALX756" s="31"/>
      <c r="ALY756" s="31"/>
      <c r="ALZ756" s="31"/>
      <c r="AMA756" s="31"/>
      <c r="AMB756" s="31"/>
      <c r="AMC756" s="31"/>
      <c r="AMD756" s="31"/>
      <c r="AME756" s="31"/>
      <c r="AMF756" s="31"/>
      <c r="AMG756" s="31"/>
      <c r="AMH756" s="31"/>
      <c r="AMI756" s="31"/>
      <c r="AMJ756" s="31"/>
      <c r="AMK756" s="31"/>
      <c r="AML756" s="31"/>
      <c r="AMM756" s="31"/>
      <c r="AMN756" s="31"/>
      <c r="AMO756" s="31"/>
      <c r="AMP756" s="31"/>
      <c r="AMQ756" s="31"/>
      <c r="AMR756" s="31"/>
      <c r="AMS756" s="31"/>
      <c r="AMT756" s="31"/>
      <c r="AMU756" s="31"/>
      <c r="AMV756" s="31"/>
      <c r="AMW756" s="31"/>
      <c r="AMX756" s="31"/>
      <c r="AMY756" s="31"/>
      <c r="AMZ756" s="31"/>
      <c r="ANA756" s="31"/>
      <c r="ANB756" s="31"/>
      <c r="ANC756" s="31"/>
      <c r="AND756" s="31"/>
      <c r="ANE756" s="31"/>
      <c r="ANF756" s="31"/>
      <c r="ANG756" s="31"/>
      <c r="ANH756" s="31"/>
      <c r="ANI756" s="31"/>
      <c r="ANJ756" s="31"/>
      <c r="ANK756" s="31"/>
      <c r="ANL756" s="31"/>
      <c r="ANM756" s="31"/>
      <c r="ANN756" s="31"/>
      <c r="ANO756" s="31"/>
      <c r="ANP756" s="31"/>
      <c r="ANQ756" s="31"/>
      <c r="ANR756" s="31"/>
      <c r="ANS756" s="31"/>
      <c r="ANT756" s="31"/>
      <c r="ANU756" s="31"/>
      <c r="ANV756" s="31"/>
      <c r="ANW756" s="31"/>
      <c r="ANX756" s="31"/>
      <c r="ANY756" s="31"/>
      <c r="ANZ756" s="31"/>
      <c r="AOA756" s="31"/>
      <c r="AOB756" s="31"/>
      <c r="AOC756" s="31"/>
      <c r="AOD756" s="31"/>
      <c r="AOE756" s="31"/>
      <c r="AOF756" s="31"/>
      <c r="AOG756" s="31"/>
      <c r="AOH756" s="31"/>
      <c r="AOI756" s="31"/>
      <c r="AOJ756" s="31"/>
      <c r="AOK756" s="31"/>
      <c r="AOL756" s="31"/>
      <c r="AOM756" s="31"/>
      <c r="AON756" s="31"/>
      <c r="AOO756" s="31"/>
      <c r="AOP756" s="31"/>
      <c r="AOQ756" s="31"/>
      <c r="AOR756" s="31"/>
      <c r="AOS756" s="31"/>
      <c r="AOT756" s="31"/>
      <c r="AOU756" s="31"/>
      <c r="AOV756" s="31"/>
      <c r="AOW756" s="31"/>
      <c r="AOX756" s="31"/>
      <c r="AOY756" s="31"/>
      <c r="AOZ756" s="31"/>
      <c r="APA756" s="31"/>
      <c r="APB756" s="31"/>
      <c r="APC756" s="31"/>
      <c r="APD756" s="31"/>
      <c r="APE756" s="31"/>
      <c r="APF756" s="31"/>
      <c r="APG756" s="31"/>
      <c r="APH756" s="31"/>
      <c r="API756" s="31"/>
      <c r="APJ756" s="31"/>
      <c r="APK756" s="31"/>
      <c r="APL756" s="31"/>
      <c r="APM756" s="31"/>
      <c r="APN756" s="31"/>
      <c r="APO756" s="31"/>
      <c r="APP756" s="31"/>
      <c r="APQ756" s="31"/>
      <c r="APR756" s="31"/>
      <c r="APS756" s="31"/>
      <c r="APT756" s="31"/>
      <c r="APU756" s="31"/>
      <c r="APV756" s="31"/>
      <c r="APW756" s="31"/>
      <c r="APX756" s="31"/>
      <c r="APY756" s="31"/>
      <c r="APZ756" s="31"/>
      <c r="AQA756" s="31"/>
      <c r="AQB756" s="31"/>
      <c r="AQC756" s="31"/>
      <c r="AQD756" s="31"/>
      <c r="AQE756" s="31"/>
      <c r="AQF756" s="31"/>
      <c r="AQG756" s="31"/>
      <c r="AQH756" s="31"/>
      <c r="AQI756" s="31"/>
      <c r="AQJ756" s="31"/>
      <c r="AQK756" s="31"/>
      <c r="AQL756" s="31"/>
      <c r="AQM756" s="31"/>
      <c r="AQN756" s="31"/>
      <c r="AQO756" s="31"/>
      <c r="AQP756" s="31"/>
      <c r="AQQ756" s="31"/>
      <c r="AQR756" s="31"/>
      <c r="AQS756" s="31"/>
      <c r="AQT756" s="31"/>
      <c r="AQU756" s="31"/>
      <c r="AQV756" s="31"/>
      <c r="AQW756" s="31"/>
      <c r="AQX756" s="31"/>
      <c r="AQY756" s="31"/>
      <c r="AQZ756" s="31"/>
      <c r="ARA756" s="31"/>
      <c r="ARB756" s="31"/>
      <c r="ARC756" s="31"/>
      <c r="ARD756" s="31"/>
      <c r="ARE756" s="31"/>
      <c r="ARF756" s="31"/>
      <c r="ARG756" s="31"/>
      <c r="ARH756" s="31"/>
      <c r="ARI756" s="31"/>
      <c r="ARJ756" s="31"/>
      <c r="ARK756" s="31"/>
      <c r="ARL756" s="31"/>
      <c r="ARM756" s="31"/>
      <c r="ARN756" s="31"/>
      <c r="ARO756" s="31"/>
      <c r="ARP756" s="31"/>
      <c r="ARQ756" s="31"/>
      <c r="ARR756" s="31"/>
      <c r="ARS756" s="31"/>
      <c r="ART756" s="31"/>
      <c r="ARU756" s="31"/>
      <c r="ARV756" s="31"/>
      <c r="ARW756" s="31"/>
      <c r="ARX756" s="31"/>
      <c r="ARY756" s="31"/>
      <c r="ARZ756" s="31"/>
      <c r="ASA756" s="31"/>
      <c r="ASB756" s="31"/>
      <c r="ASC756" s="31"/>
      <c r="ASD756" s="31"/>
      <c r="ASE756" s="31"/>
      <c r="ASF756" s="31"/>
      <c r="ASG756" s="31"/>
      <c r="ASH756" s="31"/>
      <c r="ASI756" s="31"/>
      <c r="ASJ756" s="31"/>
      <c r="ASK756" s="31"/>
      <c r="ASL756" s="31"/>
      <c r="ASM756" s="31"/>
      <c r="ASN756" s="31"/>
      <c r="ASO756" s="31"/>
      <c r="ASP756" s="31"/>
      <c r="ASQ756" s="31"/>
      <c r="ASR756" s="31"/>
      <c r="ASS756" s="31"/>
      <c r="AST756" s="31"/>
      <c r="ASU756" s="31"/>
      <c r="ASV756" s="31"/>
      <c r="ASW756" s="31"/>
      <c r="ASX756" s="31"/>
      <c r="ASY756" s="31"/>
      <c r="ASZ756" s="31"/>
      <c r="ATA756" s="31"/>
      <c r="ATB756" s="31"/>
      <c r="ATC756" s="31"/>
      <c r="ATD756" s="31"/>
      <c r="ATE756" s="31"/>
      <c r="ATF756" s="31"/>
      <c r="ATG756" s="31"/>
      <c r="ATH756" s="31"/>
      <c r="ATI756" s="31"/>
      <c r="ATJ756" s="31"/>
      <c r="ATK756" s="31"/>
      <c r="ATL756" s="31"/>
      <c r="ATM756" s="31"/>
      <c r="ATN756" s="31"/>
      <c r="ATO756" s="31"/>
      <c r="ATP756" s="31"/>
      <c r="ATQ756" s="31"/>
      <c r="ATR756" s="31"/>
      <c r="ATS756" s="31"/>
      <c r="ATT756" s="31"/>
      <c r="ATU756" s="31"/>
      <c r="ATV756" s="31"/>
      <c r="ATW756" s="31"/>
      <c r="ATX756" s="31"/>
      <c r="ATY756" s="31"/>
      <c r="ATZ756" s="31"/>
      <c r="AUA756" s="31"/>
      <c r="AUB756" s="31"/>
      <c r="AUC756" s="31"/>
      <c r="AUD756" s="31"/>
      <c r="AUE756" s="31"/>
      <c r="AUF756" s="31"/>
      <c r="AUG756" s="31"/>
      <c r="AUH756" s="31"/>
      <c r="AUI756" s="31"/>
      <c r="AUJ756" s="31"/>
      <c r="AUK756" s="31"/>
      <c r="AUL756" s="31"/>
      <c r="AUM756" s="31"/>
      <c r="AUN756" s="31"/>
      <c r="AUO756" s="31"/>
      <c r="AUP756" s="31"/>
      <c r="AUQ756" s="31"/>
      <c r="AUR756" s="31"/>
      <c r="AUS756" s="31"/>
      <c r="AUT756" s="31"/>
      <c r="AUU756" s="31"/>
      <c r="AUV756" s="31"/>
      <c r="AUW756" s="31"/>
      <c r="AUX756" s="31"/>
      <c r="AUY756" s="31"/>
      <c r="AUZ756" s="31"/>
      <c r="AVA756" s="31"/>
      <c r="AVB756" s="31"/>
      <c r="AVC756" s="31"/>
      <c r="AVD756" s="31"/>
      <c r="AVE756" s="31"/>
      <c r="AVF756" s="31"/>
      <c r="AVG756" s="31"/>
      <c r="AVH756" s="31"/>
      <c r="AVI756" s="31"/>
      <c r="AVJ756" s="31"/>
      <c r="AVK756" s="31"/>
      <c r="AVL756" s="31"/>
      <c r="AVM756" s="31"/>
      <c r="AVN756" s="31"/>
      <c r="AVO756" s="31"/>
      <c r="AVP756" s="31"/>
      <c r="AVQ756" s="31"/>
      <c r="AVR756" s="31"/>
      <c r="AVS756" s="31"/>
      <c r="AVT756" s="31"/>
      <c r="AVU756" s="31"/>
      <c r="AVV756" s="31"/>
      <c r="AVW756" s="31"/>
      <c r="AVX756" s="31"/>
      <c r="AVY756" s="31"/>
      <c r="AVZ756" s="31"/>
      <c r="AWA756" s="31"/>
      <c r="AWB756" s="31"/>
      <c r="AWC756" s="31"/>
      <c r="AWD756" s="31"/>
      <c r="AWE756" s="31"/>
      <c r="AWF756" s="31"/>
      <c r="AWG756" s="31"/>
      <c r="AWH756" s="31"/>
      <c r="AWI756" s="31"/>
      <c r="AWJ756" s="31"/>
      <c r="AWK756" s="31"/>
      <c r="AWL756" s="31"/>
      <c r="AWM756" s="31"/>
      <c r="AWN756" s="31"/>
      <c r="AWO756" s="31"/>
      <c r="AWP756" s="31"/>
      <c r="AWQ756" s="31"/>
      <c r="AWR756" s="31"/>
      <c r="AWS756" s="31"/>
      <c r="AWT756" s="31"/>
      <c r="AWU756" s="31"/>
      <c r="AWV756" s="31"/>
      <c r="AWW756" s="31"/>
      <c r="AWX756" s="31"/>
      <c r="AWY756" s="31"/>
      <c r="AWZ756" s="31"/>
      <c r="AXA756" s="31"/>
      <c r="AXB756" s="31"/>
      <c r="AXC756" s="31"/>
      <c r="AXD756" s="31"/>
      <c r="AXE756" s="31"/>
      <c r="AXF756" s="31"/>
      <c r="AXG756" s="31"/>
      <c r="AXH756" s="31"/>
      <c r="AXI756" s="31"/>
      <c r="AXJ756" s="31"/>
      <c r="AXK756" s="31"/>
      <c r="AXL756" s="31"/>
      <c r="AXM756" s="31"/>
      <c r="AXN756" s="31"/>
      <c r="AXO756" s="31"/>
      <c r="AXP756" s="31"/>
      <c r="AXQ756" s="31"/>
      <c r="AXR756" s="31"/>
      <c r="AXS756" s="31"/>
      <c r="AXT756" s="31"/>
      <c r="AXU756" s="31"/>
      <c r="AXV756" s="31"/>
      <c r="AXW756" s="31"/>
      <c r="AXX756" s="31"/>
      <c r="AXY756" s="31"/>
      <c r="AXZ756" s="31"/>
      <c r="AYA756" s="31"/>
      <c r="AYB756" s="31"/>
      <c r="AYC756" s="31"/>
      <c r="AYD756" s="31"/>
      <c r="AYE756" s="31"/>
      <c r="AYF756" s="31"/>
      <c r="AYG756" s="31"/>
      <c r="AYH756" s="31"/>
      <c r="AYI756" s="31"/>
      <c r="AYJ756" s="31"/>
      <c r="AYK756" s="31"/>
      <c r="AYL756" s="31"/>
      <c r="AYM756" s="31"/>
      <c r="AYN756" s="31"/>
      <c r="AYO756" s="31"/>
      <c r="AYP756" s="31"/>
      <c r="AYQ756" s="31"/>
      <c r="AYR756" s="31"/>
      <c r="AYS756" s="31"/>
      <c r="AYT756" s="31"/>
      <c r="AYU756" s="31"/>
      <c r="AYV756" s="31"/>
      <c r="AYW756" s="31"/>
      <c r="AYX756" s="31"/>
      <c r="AYY756" s="31"/>
      <c r="AYZ756" s="31"/>
      <c r="AZA756" s="31"/>
      <c r="AZB756" s="31"/>
      <c r="AZC756" s="31"/>
      <c r="AZD756" s="31"/>
      <c r="AZE756" s="31"/>
      <c r="AZF756" s="31"/>
      <c r="AZG756" s="31"/>
      <c r="AZH756" s="31"/>
      <c r="AZI756" s="31"/>
      <c r="AZJ756" s="31"/>
      <c r="AZK756" s="31"/>
      <c r="AZL756" s="31"/>
      <c r="AZM756" s="31"/>
      <c r="AZN756" s="31"/>
      <c r="AZO756" s="31"/>
      <c r="AZP756" s="31"/>
      <c r="AZQ756" s="31"/>
      <c r="AZR756" s="31"/>
      <c r="AZS756" s="31"/>
      <c r="AZT756" s="31"/>
      <c r="AZU756" s="31"/>
      <c r="AZV756" s="31"/>
      <c r="AZW756" s="31"/>
      <c r="AZX756" s="31"/>
      <c r="AZY756" s="31"/>
      <c r="AZZ756" s="31"/>
      <c r="BAA756" s="31"/>
      <c r="BAB756" s="31"/>
      <c r="BAC756" s="31"/>
      <c r="BAD756" s="31"/>
      <c r="BAE756" s="31"/>
      <c r="BAF756" s="31"/>
      <c r="BAG756" s="31"/>
      <c r="BAH756" s="31"/>
      <c r="BAI756" s="31"/>
      <c r="BAJ756" s="31"/>
      <c r="BAK756" s="31"/>
      <c r="BAL756" s="31"/>
      <c r="BAM756" s="31"/>
      <c r="BAN756" s="31"/>
      <c r="BAO756" s="31"/>
      <c r="BAP756" s="31"/>
      <c r="BAQ756" s="31"/>
      <c r="BAR756" s="31"/>
      <c r="BAS756" s="31"/>
      <c r="BAT756" s="31"/>
      <c r="BAU756" s="31"/>
      <c r="BAV756" s="31"/>
      <c r="BAW756" s="31"/>
      <c r="BAX756" s="31"/>
      <c r="BAY756" s="31"/>
      <c r="BAZ756" s="31"/>
      <c r="BBA756" s="31"/>
      <c r="BBB756" s="31"/>
      <c r="BBC756" s="31"/>
      <c r="BBD756" s="31"/>
      <c r="BBE756" s="31"/>
      <c r="BBF756" s="31"/>
      <c r="BBG756" s="31"/>
      <c r="BBH756" s="31"/>
      <c r="BBI756" s="31"/>
      <c r="BBJ756" s="31"/>
      <c r="BBK756" s="31"/>
      <c r="BBL756" s="31"/>
      <c r="BBM756" s="31"/>
      <c r="BBN756" s="31"/>
      <c r="BBO756" s="31"/>
      <c r="BBP756" s="31"/>
      <c r="BBQ756" s="31"/>
      <c r="BBR756" s="31"/>
      <c r="BBS756" s="31"/>
      <c r="BBT756" s="31"/>
      <c r="BBU756" s="31"/>
      <c r="BBV756" s="31"/>
      <c r="BBW756" s="31"/>
      <c r="BBX756" s="31"/>
      <c r="BBY756" s="31"/>
      <c r="BBZ756" s="31"/>
      <c r="BCA756" s="31"/>
      <c r="BCB756" s="31"/>
      <c r="BCC756" s="31"/>
      <c r="BCD756" s="31"/>
      <c r="BCE756" s="31"/>
      <c r="BCF756" s="31"/>
      <c r="BCG756" s="31"/>
      <c r="BCH756" s="31"/>
      <c r="BCI756" s="31"/>
      <c r="BCJ756" s="31"/>
      <c r="BCK756" s="31"/>
      <c r="BCL756" s="31"/>
      <c r="BCM756" s="31"/>
      <c r="BCN756" s="31"/>
      <c r="BCO756" s="31"/>
      <c r="BCP756" s="31"/>
      <c r="BCQ756" s="31"/>
      <c r="BCR756" s="31"/>
      <c r="BCS756" s="31"/>
      <c r="BCT756" s="31"/>
      <c r="BCU756" s="31"/>
      <c r="BCV756" s="31"/>
      <c r="BCW756" s="31"/>
      <c r="BCX756" s="31"/>
      <c r="BCY756" s="31"/>
      <c r="BCZ756" s="31"/>
      <c r="BDA756" s="31"/>
      <c r="BDB756" s="31"/>
      <c r="BDC756" s="31"/>
      <c r="BDD756" s="31"/>
      <c r="BDE756" s="31"/>
      <c r="BDF756" s="31"/>
      <c r="BDG756" s="31"/>
      <c r="BDH756" s="31"/>
      <c r="BDI756" s="31"/>
      <c r="BDJ756" s="31"/>
      <c r="BDK756" s="31"/>
      <c r="BDL756" s="31"/>
      <c r="BDM756" s="31"/>
      <c r="BDN756" s="31"/>
      <c r="BDO756" s="31"/>
      <c r="BDP756" s="31"/>
      <c r="BDQ756" s="31"/>
      <c r="BDR756" s="31"/>
      <c r="BDS756" s="31"/>
      <c r="BDT756" s="31"/>
      <c r="BDU756" s="31"/>
      <c r="BDV756" s="31"/>
      <c r="BDW756" s="31"/>
      <c r="BDX756" s="31"/>
      <c r="BDY756" s="31"/>
      <c r="BDZ756" s="31"/>
      <c r="BEA756" s="31"/>
      <c r="BEB756" s="31"/>
      <c r="BEC756" s="31"/>
      <c r="BED756" s="31"/>
      <c r="BEE756" s="31"/>
      <c r="BEF756" s="31"/>
      <c r="BEG756" s="31"/>
      <c r="BEH756" s="31"/>
      <c r="BEI756" s="31"/>
      <c r="BEJ756" s="31"/>
      <c r="BEK756" s="31"/>
      <c r="BEL756" s="31"/>
      <c r="BEM756" s="31"/>
      <c r="BEN756" s="31"/>
      <c r="BEO756" s="31"/>
      <c r="BEP756" s="31"/>
      <c r="BEQ756" s="31"/>
      <c r="BER756" s="31"/>
      <c r="BES756" s="31"/>
      <c r="BET756" s="31"/>
      <c r="BEU756" s="31"/>
      <c r="BEV756" s="31"/>
      <c r="BEW756" s="31"/>
      <c r="BEX756" s="31"/>
      <c r="BEY756" s="31"/>
      <c r="BEZ756" s="31"/>
      <c r="BFA756" s="31"/>
      <c r="BFB756" s="31"/>
      <c r="BFC756" s="31"/>
      <c r="BFD756" s="31"/>
      <c r="BFE756" s="31"/>
      <c r="BFF756" s="31"/>
      <c r="BFG756" s="31"/>
      <c r="BFH756" s="31"/>
      <c r="BFI756" s="31"/>
      <c r="BFJ756" s="31"/>
      <c r="BFK756" s="31"/>
      <c r="BFL756" s="31"/>
      <c r="BFM756" s="31"/>
      <c r="BFN756" s="31"/>
      <c r="BFO756" s="31"/>
      <c r="BFP756" s="31"/>
      <c r="BFQ756" s="31"/>
      <c r="BFR756" s="31"/>
      <c r="BFS756" s="31"/>
      <c r="BFT756" s="31"/>
      <c r="BFU756" s="31"/>
      <c r="BFV756" s="31"/>
      <c r="BFW756" s="31"/>
      <c r="BFX756" s="31"/>
      <c r="BFY756" s="31"/>
      <c r="BFZ756" s="31"/>
      <c r="BGA756" s="31"/>
      <c r="BGB756" s="31"/>
      <c r="BGC756" s="31"/>
      <c r="BGD756" s="31"/>
      <c r="BGE756" s="31"/>
      <c r="BGF756" s="31"/>
      <c r="BGG756" s="31"/>
      <c r="BGH756" s="31"/>
      <c r="BGI756" s="31"/>
      <c r="BGJ756" s="31"/>
      <c r="BGK756" s="31"/>
      <c r="BGL756" s="31"/>
      <c r="BGM756" s="31"/>
      <c r="BGN756" s="31"/>
      <c r="BGO756" s="31"/>
      <c r="BGP756" s="31"/>
      <c r="BGQ756" s="31"/>
      <c r="BGR756" s="31"/>
      <c r="BGS756" s="31"/>
      <c r="BGT756" s="31"/>
      <c r="BGU756" s="31"/>
      <c r="BGV756" s="31"/>
      <c r="BGW756" s="31"/>
      <c r="BGX756" s="31"/>
      <c r="BGY756" s="31"/>
      <c r="BGZ756" s="31"/>
      <c r="BHA756" s="31"/>
      <c r="BHB756" s="31"/>
      <c r="BHC756" s="31"/>
      <c r="BHD756" s="31"/>
      <c r="BHE756" s="31"/>
      <c r="BHF756" s="31"/>
      <c r="BHG756" s="31"/>
      <c r="BHH756" s="31"/>
      <c r="BHI756" s="31"/>
      <c r="BHJ756" s="31"/>
      <c r="BHK756" s="31"/>
      <c r="BHL756" s="31"/>
      <c r="BHM756" s="31"/>
      <c r="BHN756" s="31"/>
      <c r="BHO756" s="31"/>
      <c r="BHP756" s="31"/>
      <c r="BHQ756" s="31"/>
      <c r="BHR756" s="31"/>
      <c r="BHS756" s="31"/>
      <c r="BHT756" s="31"/>
      <c r="BHU756" s="31"/>
      <c r="BHV756" s="31"/>
      <c r="BHW756" s="31"/>
      <c r="BHX756" s="31"/>
      <c r="BHY756" s="31"/>
      <c r="BHZ756" s="31"/>
      <c r="BIA756" s="31"/>
      <c r="BIB756" s="31"/>
      <c r="BIC756" s="31"/>
      <c r="BID756" s="31"/>
      <c r="BIE756" s="31"/>
      <c r="BIF756" s="31"/>
      <c r="BIG756" s="31"/>
      <c r="BIH756" s="31"/>
      <c r="BII756" s="31"/>
      <c r="BIJ756" s="31"/>
      <c r="BIK756" s="31"/>
      <c r="BIL756" s="31"/>
      <c r="BIM756" s="31"/>
      <c r="BIN756" s="31"/>
      <c r="BIO756" s="31"/>
      <c r="BIP756" s="31"/>
      <c r="BIQ756" s="31"/>
      <c r="BIR756" s="31"/>
      <c r="BIS756" s="31"/>
      <c r="BIT756" s="31"/>
      <c r="BIU756" s="31"/>
      <c r="BIV756" s="31"/>
      <c r="BIW756" s="31"/>
      <c r="BIX756" s="31"/>
      <c r="BIY756" s="31"/>
      <c r="BIZ756" s="31"/>
      <c r="BJA756" s="31"/>
      <c r="BJB756" s="31"/>
      <c r="BJC756" s="31"/>
      <c r="BJD756" s="31"/>
      <c r="BJE756" s="31"/>
      <c r="BJF756" s="31"/>
      <c r="BJG756" s="31"/>
      <c r="BJH756" s="31"/>
      <c r="BJI756" s="31"/>
      <c r="BJJ756" s="31"/>
      <c r="BJK756" s="31"/>
      <c r="BJL756" s="31"/>
      <c r="BJM756" s="31"/>
      <c r="BJN756" s="31"/>
      <c r="BJO756" s="31"/>
      <c r="BJP756" s="31"/>
      <c r="BJQ756" s="31"/>
      <c r="BJR756" s="31"/>
      <c r="BJS756" s="31"/>
      <c r="BJT756" s="31"/>
      <c r="BJU756" s="31"/>
      <c r="BJV756" s="31"/>
      <c r="BJW756" s="31"/>
      <c r="BJX756" s="31"/>
      <c r="BJY756" s="31"/>
      <c r="BJZ756" s="31"/>
      <c r="BKA756" s="31"/>
      <c r="BKB756" s="31"/>
      <c r="BKC756" s="31"/>
      <c r="BKD756" s="31"/>
      <c r="BKE756" s="31"/>
      <c r="BKF756" s="31"/>
      <c r="BKG756" s="31"/>
      <c r="BKH756" s="31"/>
      <c r="BKI756" s="31"/>
      <c r="BKJ756" s="31"/>
      <c r="BKK756" s="31"/>
      <c r="BKL756" s="31"/>
      <c r="BKM756" s="31"/>
      <c r="BKN756" s="31"/>
      <c r="BKO756" s="31"/>
      <c r="BKP756" s="31"/>
      <c r="BKQ756" s="31"/>
      <c r="BKR756" s="31"/>
      <c r="BKS756" s="31"/>
      <c r="BKT756" s="31"/>
      <c r="BKU756" s="31"/>
      <c r="BKV756" s="31"/>
      <c r="BKW756" s="31"/>
      <c r="BKX756" s="31"/>
      <c r="BKY756" s="31"/>
      <c r="BKZ756" s="31"/>
      <c r="BLA756" s="31"/>
      <c r="BLB756" s="31"/>
      <c r="BLC756" s="31"/>
      <c r="BLD756" s="31"/>
      <c r="BLE756" s="31"/>
      <c r="BLF756" s="31"/>
      <c r="BLG756" s="31"/>
      <c r="BLH756" s="31"/>
      <c r="BLI756" s="31"/>
      <c r="BLJ756" s="31"/>
      <c r="BLK756" s="31"/>
      <c r="BLL756" s="31"/>
      <c r="BLM756" s="31"/>
      <c r="BLN756" s="31"/>
      <c r="BLO756" s="31"/>
      <c r="BLP756" s="31"/>
      <c r="BLQ756" s="31"/>
      <c r="BLR756" s="31"/>
      <c r="BLS756" s="31"/>
      <c r="BLT756" s="31"/>
      <c r="BLU756" s="31"/>
      <c r="BLV756" s="31"/>
      <c r="BLW756" s="31"/>
      <c r="BLX756" s="31"/>
      <c r="BLY756" s="31"/>
      <c r="BLZ756" s="31"/>
      <c r="BMA756" s="31"/>
      <c r="BMB756" s="31"/>
      <c r="BMC756" s="31"/>
      <c r="BMD756" s="31"/>
      <c r="BME756" s="31"/>
      <c r="BMF756" s="31"/>
      <c r="BMG756" s="31"/>
      <c r="BMH756" s="31"/>
      <c r="BMI756" s="31"/>
      <c r="BMJ756" s="31"/>
      <c r="BMK756" s="31"/>
      <c r="BML756" s="31"/>
      <c r="BMM756" s="31"/>
      <c r="BMN756" s="31"/>
      <c r="BMO756" s="31"/>
      <c r="BMP756" s="31"/>
      <c r="BMQ756" s="31"/>
      <c r="BMR756" s="31"/>
      <c r="BMS756" s="31"/>
      <c r="BMT756" s="31"/>
      <c r="BMU756" s="31"/>
      <c r="BMV756" s="31"/>
      <c r="BMW756" s="31"/>
      <c r="BMX756" s="31"/>
      <c r="BMY756" s="31"/>
      <c r="BMZ756" s="31"/>
      <c r="BNA756" s="31"/>
      <c r="BNB756" s="31"/>
      <c r="BNC756" s="31"/>
      <c r="BND756" s="31"/>
      <c r="BNE756" s="31"/>
      <c r="BNF756" s="31"/>
      <c r="BNG756" s="31"/>
      <c r="BNH756" s="31"/>
      <c r="BNI756" s="31"/>
      <c r="BNJ756" s="31"/>
      <c r="BNK756" s="31"/>
      <c r="BNL756" s="31"/>
      <c r="BNM756" s="31"/>
      <c r="BNN756" s="31"/>
      <c r="BNO756" s="31"/>
      <c r="BNP756" s="31"/>
      <c r="BNQ756" s="31"/>
      <c r="BNR756" s="31"/>
      <c r="BNS756" s="31"/>
      <c r="BNT756" s="31"/>
      <c r="BNU756" s="31"/>
      <c r="BNV756" s="31"/>
      <c r="BNW756" s="31"/>
      <c r="BNX756" s="31"/>
      <c r="BNY756" s="31"/>
      <c r="BNZ756" s="31"/>
      <c r="BOA756" s="31"/>
      <c r="BOB756" s="31"/>
      <c r="BOC756" s="31"/>
      <c r="BOD756" s="31"/>
      <c r="BOE756" s="31"/>
      <c r="BOF756" s="31"/>
      <c r="BOG756" s="31"/>
      <c r="BOH756" s="31"/>
      <c r="BOI756" s="31"/>
      <c r="BOJ756" s="31"/>
      <c r="BOK756" s="31"/>
      <c r="BOL756" s="31"/>
      <c r="BOM756" s="31"/>
      <c r="BON756" s="31"/>
      <c r="BOO756" s="31"/>
      <c r="BOP756" s="31"/>
      <c r="BOQ756" s="31"/>
      <c r="BOR756" s="31"/>
      <c r="BOS756" s="31"/>
      <c r="BOT756" s="31"/>
      <c r="BOU756" s="31"/>
      <c r="BOV756" s="31"/>
      <c r="BOW756" s="31"/>
      <c r="BOX756" s="31"/>
      <c r="BOY756" s="31"/>
      <c r="BOZ756" s="31"/>
      <c r="BPA756" s="31"/>
      <c r="BPB756" s="31"/>
      <c r="BPC756" s="31"/>
      <c r="BPD756" s="31"/>
      <c r="BPE756" s="31"/>
      <c r="BPF756" s="31"/>
      <c r="BPG756" s="31"/>
      <c r="BPH756" s="31"/>
      <c r="BPI756" s="31"/>
      <c r="BPJ756" s="31"/>
      <c r="BPK756" s="31"/>
      <c r="BPL756" s="31"/>
      <c r="BPM756" s="31"/>
      <c r="BPN756" s="31"/>
      <c r="BPO756" s="31"/>
      <c r="BPP756" s="31"/>
      <c r="BPQ756" s="31"/>
      <c r="BPR756" s="31"/>
      <c r="BPS756" s="31"/>
      <c r="BPT756" s="31"/>
      <c r="BPU756" s="31"/>
      <c r="BPV756" s="31"/>
      <c r="BPW756" s="31"/>
      <c r="BPX756" s="31"/>
      <c r="BPY756" s="31"/>
      <c r="BPZ756" s="31"/>
      <c r="BQA756" s="31"/>
      <c r="BQB756" s="31"/>
      <c r="BQC756" s="31"/>
      <c r="BQD756" s="31"/>
      <c r="BQE756" s="31"/>
      <c r="BQF756" s="31"/>
      <c r="BQG756" s="31"/>
      <c r="BQH756" s="31"/>
      <c r="BQI756" s="31"/>
      <c r="BQJ756" s="31"/>
      <c r="BQK756" s="31"/>
      <c r="BQL756" s="31"/>
      <c r="BQM756" s="31"/>
      <c r="BQN756" s="31"/>
      <c r="BQO756" s="31"/>
      <c r="BQP756" s="31"/>
      <c r="BQQ756" s="31"/>
      <c r="BQR756" s="31"/>
      <c r="BQS756" s="31"/>
      <c r="BQT756" s="31"/>
      <c r="BQU756" s="31"/>
      <c r="BQV756" s="31"/>
      <c r="BQW756" s="31"/>
      <c r="BQX756" s="31"/>
      <c r="BQY756" s="31"/>
      <c r="BQZ756" s="31"/>
      <c r="BRA756" s="31"/>
      <c r="BRB756" s="31"/>
      <c r="BRC756" s="31"/>
      <c r="BRD756" s="31"/>
      <c r="BRE756" s="31"/>
      <c r="BRF756" s="31"/>
      <c r="BRG756" s="31"/>
      <c r="BRH756" s="31"/>
      <c r="BRI756" s="31"/>
      <c r="BRJ756" s="31"/>
      <c r="BRK756" s="31"/>
      <c r="BRL756" s="31"/>
      <c r="BRM756" s="31"/>
      <c r="BRN756" s="31"/>
      <c r="BRO756" s="31"/>
      <c r="BRP756" s="31"/>
      <c r="BRQ756" s="31"/>
      <c r="BRR756" s="31"/>
      <c r="BRS756" s="31"/>
      <c r="BRT756" s="31"/>
      <c r="BRU756" s="31"/>
      <c r="BRV756" s="31"/>
      <c r="BRW756" s="31"/>
      <c r="BRX756" s="31"/>
      <c r="BRY756" s="31"/>
      <c r="BRZ756" s="31"/>
      <c r="BSA756" s="31"/>
      <c r="BSB756" s="31"/>
      <c r="BSC756" s="31"/>
      <c r="BSD756" s="31"/>
      <c r="BSE756" s="31"/>
      <c r="BSF756" s="31"/>
      <c r="BSG756" s="31"/>
      <c r="BSH756" s="31"/>
      <c r="BSI756" s="31"/>
      <c r="BSJ756" s="31"/>
      <c r="BSK756" s="31"/>
      <c r="BSL756" s="31"/>
      <c r="BSM756" s="31"/>
      <c r="BSN756" s="31"/>
      <c r="BSO756" s="31"/>
      <c r="BSP756" s="31"/>
      <c r="BSQ756" s="31"/>
      <c r="BSR756" s="31"/>
      <c r="BSS756" s="31"/>
      <c r="BST756" s="31"/>
      <c r="BSU756" s="31"/>
      <c r="BSV756" s="31"/>
      <c r="BSW756" s="31"/>
      <c r="BSX756" s="31"/>
      <c r="BSY756" s="31"/>
      <c r="BSZ756" s="31"/>
      <c r="BTA756" s="31"/>
      <c r="BTB756" s="31"/>
      <c r="BTC756" s="31"/>
      <c r="BTD756" s="31"/>
      <c r="BTE756" s="31"/>
      <c r="BTF756" s="31"/>
      <c r="BTG756" s="31"/>
      <c r="BTH756" s="31"/>
      <c r="BTI756" s="31"/>
      <c r="BTJ756" s="31"/>
      <c r="BTK756" s="31"/>
      <c r="BTL756" s="31"/>
      <c r="BTM756" s="31"/>
      <c r="BTN756" s="31"/>
      <c r="BTO756" s="31"/>
      <c r="BTP756" s="31"/>
      <c r="BTQ756" s="31"/>
      <c r="BTR756" s="31"/>
      <c r="BTS756" s="31"/>
      <c r="BTT756" s="31"/>
      <c r="BTU756" s="31"/>
      <c r="BTV756" s="31"/>
      <c r="BTW756" s="31"/>
      <c r="BTX756" s="31"/>
      <c r="BTY756" s="31"/>
      <c r="BTZ756" s="31"/>
      <c r="BUA756" s="31"/>
      <c r="BUB756" s="31"/>
      <c r="BUC756" s="31"/>
      <c r="BUD756" s="31"/>
      <c r="BUE756" s="31"/>
      <c r="BUF756" s="31"/>
      <c r="BUG756" s="31"/>
      <c r="BUH756" s="31"/>
      <c r="BUI756" s="31"/>
      <c r="BUJ756" s="31"/>
      <c r="BUK756" s="31"/>
      <c r="BUL756" s="31"/>
      <c r="BUM756" s="31"/>
      <c r="BUN756" s="31"/>
      <c r="BUO756" s="31"/>
      <c r="BUP756" s="31"/>
      <c r="BUQ756" s="31"/>
      <c r="BUR756" s="31"/>
      <c r="BUS756" s="31"/>
      <c r="BUT756" s="31"/>
      <c r="BUU756" s="31"/>
      <c r="BUV756" s="31"/>
      <c r="BUW756" s="31"/>
      <c r="BUX756" s="31"/>
      <c r="BUY756" s="31"/>
      <c r="BUZ756" s="31"/>
      <c r="BVA756" s="31"/>
      <c r="BVB756" s="31"/>
      <c r="BVC756" s="31"/>
      <c r="BVD756" s="31"/>
      <c r="BVE756" s="31"/>
      <c r="BVF756" s="31"/>
      <c r="BVG756" s="31"/>
      <c r="BVH756" s="31"/>
      <c r="BVI756" s="31"/>
      <c r="BVJ756" s="31"/>
      <c r="BVK756" s="31"/>
      <c r="BVL756" s="31"/>
      <c r="BVM756" s="31"/>
      <c r="BVN756" s="31"/>
      <c r="BVO756" s="31"/>
      <c r="BVP756" s="31"/>
      <c r="BVQ756" s="31"/>
      <c r="BVR756" s="31"/>
      <c r="BVS756" s="31"/>
      <c r="BVT756" s="31"/>
      <c r="BVU756" s="31"/>
      <c r="BVV756" s="31"/>
      <c r="BVW756" s="31"/>
      <c r="BVX756" s="31"/>
      <c r="BVY756" s="31"/>
      <c r="BVZ756" s="31"/>
      <c r="BWA756" s="31"/>
      <c r="BWB756" s="31"/>
      <c r="BWC756" s="31"/>
      <c r="BWD756" s="31"/>
      <c r="BWE756" s="31"/>
      <c r="BWF756" s="31"/>
      <c r="BWG756" s="31"/>
      <c r="BWH756" s="31"/>
      <c r="BWI756" s="31"/>
      <c r="BWJ756" s="31"/>
      <c r="BWK756" s="31"/>
      <c r="BWL756" s="31"/>
      <c r="BWM756" s="31"/>
      <c r="BWN756" s="31"/>
      <c r="BWO756" s="31"/>
      <c r="BWP756" s="31"/>
      <c r="BWQ756" s="31"/>
      <c r="BWR756" s="31"/>
      <c r="BWS756" s="31"/>
      <c r="BWT756" s="31"/>
      <c r="BWU756" s="31"/>
      <c r="BWV756" s="31"/>
      <c r="BWW756" s="31"/>
      <c r="BWX756" s="31"/>
      <c r="BWY756" s="31"/>
      <c r="BWZ756" s="31"/>
      <c r="BXA756" s="31"/>
      <c r="BXB756" s="31"/>
      <c r="BXC756" s="31"/>
      <c r="BXD756" s="31"/>
      <c r="BXE756" s="31"/>
      <c r="BXF756" s="31"/>
      <c r="BXG756" s="31"/>
      <c r="BXH756" s="31"/>
      <c r="BXI756" s="31"/>
      <c r="BXJ756" s="31"/>
      <c r="BXK756" s="31"/>
      <c r="BXL756" s="31"/>
      <c r="BXM756" s="31"/>
      <c r="BXN756" s="31"/>
      <c r="BXO756" s="31"/>
      <c r="BXP756" s="31"/>
      <c r="BXQ756" s="31"/>
      <c r="BXR756" s="31"/>
      <c r="BXS756" s="31"/>
      <c r="BXT756" s="31"/>
      <c r="BXU756" s="31"/>
      <c r="BXV756" s="31"/>
      <c r="BXW756" s="31"/>
      <c r="BXX756" s="31"/>
      <c r="BXY756" s="31"/>
      <c r="BXZ756" s="31"/>
      <c r="BYA756" s="31"/>
      <c r="BYB756" s="31"/>
      <c r="BYC756" s="31"/>
      <c r="BYD756" s="31"/>
      <c r="BYE756" s="31"/>
      <c r="BYF756" s="31"/>
      <c r="BYG756" s="31"/>
      <c r="BYH756" s="31"/>
      <c r="BYI756" s="31"/>
      <c r="BYJ756" s="31"/>
      <c r="BYK756" s="31"/>
      <c r="BYL756" s="31"/>
      <c r="BYM756" s="31"/>
      <c r="BYN756" s="31"/>
      <c r="BYO756" s="31"/>
      <c r="BYP756" s="31"/>
      <c r="BYQ756" s="31"/>
      <c r="BYR756" s="31"/>
      <c r="BYS756" s="31"/>
      <c r="BYT756" s="31"/>
      <c r="BYU756" s="31"/>
      <c r="BYV756" s="31"/>
      <c r="BYW756" s="31"/>
      <c r="BYX756" s="31"/>
      <c r="BYY756" s="31"/>
      <c r="BYZ756" s="31"/>
      <c r="BZA756" s="31"/>
      <c r="BZB756" s="31"/>
      <c r="BZC756" s="31"/>
      <c r="BZD756" s="31"/>
      <c r="BZE756" s="31"/>
      <c r="BZF756" s="31"/>
      <c r="BZG756" s="31"/>
      <c r="BZH756" s="31"/>
      <c r="BZI756" s="31"/>
      <c r="BZJ756" s="31"/>
      <c r="BZK756" s="31"/>
      <c r="BZL756" s="31"/>
      <c r="BZM756" s="31"/>
      <c r="BZN756" s="31"/>
      <c r="BZO756" s="31"/>
      <c r="BZP756" s="31"/>
      <c r="BZQ756" s="31"/>
      <c r="BZR756" s="31"/>
      <c r="BZS756" s="31"/>
      <c r="BZT756" s="31"/>
      <c r="BZU756" s="31"/>
      <c r="BZV756" s="31"/>
      <c r="BZW756" s="31"/>
      <c r="BZX756" s="31"/>
      <c r="BZY756" s="31"/>
      <c r="BZZ756" s="31"/>
      <c r="CAA756" s="31"/>
      <c r="CAB756" s="31"/>
      <c r="CAC756" s="31"/>
      <c r="CAD756" s="31"/>
      <c r="CAE756" s="31"/>
      <c r="CAF756" s="31"/>
      <c r="CAG756" s="31"/>
      <c r="CAH756" s="31"/>
      <c r="CAI756" s="31"/>
      <c r="CAJ756" s="31"/>
      <c r="CAK756" s="31"/>
      <c r="CAL756" s="31"/>
      <c r="CAM756" s="31"/>
      <c r="CAN756" s="31"/>
      <c r="CAO756" s="31"/>
      <c r="CAP756" s="31"/>
      <c r="CAQ756" s="31"/>
      <c r="CAR756" s="31"/>
      <c r="CAS756" s="31"/>
      <c r="CAT756" s="31"/>
      <c r="CAU756" s="31"/>
      <c r="CAV756" s="31"/>
      <c r="CAW756" s="31"/>
      <c r="CAX756" s="31"/>
      <c r="CAY756" s="31"/>
      <c r="CAZ756" s="31"/>
      <c r="CBA756" s="31"/>
      <c r="CBB756" s="31"/>
      <c r="CBC756" s="31"/>
      <c r="CBD756" s="31"/>
      <c r="CBE756" s="31"/>
      <c r="CBF756" s="31"/>
      <c r="CBG756" s="31"/>
      <c r="CBH756" s="31"/>
      <c r="CBI756" s="31"/>
      <c r="CBJ756" s="31"/>
      <c r="CBK756" s="31"/>
      <c r="CBL756" s="31"/>
      <c r="CBM756" s="31"/>
      <c r="CBN756" s="31"/>
      <c r="CBO756" s="31"/>
      <c r="CBP756" s="31"/>
      <c r="CBQ756" s="31"/>
      <c r="CBR756" s="31"/>
      <c r="CBS756" s="31"/>
      <c r="CBT756" s="31"/>
      <c r="CBU756" s="31"/>
      <c r="CBV756" s="31"/>
      <c r="CBW756" s="31"/>
      <c r="CBX756" s="31"/>
      <c r="CBY756" s="31"/>
      <c r="CBZ756" s="31"/>
      <c r="CCA756" s="31"/>
      <c r="CCB756" s="31"/>
      <c r="CCC756" s="31"/>
      <c r="CCD756" s="31"/>
      <c r="CCE756" s="31"/>
      <c r="CCF756" s="31"/>
      <c r="CCG756" s="31"/>
      <c r="CCH756" s="31"/>
      <c r="CCI756" s="31"/>
      <c r="CCJ756" s="31"/>
      <c r="CCK756" s="31"/>
      <c r="CCL756" s="31"/>
      <c r="CCM756" s="31"/>
      <c r="CCN756" s="31"/>
      <c r="CCO756" s="31"/>
      <c r="CCP756" s="31"/>
      <c r="CCQ756" s="31"/>
      <c r="CCR756" s="31"/>
      <c r="CCS756" s="31"/>
      <c r="CCT756" s="31"/>
      <c r="CCU756" s="31"/>
      <c r="CCV756" s="31"/>
      <c r="CCW756" s="31"/>
      <c r="CCX756" s="31"/>
      <c r="CCY756" s="31"/>
      <c r="CCZ756" s="31"/>
      <c r="CDA756" s="31"/>
      <c r="CDB756" s="31"/>
      <c r="CDC756" s="31"/>
      <c r="CDD756" s="31"/>
      <c r="CDE756" s="31"/>
      <c r="CDF756" s="31"/>
      <c r="CDG756" s="31"/>
      <c r="CDH756" s="31"/>
      <c r="CDI756" s="31"/>
      <c r="CDJ756" s="31"/>
      <c r="CDK756" s="31"/>
      <c r="CDL756" s="31"/>
      <c r="CDM756" s="31"/>
      <c r="CDN756" s="31"/>
      <c r="CDO756" s="31"/>
      <c r="CDP756" s="31"/>
      <c r="CDQ756" s="31"/>
      <c r="CDR756" s="31"/>
      <c r="CDS756" s="31"/>
      <c r="CDT756" s="31"/>
      <c r="CDU756" s="31"/>
      <c r="CDV756" s="31"/>
      <c r="CDW756" s="31"/>
      <c r="CDX756" s="31"/>
      <c r="CDY756" s="31"/>
      <c r="CDZ756" s="31"/>
      <c r="CEA756" s="31"/>
      <c r="CEB756" s="31"/>
      <c r="CEC756" s="31"/>
      <c r="CED756" s="31"/>
      <c r="CEE756" s="31"/>
      <c r="CEF756" s="31"/>
      <c r="CEG756" s="31"/>
      <c r="CEH756" s="31"/>
      <c r="CEI756" s="31"/>
      <c r="CEJ756" s="31"/>
      <c r="CEK756" s="31"/>
      <c r="CEL756" s="31"/>
      <c r="CEM756" s="31"/>
      <c r="CEN756" s="31"/>
      <c r="CEO756" s="31"/>
      <c r="CEP756" s="31"/>
      <c r="CEQ756" s="31"/>
      <c r="CER756" s="31"/>
      <c r="CES756" s="31"/>
      <c r="CET756" s="31"/>
      <c r="CEU756" s="31"/>
      <c r="CEV756" s="31"/>
      <c r="CEW756" s="31"/>
      <c r="CEX756" s="31"/>
      <c r="CEY756" s="31"/>
      <c r="CEZ756" s="31"/>
      <c r="CFA756" s="31"/>
      <c r="CFB756" s="31"/>
      <c r="CFC756" s="31"/>
      <c r="CFD756" s="31"/>
      <c r="CFE756" s="31"/>
      <c r="CFF756" s="31"/>
      <c r="CFG756" s="31"/>
      <c r="CFH756" s="31"/>
      <c r="CFI756" s="31"/>
      <c r="CFJ756" s="31"/>
      <c r="CFK756" s="31"/>
      <c r="CFL756" s="31"/>
      <c r="CFM756" s="31"/>
      <c r="CFN756" s="31"/>
      <c r="CFO756" s="31"/>
      <c r="CFP756" s="31"/>
      <c r="CFQ756" s="31"/>
      <c r="CFR756" s="31"/>
      <c r="CFS756" s="31"/>
      <c r="CFT756" s="31"/>
      <c r="CFU756" s="31"/>
      <c r="CFV756" s="31"/>
      <c r="CFW756" s="31"/>
      <c r="CFX756" s="31"/>
      <c r="CFY756" s="31"/>
      <c r="CFZ756" s="31"/>
      <c r="CGA756" s="31"/>
      <c r="CGB756" s="31"/>
      <c r="CGC756" s="31"/>
      <c r="CGD756" s="31"/>
      <c r="CGE756" s="31"/>
      <c r="CGF756" s="31"/>
      <c r="CGG756" s="31"/>
      <c r="CGH756" s="31"/>
      <c r="CGI756" s="31"/>
      <c r="CGJ756" s="31"/>
      <c r="CGK756" s="31"/>
      <c r="CGL756" s="31"/>
      <c r="CGM756" s="31"/>
      <c r="CGN756" s="31"/>
      <c r="CGO756" s="31"/>
      <c r="CGP756" s="31"/>
      <c r="CGQ756" s="31"/>
      <c r="CGR756" s="31"/>
      <c r="CGS756" s="31"/>
      <c r="CGT756" s="31"/>
      <c r="CGU756" s="31"/>
      <c r="CGV756" s="31"/>
      <c r="CGW756" s="31"/>
      <c r="CGX756" s="31"/>
      <c r="CGY756" s="31"/>
      <c r="CGZ756" s="31"/>
      <c r="CHA756" s="31"/>
      <c r="CHB756" s="31"/>
      <c r="CHC756" s="31"/>
      <c r="CHD756" s="31"/>
      <c r="CHE756" s="31"/>
      <c r="CHF756" s="31"/>
      <c r="CHG756" s="31"/>
      <c r="CHH756" s="31"/>
      <c r="CHI756" s="31"/>
      <c r="CHJ756" s="31"/>
      <c r="CHK756" s="31"/>
      <c r="CHL756" s="31"/>
      <c r="CHM756" s="31"/>
      <c r="CHN756" s="31"/>
      <c r="CHO756" s="31"/>
      <c r="CHP756" s="31"/>
      <c r="CHQ756" s="31"/>
      <c r="CHR756" s="31"/>
      <c r="CHS756" s="31"/>
      <c r="CHT756" s="31"/>
      <c r="CHU756" s="31"/>
      <c r="CHV756" s="31"/>
      <c r="CHW756" s="31"/>
      <c r="CHX756" s="31"/>
      <c r="CHY756" s="31"/>
      <c r="CHZ756" s="31"/>
      <c r="CIA756" s="31"/>
      <c r="CIB756" s="31"/>
      <c r="CIC756" s="31"/>
      <c r="CID756" s="31"/>
      <c r="CIE756" s="31"/>
      <c r="CIF756" s="31"/>
      <c r="CIG756" s="31"/>
      <c r="CIH756" s="31"/>
      <c r="CII756" s="31"/>
      <c r="CIJ756" s="31"/>
      <c r="CIK756" s="31"/>
      <c r="CIL756" s="31"/>
      <c r="CIM756" s="31"/>
      <c r="CIN756" s="31"/>
      <c r="CIO756" s="31"/>
      <c r="CIP756" s="31"/>
      <c r="CIQ756" s="31"/>
      <c r="CIR756" s="31"/>
      <c r="CIS756" s="31"/>
      <c r="CIT756" s="31"/>
      <c r="CIU756" s="31"/>
      <c r="CIV756" s="31"/>
      <c r="CIW756" s="31"/>
      <c r="CIX756" s="31"/>
      <c r="CIY756" s="31"/>
      <c r="CIZ756" s="31"/>
      <c r="CJA756" s="31"/>
      <c r="CJB756" s="31"/>
      <c r="CJC756" s="31"/>
      <c r="CJD756" s="31"/>
      <c r="CJE756" s="31"/>
      <c r="CJF756" s="31"/>
      <c r="CJG756" s="31"/>
      <c r="CJH756" s="31"/>
      <c r="CJI756" s="31"/>
      <c r="CJJ756" s="31"/>
      <c r="CJK756" s="31"/>
      <c r="CJL756" s="31"/>
      <c r="CJM756" s="31"/>
      <c r="CJN756" s="31"/>
      <c r="CJO756" s="31"/>
      <c r="CJP756" s="31"/>
      <c r="CJQ756" s="31"/>
      <c r="CJR756" s="31"/>
      <c r="CJS756" s="31"/>
      <c r="CJT756" s="31"/>
      <c r="CJU756" s="31"/>
      <c r="CJV756" s="31"/>
      <c r="CJW756" s="31"/>
      <c r="CJX756" s="31"/>
      <c r="CJY756" s="31"/>
      <c r="CJZ756" s="31"/>
      <c r="CKA756" s="31"/>
      <c r="CKB756" s="31"/>
      <c r="CKC756" s="31"/>
      <c r="CKD756" s="31"/>
      <c r="CKE756" s="31"/>
      <c r="CKF756" s="31"/>
      <c r="CKG756" s="31"/>
      <c r="CKH756" s="31"/>
      <c r="CKI756" s="31"/>
      <c r="CKJ756" s="31"/>
      <c r="CKK756" s="31"/>
      <c r="CKL756" s="31"/>
      <c r="CKM756" s="31"/>
      <c r="CKN756" s="31"/>
      <c r="CKO756" s="31"/>
      <c r="CKP756" s="31"/>
      <c r="CKQ756" s="31"/>
      <c r="CKR756" s="31"/>
      <c r="CKS756" s="31"/>
      <c r="CKT756" s="31"/>
      <c r="CKU756" s="31"/>
      <c r="CKV756" s="31"/>
      <c r="CKW756" s="31"/>
      <c r="CKX756" s="31"/>
      <c r="CKY756" s="31"/>
      <c r="CKZ756" s="31"/>
      <c r="CLA756" s="31"/>
      <c r="CLB756" s="31"/>
      <c r="CLC756" s="31"/>
      <c r="CLD756" s="31"/>
      <c r="CLE756" s="31"/>
      <c r="CLF756" s="31"/>
      <c r="CLG756" s="31"/>
      <c r="CLH756" s="31"/>
      <c r="CLI756" s="31"/>
      <c r="CLJ756" s="31"/>
      <c r="CLK756" s="31"/>
      <c r="CLL756" s="31"/>
      <c r="CLM756" s="31"/>
      <c r="CLN756" s="31"/>
      <c r="CLO756" s="31"/>
      <c r="CLP756" s="31"/>
      <c r="CLQ756" s="31"/>
      <c r="CLR756" s="31"/>
      <c r="CLS756" s="31"/>
      <c r="CLT756" s="31"/>
      <c r="CLU756" s="31"/>
      <c r="CLV756" s="31"/>
      <c r="CLW756" s="31"/>
      <c r="CLX756" s="31"/>
      <c r="CLY756" s="31"/>
      <c r="CLZ756" s="31"/>
      <c r="CMA756" s="31"/>
      <c r="CMB756" s="31"/>
      <c r="CMC756" s="31"/>
      <c r="CMD756" s="31"/>
      <c r="CME756" s="31"/>
      <c r="CMF756" s="31"/>
      <c r="CMG756" s="31"/>
      <c r="CMH756" s="31"/>
      <c r="CMI756" s="31"/>
      <c r="CMJ756" s="31"/>
      <c r="CMK756" s="31"/>
      <c r="CML756" s="31"/>
      <c r="CMM756" s="31"/>
      <c r="CMN756" s="31"/>
      <c r="CMO756" s="31"/>
      <c r="CMP756" s="31"/>
      <c r="CMQ756" s="31"/>
      <c r="CMR756" s="31"/>
      <c r="CMS756" s="31"/>
      <c r="CMT756" s="31"/>
      <c r="CMU756" s="31"/>
      <c r="CMV756" s="31"/>
      <c r="CMW756" s="31"/>
      <c r="CMX756" s="31"/>
      <c r="CMY756" s="31"/>
      <c r="CMZ756" s="31"/>
      <c r="CNA756" s="31"/>
      <c r="CNB756" s="31"/>
      <c r="CNC756" s="31"/>
      <c r="CND756" s="31"/>
      <c r="CNE756" s="31"/>
      <c r="CNF756" s="31"/>
      <c r="CNG756" s="31"/>
      <c r="CNH756" s="31"/>
      <c r="CNI756" s="31"/>
      <c r="CNJ756" s="31"/>
      <c r="CNK756" s="31"/>
      <c r="CNL756" s="31"/>
      <c r="CNM756" s="31"/>
      <c r="CNN756" s="31"/>
      <c r="CNO756" s="31"/>
      <c r="CNP756" s="31"/>
      <c r="CNQ756" s="31"/>
      <c r="CNR756" s="31"/>
      <c r="CNS756" s="31"/>
      <c r="CNT756" s="31"/>
      <c r="CNU756" s="31"/>
      <c r="CNV756" s="31"/>
      <c r="CNW756" s="31"/>
      <c r="CNX756" s="31"/>
      <c r="CNY756" s="31"/>
      <c r="CNZ756" s="31"/>
      <c r="COA756" s="31"/>
      <c r="COB756" s="31"/>
      <c r="COC756" s="31"/>
      <c r="COD756" s="31"/>
      <c r="COE756" s="31"/>
      <c r="COF756" s="31"/>
      <c r="COG756" s="31"/>
      <c r="COH756" s="31"/>
      <c r="COI756" s="31"/>
      <c r="COJ756" s="31"/>
      <c r="COK756" s="31"/>
      <c r="COL756" s="31"/>
      <c r="COM756" s="31"/>
      <c r="CON756" s="31"/>
      <c r="COO756" s="31"/>
      <c r="COP756" s="31"/>
      <c r="COQ756" s="31"/>
      <c r="COR756" s="31"/>
      <c r="COS756" s="31"/>
      <c r="COT756" s="31"/>
      <c r="COU756" s="31"/>
      <c r="COV756" s="31"/>
      <c r="COW756" s="31"/>
      <c r="COX756" s="31"/>
      <c r="COY756" s="31"/>
      <c r="COZ756" s="31"/>
      <c r="CPA756" s="31"/>
      <c r="CPB756" s="31"/>
      <c r="CPC756" s="31"/>
      <c r="CPD756" s="31"/>
      <c r="CPE756" s="31"/>
      <c r="CPF756" s="31"/>
      <c r="CPG756" s="31"/>
      <c r="CPH756" s="31"/>
      <c r="CPI756" s="31"/>
      <c r="CPJ756" s="31"/>
      <c r="CPK756" s="31"/>
      <c r="CPL756" s="31"/>
      <c r="CPM756" s="31"/>
      <c r="CPN756" s="31"/>
      <c r="CPO756" s="31"/>
      <c r="CPP756" s="31"/>
      <c r="CPQ756" s="31"/>
      <c r="CPR756" s="31"/>
      <c r="CPS756" s="31"/>
      <c r="CPT756" s="31"/>
      <c r="CPU756" s="31"/>
      <c r="CPV756" s="31"/>
      <c r="CPW756" s="31"/>
      <c r="CPX756" s="31"/>
      <c r="CPY756" s="31"/>
      <c r="CPZ756" s="31"/>
      <c r="CQA756" s="31"/>
      <c r="CQB756" s="31"/>
      <c r="CQC756" s="31"/>
      <c r="CQD756" s="31"/>
      <c r="CQE756" s="31"/>
      <c r="CQF756" s="31"/>
      <c r="CQG756" s="31"/>
      <c r="CQH756" s="31"/>
      <c r="CQI756" s="31"/>
      <c r="CQJ756" s="31"/>
      <c r="CQK756" s="31"/>
      <c r="CQL756" s="31"/>
      <c r="CQM756" s="31"/>
      <c r="CQN756" s="31"/>
      <c r="CQO756" s="31"/>
      <c r="CQP756" s="31"/>
      <c r="CQQ756" s="31"/>
      <c r="CQR756" s="31"/>
      <c r="CQS756" s="31"/>
      <c r="CQT756" s="31"/>
      <c r="CQU756" s="31"/>
      <c r="CQV756" s="31"/>
      <c r="CQW756" s="31"/>
      <c r="CQX756" s="31"/>
      <c r="CQY756" s="31"/>
      <c r="CQZ756" s="31"/>
      <c r="CRA756" s="31"/>
      <c r="CRB756" s="31"/>
      <c r="CRC756" s="31"/>
      <c r="CRD756" s="31"/>
      <c r="CRE756" s="31"/>
      <c r="CRF756" s="31"/>
      <c r="CRG756" s="31"/>
      <c r="CRH756" s="31"/>
      <c r="CRI756" s="31"/>
      <c r="CRJ756" s="31"/>
      <c r="CRK756" s="31"/>
      <c r="CRL756" s="31"/>
      <c r="CRM756" s="31"/>
      <c r="CRN756" s="31"/>
      <c r="CRO756" s="31"/>
      <c r="CRP756" s="31"/>
      <c r="CRQ756" s="31"/>
      <c r="CRR756" s="31"/>
      <c r="CRS756" s="31"/>
      <c r="CRT756" s="31"/>
      <c r="CRU756" s="31"/>
      <c r="CRV756" s="31"/>
      <c r="CRW756" s="31"/>
      <c r="CRX756" s="31"/>
      <c r="CRY756" s="31"/>
      <c r="CRZ756" s="31"/>
      <c r="CSA756" s="31"/>
      <c r="CSB756" s="31"/>
      <c r="CSC756" s="31"/>
      <c r="CSD756" s="31"/>
      <c r="CSE756" s="31"/>
      <c r="CSF756" s="31"/>
      <c r="CSG756" s="31"/>
      <c r="CSH756" s="31"/>
      <c r="CSI756" s="31"/>
      <c r="CSJ756" s="31"/>
      <c r="CSK756" s="31"/>
      <c r="CSL756" s="31"/>
      <c r="CSM756" s="31"/>
      <c r="CSN756" s="31"/>
      <c r="CSO756" s="31"/>
      <c r="CSP756" s="31"/>
      <c r="CSQ756" s="31"/>
      <c r="CSR756" s="31"/>
      <c r="CSS756" s="31"/>
      <c r="CST756" s="31"/>
      <c r="CSU756" s="31"/>
      <c r="CSV756" s="31"/>
      <c r="CSW756" s="31"/>
      <c r="CSX756" s="31"/>
      <c r="CSY756" s="31"/>
      <c r="CSZ756" s="31"/>
      <c r="CTA756" s="31"/>
      <c r="CTB756" s="31"/>
      <c r="CTC756" s="31"/>
      <c r="CTD756" s="31"/>
      <c r="CTE756" s="31"/>
      <c r="CTF756" s="31"/>
      <c r="CTG756" s="31"/>
      <c r="CTH756" s="31"/>
      <c r="CTI756" s="31"/>
      <c r="CTJ756" s="31"/>
      <c r="CTK756" s="31"/>
      <c r="CTL756" s="31"/>
      <c r="CTM756" s="31"/>
      <c r="CTN756" s="31"/>
      <c r="CTO756" s="31"/>
      <c r="CTP756" s="31"/>
      <c r="CTQ756" s="31"/>
      <c r="CTR756" s="31"/>
      <c r="CTS756" s="31"/>
      <c r="CTT756" s="31"/>
      <c r="CTU756" s="31"/>
      <c r="CTV756" s="31"/>
      <c r="CTW756" s="31"/>
      <c r="CTX756" s="31"/>
      <c r="CTY756" s="31"/>
      <c r="CTZ756" s="31"/>
      <c r="CUA756" s="31"/>
      <c r="CUB756" s="31"/>
      <c r="CUC756" s="31"/>
      <c r="CUD756" s="31"/>
      <c r="CUE756" s="31"/>
      <c r="CUF756" s="31"/>
      <c r="CUG756" s="31"/>
      <c r="CUH756" s="31"/>
      <c r="CUI756" s="31"/>
      <c r="CUJ756" s="31"/>
      <c r="CUK756" s="31"/>
      <c r="CUL756" s="31"/>
      <c r="CUM756" s="31"/>
      <c r="CUN756" s="31"/>
      <c r="CUO756" s="31"/>
      <c r="CUP756" s="31"/>
      <c r="CUQ756" s="31"/>
      <c r="CUR756" s="31"/>
      <c r="CUS756" s="31"/>
      <c r="CUT756" s="31"/>
      <c r="CUU756" s="31"/>
      <c r="CUV756" s="31"/>
      <c r="CUW756" s="31"/>
      <c r="CUX756" s="31"/>
      <c r="CUY756" s="31"/>
      <c r="CUZ756" s="31"/>
      <c r="CVA756" s="31"/>
      <c r="CVB756" s="31"/>
      <c r="CVC756" s="31"/>
      <c r="CVD756" s="31"/>
      <c r="CVE756" s="31"/>
      <c r="CVF756" s="31"/>
      <c r="CVG756" s="31"/>
      <c r="CVH756" s="31"/>
      <c r="CVI756" s="31"/>
      <c r="CVJ756" s="31"/>
      <c r="CVK756" s="31"/>
      <c r="CVL756" s="31"/>
      <c r="CVM756" s="31"/>
      <c r="CVN756" s="31"/>
      <c r="CVO756" s="31"/>
      <c r="CVP756" s="31"/>
      <c r="CVQ756" s="31"/>
      <c r="CVR756" s="31"/>
      <c r="CVS756" s="31"/>
      <c r="CVT756" s="31"/>
      <c r="CVU756" s="31"/>
      <c r="CVV756" s="31"/>
      <c r="CVW756" s="31"/>
      <c r="CVX756" s="31"/>
      <c r="CVY756" s="31"/>
      <c r="CVZ756" s="31"/>
      <c r="CWA756" s="31"/>
      <c r="CWB756" s="31"/>
      <c r="CWC756" s="31"/>
      <c r="CWD756" s="31"/>
      <c r="CWE756" s="31"/>
      <c r="CWF756" s="31"/>
      <c r="CWG756" s="31"/>
      <c r="CWH756" s="31"/>
      <c r="CWI756" s="31"/>
      <c r="CWJ756" s="31"/>
      <c r="CWK756" s="31"/>
      <c r="CWL756" s="31"/>
      <c r="CWM756" s="31"/>
      <c r="CWN756" s="31"/>
      <c r="CWO756" s="31"/>
      <c r="CWP756" s="31"/>
      <c r="CWQ756" s="31"/>
      <c r="CWR756" s="31"/>
      <c r="CWS756" s="31"/>
      <c r="CWT756" s="31"/>
      <c r="CWU756" s="31"/>
      <c r="CWV756" s="31"/>
      <c r="CWW756" s="31"/>
      <c r="CWX756" s="31"/>
      <c r="CWY756" s="31"/>
      <c r="CWZ756" s="31"/>
      <c r="CXA756" s="31"/>
      <c r="CXB756" s="31"/>
      <c r="CXC756" s="31"/>
      <c r="CXD756" s="31"/>
      <c r="CXE756" s="31"/>
      <c r="CXF756" s="31"/>
      <c r="CXG756" s="31"/>
      <c r="CXH756" s="31"/>
      <c r="CXI756" s="31"/>
      <c r="CXJ756" s="31"/>
      <c r="CXK756" s="31"/>
      <c r="CXL756" s="31"/>
      <c r="CXM756" s="31"/>
      <c r="CXN756" s="31"/>
      <c r="CXO756" s="31"/>
      <c r="CXP756" s="31"/>
      <c r="CXQ756" s="31"/>
      <c r="CXR756" s="31"/>
      <c r="CXS756" s="31"/>
      <c r="CXT756" s="31"/>
      <c r="CXU756" s="31"/>
      <c r="CXV756" s="31"/>
      <c r="CXW756" s="31"/>
      <c r="CXX756" s="31"/>
      <c r="CXY756" s="31"/>
      <c r="CXZ756" s="31"/>
      <c r="CYA756" s="31"/>
      <c r="CYB756" s="31"/>
      <c r="CYC756" s="31"/>
      <c r="CYD756" s="31"/>
      <c r="CYE756" s="31"/>
      <c r="CYF756" s="31"/>
      <c r="CYG756" s="31"/>
      <c r="CYH756" s="31"/>
      <c r="CYI756" s="31"/>
      <c r="CYJ756" s="31"/>
      <c r="CYK756" s="31"/>
      <c r="CYL756" s="31"/>
      <c r="CYM756" s="31"/>
      <c r="CYN756" s="31"/>
      <c r="CYO756" s="31"/>
      <c r="CYP756" s="31"/>
      <c r="CYQ756" s="31"/>
      <c r="CYR756" s="31"/>
      <c r="CYS756" s="31"/>
      <c r="CYT756" s="31"/>
      <c r="CYU756" s="31"/>
      <c r="CYV756" s="31"/>
      <c r="CYW756" s="31"/>
      <c r="CYX756" s="31"/>
      <c r="CYY756" s="31"/>
      <c r="CYZ756" s="31"/>
      <c r="CZA756" s="31"/>
      <c r="CZB756" s="31"/>
      <c r="CZC756" s="31"/>
      <c r="CZD756" s="31"/>
      <c r="CZE756" s="31"/>
      <c r="CZF756" s="31"/>
      <c r="CZG756" s="31"/>
      <c r="CZH756" s="31"/>
      <c r="CZI756" s="31"/>
      <c r="CZJ756" s="31"/>
      <c r="CZK756" s="31"/>
      <c r="CZL756" s="31"/>
      <c r="CZM756" s="31"/>
      <c r="CZN756" s="31"/>
      <c r="CZO756" s="31"/>
      <c r="CZP756" s="31"/>
      <c r="CZQ756" s="31"/>
      <c r="CZR756" s="31"/>
      <c r="CZS756" s="31"/>
      <c r="CZT756" s="31"/>
      <c r="CZU756" s="31"/>
      <c r="CZV756" s="31"/>
      <c r="CZW756" s="31"/>
      <c r="CZX756" s="31"/>
      <c r="CZY756" s="31"/>
      <c r="CZZ756" s="31"/>
      <c r="DAA756" s="31"/>
      <c r="DAB756" s="31"/>
      <c r="DAC756" s="31"/>
      <c r="DAD756" s="31"/>
      <c r="DAE756" s="31"/>
      <c r="DAF756" s="31"/>
      <c r="DAG756" s="31"/>
      <c r="DAH756" s="31"/>
      <c r="DAI756" s="31"/>
      <c r="DAJ756" s="31"/>
      <c r="DAK756" s="31"/>
      <c r="DAL756" s="31"/>
      <c r="DAM756" s="31"/>
      <c r="DAN756" s="31"/>
      <c r="DAO756" s="31"/>
      <c r="DAP756" s="31"/>
      <c r="DAQ756" s="31"/>
      <c r="DAR756" s="31"/>
      <c r="DAS756" s="31"/>
      <c r="DAT756" s="31"/>
      <c r="DAU756" s="31"/>
      <c r="DAV756" s="31"/>
      <c r="DAW756" s="31"/>
      <c r="DAX756" s="31"/>
      <c r="DAY756" s="31"/>
      <c r="DAZ756" s="31"/>
      <c r="DBA756" s="31"/>
      <c r="DBB756" s="31"/>
      <c r="DBC756" s="31"/>
      <c r="DBD756" s="31"/>
      <c r="DBE756" s="31"/>
      <c r="DBF756" s="31"/>
      <c r="DBG756" s="31"/>
      <c r="DBH756" s="31"/>
      <c r="DBI756" s="31"/>
      <c r="DBJ756" s="31"/>
      <c r="DBK756" s="31"/>
      <c r="DBL756" s="31"/>
      <c r="DBM756" s="31"/>
      <c r="DBN756" s="31"/>
      <c r="DBO756" s="31"/>
      <c r="DBP756" s="31"/>
      <c r="DBQ756" s="31"/>
      <c r="DBR756" s="31"/>
      <c r="DBS756" s="31"/>
      <c r="DBT756" s="31"/>
      <c r="DBU756" s="31"/>
      <c r="DBV756" s="31"/>
      <c r="DBW756" s="31"/>
      <c r="DBX756" s="31"/>
      <c r="DBY756" s="31"/>
      <c r="DBZ756" s="31"/>
      <c r="DCA756" s="31"/>
      <c r="DCB756" s="31"/>
      <c r="DCC756" s="31"/>
      <c r="DCD756" s="31"/>
      <c r="DCE756" s="31"/>
      <c r="DCF756" s="31"/>
      <c r="DCG756" s="31"/>
      <c r="DCH756" s="31"/>
      <c r="DCI756" s="31"/>
      <c r="DCJ756" s="31"/>
      <c r="DCK756" s="31"/>
      <c r="DCL756" s="31"/>
      <c r="DCM756" s="31"/>
      <c r="DCN756" s="31"/>
      <c r="DCO756" s="31"/>
      <c r="DCP756" s="31"/>
      <c r="DCQ756" s="31"/>
      <c r="DCR756" s="31"/>
      <c r="DCS756" s="31"/>
      <c r="DCT756" s="31"/>
      <c r="DCU756" s="31"/>
      <c r="DCV756" s="31"/>
      <c r="DCW756" s="31"/>
      <c r="DCX756" s="31"/>
      <c r="DCY756" s="31"/>
      <c r="DCZ756" s="31"/>
      <c r="DDA756" s="31"/>
      <c r="DDB756" s="31"/>
      <c r="DDC756" s="31"/>
      <c r="DDD756" s="31"/>
      <c r="DDE756" s="31"/>
      <c r="DDF756" s="31"/>
      <c r="DDG756" s="31"/>
      <c r="DDH756" s="31"/>
      <c r="DDI756" s="31"/>
      <c r="DDJ756" s="31"/>
      <c r="DDK756" s="31"/>
      <c r="DDL756" s="31"/>
      <c r="DDM756" s="31"/>
      <c r="DDN756" s="31"/>
      <c r="DDO756" s="31"/>
      <c r="DDP756" s="31"/>
      <c r="DDQ756" s="31"/>
      <c r="DDR756" s="31"/>
      <c r="DDS756" s="31"/>
      <c r="DDT756" s="31"/>
      <c r="DDU756" s="31"/>
      <c r="DDV756" s="31"/>
      <c r="DDW756" s="31"/>
      <c r="DDX756" s="31"/>
      <c r="DDY756" s="31"/>
      <c r="DDZ756" s="31"/>
      <c r="DEA756" s="31"/>
      <c r="DEB756" s="31"/>
      <c r="DEC756" s="31"/>
      <c r="DED756" s="31"/>
      <c r="DEE756" s="31"/>
      <c r="DEF756" s="31"/>
      <c r="DEG756" s="31"/>
      <c r="DEH756" s="31"/>
      <c r="DEI756" s="31"/>
      <c r="DEJ756" s="31"/>
      <c r="DEK756" s="31"/>
      <c r="DEL756" s="31"/>
      <c r="DEM756" s="31"/>
      <c r="DEN756" s="31"/>
      <c r="DEO756" s="31"/>
      <c r="DEP756" s="31"/>
      <c r="DEQ756" s="31"/>
      <c r="DER756" s="31"/>
      <c r="DES756" s="31"/>
      <c r="DET756" s="31"/>
      <c r="DEU756" s="31"/>
      <c r="DEV756" s="31"/>
      <c r="DEW756" s="31"/>
      <c r="DEX756" s="31"/>
      <c r="DEY756" s="31"/>
      <c r="DEZ756" s="31"/>
      <c r="DFA756" s="31"/>
      <c r="DFB756" s="31"/>
      <c r="DFC756" s="31"/>
      <c r="DFD756" s="31"/>
      <c r="DFE756" s="31"/>
      <c r="DFF756" s="31"/>
      <c r="DFG756" s="31"/>
      <c r="DFH756" s="31"/>
      <c r="DFI756" s="31"/>
      <c r="DFJ756" s="31"/>
      <c r="DFK756" s="31"/>
      <c r="DFL756" s="31"/>
      <c r="DFM756" s="31"/>
      <c r="DFN756" s="31"/>
      <c r="DFO756" s="31"/>
      <c r="DFP756" s="31"/>
      <c r="DFQ756" s="31"/>
      <c r="DFR756" s="31"/>
      <c r="DFS756" s="31"/>
      <c r="DFT756" s="31"/>
      <c r="DFU756" s="31"/>
      <c r="DFV756" s="31"/>
      <c r="DFW756" s="31"/>
      <c r="DFX756" s="31"/>
      <c r="DFY756" s="31"/>
      <c r="DFZ756" s="31"/>
      <c r="DGA756" s="31"/>
      <c r="DGB756" s="31"/>
      <c r="DGC756" s="31"/>
      <c r="DGD756" s="31"/>
      <c r="DGE756" s="31"/>
      <c r="DGF756" s="31"/>
      <c r="DGG756" s="31"/>
      <c r="DGH756" s="31"/>
      <c r="DGI756" s="31"/>
      <c r="DGJ756" s="31"/>
      <c r="DGK756" s="31"/>
      <c r="DGL756" s="31"/>
      <c r="DGM756" s="31"/>
      <c r="DGN756" s="31"/>
      <c r="DGO756" s="31"/>
      <c r="DGP756" s="31"/>
      <c r="DGQ756" s="31"/>
      <c r="DGR756" s="31"/>
      <c r="DGS756" s="31"/>
      <c r="DGT756" s="31"/>
      <c r="DGU756" s="31"/>
      <c r="DGV756" s="31"/>
      <c r="DGW756" s="31"/>
      <c r="DGX756" s="31"/>
      <c r="DGY756" s="31"/>
      <c r="DGZ756" s="31"/>
      <c r="DHA756" s="31"/>
      <c r="DHB756" s="31"/>
      <c r="DHC756" s="31"/>
      <c r="DHD756" s="31"/>
      <c r="DHE756" s="31"/>
      <c r="DHF756" s="31"/>
      <c r="DHG756" s="31"/>
      <c r="DHH756" s="31"/>
      <c r="DHI756" s="31"/>
      <c r="DHJ756" s="31"/>
      <c r="DHK756" s="31"/>
      <c r="DHL756" s="31"/>
      <c r="DHM756" s="31"/>
      <c r="DHN756" s="31"/>
      <c r="DHO756" s="31"/>
      <c r="DHP756" s="31"/>
      <c r="DHQ756" s="31"/>
      <c r="DHR756" s="31"/>
      <c r="DHS756" s="31"/>
      <c r="DHT756" s="31"/>
      <c r="DHU756" s="31"/>
      <c r="DHV756" s="31"/>
      <c r="DHW756" s="31"/>
      <c r="DHX756" s="31"/>
      <c r="DHY756" s="31"/>
      <c r="DHZ756" s="31"/>
      <c r="DIA756" s="31"/>
      <c r="DIB756" s="31"/>
      <c r="DIC756" s="31"/>
      <c r="DID756" s="31"/>
      <c r="DIE756" s="31"/>
      <c r="DIF756" s="31"/>
      <c r="DIG756" s="31"/>
      <c r="DIH756" s="31"/>
      <c r="DII756" s="31"/>
      <c r="DIJ756" s="31"/>
      <c r="DIK756" s="31"/>
      <c r="DIL756" s="31"/>
      <c r="DIM756" s="31"/>
      <c r="DIN756" s="31"/>
      <c r="DIO756" s="31"/>
      <c r="DIP756" s="31"/>
      <c r="DIQ756" s="31"/>
      <c r="DIR756" s="31"/>
      <c r="DIS756" s="31"/>
      <c r="DIT756" s="31"/>
      <c r="DIU756" s="31"/>
      <c r="DIV756" s="31"/>
      <c r="DIW756" s="31"/>
      <c r="DIX756" s="31"/>
      <c r="DIY756" s="31"/>
      <c r="DIZ756" s="31"/>
      <c r="DJA756" s="31"/>
      <c r="DJB756" s="31"/>
      <c r="DJC756" s="31"/>
      <c r="DJD756" s="31"/>
      <c r="DJE756" s="31"/>
      <c r="DJF756" s="31"/>
      <c r="DJG756" s="31"/>
      <c r="DJH756" s="31"/>
      <c r="DJI756" s="31"/>
      <c r="DJJ756" s="31"/>
      <c r="DJK756" s="31"/>
      <c r="DJL756" s="31"/>
      <c r="DJM756" s="31"/>
      <c r="DJN756" s="31"/>
      <c r="DJO756" s="31"/>
      <c r="DJP756" s="31"/>
      <c r="DJQ756" s="31"/>
      <c r="DJR756" s="31"/>
      <c r="DJS756" s="31"/>
      <c r="DJT756" s="31"/>
      <c r="DJU756" s="31"/>
      <c r="DJV756" s="31"/>
      <c r="DJW756" s="31"/>
      <c r="DJX756" s="31"/>
      <c r="DJY756" s="31"/>
      <c r="DJZ756" s="31"/>
      <c r="DKA756" s="31"/>
      <c r="DKB756" s="31"/>
      <c r="DKC756" s="31"/>
      <c r="DKD756" s="31"/>
      <c r="DKE756" s="31"/>
      <c r="DKF756" s="31"/>
      <c r="DKG756" s="31"/>
      <c r="DKH756" s="31"/>
      <c r="DKI756" s="31"/>
      <c r="DKJ756" s="31"/>
      <c r="DKK756" s="31"/>
      <c r="DKL756" s="31"/>
      <c r="DKM756" s="31"/>
      <c r="DKN756" s="31"/>
      <c r="DKO756" s="31"/>
      <c r="DKP756" s="31"/>
      <c r="DKQ756" s="31"/>
      <c r="DKR756" s="31"/>
      <c r="DKS756" s="31"/>
      <c r="DKT756" s="31"/>
      <c r="DKU756" s="31"/>
      <c r="DKV756" s="31"/>
      <c r="DKW756" s="31"/>
      <c r="DKX756" s="31"/>
      <c r="DKY756" s="31"/>
      <c r="DKZ756" s="31"/>
      <c r="DLA756" s="31"/>
      <c r="DLB756" s="31"/>
      <c r="DLC756" s="31"/>
      <c r="DLD756" s="31"/>
      <c r="DLE756" s="31"/>
      <c r="DLF756" s="31"/>
      <c r="DLG756" s="31"/>
      <c r="DLH756" s="31"/>
      <c r="DLI756" s="31"/>
      <c r="DLJ756" s="31"/>
      <c r="DLK756" s="31"/>
      <c r="DLL756" s="31"/>
      <c r="DLM756" s="31"/>
      <c r="DLN756" s="31"/>
      <c r="DLO756" s="31"/>
      <c r="DLP756" s="31"/>
      <c r="DLQ756" s="31"/>
      <c r="DLR756" s="31"/>
      <c r="DLS756" s="31"/>
      <c r="DLT756" s="31"/>
      <c r="DLU756" s="31"/>
      <c r="DLV756" s="31"/>
      <c r="DLW756" s="31"/>
      <c r="DLX756" s="31"/>
      <c r="DLY756" s="31"/>
      <c r="DLZ756" s="31"/>
      <c r="DMA756" s="31"/>
      <c r="DMB756" s="31"/>
      <c r="DMC756" s="31"/>
      <c r="DMD756" s="31"/>
      <c r="DME756" s="31"/>
      <c r="DMF756" s="31"/>
      <c r="DMG756" s="31"/>
      <c r="DMH756" s="31"/>
      <c r="DMI756" s="31"/>
      <c r="DMJ756" s="31"/>
      <c r="DMK756" s="31"/>
      <c r="DML756" s="31"/>
      <c r="DMM756" s="31"/>
      <c r="DMN756" s="31"/>
      <c r="DMO756" s="31"/>
      <c r="DMP756" s="31"/>
      <c r="DMQ756" s="31"/>
      <c r="DMR756" s="31"/>
      <c r="DMS756" s="31"/>
      <c r="DMT756" s="31"/>
      <c r="DMU756" s="31"/>
      <c r="DMV756" s="31"/>
      <c r="DMW756" s="31"/>
      <c r="DMX756" s="31"/>
      <c r="DMY756" s="31"/>
      <c r="DMZ756" s="31"/>
      <c r="DNA756" s="31"/>
      <c r="DNB756" s="31"/>
      <c r="DNC756" s="31"/>
      <c r="DND756" s="31"/>
      <c r="DNE756" s="31"/>
      <c r="DNF756" s="31"/>
      <c r="DNG756" s="31"/>
      <c r="DNH756" s="31"/>
      <c r="DNI756" s="31"/>
      <c r="DNJ756" s="31"/>
      <c r="DNK756" s="31"/>
      <c r="DNL756" s="31"/>
      <c r="DNM756" s="31"/>
      <c r="DNN756" s="31"/>
      <c r="DNO756" s="31"/>
      <c r="DNP756" s="31"/>
      <c r="DNQ756" s="31"/>
      <c r="DNR756" s="31"/>
      <c r="DNS756" s="31"/>
      <c r="DNT756" s="31"/>
      <c r="DNU756" s="31"/>
      <c r="DNV756" s="31"/>
      <c r="DNW756" s="31"/>
      <c r="DNX756" s="31"/>
      <c r="DNY756" s="31"/>
      <c r="DNZ756" s="31"/>
      <c r="DOA756" s="31"/>
      <c r="DOB756" s="31"/>
      <c r="DOC756" s="31"/>
      <c r="DOD756" s="31"/>
      <c r="DOE756" s="31"/>
      <c r="DOF756" s="31"/>
      <c r="DOG756" s="31"/>
      <c r="DOH756" s="31"/>
      <c r="DOI756" s="31"/>
      <c r="DOJ756" s="31"/>
      <c r="DOK756" s="31"/>
      <c r="DOL756" s="31"/>
      <c r="DOM756" s="31"/>
      <c r="DON756" s="31"/>
      <c r="DOO756" s="31"/>
      <c r="DOP756" s="31"/>
      <c r="DOQ756" s="31"/>
      <c r="DOR756" s="31"/>
      <c r="DOS756" s="31"/>
      <c r="DOT756" s="31"/>
      <c r="DOU756" s="31"/>
      <c r="DOV756" s="31"/>
      <c r="DOW756" s="31"/>
      <c r="DOX756" s="31"/>
      <c r="DOY756" s="31"/>
      <c r="DOZ756" s="31"/>
      <c r="DPA756" s="31"/>
      <c r="DPB756" s="31"/>
      <c r="DPC756" s="31"/>
      <c r="DPD756" s="31"/>
      <c r="DPE756" s="31"/>
      <c r="DPF756" s="31"/>
      <c r="DPG756" s="31"/>
      <c r="DPH756" s="31"/>
      <c r="DPI756" s="31"/>
      <c r="DPJ756" s="31"/>
      <c r="DPK756" s="31"/>
      <c r="DPL756" s="31"/>
      <c r="DPM756" s="31"/>
      <c r="DPN756" s="31"/>
      <c r="DPO756" s="31"/>
      <c r="DPP756" s="31"/>
      <c r="DPQ756" s="31"/>
      <c r="DPR756" s="31"/>
      <c r="DPS756" s="31"/>
      <c r="DPT756" s="31"/>
      <c r="DPU756" s="31"/>
      <c r="DPV756" s="31"/>
      <c r="DPW756" s="31"/>
      <c r="DPX756" s="31"/>
      <c r="DPY756" s="31"/>
      <c r="DPZ756" s="31"/>
      <c r="DQA756" s="31"/>
      <c r="DQB756" s="31"/>
      <c r="DQC756" s="31"/>
      <c r="DQD756" s="31"/>
      <c r="DQE756" s="31"/>
      <c r="DQF756" s="31"/>
      <c r="DQG756" s="31"/>
      <c r="DQH756" s="31"/>
      <c r="DQI756" s="31"/>
      <c r="DQJ756" s="31"/>
      <c r="DQK756" s="31"/>
      <c r="DQL756" s="31"/>
      <c r="DQM756" s="31"/>
      <c r="DQN756" s="31"/>
      <c r="DQO756" s="31"/>
      <c r="DQP756" s="31"/>
      <c r="DQQ756" s="31"/>
      <c r="DQR756" s="31"/>
      <c r="DQS756" s="31"/>
      <c r="DQT756" s="31"/>
      <c r="DQU756" s="31"/>
      <c r="DQV756" s="31"/>
      <c r="DQW756" s="31"/>
      <c r="DQX756" s="31"/>
      <c r="DQY756" s="31"/>
      <c r="DQZ756" s="31"/>
      <c r="DRA756" s="31"/>
      <c r="DRB756" s="31"/>
      <c r="DRC756" s="31"/>
      <c r="DRD756" s="31"/>
      <c r="DRE756" s="31"/>
      <c r="DRF756" s="31"/>
      <c r="DRG756" s="31"/>
      <c r="DRH756" s="31"/>
      <c r="DRI756" s="31"/>
      <c r="DRJ756" s="31"/>
      <c r="DRK756" s="31"/>
      <c r="DRL756" s="31"/>
      <c r="DRM756" s="31"/>
      <c r="DRN756" s="31"/>
      <c r="DRO756" s="31"/>
      <c r="DRP756" s="31"/>
      <c r="DRQ756" s="31"/>
      <c r="DRR756" s="31"/>
      <c r="DRS756" s="31"/>
      <c r="DRT756" s="31"/>
      <c r="DRU756" s="31"/>
      <c r="DRV756" s="31"/>
      <c r="DRW756" s="31"/>
      <c r="DRX756" s="31"/>
      <c r="DRY756" s="31"/>
      <c r="DRZ756" s="31"/>
      <c r="DSA756" s="31"/>
      <c r="DSB756" s="31"/>
      <c r="DSC756" s="31"/>
      <c r="DSD756" s="31"/>
      <c r="DSE756" s="31"/>
      <c r="DSF756" s="31"/>
      <c r="DSG756" s="31"/>
      <c r="DSH756" s="31"/>
      <c r="DSI756" s="31"/>
      <c r="DSJ756" s="31"/>
      <c r="DSK756" s="31"/>
      <c r="DSL756" s="31"/>
      <c r="DSM756" s="31"/>
      <c r="DSN756" s="31"/>
      <c r="DSO756" s="31"/>
      <c r="DSP756" s="31"/>
      <c r="DSQ756" s="31"/>
      <c r="DSR756" s="31"/>
      <c r="DSS756" s="31"/>
      <c r="DST756" s="31"/>
      <c r="DSU756" s="31"/>
      <c r="DSV756" s="31"/>
      <c r="DSW756" s="31"/>
      <c r="DSX756" s="31"/>
      <c r="DSY756" s="31"/>
      <c r="DSZ756" s="31"/>
      <c r="DTA756" s="31"/>
      <c r="DTB756" s="31"/>
      <c r="DTC756" s="31"/>
      <c r="DTD756" s="31"/>
      <c r="DTE756" s="31"/>
      <c r="DTF756" s="31"/>
      <c r="DTG756" s="31"/>
      <c r="DTH756" s="31"/>
      <c r="DTI756" s="31"/>
      <c r="DTJ756" s="31"/>
      <c r="DTK756" s="31"/>
      <c r="DTL756" s="31"/>
      <c r="DTM756" s="31"/>
      <c r="DTN756" s="31"/>
      <c r="DTO756" s="31"/>
      <c r="DTP756" s="31"/>
      <c r="DTQ756" s="31"/>
      <c r="DTR756" s="31"/>
      <c r="DTS756" s="31"/>
      <c r="DTT756" s="31"/>
      <c r="DTU756" s="31"/>
      <c r="DTV756" s="31"/>
      <c r="DTW756" s="31"/>
      <c r="DTX756" s="31"/>
      <c r="DTY756" s="31"/>
      <c r="DTZ756" s="31"/>
      <c r="DUA756" s="31"/>
      <c r="DUB756" s="31"/>
      <c r="DUC756" s="31"/>
      <c r="DUD756" s="31"/>
      <c r="DUE756" s="31"/>
      <c r="DUF756" s="31"/>
      <c r="DUG756" s="31"/>
      <c r="DUH756" s="31"/>
      <c r="DUI756" s="31"/>
      <c r="DUJ756" s="31"/>
      <c r="DUK756" s="31"/>
      <c r="DUL756" s="31"/>
      <c r="DUM756" s="31"/>
      <c r="DUN756" s="31"/>
      <c r="DUO756" s="31"/>
      <c r="DUP756" s="31"/>
      <c r="DUQ756" s="31"/>
      <c r="DUR756" s="31"/>
      <c r="DUS756" s="31"/>
      <c r="DUT756" s="31"/>
      <c r="DUU756" s="31"/>
      <c r="DUV756" s="31"/>
      <c r="DUW756" s="31"/>
      <c r="DUX756" s="31"/>
      <c r="DUY756" s="31"/>
      <c r="DUZ756" s="31"/>
      <c r="DVA756" s="31"/>
      <c r="DVB756" s="31"/>
      <c r="DVC756" s="31"/>
      <c r="DVD756" s="31"/>
      <c r="DVE756" s="31"/>
      <c r="DVF756" s="31"/>
      <c r="DVG756" s="31"/>
      <c r="DVH756" s="31"/>
      <c r="DVI756" s="31"/>
      <c r="DVJ756" s="31"/>
      <c r="DVK756" s="31"/>
      <c r="DVL756" s="31"/>
      <c r="DVM756" s="31"/>
      <c r="DVN756" s="31"/>
      <c r="DVO756" s="31"/>
      <c r="DVP756" s="31"/>
      <c r="DVQ756" s="31"/>
      <c r="DVR756" s="31"/>
      <c r="DVS756" s="31"/>
      <c r="DVT756" s="31"/>
      <c r="DVU756" s="31"/>
      <c r="DVV756" s="31"/>
      <c r="DVW756" s="31"/>
      <c r="DVX756" s="31"/>
      <c r="DVY756" s="31"/>
      <c r="DVZ756" s="31"/>
      <c r="DWA756" s="31"/>
      <c r="DWB756" s="31"/>
      <c r="DWC756" s="31"/>
      <c r="DWD756" s="31"/>
      <c r="DWE756" s="31"/>
      <c r="DWF756" s="31"/>
      <c r="DWG756" s="31"/>
      <c r="DWH756" s="31"/>
      <c r="DWI756" s="31"/>
      <c r="DWJ756" s="31"/>
      <c r="DWK756" s="31"/>
      <c r="DWL756" s="31"/>
      <c r="DWM756" s="31"/>
      <c r="DWN756" s="31"/>
      <c r="DWO756" s="31"/>
      <c r="DWP756" s="31"/>
      <c r="DWQ756" s="31"/>
      <c r="DWR756" s="31"/>
      <c r="DWS756" s="31"/>
      <c r="DWT756" s="31"/>
      <c r="DWU756" s="31"/>
      <c r="DWV756" s="31"/>
      <c r="DWW756" s="31"/>
      <c r="DWX756" s="31"/>
      <c r="DWY756" s="31"/>
      <c r="DWZ756" s="31"/>
      <c r="DXA756" s="31"/>
      <c r="DXB756" s="31"/>
      <c r="DXC756" s="31"/>
      <c r="DXD756" s="31"/>
      <c r="DXE756" s="31"/>
      <c r="DXF756" s="31"/>
      <c r="DXG756" s="31"/>
      <c r="DXH756" s="31"/>
      <c r="DXI756" s="31"/>
      <c r="DXJ756" s="31"/>
      <c r="DXK756" s="31"/>
      <c r="DXL756" s="31"/>
      <c r="DXM756" s="31"/>
      <c r="DXN756" s="31"/>
      <c r="DXO756" s="31"/>
      <c r="DXP756" s="31"/>
      <c r="DXQ756" s="31"/>
      <c r="DXR756" s="31"/>
      <c r="DXS756" s="31"/>
      <c r="DXT756" s="31"/>
      <c r="DXU756" s="31"/>
      <c r="DXV756" s="31"/>
      <c r="DXW756" s="31"/>
      <c r="DXX756" s="31"/>
      <c r="DXY756" s="31"/>
      <c r="DXZ756" s="31"/>
      <c r="DYA756" s="31"/>
      <c r="DYB756" s="31"/>
      <c r="DYC756" s="31"/>
      <c r="DYD756" s="31"/>
      <c r="DYE756" s="31"/>
      <c r="DYF756" s="31"/>
      <c r="DYG756" s="31"/>
      <c r="DYH756" s="31"/>
      <c r="DYI756" s="31"/>
      <c r="DYJ756" s="31"/>
      <c r="DYK756" s="31"/>
      <c r="DYL756" s="31"/>
      <c r="DYM756" s="31"/>
      <c r="DYN756" s="31"/>
      <c r="DYO756" s="31"/>
      <c r="DYP756" s="31"/>
      <c r="DYQ756" s="31"/>
      <c r="DYR756" s="31"/>
      <c r="DYS756" s="31"/>
      <c r="DYT756" s="31"/>
      <c r="DYU756" s="31"/>
      <c r="DYV756" s="31"/>
      <c r="DYW756" s="31"/>
      <c r="DYX756" s="31"/>
      <c r="DYY756" s="31"/>
      <c r="DYZ756" s="31"/>
      <c r="DZA756" s="31"/>
      <c r="DZB756" s="31"/>
      <c r="DZC756" s="31"/>
      <c r="DZD756" s="31"/>
      <c r="DZE756" s="31"/>
      <c r="DZF756" s="31"/>
      <c r="DZG756" s="31"/>
      <c r="DZH756" s="31"/>
      <c r="DZI756" s="31"/>
      <c r="DZJ756" s="31"/>
      <c r="DZK756" s="31"/>
      <c r="DZL756" s="31"/>
      <c r="DZM756" s="31"/>
      <c r="DZN756" s="31"/>
      <c r="DZO756" s="31"/>
      <c r="DZP756" s="31"/>
      <c r="DZQ756" s="31"/>
      <c r="DZR756" s="31"/>
      <c r="DZS756" s="31"/>
      <c r="DZT756" s="31"/>
      <c r="DZU756" s="31"/>
      <c r="DZV756" s="31"/>
      <c r="DZW756" s="31"/>
      <c r="DZX756" s="31"/>
      <c r="DZY756" s="31"/>
      <c r="DZZ756" s="31"/>
      <c r="EAA756" s="31"/>
      <c r="EAB756" s="31"/>
      <c r="EAC756" s="31"/>
      <c r="EAD756" s="31"/>
      <c r="EAE756" s="31"/>
      <c r="EAF756" s="31"/>
      <c r="EAG756" s="31"/>
      <c r="EAH756" s="31"/>
      <c r="EAI756" s="31"/>
      <c r="EAJ756" s="31"/>
      <c r="EAK756" s="31"/>
      <c r="EAL756" s="31"/>
      <c r="EAM756" s="31"/>
      <c r="EAN756" s="31"/>
      <c r="EAO756" s="31"/>
      <c r="EAP756" s="31"/>
      <c r="EAQ756" s="31"/>
      <c r="EAR756" s="31"/>
      <c r="EAS756" s="31"/>
      <c r="EAT756" s="31"/>
      <c r="EAU756" s="31"/>
      <c r="EAV756" s="31"/>
      <c r="EAW756" s="31"/>
      <c r="EAX756" s="31"/>
      <c r="EAY756" s="31"/>
      <c r="EAZ756" s="31"/>
      <c r="EBA756" s="31"/>
      <c r="EBB756" s="31"/>
      <c r="EBC756" s="31"/>
      <c r="EBD756" s="31"/>
      <c r="EBE756" s="31"/>
      <c r="EBF756" s="31"/>
      <c r="EBG756" s="31"/>
      <c r="EBH756" s="31"/>
      <c r="EBI756" s="31"/>
      <c r="EBJ756" s="31"/>
      <c r="EBK756" s="31"/>
      <c r="EBL756" s="31"/>
      <c r="EBM756" s="31"/>
      <c r="EBN756" s="31"/>
      <c r="EBO756" s="31"/>
      <c r="EBP756" s="31"/>
      <c r="EBQ756" s="31"/>
      <c r="EBR756" s="31"/>
      <c r="EBS756" s="31"/>
      <c r="EBT756" s="31"/>
      <c r="EBU756" s="31"/>
      <c r="EBV756" s="31"/>
      <c r="EBW756" s="31"/>
      <c r="EBX756" s="31"/>
      <c r="EBY756" s="31"/>
      <c r="EBZ756" s="31"/>
      <c r="ECA756" s="31"/>
      <c r="ECB756" s="31"/>
      <c r="ECC756" s="31"/>
      <c r="ECD756" s="31"/>
      <c r="ECE756" s="31"/>
      <c r="ECF756" s="31"/>
      <c r="ECG756" s="31"/>
      <c r="ECH756" s="31"/>
      <c r="ECI756" s="31"/>
      <c r="ECJ756" s="31"/>
      <c r="ECK756" s="31"/>
      <c r="ECL756" s="31"/>
      <c r="ECM756" s="31"/>
      <c r="ECN756" s="31"/>
      <c r="ECO756" s="31"/>
      <c r="ECP756" s="31"/>
      <c r="ECQ756" s="31"/>
      <c r="ECR756" s="31"/>
      <c r="ECS756" s="31"/>
      <c r="ECT756" s="31"/>
      <c r="ECU756" s="31"/>
      <c r="ECV756" s="31"/>
      <c r="ECW756" s="31"/>
      <c r="ECX756" s="31"/>
      <c r="ECY756" s="31"/>
      <c r="ECZ756" s="31"/>
      <c r="EDA756" s="31"/>
      <c r="EDB756" s="31"/>
      <c r="EDC756" s="31"/>
      <c r="EDD756" s="31"/>
      <c r="EDE756" s="31"/>
      <c r="EDF756" s="31"/>
      <c r="EDG756" s="31"/>
      <c r="EDH756" s="31"/>
      <c r="EDI756" s="31"/>
      <c r="EDJ756" s="31"/>
      <c r="EDK756" s="31"/>
      <c r="EDL756" s="31"/>
      <c r="EDM756" s="31"/>
      <c r="EDN756" s="31"/>
      <c r="EDO756" s="31"/>
      <c r="EDP756" s="31"/>
      <c r="EDQ756" s="31"/>
      <c r="EDR756" s="31"/>
      <c r="EDS756" s="31"/>
      <c r="EDT756" s="31"/>
      <c r="EDU756" s="31"/>
      <c r="EDV756" s="31"/>
      <c r="EDW756" s="31"/>
      <c r="EDX756" s="31"/>
      <c r="EDY756" s="31"/>
      <c r="EDZ756" s="31"/>
      <c r="EEA756" s="31"/>
      <c r="EEB756" s="31"/>
      <c r="EEC756" s="31"/>
      <c r="EED756" s="31"/>
      <c r="EEE756" s="31"/>
      <c r="EEF756" s="31"/>
      <c r="EEG756" s="31"/>
      <c r="EEH756" s="31"/>
      <c r="EEI756" s="31"/>
      <c r="EEJ756" s="31"/>
      <c r="EEK756" s="31"/>
      <c r="EEL756" s="31"/>
      <c r="EEM756" s="31"/>
      <c r="EEN756" s="31"/>
      <c r="EEO756" s="31"/>
      <c r="EEP756" s="31"/>
      <c r="EEQ756" s="31"/>
      <c r="EER756" s="31"/>
      <c r="EES756" s="31"/>
      <c r="EET756" s="31"/>
      <c r="EEU756" s="31"/>
      <c r="EEV756" s="31"/>
      <c r="EEW756" s="31"/>
      <c r="EEX756" s="31"/>
      <c r="EEY756" s="31"/>
      <c r="EEZ756" s="31"/>
      <c r="EFA756" s="31"/>
      <c r="EFB756" s="31"/>
      <c r="EFC756" s="31"/>
      <c r="EFD756" s="31"/>
      <c r="EFE756" s="31"/>
      <c r="EFF756" s="31"/>
      <c r="EFG756" s="31"/>
      <c r="EFH756" s="31"/>
      <c r="EFI756" s="31"/>
      <c r="EFJ756" s="31"/>
      <c r="EFK756" s="31"/>
      <c r="EFL756" s="31"/>
      <c r="EFM756" s="31"/>
      <c r="EFN756" s="31"/>
      <c r="EFO756" s="31"/>
      <c r="EFP756" s="31"/>
      <c r="EFQ756" s="31"/>
      <c r="EFR756" s="31"/>
      <c r="EFS756" s="31"/>
      <c r="EFT756" s="31"/>
      <c r="EFU756" s="31"/>
      <c r="EFV756" s="31"/>
      <c r="EFW756" s="31"/>
      <c r="EFX756" s="31"/>
      <c r="EFY756" s="31"/>
      <c r="EFZ756" s="31"/>
      <c r="EGA756" s="31"/>
      <c r="EGB756" s="31"/>
      <c r="EGC756" s="31"/>
      <c r="EGD756" s="31"/>
      <c r="EGE756" s="31"/>
      <c r="EGF756" s="31"/>
      <c r="EGG756" s="31"/>
      <c r="EGH756" s="31"/>
      <c r="EGI756" s="31"/>
      <c r="EGJ756" s="31"/>
      <c r="EGK756" s="31"/>
      <c r="EGL756" s="31"/>
      <c r="EGM756" s="31"/>
      <c r="EGN756" s="31"/>
      <c r="EGO756" s="31"/>
      <c r="EGP756" s="31"/>
      <c r="EGQ756" s="31"/>
      <c r="EGR756" s="31"/>
      <c r="EGS756" s="31"/>
      <c r="EGT756" s="31"/>
      <c r="EGU756" s="31"/>
      <c r="EGV756" s="31"/>
      <c r="EGW756" s="31"/>
      <c r="EGX756" s="31"/>
      <c r="EGY756" s="31"/>
      <c r="EGZ756" s="31"/>
      <c r="EHA756" s="31"/>
      <c r="EHB756" s="31"/>
      <c r="EHC756" s="31"/>
      <c r="EHD756" s="31"/>
      <c r="EHE756" s="31"/>
      <c r="EHF756" s="31"/>
      <c r="EHG756" s="31"/>
      <c r="EHH756" s="31"/>
      <c r="EHI756" s="31"/>
      <c r="EHJ756" s="31"/>
      <c r="EHK756" s="31"/>
      <c r="EHL756" s="31"/>
      <c r="EHM756" s="31"/>
      <c r="EHN756" s="31"/>
      <c r="EHO756" s="31"/>
      <c r="EHP756" s="31"/>
      <c r="EHQ756" s="31"/>
      <c r="EHR756" s="31"/>
      <c r="EHS756" s="31"/>
      <c r="EHT756" s="31"/>
      <c r="EHU756" s="31"/>
      <c r="EHV756" s="31"/>
      <c r="EHW756" s="31"/>
      <c r="EHX756" s="31"/>
      <c r="EHY756" s="31"/>
      <c r="EHZ756" s="31"/>
      <c r="EIA756" s="31"/>
      <c r="EIB756" s="31"/>
      <c r="EIC756" s="31"/>
      <c r="EID756" s="31"/>
      <c r="EIE756" s="31"/>
      <c r="EIF756" s="31"/>
      <c r="EIG756" s="31"/>
      <c r="EIH756" s="31"/>
      <c r="EII756" s="31"/>
      <c r="EIJ756" s="31"/>
      <c r="EIK756" s="31"/>
      <c r="EIL756" s="31"/>
      <c r="EIM756" s="31"/>
      <c r="EIN756" s="31"/>
      <c r="EIO756" s="31"/>
      <c r="EIP756" s="31"/>
      <c r="EIQ756" s="31"/>
      <c r="EIR756" s="31"/>
      <c r="EIS756" s="31"/>
      <c r="EIT756" s="31"/>
      <c r="EIU756" s="31"/>
      <c r="EIV756" s="31"/>
      <c r="EIW756" s="31"/>
      <c r="EIX756" s="31"/>
      <c r="EIY756" s="31"/>
      <c r="EIZ756" s="31"/>
      <c r="EJA756" s="31"/>
      <c r="EJB756" s="31"/>
      <c r="EJC756" s="31"/>
      <c r="EJD756" s="31"/>
      <c r="EJE756" s="31"/>
      <c r="EJF756" s="31"/>
      <c r="EJG756" s="31"/>
      <c r="EJH756" s="31"/>
      <c r="EJI756" s="31"/>
      <c r="EJJ756" s="31"/>
      <c r="EJK756" s="31"/>
      <c r="EJL756" s="31"/>
      <c r="EJM756" s="31"/>
      <c r="EJN756" s="31"/>
      <c r="EJO756" s="31"/>
      <c r="EJP756" s="31"/>
      <c r="EJQ756" s="31"/>
      <c r="EJR756" s="31"/>
      <c r="EJS756" s="31"/>
      <c r="EJT756" s="31"/>
      <c r="EJU756" s="31"/>
      <c r="EJV756" s="31"/>
      <c r="EJW756" s="31"/>
      <c r="EJX756" s="31"/>
      <c r="EJY756" s="31"/>
      <c r="EJZ756" s="31"/>
      <c r="EKA756" s="31"/>
      <c r="EKB756" s="31"/>
      <c r="EKC756" s="31"/>
      <c r="EKD756" s="31"/>
      <c r="EKE756" s="31"/>
      <c r="EKF756" s="31"/>
      <c r="EKG756" s="31"/>
      <c r="EKH756" s="31"/>
      <c r="EKI756" s="31"/>
      <c r="EKJ756" s="31"/>
      <c r="EKK756" s="31"/>
      <c r="EKL756" s="31"/>
      <c r="EKM756" s="31"/>
      <c r="EKN756" s="31"/>
      <c r="EKO756" s="31"/>
      <c r="EKP756" s="31"/>
      <c r="EKQ756" s="31"/>
      <c r="EKR756" s="31"/>
      <c r="EKS756" s="31"/>
      <c r="EKT756" s="31"/>
      <c r="EKU756" s="31"/>
      <c r="EKV756" s="31"/>
      <c r="EKW756" s="31"/>
      <c r="EKX756" s="31"/>
      <c r="EKY756" s="31"/>
      <c r="EKZ756" s="31"/>
      <c r="ELA756" s="31"/>
      <c r="ELB756" s="31"/>
      <c r="ELC756" s="31"/>
      <c r="ELD756" s="31"/>
      <c r="ELE756" s="31"/>
      <c r="ELF756" s="31"/>
      <c r="ELG756" s="31"/>
      <c r="ELH756" s="31"/>
      <c r="ELI756" s="31"/>
      <c r="ELJ756" s="31"/>
      <c r="ELK756" s="31"/>
      <c r="ELL756" s="31"/>
      <c r="ELM756" s="31"/>
      <c r="ELN756" s="31"/>
      <c r="ELO756" s="31"/>
      <c r="ELP756" s="31"/>
      <c r="ELQ756" s="31"/>
      <c r="ELR756" s="31"/>
      <c r="ELS756" s="31"/>
      <c r="ELT756" s="31"/>
      <c r="ELU756" s="31"/>
      <c r="ELV756" s="31"/>
      <c r="ELW756" s="31"/>
      <c r="ELX756" s="31"/>
      <c r="ELY756" s="31"/>
      <c r="ELZ756" s="31"/>
      <c r="EMA756" s="31"/>
      <c r="EMB756" s="31"/>
      <c r="EMC756" s="31"/>
      <c r="EMD756" s="31"/>
      <c r="EME756" s="31"/>
      <c r="EMF756" s="31"/>
      <c r="EMG756" s="31"/>
      <c r="EMH756" s="31"/>
      <c r="EMI756" s="31"/>
      <c r="EMJ756" s="31"/>
      <c r="EMK756" s="31"/>
      <c r="EML756" s="31"/>
      <c r="EMM756" s="31"/>
      <c r="EMN756" s="31"/>
      <c r="EMO756" s="31"/>
      <c r="EMP756" s="31"/>
      <c r="EMQ756" s="31"/>
      <c r="EMR756" s="31"/>
      <c r="EMS756" s="31"/>
      <c r="EMT756" s="31"/>
      <c r="EMU756" s="31"/>
      <c r="EMV756" s="31"/>
      <c r="EMW756" s="31"/>
      <c r="EMX756" s="31"/>
      <c r="EMY756" s="31"/>
      <c r="EMZ756" s="31"/>
      <c r="ENA756" s="31"/>
      <c r="ENB756" s="31"/>
      <c r="ENC756" s="31"/>
      <c r="END756" s="31"/>
      <c r="ENE756" s="31"/>
      <c r="ENF756" s="31"/>
      <c r="ENG756" s="31"/>
      <c r="ENH756" s="31"/>
      <c r="ENI756" s="31"/>
      <c r="ENJ756" s="31"/>
      <c r="ENK756" s="31"/>
      <c r="ENL756" s="31"/>
      <c r="ENM756" s="31"/>
      <c r="ENN756" s="31"/>
      <c r="ENO756" s="31"/>
      <c r="ENP756" s="31"/>
      <c r="ENQ756" s="31"/>
      <c r="ENR756" s="31"/>
      <c r="ENS756" s="31"/>
      <c r="ENT756" s="31"/>
      <c r="ENU756" s="31"/>
      <c r="ENV756" s="31"/>
      <c r="ENW756" s="31"/>
      <c r="ENX756" s="31"/>
      <c r="ENY756" s="31"/>
      <c r="ENZ756" s="31"/>
      <c r="EOA756" s="31"/>
      <c r="EOB756" s="31"/>
      <c r="EOC756" s="31"/>
      <c r="EOD756" s="31"/>
      <c r="EOE756" s="31"/>
      <c r="EOF756" s="31"/>
      <c r="EOG756" s="31"/>
      <c r="EOH756" s="31"/>
      <c r="EOI756" s="31"/>
      <c r="EOJ756" s="31"/>
      <c r="EOK756" s="31"/>
      <c r="EOL756" s="31"/>
      <c r="EOM756" s="31"/>
      <c r="EON756" s="31"/>
      <c r="EOO756" s="31"/>
      <c r="EOP756" s="31"/>
      <c r="EOQ756" s="31"/>
      <c r="EOR756" s="31"/>
      <c r="EOS756" s="31"/>
      <c r="EOT756" s="31"/>
      <c r="EOU756" s="31"/>
      <c r="EOV756" s="31"/>
      <c r="EOW756" s="31"/>
      <c r="EOX756" s="31"/>
      <c r="EOY756" s="31"/>
      <c r="EOZ756" s="31"/>
      <c r="EPA756" s="31"/>
      <c r="EPB756" s="31"/>
      <c r="EPC756" s="31"/>
      <c r="EPD756" s="31"/>
      <c r="EPE756" s="31"/>
      <c r="EPF756" s="31"/>
      <c r="EPG756" s="31"/>
      <c r="EPH756" s="31"/>
      <c r="EPI756" s="31"/>
      <c r="EPJ756" s="31"/>
      <c r="EPK756" s="31"/>
      <c r="EPL756" s="31"/>
      <c r="EPM756" s="31"/>
      <c r="EPN756" s="31"/>
      <c r="EPO756" s="31"/>
      <c r="EPP756" s="31"/>
      <c r="EPQ756" s="31"/>
      <c r="EPR756" s="31"/>
      <c r="EPS756" s="31"/>
      <c r="EPT756" s="31"/>
      <c r="EPU756" s="31"/>
      <c r="EPV756" s="31"/>
      <c r="EPW756" s="31"/>
      <c r="EPX756" s="31"/>
      <c r="EPY756" s="31"/>
      <c r="EPZ756" s="31"/>
      <c r="EQA756" s="31"/>
      <c r="EQB756" s="31"/>
      <c r="EQC756" s="31"/>
      <c r="EQD756" s="31"/>
      <c r="EQE756" s="31"/>
      <c r="EQF756" s="31"/>
      <c r="EQG756" s="31"/>
      <c r="EQH756" s="31"/>
      <c r="EQI756" s="31"/>
      <c r="EQJ756" s="31"/>
      <c r="EQK756" s="31"/>
      <c r="EQL756" s="31"/>
      <c r="EQM756" s="31"/>
      <c r="EQN756" s="31"/>
      <c r="EQO756" s="31"/>
      <c r="EQP756" s="31"/>
      <c r="EQQ756" s="31"/>
      <c r="EQR756" s="31"/>
      <c r="EQS756" s="31"/>
      <c r="EQT756" s="31"/>
      <c r="EQU756" s="31"/>
      <c r="EQV756" s="31"/>
      <c r="EQW756" s="31"/>
      <c r="EQX756" s="31"/>
      <c r="EQY756" s="31"/>
      <c r="EQZ756" s="31"/>
      <c r="ERA756" s="31"/>
      <c r="ERB756" s="31"/>
      <c r="ERC756" s="31"/>
      <c r="ERD756" s="31"/>
      <c r="ERE756" s="31"/>
      <c r="ERF756" s="31"/>
      <c r="ERG756" s="31"/>
      <c r="ERH756" s="31"/>
      <c r="ERI756" s="31"/>
      <c r="ERJ756" s="31"/>
      <c r="ERK756" s="31"/>
      <c r="ERL756" s="31"/>
      <c r="ERM756" s="31"/>
      <c r="ERN756" s="31"/>
      <c r="ERO756" s="31"/>
      <c r="ERP756" s="31"/>
      <c r="ERQ756" s="31"/>
      <c r="ERR756" s="31"/>
      <c r="ERS756" s="31"/>
      <c r="ERT756" s="31"/>
      <c r="ERU756" s="31"/>
      <c r="ERV756" s="31"/>
      <c r="ERW756" s="31"/>
      <c r="ERX756" s="31"/>
      <c r="ERY756" s="31"/>
      <c r="ERZ756" s="31"/>
      <c r="ESA756" s="31"/>
      <c r="ESB756" s="31"/>
      <c r="ESC756" s="31"/>
      <c r="ESD756" s="31"/>
      <c r="ESE756" s="31"/>
      <c r="ESF756" s="31"/>
      <c r="ESG756" s="31"/>
      <c r="ESH756" s="31"/>
      <c r="ESI756" s="31"/>
      <c r="ESJ756" s="31"/>
      <c r="ESK756" s="31"/>
      <c r="ESL756" s="31"/>
      <c r="ESM756" s="31"/>
      <c r="ESN756" s="31"/>
      <c r="ESO756" s="31"/>
      <c r="ESP756" s="31"/>
      <c r="ESQ756" s="31"/>
      <c r="ESR756" s="31"/>
      <c r="ESS756" s="31"/>
      <c r="EST756" s="31"/>
      <c r="ESU756" s="31"/>
      <c r="ESV756" s="31"/>
      <c r="ESW756" s="31"/>
      <c r="ESX756" s="31"/>
      <c r="ESY756" s="31"/>
      <c r="ESZ756" s="31"/>
      <c r="ETA756" s="31"/>
      <c r="ETB756" s="31"/>
      <c r="ETC756" s="31"/>
      <c r="ETD756" s="31"/>
      <c r="ETE756" s="31"/>
      <c r="ETF756" s="31"/>
      <c r="ETG756" s="31"/>
      <c r="ETH756" s="31"/>
      <c r="ETI756" s="31"/>
      <c r="ETJ756" s="31"/>
      <c r="ETK756" s="31"/>
      <c r="ETL756" s="31"/>
      <c r="ETM756" s="31"/>
      <c r="ETN756" s="31"/>
      <c r="ETO756" s="31"/>
      <c r="ETP756" s="31"/>
      <c r="ETQ756" s="31"/>
      <c r="ETR756" s="31"/>
      <c r="ETS756" s="31"/>
      <c r="ETT756" s="31"/>
      <c r="ETU756" s="31"/>
      <c r="ETV756" s="31"/>
      <c r="ETW756" s="31"/>
      <c r="ETX756" s="31"/>
      <c r="ETY756" s="31"/>
      <c r="ETZ756" s="31"/>
      <c r="EUA756" s="31"/>
      <c r="EUB756" s="31"/>
      <c r="EUC756" s="31"/>
      <c r="EUD756" s="31"/>
      <c r="EUE756" s="31"/>
      <c r="EUF756" s="31"/>
      <c r="EUG756" s="31"/>
      <c r="EUH756" s="31"/>
      <c r="EUI756" s="31"/>
      <c r="EUJ756" s="31"/>
      <c r="EUK756" s="31"/>
      <c r="EUL756" s="31"/>
      <c r="EUM756" s="31"/>
      <c r="EUN756" s="31"/>
      <c r="EUO756" s="31"/>
      <c r="EUP756" s="31"/>
      <c r="EUQ756" s="31"/>
      <c r="EUR756" s="31"/>
      <c r="EUS756" s="31"/>
      <c r="EUT756" s="31"/>
      <c r="EUU756" s="31"/>
      <c r="EUV756" s="31"/>
      <c r="EUW756" s="31"/>
      <c r="EUX756" s="31"/>
      <c r="EUY756" s="31"/>
      <c r="EUZ756" s="31"/>
      <c r="EVA756" s="31"/>
      <c r="EVB756" s="31"/>
      <c r="EVC756" s="31"/>
      <c r="EVD756" s="31"/>
      <c r="EVE756" s="31"/>
      <c r="EVF756" s="31"/>
      <c r="EVG756" s="31"/>
      <c r="EVH756" s="31"/>
      <c r="EVI756" s="31"/>
      <c r="EVJ756" s="31"/>
      <c r="EVK756" s="31"/>
      <c r="EVL756" s="31"/>
      <c r="EVM756" s="31"/>
      <c r="EVN756" s="31"/>
      <c r="EVO756" s="31"/>
      <c r="EVP756" s="31"/>
      <c r="EVQ756" s="31"/>
      <c r="EVR756" s="31"/>
      <c r="EVS756" s="31"/>
      <c r="EVT756" s="31"/>
      <c r="EVU756" s="31"/>
      <c r="EVV756" s="31"/>
      <c r="EVW756" s="31"/>
      <c r="EVX756" s="31"/>
      <c r="EVY756" s="31"/>
      <c r="EVZ756" s="31"/>
      <c r="EWA756" s="31"/>
      <c r="EWB756" s="31"/>
      <c r="EWC756" s="31"/>
      <c r="EWD756" s="31"/>
      <c r="EWE756" s="31"/>
      <c r="EWF756" s="31"/>
      <c r="EWG756" s="31"/>
      <c r="EWH756" s="31"/>
      <c r="EWI756" s="31"/>
      <c r="EWJ756" s="31"/>
      <c r="EWK756" s="31"/>
      <c r="EWL756" s="31"/>
      <c r="EWM756" s="31"/>
      <c r="EWN756" s="31"/>
      <c r="EWO756" s="31"/>
      <c r="EWP756" s="31"/>
      <c r="EWQ756" s="31"/>
      <c r="EWR756" s="31"/>
      <c r="EWS756" s="31"/>
      <c r="EWT756" s="31"/>
      <c r="EWU756" s="31"/>
      <c r="EWV756" s="31"/>
      <c r="EWW756" s="31"/>
      <c r="EWX756" s="31"/>
      <c r="EWY756" s="31"/>
      <c r="EWZ756" s="31"/>
      <c r="EXA756" s="31"/>
      <c r="EXB756" s="31"/>
      <c r="EXC756" s="31"/>
      <c r="EXD756" s="31"/>
      <c r="EXE756" s="31"/>
      <c r="EXF756" s="31"/>
      <c r="EXG756" s="31"/>
      <c r="EXH756" s="31"/>
      <c r="EXI756" s="31"/>
      <c r="EXJ756" s="31"/>
      <c r="EXK756" s="31"/>
      <c r="EXL756" s="31"/>
      <c r="EXM756" s="31"/>
      <c r="EXN756" s="31"/>
      <c r="EXO756" s="31"/>
      <c r="EXP756" s="31"/>
      <c r="EXQ756" s="31"/>
      <c r="EXR756" s="31"/>
      <c r="EXS756" s="31"/>
      <c r="EXT756" s="31"/>
      <c r="EXU756" s="31"/>
      <c r="EXV756" s="31"/>
      <c r="EXW756" s="31"/>
      <c r="EXX756" s="31"/>
      <c r="EXY756" s="31"/>
      <c r="EXZ756" s="31"/>
      <c r="EYA756" s="31"/>
      <c r="EYB756" s="31"/>
      <c r="EYC756" s="31"/>
      <c r="EYD756" s="31"/>
      <c r="EYE756" s="31"/>
      <c r="EYF756" s="31"/>
      <c r="EYG756" s="31"/>
      <c r="EYH756" s="31"/>
      <c r="EYI756" s="31"/>
      <c r="EYJ756" s="31"/>
      <c r="EYK756" s="31"/>
      <c r="EYL756" s="31"/>
      <c r="EYM756" s="31"/>
      <c r="EYN756" s="31"/>
      <c r="EYO756" s="31"/>
      <c r="EYP756" s="31"/>
      <c r="EYQ756" s="31"/>
      <c r="EYR756" s="31"/>
      <c r="EYS756" s="31"/>
      <c r="EYT756" s="31"/>
      <c r="EYU756" s="31"/>
      <c r="EYV756" s="31"/>
      <c r="EYW756" s="31"/>
      <c r="EYX756" s="31"/>
      <c r="EYY756" s="31"/>
      <c r="EYZ756" s="31"/>
      <c r="EZA756" s="31"/>
      <c r="EZB756" s="31"/>
      <c r="EZC756" s="31"/>
      <c r="EZD756" s="31"/>
      <c r="EZE756" s="31"/>
      <c r="EZF756" s="31"/>
      <c r="EZG756" s="31"/>
      <c r="EZH756" s="31"/>
      <c r="EZI756" s="31"/>
      <c r="EZJ756" s="31"/>
      <c r="EZK756" s="31"/>
      <c r="EZL756" s="31"/>
      <c r="EZM756" s="31"/>
      <c r="EZN756" s="31"/>
      <c r="EZO756" s="31"/>
      <c r="EZP756" s="31"/>
      <c r="EZQ756" s="31"/>
      <c r="EZR756" s="31"/>
      <c r="EZS756" s="31"/>
      <c r="EZT756" s="31"/>
      <c r="EZU756" s="31"/>
      <c r="EZV756" s="31"/>
      <c r="EZW756" s="31"/>
      <c r="EZX756" s="31"/>
      <c r="EZY756" s="31"/>
      <c r="EZZ756" s="31"/>
      <c r="FAA756" s="31"/>
      <c r="FAB756" s="31"/>
      <c r="FAC756" s="31"/>
      <c r="FAD756" s="31"/>
      <c r="FAE756" s="31"/>
      <c r="FAF756" s="31"/>
      <c r="FAG756" s="31"/>
      <c r="FAH756" s="31"/>
      <c r="FAI756" s="31"/>
      <c r="FAJ756" s="31"/>
      <c r="FAK756" s="31"/>
      <c r="FAL756" s="31"/>
      <c r="FAM756" s="31"/>
      <c r="FAN756" s="31"/>
      <c r="FAO756" s="31"/>
      <c r="FAP756" s="31"/>
      <c r="FAQ756" s="31"/>
      <c r="FAR756" s="31"/>
      <c r="FAS756" s="31"/>
      <c r="FAT756" s="31"/>
      <c r="FAU756" s="31"/>
      <c r="FAV756" s="31"/>
      <c r="FAW756" s="31"/>
      <c r="FAX756" s="31"/>
      <c r="FAY756" s="31"/>
      <c r="FAZ756" s="31"/>
      <c r="FBA756" s="31"/>
      <c r="FBB756" s="31"/>
      <c r="FBC756" s="31"/>
      <c r="FBD756" s="31"/>
      <c r="FBE756" s="31"/>
      <c r="FBF756" s="31"/>
      <c r="FBG756" s="31"/>
      <c r="FBH756" s="31"/>
      <c r="FBI756" s="31"/>
      <c r="FBJ756" s="31"/>
      <c r="FBK756" s="31"/>
      <c r="FBL756" s="31"/>
      <c r="FBM756" s="31"/>
      <c r="FBN756" s="31"/>
      <c r="FBO756" s="31"/>
      <c r="FBP756" s="31"/>
      <c r="FBQ756" s="31"/>
      <c r="FBR756" s="31"/>
      <c r="FBS756" s="31"/>
      <c r="FBT756" s="31"/>
      <c r="FBU756" s="31"/>
      <c r="FBV756" s="31"/>
      <c r="FBW756" s="31"/>
      <c r="FBX756" s="31"/>
      <c r="FBY756" s="31"/>
      <c r="FBZ756" s="31"/>
      <c r="FCA756" s="31"/>
      <c r="FCB756" s="31"/>
      <c r="FCC756" s="31"/>
      <c r="FCD756" s="31"/>
      <c r="FCE756" s="31"/>
      <c r="FCF756" s="31"/>
      <c r="FCG756" s="31"/>
      <c r="FCH756" s="31"/>
      <c r="FCI756" s="31"/>
      <c r="FCJ756" s="31"/>
      <c r="FCK756" s="31"/>
      <c r="FCL756" s="31"/>
      <c r="FCM756" s="31"/>
      <c r="FCN756" s="31"/>
      <c r="FCO756" s="31"/>
      <c r="FCP756" s="31"/>
      <c r="FCQ756" s="31"/>
      <c r="FCR756" s="31"/>
      <c r="FCS756" s="31"/>
      <c r="FCT756" s="31"/>
      <c r="FCU756" s="31"/>
      <c r="FCV756" s="31"/>
      <c r="FCW756" s="31"/>
      <c r="FCX756" s="31"/>
      <c r="FCY756" s="31"/>
      <c r="FCZ756" s="31"/>
      <c r="FDA756" s="31"/>
      <c r="FDB756" s="31"/>
      <c r="FDC756" s="31"/>
      <c r="FDD756" s="31"/>
      <c r="FDE756" s="31"/>
      <c r="FDF756" s="31"/>
      <c r="FDG756" s="31"/>
      <c r="FDH756" s="31"/>
      <c r="FDI756" s="31"/>
      <c r="FDJ756" s="31"/>
      <c r="FDK756" s="31"/>
      <c r="FDL756" s="31"/>
      <c r="FDM756" s="31"/>
      <c r="FDN756" s="31"/>
      <c r="FDO756" s="31"/>
      <c r="FDP756" s="31"/>
      <c r="FDQ756" s="31"/>
      <c r="FDR756" s="31"/>
      <c r="FDS756" s="31"/>
      <c r="FDT756" s="31"/>
      <c r="FDU756" s="31"/>
      <c r="FDV756" s="31"/>
      <c r="FDW756" s="31"/>
      <c r="FDX756" s="31"/>
      <c r="FDY756" s="31"/>
      <c r="FDZ756" s="31"/>
      <c r="FEA756" s="31"/>
      <c r="FEB756" s="31"/>
      <c r="FEC756" s="31"/>
      <c r="FED756" s="31"/>
      <c r="FEE756" s="31"/>
      <c r="FEF756" s="31"/>
      <c r="FEG756" s="31"/>
      <c r="FEH756" s="31"/>
      <c r="FEI756" s="31"/>
      <c r="FEJ756" s="31"/>
      <c r="FEK756" s="31"/>
      <c r="FEL756" s="31"/>
      <c r="FEM756" s="31"/>
      <c r="FEN756" s="31"/>
      <c r="FEO756" s="31"/>
      <c r="FEP756" s="31"/>
      <c r="FEQ756" s="31"/>
      <c r="FER756" s="31"/>
      <c r="FES756" s="31"/>
      <c r="FET756" s="31"/>
      <c r="FEU756" s="31"/>
      <c r="FEV756" s="31"/>
      <c r="FEW756" s="31"/>
      <c r="FEX756" s="31"/>
      <c r="FEY756" s="31"/>
      <c r="FEZ756" s="31"/>
      <c r="FFA756" s="31"/>
      <c r="FFB756" s="31"/>
      <c r="FFC756" s="31"/>
      <c r="FFD756" s="31"/>
      <c r="FFE756" s="31"/>
      <c r="FFF756" s="31"/>
      <c r="FFG756" s="31"/>
      <c r="FFH756" s="31"/>
      <c r="FFI756" s="31"/>
      <c r="FFJ756" s="31"/>
      <c r="FFK756" s="31"/>
      <c r="FFL756" s="31"/>
      <c r="FFM756" s="31"/>
      <c r="FFN756" s="31"/>
      <c r="FFO756" s="31"/>
      <c r="FFP756" s="31"/>
      <c r="FFQ756" s="31"/>
      <c r="FFR756" s="31"/>
      <c r="FFS756" s="31"/>
      <c r="FFT756" s="31"/>
      <c r="FFU756" s="31"/>
      <c r="FFV756" s="31"/>
      <c r="FFW756" s="31"/>
      <c r="FFX756" s="31"/>
      <c r="FFY756" s="31"/>
      <c r="FFZ756" s="31"/>
      <c r="FGA756" s="31"/>
      <c r="FGB756" s="31"/>
      <c r="FGC756" s="31"/>
      <c r="FGD756" s="31"/>
      <c r="FGE756" s="31"/>
      <c r="FGF756" s="31"/>
      <c r="FGG756" s="31"/>
      <c r="FGH756" s="31"/>
      <c r="FGI756" s="31"/>
      <c r="FGJ756" s="31"/>
      <c r="FGK756" s="31"/>
      <c r="FGL756" s="31"/>
      <c r="FGM756" s="31"/>
      <c r="FGN756" s="31"/>
      <c r="FGO756" s="31"/>
      <c r="FGP756" s="31"/>
      <c r="FGQ756" s="31"/>
      <c r="FGR756" s="31"/>
      <c r="FGS756" s="31"/>
      <c r="FGT756" s="31"/>
      <c r="FGU756" s="31"/>
      <c r="FGV756" s="31"/>
      <c r="FGW756" s="31"/>
      <c r="FGX756" s="31"/>
      <c r="FGY756" s="31"/>
      <c r="FGZ756" s="31"/>
      <c r="FHA756" s="31"/>
      <c r="FHB756" s="31"/>
      <c r="FHC756" s="31"/>
      <c r="FHD756" s="31"/>
      <c r="FHE756" s="31"/>
      <c r="FHF756" s="31"/>
      <c r="FHG756" s="31"/>
      <c r="FHH756" s="31"/>
      <c r="FHI756" s="31"/>
      <c r="FHJ756" s="31"/>
      <c r="FHK756" s="31"/>
      <c r="FHL756" s="31"/>
      <c r="FHM756" s="31"/>
      <c r="FHN756" s="31"/>
      <c r="FHO756" s="31"/>
      <c r="FHP756" s="31"/>
      <c r="FHQ756" s="31"/>
      <c r="FHR756" s="31"/>
      <c r="FHS756" s="31"/>
      <c r="FHT756" s="31"/>
      <c r="FHU756" s="31"/>
      <c r="FHV756" s="31"/>
      <c r="FHW756" s="31"/>
      <c r="FHX756" s="31"/>
      <c r="FHY756" s="31"/>
      <c r="FHZ756" s="31"/>
      <c r="FIA756" s="31"/>
      <c r="FIB756" s="31"/>
      <c r="FIC756" s="31"/>
      <c r="FID756" s="31"/>
      <c r="FIE756" s="31"/>
      <c r="FIF756" s="31"/>
      <c r="FIG756" s="31"/>
      <c r="FIH756" s="31"/>
      <c r="FII756" s="31"/>
      <c r="FIJ756" s="31"/>
      <c r="FIK756" s="31"/>
      <c r="FIL756" s="31"/>
      <c r="FIM756" s="31"/>
      <c r="FIN756" s="31"/>
      <c r="FIO756" s="31"/>
      <c r="FIP756" s="31"/>
      <c r="FIQ756" s="31"/>
      <c r="FIR756" s="31"/>
      <c r="FIS756" s="31"/>
      <c r="FIT756" s="31"/>
      <c r="FIU756" s="31"/>
      <c r="FIV756" s="31"/>
      <c r="FIW756" s="31"/>
      <c r="FIX756" s="31"/>
      <c r="FIY756" s="31"/>
      <c r="FIZ756" s="31"/>
      <c r="FJA756" s="31"/>
      <c r="FJB756" s="31"/>
      <c r="FJC756" s="31"/>
      <c r="FJD756" s="31"/>
      <c r="FJE756" s="31"/>
      <c r="FJF756" s="31"/>
      <c r="FJG756" s="31"/>
      <c r="FJH756" s="31"/>
      <c r="FJI756" s="31"/>
      <c r="FJJ756" s="31"/>
      <c r="FJK756" s="31"/>
      <c r="FJL756" s="31"/>
      <c r="FJM756" s="31"/>
      <c r="FJN756" s="31"/>
      <c r="FJO756" s="31"/>
      <c r="FJP756" s="31"/>
      <c r="FJQ756" s="31"/>
      <c r="FJR756" s="31"/>
      <c r="FJS756" s="31"/>
      <c r="FJT756" s="31"/>
      <c r="FJU756" s="31"/>
      <c r="FJV756" s="31"/>
      <c r="FJW756" s="31"/>
      <c r="FJX756" s="31"/>
      <c r="FJY756" s="31"/>
      <c r="FJZ756" s="31"/>
      <c r="FKA756" s="31"/>
      <c r="FKB756" s="31"/>
      <c r="FKC756" s="31"/>
      <c r="FKD756" s="31"/>
      <c r="FKE756" s="31"/>
      <c r="FKF756" s="31"/>
      <c r="FKG756" s="31"/>
      <c r="FKH756" s="31"/>
      <c r="FKI756" s="31"/>
      <c r="FKJ756" s="31"/>
      <c r="FKK756" s="31"/>
      <c r="FKL756" s="31"/>
      <c r="FKM756" s="31"/>
      <c r="FKN756" s="31"/>
      <c r="FKO756" s="31"/>
      <c r="FKP756" s="31"/>
      <c r="FKQ756" s="31"/>
      <c r="FKR756" s="31"/>
      <c r="FKS756" s="31"/>
      <c r="FKT756" s="31"/>
      <c r="FKU756" s="31"/>
      <c r="FKV756" s="31"/>
      <c r="FKW756" s="31"/>
      <c r="FKX756" s="31"/>
      <c r="FKY756" s="31"/>
      <c r="FKZ756" s="31"/>
      <c r="FLA756" s="31"/>
      <c r="FLB756" s="31"/>
      <c r="FLC756" s="31"/>
      <c r="FLD756" s="31"/>
      <c r="FLE756" s="31"/>
      <c r="FLF756" s="31"/>
      <c r="FLG756" s="31"/>
      <c r="FLH756" s="31"/>
      <c r="FLI756" s="31"/>
      <c r="FLJ756" s="31"/>
      <c r="FLK756" s="31"/>
      <c r="FLL756" s="31"/>
      <c r="FLM756" s="31"/>
      <c r="FLN756" s="31"/>
      <c r="FLO756" s="31"/>
      <c r="FLP756" s="31"/>
      <c r="FLQ756" s="31"/>
      <c r="FLR756" s="31"/>
      <c r="FLS756" s="31"/>
      <c r="FLT756" s="31"/>
      <c r="FLU756" s="31"/>
      <c r="FLV756" s="31"/>
      <c r="FLW756" s="31"/>
      <c r="FLX756" s="31"/>
      <c r="FLY756" s="31"/>
      <c r="FLZ756" s="31"/>
      <c r="FMA756" s="31"/>
      <c r="FMB756" s="31"/>
      <c r="FMC756" s="31"/>
      <c r="FMD756" s="31"/>
      <c r="FME756" s="31"/>
      <c r="FMF756" s="31"/>
      <c r="FMG756" s="31"/>
      <c r="FMH756" s="31"/>
      <c r="FMI756" s="31"/>
      <c r="FMJ756" s="31"/>
      <c r="FMK756" s="31"/>
      <c r="FML756" s="31"/>
      <c r="FMM756" s="31"/>
      <c r="FMN756" s="31"/>
      <c r="FMO756" s="31"/>
      <c r="FMP756" s="31"/>
      <c r="FMQ756" s="31"/>
      <c r="FMR756" s="31"/>
      <c r="FMS756" s="31"/>
      <c r="FMT756" s="31"/>
      <c r="FMU756" s="31"/>
      <c r="FMV756" s="31"/>
      <c r="FMW756" s="31"/>
      <c r="FMX756" s="31"/>
      <c r="FMY756" s="31"/>
      <c r="FMZ756" s="31"/>
      <c r="FNA756" s="31"/>
      <c r="FNB756" s="31"/>
      <c r="FNC756" s="31"/>
      <c r="FND756" s="31"/>
      <c r="FNE756" s="31"/>
      <c r="FNF756" s="31"/>
      <c r="FNG756" s="31"/>
      <c r="FNH756" s="31"/>
      <c r="FNI756" s="31"/>
      <c r="FNJ756" s="31"/>
      <c r="FNK756" s="31"/>
      <c r="FNL756" s="31"/>
      <c r="FNM756" s="31"/>
      <c r="FNN756" s="31"/>
      <c r="FNO756" s="31"/>
      <c r="FNP756" s="31"/>
      <c r="FNQ756" s="31"/>
      <c r="FNR756" s="31"/>
      <c r="FNS756" s="31"/>
      <c r="FNT756" s="31"/>
      <c r="FNU756" s="31"/>
      <c r="FNV756" s="31"/>
      <c r="FNW756" s="31"/>
      <c r="FNX756" s="31"/>
      <c r="FNY756" s="31"/>
      <c r="FNZ756" s="31"/>
      <c r="FOA756" s="31"/>
      <c r="FOB756" s="31"/>
      <c r="FOC756" s="31"/>
      <c r="FOD756" s="31"/>
      <c r="FOE756" s="31"/>
      <c r="FOF756" s="31"/>
      <c r="FOG756" s="31"/>
      <c r="FOH756" s="31"/>
      <c r="FOI756" s="31"/>
      <c r="FOJ756" s="31"/>
      <c r="FOK756" s="31"/>
      <c r="FOL756" s="31"/>
      <c r="FOM756" s="31"/>
      <c r="FON756" s="31"/>
      <c r="FOO756" s="31"/>
      <c r="FOP756" s="31"/>
      <c r="FOQ756" s="31"/>
      <c r="FOR756" s="31"/>
      <c r="FOS756" s="31"/>
      <c r="FOT756" s="31"/>
      <c r="FOU756" s="31"/>
      <c r="FOV756" s="31"/>
      <c r="FOW756" s="31"/>
      <c r="FOX756" s="31"/>
      <c r="FOY756" s="31"/>
      <c r="FOZ756" s="31"/>
      <c r="FPA756" s="31"/>
      <c r="FPB756" s="31"/>
      <c r="FPC756" s="31"/>
      <c r="FPD756" s="31"/>
      <c r="FPE756" s="31"/>
      <c r="FPF756" s="31"/>
      <c r="FPG756" s="31"/>
      <c r="FPH756" s="31"/>
      <c r="FPI756" s="31"/>
      <c r="FPJ756" s="31"/>
      <c r="FPK756" s="31"/>
      <c r="FPL756" s="31"/>
      <c r="FPM756" s="31"/>
      <c r="FPN756" s="31"/>
      <c r="FPO756" s="31"/>
      <c r="FPP756" s="31"/>
      <c r="FPQ756" s="31"/>
      <c r="FPR756" s="31"/>
      <c r="FPS756" s="31"/>
      <c r="FPT756" s="31"/>
      <c r="FPU756" s="31"/>
      <c r="FPV756" s="31"/>
      <c r="FPW756" s="31"/>
      <c r="FPX756" s="31"/>
      <c r="FPY756" s="31"/>
      <c r="FPZ756" s="31"/>
      <c r="FQA756" s="31"/>
      <c r="FQB756" s="31"/>
      <c r="FQC756" s="31"/>
      <c r="FQD756" s="31"/>
      <c r="FQE756" s="31"/>
      <c r="FQF756" s="31"/>
      <c r="FQG756" s="31"/>
      <c r="FQH756" s="31"/>
      <c r="FQI756" s="31"/>
      <c r="FQJ756" s="31"/>
      <c r="FQK756" s="31"/>
      <c r="FQL756" s="31"/>
      <c r="FQM756" s="31"/>
      <c r="FQN756" s="31"/>
      <c r="FQO756" s="31"/>
      <c r="FQP756" s="31"/>
      <c r="FQQ756" s="31"/>
      <c r="FQR756" s="31"/>
      <c r="FQS756" s="31"/>
      <c r="FQT756" s="31"/>
      <c r="FQU756" s="31"/>
      <c r="FQV756" s="31"/>
      <c r="FQW756" s="31"/>
      <c r="FQX756" s="31"/>
      <c r="FQY756" s="31"/>
      <c r="FQZ756" s="31"/>
      <c r="FRA756" s="31"/>
      <c r="FRB756" s="31"/>
      <c r="FRC756" s="31"/>
      <c r="FRD756" s="31"/>
      <c r="FRE756" s="31"/>
      <c r="FRF756" s="31"/>
      <c r="FRG756" s="31"/>
      <c r="FRH756" s="31"/>
      <c r="FRI756" s="31"/>
      <c r="FRJ756" s="31"/>
      <c r="FRK756" s="31"/>
      <c r="FRL756" s="31"/>
      <c r="FRM756" s="31"/>
      <c r="FRN756" s="31"/>
      <c r="FRO756" s="31"/>
      <c r="FRP756" s="31"/>
      <c r="FRQ756" s="31"/>
      <c r="FRR756" s="31"/>
      <c r="FRS756" s="31"/>
      <c r="FRT756" s="31"/>
      <c r="FRU756" s="31"/>
      <c r="FRV756" s="31"/>
      <c r="FRW756" s="31"/>
      <c r="FRX756" s="31"/>
      <c r="FRY756" s="31"/>
      <c r="FRZ756" s="31"/>
      <c r="FSA756" s="31"/>
      <c r="FSB756" s="31"/>
      <c r="FSC756" s="31"/>
      <c r="FSD756" s="31"/>
      <c r="FSE756" s="31"/>
      <c r="FSF756" s="31"/>
      <c r="FSG756" s="31"/>
      <c r="FSH756" s="31"/>
      <c r="FSI756" s="31"/>
      <c r="FSJ756" s="31"/>
      <c r="FSK756" s="31"/>
      <c r="FSL756" s="31"/>
      <c r="FSM756" s="31"/>
      <c r="FSN756" s="31"/>
      <c r="FSO756" s="31"/>
      <c r="FSP756" s="31"/>
      <c r="FSQ756" s="31"/>
      <c r="FSR756" s="31"/>
      <c r="FSS756" s="31"/>
      <c r="FST756" s="31"/>
      <c r="FSU756" s="31"/>
      <c r="FSV756" s="31"/>
      <c r="FSW756" s="31"/>
      <c r="FSX756" s="31"/>
      <c r="FSY756" s="31"/>
      <c r="FSZ756" s="31"/>
      <c r="FTA756" s="31"/>
      <c r="FTB756" s="31"/>
      <c r="FTC756" s="31"/>
      <c r="FTD756" s="31"/>
      <c r="FTE756" s="31"/>
      <c r="FTF756" s="31"/>
      <c r="FTG756" s="31"/>
      <c r="FTH756" s="31"/>
      <c r="FTI756" s="31"/>
      <c r="FTJ756" s="31"/>
      <c r="FTK756" s="31"/>
      <c r="FTL756" s="31"/>
      <c r="FTM756" s="31"/>
      <c r="FTN756" s="31"/>
      <c r="FTO756" s="31"/>
      <c r="FTP756" s="31"/>
      <c r="FTQ756" s="31"/>
      <c r="FTR756" s="31"/>
      <c r="FTS756" s="31"/>
      <c r="FTT756" s="31"/>
      <c r="FTU756" s="31"/>
      <c r="FTV756" s="31"/>
      <c r="FTW756" s="31"/>
      <c r="FTX756" s="31"/>
      <c r="FTY756" s="31"/>
      <c r="FTZ756" s="31"/>
      <c r="FUA756" s="31"/>
      <c r="FUB756" s="31"/>
      <c r="FUC756" s="31"/>
      <c r="FUD756" s="31"/>
      <c r="FUE756" s="31"/>
      <c r="FUF756" s="31"/>
      <c r="FUG756" s="31"/>
      <c r="FUH756" s="31"/>
      <c r="FUI756" s="31"/>
      <c r="FUJ756" s="31"/>
      <c r="FUK756" s="31"/>
      <c r="FUL756" s="31"/>
      <c r="FUM756" s="31"/>
      <c r="FUN756" s="31"/>
      <c r="FUO756" s="31"/>
      <c r="FUP756" s="31"/>
      <c r="FUQ756" s="31"/>
      <c r="FUR756" s="31"/>
      <c r="FUS756" s="31"/>
      <c r="FUT756" s="31"/>
      <c r="FUU756" s="31"/>
      <c r="FUV756" s="31"/>
      <c r="FUW756" s="31"/>
      <c r="FUX756" s="31"/>
      <c r="FUY756" s="31"/>
      <c r="FUZ756" s="31"/>
      <c r="FVA756" s="31"/>
      <c r="FVB756" s="31"/>
      <c r="FVC756" s="31"/>
      <c r="FVD756" s="31"/>
      <c r="FVE756" s="31"/>
      <c r="FVF756" s="31"/>
      <c r="FVG756" s="31"/>
      <c r="FVH756" s="31"/>
      <c r="FVI756" s="31"/>
      <c r="FVJ756" s="31"/>
      <c r="FVK756" s="31"/>
      <c r="FVL756" s="31"/>
      <c r="FVM756" s="31"/>
      <c r="FVN756" s="31"/>
      <c r="FVO756" s="31"/>
      <c r="FVP756" s="31"/>
      <c r="FVQ756" s="31"/>
      <c r="FVR756" s="31"/>
      <c r="FVS756" s="31"/>
      <c r="FVT756" s="31"/>
      <c r="FVU756" s="31"/>
      <c r="FVV756" s="31"/>
      <c r="FVW756" s="31"/>
      <c r="FVX756" s="31"/>
      <c r="FVY756" s="31"/>
      <c r="FVZ756" s="31"/>
      <c r="FWA756" s="31"/>
      <c r="FWB756" s="31"/>
      <c r="FWC756" s="31"/>
      <c r="FWD756" s="31"/>
      <c r="FWE756" s="31"/>
      <c r="FWF756" s="31"/>
      <c r="FWG756" s="31"/>
      <c r="FWH756" s="31"/>
      <c r="FWI756" s="31"/>
      <c r="FWJ756" s="31"/>
      <c r="FWK756" s="31"/>
      <c r="FWL756" s="31"/>
      <c r="FWM756" s="31"/>
      <c r="FWN756" s="31"/>
      <c r="FWO756" s="31"/>
      <c r="FWP756" s="31"/>
      <c r="FWQ756" s="31"/>
      <c r="FWR756" s="31"/>
      <c r="FWS756" s="31"/>
      <c r="FWT756" s="31"/>
      <c r="FWU756" s="31"/>
      <c r="FWV756" s="31"/>
      <c r="FWW756" s="31"/>
      <c r="FWX756" s="31"/>
      <c r="FWY756" s="31"/>
      <c r="FWZ756" s="31"/>
      <c r="FXA756" s="31"/>
      <c r="FXB756" s="31"/>
      <c r="FXC756" s="31"/>
      <c r="FXD756" s="31"/>
      <c r="FXE756" s="31"/>
      <c r="FXF756" s="31"/>
      <c r="FXG756" s="31"/>
      <c r="FXH756" s="31"/>
      <c r="FXI756" s="31"/>
      <c r="FXJ756" s="31"/>
      <c r="FXK756" s="31"/>
      <c r="FXL756" s="31"/>
      <c r="FXM756" s="31"/>
      <c r="FXN756" s="31"/>
      <c r="FXO756" s="31"/>
      <c r="FXP756" s="31"/>
      <c r="FXQ756" s="31"/>
      <c r="FXR756" s="31"/>
      <c r="FXS756" s="31"/>
      <c r="FXT756" s="31"/>
      <c r="FXU756" s="31"/>
      <c r="FXV756" s="31"/>
      <c r="FXW756" s="31"/>
      <c r="FXX756" s="31"/>
      <c r="FXY756" s="31"/>
      <c r="FXZ756" s="31"/>
      <c r="FYA756" s="31"/>
      <c r="FYB756" s="31"/>
      <c r="FYC756" s="31"/>
      <c r="FYD756" s="31"/>
      <c r="FYE756" s="31"/>
      <c r="FYF756" s="31"/>
      <c r="FYG756" s="31"/>
      <c r="FYH756" s="31"/>
      <c r="FYI756" s="31"/>
      <c r="FYJ756" s="31"/>
      <c r="FYK756" s="31"/>
      <c r="FYL756" s="31"/>
      <c r="FYM756" s="31"/>
      <c r="FYN756" s="31"/>
      <c r="FYO756" s="31"/>
      <c r="FYP756" s="31"/>
      <c r="FYQ756" s="31"/>
      <c r="FYR756" s="31"/>
      <c r="FYS756" s="31"/>
      <c r="FYT756" s="31"/>
      <c r="FYU756" s="31"/>
      <c r="FYV756" s="31"/>
      <c r="FYW756" s="31"/>
      <c r="FYX756" s="31"/>
      <c r="FYY756" s="31"/>
      <c r="FYZ756" s="31"/>
      <c r="FZA756" s="31"/>
      <c r="FZB756" s="31"/>
      <c r="FZC756" s="31"/>
      <c r="FZD756" s="31"/>
      <c r="FZE756" s="31"/>
      <c r="FZF756" s="31"/>
      <c r="FZG756" s="31"/>
      <c r="FZH756" s="31"/>
      <c r="FZI756" s="31"/>
      <c r="FZJ756" s="31"/>
      <c r="FZK756" s="31"/>
      <c r="FZL756" s="31"/>
      <c r="FZM756" s="31"/>
      <c r="FZN756" s="31"/>
      <c r="FZO756" s="31"/>
      <c r="FZP756" s="31"/>
      <c r="FZQ756" s="31"/>
      <c r="FZR756" s="31"/>
      <c r="FZS756" s="31"/>
      <c r="FZT756" s="31"/>
      <c r="FZU756" s="31"/>
      <c r="FZV756" s="31"/>
      <c r="FZW756" s="31"/>
      <c r="FZX756" s="31"/>
      <c r="FZY756" s="31"/>
      <c r="FZZ756" s="31"/>
      <c r="GAA756" s="31"/>
      <c r="GAB756" s="31"/>
      <c r="GAC756" s="31"/>
      <c r="GAD756" s="31"/>
      <c r="GAE756" s="31"/>
      <c r="GAF756" s="31"/>
      <c r="GAG756" s="31"/>
      <c r="GAH756" s="31"/>
      <c r="GAI756" s="31"/>
      <c r="GAJ756" s="31"/>
      <c r="GAK756" s="31"/>
      <c r="GAL756" s="31"/>
      <c r="GAM756" s="31"/>
      <c r="GAN756" s="31"/>
      <c r="GAO756" s="31"/>
      <c r="GAP756" s="31"/>
      <c r="GAQ756" s="31"/>
      <c r="GAR756" s="31"/>
      <c r="GAS756" s="31"/>
      <c r="GAT756" s="31"/>
      <c r="GAU756" s="31"/>
      <c r="GAV756" s="31"/>
      <c r="GAW756" s="31"/>
      <c r="GAX756" s="31"/>
      <c r="GAY756" s="31"/>
      <c r="GAZ756" s="31"/>
      <c r="GBA756" s="31"/>
      <c r="GBB756" s="31"/>
      <c r="GBC756" s="31"/>
      <c r="GBD756" s="31"/>
      <c r="GBE756" s="31"/>
      <c r="GBF756" s="31"/>
      <c r="GBG756" s="31"/>
      <c r="GBH756" s="31"/>
      <c r="GBI756" s="31"/>
      <c r="GBJ756" s="31"/>
      <c r="GBK756" s="31"/>
      <c r="GBL756" s="31"/>
      <c r="GBM756" s="31"/>
      <c r="GBN756" s="31"/>
      <c r="GBO756" s="31"/>
      <c r="GBP756" s="31"/>
      <c r="GBQ756" s="31"/>
      <c r="GBR756" s="31"/>
      <c r="GBS756" s="31"/>
      <c r="GBT756" s="31"/>
      <c r="GBU756" s="31"/>
      <c r="GBV756" s="31"/>
      <c r="GBW756" s="31"/>
      <c r="GBX756" s="31"/>
      <c r="GBY756" s="31"/>
      <c r="GBZ756" s="31"/>
      <c r="GCA756" s="31"/>
      <c r="GCB756" s="31"/>
      <c r="GCC756" s="31"/>
      <c r="GCD756" s="31"/>
      <c r="GCE756" s="31"/>
      <c r="GCF756" s="31"/>
      <c r="GCG756" s="31"/>
      <c r="GCH756" s="31"/>
      <c r="GCI756" s="31"/>
      <c r="GCJ756" s="31"/>
      <c r="GCK756" s="31"/>
      <c r="GCL756" s="31"/>
      <c r="GCM756" s="31"/>
      <c r="GCN756" s="31"/>
      <c r="GCO756" s="31"/>
      <c r="GCP756" s="31"/>
      <c r="GCQ756" s="31"/>
      <c r="GCR756" s="31"/>
      <c r="GCS756" s="31"/>
      <c r="GCT756" s="31"/>
      <c r="GCU756" s="31"/>
      <c r="GCV756" s="31"/>
      <c r="GCW756" s="31"/>
      <c r="GCX756" s="31"/>
      <c r="GCY756" s="31"/>
      <c r="GCZ756" s="31"/>
      <c r="GDA756" s="31"/>
      <c r="GDB756" s="31"/>
      <c r="GDC756" s="31"/>
      <c r="GDD756" s="31"/>
      <c r="GDE756" s="31"/>
      <c r="GDF756" s="31"/>
      <c r="GDG756" s="31"/>
      <c r="GDH756" s="31"/>
      <c r="GDI756" s="31"/>
      <c r="GDJ756" s="31"/>
      <c r="GDK756" s="31"/>
      <c r="GDL756" s="31"/>
      <c r="GDM756" s="31"/>
      <c r="GDN756" s="31"/>
      <c r="GDO756" s="31"/>
      <c r="GDP756" s="31"/>
      <c r="GDQ756" s="31"/>
      <c r="GDR756" s="31"/>
      <c r="GDS756" s="31"/>
      <c r="GDT756" s="31"/>
      <c r="GDU756" s="31"/>
      <c r="GDV756" s="31"/>
      <c r="GDW756" s="31"/>
      <c r="GDX756" s="31"/>
      <c r="GDY756" s="31"/>
      <c r="GDZ756" s="31"/>
      <c r="GEA756" s="31"/>
      <c r="GEB756" s="31"/>
      <c r="GEC756" s="31"/>
      <c r="GED756" s="31"/>
      <c r="GEE756" s="31"/>
      <c r="GEF756" s="31"/>
      <c r="GEG756" s="31"/>
      <c r="GEH756" s="31"/>
      <c r="GEI756" s="31"/>
      <c r="GEJ756" s="31"/>
      <c r="GEK756" s="31"/>
      <c r="GEL756" s="31"/>
      <c r="GEM756" s="31"/>
      <c r="GEN756" s="31"/>
      <c r="GEO756" s="31"/>
      <c r="GEP756" s="31"/>
      <c r="GEQ756" s="31"/>
      <c r="GER756" s="31"/>
      <c r="GES756" s="31"/>
      <c r="GET756" s="31"/>
      <c r="GEU756" s="31"/>
      <c r="GEV756" s="31"/>
      <c r="GEW756" s="31"/>
      <c r="GEX756" s="31"/>
      <c r="GEY756" s="31"/>
      <c r="GEZ756" s="31"/>
      <c r="GFA756" s="31"/>
      <c r="GFB756" s="31"/>
      <c r="GFC756" s="31"/>
      <c r="GFD756" s="31"/>
      <c r="GFE756" s="31"/>
      <c r="GFF756" s="31"/>
      <c r="GFG756" s="31"/>
      <c r="GFH756" s="31"/>
      <c r="GFI756" s="31"/>
      <c r="GFJ756" s="31"/>
      <c r="GFK756" s="31"/>
      <c r="GFL756" s="31"/>
      <c r="GFM756" s="31"/>
      <c r="GFN756" s="31"/>
      <c r="GFO756" s="31"/>
      <c r="GFP756" s="31"/>
      <c r="GFQ756" s="31"/>
      <c r="GFR756" s="31"/>
      <c r="GFS756" s="31"/>
      <c r="GFT756" s="31"/>
      <c r="GFU756" s="31"/>
      <c r="GFV756" s="31"/>
      <c r="GFW756" s="31"/>
      <c r="GFX756" s="31"/>
      <c r="GFY756" s="31"/>
      <c r="GFZ756" s="31"/>
      <c r="GGA756" s="31"/>
      <c r="GGB756" s="31"/>
      <c r="GGC756" s="31"/>
      <c r="GGD756" s="31"/>
      <c r="GGE756" s="31"/>
      <c r="GGF756" s="31"/>
      <c r="GGG756" s="31"/>
      <c r="GGH756" s="31"/>
      <c r="GGI756" s="31"/>
      <c r="GGJ756" s="31"/>
      <c r="GGK756" s="31"/>
      <c r="GGL756" s="31"/>
      <c r="GGM756" s="31"/>
      <c r="GGN756" s="31"/>
      <c r="GGO756" s="31"/>
      <c r="GGP756" s="31"/>
      <c r="GGQ756" s="31"/>
      <c r="GGR756" s="31"/>
      <c r="GGS756" s="31"/>
      <c r="GGT756" s="31"/>
      <c r="GGU756" s="31"/>
      <c r="GGV756" s="31"/>
      <c r="GGW756" s="31"/>
      <c r="GGX756" s="31"/>
      <c r="GGY756" s="31"/>
      <c r="GGZ756" s="31"/>
      <c r="GHA756" s="31"/>
      <c r="GHB756" s="31"/>
      <c r="GHC756" s="31"/>
      <c r="GHD756" s="31"/>
      <c r="GHE756" s="31"/>
      <c r="GHF756" s="31"/>
      <c r="GHG756" s="31"/>
      <c r="GHH756" s="31"/>
      <c r="GHI756" s="31"/>
      <c r="GHJ756" s="31"/>
      <c r="GHK756" s="31"/>
      <c r="GHL756" s="31"/>
      <c r="GHM756" s="31"/>
      <c r="GHN756" s="31"/>
      <c r="GHO756" s="31"/>
      <c r="GHP756" s="31"/>
      <c r="GHQ756" s="31"/>
      <c r="GHR756" s="31"/>
      <c r="GHS756" s="31"/>
      <c r="GHT756" s="31"/>
      <c r="GHU756" s="31"/>
      <c r="GHV756" s="31"/>
      <c r="GHW756" s="31"/>
      <c r="GHX756" s="31"/>
      <c r="GHY756" s="31"/>
      <c r="GHZ756" s="31"/>
      <c r="GIA756" s="31"/>
      <c r="GIB756" s="31"/>
      <c r="GIC756" s="31"/>
      <c r="GID756" s="31"/>
      <c r="GIE756" s="31"/>
      <c r="GIF756" s="31"/>
      <c r="GIG756" s="31"/>
      <c r="GIH756" s="31"/>
      <c r="GII756" s="31"/>
      <c r="GIJ756" s="31"/>
      <c r="GIK756" s="31"/>
      <c r="GIL756" s="31"/>
      <c r="GIM756" s="31"/>
      <c r="GIN756" s="31"/>
      <c r="GIO756" s="31"/>
      <c r="GIP756" s="31"/>
      <c r="GIQ756" s="31"/>
      <c r="GIR756" s="31"/>
      <c r="GIS756" s="31"/>
      <c r="GIT756" s="31"/>
      <c r="GIU756" s="31"/>
      <c r="GIV756" s="31"/>
      <c r="GIW756" s="31"/>
      <c r="GIX756" s="31"/>
      <c r="GIY756" s="31"/>
      <c r="GIZ756" s="31"/>
      <c r="GJA756" s="31"/>
      <c r="GJB756" s="31"/>
      <c r="GJC756" s="31"/>
      <c r="GJD756" s="31"/>
      <c r="GJE756" s="31"/>
      <c r="GJF756" s="31"/>
      <c r="GJG756" s="31"/>
      <c r="GJH756" s="31"/>
      <c r="GJI756" s="31"/>
      <c r="GJJ756" s="31"/>
      <c r="GJK756" s="31"/>
      <c r="GJL756" s="31"/>
      <c r="GJM756" s="31"/>
      <c r="GJN756" s="31"/>
      <c r="GJO756" s="31"/>
      <c r="GJP756" s="31"/>
      <c r="GJQ756" s="31"/>
      <c r="GJR756" s="31"/>
      <c r="GJS756" s="31"/>
      <c r="GJT756" s="31"/>
      <c r="GJU756" s="31"/>
      <c r="GJV756" s="31"/>
      <c r="GJW756" s="31"/>
      <c r="GJX756" s="31"/>
      <c r="GJY756" s="31"/>
      <c r="GJZ756" s="31"/>
      <c r="GKA756" s="31"/>
      <c r="GKB756" s="31"/>
      <c r="GKC756" s="31"/>
      <c r="GKD756" s="31"/>
      <c r="GKE756" s="31"/>
      <c r="GKF756" s="31"/>
      <c r="GKG756" s="31"/>
      <c r="GKH756" s="31"/>
      <c r="GKI756" s="31"/>
      <c r="GKJ756" s="31"/>
      <c r="GKK756" s="31"/>
      <c r="GKL756" s="31"/>
      <c r="GKM756" s="31"/>
      <c r="GKN756" s="31"/>
      <c r="GKO756" s="31"/>
      <c r="GKP756" s="31"/>
      <c r="GKQ756" s="31"/>
      <c r="GKR756" s="31"/>
      <c r="GKS756" s="31"/>
      <c r="GKT756" s="31"/>
      <c r="GKU756" s="31"/>
      <c r="GKV756" s="31"/>
      <c r="GKW756" s="31"/>
      <c r="GKX756" s="31"/>
      <c r="GKY756" s="31"/>
      <c r="GKZ756" s="31"/>
      <c r="GLA756" s="31"/>
      <c r="GLB756" s="31"/>
      <c r="GLC756" s="31"/>
      <c r="GLD756" s="31"/>
      <c r="GLE756" s="31"/>
      <c r="GLF756" s="31"/>
      <c r="GLG756" s="31"/>
      <c r="GLH756" s="31"/>
      <c r="GLI756" s="31"/>
      <c r="GLJ756" s="31"/>
      <c r="GLK756" s="31"/>
      <c r="GLL756" s="31"/>
      <c r="GLM756" s="31"/>
      <c r="GLN756" s="31"/>
      <c r="GLO756" s="31"/>
      <c r="GLP756" s="31"/>
      <c r="GLQ756" s="31"/>
      <c r="GLR756" s="31"/>
      <c r="GLS756" s="31"/>
      <c r="GLT756" s="31"/>
      <c r="GLU756" s="31"/>
      <c r="GLV756" s="31"/>
      <c r="GLW756" s="31"/>
      <c r="GLX756" s="31"/>
      <c r="GLY756" s="31"/>
      <c r="GLZ756" s="31"/>
      <c r="GMA756" s="31"/>
      <c r="GMB756" s="31"/>
      <c r="GMC756" s="31"/>
      <c r="GMD756" s="31"/>
      <c r="GME756" s="31"/>
      <c r="GMF756" s="31"/>
      <c r="GMG756" s="31"/>
      <c r="GMH756" s="31"/>
      <c r="GMI756" s="31"/>
      <c r="GMJ756" s="31"/>
      <c r="GMK756" s="31"/>
      <c r="GML756" s="31"/>
      <c r="GMM756" s="31"/>
      <c r="GMN756" s="31"/>
      <c r="GMO756" s="31"/>
      <c r="GMP756" s="31"/>
      <c r="GMQ756" s="31"/>
      <c r="GMR756" s="31"/>
      <c r="GMS756" s="31"/>
      <c r="GMT756" s="31"/>
      <c r="GMU756" s="31"/>
      <c r="GMV756" s="31"/>
      <c r="GMW756" s="31"/>
      <c r="GMX756" s="31"/>
      <c r="GMY756" s="31"/>
      <c r="GMZ756" s="31"/>
      <c r="GNA756" s="31"/>
      <c r="GNB756" s="31"/>
      <c r="GNC756" s="31"/>
      <c r="GND756" s="31"/>
      <c r="GNE756" s="31"/>
      <c r="GNF756" s="31"/>
      <c r="GNG756" s="31"/>
      <c r="GNH756" s="31"/>
      <c r="GNI756" s="31"/>
      <c r="GNJ756" s="31"/>
      <c r="GNK756" s="31"/>
      <c r="GNL756" s="31"/>
      <c r="GNM756" s="31"/>
      <c r="GNN756" s="31"/>
      <c r="GNO756" s="31"/>
      <c r="GNP756" s="31"/>
      <c r="GNQ756" s="31"/>
      <c r="GNR756" s="31"/>
      <c r="GNS756" s="31"/>
      <c r="GNT756" s="31"/>
      <c r="GNU756" s="31"/>
      <c r="GNV756" s="31"/>
      <c r="GNW756" s="31"/>
      <c r="GNX756" s="31"/>
      <c r="GNY756" s="31"/>
      <c r="GNZ756" s="31"/>
      <c r="GOA756" s="31"/>
      <c r="GOB756" s="31"/>
      <c r="GOC756" s="31"/>
      <c r="GOD756" s="31"/>
      <c r="GOE756" s="31"/>
      <c r="GOF756" s="31"/>
      <c r="GOG756" s="31"/>
      <c r="GOH756" s="31"/>
      <c r="GOI756" s="31"/>
      <c r="GOJ756" s="31"/>
      <c r="GOK756" s="31"/>
      <c r="GOL756" s="31"/>
      <c r="GOM756" s="31"/>
      <c r="GON756" s="31"/>
      <c r="GOO756" s="31"/>
      <c r="GOP756" s="31"/>
      <c r="GOQ756" s="31"/>
      <c r="GOR756" s="31"/>
      <c r="GOS756" s="31"/>
      <c r="GOT756" s="31"/>
      <c r="GOU756" s="31"/>
      <c r="GOV756" s="31"/>
      <c r="GOW756" s="31"/>
      <c r="GOX756" s="31"/>
      <c r="GOY756" s="31"/>
      <c r="GOZ756" s="31"/>
      <c r="GPA756" s="31"/>
      <c r="GPB756" s="31"/>
      <c r="GPC756" s="31"/>
      <c r="GPD756" s="31"/>
      <c r="GPE756" s="31"/>
      <c r="GPF756" s="31"/>
      <c r="GPG756" s="31"/>
      <c r="GPH756" s="31"/>
      <c r="GPI756" s="31"/>
      <c r="GPJ756" s="31"/>
      <c r="GPK756" s="31"/>
      <c r="GPL756" s="31"/>
      <c r="GPM756" s="31"/>
      <c r="GPN756" s="31"/>
      <c r="GPO756" s="31"/>
      <c r="GPP756" s="31"/>
      <c r="GPQ756" s="31"/>
      <c r="GPR756" s="31"/>
      <c r="GPS756" s="31"/>
      <c r="GPT756" s="31"/>
      <c r="GPU756" s="31"/>
      <c r="GPV756" s="31"/>
      <c r="GPW756" s="31"/>
      <c r="GPX756" s="31"/>
      <c r="GPY756" s="31"/>
      <c r="GPZ756" s="31"/>
      <c r="GQA756" s="31"/>
      <c r="GQB756" s="31"/>
      <c r="GQC756" s="31"/>
      <c r="GQD756" s="31"/>
      <c r="GQE756" s="31"/>
      <c r="GQF756" s="31"/>
      <c r="GQG756" s="31"/>
      <c r="GQH756" s="31"/>
      <c r="GQI756" s="31"/>
      <c r="GQJ756" s="31"/>
      <c r="GQK756" s="31"/>
      <c r="GQL756" s="31"/>
      <c r="GQM756" s="31"/>
      <c r="GQN756" s="31"/>
      <c r="GQO756" s="31"/>
      <c r="GQP756" s="31"/>
      <c r="GQQ756" s="31"/>
      <c r="GQR756" s="31"/>
      <c r="GQS756" s="31"/>
      <c r="GQT756" s="31"/>
      <c r="GQU756" s="31"/>
      <c r="GQV756" s="31"/>
      <c r="GQW756" s="31"/>
      <c r="GQX756" s="31"/>
      <c r="GQY756" s="31"/>
      <c r="GQZ756" s="31"/>
      <c r="GRA756" s="31"/>
      <c r="GRB756" s="31"/>
      <c r="GRC756" s="31"/>
      <c r="GRD756" s="31"/>
      <c r="GRE756" s="31"/>
      <c r="GRF756" s="31"/>
      <c r="GRG756" s="31"/>
      <c r="GRH756" s="31"/>
      <c r="GRI756" s="31"/>
      <c r="GRJ756" s="31"/>
      <c r="GRK756" s="31"/>
      <c r="GRL756" s="31"/>
      <c r="GRM756" s="31"/>
      <c r="GRN756" s="31"/>
      <c r="GRO756" s="31"/>
      <c r="GRP756" s="31"/>
      <c r="GRQ756" s="31"/>
      <c r="GRR756" s="31"/>
      <c r="GRS756" s="31"/>
      <c r="GRT756" s="31"/>
      <c r="GRU756" s="31"/>
      <c r="GRV756" s="31"/>
      <c r="GRW756" s="31"/>
      <c r="GRX756" s="31"/>
      <c r="GRY756" s="31"/>
      <c r="GRZ756" s="31"/>
      <c r="GSA756" s="31"/>
      <c r="GSB756" s="31"/>
      <c r="GSC756" s="31"/>
      <c r="GSD756" s="31"/>
      <c r="GSE756" s="31"/>
      <c r="GSF756" s="31"/>
      <c r="GSG756" s="31"/>
      <c r="GSH756" s="31"/>
      <c r="GSI756" s="31"/>
      <c r="GSJ756" s="31"/>
      <c r="GSK756" s="31"/>
      <c r="GSL756" s="31"/>
      <c r="GSM756" s="31"/>
      <c r="GSN756" s="31"/>
      <c r="GSO756" s="31"/>
      <c r="GSP756" s="31"/>
      <c r="GSQ756" s="31"/>
      <c r="GSR756" s="31"/>
      <c r="GSS756" s="31"/>
      <c r="GST756" s="31"/>
      <c r="GSU756" s="31"/>
      <c r="GSV756" s="31"/>
      <c r="GSW756" s="31"/>
      <c r="GSX756" s="31"/>
      <c r="GSY756" s="31"/>
      <c r="GSZ756" s="31"/>
      <c r="GTA756" s="31"/>
      <c r="GTB756" s="31"/>
      <c r="GTC756" s="31"/>
      <c r="GTD756" s="31"/>
      <c r="GTE756" s="31"/>
      <c r="GTF756" s="31"/>
      <c r="GTG756" s="31"/>
      <c r="GTH756" s="31"/>
      <c r="GTI756" s="31"/>
      <c r="GTJ756" s="31"/>
      <c r="GTK756" s="31"/>
      <c r="GTL756" s="31"/>
      <c r="GTM756" s="31"/>
      <c r="GTN756" s="31"/>
      <c r="GTO756" s="31"/>
      <c r="GTP756" s="31"/>
      <c r="GTQ756" s="31"/>
      <c r="GTR756" s="31"/>
      <c r="GTS756" s="31"/>
      <c r="GTT756" s="31"/>
      <c r="GTU756" s="31"/>
      <c r="GTV756" s="31"/>
      <c r="GTW756" s="31"/>
      <c r="GTX756" s="31"/>
      <c r="GTY756" s="31"/>
      <c r="GTZ756" s="31"/>
      <c r="GUA756" s="31"/>
      <c r="GUB756" s="31"/>
      <c r="GUC756" s="31"/>
      <c r="GUD756" s="31"/>
      <c r="GUE756" s="31"/>
      <c r="GUF756" s="31"/>
      <c r="GUG756" s="31"/>
      <c r="GUH756" s="31"/>
      <c r="GUI756" s="31"/>
      <c r="GUJ756" s="31"/>
      <c r="GUK756" s="31"/>
      <c r="GUL756" s="31"/>
      <c r="GUM756" s="31"/>
      <c r="GUN756" s="31"/>
      <c r="GUO756" s="31"/>
      <c r="GUP756" s="31"/>
      <c r="GUQ756" s="31"/>
      <c r="GUR756" s="31"/>
      <c r="GUS756" s="31"/>
      <c r="GUT756" s="31"/>
      <c r="GUU756" s="31"/>
      <c r="GUV756" s="31"/>
      <c r="GUW756" s="31"/>
      <c r="GUX756" s="31"/>
      <c r="GUY756" s="31"/>
      <c r="GUZ756" s="31"/>
      <c r="GVA756" s="31"/>
      <c r="GVB756" s="31"/>
      <c r="GVC756" s="31"/>
      <c r="GVD756" s="31"/>
      <c r="GVE756" s="31"/>
      <c r="GVF756" s="31"/>
      <c r="GVG756" s="31"/>
      <c r="GVH756" s="31"/>
      <c r="GVI756" s="31"/>
      <c r="GVJ756" s="31"/>
      <c r="GVK756" s="31"/>
      <c r="GVL756" s="31"/>
      <c r="GVM756" s="31"/>
      <c r="GVN756" s="31"/>
      <c r="GVO756" s="31"/>
      <c r="GVP756" s="31"/>
      <c r="GVQ756" s="31"/>
      <c r="GVR756" s="31"/>
      <c r="GVS756" s="31"/>
      <c r="GVT756" s="31"/>
      <c r="GVU756" s="31"/>
      <c r="GVV756" s="31"/>
      <c r="GVW756" s="31"/>
      <c r="GVX756" s="31"/>
      <c r="GVY756" s="31"/>
      <c r="GVZ756" s="31"/>
      <c r="GWA756" s="31"/>
      <c r="GWB756" s="31"/>
      <c r="GWC756" s="31"/>
      <c r="GWD756" s="31"/>
      <c r="GWE756" s="31"/>
      <c r="GWF756" s="31"/>
      <c r="GWG756" s="31"/>
      <c r="GWH756" s="31"/>
      <c r="GWI756" s="31"/>
      <c r="GWJ756" s="31"/>
      <c r="GWK756" s="31"/>
      <c r="GWL756" s="31"/>
      <c r="GWM756" s="31"/>
      <c r="GWN756" s="31"/>
      <c r="GWO756" s="31"/>
      <c r="GWP756" s="31"/>
      <c r="GWQ756" s="31"/>
      <c r="GWR756" s="31"/>
      <c r="GWS756" s="31"/>
      <c r="GWT756" s="31"/>
      <c r="GWU756" s="31"/>
      <c r="GWV756" s="31"/>
      <c r="GWW756" s="31"/>
      <c r="GWX756" s="31"/>
      <c r="GWY756" s="31"/>
      <c r="GWZ756" s="31"/>
      <c r="GXA756" s="31"/>
      <c r="GXB756" s="31"/>
      <c r="GXC756" s="31"/>
      <c r="GXD756" s="31"/>
      <c r="GXE756" s="31"/>
      <c r="GXF756" s="31"/>
      <c r="GXG756" s="31"/>
      <c r="GXH756" s="31"/>
      <c r="GXI756" s="31"/>
      <c r="GXJ756" s="31"/>
      <c r="GXK756" s="31"/>
      <c r="GXL756" s="31"/>
      <c r="GXM756" s="31"/>
      <c r="GXN756" s="31"/>
      <c r="GXO756" s="31"/>
      <c r="GXP756" s="31"/>
      <c r="GXQ756" s="31"/>
      <c r="GXR756" s="31"/>
      <c r="GXS756" s="31"/>
      <c r="GXT756" s="31"/>
      <c r="GXU756" s="31"/>
      <c r="GXV756" s="31"/>
      <c r="GXW756" s="31"/>
      <c r="GXX756" s="31"/>
      <c r="GXY756" s="31"/>
      <c r="GXZ756" s="31"/>
      <c r="GYA756" s="31"/>
      <c r="GYB756" s="31"/>
      <c r="GYC756" s="31"/>
      <c r="GYD756" s="31"/>
      <c r="GYE756" s="31"/>
      <c r="GYF756" s="31"/>
      <c r="GYG756" s="31"/>
      <c r="GYH756" s="31"/>
      <c r="GYI756" s="31"/>
      <c r="GYJ756" s="31"/>
      <c r="GYK756" s="31"/>
      <c r="GYL756" s="31"/>
      <c r="GYM756" s="31"/>
      <c r="GYN756" s="31"/>
      <c r="GYO756" s="31"/>
      <c r="GYP756" s="31"/>
      <c r="GYQ756" s="31"/>
      <c r="GYR756" s="31"/>
      <c r="GYS756" s="31"/>
      <c r="GYT756" s="31"/>
      <c r="GYU756" s="31"/>
      <c r="GYV756" s="31"/>
      <c r="GYW756" s="31"/>
      <c r="GYX756" s="31"/>
      <c r="GYY756" s="31"/>
      <c r="GYZ756" s="31"/>
      <c r="GZA756" s="31"/>
      <c r="GZB756" s="31"/>
      <c r="GZC756" s="31"/>
      <c r="GZD756" s="31"/>
      <c r="GZE756" s="31"/>
      <c r="GZF756" s="31"/>
      <c r="GZG756" s="31"/>
      <c r="GZH756" s="31"/>
      <c r="GZI756" s="31"/>
      <c r="GZJ756" s="31"/>
      <c r="GZK756" s="31"/>
      <c r="GZL756" s="31"/>
      <c r="GZM756" s="31"/>
      <c r="GZN756" s="31"/>
      <c r="GZO756" s="31"/>
      <c r="GZP756" s="31"/>
      <c r="GZQ756" s="31"/>
      <c r="GZR756" s="31"/>
      <c r="GZS756" s="31"/>
      <c r="GZT756" s="31"/>
      <c r="GZU756" s="31"/>
      <c r="GZV756" s="31"/>
      <c r="GZW756" s="31"/>
      <c r="GZX756" s="31"/>
      <c r="GZY756" s="31"/>
      <c r="GZZ756" s="31"/>
      <c r="HAA756" s="31"/>
      <c r="HAB756" s="31"/>
      <c r="HAC756" s="31"/>
      <c r="HAD756" s="31"/>
      <c r="HAE756" s="31"/>
      <c r="HAF756" s="31"/>
      <c r="HAG756" s="31"/>
      <c r="HAH756" s="31"/>
      <c r="HAI756" s="31"/>
      <c r="HAJ756" s="31"/>
      <c r="HAK756" s="31"/>
      <c r="HAL756" s="31"/>
      <c r="HAM756" s="31"/>
      <c r="HAN756" s="31"/>
      <c r="HAO756" s="31"/>
      <c r="HAP756" s="31"/>
      <c r="HAQ756" s="31"/>
      <c r="HAR756" s="31"/>
      <c r="HAS756" s="31"/>
      <c r="HAT756" s="31"/>
      <c r="HAU756" s="31"/>
      <c r="HAV756" s="31"/>
      <c r="HAW756" s="31"/>
      <c r="HAX756" s="31"/>
      <c r="HAY756" s="31"/>
      <c r="HAZ756" s="31"/>
      <c r="HBA756" s="31"/>
      <c r="HBB756" s="31"/>
      <c r="HBC756" s="31"/>
      <c r="HBD756" s="31"/>
      <c r="HBE756" s="31"/>
      <c r="HBF756" s="31"/>
      <c r="HBG756" s="31"/>
      <c r="HBH756" s="31"/>
      <c r="HBI756" s="31"/>
      <c r="HBJ756" s="31"/>
      <c r="HBK756" s="31"/>
      <c r="HBL756" s="31"/>
      <c r="HBM756" s="31"/>
      <c r="HBN756" s="31"/>
      <c r="HBO756" s="31"/>
      <c r="HBP756" s="31"/>
      <c r="HBQ756" s="31"/>
      <c r="HBR756" s="31"/>
      <c r="HBS756" s="31"/>
      <c r="HBT756" s="31"/>
      <c r="HBU756" s="31"/>
      <c r="HBV756" s="31"/>
      <c r="HBW756" s="31"/>
      <c r="HBX756" s="31"/>
      <c r="HBY756" s="31"/>
      <c r="HBZ756" s="31"/>
      <c r="HCA756" s="31"/>
      <c r="HCB756" s="31"/>
      <c r="HCC756" s="31"/>
      <c r="HCD756" s="31"/>
      <c r="HCE756" s="31"/>
      <c r="HCF756" s="31"/>
      <c r="HCG756" s="31"/>
      <c r="HCH756" s="31"/>
      <c r="HCI756" s="31"/>
      <c r="HCJ756" s="31"/>
      <c r="HCK756" s="31"/>
      <c r="HCL756" s="31"/>
      <c r="HCM756" s="31"/>
      <c r="HCN756" s="31"/>
      <c r="HCO756" s="31"/>
      <c r="HCP756" s="31"/>
      <c r="HCQ756" s="31"/>
      <c r="HCR756" s="31"/>
      <c r="HCS756" s="31"/>
      <c r="HCT756" s="31"/>
      <c r="HCU756" s="31"/>
      <c r="HCV756" s="31"/>
      <c r="HCW756" s="31"/>
      <c r="HCX756" s="31"/>
      <c r="HCY756" s="31"/>
      <c r="HCZ756" s="31"/>
      <c r="HDA756" s="31"/>
      <c r="HDB756" s="31"/>
      <c r="HDC756" s="31"/>
      <c r="HDD756" s="31"/>
      <c r="HDE756" s="31"/>
      <c r="HDF756" s="31"/>
      <c r="HDG756" s="31"/>
      <c r="HDH756" s="31"/>
      <c r="HDI756" s="31"/>
      <c r="HDJ756" s="31"/>
      <c r="HDK756" s="31"/>
      <c r="HDL756" s="31"/>
      <c r="HDM756" s="31"/>
      <c r="HDN756" s="31"/>
      <c r="HDO756" s="31"/>
      <c r="HDP756" s="31"/>
      <c r="HDQ756" s="31"/>
      <c r="HDR756" s="31"/>
      <c r="HDS756" s="31"/>
      <c r="HDT756" s="31"/>
      <c r="HDU756" s="31"/>
      <c r="HDV756" s="31"/>
      <c r="HDW756" s="31"/>
      <c r="HDX756" s="31"/>
      <c r="HDY756" s="31"/>
      <c r="HDZ756" s="31"/>
      <c r="HEA756" s="31"/>
      <c r="HEB756" s="31"/>
      <c r="HEC756" s="31"/>
      <c r="HED756" s="31"/>
      <c r="HEE756" s="31"/>
      <c r="HEF756" s="31"/>
      <c r="HEG756" s="31"/>
      <c r="HEH756" s="31"/>
      <c r="HEI756" s="31"/>
      <c r="HEJ756" s="31"/>
      <c r="HEK756" s="31"/>
      <c r="HEL756" s="31"/>
      <c r="HEM756" s="31"/>
      <c r="HEN756" s="31"/>
      <c r="HEO756" s="31"/>
      <c r="HEP756" s="31"/>
      <c r="HEQ756" s="31"/>
      <c r="HER756" s="31"/>
      <c r="HES756" s="31"/>
      <c r="HET756" s="31"/>
      <c r="HEU756" s="31"/>
      <c r="HEV756" s="31"/>
      <c r="HEW756" s="31"/>
      <c r="HEX756" s="31"/>
      <c r="HEY756" s="31"/>
      <c r="HEZ756" s="31"/>
      <c r="HFA756" s="31"/>
      <c r="HFB756" s="31"/>
      <c r="HFC756" s="31"/>
      <c r="HFD756" s="31"/>
      <c r="HFE756" s="31"/>
      <c r="HFF756" s="31"/>
      <c r="HFG756" s="31"/>
      <c r="HFH756" s="31"/>
      <c r="HFI756" s="31"/>
      <c r="HFJ756" s="31"/>
      <c r="HFK756" s="31"/>
      <c r="HFL756" s="31"/>
      <c r="HFM756" s="31"/>
      <c r="HFN756" s="31"/>
      <c r="HFO756" s="31"/>
      <c r="HFP756" s="31"/>
      <c r="HFQ756" s="31"/>
      <c r="HFR756" s="31"/>
      <c r="HFS756" s="31"/>
      <c r="HFT756" s="31"/>
      <c r="HFU756" s="31"/>
      <c r="HFV756" s="31"/>
      <c r="HFW756" s="31"/>
      <c r="HFX756" s="31"/>
      <c r="HFY756" s="31"/>
      <c r="HFZ756" s="31"/>
      <c r="HGA756" s="31"/>
      <c r="HGB756" s="31"/>
      <c r="HGC756" s="31"/>
      <c r="HGD756" s="31"/>
      <c r="HGE756" s="31"/>
      <c r="HGF756" s="31"/>
      <c r="HGG756" s="31"/>
      <c r="HGH756" s="31"/>
      <c r="HGI756" s="31"/>
      <c r="HGJ756" s="31"/>
      <c r="HGK756" s="31"/>
      <c r="HGL756" s="31"/>
      <c r="HGM756" s="31"/>
      <c r="HGN756" s="31"/>
      <c r="HGO756" s="31"/>
      <c r="HGP756" s="31"/>
      <c r="HGQ756" s="31"/>
      <c r="HGR756" s="31"/>
      <c r="HGS756" s="31"/>
      <c r="HGT756" s="31"/>
      <c r="HGU756" s="31"/>
      <c r="HGV756" s="31"/>
      <c r="HGW756" s="31"/>
      <c r="HGX756" s="31"/>
      <c r="HGY756" s="31"/>
      <c r="HGZ756" s="31"/>
      <c r="HHA756" s="31"/>
      <c r="HHB756" s="31"/>
      <c r="HHC756" s="31"/>
      <c r="HHD756" s="31"/>
      <c r="HHE756" s="31"/>
      <c r="HHF756" s="31"/>
      <c r="HHG756" s="31"/>
      <c r="HHH756" s="31"/>
      <c r="HHI756" s="31"/>
      <c r="HHJ756" s="31"/>
      <c r="HHK756" s="31"/>
      <c r="HHL756" s="31"/>
      <c r="HHM756" s="31"/>
      <c r="HHN756" s="31"/>
      <c r="HHO756" s="31"/>
      <c r="HHP756" s="31"/>
      <c r="HHQ756" s="31"/>
      <c r="HHR756" s="31"/>
      <c r="HHS756" s="31"/>
      <c r="HHT756" s="31"/>
      <c r="HHU756" s="31"/>
      <c r="HHV756" s="31"/>
      <c r="HHW756" s="31"/>
      <c r="HHX756" s="31"/>
      <c r="HHY756" s="31"/>
      <c r="HHZ756" s="31"/>
      <c r="HIA756" s="31"/>
      <c r="HIB756" s="31"/>
      <c r="HIC756" s="31"/>
      <c r="HID756" s="31"/>
      <c r="HIE756" s="31"/>
      <c r="HIF756" s="31"/>
      <c r="HIG756" s="31"/>
      <c r="HIH756" s="31"/>
      <c r="HII756" s="31"/>
      <c r="HIJ756" s="31"/>
      <c r="HIK756" s="31"/>
      <c r="HIL756" s="31"/>
      <c r="HIM756" s="31"/>
      <c r="HIN756" s="31"/>
      <c r="HIO756" s="31"/>
      <c r="HIP756" s="31"/>
      <c r="HIQ756" s="31"/>
      <c r="HIR756" s="31"/>
      <c r="HIS756" s="31"/>
      <c r="HIT756" s="31"/>
      <c r="HIU756" s="31"/>
      <c r="HIV756" s="31"/>
      <c r="HIW756" s="31"/>
      <c r="HIX756" s="31"/>
      <c r="HIY756" s="31"/>
      <c r="HIZ756" s="31"/>
      <c r="HJA756" s="31"/>
      <c r="HJB756" s="31"/>
      <c r="HJC756" s="31"/>
      <c r="HJD756" s="31"/>
      <c r="HJE756" s="31"/>
      <c r="HJF756" s="31"/>
      <c r="HJG756" s="31"/>
      <c r="HJH756" s="31"/>
      <c r="HJI756" s="31"/>
      <c r="HJJ756" s="31"/>
      <c r="HJK756" s="31"/>
      <c r="HJL756" s="31"/>
      <c r="HJM756" s="31"/>
      <c r="HJN756" s="31"/>
      <c r="HJO756" s="31"/>
      <c r="HJP756" s="31"/>
      <c r="HJQ756" s="31"/>
      <c r="HJR756" s="31"/>
      <c r="HJS756" s="31"/>
      <c r="HJT756" s="31"/>
      <c r="HJU756" s="31"/>
      <c r="HJV756" s="31"/>
      <c r="HJW756" s="31"/>
      <c r="HJX756" s="31"/>
      <c r="HJY756" s="31"/>
      <c r="HJZ756" s="31"/>
      <c r="HKA756" s="31"/>
      <c r="HKB756" s="31"/>
      <c r="HKC756" s="31"/>
      <c r="HKD756" s="31"/>
      <c r="HKE756" s="31"/>
      <c r="HKF756" s="31"/>
      <c r="HKG756" s="31"/>
      <c r="HKH756" s="31"/>
      <c r="HKI756" s="31"/>
      <c r="HKJ756" s="31"/>
      <c r="HKK756" s="31"/>
      <c r="HKL756" s="31"/>
      <c r="HKM756" s="31"/>
      <c r="HKN756" s="31"/>
      <c r="HKO756" s="31"/>
      <c r="HKP756" s="31"/>
      <c r="HKQ756" s="31"/>
      <c r="HKR756" s="31"/>
      <c r="HKS756" s="31"/>
      <c r="HKT756" s="31"/>
      <c r="HKU756" s="31"/>
      <c r="HKV756" s="31"/>
      <c r="HKW756" s="31"/>
      <c r="HKX756" s="31"/>
      <c r="HKY756" s="31"/>
      <c r="HKZ756" s="31"/>
      <c r="HLA756" s="31"/>
      <c r="HLB756" s="31"/>
      <c r="HLC756" s="31"/>
      <c r="HLD756" s="31"/>
      <c r="HLE756" s="31"/>
      <c r="HLF756" s="31"/>
      <c r="HLG756" s="31"/>
      <c r="HLH756" s="31"/>
      <c r="HLI756" s="31"/>
      <c r="HLJ756" s="31"/>
      <c r="HLK756" s="31"/>
      <c r="HLL756" s="31"/>
      <c r="HLM756" s="31"/>
      <c r="HLN756" s="31"/>
      <c r="HLO756" s="31"/>
      <c r="HLP756" s="31"/>
      <c r="HLQ756" s="31"/>
      <c r="HLR756" s="31"/>
      <c r="HLS756" s="31"/>
      <c r="HLT756" s="31"/>
      <c r="HLU756" s="31"/>
      <c r="HLV756" s="31"/>
      <c r="HLW756" s="31"/>
      <c r="HLX756" s="31"/>
      <c r="HLY756" s="31"/>
      <c r="HLZ756" s="31"/>
      <c r="HMA756" s="31"/>
      <c r="HMB756" s="31"/>
      <c r="HMC756" s="31"/>
      <c r="HMD756" s="31"/>
      <c r="HME756" s="31"/>
      <c r="HMF756" s="31"/>
      <c r="HMG756" s="31"/>
      <c r="HMH756" s="31"/>
      <c r="HMI756" s="31"/>
      <c r="HMJ756" s="31"/>
      <c r="HMK756" s="31"/>
      <c r="HML756" s="31"/>
      <c r="HMM756" s="31"/>
      <c r="HMN756" s="31"/>
      <c r="HMO756" s="31"/>
      <c r="HMP756" s="31"/>
      <c r="HMQ756" s="31"/>
      <c r="HMR756" s="31"/>
      <c r="HMS756" s="31"/>
      <c r="HMT756" s="31"/>
      <c r="HMU756" s="31"/>
      <c r="HMV756" s="31"/>
      <c r="HMW756" s="31"/>
      <c r="HMX756" s="31"/>
      <c r="HMY756" s="31"/>
      <c r="HMZ756" s="31"/>
      <c r="HNA756" s="31"/>
      <c r="HNB756" s="31"/>
      <c r="HNC756" s="31"/>
      <c r="HND756" s="31"/>
      <c r="HNE756" s="31"/>
      <c r="HNF756" s="31"/>
      <c r="HNG756" s="31"/>
      <c r="HNH756" s="31"/>
      <c r="HNI756" s="31"/>
      <c r="HNJ756" s="31"/>
      <c r="HNK756" s="31"/>
      <c r="HNL756" s="31"/>
      <c r="HNM756" s="31"/>
      <c r="HNN756" s="31"/>
      <c r="HNO756" s="31"/>
      <c r="HNP756" s="31"/>
      <c r="HNQ756" s="31"/>
      <c r="HNR756" s="31"/>
      <c r="HNS756" s="31"/>
      <c r="HNT756" s="31"/>
      <c r="HNU756" s="31"/>
      <c r="HNV756" s="31"/>
      <c r="HNW756" s="31"/>
      <c r="HNX756" s="31"/>
      <c r="HNY756" s="31"/>
      <c r="HNZ756" s="31"/>
      <c r="HOA756" s="31"/>
      <c r="HOB756" s="31"/>
      <c r="HOC756" s="31"/>
      <c r="HOD756" s="31"/>
      <c r="HOE756" s="31"/>
      <c r="HOF756" s="31"/>
      <c r="HOG756" s="31"/>
      <c r="HOH756" s="31"/>
      <c r="HOI756" s="31"/>
      <c r="HOJ756" s="31"/>
      <c r="HOK756" s="31"/>
      <c r="HOL756" s="31"/>
      <c r="HOM756" s="31"/>
      <c r="HON756" s="31"/>
      <c r="HOO756" s="31"/>
      <c r="HOP756" s="31"/>
      <c r="HOQ756" s="31"/>
      <c r="HOR756" s="31"/>
      <c r="HOS756" s="31"/>
      <c r="HOT756" s="31"/>
      <c r="HOU756" s="31"/>
      <c r="HOV756" s="31"/>
      <c r="HOW756" s="31"/>
      <c r="HOX756" s="31"/>
      <c r="HOY756" s="31"/>
      <c r="HOZ756" s="31"/>
      <c r="HPA756" s="31"/>
      <c r="HPB756" s="31"/>
      <c r="HPC756" s="31"/>
      <c r="HPD756" s="31"/>
      <c r="HPE756" s="31"/>
      <c r="HPF756" s="31"/>
      <c r="HPG756" s="31"/>
      <c r="HPH756" s="31"/>
      <c r="HPI756" s="31"/>
      <c r="HPJ756" s="31"/>
      <c r="HPK756" s="31"/>
      <c r="HPL756" s="31"/>
      <c r="HPM756" s="31"/>
      <c r="HPN756" s="31"/>
      <c r="HPO756" s="31"/>
      <c r="HPP756" s="31"/>
      <c r="HPQ756" s="31"/>
      <c r="HPR756" s="31"/>
      <c r="HPS756" s="31"/>
      <c r="HPT756" s="31"/>
      <c r="HPU756" s="31"/>
      <c r="HPV756" s="31"/>
      <c r="HPW756" s="31"/>
      <c r="HPX756" s="31"/>
      <c r="HPY756" s="31"/>
      <c r="HPZ756" s="31"/>
      <c r="HQA756" s="31"/>
      <c r="HQB756" s="31"/>
      <c r="HQC756" s="31"/>
      <c r="HQD756" s="31"/>
      <c r="HQE756" s="31"/>
      <c r="HQF756" s="31"/>
      <c r="HQG756" s="31"/>
      <c r="HQH756" s="31"/>
      <c r="HQI756" s="31"/>
      <c r="HQJ756" s="31"/>
      <c r="HQK756" s="31"/>
      <c r="HQL756" s="31"/>
      <c r="HQM756" s="31"/>
      <c r="HQN756" s="31"/>
      <c r="HQO756" s="31"/>
      <c r="HQP756" s="31"/>
      <c r="HQQ756" s="31"/>
      <c r="HQR756" s="31"/>
      <c r="HQS756" s="31"/>
      <c r="HQT756" s="31"/>
      <c r="HQU756" s="31"/>
      <c r="HQV756" s="31"/>
      <c r="HQW756" s="31"/>
      <c r="HQX756" s="31"/>
      <c r="HQY756" s="31"/>
      <c r="HQZ756" s="31"/>
      <c r="HRA756" s="31"/>
      <c r="HRB756" s="31"/>
      <c r="HRC756" s="31"/>
      <c r="HRD756" s="31"/>
      <c r="HRE756" s="31"/>
      <c r="HRF756" s="31"/>
      <c r="HRG756" s="31"/>
      <c r="HRH756" s="31"/>
      <c r="HRI756" s="31"/>
      <c r="HRJ756" s="31"/>
      <c r="HRK756" s="31"/>
      <c r="HRL756" s="31"/>
      <c r="HRM756" s="31"/>
      <c r="HRN756" s="31"/>
      <c r="HRO756" s="31"/>
      <c r="HRP756" s="31"/>
      <c r="HRQ756" s="31"/>
      <c r="HRR756" s="31"/>
      <c r="HRS756" s="31"/>
      <c r="HRT756" s="31"/>
      <c r="HRU756" s="31"/>
      <c r="HRV756" s="31"/>
      <c r="HRW756" s="31"/>
      <c r="HRX756" s="31"/>
      <c r="HRY756" s="31"/>
      <c r="HRZ756" s="31"/>
      <c r="HSA756" s="31"/>
      <c r="HSB756" s="31"/>
      <c r="HSC756" s="31"/>
      <c r="HSD756" s="31"/>
      <c r="HSE756" s="31"/>
      <c r="HSF756" s="31"/>
      <c r="HSG756" s="31"/>
      <c r="HSH756" s="31"/>
      <c r="HSI756" s="31"/>
      <c r="HSJ756" s="31"/>
      <c r="HSK756" s="31"/>
      <c r="HSL756" s="31"/>
      <c r="HSM756" s="31"/>
      <c r="HSN756" s="31"/>
      <c r="HSO756" s="31"/>
      <c r="HSP756" s="31"/>
      <c r="HSQ756" s="31"/>
      <c r="HSR756" s="31"/>
      <c r="HSS756" s="31"/>
      <c r="HST756" s="31"/>
      <c r="HSU756" s="31"/>
      <c r="HSV756" s="31"/>
      <c r="HSW756" s="31"/>
      <c r="HSX756" s="31"/>
      <c r="HSY756" s="31"/>
      <c r="HSZ756" s="31"/>
      <c r="HTA756" s="31"/>
      <c r="HTB756" s="31"/>
      <c r="HTC756" s="31"/>
      <c r="HTD756" s="31"/>
      <c r="HTE756" s="31"/>
      <c r="HTF756" s="31"/>
      <c r="HTG756" s="31"/>
      <c r="HTH756" s="31"/>
      <c r="HTI756" s="31"/>
      <c r="HTJ756" s="31"/>
      <c r="HTK756" s="31"/>
      <c r="HTL756" s="31"/>
      <c r="HTM756" s="31"/>
      <c r="HTN756" s="31"/>
      <c r="HTO756" s="31"/>
      <c r="HTP756" s="31"/>
      <c r="HTQ756" s="31"/>
      <c r="HTR756" s="31"/>
      <c r="HTS756" s="31"/>
      <c r="HTT756" s="31"/>
      <c r="HTU756" s="31"/>
      <c r="HTV756" s="31"/>
      <c r="HTW756" s="31"/>
      <c r="HTX756" s="31"/>
      <c r="HTY756" s="31"/>
      <c r="HTZ756" s="31"/>
      <c r="HUA756" s="31"/>
      <c r="HUB756" s="31"/>
      <c r="HUC756" s="31"/>
      <c r="HUD756" s="31"/>
      <c r="HUE756" s="31"/>
      <c r="HUF756" s="31"/>
      <c r="HUG756" s="31"/>
      <c r="HUH756" s="31"/>
      <c r="HUI756" s="31"/>
      <c r="HUJ756" s="31"/>
      <c r="HUK756" s="31"/>
      <c r="HUL756" s="31"/>
      <c r="HUM756" s="31"/>
      <c r="HUN756" s="31"/>
      <c r="HUO756" s="31"/>
      <c r="HUP756" s="31"/>
      <c r="HUQ756" s="31"/>
      <c r="HUR756" s="31"/>
      <c r="HUS756" s="31"/>
      <c r="HUT756" s="31"/>
      <c r="HUU756" s="31"/>
      <c r="HUV756" s="31"/>
      <c r="HUW756" s="31"/>
      <c r="HUX756" s="31"/>
      <c r="HUY756" s="31"/>
      <c r="HUZ756" s="31"/>
      <c r="HVA756" s="31"/>
      <c r="HVB756" s="31"/>
      <c r="HVC756" s="31"/>
      <c r="HVD756" s="31"/>
      <c r="HVE756" s="31"/>
      <c r="HVF756" s="31"/>
      <c r="HVG756" s="31"/>
      <c r="HVH756" s="31"/>
      <c r="HVI756" s="31"/>
      <c r="HVJ756" s="31"/>
      <c r="HVK756" s="31"/>
      <c r="HVL756" s="31"/>
      <c r="HVM756" s="31"/>
      <c r="HVN756" s="31"/>
      <c r="HVO756" s="31"/>
      <c r="HVP756" s="31"/>
      <c r="HVQ756" s="31"/>
      <c r="HVR756" s="31"/>
      <c r="HVS756" s="31"/>
      <c r="HVT756" s="31"/>
      <c r="HVU756" s="31"/>
      <c r="HVV756" s="31"/>
      <c r="HVW756" s="31"/>
      <c r="HVX756" s="31"/>
      <c r="HVY756" s="31"/>
      <c r="HVZ756" s="31"/>
      <c r="HWA756" s="31"/>
      <c r="HWB756" s="31"/>
      <c r="HWC756" s="31"/>
      <c r="HWD756" s="31"/>
      <c r="HWE756" s="31"/>
      <c r="HWF756" s="31"/>
      <c r="HWG756" s="31"/>
      <c r="HWH756" s="31"/>
      <c r="HWI756" s="31"/>
      <c r="HWJ756" s="31"/>
      <c r="HWK756" s="31"/>
      <c r="HWL756" s="31"/>
      <c r="HWM756" s="31"/>
      <c r="HWN756" s="31"/>
      <c r="HWO756" s="31"/>
      <c r="HWP756" s="31"/>
      <c r="HWQ756" s="31"/>
      <c r="HWR756" s="31"/>
      <c r="HWS756" s="31"/>
      <c r="HWT756" s="31"/>
      <c r="HWU756" s="31"/>
      <c r="HWV756" s="31"/>
      <c r="HWW756" s="31"/>
      <c r="HWX756" s="31"/>
      <c r="HWY756" s="31"/>
      <c r="HWZ756" s="31"/>
      <c r="HXA756" s="31"/>
      <c r="HXB756" s="31"/>
      <c r="HXC756" s="31"/>
      <c r="HXD756" s="31"/>
      <c r="HXE756" s="31"/>
      <c r="HXF756" s="31"/>
      <c r="HXG756" s="31"/>
      <c r="HXH756" s="31"/>
      <c r="HXI756" s="31"/>
      <c r="HXJ756" s="31"/>
      <c r="HXK756" s="31"/>
      <c r="HXL756" s="31"/>
      <c r="HXM756" s="31"/>
      <c r="HXN756" s="31"/>
      <c r="HXO756" s="31"/>
      <c r="HXP756" s="31"/>
      <c r="HXQ756" s="31"/>
      <c r="HXR756" s="31"/>
      <c r="HXS756" s="31"/>
      <c r="HXT756" s="31"/>
      <c r="HXU756" s="31"/>
      <c r="HXV756" s="31"/>
      <c r="HXW756" s="31"/>
      <c r="HXX756" s="31"/>
      <c r="HXY756" s="31"/>
      <c r="HXZ756" s="31"/>
      <c r="HYA756" s="31"/>
      <c r="HYB756" s="31"/>
      <c r="HYC756" s="31"/>
      <c r="HYD756" s="31"/>
      <c r="HYE756" s="31"/>
      <c r="HYF756" s="31"/>
      <c r="HYG756" s="31"/>
      <c r="HYH756" s="31"/>
      <c r="HYI756" s="31"/>
      <c r="HYJ756" s="31"/>
      <c r="HYK756" s="31"/>
      <c r="HYL756" s="31"/>
      <c r="HYM756" s="31"/>
      <c r="HYN756" s="31"/>
      <c r="HYO756" s="31"/>
      <c r="HYP756" s="31"/>
      <c r="HYQ756" s="31"/>
      <c r="HYR756" s="31"/>
      <c r="HYS756" s="31"/>
      <c r="HYT756" s="31"/>
      <c r="HYU756" s="31"/>
      <c r="HYV756" s="31"/>
      <c r="HYW756" s="31"/>
      <c r="HYX756" s="31"/>
      <c r="HYY756" s="31"/>
      <c r="HYZ756" s="31"/>
      <c r="HZA756" s="31"/>
      <c r="HZB756" s="31"/>
      <c r="HZC756" s="31"/>
      <c r="HZD756" s="31"/>
      <c r="HZE756" s="31"/>
      <c r="HZF756" s="31"/>
      <c r="HZG756" s="31"/>
      <c r="HZH756" s="31"/>
      <c r="HZI756" s="31"/>
      <c r="HZJ756" s="31"/>
      <c r="HZK756" s="31"/>
      <c r="HZL756" s="31"/>
      <c r="HZM756" s="31"/>
      <c r="HZN756" s="31"/>
      <c r="HZO756" s="31"/>
      <c r="HZP756" s="31"/>
      <c r="HZQ756" s="31"/>
      <c r="HZR756" s="31"/>
      <c r="HZS756" s="31"/>
      <c r="HZT756" s="31"/>
      <c r="HZU756" s="31"/>
      <c r="HZV756" s="31"/>
      <c r="HZW756" s="31"/>
      <c r="HZX756" s="31"/>
      <c r="HZY756" s="31"/>
      <c r="HZZ756" s="31"/>
      <c r="IAA756" s="31"/>
      <c r="IAB756" s="31"/>
      <c r="IAC756" s="31"/>
      <c r="IAD756" s="31"/>
      <c r="IAE756" s="31"/>
      <c r="IAF756" s="31"/>
      <c r="IAG756" s="31"/>
      <c r="IAH756" s="31"/>
      <c r="IAI756" s="31"/>
      <c r="IAJ756" s="31"/>
      <c r="IAK756" s="31"/>
      <c r="IAL756" s="31"/>
      <c r="IAM756" s="31"/>
      <c r="IAN756" s="31"/>
      <c r="IAO756" s="31"/>
      <c r="IAP756" s="31"/>
      <c r="IAQ756" s="31"/>
      <c r="IAR756" s="31"/>
      <c r="IAS756" s="31"/>
      <c r="IAT756" s="31"/>
      <c r="IAU756" s="31"/>
      <c r="IAV756" s="31"/>
      <c r="IAW756" s="31"/>
      <c r="IAX756" s="31"/>
      <c r="IAY756" s="31"/>
      <c r="IAZ756" s="31"/>
      <c r="IBA756" s="31"/>
      <c r="IBB756" s="31"/>
      <c r="IBC756" s="31"/>
      <c r="IBD756" s="31"/>
      <c r="IBE756" s="31"/>
      <c r="IBF756" s="31"/>
      <c r="IBG756" s="31"/>
      <c r="IBH756" s="31"/>
      <c r="IBI756" s="31"/>
      <c r="IBJ756" s="31"/>
      <c r="IBK756" s="31"/>
      <c r="IBL756" s="31"/>
      <c r="IBM756" s="31"/>
      <c r="IBN756" s="31"/>
      <c r="IBO756" s="31"/>
      <c r="IBP756" s="31"/>
      <c r="IBQ756" s="31"/>
      <c r="IBR756" s="31"/>
      <c r="IBS756" s="31"/>
      <c r="IBT756" s="31"/>
      <c r="IBU756" s="31"/>
      <c r="IBV756" s="31"/>
      <c r="IBW756" s="31"/>
      <c r="IBX756" s="31"/>
      <c r="IBY756" s="31"/>
      <c r="IBZ756" s="31"/>
      <c r="ICA756" s="31"/>
      <c r="ICB756" s="31"/>
      <c r="ICC756" s="31"/>
      <c r="ICD756" s="31"/>
      <c r="ICE756" s="31"/>
      <c r="ICF756" s="31"/>
      <c r="ICG756" s="31"/>
      <c r="ICH756" s="31"/>
      <c r="ICI756" s="31"/>
      <c r="ICJ756" s="31"/>
      <c r="ICK756" s="31"/>
      <c r="ICL756" s="31"/>
      <c r="ICM756" s="31"/>
      <c r="ICN756" s="31"/>
      <c r="ICO756" s="31"/>
      <c r="ICP756" s="31"/>
      <c r="ICQ756" s="31"/>
      <c r="ICR756" s="31"/>
      <c r="ICS756" s="31"/>
      <c r="ICT756" s="31"/>
      <c r="ICU756" s="31"/>
      <c r="ICV756" s="31"/>
      <c r="ICW756" s="31"/>
      <c r="ICX756" s="31"/>
      <c r="ICY756" s="31"/>
      <c r="ICZ756" s="31"/>
      <c r="IDA756" s="31"/>
      <c r="IDB756" s="31"/>
      <c r="IDC756" s="31"/>
      <c r="IDD756" s="31"/>
      <c r="IDE756" s="31"/>
      <c r="IDF756" s="31"/>
      <c r="IDG756" s="31"/>
      <c r="IDH756" s="31"/>
      <c r="IDI756" s="31"/>
      <c r="IDJ756" s="31"/>
      <c r="IDK756" s="31"/>
      <c r="IDL756" s="31"/>
      <c r="IDM756" s="31"/>
      <c r="IDN756" s="31"/>
      <c r="IDO756" s="31"/>
      <c r="IDP756" s="31"/>
      <c r="IDQ756" s="31"/>
      <c r="IDR756" s="31"/>
      <c r="IDS756" s="31"/>
      <c r="IDT756" s="31"/>
      <c r="IDU756" s="31"/>
      <c r="IDV756" s="31"/>
      <c r="IDW756" s="31"/>
      <c r="IDX756" s="31"/>
      <c r="IDY756" s="31"/>
      <c r="IDZ756" s="31"/>
      <c r="IEA756" s="31"/>
      <c r="IEB756" s="31"/>
      <c r="IEC756" s="31"/>
      <c r="IED756" s="31"/>
      <c r="IEE756" s="31"/>
      <c r="IEF756" s="31"/>
      <c r="IEG756" s="31"/>
      <c r="IEH756" s="31"/>
      <c r="IEI756" s="31"/>
      <c r="IEJ756" s="31"/>
      <c r="IEK756" s="31"/>
      <c r="IEL756" s="31"/>
      <c r="IEM756" s="31"/>
      <c r="IEN756" s="31"/>
      <c r="IEO756" s="31"/>
      <c r="IEP756" s="31"/>
      <c r="IEQ756" s="31"/>
      <c r="IER756" s="31"/>
      <c r="IES756" s="31"/>
      <c r="IET756" s="31"/>
      <c r="IEU756" s="31"/>
      <c r="IEV756" s="31"/>
      <c r="IEW756" s="31"/>
      <c r="IEX756" s="31"/>
      <c r="IEY756" s="31"/>
      <c r="IEZ756" s="31"/>
      <c r="IFA756" s="31"/>
      <c r="IFB756" s="31"/>
      <c r="IFC756" s="31"/>
      <c r="IFD756" s="31"/>
      <c r="IFE756" s="31"/>
      <c r="IFF756" s="31"/>
      <c r="IFG756" s="31"/>
      <c r="IFH756" s="31"/>
      <c r="IFI756" s="31"/>
      <c r="IFJ756" s="31"/>
      <c r="IFK756" s="31"/>
      <c r="IFL756" s="31"/>
      <c r="IFM756" s="31"/>
      <c r="IFN756" s="31"/>
      <c r="IFO756" s="31"/>
      <c r="IFP756" s="31"/>
      <c r="IFQ756" s="31"/>
      <c r="IFR756" s="31"/>
      <c r="IFS756" s="31"/>
      <c r="IFT756" s="31"/>
      <c r="IFU756" s="31"/>
      <c r="IFV756" s="31"/>
      <c r="IFW756" s="31"/>
      <c r="IFX756" s="31"/>
      <c r="IFY756" s="31"/>
      <c r="IFZ756" s="31"/>
      <c r="IGA756" s="31"/>
      <c r="IGB756" s="31"/>
      <c r="IGC756" s="31"/>
      <c r="IGD756" s="31"/>
      <c r="IGE756" s="31"/>
      <c r="IGF756" s="31"/>
      <c r="IGG756" s="31"/>
      <c r="IGH756" s="31"/>
      <c r="IGI756" s="31"/>
      <c r="IGJ756" s="31"/>
      <c r="IGK756" s="31"/>
      <c r="IGL756" s="31"/>
      <c r="IGM756" s="31"/>
      <c r="IGN756" s="31"/>
      <c r="IGO756" s="31"/>
      <c r="IGP756" s="31"/>
      <c r="IGQ756" s="31"/>
      <c r="IGR756" s="31"/>
      <c r="IGS756" s="31"/>
      <c r="IGT756" s="31"/>
      <c r="IGU756" s="31"/>
      <c r="IGV756" s="31"/>
      <c r="IGW756" s="31"/>
      <c r="IGX756" s="31"/>
      <c r="IGY756" s="31"/>
      <c r="IGZ756" s="31"/>
      <c r="IHA756" s="31"/>
      <c r="IHB756" s="31"/>
      <c r="IHC756" s="31"/>
      <c r="IHD756" s="31"/>
      <c r="IHE756" s="31"/>
      <c r="IHF756" s="31"/>
      <c r="IHG756" s="31"/>
      <c r="IHH756" s="31"/>
      <c r="IHI756" s="31"/>
      <c r="IHJ756" s="31"/>
      <c r="IHK756" s="31"/>
      <c r="IHL756" s="31"/>
      <c r="IHM756" s="31"/>
      <c r="IHN756" s="31"/>
      <c r="IHO756" s="31"/>
      <c r="IHP756" s="31"/>
      <c r="IHQ756" s="31"/>
      <c r="IHR756" s="31"/>
      <c r="IHS756" s="31"/>
      <c r="IHT756" s="31"/>
      <c r="IHU756" s="31"/>
      <c r="IHV756" s="31"/>
      <c r="IHW756" s="31"/>
      <c r="IHX756" s="31"/>
      <c r="IHY756" s="31"/>
      <c r="IHZ756" s="31"/>
      <c r="IIA756" s="31"/>
      <c r="IIB756" s="31"/>
      <c r="IIC756" s="31"/>
      <c r="IID756" s="31"/>
      <c r="IIE756" s="31"/>
      <c r="IIF756" s="31"/>
      <c r="IIG756" s="31"/>
      <c r="IIH756" s="31"/>
      <c r="III756" s="31"/>
      <c r="IIJ756" s="31"/>
      <c r="IIK756" s="31"/>
      <c r="IIL756" s="31"/>
      <c r="IIM756" s="31"/>
      <c r="IIN756" s="31"/>
      <c r="IIO756" s="31"/>
      <c r="IIP756" s="31"/>
      <c r="IIQ756" s="31"/>
      <c r="IIR756" s="31"/>
      <c r="IIS756" s="31"/>
      <c r="IIT756" s="31"/>
      <c r="IIU756" s="31"/>
      <c r="IIV756" s="31"/>
      <c r="IIW756" s="31"/>
      <c r="IIX756" s="31"/>
      <c r="IIY756" s="31"/>
      <c r="IIZ756" s="31"/>
      <c r="IJA756" s="31"/>
      <c r="IJB756" s="31"/>
      <c r="IJC756" s="31"/>
      <c r="IJD756" s="31"/>
      <c r="IJE756" s="31"/>
      <c r="IJF756" s="31"/>
      <c r="IJG756" s="31"/>
      <c r="IJH756" s="31"/>
      <c r="IJI756" s="31"/>
      <c r="IJJ756" s="31"/>
      <c r="IJK756" s="31"/>
      <c r="IJL756" s="31"/>
      <c r="IJM756" s="31"/>
      <c r="IJN756" s="31"/>
      <c r="IJO756" s="31"/>
      <c r="IJP756" s="31"/>
      <c r="IJQ756" s="31"/>
      <c r="IJR756" s="31"/>
      <c r="IJS756" s="31"/>
      <c r="IJT756" s="31"/>
      <c r="IJU756" s="31"/>
      <c r="IJV756" s="31"/>
      <c r="IJW756" s="31"/>
      <c r="IJX756" s="31"/>
      <c r="IJY756" s="31"/>
      <c r="IJZ756" s="31"/>
      <c r="IKA756" s="31"/>
      <c r="IKB756" s="31"/>
      <c r="IKC756" s="31"/>
      <c r="IKD756" s="31"/>
      <c r="IKE756" s="31"/>
      <c r="IKF756" s="31"/>
      <c r="IKG756" s="31"/>
      <c r="IKH756" s="31"/>
      <c r="IKI756" s="31"/>
      <c r="IKJ756" s="31"/>
      <c r="IKK756" s="31"/>
      <c r="IKL756" s="31"/>
      <c r="IKM756" s="31"/>
      <c r="IKN756" s="31"/>
      <c r="IKO756" s="31"/>
      <c r="IKP756" s="31"/>
      <c r="IKQ756" s="31"/>
      <c r="IKR756" s="31"/>
      <c r="IKS756" s="31"/>
      <c r="IKT756" s="31"/>
      <c r="IKU756" s="31"/>
      <c r="IKV756" s="31"/>
      <c r="IKW756" s="31"/>
      <c r="IKX756" s="31"/>
      <c r="IKY756" s="31"/>
      <c r="IKZ756" s="31"/>
      <c r="ILA756" s="31"/>
      <c r="ILB756" s="31"/>
      <c r="ILC756" s="31"/>
      <c r="ILD756" s="31"/>
      <c r="ILE756" s="31"/>
      <c r="ILF756" s="31"/>
      <c r="ILG756" s="31"/>
      <c r="ILH756" s="31"/>
      <c r="ILI756" s="31"/>
      <c r="ILJ756" s="31"/>
      <c r="ILK756" s="31"/>
      <c r="ILL756" s="31"/>
      <c r="ILM756" s="31"/>
      <c r="ILN756" s="31"/>
      <c r="ILO756" s="31"/>
      <c r="ILP756" s="31"/>
      <c r="ILQ756" s="31"/>
      <c r="ILR756" s="31"/>
      <c r="ILS756" s="31"/>
      <c r="ILT756" s="31"/>
      <c r="ILU756" s="31"/>
      <c r="ILV756" s="31"/>
      <c r="ILW756" s="31"/>
      <c r="ILX756" s="31"/>
      <c r="ILY756" s="31"/>
      <c r="ILZ756" s="31"/>
      <c r="IMA756" s="31"/>
      <c r="IMB756" s="31"/>
      <c r="IMC756" s="31"/>
      <c r="IMD756" s="31"/>
      <c r="IME756" s="31"/>
      <c r="IMF756" s="31"/>
      <c r="IMG756" s="31"/>
      <c r="IMH756" s="31"/>
      <c r="IMI756" s="31"/>
      <c r="IMJ756" s="31"/>
      <c r="IMK756" s="31"/>
      <c r="IML756" s="31"/>
      <c r="IMM756" s="31"/>
      <c r="IMN756" s="31"/>
      <c r="IMO756" s="31"/>
      <c r="IMP756" s="31"/>
      <c r="IMQ756" s="31"/>
      <c r="IMR756" s="31"/>
      <c r="IMS756" s="31"/>
      <c r="IMT756" s="31"/>
      <c r="IMU756" s="31"/>
      <c r="IMV756" s="31"/>
      <c r="IMW756" s="31"/>
      <c r="IMX756" s="31"/>
      <c r="IMY756" s="31"/>
      <c r="IMZ756" s="31"/>
      <c r="INA756" s="31"/>
      <c r="INB756" s="31"/>
      <c r="INC756" s="31"/>
      <c r="IND756" s="31"/>
      <c r="INE756" s="31"/>
      <c r="INF756" s="31"/>
      <c r="ING756" s="31"/>
      <c r="INH756" s="31"/>
      <c r="INI756" s="31"/>
      <c r="INJ756" s="31"/>
      <c r="INK756" s="31"/>
      <c r="INL756" s="31"/>
      <c r="INM756" s="31"/>
      <c r="INN756" s="31"/>
      <c r="INO756" s="31"/>
      <c r="INP756" s="31"/>
      <c r="INQ756" s="31"/>
      <c r="INR756" s="31"/>
      <c r="INS756" s="31"/>
      <c r="INT756" s="31"/>
      <c r="INU756" s="31"/>
      <c r="INV756" s="31"/>
      <c r="INW756" s="31"/>
      <c r="INX756" s="31"/>
      <c r="INY756" s="31"/>
      <c r="INZ756" s="31"/>
      <c r="IOA756" s="31"/>
      <c r="IOB756" s="31"/>
      <c r="IOC756" s="31"/>
      <c r="IOD756" s="31"/>
      <c r="IOE756" s="31"/>
      <c r="IOF756" s="31"/>
      <c r="IOG756" s="31"/>
      <c r="IOH756" s="31"/>
      <c r="IOI756" s="31"/>
      <c r="IOJ756" s="31"/>
      <c r="IOK756" s="31"/>
      <c r="IOL756" s="31"/>
      <c r="IOM756" s="31"/>
      <c r="ION756" s="31"/>
      <c r="IOO756" s="31"/>
      <c r="IOP756" s="31"/>
      <c r="IOQ756" s="31"/>
      <c r="IOR756" s="31"/>
      <c r="IOS756" s="31"/>
      <c r="IOT756" s="31"/>
      <c r="IOU756" s="31"/>
      <c r="IOV756" s="31"/>
      <c r="IOW756" s="31"/>
      <c r="IOX756" s="31"/>
      <c r="IOY756" s="31"/>
      <c r="IOZ756" s="31"/>
      <c r="IPA756" s="31"/>
      <c r="IPB756" s="31"/>
      <c r="IPC756" s="31"/>
      <c r="IPD756" s="31"/>
      <c r="IPE756" s="31"/>
      <c r="IPF756" s="31"/>
      <c r="IPG756" s="31"/>
      <c r="IPH756" s="31"/>
      <c r="IPI756" s="31"/>
      <c r="IPJ756" s="31"/>
      <c r="IPK756" s="31"/>
      <c r="IPL756" s="31"/>
      <c r="IPM756" s="31"/>
      <c r="IPN756" s="31"/>
      <c r="IPO756" s="31"/>
      <c r="IPP756" s="31"/>
      <c r="IPQ756" s="31"/>
      <c r="IPR756" s="31"/>
      <c r="IPS756" s="31"/>
      <c r="IPT756" s="31"/>
      <c r="IPU756" s="31"/>
      <c r="IPV756" s="31"/>
      <c r="IPW756" s="31"/>
      <c r="IPX756" s="31"/>
      <c r="IPY756" s="31"/>
      <c r="IPZ756" s="31"/>
      <c r="IQA756" s="31"/>
      <c r="IQB756" s="31"/>
      <c r="IQC756" s="31"/>
      <c r="IQD756" s="31"/>
      <c r="IQE756" s="31"/>
      <c r="IQF756" s="31"/>
      <c r="IQG756" s="31"/>
      <c r="IQH756" s="31"/>
      <c r="IQI756" s="31"/>
      <c r="IQJ756" s="31"/>
      <c r="IQK756" s="31"/>
      <c r="IQL756" s="31"/>
      <c r="IQM756" s="31"/>
      <c r="IQN756" s="31"/>
      <c r="IQO756" s="31"/>
      <c r="IQP756" s="31"/>
      <c r="IQQ756" s="31"/>
      <c r="IQR756" s="31"/>
      <c r="IQS756" s="31"/>
      <c r="IQT756" s="31"/>
      <c r="IQU756" s="31"/>
      <c r="IQV756" s="31"/>
      <c r="IQW756" s="31"/>
      <c r="IQX756" s="31"/>
      <c r="IQY756" s="31"/>
      <c r="IQZ756" s="31"/>
      <c r="IRA756" s="31"/>
      <c r="IRB756" s="31"/>
      <c r="IRC756" s="31"/>
      <c r="IRD756" s="31"/>
      <c r="IRE756" s="31"/>
      <c r="IRF756" s="31"/>
      <c r="IRG756" s="31"/>
      <c r="IRH756" s="31"/>
      <c r="IRI756" s="31"/>
      <c r="IRJ756" s="31"/>
      <c r="IRK756" s="31"/>
      <c r="IRL756" s="31"/>
      <c r="IRM756" s="31"/>
      <c r="IRN756" s="31"/>
      <c r="IRO756" s="31"/>
      <c r="IRP756" s="31"/>
      <c r="IRQ756" s="31"/>
      <c r="IRR756" s="31"/>
      <c r="IRS756" s="31"/>
      <c r="IRT756" s="31"/>
      <c r="IRU756" s="31"/>
      <c r="IRV756" s="31"/>
      <c r="IRW756" s="31"/>
      <c r="IRX756" s="31"/>
      <c r="IRY756" s="31"/>
      <c r="IRZ756" s="31"/>
      <c r="ISA756" s="31"/>
      <c r="ISB756" s="31"/>
      <c r="ISC756" s="31"/>
      <c r="ISD756" s="31"/>
      <c r="ISE756" s="31"/>
      <c r="ISF756" s="31"/>
      <c r="ISG756" s="31"/>
      <c r="ISH756" s="31"/>
      <c r="ISI756" s="31"/>
      <c r="ISJ756" s="31"/>
      <c r="ISK756" s="31"/>
      <c r="ISL756" s="31"/>
      <c r="ISM756" s="31"/>
      <c r="ISN756" s="31"/>
      <c r="ISO756" s="31"/>
      <c r="ISP756" s="31"/>
      <c r="ISQ756" s="31"/>
      <c r="ISR756" s="31"/>
      <c r="ISS756" s="31"/>
      <c r="IST756" s="31"/>
      <c r="ISU756" s="31"/>
      <c r="ISV756" s="31"/>
      <c r="ISW756" s="31"/>
      <c r="ISX756" s="31"/>
      <c r="ISY756" s="31"/>
      <c r="ISZ756" s="31"/>
      <c r="ITA756" s="31"/>
      <c r="ITB756" s="31"/>
      <c r="ITC756" s="31"/>
      <c r="ITD756" s="31"/>
      <c r="ITE756" s="31"/>
      <c r="ITF756" s="31"/>
      <c r="ITG756" s="31"/>
      <c r="ITH756" s="31"/>
      <c r="ITI756" s="31"/>
      <c r="ITJ756" s="31"/>
      <c r="ITK756" s="31"/>
      <c r="ITL756" s="31"/>
      <c r="ITM756" s="31"/>
      <c r="ITN756" s="31"/>
      <c r="ITO756" s="31"/>
      <c r="ITP756" s="31"/>
      <c r="ITQ756" s="31"/>
      <c r="ITR756" s="31"/>
      <c r="ITS756" s="31"/>
      <c r="ITT756" s="31"/>
      <c r="ITU756" s="31"/>
      <c r="ITV756" s="31"/>
      <c r="ITW756" s="31"/>
      <c r="ITX756" s="31"/>
      <c r="ITY756" s="31"/>
      <c r="ITZ756" s="31"/>
      <c r="IUA756" s="31"/>
      <c r="IUB756" s="31"/>
      <c r="IUC756" s="31"/>
      <c r="IUD756" s="31"/>
      <c r="IUE756" s="31"/>
      <c r="IUF756" s="31"/>
      <c r="IUG756" s="31"/>
      <c r="IUH756" s="31"/>
      <c r="IUI756" s="31"/>
      <c r="IUJ756" s="31"/>
      <c r="IUK756" s="31"/>
      <c r="IUL756" s="31"/>
      <c r="IUM756" s="31"/>
      <c r="IUN756" s="31"/>
      <c r="IUO756" s="31"/>
      <c r="IUP756" s="31"/>
      <c r="IUQ756" s="31"/>
      <c r="IUR756" s="31"/>
      <c r="IUS756" s="31"/>
      <c r="IUT756" s="31"/>
      <c r="IUU756" s="31"/>
      <c r="IUV756" s="31"/>
      <c r="IUW756" s="31"/>
      <c r="IUX756" s="31"/>
      <c r="IUY756" s="31"/>
      <c r="IUZ756" s="31"/>
      <c r="IVA756" s="31"/>
      <c r="IVB756" s="31"/>
      <c r="IVC756" s="31"/>
      <c r="IVD756" s="31"/>
      <c r="IVE756" s="31"/>
      <c r="IVF756" s="31"/>
      <c r="IVG756" s="31"/>
      <c r="IVH756" s="31"/>
      <c r="IVI756" s="31"/>
      <c r="IVJ756" s="31"/>
      <c r="IVK756" s="31"/>
      <c r="IVL756" s="31"/>
      <c r="IVM756" s="31"/>
      <c r="IVN756" s="31"/>
      <c r="IVO756" s="31"/>
      <c r="IVP756" s="31"/>
      <c r="IVQ756" s="31"/>
      <c r="IVR756" s="31"/>
      <c r="IVS756" s="31"/>
      <c r="IVT756" s="31"/>
      <c r="IVU756" s="31"/>
      <c r="IVV756" s="31"/>
      <c r="IVW756" s="31"/>
      <c r="IVX756" s="31"/>
      <c r="IVY756" s="31"/>
      <c r="IVZ756" s="31"/>
      <c r="IWA756" s="31"/>
      <c r="IWB756" s="31"/>
      <c r="IWC756" s="31"/>
      <c r="IWD756" s="31"/>
      <c r="IWE756" s="31"/>
      <c r="IWF756" s="31"/>
      <c r="IWG756" s="31"/>
      <c r="IWH756" s="31"/>
      <c r="IWI756" s="31"/>
      <c r="IWJ756" s="31"/>
      <c r="IWK756" s="31"/>
      <c r="IWL756" s="31"/>
      <c r="IWM756" s="31"/>
      <c r="IWN756" s="31"/>
      <c r="IWO756" s="31"/>
      <c r="IWP756" s="31"/>
      <c r="IWQ756" s="31"/>
      <c r="IWR756" s="31"/>
      <c r="IWS756" s="31"/>
      <c r="IWT756" s="31"/>
      <c r="IWU756" s="31"/>
      <c r="IWV756" s="31"/>
      <c r="IWW756" s="31"/>
      <c r="IWX756" s="31"/>
      <c r="IWY756" s="31"/>
      <c r="IWZ756" s="31"/>
      <c r="IXA756" s="31"/>
      <c r="IXB756" s="31"/>
      <c r="IXC756" s="31"/>
      <c r="IXD756" s="31"/>
      <c r="IXE756" s="31"/>
      <c r="IXF756" s="31"/>
      <c r="IXG756" s="31"/>
      <c r="IXH756" s="31"/>
      <c r="IXI756" s="31"/>
      <c r="IXJ756" s="31"/>
      <c r="IXK756" s="31"/>
      <c r="IXL756" s="31"/>
      <c r="IXM756" s="31"/>
      <c r="IXN756" s="31"/>
      <c r="IXO756" s="31"/>
      <c r="IXP756" s="31"/>
      <c r="IXQ756" s="31"/>
      <c r="IXR756" s="31"/>
      <c r="IXS756" s="31"/>
      <c r="IXT756" s="31"/>
      <c r="IXU756" s="31"/>
      <c r="IXV756" s="31"/>
      <c r="IXW756" s="31"/>
      <c r="IXX756" s="31"/>
      <c r="IXY756" s="31"/>
      <c r="IXZ756" s="31"/>
      <c r="IYA756" s="31"/>
      <c r="IYB756" s="31"/>
      <c r="IYC756" s="31"/>
      <c r="IYD756" s="31"/>
      <c r="IYE756" s="31"/>
      <c r="IYF756" s="31"/>
      <c r="IYG756" s="31"/>
      <c r="IYH756" s="31"/>
      <c r="IYI756" s="31"/>
      <c r="IYJ756" s="31"/>
      <c r="IYK756" s="31"/>
      <c r="IYL756" s="31"/>
      <c r="IYM756" s="31"/>
      <c r="IYN756" s="31"/>
      <c r="IYO756" s="31"/>
      <c r="IYP756" s="31"/>
      <c r="IYQ756" s="31"/>
      <c r="IYR756" s="31"/>
      <c r="IYS756" s="31"/>
      <c r="IYT756" s="31"/>
      <c r="IYU756" s="31"/>
      <c r="IYV756" s="31"/>
      <c r="IYW756" s="31"/>
      <c r="IYX756" s="31"/>
      <c r="IYY756" s="31"/>
      <c r="IYZ756" s="31"/>
      <c r="IZA756" s="31"/>
      <c r="IZB756" s="31"/>
      <c r="IZC756" s="31"/>
      <c r="IZD756" s="31"/>
      <c r="IZE756" s="31"/>
      <c r="IZF756" s="31"/>
      <c r="IZG756" s="31"/>
      <c r="IZH756" s="31"/>
      <c r="IZI756" s="31"/>
      <c r="IZJ756" s="31"/>
      <c r="IZK756" s="31"/>
      <c r="IZL756" s="31"/>
      <c r="IZM756" s="31"/>
      <c r="IZN756" s="31"/>
      <c r="IZO756" s="31"/>
      <c r="IZP756" s="31"/>
      <c r="IZQ756" s="31"/>
      <c r="IZR756" s="31"/>
      <c r="IZS756" s="31"/>
      <c r="IZT756" s="31"/>
      <c r="IZU756" s="31"/>
      <c r="IZV756" s="31"/>
      <c r="IZW756" s="31"/>
      <c r="IZX756" s="31"/>
      <c r="IZY756" s="31"/>
      <c r="IZZ756" s="31"/>
      <c r="JAA756" s="31"/>
      <c r="JAB756" s="31"/>
      <c r="JAC756" s="31"/>
      <c r="JAD756" s="31"/>
      <c r="JAE756" s="31"/>
      <c r="JAF756" s="31"/>
      <c r="JAG756" s="31"/>
      <c r="JAH756" s="31"/>
      <c r="JAI756" s="31"/>
      <c r="JAJ756" s="31"/>
      <c r="JAK756" s="31"/>
      <c r="JAL756" s="31"/>
      <c r="JAM756" s="31"/>
      <c r="JAN756" s="31"/>
      <c r="JAO756" s="31"/>
      <c r="JAP756" s="31"/>
      <c r="JAQ756" s="31"/>
      <c r="JAR756" s="31"/>
      <c r="JAS756" s="31"/>
      <c r="JAT756" s="31"/>
      <c r="JAU756" s="31"/>
      <c r="JAV756" s="31"/>
      <c r="JAW756" s="31"/>
      <c r="JAX756" s="31"/>
      <c r="JAY756" s="31"/>
      <c r="JAZ756" s="31"/>
      <c r="JBA756" s="31"/>
      <c r="JBB756" s="31"/>
      <c r="JBC756" s="31"/>
      <c r="JBD756" s="31"/>
      <c r="JBE756" s="31"/>
      <c r="JBF756" s="31"/>
      <c r="JBG756" s="31"/>
      <c r="JBH756" s="31"/>
      <c r="JBI756" s="31"/>
      <c r="JBJ756" s="31"/>
      <c r="JBK756" s="31"/>
      <c r="JBL756" s="31"/>
      <c r="JBM756" s="31"/>
      <c r="JBN756" s="31"/>
      <c r="JBO756" s="31"/>
      <c r="JBP756" s="31"/>
      <c r="JBQ756" s="31"/>
      <c r="JBR756" s="31"/>
      <c r="JBS756" s="31"/>
      <c r="JBT756" s="31"/>
      <c r="JBU756" s="31"/>
      <c r="JBV756" s="31"/>
      <c r="JBW756" s="31"/>
      <c r="JBX756" s="31"/>
      <c r="JBY756" s="31"/>
      <c r="JBZ756" s="31"/>
      <c r="JCA756" s="31"/>
      <c r="JCB756" s="31"/>
      <c r="JCC756" s="31"/>
      <c r="JCD756" s="31"/>
      <c r="JCE756" s="31"/>
      <c r="JCF756" s="31"/>
      <c r="JCG756" s="31"/>
      <c r="JCH756" s="31"/>
      <c r="JCI756" s="31"/>
      <c r="JCJ756" s="31"/>
      <c r="JCK756" s="31"/>
      <c r="JCL756" s="31"/>
      <c r="JCM756" s="31"/>
      <c r="JCN756" s="31"/>
      <c r="JCO756" s="31"/>
      <c r="JCP756" s="31"/>
      <c r="JCQ756" s="31"/>
      <c r="JCR756" s="31"/>
      <c r="JCS756" s="31"/>
      <c r="JCT756" s="31"/>
      <c r="JCU756" s="31"/>
      <c r="JCV756" s="31"/>
      <c r="JCW756" s="31"/>
      <c r="JCX756" s="31"/>
      <c r="JCY756" s="31"/>
      <c r="JCZ756" s="31"/>
      <c r="JDA756" s="31"/>
      <c r="JDB756" s="31"/>
      <c r="JDC756" s="31"/>
      <c r="JDD756" s="31"/>
      <c r="JDE756" s="31"/>
      <c r="JDF756" s="31"/>
      <c r="JDG756" s="31"/>
      <c r="JDH756" s="31"/>
      <c r="JDI756" s="31"/>
      <c r="JDJ756" s="31"/>
      <c r="JDK756" s="31"/>
      <c r="JDL756" s="31"/>
      <c r="JDM756" s="31"/>
      <c r="JDN756" s="31"/>
      <c r="JDO756" s="31"/>
      <c r="JDP756" s="31"/>
      <c r="JDQ756" s="31"/>
      <c r="JDR756" s="31"/>
      <c r="JDS756" s="31"/>
      <c r="JDT756" s="31"/>
      <c r="JDU756" s="31"/>
      <c r="JDV756" s="31"/>
      <c r="JDW756" s="31"/>
      <c r="JDX756" s="31"/>
      <c r="JDY756" s="31"/>
      <c r="JDZ756" s="31"/>
      <c r="JEA756" s="31"/>
      <c r="JEB756" s="31"/>
      <c r="JEC756" s="31"/>
      <c r="JED756" s="31"/>
      <c r="JEE756" s="31"/>
      <c r="JEF756" s="31"/>
      <c r="JEG756" s="31"/>
      <c r="JEH756" s="31"/>
      <c r="JEI756" s="31"/>
      <c r="JEJ756" s="31"/>
      <c r="JEK756" s="31"/>
      <c r="JEL756" s="31"/>
      <c r="JEM756" s="31"/>
      <c r="JEN756" s="31"/>
      <c r="JEO756" s="31"/>
      <c r="JEP756" s="31"/>
      <c r="JEQ756" s="31"/>
      <c r="JER756" s="31"/>
      <c r="JES756" s="31"/>
      <c r="JET756" s="31"/>
      <c r="JEU756" s="31"/>
      <c r="JEV756" s="31"/>
      <c r="JEW756" s="31"/>
      <c r="JEX756" s="31"/>
      <c r="JEY756" s="31"/>
      <c r="JEZ756" s="31"/>
      <c r="JFA756" s="31"/>
      <c r="JFB756" s="31"/>
      <c r="JFC756" s="31"/>
      <c r="JFD756" s="31"/>
      <c r="JFE756" s="31"/>
      <c r="JFF756" s="31"/>
      <c r="JFG756" s="31"/>
      <c r="JFH756" s="31"/>
      <c r="JFI756" s="31"/>
      <c r="JFJ756" s="31"/>
      <c r="JFK756" s="31"/>
      <c r="JFL756" s="31"/>
      <c r="JFM756" s="31"/>
      <c r="JFN756" s="31"/>
      <c r="JFO756" s="31"/>
      <c r="JFP756" s="31"/>
      <c r="JFQ756" s="31"/>
      <c r="JFR756" s="31"/>
      <c r="JFS756" s="31"/>
      <c r="JFT756" s="31"/>
      <c r="JFU756" s="31"/>
      <c r="JFV756" s="31"/>
      <c r="JFW756" s="31"/>
      <c r="JFX756" s="31"/>
      <c r="JFY756" s="31"/>
      <c r="JFZ756" s="31"/>
      <c r="JGA756" s="31"/>
      <c r="JGB756" s="31"/>
      <c r="JGC756" s="31"/>
      <c r="JGD756" s="31"/>
      <c r="JGE756" s="31"/>
      <c r="JGF756" s="31"/>
      <c r="JGG756" s="31"/>
      <c r="JGH756" s="31"/>
      <c r="JGI756" s="31"/>
      <c r="JGJ756" s="31"/>
      <c r="JGK756" s="31"/>
      <c r="JGL756" s="31"/>
      <c r="JGM756" s="31"/>
      <c r="JGN756" s="31"/>
      <c r="JGO756" s="31"/>
      <c r="JGP756" s="31"/>
      <c r="JGQ756" s="31"/>
      <c r="JGR756" s="31"/>
      <c r="JGS756" s="31"/>
      <c r="JGT756" s="31"/>
      <c r="JGU756" s="31"/>
      <c r="JGV756" s="31"/>
      <c r="JGW756" s="31"/>
      <c r="JGX756" s="31"/>
      <c r="JGY756" s="31"/>
      <c r="JGZ756" s="31"/>
      <c r="JHA756" s="31"/>
      <c r="JHB756" s="31"/>
      <c r="JHC756" s="31"/>
      <c r="JHD756" s="31"/>
      <c r="JHE756" s="31"/>
      <c r="JHF756" s="31"/>
      <c r="JHG756" s="31"/>
      <c r="JHH756" s="31"/>
      <c r="JHI756" s="31"/>
      <c r="JHJ756" s="31"/>
      <c r="JHK756" s="31"/>
      <c r="JHL756" s="31"/>
      <c r="JHM756" s="31"/>
      <c r="JHN756" s="31"/>
      <c r="JHO756" s="31"/>
      <c r="JHP756" s="31"/>
      <c r="JHQ756" s="31"/>
      <c r="JHR756" s="31"/>
      <c r="JHS756" s="31"/>
      <c r="JHT756" s="31"/>
      <c r="JHU756" s="31"/>
      <c r="JHV756" s="31"/>
      <c r="JHW756" s="31"/>
      <c r="JHX756" s="31"/>
      <c r="JHY756" s="31"/>
      <c r="JHZ756" s="31"/>
      <c r="JIA756" s="31"/>
      <c r="JIB756" s="31"/>
      <c r="JIC756" s="31"/>
      <c r="JID756" s="31"/>
      <c r="JIE756" s="31"/>
      <c r="JIF756" s="31"/>
      <c r="JIG756" s="31"/>
      <c r="JIH756" s="31"/>
      <c r="JII756" s="31"/>
      <c r="JIJ756" s="31"/>
      <c r="JIK756" s="31"/>
      <c r="JIL756" s="31"/>
      <c r="JIM756" s="31"/>
      <c r="JIN756" s="31"/>
      <c r="JIO756" s="31"/>
      <c r="JIP756" s="31"/>
      <c r="JIQ756" s="31"/>
      <c r="JIR756" s="31"/>
      <c r="JIS756" s="31"/>
      <c r="JIT756" s="31"/>
      <c r="JIU756" s="31"/>
      <c r="JIV756" s="31"/>
      <c r="JIW756" s="31"/>
      <c r="JIX756" s="31"/>
      <c r="JIY756" s="31"/>
      <c r="JIZ756" s="31"/>
      <c r="JJA756" s="31"/>
      <c r="JJB756" s="31"/>
      <c r="JJC756" s="31"/>
      <c r="JJD756" s="31"/>
      <c r="JJE756" s="31"/>
      <c r="JJF756" s="31"/>
      <c r="JJG756" s="31"/>
      <c r="JJH756" s="31"/>
      <c r="JJI756" s="31"/>
      <c r="JJJ756" s="31"/>
      <c r="JJK756" s="31"/>
      <c r="JJL756" s="31"/>
      <c r="JJM756" s="31"/>
      <c r="JJN756" s="31"/>
      <c r="JJO756" s="31"/>
      <c r="JJP756" s="31"/>
      <c r="JJQ756" s="31"/>
      <c r="JJR756" s="31"/>
      <c r="JJS756" s="31"/>
      <c r="JJT756" s="31"/>
      <c r="JJU756" s="31"/>
      <c r="JJV756" s="31"/>
      <c r="JJW756" s="31"/>
      <c r="JJX756" s="31"/>
      <c r="JJY756" s="31"/>
      <c r="JJZ756" s="31"/>
      <c r="JKA756" s="31"/>
      <c r="JKB756" s="31"/>
      <c r="JKC756" s="31"/>
      <c r="JKD756" s="31"/>
      <c r="JKE756" s="31"/>
      <c r="JKF756" s="31"/>
      <c r="JKG756" s="31"/>
      <c r="JKH756" s="31"/>
      <c r="JKI756" s="31"/>
      <c r="JKJ756" s="31"/>
      <c r="JKK756" s="31"/>
      <c r="JKL756" s="31"/>
      <c r="JKM756" s="31"/>
      <c r="JKN756" s="31"/>
      <c r="JKO756" s="31"/>
      <c r="JKP756" s="31"/>
      <c r="JKQ756" s="31"/>
      <c r="JKR756" s="31"/>
      <c r="JKS756" s="31"/>
      <c r="JKT756" s="31"/>
      <c r="JKU756" s="31"/>
      <c r="JKV756" s="31"/>
      <c r="JKW756" s="31"/>
      <c r="JKX756" s="31"/>
      <c r="JKY756" s="31"/>
      <c r="JKZ756" s="31"/>
      <c r="JLA756" s="31"/>
      <c r="JLB756" s="31"/>
      <c r="JLC756" s="31"/>
      <c r="JLD756" s="31"/>
      <c r="JLE756" s="31"/>
      <c r="JLF756" s="31"/>
      <c r="JLG756" s="31"/>
      <c r="JLH756" s="31"/>
      <c r="JLI756" s="31"/>
      <c r="JLJ756" s="31"/>
      <c r="JLK756" s="31"/>
      <c r="JLL756" s="31"/>
      <c r="JLM756" s="31"/>
      <c r="JLN756" s="31"/>
      <c r="JLO756" s="31"/>
      <c r="JLP756" s="31"/>
      <c r="JLQ756" s="31"/>
      <c r="JLR756" s="31"/>
      <c r="JLS756" s="31"/>
      <c r="JLT756" s="31"/>
      <c r="JLU756" s="31"/>
      <c r="JLV756" s="31"/>
      <c r="JLW756" s="31"/>
      <c r="JLX756" s="31"/>
      <c r="JLY756" s="31"/>
      <c r="JLZ756" s="31"/>
      <c r="JMA756" s="31"/>
      <c r="JMB756" s="31"/>
      <c r="JMC756" s="31"/>
      <c r="JMD756" s="31"/>
      <c r="JME756" s="31"/>
      <c r="JMF756" s="31"/>
      <c r="JMG756" s="31"/>
      <c r="JMH756" s="31"/>
      <c r="JMI756" s="31"/>
      <c r="JMJ756" s="31"/>
      <c r="JMK756" s="31"/>
      <c r="JML756" s="31"/>
      <c r="JMM756" s="31"/>
      <c r="JMN756" s="31"/>
      <c r="JMO756" s="31"/>
      <c r="JMP756" s="31"/>
      <c r="JMQ756" s="31"/>
      <c r="JMR756" s="31"/>
      <c r="JMS756" s="31"/>
      <c r="JMT756" s="31"/>
      <c r="JMU756" s="31"/>
      <c r="JMV756" s="31"/>
      <c r="JMW756" s="31"/>
      <c r="JMX756" s="31"/>
      <c r="JMY756" s="31"/>
      <c r="JMZ756" s="31"/>
      <c r="JNA756" s="31"/>
      <c r="JNB756" s="31"/>
      <c r="JNC756" s="31"/>
      <c r="JND756" s="31"/>
      <c r="JNE756" s="31"/>
      <c r="JNF756" s="31"/>
      <c r="JNG756" s="31"/>
      <c r="JNH756" s="31"/>
      <c r="JNI756" s="31"/>
      <c r="JNJ756" s="31"/>
      <c r="JNK756" s="31"/>
      <c r="JNL756" s="31"/>
      <c r="JNM756" s="31"/>
      <c r="JNN756" s="31"/>
      <c r="JNO756" s="31"/>
      <c r="JNP756" s="31"/>
      <c r="JNQ756" s="31"/>
      <c r="JNR756" s="31"/>
      <c r="JNS756" s="31"/>
      <c r="JNT756" s="31"/>
      <c r="JNU756" s="31"/>
      <c r="JNV756" s="31"/>
      <c r="JNW756" s="31"/>
      <c r="JNX756" s="31"/>
      <c r="JNY756" s="31"/>
      <c r="JNZ756" s="31"/>
      <c r="JOA756" s="31"/>
      <c r="JOB756" s="31"/>
      <c r="JOC756" s="31"/>
      <c r="JOD756" s="31"/>
      <c r="JOE756" s="31"/>
      <c r="JOF756" s="31"/>
      <c r="JOG756" s="31"/>
      <c r="JOH756" s="31"/>
      <c r="JOI756" s="31"/>
      <c r="JOJ756" s="31"/>
      <c r="JOK756" s="31"/>
      <c r="JOL756" s="31"/>
      <c r="JOM756" s="31"/>
      <c r="JON756" s="31"/>
      <c r="JOO756" s="31"/>
      <c r="JOP756" s="31"/>
      <c r="JOQ756" s="31"/>
      <c r="JOR756" s="31"/>
      <c r="JOS756" s="31"/>
      <c r="JOT756" s="31"/>
      <c r="JOU756" s="31"/>
      <c r="JOV756" s="31"/>
      <c r="JOW756" s="31"/>
      <c r="JOX756" s="31"/>
      <c r="JOY756" s="31"/>
      <c r="JOZ756" s="31"/>
      <c r="JPA756" s="31"/>
      <c r="JPB756" s="31"/>
      <c r="JPC756" s="31"/>
      <c r="JPD756" s="31"/>
      <c r="JPE756" s="31"/>
      <c r="JPF756" s="31"/>
      <c r="JPG756" s="31"/>
      <c r="JPH756" s="31"/>
      <c r="JPI756" s="31"/>
      <c r="JPJ756" s="31"/>
      <c r="JPK756" s="31"/>
      <c r="JPL756" s="31"/>
      <c r="JPM756" s="31"/>
      <c r="JPN756" s="31"/>
      <c r="JPO756" s="31"/>
      <c r="JPP756" s="31"/>
      <c r="JPQ756" s="31"/>
      <c r="JPR756" s="31"/>
      <c r="JPS756" s="31"/>
      <c r="JPT756" s="31"/>
      <c r="JPU756" s="31"/>
      <c r="JPV756" s="31"/>
      <c r="JPW756" s="31"/>
      <c r="JPX756" s="31"/>
      <c r="JPY756" s="31"/>
      <c r="JPZ756" s="31"/>
      <c r="JQA756" s="31"/>
      <c r="JQB756" s="31"/>
      <c r="JQC756" s="31"/>
      <c r="JQD756" s="31"/>
      <c r="JQE756" s="31"/>
      <c r="JQF756" s="31"/>
      <c r="JQG756" s="31"/>
      <c r="JQH756" s="31"/>
      <c r="JQI756" s="31"/>
      <c r="JQJ756" s="31"/>
      <c r="JQK756" s="31"/>
      <c r="JQL756" s="31"/>
      <c r="JQM756" s="31"/>
      <c r="JQN756" s="31"/>
      <c r="JQO756" s="31"/>
      <c r="JQP756" s="31"/>
      <c r="JQQ756" s="31"/>
      <c r="JQR756" s="31"/>
      <c r="JQS756" s="31"/>
      <c r="JQT756" s="31"/>
      <c r="JQU756" s="31"/>
      <c r="JQV756" s="31"/>
      <c r="JQW756" s="31"/>
      <c r="JQX756" s="31"/>
      <c r="JQY756" s="31"/>
      <c r="JQZ756" s="31"/>
      <c r="JRA756" s="31"/>
      <c r="JRB756" s="31"/>
      <c r="JRC756" s="31"/>
      <c r="JRD756" s="31"/>
      <c r="JRE756" s="31"/>
      <c r="JRF756" s="31"/>
      <c r="JRG756" s="31"/>
      <c r="JRH756" s="31"/>
      <c r="JRI756" s="31"/>
      <c r="JRJ756" s="31"/>
      <c r="JRK756" s="31"/>
      <c r="JRL756" s="31"/>
      <c r="JRM756" s="31"/>
      <c r="JRN756" s="31"/>
      <c r="JRO756" s="31"/>
      <c r="JRP756" s="31"/>
      <c r="JRQ756" s="31"/>
      <c r="JRR756" s="31"/>
      <c r="JRS756" s="31"/>
      <c r="JRT756" s="31"/>
      <c r="JRU756" s="31"/>
      <c r="JRV756" s="31"/>
      <c r="JRW756" s="31"/>
      <c r="JRX756" s="31"/>
      <c r="JRY756" s="31"/>
      <c r="JRZ756" s="31"/>
      <c r="JSA756" s="31"/>
      <c r="JSB756" s="31"/>
      <c r="JSC756" s="31"/>
      <c r="JSD756" s="31"/>
      <c r="JSE756" s="31"/>
      <c r="JSF756" s="31"/>
      <c r="JSG756" s="31"/>
      <c r="JSH756" s="31"/>
      <c r="JSI756" s="31"/>
      <c r="JSJ756" s="31"/>
      <c r="JSK756" s="31"/>
      <c r="JSL756" s="31"/>
      <c r="JSM756" s="31"/>
      <c r="JSN756" s="31"/>
      <c r="JSO756" s="31"/>
      <c r="JSP756" s="31"/>
      <c r="JSQ756" s="31"/>
      <c r="JSR756" s="31"/>
      <c r="JSS756" s="31"/>
      <c r="JST756" s="31"/>
      <c r="JSU756" s="31"/>
      <c r="JSV756" s="31"/>
      <c r="JSW756" s="31"/>
      <c r="JSX756" s="31"/>
      <c r="JSY756" s="31"/>
      <c r="JSZ756" s="31"/>
      <c r="JTA756" s="31"/>
      <c r="JTB756" s="31"/>
      <c r="JTC756" s="31"/>
      <c r="JTD756" s="31"/>
      <c r="JTE756" s="31"/>
      <c r="JTF756" s="31"/>
      <c r="JTG756" s="31"/>
      <c r="JTH756" s="31"/>
      <c r="JTI756" s="31"/>
      <c r="JTJ756" s="31"/>
      <c r="JTK756" s="31"/>
      <c r="JTL756" s="31"/>
      <c r="JTM756" s="31"/>
      <c r="JTN756" s="31"/>
      <c r="JTO756" s="31"/>
      <c r="JTP756" s="31"/>
      <c r="JTQ756" s="31"/>
      <c r="JTR756" s="31"/>
      <c r="JTS756" s="31"/>
      <c r="JTT756" s="31"/>
      <c r="JTU756" s="31"/>
      <c r="JTV756" s="31"/>
      <c r="JTW756" s="31"/>
      <c r="JTX756" s="31"/>
      <c r="JTY756" s="31"/>
      <c r="JTZ756" s="31"/>
      <c r="JUA756" s="31"/>
      <c r="JUB756" s="31"/>
      <c r="JUC756" s="31"/>
      <c r="JUD756" s="31"/>
      <c r="JUE756" s="31"/>
      <c r="JUF756" s="31"/>
      <c r="JUG756" s="31"/>
      <c r="JUH756" s="31"/>
      <c r="JUI756" s="31"/>
      <c r="JUJ756" s="31"/>
      <c r="JUK756" s="31"/>
      <c r="JUL756" s="31"/>
      <c r="JUM756" s="31"/>
      <c r="JUN756" s="31"/>
      <c r="JUO756" s="31"/>
      <c r="JUP756" s="31"/>
      <c r="JUQ756" s="31"/>
      <c r="JUR756" s="31"/>
      <c r="JUS756" s="31"/>
      <c r="JUT756" s="31"/>
      <c r="JUU756" s="31"/>
      <c r="JUV756" s="31"/>
      <c r="JUW756" s="31"/>
      <c r="JUX756" s="31"/>
      <c r="JUY756" s="31"/>
      <c r="JUZ756" s="31"/>
      <c r="JVA756" s="31"/>
      <c r="JVB756" s="31"/>
      <c r="JVC756" s="31"/>
      <c r="JVD756" s="31"/>
      <c r="JVE756" s="31"/>
      <c r="JVF756" s="31"/>
      <c r="JVG756" s="31"/>
      <c r="JVH756" s="31"/>
      <c r="JVI756" s="31"/>
      <c r="JVJ756" s="31"/>
      <c r="JVK756" s="31"/>
      <c r="JVL756" s="31"/>
      <c r="JVM756" s="31"/>
      <c r="JVN756" s="31"/>
      <c r="JVO756" s="31"/>
      <c r="JVP756" s="31"/>
      <c r="JVQ756" s="31"/>
      <c r="JVR756" s="31"/>
      <c r="JVS756" s="31"/>
      <c r="JVT756" s="31"/>
      <c r="JVU756" s="31"/>
      <c r="JVV756" s="31"/>
      <c r="JVW756" s="31"/>
      <c r="JVX756" s="31"/>
      <c r="JVY756" s="31"/>
      <c r="JVZ756" s="31"/>
      <c r="JWA756" s="31"/>
      <c r="JWB756" s="31"/>
      <c r="JWC756" s="31"/>
      <c r="JWD756" s="31"/>
      <c r="JWE756" s="31"/>
      <c r="JWF756" s="31"/>
      <c r="JWG756" s="31"/>
      <c r="JWH756" s="31"/>
      <c r="JWI756" s="31"/>
      <c r="JWJ756" s="31"/>
      <c r="JWK756" s="31"/>
      <c r="JWL756" s="31"/>
      <c r="JWM756" s="31"/>
      <c r="JWN756" s="31"/>
      <c r="JWO756" s="31"/>
      <c r="JWP756" s="31"/>
      <c r="JWQ756" s="31"/>
      <c r="JWR756" s="31"/>
      <c r="JWS756" s="31"/>
      <c r="JWT756" s="31"/>
      <c r="JWU756" s="31"/>
      <c r="JWV756" s="31"/>
      <c r="JWW756" s="31"/>
      <c r="JWX756" s="31"/>
      <c r="JWY756" s="31"/>
      <c r="JWZ756" s="31"/>
      <c r="JXA756" s="31"/>
      <c r="JXB756" s="31"/>
      <c r="JXC756" s="31"/>
      <c r="JXD756" s="31"/>
      <c r="JXE756" s="31"/>
      <c r="JXF756" s="31"/>
      <c r="JXG756" s="31"/>
      <c r="JXH756" s="31"/>
      <c r="JXI756" s="31"/>
      <c r="JXJ756" s="31"/>
      <c r="JXK756" s="31"/>
      <c r="JXL756" s="31"/>
      <c r="JXM756" s="31"/>
      <c r="JXN756" s="31"/>
      <c r="JXO756" s="31"/>
      <c r="JXP756" s="31"/>
      <c r="JXQ756" s="31"/>
      <c r="JXR756" s="31"/>
      <c r="JXS756" s="31"/>
      <c r="JXT756" s="31"/>
      <c r="JXU756" s="31"/>
      <c r="JXV756" s="31"/>
      <c r="JXW756" s="31"/>
      <c r="JXX756" s="31"/>
      <c r="JXY756" s="31"/>
      <c r="JXZ756" s="31"/>
      <c r="JYA756" s="31"/>
      <c r="JYB756" s="31"/>
      <c r="JYC756" s="31"/>
      <c r="JYD756" s="31"/>
      <c r="JYE756" s="31"/>
      <c r="JYF756" s="31"/>
      <c r="JYG756" s="31"/>
      <c r="JYH756" s="31"/>
      <c r="JYI756" s="31"/>
      <c r="JYJ756" s="31"/>
      <c r="JYK756" s="31"/>
      <c r="JYL756" s="31"/>
      <c r="JYM756" s="31"/>
      <c r="JYN756" s="31"/>
      <c r="JYO756" s="31"/>
      <c r="JYP756" s="31"/>
      <c r="JYQ756" s="31"/>
      <c r="JYR756" s="31"/>
      <c r="JYS756" s="31"/>
      <c r="JYT756" s="31"/>
      <c r="JYU756" s="31"/>
      <c r="JYV756" s="31"/>
      <c r="JYW756" s="31"/>
      <c r="JYX756" s="31"/>
      <c r="JYY756" s="31"/>
      <c r="JYZ756" s="31"/>
      <c r="JZA756" s="31"/>
      <c r="JZB756" s="31"/>
      <c r="JZC756" s="31"/>
      <c r="JZD756" s="31"/>
      <c r="JZE756" s="31"/>
      <c r="JZF756" s="31"/>
      <c r="JZG756" s="31"/>
      <c r="JZH756" s="31"/>
      <c r="JZI756" s="31"/>
      <c r="JZJ756" s="31"/>
      <c r="JZK756" s="31"/>
      <c r="JZL756" s="31"/>
      <c r="JZM756" s="31"/>
      <c r="JZN756" s="31"/>
      <c r="JZO756" s="31"/>
      <c r="JZP756" s="31"/>
      <c r="JZQ756" s="31"/>
      <c r="JZR756" s="31"/>
      <c r="JZS756" s="31"/>
      <c r="JZT756" s="31"/>
      <c r="JZU756" s="31"/>
      <c r="JZV756" s="31"/>
      <c r="JZW756" s="31"/>
      <c r="JZX756" s="31"/>
      <c r="JZY756" s="31"/>
      <c r="JZZ756" s="31"/>
      <c r="KAA756" s="31"/>
      <c r="KAB756" s="31"/>
      <c r="KAC756" s="31"/>
      <c r="KAD756" s="31"/>
      <c r="KAE756" s="31"/>
      <c r="KAF756" s="31"/>
      <c r="KAG756" s="31"/>
      <c r="KAH756" s="31"/>
      <c r="KAI756" s="31"/>
      <c r="KAJ756" s="31"/>
      <c r="KAK756" s="31"/>
      <c r="KAL756" s="31"/>
      <c r="KAM756" s="31"/>
      <c r="KAN756" s="31"/>
      <c r="KAO756" s="31"/>
      <c r="KAP756" s="31"/>
      <c r="KAQ756" s="31"/>
      <c r="KAR756" s="31"/>
      <c r="KAS756" s="31"/>
      <c r="KAT756" s="31"/>
      <c r="KAU756" s="31"/>
      <c r="KAV756" s="31"/>
      <c r="KAW756" s="31"/>
      <c r="KAX756" s="31"/>
      <c r="KAY756" s="31"/>
      <c r="KAZ756" s="31"/>
      <c r="KBA756" s="31"/>
      <c r="KBB756" s="31"/>
      <c r="KBC756" s="31"/>
      <c r="KBD756" s="31"/>
      <c r="KBE756" s="31"/>
      <c r="KBF756" s="31"/>
      <c r="KBG756" s="31"/>
      <c r="KBH756" s="31"/>
      <c r="KBI756" s="31"/>
      <c r="KBJ756" s="31"/>
      <c r="KBK756" s="31"/>
      <c r="KBL756" s="31"/>
      <c r="KBM756" s="31"/>
      <c r="KBN756" s="31"/>
      <c r="KBO756" s="31"/>
      <c r="KBP756" s="31"/>
      <c r="KBQ756" s="31"/>
      <c r="KBR756" s="31"/>
      <c r="KBS756" s="31"/>
      <c r="KBT756" s="31"/>
      <c r="KBU756" s="31"/>
      <c r="KBV756" s="31"/>
      <c r="KBW756" s="31"/>
      <c r="KBX756" s="31"/>
      <c r="KBY756" s="31"/>
      <c r="KBZ756" s="31"/>
      <c r="KCA756" s="31"/>
      <c r="KCB756" s="31"/>
      <c r="KCC756" s="31"/>
      <c r="KCD756" s="31"/>
      <c r="KCE756" s="31"/>
      <c r="KCF756" s="31"/>
      <c r="KCG756" s="31"/>
      <c r="KCH756" s="31"/>
      <c r="KCI756" s="31"/>
      <c r="KCJ756" s="31"/>
      <c r="KCK756" s="31"/>
      <c r="KCL756" s="31"/>
      <c r="KCM756" s="31"/>
      <c r="KCN756" s="31"/>
      <c r="KCO756" s="31"/>
      <c r="KCP756" s="31"/>
      <c r="KCQ756" s="31"/>
      <c r="KCR756" s="31"/>
      <c r="KCS756" s="31"/>
      <c r="KCT756" s="31"/>
      <c r="KCU756" s="31"/>
      <c r="KCV756" s="31"/>
      <c r="KCW756" s="31"/>
      <c r="KCX756" s="31"/>
      <c r="KCY756" s="31"/>
      <c r="KCZ756" s="31"/>
      <c r="KDA756" s="31"/>
      <c r="KDB756" s="31"/>
      <c r="KDC756" s="31"/>
      <c r="KDD756" s="31"/>
      <c r="KDE756" s="31"/>
      <c r="KDF756" s="31"/>
      <c r="KDG756" s="31"/>
      <c r="KDH756" s="31"/>
      <c r="KDI756" s="31"/>
      <c r="KDJ756" s="31"/>
      <c r="KDK756" s="31"/>
      <c r="KDL756" s="31"/>
      <c r="KDM756" s="31"/>
      <c r="KDN756" s="31"/>
      <c r="KDO756" s="31"/>
      <c r="KDP756" s="31"/>
      <c r="KDQ756" s="31"/>
      <c r="KDR756" s="31"/>
      <c r="KDS756" s="31"/>
      <c r="KDT756" s="31"/>
      <c r="KDU756" s="31"/>
      <c r="KDV756" s="31"/>
      <c r="KDW756" s="31"/>
      <c r="KDX756" s="31"/>
      <c r="KDY756" s="31"/>
      <c r="KDZ756" s="31"/>
      <c r="KEA756" s="31"/>
      <c r="KEB756" s="31"/>
      <c r="KEC756" s="31"/>
      <c r="KED756" s="31"/>
      <c r="KEE756" s="31"/>
      <c r="KEF756" s="31"/>
      <c r="KEG756" s="31"/>
      <c r="KEH756" s="31"/>
      <c r="KEI756" s="31"/>
      <c r="KEJ756" s="31"/>
      <c r="KEK756" s="31"/>
      <c r="KEL756" s="31"/>
      <c r="KEM756" s="31"/>
      <c r="KEN756" s="31"/>
      <c r="KEO756" s="31"/>
      <c r="KEP756" s="31"/>
      <c r="KEQ756" s="31"/>
      <c r="KER756" s="31"/>
      <c r="KES756" s="31"/>
      <c r="KET756" s="31"/>
      <c r="KEU756" s="31"/>
      <c r="KEV756" s="31"/>
      <c r="KEW756" s="31"/>
      <c r="KEX756" s="31"/>
      <c r="KEY756" s="31"/>
      <c r="KEZ756" s="31"/>
      <c r="KFA756" s="31"/>
      <c r="KFB756" s="31"/>
      <c r="KFC756" s="31"/>
      <c r="KFD756" s="31"/>
      <c r="KFE756" s="31"/>
      <c r="KFF756" s="31"/>
      <c r="KFG756" s="31"/>
      <c r="KFH756" s="31"/>
      <c r="KFI756" s="31"/>
      <c r="KFJ756" s="31"/>
      <c r="KFK756" s="31"/>
      <c r="KFL756" s="31"/>
      <c r="KFM756" s="31"/>
      <c r="KFN756" s="31"/>
      <c r="KFO756" s="31"/>
      <c r="KFP756" s="31"/>
      <c r="KFQ756" s="31"/>
      <c r="KFR756" s="31"/>
      <c r="KFS756" s="31"/>
      <c r="KFT756" s="31"/>
      <c r="KFU756" s="31"/>
      <c r="KFV756" s="31"/>
      <c r="KFW756" s="31"/>
      <c r="KFX756" s="31"/>
      <c r="KFY756" s="31"/>
      <c r="KFZ756" s="31"/>
      <c r="KGA756" s="31"/>
      <c r="KGB756" s="31"/>
      <c r="KGC756" s="31"/>
      <c r="KGD756" s="31"/>
      <c r="KGE756" s="31"/>
      <c r="KGF756" s="31"/>
      <c r="KGG756" s="31"/>
      <c r="KGH756" s="31"/>
      <c r="KGI756" s="31"/>
      <c r="KGJ756" s="31"/>
      <c r="KGK756" s="31"/>
      <c r="KGL756" s="31"/>
      <c r="KGM756" s="31"/>
      <c r="KGN756" s="31"/>
      <c r="KGO756" s="31"/>
      <c r="KGP756" s="31"/>
      <c r="KGQ756" s="31"/>
      <c r="KGR756" s="31"/>
      <c r="KGS756" s="31"/>
      <c r="KGT756" s="31"/>
      <c r="KGU756" s="31"/>
      <c r="KGV756" s="31"/>
      <c r="KGW756" s="31"/>
      <c r="KGX756" s="31"/>
      <c r="KGY756" s="31"/>
      <c r="KGZ756" s="31"/>
      <c r="KHA756" s="31"/>
      <c r="KHB756" s="31"/>
      <c r="KHC756" s="31"/>
      <c r="KHD756" s="31"/>
      <c r="KHE756" s="31"/>
      <c r="KHF756" s="31"/>
      <c r="KHG756" s="31"/>
      <c r="KHH756" s="31"/>
      <c r="KHI756" s="31"/>
      <c r="KHJ756" s="31"/>
      <c r="KHK756" s="31"/>
      <c r="KHL756" s="31"/>
      <c r="KHM756" s="31"/>
      <c r="KHN756" s="31"/>
      <c r="KHO756" s="31"/>
      <c r="KHP756" s="31"/>
      <c r="KHQ756" s="31"/>
      <c r="KHR756" s="31"/>
      <c r="KHS756" s="31"/>
      <c r="KHT756" s="31"/>
      <c r="KHU756" s="31"/>
      <c r="KHV756" s="31"/>
      <c r="KHW756" s="31"/>
      <c r="KHX756" s="31"/>
      <c r="KHY756" s="31"/>
      <c r="KHZ756" s="31"/>
      <c r="KIA756" s="31"/>
      <c r="KIB756" s="31"/>
      <c r="KIC756" s="31"/>
      <c r="KID756" s="31"/>
      <c r="KIE756" s="31"/>
      <c r="KIF756" s="31"/>
      <c r="KIG756" s="31"/>
      <c r="KIH756" s="31"/>
      <c r="KII756" s="31"/>
      <c r="KIJ756" s="31"/>
      <c r="KIK756" s="31"/>
      <c r="KIL756" s="31"/>
      <c r="KIM756" s="31"/>
      <c r="KIN756" s="31"/>
      <c r="KIO756" s="31"/>
      <c r="KIP756" s="31"/>
      <c r="KIQ756" s="31"/>
      <c r="KIR756" s="31"/>
      <c r="KIS756" s="31"/>
      <c r="KIT756" s="31"/>
      <c r="KIU756" s="31"/>
      <c r="KIV756" s="31"/>
      <c r="KIW756" s="31"/>
      <c r="KIX756" s="31"/>
      <c r="KIY756" s="31"/>
      <c r="KIZ756" s="31"/>
      <c r="KJA756" s="31"/>
      <c r="KJB756" s="31"/>
      <c r="KJC756" s="31"/>
      <c r="KJD756" s="31"/>
      <c r="KJE756" s="31"/>
      <c r="KJF756" s="31"/>
      <c r="KJG756" s="31"/>
      <c r="KJH756" s="31"/>
      <c r="KJI756" s="31"/>
      <c r="KJJ756" s="31"/>
      <c r="KJK756" s="31"/>
      <c r="KJL756" s="31"/>
      <c r="KJM756" s="31"/>
      <c r="KJN756" s="31"/>
      <c r="KJO756" s="31"/>
      <c r="KJP756" s="31"/>
      <c r="KJQ756" s="31"/>
      <c r="KJR756" s="31"/>
      <c r="KJS756" s="31"/>
      <c r="KJT756" s="31"/>
      <c r="KJU756" s="31"/>
      <c r="KJV756" s="31"/>
      <c r="KJW756" s="31"/>
      <c r="KJX756" s="31"/>
      <c r="KJY756" s="31"/>
      <c r="KJZ756" s="31"/>
      <c r="KKA756" s="31"/>
      <c r="KKB756" s="31"/>
      <c r="KKC756" s="31"/>
      <c r="KKD756" s="31"/>
      <c r="KKE756" s="31"/>
      <c r="KKF756" s="31"/>
      <c r="KKG756" s="31"/>
      <c r="KKH756" s="31"/>
      <c r="KKI756" s="31"/>
      <c r="KKJ756" s="31"/>
      <c r="KKK756" s="31"/>
      <c r="KKL756" s="31"/>
      <c r="KKM756" s="31"/>
      <c r="KKN756" s="31"/>
      <c r="KKO756" s="31"/>
      <c r="KKP756" s="31"/>
      <c r="KKQ756" s="31"/>
      <c r="KKR756" s="31"/>
      <c r="KKS756" s="31"/>
      <c r="KKT756" s="31"/>
      <c r="KKU756" s="31"/>
      <c r="KKV756" s="31"/>
      <c r="KKW756" s="31"/>
      <c r="KKX756" s="31"/>
      <c r="KKY756" s="31"/>
      <c r="KKZ756" s="31"/>
      <c r="KLA756" s="31"/>
      <c r="KLB756" s="31"/>
      <c r="KLC756" s="31"/>
      <c r="KLD756" s="31"/>
      <c r="KLE756" s="31"/>
      <c r="KLF756" s="31"/>
      <c r="KLG756" s="31"/>
      <c r="KLH756" s="31"/>
      <c r="KLI756" s="31"/>
      <c r="KLJ756" s="31"/>
      <c r="KLK756" s="31"/>
      <c r="KLL756" s="31"/>
      <c r="KLM756" s="31"/>
      <c r="KLN756" s="31"/>
      <c r="KLO756" s="31"/>
      <c r="KLP756" s="31"/>
      <c r="KLQ756" s="31"/>
      <c r="KLR756" s="31"/>
      <c r="KLS756" s="31"/>
      <c r="KLT756" s="31"/>
      <c r="KLU756" s="31"/>
      <c r="KLV756" s="31"/>
      <c r="KLW756" s="31"/>
      <c r="KLX756" s="31"/>
      <c r="KLY756" s="31"/>
      <c r="KLZ756" s="31"/>
      <c r="KMA756" s="31"/>
      <c r="KMB756" s="31"/>
      <c r="KMC756" s="31"/>
      <c r="KMD756" s="31"/>
      <c r="KME756" s="31"/>
      <c r="KMF756" s="31"/>
      <c r="KMG756" s="31"/>
      <c r="KMH756" s="31"/>
      <c r="KMI756" s="31"/>
      <c r="KMJ756" s="31"/>
      <c r="KMK756" s="31"/>
      <c r="KML756" s="31"/>
      <c r="KMM756" s="31"/>
      <c r="KMN756" s="31"/>
      <c r="KMO756" s="31"/>
      <c r="KMP756" s="31"/>
      <c r="KMQ756" s="31"/>
      <c r="KMR756" s="31"/>
      <c r="KMS756" s="31"/>
      <c r="KMT756" s="31"/>
      <c r="KMU756" s="31"/>
      <c r="KMV756" s="31"/>
      <c r="KMW756" s="31"/>
      <c r="KMX756" s="31"/>
      <c r="KMY756" s="31"/>
      <c r="KMZ756" s="31"/>
      <c r="KNA756" s="31"/>
      <c r="KNB756" s="31"/>
      <c r="KNC756" s="31"/>
      <c r="KND756" s="31"/>
      <c r="KNE756" s="31"/>
      <c r="KNF756" s="31"/>
      <c r="KNG756" s="31"/>
      <c r="KNH756" s="31"/>
      <c r="KNI756" s="31"/>
      <c r="KNJ756" s="31"/>
      <c r="KNK756" s="31"/>
      <c r="KNL756" s="31"/>
      <c r="KNM756" s="31"/>
      <c r="KNN756" s="31"/>
      <c r="KNO756" s="31"/>
      <c r="KNP756" s="31"/>
      <c r="KNQ756" s="31"/>
      <c r="KNR756" s="31"/>
      <c r="KNS756" s="31"/>
      <c r="KNT756" s="31"/>
      <c r="KNU756" s="31"/>
      <c r="KNV756" s="31"/>
      <c r="KNW756" s="31"/>
      <c r="KNX756" s="31"/>
      <c r="KNY756" s="31"/>
      <c r="KNZ756" s="31"/>
      <c r="KOA756" s="31"/>
      <c r="KOB756" s="31"/>
      <c r="KOC756" s="31"/>
      <c r="KOD756" s="31"/>
      <c r="KOE756" s="31"/>
      <c r="KOF756" s="31"/>
      <c r="KOG756" s="31"/>
      <c r="KOH756" s="31"/>
      <c r="KOI756" s="31"/>
      <c r="KOJ756" s="31"/>
      <c r="KOK756" s="31"/>
      <c r="KOL756" s="31"/>
      <c r="KOM756" s="31"/>
      <c r="KON756" s="31"/>
      <c r="KOO756" s="31"/>
      <c r="KOP756" s="31"/>
      <c r="KOQ756" s="31"/>
      <c r="KOR756" s="31"/>
      <c r="KOS756" s="31"/>
      <c r="KOT756" s="31"/>
      <c r="KOU756" s="31"/>
      <c r="KOV756" s="31"/>
      <c r="KOW756" s="31"/>
      <c r="KOX756" s="31"/>
      <c r="KOY756" s="31"/>
      <c r="KOZ756" s="31"/>
      <c r="KPA756" s="31"/>
      <c r="KPB756" s="31"/>
      <c r="KPC756" s="31"/>
      <c r="KPD756" s="31"/>
      <c r="KPE756" s="31"/>
      <c r="KPF756" s="31"/>
      <c r="KPG756" s="31"/>
      <c r="KPH756" s="31"/>
      <c r="KPI756" s="31"/>
      <c r="KPJ756" s="31"/>
      <c r="KPK756" s="31"/>
      <c r="KPL756" s="31"/>
      <c r="KPM756" s="31"/>
      <c r="KPN756" s="31"/>
      <c r="KPO756" s="31"/>
      <c r="KPP756" s="31"/>
      <c r="KPQ756" s="31"/>
      <c r="KPR756" s="31"/>
      <c r="KPS756" s="31"/>
      <c r="KPT756" s="31"/>
      <c r="KPU756" s="31"/>
      <c r="KPV756" s="31"/>
      <c r="KPW756" s="31"/>
      <c r="KPX756" s="31"/>
      <c r="KPY756" s="31"/>
      <c r="KPZ756" s="31"/>
      <c r="KQA756" s="31"/>
      <c r="KQB756" s="31"/>
      <c r="KQC756" s="31"/>
      <c r="KQD756" s="31"/>
      <c r="KQE756" s="31"/>
      <c r="KQF756" s="31"/>
      <c r="KQG756" s="31"/>
      <c r="KQH756" s="31"/>
      <c r="KQI756" s="31"/>
      <c r="KQJ756" s="31"/>
      <c r="KQK756" s="31"/>
      <c r="KQL756" s="31"/>
      <c r="KQM756" s="31"/>
      <c r="KQN756" s="31"/>
      <c r="KQO756" s="31"/>
      <c r="KQP756" s="31"/>
      <c r="KQQ756" s="31"/>
      <c r="KQR756" s="31"/>
      <c r="KQS756" s="31"/>
      <c r="KQT756" s="31"/>
      <c r="KQU756" s="31"/>
      <c r="KQV756" s="31"/>
      <c r="KQW756" s="31"/>
      <c r="KQX756" s="31"/>
      <c r="KQY756" s="31"/>
      <c r="KQZ756" s="31"/>
      <c r="KRA756" s="31"/>
      <c r="KRB756" s="31"/>
      <c r="KRC756" s="31"/>
      <c r="KRD756" s="31"/>
      <c r="KRE756" s="31"/>
      <c r="KRF756" s="31"/>
      <c r="KRG756" s="31"/>
      <c r="KRH756" s="31"/>
      <c r="KRI756" s="31"/>
      <c r="KRJ756" s="31"/>
      <c r="KRK756" s="31"/>
      <c r="KRL756" s="31"/>
      <c r="KRM756" s="31"/>
      <c r="KRN756" s="31"/>
      <c r="KRO756" s="31"/>
      <c r="KRP756" s="31"/>
      <c r="KRQ756" s="31"/>
      <c r="KRR756" s="31"/>
      <c r="KRS756" s="31"/>
      <c r="KRT756" s="31"/>
      <c r="KRU756" s="31"/>
      <c r="KRV756" s="31"/>
      <c r="KRW756" s="31"/>
      <c r="KRX756" s="31"/>
      <c r="KRY756" s="31"/>
      <c r="KRZ756" s="31"/>
      <c r="KSA756" s="31"/>
      <c r="KSB756" s="31"/>
      <c r="KSC756" s="31"/>
      <c r="KSD756" s="31"/>
      <c r="KSE756" s="31"/>
      <c r="KSF756" s="31"/>
      <c r="KSG756" s="31"/>
      <c r="KSH756" s="31"/>
      <c r="KSI756" s="31"/>
      <c r="KSJ756" s="31"/>
      <c r="KSK756" s="31"/>
      <c r="KSL756" s="31"/>
      <c r="KSM756" s="31"/>
      <c r="KSN756" s="31"/>
      <c r="KSO756" s="31"/>
      <c r="KSP756" s="31"/>
      <c r="KSQ756" s="31"/>
      <c r="KSR756" s="31"/>
      <c r="KSS756" s="31"/>
      <c r="KST756" s="31"/>
      <c r="KSU756" s="31"/>
      <c r="KSV756" s="31"/>
      <c r="KSW756" s="31"/>
      <c r="KSX756" s="31"/>
      <c r="KSY756" s="31"/>
      <c r="KSZ756" s="31"/>
      <c r="KTA756" s="31"/>
      <c r="KTB756" s="31"/>
      <c r="KTC756" s="31"/>
      <c r="KTD756" s="31"/>
      <c r="KTE756" s="31"/>
      <c r="KTF756" s="31"/>
      <c r="KTG756" s="31"/>
      <c r="KTH756" s="31"/>
      <c r="KTI756" s="31"/>
      <c r="KTJ756" s="31"/>
      <c r="KTK756" s="31"/>
      <c r="KTL756" s="31"/>
      <c r="KTM756" s="31"/>
      <c r="KTN756" s="31"/>
      <c r="KTO756" s="31"/>
      <c r="KTP756" s="31"/>
      <c r="KTQ756" s="31"/>
      <c r="KTR756" s="31"/>
      <c r="KTS756" s="31"/>
      <c r="KTT756" s="31"/>
      <c r="KTU756" s="31"/>
      <c r="KTV756" s="31"/>
      <c r="KTW756" s="31"/>
      <c r="KTX756" s="31"/>
      <c r="KTY756" s="31"/>
      <c r="KTZ756" s="31"/>
      <c r="KUA756" s="31"/>
      <c r="KUB756" s="31"/>
      <c r="KUC756" s="31"/>
      <c r="KUD756" s="31"/>
      <c r="KUE756" s="31"/>
      <c r="KUF756" s="31"/>
      <c r="KUG756" s="31"/>
      <c r="KUH756" s="31"/>
      <c r="KUI756" s="31"/>
      <c r="KUJ756" s="31"/>
      <c r="KUK756" s="31"/>
      <c r="KUL756" s="31"/>
      <c r="KUM756" s="31"/>
      <c r="KUN756" s="31"/>
      <c r="KUO756" s="31"/>
      <c r="KUP756" s="31"/>
      <c r="KUQ756" s="31"/>
      <c r="KUR756" s="31"/>
      <c r="KUS756" s="31"/>
      <c r="KUT756" s="31"/>
      <c r="KUU756" s="31"/>
      <c r="KUV756" s="31"/>
      <c r="KUW756" s="31"/>
      <c r="KUX756" s="31"/>
      <c r="KUY756" s="31"/>
      <c r="KUZ756" s="31"/>
      <c r="KVA756" s="31"/>
      <c r="KVB756" s="31"/>
      <c r="KVC756" s="31"/>
      <c r="KVD756" s="31"/>
      <c r="KVE756" s="31"/>
      <c r="KVF756" s="31"/>
      <c r="KVG756" s="31"/>
      <c r="KVH756" s="31"/>
      <c r="KVI756" s="31"/>
      <c r="KVJ756" s="31"/>
      <c r="KVK756" s="31"/>
      <c r="KVL756" s="31"/>
      <c r="KVM756" s="31"/>
      <c r="KVN756" s="31"/>
      <c r="KVO756" s="31"/>
      <c r="KVP756" s="31"/>
      <c r="KVQ756" s="31"/>
      <c r="KVR756" s="31"/>
      <c r="KVS756" s="31"/>
      <c r="KVT756" s="31"/>
      <c r="KVU756" s="31"/>
      <c r="KVV756" s="31"/>
      <c r="KVW756" s="31"/>
      <c r="KVX756" s="31"/>
      <c r="KVY756" s="31"/>
      <c r="KVZ756" s="31"/>
      <c r="KWA756" s="31"/>
      <c r="KWB756" s="31"/>
      <c r="KWC756" s="31"/>
      <c r="KWD756" s="31"/>
      <c r="KWE756" s="31"/>
      <c r="KWF756" s="31"/>
      <c r="KWG756" s="31"/>
      <c r="KWH756" s="31"/>
      <c r="KWI756" s="31"/>
      <c r="KWJ756" s="31"/>
      <c r="KWK756" s="31"/>
      <c r="KWL756" s="31"/>
      <c r="KWM756" s="31"/>
      <c r="KWN756" s="31"/>
      <c r="KWO756" s="31"/>
      <c r="KWP756" s="31"/>
      <c r="KWQ756" s="31"/>
      <c r="KWR756" s="31"/>
      <c r="KWS756" s="31"/>
      <c r="KWT756" s="31"/>
      <c r="KWU756" s="31"/>
      <c r="KWV756" s="31"/>
      <c r="KWW756" s="31"/>
      <c r="KWX756" s="31"/>
      <c r="KWY756" s="31"/>
      <c r="KWZ756" s="31"/>
      <c r="KXA756" s="31"/>
      <c r="KXB756" s="31"/>
      <c r="KXC756" s="31"/>
      <c r="KXD756" s="31"/>
      <c r="KXE756" s="31"/>
      <c r="KXF756" s="31"/>
      <c r="KXG756" s="31"/>
      <c r="KXH756" s="31"/>
      <c r="KXI756" s="31"/>
      <c r="KXJ756" s="31"/>
      <c r="KXK756" s="31"/>
      <c r="KXL756" s="31"/>
      <c r="KXM756" s="31"/>
      <c r="KXN756" s="31"/>
      <c r="KXO756" s="31"/>
      <c r="KXP756" s="31"/>
      <c r="KXQ756" s="31"/>
      <c r="KXR756" s="31"/>
      <c r="KXS756" s="31"/>
      <c r="KXT756" s="31"/>
      <c r="KXU756" s="31"/>
      <c r="KXV756" s="31"/>
      <c r="KXW756" s="31"/>
      <c r="KXX756" s="31"/>
      <c r="KXY756" s="31"/>
      <c r="KXZ756" s="31"/>
      <c r="KYA756" s="31"/>
      <c r="KYB756" s="31"/>
      <c r="KYC756" s="31"/>
      <c r="KYD756" s="31"/>
      <c r="KYE756" s="31"/>
      <c r="KYF756" s="31"/>
      <c r="KYG756" s="31"/>
      <c r="KYH756" s="31"/>
      <c r="KYI756" s="31"/>
      <c r="KYJ756" s="31"/>
      <c r="KYK756" s="31"/>
      <c r="KYL756" s="31"/>
      <c r="KYM756" s="31"/>
      <c r="KYN756" s="31"/>
      <c r="KYO756" s="31"/>
      <c r="KYP756" s="31"/>
      <c r="KYQ756" s="31"/>
      <c r="KYR756" s="31"/>
      <c r="KYS756" s="31"/>
      <c r="KYT756" s="31"/>
      <c r="KYU756" s="31"/>
      <c r="KYV756" s="31"/>
      <c r="KYW756" s="31"/>
      <c r="KYX756" s="31"/>
      <c r="KYY756" s="31"/>
      <c r="KYZ756" s="31"/>
      <c r="KZA756" s="31"/>
      <c r="KZB756" s="31"/>
      <c r="KZC756" s="31"/>
      <c r="KZD756" s="31"/>
      <c r="KZE756" s="31"/>
      <c r="KZF756" s="31"/>
      <c r="KZG756" s="31"/>
      <c r="KZH756" s="31"/>
      <c r="KZI756" s="31"/>
      <c r="KZJ756" s="31"/>
      <c r="KZK756" s="31"/>
      <c r="KZL756" s="31"/>
      <c r="KZM756" s="31"/>
      <c r="KZN756" s="31"/>
      <c r="KZO756" s="31"/>
      <c r="KZP756" s="31"/>
      <c r="KZQ756" s="31"/>
      <c r="KZR756" s="31"/>
      <c r="KZS756" s="31"/>
      <c r="KZT756" s="31"/>
      <c r="KZU756" s="31"/>
      <c r="KZV756" s="31"/>
      <c r="KZW756" s="31"/>
      <c r="KZX756" s="31"/>
      <c r="KZY756" s="31"/>
      <c r="KZZ756" s="31"/>
      <c r="LAA756" s="31"/>
      <c r="LAB756" s="31"/>
      <c r="LAC756" s="31"/>
      <c r="LAD756" s="31"/>
      <c r="LAE756" s="31"/>
      <c r="LAF756" s="31"/>
      <c r="LAG756" s="31"/>
      <c r="LAH756" s="31"/>
      <c r="LAI756" s="31"/>
      <c r="LAJ756" s="31"/>
      <c r="LAK756" s="31"/>
      <c r="LAL756" s="31"/>
      <c r="LAM756" s="31"/>
      <c r="LAN756" s="31"/>
      <c r="LAO756" s="31"/>
      <c r="LAP756" s="31"/>
      <c r="LAQ756" s="31"/>
      <c r="LAR756" s="31"/>
      <c r="LAS756" s="31"/>
      <c r="LAT756" s="31"/>
      <c r="LAU756" s="31"/>
      <c r="LAV756" s="31"/>
      <c r="LAW756" s="31"/>
      <c r="LAX756" s="31"/>
      <c r="LAY756" s="31"/>
      <c r="LAZ756" s="31"/>
      <c r="LBA756" s="31"/>
      <c r="LBB756" s="31"/>
      <c r="LBC756" s="31"/>
      <c r="LBD756" s="31"/>
      <c r="LBE756" s="31"/>
      <c r="LBF756" s="31"/>
      <c r="LBG756" s="31"/>
      <c r="LBH756" s="31"/>
      <c r="LBI756" s="31"/>
      <c r="LBJ756" s="31"/>
      <c r="LBK756" s="31"/>
      <c r="LBL756" s="31"/>
      <c r="LBM756" s="31"/>
      <c r="LBN756" s="31"/>
      <c r="LBO756" s="31"/>
      <c r="LBP756" s="31"/>
      <c r="LBQ756" s="31"/>
      <c r="LBR756" s="31"/>
      <c r="LBS756" s="31"/>
      <c r="LBT756" s="31"/>
      <c r="LBU756" s="31"/>
      <c r="LBV756" s="31"/>
      <c r="LBW756" s="31"/>
      <c r="LBX756" s="31"/>
      <c r="LBY756" s="31"/>
      <c r="LBZ756" s="31"/>
      <c r="LCA756" s="31"/>
      <c r="LCB756" s="31"/>
      <c r="LCC756" s="31"/>
      <c r="LCD756" s="31"/>
      <c r="LCE756" s="31"/>
      <c r="LCF756" s="31"/>
      <c r="LCG756" s="31"/>
      <c r="LCH756" s="31"/>
      <c r="LCI756" s="31"/>
      <c r="LCJ756" s="31"/>
      <c r="LCK756" s="31"/>
      <c r="LCL756" s="31"/>
      <c r="LCM756" s="31"/>
      <c r="LCN756" s="31"/>
      <c r="LCO756" s="31"/>
      <c r="LCP756" s="31"/>
      <c r="LCQ756" s="31"/>
      <c r="LCR756" s="31"/>
      <c r="LCS756" s="31"/>
      <c r="LCT756" s="31"/>
      <c r="LCU756" s="31"/>
      <c r="LCV756" s="31"/>
      <c r="LCW756" s="31"/>
      <c r="LCX756" s="31"/>
      <c r="LCY756" s="31"/>
      <c r="LCZ756" s="31"/>
      <c r="LDA756" s="31"/>
      <c r="LDB756" s="31"/>
      <c r="LDC756" s="31"/>
      <c r="LDD756" s="31"/>
      <c r="LDE756" s="31"/>
      <c r="LDF756" s="31"/>
      <c r="LDG756" s="31"/>
      <c r="LDH756" s="31"/>
      <c r="LDI756" s="31"/>
      <c r="LDJ756" s="31"/>
      <c r="LDK756" s="31"/>
      <c r="LDL756" s="31"/>
      <c r="LDM756" s="31"/>
      <c r="LDN756" s="31"/>
      <c r="LDO756" s="31"/>
      <c r="LDP756" s="31"/>
      <c r="LDQ756" s="31"/>
      <c r="LDR756" s="31"/>
      <c r="LDS756" s="31"/>
      <c r="LDT756" s="31"/>
      <c r="LDU756" s="31"/>
      <c r="LDV756" s="31"/>
      <c r="LDW756" s="31"/>
      <c r="LDX756" s="31"/>
      <c r="LDY756" s="31"/>
      <c r="LDZ756" s="31"/>
      <c r="LEA756" s="31"/>
      <c r="LEB756" s="31"/>
      <c r="LEC756" s="31"/>
      <c r="LED756" s="31"/>
      <c r="LEE756" s="31"/>
      <c r="LEF756" s="31"/>
      <c r="LEG756" s="31"/>
      <c r="LEH756" s="31"/>
      <c r="LEI756" s="31"/>
      <c r="LEJ756" s="31"/>
      <c r="LEK756" s="31"/>
      <c r="LEL756" s="31"/>
      <c r="LEM756" s="31"/>
      <c r="LEN756" s="31"/>
      <c r="LEO756" s="31"/>
      <c r="LEP756" s="31"/>
      <c r="LEQ756" s="31"/>
      <c r="LER756" s="31"/>
      <c r="LES756" s="31"/>
      <c r="LET756" s="31"/>
      <c r="LEU756" s="31"/>
      <c r="LEV756" s="31"/>
      <c r="LEW756" s="31"/>
      <c r="LEX756" s="31"/>
      <c r="LEY756" s="31"/>
      <c r="LEZ756" s="31"/>
      <c r="LFA756" s="31"/>
      <c r="LFB756" s="31"/>
      <c r="LFC756" s="31"/>
      <c r="LFD756" s="31"/>
      <c r="LFE756" s="31"/>
      <c r="LFF756" s="31"/>
      <c r="LFG756" s="31"/>
      <c r="LFH756" s="31"/>
      <c r="LFI756" s="31"/>
      <c r="LFJ756" s="31"/>
      <c r="LFK756" s="31"/>
      <c r="LFL756" s="31"/>
      <c r="LFM756" s="31"/>
      <c r="LFN756" s="31"/>
      <c r="LFO756" s="31"/>
      <c r="LFP756" s="31"/>
      <c r="LFQ756" s="31"/>
      <c r="LFR756" s="31"/>
      <c r="LFS756" s="31"/>
      <c r="LFT756" s="31"/>
      <c r="LFU756" s="31"/>
      <c r="LFV756" s="31"/>
      <c r="LFW756" s="31"/>
      <c r="LFX756" s="31"/>
      <c r="LFY756" s="31"/>
      <c r="LFZ756" s="31"/>
      <c r="LGA756" s="31"/>
      <c r="LGB756" s="31"/>
      <c r="LGC756" s="31"/>
      <c r="LGD756" s="31"/>
      <c r="LGE756" s="31"/>
      <c r="LGF756" s="31"/>
      <c r="LGG756" s="31"/>
      <c r="LGH756" s="31"/>
      <c r="LGI756" s="31"/>
      <c r="LGJ756" s="31"/>
      <c r="LGK756" s="31"/>
      <c r="LGL756" s="31"/>
      <c r="LGM756" s="31"/>
      <c r="LGN756" s="31"/>
      <c r="LGO756" s="31"/>
      <c r="LGP756" s="31"/>
      <c r="LGQ756" s="31"/>
      <c r="LGR756" s="31"/>
      <c r="LGS756" s="31"/>
      <c r="LGT756" s="31"/>
      <c r="LGU756" s="31"/>
      <c r="LGV756" s="31"/>
      <c r="LGW756" s="31"/>
      <c r="LGX756" s="31"/>
      <c r="LGY756" s="31"/>
      <c r="LGZ756" s="31"/>
      <c r="LHA756" s="31"/>
      <c r="LHB756" s="31"/>
      <c r="LHC756" s="31"/>
      <c r="LHD756" s="31"/>
      <c r="LHE756" s="31"/>
      <c r="LHF756" s="31"/>
      <c r="LHG756" s="31"/>
      <c r="LHH756" s="31"/>
      <c r="LHI756" s="31"/>
      <c r="LHJ756" s="31"/>
      <c r="LHK756" s="31"/>
      <c r="LHL756" s="31"/>
      <c r="LHM756" s="31"/>
      <c r="LHN756" s="31"/>
      <c r="LHO756" s="31"/>
      <c r="LHP756" s="31"/>
      <c r="LHQ756" s="31"/>
      <c r="LHR756" s="31"/>
      <c r="LHS756" s="31"/>
      <c r="LHT756" s="31"/>
      <c r="LHU756" s="31"/>
      <c r="LHV756" s="31"/>
      <c r="LHW756" s="31"/>
      <c r="LHX756" s="31"/>
      <c r="LHY756" s="31"/>
      <c r="LHZ756" s="31"/>
      <c r="LIA756" s="31"/>
      <c r="LIB756" s="31"/>
      <c r="LIC756" s="31"/>
      <c r="LID756" s="31"/>
      <c r="LIE756" s="31"/>
      <c r="LIF756" s="31"/>
      <c r="LIG756" s="31"/>
      <c r="LIH756" s="31"/>
      <c r="LII756" s="31"/>
      <c r="LIJ756" s="31"/>
      <c r="LIK756" s="31"/>
      <c r="LIL756" s="31"/>
      <c r="LIM756" s="31"/>
      <c r="LIN756" s="31"/>
      <c r="LIO756" s="31"/>
      <c r="LIP756" s="31"/>
      <c r="LIQ756" s="31"/>
      <c r="LIR756" s="31"/>
      <c r="LIS756" s="31"/>
      <c r="LIT756" s="31"/>
      <c r="LIU756" s="31"/>
      <c r="LIV756" s="31"/>
      <c r="LIW756" s="31"/>
      <c r="LIX756" s="31"/>
      <c r="LIY756" s="31"/>
      <c r="LIZ756" s="31"/>
      <c r="LJA756" s="31"/>
      <c r="LJB756" s="31"/>
      <c r="LJC756" s="31"/>
      <c r="LJD756" s="31"/>
      <c r="LJE756" s="31"/>
      <c r="LJF756" s="31"/>
      <c r="LJG756" s="31"/>
      <c r="LJH756" s="31"/>
      <c r="LJI756" s="31"/>
      <c r="LJJ756" s="31"/>
      <c r="LJK756" s="31"/>
      <c r="LJL756" s="31"/>
      <c r="LJM756" s="31"/>
      <c r="LJN756" s="31"/>
      <c r="LJO756" s="31"/>
      <c r="LJP756" s="31"/>
      <c r="LJQ756" s="31"/>
      <c r="LJR756" s="31"/>
      <c r="LJS756" s="31"/>
      <c r="LJT756" s="31"/>
      <c r="LJU756" s="31"/>
      <c r="LJV756" s="31"/>
      <c r="LJW756" s="31"/>
      <c r="LJX756" s="31"/>
      <c r="LJY756" s="31"/>
      <c r="LJZ756" s="31"/>
      <c r="LKA756" s="31"/>
      <c r="LKB756" s="31"/>
      <c r="LKC756" s="31"/>
      <c r="LKD756" s="31"/>
      <c r="LKE756" s="31"/>
      <c r="LKF756" s="31"/>
      <c r="LKG756" s="31"/>
      <c r="LKH756" s="31"/>
      <c r="LKI756" s="31"/>
      <c r="LKJ756" s="31"/>
      <c r="LKK756" s="31"/>
      <c r="LKL756" s="31"/>
      <c r="LKM756" s="31"/>
      <c r="LKN756" s="31"/>
      <c r="LKO756" s="31"/>
      <c r="LKP756" s="31"/>
      <c r="LKQ756" s="31"/>
      <c r="LKR756" s="31"/>
      <c r="LKS756" s="31"/>
      <c r="LKT756" s="31"/>
      <c r="LKU756" s="31"/>
      <c r="LKV756" s="31"/>
      <c r="LKW756" s="31"/>
      <c r="LKX756" s="31"/>
      <c r="LKY756" s="31"/>
      <c r="LKZ756" s="31"/>
      <c r="LLA756" s="31"/>
      <c r="LLB756" s="31"/>
      <c r="LLC756" s="31"/>
      <c r="LLD756" s="31"/>
      <c r="LLE756" s="31"/>
      <c r="LLF756" s="31"/>
      <c r="LLG756" s="31"/>
      <c r="LLH756" s="31"/>
      <c r="LLI756" s="31"/>
      <c r="LLJ756" s="31"/>
      <c r="LLK756" s="31"/>
      <c r="LLL756" s="31"/>
      <c r="LLM756" s="31"/>
      <c r="LLN756" s="31"/>
      <c r="LLO756" s="31"/>
      <c r="LLP756" s="31"/>
      <c r="LLQ756" s="31"/>
      <c r="LLR756" s="31"/>
      <c r="LLS756" s="31"/>
      <c r="LLT756" s="31"/>
      <c r="LLU756" s="31"/>
      <c r="LLV756" s="31"/>
      <c r="LLW756" s="31"/>
      <c r="LLX756" s="31"/>
      <c r="LLY756" s="31"/>
      <c r="LLZ756" s="31"/>
      <c r="LMA756" s="31"/>
      <c r="LMB756" s="31"/>
      <c r="LMC756" s="31"/>
      <c r="LMD756" s="31"/>
      <c r="LME756" s="31"/>
      <c r="LMF756" s="31"/>
      <c r="LMG756" s="31"/>
      <c r="LMH756" s="31"/>
      <c r="LMI756" s="31"/>
      <c r="LMJ756" s="31"/>
      <c r="LMK756" s="31"/>
      <c r="LML756" s="31"/>
      <c r="LMM756" s="31"/>
      <c r="LMN756" s="31"/>
      <c r="LMO756" s="31"/>
      <c r="LMP756" s="31"/>
      <c r="LMQ756" s="31"/>
      <c r="LMR756" s="31"/>
      <c r="LMS756" s="31"/>
      <c r="LMT756" s="31"/>
      <c r="LMU756" s="31"/>
      <c r="LMV756" s="31"/>
      <c r="LMW756" s="31"/>
      <c r="LMX756" s="31"/>
      <c r="LMY756" s="31"/>
      <c r="LMZ756" s="31"/>
      <c r="LNA756" s="31"/>
      <c r="LNB756" s="31"/>
      <c r="LNC756" s="31"/>
      <c r="LND756" s="31"/>
      <c r="LNE756" s="31"/>
      <c r="LNF756" s="31"/>
      <c r="LNG756" s="31"/>
      <c r="LNH756" s="31"/>
      <c r="LNI756" s="31"/>
      <c r="LNJ756" s="31"/>
      <c r="LNK756" s="31"/>
      <c r="LNL756" s="31"/>
      <c r="LNM756" s="31"/>
      <c r="LNN756" s="31"/>
      <c r="LNO756" s="31"/>
      <c r="LNP756" s="31"/>
      <c r="LNQ756" s="31"/>
      <c r="LNR756" s="31"/>
      <c r="LNS756" s="31"/>
      <c r="LNT756" s="31"/>
      <c r="LNU756" s="31"/>
      <c r="LNV756" s="31"/>
      <c r="LNW756" s="31"/>
      <c r="LNX756" s="31"/>
      <c r="LNY756" s="31"/>
      <c r="LNZ756" s="31"/>
      <c r="LOA756" s="31"/>
      <c r="LOB756" s="31"/>
      <c r="LOC756" s="31"/>
      <c r="LOD756" s="31"/>
      <c r="LOE756" s="31"/>
      <c r="LOF756" s="31"/>
      <c r="LOG756" s="31"/>
      <c r="LOH756" s="31"/>
      <c r="LOI756" s="31"/>
      <c r="LOJ756" s="31"/>
      <c r="LOK756" s="31"/>
      <c r="LOL756" s="31"/>
      <c r="LOM756" s="31"/>
      <c r="LON756" s="31"/>
      <c r="LOO756" s="31"/>
      <c r="LOP756" s="31"/>
      <c r="LOQ756" s="31"/>
      <c r="LOR756" s="31"/>
      <c r="LOS756" s="31"/>
      <c r="LOT756" s="31"/>
      <c r="LOU756" s="31"/>
      <c r="LOV756" s="31"/>
      <c r="LOW756" s="31"/>
      <c r="LOX756" s="31"/>
      <c r="LOY756" s="31"/>
      <c r="LOZ756" s="31"/>
      <c r="LPA756" s="31"/>
      <c r="LPB756" s="31"/>
      <c r="LPC756" s="31"/>
      <c r="LPD756" s="31"/>
      <c r="LPE756" s="31"/>
      <c r="LPF756" s="31"/>
      <c r="LPG756" s="31"/>
      <c r="LPH756" s="31"/>
      <c r="LPI756" s="31"/>
      <c r="LPJ756" s="31"/>
      <c r="LPK756" s="31"/>
      <c r="LPL756" s="31"/>
      <c r="LPM756" s="31"/>
      <c r="LPN756" s="31"/>
      <c r="LPO756" s="31"/>
      <c r="LPP756" s="31"/>
      <c r="LPQ756" s="31"/>
      <c r="LPR756" s="31"/>
      <c r="LPS756" s="31"/>
      <c r="LPT756" s="31"/>
      <c r="LPU756" s="31"/>
      <c r="LPV756" s="31"/>
      <c r="LPW756" s="31"/>
      <c r="LPX756" s="31"/>
      <c r="LPY756" s="31"/>
      <c r="LPZ756" s="31"/>
      <c r="LQA756" s="31"/>
      <c r="LQB756" s="31"/>
      <c r="LQC756" s="31"/>
      <c r="LQD756" s="31"/>
      <c r="LQE756" s="31"/>
      <c r="LQF756" s="31"/>
      <c r="LQG756" s="31"/>
      <c r="LQH756" s="31"/>
      <c r="LQI756" s="31"/>
      <c r="LQJ756" s="31"/>
      <c r="LQK756" s="31"/>
      <c r="LQL756" s="31"/>
      <c r="LQM756" s="31"/>
      <c r="LQN756" s="31"/>
      <c r="LQO756" s="31"/>
      <c r="LQP756" s="31"/>
      <c r="LQQ756" s="31"/>
      <c r="LQR756" s="31"/>
      <c r="LQS756" s="31"/>
      <c r="LQT756" s="31"/>
      <c r="LQU756" s="31"/>
      <c r="LQV756" s="31"/>
      <c r="LQW756" s="31"/>
      <c r="LQX756" s="31"/>
      <c r="LQY756" s="31"/>
      <c r="LQZ756" s="31"/>
      <c r="LRA756" s="31"/>
      <c r="LRB756" s="31"/>
      <c r="LRC756" s="31"/>
      <c r="LRD756" s="31"/>
      <c r="LRE756" s="31"/>
      <c r="LRF756" s="31"/>
      <c r="LRG756" s="31"/>
      <c r="LRH756" s="31"/>
      <c r="LRI756" s="31"/>
      <c r="LRJ756" s="31"/>
      <c r="LRK756" s="31"/>
      <c r="LRL756" s="31"/>
      <c r="LRM756" s="31"/>
      <c r="LRN756" s="31"/>
      <c r="LRO756" s="31"/>
      <c r="LRP756" s="31"/>
      <c r="LRQ756" s="31"/>
      <c r="LRR756" s="31"/>
      <c r="LRS756" s="31"/>
      <c r="LRT756" s="31"/>
      <c r="LRU756" s="31"/>
      <c r="LRV756" s="31"/>
      <c r="LRW756" s="31"/>
      <c r="LRX756" s="31"/>
      <c r="LRY756" s="31"/>
      <c r="LRZ756" s="31"/>
      <c r="LSA756" s="31"/>
      <c r="LSB756" s="31"/>
      <c r="LSC756" s="31"/>
      <c r="LSD756" s="31"/>
      <c r="LSE756" s="31"/>
      <c r="LSF756" s="31"/>
      <c r="LSG756" s="31"/>
      <c r="LSH756" s="31"/>
      <c r="LSI756" s="31"/>
      <c r="LSJ756" s="31"/>
      <c r="LSK756" s="31"/>
      <c r="LSL756" s="31"/>
      <c r="LSM756" s="31"/>
      <c r="LSN756" s="31"/>
      <c r="LSO756" s="31"/>
      <c r="LSP756" s="31"/>
      <c r="LSQ756" s="31"/>
      <c r="LSR756" s="31"/>
      <c r="LSS756" s="31"/>
      <c r="LST756" s="31"/>
      <c r="LSU756" s="31"/>
      <c r="LSV756" s="31"/>
      <c r="LSW756" s="31"/>
      <c r="LSX756" s="31"/>
      <c r="LSY756" s="31"/>
      <c r="LSZ756" s="31"/>
      <c r="LTA756" s="31"/>
      <c r="LTB756" s="31"/>
      <c r="LTC756" s="31"/>
      <c r="LTD756" s="31"/>
      <c r="LTE756" s="31"/>
      <c r="LTF756" s="31"/>
      <c r="LTG756" s="31"/>
      <c r="LTH756" s="31"/>
      <c r="LTI756" s="31"/>
      <c r="LTJ756" s="31"/>
      <c r="LTK756" s="31"/>
      <c r="LTL756" s="31"/>
      <c r="LTM756" s="31"/>
      <c r="LTN756" s="31"/>
      <c r="LTO756" s="31"/>
      <c r="LTP756" s="31"/>
      <c r="LTQ756" s="31"/>
      <c r="LTR756" s="31"/>
      <c r="LTS756" s="31"/>
      <c r="LTT756" s="31"/>
      <c r="LTU756" s="31"/>
      <c r="LTV756" s="31"/>
      <c r="LTW756" s="31"/>
      <c r="LTX756" s="31"/>
      <c r="LTY756" s="31"/>
      <c r="LTZ756" s="31"/>
      <c r="LUA756" s="31"/>
      <c r="LUB756" s="31"/>
      <c r="LUC756" s="31"/>
      <c r="LUD756" s="31"/>
      <c r="LUE756" s="31"/>
      <c r="LUF756" s="31"/>
      <c r="LUG756" s="31"/>
      <c r="LUH756" s="31"/>
      <c r="LUI756" s="31"/>
      <c r="LUJ756" s="31"/>
      <c r="LUK756" s="31"/>
      <c r="LUL756" s="31"/>
      <c r="LUM756" s="31"/>
      <c r="LUN756" s="31"/>
      <c r="LUO756" s="31"/>
      <c r="LUP756" s="31"/>
      <c r="LUQ756" s="31"/>
      <c r="LUR756" s="31"/>
      <c r="LUS756" s="31"/>
      <c r="LUT756" s="31"/>
      <c r="LUU756" s="31"/>
      <c r="LUV756" s="31"/>
      <c r="LUW756" s="31"/>
      <c r="LUX756" s="31"/>
      <c r="LUY756" s="31"/>
      <c r="LUZ756" s="31"/>
      <c r="LVA756" s="31"/>
      <c r="LVB756" s="31"/>
      <c r="LVC756" s="31"/>
      <c r="LVD756" s="31"/>
      <c r="LVE756" s="31"/>
      <c r="LVF756" s="31"/>
      <c r="LVG756" s="31"/>
      <c r="LVH756" s="31"/>
      <c r="LVI756" s="31"/>
      <c r="LVJ756" s="31"/>
      <c r="LVK756" s="31"/>
      <c r="LVL756" s="31"/>
      <c r="LVM756" s="31"/>
      <c r="LVN756" s="31"/>
      <c r="LVO756" s="31"/>
      <c r="LVP756" s="31"/>
      <c r="LVQ756" s="31"/>
      <c r="LVR756" s="31"/>
      <c r="LVS756" s="31"/>
      <c r="LVT756" s="31"/>
      <c r="LVU756" s="31"/>
      <c r="LVV756" s="31"/>
      <c r="LVW756" s="31"/>
      <c r="LVX756" s="31"/>
      <c r="LVY756" s="31"/>
      <c r="LVZ756" s="31"/>
      <c r="LWA756" s="31"/>
      <c r="LWB756" s="31"/>
      <c r="LWC756" s="31"/>
      <c r="LWD756" s="31"/>
      <c r="LWE756" s="31"/>
      <c r="LWF756" s="31"/>
      <c r="LWG756" s="31"/>
      <c r="LWH756" s="31"/>
      <c r="LWI756" s="31"/>
      <c r="LWJ756" s="31"/>
      <c r="LWK756" s="31"/>
      <c r="LWL756" s="31"/>
      <c r="LWM756" s="31"/>
      <c r="LWN756" s="31"/>
      <c r="LWO756" s="31"/>
      <c r="LWP756" s="31"/>
      <c r="LWQ756" s="31"/>
      <c r="LWR756" s="31"/>
      <c r="LWS756" s="31"/>
      <c r="LWT756" s="31"/>
      <c r="LWU756" s="31"/>
      <c r="LWV756" s="31"/>
      <c r="LWW756" s="31"/>
      <c r="LWX756" s="31"/>
      <c r="LWY756" s="31"/>
      <c r="LWZ756" s="31"/>
      <c r="LXA756" s="31"/>
      <c r="LXB756" s="31"/>
      <c r="LXC756" s="31"/>
      <c r="LXD756" s="31"/>
      <c r="LXE756" s="31"/>
      <c r="LXF756" s="31"/>
      <c r="LXG756" s="31"/>
      <c r="LXH756" s="31"/>
      <c r="LXI756" s="31"/>
      <c r="LXJ756" s="31"/>
      <c r="LXK756" s="31"/>
      <c r="LXL756" s="31"/>
      <c r="LXM756" s="31"/>
      <c r="LXN756" s="31"/>
      <c r="LXO756" s="31"/>
      <c r="LXP756" s="31"/>
      <c r="LXQ756" s="31"/>
      <c r="LXR756" s="31"/>
      <c r="LXS756" s="31"/>
      <c r="LXT756" s="31"/>
      <c r="LXU756" s="31"/>
      <c r="LXV756" s="31"/>
      <c r="LXW756" s="31"/>
      <c r="LXX756" s="31"/>
      <c r="LXY756" s="31"/>
      <c r="LXZ756" s="31"/>
      <c r="LYA756" s="31"/>
      <c r="LYB756" s="31"/>
      <c r="LYC756" s="31"/>
      <c r="LYD756" s="31"/>
      <c r="LYE756" s="31"/>
      <c r="LYF756" s="31"/>
      <c r="LYG756" s="31"/>
      <c r="LYH756" s="31"/>
      <c r="LYI756" s="31"/>
      <c r="LYJ756" s="31"/>
      <c r="LYK756" s="31"/>
      <c r="LYL756" s="31"/>
      <c r="LYM756" s="31"/>
      <c r="LYN756" s="31"/>
      <c r="LYO756" s="31"/>
      <c r="LYP756" s="31"/>
      <c r="LYQ756" s="31"/>
      <c r="LYR756" s="31"/>
      <c r="LYS756" s="31"/>
      <c r="LYT756" s="31"/>
      <c r="LYU756" s="31"/>
      <c r="LYV756" s="31"/>
      <c r="LYW756" s="31"/>
      <c r="LYX756" s="31"/>
      <c r="LYY756" s="31"/>
      <c r="LYZ756" s="31"/>
      <c r="LZA756" s="31"/>
      <c r="LZB756" s="31"/>
      <c r="LZC756" s="31"/>
      <c r="LZD756" s="31"/>
      <c r="LZE756" s="31"/>
      <c r="LZF756" s="31"/>
      <c r="LZG756" s="31"/>
      <c r="LZH756" s="31"/>
      <c r="LZI756" s="31"/>
      <c r="LZJ756" s="31"/>
      <c r="LZK756" s="31"/>
      <c r="LZL756" s="31"/>
      <c r="LZM756" s="31"/>
      <c r="LZN756" s="31"/>
      <c r="LZO756" s="31"/>
      <c r="LZP756" s="31"/>
      <c r="LZQ756" s="31"/>
      <c r="LZR756" s="31"/>
      <c r="LZS756" s="31"/>
      <c r="LZT756" s="31"/>
      <c r="LZU756" s="31"/>
      <c r="LZV756" s="31"/>
      <c r="LZW756" s="31"/>
      <c r="LZX756" s="31"/>
      <c r="LZY756" s="31"/>
      <c r="LZZ756" s="31"/>
      <c r="MAA756" s="31"/>
      <c r="MAB756" s="31"/>
      <c r="MAC756" s="31"/>
      <c r="MAD756" s="31"/>
      <c r="MAE756" s="31"/>
      <c r="MAF756" s="31"/>
      <c r="MAG756" s="31"/>
      <c r="MAH756" s="31"/>
      <c r="MAI756" s="31"/>
      <c r="MAJ756" s="31"/>
      <c r="MAK756" s="31"/>
      <c r="MAL756" s="31"/>
      <c r="MAM756" s="31"/>
      <c r="MAN756" s="31"/>
      <c r="MAO756" s="31"/>
      <c r="MAP756" s="31"/>
      <c r="MAQ756" s="31"/>
      <c r="MAR756" s="31"/>
      <c r="MAS756" s="31"/>
      <c r="MAT756" s="31"/>
      <c r="MAU756" s="31"/>
      <c r="MAV756" s="31"/>
      <c r="MAW756" s="31"/>
      <c r="MAX756" s="31"/>
      <c r="MAY756" s="31"/>
      <c r="MAZ756" s="31"/>
      <c r="MBA756" s="31"/>
      <c r="MBB756" s="31"/>
      <c r="MBC756" s="31"/>
      <c r="MBD756" s="31"/>
      <c r="MBE756" s="31"/>
      <c r="MBF756" s="31"/>
      <c r="MBG756" s="31"/>
      <c r="MBH756" s="31"/>
      <c r="MBI756" s="31"/>
      <c r="MBJ756" s="31"/>
      <c r="MBK756" s="31"/>
      <c r="MBL756" s="31"/>
      <c r="MBM756" s="31"/>
      <c r="MBN756" s="31"/>
      <c r="MBO756" s="31"/>
      <c r="MBP756" s="31"/>
      <c r="MBQ756" s="31"/>
      <c r="MBR756" s="31"/>
      <c r="MBS756" s="31"/>
      <c r="MBT756" s="31"/>
      <c r="MBU756" s="31"/>
      <c r="MBV756" s="31"/>
      <c r="MBW756" s="31"/>
      <c r="MBX756" s="31"/>
      <c r="MBY756" s="31"/>
      <c r="MBZ756" s="31"/>
      <c r="MCA756" s="31"/>
      <c r="MCB756" s="31"/>
      <c r="MCC756" s="31"/>
      <c r="MCD756" s="31"/>
      <c r="MCE756" s="31"/>
      <c r="MCF756" s="31"/>
      <c r="MCG756" s="31"/>
      <c r="MCH756" s="31"/>
      <c r="MCI756" s="31"/>
      <c r="MCJ756" s="31"/>
      <c r="MCK756" s="31"/>
      <c r="MCL756" s="31"/>
      <c r="MCM756" s="31"/>
      <c r="MCN756" s="31"/>
      <c r="MCO756" s="31"/>
      <c r="MCP756" s="31"/>
      <c r="MCQ756" s="31"/>
      <c r="MCR756" s="31"/>
      <c r="MCS756" s="31"/>
      <c r="MCT756" s="31"/>
      <c r="MCU756" s="31"/>
      <c r="MCV756" s="31"/>
      <c r="MCW756" s="31"/>
      <c r="MCX756" s="31"/>
      <c r="MCY756" s="31"/>
      <c r="MCZ756" s="31"/>
      <c r="MDA756" s="31"/>
      <c r="MDB756" s="31"/>
      <c r="MDC756" s="31"/>
      <c r="MDD756" s="31"/>
      <c r="MDE756" s="31"/>
      <c r="MDF756" s="31"/>
      <c r="MDG756" s="31"/>
      <c r="MDH756" s="31"/>
      <c r="MDI756" s="31"/>
      <c r="MDJ756" s="31"/>
      <c r="MDK756" s="31"/>
      <c r="MDL756" s="31"/>
      <c r="MDM756" s="31"/>
      <c r="MDN756" s="31"/>
      <c r="MDO756" s="31"/>
      <c r="MDP756" s="31"/>
      <c r="MDQ756" s="31"/>
      <c r="MDR756" s="31"/>
      <c r="MDS756" s="31"/>
      <c r="MDT756" s="31"/>
      <c r="MDU756" s="31"/>
      <c r="MDV756" s="31"/>
      <c r="MDW756" s="31"/>
      <c r="MDX756" s="31"/>
      <c r="MDY756" s="31"/>
      <c r="MDZ756" s="31"/>
      <c r="MEA756" s="31"/>
      <c r="MEB756" s="31"/>
      <c r="MEC756" s="31"/>
      <c r="MED756" s="31"/>
      <c r="MEE756" s="31"/>
      <c r="MEF756" s="31"/>
      <c r="MEG756" s="31"/>
      <c r="MEH756" s="31"/>
      <c r="MEI756" s="31"/>
      <c r="MEJ756" s="31"/>
      <c r="MEK756" s="31"/>
      <c r="MEL756" s="31"/>
      <c r="MEM756" s="31"/>
      <c r="MEN756" s="31"/>
      <c r="MEO756" s="31"/>
      <c r="MEP756" s="31"/>
      <c r="MEQ756" s="31"/>
      <c r="MER756" s="31"/>
      <c r="MES756" s="31"/>
      <c r="MET756" s="31"/>
      <c r="MEU756" s="31"/>
      <c r="MEV756" s="31"/>
      <c r="MEW756" s="31"/>
      <c r="MEX756" s="31"/>
      <c r="MEY756" s="31"/>
      <c r="MEZ756" s="31"/>
      <c r="MFA756" s="31"/>
      <c r="MFB756" s="31"/>
      <c r="MFC756" s="31"/>
      <c r="MFD756" s="31"/>
      <c r="MFE756" s="31"/>
      <c r="MFF756" s="31"/>
      <c r="MFG756" s="31"/>
      <c r="MFH756" s="31"/>
      <c r="MFI756" s="31"/>
      <c r="MFJ756" s="31"/>
      <c r="MFK756" s="31"/>
      <c r="MFL756" s="31"/>
      <c r="MFM756" s="31"/>
      <c r="MFN756" s="31"/>
      <c r="MFO756" s="31"/>
      <c r="MFP756" s="31"/>
      <c r="MFQ756" s="31"/>
      <c r="MFR756" s="31"/>
      <c r="MFS756" s="31"/>
      <c r="MFT756" s="31"/>
      <c r="MFU756" s="31"/>
      <c r="MFV756" s="31"/>
      <c r="MFW756" s="31"/>
      <c r="MFX756" s="31"/>
      <c r="MFY756" s="31"/>
      <c r="MFZ756" s="31"/>
      <c r="MGA756" s="31"/>
      <c r="MGB756" s="31"/>
      <c r="MGC756" s="31"/>
      <c r="MGD756" s="31"/>
      <c r="MGE756" s="31"/>
      <c r="MGF756" s="31"/>
      <c r="MGG756" s="31"/>
      <c r="MGH756" s="31"/>
      <c r="MGI756" s="31"/>
      <c r="MGJ756" s="31"/>
      <c r="MGK756" s="31"/>
      <c r="MGL756" s="31"/>
      <c r="MGM756" s="31"/>
      <c r="MGN756" s="31"/>
      <c r="MGO756" s="31"/>
      <c r="MGP756" s="31"/>
      <c r="MGQ756" s="31"/>
      <c r="MGR756" s="31"/>
      <c r="MGS756" s="31"/>
      <c r="MGT756" s="31"/>
      <c r="MGU756" s="31"/>
      <c r="MGV756" s="31"/>
      <c r="MGW756" s="31"/>
      <c r="MGX756" s="31"/>
      <c r="MGY756" s="31"/>
      <c r="MGZ756" s="31"/>
      <c r="MHA756" s="31"/>
      <c r="MHB756" s="31"/>
      <c r="MHC756" s="31"/>
      <c r="MHD756" s="31"/>
      <c r="MHE756" s="31"/>
      <c r="MHF756" s="31"/>
      <c r="MHG756" s="31"/>
      <c r="MHH756" s="31"/>
      <c r="MHI756" s="31"/>
      <c r="MHJ756" s="31"/>
      <c r="MHK756" s="31"/>
      <c r="MHL756" s="31"/>
      <c r="MHM756" s="31"/>
      <c r="MHN756" s="31"/>
      <c r="MHO756" s="31"/>
      <c r="MHP756" s="31"/>
      <c r="MHQ756" s="31"/>
      <c r="MHR756" s="31"/>
      <c r="MHS756" s="31"/>
      <c r="MHT756" s="31"/>
      <c r="MHU756" s="31"/>
      <c r="MHV756" s="31"/>
      <c r="MHW756" s="31"/>
      <c r="MHX756" s="31"/>
      <c r="MHY756" s="31"/>
      <c r="MHZ756" s="31"/>
      <c r="MIA756" s="31"/>
      <c r="MIB756" s="31"/>
      <c r="MIC756" s="31"/>
      <c r="MID756" s="31"/>
      <c r="MIE756" s="31"/>
      <c r="MIF756" s="31"/>
      <c r="MIG756" s="31"/>
      <c r="MIH756" s="31"/>
      <c r="MII756" s="31"/>
      <c r="MIJ756" s="31"/>
      <c r="MIK756" s="31"/>
      <c r="MIL756" s="31"/>
      <c r="MIM756" s="31"/>
      <c r="MIN756" s="31"/>
      <c r="MIO756" s="31"/>
      <c r="MIP756" s="31"/>
      <c r="MIQ756" s="31"/>
      <c r="MIR756" s="31"/>
      <c r="MIS756" s="31"/>
      <c r="MIT756" s="31"/>
      <c r="MIU756" s="31"/>
      <c r="MIV756" s="31"/>
      <c r="MIW756" s="31"/>
      <c r="MIX756" s="31"/>
      <c r="MIY756" s="31"/>
      <c r="MIZ756" s="31"/>
      <c r="MJA756" s="31"/>
      <c r="MJB756" s="31"/>
      <c r="MJC756" s="31"/>
      <c r="MJD756" s="31"/>
      <c r="MJE756" s="31"/>
      <c r="MJF756" s="31"/>
      <c r="MJG756" s="31"/>
      <c r="MJH756" s="31"/>
      <c r="MJI756" s="31"/>
      <c r="MJJ756" s="31"/>
      <c r="MJK756" s="31"/>
      <c r="MJL756" s="31"/>
      <c r="MJM756" s="31"/>
      <c r="MJN756" s="31"/>
      <c r="MJO756" s="31"/>
      <c r="MJP756" s="31"/>
      <c r="MJQ756" s="31"/>
      <c r="MJR756" s="31"/>
      <c r="MJS756" s="31"/>
      <c r="MJT756" s="31"/>
      <c r="MJU756" s="31"/>
      <c r="MJV756" s="31"/>
      <c r="MJW756" s="31"/>
      <c r="MJX756" s="31"/>
      <c r="MJY756" s="31"/>
      <c r="MJZ756" s="31"/>
      <c r="MKA756" s="31"/>
      <c r="MKB756" s="31"/>
      <c r="MKC756" s="31"/>
      <c r="MKD756" s="31"/>
      <c r="MKE756" s="31"/>
      <c r="MKF756" s="31"/>
      <c r="MKG756" s="31"/>
      <c r="MKH756" s="31"/>
      <c r="MKI756" s="31"/>
      <c r="MKJ756" s="31"/>
      <c r="MKK756" s="31"/>
      <c r="MKL756" s="31"/>
      <c r="MKM756" s="31"/>
      <c r="MKN756" s="31"/>
      <c r="MKO756" s="31"/>
      <c r="MKP756" s="31"/>
      <c r="MKQ756" s="31"/>
      <c r="MKR756" s="31"/>
      <c r="MKS756" s="31"/>
      <c r="MKT756" s="31"/>
      <c r="MKU756" s="31"/>
      <c r="MKV756" s="31"/>
      <c r="MKW756" s="31"/>
      <c r="MKX756" s="31"/>
      <c r="MKY756" s="31"/>
      <c r="MKZ756" s="31"/>
      <c r="MLA756" s="31"/>
      <c r="MLB756" s="31"/>
      <c r="MLC756" s="31"/>
      <c r="MLD756" s="31"/>
      <c r="MLE756" s="31"/>
      <c r="MLF756" s="31"/>
      <c r="MLG756" s="31"/>
      <c r="MLH756" s="31"/>
      <c r="MLI756" s="31"/>
      <c r="MLJ756" s="31"/>
      <c r="MLK756" s="31"/>
      <c r="MLL756" s="31"/>
      <c r="MLM756" s="31"/>
      <c r="MLN756" s="31"/>
      <c r="MLO756" s="31"/>
      <c r="MLP756" s="31"/>
      <c r="MLQ756" s="31"/>
      <c r="MLR756" s="31"/>
      <c r="MLS756" s="31"/>
      <c r="MLT756" s="31"/>
      <c r="MLU756" s="31"/>
      <c r="MLV756" s="31"/>
      <c r="MLW756" s="31"/>
      <c r="MLX756" s="31"/>
      <c r="MLY756" s="31"/>
      <c r="MLZ756" s="31"/>
      <c r="MMA756" s="31"/>
      <c r="MMB756" s="31"/>
      <c r="MMC756" s="31"/>
      <c r="MMD756" s="31"/>
      <c r="MME756" s="31"/>
      <c r="MMF756" s="31"/>
      <c r="MMG756" s="31"/>
      <c r="MMH756" s="31"/>
      <c r="MMI756" s="31"/>
      <c r="MMJ756" s="31"/>
      <c r="MMK756" s="31"/>
      <c r="MML756" s="31"/>
      <c r="MMM756" s="31"/>
      <c r="MMN756" s="31"/>
      <c r="MMO756" s="31"/>
      <c r="MMP756" s="31"/>
      <c r="MMQ756" s="31"/>
      <c r="MMR756" s="31"/>
      <c r="MMS756" s="31"/>
      <c r="MMT756" s="31"/>
      <c r="MMU756" s="31"/>
      <c r="MMV756" s="31"/>
      <c r="MMW756" s="31"/>
      <c r="MMX756" s="31"/>
      <c r="MMY756" s="31"/>
      <c r="MMZ756" s="31"/>
      <c r="MNA756" s="31"/>
      <c r="MNB756" s="31"/>
      <c r="MNC756" s="31"/>
      <c r="MND756" s="31"/>
      <c r="MNE756" s="31"/>
      <c r="MNF756" s="31"/>
      <c r="MNG756" s="31"/>
      <c r="MNH756" s="31"/>
      <c r="MNI756" s="31"/>
      <c r="MNJ756" s="31"/>
      <c r="MNK756" s="31"/>
      <c r="MNL756" s="31"/>
      <c r="MNM756" s="31"/>
      <c r="MNN756" s="31"/>
      <c r="MNO756" s="31"/>
      <c r="MNP756" s="31"/>
      <c r="MNQ756" s="31"/>
      <c r="MNR756" s="31"/>
      <c r="MNS756" s="31"/>
      <c r="MNT756" s="31"/>
      <c r="MNU756" s="31"/>
      <c r="MNV756" s="31"/>
      <c r="MNW756" s="31"/>
      <c r="MNX756" s="31"/>
      <c r="MNY756" s="31"/>
      <c r="MNZ756" s="31"/>
      <c r="MOA756" s="31"/>
      <c r="MOB756" s="31"/>
      <c r="MOC756" s="31"/>
      <c r="MOD756" s="31"/>
      <c r="MOE756" s="31"/>
      <c r="MOF756" s="31"/>
      <c r="MOG756" s="31"/>
      <c r="MOH756" s="31"/>
      <c r="MOI756" s="31"/>
      <c r="MOJ756" s="31"/>
      <c r="MOK756" s="31"/>
      <c r="MOL756" s="31"/>
      <c r="MOM756" s="31"/>
      <c r="MON756" s="31"/>
      <c r="MOO756" s="31"/>
      <c r="MOP756" s="31"/>
      <c r="MOQ756" s="31"/>
      <c r="MOR756" s="31"/>
      <c r="MOS756" s="31"/>
      <c r="MOT756" s="31"/>
      <c r="MOU756" s="31"/>
      <c r="MOV756" s="31"/>
      <c r="MOW756" s="31"/>
      <c r="MOX756" s="31"/>
      <c r="MOY756" s="31"/>
      <c r="MOZ756" s="31"/>
      <c r="MPA756" s="31"/>
      <c r="MPB756" s="31"/>
      <c r="MPC756" s="31"/>
      <c r="MPD756" s="31"/>
      <c r="MPE756" s="31"/>
      <c r="MPF756" s="31"/>
      <c r="MPG756" s="31"/>
      <c r="MPH756" s="31"/>
      <c r="MPI756" s="31"/>
      <c r="MPJ756" s="31"/>
      <c r="MPK756" s="31"/>
      <c r="MPL756" s="31"/>
      <c r="MPM756" s="31"/>
      <c r="MPN756" s="31"/>
      <c r="MPO756" s="31"/>
      <c r="MPP756" s="31"/>
      <c r="MPQ756" s="31"/>
      <c r="MPR756" s="31"/>
      <c r="MPS756" s="31"/>
      <c r="MPT756" s="31"/>
      <c r="MPU756" s="31"/>
      <c r="MPV756" s="31"/>
      <c r="MPW756" s="31"/>
      <c r="MPX756" s="31"/>
      <c r="MPY756" s="31"/>
      <c r="MPZ756" s="31"/>
      <c r="MQA756" s="31"/>
      <c r="MQB756" s="31"/>
      <c r="MQC756" s="31"/>
      <c r="MQD756" s="31"/>
      <c r="MQE756" s="31"/>
      <c r="MQF756" s="31"/>
      <c r="MQG756" s="31"/>
      <c r="MQH756" s="31"/>
      <c r="MQI756" s="31"/>
      <c r="MQJ756" s="31"/>
      <c r="MQK756" s="31"/>
      <c r="MQL756" s="31"/>
      <c r="MQM756" s="31"/>
      <c r="MQN756" s="31"/>
      <c r="MQO756" s="31"/>
      <c r="MQP756" s="31"/>
      <c r="MQQ756" s="31"/>
      <c r="MQR756" s="31"/>
      <c r="MQS756" s="31"/>
      <c r="MQT756" s="31"/>
      <c r="MQU756" s="31"/>
      <c r="MQV756" s="31"/>
      <c r="MQW756" s="31"/>
      <c r="MQX756" s="31"/>
      <c r="MQY756" s="31"/>
      <c r="MQZ756" s="31"/>
      <c r="MRA756" s="31"/>
      <c r="MRB756" s="31"/>
      <c r="MRC756" s="31"/>
      <c r="MRD756" s="31"/>
      <c r="MRE756" s="31"/>
      <c r="MRF756" s="31"/>
      <c r="MRG756" s="31"/>
      <c r="MRH756" s="31"/>
      <c r="MRI756" s="31"/>
      <c r="MRJ756" s="31"/>
      <c r="MRK756" s="31"/>
      <c r="MRL756" s="31"/>
      <c r="MRM756" s="31"/>
      <c r="MRN756" s="31"/>
      <c r="MRO756" s="31"/>
      <c r="MRP756" s="31"/>
      <c r="MRQ756" s="31"/>
      <c r="MRR756" s="31"/>
      <c r="MRS756" s="31"/>
      <c r="MRT756" s="31"/>
      <c r="MRU756" s="31"/>
      <c r="MRV756" s="31"/>
      <c r="MRW756" s="31"/>
      <c r="MRX756" s="31"/>
      <c r="MRY756" s="31"/>
      <c r="MRZ756" s="31"/>
      <c r="MSA756" s="31"/>
      <c r="MSB756" s="31"/>
      <c r="MSC756" s="31"/>
      <c r="MSD756" s="31"/>
      <c r="MSE756" s="31"/>
      <c r="MSF756" s="31"/>
      <c r="MSG756" s="31"/>
      <c r="MSH756" s="31"/>
      <c r="MSI756" s="31"/>
      <c r="MSJ756" s="31"/>
      <c r="MSK756" s="31"/>
      <c r="MSL756" s="31"/>
      <c r="MSM756" s="31"/>
      <c r="MSN756" s="31"/>
      <c r="MSO756" s="31"/>
      <c r="MSP756" s="31"/>
      <c r="MSQ756" s="31"/>
      <c r="MSR756" s="31"/>
      <c r="MSS756" s="31"/>
      <c r="MST756" s="31"/>
      <c r="MSU756" s="31"/>
      <c r="MSV756" s="31"/>
      <c r="MSW756" s="31"/>
      <c r="MSX756" s="31"/>
      <c r="MSY756" s="31"/>
      <c r="MSZ756" s="31"/>
      <c r="MTA756" s="31"/>
      <c r="MTB756" s="31"/>
      <c r="MTC756" s="31"/>
      <c r="MTD756" s="31"/>
      <c r="MTE756" s="31"/>
      <c r="MTF756" s="31"/>
      <c r="MTG756" s="31"/>
      <c r="MTH756" s="31"/>
      <c r="MTI756" s="31"/>
      <c r="MTJ756" s="31"/>
      <c r="MTK756" s="31"/>
      <c r="MTL756" s="31"/>
      <c r="MTM756" s="31"/>
      <c r="MTN756" s="31"/>
      <c r="MTO756" s="31"/>
      <c r="MTP756" s="31"/>
      <c r="MTQ756" s="31"/>
      <c r="MTR756" s="31"/>
      <c r="MTS756" s="31"/>
      <c r="MTT756" s="31"/>
      <c r="MTU756" s="31"/>
      <c r="MTV756" s="31"/>
      <c r="MTW756" s="31"/>
      <c r="MTX756" s="31"/>
      <c r="MTY756" s="31"/>
      <c r="MTZ756" s="31"/>
      <c r="MUA756" s="31"/>
      <c r="MUB756" s="31"/>
      <c r="MUC756" s="31"/>
      <c r="MUD756" s="31"/>
      <c r="MUE756" s="31"/>
      <c r="MUF756" s="31"/>
      <c r="MUG756" s="31"/>
      <c r="MUH756" s="31"/>
      <c r="MUI756" s="31"/>
      <c r="MUJ756" s="31"/>
      <c r="MUK756" s="31"/>
      <c r="MUL756" s="31"/>
      <c r="MUM756" s="31"/>
      <c r="MUN756" s="31"/>
      <c r="MUO756" s="31"/>
      <c r="MUP756" s="31"/>
      <c r="MUQ756" s="31"/>
      <c r="MUR756" s="31"/>
      <c r="MUS756" s="31"/>
      <c r="MUT756" s="31"/>
      <c r="MUU756" s="31"/>
      <c r="MUV756" s="31"/>
      <c r="MUW756" s="31"/>
      <c r="MUX756" s="31"/>
      <c r="MUY756" s="31"/>
      <c r="MUZ756" s="31"/>
      <c r="MVA756" s="31"/>
      <c r="MVB756" s="31"/>
      <c r="MVC756" s="31"/>
      <c r="MVD756" s="31"/>
      <c r="MVE756" s="31"/>
      <c r="MVF756" s="31"/>
      <c r="MVG756" s="31"/>
      <c r="MVH756" s="31"/>
      <c r="MVI756" s="31"/>
      <c r="MVJ756" s="31"/>
      <c r="MVK756" s="31"/>
      <c r="MVL756" s="31"/>
      <c r="MVM756" s="31"/>
      <c r="MVN756" s="31"/>
      <c r="MVO756" s="31"/>
      <c r="MVP756" s="31"/>
      <c r="MVQ756" s="31"/>
      <c r="MVR756" s="31"/>
      <c r="MVS756" s="31"/>
      <c r="MVT756" s="31"/>
      <c r="MVU756" s="31"/>
      <c r="MVV756" s="31"/>
      <c r="MVW756" s="31"/>
      <c r="MVX756" s="31"/>
      <c r="MVY756" s="31"/>
      <c r="MVZ756" s="31"/>
      <c r="MWA756" s="31"/>
      <c r="MWB756" s="31"/>
      <c r="MWC756" s="31"/>
      <c r="MWD756" s="31"/>
      <c r="MWE756" s="31"/>
      <c r="MWF756" s="31"/>
      <c r="MWG756" s="31"/>
      <c r="MWH756" s="31"/>
      <c r="MWI756" s="31"/>
      <c r="MWJ756" s="31"/>
      <c r="MWK756" s="31"/>
      <c r="MWL756" s="31"/>
      <c r="MWM756" s="31"/>
      <c r="MWN756" s="31"/>
      <c r="MWO756" s="31"/>
      <c r="MWP756" s="31"/>
      <c r="MWQ756" s="31"/>
      <c r="MWR756" s="31"/>
      <c r="MWS756" s="31"/>
      <c r="MWT756" s="31"/>
      <c r="MWU756" s="31"/>
      <c r="MWV756" s="31"/>
      <c r="MWW756" s="31"/>
      <c r="MWX756" s="31"/>
      <c r="MWY756" s="31"/>
      <c r="MWZ756" s="31"/>
      <c r="MXA756" s="31"/>
      <c r="MXB756" s="31"/>
      <c r="MXC756" s="31"/>
      <c r="MXD756" s="31"/>
      <c r="MXE756" s="31"/>
      <c r="MXF756" s="31"/>
      <c r="MXG756" s="31"/>
      <c r="MXH756" s="31"/>
      <c r="MXI756" s="31"/>
      <c r="MXJ756" s="31"/>
      <c r="MXK756" s="31"/>
      <c r="MXL756" s="31"/>
      <c r="MXM756" s="31"/>
      <c r="MXN756" s="31"/>
      <c r="MXO756" s="31"/>
      <c r="MXP756" s="31"/>
      <c r="MXQ756" s="31"/>
      <c r="MXR756" s="31"/>
      <c r="MXS756" s="31"/>
      <c r="MXT756" s="31"/>
      <c r="MXU756" s="31"/>
      <c r="MXV756" s="31"/>
      <c r="MXW756" s="31"/>
      <c r="MXX756" s="31"/>
      <c r="MXY756" s="31"/>
      <c r="MXZ756" s="31"/>
      <c r="MYA756" s="31"/>
      <c r="MYB756" s="31"/>
      <c r="MYC756" s="31"/>
      <c r="MYD756" s="31"/>
      <c r="MYE756" s="31"/>
      <c r="MYF756" s="31"/>
      <c r="MYG756" s="31"/>
      <c r="MYH756" s="31"/>
      <c r="MYI756" s="31"/>
      <c r="MYJ756" s="31"/>
      <c r="MYK756" s="31"/>
      <c r="MYL756" s="31"/>
      <c r="MYM756" s="31"/>
      <c r="MYN756" s="31"/>
      <c r="MYO756" s="31"/>
      <c r="MYP756" s="31"/>
      <c r="MYQ756" s="31"/>
      <c r="MYR756" s="31"/>
      <c r="MYS756" s="31"/>
      <c r="MYT756" s="31"/>
      <c r="MYU756" s="31"/>
      <c r="MYV756" s="31"/>
      <c r="MYW756" s="31"/>
      <c r="MYX756" s="31"/>
      <c r="MYY756" s="31"/>
      <c r="MYZ756" s="31"/>
      <c r="MZA756" s="31"/>
      <c r="MZB756" s="31"/>
      <c r="MZC756" s="31"/>
      <c r="MZD756" s="31"/>
      <c r="MZE756" s="31"/>
      <c r="MZF756" s="31"/>
      <c r="MZG756" s="31"/>
      <c r="MZH756" s="31"/>
      <c r="MZI756" s="31"/>
      <c r="MZJ756" s="31"/>
      <c r="MZK756" s="31"/>
      <c r="MZL756" s="31"/>
      <c r="MZM756" s="31"/>
      <c r="MZN756" s="31"/>
      <c r="MZO756" s="31"/>
      <c r="MZP756" s="31"/>
      <c r="MZQ756" s="31"/>
      <c r="MZR756" s="31"/>
      <c r="MZS756" s="31"/>
      <c r="MZT756" s="31"/>
      <c r="MZU756" s="31"/>
      <c r="MZV756" s="31"/>
      <c r="MZW756" s="31"/>
      <c r="MZX756" s="31"/>
      <c r="MZY756" s="31"/>
      <c r="MZZ756" s="31"/>
      <c r="NAA756" s="31"/>
      <c r="NAB756" s="31"/>
      <c r="NAC756" s="31"/>
      <c r="NAD756" s="31"/>
      <c r="NAE756" s="31"/>
      <c r="NAF756" s="31"/>
      <c r="NAG756" s="31"/>
      <c r="NAH756" s="31"/>
      <c r="NAI756" s="31"/>
      <c r="NAJ756" s="31"/>
      <c r="NAK756" s="31"/>
      <c r="NAL756" s="31"/>
      <c r="NAM756" s="31"/>
      <c r="NAN756" s="31"/>
      <c r="NAO756" s="31"/>
      <c r="NAP756" s="31"/>
      <c r="NAQ756" s="31"/>
      <c r="NAR756" s="31"/>
      <c r="NAS756" s="31"/>
      <c r="NAT756" s="31"/>
      <c r="NAU756" s="31"/>
      <c r="NAV756" s="31"/>
      <c r="NAW756" s="31"/>
      <c r="NAX756" s="31"/>
      <c r="NAY756" s="31"/>
      <c r="NAZ756" s="31"/>
      <c r="NBA756" s="31"/>
      <c r="NBB756" s="31"/>
      <c r="NBC756" s="31"/>
      <c r="NBD756" s="31"/>
      <c r="NBE756" s="31"/>
      <c r="NBF756" s="31"/>
      <c r="NBG756" s="31"/>
      <c r="NBH756" s="31"/>
      <c r="NBI756" s="31"/>
      <c r="NBJ756" s="31"/>
      <c r="NBK756" s="31"/>
      <c r="NBL756" s="31"/>
      <c r="NBM756" s="31"/>
      <c r="NBN756" s="31"/>
      <c r="NBO756" s="31"/>
      <c r="NBP756" s="31"/>
      <c r="NBQ756" s="31"/>
      <c r="NBR756" s="31"/>
      <c r="NBS756" s="31"/>
      <c r="NBT756" s="31"/>
      <c r="NBU756" s="31"/>
      <c r="NBV756" s="31"/>
      <c r="NBW756" s="31"/>
      <c r="NBX756" s="31"/>
      <c r="NBY756" s="31"/>
      <c r="NBZ756" s="31"/>
      <c r="NCA756" s="31"/>
      <c r="NCB756" s="31"/>
      <c r="NCC756" s="31"/>
      <c r="NCD756" s="31"/>
      <c r="NCE756" s="31"/>
      <c r="NCF756" s="31"/>
      <c r="NCG756" s="31"/>
      <c r="NCH756" s="31"/>
      <c r="NCI756" s="31"/>
      <c r="NCJ756" s="31"/>
      <c r="NCK756" s="31"/>
      <c r="NCL756" s="31"/>
      <c r="NCM756" s="31"/>
      <c r="NCN756" s="31"/>
      <c r="NCO756" s="31"/>
      <c r="NCP756" s="31"/>
      <c r="NCQ756" s="31"/>
      <c r="NCR756" s="31"/>
      <c r="NCS756" s="31"/>
      <c r="NCT756" s="31"/>
      <c r="NCU756" s="31"/>
      <c r="NCV756" s="31"/>
      <c r="NCW756" s="31"/>
      <c r="NCX756" s="31"/>
      <c r="NCY756" s="31"/>
      <c r="NCZ756" s="31"/>
      <c r="NDA756" s="31"/>
      <c r="NDB756" s="31"/>
      <c r="NDC756" s="31"/>
      <c r="NDD756" s="31"/>
      <c r="NDE756" s="31"/>
      <c r="NDF756" s="31"/>
      <c r="NDG756" s="31"/>
      <c r="NDH756" s="31"/>
      <c r="NDI756" s="31"/>
      <c r="NDJ756" s="31"/>
      <c r="NDK756" s="31"/>
      <c r="NDL756" s="31"/>
      <c r="NDM756" s="31"/>
      <c r="NDN756" s="31"/>
      <c r="NDO756" s="31"/>
      <c r="NDP756" s="31"/>
      <c r="NDQ756" s="31"/>
      <c r="NDR756" s="31"/>
      <c r="NDS756" s="31"/>
      <c r="NDT756" s="31"/>
      <c r="NDU756" s="31"/>
      <c r="NDV756" s="31"/>
      <c r="NDW756" s="31"/>
      <c r="NDX756" s="31"/>
      <c r="NDY756" s="31"/>
      <c r="NDZ756" s="31"/>
      <c r="NEA756" s="31"/>
      <c r="NEB756" s="31"/>
      <c r="NEC756" s="31"/>
      <c r="NED756" s="31"/>
      <c r="NEE756" s="31"/>
      <c r="NEF756" s="31"/>
      <c r="NEG756" s="31"/>
      <c r="NEH756" s="31"/>
      <c r="NEI756" s="31"/>
      <c r="NEJ756" s="31"/>
      <c r="NEK756" s="31"/>
      <c r="NEL756" s="31"/>
      <c r="NEM756" s="31"/>
      <c r="NEN756" s="31"/>
      <c r="NEO756" s="31"/>
      <c r="NEP756" s="31"/>
      <c r="NEQ756" s="31"/>
      <c r="NER756" s="31"/>
      <c r="NES756" s="31"/>
      <c r="NET756" s="31"/>
      <c r="NEU756" s="31"/>
      <c r="NEV756" s="31"/>
      <c r="NEW756" s="31"/>
      <c r="NEX756" s="31"/>
      <c r="NEY756" s="31"/>
      <c r="NEZ756" s="31"/>
      <c r="NFA756" s="31"/>
      <c r="NFB756" s="31"/>
      <c r="NFC756" s="31"/>
      <c r="NFD756" s="31"/>
      <c r="NFE756" s="31"/>
      <c r="NFF756" s="31"/>
      <c r="NFG756" s="31"/>
      <c r="NFH756" s="31"/>
      <c r="NFI756" s="31"/>
      <c r="NFJ756" s="31"/>
      <c r="NFK756" s="31"/>
      <c r="NFL756" s="31"/>
      <c r="NFM756" s="31"/>
      <c r="NFN756" s="31"/>
      <c r="NFO756" s="31"/>
      <c r="NFP756" s="31"/>
      <c r="NFQ756" s="31"/>
      <c r="NFR756" s="31"/>
      <c r="NFS756" s="31"/>
      <c r="NFT756" s="31"/>
      <c r="NFU756" s="31"/>
      <c r="NFV756" s="31"/>
      <c r="NFW756" s="31"/>
      <c r="NFX756" s="31"/>
      <c r="NFY756" s="31"/>
      <c r="NFZ756" s="31"/>
      <c r="NGA756" s="31"/>
      <c r="NGB756" s="31"/>
      <c r="NGC756" s="31"/>
      <c r="NGD756" s="31"/>
      <c r="NGE756" s="31"/>
      <c r="NGF756" s="31"/>
      <c r="NGG756" s="31"/>
      <c r="NGH756" s="31"/>
      <c r="NGI756" s="31"/>
      <c r="NGJ756" s="31"/>
      <c r="NGK756" s="31"/>
      <c r="NGL756" s="31"/>
      <c r="NGM756" s="31"/>
      <c r="NGN756" s="31"/>
      <c r="NGO756" s="31"/>
      <c r="NGP756" s="31"/>
      <c r="NGQ756" s="31"/>
      <c r="NGR756" s="31"/>
      <c r="NGS756" s="31"/>
      <c r="NGT756" s="31"/>
      <c r="NGU756" s="31"/>
      <c r="NGV756" s="31"/>
      <c r="NGW756" s="31"/>
      <c r="NGX756" s="31"/>
      <c r="NGY756" s="31"/>
      <c r="NGZ756" s="31"/>
      <c r="NHA756" s="31"/>
      <c r="NHB756" s="31"/>
      <c r="NHC756" s="31"/>
      <c r="NHD756" s="31"/>
      <c r="NHE756" s="31"/>
      <c r="NHF756" s="31"/>
      <c r="NHG756" s="31"/>
      <c r="NHH756" s="31"/>
      <c r="NHI756" s="31"/>
      <c r="NHJ756" s="31"/>
      <c r="NHK756" s="31"/>
      <c r="NHL756" s="31"/>
      <c r="NHM756" s="31"/>
      <c r="NHN756" s="31"/>
      <c r="NHO756" s="31"/>
      <c r="NHP756" s="31"/>
      <c r="NHQ756" s="31"/>
      <c r="NHR756" s="31"/>
      <c r="NHS756" s="31"/>
      <c r="NHT756" s="31"/>
      <c r="NHU756" s="31"/>
      <c r="NHV756" s="31"/>
      <c r="NHW756" s="31"/>
      <c r="NHX756" s="31"/>
      <c r="NHY756" s="31"/>
      <c r="NHZ756" s="31"/>
      <c r="NIA756" s="31"/>
      <c r="NIB756" s="31"/>
      <c r="NIC756" s="31"/>
      <c r="NID756" s="31"/>
      <c r="NIE756" s="31"/>
      <c r="NIF756" s="31"/>
      <c r="NIG756" s="31"/>
      <c r="NIH756" s="31"/>
      <c r="NII756" s="31"/>
      <c r="NIJ756" s="31"/>
      <c r="NIK756" s="31"/>
      <c r="NIL756" s="31"/>
      <c r="NIM756" s="31"/>
      <c r="NIN756" s="31"/>
      <c r="NIO756" s="31"/>
      <c r="NIP756" s="31"/>
      <c r="NIQ756" s="31"/>
      <c r="NIR756" s="31"/>
      <c r="NIS756" s="31"/>
      <c r="NIT756" s="31"/>
      <c r="NIU756" s="31"/>
      <c r="NIV756" s="31"/>
      <c r="NIW756" s="31"/>
      <c r="NIX756" s="31"/>
      <c r="NIY756" s="31"/>
      <c r="NIZ756" s="31"/>
      <c r="NJA756" s="31"/>
      <c r="NJB756" s="31"/>
      <c r="NJC756" s="31"/>
      <c r="NJD756" s="31"/>
      <c r="NJE756" s="31"/>
      <c r="NJF756" s="31"/>
      <c r="NJG756" s="31"/>
      <c r="NJH756" s="31"/>
      <c r="NJI756" s="31"/>
      <c r="NJJ756" s="31"/>
      <c r="NJK756" s="31"/>
      <c r="NJL756" s="31"/>
      <c r="NJM756" s="31"/>
      <c r="NJN756" s="31"/>
      <c r="NJO756" s="31"/>
      <c r="NJP756" s="31"/>
      <c r="NJQ756" s="31"/>
      <c r="NJR756" s="31"/>
      <c r="NJS756" s="31"/>
      <c r="NJT756" s="31"/>
      <c r="NJU756" s="31"/>
      <c r="NJV756" s="31"/>
      <c r="NJW756" s="31"/>
      <c r="NJX756" s="31"/>
      <c r="NJY756" s="31"/>
      <c r="NJZ756" s="31"/>
      <c r="NKA756" s="31"/>
      <c r="NKB756" s="31"/>
      <c r="NKC756" s="31"/>
      <c r="NKD756" s="31"/>
      <c r="NKE756" s="31"/>
      <c r="NKF756" s="31"/>
      <c r="NKG756" s="31"/>
      <c r="NKH756" s="31"/>
      <c r="NKI756" s="31"/>
      <c r="NKJ756" s="31"/>
      <c r="NKK756" s="31"/>
      <c r="NKL756" s="31"/>
      <c r="NKM756" s="31"/>
      <c r="NKN756" s="31"/>
      <c r="NKO756" s="31"/>
      <c r="NKP756" s="31"/>
      <c r="NKQ756" s="31"/>
      <c r="NKR756" s="31"/>
      <c r="NKS756" s="31"/>
      <c r="NKT756" s="31"/>
      <c r="NKU756" s="31"/>
      <c r="NKV756" s="31"/>
      <c r="NKW756" s="31"/>
      <c r="NKX756" s="31"/>
      <c r="NKY756" s="31"/>
      <c r="NKZ756" s="31"/>
      <c r="NLA756" s="31"/>
      <c r="NLB756" s="31"/>
      <c r="NLC756" s="31"/>
      <c r="NLD756" s="31"/>
      <c r="NLE756" s="31"/>
      <c r="NLF756" s="31"/>
      <c r="NLG756" s="31"/>
      <c r="NLH756" s="31"/>
      <c r="NLI756" s="31"/>
      <c r="NLJ756" s="31"/>
      <c r="NLK756" s="31"/>
      <c r="NLL756" s="31"/>
      <c r="NLM756" s="31"/>
      <c r="NLN756" s="31"/>
      <c r="NLO756" s="31"/>
      <c r="NLP756" s="31"/>
      <c r="NLQ756" s="31"/>
      <c r="NLR756" s="31"/>
      <c r="NLS756" s="31"/>
      <c r="NLT756" s="31"/>
      <c r="NLU756" s="31"/>
      <c r="NLV756" s="31"/>
      <c r="NLW756" s="31"/>
      <c r="NLX756" s="31"/>
      <c r="NLY756" s="31"/>
      <c r="NLZ756" s="31"/>
      <c r="NMA756" s="31"/>
      <c r="NMB756" s="31"/>
      <c r="NMC756" s="31"/>
      <c r="NMD756" s="31"/>
      <c r="NME756" s="31"/>
      <c r="NMF756" s="31"/>
      <c r="NMG756" s="31"/>
      <c r="NMH756" s="31"/>
      <c r="NMI756" s="31"/>
      <c r="NMJ756" s="31"/>
      <c r="NMK756" s="31"/>
      <c r="NML756" s="31"/>
      <c r="NMM756" s="31"/>
      <c r="NMN756" s="31"/>
      <c r="NMO756" s="31"/>
      <c r="NMP756" s="31"/>
      <c r="NMQ756" s="31"/>
      <c r="NMR756" s="31"/>
      <c r="NMS756" s="31"/>
      <c r="NMT756" s="31"/>
      <c r="NMU756" s="31"/>
      <c r="NMV756" s="31"/>
      <c r="NMW756" s="31"/>
      <c r="NMX756" s="31"/>
      <c r="NMY756" s="31"/>
      <c r="NMZ756" s="31"/>
      <c r="NNA756" s="31"/>
      <c r="NNB756" s="31"/>
      <c r="NNC756" s="31"/>
      <c r="NND756" s="31"/>
      <c r="NNE756" s="31"/>
      <c r="NNF756" s="31"/>
      <c r="NNG756" s="31"/>
      <c r="NNH756" s="31"/>
      <c r="NNI756" s="31"/>
      <c r="NNJ756" s="31"/>
      <c r="NNK756" s="31"/>
      <c r="NNL756" s="31"/>
      <c r="NNM756" s="31"/>
      <c r="NNN756" s="31"/>
      <c r="NNO756" s="31"/>
      <c r="NNP756" s="31"/>
      <c r="NNQ756" s="31"/>
      <c r="NNR756" s="31"/>
      <c r="NNS756" s="31"/>
      <c r="NNT756" s="31"/>
      <c r="NNU756" s="31"/>
      <c r="NNV756" s="31"/>
      <c r="NNW756" s="31"/>
      <c r="NNX756" s="31"/>
      <c r="NNY756" s="31"/>
      <c r="NNZ756" s="31"/>
      <c r="NOA756" s="31"/>
      <c r="NOB756" s="31"/>
      <c r="NOC756" s="31"/>
      <c r="NOD756" s="31"/>
      <c r="NOE756" s="31"/>
      <c r="NOF756" s="31"/>
      <c r="NOG756" s="31"/>
      <c r="NOH756" s="31"/>
      <c r="NOI756" s="31"/>
      <c r="NOJ756" s="31"/>
      <c r="NOK756" s="31"/>
      <c r="NOL756" s="31"/>
      <c r="NOM756" s="31"/>
      <c r="NON756" s="31"/>
      <c r="NOO756" s="31"/>
      <c r="NOP756" s="31"/>
      <c r="NOQ756" s="31"/>
      <c r="NOR756" s="31"/>
      <c r="NOS756" s="31"/>
      <c r="NOT756" s="31"/>
      <c r="NOU756" s="31"/>
      <c r="NOV756" s="31"/>
      <c r="NOW756" s="31"/>
      <c r="NOX756" s="31"/>
      <c r="NOY756" s="31"/>
      <c r="NOZ756" s="31"/>
      <c r="NPA756" s="31"/>
      <c r="NPB756" s="31"/>
      <c r="NPC756" s="31"/>
      <c r="NPD756" s="31"/>
      <c r="NPE756" s="31"/>
      <c r="NPF756" s="31"/>
      <c r="NPG756" s="31"/>
      <c r="NPH756" s="31"/>
      <c r="NPI756" s="31"/>
      <c r="NPJ756" s="31"/>
      <c r="NPK756" s="31"/>
      <c r="NPL756" s="31"/>
      <c r="NPM756" s="31"/>
      <c r="NPN756" s="31"/>
      <c r="NPO756" s="31"/>
      <c r="NPP756" s="31"/>
      <c r="NPQ756" s="31"/>
      <c r="NPR756" s="31"/>
      <c r="NPS756" s="31"/>
      <c r="NPT756" s="31"/>
      <c r="NPU756" s="31"/>
      <c r="NPV756" s="31"/>
      <c r="NPW756" s="31"/>
      <c r="NPX756" s="31"/>
      <c r="NPY756" s="31"/>
      <c r="NPZ756" s="31"/>
      <c r="NQA756" s="31"/>
      <c r="NQB756" s="31"/>
      <c r="NQC756" s="31"/>
      <c r="NQD756" s="31"/>
      <c r="NQE756" s="31"/>
      <c r="NQF756" s="31"/>
      <c r="NQG756" s="31"/>
      <c r="NQH756" s="31"/>
      <c r="NQI756" s="31"/>
      <c r="NQJ756" s="31"/>
      <c r="NQK756" s="31"/>
      <c r="NQL756" s="31"/>
      <c r="NQM756" s="31"/>
      <c r="NQN756" s="31"/>
      <c r="NQO756" s="31"/>
      <c r="NQP756" s="31"/>
      <c r="NQQ756" s="31"/>
      <c r="NQR756" s="31"/>
      <c r="NQS756" s="31"/>
      <c r="NQT756" s="31"/>
      <c r="NQU756" s="31"/>
      <c r="NQV756" s="31"/>
      <c r="NQW756" s="31"/>
      <c r="NQX756" s="31"/>
      <c r="NQY756" s="31"/>
      <c r="NQZ756" s="31"/>
      <c r="NRA756" s="31"/>
      <c r="NRB756" s="31"/>
      <c r="NRC756" s="31"/>
      <c r="NRD756" s="31"/>
      <c r="NRE756" s="31"/>
      <c r="NRF756" s="31"/>
      <c r="NRG756" s="31"/>
      <c r="NRH756" s="31"/>
      <c r="NRI756" s="31"/>
      <c r="NRJ756" s="31"/>
      <c r="NRK756" s="31"/>
      <c r="NRL756" s="31"/>
      <c r="NRM756" s="31"/>
      <c r="NRN756" s="31"/>
      <c r="NRO756" s="31"/>
      <c r="NRP756" s="31"/>
      <c r="NRQ756" s="31"/>
      <c r="NRR756" s="31"/>
      <c r="NRS756" s="31"/>
      <c r="NRT756" s="31"/>
      <c r="NRU756" s="31"/>
      <c r="NRV756" s="31"/>
      <c r="NRW756" s="31"/>
      <c r="NRX756" s="31"/>
      <c r="NRY756" s="31"/>
      <c r="NRZ756" s="31"/>
      <c r="NSA756" s="31"/>
      <c r="NSB756" s="31"/>
      <c r="NSC756" s="31"/>
      <c r="NSD756" s="31"/>
      <c r="NSE756" s="31"/>
      <c r="NSF756" s="31"/>
      <c r="NSG756" s="31"/>
      <c r="NSH756" s="31"/>
      <c r="NSI756" s="31"/>
      <c r="NSJ756" s="31"/>
      <c r="NSK756" s="31"/>
      <c r="NSL756" s="31"/>
      <c r="NSM756" s="31"/>
      <c r="NSN756" s="31"/>
      <c r="NSO756" s="31"/>
      <c r="NSP756" s="31"/>
      <c r="NSQ756" s="31"/>
      <c r="NSR756" s="31"/>
      <c r="NSS756" s="31"/>
      <c r="NST756" s="31"/>
      <c r="NSU756" s="31"/>
      <c r="NSV756" s="31"/>
      <c r="NSW756" s="31"/>
      <c r="NSX756" s="31"/>
      <c r="NSY756" s="31"/>
      <c r="NSZ756" s="31"/>
      <c r="NTA756" s="31"/>
      <c r="NTB756" s="31"/>
      <c r="NTC756" s="31"/>
      <c r="NTD756" s="31"/>
      <c r="NTE756" s="31"/>
      <c r="NTF756" s="31"/>
      <c r="NTG756" s="31"/>
      <c r="NTH756" s="31"/>
      <c r="NTI756" s="31"/>
      <c r="NTJ756" s="31"/>
      <c r="NTK756" s="31"/>
      <c r="NTL756" s="31"/>
      <c r="NTM756" s="31"/>
      <c r="NTN756" s="31"/>
      <c r="NTO756" s="31"/>
      <c r="NTP756" s="31"/>
      <c r="NTQ756" s="31"/>
      <c r="NTR756" s="31"/>
      <c r="NTS756" s="31"/>
      <c r="NTT756" s="31"/>
      <c r="NTU756" s="31"/>
      <c r="NTV756" s="31"/>
      <c r="NTW756" s="31"/>
      <c r="NTX756" s="31"/>
      <c r="NTY756" s="31"/>
      <c r="NTZ756" s="31"/>
      <c r="NUA756" s="31"/>
      <c r="NUB756" s="31"/>
      <c r="NUC756" s="31"/>
      <c r="NUD756" s="31"/>
      <c r="NUE756" s="31"/>
      <c r="NUF756" s="31"/>
      <c r="NUG756" s="31"/>
      <c r="NUH756" s="31"/>
      <c r="NUI756" s="31"/>
      <c r="NUJ756" s="31"/>
      <c r="NUK756" s="31"/>
      <c r="NUL756" s="31"/>
      <c r="NUM756" s="31"/>
      <c r="NUN756" s="31"/>
      <c r="NUO756" s="31"/>
      <c r="NUP756" s="31"/>
      <c r="NUQ756" s="31"/>
      <c r="NUR756" s="31"/>
      <c r="NUS756" s="31"/>
      <c r="NUT756" s="31"/>
      <c r="NUU756" s="31"/>
      <c r="NUV756" s="31"/>
      <c r="NUW756" s="31"/>
      <c r="NUX756" s="31"/>
      <c r="NUY756" s="31"/>
      <c r="NUZ756" s="31"/>
      <c r="NVA756" s="31"/>
      <c r="NVB756" s="31"/>
      <c r="NVC756" s="31"/>
      <c r="NVD756" s="31"/>
      <c r="NVE756" s="31"/>
      <c r="NVF756" s="31"/>
      <c r="NVG756" s="31"/>
      <c r="NVH756" s="31"/>
      <c r="NVI756" s="31"/>
      <c r="NVJ756" s="31"/>
      <c r="NVK756" s="31"/>
      <c r="NVL756" s="31"/>
      <c r="NVM756" s="31"/>
      <c r="NVN756" s="31"/>
      <c r="NVO756" s="31"/>
      <c r="NVP756" s="31"/>
      <c r="NVQ756" s="31"/>
      <c r="NVR756" s="31"/>
      <c r="NVS756" s="31"/>
      <c r="NVT756" s="31"/>
      <c r="NVU756" s="31"/>
      <c r="NVV756" s="31"/>
      <c r="NVW756" s="31"/>
      <c r="NVX756" s="31"/>
      <c r="NVY756" s="31"/>
      <c r="NVZ756" s="31"/>
      <c r="NWA756" s="31"/>
      <c r="NWB756" s="31"/>
      <c r="NWC756" s="31"/>
      <c r="NWD756" s="31"/>
      <c r="NWE756" s="31"/>
      <c r="NWF756" s="31"/>
      <c r="NWG756" s="31"/>
      <c r="NWH756" s="31"/>
      <c r="NWI756" s="31"/>
      <c r="NWJ756" s="31"/>
      <c r="NWK756" s="31"/>
      <c r="NWL756" s="31"/>
      <c r="NWM756" s="31"/>
      <c r="NWN756" s="31"/>
      <c r="NWO756" s="31"/>
      <c r="NWP756" s="31"/>
      <c r="NWQ756" s="31"/>
      <c r="NWR756" s="31"/>
      <c r="NWS756" s="31"/>
      <c r="NWT756" s="31"/>
      <c r="NWU756" s="31"/>
      <c r="NWV756" s="31"/>
      <c r="NWW756" s="31"/>
      <c r="NWX756" s="31"/>
      <c r="NWY756" s="31"/>
      <c r="NWZ756" s="31"/>
      <c r="NXA756" s="31"/>
      <c r="NXB756" s="31"/>
      <c r="NXC756" s="31"/>
      <c r="NXD756" s="31"/>
      <c r="NXE756" s="31"/>
      <c r="NXF756" s="31"/>
      <c r="NXG756" s="31"/>
      <c r="NXH756" s="31"/>
      <c r="NXI756" s="31"/>
      <c r="NXJ756" s="31"/>
      <c r="NXK756" s="31"/>
      <c r="NXL756" s="31"/>
      <c r="NXM756" s="31"/>
      <c r="NXN756" s="31"/>
      <c r="NXO756" s="31"/>
      <c r="NXP756" s="31"/>
      <c r="NXQ756" s="31"/>
      <c r="NXR756" s="31"/>
      <c r="NXS756" s="31"/>
      <c r="NXT756" s="31"/>
      <c r="NXU756" s="31"/>
      <c r="NXV756" s="31"/>
      <c r="NXW756" s="31"/>
      <c r="NXX756" s="31"/>
      <c r="NXY756" s="31"/>
      <c r="NXZ756" s="31"/>
      <c r="NYA756" s="31"/>
      <c r="NYB756" s="31"/>
      <c r="NYC756" s="31"/>
      <c r="NYD756" s="31"/>
      <c r="NYE756" s="31"/>
      <c r="NYF756" s="31"/>
      <c r="NYG756" s="31"/>
      <c r="NYH756" s="31"/>
      <c r="NYI756" s="31"/>
      <c r="NYJ756" s="31"/>
      <c r="NYK756" s="31"/>
      <c r="NYL756" s="31"/>
      <c r="NYM756" s="31"/>
      <c r="NYN756" s="31"/>
      <c r="NYO756" s="31"/>
      <c r="NYP756" s="31"/>
      <c r="NYQ756" s="31"/>
      <c r="NYR756" s="31"/>
      <c r="NYS756" s="31"/>
      <c r="NYT756" s="31"/>
      <c r="NYU756" s="31"/>
      <c r="NYV756" s="31"/>
      <c r="NYW756" s="31"/>
      <c r="NYX756" s="31"/>
      <c r="NYY756" s="31"/>
      <c r="NYZ756" s="31"/>
      <c r="NZA756" s="31"/>
      <c r="NZB756" s="31"/>
      <c r="NZC756" s="31"/>
      <c r="NZD756" s="31"/>
      <c r="NZE756" s="31"/>
      <c r="NZF756" s="31"/>
      <c r="NZG756" s="31"/>
      <c r="NZH756" s="31"/>
      <c r="NZI756" s="31"/>
      <c r="NZJ756" s="31"/>
      <c r="NZK756" s="31"/>
      <c r="NZL756" s="31"/>
      <c r="NZM756" s="31"/>
      <c r="NZN756" s="31"/>
      <c r="NZO756" s="31"/>
      <c r="NZP756" s="31"/>
      <c r="NZQ756" s="31"/>
      <c r="NZR756" s="31"/>
      <c r="NZS756" s="31"/>
      <c r="NZT756" s="31"/>
      <c r="NZU756" s="31"/>
      <c r="NZV756" s="31"/>
      <c r="NZW756" s="31"/>
      <c r="NZX756" s="31"/>
      <c r="NZY756" s="31"/>
      <c r="NZZ756" s="31"/>
      <c r="OAA756" s="31"/>
      <c r="OAB756" s="31"/>
      <c r="OAC756" s="31"/>
      <c r="OAD756" s="31"/>
      <c r="OAE756" s="31"/>
      <c r="OAF756" s="31"/>
      <c r="OAG756" s="31"/>
      <c r="OAH756" s="31"/>
      <c r="OAI756" s="31"/>
      <c r="OAJ756" s="31"/>
      <c r="OAK756" s="31"/>
      <c r="OAL756" s="31"/>
      <c r="OAM756" s="31"/>
      <c r="OAN756" s="31"/>
      <c r="OAO756" s="31"/>
      <c r="OAP756" s="31"/>
      <c r="OAQ756" s="31"/>
      <c r="OAR756" s="31"/>
      <c r="OAS756" s="31"/>
      <c r="OAT756" s="31"/>
      <c r="OAU756" s="31"/>
      <c r="OAV756" s="31"/>
      <c r="OAW756" s="31"/>
      <c r="OAX756" s="31"/>
      <c r="OAY756" s="31"/>
      <c r="OAZ756" s="31"/>
      <c r="OBA756" s="31"/>
      <c r="OBB756" s="31"/>
      <c r="OBC756" s="31"/>
      <c r="OBD756" s="31"/>
      <c r="OBE756" s="31"/>
      <c r="OBF756" s="31"/>
      <c r="OBG756" s="31"/>
      <c r="OBH756" s="31"/>
      <c r="OBI756" s="31"/>
      <c r="OBJ756" s="31"/>
      <c r="OBK756" s="31"/>
      <c r="OBL756" s="31"/>
      <c r="OBM756" s="31"/>
      <c r="OBN756" s="31"/>
      <c r="OBO756" s="31"/>
      <c r="OBP756" s="31"/>
      <c r="OBQ756" s="31"/>
      <c r="OBR756" s="31"/>
      <c r="OBS756" s="31"/>
      <c r="OBT756" s="31"/>
      <c r="OBU756" s="31"/>
      <c r="OBV756" s="31"/>
      <c r="OBW756" s="31"/>
      <c r="OBX756" s="31"/>
      <c r="OBY756" s="31"/>
      <c r="OBZ756" s="31"/>
      <c r="OCA756" s="31"/>
      <c r="OCB756" s="31"/>
      <c r="OCC756" s="31"/>
      <c r="OCD756" s="31"/>
      <c r="OCE756" s="31"/>
      <c r="OCF756" s="31"/>
      <c r="OCG756" s="31"/>
      <c r="OCH756" s="31"/>
      <c r="OCI756" s="31"/>
      <c r="OCJ756" s="31"/>
      <c r="OCK756" s="31"/>
      <c r="OCL756" s="31"/>
      <c r="OCM756" s="31"/>
      <c r="OCN756" s="31"/>
      <c r="OCO756" s="31"/>
      <c r="OCP756" s="31"/>
      <c r="OCQ756" s="31"/>
      <c r="OCR756" s="31"/>
      <c r="OCS756" s="31"/>
      <c r="OCT756" s="31"/>
      <c r="OCU756" s="31"/>
      <c r="OCV756" s="31"/>
      <c r="OCW756" s="31"/>
      <c r="OCX756" s="31"/>
      <c r="OCY756" s="31"/>
      <c r="OCZ756" s="31"/>
      <c r="ODA756" s="31"/>
      <c r="ODB756" s="31"/>
      <c r="ODC756" s="31"/>
      <c r="ODD756" s="31"/>
      <c r="ODE756" s="31"/>
      <c r="ODF756" s="31"/>
      <c r="ODG756" s="31"/>
      <c r="ODH756" s="31"/>
      <c r="ODI756" s="31"/>
      <c r="ODJ756" s="31"/>
      <c r="ODK756" s="31"/>
      <c r="ODL756" s="31"/>
      <c r="ODM756" s="31"/>
      <c r="ODN756" s="31"/>
      <c r="ODO756" s="31"/>
      <c r="ODP756" s="31"/>
      <c r="ODQ756" s="31"/>
      <c r="ODR756" s="31"/>
      <c r="ODS756" s="31"/>
      <c r="ODT756" s="31"/>
      <c r="ODU756" s="31"/>
      <c r="ODV756" s="31"/>
      <c r="ODW756" s="31"/>
      <c r="ODX756" s="31"/>
      <c r="ODY756" s="31"/>
      <c r="ODZ756" s="31"/>
      <c r="OEA756" s="31"/>
      <c r="OEB756" s="31"/>
      <c r="OEC756" s="31"/>
      <c r="OED756" s="31"/>
      <c r="OEE756" s="31"/>
      <c r="OEF756" s="31"/>
      <c r="OEG756" s="31"/>
      <c r="OEH756" s="31"/>
      <c r="OEI756" s="31"/>
      <c r="OEJ756" s="31"/>
      <c r="OEK756" s="31"/>
      <c r="OEL756" s="31"/>
      <c r="OEM756" s="31"/>
      <c r="OEN756" s="31"/>
      <c r="OEO756" s="31"/>
      <c r="OEP756" s="31"/>
      <c r="OEQ756" s="31"/>
      <c r="OER756" s="31"/>
      <c r="OES756" s="31"/>
      <c r="OET756" s="31"/>
      <c r="OEU756" s="31"/>
      <c r="OEV756" s="31"/>
      <c r="OEW756" s="31"/>
      <c r="OEX756" s="31"/>
      <c r="OEY756" s="31"/>
      <c r="OEZ756" s="31"/>
      <c r="OFA756" s="31"/>
      <c r="OFB756" s="31"/>
      <c r="OFC756" s="31"/>
      <c r="OFD756" s="31"/>
      <c r="OFE756" s="31"/>
      <c r="OFF756" s="31"/>
      <c r="OFG756" s="31"/>
      <c r="OFH756" s="31"/>
      <c r="OFI756" s="31"/>
      <c r="OFJ756" s="31"/>
      <c r="OFK756" s="31"/>
      <c r="OFL756" s="31"/>
      <c r="OFM756" s="31"/>
      <c r="OFN756" s="31"/>
      <c r="OFO756" s="31"/>
      <c r="OFP756" s="31"/>
      <c r="OFQ756" s="31"/>
      <c r="OFR756" s="31"/>
      <c r="OFS756" s="31"/>
      <c r="OFT756" s="31"/>
      <c r="OFU756" s="31"/>
      <c r="OFV756" s="31"/>
      <c r="OFW756" s="31"/>
      <c r="OFX756" s="31"/>
      <c r="OFY756" s="31"/>
      <c r="OFZ756" s="31"/>
      <c r="OGA756" s="31"/>
      <c r="OGB756" s="31"/>
      <c r="OGC756" s="31"/>
      <c r="OGD756" s="31"/>
      <c r="OGE756" s="31"/>
      <c r="OGF756" s="31"/>
      <c r="OGG756" s="31"/>
      <c r="OGH756" s="31"/>
      <c r="OGI756" s="31"/>
      <c r="OGJ756" s="31"/>
      <c r="OGK756" s="31"/>
      <c r="OGL756" s="31"/>
      <c r="OGM756" s="31"/>
      <c r="OGN756" s="31"/>
      <c r="OGO756" s="31"/>
      <c r="OGP756" s="31"/>
      <c r="OGQ756" s="31"/>
      <c r="OGR756" s="31"/>
      <c r="OGS756" s="31"/>
      <c r="OGT756" s="31"/>
      <c r="OGU756" s="31"/>
      <c r="OGV756" s="31"/>
      <c r="OGW756" s="31"/>
      <c r="OGX756" s="31"/>
      <c r="OGY756" s="31"/>
      <c r="OGZ756" s="31"/>
      <c r="OHA756" s="31"/>
      <c r="OHB756" s="31"/>
      <c r="OHC756" s="31"/>
      <c r="OHD756" s="31"/>
      <c r="OHE756" s="31"/>
      <c r="OHF756" s="31"/>
      <c r="OHG756" s="31"/>
      <c r="OHH756" s="31"/>
      <c r="OHI756" s="31"/>
      <c r="OHJ756" s="31"/>
      <c r="OHK756" s="31"/>
      <c r="OHL756" s="31"/>
      <c r="OHM756" s="31"/>
      <c r="OHN756" s="31"/>
      <c r="OHO756" s="31"/>
      <c r="OHP756" s="31"/>
      <c r="OHQ756" s="31"/>
      <c r="OHR756" s="31"/>
      <c r="OHS756" s="31"/>
      <c r="OHT756" s="31"/>
      <c r="OHU756" s="31"/>
      <c r="OHV756" s="31"/>
      <c r="OHW756" s="31"/>
      <c r="OHX756" s="31"/>
      <c r="OHY756" s="31"/>
      <c r="OHZ756" s="31"/>
      <c r="OIA756" s="31"/>
      <c r="OIB756" s="31"/>
      <c r="OIC756" s="31"/>
      <c r="OID756" s="31"/>
      <c r="OIE756" s="31"/>
      <c r="OIF756" s="31"/>
      <c r="OIG756" s="31"/>
      <c r="OIH756" s="31"/>
      <c r="OII756" s="31"/>
      <c r="OIJ756" s="31"/>
      <c r="OIK756" s="31"/>
      <c r="OIL756" s="31"/>
      <c r="OIM756" s="31"/>
      <c r="OIN756" s="31"/>
      <c r="OIO756" s="31"/>
      <c r="OIP756" s="31"/>
      <c r="OIQ756" s="31"/>
      <c r="OIR756" s="31"/>
      <c r="OIS756" s="31"/>
      <c r="OIT756" s="31"/>
      <c r="OIU756" s="31"/>
      <c r="OIV756" s="31"/>
      <c r="OIW756" s="31"/>
      <c r="OIX756" s="31"/>
      <c r="OIY756" s="31"/>
      <c r="OIZ756" s="31"/>
      <c r="OJA756" s="31"/>
      <c r="OJB756" s="31"/>
      <c r="OJC756" s="31"/>
      <c r="OJD756" s="31"/>
      <c r="OJE756" s="31"/>
      <c r="OJF756" s="31"/>
      <c r="OJG756" s="31"/>
      <c r="OJH756" s="31"/>
      <c r="OJI756" s="31"/>
      <c r="OJJ756" s="31"/>
      <c r="OJK756" s="31"/>
      <c r="OJL756" s="31"/>
      <c r="OJM756" s="31"/>
      <c r="OJN756" s="31"/>
      <c r="OJO756" s="31"/>
      <c r="OJP756" s="31"/>
      <c r="OJQ756" s="31"/>
      <c r="OJR756" s="31"/>
      <c r="OJS756" s="31"/>
      <c r="OJT756" s="31"/>
      <c r="OJU756" s="31"/>
      <c r="OJV756" s="31"/>
      <c r="OJW756" s="31"/>
      <c r="OJX756" s="31"/>
      <c r="OJY756" s="31"/>
      <c r="OJZ756" s="31"/>
      <c r="OKA756" s="31"/>
      <c r="OKB756" s="31"/>
      <c r="OKC756" s="31"/>
      <c r="OKD756" s="31"/>
      <c r="OKE756" s="31"/>
      <c r="OKF756" s="31"/>
      <c r="OKG756" s="31"/>
      <c r="OKH756" s="31"/>
      <c r="OKI756" s="31"/>
      <c r="OKJ756" s="31"/>
      <c r="OKK756" s="31"/>
      <c r="OKL756" s="31"/>
      <c r="OKM756" s="31"/>
      <c r="OKN756" s="31"/>
      <c r="OKO756" s="31"/>
      <c r="OKP756" s="31"/>
      <c r="OKQ756" s="31"/>
      <c r="OKR756" s="31"/>
      <c r="OKS756" s="31"/>
      <c r="OKT756" s="31"/>
      <c r="OKU756" s="31"/>
      <c r="OKV756" s="31"/>
      <c r="OKW756" s="31"/>
      <c r="OKX756" s="31"/>
      <c r="OKY756" s="31"/>
      <c r="OKZ756" s="31"/>
      <c r="OLA756" s="31"/>
      <c r="OLB756" s="31"/>
      <c r="OLC756" s="31"/>
      <c r="OLD756" s="31"/>
      <c r="OLE756" s="31"/>
      <c r="OLF756" s="31"/>
      <c r="OLG756" s="31"/>
      <c r="OLH756" s="31"/>
      <c r="OLI756" s="31"/>
      <c r="OLJ756" s="31"/>
      <c r="OLK756" s="31"/>
      <c r="OLL756" s="31"/>
      <c r="OLM756" s="31"/>
      <c r="OLN756" s="31"/>
      <c r="OLO756" s="31"/>
      <c r="OLP756" s="31"/>
      <c r="OLQ756" s="31"/>
      <c r="OLR756" s="31"/>
      <c r="OLS756" s="31"/>
      <c r="OLT756" s="31"/>
      <c r="OLU756" s="31"/>
      <c r="OLV756" s="31"/>
      <c r="OLW756" s="31"/>
      <c r="OLX756" s="31"/>
      <c r="OLY756" s="31"/>
      <c r="OLZ756" s="31"/>
      <c r="OMA756" s="31"/>
      <c r="OMB756" s="31"/>
      <c r="OMC756" s="31"/>
      <c r="OMD756" s="31"/>
      <c r="OME756" s="31"/>
      <c r="OMF756" s="31"/>
      <c r="OMG756" s="31"/>
      <c r="OMH756" s="31"/>
      <c r="OMI756" s="31"/>
      <c r="OMJ756" s="31"/>
      <c r="OMK756" s="31"/>
      <c r="OML756" s="31"/>
      <c r="OMM756" s="31"/>
      <c r="OMN756" s="31"/>
      <c r="OMO756" s="31"/>
      <c r="OMP756" s="31"/>
      <c r="OMQ756" s="31"/>
      <c r="OMR756" s="31"/>
      <c r="OMS756" s="31"/>
      <c r="OMT756" s="31"/>
      <c r="OMU756" s="31"/>
      <c r="OMV756" s="31"/>
      <c r="OMW756" s="31"/>
      <c r="OMX756" s="31"/>
      <c r="OMY756" s="31"/>
      <c r="OMZ756" s="31"/>
      <c r="ONA756" s="31"/>
      <c r="ONB756" s="31"/>
      <c r="ONC756" s="31"/>
      <c r="OND756" s="31"/>
      <c r="ONE756" s="31"/>
      <c r="ONF756" s="31"/>
      <c r="ONG756" s="31"/>
      <c r="ONH756" s="31"/>
      <c r="ONI756" s="31"/>
      <c r="ONJ756" s="31"/>
      <c r="ONK756" s="31"/>
      <c r="ONL756" s="31"/>
      <c r="ONM756" s="31"/>
      <c r="ONN756" s="31"/>
      <c r="ONO756" s="31"/>
      <c r="ONP756" s="31"/>
      <c r="ONQ756" s="31"/>
      <c r="ONR756" s="31"/>
      <c r="ONS756" s="31"/>
      <c r="ONT756" s="31"/>
      <c r="ONU756" s="31"/>
      <c r="ONV756" s="31"/>
      <c r="ONW756" s="31"/>
      <c r="ONX756" s="31"/>
      <c r="ONY756" s="31"/>
      <c r="ONZ756" s="31"/>
      <c r="OOA756" s="31"/>
      <c r="OOB756" s="31"/>
      <c r="OOC756" s="31"/>
      <c r="OOD756" s="31"/>
      <c r="OOE756" s="31"/>
      <c r="OOF756" s="31"/>
      <c r="OOG756" s="31"/>
      <c r="OOH756" s="31"/>
      <c r="OOI756" s="31"/>
      <c r="OOJ756" s="31"/>
      <c r="OOK756" s="31"/>
      <c r="OOL756" s="31"/>
      <c r="OOM756" s="31"/>
      <c r="OON756" s="31"/>
      <c r="OOO756" s="31"/>
      <c r="OOP756" s="31"/>
      <c r="OOQ756" s="31"/>
      <c r="OOR756" s="31"/>
      <c r="OOS756" s="31"/>
      <c r="OOT756" s="31"/>
      <c r="OOU756" s="31"/>
      <c r="OOV756" s="31"/>
      <c r="OOW756" s="31"/>
      <c r="OOX756" s="31"/>
      <c r="OOY756" s="31"/>
      <c r="OOZ756" s="31"/>
      <c r="OPA756" s="31"/>
      <c r="OPB756" s="31"/>
      <c r="OPC756" s="31"/>
      <c r="OPD756" s="31"/>
      <c r="OPE756" s="31"/>
      <c r="OPF756" s="31"/>
      <c r="OPG756" s="31"/>
      <c r="OPH756" s="31"/>
      <c r="OPI756" s="31"/>
      <c r="OPJ756" s="31"/>
      <c r="OPK756" s="31"/>
      <c r="OPL756" s="31"/>
      <c r="OPM756" s="31"/>
      <c r="OPN756" s="31"/>
      <c r="OPO756" s="31"/>
      <c r="OPP756" s="31"/>
      <c r="OPQ756" s="31"/>
      <c r="OPR756" s="31"/>
      <c r="OPS756" s="31"/>
      <c r="OPT756" s="31"/>
      <c r="OPU756" s="31"/>
      <c r="OPV756" s="31"/>
      <c r="OPW756" s="31"/>
      <c r="OPX756" s="31"/>
      <c r="OPY756" s="31"/>
      <c r="OPZ756" s="31"/>
      <c r="OQA756" s="31"/>
      <c r="OQB756" s="31"/>
      <c r="OQC756" s="31"/>
      <c r="OQD756" s="31"/>
      <c r="OQE756" s="31"/>
      <c r="OQF756" s="31"/>
      <c r="OQG756" s="31"/>
      <c r="OQH756" s="31"/>
      <c r="OQI756" s="31"/>
      <c r="OQJ756" s="31"/>
      <c r="OQK756" s="31"/>
      <c r="OQL756" s="31"/>
      <c r="OQM756" s="31"/>
      <c r="OQN756" s="31"/>
      <c r="OQO756" s="31"/>
      <c r="OQP756" s="31"/>
      <c r="OQQ756" s="31"/>
      <c r="OQR756" s="31"/>
      <c r="OQS756" s="31"/>
      <c r="OQT756" s="31"/>
      <c r="OQU756" s="31"/>
      <c r="OQV756" s="31"/>
      <c r="OQW756" s="31"/>
      <c r="OQX756" s="31"/>
      <c r="OQY756" s="31"/>
      <c r="OQZ756" s="31"/>
      <c r="ORA756" s="31"/>
      <c r="ORB756" s="31"/>
      <c r="ORC756" s="31"/>
      <c r="ORD756" s="31"/>
      <c r="ORE756" s="31"/>
      <c r="ORF756" s="31"/>
      <c r="ORG756" s="31"/>
      <c r="ORH756" s="31"/>
      <c r="ORI756" s="31"/>
      <c r="ORJ756" s="31"/>
      <c r="ORK756" s="31"/>
      <c r="ORL756" s="31"/>
      <c r="ORM756" s="31"/>
      <c r="ORN756" s="31"/>
      <c r="ORO756" s="31"/>
      <c r="ORP756" s="31"/>
      <c r="ORQ756" s="31"/>
      <c r="ORR756" s="31"/>
      <c r="ORS756" s="31"/>
      <c r="ORT756" s="31"/>
      <c r="ORU756" s="31"/>
      <c r="ORV756" s="31"/>
      <c r="ORW756" s="31"/>
      <c r="ORX756" s="31"/>
      <c r="ORY756" s="31"/>
      <c r="ORZ756" s="31"/>
      <c r="OSA756" s="31"/>
      <c r="OSB756" s="31"/>
      <c r="OSC756" s="31"/>
      <c r="OSD756" s="31"/>
      <c r="OSE756" s="31"/>
      <c r="OSF756" s="31"/>
      <c r="OSG756" s="31"/>
      <c r="OSH756" s="31"/>
      <c r="OSI756" s="31"/>
      <c r="OSJ756" s="31"/>
      <c r="OSK756" s="31"/>
      <c r="OSL756" s="31"/>
      <c r="OSM756" s="31"/>
      <c r="OSN756" s="31"/>
      <c r="OSO756" s="31"/>
      <c r="OSP756" s="31"/>
      <c r="OSQ756" s="31"/>
      <c r="OSR756" s="31"/>
      <c r="OSS756" s="31"/>
      <c r="OST756" s="31"/>
      <c r="OSU756" s="31"/>
      <c r="OSV756" s="31"/>
      <c r="OSW756" s="31"/>
      <c r="OSX756" s="31"/>
      <c r="OSY756" s="31"/>
      <c r="OSZ756" s="31"/>
      <c r="OTA756" s="31"/>
      <c r="OTB756" s="31"/>
      <c r="OTC756" s="31"/>
      <c r="OTD756" s="31"/>
      <c r="OTE756" s="31"/>
      <c r="OTF756" s="31"/>
      <c r="OTG756" s="31"/>
      <c r="OTH756" s="31"/>
      <c r="OTI756" s="31"/>
      <c r="OTJ756" s="31"/>
      <c r="OTK756" s="31"/>
      <c r="OTL756" s="31"/>
      <c r="OTM756" s="31"/>
      <c r="OTN756" s="31"/>
      <c r="OTO756" s="31"/>
      <c r="OTP756" s="31"/>
      <c r="OTQ756" s="31"/>
      <c r="OTR756" s="31"/>
      <c r="OTS756" s="31"/>
      <c r="OTT756" s="31"/>
      <c r="OTU756" s="31"/>
      <c r="OTV756" s="31"/>
      <c r="OTW756" s="31"/>
      <c r="OTX756" s="31"/>
      <c r="OTY756" s="31"/>
      <c r="OTZ756" s="31"/>
      <c r="OUA756" s="31"/>
      <c r="OUB756" s="31"/>
      <c r="OUC756" s="31"/>
      <c r="OUD756" s="31"/>
      <c r="OUE756" s="31"/>
      <c r="OUF756" s="31"/>
      <c r="OUG756" s="31"/>
      <c r="OUH756" s="31"/>
      <c r="OUI756" s="31"/>
      <c r="OUJ756" s="31"/>
      <c r="OUK756" s="31"/>
      <c r="OUL756" s="31"/>
      <c r="OUM756" s="31"/>
      <c r="OUN756" s="31"/>
      <c r="OUO756" s="31"/>
      <c r="OUP756" s="31"/>
      <c r="OUQ756" s="31"/>
      <c r="OUR756" s="31"/>
      <c r="OUS756" s="31"/>
      <c r="OUT756" s="31"/>
      <c r="OUU756" s="31"/>
      <c r="OUV756" s="31"/>
      <c r="OUW756" s="31"/>
      <c r="OUX756" s="31"/>
      <c r="OUY756" s="31"/>
      <c r="OUZ756" s="31"/>
      <c r="OVA756" s="31"/>
      <c r="OVB756" s="31"/>
      <c r="OVC756" s="31"/>
      <c r="OVD756" s="31"/>
      <c r="OVE756" s="31"/>
      <c r="OVF756" s="31"/>
      <c r="OVG756" s="31"/>
      <c r="OVH756" s="31"/>
      <c r="OVI756" s="31"/>
      <c r="OVJ756" s="31"/>
      <c r="OVK756" s="31"/>
      <c r="OVL756" s="31"/>
      <c r="OVM756" s="31"/>
      <c r="OVN756" s="31"/>
      <c r="OVO756" s="31"/>
      <c r="OVP756" s="31"/>
      <c r="OVQ756" s="31"/>
      <c r="OVR756" s="31"/>
      <c r="OVS756" s="31"/>
      <c r="OVT756" s="31"/>
      <c r="OVU756" s="31"/>
      <c r="OVV756" s="31"/>
      <c r="OVW756" s="31"/>
      <c r="OVX756" s="31"/>
      <c r="OVY756" s="31"/>
      <c r="OVZ756" s="31"/>
      <c r="OWA756" s="31"/>
      <c r="OWB756" s="31"/>
      <c r="OWC756" s="31"/>
      <c r="OWD756" s="31"/>
      <c r="OWE756" s="31"/>
      <c r="OWF756" s="31"/>
      <c r="OWG756" s="31"/>
      <c r="OWH756" s="31"/>
      <c r="OWI756" s="31"/>
      <c r="OWJ756" s="31"/>
      <c r="OWK756" s="31"/>
      <c r="OWL756" s="31"/>
      <c r="OWM756" s="31"/>
      <c r="OWN756" s="31"/>
      <c r="OWO756" s="31"/>
      <c r="OWP756" s="31"/>
      <c r="OWQ756" s="31"/>
      <c r="OWR756" s="31"/>
      <c r="OWS756" s="31"/>
      <c r="OWT756" s="31"/>
      <c r="OWU756" s="31"/>
      <c r="OWV756" s="31"/>
      <c r="OWW756" s="31"/>
      <c r="OWX756" s="31"/>
      <c r="OWY756" s="31"/>
      <c r="OWZ756" s="31"/>
      <c r="OXA756" s="31"/>
      <c r="OXB756" s="31"/>
      <c r="OXC756" s="31"/>
      <c r="OXD756" s="31"/>
      <c r="OXE756" s="31"/>
      <c r="OXF756" s="31"/>
      <c r="OXG756" s="31"/>
      <c r="OXH756" s="31"/>
      <c r="OXI756" s="31"/>
      <c r="OXJ756" s="31"/>
      <c r="OXK756" s="31"/>
      <c r="OXL756" s="31"/>
      <c r="OXM756" s="31"/>
      <c r="OXN756" s="31"/>
      <c r="OXO756" s="31"/>
      <c r="OXP756" s="31"/>
      <c r="OXQ756" s="31"/>
      <c r="OXR756" s="31"/>
      <c r="OXS756" s="31"/>
      <c r="OXT756" s="31"/>
      <c r="OXU756" s="31"/>
      <c r="OXV756" s="31"/>
      <c r="OXW756" s="31"/>
      <c r="OXX756" s="31"/>
      <c r="OXY756" s="31"/>
      <c r="OXZ756" s="31"/>
      <c r="OYA756" s="31"/>
      <c r="OYB756" s="31"/>
      <c r="OYC756" s="31"/>
      <c r="OYD756" s="31"/>
      <c r="OYE756" s="31"/>
      <c r="OYF756" s="31"/>
      <c r="OYG756" s="31"/>
      <c r="OYH756" s="31"/>
      <c r="OYI756" s="31"/>
      <c r="OYJ756" s="31"/>
      <c r="OYK756" s="31"/>
      <c r="OYL756" s="31"/>
      <c r="OYM756" s="31"/>
      <c r="OYN756" s="31"/>
      <c r="OYO756" s="31"/>
      <c r="OYP756" s="31"/>
      <c r="OYQ756" s="31"/>
      <c r="OYR756" s="31"/>
      <c r="OYS756" s="31"/>
      <c r="OYT756" s="31"/>
      <c r="OYU756" s="31"/>
      <c r="OYV756" s="31"/>
      <c r="OYW756" s="31"/>
      <c r="OYX756" s="31"/>
      <c r="OYY756" s="31"/>
      <c r="OYZ756" s="31"/>
      <c r="OZA756" s="31"/>
      <c r="OZB756" s="31"/>
      <c r="OZC756" s="31"/>
      <c r="OZD756" s="31"/>
      <c r="OZE756" s="31"/>
      <c r="OZF756" s="31"/>
      <c r="OZG756" s="31"/>
      <c r="OZH756" s="31"/>
      <c r="OZI756" s="31"/>
      <c r="OZJ756" s="31"/>
      <c r="OZK756" s="31"/>
      <c r="OZL756" s="31"/>
      <c r="OZM756" s="31"/>
      <c r="OZN756" s="31"/>
      <c r="OZO756" s="31"/>
      <c r="OZP756" s="31"/>
      <c r="OZQ756" s="31"/>
      <c r="OZR756" s="31"/>
      <c r="OZS756" s="31"/>
      <c r="OZT756" s="31"/>
      <c r="OZU756" s="31"/>
      <c r="OZV756" s="31"/>
      <c r="OZW756" s="31"/>
      <c r="OZX756" s="31"/>
      <c r="OZY756" s="31"/>
      <c r="OZZ756" s="31"/>
      <c r="PAA756" s="31"/>
      <c r="PAB756" s="31"/>
      <c r="PAC756" s="31"/>
      <c r="PAD756" s="31"/>
      <c r="PAE756" s="31"/>
      <c r="PAF756" s="31"/>
      <c r="PAG756" s="31"/>
      <c r="PAH756" s="31"/>
      <c r="PAI756" s="31"/>
      <c r="PAJ756" s="31"/>
      <c r="PAK756" s="31"/>
      <c r="PAL756" s="31"/>
      <c r="PAM756" s="31"/>
      <c r="PAN756" s="31"/>
      <c r="PAO756" s="31"/>
      <c r="PAP756" s="31"/>
      <c r="PAQ756" s="31"/>
      <c r="PAR756" s="31"/>
      <c r="PAS756" s="31"/>
      <c r="PAT756" s="31"/>
      <c r="PAU756" s="31"/>
      <c r="PAV756" s="31"/>
      <c r="PAW756" s="31"/>
      <c r="PAX756" s="31"/>
      <c r="PAY756" s="31"/>
      <c r="PAZ756" s="31"/>
      <c r="PBA756" s="31"/>
      <c r="PBB756" s="31"/>
      <c r="PBC756" s="31"/>
      <c r="PBD756" s="31"/>
      <c r="PBE756" s="31"/>
      <c r="PBF756" s="31"/>
      <c r="PBG756" s="31"/>
      <c r="PBH756" s="31"/>
      <c r="PBI756" s="31"/>
      <c r="PBJ756" s="31"/>
      <c r="PBK756" s="31"/>
      <c r="PBL756" s="31"/>
      <c r="PBM756" s="31"/>
      <c r="PBN756" s="31"/>
      <c r="PBO756" s="31"/>
      <c r="PBP756" s="31"/>
      <c r="PBQ756" s="31"/>
      <c r="PBR756" s="31"/>
      <c r="PBS756" s="31"/>
      <c r="PBT756" s="31"/>
      <c r="PBU756" s="31"/>
      <c r="PBV756" s="31"/>
      <c r="PBW756" s="31"/>
      <c r="PBX756" s="31"/>
      <c r="PBY756" s="31"/>
      <c r="PBZ756" s="31"/>
      <c r="PCA756" s="31"/>
      <c r="PCB756" s="31"/>
      <c r="PCC756" s="31"/>
      <c r="PCD756" s="31"/>
      <c r="PCE756" s="31"/>
      <c r="PCF756" s="31"/>
      <c r="PCG756" s="31"/>
      <c r="PCH756" s="31"/>
      <c r="PCI756" s="31"/>
      <c r="PCJ756" s="31"/>
      <c r="PCK756" s="31"/>
      <c r="PCL756" s="31"/>
      <c r="PCM756" s="31"/>
      <c r="PCN756" s="31"/>
      <c r="PCO756" s="31"/>
      <c r="PCP756" s="31"/>
      <c r="PCQ756" s="31"/>
      <c r="PCR756" s="31"/>
      <c r="PCS756" s="31"/>
      <c r="PCT756" s="31"/>
      <c r="PCU756" s="31"/>
      <c r="PCV756" s="31"/>
      <c r="PCW756" s="31"/>
      <c r="PCX756" s="31"/>
      <c r="PCY756" s="31"/>
      <c r="PCZ756" s="31"/>
      <c r="PDA756" s="31"/>
      <c r="PDB756" s="31"/>
      <c r="PDC756" s="31"/>
      <c r="PDD756" s="31"/>
      <c r="PDE756" s="31"/>
      <c r="PDF756" s="31"/>
      <c r="PDG756" s="31"/>
      <c r="PDH756" s="31"/>
      <c r="PDI756" s="31"/>
      <c r="PDJ756" s="31"/>
      <c r="PDK756" s="31"/>
      <c r="PDL756" s="31"/>
      <c r="PDM756" s="31"/>
      <c r="PDN756" s="31"/>
      <c r="PDO756" s="31"/>
      <c r="PDP756" s="31"/>
      <c r="PDQ756" s="31"/>
      <c r="PDR756" s="31"/>
      <c r="PDS756" s="31"/>
      <c r="PDT756" s="31"/>
      <c r="PDU756" s="31"/>
      <c r="PDV756" s="31"/>
      <c r="PDW756" s="31"/>
      <c r="PDX756" s="31"/>
      <c r="PDY756" s="31"/>
      <c r="PDZ756" s="31"/>
      <c r="PEA756" s="31"/>
      <c r="PEB756" s="31"/>
      <c r="PEC756" s="31"/>
      <c r="PED756" s="31"/>
      <c r="PEE756" s="31"/>
      <c r="PEF756" s="31"/>
      <c r="PEG756" s="31"/>
      <c r="PEH756" s="31"/>
      <c r="PEI756" s="31"/>
      <c r="PEJ756" s="31"/>
      <c r="PEK756" s="31"/>
      <c r="PEL756" s="31"/>
      <c r="PEM756" s="31"/>
      <c r="PEN756" s="31"/>
      <c r="PEO756" s="31"/>
      <c r="PEP756" s="31"/>
      <c r="PEQ756" s="31"/>
      <c r="PER756" s="31"/>
      <c r="PES756" s="31"/>
      <c r="PET756" s="31"/>
      <c r="PEU756" s="31"/>
      <c r="PEV756" s="31"/>
      <c r="PEW756" s="31"/>
      <c r="PEX756" s="31"/>
      <c r="PEY756" s="31"/>
      <c r="PEZ756" s="31"/>
      <c r="PFA756" s="31"/>
      <c r="PFB756" s="31"/>
      <c r="PFC756" s="31"/>
      <c r="PFD756" s="31"/>
      <c r="PFE756" s="31"/>
      <c r="PFF756" s="31"/>
      <c r="PFG756" s="31"/>
      <c r="PFH756" s="31"/>
      <c r="PFI756" s="31"/>
      <c r="PFJ756" s="31"/>
      <c r="PFK756" s="31"/>
      <c r="PFL756" s="31"/>
      <c r="PFM756" s="31"/>
      <c r="PFN756" s="31"/>
      <c r="PFO756" s="31"/>
      <c r="PFP756" s="31"/>
      <c r="PFQ756" s="31"/>
      <c r="PFR756" s="31"/>
      <c r="PFS756" s="31"/>
      <c r="PFT756" s="31"/>
      <c r="PFU756" s="31"/>
      <c r="PFV756" s="31"/>
      <c r="PFW756" s="31"/>
      <c r="PFX756" s="31"/>
      <c r="PFY756" s="31"/>
      <c r="PFZ756" s="31"/>
      <c r="PGA756" s="31"/>
      <c r="PGB756" s="31"/>
      <c r="PGC756" s="31"/>
      <c r="PGD756" s="31"/>
      <c r="PGE756" s="31"/>
      <c r="PGF756" s="31"/>
      <c r="PGG756" s="31"/>
      <c r="PGH756" s="31"/>
      <c r="PGI756" s="31"/>
      <c r="PGJ756" s="31"/>
      <c r="PGK756" s="31"/>
      <c r="PGL756" s="31"/>
      <c r="PGM756" s="31"/>
      <c r="PGN756" s="31"/>
      <c r="PGO756" s="31"/>
      <c r="PGP756" s="31"/>
      <c r="PGQ756" s="31"/>
      <c r="PGR756" s="31"/>
      <c r="PGS756" s="31"/>
      <c r="PGT756" s="31"/>
      <c r="PGU756" s="31"/>
      <c r="PGV756" s="31"/>
      <c r="PGW756" s="31"/>
      <c r="PGX756" s="31"/>
      <c r="PGY756" s="31"/>
      <c r="PGZ756" s="31"/>
      <c r="PHA756" s="31"/>
      <c r="PHB756" s="31"/>
      <c r="PHC756" s="31"/>
      <c r="PHD756" s="31"/>
      <c r="PHE756" s="31"/>
      <c r="PHF756" s="31"/>
      <c r="PHG756" s="31"/>
      <c r="PHH756" s="31"/>
      <c r="PHI756" s="31"/>
      <c r="PHJ756" s="31"/>
      <c r="PHK756" s="31"/>
      <c r="PHL756" s="31"/>
      <c r="PHM756" s="31"/>
      <c r="PHN756" s="31"/>
      <c r="PHO756" s="31"/>
      <c r="PHP756" s="31"/>
      <c r="PHQ756" s="31"/>
      <c r="PHR756" s="31"/>
      <c r="PHS756" s="31"/>
      <c r="PHT756" s="31"/>
      <c r="PHU756" s="31"/>
      <c r="PHV756" s="31"/>
      <c r="PHW756" s="31"/>
      <c r="PHX756" s="31"/>
      <c r="PHY756" s="31"/>
      <c r="PHZ756" s="31"/>
      <c r="PIA756" s="31"/>
      <c r="PIB756" s="31"/>
      <c r="PIC756" s="31"/>
      <c r="PID756" s="31"/>
      <c r="PIE756" s="31"/>
      <c r="PIF756" s="31"/>
      <c r="PIG756" s="31"/>
      <c r="PIH756" s="31"/>
      <c r="PII756" s="31"/>
      <c r="PIJ756" s="31"/>
      <c r="PIK756" s="31"/>
      <c r="PIL756" s="31"/>
      <c r="PIM756" s="31"/>
      <c r="PIN756" s="31"/>
      <c r="PIO756" s="31"/>
      <c r="PIP756" s="31"/>
      <c r="PIQ756" s="31"/>
      <c r="PIR756" s="31"/>
      <c r="PIS756" s="31"/>
      <c r="PIT756" s="31"/>
      <c r="PIU756" s="31"/>
      <c r="PIV756" s="31"/>
      <c r="PIW756" s="31"/>
      <c r="PIX756" s="31"/>
      <c r="PIY756" s="31"/>
      <c r="PIZ756" s="31"/>
      <c r="PJA756" s="31"/>
      <c r="PJB756" s="31"/>
      <c r="PJC756" s="31"/>
      <c r="PJD756" s="31"/>
      <c r="PJE756" s="31"/>
      <c r="PJF756" s="31"/>
      <c r="PJG756" s="31"/>
      <c r="PJH756" s="31"/>
      <c r="PJI756" s="31"/>
      <c r="PJJ756" s="31"/>
      <c r="PJK756" s="31"/>
      <c r="PJL756" s="31"/>
      <c r="PJM756" s="31"/>
      <c r="PJN756" s="31"/>
      <c r="PJO756" s="31"/>
      <c r="PJP756" s="31"/>
      <c r="PJQ756" s="31"/>
      <c r="PJR756" s="31"/>
      <c r="PJS756" s="31"/>
      <c r="PJT756" s="31"/>
      <c r="PJU756" s="31"/>
      <c r="PJV756" s="31"/>
      <c r="PJW756" s="31"/>
      <c r="PJX756" s="31"/>
      <c r="PJY756" s="31"/>
      <c r="PJZ756" s="31"/>
      <c r="PKA756" s="31"/>
      <c r="PKB756" s="31"/>
      <c r="PKC756" s="31"/>
      <c r="PKD756" s="31"/>
      <c r="PKE756" s="31"/>
      <c r="PKF756" s="31"/>
      <c r="PKG756" s="31"/>
      <c r="PKH756" s="31"/>
      <c r="PKI756" s="31"/>
      <c r="PKJ756" s="31"/>
      <c r="PKK756" s="31"/>
      <c r="PKL756" s="31"/>
      <c r="PKM756" s="31"/>
      <c r="PKN756" s="31"/>
      <c r="PKO756" s="31"/>
      <c r="PKP756" s="31"/>
      <c r="PKQ756" s="31"/>
      <c r="PKR756" s="31"/>
      <c r="PKS756" s="31"/>
      <c r="PKT756" s="31"/>
      <c r="PKU756" s="31"/>
      <c r="PKV756" s="31"/>
      <c r="PKW756" s="31"/>
      <c r="PKX756" s="31"/>
      <c r="PKY756" s="31"/>
      <c r="PKZ756" s="31"/>
      <c r="PLA756" s="31"/>
      <c r="PLB756" s="31"/>
      <c r="PLC756" s="31"/>
      <c r="PLD756" s="31"/>
      <c r="PLE756" s="31"/>
      <c r="PLF756" s="31"/>
      <c r="PLG756" s="31"/>
      <c r="PLH756" s="31"/>
      <c r="PLI756" s="31"/>
      <c r="PLJ756" s="31"/>
      <c r="PLK756" s="31"/>
      <c r="PLL756" s="31"/>
      <c r="PLM756" s="31"/>
      <c r="PLN756" s="31"/>
      <c r="PLO756" s="31"/>
      <c r="PLP756" s="31"/>
      <c r="PLQ756" s="31"/>
      <c r="PLR756" s="31"/>
      <c r="PLS756" s="31"/>
      <c r="PLT756" s="31"/>
      <c r="PLU756" s="31"/>
      <c r="PLV756" s="31"/>
      <c r="PLW756" s="31"/>
      <c r="PLX756" s="31"/>
      <c r="PLY756" s="31"/>
      <c r="PLZ756" s="31"/>
      <c r="PMA756" s="31"/>
      <c r="PMB756" s="31"/>
      <c r="PMC756" s="31"/>
      <c r="PMD756" s="31"/>
      <c r="PME756" s="31"/>
      <c r="PMF756" s="31"/>
      <c r="PMG756" s="31"/>
      <c r="PMH756" s="31"/>
      <c r="PMI756" s="31"/>
      <c r="PMJ756" s="31"/>
      <c r="PMK756" s="31"/>
      <c r="PML756" s="31"/>
      <c r="PMM756" s="31"/>
      <c r="PMN756" s="31"/>
      <c r="PMO756" s="31"/>
      <c r="PMP756" s="31"/>
      <c r="PMQ756" s="31"/>
      <c r="PMR756" s="31"/>
      <c r="PMS756" s="31"/>
      <c r="PMT756" s="31"/>
      <c r="PMU756" s="31"/>
      <c r="PMV756" s="31"/>
      <c r="PMW756" s="31"/>
      <c r="PMX756" s="31"/>
      <c r="PMY756" s="31"/>
      <c r="PMZ756" s="31"/>
      <c r="PNA756" s="31"/>
      <c r="PNB756" s="31"/>
      <c r="PNC756" s="31"/>
      <c r="PND756" s="31"/>
      <c r="PNE756" s="31"/>
      <c r="PNF756" s="31"/>
      <c r="PNG756" s="31"/>
      <c r="PNH756" s="31"/>
      <c r="PNI756" s="31"/>
      <c r="PNJ756" s="31"/>
      <c r="PNK756" s="31"/>
      <c r="PNL756" s="31"/>
      <c r="PNM756" s="31"/>
      <c r="PNN756" s="31"/>
      <c r="PNO756" s="31"/>
      <c r="PNP756" s="31"/>
      <c r="PNQ756" s="31"/>
      <c r="PNR756" s="31"/>
      <c r="PNS756" s="31"/>
      <c r="PNT756" s="31"/>
      <c r="PNU756" s="31"/>
      <c r="PNV756" s="31"/>
      <c r="PNW756" s="31"/>
      <c r="PNX756" s="31"/>
      <c r="PNY756" s="31"/>
      <c r="PNZ756" s="31"/>
      <c r="POA756" s="31"/>
      <c r="POB756" s="31"/>
      <c r="POC756" s="31"/>
      <c r="POD756" s="31"/>
      <c r="POE756" s="31"/>
      <c r="POF756" s="31"/>
      <c r="POG756" s="31"/>
      <c r="POH756" s="31"/>
      <c r="POI756" s="31"/>
      <c r="POJ756" s="31"/>
      <c r="POK756" s="31"/>
      <c r="POL756" s="31"/>
      <c r="POM756" s="31"/>
      <c r="PON756" s="31"/>
      <c r="POO756" s="31"/>
      <c r="POP756" s="31"/>
      <c r="POQ756" s="31"/>
      <c r="POR756" s="31"/>
      <c r="POS756" s="31"/>
      <c r="POT756" s="31"/>
      <c r="POU756" s="31"/>
      <c r="POV756" s="31"/>
      <c r="POW756" s="31"/>
      <c r="POX756" s="31"/>
      <c r="POY756" s="31"/>
      <c r="POZ756" s="31"/>
      <c r="PPA756" s="31"/>
      <c r="PPB756" s="31"/>
      <c r="PPC756" s="31"/>
      <c r="PPD756" s="31"/>
      <c r="PPE756" s="31"/>
      <c r="PPF756" s="31"/>
      <c r="PPG756" s="31"/>
      <c r="PPH756" s="31"/>
      <c r="PPI756" s="31"/>
      <c r="PPJ756" s="31"/>
      <c r="PPK756" s="31"/>
      <c r="PPL756" s="31"/>
      <c r="PPM756" s="31"/>
      <c r="PPN756" s="31"/>
      <c r="PPO756" s="31"/>
      <c r="PPP756" s="31"/>
      <c r="PPQ756" s="31"/>
      <c r="PPR756" s="31"/>
      <c r="PPS756" s="31"/>
      <c r="PPT756" s="31"/>
      <c r="PPU756" s="31"/>
      <c r="PPV756" s="31"/>
      <c r="PPW756" s="31"/>
      <c r="PPX756" s="31"/>
      <c r="PPY756" s="31"/>
      <c r="PPZ756" s="31"/>
      <c r="PQA756" s="31"/>
      <c r="PQB756" s="31"/>
      <c r="PQC756" s="31"/>
      <c r="PQD756" s="31"/>
      <c r="PQE756" s="31"/>
      <c r="PQF756" s="31"/>
      <c r="PQG756" s="31"/>
      <c r="PQH756" s="31"/>
      <c r="PQI756" s="31"/>
      <c r="PQJ756" s="31"/>
      <c r="PQK756" s="31"/>
      <c r="PQL756" s="31"/>
      <c r="PQM756" s="31"/>
      <c r="PQN756" s="31"/>
      <c r="PQO756" s="31"/>
      <c r="PQP756" s="31"/>
      <c r="PQQ756" s="31"/>
      <c r="PQR756" s="31"/>
      <c r="PQS756" s="31"/>
      <c r="PQT756" s="31"/>
      <c r="PQU756" s="31"/>
      <c r="PQV756" s="31"/>
      <c r="PQW756" s="31"/>
      <c r="PQX756" s="31"/>
      <c r="PQY756" s="31"/>
      <c r="PQZ756" s="31"/>
      <c r="PRA756" s="31"/>
      <c r="PRB756" s="31"/>
      <c r="PRC756" s="31"/>
      <c r="PRD756" s="31"/>
      <c r="PRE756" s="31"/>
      <c r="PRF756" s="31"/>
      <c r="PRG756" s="31"/>
      <c r="PRH756" s="31"/>
      <c r="PRI756" s="31"/>
      <c r="PRJ756" s="31"/>
      <c r="PRK756" s="31"/>
      <c r="PRL756" s="31"/>
      <c r="PRM756" s="31"/>
      <c r="PRN756" s="31"/>
      <c r="PRO756" s="31"/>
      <c r="PRP756" s="31"/>
      <c r="PRQ756" s="31"/>
      <c r="PRR756" s="31"/>
      <c r="PRS756" s="31"/>
      <c r="PRT756" s="31"/>
      <c r="PRU756" s="31"/>
      <c r="PRV756" s="31"/>
      <c r="PRW756" s="31"/>
      <c r="PRX756" s="31"/>
      <c r="PRY756" s="31"/>
      <c r="PRZ756" s="31"/>
      <c r="PSA756" s="31"/>
      <c r="PSB756" s="31"/>
      <c r="PSC756" s="31"/>
      <c r="PSD756" s="31"/>
      <c r="PSE756" s="31"/>
      <c r="PSF756" s="31"/>
      <c r="PSG756" s="31"/>
      <c r="PSH756" s="31"/>
      <c r="PSI756" s="31"/>
      <c r="PSJ756" s="31"/>
      <c r="PSK756" s="31"/>
      <c r="PSL756" s="31"/>
      <c r="PSM756" s="31"/>
      <c r="PSN756" s="31"/>
      <c r="PSO756" s="31"/>
      <c r="PSP756" s="31"/>
      <c r="PSQ756" s="31"/>
      <c r="PSR756" s="31"/>
      <c r="PSS756" s="31"/>
      <c r="PST756" s="31"/>
      <c r="PSU756" s="31"/>
      <c r="PSV756" s="31"/>
      <c r="PSW756" s="31"/>
      <c r="PSX756" s="31"/>
      <c r="PSY756" s="31"/>
      <c r="PSZ756" s="31"/>
      <c r="PTA756" s="31"/>
      <c r="PTB756" s="31"/>
      <c r="PTC756" s="31"/>
      <c r="PTD756" s="31"/>
      <c r="PTE756" s="31"/>
      <c r="PTF756" s="31"/>
      <c r="PTG756" s="31"/>
      <c r="PTH756" s="31"/>
      <c r="PTI756" s="31"/>
      <c r="PTJ756" s="31"/>
      <c r="PTK756" s="31"/>
      <c r="PTL756" s="31"/>
      <c r="PTM756" s="31"/>
      <c r="PTN756" s="31"/>
      <c r="PTO756" s="31"/>
      <c r="PTP756" s="31"/>
      <c r="PTQ756" s="31"/>
      <c r="PTR756" s="31"/>
      <c r="PTS756" s="31"/>
      <c r="PTT756" s="31"/>
      <c r="PTU756" s="31"/>
      <c r="PTV756" s="31"/>
      <c r="PTW756" s="31"/>
      <c r="PTX756" s="31"/>
      <c r="PTY756" s="31"/>
      <c r="PTZ756" s="31"/>
      <c r="PUA756" s="31"/>
      <c r="PUB756" s="31"/>
      <c r="PUC756" s="31"/>
      <c r="PUD756" s="31"/>
      <c r="PUE756" s="31"/>
      <c r="PUF756" s="31"/>
      <c r="PUG756" s="31"/>
      <c r="PUH756" s="31"/>
      <c r="PUI756" s="31"/>
      <c r="PUJ756" s="31"/>
      <c r="PUK756" s="31"/>
      <c r="PUL756" s="31"/>
      <c r="PUM756" s="31"/>
      <c r="PUN756" s="31"/>
      <c r="PUO756" s="31"/>
      <c r="PUP756" s="31"/>
      <c r="PUQ756" s="31"/>
      <c r="PUR756" s="31"/>
      <c r="PUS756" s="31"/>
      <c r="PUT756" s="31"/>
      <c r="PUU756" s="31"/>
      <c r="PUV756" s="31"/>
      <c r="PUW756" s="31"/>
      <c r="PUX756" s="31"/>
      <c r="PUY756" s="31"/>
      <c r="PUZ756" s="31"/>
      <c r="PVA756" s="31"/>
      <c r="PVB756" s="31"/>
      <c r="PVC756" s="31"/>
      <c r="PVD756" s="31"/>
      <c r="PVE756" s="31"/>
      <c r="PVF756" s="31"/>
      <c r="PVG756" s="31"/>
      <c r="PVH756" s="31"/>
      <c r="PVI756" s="31"/>
      <c r="PVJ756" s="31"/>
      <c r="PVK756" s="31"/>
      <c r="PVL756" s="31"/>
      <c r="PVM756" s="31"/>
      <c r="PVN756" s="31"/>
      <c r="PVO756" s="31"/>
      <c r="PVP756" s="31"/>
      <c r="PVQ756" s="31"/>
      <c r="PVR756" s="31"/>
      <c r="PVS756" s="31"/>
      <c r="PVT756" s="31"/>
      <c r="PVU756" s="31"/>
      <c r="PVV756" s="31"/>
      <c r="PVW756" s="31"/>
      <c r="PVX756" s="31"/>
      <c r="PVY756" s="31"/>
      <c r="PVZ756" s="31"/>
      <c r="PWA756" s="31"/>
      <c r="PWB756" s="31"/>
      <c r="PWC756" s="31"/>
      <c r="PWD756" s="31"/>
      <c r="PWE756" s="31"/>
      <c r="PWF756" s="31"/>
      <c r="PWG756" s="31"/>
      <c r="PWH756" s="31"/>
      <c r="PWI756" s="31"/>
      <c r="PWJ756" s="31"/>
      <c r="PWK756" s="31"/>
      <c r="PWL756" s="31"/>
      <c r="PWM756" s="31"/>
      <c r="PWN756" s="31"/>
      <c r="PWO756" s="31"/>
      <c r="PWP756" s="31"/>
      <c r="PWQ756" s="31"/>
      <c r="PWR756" s="31"/>
      <c r="PWS756" s="31"/>
      <c r="PWT756" s="31"/>
      <c r="PWU756" s="31"/>
      <c r="PWV756" s="31"/>
      <c r="PWW756" s="31"/>
      <c r="PWX756" s="31"/>
      <c r="PWY756" s="31"/>
      <c r="PWZ756" s="31"/>
      <c r="PXA756" s="31"/>
      <c r="PXB756" s="31"/>
      <c r="PXC756" s="31"/>
      <c r="PXD756" s="31"/>
      <c r="PXE756" s="31"/>
      <c r="PXF756" s="31"/>
      <c r="PXG756" s="31"/>
      <c r="PXH756" s="31"/>
      <c r="PXI756" s="31"/>
      <c r="PXJ756" s="31"/>
      <c r="PXK756" s="31"/>
      <c r="PXL756" s="31"/>
      <c r="PXM756" s="31"/>
      <c r="PXN756" s="31"/>
      <c r="PXO756" s="31"/>
      <c r="PXP756" s="31"/>
      <c r="PXQ756" s="31"/>
      <c r="PXR756" s="31"/>
      <c r="PXS756" s="31"/>
      <c r="PXT756" s="31"/>
      <c r="PXU756" s="31"/>
      <c r="PXV756" s="31"/>
      <c r="PXW756" s="31"/>
      <c r="PXX756" s="31"/>
      <c r="PXY756" s="31"/>
      <c r="PXZ756" s="31"/>
      <c r="PYA756" s="31"/>
      <c r="PYB756" s="31"/>
      <c r="PYC756" s="31"/>
      <c r="PYD756" s="31"/>
      <c r="PYE756" s="31"/>
      <c r="PYF756" s="31"/>
      <c r="PYG756" s="31"/>
      <c r="PYH756" s="31"/>
      <c r="PYI756" s="31"/>
      <c r="PYJ756" s="31"/>
      <c r="PYK756" s="31"/>
      <c r="PYL756" s="31"/>
      <c r="PYM756" s="31"/>
      <c r="PYN756" s="31"/>
      <c r="PYO756" s="31"/>
      <c r="PYP756" s="31"/>
      <c r="PYQ756" s="31"/>
      <c r="PYR756" s="31"/>
      <c r="PYS756" s="31"/>
      <c r="PYT756" s="31"/>
      <c r="PYU756" s="31"/>
      <c r="PYV756" s="31"/>
      <c r="PYW756" s="31"/>
      <c r="PYX756" s="31"/>
      <c r="PYY756" s="31"/>
      <c r="PYZ756" s="31"/>
      <c r="PZA756" s="31"/>
      <c r="PZB756" s="31"/>
      <c r="PZC756" s="31"/>
      <c r="PZD756" s="31"/>
      <c r="PZE756" s="31"/>
      <c r="PZF756" s="31"/>
      <c r="PZG756" s="31"/>
      <c r="PZH756" s="31"/>
      <c r="PZI756" s="31"/>
      <c r="PZJ756" s="31"/>
      <c r="PZK756" s="31"/>
      <c r="PZL756" s="31"/>
      <c r="PZM756" s="31"/>
      <c r="PZN756" s="31"/>
      <c r="PZO756" s="31"/>
      <c r="PZP756" s="31"/>
      <c r="PZQ756" s="31"/>
      <c r="PZR756" s="31"/>
      <c r="PZS756" s="31"/>
      <c r="PZT756" s="31"/>
      <c r="PZU756" s="31"/>
      <c r="PZV756" s="31"/>
      <c r="PZW756" s="31"/>
      <c r="PZX756" s="31"/>
      <c r="PZY756" s="31"/>
      <c r="PZZ756" s="31"/>
      <c r="QAA756" s="31"/>
      <c r="QAB756" s="31"/>
      <c r="QAC756" s="31"/>
      <c r="QAD756" s="31"/>
      <c r="QAE756" s="31"/>
      <c r="QAF756" s="31"/>
      <c r="QAG756" s="31"/>
      <c r="QAH756" s="31"/>
      <c r="QAI756" s="31"/>
      <c r="QAJ756" s="31"/>
      <c r="QAK756" s="31"/>
      <c r="QAL756" s="31"/>
      <c r="QAM756" s="31"/>
      <c r="QAN756" s="31"/>
      <c r="QAO756" s="31"/>
      <c r="QAP756" s="31"/>
      <c r="QAQ756" s="31"/>
      <c r="QAR756" s="31"/>
      <c r="QAS756" s="31"/>
      <c r="QAT756" s="31"/>
      <c r="QAU756" s="31"/>
      <c r="QAV756" s="31"/>
      <c r="QAW756" s="31"/>
      <c r="QAX756" s="31"/>
      <c r="QAY756" s="31"/>
      <c r="QAZ756" s="31"/>
      <c r="QBA756" s="31"/>
      <c r="QBB756" s="31"/>
      <c r="QBC756" s="31"/>
      <c r="QBD756" s="31"/>
      <c r="QBE756" s="31"/>
      <c r="QBF756" s="31"/>
      <c r="QBG756" s="31"/>
      <c r="QBH756" s="31"/>
      <c r="QBI756" s="31"/>
      <c r="QBJ756" s="31"/>
      <c r="QBK756" s="31"/>
      <c r="QBL756" s="31"/>
      <c r="QBM756" s="31"/>
      <c r="QBN756" s="31"/>
      <c r="QBO756" s="31"/>
      <c r="QBP756" s="31"/>
      <c r="QBQ756" s="31"/>
      <c r="QBR756" s="31"/>
      <c r="QBS756" s="31"/>
      <c r="QBT756" s="31"/>
      <c r="QBU756" s="31"/>
      <c r="QBV756" s="31"/>
      <c r="QBW756" s="31"/>
      <c r="QBX756" s="31"/>
      <c r="QBY756" s="31"/>
      <c r="QBZ756" s="31"/>
      <c r="QCA756" s="31"/>
      <c r="QCB756" s="31"/>
      <c r="QCC756" s="31"/>
      <c r="QCD756" s="31"/>
      <c r="QCE756" s="31"/>
      <c r="QCF756" s="31"/>
      <c r="QCG756" s="31"/>
      <c r="QCH756" s="31"/>
      <c r="QCI756" s="31"/>
      <c r="QCJ756" s="31"/>
      <c r="QCK756" s="31"/>
      <c r="QCL756" s="31"/>
      <c r="QCM756" s="31"/>
      <c r="QCN756" s="31"/>
      <c r="QCO756" s="31"/>
      <c r="QCP756" s="31"/>
      <c r="QCQ756" s="31"/>
      <c r="QCR756" s="31"/>
      <c r="QCS756" s="31"/>
      <c r="QCT756" s="31"/>
      <c r="QCU756" s="31"/>
      <c r="QCV756" s="31"/>
      <c r="QCW756" s="31"/>
      <c r="QCX756" s="31"/>
      <c r="QCY756" s="31"/>
      <c r="QCZ756" s="31"/>
      <c r="QDA756" s="31"/>
      <c r="QDB756" s="31"/>
      <c r="QDC756" s="31"/>
      <c r="QDD756" s="31"/>
      <c r="QDE756" s="31"/>
      <c r="QDF756" s="31"/>
      <c r="QDG756" s="31"/>
      <c r="QDH756" s="31"/>
      <c r="QDI756" s="31"/>
      <c r="QDJ756" s="31"/>
      <c r="QDK756" s="31"/>
      <c r="QDL756" s="31"/>
      <c r="QDM756" s="31"/>
      <c r="QDN756" s="31"/>
      <c r="QDO756" s="31"/>
      <c r="QDP756" s="31"/>
      <c r="QDQ756" s="31"/>
      <c r="QDR756" s="31"/>
      <c r="QDS756" s="31"/>
      <c r="QDT756" s="31"/>
      <c r="QDU756" s="31"/>
      <c r="QDV756" s="31"/>
      <c r="QDW756" s="31"/>
      <c r="QDX756" s="31"/>
      <c r="QDY756" s="31"/>
      <c r="QDZ756" s="31"/>
      <c r="QEA756" s="31"/>
      <c r="QEB756" s="31"/>
      <c r="QEC756" s="31"/>
      <c r="QED756" s="31"/>
      <c r="QEE756" s="31"/>
      <c r="QEF756" s="31"/>
      <c r="QEG756" s="31"/>
      <c r="QEH756" s="31"/>
      <c r="QEI756" s="31"/>
      <c r="QEJ756" s="31"/>
      <c r="QEK756" s="31"/>
      <c r="QEL756" s="31"/>
      <c r="QEM756" s="31"/>
      <c r="QEN756" s="31"/>
      <c r="QEO756" s="31"/>
      <c r="QEP756" s="31"/>
      <c r="QEQ756" s="31"/>
      <c r="QER756" s="31"/>
      <c r="QES756" s="31"/>
      <c r="QET756" s="31"/>
      <c r="QEU756" s="31"/>
      <c r="QEV756" s="31"/>
      <c r="QEW756" s="31"/>
      <c r="QEX756" s="31"/>
      <c r="QEY756" s="31"/>
      <c r="QEZ756" s="31"/>
      <c r="QFA756" s="31"/>
      <c r="QFB756" s="31"/>
      <c r="QFC756" s="31"/>
      <c r="QFD756" s="31"/>
      <c r="QFE756" s="31"/>
      <c r="QFF756" s="31"/>
      <c r="QFG756" s="31"/>
      <c r="QFH756" s="31"/>
      <c r="QFI756" s="31"/>
      <c r="QFJ756" s="31"/>
      <c r="QFK756" s="31"/>
      <c r="QFL756" s="31"/>
      <c r="QFM756" s="31"/>
      <c r="QFN756" s="31"/>
      <c r="QFO756" s="31"/>
      <c r="QFP756" s="31"/>
      <c r="QFQ756" s="31"/>
      <c r="QFR756" s="31"/>
      <c r="QFS756" s="31"/>
      <c r="QFT756" s="31"/>
      <c r="QFU756" s="31"/>
      <c r="QFV756" s="31"/>
      <c r="QFW756" s="31"/>
      <c r="QFX756" s="31"/>
      <c r="QFY756" s="31"/>
      <c r="QFZ756" s="31"/>
      <c r="QGA756" s="31"/>
      <c r="QGB756" s="31"/>
      <c r="QGC756" s="31"/>
      <c r="QGD756" s="31"/>
      <c r="QGE756" s="31"/>
      <c r="QGF756" s="31"/>
      <c r="QGG756" s="31"/>
      <c r="QGH756" s="31"/>
      <c r="QGI756" s="31"/>
      <c r="QGJ756" s="31"/>
      <c r="QGK756" s="31"/>
      <c r="QGL756" s="31"/>
      <c r="QGM756" s="31"/>
      <c r="QGN756" s="31"/>
      <c r="QGO756" s="31"/>
      <c r="QGP756" s="31"/>
      <c r="QGQ756" s="31"/>
      <c r="QGR756" s="31"/>
      <c r="QGS756" s="31"/>
      <c r="QGT756" s="31"/>
      <c r="QGU756" s="31"/>
      <c r="QGV756" s="31"/>
      <c r="QGW756" s="31"/>
      <c r="QGX756" s="31"/>
      <c r="QGY756" s="31"/>
      <c r="QGZ756" s="31"/>
      <c r="QHA756" s="31"/>
      <c r="QHB756" s="31"/>
      <c r="QHC756" s="31"/>
      <c r="QHD756" s="31"/>
      <c r="QHE756" s="31"/>
      <c r="QHF756" s="31"/>
      <c r="QHG756" s="31"/>
      <c r="QHH756" s="31"/>
      <c r="QHI756" s="31"/>
      <c r="QHJ756" s="31"/>
      <c r="QHK756" s="31"/>
      <c r="QHL756" s="31"/>
      <c r="QHM756" s="31"/>
      <c r="QHN756" s="31"/>
      <c r="QHO756" s="31"/>
      <c r="QHP756" s="31"/>
      <c r="QHQ756" s="31"/>
      <c r="QHR756" s="31"/>
      <c r="QHS756" s="31"/>
      <c r="QHT756" s="31"/>
      <c r="QHU756" s="31"/>
      <c r="QHV756" s="31"/>
      <c r="QHW756" s="31"/>
      <c r="QHX756" s="31"/>
      <c r="QHY756" s="31"/>
      <c r="QHZ756" s="31"/>
      <c r="QIA756" s="31"/>
      <c r="QIB756" s="31"/>
      <c r="QIC756" s="31"/>
      <c r="QID756" s="31"/>
      <c r="QIE756" s="31"/>
      <c r="QIF756" s="31"/>
      <c r="QIG756" s="31"/>
      <c r="QIH756" s="31"/>
      <c r="QII756" s="31"/>
      <c r="QIJ756" s="31"/>
      <c r="QIK756" s="31"/>
      <c r="QIL756" s="31"/>
      <c r="QIM756" s="31"/>
      <c r="QIN756" s="31"/>
      <c r="QIO756" s="31"/>
      <c r="QIP756" s="31"/>
      <c r="QIQ756" s="31"/>
      <c r="QIR756" s="31"/>
      <c r="QIS756" s="31"/>
      <c r="QIT756" s="31"/>
      <c r="QIU756" s="31"/>
      <c r="QIV756" s="31"/>
      <c r="QIW756" s="31"/>
      <c r="QIX756" s="31"/>
      <c r="QIY756" s="31"/>
      <c r="QIZ756" s="31"/>
      <c r="QJA756" s="31"/>
      <c r="QJB756" s="31"/>
      <c r="QJC756" s="31"/>
      <c r="QJD756" s="31"/>
      <c r="QJE756" s="31"/>
      <c r="QJF756" s="31"/>
      <c r="QJG756" s="31"/>
      <c r="QJH756" s="31"/>
      <c r="QJI756" s="31"/>
      <c r="QJJ756" s="31"/>
      <c r="QJK756" s="31"/>
      <c r="QJL756" s="31"/>
      <c r="QJM756" s="31"/>
      <c r="QJN756" s="31"/>
      <c r="QJO756" s="31"/>
      <c r="QJP756" s="31"/>
      <c r="QJQ756" s="31"/>
      <c r="QJR756" s="31"/>
      <c r="QJS756" s="31"/>
      <c r="QJT756" s="31"/>
      <c r="QJU756" s="31"/>
      <c r="QJV756" s="31"/>
      <c r="QJW756" s="31"/>
      <c r="QJX756" s="31"/>
      <c r="QJY756" s="31"/>
      <c r="QJZ756" s="31"/>
      <c r="QKA756" s="31"/>
      <c r="QKB756" s="31"/>
      <c r="QKC756" s="31"/>
      <c r="QKD756" s="31"/>
      <c r="QKE756" s="31"/>
      <c r="QKF756" s="31"/>
      <c r="QKG756" s="31"/>
      <c r="QKH756" s="31"/>
      <c r="QKI756" s="31"/>
      <c r="QKJ756" s="31"/>
      <c r="QKK756" s="31"/>
      <c r="QKL756" s="31"/>
      <c r="QKM756" s="31"/>
      <c r="QKN756" s="31"/>
      <c r="QKO756" s="31"/>
      <c r="QKP756" s="31"/>
      <c r="QKQ756" s="31"/>
      <c r="QKR756" s="31"/>
      <c r="QKS756" s="31"/>
      <c r="QKT756" s="31"/>
      <c r="QKU756" s="31"/>
      <c r="QKV756" s="31"/>
      <c r="QKW756" s="31"/>
      <c r="QKX756" s="31"/>
      <c r="QKY756" s="31"/>
      <c r="QKZ756" s="31"/>
      <c r="QLA756" s="31"/>
      <c r="QLB756" s="31"/>
      <c r="QLC756" s="31"/>
      <c r="QLD756" s="31"/>
      <c r="QLE756" s="31"/>
      <c r="QLF756" s="31"/>
      <c r="QLG756" s="31"/>
      <c r="QLH756" s="31"/>
      <c r="QLI756" s="31"/>
      <c r="QLJ756" s="31"/>
      <c r="QLK756" s="31"/>
      <c r="QLL756" s="31"/>
      <c r="QLM756" s="31"/>
      <c r="QLN756" s="31"/>
      <c r="QLO756" s="31"/>
      <c r="QLP756" s="31"/>
      <c r="QLQ756" s="31"/>
      <c r="QLR756" s="31"/>
      <c r="QLS756" s="31"/>
      <c r="QLT756" s="31"/>
      <c r="QLU756" s="31"/>
      <c r="QLV756" s="31"/>
      <c r="QLW756" s="31"/>
      <c r="QLX756" s="31"/>
      <c r="QLY756" s="31"/>
      <c r="QLZ756" s="31"/>
      <c r="QMA756" s="31"/>
      <c r="QMB756" s="31"/>
      <c r="QMC756" s="31"/>
      <c r="QMD756" s="31"/>
      <c r="QME756" s="31"/>
      <c r="QMF756" s="31"/>
      <c r="QMG756" s="31"/>
      <c r="QMH756" s="31"/>
      <c r="QMI756" s="31"/>
      <c r="QMJ756" s="31"/>
      <c r="QMK756" s="31"/>
      <c r="QML756" s="31"/>
      <c r="QMM756" s="31"/>
      <c r="QMN756" s="31"/>
      <c r="QMO756" s="31"/>
      <c r="QMP756" s="31"/>
      <c r="QMQ756" s="31"/>
      <c r="QMR756" s="31"/>
      <c r="QMS756" s="31"/>
      <c r="QMT756" s="31"/>
      <c r="QMU756" s="31"/>
      <c r="QMV756" s="31"/>
      <c r="QMW756" s="31"/>
      <c r="QMX756" s="31"/>
      <c r="QMY756" s="31"/>
      <c r="QMZ756" s="31"/>
      <c r="QNA756" s="31"/>
      <c r="QNB756" s="31"/>
      <c r="QNC756" s="31"/>
      <c r="QND756" s="31"/>
      <c r="QNE756" s="31"/>
      <c r="QNF756" s="31"/>
      <c r="QNG756" s="31"/>
      <c r="QNH756" s="31"/>
      <c r="QNI756" s="31"/>
      <c r="QNJ756" s="31"/>
      <c r="QNK756" s="31"/>
      <c r="QNL756" s="31"/>
      <c r="QNM756" s="31"/>
      <c r="QNN756" s="31"/>
      <c r="QNO756" s="31"/>
      <c r="QNP756" s="31"/>
      <c r="QNQ756" s="31"/>
      <c r="QNR756" s="31"/>
      <c r="QNS756" s="31"/>
      <c r="QNT756" s="31"/>
      <c r="QNU756" s="31"/>
      <c r="QNV756" s="31"/>
      <c r="QNW756" s="31"/>
      <c r="QNX756" s="31"/>
      <c r="QNY756" s="31"/>
      <c r="QNZ756" s="31"/>
      <c r="QOA756" s="31"/>
      <c r="QOB756" s="31"/>
      <c r="QOC756" s="31"/>
      <c r="QOD756" s="31"/>
      <c r="QOE756" s="31"/>
      <c r="QOF756" s="31"/>
      <c r="QOG756" s="31"/>
      <c r="QOH756" s="31"/>
      <c r="QOI756" s="31"/>
      <c r="QOJ756" s="31"/>
      <c r="QOK756" s="31"/>
      <c r="QOL756" s="31"/>
      <c r="QOM756" s="31"/>
      <c r="QON756" s="31"/>
      <c r="QOO756" s="31"/>
      <c r="QOP756" s="31"/>
      <c r="QOQ756" s="31"/>
      <c r="QOR756" s="31"/>
      <c r="QOS756" s="31"/>
      <c r="QOT756" s="31"/>
      <c r="QOU756" s="31"/>
      <c r="QOV756" s="31"/>
      <c r="QOW756" s="31"/>
      <c r="QOX756" s="31"/>
      <c r="QOY756" s="31"/>
      <c r="QOZ756" s="31"/>
      <c r="QPA756" s="31"/>
      <c r="QPB756" s="31"/>
      <c r="QPC756" s="31"/>
      <c r="QPD756" s="31"/>
      <c r="QPE756" s="31"/>
      <c r="QPF756" s="31"/>
      <c r="QPG756" s="31"/>
      <c r="QPH756" s="31"/>
      <c r="QPI756" s="31"/>
      <c r="QPJ756" s="31"/>
      <c r="QPK756" s="31"/>
      <c r="QPL756" s="31"/>
      <c r="QPM756" s="31"/>
      <c r="QPN756" s="31"/>
      <c r="QPO756" s="31"/>
      <c r="QPP756" s="31"/>
      <c r="QPQ756" s="31"/>
      <c r="QPR756" s="31"/>
      <c r="QPS756" s="31"/>
      <c r="QPT756" s="31"/>
      <c r="QPU756" s="31"/>
      <c r="QPV756" s="31"/>
      <c r="QPW756" s="31"/>
      <c r="QPX756" s="31"/>
      <c r="QPY756" s="31"/>
      <c r="QPZ756" s="31"/>
      <c r="QQA756" s="31"/>
      <c r="QQB756" s="31"/>
      <c r="QQC756" s="31"/>
      <c r="QQD756" s="31"/>
      <c r="QQE756" s="31"/>
      <c r="QQF756" s="31"/>
      <c r="QQG756" s="31"/>
      <c r="QQH756" s="31"/>
      <c r="QQI756" s="31"/>
      <c r="QQJ756" s="31"/>
      <c r="QQK756" s="31"/>
      <c r="QQL756" s="31"/>
      <c r="QQM756" s="31"/>
      <c r="QQN756" s="31"/>
      <c r="QQO756" s="31"/>
      <c r="QQP756" s="31"/>
      <c r="QQQ756" s="31"/>
      <c r="QQR756" s="31"/>
      <c r="QQS756" s="31"/>
      <c r="QQT756" s="31"/>
      <c r="QQU756" s="31"/>
      <c r="QQV756" s="31"/>
      <c r="QQW756" s="31"/>
      <c r="QQX756" s="31"/>
      <c r="QQY756" s="31"/>
      <c r="QQZ756" s="31"/>
      <c r="QRA756" s="31"/>
      <c r="QRB756" s="31"/>
      <c r="QRC756" s="31"/>
      <c r="QRD756" s="31"/>
      <c r="QRE756" s="31"/>
      <c r="QRF756" s="31"/>
      <c r="QRG756" s="31"/>
      <c r="QRH756" s="31"/>
      <c r="QRI756" s="31"/>
      <c r="QRJ756" s="31"/>
      <c r="QRK756" s="31"/>
      <c r="QRL756" s="31"/>
      <c r="QRM756" s="31"/>
      <c r="QRN756" s="31"/>
      <c r="QRO756" s="31"/>
      <c r="QRP756" s="31"/>
      <c r="QRQ756" s="31"/>
      <c r="QRR756" s="31"/>
      <c r="QRS756" s="31"/>
      <c r="QRT756" s="31"/>
      <c r="QRU756" s="31"/>
      <c r="QRV756" s="31"/>
      <c r="QRW756" s="31"/>
      <c r="QRX756" s="31"/>
      <c r="QRY756" s="31"/>
      <c r="QRZ756" s="31"/>
      <c r="QSA756" s="31"/>
      <c r="QSB756" s="31"/>
      <c r="QSC756" s="31"/>
      <c r="QSD756" s="31"/>
      <c r="QSE756" s="31"/>
      <c r="QSF756" s="31"/>
      <c r="QSG756" s="31"/>
      <c r="QSH756" s="31"/>
      <c r="QSI756" s="31"/>
      <c r="QSJ756" s="31"/>
      <c r="QSK756" s="31"/>
      <c r="QSL756" s="31"/>
      <c r="QSM756" s="31"/>
      <c r="QSN756" s="31"/>
      <c r="QSO756" s="31"/>
      <c r="QSP756" s="31"/>
      <c r="QSQ756" s="31"/>
      <c r="QSR756" s="31"/>
      <c r="QSS756" s="31"/>
      <c r="QST756" s="31"/>
      <c r="QSU756" s="31"/>
      <c r="QSV756" s="31"/>
      <c r="QSW756" s="31"/>
      <c r="QSX756" s="31"/>
      <c r="QSY756" s="31"/>
      <c r="QSZ756" s="31"/>
      <c r="QTA756" s="31"/>
      <c r="QTB756" s="31"/>
      <c r="QTC756" s="31"/>
      <c r="QTD756" s="31"/>
      <c r="QTE756" s="31"/>
      <c r="QTF756" s="31"/>
      <c r="QTG756" s="31"/>
      <c r="QTH756" s="31"/>
      <c r="QTI756" s="31"/>
      <c r="QTJ756" s="31"/>
      <c r="QTK756" s="31"/>
      <c r="QTL756" s="31"/>
      <c r="QTM756" s="31"/>
      <c r="QTN756" s="31"/>
      <c r="QTO756" s="31"/>
      <c r="QTP756" s="31"/>
      <c r="QTQ756" s="31"/>
      <c r="QTR756" s="31"/>
      <c r="QTS756" s="31"/>
      <c r="QTT756" s="31"/>
      <c r="QTU756" s="31"/>
      <c r="QTV756" s="31"/>
      <c r="QTW756" s="31"/>
      <c r="QTX756" s="31"/>
      <c r="QTY756" s="31"/>
      <c r="QTZ756" s="31"/>
      <c r="QUA756" s="31"/>
      <c r="QUB756" s="31"/>
      <c r="QUC756" s="31"/>
      <c r="QUD756" s="31"/>
      <c r="QUE756" s="31"/>
      <c r="QUF756" s="31"/>
      <c r="QUG756" s="31"/>
      <c r="QUH756" s="31"/>
      <c r="QUI756" s="31"/>
      <c r="QUJ756" s="31"/>
      <c r="QUK756" s="31"/>
      <c r="QUL756" s="31"/>
      <c r="QUM756" s="31"/>
      <c r="QUN756" s="31"/>
      <c r="QUO756" s="31"/>
      <c r="QUP756" s="31"/>
      <c r="QUQ756" s="31"/>
      <c r="QUR756" s="31"/>
      <c r="QUS756" s="31"/>
      <c r="QUT756" s="31"/>
      <c r="QUU756" s="31"/>
      <c r="QUV756" s="31"/>
      <c r="QUW756" s="31"/>
      <c r="QUX756" s="31"/>
      <c r="QUY756" s="31"/>
      <c r="QUZ756" s="31"/>
      <c r="QVA756" s="31"/>
      <c r="QVB756" s="31"/>
      <c r="QVC756" s="31"/>
      <c r="QVD756" s="31"/>
      <c r="QVE756" s="31"/>
      <c r="QVF756" s="31"/>
      <c r="QVG756" s="31"/>
      <c r="QVH756" s="31"/>
      <c r="QVI756" s="31"/>
      <c r="QVJ756" s="31"/>
      <c r="QVK756" s="31"/>
      <c r="QVL756" s="31"/>
      <c r="QVM756" s="31"/>
      <c r="QVN756" s="31"/>
      <c r="QVO756" s="31"/>
      <c r="QVP756" s="31"/>
      <c r="QVQ756" s="31"/>
      <c r="QVR756" s="31"/>
      <c r="QVS756" s="31"/>
      <c r="QVT756" s="31"/>
      <c r="QVU756" s="31"/>
      <c r="QVV756" s="31"/>
      <c r="QVW756" s="31"/>
      <c r="QVX756" s="31"/>
      <c r="QVY756" s="31"/>
      <c r="QVZ756" s="31"/>
      <c r="QWA756" s="31"/>
      <c r="QWB756" s="31"/>
      <c r="QWC756" s="31"/>
      <c r="QWD756" s="31"/>
      <c r="QWE756" s="31"/>
      <c r="QWF756" s="31"/>
      <c r="QWG756" s="31"/>
      <c r="QWH756" s="31"/>
      <c r="QWI756" s="31"/>
      <c r="QWJ756" s="31"/>
      <c r="QWK756" s="31"/>
      <c r="QWL756" s="31"/>
      <c r="QWM756" s="31"/>
      <c r="QWN756" s="31"/>
      <c r="QWO756" s="31"/>
      <c r="QWP756" s="31"/>
      <c r="QWQ756" s="31"/>
      <c r="QWR756" s="31"/>
      <c r="QWS756" s="31"/>
      <c r="QWT756" s="31"/>
      <c r="QWU756" s="31"/>
      <c r="QWV756" s="31"/>
      <c r="QWW756" s="31"/>
      <c r="QWX756" s="31"/>
      <c r="QWY756" s="31"/>
      <c r="QWZ756" s="31"/>
      <c r="QXA756" s="31"/>
      <c r="QXB756" s="31"/>
      <c r="QXC756" s="31"/>
      <c r="QXD756" s="31"/>
      <c r="QXE756" s="31"/>
      <c r="QXF756" s="31"/>
      <c r="QXG756" s="31"/>
      <c r="QXH756" s="31"/>
      <c r="QXI756" s="31"/>
      <c r="QXJ756" s="31"/>
      <c r="QXK756" s="31"/>
      <c r="QXL756" s="31"/>
      <c r="QXM756" s="31"/>
      <c r="QXN756" s="31"/>
      <c r="QXO756" s="31"/>
      <c r="QXP756" s="31"/>
      <c r="QXQ756" s="31"/>
      <c r="QXR756" s="31"/>
      <c r="QXS756" s="31"/>
      <c r="QXT756" s="31"/>
      <c r="QXU756" s="31"/>
      <c r="QXV756" s="31"/>
      <c r="QXW756" s="31"/>
      <c r="QXX756" s="31"/>
      <c r="QXY756" s="31"/>
      <c r="QXZ756" s="31"/>
      <c r="QYA756" s="31"/>
      <c r="QYB756" s="31"/>
      <c r="QYC756" s="31"/>
      <c r="QYD756" s="31"/>
      <c r="QYE756" s="31"/>
      <c r="QYF756" s="31"/>
      <c r="QYG756" s="31"/>
      <c r="QYH756" s="31"/>
      <c r="QYI756" s="31"/>
      <c r="QYJ756" s="31"/>
      <c r="QYK756" s="31"/>
      <c r="QYL756" s="31"/>
      <c r="QYM756" s="31"/>
      <c r="QYN756" s="31"/>
      <c r="QYO756" s="31"/>
      <c r="QYP756" s="31"/>
      <c r="QYQ756" s="31"/>
      <c r="QYR756" s="31"/>
      <c r="QYS756" s="31"/>
      <c r="QYT756" s="31"/>
      <c r="QYU756" s="31"/>
      <c r="QYV756" s="31"/>
      <c r="QYW756" s="31"/>
      <c r="QYX756" s="31"/>
      <c r="QYY756" s="31"/>
      <c r="QYZ756" s="31"/>
      <c r="QZA756" s="31"/>
      <c r="QZB756" s="31"/>
      <c r="QZC756" s="31"/>
      <c r="QZD756" s="31"/>
      <c r="QZE756" s="31"/>
      <c r="QZF756" s="31"/>
      <c r="QZG756" s="31"/>
      <c r="QZH756" s="31"/>
      <c r="QZI756" s="31"/>
      <c r="QZJ756" s="31"/>
      <c r="QZK756" s="31"/>
      <c r="QZL756" s="31"/>
      <c r="QZM756" s="31"/>
      <c r="QZN756" s="31"/>
      <c r="QZO756" s="31"/>
      <c r="QZP756" s="31"/>
      <c r="QZQ756" s="31"/>
      <c r="QZR756" s="31"/>
      <c r="QZS756" s="31"/>
      <c r="QZT756" s="31"/>
      <c r="QZU756" s="31"/>
      <c r="QZV756" s="31"/>
      <c r="QZW756" s="31"/>
      <c r="QZX756" s="31"/>
      <c r="QZY756" s="31"/>
      <c r="QZZ756" s="31"/>
      <c r="RAA756" s="31"/>
      <c r="RAB756" s="31"/>
      <c r="RAC756" s="31"/>
      <c r="RAD756" s="31"/>
      <c r="RAE756" s="31"/>
      <c r="RAF756" s="31"/>
      <c r="RAG756" s="31"/>
      <c r="RAH756" s="31"/>
      <c r="RAI756" s="31"/>
      <c r="RAJ756" s="31"/>
      <c r="RAK756" s="31"/>
      <c r="RAL756" s="31"/>
      <c r="RAM756" s="31"/>
      <c r="RAN756" s="31"/>
      <c r="RAO756" s="31"/>
      <c r="RAP756" s="31"/>
      <c r="RAQ756" s="31"/>
      <c r="RAR756" s="31"/>
      <c r="RAS756" s="31"/>
      <c r="RAT756" s="31"/>
      <c r="RAU756" s="31"/>
      <c r="RAV756" s="31"/>
      <c r="RAW756" s="31"/>
      <c r="RAX756" s="31"/>
      <c r="RAY756" s="31"/>
      <c r="RAZ756" s="31"/>
      <c r="RBA756" s="31"/>
      <c r="RBB756" s="31"/>
      <c r="RBC756" s="31"/>
      <c r="RBD756" s="31"/>
      <c r="RBE756" s="31"/>
      <c r="RBF756" s="31"/>
      <c r="RBG756" s="31"/>
      <c r="RBH756" s="31"/>
      <c r="RBI756" s="31"/>
      <c r="RBJ756" s="31"/>
      <c r="RBK756" s="31"/>
      <c r="RBL756" s="31"/>
      <c r="RBM756" s="31"/>
      <c r="RBN756" s="31"/>
      <c r="RBO756" s="31"/>
      <c r="RBP756" s="31"/>
      <c r="RBQ756" s="31"/>
      <c r="RBR756" s="31"/>
      <c r="RBS756" s="31"/>
      <c r="RBT756" s="31"/>
      <c r="RBU756" s="31"/>
      <c r="RBV756" s="31"/>
      <c r="RBW756" s="31"/>
      <c r="RBX756" s="31"/>
      <c r="RBY756" s="31"/>
      <c r="RBZ756" s="31"/>
      <c r="RCA756" s="31"/>
      <c r="RCB756" s="31"/>
      <c r="RCC756" s="31"/>
      <c r="RCD756" s="31"/>
      <c r="RCE756" s="31"/>
      <c r="RCF756" s="31"/>
      <c r="RCG756" s="31"/>
      <c r="RCH756" s="31"/>
      <c r="RCI756" s="31"/>
      <c r="RCJ756" s="31"/>
      <c r="RCK756" s="31"/>
      <c r="RCL756" s="31"/>
      <c r="RCM756" s="31"/>
      <c r="RCN756" s="31"/>
      <c r="RCO756" s="31"/>
      <c r="RCP756" s="31"/>
      <c r="RCQ756" s="31"/>
      <c r="RCR756" s="31"/>
      <c r="RCS756" s="31"/>
      <c r="RCT756" s="31"/>
      <c r="RCU756" s="31"/>
      <c r="RCV756" s="31"/>
      <c r="RCW756" s="31"/>
      <c r="RCX756" s="31"/>
      <c r="RCY756" s="31"/>
      <c r="RCZ756" s="31"/>
      <c r="RDA756" s="31"/>
      <c r="RDB756" s="31"/>
      <c r="RDC756" s="31"/>
      <c r="RDD756" s="31"/>
      <c r="RDE756" s="31"/>
      <c r="RDF756" s="31"/>
      <c r="RDG756" s="31"/>
      <c r="RDH756" s="31"/>
      <c r="RDI756" s="31"/>
      <c r="RDJ756" s="31"/>
      <c r="RDK756" s="31"/>
      <c r="RDL756" s="31"/>
      <c r="RDM756" s="31"/>
      <c r="RDN756" s="31"/>
      <c r="RDO756" s="31"/>
      <c r="RDP756" s="31"/>
      <c r="RDQ756" s="31"/>
      <c r="RDR756" s="31"/>
      <c r="RDS756" s="31"/>
      <c r="RDT756" s="31"/>
      <c r="RDU756" s="31"/>
      <c r="RDV756" s="31"/>
      <c r="RDW756" s="31"/>
      <c r="RDX756" s="31"/>
      <c r="RDY756" s="31"/>
      <c r="RDZ756" s="31"/>
      <c r="REA756" s="31"/>
      <c r="REB756" s="31"/>
      <c r="REC756" s="31"/>
      <c r="RED756" s="31"/>
      <c r="REE756" s="31"/>
      <c r="REF756" s="31"/>
      <c r="REG756" s="31"/>
      <c r="REH756" s="31"/>
      <c r="REI756" s="31"/>
      <c r="REJ756" s="31"/>
      <c r="REK756" s="31"/>
      <c r="REL756" s="31"/>
      <c r="REM756" s="31"/>
      <c r="REN756" s="31"/>
      <c r="REO756" s="31"/>
      <c r="REP756" s="31"/>
      <c r="REQ756" s="31"/>
      <c r="RER756" s="31"/>
      <c r="RES756" s="31"/>
      <c r="RET756" s="31"/>
      <c r="REU756" s="31"/>
      <c r="REV756" s="31"/>
      <c r="REW756" s="31"/>
      <c r="REX756" s="31"/>
      <c r="REY756" s="31"/>
      <c r="REZ756" s="31"/>
      <c r="RFA756" s="31"/>
      <c r="RFB756" s="31"/>
      <c r="RFC756" s="31"/>
      <c r="RFD756" s="31"/>
      <c r="RFE756" s="31"/>
      <c r="RFF756" s="31"/>
      <c r="RFG756" s="31"/>
      <c r="RFH756" s="31"/>
      <c r="RFI756" s="31"/>
      <c r="RFJ756" s="31"/>
      <c r="RFK756" s="31"/>
      <c r="RFL756" s="31"/>
      <c r="RFM756" s="31"/>
      <c r="RFN756" s="31"/>
      <c r="RFO756" s="31"/>
      <c r="RFP756" s="31"/>
      <c r="RFQ756" s="31"/>
      <c r="RFR756" s="31"/>
      <c r="RFS756" s="31"/>
      <c r="RFT756" s="31"/>
      <c r="RFU756" s="31"/>
      <c r="RFV756" s="31"/>
      <c r="RFW756" s="31"/>
      <c r="RFX756" s="31"/>
      <c r="RFY756" s="31"/>
      <c r="RFZ756" s="31"/>
      <c r="RGA756" s="31"/>
      <c r="RGB756" s="31"/>
      <c r="RGC756" s="31"/>
      <c r="RGD756" s="31"/>
      <c r="RGE756" s="31"/>
      <c r="RGF756" s="31"/>
      <c r="RGG756" s="31"/>
      <c r="RGH756" s="31"/>
      <c r="RGI756" s="31"/>
      <c r="RGJ756" s="31"/>
      <c r="RGK756" s="31"/>
      <c r="RGL756" s="31"/>
      <c r="RGM756" s="31"/>
      <c r="RGN756" s="31"/>
      <c r="RGO756" s="31"/>
      <c r="RGP756" s="31"/>
      <c r="RGQ756" s="31"/>
      <c r="RGR756" s="31"/>
      <c r="RGS756" s="31"/>
      <c r="RGT756" s="31"/>
      <c r="RGU756" s="31"/>
      <c r="RGV756" s="31"/>
      <c r="RGW756" s="31"/>
      <c r="RGX756" s="31"/>
      <c r="RGY756" s="31"/>
      <c r="RGZ756" s="31"/>
      <c r="RHA756" s="31"/>
      <c r="RHB756" s="31"/>
      <c r="RHC756" s="31"/>
      <c r="RHD756" s="31"/>
      <c r="RHE756" s="31"/>
      <c r="RHF756" s="31"/>
      <c r="RHG756" s="31"/>
      <c r="RHH756" s="31"/>
      <c r="RHI756" s="31"/>
      <c r="RHJ756" s="31"/>
      <c r="RHK756" s="31"/>
      <c r="RHL756" s="31"/>
      <c r="RHM756" s="31"/>
      <c r="RHN756" s="31"/>
      <c r="RHO756" s="31"/>
      <c r="RHP756" s="31"/>
      <c r="RHQ756" s="31"/>
      <c r="RHR756" s="31"/>
      <c r="RHS756" s="31"/>
      <c r="RHT756" s="31"/>
      <c r="RHU756" s="31"/>
      <c r="RHV756" s="31"/>
      <c r="RHW756" s="31"/>
      <c r="RHX756" s="31"/>
      <c r="RHY756" s="31"/>
      <c r="RHZ756" s="31"/>
      <c r="RIA756" s="31"/>
      <c r="RIB756" s="31"/>
      <c r="RIC756" s="31"/>
      <c r="RID756" s="31"/>
      <c r="RIE756" s="31"/>
      <c r="RIF756" s="31"/>
      <c r="RIG756" s="31"/>
      <c r="RIH756" s="31"/>
      <c r="RII756" s="31"/>
      <c r="RIJ756" s="31"/>
      <c r="RIK756" s="31"/>
      <c r="RIL756" s="31"/>
      <c r="RIM756" s="31"/>
      <c r="RIN756" s="31"/>
      <c r="RIO756" s="31"/>
      <c r="RIP756" s="31"/>
      <c r="RIQ756" s="31"/>
      <c r="RIR756" s="31"/>
      <c r="RIS756" s="31"/>
      <c r="RIT756" s="31"/>
      <c r="RIU756" s="31"/>
      <c r="RIV756" s="31"/>
      <c r="RIW756" s="31"/>
      <c r="RIX756" s="31"/>
      <c r="RIY756" s="31"/>
      <c r="RIZ756" s="31"/>
      <c r="RJA756" s="31"/>
      <c r="RJB756" s="31"/>
      <c r="RJC756" s="31"/>
      <c r="RJD756" s="31"/>
      <c r="RJE756" s="31"/>
      <c r="RJF756" s="31"/>
      <c r="RJG756" s="31"/>
      <c r="RJH756" s="31"/>
      <c r="RJI756" s="31"/>
      <c r="RJJ756" s="31"/>
      <c r="RJK756" s="31"/>
      <c r="RJL756" s="31"/>
      <c r="RJM756" s="31"/>
      <c r="RJN756" s="31"/>
      <c r="RJO756" s="31"/>
      <c r="RJP756" s="31"/>
      <c r="RJQ756" s="31"/>
      <c r="RJR756" s="31"/>
      <c r="RJS756" s="31"/>
      <c r="RJT756" s="31"/>
      <c r="RJU756" s="31"/>
      <c r="RJV756" s="31"/>
      <c r="RJW756" s="31"/>
      <c r="RJX756" s="31"/>
      <c r="RJY756" s="31"/>
      <c r="RJZ756" s="31"/>
      <c r="RKA756" s="31"/>
      <c r="RKB756" s="31"/>
      <c r="RKC756" s="31"/>
      <c r="RKD756" s="31"/>
      <c r="RKE756" s="31"/>
      <c r="RKF756" s="31"/>
      <c r="RKG756" s="31"/>
      <c r="RKH756" s="31"/>
      <c r="RKI756" s="31"/>
      <c r="RKJ756" s="31"/>
      <c r="RKK756" s="31"/>
      <c r="RKL756" s="31"/>
      <c r="RKM756" s="31"/>
      <c r="RKN756" s="31"/>
      <c r="RKO756" s="31"/>
      <c r="RKP756" s="31"/>
      <c r="RKQ756" s="31"/>
      <c r="RKR756" s="31"/>
      <c r="RKS756" s="31"/>
      <c r="RKT756" s="31"/>
      <c r="RKU756" s="31"/>
      <c r="RKV756" s="31"/>
      <c r="RKW756" s="31"/>
      <c r="RKX756" s="31"/>
      <c r="RKY756" s="31"/>
      <c r="RKZ756" s="31"/>
      <c r="RLA756" s="31"/>
      <c r="RLB756" s="31"/>
      <c r="RLC756" s="31"/>
      <c r="RLD756" s="31"/>
      <c r="RLE756" s="31"/>
      <c r="RLF756" s="31"/>
      <c r="RLG756" s="31"/>
      <c r="RLH756" s="31"/>
      <c r="RLI756" s="31"/>
      <c r="RLJ756" s="31"/>
      <c r="RLK756" s="31"/>
      <c r="RLL756" s="31"/>
      <c r="RLM756" s="31"/>
      <c r="RLN756" s="31"/>
      <c r="RLO756" s="31"/>
      <c r="RLP756" s="31"/>
      <c r="RLQ756" s="31"/>
      <c r="RLR756" s="31"/>
      <c r="RLS756" s="31"/>
      <c r="RLT756" s="31"/>
      <c r="RLU756" s="31"/>
      <c r="RLV756" s="31"/>
      <c r="RLW756" s="31"/>
      <c r="RLX756" s="31"/>
      <c r="RLY756" s="31"/>
      <c r="RLZ756" s="31"/>
      <c r="RMA756" s="31"/>
      <c r="RMB756" s="31"/>
      <c r="RMC756" s="31"/>
      <c r="RMD756" s="31"/>
      <c r="RME756" s="31"/>
      <c r="RMF756" s="31"/>
      <c r="RMG756" s="31"/>
      <c r="RMH756" s="31"/>
      <c r="RMI756" s="31"/>
      <c r="RMJ756" s="31"/>
      <c r="RMK756" s="31"/>
      <c r="RML756" s="31"/>
      <c r="RMM756" s="31"/>
      <c r="RMN756" s="31"/>
      <c r="RMO756" s="31"/>
      <c r="RMP756" s="31"/>
      <c r="RMQ756" s="31"/>
      <c r="RMR756" s="31"/>
      <c r="RMS756" s="31"/>
      <c r="RMT756" s="31"/>
      <c r="RMU756" s="31"/>
      <c r="RMV756" s="31"/>
      <c r="RMW756" s="31"/>
      <c r="RMX756" s="31"/>
      <c r="RMY756" s="31"/>
      <c r="RMZ756" s="31"/>
      <c r="RNA756" s="31"/>
      <c r="RNB756" s="31"/>
      <c r="RNC756" s="31"/>
      <c r="RND756" s="31"/>
      <c r="RNE756" s="31"/>
      <c r="RNF756" s="31"/>
      <c r="RNG756" s="31"/>
      <c r="RNH756" s="31"/>
      <c r="RNI756" s="31"/>
      <c r="RNJ756" s="31"/>
      <c r="RNK756" s="31"/>
      <c r="RNL756" s="31"/>
      <c r="RNM756" s="31"/>
      <c r="RNN756" s="31"/>
      <c r="RNO756" s="31"/>
      <c r="RNP756" s="31"/>
      <c r="RNQ756" s="31"/>
      <c r="RNR756" s="31"/>
      <c r="RNS756" s="31"/>
      <c r="RNT756" s="31"/>
      <c r="RNU756" s="31"/>
      <c r="RNV756" s="31"/>
      <c r="RNW756" s="31"/>
      <c r="RNX756" s="31"/>
      <c r="RNY756" s="31"/>
      <c r="RNZ756" s="31"/>
      <c r="ROA756" s="31"/>
      <c r="ROB756" s="31"/>
      <c r="ROC756" s="31"/>
      <c r="ROD756" s="31"/>
      <c r="ROE756" s="31"/>
      <c r="ROF756" s="31"/>
      <c r="ROG756" s="31"/>
      <c r="ROH756" s="31"/>
      <c r="ROI756" s="31"/>
      <c r="ROJ756" s="31"/>
      <c r="ROK756" s="31"/>
      <c r="ROL756" s="31"/>
      <c r="ROM756" s="31"/>
      <c r="RON756" s="31"/>
      <c r="ROO756" s="31"/>
      <c r="ROP756" s="31"/>
      <c r="ROQ756" s="31"/>
      <c r="ROR756" s="31"/>
      <c r="ROS756" s="31"/>
      <c r="ROT756" s="31"/>
      <c r="ROU756" s="31"/>
      <c r="ROV756" s="31"/>
      <c r="ROW756" s="31"/>
      <c r="ROX756" s="31"/>
      <c r="ROY756" s="31"/>
      <c r="ROZ756" s="31"/>
      <c r="RPA756" s="31"/>
      <c r="RPB756" s="31"/>
      <c r="RPC756" s="31"/>
      <c r="RPD756" s="31"/>
      <c r="RPE756" s="31"/>
      <c r="RPF756" s="31"/>
      <c r="RPG756" s="31"/>
      <c r="RPH756" s="31"/>
      <c r="RPI756" s="31"/>
      <c r="RPJ756" s="31"/>
      <c r="RPK756" s="31"/>
      <c r="RPL756" s="31"/>
      <c r="RPM756" s="31"/>
      <c r="RPN756" s="31"/>
      <c r="RPO756" s="31"/>
      <c r="RPP756" s="31"/>
      <c r="RPQ756" s="31"/>
      <c r="RPR756" s="31"/>
      <c r="RPS756" s="31"/>
      <c r="RPT756" s="31"/>
      <c r="RPU756" s="31"/>
      <c r="RPV756" s="31"/>
      <c r="RPW756" s="31"/>
      <c r="RPX756" s="31"/>
      <c r="RPY756" s="31"/>
      <c r="RPZ756" s="31"/>
      <c r="RQA756" s="31"/>
      <c r="RQB756" s="31"/>
      <c r="RQC756" s="31"/>
      <c r="RQD756" s="31"/>
      <c r="RQE756" s="31"/>
      <c r="RQF756" s="31"/>
      <c r="RQG756" s="31"/>
      <c r="RQH756" s="31"/>
      <c r="RQI756" s="31"/>
      <c r="RQJ756" s="31"/>
      <c r="RQK756" s="31"/>
      <c r="RQL756" s="31"/>
      <c r="RQM756" s="31"/>
      <c r="RQN756" s="31"/>
      <c r="RQO756" s="31"/>
      <c r="RQP756" s="31"/>
      <c r="RQQ756" s="31"/>
      <c r="RQR756" s="31"/>
      <c r="RQS756" s="31"/>
      <c r="RQT756" s="31"/>
      <c r="RQU756" s="31"/>
      <c r="RQV756" s="31"/>
      <c r="RQW756" s="31"/>
      <c r="RQX756" s="31"/>
      <c r="RQY756" s="31"/>
      <c r="RQZ756" s="31"/>
      <c r="RRA756" s="31"/>
      <c r="RRB756" s="31"/>
      <c r="RRC756" s="31"/>
      <c r="RRD756" s="31"/>
      <c r="RRE756" s="31"/>
      <c r="RRF756" s="31"/>
      <c r="RRG756" s="31"/>
      <c r="RRH756" s="31"/>
      <c r="RRI756" s="31"/>
      <c r="RRJ756" s="31"/>
      <c r="RRK756" s="31"/>
      <c r="RRL756" s="31"/>
      <c r="RRM756" s="31"/>
      <c r="RRN756" s="31"/>
      <c r="RRO756" s="31"/>
      <c r="RRP756" s="31"/>
      <c r="RRQ756" s="31"/>
      <c r="RRR756" s="31"/>
      <c r="RRS756" s="31"/>
      <c r="RRT756" s="31"/>
      <c r="RRU756" s="31"/>
      <c r="RRV756" s="31"/>
      <c r="RRW756" s="31"/>
      <c r="RRX756" s="31"/>
      <c r="RRY756" s="31"/>
      <c r="RRZ756" s="31"/>
      <c r="RSA756" s="31"/>
      <c r="RSB756" s="31"/>
      <c r="RSC756" s="31"/>
      <c r="RSD756" s="31"/>
      <c r="RSE756" s="31"/>
      <c r="RSF756" s="31"/>
      <c r="RSG756" s="31"/>
      <c r="RSH756" s="31"/>
      <c r="RSI756" s="31"/>
      <c r="RSJ756" s="31"/>
      <c r="RSK756" s="31"/>
      <c r="RSL756" s="31"/>
      <c r="RSM756" s="31"/>
      <c r="RSN756" s="31"/>
      <c r="RSO756" s="31"/>
      <c r="RSP756" s="31"/>
      <c r="RSQ756" s="31"/>
      <c r="RSR756" s="31"/>
      <c r="RSS756" s="31"/>
      <c r="RST756" s="31"/>
      <c r="RSU756" s="31"/>
      <c r="RSV756" s="31"/>
      <c r="RSW756" s="31"/>
      <c r="RSX756" s="31"/>
      <c r="RSY756" s="31"/>
      <c r="RSZ756" s="31"/>
      <c r="RTA756" s="31"/>
      <c r="RTB756" s="31"/>
      <c r="RTC756" s="31"/>
      <c r="RTD756" s="31"/>
      <c r="RTE756" s="31"/>
      <c r="RTF756" s="31"/>
      <c r="RTG756" s="31"/>
      <c r="RTH756" s="31"/>
      <c r="RTI756" s="31"/>
      <c r="RTJ756" s="31"/>
      <c r="RTK756" s="31"/>
      <c r="RTL756" s="31"/>
      <c r="RTM756" s="31"/>
      <c r="RTN756" s="31"/>
      <c r="RTO756" s="31"/>
      <c r="RTP756" s="31"/>
      <c r="RTQ756" s="31"/>
      <c r="RTR756" s="31"/>
      <c r="RTS756" s="31"/>
      <c r="RTT756" s="31"/>
      <c r="RTU756" s="31"/>
      <c r="RTV756" s="31"/>
      <c r="RTW756" s="31"/>
      <c r="RTX756" s="31"/>
      <c r="RTY756" s="31"/>
      <c r="RTZ756" s="31"/>
      <c r="RUA756" s="31"/>
      <c r="RUB756" s="31"/>
      <c r="RUC756" s="31"/>
      <c r="RUD756" s="31"/>
      <c r="RUE756" s="31"/>
      <c r="RUF756" s="31"/>
      <c r="RUG756" s="31"/>
      <c r="RUH756" s="31"/>
      <c r="RUI756" s="31"/>
      <c r="RUJ756" s="31"/>
      <c r="RUK756" s="31"/>
      <c r="RUL756" s="31"/>
      <c r="RUM756" s="31"/>
      <c r="RUN756" s="31"/>
      <c r="RUO756" s="31"/>
      <c r="RUP756" s="31"/>
      <c r="RUQ756" s="31"/>
      <c r="RUR756" s="31"/>
      <c r="RUS756" s="31"/>
      <c r="RUT756" s="31"/>
      <c r="RUU756" s="31"/>
      <c r="RUV756" s="31"/>
      <c r="RUW756" s="31"/>
      <c r="RUX756" s="31"/>
      <c r="RUY756" s="31"/>
      <c r="RUZ756" s="31"/>
      <c r="RVA756" s="31"/>
      <c r="RVB756" s="31"/>
      <c r="RVC756" s="31"/>
      <c r="RVD756" s="31"/>
      <c r="RVE756" s="31"/>
      <c r="RVF756" s="31"/>
      <c r="RVG756" s="31"/>
      <c r="RVH756" s="31"/>
      <c r="RVI756" s="31"/>
      <c r="RVJ756" s="31"/>
      <c r="RVK756" s="31"/>
      <c r="RVL756" s="31"/>
      <c r="RVM756" s="31"/>
      <c r="RVN756" s="31"/>
      <c r="RVO756" s="31"/>
      <c r="RVP756" s="31"/>
      <c r="RVQ756" s="31"/>
      <c r="RVR756" s="31"/>
      <c r="RVS756" s="31"/>
      <c r="RVT756" s="31"/>
      <c r="RVU756" s="31"/>
      <c r="RVV756" s="31"/>
      <c r="RVW756" s="31"/>
      <c r="RVX756" s="31"/>
      <c r="RVY756" s="31"/>
      <c r="RVZ756" s="31"/>
      <c r="RWA756" s="31"/>
      <c r="RWB756" s="31"/>
      <c r="RWC756" s="31"/>
      <c r="RWD756" s="31"/>
      <c r="RWE756" s="31"/>
      <c r="RWF756" s="31"/>
      <c r="RWG756" s="31"/>
      <c r="RWH756" s="31"/>
      <c r="RWI756" s="31"/>
      <c r="RWJ756" s="31"/>
      <c r="RWK756" s="31"/>
      <c r="RWL756" s="31"/>
      <c r="RWM756" s="31"/>
      <c r="RWN756" s="31"/>
      <c r="RWO756" s="31"/>
      <c r="RWP756" s="31"/>
      <c r="RWQ756" s="31"/>
      <c r="RWR756" s="31"/>
      <c r="RWS756" s="31"/>
      <c r="RWT756" s="31"/>
      <c r="RWU756" s="31"/>
      <c r="RWV756" s="31"/>
      <c r="RWW756" s="31"/>
      <c r="RWX756" s="31"/>
      <c r="RWY756" s="31"/>
      <c r="RWZ756" s="31"/>
      <c r="RXA756" s="31"/>
      <c r="RXB756" s="31"/>
      <c r="RXC756" s="31"/>
      <c r="RXD756" s="31"/>
      <c r="RXE756" s="31"/>
      <c r="RXF756" s="31"/>
      <c r="RXG756" s="31"/>
      <c r="RXH756" s="31"/>
      <c r="RXI756" s="31"/>
      <c r="RXJ756" s="31"/>
      <c r="RXK756" s="31"/>
      <c r="RXL756" s="31"/>
      <c r="RXM756" s="31"/>
      <c r="RXN756" s="31"/>
      <c r="RXO756" s="31"/>
      <c r="RXP756" s="31"/>
      <c r="RXQ756" s="31"/>
      <c r="RXR756" s="31"/>
      <c r="RXS756" s="31"/>
      <c r="RXT756" s="31"/>
      <c r="RXU756" s="31"/>
      <c r="RXV756" s="31"/>
      <c r="RXW756" s="31"/>
      <c r="RXX756" s="31"/>
      <c r="RXY756" s="31"/>
      <c r="RXZ756" s="31"/>
      <c r="RYA756" s="31"/>
      <c r="RYB756" s="31"/>
      <c r="RYC756" s="31"/>
      <c r="RYD756" s="31"/>
      <c r="RYE756" s="31"/>
      <c r="RYF756" s="31"/>
      <c r="RYG756" s="31"/>
      <c r="RYH756" s="31"/>
      <c r="RYI756" s="31"/>
      <c r="RYJ756" s="31"/>
      <c r="RYK756" s="31"/>
      <c r="RYL756" s="31"/>
      <c r="RYM756" s="31"/>
      <c r="RYN756" s="31"/>
      <c r="RYO756" s="31"/>
      <c r="RYP756" s="31"/>
      <c r="RYQ756" s="31"/>
      <c r="RYR756" s="31"/>
      <c r="RYS756" s="31"/>
      <c r="RYT756" s="31"/>
      <c r="RYU756" s="31"/>
      <c r="RYV756" s="31"/>
      <c r="RYW756" s="31"/>
      <c r="RYX756" s="31"/>
      <c r="RYY756" s="31"/>
      <c r="RYZ756" s="31"/>
      <c r="RZA756" s="31"/>
      <c r="RZB756" s="31"/>
      <c r="RZC756" s="31"/>
      <c r="RZD756" s="31"/>
      <c r="RZE756" s="31"/>
      <c r="RZF756" s="31"/>
      <c r="RZG756" s="31"/>
      <c r="RZH756" s="31"/>
      <c r="RZI756" s="31"/>
      <c r="RZJ756" s="31"/>
      <c r="RZK756" s="31"/>
      <c r="RZL756" s="31"/>
      <c r="RZM756" s="31"/>
      <c r="RZN756" s="31"/>
      <c r="RZO756" s="31"/>
      <c r="RZP756" s="31"/>
      <c r="RZQ756" s="31"/>
      <c r="RZR756" s="31"/>
      <c r="RZS756" s="31"/>
      <c r="RZT756" s="31"/>
      <c r="RZU756" s="31"/>
      <c r="RZV756" s="31"/>
      <c r="RZW756" s="31"/>
      <c r="RZX756" s="31"/>
      <c r="RZY756" s="31"/>
      <c r="RZZ756" s="31"/>
      <c r="SAA756" s="31"/>
      <c r="SAB756" s="31"/>
      <c r="SAC756" s="31"/>
      <c r="SAD756" s="31"/>
      <c r="SAE756" s="31"/>
      <c r="SAF756" s="31"/>
      <c r="SAG756" s="31"/>
      <c r="SAH756" s="31"/>
      <c r="SAI756" s="31"/>
      <c r="SAJ756" s="31"/>
      <c r="SAK756" s="31"/>
      <c r="SAL756" s="31"/>
      <c r="SAM756" s="31"/>
      <c r="SAN756" s="31"/>
      <c r="SAO756" s="31"/>
      <c r="SAP756" s="31"/>
      <c r="SAQ756" s="31"/>
      <c r="SAR756" s="31"/>
      <c r="SAS756" s="31"/>
      <c r="SAT756" s="31"/>
      <c r="SAU756" s="31"/>
      <c r="SAV756" s="31"/>
      <c r="SAW756" s="31"/>
      <c r="SAX756" s="31"/>
      <c r="SAY756" s="31"/>
      <c r="SAZ756" s="31"/>
      <c r="SBA756" s="31"/>
      <c r="SBB756" s="31"/>
      <c r="SBC756" s="31"/>
      <c r="SBD756" s="31"/>
      <c r="SBE756" s="31"/>
      <c r="SBF756" s="31"/>
      <c r="SBG756" s="31"/>
      <c r="SBH756" s="31"/>
      <c r="SBI756" s="31"/>
      <c r="SBJ756" s="31"/>
      <c r="SBK756" s="31"/>
      <c r="SBL756" s="31"/>
      <c r="SBM756" s="31"/>
      <c r="SBN756" s="31"/>
      <c r="SBO756" s="31"/>
      <c r="SBP756" s="31"/>
      <c r="SBQ756" s="31"/>
      <c r="SBR756" s="31"/>
      <c r="SBS756" s="31"/>
      <c r="SBT756" s="31"/>
      <c r="SBU756" s="31"/>
      <c r="SBV756" s="31"/>
      <c r="SBW756" s="31"/>
      <c r="SBX756" s="31"/>
      <c r="SBY756" s="31"/>
      <c r="SBZ756" s="31"/>
      <c r="SCA756" s="31"/>
      <c r="SCB756" s="31"/>
      <c r="SCC756" s="31"/>
      <c r="SCD756" s="31"/>
      <c r="SCE756" s="31"/>
      <c r="SCF756" s="31"/>
      <c r="SCG756" s="31"/>
      <c r="SCH756" s="31"/>
      <c r="SCI756" s="31"/>
      <c r="SCJ756" s="31"/>
      <c r="SCK756" s="31"/>
      <c r="SCL756" s="31"/>
      <c r="SCM756" s="31"/>
      <c r="SCN756" s="31"/>
      <c r="SCO756" s="31"/>
      <c r="SCP756" s="31"/>
      <c r="SCQ756" s="31"/>
      <c r="SCR756" s="31"/>
      <c r="SCS756" s="31"/>
      <c r="SCT756" s="31"/>
      <c r="SCU756" s="31"/>
      <c r="SCV756" s="31"/>
      <c r="SCW756" s="31"/>
      <c r="SCX756" s="31"/>
      <c r="SCY756" s="31"/>
      <c r="SCZ756" s="31"/>
      <c r="SDA756" s="31"/>
      <c r="SDB756" s="31"/>
      <c r="SDC756" s="31"/>
      <c r="SDD756" s="31"/>
      <c r="SDE756" s="31"/>
      <c r="SDF756" s="31"/>
      <c r="SDG756" s="31"/>
      <c r="SDH756" s="31"/>
      <c r="SDI756" s="31"/>
      <c r="SDJ756" s="31"/>
      <c r="SDK756" s="31"/>
      <c r="SDL756" s="31"/>
      <c r="SDM756" s="31"/>
      <c r="SDN756" s="31"/>
      <c r="SDO756" s="31"/>
      <c r="SDP756" s="31"/>
      <c r="SDQ756" s="31"/>
      <c r="SDR756" s="31"/>
      <c r="SDS756" s="31"/>
      <c r="SDT756" s="31"/>
      <c r="SDU756" s="31"/>
      <c r="SDV756" s="31"/>
      <c r="SDW756" s="31"/>
      <c r="SDX756" s="31"/>
      <c r="SDY756" s="31"/>
      <c r="SDZ756" s="31"/>
      <c r="SEA756" s="31"/>
      <c r="SEB756" s="31"/>
      <c r="SEC756" s="31"/>
      <c r="SED756" s="31"/>
      <c r="SEE756" s="31"/>
      <c r="SEF756" s="31"/>
      <c r="SEG756" s="31"/>
      <c r="SEH756" s="31"/>
      <c r="SEI756" s="31"/>
      <c r="SEJ756" s="31"/>
      <c r="SEK756" s="31"/>
      <c r="SEL756" s="31"/>
      <c r="SEM756" s="31"/>
      <c r="SEN756" s="31"/>
      <c r="SEO756" s="31"/>
      <c r="SEP756" s="31"/>
      <c r="SEQ756" s="31"/>
      <c r="SER756" s="31"/>
      <c r="SES756" s="31"/>
      <c r="SET756" s="31"/>
      <c r="SEU756" s="31"/>
      <c r="SEV756" s="31"/>
      <c r="SEW756" s="31"/>
      <c r="SEX756" s="31"/>
      <c r="SEY756" s="31"/>
      <c r="SEZ756" s="31"/>
      <c r="SFA756" s="31"/>
      <c r="SFB756" s="31"/>
      <c r="SFC756" s="31"/>
      <c r="SFD756" s="31"/>
      <c r="SFE756" s="31"/>
      <c r="SFF756" s="31"/>
      <c r="SFG756" s="31"/>
      <c r="SFH756" s="31"/>
      <c r="SFI756" s="31"/>
      <c r="SFJ756" s="31"/>
      <c r="SFK756" s="31"/>
      <c r="SFL756" s="31"/>
      <c r="SFM756" s="31"/>
      <c r="SFN756" s="31"/>
      <c r="SFO756" s="31"/>
      <c r="SFP756" s="31"/>
      <c r="SFQ756" s="31"/>
      <c r="SFR756" s="31"/>
      <c r="SFS756" s="31"/>
      <c r="SFT756" s="31"/>
      <c r="SFU756" s="31"/>
      <c r="SFV756" s="31"/>
      <c r="SFW756" s="31"/>
      <c r="SFX756" s="31"/>
      <c r="SFY756" s="31"/>
      <c r="SFZ756" s="31"/>
      <c r="SGA756" s="31"/>
      <c r="SGB756" s="31"/>
      <c r="SGC756" s="31"/>
      <c r="SGD756" s="31"/>
      <c r="SGE756" s="31"/>
      <c r="SGF756" s="31"/>
      <c r="SGG756" s="31"/>
      <c r="SGH756" s="31"/>
      <c r="SGI756" s="31"/>
      <c r="SGJ756" s="31"/>
      <c r="SGK756" s="31"/>
      <c r="SGL756" s="31"/>
      <c r="SGM756" s="31"/>
      <c r="SGN756" s="31"/>
      <c r="SGO756" s="31"/>
      <c r="SGP756" s="31"/>
      <c r="SGQ756" s="31"/>
      <c r="SGR756" s="31"/>
      <c r="SGS756" s="31"/>
      <c r="SGT756" s="31"/>
      <c r="SGU756" s="31"/>
      <c r="SGV756" s="31"/>
      <c r="SGW756" s="31"/>
      <c r="SGX756" s="31"/>
      <c r="SGY756" s="31"/>
      <c r="SGZ756" s="31"/>
      <c r="SHA756" s="31"/>
      <c r="SHB756" s="31"/>
      <c r="SHC756" s="31"/>
      <c r="SHD756" s="31"/>
      <c r="SHE756" s="31"/>
      <c r="SHF756" s="31"/>
      <c r="SHG756" s="31"/>
      <c r="SHH756" s="31"/>
      <c r="SHI756" s="31"/>
      <c r="SHJ756" s="31"/>
      <c r="SHK756" s="31"/>
      <c r="SHL756" s="31"/>
      <c r="SHM756" s="31"/>
      <c r="SHN756" s="31"/>
      <c r="SHO756" s="31"/>
      <c r="SHP756" s="31"/>
      <c r="SHQ756" s="31"/>
      <c r="SHR756" s="31"/>
      <c r="SHS756" s="31"/>
      <c r="SHT756" s="31"/>
      <c r="SHU756" s="31"/>
      <c r="SHV756" s="31"/>
      <c r="SHW756" s="31"/>
      <c r="SHX756" s="31"/>
      <c r="SHY756" s="31"/>
      <c r="SHZ756" s="31"/>
      <c r="SIA756" s="31"/>
      <c r="SIB756" s="31"/>
      <c r="SIC756" s="31"/>
      <c r="SID756" s="31"/>
      <c r="SIE756" s="31"/>
      <c r="SIF756" s="31"/>
      <c r="SIG756" s="31"/>
      <c r="SIH756" s="31"/>
      <c r="SII756" s="31"/>
      <c r="SIJ756" s="31"/>
      <c r="SIK756" s="31"/>
      <c r="SIL756" s="31"/>
      <c r="SIM756" s="31"/>
      <c r="SIN756" s="31"/>
      <c r="SIO756" s="31"/>
      <c r="SIP756" s="31"/>
      <c r="SIQ756" s="31"/>
      <c r="SIR756" s="31"/>
      <c r="SIS756" s="31"/>
      <c r="SIT756" s="31"/>
      <c r="SIU756" s="31"/>
      <c r="SIV756" s="31"/>
      <c r="SIW756" s="31"/>
      <c r="SIX756" s="31"/>
      <c r="SIY756" s="31"/>
      <c r="SIZ756" s="31"/>
      <c r="SJA756" s="31"/>
      <c r="SJB756" s="31"/>
      <c r="SJC756" s="31"/>
      <c r="SJD756" s="31"/>
      <c r="SJE756" s="31"/>
      <c r="SJF756" s="31"/>
      <c r="SJG756" s="31"/>
      <c r="SJH756" s="31"/>
      <c r="SJI756" s="31"/>
      <c r="SJJ756" s="31"/>
      <c r="SJK756" s="31"/>
      <c r="SJL756" s="31"/>
      <c r="SJM756" s="31"/>
      <c r="SJN756" s="31"/>
      <c r="SJO756" s="31"/>
      <c r="SJP756" s="31"/>
      <c r="SJQ756" s="31"/>
      <c r="SJR756" s="31"/>
      <c r="SJS756" s="31"/>
      <c r="SJT756" s="31"/>
      <c r="SJU756" s="31"/>
      <c r="SJV756" s="31"/>
      <c r="SJW756" s="31"/>
      <c r="SJX756" s="31"/>
      <c r="SJY756" s="31"/>
      <c r="SJZ756" s="31"/>
      <c r="SKA756" s="31"/>
      <c r="SKB756" s="31"/>
      <c r="SKC756" s="31"/>
      <c r="SKD756" s="31"/>
      <c r="SKE756" s="31"/>
      <c r="SKF756" s="31"/>
      <c r="SKG756" s="31"/>
      <c r="SKH756" s="31"/>
      <c r="SKI756" s="31"/>
      <c r="SKJ756" s="31"/>
      <c r="SKK756" s="31"/>
      <c r="SKL756" s="31"/>
      <c r="SKM756" s="31"/>
      <c r="SKN756" s="31"/>
      <c r="SKO756" s="31"/>
      <c r="SKP756" s="31"/>
      <c r="SKQ756" s="31"/>
      <c r="SKR756" s="31"/>
      <c r="SKS756" s="31"/>
      <c r="SKT756" s="31"/>
      <c r="SKU756" s="31"/>
      <c r="SKV756" s="31"/>
      <c r="SKW756" s="31"/>
      <c r="SKX756" s="31"/>
      <c r="SKY756" s="31"/>
      <c r="SKZ756" s="31"/>
      <c r="SLA756" s="31"/>
      <c r="SLB756" s="31"/>
      <c r="SLC756" s="31"/>
      <c r="SLD756" s="31"/>
      <c r="SLE756" s="31"/>
      <c r="SLF756" s="31"/>
      <c r="SLG756" s="31"/>
      <c r="SLH756" s="31"/>
      <c r="SLI756" s="31"/>
      <c r="SLJ756" s="31"/>
      <c r="SLK756" s="31"/>
      <c r="SLL756" s="31"/>
      <c r="SLM756" s="31"/>
      <c r="SLN756" s="31"/>
      <c r="SLO756" s="31"/>
      <c r="SLP756" s="31"/>
      <c r="SLQ756" s="31"/>
      <c r="SLR756" s="31"/>
      <c r="SLS756" s="31"/>
      <c r="SLT756" s="31"/>
      <c r="SLU756" s="31"/>
      <c r="SLV756" s="31"/>
      <c r="SLW756" s="31"/>
      <c r="SLX756" s="31"/>
      <c r="SLY756" s="31"/>
      <c r="SLZ756" s="31"/>
      <c r="SMA756" s="31"/>
      <c r="SMB756" s="31"/>
      <c r="SMC756" s="31"/>
      <c r="SMD756" s="31"/>
      <c r="SME756" s="31"/>
      <c r="SMF756" s="31"/>
      <c r="SMG756" s="31"/>
      <c r="SMH756" s="31"/>
      <c r="SMI756" s="31"/>
      <c r="SMJ756" s="31"/>
      <c r="SMK756" s="31"/>
      <c r="SML756" s="31"/>
      <c r="SMM756" s="31"/>
      <c r="SMN756" s="31"/>
      <c r="SMO756" s="31"/>
      <c r="SMP756" s="31"/>
      <c r="SMQ756" s="31"/>
      <c r="SMR756" s="31"/>
      <c r="SMS756" s="31"/>
      <c r="SMT756" s="31"/>
      <c r="SMU756" s="31"/>
      <c r="SMV756" s="31"/>
      <c r="SMW756" s="31"/>
      <c r="SMX756" s="31"/>
      <c r="SMY756" s="31"/>
      <c r="SMZ756" s="31"/>
      <c r="SNA756" s="31"/>
      <c r="SNB756" s="31"/>
      <c r="SNC756" s="31"/>
      <c r="SND756" s="31"/>
      <c r="SNE756" s="31"/>
      <c r="SNF756" s="31"/>
      <c r="SNG756" s="31"/>
      <c r="SNH756" s="31"/>
      <c r="SNI756" s="31"/>
      <c r="SNJ756" s="31"/>
      <c r="SNK756" s="31"/>
      <c r="SNL756" s="31"/>
      <c r="SNM756" s="31"/>
      <c r="SNN756" s="31"/>
      <c r="SNO756" s="31"/>
      <c r="SNP756" s="31"/>
      <c r="SNQ756" s="31"/>
      <c r="SNR756" s="31"/>
      <c r="SNS756" s="31"/>
      <c r="SNT756" s="31"/>
      <c r="SNU756" s="31"/>
      <c r="SNV756" s="31"/>
      <c r="SNW756" s="31"/>
      <c r="SNX756" s="31"/>
      <c r="SNY756" s="31"/>
      <c r="SNZ756" s="31"/>
      <c r="SOA756" s="31"/>
      <c r="SOB756" s="31"/>
      <c r="SOC756" s="31"/>
      <c r="SOD756" s="31"/>
      <c r="SOE756" s="31"/>
      <c r="SOF756" s="31"/>
      <c r="SOG756" s="31"/>
      <c r="SOH756" s="31"/>
      <c r="SOI756" s="31"/>
      <c r="SOJ756" s="31"/>
      <c r="SOK756" s="31"/>
      <c r="SOL756" s="31"/>
      <c r="SOM756" s="31"/>
      <c r="SON756" s="31"/>
      <c r="SOO756" s="31"/>
      <c r="SOP756" s="31"/>
      <c r="SOQ756" s="31"/>
      <c r="SOR756" s="31"/>
      <c r="SOS756" s="31"/>
      <c r="SOT756" s="31"/>
      <c r="SOU756" s="31"/>
      <c r="SOV756" s="31"/>
      <c r="SOW756" s="31"/>
      <c r="SOX756" s="31"/>
      <c r="SOY756" s="31"/>
      <c r="SOZ756" s="31"/>
      <c r="SPA756" s="31"/>
      <c r="SPB756" s="31"/>
      <c r="SPC756" s="31"/>
      <c r="SPD756" s="31"/>
      <c r="SPE756" s="31"/>
      <c r="SPF756" s="31"/>
      <c r="SPG756" s="31"/>
      <c r="SPH756" s="31"/>
      <c r="SPI756" s="31"/>
      <c r="SPJ756" s="31"/>
      <c r="SPK756" s="31"/>
      <c r="SPL756" s="31"/>
      <c r="SPM756" s="31"/>
      <c r="SPN756" s="31"/>
      <c r="SPO756" s="31"/>
      <c r="SPP756" s="31"/>
      <c r="SPQ756" s="31"/>
      <c r="SPR756" s="31"/>
      <c r="SPS756" s="31"/>
      <c r="SPT756" s="31"/>
      <c r="SPU756" s="31"/>
      <c r="SPV756" s="31"/>
      <c r="SPW756" s="31"/>
      <c r="SPX756" s="31"/>
      <c r="SPY756" s="31"/>
      <c r="SPZ756" s="31"/>
      <c r="SQA756" s="31"/>
      <c r="SQB756" s="31"/>
      <c r="SQC756" s="31"/>
      <c r="SQD756" s="31"/>
      <c r="SQE756" s="31"/>
      <c r="SQF756" s="31"/>
      <c r="SQG756" s="31"/>
      <c r="SQH756" s="31"/>
      <c r="SQI756" s="31"/>
      <c r="SQJ756" s="31"/>
      <c r="SQK756" s="31"/>
      <c r="SQL756" s="31"/>
      <c r="SQM756" s="31"/>
      <c r="SQN756" s="31"/>
      <c r="SQO756" s="31"/>
      <c r="SQP756" s="31"/>
      <c r="SQQ756" s="31"/>
      <c r="SQR756" s="31"/>
      <c r="SQS756" s="31"/>
      <c r="SQT756" s="31"/>
      <c r="SQU756" s="31"/>
      <c r="SQV756" s="31"/>
      <c r="SQW756" s="31"/>
      <c r="SQX756" s="31"/>
      <c r="SQY756" s="31"/>
      <c r="SQZ756" s="31"/>
      <c r="SRA756" s="31"/>
      <c r="SRB756" s="31"/>
      <c r="SRC756" s="31"/>
      <c r="SRD756" s="31"/>
      <c r="SRE756" s="31"/>
      <c r="SRF756" s="31"/>
      <c r="SRG756" s="31"/>
      <c r="SRH756" s="31"/>
      <c r="SRI756" s="31"/>
      <c r="SRJ756" s="31"/>
      <c r="SRK756" s="31"/>
      <c r="SRL756" s="31"/>
      <c r="SRM756" s="31"/>
      <c r="SRN756" s="31"/>
      <c r="SRO756" s="31"/>
      <c r="SRP756" s="31"/>
      <c r="SRQ756" s="31"/>
      <c r="SRR756" s="31"/>
      <c r="SRS756" s="31"/>
      <c r="SRT756" s="31"/>
      <c r="SRU756" s="31"/>
      <c r="SRV756" s="31"/>
      <c r="SRW756" s="31"/>
      <c r="SRX756" s="31"/>
      <c r="SRY756" s="31"/>
      <c r="SRZ756" s="31"/>
      <c r="SSA756" s="31"/>
      <c r="SSB756" s="31"/>
      <c r="SSC756" s="31"/>
      <c r="SSD756" s="31"/>
      <c r="SSE756" s="31"/>
      <c r="SSF756" s="31"/>
      <c r="SSG756" s="31"/>
      <c r="SSH756" s="31"/>
      <c r="SSI756" s="31"/>
      <c r="SSJ756" s="31"/>
      <c r="SSK756" s="31"/>
      <c r="SSL756" s="31"/>
      <c r="SSM756" s="31"/>
      <c r="SSN756" s="31"/>
      <c r="SSO756" s="31"/>
      <c r="SSP756" s="31"/>
      <c r="SSQ756" s="31"/>
      <c r="SSR756" s="31"/>
      <c r="SSS756" s="31"/>
      <c r="SST756" s="31"/>
      <c r="SSU756" s="31"/>
      <c r="SSV756" s="31"/>
      <c r="SSW756" s="31"/>
      <c r="SSX756" s="31"/>
      <c r="SSY756" s="31"/>
      <c r="SSZ756" s="31"/>
      <c r="STA756" s="31"/>
      <c r="STB756" s="31"/>
      <c r="STC756" s="31"/>
      <c r="STD756" s="31"/>
      <c r="STE756" s="31"/>
      <c r="STF756" s="31"/>
      <c r="STG756" s="31"/>
      <c r="STH756" s="31"/>
      <c r="STI756" s="31"/>
      <c r="STJ756" s="31"/>
      <c r="STK756" s="31"/>
      <c r="STL756" s="31"/>
      <c r="STM756" s="31"/>
      <c r="STN756" s="31"/>
      <c r="STO756" s="31"/>
      <c r="STP756" s="31"/>
      <c r="STQ756" s="31"/>
      <c r="STR756" s="31"/>
      <c r="STS756" s="31"/>
      <c r="STT756" s="31"/>
      <c r="STU756" s="31"/>
      <c r="STV756" s="31"/>
      <c r="STW756" s="31"/>
      <c r="STX756" s="31"/>
      <c r="STY756" s="31"/>
      <c r="STZ756" s="31"/>
      <c r="SUA756" s="31"/>
      <c r="SUB756" s="31"/>
      <c r="SUC756" s="31"/>
      <c r="SUD756" s="31"/>
      <c r="SUE756" s="31"/>
      <c r="SUF756" s="31"/>
      <c r="SUG756" s="31"/>
      <c r="SUH756" s="31"/>
      <c r="SUI756" s="31"/>
      <c r="SUJ756" s="31"/>
      <c r="SUK756" s="31"/>
      <c r="SUL756" s="31"/>
      <c r="SUM756" s="31"/>
      <c r="SUN756" s="31"/>
      <c r="SUO756" s="31"/>
      <c r="SUP756" s="31"/>
      <c r="SUQ756" s="31"/>
      <c r="SUR756" s="31"/>
      <c r="SUS756" s="31"/>
      <c r="SUT756" s="31"/>
      <c r="SUU756" s="31"/>
      <c r="SUV756" s="31"/>
      <c r="SUW756" s="31"/>
      <c r="SUX756" s="31"/>
      <c r="SUY756" s="31"/>
      <c r="SUZ756" s="31"/>
      <c r="SVA756" s="31"/>
      <c r="SVB756" s="31"/>
      <c r="SVC756" s="31"/>
      <c r="SVD756" s="31"/>
      <c r="SVE756" s="31"/>
      <c r="SVF756" s="31"/>
      <c r="SVG756" s="31"/>
      <c r="SVH756" s="31"/>
      <c r="SVI756" s="31"/>
      <c r="SVJ756" s="31"/>
      <c r="SVK756" s="31"/>
      <c r="SVL756" s="31"/>
      <c r="SVM756" s="31"/>
      <c r="SVN756" s="31"/>
      <c r="SVO756" s="31"/>
      <c r="SVP756" s="31"/>
      <c r="SVQ756" s="31"/>
      <c r="SVR756" s="31"/>
      <c r="SVS756" s="31"/>
      <c r="SVT756" s="31"/>
      <c r="SVU756" s="31"/>
      <c r="SVV756" s="31"/>
      <c r="SVW756" s="31"/>
      <c r="SVX756" s="31"/>
      <c r="SVY756" s="31"/>
      <c r="SVZ756" s="31"/>
      <c r="SWA756" s="31"/>
      <c r="SWB756" s="31"/>
      <c r="SWC756" s="31"/>
      <c r="SWD756" s="31"/>
      <c r="SWE756" s="31"/>
      <c r="SWF756" s="31"/>
      <c r="SWG756" s="31"/>
      <c r="SWH756" s="31"/>
      <c r="SWI756" s="31"/>
      <c r="SWJ756" s="31"/>
      <c r="SWK756" s="31"/>
      <c r="SWL756" s="31"/>
      <c r="SWM756" s="31"/>
      <c r="SWN756" s="31"/>
      <c r="SWO756" s="31"/>
      <c r="SWP756" s="31"/>
      <c r="SWQ756" s="31"/>
      <c r="SWR756" s="31"/>
      <c r="SWS756" s="31"/>
      <c r="SWT756" s="31"/>
      <c r="SWU756" s="31"/>
      <c r="SWV756" s="31"/>
      <c r="SWW756" s="31"/>
      <c r="SWX756" s="31"/>
      <c r="SWY756" s="31"/>
      <c r="SWZ756" s="31"/>
      <c r="SXA756" s="31"/>
      <c r="SXB756" s="31"/>
      <c r="SXC756" s="31"/>
      <c r="SXD756" s="31"/>
      <c r="SXE756" s="31"/>
      <c r="SXF756" s="31"/>
      <c r="SXG756" s="31"/>
      <c r="SXH756" s="31"/>
      <c r="SXI756" s="31"/>
      <c r="SXJ756" s="31"/>
      <c r="SXK756" s="31"/>
      <c r="SXL756" s="31"/>
      <c r="SXM756" s="31"/>
      <c r="SXN756" s="31"/>
      <c r="SXO756" s="31"/>
      <c r="SXP756" s="31"/>
      <c r="SXQ756" s="31"/>
      <c r="SXR756" s="31"/>
      <c r="SXS756" s="31"/>
      <c r="SXT756" s="31"/>
      <c r="SXU756" s="31"/>
      <c r="SXV756" s="31"/>
      <c r="SXW756" s="31"/>
      <c r="SXX756" s="31"/>
      <c r="SXY756" s="31"/>
      <c r="SXZ756" s="31"/>
      <c r="SYA756" s="31"/>
      <c r="SYB756" s="31"/>
      <c r="SYC756" s="31"/>
      <c r="SYD756" s="31"/>
      <c r="SYE756" s="31"/>
      <c r="SYF756" s="31"/>
      <c r="SYG756" s="31"/>
      <c r="SYH756" s="31"/>
      <c r="SYI756" s="31"/>
      <c r="SYJ756" s="31"/>
      <c r="SYK756" s="31"/>
      <c r="SYL756" s="31"/>
      <c r="SYM756" s="31"/>
      <c r="SYN756" s="31"/>
      <c r="SYO756" s="31"/>
      <c r="SYP756" s="31"/>
      <c r="SYQ756" s="31"/>
      <c r="SYR756" s="31"/>
      <c r="SYS756" s="31"/>
      <c r="SYT756" s="31"/>
      <c r="SYU756" s="31"/>
      <c r="SYV756" s="31"/>
      <c r="SYW756" s="31"/>
      <c r="SYX756" s="31"/>
      <c r="SYY756" s="31"/>
      <c r="SYZ756" s="31"/>
      <c r="SZA756" s="31"/>
      <c r="SZB756" s="31"/>
      <c r="SZC756" s="31"/>
      <c r="SZD756" s="31"/>
      <c r="SZE756" s="31"/>
      <c r="SZF756" s="31"/>
      <c r="SZG756" s="31"/>
      <c r="SZH756" s="31"/>
      <c r="SZI756" s="31"/>
      <c r="SZJ756" s="31"/>
      <c r="SZK756" s="31"/>
      <c r="SZL756" s="31"/>
      <c r="SZM756" s="31"/>
      <c r="SZN756" s="31"/>
      <c r="SZO756" s="31"/>
      <c r="SZP756" s="31"/>
      <c r="SZQ756" s="31"/>
      <c r="SZR756" s="31"/>
      <c r="SZS756" s="31"/>
      <c r="SZT756" s="31"/>
      <c r="SZU756" s="31"/>
      <c r="SZV756" s="31"/>
      <c r="SZW756" s="31"/>
      <c r="SZX756" s="31"/>
      <c r="SZY756" s="31"/>
      <c r="SZZ756" s="31"/>
      <c r="TAA756" s="31"/>
      <c r="TAB756" s="31"/>
      <c r="TAC756" s="31"/>
      <c r="TAD756" s="31"/>
      <c r="TAE756" s="31"/>
      <c r="TAF756" s="31"/>
      <c r="TAG756" s="31"/>
      <c r="TAH756" s="31"/>
      <c r="TAI756" s="31"/>
      <c r="TAJ756" s="31"/>
      <c r="TAK756" s="31"/>
      <c r="TAL756" s="31"/>
      <c r="TAM756" s="31"/>
      <c r="TAN756" s="31"/>
      <c r="TAO756" s="31"/>
      <c r="TAP756" s="31"/>
      <c r="TAQ756" s="31"/>
      <c r="TAR756" s="31"/>
      <c r="TAS756" s="31"/>
      <c r="TAT756" s="31"/>
      <c r="TAU756" s="31"/>
      <c r="TAV756" s="31"/>
      <c r="TAW756" s="31"/>
      <c r="TAX756" s="31"/>
      <c r="TAY756" s="31"/>
      <c r="TAZ756" s="31"/>
      <c r="TBA756" s="31"/>
      <c r="TBB756" s="31"/>
      <c r="TBC756" s="31"/>
      <c r="TBD756" s="31"/>
      <c r="TBE756" s="31"/>
      <c r="TBF756" s="31"/>
      <c r="TBG756" s="31"/>
      <c r="TBH756" s="31"/>
      <c r="TBI756" s="31"/>
      <c r="TBJ756" s="31"/>
      <c r="TBK756" s="31"/>
      <c r="TBL756" s="31"/>
      <c r="TBM756" s="31"/>
      <c r="TBN756" s="31"/>
      <c r="TBO756" s="31"/>
      <c r="TBP756" s="31"/>
      <c r="TBQ756" s="31"/>
      <c r="TBR756" s="31"/>
      <c r="TBS756" s="31"/>
      <c r="TBT756" s="31"/>
      <c r="TBU756" s="31"/>
      <c r="TBV756" s="31"/>
      <c r="TBW756" s="31"/>
      <c r="TBX756" s="31"/>
      <c r="TBY756" s="31"/>
      <c r="TBZ756" s="31"/>
      <c r="TCA756" s="31"/>
      <c r="TCB756" s="31"/>
      <c r="TCC756" s="31"/>
      <c r="TCD756" s="31"/>
      <c r="TCE756" s="31"/>
      <c r="TCF756" s="31"/>
      <c r="TCG756" s="31"/>
      <c r="TCH756" s="31"/>
      <c r="TCI756" s="31"/>
      <c r="TCJ756" s="31"/>
      <c r="TCK756" s="31"/>
      <c r="TCL756" s="31"/>
      <c r="TCM756" s="31"/>
      <c r="TCN756" s="31"/>
      <c r="TCO756" s="31"/>
      <c r="TCP756" s="31"/>
      <c r="TCQ756" s="31"/>
      <c r="TCR756" s="31"/>
      <c r="TCS756" s="31"/>
      <c r="TCT756" s="31"/>
      <c r="TCU756" s="31"/>
      <c r="TCV756" s="31"/>
      <c r="TCW756" s="31"/>
      <c r="TCX756" s="31"/>
      <c r="TCY756" s="31"/>
      <c r="TCZ756" s="31"/>
      <c r="TDA756" s="31"/>
      <c r="TDB756" s="31"/>
      <c r="TDC756" s="31"/>
      <c r="TDD756" s="31"/>
      <c r="TDE756" s="31"/>
      <c r="TDF756" s="31"/>
      <c r="TDG756" s="31"/>
      <c r="TDH756" s="31"/>
      <c r="TDI756" s="31"/>
      <c r="TDJ756" s="31"/>
      <c r="TDK756" s="31"/>
      <c r="TDL756" s="31"/>
      <c r="TDM756" s="31"/>
      <c r="TDN756" s="31"/>
      <c r="TDO756" s="31"/>
      <c r="TDP756" s="31"/>
      <c r="TDQ756" s="31"/>
      <c r="TDR756" s="31"/>
      <c r="TDS756" s="31"/>
      <c r="TDT756" s="31"/>
      <c r="TDU756" s="31"/>
      <c r="TDV756" s="31"/>
      <c r="TDW756" s="31"/>
      <c r="TDX756" s="31"/>
      <c r="TDY756" s="31"/>
      <c r="TDZ756" s="31"/>
      <c r="TEA756" s="31"/>
      <c r="TEB756" s="31"/>
      <c r="TEC756" s="31"/>
      <c r="TED756" s="31"/>
      <c r="TEE756" s="31"/>
      <c r="TEF756" s="31"/>
      <c r="TEG756" s="31"/>
      <c r="TEH756" s="31"/>
      <c r="TEI756" s="31"/>
      <c r="TEJ756" s="31"/>
      <c r="TEK756" s="31"/>
      <c r="TEL756" s="31"/>
      <c r="TEM756" s="31"/>
      <c r="TEN756" s="31"/>
      <c r="TEO756" s="31"/>
      <c r="TEP756" s="31"/>
      <c r="TEQ756" s="31"/>
      <c r="TER756" s="31"/>
      <c r="TES756" s="31"/>
      <c r="TET756" s="31"/>
      <c r="TEU756" s="31"/>
      <c r="TEV756" s="31"/>
      <c r="TEW756" s="31"/>
      <c r="TEX756" s="31"/>
      <c r="TEY756" s="31"/>
      <c r="TEZ756" s="31"/>
      <c r="TFA756" s="31"/>
      <c r="TFB756" s="31"/>
      <c r="TFC756" s="31"/>
      <c r="TFD756" s="31"/>
      <c r="TFE756" s="31"/>
      <c r="TFF756" s="31"/>
      <c r="TFG756" s="31"/>
      <c r="TFH756" s="31"/>
      <c r="TFI756" s="31"/>
      <c r="TFJ756" s="31"/>
      <c r="TFK756" s="31"/>
      <c r="TFL756" s="31"/>
      <c r="TFM756" s="31"/>
      <c r="TFN756" s="31"/>
      <c r="TFO756" s="31"/>
      <c r="TFP756" s="31"/>
      <c r="TFQ756" s="31"/>
      <c r="TFR756" s="31"/>
      <c r="TFS756" s="31"/>
      <c r="TFT756" s="31"/>
      <c r="TFU756" s="31"/>
      <c r="TFV756" s="31"/>
      <c r="TFW756" s="31"/>
      <c r="TFX756" s="31"/>
      <c r="TFY756" s="31"/>
      <c r="TFZ756" s="31"/>
      <c r="TGA756" s="31"/>
      <c r="TGB756" s="31"/>
      <c r="TGC756" s="31"/>
      <c r="TGD756" s="31"/>
      <c r="TGE756" s="31"/>
      <c r="TGF756" s="31"/>
      <c r="TGG756" s="31"/>
      <c r="TGH756" s="31"/>
      <c r="TGI756" s="31"/>
      <c r="TGJ756" s="31"/>
      <c r="TGK756" s="31"/>
      <c r="TGL756" s="31"/>
      <c r="TGM756" s="31"/>
      <c r="TGN756" s="31"/>
      <c r="TGO756" s="31"/>
      <c r="TGP756" s="31"/>
      <c r="TGQ756" s="31"/>
      <c r="TGR756" s="31"/>
      <c r="TGS756" s="31"/>
      <c r="TGT756" s="31"/>
      <c r="TGU756" s="31"/>
      <c r="TGV756" s="31"/>
      <c r="TGW756" s="31"/>
      <c r="TGX756" s="31"/>
      <c r="TGY756" s="31"/>
      <c r="TGZ756" s="31"/>
      <c r="THA756" s="31"/>
      <c r="THB756" s="31"/>
      <c r="THC756" s="31"/>
      <c r="THD756" s="31"/>
      <c r="THE756" s="31"/>
      <c r="THF756" s="31"/>
      <c r="THG756" s="31"/>
      <c r="THH756" s="31"/>
      <c r="THI756" s="31"/>
      <c r="THJ756" s="31"/>
      <c r="THK756" s="31"/>
      <c r="THL756" s="31"/>
      <c r="THM756" s="31"/>
      <c r="THN756" s="31"/>
      <c r="THO756" s="31"/>
      <c r="THP756" s="31"/>
      <c r="THQ756" s="31"/>
      <c r="THR756" s="31"/>
      <c r="THS756" s="31"/>
      <c r="THT756" s="31"/>
      <c r="THU756" s="31"/>
      <c r="THV756" s="31"/>
      <c r="THW756" s="31"/>
      <c r="THX756" s="31"/>
      <c r="THY756" s="31"/>
      <c r="THZ756" s="31"/>
      <c r="TIA756" s="31"/>
      <c r="TIB756" s="31"/>
      <c r="TIC756" s="31"/>
      <c r="TID756" s="31"/>
      <c r="TIE756" s="31"/>
      <c r="TIF756" s="31"/>
      <c r="TIG756" s="31"/>
      <c r="TIH756" s="31"/>
      <c r="TII756" s="31"/>
      <c r="TIJ756" s="31"/>
      <c r="TIK756" s="31"/>
      <c r="TIL756" s="31"/>
      <c r="TIM756" s="31"/>
      <c r="TIN756" s="31"/>
      <c r="TIO756" s="31"/>
      <c r="TIP756" s="31"/>
      <c r="TIQ756" s="31"/>
      <c r="TIR756" s="31"/>
      <c r="TIS756" s="31"/>
      <c r="TIT756" s="31"/>
      <c r="TIU756" s="31"/>
      <c r="TIV756" s="31"/>
      <c r="TIW756" s="31"/>
      <c r="TIX756" s="31"/>
      <c r="TIY756" s="31"/>
      <c r="TIZ756" s="31"/>
      <c r="TJA756" s="31"/>
      <c r="TJB756" s="31"/>
      <c r="TJC756" s="31"/>
      <c r="TJD756" s="31"/>
      <c r="TJE756" s="31"/>
      <c r="TJF756" s="31"/>
      <c r="TJG756" s="31"/>
      <c r="TJH756" s="31"/>
      <c r="TJI756" s="31"/>
      <c r="TJJ756" s="31"/>
      <c r="TJK756" s="31"/>
      <c r="TJL756" s="31"/>
      <c r="TJM756" s="31"/>
      <c r="TJN756" s="31"/>
      <c r="TJO756" s="31"/>
      <c r="TJP756" s="31"/>
      <c r="TJQ756" s="31"/>
      <c r="TJR756" s="31"/>
      <c r="TJS756" s="31"/>
      <c r="TJT756" s="31"/>
      <c r="TJU756" s="31"/>
      <c r="TJV756" s="31"/>
      <c r="TJW756" s="31"/>
      <c r="TJX756" s="31"/>
      <c r="TJY756" s="31"/>
      <c r="TJZ756" s="31"/>
      <c r="TKA756" s="31"/>
      <c r="TKB756" s="31"/>
      <c r="TKC756" s="31"/>
      <c r="TKD756" s="31"/>
      <c r="TKE756" s="31"/>
      <c r="TKF756" s="31"/>
      <c r="TKG756" s="31"/>
      <c r="TKH756" s="31"/>
      <c r="TKI756" s="31"/>
      <c r="TKJ756" s="31"/>
      <c r="TKK756" s="31"/>
      <c r="TKL756" s="31"/>
      <c r="TKM756" s="31"/>
      <c r="TKN756" s="31"/>
      <c r="TKO756" s="31"/>
      <c r="TKP756" s="31"/>
      <c r="TKQ756" s="31"/>
      <c r="TKR756" s="31"/>
      <c r="TKS756" s="31"/>
      <c r="TKT756" s="31"/>
      <c r="TKU756" s="31"/>
      <c r="TKV756" s="31"/>
      <c r="TKW756" s="31"/>
      <c r="TKX756" s="31"/>
      <c r="TKY756" s="31"/>
      <c r="TKZ756" s="31"/>
      <c r="TLA756" s="31"/>
      <c r="TLB756" s="31"/>
      <c r="TLC756" s="31"/>
      <c r="TLD756" s="31"/>
      <c r="TLE756" s="31"/>
      <c r="TLF756" s="31"/>
      <c r="TLG756" s="31"/>
      <c r="TLH756" s="31"/>
      <c r="TLI756" s="31"/>
      <c r="TLJ756" s="31"/>
      <c r="TLK756" s="31"/>
      <c r="TLL756" s="31"/>
      <c r="TLM756" s="31"/>
      <c r="TLN756" s="31"/>
      <c r="TLO756" s="31"/>
      <c r="TLP756" s="31"/>
      <c r="TLQ756" s="31"/>
      <c r="TLR756" s="31"/>
      <c r="TLS756" s="31"/>
      <c r="TLT756" s="31"/>
      <c r="TLU756" s="31"/>
      <c r="TLV756" s="31"/>
      <c r="TLW756" s="31"/>
      <c r="TLX756" s="31"/>
      <c r="TLY756" s="31"/>
      <c r="TLZ756" s="31"/>
      <c r="TMA756" s="31"/>
      <c r="TMB756" s="31"/>
      <c r="TMC756" s="31"/>
      <c r="TMD756" s="31"/>
      <c r="TME756" s="31"/>
      <c r="TMF756" s="31"/>
      <c r="TMG756" s="31"/>
      <c r="TMH756" s="31"/>
      <c r="TMI756" s="31"/>
      <c r="TMJ756" s="31"/>
      <c r="TMK756" s="31"/>
      <c r="TML756" s="31"/>
      <c r="TMM756" s="31"/>
      <c r="TMN756" s="31"/>
      <c r="TMO756" s="31"/>
      <c r="TMP756" s="31"/>
      <c r="TMQ756" s="31"/>
      <c r="TMR756" s="31"/>
      <c r="TMS756" s="31"/>
      <c r="TMT756" s="31"/>
      <c r="TMU756" s="31"/>
      <c r="TMV756" s="31"/>
      <c r="TMW756" s="31"/>
      <c r="TMX756" s="31"/>
      <c r="TMY756" s="31"/>
      <c r="TMZ756" s="31"/>
      <c r="TNA756" s="31"/>
      <c r="TNB756" s="31"/>
      <c r="TNC756" s="31"/>
      <c r="TND756" s="31"/>
      <c r="TNE756" s="31"/>
      <c r="TNF756" s="31"/>
      <c r="TNG756" s="31"/>
      <c r="TNH756" s="31"/>
      <c r="TNI756" s="31"/>
      <c r="TNJ756" s="31"/>
      <c r="TNK756" s="31"/>
      <c r="TNL756" s="31"/>
      <c r="TNM756" s="31"/>
      <c r="TNN756" s="31"/>
      <c r="TNO756" s="31"/>
      <c r="TNP756" s="31"/>
      <c r="TNQ756" s="31"/>
      <c r="TNR756" s="31"/>
      <c r="TNS756" s="31"/>
      <c r="TNT756" s="31"/>
      <c r="TNU756" s="31"/>
      <c r="TNV756" s="31"/>
      <c r="TNW756" s="31"/>
      <c r="TNX756" s="31"/>
      <c r="TNY756" s="31"/>
      <c r="TNZ756" s="31"/>
      <c r="TOA756" s="31"/>
      <c r="TOB756" s="31"/>
      <c r="TOC756" s="31"/>
      <c r="TOD756" s="31"/>
      <c r="TOE756" s="31"/>
      <c r="TOF756" s="31"/>
      <c r="TOG756" s="31"/>
      <c r="TOH756" s="31"/>
      <c r="TOI756" s="31"/>
      <c r="TOJ756" s="31"/>
      <c r="TOK756" s="31"/>
      <c r="TOL756" s="31"/>
      <c r="TOM756" s="31"/>
      <c r="TON756" s="31"/>
      <c r="TOO756" s="31"/>
      <c r="TOP756" s="31"/>
      <c r="TOQ756" s="31"/>
      <c r="TOR756" s="31"/>
      <c r="TOS756" s="31"/>
      <c r="TOT756" s="31"/>
      <c r="TOU756" s="31"/>
      <c r="TOV756" s="31"/>
      <c r="TOW756" s="31"/>
      <c r="TOX756" s="31"/>
      <c r="TOY756" s="31"/>
      <c r="TOZ756" s="31"/>
      <c r="TPA756" s="31"/>
      <c r="TPB756" s="31"/>
      <c r="TPC756" s="31"/>
      <c r="TPD756" s="31"/>
      <c r="TPE756" s="31"/>
      <c r="TPF756" s="31"/>
      <c r="TPG756" s="31"/>
      <c r="TPH756" s="31"/>
      <c r="TPI756" s="31"/>
      <c r="TPJ756" s="31"/>
      <c r="TPK756" s="31"/>
      <c r="TPL756" s="31"/>
      <c r="TPM756" s="31"/>
      <c r="TPN756" s="31"/>
      <c r="TPO756" s="31"/>
      <c r="TPP756" s="31"/>
      <c r="TPQ756" s="31"/>
      <c r="TPR756" s="31"/>
      <c r="TPS756" s="31"/>
      <c r="TPT756" s="31"/>
      <c r="TPU756" s="31"/>
      <c r="TPV756" s="31"/>
      <c r="TPW756" s="31"/>
      <c r="TPX756" s="31"/>
      <c r="TPY756" s="31"/>
      <c r="TPZ756" s="31"/>
      <c r="TQA756" s="31"/>
      <c r="TQB756" s="31"/>
      <c r="TQC756" s="31"/>
      <c r="TQD756" s="31"/>
      <c r="TQE756" s="31"/>
      <c r="TQF756" s="31"/>
      <c r="TQG756" s="31"/>
      <c r="TQH756" s="31"/>
      <c r="TQI756" s="31"/>
      <c r="TQJ756" s="31"/>
      <c r="TQK756" s="31"/>
      <c r="TQL756" s="31"/>
      <c r="TQM756" s="31"/>
      <c r="TQN756" s="31"/>
      <c r="TQO756" s="31"/>
      <c r="TQP756" s="31"/>
      <c r="TQQ756" s="31"/>
      <c r="TQR756" s="31"/>
      <c r="TQS756" s="31"/>
      <c r="TQT756" s="31"/>
      <c r="TQU756" s="31"/>
      <c r="TQV756" s="31"/>
      <c r="TQW756" s="31"/>
      <c r="TQX756" s="31"/>
      <c r="TQY756" s="31"/>
      <c r="TQZ756" s="31"/>
      <c r="TRA756" s="31"/>
      <c r="TRB756" s="31"/>
      <c r="TRC756" s="31"/>
      <c r="TRD756" s="31"/>
      <c r="TRE756" s="31"/>
      <c r="TRF756" s="31"/>
      <c r="TRG756" s="31"/>
      <c r="TRH756" s="31"/>
      <c r="TRI756" s="31"/>
      <c r="TRJ756" s="31"/>
      <c r="TRK756" s="31"/>
      <c r="TRL756" s="31"/>
      <c r="TRM756" s="31"/>
      <c r="TRN756" s="31"/>
      <c r="TRO756" s="31"/>
      <c r="TRP756" s="31"/>
      <c r="TRQ756" s="31"/>
      <c r="TRR756" s="31"/>
      <c r="TRS756" s="31"/>
      <c r="TRT756" s="31"/>
      <c r="TRU756" s="31"/>
      <c r="TRV756" s="31"/>
      <c r="TRW756" s="31"/>
      <c r="TRX756" s="31"/>
      <c r="TRY756" s="31"/>
      <c r="TRZ756" s="31"/>
      <c r="TSA756" s="31"/>
      <c r="TSB756" s="31"/>
      <c r="TSC756" s="31"/>
      <c r="TSD756" s="31"/>
      <c r="TSE756" s="31"/>
      <c r="TSF756" s="31"/>
      <c r="TSG756" s="31"/>
      <c r="TSH756" s="31"/>
      <c r="TSI756" s="31"/>
      <c r="TSJ756" s="31"/>
      <c r="TSK756" s="31"/>
      <c r="TSL756" s="31"/>
      <c r="TSM756" s="31"/>
      <c r="TSN756" s="31"/>
      <c r="TSO756" s="31"/>
      <c r="TSP756" s="31"/>
      <c r="TSQ756" s="31"/>
      <c r="TSR756" s="31"/>
      <c r="TSS756" s="31"/>
      <c r="TST756" s="31"/>
      <c r="TSU756" s="31"/>
      <c r="TSV756" s="31"/>
      <c r="TSW756" s="31"/>
      <c r="TSX756" s="31"/>
      <c r="TSY756" s="31"/>
      <c r="TSZ756" s="31"/>
      <c r="TTA756" s="31"/>
      <c r="TTB756" s="31"/>
      <c r="TTC756" s="31"/>
      <c r="TTD756" s="31"/>
      <c r="TTE756" s="31"/>
      <c r="TTF756" s="31"/>
      <c r="TTG756" s="31"/>
      <c r="TTH756" s="31"/>
      <c r="TTI756" s="31"/>
      <c r="TTJ756" s="31"/>
      <c r="TTK756" s="31"/>
      <c r="TTL756" s="31"/>
      <c r="TTM756" s="31"/>
      <c r="TTN756" s="31"/>
      <c r="TTO756" s="31"/>
      <c r="TTP756" s="31"/>
      <c r="TTQ756" s="31"/>
      <c r="TTR756" s="31"/>
      <c r="TTS756" s="31"/>
      <c r="TTT756" s="31"/>
      <c r="TTU756" s="31"/>
      <c r="TTV756" s="31"/>
      <c r="TTW756" s="31"/>
      <c r="TTX756" s="31"/>
      <c r="TTY756" s="31"/>
      <c r="TTZ756" s="31"/>
      <c r="TUA756" s="31"/>
      <c r="TUB756" s="31"/>
      <c r="TUC756" s="31"/>
      <c r="TUD756" s="31"/>
      <c r="TUE756" s="31"/>
      <c r="TUF756" s="31"/>
      <c r="TUG756" s="31"/>
      <c r="TUH756" s="31"/>
      <c r="TUI756" s="31"/>
      <c r="TUJ756" s="31"/>
      <c r="TUK756" s="31"/>
      <c r="TUL756" s="31"/>
      <c r="TUM756" s="31"/>
      <c r="TUN756" s="31"/>
      <c r="TUO756" s="31"/>
      <c r="TUP756" s="31"/>
      <c r="TUQ756" s="31"/>
      <c r="TUR756" s="31"/>
      <c r="TUS756" s="31"/>
      <c r="TUT756" s="31"/>
      <c r="TUU756" s="31"/>
      <c r="TUV756" s="31"/>
      <c r="TUW756" s="31"/>
      <c r="TUX756" s="31"/>
      <c r="TUY756" s="31"/>
      <c r="TUZ756" s="31"/>
      <c r="TVA756" s="31"/>
      <c r="TVB756" s="31"/>
      <c r="TVC756" s="31"/>
      <c r="TVD756" s="31"/>
      <c r="TVE756" s="31"/>
      <c r="TVF756" s="31"/>
      <c r="TVG756" s="31"/>
      <c r="TVH756" s="31"/>
      <c r="TVI756" s="31"/>
      <c r="TVJ756" s="31"/>
      <c r="TVK756" s="31"/>
      <c r="TVL756" s="31"/>
      <c r="TVM756" s="31"/>
      <c r="TVN756" s="31"/>
      <c r="TVO756" s="31"/>
      <c r="TVP756" s="31"/>
      <c r="TVQ756" s="31"/>
      <c r="TVR756" s="31"/>
      <c r="TVS756" s="31"/>
      <c r="TVT756" s="31"/>
      <c r="TVU756" s="31"/>
      <c r="TVV756" s="31"/>
      <c r="TVW756" s="31"/>
      <c r="TVX756" s="31"/>
      <c r="TVY756" s="31"/>
      <c r="TVZ756" s="31"/>
      <c r="TWA756" s="31"/>
      <c r="TWB756" s="31"/>
      <c r="TWC756" s="31"/>
      <c r="TWD756" s="31"/>
      <c r="TWE756" s="31"/>
      <c r="TWF756" s="31"/>
      <c r="TWG756" s="31"/>
      <c r="TWH756" s="31"/>
      <c r="TWI756" s="31"/>
      <c r="TWJ756" s="31"/>
      <c r="TWK756" s="31"/>
      <c r="TWL756" s="31"/>
      <c r="TWM756" s="31"/>
      <c r="TWN756" s="31"/>
      <c r="TWO756" s="31"/>
      <c r="TWP756" s="31"/>
      <c r="TWQ756" s="31"/>
      <c r="TWR756" s="31"/>
      <c r="TWS756" s="31"/>
      <c r="TWT756" s="31"/>
      <c r="TWU756" s="31"/>
      <c r="TWV756" s="31"/>
      <c r="TWW756" s="31"/>
      <c r="TWX756" s="31"/>
      <c r="TWY756" s="31"/>
      <c r="TWZ756" s="31"/>
      <c r="TXA756" s="31"/>
      <c r="TXB756" s="31"/>
      <c r="TXC756" s="31"/>
      <c r="TXD756" s="31"/>
      <c r="TXE756" s="31"/>
      <c r="TXF756" s="31"/>
      <c r="TXG756" s="31"/>
      <c r="TXH756" s="31"/>
      <c r="TXI756" s="31"/>
      <c r="TXJ756" s="31"/>
      <c r="TXK756" s="31"/>
      <c r="TXL756" s="31"/>
      <c r="TXM756" s="31"/>
      <c r="TXN756" s="31"/>
      <c r="TXO756" s="31"/>
      <c r="TXP756" s="31"/>
      <c r="TXQ756" s="31"/>
      <c r="TXR756" s="31"/>
      <c r="TXS756" s="31"/>
      <c r="TXT756" s="31"/>
      <c r="TXU756" s="31"/>
      <c r="TXV756" s="31"/>
      <c r="TXW756" s="31"/>
      <c r="TXX756" s="31"/>
      <c r="TXY756" s="31"/>
      <c r="TXZ756" s="31"/>
      <c r="TYA756" s="31"/>
      <c r="TYB756" s="31"/>
      <c r="TYC756" s="31"/>
      <c r="TYD756" s="31"/>
      <c r="TYE756" s="31"/>
      <c r="TYF756" s="31"/>
      <c r="TYG756" s="31"/>
      <c r="TYH756" s="31"/>
      <c r="TYI756" s="31"/>
      <c r="TYJ756" s="31"/>
      <c r="TYK756" s="31"/>
      <c r="TYL756" s="31"/>
      <c r="TYM756" s="31"/>
      <c r="TYN756" s="31"/>
      <c r="TYO756" s="31"/>
      <c r="TYP756" s="31"/>
      <c r="TYQ756" s="31"/>
      <c r="TYR756" s="31"/>
      <c r="TYS756" s="31"/>
      <c r="TYT756" s="31"/>
      <c r="TYU756" s="31"/>
      <c r="TYV756" s="31"/>
      <c r="TYW756" s="31"/>
      <c r="TYX756" s="31"/>
      <c r="TYY756" s="31"/>
      <c r="TYZ756" s="31"/>
      <c r="TZA756" s="31"/>
      <c r="TZB756" s="31"/>
      <c r="TZC756" s="31"/>
      <c r="TZD756" s="31"/>
      <c r="TZE756" s="31"/>
      <c r="TZF756" s="31"/>
      <c r="TZG756" s="31"/>
      <c r="TZH756" s="31"/>
      <c r="TZI756" s="31"/>
      <c r="TZJ756" s="31"/>
      <c r="TZK756" s="31"/>
      <c r="TZL756" s="31"/>
      <c r="TZM756" s="31"/>
      <c r="TZN756" s="31"/>
      <c r="TZO756" s="31"/>
      <c r="TZP756" s="31"/>
      <c r="TZQ756" s="31"/>
      <c r="TZR756" s="31"/>
      <c r="TZS756" s="31"/>
      <c r="TZT756" s="31"/>
      <c r="TZU756" s="31"/>
      <c r="TZV756" s="31"/>
      <c r="TZW756" s="31"/>
      <c r="TZX756" s="31"/>
      <c r="TZY756" s="31"/>
      <c r="TZZ756" s="31"/>
      <c r="UAA756" s="31"/>
      <c r="UAB756" s="31"/>
      <c r="UAC756" s="31"/>
      <c r="UAD756" s="31"/>
      <c r="UAE756" s="31"/>
      <c r="UAF756" s="31"/>
      <c r="UAG756" s="31"/>
      <c r="UAH756" s="31"/>
      <c r="UAI756" s="31"/>
      <c r="UAJ756" s="31"/>
      <c r="UAK756" s="31"/>
      <c r="UAL756" s="31"/>
      <c r="UAM756" s="31"/>
      <c r="UAN756" s="31"/>
      <c r="UAO756" s="31"/>
      <c r="UAP756" s="31"/>
      <c r="UAQ756" s="31"/>
      <c r="UAR756" s="31"/>
      <c r="UAS756" s="31"/>
      <c r="UAT756" s="31"/>
      <c r="UAU756" s="31"/>
      <c r="UAV756" s="31"/>
      <c r="UAW756" s="31"/>
      <c r="UAX756" s="31"/>
      <c r="UAY756" s="31"/>
      <c r="UAZ756" s="31"/>
      <c r="UBA756" s="31"/>
      <c r="UBB756" s="31"/>
      <c r="UBC756" s="31"/>
      <c r="UBD756" s="31"/>
      <c r="UBE756" s="31"/>
      <c r="UBF756" s="31"/>
      <c r="UBG756" s="31"/>
      <c r="UBH756" s="31"/>
      <c r="UBI756" s="31"/>
      <c r="UBJ756" s="31"/>
      <c r="UBK756" s="31"/>
      <c r="UBL756" s="31"/>
      <c r="UBM756" s="31"/>
      <c r="UBN756" s="31"/>
      <c r="UBO756" s="31"/>
      <c r="UBP756" s="31"/>
      <c r="UBQ756" s="31"/>
      <c r="UBR756" s="31"/>
      <c r="UBS756" s="31"/>
      <c r="UBT756" s="31"/>
      <c r="UBU756" s="31"/>
      <c r="UBV756" s="31"/>
      <c r="UBW756" s="31"/>
      <c r="UBX756" s="31"/>
      <c r="UBY756" s="31"/>
      <c r="UBZ756" s="31"/>
      <c r="UCA756" s="31"/>
      <c r="UCB756" s="31"/>
      <c r="UCC756" s="31"/>
      <c r="UCD756" s="31"/>
      <c r="UCE756" s="31"/>
      <c r="UCF756" s="31"/>
      <c r="UCG756" s="31"/>
      <c r="UCH756" s="31"/>
      <c r="UCI756" s="31"/>
      <c r="UCJ756" s="31"/>
      <c r="UCK756" s="31"/>
      <c r="UCL756" s="31"/>
      <c r="UCM756" s="31"/>
      <c r="UCN756" s="31"/>
      <c r="UCO756" s="31"/>
      <c r="UCP756" s="31"/>
      <c r="UCQ756" s="31"/>
      <c r="UCR756" s="31"/>
      <c r="UCS756" s="31"/>
      <c r="UCT756" s="31"/>
      <c r="UCU756" s="31"/>
      <c r="UCV756" s="31"/>
      <c r="UCW756" s="31"/>
      <c r="UCX756" s="31"/>
      <c r="UCY756" s="31"/>
      <c r="UCZ756" s="31"/>
      <c r="UDA756" s="31"/>
      <c r="UDB756" s="31"/>
      <c r="UDC756" s="31"/>
      <c r="UDD756" s="31"/>
      <c r="UDE756" s="31"/>
      <c r="UDF756" s="31"/>
      <c r="UDG756" s="31"/>
      <c r="UDH756" s="31"/>
      <c r="UDI756" s="31"/>
      <c r="UDJ756" s="31"/>
      <c r="UDK756" s="31"/>
      <c r="UDL756" s="31"/>
      <c r="UDM756" s="31"/>
      <c r="UDN756" s="31"/>
      <c r="UDO756" s="31"/>
      <c r="UDP756" s="31"/>
      <c r="UDQ756" s="31"/>
      <c r="UDR756" s="31"/>
      <c r="UDS756" s="31"/>
      <c r="UDT756" s="31"/>
      <c r="UDU756" s="31"/>
      <c r="UDV756" s="31"/>
      <c r="UDW756" s="31"/>
      <c r="UDX756" s="31"/>
      <c r="UDY756" s="31"/>
      <c r="UDZ756" s="31"/>
      <c r="UEA756" s="31"/>
      <c r="UEB756" s="31"/>
      <c r="UEC756" s="31"/>
      <c r="UED756" s="31"/>
      <c r="UEE756" s="31"/>
      <c r="UEF756" s="31"/>
      <c r="UEG756" s="31"/>
      <c r="UEH756" s="31"/>
      <c r="UEI756" s="31"/>
      <c r="UEJ756" s="31"/>
      <c r="UEK756" s="31"/>
      <c r="UEL756" s="31"/>
      <c r="UEM756" s="31"/>
      <c r="UEN756" s="31"/>
      <c r="UEO756" s="31"/>
      <c r="UEP756" s="31"/>
      <c r="UEQ756" s="31"/>
      <c r="UER756" s="31"/>
      <c r="UES756" s="31"/>
      <c r="UET756" s="31"/>
      <c r="UEU756" s="31"/>
      <c r="UEV756" s="31"/>
      <c r="UEW756" s="31"/>
      <c r="UEX756" s="31"/>
      <c r="UEY756" s="31"/>
      <c r="UEZ756" s="31"/>
      <c r="UFA756" s="31"/>
      <c r="UFB756" s="31"/>
      <c r="UFC756" s="31"/>
      <c r="UFD756" s="31"/>
      <c r="UFE756" s="31"/>
      <c r="UFF756" s="31"/>
      <c r="UFG756" s="31"/>
      <c r="UFH756" s="31"/>
      <c r="UFI756" s="31"/>
      <c r="UFJ756" s="31"/>
      <c r="UFK756" s="31"/>
      <c r="UFL756" s="31"/>
      <c r="UFM756" s="31"/>
      <c r="UFN756" s="31"/>
      <c r="UFO756" s="31"/>
      <c r="UFP756" s="31"/>
      <c r="UFQ756" s="31"/>
      <c r="UFR756" s="31"/>
      <c r="UFS756" s="31"/>
      <c r="UFT756" s="31"/>
      <c r="UFU756" s="31"/>
      <c r="UFV756" s="31"/>
      <c r="UFW756" s="31"/>
      <c r="UFX756" s="31"/>
      <c r="UFY756" s="31"/>
      <c r="UFZ756" s="31"/>
      <c r="UGA756" s="31"/>
      <c r="UGB756" s="31"/>
      <c r="UGC756" s="31"/>
      <c r="UGD756" s="31"/>
      <c r="UGE756" s="31"/>
      <c r="UGF756" s="31"/>
      <c r="UGG756" s="31"/>
      <c r="UGH756" s="31"/>
      <c r="UGI756" s="31"/>
      <c r="UGJ756" s="31"/>
      <c r="UGK756" s="31"/>
      <c r="UGL756" s="31"/>
      <c r="UGM756" s="31"/>
      <c r="UGN756" s="31"/>
      <c r="UGO756" s="31"/>
      <c r="UGP756" s="31"/>
      <c r="UGQ756" s="31"/>
      <c r="UGR756" s="31"/>
      <c r="UGS756" s="31"/>
      <c r="UGT756" s="31"/>
      <c r="UGU756" s="31"/>
      <c r="UGV756" s="31"/>
      <c r="UGW756" s="31"/>
      <c r="UGX756" s="31"/>
      <c r="UGY756" s="31"/>
      <c r="UGZ756" s="31"/>
      <c r="UHA756" s="31"/>
      <c r="UHB756" s="31"/>
      <c r="UHC756" s="31"/>
      <c r="UHD756" s="31"/>
      <c r="UHE756" s="31"/>
      <c r="UHF756" s="31"/>
      <c r="UHG756" s="31"/>
      <c r="UHH756" s="31"/>
      <c r="UHI756" s="31"/>
      <c r="UHJ756" s="31"/>
      <c r="UHK756" s="31"/>
      <c r="UHL756" s="31"/>
      <c r="UHM756" s="31"/>
      <c r="UHN756" s="31"/>
      <c r="UHO756" s="31"/>
      <c r="UHP756" s="31"/>
      <c r="UHQ756" s="31"/>
      <c r="UHR756" s="31"/>
      <c r="UHS756" s="31"/>
      <c r="UHT756" s="31"/>
      <c r="UHU756" s="31"/>
      <c r="UHV756" s="31"/>
      <c r="UHW756" s="31"/>
      <c r="UHX756" s="31"/>
      <c r="UHY756" s="31"/>
      <c r="UHZ756" s="31"/>
      <c r="UIA756" s="31"/>
      <c r="UIB756" s="31"/>
      <c r="UIC756" s="31"/>
      <c r="UID756" s="31"/>
      <c r="UIE756" s="31"/>
      <c r="UIF756" s="31"/>
      <c r="UIG756" s="31"/>
      <c r="UIH756" s="31"/>
      <c r="UII756" s="31"/>
      <c r="UIJ756" s="31"/>
      <c r="UIK756" s="31"/>
      <c r="UIL756" s="31"/>
      <c r="UIM756" s="31"/>
      <c r="UIN756" s="31"/>
      <c r="UIO756" s="31"/>
      <c r="UIP756" s="31"/>
      <c r="UIQ756" s="31"/>
      <c r="UIR756" s="31"/>
      <c r="UIS756" s="31"/>
      <c r="UIT756" s="31"/>
      <c r="UIU756" s="31"/>
      <c r="UIV756" s="31"/>
      <c r="UIW756" s="31"/>
      <c r="UIX756" s="31"/>
      <c r="UIY756" s="31"/>
      <c r="UIZ756" s="31"/>
      <c r="UJA756" s="31"/>
      <c r="UJB756" s="31"/>
      <c r="UJC756" s="31"/>
      <c r="UJD756" s="31"/>
      <c r="UJE756" s="31"/>
      <c r="UJF756" s="31"/>
      <c r="UJG756" s="31"/>
      <c r="UJH756" s="31"/>
      <c r="UJI756" s="31"/>
      <c r="UJJ756" s="31"/>
      <c r="UJK756" s="31"/>
      <c r="UJL756" s="31"/>
      <c r="UJM756" s="31"/>
      <c r="UJN756" s="31"/>
      <c r="UJO756" s="31"/>
      <c r="UJP756" s="31"/>
      <c r="UJQ756" s="31"/>
      <c r="UJR756" s="31"/>
      <c r="UJS756" s="31"/>
      <c r="UJT756" s="31"/>
      <c r="UJU756" s="31"/>
      <c r="UJV756" s="31"/>
      <c r="UJW756" s="31"/>
      <c r="UJX756" s="31"/>
      <c r="UJY756" s="31"/>
      <c r="UJZ756" s="31"/>
      <c r="UKA756" s="31"/>
      <c r="UKB756" s="31"/>
      <c r="UKC756" s="31"/>
      <c r="UKD756" s="31"/>
      <c r="UKE756" s="31"/>
      <c r="UKF756" s="31"/>
      <c r="UKG756" s="31"/>
      <c r="UKH756" s="31"/>
      <c r="UKI756" s="31"/>
      <c r="UKJ756" s="31"/>
      <c r="UKK756" s="31"/>
      <c r="UKL756" s="31"/>
      <c r="UKM756" s="31"/>
      <c r="UKN756" s="31"/>
      <c r="UKO756" s="31"/>
      <c r="UKP756" s="31"/>
      <c r="UKQ756" s="31"/>
      <c r="UKR756" s="31"/>
      <c r="UKS756" s="31"/>
      <c r="UKT756" s="31"/>
      <c r="UKU756" s="31"/>
      <c r="UKV756" s="31"/>
      <c r="UKW756" s="31"/>
      <c r="UKX756" s="31"/>
      <c r="UKY756" s="31"/>
      <c r="UKZ756" s="31"/>
      <c r="ULA756" s="31"/>
      <c r="ULB756" s="31"/>
      <c r="ULC756" s="31"/>
      <c r="ULD756" s="31"/>
      <c r="ULE756" s="31"/>
      <c r="ULF756" s="31"/>
      <c r="ULG756" s="31"/>
      <c r="ULH756" s="31"/>
      <c r="ULI756" s="31"/>
      <c r="ULJ756" s="31"/>
      <c r="ULK756" s="31"/>
      <c r="ULL756" s="31"/>
      <c r="ULM756" s="31"/>
      <c r="ULN756" s="31"/>
      <c r="ULO756" s="31"/>
      <c r="ULP756" s="31"/>
      <c r="ULQ756" s="31"/>
      <c r="ULR756" s="31"/>
      <c r="ULS756" s="31"/>
      <c r="ULT756" s="31"/>
      <c r="ULU756" s="31"/>
      <c r="ULV756" s="31"/>
      <c r="ULW756" s="31"/>
      <c r="ULX756" s="31"/>
      <c r="ULY756" s="31"/>
      <c r="ULZ756" s="31"/>
      <c r="UMA756" s="31"/>
      <c r="UMB756" s="31"/>
      <c r="UMC756" s="31"/>
      <c r="UMD756" s="31"/>
      <c r="UME756" s="31"/>
      <c r="UMF756" s="31"/>
      <c r="UMG756" s="31"/>
      <c r="UMH756" s="31"/>
      <c r="UMI756" s="31"/>
      <c r="UMJ756" s="31"/>
      <c r="UMK756" s="31"/>
      <c r="UML756" s="31"/>
      <c r="UMM756" s="31"/>
      <c r="UMN756" s="31"/>
      <c r="UMO756" s="31"/>
      <c r="UMP756" s="31"/>
      <c r="UMQ756" s="31"/>
      <c r="UMR756" s="31"/>
      <c r="UMS756" s="31"/>
      <c r="UMT756" s="31"/>
      <c r="UMU756" s="31"/>
      <c r="UMV756" s="31"/>
      <c r="UMW756" s="31"/>
      <c r="UMX756" s="31"/>
      <c r="UMY756" s="31"/>
      <c r="UMZ756" s="31"/>
      <c r="UNA756" s="31"/>
      <c r="UNB756" s="31"/>
      <c r="UNC756" s="31"/>
      <c r="UND756" s="31"/>
      <c r="UNE756" s="31"/>
      <c r="UNF756" s="31"/>
      <c r="UNG756" s="31"/>
      <c r="UNH756" s="31"/>
      <c r="UNI756" s="31"/>
      <c r="UNJ756" s="31"/>
      <c r="UNK756" s="31"/>
      <c r="UNL756" s="31"/>
      <c r="UNM756" s="31"/>
      <c r="UNN756" s="31"/>
      <c r="UNO756" s="31"/>
      <c r="UNP756" s="31"/>
      <c r="UNQ756" s="31"/>
      <c r="UNR756" s="31"/>
      <c r="UNS756" s="31"/>
      <c r="UNT756" s="31"/>
      <c r="UNU756" s="31"/>
      <c r="UNV756" s="31"/>
      <c r="UNW756" s="31"/>
      <c r="UNX756" s="31"/>
      <c r="UNY756" s="31"/>
      <c r="UNZ756" s="31"/>
      <c r="UOA756" s="31"/>
      <c r="UOB756" s="31"/>
      <c r="UOC756" s="31"/>
      <c r="UOD756" s="31"/>
      <c r="UOE756" s="31"/>
      <c r="UOF756" s="31"/>
      <c r="UOG756" s="31"/>
      <c r="UOH756" s="31"/>
      <c r="UOI756" s="31"/>
      <c r="UOJ756" s="31"/>
      <c r="UOK756" s="31"/>
      <c r="UOL756" s="31"/>
      <c r="UOM756" s="31"/>
      <c r="UON756" s="31"/>
      <c r="UOO756" s="31"/>
      <c r="UOP756" s="31"/>
      <c r="UOQ756" s="31"/>
      <c r="UOR756" s="31"/>
      <c r="UOS756" s="31"/>
      <c r="UOT756" s="31"/>
      <c r="UOU756" s="31"/>
      <c r="UOV756" s="31"/>
      <c r="UOW756" s="31"/>
      <c r="UOX756" s="31"/>
      <c r="UOY756" s="31"/>
      <c r="UOZ756" s="31"/>
      <c r="UPA756" s="31"/>
      <c r="UPB756" s="31"/>
      <c r="UPC756" s="31"/>
      <c r="UPD756" s="31"/>
      <c r="UPE756" s="31"/>
      <c r="UPF756" s="31"/>
      <c r="UPG756" s="31"/>
      <c r="UPH756" s="31"/>
      <c r="UPI756" s="31"/>
      <c r="UPJ756" s="31"/>
      <c r="UPK756" s="31"/>
      <c r="UPL756" s="31"/>
      <c r="UPM756" s="31"/>
      <c r="UPN756" s="31"/>
      <c r="UPO756" s="31"/>
      <c r="UPP756" s="31"/>
      <c r="UPQ756" s="31"/>
      <c r="UPR756" s="31"/>
      <c r="UPS756" s="31"/>
      <c r="UPT756" s="31"/>
      <c r="UPU756" s="31"/>
      <c r="UPV756" s="31"/>
      <c r="UPW756" s="31"/>
      <c r="UPX756" s="31"/>
      <c r="UPY756" s="31"/>
      <c r="UPZ756" s="31"/>
      <c r="UQA756" s="31"/>
      <c r="UQB756" s="31"/>
      <c r="UQC756" s="31"/>
      <c r="UQD756" s="31"/>
      <c r="UQE756" s="31"/>
      <c r="UQF756" s="31"/>
      <c r="UQG756" s="31"/>
      <c r="UQH756" s="31"/>
      <c r="UQI756" s="31"/>
      <c r="UQJ756" s="31"/>
      <c r="UQK756" s="31"/>
      <c r="UQL756" s="31"/>
      <c r="UQM756" s="31"/>
      <c r="UQN756" s="31"/>
      <c r="UQO756" s="31"/>
      <c r="UQP756" s="31"/>
      <c r="UQQ756" s="31"/>
      <c r="UQR756" s="31"/>
      <c r="UQS756" s="31"/>
      <c r="UQT756" s="31"/>
      <c r="UQU756" s="31"/>
      <c r="UQV756" s="31"/>
      <c r="UQW756" s="31"/>
      <c r="UQX756" s="31"/>
      <c r="UQY756" s="31"/>
      <c r="UQZ756" s="31"/>
      <c r="URA756" s="31"/>
      <c r="URB756" s="31"/>
      <c r="URC756" s="31"/>
      <c r="URD756" s="31"/>
      <c r="URE756" s="31"/>
      <c r="URF756" s="31"/>
      <c r="URG756" s="31"/>
      <c r="URH756" s="31"/>
      <c r="URI756" s="31"/>
      <c r="URJ756" s="31"/>
      <c r="URK756" s="31"/>
      <c r="URL756" s="31"/>
      <c r="URM756" s="31"/>
      <c r="URN756" s="31"/>
      <c r="URO756" s="31"/>
      <c r="URP756" s="31"/>
      <c r="URQ756" s="31"/>
      <c r="URR756" s="31"/>
      <c r="URS756" s="31"/>
      <c r="URT756" s="31"/>
      <c r="URU756" s="31"/>
      <c r="URV756" s="31"/>
      <c r="URW756" s="31"/>
      <c r="URX756" s="31"/>
      <c r="URY756" s="31"/>
      <c r="URZ756" s="31"/>
      <c r="USA756" s="31"/>
      <c r="USB756" s="31"/>
      <c r="USC756" s="31"/>
      <c r="USD756" s="31"/>
      <c r="USE756" s="31"/>
      <c r="USF756" s="31"/>
      <c r="USG756" s="31"/>
      <c r="USH756" s="31"/>
      <c r="USI756" s="31"/>
      <c r="USJ756" s="31"/>
      <c r="USK756" s="31"/>
      <c r="USL756" s="31"/>
      <c r="USM756" s="31"/>
      <c r="USN756" s="31"/>
      <c r="USO756" s="31"/>
      <c r="USP756" s="31"/>
      <c r="USQ756" s="31"/>
      <c r="USR756" s="31"/>
      <c r="USS756" s="31"/>
      <c r="UST756" s="31"/>
      <c r="USU756" s="31"/>
      <c r="USV756" s="31"/>
      <c r="USW756" s="31"/>
      <c r="USX756" s="31"/>
      <c r="USY756" s="31"/>
      <c r="USZ756" s="31"/>
      <c r="UTA756" s="31"/>
      <c r="UTB756" s="31"/>
      <c r="UTC756" s="31"/>
      <c r="UTD756" s="31"/>
      <c r="UTE756" s="31"/>
      <c r="UTF756" s="31"/>
      <c r="UTG756" s="31"/>
      <c r="UTH756" s="31"/>
      <c r="UTI756" s="31"/>
      <c r="UTJ756" s="31"/>
      <c r="UTK756" s="31"/>
      <c r="UTL756" s="31"/>
      <c r="UTM756" s="31"/>
      <c r="UTN756" s="31"/>
      <c r="UTO756" s="31"/>
      <c r="UTP756" s="31"/>
      <c r="UTQ756" s="31"/>
      <c r="UTR756" s="31"/>
      <c r="UTS756" s="31"/>
      <c r="UTT756" s="31"/>
      <c r="UTU756" s="31"/>
      <c r="UTV756" s="31"/>
      <c r="UTW756" s="31"/>
      <c r="UTX756" s="31"/>
      <c r="UTY756" s="31"/>
      <c r="UTZ756" s="31"/>
      <c r="UUA756" s="31"/>
      <c r="UUB756" s="31"/>
      <c r="UUC756" s="31"/>
      <c r="UUD756" s="31"/>
      <c r="UUE756" s="31"/>
      <c r="UUF756" s="31"/>
      <c r="UUG756" s="31"/>
      <c r="UUH756" s="31"/>
      <c r="UUI756" s="31"/>
      <c r="UUJ756" s="31"/>
      <c r="UUK756" s="31"/>
      <c r="UUL756" s="31"/>
      <c r="UUM756" s="31"/>
      <c r="UUN756" s="31"/>
      <c r="UUO756" s="31"/>
      <c r="UUP756" s="31"/>
      <c r="UUQ756" s="31"/>
      <c r="UUR756" s="31"/>
      <c r="UUS756" s="31"/>
      <c r="UUT756" s="31"/>
      <c r="UUU756" s="31"/>
      <c r="UUV756" s="31"/>
      <c r="UUW756" s="31"/>
      <c r="UUX756" s="31"/>
      <c r="UUY756" s="31"/>
      <c r="UUZ756" s="31"/>
      <c r="UVA756" s="31"/>
      <c r="UVB756" s="31"/>
      <c r="UVC756" s="31"/>
      <c r="UVD756" s="31"/>
      <c r="UVE756" s="31"/>
      <c r="UVF756" s="31"/>
      <c r="UVG756" s="31"/>
      <c r="UVH756" s="31"/>
      <c r="UVI756" s="31"/>
      <c r="UVJ756" s="31"/>
      <c r="UVK756" s="31"/>
      <c r="UVL756" s="31"/>
      <c r="UVM756" s="31"/>
      <c r="UVN756" s="31"/>
      <c r="UVO756" s="31"/>
      <c r="UVP756" s="31"/>
      <c r="UVQ756" s="31"/>
      <c r="UVR756" s="31"/>
      <c r="UVS756" s="31"/>
      <c r="UVT756" s="31"/>
      <c r="UVU756" s="31"/>
      <c r="UVV756" s="31"/>
      <c r="UVW756" s="31"/>
      <c r="UVX756" s="31"/>
      <c r="UVY756" s="31"/>
      <c r="UVZ756" s="31"/>
      <c r="UWA756" s="31"/>
      <c r="UWB756" s="31"/>
      <c r="UWC756" s="31"/>
      <c r="UWD756" s="31"/>
      <c r="UWE756" s="31"/>
      <c r="UWF756" s="31"/>
      <c r="UWG756" s="31"/>
      <c r="UWH756" s="31"/>
      <c r="UWI756" s="31"/>
      <c r="UWJ756" s="31"/>
      <c r="UWK756" s="31"/>
      <c r="UWL756" s="31"/>
      <c r="UWM756" s="31"/>
      <c r="UWN756" s="31"/>
      <c r="UWO756" s="31"/>
      <c r="UWP756" s="31"/>
      <c r="UWQ756" s="31"/>
      <c r="UWR756" s="31"/>
      <c r="UWS756" s="31"/>
      <c r="UWT756" s="31"/>
      <c r="UWU756" s="31"/>
      <c r="UWV756" s="31"/>
      <c r="UWW756" s="31"/>
      <c r="UWX756" s="31"/>
      <c r="UWY756" s="31"/>
      <c r="UWZ756" s="31"/>
      <c r="UXA756" s="31"/>
      <c r="UXB756" s="31"/>
      <c r="UXC756" s="31"/>
      <c r="UXD756" s="31"/>
      <c r="UXE756" s="31"/>
      <c r="UXF756" s="31"/>
      <c r="UXG756" s="31"/>
      <c r="UXH756" s="31"/>
      <c r="UXI756" s="31"/>
      <c r="UXJ756" s="31"/>
      <c r="UXK756" s="31"/>
      <c r="UXL756" s="31"/>
      <c r="UXM756" s="31"/>
      <c r="UXN756" s="31"/>
      <c r="UXO756" s="31"/>
      <c r="UXP756" s="31"/>
      <c r="UXQ756" s="31"/>
      <c r="UXR756" s="31"/>
      <c r="UXS756" s="31"/>
      <c r="UXT756" s="31"/>
      <c r="UXU756" s="31"/>
      <c r="UXV756" s="31"/>
      <c r="UXW756" s="31"/>
      <c r="UXX756" s="31"/>
      <c r="UXY756" s="31"/>
      <c r="UXZ756" s="31"/>
      <c r="UYA756" s="31"/>
      <c r="UYB756" s="31"/>
      <c r="UYC756" s="31"/>
      <c r="UYD756" s="31"/>
      <c r="UYE756" s="31"/>
      <c r="UYF756" s="31"/>
      <c r="UYG756" s="31"/>
      <c r="UYH756" s="31"/>
      <c r="UYI756" s="31"/>
      <c r="UYJ756" s="31"/>
      <c r="UYK756" s="31"/>
      <c r="UYL756" s="31"/>
      <c r="UYM756" s="31"/>
      <c r="UYN756" s="31"/>
      <c r="UYO756" s="31"/>
      <c r="UYP756" s="31"/>
      <c r="UYQ756" s="31"/>
      <c r="UYR756" s="31"/>
      <c r="UYS756" s="31"/>
      <c r="UYT756" s="31"/>
      <c r="UYU756" s="31"/>
      <c r="UYV756" s="31"/>
      <c r="UYW756" s="31"/>
      <c r="UYX756" s="31"/>
      <c r="UYY756" s="31"/>
      <c r="UYZ756" s="31"/>
      <c r="UZA756" s="31"/>
      <c r="UZB756" s="31"/>
      <c r="UZC756" s="31"/>
      <c r="UZD756" s="31"/>
      <c r="UZE756" s="31"/>
      <c r="UZF756" s="31"/>
      <c r="UZG756" s="31"/>
      <c r="UZH756" s="31"/>
      <c r="UZI756" s="31"/>
      <c r="UZJ756" s="31"/>
      <c r="UZK756" s="31"/>
      <c r="UZL756" s="31"/>
      <c r="UZM756" s="31"/>
      <c r="UZN756" s="31"/>
      <c r="UZO756" s="31"/>
      <c r="UZP756" s="31"/>
      <c r="UZQ756" s="31"/>
      <c r="UZR756" s="31"/>
      <c r="UZS756" s="31"/>
      <c r="UZT756" s="31"/>
      <c r="UZU756" s="31"/>
      <c r="UZV756" s="31"/>
      <c r="UZW756" s="31"/>
      <c r="UZX756" s="31"/>
      <c r="UZY756" s="31"/>
      <c r="UZZ756" s="31"/>
      <c r="VAA756" s="31"/>
      <c r="VAB756" s="31"/>
      <c r="VAC756" s="31"/>
      <c r="VAD756" s="31"/>
      <c r="VAE756" s="31"/>
      <c r="VAF756" s="31"/>
      <c r="VAG756" s="31"/>
      <c r="VAH756" s="31"/>
      <c r="VAI756" s="31"/>
      <c r="VAJ756" s="31"/>
      <c r="VAK756" s="31"/>
      <c r="VAL756" s="31"/>
      <c r="VAM756" s="31"/>
      <c r="VAN756" s="31"/>
      <c r="VAO756" s="31"/>
      <c r="VAP756" s="31"/>
      <c r="VAQ756" s="31"/>
      <c r="VAR756" s="31"/>
      <c r="VAS756" s="31"/>
      <c r="VAT756" s="31"/>
      <c r="VAU756" s="31"/>
      <c r="VAV756" s="31"/>
      <c r="VAW756" s="31"/>
      <c r="VAX756" s="31"/>
      <c r="VAY756" s="31"/>
      <c r="VAZ756" s="31"/>
      <c r="VBA756" s="31"/>
      <c r="VBB756" s="31"/>
      <c r="VBC756" s="31"/>
      <c r="VBD756" s="31"/>
      <c r="VBE756" s="31"/>
      <c r="VBF756" s="31"/>
      <c r="VBG756" s="31"/>
      <c r="VBH756" s="31"/>
      <c r="VBI756" s="31"/>
      <c r="VBJ756" s="31"/>
      <c r="VBK756" s="31"/>
      <c r="VBL756" s="31"/>
      <c r="VBM756" s="31"/>
      <c r="VBN756" s="31"/>
      <c r="VBO756" s="31"/>
      <c r="VBP756" s="31"/>
      <c r="VBQ756" s="31"/>
      <c r="VBR756" s="31"/>
      <c r="VBS756" s="31"/>
      <c r="VBT756" s="31"/>
      <c r="VBU756" s="31"/>
      <c r="VBV756" s="31"/>
      <c r="VBW756" s="31"/>
      <c r="VBX756" s="31"/>
      <c r="VBY756" s="31"/>
      <c r="VBZ756" s="31"/>
      <c r="VCA756" s="31"/>
      <c r="VCB756" s="31"/>
      <c r="VCC756" s="31"/>
      <c r="VCD756" s="31"/>
      <c r="VCE756" s="31"/>
      <c r="VCF756" s="31"/>
      <c r="VCG756" s="31"/>
      <c r="VCH756" s="31"/>
      <c r="VCI756" s="31"/>
      <c r="VCJ756" s="31"/>
      <c r="VCK756" s="31"/>
      <c r="VCL756" s="31"/>
      <c r="VCM756" s="31"/>
      <c r="VCN756" s="31"/>
      <c r="VCO756" s="31"/>
      <c r="VCP756" s="31"/>
      <c r="VCQ756" s="31"/>
      <c r="VCR756" s="31"/>
      <c r="VCS756" s="31"/>
      <c r="VCT756" s="31"/>
      <c r="VCU756" s="31"/>
      <c r="VCV756" s="31"/>
      <c r="VCW756" s="31"/>
      <c r="VCX756" s="31"/>
      <c r="VCY756" s="31"/>
      <c r="VCZ756" s="31"/>
      <c r="VDA756" s="31"/>
      <c r="VDB756" s="31"/>
      <c r="VDC756" s="31"/>
      <c r="VDD756" s="31"/>
      <c r="VDE756" s="31"/>
      <c r="VDF756" s="31"/>
      <c r="VDG756" s="31"/>
      <c r="VDH756" s="31"/>
      <c r="VDI756" s="31"/>
      <c r="VDJ756" s="31"/>
      <c r="VDK756" s="31"/>
      <c r="VDL756" s="31"/>
      <c r="VDM756" s="31"/>
      <c r="VDN756" s="31"/>
      <c r="VDO756" s="31"/>
      <c r="VDP756" s="31"/>
      <c r="VDQ756" s="31"/>
      <c r="VDR756" s="31"/>
      <c r="VDS756" s="31"/>
      <c r="VDT756" s="31"/>
      <c r="VDU756" s="31"/>
      <c r="VDV756" s="31"/>
      <c r="VDW756" s="31"/>
      <c r="VDX756" s="31"/>
      <c r="VDY756" s="31"/>
      <c r="VDZ756" s="31"/>
      <c r="VEA756" s="31"/>
      <c r="VEB756" s="31"/>
      <c r="VEC756" s="31"/>
      <c r="VED756" s="31"/>
      <c r="VEE756" s="31"/>
      <c r="VEF756" s="31"/>
      <c r="VEG756" s="31"/>
      <c r="VEH756" s="31"/>
      <c r="VEI756" s="31"/>
      <c r="VEJ756" s="31"/>
      <c r="VEK756" s="31"/>
      <c r="VEL756" s="31"/>
      <c r="VEM756" s="31"/>
      <c r="VEN756" s="31"/>
      <c r="VEO756" s="31"/>
      <c r="VEP756" s="31"/>
      <c r="VEQ756" s="31"/>
      <c r="VER756" s="31"/>
      <c r="VES756" s="31"/>
      <c r="VET756" s="31"/>
      <c r="VEU756" s="31"/>
      <c r="VEV756" s="31"/>
      <c r="VEW756" s="31"/>
      <c r="VEX756" s="31"/>
      <c r="VEY756" s="31"/>
      <c r="VEZ756" s="31"/>
      <c r="VFA756" s="31"/>
      <c r="VFB756" s="31"/>
      <c r="VFC756" s="31"/>
      <c r="VFD756" s="31"/>
      <c r="VFE756" s="31"/>
      <c r="VFF756" s="31"/>
      <c r="VFG756" s="31"/>
      <c r="VFH756" s="31"/>
      <c r="VFI756" s="31"/>
      <c r="VFJ756" s="31"/>
      <c r="VFK756" s="31"/>
      <c r="VFL756" s="31"/>
      <c r="VFM756" s="31"/>
      <c r="VFN756" s="31"/>
      <c r="VFO756" s="31"/>
      <c r="VFP756" s="31"/>
      <c r="VFQ756" s="31"/>
      <c r="VFR756" s="31"/>
      <c r="VFS756" s="31"/>
      <c r="VFT756" s="31"/>
      <c r="VFU756" s="31"/>
      <c r="VFV756" s="31"/>
      <c r="VFW756" s="31"/>
      <c r="VFX756" s="31"/>
      <c r="VFY756" s="31"/>
      <c r="VFZ756" s="31"/>
      <c r="VGA756" s="31"/>
      <c r="VGB756" s="31"/>
      <c r="VGC756" s="31"/>
      <c r="VGD756" s="31"/>
      <c r="VGE756" s="31"/>
      <c r="VGF756" s="31"/>
      <c r="VGG756" s="31"/>
      <c r="VGH756" s="31"/>
      <c r="VGI756" s="31"/>
      <c r="VGJ756" s="31"/>
      <c r="VGK756" s="31"/>
      <c r="VGL756" s="31"/>
      <c r="VGM756" s="31"/>
      <c r="VGN756" s="31"/>
      <c r="VGO756" s="31"/>
      <c r="VGP756" s="31"/>
      <c r="VGQ756" s="31"/>
      <c r="VGR756" s="31"/>
      <c r="VGS756" s="31"/>
      <c r="VGT756" s="31"/>
      <c r="VGU756" s="31"/>
      <c r="VGV756" s="31"/>
      <c r="VGW756" s="31"/>
      <c r="VGX756" s="31"/>
      <c r="VGY756" s="31"/>
      <c r="VGZ756" s="31"/>
      <c r="VHA756" s="31"/>
      <c r="VHB756" s="31"/>
      <c r="VHC756" s="31"/>
      <c r="VHD756" s="31"/>
      <c r="VHE756" s="31"/>
      <c r="VHF756" s="31"/>
      <c r="VHG756" s="31"/>
      <c r="VHH756" s="31"/>
      <c r="VHI756" s="31"/>
      <c r="VHJ756" s="31"/>
      <c r="VHK756" s="31"/>
      <c r="VHL756" s="31"/>
      <c r="VHM756" s="31"/>
      <c r="VHN756" s="31"/>
      <c r="VHO756" s="31"/>
      <c r="VHP756" s="31"/>
      <c r="VHQ756" s="31"/>
      <c r="VHR756" s="31"/>
      <c r="VHS756" s="31"/>
      <c r="VHT756" s="31"/>
      <c r="VHU756" s="31"/>
      <c r="VHV756" s="31"/>
      <c r="VHW756" s="31"/>
      <c r="VHX756" s="31"/>
      <c r="VHY756" s="31"/>
      <c r="VHZ756" s="31"/>
      <c r="VIA756" s="31"/>
      <c r="VIB756" s="31"/>
      <c r="VIC756" s="31"/>
      <c r="VID756" s="31"/>
      <c r="VIE756" s="31"/>
      <c r="VIF756" s="31"/>
      <c r="VIG756" s="31"/>
      <c r="VIH756" s="31"/>
      <c r="VII756" s="31"/>
      <c r="VIJ756" s="31"/>
      <c r="VIK756" s="31"/>
      <c r="VIL756" s="31"/>
      <c r="VIM756" s="31"/>
      <c r="VIN756" s="31"/>
      <c r="VIO756" s="31"/>
      <c r="VIP756" s="31"/>
      <c r="VIQ756" s="31"/>
      <c r="VIR756" s="31"/>
      <c r="VIS756" s="31"/>
      <c r="VIT756" s="31"/>
      <c r="VIU756" s="31"/>
      <c r="VIV756" s="31"/>
      <c r="VIW756" s="31"/>
      <c r="VIX756" s="31"/>
      <c r="VIY756" s="31"/>
      <c r="VIZ756" s="31"/>
      <c r="VJA756" s="31"/>
      <c r="VJB756" s="31"/>
      <c r="VJC756" s="31"/>
      <c r="VJD756" s="31"/>
      <c r="VJE756" s="31"/>
      <c r="VJF756" s="31"/>
      <c r="VJG756" s="31"/>
      <c r="VJH756" s="31"/>
      <c r="VJI756" s="31"/>
      <c r="VJJ756" s="31"/>
      <c r="VJK756" s="31"/>
      <c r="VJL756" s="31"/>
      <c r="VJM756" s="31"/>
      <c r="VJN756" s="31"/>
      <c r="VJO756" s="31"/>
      <c r="VJP756" s="31"/>
      <c r="VJQ756" s="31"/>
      <c r="VJR756" s="31"/>
      <c r="VJS756" s="31"/>
      <c r="VJT756" s="31"/>
      <c r="VJU756" s="31"/>
      <c r="VJV756" s="31"/>
      <c r="VJW756" s="31"/>
      <c r="VJX756" s="31"/>
      <c r="VJY756" s="31"/>
      <c r="VJZ756" s="31"/>
      <c r="VKA756" s="31"/>
      <c r="VKB756" s="31"/>
      <c r="VKC756" s="31"/>
      <c r="VKD756" s="31"/>
      <c r="VKE756" s="31"/>
      <c r="VKF756" s="31"/>
      <c r="VKG756" s="31"/>
      <c r="VKH756" s="31"/>
      <c r="VKI756" s="31"/>
      <c r="VKJ756" s="31"/>
      <c r="VKK756" s="31"/>
      <c r="VKL756" s="31"/>
      <c r="VKM756" s="31"/>
      <c r="VKN756" s="31"/>
      <c r="VKO756" s="31"/>
      <c r="VKP756" s="31"/>
      <c r="VKQ756" s="31"/>
      <c r="VKR756" s="31"/>
      <c r="VKS756" s="31"/>
      <c r="VKT756" s="31"/>
      <c r="VKU756" s="31"/>
      <c r="VKV756" s="31"/>
      <c r="VKW756" s="31"/>
      <c r="VKX756" s="31"/>
      <c r="VKY756" s="31"/>
      <c r="VKZ756" s="31"/>
      <c r="VLA756" s="31"/>
      <c r="VLB756" s="31"/>
      <c r="VLC756" s="31"/>
      <c r="VLD756" s="31"/>
      <c r="VLE756" s="31"/>
      <c r="VLF756" s="31"/>
      <c r="VLG756" s="31"/>
      <c r="VLH756" s="31"/>
      <c r="VLI756" s="31"/>
      <c r="VLJ756" s="31"/>
      <c r="VLK756" s="31"/>
      <c r="VLL756" s="31"/>
      <c r="VLM756" s="31"/>
      <c r="VLN756" s="31"/>
      <c r="VLO756" s="31"/>
      <c r="VLP756" s="31"/>
      <c r="VLQ756" s="31"/>
      <c r="VLR756" s="31"/>
      <c r="VLS756" s="31"/>
      <c r="VLT756" s="31"/>
      <c r="VLU756" s="31"/>
      <c r="VLV756" s="31"/>
      <c r="VLW756" s="31"/>
      <c r="VLX756" s="31"/>
      <c r="VLY756" s="31"/>
      <c r="VLZ756" s="31"/>
      <c r="VMA756" s="31"/>
      <c r="VMB756" s="31"/>
      <c r="VMC756" s="31"/>
      <c r="VMD756" s="31"/>
      <c r="VME756" s="31"/>
      <c r="VMF756" s="31"/>
      <c r="VMG756" s="31"/>
      <c r="VMH756" s="31"/>
      <c r="VMI756" s="31"/>
      <c r="VMJ756" s="31"/>
      <c r="VMK756" s="31"/>
      <c r="VML756" s="31"/>
      <c r="VMM756" s="31"/>
      <c r="VMN756" s="31"/>
      <c r="VMO756" s="31"/>
      <c r="VMP756" s="31"/>
      <c r="VMQ756" s="31"/>
      <c r="VMR756" s="31"/>
      <c r="VMS756" s="31"/>
      <c r="VMT756" s="31"/>
      <c r="VMU756" s="31"/>
      <c r="VMV756" s="31"/>
      <c r="VMW756" s="31"/>
      <c r="VMX756" s="31"/>
      <c r="VMY756" s="31"/>
      <c r="VMZ756" s="31"/>
      <c r="VNA756" s="31"/>
      <c r="VNB756" s="31"/>
      <c r="VNC756" s="31"/>
      <c r="VND756" s="31"/>
      <c r="VNE756" s="31"/>
      <c r="VNF756" s="31"/>
      <c r="VNG756" s="31"/>
      <c r="VNH756" s="31"/>
      <c r="VNI756" s="31"/>
      <c r="VNJ756" s="31"/>
      <c r="VNK756" s="31"/>
      <c r="VNL756" s="31"/>
      <c r="VNM756" s="31"/>
      <c r="VNN756" s="31"/>
      <c r="VNO756" s="31"/>
      <c r="VNP756" s="31"/>
      <c r="VNQ756" s="31"/>
      <c r="VNR756" s="31"/>
      <c r="VNS756" s="31"/>
      <c r="VNT756" s="31"/>
      <c r="VNU756" s="31"/>
      <c r="VNV756" s="31"/>
      <c r="VNW756" s="31"/>
      <c r="VNX756" s="31"/>
      <c r="VNY756" s="31"/>
      <c r="VNZ756" s="31"/>
      <c r="VOA756" s="31"/>
      <c r="VOB756" s="31"/>
      <c r="VOC756" s="31"/>
      <c r="VOD756" s="31"/>
      <c r="VOE756" s="31"/>
      <c r="VOF756" s="31"/>
      <c r="VOG756" s="31"/>
      <c r="VOH756" s="31"/>
      <c r="VOI756" s="31"/>
      <c r="VOJ756" s="31"/>
      <c r="VOK756" s="31"/>
      <c r="VOL756" s="31"/>
      <c r="VOM756" s="31"/>
      <c r="VON756" s="31"/>
      <c r="VOO756" s="31"/>
      <c r="VOP756" s="31"/>
      <c r="VOQ756" s="31"/>
      <c r="VOR756" s="31"/>
      <c r="VOS756" s="31"/>
      <c r="VOT756" s="31"/>
      <c r="VOU756" s="31"/>
      <c r="VOV756" s="31"/>
      <c r="VOW756" s="31"/>
      <c r="VOX756" s="31"/>
      <c r="VOY756" s="31"/>
      <c r="VOZ756" s="31"/>
      <c r="VPA756" s="31"/>
      <c r="VPB756" s="31"/>
      <c r="VPC756" s="31"/>
      <c r="VPD756" s="31"/>
      <c r="VPE756" s="31"/>
      <c r="VPF756" s="31"/>
      <c r="VPG756" s="31"/>
      <c r="VPH756" s="31"/>
      <c r="VPI756" s="31"/>
      <c r="VPJ756" s="31"/>
      <c r="VPK756" s="31"/>
      <c r="VPL756" s="31"/>
      <c r="VPM756" s="31"/>
      <c r="VPN756" s="31"/>
      <c r="VPO756" s="31"/>
      <c r="VPP756" s="31"/>
      <c r="VPQ756" s="31"/>
      <c r="VPR756" s="31"/>
      <c r="VPS756" s="31"/>
      <c r="VPT756" s="31"/>
      <c r="VPU756" s="31"/>
      <c r="VPV756" s="31"/>
      <c r="VPW756" s="31"/>
      <c r="VPX756" s="31"/>
      <c r="VPY756" s="31"/>
      <c r="VPZ756" s="31"/>
      <c r="VQA756" s="31"/>
      <c r="VQB756" s="31"/>
      <c r="VQC756" s="31"/>
      <c r="VQD756" s="31"/>
      <c r="VQE756" s="31"/>
      <c r="VQF756" s="31"/>
      <c r="VQG756" s="31"/>
      <c r="VQH756" s="31"/>
      <c r="VQI756" s="31"/>
      <c r="VQJ756" s="31"/>
      <c r="VQK756" s="31"/>
      <c r="VQL756" s="31"/>
      <c r="VQM756" s="31"/>
      <c r="VQN756" s="31"/>
      <c r="VQO756" s="31"/>
      <c r="VQP756" s="31"/>
      <c r="VQQ756" s="31"/>
      <c r="VQR756" s="31"/>
      <c r="VQS756" s="31"/>
      <c r="VQT756" s="31"/>
      <c r="VQU756" s="31"/>
      <c r="VQV756" s="31"/>
      <c r="VQW756" s="31"/>
      <c r="VQX756" s="31"/>
      <c r="VQY756" s="31"/>
      <c r="VQZ756" s="31"/>
      <c r="VRA756" s="31"/>
      <c r="VRB756" s="31"/>
      <c r="VRC756" s="31"/>
      <c r="VRD756" s="31"/>
      <c r="VRE756" s="31"/>
      <c r="VRF756" s="31"/>
      <c r="VRG756" s="31"/>
      <c r="VRH756" s="31"/>
      <c r="VRI756" s="31"/>
      <c r="VRJ756" s="31"/>
      <c r="VRK756" s="31"/>
      <c r="VRL756" s="31"/>
      <c r="VRM756" s="31"/>
      <c r="VRN756" s="31"/>
      <c r="VRO756" s="31"/>
      <c r="VRP756" s="31"/>
      <c r="VRQ756" s="31"/>
      <c r="VRR756" s="31"/>
      <c r="VRS756" s="31"/>
      <c r="VRT756" s="31"/>
      <c r="VRU756" s="31"/>
      <c r="VRV756" s="31"/>
      <c r="VRW756" s="31"/>
      <c r="VRX756" s="31"/>
      <c r="VRY756" s="31"/>
      <c r="VRZ756" s="31"/>
      <c r="VSA756" s="31"/>
      <c r="VSB756" s="31"/>
      <c r="VSC756" s="31"/>
      <c r="VSD756" s="31"/>
      <c r="VSE756" s="31"/>
      <c r="VSF756" s="31"/>
      <c r="VSG756" s="31"/>
      <c r="VSH756" s="31"/>
      <c r="VSI756" s="31"/>
      <c r="VSJ756" s="31"/>
      <c r="VSK756" s="31"/>
      <c r="VSL756" s="31"/>
      <c r="VSM756" s="31"/>
      <c r="VSN756" s="31"/>
      <c r="VSO756" s="31"/>
      <c r="VSP756" s="31"/>
      <c r="VSQ756" s="31"/>
      <c r="VSR756" s="31"/>
      <c r="VSS756" s="31"/>
      <c r="VST756" s="31"/>
      <c r="VSU756" s="31"/>
      <c r="VSV756" s="31"/>
      <c r="VSW756" s="31"/>
      <c r="VSX756" s="31"/>
      <c r="VSY756" s="31"/>
      <c r="VSZ756" s="31"/>
      <c r="VTA756" s="31"/>
      <c r="VTB756" s="31"/>
      <c r="VTC756" s="31"/>
      <c r="VTD756" s="31"/>
      <c r="VTE756" s="31"/>
      <c r="VTF756" s="31"/>
      <c r="VTG756" s="31"/>
      <c r="VTH756" s="31"/>
      <c r="VTI756" s="31"/>
      <c r="VTJ756" s="31"/>
      <c r="VTK756" s="31"/>
      <c r="VTL756" s="31"/>
      <c r="VTM756" s="31"/>
      <c r="VTN756" s="31"/>
      <c r="VTO756" s="31"/>
      <c r="VTP756" s="31"/>
      <c r="VTQ756" s="31"/>
      <c r="VTR756" s="31"/>
      <c r="VTS756" s="31"/>
      <c r="VTT756" s="31"/>
      <c r="VTU756" s="31"/>
      <c r="VTV756" s="31"/>
      <c r="VTW756" s="31"/>
      <c r="VTX756" s="31"/>
      <c r="VTY756" s="31"/>
      <c r="VTZ756" s="31"/>
      <c r="VUA756" s="31"/>
      <c r="VUB756" s="31"/>
      <c r="VUC756" s="31"/>
      <c r="VUD756" s="31"/>
      <c r="VUE756" s="31"/>
      <c r="VUF756" s="31"/>
      <c r="VUG756" s="31"/>
      <c r="VUH756" s="31"/>
      <c r="VUI756" s="31"/>
      <c r="VUJ756" s="31"/>
      <c r="VUK756" s="31"/>
      <c r="VUL756" s="31"/>
      <c r="VUM756" s="31"/>
      <c r="VUN756" s="31"/>
      <c r="VUO756" s="31"/>
      <c r="VUP756" s="31"/>
      <c r="VUQ756" s="31"/>
      <c r="VUR756" s="31"/>
      <c r="VUS756" s="31"/>
      <c r="VUT756" s="31"/>
      <c r="VUU756" s="31"/>
      <c r="VUV756" s="31"/>
      <c r="VUW756" s="31"/>
      <c r="VUX756" s="31"/>
      <c r="VUY756" s="31"/>
      <c r="VUZ756" s="31"/>
      <c r="VVA756" s="31"/>
      <c r="VVB756" s="31"/>
      <c r="VVC756" s="31"/>
      <c r="VVD756" s="31"/>
      <c r="VVE756" s="31"/>
      <c r="VVF756" s="31"/>
      <c r="VVG756" s="31"/>
      <c r="VVH756" s="31"/>
      <c r="VVI756" s="31"/>
      <c r="VVJ756" s="31"/>
      <c r="VVK756" s="31"/>
      <c r="VVL756" s="31"/>
      <c r="VVM756" s="31"/>
      <c r="VVN756" s="31"/>
      <c r="VVO756" s="31"/>
      <c r="VVP756" s="31"/>
      <c r="VVQ756" s="31"/>
      <c r="VVR756" s="31"/>
      <c r="VVS756" s="31"/>
      <c r="VVT756" s="31"/>
      <c r="VVU756" s="31"/>
      <c r="VVV756" s="31"/>
      <c r="VVW756" s="31"/>
      <c r="VVX756" s="31"/>
      <c r="VVY756" s="31"/>
      <c r="VVZ756" s="31"/>
      <c r="VWA756" s="31"/>
      <c r="VWB756" s="31"/>
      <c r="VWC756" s="31"/>
      <c r="VWD756" s="31"/>
      <c r="VWE756" s="31"/>
      <c r="VWF756" s="31"/>
      <c r="VWG756" s="31"/>
      <c r="VWH756" s="31"/>
      <c r="VWI756" s="31"/>
      <c r="VWJ756" s="31"/>
      <c r="VWK756" s="31"/>
      <c r="VWL756" s="31"/>
      <c r="VWM756" s="31"/>
      <c r="VWN756" s="31"/>
      <c r="VWO756" s="31"/>
      <c r="VWP756" s="31"/>
      <c r="VWQ756" s="31"/>
      <c r="VWR756" s="31"/>
      <c r="VWS756" s="31"/>
      <c r="VWT756" s="31"/>
      <c r="VWU756" s="31"/>
      <c r="VWV756" s="31"/>
      <c r="VWW756" s="31"/>
      <c r="VWX756" s="31"/>
      <c r="VWY756" s="31"/>
      <c r="VWZ756" s="31"/>
      <c r="VXA756" s="31"/>
      <c r="VXB756" s="31"/>
      <c r="VXC756" s="31"/>
      <c r="VXD756" s="31"/>
      <c r="VXE756" s="31"/>
      <c r="VXF756" s="31"/>
      <c r="VXG756" s="31"/>
      <c r="VXH756" s="31"/>
      <c r="VXI756" s="31"/>
      <c r="VXJ756" s="31"/>
      <c r="VXK756" s="31"/>
      <c r="VXL756" s="31"/>
      <c r="VXM756" s="31"/>
      <c r="VXN756" s="31"/>
      <c r="VXO756" s="31"/>
      <c r="VXP756" s="31"/>
      <c r="VXQ756" s="31"/>
      <c r="VXR756" s="31"/>
      <c r="VXS756" s="31"/>
      <c r="VXT756" s="31"/>
      <c r="VXU756" s="31"/>
      <c r="VXV756" s="31"/>
      <c r="VXW756" s="31"/>
      <c r="VXX756" s="31"/>
      <c r="VXY756" s="31"/>
      <c r="VXZ756" s="31"/>
      <c r="VYA756" s="31"/>
      <c r="VYB756" s="31"/>
      <c r="VYC756" s="31"/>
      <c r="VYD756" s="31"/>
      <c r="VYE756" s="31"/>
      <c r="VYF756" s="31"/>
      <c r="VYG756" s="31"/>
      <c r="VYH756" s="31"/>
      <c r="VYI756" s="31"/>
      <c r="VYJ756" s="31"/>
      <c r="VYK756" s="31"/>
      <c r="VYL756" s="31"/>
      <c r="VYM756" s="31"/>
      <c r="VYN756" s="31"/>
      <c r="VYO756" s="31"/>
      <c r="VYP756" s="31"/>
      <c r="VYQ756" s="31"/>
      <c r="VYR756" s="31"/>
      <c r="VYS756" s="31"/>
      <c r="VYT756" s="31"/>
      <c r="VYU756" s="31"/>
      <c r="VYV756" s="31"/>
      <c r="VYW756" s="31"/>
      <c r="VYX756" s="31"/>
      <c r="VYY756" s="31"/>
      <c r="VYZ756" s="31"/>
      <c r="VZA756" s="31"/>
      <c r="VZB756" s="31"/>
      <c r="VZC756" s="31"/>
      <c r="VZD756" s="31"/>
      <c r="VZE756" s="31"/>
      <c r="VZF756" s="31"/>
      <c r="VZG756" s="31"/>
      <c r="VZH756" s="31"/>
      <c r="VZI756" s="31"/>
      <c r="VZJ756" s="31"/>
      <c r="VZK756" s="31"/>
      <c r="VZL756" s="31"/>
      <c r="VZM756" s="31"/>
      <c r="VZN756" s="31"/>
      <c r="VZO756" s="31"/>
      <c r="VZP756" s="31"/>
      <c r="VZQ756" s="31"/>
      <c r="VZR756" s="31"/>
      <c r="VZS756" s="31"/>
      <c r="VZT756" s="31"/>
      <c r="VZU756" s="31"/>
      <c r="VZV756" s="31"/>
      <c r="VZW756" s="31"/>
      <c r="VZX756" s="31"/>
      <c r="VZY756" s="31"/>
      <c r="VZZ756" s="31"/>
      <c r="WAA756" s="31"/>
      <c r="WAB756" s="31"/>
      <c r="WAC756" s="31"/>
      <c r="WAD756" s="31"/>
      <c r="WAE756" s="31"/>
      <c r="WAF756" s="31"/>
      <c r="WAG756" s="31"/>
      <c r="WAH756" s="31"/>
      <c r="WAI756" s="31"/>
      <c r="WAJ756" s="31"/>
      <c r="WAK756" s="31"/>
      <c r="WAL756" s="31"/>
      <c r="WAM756" s="31"/>
      <c r="WAN756" s="31"/>
      <c r="WAO756" s="31"/>
      <c r="WAP756" s="31"/>
      <c r="WAQ756" s="31"/>
      <c r="WAR756" s="31"/>
      <c r="WAS756" s="31"/>
      <c r="WAT756" s="31"/>
      <c r="WAU756" s="31"/>
      <c r="WAV756" s="31"/>
      <c r="WAW756" s="31"/>
      <c r="WAX756" s="31"/>
      <c r="WAY756" s="31"/>
      <c r="WAZ756" s="31"/>
      <c r="WBA756" s="31"/>
      <c r="WBB756" s="31"/>
      <c r="WBC756" s="31"/>
      <c r="WBD756" s="31"/>
      <c r="WBE756" s="31"/>
      <c r="WBF756" s="31"/>
      <c r="WBG756" s="31"/>
      <c r="WBH756" s="31"/>
      <c r="WBI756" s="31"/>
      <c r="WBJ756" s="31"/>
      <c r="WBK756" s="31"/>
      <c r="WBL756" s="31"/>
      <c r="WBM756" s="31"/>
      <c r="WBN756" s="31"/>
      <c r="WBO756" s="31"/>
      <c r="WBP756" s="31"/>
      <c r="WBQ756" s="31"/>
      <c r="WBR756" s="31"/>
      <c r="WBS756" s="31"/>
      <c r="WBT756" s="31"/>
      <c r="WBU756" s="31"/>
      <c r="WBV756" s="31"/>
      <c r="WBW756" s="31"/>
      <c r="WBX756" s="31"/>
      <c r="WBY756" s="31"/>
      <c r="WBZ756" s="31"/>
      <c r="WCA756" s="31"/>
      <c r="WCB756" s="31"/>
      <c r="WCC756" s="31"/>
      <c r="WCD756" s="31"/>
      <c r="WCE756" s="31"/>
      <c r="WCF756" s="31"/>
      <c r="WCG756" s="31"/>
      <c r="WCH756" s="31"/>
      <c r="WCI756" s="31"/>
      <c r="WCJ756" s="31"/>
      <c r="WCK756" s="31"/>
      <c r="WCL756" s="31"/>
      <c r="WCM756" s="31"/>
      <c r="WCN756" s="31"/>
      <c r="WCO756" s="31"/>
      <c r="WCP756" s="31"/>
      <c r="WCQ756" s="31"/>
      <c r="WCR756" s="31"/>
      <c r="WCS756" s="31"/>
      <c r="WCT756" s="31"/>
      <c r="WCU756" s="31"/>
      <c r="WCV756" s="31"/>
      <c r="WCW756" s="31"/>
      <c r="WCX756" s="31"/>
      <c r="WCY756" s="31"/>
      <c r="WCZ756" s="31"/>
      <c r="WDA756" s="31"/>
      <c r="WDB756" s="31"/>
      <c r="WDC756" s="31"/>
      <c r="WDD756" s="31"/>
      <c r="WDE756" s="31"/>
      <c r="WDF756" s="31"/>
      <c r="WDG756" s="31"/>
      <c r="WDH756" s="31"/>
      <c r="WDI756" s="31"/>
      <c r="WDJ756" s="31"/>
      <c r="WDK756" s="31"/>
      <c r="WDL756" s="31"/>
      <c r="WDM756" s="31"/>
      <c r="WDN756" s="31"/>
      <c r="WDO756" s="31"/>
      <c r="WDP756" s="31"/>
      <c r="WDQ756" s="31"/>
      <c r="WDR756" s="31"/>
      <c r="WDS756" s="31"/>
      <c r="WDT756" s="31"/>
      <c r="WDU756" s="31"/>
      <c r="WDV756" s="31"/>
      <c r="WDW756" s="31"/>
      <c r="WDX756" s="31"/>
      <c r="WDY756" s="31"/>
      <c r="WDZ756" s="31"/>
      <c r="WEA756" s="31"/>
      <c r="WEB756" s="31"/>
      <c r="WEC756" s="31"/>
      <c r="WED756" s="31"/>
      <c r="WEE756" s="31"/>
      <c r="WEF756" s="31"/>
      <c r="WEG756" s="31"/>
      <c r="WEH756" s="31"/>
      <c r="WEI756" s="31"/>
      <c r="WEJ756" s="31"/>
      <c r="WEK756" s="31"/>
      <c r="WEL756" s="31"/>
      <c r="WEM756" s="31"/>
      <c r="WEN756" s="31"/>
      <c r="WEO756" s="31"/>
      <c r="WEP756" s="31"/>
      <c r="WEQ756" s="31"/>
      <c r="WER756" s="31"/>
      <c r="WES756" s="31"/>
      <c r="WET756" s="31"/>
      <c r="WEU756" s="31"/>
      <c r="WEV756" s="31"/>
      <c r="WEW756" s="31"/>
      <c r="WEX756" s="31"/>
      <c r="WEY756" s="31"/>
      <c r="WEZ756" s="31"/>
      <c r="WFA756" s="31"/>
      <c r="WFB756" s="31"/>
      <c r="WFC756" s="31"/>
      <c r="WFD756" s="31"/>
      <c r="WFE756" s="31"/>
      <c r="WFF756" s="31"/>
      <c r="WFG756" s="31"/>
      <c r="WFH756" s="31"/>
      <c r="WFI756" s="31"/>
      <c r="WFJ756" s="31"/>
      <c r="WFK756" s="31"/>
      <c r="WFL756" s="31"/>
      <c r="WFM756" s="31"/>
      <c r="WFN756" s="31"/>
      <c r="WFO756" s="31"/>
      <c r="WFP756" s="31"/>
      <c r="WFQ756" s="31"/>
      <c r="WFR756" s="31"/>
      <c r="WFS756" s="31"/>
      <c r="WFT756" s="31"/>
      <c r="WFU756" s="31"/>
      <c r="WFV756" s="31"/>
      <c r="WFW756" s="31"/>
      <c r="WFX756" s="31"/>
      <c r="WFY756" s="31"/>
      <c r="WFZ756" s="31"/>
      <c r="WGA756" s="31"/>
      <c r="WGB756" s="31"/>
      <c r="WGC756" s="31"/>
      <c r="WGD756" s="31"/>
      <c r="WGE756" s="31"/>
      <c r="WGF756" s="31"/>
      <c r="WGG756" s="31"/>
      <c r="WGH756" s="31"/>
      <c r="WGI756" s="31"/>
      <c r="WGJ756" s="31"/>
      <c r="WGK756" s="31"/>
      <c r="WGL756" s="31"/>
      <c r="WGM756" s="31"/>
      <c r="WGN756" s="31"/>
      <c r="WGO756" s="31"/>
      <c r="WGP756" s="31"/>
      <c r="WGQ756" s="31"/>
      <c r="WGR756" s="31"/>
      <c r="WGS756" s="31"/>
      <c r="WGT756" s="31"/>
      <c r="WGU756" s="31"/>
      <c r="WGV756" s="31"/>
      <c r="WGW756" s="31"/>
      <c r="WGX756" s="31"/>
      <c r="WGY756" s="31"/>
      <c r="WGZ756" s="31"/>
      <c r="WHA756" s="31"/>
      <c r="WHB756" s="31"/>
      <c r="WHC756" s="31"/>
      <c r="WHD756" s="31"/>
      <c r="WHE756" s="31"/>
      <c r="WHF756" s="31"/>
      <c r="WHG756" s="31"/>
      <c r="WHH756" s="31"/>
      <c r="WHI756" s="31"/>
      <c r="WHJ756" s="31"/>
      <c r="WHK756" s="31"/>
      <c r="WHL756" s="31"/>
      <c r="WHM756" s="31"/>
      <c r="WHN756" s="31"/>
      <c r="WHO756" s="31"/>
      <c r="WHP756" s="31"/>
      <c r="WHQ756" s="31"/>
      <c r="WHR756" s="31"/>
      <c r="WHS756" s="31"/>
      <c r="WHT756" s="31"/>
      <c r="WHU756" s="31"/>
      <c r="WHV756" s="31"/>
      <c r="WHW756" s="31"/>
      <c r="WHX756" s="31"/>
      <c r="WHY756" s="31"/>
      <c r="WHZ756" s="31"/>
      <c r="WIA756" s="31"/>
      <c r="WIB756" s="31"/>
      <c r="WIC756" s="31"/>
      <c r="WID756" s="31"/>
      <c r="WIE756" s="31"/>
      <c r="WIF756" s="31"/>
      <c r="WIG756" s="31"/>
      <c r="WIH756" s="31"/>
      <c r="WII756" s="31"/>
      <c r="WIJ756" s="31"/>
      <c r="WIK756" s="31"/>
      <c r="WIL756" s="31"/>
      <c r="WIM756" s="31"/>
      <c r="WIN756" s="31"/>
      <c r="WIO756" s="31"/>
      <c r="WIP756" s="31"/>
      <c r="WIQ756" s="31"/>
      <c r="WIR756" s="31"/>
      <c r="WIS756" s="31"/>
      <c r="WIT756" s="31"/>
      <c r="WIU756" s="31"/>
      <c r="WIV756" s="31"/>
      <c r="WIW756" s="31"/>
      <c r="WIX756" s="31"/>
      <c r="WIY756" s="31"/>
      <c r="WIZ756" s="31"/>
      <c r="WJA756" s="31"/>
      <c r="WJB756" s="31"/>
      <c r="WJC756" s="31"/>
      <c r="WJD756" s="31"/>
      <c r="WJE756" s="31"/>
      <c r="WJF756" s="31"/>
      <c r="WJG756" s="31"/>
      <c r="WJH756" s="31"/>
      <c r="WJI756" s="31"/>
      <c r="WJJ756" s="31"/>
      <c r="WJK756" s="31"/>
      <c r="WJL756" s="31"/>
      <c r="WJM756" s="31"/>
      <c r="WJN756" s="31"/>
      <c r="WJO756" s="31"/>
      <c r="WJP756" s="31"/>
      <c r="WJQ756" s="31"/>
      <c r="WJR756" s="31"/>
      <c r="WJS756" s="31"/>
      <c r="WJT756" s="31"/>
      <c r="WJU756" s="31"/>
      <c r="WJV756" s="31"/>
      <c r="WJW756" s="31"/>
      <c r="WJX756" s="31"/>
      <c r="WJY756" s="31"/>
      <c r="WJZ756" s="31"/>
      <c r="WKA756" s="31"/>
      <c r="WKB756" s="31"/>
      <c r="WKC756" s="31"/>
      <c r="WKD756" s="31"/>
      <c r="WKE756" s="31"/>
      <c r="WKF756" s="31"/>
      <c r="WKG756" s="31"/>
      <c r="WKH756" s="31"/>
      <c r="WKI756" s="31"/>
      <c r="WKJ756" s="31"/>
      <c r="WKK756" s="31"/>
      <c r="WKL756" s="31"/>
      <c r="WKM756" s="31"/>
      <c r="WKN756" s="31"/>
      <c r="WKO756" s="31"/>
      <c r="WKP756" s="31"/>
      <c r="WKQ756" s="31"/>
      <c r="WKR756" s="31"/>
      <c r="WKS756" s="31"/>
      <c r="WKT756" s="31"/>
      <c r="WKU756" s="31"/>
      <c r="WKV756" s="31"/>
      <c r="WKW756" s="31"/>
      <c r="WKX756" s="31"/>
      <c r="WKY756" s="31"/>
      <c r="WKZ756" s="31"/>
      <c r="WLA756" s="31"/>
      <c r="WLB756" s="31"/>
      <c r="WLC756" s="31"/>
      <c r="WLD756" s="31"/>
      <c r="WLE756" s="31"/>
      <c r="WLF756" s="31"/>
      <c r="WLG756" s="31"/>
      <c r="WLH756" s="31"/>
      <c r="WLI756" s="31"/>
      <c r="WLJ756" s="31"/>
      <c r="WLK756" s="31"/>
      <c r="WLL756" s="31"/>
      <c r="WLM756" s="31"/>
      <c r="WLN756" s="31"/>
      <c r="WLO756" s="31"/>
      <c r="WLP756" s="31"/>
      <c r="WLQ756" s="31"/>
      <c r="WLR756" s="31"/>
      <c r="WLS756" s="31"/>
      <c r="WLT756" s="31"/>
      <c r="WLU756" s="31"/>
      <c r="WLV756" s="31"/>
      <c r="WLW756" s="31"/>
      <c r="WLX756" s="31"/>
      <c r="WLY756" s="31"/>
      <c r="WLZ756" s="31"/>
      <c r="WMA756" s="31"/>
      <c r="WMB756" s="31"/>
      <c r="WMC756" s="31"/>
      <c r="WMD756" s="31"/>
      <c r="WME756" s="31"/>
      <c r="WMF756" s="31"/>
      <c r="WMG756" s="31"/>
      <c r="WMH756" s="31"/>
      <c r="WMI756" s="31"/>
      <c r="WMJ756" s="31"/>
      <c r="WMK756" s="31"/>
      <c r="WML756" s="31"/>
      <c r="WMM756" s="31"/>
      <c r="WMN756" s="31"/>
      <c r="WMO756" s="31"/>
      <c r="WMP756" s="31"/>
      <c r="WMQ756" s="31"/>
      <c r="WMR756" s="31"/>
      <c r="WMS756" s="31"/>
      <c r="WMT756" s="31"/>
      <c r="WMU756" s="31"/>
      <c r="WMV756" s="31"/>
      <c r="WMW756" s="31"/>
      <c r="WMX756" s="31"/>
      <c r="WMY756" s="31"/>
      <c r="WMZ756" s="31"/>
      <c r="WNA756" s="31"/>
      <c r="WNB756" s="31"/>
      <c r="WNC756" s="31"/>
      <c r="WND756" s="31"/>
      <c r="WNE756" s="31"/>
      <c r="WNF756" s="31"/>
      <c r="WNG756" s="31"/>
      <c r="WNH756" s="31"/>
      <c r="WNI756" s="31"/>
      <c r="WNJ756" s="31"/>
      <c r="WNK756" s="31"/>
      <c r="WNL756" s="31"/>
      <c r="WNM756" s="31"/>
      <c r="WNN756" s="31"/>
      <c r="WNO756" s="31"/>
      <c r="WNP756" s="31"/>
      <c r="WNQ756" s="31"/>
      <c r="WNR756" s="31"/>
      <c r="WNS756" s="31"/>
      <c r="WNT756" s="31"/>
      <c r="WNU756" s="31"/>
      <c r="WNV756" s="31"/>
      <c r="WNW756" s="31"/>
      <c r="WNX756" s="31"/>
      <c r="WNY756" s="31"/>
      <c r="WNZ756" s="31"/>
      <c r="WOA756" s="31"/>
      <c r="WOB756" s="31"/>
      <c r="WOC756" s="31"/>
      <c r="WOD756" s="31"/>
      <c r="WOE756" s="31"/>
      <c r="WOF756" s="31"/>
      <c r="WOG756" s="31"/>
      <c r="WOH756" s="31"/>
      <c r="WOI756" s="31"/>
      <c r="WOJ756" s="31"/>
      <c r="WOK756" s="31"/>
      <c r="WOL756" s="31"/>
      <c r="WOM756" s="31"/>
      <c r="WON756" s="31"/>
      <c r="WOO756" s="31"/>
      <c r="WOP756" s="31"/>
      <c r="WOQ756" s="31"/>
      <c r="WOR756" s="31"/>
      <c r="WOS756" s="31"/>
      <c r="WOT756" s="31"/>
      <c r="WOU756" s="31"/>
      <c r="WOV756" s="31"/>
      <c r="WOW756" s="31"/>
      <c r="WOX756" s="31"/>
      <c r="WOY756" s="31"/>
      <c r="WOZ756" s="31"/>
      <c r="WPA756" s="31"/>
      <c r="WPB756" s="31"/>
      <c r="WPC756" s="31"/>
      <c r="WPD756" s="31"/>
      <c r="WPE756" s="31"/>
      <c r="WPF756" s="31"/>
      <c r="WPG756" s="31"/>
      <c r="WPH756" s="31"/>
      <c r="WPI756" s="31"/>
      <c r="WPJ756" s="31"/>
      <c r="WPK756" s="31"/>
      <c r="WPL756" s="31"/>
      <c r="WPM756" s="31"/>
      <c r="WPN756" s="31"/>
      <c r="WPO756" s="31"/>
      <c r="WPP756" s="31"/>
      <c r="WPQ756" s="31"/>
      <c r="WPR756" s="31"/>
      <c r="WPS756" s="31"/>
      <c r="WPT756" s="31"/>
      <c r="WPU756" s="31"/>
      <c r="WPV756" s="31"/>
      <c r="WPW756" s="31"/>
      <c r="WPX756" s="31"/>
      <c r="WPY756" s="31"/>
      <c r="WPZ756" s="31"/>
      <c r="WQA756" s="31"/>
      <c r="WQB756" s="31"/>
      <c r="WQC756" s="31"/>
      <c r="WQD756" s="31"/>
      <c r="WQE756" s="31"/>
      <c r="WQF756" s="31"/>
      <c r="WQG756" s="31"/>
      <c r="WQH756" s="31"/>
      <c r="WQI756" s="31"/>
      <c r="WQJ756" s="31"/>
      <c r="WQK756" s="31"/>
      <c r="WQL756" s="31"/>
      <c r="WQM756" s="31"/>
      <c r="WQN756" s="31"/>
      <c r="WQO756" s="31"/>
      <c r="WQP756" s="31"/>
      <c r="WQQ756" s="31"/>
      <c r="WQR756" s="31"/>
      <c r="WQS756" s="31"/>
      <c r="WQT756" s="31"/>
      <c r="WQU756" s="31"/>
      <c r="WQV756" s="31"/>
      <c r="WQW756" s="31"/>
      <c r="WQX756" s="31"/>
      <c r="WQY756" s="31"/>
      <c r="WQZ756" s="31"/>
      <c r="WRA756" s="31"/>
      <c r="WRB756" s="31"/>
      <c r="WRC756" s="31"/>
      <c r="WRD756" s="31"/>
      <c r="WRE756" s="31"/>
      <c r="WRF756" s="31"/>
      <c r="WRG756" s="31"/>
      <c r="WRH756" s="31"/>
      <c r="WRI756" s="31"/>
      <c r="WRJ756" s="31"/>
      <c r="WRK756" s="31"/>
      <c r="WRL756" s="31"/>
      <c r="WRM756" s="31"/>
      <c r="WRN756" s="31"/>
      <c r="WRO756" s="31"/>
      <c r="WRP756" s="31"/>
      <c r="WRQ756" s="31"/>
      <c r="WRR756" s="31"/>
      <c r="WRS756" s="31"/>
      <c r="WRT756" s="31"/>
      <c r="WRU756" s="31"/>
      <c r="WRV756" s="31"/>
      <c r="WRW756" s="31"/>
      <c r="WRX756" s="31"/>
      <c r="WRY756" s="31"/>
      <c r="WRZ756" s="31"/>
      <c r="WSA756" s="31"/>
      <c r="WSB756" s="31"/>
      <c r="WSC756" s="31"/>
      <c r="WSD756" s="31"/>
      <c r="WSE756" s="31"/>
      <c r="WSF756" s="31"/>
      <c r="WSG756" s="31"/>
      <c r="WSH756" s="31"/>
      <c r="WSI756" s="31"/>
      <c r="WSJ756" s="31"/>
      <c r="WSK756" s="31"/>
      <c r="WSL756" s="31"/>
      <c r="WSM756" s="31"/>
      <c r="WSN756" s="31"/>
      <c r="WSO756" s="31"/>
      <c r="WSP756" s="31"/>
      <c r="WSQ756" s="31"/>
      <c r="WSR756" s="31"/>
      <c r="WSS756" s="31"/>
      <c r="WST756" s="31"/>
      <c r="WSU756" s="31"/>
      <c r="WSV756" s="31"/>
      <c r="WSW756" s="31"/>
      <c r="WSX756" s="31"/>
      <c r="WSY756" s="31"/>
      <c r="WSZ756" s="31"/>
      <c r="WTA756" s="31"/>
      <c r="WTB756" s="31"/>
      <c r="WTC756" s="31"/>
      <c r="WTD756" s="31"/>
      <c r="WTE756" s="31"/>
      <c r="WTF756" s="31"/>
      <c r="WTG756" s="31"/>
      <c r="WTH756" s="31"/>
      <c r="WTI756" s="31"/>
      <c r="WTJ756" s="31"/>
      <c r="WTK756" s="31"/>
      <c r="WTL756" s="31"/>
      <c r="WTM756" s="31"/>
      <c r="WTN756" s="31"/>
      <c r="WTO756" s="31"/>
      <c r="WTP756" s="31"/>
      <c r="WTQ756" s="31"/>
      <c r="WTR756" s="31"/>
      <c r="WTS756" s="31"/>
      <c r="WTT756" s="31"/>
      <c r="WTU756" s="31"/>
      <c r="WTV756" s="31"/>
      <c r="WTW756" s="31"/>
      <c r="WTX756" s="31"/>
      <c r="WTY756" s="31"/>
      <c r="WTZ756" s="31"/>
      <c r="WUA756" s="31"/>
      <c r="WUB756" s="31"/>
      <c r="WUC756" s="31"/>
      <c r="WUD756" s="31"/>
      <c r="WUE756" s="31"/>
      <c r="WUF756" s="31"/>
      <c r="WUG756" s="31"/>
      <c r="WUH756" s="31"/>
      <c r="WUI756" s="31"/>
      <c r="WUJ756" s="31"/>
      <c r="WUK756" s="31"/>
      <c r="WUL756" s="31"/>
      <c r="WUM756" s="31"/>
      <c r="WUN756" s="31"/>
      <c r="WUO756" s="31"/>
      <c r="WUP756" s="31"/>
      <c r="WUQ756" s="31"/>
      <c r="WUR756" s="31"/>
      <c r="WUS756" s="31"/>
      <c r="WUT756" s="31"/>
      <c r="WUU756" s="31"/>
      <c r="WUV756" s="31"/>
      <c r="WUW756" s="31"/>
      <c r="WUX756" s="31"/>
      <c r="WUY756" s="31"/>
      <c r="WUZ756" s="31"/>
      <c r="WVA756" s="31"/>
      <c r="WVB756" s="31"/>
      <c r="WVC756" s="31"/>
      <c r="WVD756" s="31"/>
      <c r="WVE756" s="31"/>
      <c r="WVF756" s="31"/>
      <c r="WVG756" s="31"/>
      <c r="WVH756" s="31"/>
      <c r="WVI756" s="31"/>
      <c r="WVJ756" s="31"/>
      <c r="WVK756" s="31"/>
      <c r="WVL756" s="31"/>
      <c r="WVM756" s="31"/>
      <c r="WVN756" s="31"/>
      <c r="WVO756" s="31"/>
      <c r="WVP756" s="31"/>
      <c r="WVQ756" s="31"/>
      <c r="WVR756" s="31"/>
      <c r="WVS756" s="31"/>
    </row>
    <row r="757" spans="1:16139" s="70" customFormat="1">
      <c r="A757" s="168"/>
      <c r="B757" s="169"/>
      <c r="C757" s="170"/>
      <c r="D757" s="170"/>
      <c r="E757" s="170"/>
      <c r="F757" s="170"/>
      <c r="G757" s="170"/>
      <c r="H757" s="170"/>
      <c r="I757" s="170"/>
      <c r="J757" s="32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H757" s="3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31"/>
      <c r="BH757" s="31"/>
      <c r="BI757" s="31"/>
      <c r="BJ757" s="31"/>
      <c r="BK757" s="31"/>
      <c r="BL757" s="31"/>
      <c r="BM757" s="31"/>
      <c r="BN757" s="31"/>
      <c r="BO757" s="31"/>
      <c r="BP757" s="31"/>
      <c r="BQ757" s="31"/>
      <c r="BR757" s="31"/>
      <c r="BS757" s="31"/>
      <c r="BT757" s="31"/>
      <c r="BU757" s="31"/>
      <c r="BV757" s="31"/>
      <c r="BW757" s="31"/>
      <c r="BX757" s="31"/>
      <c r="BY757" s="31"/>
      <c r="BZ757" s="31"/>
      <c r="CA757" s="31"/>
      <c r="CB757" s="31"/>
      <c r="CC757" s="31"/>
      <c r="CD757" s="31"/>
      <c r="CE757" s="31"/>
      <c r="CF757" s="31"/>
      <c r="CG757" s="31"/>
      <c r="CH757" s="31"/>
      <c r="CI757" s="31"/>
      <c r="CJ757" s="31"/>
      <c r="CK757" s="31"/>
      <c r="CL757" s="31"/>
      <c r="CM757" s="31"/>
      <c r="CN757" s="31"/>
      <c r="CO757" s="31"/>
      <c r="CP757" s="31"/>
      <c r="CQ757" s="31"/>
      <c r="CR757" s="31"/>
      <c r="CS757" s="31"/>
      <c r="CT757" s="31"/>
      <c r="CU757" s="31"/>
      <c r="CV757" s="31"/>
      <c r="CW757" s="31"/>
      <c r="CX757" s="31"/>
      <c r="CY757" s="31"/>
      <c r="CZ757" s="31"/>
      <c r="DA757" s="31"/>
      <c r="DB757" s="31"/>
      <c r="DC757" s="31"/>
      <c r="DD757" s="31"/>
      <c r="DE757" s="31"/>
      <c r="DF757" s="31"/>
      <c r="DG757" s="31"/>
      <c r="DH757" s="31"/>
      <c r="DI757" s="31"/>
      <c r="DJ757" s="31"/>
      <c r="DK757" s="31"/>
      <c r="DL757" s="31"/>
      <c r="DM757" s="31"/>
      <c r="DN757" s="31"/>
      <c r="DO757" s="31"/>
      <c r="DP757" s="31"/>
      <c r="DQ757" s="31"/>
      <c r="DR757" s="31"/>
      <c r="DS757" s="31"/>
      <c r="DT757" s="31"/>
      <c r="DU757" s="31"/>
      <c r="DV757" s="31"/>
      <c r="DW757" s="31"/>
      <c r="DX757" s="31"/>
      <c r="DY757" s="31"/>
      <c r="DZ757" s="31"/>
      <c r="EA757" s="31"/>
      <c r="EB757" s="31"/>
      <c r="EC757" s="31"/>
      <c r="ED757" s="31"/>
      <c r="EE757" s="31"/>
      <c r="EF757" s="31"/>
      <c r="EG757" s="31"/>
      <c r="EH757" s="31"/>
      <c r="EI757" s="31"/>
      <c r="EJ757" s="31"/>
      <c r="EK757" s="31"/>
      <c r="EL757" s="31"/>
      <c r="EM757" s="31"/>
      <c r="EN757" s="31"/>
      <c r="EO757" s="31"/>
      <c r="EP757" s="31"/>
      <c r="EQ757" s="31"/>
      <c r="ER757" s="31"/>
      <c r="ES757" s="31"/>
      <c r="ET757" s="31"/>
      <c r="EU757" s="31"/>
      <c r="EV757" s="31"/>
      <c r="EW757" s="31"/>
      <c r="EX757" s="31"/>
      <c r="EY757" s="31"/>
      <c r="EZ757" s="31"/>
      <c r="FA757" s="31"/>
      <c r="FB757" s="31"/>
      <c r="FC757" s="31"/>
      <c r="FD757" s="31"/>
      <c r="FE757" s="31"/>
      <c r="FF757" s="31"/>
      <c r="FG757" s="31"/>
      <c r="FH757" s="31"/>
      <c r="FI757" s="31"/>
      <c r="FJ757" s="31"/>
      <c r="FK757" s="31"/>
      <c r="FL757" s="31"/>
      <c r="FM757" s="31"/>
      <c r="FN757" s="31"/>
      <c r="FO757" s="31"/>
      <c r="FP757" s="31"/>
      <c r="FQ757" s="31"/>
      <c r="FR757" s="31"/>
      <c r="FS757" s="31"/>
      <c r="FT757" s="31"/>
      <c r="FU757" s="31"/>
      <c r="FV757" s="31"/>
      <c r="FW757" s="31"/>
      <c r="FX757" s="31"/>
      <c r="FY757" s="31"/>
      <c r="FZ757" s="31"/>
      <c r="GA757" s="31"/>
      <c r="GB757" s="31"/>
      <c r="GC757" s="31"/>
      <c r="GD757" s="31"/>
      <c r="GE757" s="31"/>
      <c r="GF757" s="31"/>
      <c r="GG757" s="31"/>
      <c r="GH757" s="31"/>
      <c r="GI757" s="31"/>
      <c r="GJ757" s="31"/>
      <c r="GK757" s="31"/>
      <c r="GL757" s="31"/>
      <c r="GM757" s="31"/>
      <c r="GN757" s="31"/>
      <c r="GO757" s="31"/>
      <c r="GP757" s="31"/>
      <c r="GQ757" s="31"/>
      <c r="GR757" s="31"/>
      <c r="GS757" s="31"/>
      <c r="GT757" s="31"/>
      <c r="GU757" s="31"/>
      <c r="GV757" s="31"/>
      <c r="GW757" s="31"/>
      <c r="GX757" s="31"/>
      <c r="GY757" s="31"/>
      <c r="GZ757" s="31"/>
      <c r="HA757" s="31"/>
      <c r="HB757" s="31"/>
      <c r="HC757" s="31"/>
      <c r="HD757" s="31"/>
      <c r="HE757" s="31"/>
      <c r="HF757" s="31"/>
      <c r="HG757" s="31"/>
      <c r="HH757" s="31"/>
      <c r="HI757" s="31"/>
      <c r="HJ757" s="31"/>
      <c r="HK757" s="31"/>
      <c r="HL757" s="31"/>
      <c r="HM757" s="31"/>
      <c r="HN757" s="31"/>
      <c r="HO757" s="31"/>
      <c r="HP757" s="31"/>
      <c r="HQ757" s="31"/>
      <c r="HR757" s="31"/>
      <c r="HS757" s="31"/>
      <c r="HT757" s="31"/>
      <c r="HU757" s="31"/>
      <c r="HV757" s="31"/>
      <c r="HW757" s="31"/>
      <c r="HX757" s="31"/>
      <c r="HY757" s="31"/>
      <c r="HZ757" s="31"/>
      <c r="IA757" s="31"/>
      <c r="IB757" s="31"/>
      <c r="IC757" s="31"/>
      <c r="ID757" s="31"/>
      <c r="IE757" s="31"/>
      <c r="IF757" s="31"/>
      <c r="IG757" s="31"/>
      <c r="IH757" s="31"/>
      <c r="II757" s="31"/>
      <c r="IJ757" s="31"/>
      <c r="IK757" s="31"/>
      <c r="IL757" s="31"/>
      <c r="IM757" s="31"/>
      <c r="IN757" s="31"/>
      <c r="IO757" s="31"/>
      <c r="IP757" s="31"/>
      <c r="IQ757" s="31"/>
      <c r="IR757" s="31"/>
      <c r="IS757" s="31"/>
      <c r="IT757" s="31"/>
      <c r="IU757" s="31"/>
      <c r="IV757" s="31"/>
      <c r="IW757" s="31"/>
      <c r="IX757" s="31"/>
      <c r="IY757" s="31"/>
      <c r="IZ757" s="31"/>
      <c r="JA757" s="31"/>
      <c r="JB757" s="31"/>
      <c r="JC757" s="31"/>
      <c r="JD757" s="31"/>
      <c r="JE757" s="31"/>
      <c r="JF757" s="31"/>
      <c r="JG757" s="31"/>
      <c r="JH757" s="31"/>
      <c r="JI757" s="31"/>
      <c r="JJ757" s="31"/>
      <c r="JK757" s="31"/>
      <c r="JL757" s="31"/>
      <c r="JM757" s="31"/>
      <c r="JN757" s="31"/>
      <c r="JO757" s="31"/>
      <c r="JP757" s="31"/>
      <c r="JQ757" s="31"/>
      <c r="JR757" s="31"/>
      <c r="JS757" s="31"/>
      <c r="JT757" s="31"/>
      <c r="JU757" s="31"/>
      <c r="JV757" s="31"/>
      <c r="JW757" s="31"/>
      <c r="JX757" s="31"/>
      <c r="JY757" s="31"/>
      <c r="JZ757" s="31"/>
      <c r="KA757" s="31"/>
      <c r="KB757" s="31"/>
      <c r="KC757" s="31"/>
      <c r="KD757" s="31"/>
      <c r="KE757" s="31"/>
      <c r="KF757" s="31"/>
      <c r="KG757" s="31"/>
      <c r="KH757" s="31"/>
      <c r="KI757" s="31"/>
      <c r="KJ757" s="31"/>
      <c r="KK757" s="31"/>
      <c r="KL757" s="31"/>
      <c r="KM757" s="31"/>
      <c r="KN757" s="31"/>
      <c r="KO757" s="31"/>
      <c r="KP757" s="31"/>
      <c r="KQ757" s="31"/>
      <c r="KR757" s="31"/>
      <c r="KS757" s="31"/>
      <c r="KT757" s="31"/>
      <c r="KU757" s="31"/>
      <c r="KV757" s="31"/>
      <c r="KW757" s="31"/>
      <c r="KX757" s="31"/>
      <c r="KY757" s="31"/>
      <c r="KZ757" s="31"/>
      <c r="LA757" s="31"/>
      <c r="LB757" s="31"/>
      <c r="LC757" s="31"/>
      <c r="LD757" s="31"/>
      <c r="LE757" s="31"/>
      <c r="LF757" s="31"/>
      <c r="LG757" s="31"/>
      <c r="LH757" s="31"/>
      <c r="LI757" s="31"/>
      <c r="LJ757" s="31"/>
      <c r="LK757" s="31"/>
      <c r="LL757" s="31"/>
      <c r="LM757" s="31"/>
      <c r="LN757" s="31"/>
      <c r="LO757" s="31"/>
      <c r="LP757" s="31"/>
      <c r="LQ757" s="31"/>
      <c r="LR757" s="31"/>
      <c r="LS757" s="31"/>
      <c r="LT757" s="31"/>
      <c r="LU757" s="31"/>
      <c r="LV757" s="31"/>
      <c r="LW757" s="31"/>
      <c r="LX757" s="31"/>
      <c r="LY757" s="31"/>
      <c r="LZ757" s="31"/>
      <c r="MA757" s="31"/>
      <c r="MB757" s="31"/>
      <c r="MC757" s="31"/>
      <c r="MD757" s="31"/>
      <c r="ME757" s="31"/>
      <c r="MF757" s="31"/>
      <c r="MG757" s="31"/>
      <c r="MH757" s="31"/>
      <c r="MI757" s="31"/>
      <c r="MJ757" s="31"/>
      <c r="MK757" s="31"/>
      <c r="ML757" s="31"/>
      <c r="MM757" s="31"/>
      <c r="MN757" s="31"/>
      <c r="MO757" s="31"/>
      <c r="MP757" s="31"/>
      <c r="MQ757" s="31"/>
      <c r="MR757" s="31"/>
      <c r="MS757" s="31"/>
      <c r="MT757" s="31"/>
      <c r="MU757" s="31"/>
      <c r="MV757" s="31"/>
      <c r="MW757" s="31"/>
      <c r="MX757" s="31"/>
      <c r="MY757" s="31"/>
      <c r="MZ757" s="31"/>
      <c r="NA757" s="31"/>
      <c r="NB757" s="31"/>
      <c r="NC757" s="31"/>
      <c r="ND757" s="31"/>
      <c r="NE757" s="31"/>
      <c r="NF757" s="31"/>
      <c r="NG757" s="31"/>
      <c r="NH757" s="31"/>
      <c r="NI757" s="31"/>
      <c r="NJ757" s="31"/>
      <c r="NK757" s="31"/>
      <c r="NL757" s="31"/>
      <c r="NM757" s="31"/>
      <c r="NN757" s="31"/>
      <c r="NO757" s="31"/>
      <c r="NP757" s="31"/>
      <c r="NQ757" s="31"/>
      <c r="NR757" s="31"/>
      <c r="NS757" s="31"/>
      <c r="NT757" s="31"/>
      <c r="NU757" s="31"/>
      <c r="NV757" s="31"/>
      <c r="NW757" s="31"/>
      <c r="NX757" s="31"/>
      <c r="NY757" s="31"/>
      <c r="NZ757" s="31"/>
      <c r="OA757" s="31"/>
      <c r="OB757" s="31"/>
      <c r="OC757" s="31"/>
      <c r="OD757" s="31"/>
      <c r="OE757" s="31"/>
      <c r="OF757" s="31"/>
      <c r="OG757" s="31"/>
      <c r="OH757" s="31"/>
      <c r="OI757" s="31"/>
      <c r="OJ757" s="31"/>
      <c r="OK757" s="31"/>
      <c r="OL757" s="31"/>
      <c r="OM757" s="31"/>
      <c r="ON757" s="31"/>
      <c r="OO757" s="31"/>
      <c r="OP757" s="31"/>
      <c r="OQ757" s="31"/>
      <c r="OR757" s="31"/>
      <c r="OS757" s="31"/>
      <c r="OT757" s="31"/>
      <c r="OU757" s="31"/>
      <c r="OV757" s="31"/>
      <c r="OW757" s="31"/>
      <c r="OX757" s="31"/>
      <c r="OY757" s="31"/>
      <c r="OZ757" s="31"/>
      <c r="PA757" s="31"/>
      <c r="PB757" s="31"/>
      <c r="PC757" s="31"/>
      <c r="PD757" s="31"/>
      <c r="PE757" s="31"/>
      <c r="PF757" s="31"/>
      <c r="PG757" s="31"/>
      <c r="PH757" s="31"/>
      <c r="PI757" s="31"/>
      <c r="PJ757" s="31"/>
      <c r="PK757" s="31"/>
      <c r="PL757" s="31"/>
      <c r="PM757" s="31"/>
      <c r="PN757" s="31"/>
      <c r="PO757" s="31"/>
      <c r="PP757" s="31"/>
      <c r="PQ757" s="31"/>
      <c r="PR757" s="31"/>
      <c r="PS757" s="31"/>
      <c r="PT757" s="31"/>
      <c r="PU757" s="31"/>
      <c r="PV757" s="31"/>
      <c r="PW757" s="31"/>
      <c r="PX757" s="31"/>
      <c r="PY757" s="31"/>
      <c r="PZ757" s="31"/>
      <c r="QA757" s="31"/>
      <c r="QB757" s="31"/>
      <c r="QC757" s="31"/>
      <c r="QD757" s="31"/>
      <c r="QE757" s="31"/>
      <c r="QF757" s="31"/>
      <c r="QG757" s="31"/>
      <c r="QH757" s="31"/>
      <c r="QI757" s="31"/>
      <c r="QJ757" s="31"/>
      <c r="QK757" s="31"/>
      <c r="QL757" s="31"/>
      <c r="QM757" s="31"/>
      <c r="QN757" s="31"/>
      <c r="QO757" s="31"/>
      <c r="QP757" s="31"/>
      <c r="QQ757" s="31"/>
      <c r="QR757" s="31"/>
      <c r="QS757" s="31"/>
      <c r="QT757" s="31"/>
      <c r="QU757" s="31"/>
      <c r="QV757" s="31"/>
      <c r="QW757" s="31"/>
      <c r="QX757" s="31"/>
      <c r="QY757" s="31"/>
      <c r="QZ757" s="31"/>
      <c r="RA757" s="31"/>
      <c r="RB757" s="31"/>
      <c r="RC757" s="31"/>
      <c r="RD757" s="31"/>
      <c r="RE757" s="31"/>
      <c r="RF757" s="31"/>
      <c r="RG757" s="31"/>
      <c r="RH757" s="31"/>
      <c r="RI757" s="31"/>
      <c r="RJ757" s="31"/>
      <c r="RK757" s="31"/>
      <c r="RL757" s="31"/>
      <c r="RM757" s="31"/>
      <c r="RN757" s="31"/>
      <c r="RO757" s="31"/>
      <c r="RP757" s="31"/>
      <c r="RQ757" s="31"/>
      <c r="RR757" s="31"/>
      <c r="RS757" s="31"/>
      <c r="RT757" s="31"/>
      <c r="RU757" s="31"/>
      <c r="RV757" s="31"/>
      <c r="RW757" s="31"/>
      <c r="RX757" s="31"/>
      <c r="RY757" s="31"/>
      <c r="RZ757" s="31"/>
      <c r="SA757" s="31"/>
      <c r="SB757" s="31"/>
      <c r="SC757" s="31"/>
      <c r="SD757" s="31"/>
      <c r="SE757" s="31"/>
      <c r="SF757" s="31"/>
      <c r="SG757" s="31"/>
      <c r="SH757" s="31"/>
      <c r="SI757" s="31"/>
      <c r="SJ757" s="31"/>
      <c r="SK757" s="31"/>
      <c r="SL757" s="31"/>
      <c r="SM757" s="31"/>
      <c r="SN757" s="31"/>
      <c r="SO757" s="31"/>
      <c r="SP757" s="31"/>
      <c r="SQ757" s="31"/>
      <c r="SR757" s="31"/>
      <c r="SS757" s="31"/>
      <c r="ST757" s="31"/>
      <c r="SU757" s="31"/>
      <c r="SV757" s="31"/>
      <c r="SW757" s="31"/>
      <c r="SX757" s="31"/>
      <c r="SY757" s="31"/>
      <c r="SZ757" s="31"/>
      <c r="TA757" s="31"/>
      <c r="TB757" s="31"/>
      <c r="TC757" s="31"/>
      <c r="TD757" s="31"/>
      <c r="TE757" s="31"/>
      <c r="TF757" s="31"/>
      <c r="TG757" s="31"/>
      <c r="TH757" s="31"/>
      <c r="TI757" s="31"/>
      <c r="TJ757" s="31"/>
      <c r="TK757" s="31"/>
      <c r="TL757" s="31"/>
      <c r="TM757" s="31"/>
      <c r="TN757" s="31"/>
      <c r="TO757" s="31"/>
      <c r="TP757" s="31"/>
      <c r="TQ757" s="31"/>
      <c r="TR757" s="31"/>
      <c r="TS757" s="31"/>
      <c r="TT757" s="31"/>
      <c r="TU757" s="31"/>
      <c r="TV757" s="31"/>
      <c r="TW757" s="31"/>
      <c r="TX757" s="31"/>
      <c r="TY757" s="31"/>
      <c r="TZ757" s="31"/>
      <c r="UA757" s="31"/>
      <c r="UB757" s="31"/>
      <c r="UC757" s="31"/>
      <c r="UD757" s="31"/>
      <c r="UE757" s="31"/>
      <c r="UF757" s="31"/>
      <c r="UG757" s="31"/>
      <c r="UH757" s="31"/>
      <c r="UI757" s="31"/>
      <c r="UJ757" s="31"/>
      <c r="UK757" s="31"/>
      <c r="UL757" s="31"/>
      <c r="UM757" s="31"/>
      <c r="UN757" s="31"/>
      <c r="UO757" s="31"/>
      <c r="UP757" s="31"/>
      <c r="UQ757" s="31"/>
      <c r="UR757" s="31"/>
      <c r="US757" s="31"/>
      <c r="UT757" s="31"/>
      <c r="UU757" s="31"/>
      <c r="UV757" s="31"/>
      <c r="UW757" s="31"/>
      <c r="UX757" s="31"/>
      <c r="UY757" s="31"/>
      <c r="UZ757" s="31"/>
      <c r="VA757" s="31"/>
      <c r="VB757" s="31"/>
      <c r="VC757" s="31"/>
      <c r="VD757" s="31"/>
      <c r="VE757" s="31"/>
      <c r="VF757" s="31"/>
      <c r="VG757" s="31"/>
      <c r="VH757" s="31"/>
      <c r="VI757" s="31"/>
      <c r="VJ757" s="31"/>
      <c r="VK757" s="31"/>
      <c r="VL757" s="31"/>
      <c r="VM757" s="31"/>
      <c r="VN757" s="31"/>
      <c r="VO757" s="31"/>
      <c r="VP757" s="31"/>
      <c r="VQ757" s="31"/>
      <c r="VR757" s="31"/>
      <c r="VS757" s="31"/>
      <c r="VT757" s="31"/>
      <c r="VU757" s="31"/>
      <c r="VV757" s="31"/>
      <c r="VW757" s="31"/>
      <c r="VX757" s="31"/>
      <c r="VY757" s="31"/>
      <c r="VZ757" s="31"/>
      <c r="WA757" s="31"/>
      <c r="WB757" s="31"/>
      <c r="WC757" s="31"/>
      <c r="WD757" s="31"/>
      <c r="WE757" s="31"/>
      <c r="WF757" s="31"/>
      <c r="WG757" s="31"/>
      <c r="WH757" s="31"/>
      <c r="WI757" s="31"/>
      <c r="WJ757" s="31"/>
      <c r="WK757" s="31"/>
      <c r="WL757" s="31"/>
      <c r="WM757" s="31"/>
      <c r="WN757" s="31"/>
      <c r="WO757" s="31"/>
      <c r="WP757" s="31"/>
      <c r="WQ757" s="31"/>
      <c r="WR757" s="31"/>
      <c r="WS757" s="31"/>
      <c r="WT757" s="31"/>
      <c r="WU757" s="31"/>
      <c r="WV757" s="31"/>
      <c r="WW757" s="31"/>
      <c r="WX757" s="31"/>
      <c r="WY757" s="31"/>
      <c r="WZ757" s="31"/>
      <c r="XA757" s="31"/>
      <c r="XB757" s="31"/>
      <c r="XC757" s="31"/>
      <c r="XD757" s="31"/>
      <c r="XE757" s="31"/>
      <c r="XF757" s="31"/>
      <c r="XG757" s="31"/>
      <c r="XH757" s="31"/>
      <c r="XI757" s="31"/>
      <c r="XJ757" s="31"/>
      <c r="XK757" s="31"/>
      <c r="XL757" s="31"/>
      <c r="XM757" s="31"/>
      <c r="XN757" s="31"/>
      <c r="XO757" s="31"/>
      <c r="XP757" s="31"/>
      <c r="XQ757" s="31"/>
      <c r="XR757" s="31"/>
      <c r="XS757" s="31"/>
      <c r="XT757" s="31"/>
      <c r="XU757" s="31"/>
      <c r="XV757" s="31"/>
      <c r="XW757" s="31"/>
      <c r="XX757" s="31"/>
      <c r="XY757" s="31"/>
      <c r="XZ757" s="31"/>
      <c r="YA757" s="31"/>
      <c r="YB757" s="31"/>
      <c r="YC757" s="31"/>
      <c r="YD757" s="31"/>
      <c r="YE757" s="31"/>
      <c r="YF757" s="31"/>
      <c r="YG757" s="31"/>
      <c r="YH757" s="31"/>
      <c r="YI757" s="31"/>
      <c r="YJ757" s="31"/>
      <c r="YK757" s="31"/>
      <c r="YL757" s="31"/>
      <c r="YM757" s="31"/>
      <c r="YN757" s="31"/>
      <c r="YO757" s="31"/>
      <c r="YP757" s="31"/>
      <c r="YQ757" s="31"/>
      <c r="YR757" s="31"/>
      <c r="YS757" s="31"/>
      <c r="YT757" s="31"/>
      <c r="YU757" s="31"/>
      <c r="YV757" s="31"/>
      <c r="YW757" s="31"/>
      <c r="YX757" s="31"/>
      <c r="YY757" s="31"/>
      <c r="YZ757" s="31"/>
      <c r="ZA757" s="31"/>
      <c r="ZB757" s="31"/>
      <c r="ZC757" s="31"/>
      <c r="ZD757" s="31"/>
      <c r="ZE757" s="31"/>
      <c r="ZF757" s="31"/>
      <c r="ZG757" s="31"/>
      <c r="ZH757" s="31"/>
      <c r="ZI757" s="31"/>
      <c r="ZJ757" s="31"/>
      <c r="ZK757" s="31"/>
      <c r="ZL757" s="31"/>
      <c r="ZM757" s="31"/>
      <c r="ZN757" s="31"/>
      <c r="ZO757" s="31"/>
      <c r="ZP757" s="31"/>
      <c r="ZQ757" s="31"/>
      <c r="ZR757" s="31"/>
      <c r="ZS757" s="31"/>
      <c r="ZT757" s="31"/>
      <c r="ZU757" s="31"/>
      <c r="ZV757" s="31"/>
      <c r="ZW757" s="31"/>
      <c r="ZX757" s="31"/>
      <c r="ZY757" s="31"/>
      <c r="ZZ757" s="31"/>
      <c r="AAA757" s="31"/>
      <c r="AAB757" s="31"/>
      <c r="AAC757" s="31"/>
      <c r="AAD757" s="31"/>
      <c r="AAE757" s="31"/>
      <c r="AAF757" s="31"/>
      <c r="AAG757" s="31"/>
      <c r="AAH757" s="31"/>
      <c r="AAI757" s="31"/>
      <c r="AAJ757" s="31"/>
      <c r="AAK757" s="31"/>
      <c r="AAL757" s="31"/>
      <c r="AAM757" s="31"/>
      <c r="AAN757" s="31"/>
      <c r="AAO757" s="31"/>
      <c r="AAP757" s="31"/>
      <c r="AAQ757" s="31"/>
      <c r="AAR757" s="31"/>
      <c r="AAS757" s="31"/>
      <c r="AAT757" s="31"/>
      <c r="AAU757" s="31"/>
      <c r="AAV757" s="31"/>
      <c r="AAW757" s="31"/>
      <c r="AAX757" s="31"/>
      <c r="AAY757" s="31"/>
      <c r="AAZ757" s="31"/>
      <c r="ABA757" s="31"/>
      <c r="ABB757" s="31"/>
      <c r="ABC757" s="31"/>
      <c r="ABD757" s="31"/>
      <c r="ABE757" s="31"/>
      <c r="ABF757" s="31"/>
      <c r="ABG757" s="31"/>
      <c r="ABH757" s="31"/>
      <c r="ABI757" s="31"/>
      <c r="ABJ757" s="31"/>
      <c r="ABK757" s="31"/>
      <c r="ABL757" s="31"/>
      <c r="ABM757" s="31"/>
      <c r="ABN757" s="31"/>
      <c r="ABO757" s="31"/>
      <c r="ABP757" s="31"/>
      <c r="ABQ757" s="31"/>
      <c r="ABR757" s="31"/>
      <c r="ABS757" s="31"/>
      <c r="ABT757" s="31"/>
      <c r="ABU757" s="31"/>
      <c r="ABV757" s="31"/>
      <c r="ABW757" s="31"/>
      <c r="ABX757" s="31"/>
      <c r="ABY757" s="31"/>
      <c r="ABZ757" s="31"/>
      <c r="ACA757" s="31"/>
      <c r="ACB757" s="31"/>
      <c r="ACC757" s="31"/>
      <c r="ACD757" s="31"/>
      <c r="ACE757" s="31"/>
      <c r="ACF757" s="31"/>
      <c r="ACG757" s="31"/>
      <c r="ACH757" s="31"/>
      <c r="ACI757" s="31"/>
      <c r="ACJ757" s="31"/>
      <c r="ACK757" s="31"/>
      <c r="ACL757" s="31"/>
      <c r="ACM757" s="31"/>
      <c r="ACN757" s="31"/>
      <c r="ACO757" s="31"/>
      <c r="ACP757" s="31"/>
      <c r="ACQ757" s="31"/>
      <c r="ACR757" s="31"/>
      <c r="ACS757" s="31"/>
      <c r="ACT757" s="31"/>
      <c r="ACU757" s="31"/>
      <c r="ACV757" s="31"/>
      <c r="ACW757" s="31"/>
      <c r="ACX757" s="31"/>
      <c r="ACY757" s="31"/>
      <c r="ACZ757" s="31"/>
      <c r="ADA757" s="31"/>
      <c r="ADB757" s="31"/>
      <c r="ADC757" s="31"/>
      <c r="ADD757" s="31"/>
      <c r="ADE757" s="31"/>
      <c r="ADF757" s="31"/>
      <c r="ADG757" s="31"/>
      <c r="ADH757" s="31"/>
      <c r="ADI757" s="31"/>
      <c r="ADJ757" s="31"/>
      <c r="ADK757" s="31"/>
      <c r="ADL757" s="31"/>
      <c r="ADM757" s="31"/>
      <c r="ADN757" s="31"/>
      <c r="ADO757" s="31"/>
      <c r="ADP757" s="31"/>
      <c r="ADQ757" s="31"/>
      <c r="ADR757" s="31"/>
      <c r="ADS757" s="31"/>
      <c r="ADT757" s="31"/>
      <c r="ADU757" s="31"/>
      <c r="ADV757" s="31"/>
      <c r="ADW757" s="31"/>
      <c r="ADX757" s="31"/>
      <c r="ADY757" s="31"/>
      <c r="ADZ757" s="31"/>
      <c r="AEA757" s="31"/>
      <c r="AEB757" s="31"/>
      <c r="AEC757" s="31"/>
      <c r="AED757" s="31"/>
      <c r="AEE757" s="31"/>
      <c r="AEF757" s="31"/>
      <c r="AEG757" s="31"/>
      <c r="AEH757" s="31"/>
      <c r="AEI757" s="31"/>
      <c r="AEJ757" s="31"/>
      <c r="AEK757" s="31"/>
      <c r="AEL757" s="31"/>
      <c r="AEM757" s="31"/>
      <c r="AEN757" s="31"/>
      <c r="AEO757" s="31"/>
      <c r="AEP757" s="31"/>
      <c r="AEQ757" s="31"/>
      <c r="AER757" s="31"/>
      <c r="AES757" s="31"/>
      <c r="AET757" s="31"/>
      <c r="AEU757" s="31"/>
      <c r="AEV757" s="31"/>
      <c r="AEW757" s="31"/>
      <c r="AEX757" s="31"/>
      <c r="AEY757" s="31"/>
      <c r="AEZ757" s="31"/>
      <c r="AFA757" s="31"/>
      <c r="AFB757" s="31"/>
      <c r="AFC757" s="31"/>
      <c r="AFD757" s="31"/>
      <c r="AFE757" s="31"/>
      <c r="AFF757" s="31"/>
      <c r="AFG757" s="31"/>
      <c r="AFH757" s="31"/>
      <c r="AFI757" s="31"/>
      <c r="AFJ757" s="31"/>
      <c r="AFK757" s="31"/>
      <c r="AFL757" s="31"/>
      <c r="AFM757" s="31"/>
      <c r="AFN757" s="31"/>
      <c r="AFO757" s="31"/>
      <c r="AFP757" s="31"/>
      <c r="AFQ757" s="31"/>
      <c r="AFR757" s="31"/>
      <c r="AFS757" s="31"/>
      <c r="AFT757" s="31"/>
      <c r="AFU757" s="31"/>
      <c r="AFV757" s="31"/>
      <c r="AFW757" s="31"/>
      <c r="AFX757" s="31"/>
      <c r="AFY757" s="31"/>
      <c r="AFZ757" s="31"/>
      <c r="AGA757" s="31"/>
      <c r="AGB757" s="31"/>
      <c r="AGC757" s="31"/>
      <c r="AGD757" s="31"/>
      <c r="AGE757" s="31"/>
      <c r="AGF757" s="31"/>
      <c r="AGG757" s="31"/>
      <c r="AGH757" s="31"/>
      <c r="AGI757" s="31"/>
      <c r="AGJ757" s="31"/>
      <c r="AGK757" s="31"/>
      <c r="AGL757" s="31"/>
      <c r="AGM757" s="31"/>
      <c r="AGN757" s="31"/>
      <c r="AGO757" s="31"/>
      <c r="AGP757" s="31"/>
      <c r="AGQ757" s="31"/>
      <c r="AGR757" s="31"/>
      <c r="AGS757" s="31"/>
      <c r="AGT757" s="31"/>
      <c r="AGU757" s="31"/>
      <c r="AGV757" s="31"/>
      <c r="AGW757" s="31"/>
      <c r="AGX757" s="31"/>
      <c r="AGY757" s="31"/>
      <c r="AGZ757" s="31"/>
      <c r="AHA757" s="31"/>
      <c r="AHB757" s="31"/>
      <c r="AHC757" s="31"/>
      <c r="AHD757" s="31"/>
      <c r="AHE757" s="31"/>
      <c r="AHF757" s="31"/>
      <c r="AHG757" s="31"/>
      <c r="AHH757" s="31"/>
      <c r="AHI757" s="31"/>
      <c r="AHJ757" s="31"/>
      <c r="AHK757" s="31"/>
      <c r="AHL757" s="31"/>
      <c r="AHM757" s="31"/>
      <c r="AHN757" s="31"/>
      <c r="AHO757" s="31"/>
      <c r="AHP757" s="31"/>
      <c r="AHQ757" s="31"/>
      <c r="AHR757" s="31"/>
      <c r="AHS757" s="31"/>
      <c r="AHT757" s="31"/>
      <c r="AHU757" s="31"/>
      <c r="AHV757" s="31"/>
      <c r="AHW757" s="31"/>
      <c r="AHX757" s="31"/>
      <c r="AHY757" s="31"/>
      <c r="AHZ757" s="31"/>
      <c r="AIA757" s="31"/>
      <c r="AIB757" s="31"/>
      <c r="AIC757" s="31"/>
      <c r="AID757" s="31"/>
      <c r="AIE757" s="31"/>
      <c r="AIF757" s="31"/>
      <c r="AIG757" s="31"/>
      <c r="AIH757" s="31"/>
      <c r="AII757" s="31"/>
      <c r="AIJ757" s="31"/>
      <c r="AIK757" s="31"/>
      <c r="AIL757" s="31"/>
      <c r="AIM757" s="31"/>
      <c r="AIN757" s="31"/>
      <c r="AIO757" s="31"/>
      <c r="AIP757" s="31"/>
      <c r="AIQ757" s="31"/>
      <c r="AIR757" s="31"/>
      <c r="AIS757" s="31"/>
      <c r="AIT757" s="31"/>
      <c r="AIU757" s="31"/>
      <c r="AIV757" s="31"/>
      <c r="AIW757" s="31"/>
      <c r="AIX757" s="31"/>
      <c r="AIY757" s="31"/>
      <c r="AIZ757" s="31"/>
      <c r="AJA757" s="31"/>
      <c r="AJB757" s="31"/>
      <c r="AJC757" s="31"/>
      <c r="AJD757" s="31"/>
      <c r="AJE757" s="31"/>
      <c r="AJF757" s="31"/>
      <c r="AJG757" s="31"/>
      <c r="AJH757" s="31"/>
      <c r="AJI757" s="31"/>
      <c r="AJJ757" s="31"/>
      <c r="AJK757" s="31"/>
      <c r="AJL757" s="31"/>
      <c r="AJM757" s="31"/>
      <c r="AJN757" s="31"/>
      <c r="AJO757" s="31"/>
      <c r="AJP757" s="31"/>
      <c r="AJQ757" s="31"/>
      <c r="AJR757" s="31"/>
      <c r="AJS757" s="31"/>
      <c r="AJT757" s="31"/>
      <c r="AJU757" s="31"/>
      <c r="AJV757" s="31"/>
      <c r="AJW757" s="31"/>
      <c r="AJX757" s="31"/>
      <c r="AJY757" s="31"/>
      <c r="AJZ757" s="31"/>
      <c r="AKA757" s="31"/>
      <c r="AKB757" s="31"/>
      <c r="AKC757" s="31"/>
      <c r="AKD757" s="31"/>
      <c r="AKE757" s="31"/>
      <c r="AKF757" s="31"/>
      <c r="AKG757" s="31"/>
      <c r="AKH757" s="31"/>
      <c r="AKI757" s="31"/>
      <c r="AKJ757" s="31"/>
      <c r="AKK757" s="31"/>
      <c r="AKL757" s="31"/>
      <c r="AKM757" s="31"/>
      <c r="AKN757" s="31"/>
      <c r="AKO757" s="31"/>
      <c r="AKP757" s="31"/>
      <c r="AKQ757" s="31"/>
      <c r="AKR757" s="31"/>
      <c r="AKS757" s="31"/>
      <c r="AKT757" s="31"/>
      <c r="AKU757" s="31"/>
      <c r="AKV757" s="31"/>
      <c r="AKW757" s="31"/>
      <c r="AKX757" s="31"/>
      <c r="AKY757" s="31"/>
      <c r="AKZ757" s="31"/>
      <c r="ALA757" s="31"/>
      <c r="ALB757" s="31"/>
      <c r="ALC757" s="31"/>
      <c r="ALD757" s="31"/>
      <c r="ALE757" s="31"/>
      <c r="ALF757" s="31"/>
      <c r="ALG757" s="31"/>
      <c r="ALH757" s="31"/>
      <c r="ALI757" s="31"/>
      <c r="ALJ757" s="31"/>
      <c r="ALK757" s="31"/>
      <c r="ALL757" s="31"/>
      <c r="ALM757" s="31"/>
      <c r="ALN757" s="31"/>
      <c r="ALO757" s="31"/>
      <c r="ALP757" s="31"/>
      <c r="ALQ757" s="31"/>
      <c r="ALR757" s="31"/>
      <c r="ALS757" s="31"/>
      <c r="ALT757" s="31"/>
      <c r="ALU757" s="31"/>
      <c r="ALV757" s="31"/>
      <c r="ALW757" s="31"/>
      <c r="ALX757" s="31"/>
      <c r="ALY757" s="31"/>
      <c r="ALZ757" s="31"/>
      <c r="AMA757" s="31"/>
      <c r="AMB757" s="31"/>
      <c r="AMC757" s="31"/>
      <c r="AMD757" s="31"/>
      <c r="AME757" s="31"/>
      <c r="AMF757" s="31"/>
      <c r="AMG757" s="31"/>
      <c r="AMH757" s="31"/>
      <c r="AMI757" s="31"/>
      <c r="AMJ757" s="31"/>
      <c r="AMK757" s="31"/>
      <c r="AML757" s="31"/>
      <c r="AMM757" s="31"/>
      <c r="AMN757" s="31"/>
      <c r="AMO757" s="31"/>
      <c r="AMP757" s="31"/>
      <c r="AMQ757" s="31"/>
      <c r="AMR757" s="31"/>
      <c r="AMS757" s="31"/>
      <c r="AMT757" s="31"/>
      <c r="AMU757" s="31"/>
      <c r="AMV757" s="31"/>
      <c r="AMW757" s="31"/>
      <c r="AMX757" s="31"/>
      <c r="AMY757" s="31"/>
      <c r="AMZ757" s="31"/>
      <c r="ANA757" s="31"/>
      <c r="ANB757" s="31"/>
      <c r="ANC757" s="31"/>
      <c r="AND757" s="31"/>
      <c r="ANE757" s="31"/>
      <c r="ANF757" s="31"/>
      <c r="ANG757" s="31"/>
      <c r="ANH757" s="31"/>
      <c r="ANI757" s="31"/>
      <c r="ANJ757" s="31"/>
      <c r="ANK757" s="31"/>
      <c r="ANL757" s="31"/>
      <c r="ANM757" s="31"/>
      <c r="ANN757" s="31"/>
      <c r="ANO757" s="31"/>
      <c r="ANP757" s="31"/>
      <c r="ANQ757" s="31"/>
      <c r="ANR757" s="31"/>
      <c r="ANS757" s="31"/>
      <c r="ANT757" s="31"/>
      <c r="ANU757" s="31"/>
      <c r="ANV757" s="31"/>
      <c r="ANW757" s="31"/>
      <c r="ANX757" s="31"/>
      <c r="ANY757" s="31"/>
      <c r="ANZ757" s="31"/>
      <c r="AOA757" s="31"/>
      <c r="AOB757" s="31"/>
      <c r="AOC757" s="31"/>
      <c r="AOD757" s="31"/>
      <c r="AOE757" s="31"/>
      <c r="AOF757" s="31"/>
      <c r="AOG757" s="31"/>
      <c r="AOH757" s="31"/>
      <c r="AOI757" s="31"/>
      <c r="AOJ757" s="31"/>
      <c r="AOK757" s="31"/>
      <c r="AOL757" s="31"/>
      <c r="AOM757" s="31"/>
      <c r="AON757" s="31"/>
      <c r="AOO757" s="31"/>
      <c r="AOP757" s="31"/>
      <c r="AOQ757" s="31"/>
      <c r="AOR757" s="31"/>
      <c r="AOS757" s="31"/>
      <c r="AOT757" s="31"/>
      <c r="AOU757" s="31"/>
      <c r="AOV757" s="31"/>
      <c r="AOW757" s="31"/>
      <c r="AOX757" s="31"/>
      <c r="AOY757" s="31"/>
      <c r="AOZ757" s="31"/>
      <c r="APA757" s="31"/>
      <c r="APB757" s="31"/>
      <c r="APC757" s="31"/>
      <c r="APD757" s="31"/>
      <c r="APE757" s="31"/>
      <c r="APF757" s="31"/>
      <c r="APG757" s="31"/>
      <c r="APH757" s="31"/>
      <c r="API757" s="31"/>
      <c r="APJ757" s="31"/>
      <c r="APK757" s="31"/>
      <c r="APL757" s="31"/>
      <c r="APM757" s="31"/>
      <c r="APN757" s="31"/>
      <c r="APO757" s="31"/>
      <c r="APP757" s="31"/>
      <c r="APQ757" s="31"/>
      <c r="APR757" s="31"/>
      <c r="APS757" s="31"/>
      <c r="APT757" s="31"/>
      <c r="APU757" s="31"/>
      <c r="APV757" s="31"/>
      <c r="APW757" s="31"/>
      <c r="APX757" s="31"/>
      <c r="APY757" s="31"/>
      <c r="APZ757" s="31"/>
      <c r="AQA757" s="31"/>
      <c r="AQB757" s="31"/>
      <c r="AQC757" s="31"/>
      <c r="AQD757" s="31"/>
      <c r="AQE757" s="31"/>
      <c r="AQF757" s="31"/>
      <c r="AQG757" s="31"/>
      <c r="AQH757" s="31"/>
      <c r="AQI757" s="31"/>
      <c r="AQJ757" s="31"/>
      <c r="AQK757" s="31"/>
      <c r="AQL757" s="31"/>
      <c r="AQM757" s="31"/>
      <c r="AQN757" s="31"/>
      <c r="AQO757" s="31"/>
      <c r="AQP757" s="31"/>
      <c r="AQQ757" s="31"/>
      <c r="AQR757" s="31"/>
      <c r="AQS757" s="31"/>
      <c r="AQT757" s="31"/>
      <c r="AQU757" s="31"/>
      <c r="AQV757" s="31"/>
      <c r="AQW757" s="31"/>
      <c r="AQX757" s="31"/>
      <c r="AQY757" s="31"/>
      <c r="AQZ757" s="31"/>
      <c r="ARA757" s="31"/>
      <c r="ARB757" s="31"/>
      <c r="ARC757" s="31"/>
      <c r="ARD757" s="31"/>
      <c r="ARE757" s="31"/>
      <c r="ARF757" s="31"/>
      <c r="ARG757" s="31"/>
      <c r="ARH757" s="31"/>
      <c r="ARI757" s="31"/>
      <c r="ARJ757" s="31"/>
      <c r="ARK757" s="31"/>
      <c r="ARL757" s="31"/>
      <c r="ARM757" s="31"/>
      <c r="ARN757" s="31"/>
      <c r="ARO757" s="31"/>
      <c r="ARP757" s="31"/>
      <c r="ARQ757" s="31"/>
      <c r="ARR757" s="31"/>
      <c r="ARS757" s="31"/>
      <c r="ART757" s="31"/>
      <c r="ARU757" s="31"/>
      <c r="ARV757" s="31"/>
      <c r="ARW757" s="31"/>
      <c r="ARX757" s="31"/>
      <c r="ARY757" s="31"/>
      <c r="ARZ757" s="31"/>
      <c r="ASA757" s="31"/>
      <c r="ASB757" s="31"/>
      <c r="ASC757" s="31"/>
      <c r="ASD757" s="31"/>
      <c r="ASE757" s="31"/>
      <c r="ASF757" s="31"/>
      <c r="ASG757" s="31"/>
      <c r="ASH757" s="31"/>
      <c r="ASI757" s="31"/>
      <c r="ASJ757" s="31"/>
      <c r="ASK757" s="31"/>
      <c r="ASL757" s="31"/>
      <c r="ASM757" s="31"/>
      <c r="ASN757" s="31"/>
      <c r="ASO757" s="31"/>
      <c r="ASP757" s="31"/>
      <c r="ASQ757" s="31"/>
      <c r="ASR757" s="31"/>
      <c r="ASS757" s="31"/>
      <c r="AST757" s="31"/>
      <c r="ASU757" s="31"/>
      <c r="ASV757" s="31"/>
      <c r="ASW757" s="31"/>
      <c r="ASX757" s="31"/>
      <c r="ASY757" s="31"/>
      <c r="ASZ757" s="31"/>
      <c r="ATA757" s="31"/>
      <c r="ATB757" s="31"/>
      <c r="ATC757" s="31"/>
      <c r="ATD757" s="31"/>
      <c r="ATE757" s="31"/>
      <c r="ATF757" s="31"/>
      <c r="ATG757" s="31"/>
      <c r="ATH757" s="31"/>
      <c r="ATI757" s="31"/>
      <c r="ATJ757" s="31"/>
      <c r="ATK757" s="31"/>
      <c r="ATL757" s="31"/>
      <c r="ATM757" s="31"/>
      <c r="ATN757" s="31"/>
      <c r="ATO757" s="31"/>
      <c r="ATP757" s="31"/>
      <c r="ATQ757" s="31"/>
      <c r="ATR757" s="31"/>
      <c r="ATS757" s="31"/>
      <c r="ATT757" s="31"/>
      <c r="ATU757" s="31"/>
      <c r="ATV757" s="31"/>
      <c r="ATW757" s="31"/>
      <c r="ATX757" s="31"/>
      <c r="ATY757" s="31"/>
      <c r="ATZ757" s="31"/>
      <c r="AUA757" s="31"/>
      <c r="AUB757" s="31"/>
      <c r="AUC757" s="31"/>
      <c r="AUD757" s="31"/>
      <c r="AUE757" s="31"/>
      <c r="AUF757" s="31"/>
      <c r="AUG757" s="31"/>
      <c r="AUH757" s="31"/>
      <c r="AUI757" s="31"/>
      <c r="AUJ757" s="31"/>
      <c r="AUK757" s="31"/>
      <c r="AUL757" s="31"/>
      <c r="AUM757" s="31"/>
      <c r="AUN757" s="31"/>
      <c r="AUO757" s="31"/>
      <c r="AUP757" s="31"/>
      <c r="AUQ757" s="31"/>
      <c r="AUR757" s="31"/>
      <c r="AUS757" s="31"/>
      <c r="AUT757" s="31"/>
      <c r="AUU757" s="31"/>
      <c r="AUV757" s="31"/>
      <c r="AUW757" s="31"/>
      <c r="AUX757" s="31"/>
      <c r="AUY757" s="31"/>
      <c r="AUZ757" s="31"/>
      <c r="AVA757" s="31"/>
      <c r="AVB757" s="31"/>
      <c r="AVC757" s="31"/>
      <c r="AVD757" s="31"/>
      <c r="AVE757" s="31"/>
      <c r="AVF757" s="31"/>
      <c r="AVG757" s="31"/>
      <c r="AVH757" s="31"/>
      <c r="AVI757" s="31"/>
      <c r="AVJ757" s="31"/>
      <c r="AVK757" s="31"/>
      <c r="AVL757" s="31"/>
      <c r="AVM757" s="31"/>
      <c r="AVN757" s="31"/>
      <c r="AVO757" s="31"/>
      <c r="AVP757" s="31"/>
      <c r="AVQ757" s="31"/>
      <c r="AVR757" s="31"/>
      <c r="AVS757" s="31"/>
      <c r="AVT757" s="31"/>
      <c r="AVU757" s="31"/>
      <c r="AVV757" s="31"/>
      <c r="AVW757" s="31"/>
      <c r="AVX757" s="31"/>
      <c r="AVY757" s="31"/>
      <c r="AVZ757" s="31"/>
      <c r="AWA757" s="31"/>
      <c r="AWB757" s="31"/>
      <c r="AWC757" s="31"/>
      <c r="AWD757" s="31"/>
      <c r="AWE757" s="31"/>
      <c r="AWF757" s="31"/>
      <c r="AWG757" s="31"/>
      <c r="AWH757" s="31"/>
      <c r="AWI757" s="31"/>
      <c r="AWJ757" s="31"/>
      <c r="AWK757" s="31"/>
      <c r="AWL757" s="31"/>
      <c r="AWM757" s="31"/>
      <c r="AWN757" s="31"/>
      <c r="AWO757" s="31"/>
      <c r="AWP757" s="31"/>
      <c r="AWQ757" s="31"/>
      <c r="AWR757" s="31"/>
      <c r="AWS757" s="31"/>
      <c r="AWT757" s="31"/>
      <c r="AWU757" s="31"/>
      <c r="AWV757" s="31"/>
      <c r="AWW757" s="31"/>
      <c r="AWX757" s="31"/>
      <c r="AWY757" s="31"/>
      <c r="AWZ757" s="31"/>
      <c r="AXA757" s="31"/>
      <c r="AXB757" s="31"/>
      <c r="AXC757" s="31"/>
      <c r="AXD757" s="31"/>
      <c r="AXE757" s="31"/>
      <c r="AXF757" s="31"/>
      <c r="AXG757" s="31"/>
      <c r="AXH757" s="31"/>
      <c r="AXI757" s="31"/>
      <c r="AXJ757" s="31"/>
      <c r="AXK757" s="31"/>
      <c r="AXL757" s="31"/>
      <c r="AXM757" s="31"/>
      <c r="AXN757" s="31"/>
      <c r="AXO757" s="31"/>
      <c r="AXP757" s="31"/>
      <c r="AXQ757" s="31"/>
      <c r="AXR757" s="31"/>
      <c r="AXS757" s="31"/>
      <c r="AXT757" s="31"/>
      <c r="AXU757" s="31"/>
      <c r="AXV757" s="31"/>
      <c r="AXW757" s="31"/>
      <c r="AXX757" s="31"/>
      <c r="AXY757" s="31"/>
      <c r="AXZ757" s="31"/>
      <c r="AYA757" s="31"/>
      <c r="AYB757" s="31"/>
      <c r="AYC757" s="31"/>
      <c r="AYD757" s="31"/>
      <c r="AYE757" s="31"/>
      <c r="AYF757" s="31"/>
      <c r="AYG757" s="31"/>
      <c r="AYH757" s="31"/>
      <c r="AYI757" s="31"/>
      <c r="AYJ757" s="31"/>
      <c r="AYK757" s="31"/>
      <c r="AYL757" s="31"/>
      <c r="AYM757" s="31"/>
      <c r="AYN757" s="31"/>
      <c r="AYO757" s="31"/>
      <c r="AYP757" s="31"/>
      <c r="AYQ757" s="31"/>
      <c r="AYR757" s="31"/>
      <c r="AYS757" s="31"/>
      <c r="AYT757" s="31"/>
      <c r="AYU757" s="31"/>
      <c r="AYV757" s="31"/>
      <c r="AYW757" s="31"/>
      <c r="AYX757" s="31"/>
      <c r="AYY757" s="31"/>
      <c r="AYZ757" s="31"/>
      <c r="AZA757" s="31"/>
      <c r="AZB757" s="31"/>
      <c r="AZC757" s="31"/>
      <c r="AZD757" s="31"/>
      <c r="AZE757" s="31"/>
      <c r="AZF757" s="31"/>
      <c r="AZG757" s="31"/>
      <c r="AZH757" s="31"/>
      <c r="AZI757" s="31"/>
      <c r="AZJ757" s="31"/>
      <c r="AZK757" s="31"/>
      <c r="AZL757" s="31"/>
      <c r="AZM757" s="31"/>
      <c r="AZN757" s="31"/>
      <c r="AZO757" s="31"/>
      <c r="AZP757" s="31"/>
      <c r="AZQ757" s="31"/>
      <c r="AZR757" s="31"/>
      <c r="AZS757" s="31"/>
      <c r="AZT757" s="31"/>
      <c r="AZU757" s="31"/>
      <c r="AZV757" s="31"/>
      <c r="AZW757" s="31"/>
      <c r="AZX757" s="31"/>
      <c r="AZY757" s="31"/>
      <c r="AZZ757" s="31"/>
      <c r="BAA757" s="31"/>
      <c r="BAB757" s="31"/>
      <c r="BAC757" s="31"/>
      <c r="BAD757" s="31"/>
      <c r="BAE757" s="31"/>
      <c r="BAF757" s="31"/>
      <c r="BAG757" s="31"/>
      <c r="BAH757" s="31"/>
      <c r="BAI757" s="31"/>
      <c r="BAJ757" s="31"/>
      <c r="BAK757" s="31"/>
      <c r="BAL757" s="31"/>
      <c r="BAM757" s="31"/>
      <c r="BAN757" s="31"/>
      <c r="BAO757" s="31"/>
      <c r="BAP757" s="31"/>
      <c r="BAQ757" s="31"/>
      <c r="BAR757" s="31"/>
      <c r="BAS757" s="31"/>
      <c r="BAT757" s="31"/>
      <c r="BAU757" s="31"/>
      <c r="BAV757" s="31"/>
      <c r="BAW757" s="31"/>
      <c r="BAX757" s="31"/>
      <c r="BAY757" s="31"/>
      <c r="BAZ757" s="31"/>
      <c r="BBA757" s="31"/>
      <c r="BBB757" s="31"/>
      <c r="BBC757" s="31"/>
      <c r="BBD757" s="31"/>
      <c r="BBE757" s="31"/>
      <c r="BBF757" s="31"/>
      <c r="BBG757" s="31"/>
      <c r="BBH757" s="31"/>
      <c r="BBI757" s="31"/>
      <c r="BBJ757" s="31"/>
      <c r="BBK757" s="31"/>
      <c r="BBL757" s="31"/>
      <c r="BBM757" s="31"/>
      <c r="BBN757" s="31"/>
      <c r="BBO757" s="31"/>
      <c r="BBP757" s="31"/>
      <c r="BBQ757" s="31"/>
      <c r="BBR757" s="31"/>
      <c r="BBS757" s="31"/>
      <c r="BBT757" s="31"/>
      <c r="BBU757" s="31"/>
      <c r="BBV757" s="31"/>
      <c r="BBW757" s="31"/>
      <c r="BBX757" s="31"/>
      <c r="BBY757" s="31"/>
      <c r="BBZ757" s="31"/>
      <c r="BCA757" s="31"/>
      <c r="BCB757" s="31"/>
      <c r="BCC757" s="31"/>
      <c r="BCD757" s="31"/>
      <c r="BCE757" s="31"/>
      <c r="BCF757" s="31"/>
      <c r="BCG757" s="31"/>
      <c r="BCH757" s="31"/>
      <c r="BCI757" s="31"/>
      <c r="BCJ757" s="31"/>
      <c r="BCK757" s="31"/>
      <c r="BCL757" s="31"/>
      <c r="BCM757" s="31"/>
      <c r="BCN757" s="31"/>
      <c r="BCO757" s="31"/>
      <c r="BCP757" s="31"/>
      <c r="BCQ757" s="31"/>
      <c r="BCR757" s="31"/>
      <c r="BCS757" s="31"/>
      <c r="BCT757" s="31"/>
      <c r="BCU757" s="31"/>
      <c r="BCV757" s="31"/>
      <c r="BCW757" s="31"/>
      <c r="BCX757" s="31"/>
      <c r="BCY757" s="31"/>
      <c r="BCZ757" s="31"/>
      <c r="BDA757" s="31"/>
      <c r="BDB757" s="31"/>
      <c r="BDC757" s="31"/>
      <c r="BDD757" s="31"/>
      <c r="BDE757" s="31"/>
      <c r="BDF757" s="31"/>
      <c r="BDG757" s="31"/>
      <c r="BDH757" s="31"/>
      <c r="BDI757" s="31"/>
      <c r="BDJ757" s="31"/>
      <c r="BDK757" s="31"/>
      <c r="BDL757" s="31"/>
      <c r="BDM757" s="31"/>
      <c r="BDN757" s="31"/>
      <c r="BDO757" s="31"/>
      <c r="BDP757" s="31"/>
      <c r="BDQ757" s="31"/>
      <c r="BDR757" s="31"/>
      <c r="BDS757" s="31"/>
      <c r="BDT757" s="31"/>
      <c r="BDU757" s="31"/>
      <c r="BDV757" s="31"/>
      <c r="BDW757" s="31"/>
      <c r="BDX757" s="31"/>
      <c r="BDY757" s="31"/>
      <c r="BDZ757" s="31"/>
      <c r="BEA757" s="31"/>
      <c r="BEB757" s="31"/>
      <c r="BEC757" s="31"/>
      <c r="BED757" s="31"/>
      <c r="BEE757" s="31"/>
      <c r="BEF757" s="31"/>
      <c r="BEG757" s="31"/>
      <c r="BEH757" s="31"/>
      <c r="BEI757" s="31"/>
      <c r="BEJ757" s="31"/>
      <c r="BEK757" s="31"/>
      <c r="BEL757" s="31"/>
      <c r="BEM757" s="31"/>
      <c r="BEN757" s="31"/>
      <c r="BEO757" s="31"/>
      <c r="BEP757" s="31"/>
      <c r="BEQ757" s="31"/>
      <c r="BER757" s="31"/>
      <c r="BES757" s="31"/>
      <c r="BET757" s="31"/>
      <c r="BEU757" s="31"/>
      <c r="BEV757" s="31"/>
      <c r="BEW757" s="31"/>
      <c r="BEX757" s="31"/>
      <c r="BEY757" s="31"/>
      <c r="BEZ757" s="31"/>
      <c r="BFA757" s="31"/>
      <c r="BFB757" s="31"/>
      <c r="BFC757" s="31"/>
      <c r="BFD757" s="31"/>
      <c r="BFE757" s="31"/>
      <c r="BFF757" s="31"/>
      <c r="BFG757" s="31"/>
      <c r="BFH757" s="31"/>
      <c r="BFI757" s="31"/>
      <c r="BFJ757" s="31"/>
      <c r="BFK757" s="31"/>
      <c r="BFL757" s="31"/>
      <c r="BFM757" s="31"/>
      <c r="BFN757" s="31"/>
      <c r="BFO757" s="31"/>
      <c r="BFP757" s="31"/>
      <c r="BFQ757" s="31"/>
      <c r="BFR757" s="31"/>
      <c r="BFS757" s="31"/>
      <c r="BFT757" s="31"/>
      <c r="BFU757" s="31"/>
      <c r="BFV757" s="31"/>
      <c r="BFW757" s="31"/>
      <c r="BFX757" s="31"/>
      <c r="BFY757" s="31"/>
      <c r="BFZ757" s="31"/>
      <c r="BGA757" s="31"/>
      <c r="BGB757" s="31"/>
      <c r="BGC757" s="31"/>
      <c r="BGD757" s="31"/>
      <c r="BGE757" s="31"/>
      <c r="BGF757" s="31"/>
      <c r="BGG757" s="31"/>
      <c r="BGH757" s="31"/>
      <c r="BGI757" s="31"/>
      <c r="BGJ757" s="31"/>
      <c r="BGK757" s="31"/>
      <c r="BGL757" s="31"/>
      <c r="BGM757" s="31"/>
      <c r="BGN757" s="31"/>
      <c r="BGO757" s="31"/>
      <c r="BGP757" s="31"/>
      <c r="BGQ757" s="31"/>
      <c r="BGR757" s="31"/>
      <c r="BGS757" s="31"/>
      <c r="BGT757" s="31"/>
      <c r="BGU757" s="31"/>
      <c r="BGV757" s="31"/>
      <c r="BGW757" s="31"/>
      <c r="BGX757" s="31"/>
      <c r="BGY757" s="31"/>
      <c r="BGZ757" s="31"/>
      <c r="BHA757" s="31"/>
      <c r="BHB757" s="31"/>
      <c r="BHC757" s="31"/>
      <c r="BHD757" s="31"/>
      <c r="BHE757" s="31"/>
      <c r="BHF757" s="31"/>
      <c r="BHG757" s="31"/>
      <c r="BHH757" s="31"/>
      <c r="BHI757" s="31"/>
      <c r="BHJ757" s="31"/>
      <c r="BHK757" s="31"/>
      <c r="BHL757" s="31"/>
      <c r="BHM757" s="31"/>
      <c r="BHN757" s="31"/>
      <c r="BHO757" s="31"/>
      <c r="BHP757" s="31"/>
      <c r="BHQ757" s="31"/>
      <c r="BHR757" s="31"/>
      <c r="BHS757" s="31"/>
      <c r="BHT757" s="31"/>
      <c r="BHU757" s="31"/>
      <c r="BHV757" s="31"/>
      <c r="BHW757" s="31"/>
      <c r="BHX757" s="31"/>
      <c r="BHY757" s="31"/>
      <c r="BHZ757" s="31"/>
      <c r="BIA757" s="31"/>
      <c r="BIB757" s="31"/>
      <c r="BIC757" s="31"/>
      <c r="BID757" s="31"/>
      <c r="BIE757" s="31"/>
      <c r="BIF757" s="31"/>
      <c r="BIG757" s="31"/>
      <c r="BIH757" s="31"/>
      <c r="BII757" s="31"/>
      <c r="BIJ757" s="31"/>
      <c r="BIK757" s="31"/>
      <c r="BIL757" s="31"/>
      <c r="BIM757" s="31"/>
      <c r="BIN757" s="31"/>
      <c r="BIO757" s="31"/>
      <c r="BIP757" s="31"/>
      <c r="BIQ757" s="31"/>
      <c r="BIR757" s="31"/>
      <c r="BIS757" s="31"/>
      <c r="BIT757" s="31"/>
      <c r="BIU757" s="31"/>
      <c r="BIV757" s="31"/>
      <c r="BIW757" s="31"/>
      <c r="BIX757" s="31"/>
      <c r="BIY757" s="31"/>
      <c r="BIZ757" s="31"/>
      <c r="BJA757" s="31"/>
      <c r="BJB757" s="31"/>
      <c r="BJC757" s="31"/>
      <c r="BJD757" s="31"/>
      <c r="BJE757" s="31"/>
      <c r="BJF757" s="31"/>
      <c r="BJG757" s="31"/>
      <c r="BJH757" s="31"/>
      <c r="BJI757" s="31"/>
      <c r="BJJ757" s="31"/>
      <c r="BJK757" s="31"/>
      <c r="BJL757" s="31"/>
      <c r="BJM757" s="31"/>
      <c r="BJN757" s="31"/>
      <c r="BJO757" s="31"/>
      <c r="BJP757" s="31"/>
      <c r="BJQ757" s="31"/>
      <c r="BJR757" s="31"/>
      <c r="BJS757" s="31"/>
      <c r="BJT757" s="31"/>
      <c r="BJU757" s="31"/>
      <c r="BJV757" s="31"/>
      <c r="BJW757" s="31"/>
      <c r="BJX757" s="31"/>
      <c r="BJY757" s="31"/>
      <c r="BJZ757" s="31"/>
      <c r="BKA757" s="31"/>
      <c r="BKB757" s="31"/>
      <c r="BKC757" s="31"/>
      <c r="BKD757" s="31"/>
      <c r="BKE757" s="31"/>
      <c r="BKF757" s="31"/>
      <c r="BKG757" s="31"/>
      <c r="BKH757" s="31"/>
      <c r="BKI757" s="31"/>
      <c r="BKJ757" s="31"/>
      <c r="BKK757" s="31"/>
      <c r="BKL757" s="31"/>
      <c r="BKM757" s="31"/>
      <c r="BKN757" s="31"/>
      <c r="BKO757" s="31"/>
      <c r="BKP757" s="31"/>
      <c r="BKQ757" s="31"/>
      <c r="BKR757" s="31"/>
      <c r="BKS757" s="31"/>
      <c r="BKT757" s="31"/>
      <c r="BKU757" s="31"/>
      <c r="BKV757" s="31"/>
      <c r="BKW757" s="31"/>
      <c r="BKX757" s="31"/>
      <c r="BKY757" s="31"/>
      <c r="BKZ757" s="31"/>
      <c r="BLA757" s="31"/>
      <c r="BLB757" s="31"/>
      <c r="BLC757" s="31"/>
      <c r="BLD757" s="31"/>
      <c r="BLE757" s="31"/>
      <c r="BLF757" s="31"/>
      <c r="BLG757" s="31"/>
      <c r="BLH757" s="31"/>
      <c r="BLI757" s="31"/>
      <c r="BLJ757" s="31"/>
      <c r="BLK757" s="31"/>
      <c r="BLL757" s="31"/>
      <c r="BLM757" s="31"/>
      <c r="BLN757" s="31"/>
      <c r="BLO757" s="31"/>
      <c r="BLP757" s="31"/>
      <c r="BLQ757" s="31"/>
      <c r="BLR757" s="31"/>
      <c r="BLS757" s="31"/>
      <c r="BLT757" s="31"/>
      <c r="BLU757" s="31"/>
      <c r="BLV757" s="31"/>
      <c r="BLW757" s="31"/>
      <c r="BLX757" s="31"/>
      <c r="BLY757" s="31"/>
      <c r="BLZ757" s="31"/>
      <c r="BMA757" s="31"/>
      <c r="BMB757" s="31"/>
      <c r="BMC757" s="31"/>
      <c r="BMD757" s="31"/>
      <c r="BME757" s="31"/>
      <c r="BMF757" s="31"/>
      <c r="BMG757" s="31"/>
      <c r="BMH757" s="31"/>
      <c r="BMI757" s="31"/>
      <c r="BMJ757" s="31"/>
      <c r="BMK757" s="31"/>
      <c r="BML757" s="31"/>
      <c r="BMM757" s="31"/>
      <c r="BMN757" s="31"/>
      <c r="BMO757" s="31"/>
      <c r="BMP757" s="31"/>
      <c r="BMQ757" s="31"/>
      <c r="BMR757" s="31"/>
      <c r="BMS757" s="31"/>
      <c r="BMT757" s="31"/>
      <c r="BMU757" s="31"/>
      <c r="BMV757" s="31"/>
      <c r="BMW757" s="31"/>
      <c r="BMX757" s="31"/>
      <c r="BMY757" s="31"/>
      <c r="BMZ757" s="31"/>
      <c r="BNA757" s="31"/>
      <c r="BNB757" s="31"/>
      <c r="BNC757" s="31"/>
      <c r="BND757" s="31"/>
      <c r="BNE757" s="31"/>
      <c r="BNF757" s="31"/>
      <c r="BNG757" s="31"/>
      <c r="BNH757" s="31"/>
      <c r="BNI757" s="31"/>
      <c r="BNJ757" s="31"/>
      <c r="BNK757" s="31"/>
      <c r="BNL757" s="31"/>
      <c r="BNM757" s="31"/>
      <c r="BNN757" s="31"/>
      <c r="BNO757" s="31"/>
      <c r="BNP757" s="31"/>
      <c r="BNQ757" s="31"/>
      <c r="BNR757" s="31"/>
      <c r="BNS757" s="31"/>
      <c r="BNT757" s="31"/>
      <c r="BNU757" s="31"/>
      <c r="BNV757" s="31"/>
      <c r="BNW757" s="31"/>
      <c r="BNX757" s="31"/>
      <c r="BNY757" s="31"/>
      <c r="BNZ757" s="31"/>
      <c r="BOA757" s="31"/>
      <c r="BOB757" s="31"/>
      <c r="BOC757" s="31"/>
      <c r="BOD757" s="31"/>
      <c r="BOE757" s="31"/>
      <c r="BOF757" s="31"/>
      <c r="BOG757" s="31"/>
      <c r="BOH757" s="31"/>
      <c r="BOI757" s="31"/>
      <c r="BOJ757" s="31"/>
      <c r="BOK757" s="31"/>
      <c r="BOL757" s="31"/>
      <c r="BOM757" s="31"/>
      <c r="BON757" s="31"/>
      <c r="BOO757" s="31"/>
      <c r="BOP757" s="31"/>
      <c r="BOQ757" s="31"/>
      <c r="BOR757" s="31"/>
      <c r="BOS757" s="31"/>
      <c r="BOT757" s="31"/>
      <c r="BOU757" s="31"/>
      <c r="BOV757" s="31"/>
      <c r="BOW757" s="31"/>
      <c r="BOX757" s="31"/>
      <c r="BOY757" s="31"/>
      <c r="BOZ757" s="31"/>
      <c r="BPA757" s="31"/>
      <c r="BPB757" s="31"/>
      <c r="BPC757" s="31"/>
      <c r="BPD757" s="31"/>
      <c r="BPE757" s="31"/>
      <c r="BPF757" s="31"/>
      <c r="BPG757" s="31"/>
      <c r="BPH757" s="31"/>
      <c r="BPI757" s="31"/>
      <c r="BPJ757" s="31"/>
      <c r="BPK757" s="31"/>
      <c r="BPL757" s="31"/>
      <c r="BPM757" s="31"/>
      <c r="BPN757" s="31"/>
      <c r="BPO757" s="31"/>
      <c r="BPP757" s="31"/>
      <c r="BPQ757" s="31"/>
      <c r="BPR757" s="31"/>
      <c r="BPS757" s="31"/>
      <c r="BPT757" s="31"/>
      <c r="BPU757" s="31"/>
      <c r="BPV757" s="31"/>
      <c r="BPW757" s="31"/>
      <c r="BPX757" s="31"/>
      <c r="BPY757" s="31"/>
      <c r="BPZ757" s="31"/>
      <c r="BQA757" s="31"/>
      <c r="BQB757" s="31"/>
      <c r="BQC757" s="31"/>
      <c r="BQD757" s="31"/>
      <c r="BQE757" s="31"/>
      <c r="BQF757" s="31"/>
      <c r="BQG757" s="31"/>
      <c r="BQH757" s="31"/>
      <c r="BQI757" s="31"/>
      <c r="BQJ757" s="31"/>
      <c r="BQK757" s="31"/>
      <c r="BQL757" s="31"/>
      <c r="BQM757" s="31"/>
      <c r="BQN757" s="31"/>
      <c r="BQO757" s="31"/>
      <c r="BQP757" s="31"/>
      <c r="BQQ757" s="31"/>
      <c r="BQR757" s="31"/>
      <c r="BQS757" s="31"/>
      <c r="BQT757" s="31"/>
      <c r="BQU757" s="31"/>
      <c r="BQV757" s="31"/>
      <c r="BQW757" s="31"/>
      <c r="BQX757" s="31"/>
      <c r="BQY757" s="31"/>
      <c r="BQZ757" s="31"/>
      <c r="BRA757" s="31"/>
      <c r="BRB757" s="31"/>
      <c r="BRC757" s="31"/>
      <c r="BRD757" s="31"/>
      <c r="BRE757" s="31"/>
      <c r="BRF757" s="31"/>
      <c r="BRG757" s="31"/>
      <c r="BRH757" s="31"/>
      <c r="BRI757" s="31"/>
      <c r="BRJ757" s="31"/>
      <c r="BRK757" s="31"/>
      <c r="BRL757" s="31"/>
      <c r="BRM757" s="31"/>
      <c r="BRN757" s="31"/>
      <c r="BRO757" s="31"/>
      <c r="BRP757" s="31"/>
      <c r="BRQ757" s="31"/>
      <c r="BRR757" s="31"/>
      <c r="BRS757" s="31"/>
      <c r="BRT757" s="31"/>
      <c r="BRU757" s="31"/>
      <c r="BRV757" s="31"/>
      <c r="BRW757" s="31"/>
      <c r="BRX757" s="31"/>
      <c r="BRY757" s="31"/>
      <c r="BRZ757" s="31"/>
      <c r="BSA757" s="31"/>
      <c r="BSB757" s="31"/>
      <c r="BSC757" s="31"/>
      <c r="BSD757" s="31"/>
      <c r="BSE757" s="31"/>
      <c r="BSF757" s="31"/>
      <c r="BSG757" s="31"/>
      <c r="BSH757" s="31"/>
      <c r="BSI757" s="31"/>
      <c r="BSJ757" s="31"/>
      <c r="BSK757" s="31"/>
      <c r="BSL757" s="31"/>
      <c r="BSM757" s="31"/>
      <c r="BSN757" s="31"/>
      <c r="BSO757" s="31"/>
      <c r="BSP757" s="31"/>
      <c r="BSQ757" s="31"/>
      <c r="BSR757" s="31"/>
      <c r="BSS757" s="31"/>
      <c r="BST757" s="31"/>
      <c r="BSU757" s="31"/>
      <c r="BSV757" s="31"/>
      <c r="BSW757" s="31"/>
      <c r="BSX757" s="31"/>
      <c r="BSY757" s="31"/>
      <c r="BSZ757" s="31"/>
      <c r="BTA757" s="31"/>
      <c r="BTB757" s="31"/>
      <c r="BTC757" s="31"/>
      <c r="BTD757" s="31"/>
      <c r="BTE757" s="31"/>
      <c r="BTF757" s="31"/>
      <c r="BTG757" s="31"/>
      <c r="BTH757" s="31"/>
      <c r="BTI757" s="31"/>
      <c r="BTJ757" s="31"/>
      <c r="BTK757" s="31"/>
      <c r="BTL757" s="31"/>
      <c r="BTM757" s="31"/>
      <c r="BTN757" s="31"/>
      <c r="BTO757" s="31"/>
      <c r="BTP757" s="31"/>
      <c r="BTQ757" s="31"/>
      <c r="BTR757" s="31"/>
      <c r="BTS757" s="31"/>
      <c r="BTT757" s="31"/>
      <c r="BTU757" s="31"/>
      <c r="BTV757" s="31"/>
      <c r="BTW757" s="31"/>
      <c r="BTX757" s="31"/>
      <c r="BTY757" s="31"/>
      <c r="BTZ757" s="31"/>
      <c r="BUA757" s="31"/>
      <c r="BUB757" s="31"/>
      <c r="BUC757" s="31"/>
      <c r="BUD757" s="31"/>
      <c r="BUE757" s="31"/>
      <c r="BUF757" s="31"/>
      <c r="BUG757" s="31"/>
      <c r="BUH757" s="31"/>
      <c r="BUI757" s="31"/>
      <c r="BUJ757" s="31"/>
      <c r="BUK757" s="31"/>
      <c r="BUL757" s="31"/>
      <c r="BUM757" s="31"/>
      <c r="BUN757" s="31"/>
      <c r="BUO757" s="31"/>
      <c r="BUP757" s="31"/>
      <c r="BUQ757" s="31"/>
      <c r="BUR757" s="31"/>
      <c r="BUS757" s="31"/>
      <c r="BUT757" s="31"/>
      <c r="BUU757" s="31"/>
      <c r="BUV757" s="31"/>
      <c r="BUW757" s="31"/>
      <c r="BUX757" s="31"/>
      <c r="BUY757" s="31"/>
      <c r="BUZ757" s="31"/>
      <c r="BVA757" s="31"/>
      <c r="BVB757" s="31"/>
      <c r="BVC757" s="31"/>
      <c r="BVD757" s="31"/>
      <c r="BVE757" s="31"/>
      <c r="BVF757" s="31"/>
      <c r="BVG757" s="31"/>
      <c r="BVH757" s="31"/>
      <c r="BVI757" s="31"/>
      <c r="BVJ757" s="31"/>
      <c r="BVK757" s="31"/>
      <c r="BVL757" s="31"/>
      <c r="BVM757" s="31"/>
      <c r="BVN757" s="31"/>
      <c r="BVO757" s="31"/>
      <c r="BVP757" s="31"/>
      <c r="BVQ757" s="31"/>
      <c r="BVR757" s="31"/>
      <c r="BVS757" s="31"/>
      <c r="BVT757" s="31"/>
      <c r="BVU757" s="31"/>
      <c r="BVV757" s="31"/>
      <c r="BVW757" s="31"/>
      <c r="BVX757" s="31"/>
      <c r="BVY757" s="31"/>
      <c r="BVZ757" s="31"/>
      <c r="BWA757" s="31"/>
      <c r="BWB757" s="31"/>
      <c r="BWC757" s="31"/>
      <c r="BWD757" s="31"/>
      <c r="BWE757" s="31"/>
      <c r="BWF757" s="31"/>
      <c r="BWG757" s="31"/>
      <c r="BWH757" s="31"/>
      <c r="BWI757" s="31"/>
      <c r="BWJ757" s="31"/>
      <c r="BWK757" s="31"/>
      <c r="BWL757" s="31"/>
      <c r="BWM757" s="31"/>
      <c r="BWN757" s="31"/>
      <c r="BWO757" s="31"/>
      <c r="BWP757" s="31"/>
      <c r="BWQ757" s="31"/>
      <c r="BWR757" s="31"/>
      <c r="BWS757" s="31"/>
      <c r="BWT757" s="31"/>
      <c r="BWU757" s="31"/>
      <c r="BWV757" s="31"/>
      <c r="BWW757" s="31"/>
      <c r="BWX757" s="31"/>
      <c r="BWY757" s="31"/>
      <c r="BWZ757" s="31"/>
      <c r="BXA757" s="31"/>
      <c r="BXB757" s="31"/>
      <c r="BXC757" s="31"/>
      <c r="BXD757" s="31"/>
      <c r="BXE757" s="31"/>
      <c r="BXF757" s="31"/>
      <c r="BXG757" s="31"/>
      <c r="BXH757" s="31"/>
      <c r="BXI757" s="31"/>
      <c r="BXJ757" s="31"/>
      <c r="BXK757" s="31"/>
      <c r="BXL757" s="31"/>
      <c r="BXM757" s="31"/>
      <c r="BXN757" s="31"/>
      <c r="BXO757" s="31"/>
      <c r="BXP757" s="31"/>
      <c r="BXQ757" s="31"/>
      <c r="BXR757" s="31"/>
      <c r="BXS757" s="31"/>
      <c r="BXT757" s="31"/>
      <c r="BXU757" s="31"/>
      <c r="BXV757" s="31"/>
      <c r="BXW757" s="31"/>
      <c r="BXX757" s="31"/>
      <c r="BXY757" s="31"/>
      <c r="BXZ757" s="31"/>
      <c r="BYA757" s="31"/>
      <c r="BYB757" s="31"/>
      <c r="BYC757" s="31"/>
      <c r="BYD757" s="31"/>
      <c r="BYE757" s="31"/>
      <c r="BYF757" s="31"/>
      <c r="BYG757" s="31"/>
      <c r="BYH757" s="31"/>
      <c r="BYI757" s="31"/>
      <c r="BYJ757" s="31"/>
      <c r="BYK757" s="31"/>
      <c r="BYL757" s="31"/>
      <c r="BYM757" s="31"/>
      <c r="BYN757" s="31"/>
      <c r="BYO757" s="31"/>
      <c r="BYP757" s="31"/>
      <c r="BYQ757" s="31"/>
      <c r="BYR757" s="31"/>
      <c r="BYS757" s="31"/>
      <c r="BYT757" s="31"/>
      <c r="BYU757" s="31"/>
      <c r="BYV757" s="31"/>
      <c r="BYW757" s="31"/>
      <c r="BYX757" s="31"/>
      <c r="BYY757" s="31"/>
      <c r="BYZ757" s="31"/>
      <c r="BZA757" s="31"/>
      <c r="BZB757" s="31"/>
      <c r="BZC757" s="31"/>
      <c r="BZD757" s="31"/>
      <c r="BZE757" s="31"/>
      <c r="BZF757" s="31"/>
      <c r="BZG757" s="31"/>
      <c r="BZH757" s="31"/>
      <c r="BZI757" s="31"/>
      <c r="BZJ757" s="31"/>
      <c r="BZK757" s="31"/>
      <c r="BZL757" s="31"/>
      <c r="BZM757" s="31"/>
      <c r="BZN757" s="31"/>
      <c r="BZO757" s="31"/>
      <c r="BZP757" s="31"/>
      <c r="BZQ757" s="31"/>
      <c r="BZR757" s="31"/>
      <c r="BZS757" s="31"/>
      <c r="BZT757" s="31"/>
      <c r="BZU757" s="31"/>
      <c r="BZV757" s="31"/>
      <c r="BZW757" s="31"/>
      <c r="BZX757" s="31"/>
      <c r="BZY757" s="31"/>
      <c r="BZZ757" s="31"/>
      <c r="CAA757" s="31"/>
      <c r="CAB757" s="31"/>
      <c r="CAC757" s="31"/>
      <c r="CAD757" s="31"/>
      <c r="CAE757" s="31"/>
      <c r="CAF757" s="31"/>
      <c r="CAG757" s="31"/>
      <c r="CAH757" s="31"/>
      <c r="CAI757" s="31"/>
      <c r="CAJ757" s="31"/>
      <c r="CAK757" s="31"/>
      <c r="CAL757" s="31"/>
      <c r="CAM757" s="31"/>
      <c r="CAN757" s="31"/>
      <c r="CAO757" s="31"/>
      <c r="CAP757" s="31"/>
      <c r="CAQ757" s="31"/>
      <c r="CAR757" s="31"/>
      <c r="CAS757" s="31"/>
      <c r="CAT757" s="31"/>
      <c r="CAU757" s="31"/>
      <c r="CAV757" s="31"/>
      <c r="CAW757" s="31"/>
      <c r="CAX757" s="31"/>
      <c r="CAY757" s="31"/>
      <c r="CAZ757" s="31"/>
      <c r="CBA757" s="31"/>
      <c r="CBB757" s="31"/>
      <c r="CBC757" s="31"/>
      <c r="CBD757" s="31"/>
      <c r="CBE757" s="31"/>
      <c r="CBF757" s="31"/>
      <c r="CBG757" s="31"/>
      <c r="CBH757" s="31"/>
      <c r="CBI757" s="31"/>
      <c r="CBJ757" s="31"/>
      <c r="CBK757" s="31"/>
      <c r="CBL757" s="31"/>
      <c r="CBM757" s="31"/>
      <c r="CBN757" s="31"/>
      <c r="CBO757" s="31"/>
      <c r="CBP757" s="31"/>
      <c r="CBQ757" s="31"/>
      <c r="CBR757" s="31"/>
      <c r="CBS757" s="31"/>
      <c r="CBT757" s="31"/>
      <c r="CBU757" s="31"/>
      <c r="CBV757" s="31"/>
      <c r="CBW757" s="31"/>
      <c r="CBX757" s="31"/>
      <c r="CBY757" s="31"/>
      <c r="CBZ757" s="31"/>
      <c r="CCA757" s="31"/>
      <c r="CCB757" s="31"/>
      <c r="CCC757" s="31"/>
      <c r="CCD757" s="31"/>
      <c r="CCE757" s="31"/>
      <c r="CCF757" s="31"/>
      <c r="CCG757" s="31"/>
      <c r="CCH757" s="31"/>
      <c r="CCI757" s="31"/>
      <c r="CCJ757" s="31"/>
      <c r="CCK757" s="31"/>
      <c r="CCL757" s="31"/>
      <c r="CCM757" s="31"/>
      <c r="CCN757" s="31"/>
      <c r="CCO757" s="31"/>
      <c r="CCP757" s="31"/>
      <c r="CCQ757" s="31"/>
      <c r="CCR757" s="31"/>
      <c r="CCS757" s="31"/>
      <c r="CCT757" s="31"/>
      <c r="CCU757" s="31"/>
      <c r="CCV757" s="31"/>
      <c r="CCW757" s="31"/>
      <c r="CCX757" s="31"/>
      <c r="CCY757" s="31"/>
      <c r="CCZ757" s="31"/>
      <c r="CDA757" s="31"/>
      <c r="CDB757" s="31"/>
      <c r="CDC757" s="31"/>
      <c r="CDD757" s="31"/>
      <c r="CDE757" s="31"/>
      <c r="CDF757" s="31"/>
      <c r="CDG757" s="31"/>
      <c r="CDH757" s="31"/>
      <c r="CDI757" s="31"/>
      <c r="CDJ757" s="31"/>
      <c r="CDK757" s="31"/>
      <c r="CDL757" s="31"/>
      <c r="CDM757" s="31"/>
      <c r="CDN757" s="31"/>
      <c r="CDO757" s="31"/>
      <c r="CDP757" s="31"/>
      <c r="CDQ757" s="31"/>
      <c r="CDR757" s="31"/>
      <c r="CDS757" s="31"/>
      <c r="CDT757" s="31"/>
      <c r="CDU757" s="31"/>
      <c r="CDV757" s="31"/>
      <c r="CDW757" s="31"/>
      <c r="CDX757" s="31"/>
      <c r="CDY757" s="31"/>
      <c r="CDZ757" s="31"/>
      <c r="CEA757" s="31"/>
      <c r="CEB757" s="31"/>
      <c r="CEC757" s="31"/>
      <c r="CED757" s="31"/>
      <c r="CEE757" s="31"/>
      <c r="CEF757" s="31"/>
      <c r="CEG757" s="31"/>
      <c r="CEH757" s="31"/>
      <c r="CEI757" s="31"/>
      <c r="CEJ757" s="31"/>
      <c r="CEK757" s="31"/>
      <c r="CEL757" s="31"/>
      <c r="CEM757" s="31"/>
      <c r="CEN757" s="31"/>
      <c r="CEO757" s="31"/>
      <c r="CEP757" s="31"/>
      <c r="CEQ757" s="31"/>
      <c r="CER757" s="31"/>
      <c r="CES757" s="31"/>
      <c r="CET757" s="31"/>
      <c r="CEU757" s="31"/>
      <c r="CEV757" s="31"/>
      <c r="CEW757" s="31"/>
      <c r="CEX757" s="31"/>
      <c r="CEY757" s="31"/>
      <c r="CEZ757" s="31"/>
      <c r="CFA757" s="31"/>
      <c r="CFB757" s="31"/>
      <c r="CFC757" s="31"/>
      <c r="CFD757" s="31"/>
      <c r="CFE757" s="31"/>
      <c r="CFF757" s="31"/>
      <c r="CFG757" s="31"/>
      <c r="CFH757" s="31"/>
      <c r="CFI757" s="31"/>
      <c r="CFJ757" s="31"/>
      <c r="CFK757" s="31"/>
      <c r="CFL757" s="31"/>
      <c r="CFM757" s="31"/>
      <c r="CFN757" s="31"/>
      <c r="CFO757" s="31"/>
      <c r="CFP757" s="31"/>
      <c r="CFQ757" s="31"/>
      <c r="CFR757" s="31"/>
      <c r="CFS757" s="31"/>
      <c r="CFT757" s="31"/>
      <c r="CFU757" s="31"/>
      <c r="CFV757" s="31"/>
      <c r="CFW757" s="31"/>
      <c r="CFX757" s="31"/>
      <c r="CFY757" s="31"/>
      <c r="CFZ757" s="31"/>
      <c r="CGA757" s="31"/>
      <c r="CGB757" s="31"/>
      <c r="CGC757" s="31"/>
      <c r="CGD757" s="31"/>
      <c r="CGE757" s="31"/>
      <c r="CGF757" s="31"/>
      <c r="CGG757" s="31"/>
      <c r="CGH757" s="31"/>
      <c r="CGI757" s="31"/>
      <c r="CGJ757" s="31"/>
      <c r="CGK757" s="31"/>
      <c r="CGL757" s="31"/>
      <c r="CGM757" s="31"/>
      <c r="CGN757" s="31"/>
      <c r="CGO757" s="31"/>
      <c r="CGP757" s="31"/>
      <c r="CGQ757" s="31"/>
      <c r="CGR757" s="31"/>
      <c r="CGS757" s="31"/>
      <c r="CGT757" s="31"/>
      <c r="CGU757" s="31"/>
      <c r="CGV757" s="31"/>
      <c r="CGW757" s="31"/>
      <c r="CGX757" s="31"/>
      <c r="CGY757" s="31"/>
      <c r="CGZ757" s="31"/>
      <c r="CHA757" s="31"/>
      <c r="CHB757" s="31"/>
      <c r="CHC757" s="31"/>
      <c r="CHD757" s="31"/>
      <c r="CHE757" s="31"/>
      <c r="CHF757" s="31"/>
      <c r="CHG757" s="31"/>
      <c r="CHH757" s="31"/>
      <c r="CHI757" s="31"/>
      <c r="CHJ757" s="31"/>
      <c r="CHK757" s="31"/>
      <c r="CHL757" s="31"/>
      <c r="CHM757" s="31"/>
      <c r="CHN757" s="31"/>
      <c r="CHO757" s="31"/>
      <c r="CHP757" s="31"/>
      <c r="CHQ757" s="31"/>
      <c r="CHR757" s="31"/>
      <c r="CHS757" s="31"/>
      <c r="CHT757" s="31"/>
      <c r="CHU757" s="31"/>
      <c r="CHV757" s="31"/>
      <c r="CHW757" s="31"/>
      <c r="CHX757" s="31"/>
      <c r="CHY757" s="31"/>
      <c r="CHZ757" s="31"/>
      <c r="CIA757" s="31"/>
      <c r="CIB757" s="31"/>
      <c r="CIC757" s="31"/>
      <c r="CID757" s="31"/>
      <c r="CIE757" s="31"/>
      <c r="CIF757" s="31"/>
      <c r="CIG757" s="31"/>
      <c r="CIH757" s="31"/>
      <c r="CII757" s="31"/>
      <c r="CIJ757" s="31"/>
      <c r="CIK757" s="31"/>
      <c r="CIL757" s="31"/>
      <c r="CIM757" s="31"/>
      <c r="CIN757" s="31"/>
      <c r="CIO757" s="31"/>
      <c r="CIP757" s="31"/>
      <c r="CIQ757" s="31"/>
      <c r="CIR757" s="31"/>
      <c r="CIS757" s="31"/>
      <c r="CIT757" s="31"/>
      <c r="CIU757" s="31"/>
      <c r="CIV757" s="31"/>
      <c r="CIW757" s="31"/>
      <c r="CIX757" s="31"/>
      <c r="CIY757" s="31"/>
      <c r="CIZ757" s="31"/>
      <c r="CJA757" s="31"/>
      <c r="CJB757" s="31"/>
      <c r="CJC757" s="31"/>
      <c r="CJD757" s="31"/>
      <c r="CJE757" s="31"/>
      <c r="CJF757" s="31"/>
      <c r="CJG757" s="31"/>
      <c r="CJH757" s="31"/>
      <c r="CJI757" s="31"/>
      <c r="CJJ757" s="31"/>
      <c r="CJK757" s="31"/>
      <c r="CJL757" s="31"/>
      <c r="CJM757" s="31"/>
      <c r="CJN757" s="31"/>
      <c r="CJO757" s="31"/>
      <c r="CJP757" s="31"/>
      <c r="CJQ757" s="31"/>
      <c r="CJR757" s="31"/>
      <c r="CJS757" s="31"/>
      <c r="CJT757" s="31"/>
      <c r="CJU757" s="31"/>
      <c r="CJV757" s="31"/>
      <c r="CJW757" s="31"/>
      <c r="CJX757" s="31"/>
      <c r="CJY757" s="31"/>
      <c r="CJZ757" s="31"/>
      <c r="CKA757" s="31"/>
      <c r="CKB757" s="31"/>
      <c r="CKC757" s="31"/>
      <c r="CKD757" s="31"/>
      <c r="CKE757" s="31"/>
      <c r="CKF757" s="31"/>
      <c r="CKG757" s="31"/>
      <c r="CKH757" s="31"/>
      <c r="CKI757" s="31"/>
      <c r="CKJ757" s="31"/>
      <c r="CKK757" s="31"/>
      <c r="CKL757" s="31"/>
      <c r="CKM757" s="31"/>
      <c r="CKN757" s="31"/>
      <c r="CKO757" s="31"/>
      <c r="CKP757" s="31"/>
      <c r="CKQ757" s="31"/>
      <c r="CKR757" s="31"/>
      <c r="CKS757" s="31"/>
      <c r="CKT757" s="31"/>
      <c r="CKU757" s="31"/>
      <c r="CKV757" s="31"/>
      <c r="CKW757" s="31"/>
      <c r="CKX757" s="31"/>
      <c r="CKY757" s="31"/>
      <c r="CKZ757" s="31"/>
      <c r="CLA757" s="31"/>
      <c r="CLB757" s="31"/>
      <c r="CLC757" s="31"/>
      <c r="CLD757" s="31"/>
      <c r="CLE757" s="31"/>
      <c r="CLF757" s="31"/>
      <c r="CLG757" s="31"/>
      <c r="CLH757" s="31"/>
      <c r="CLI757" s="31"/>
      <c r="CLJ757" s="31"/>
      <c r="CLK757" s="31"/>
      <c r="CLL757" s="31"/>
      <c r="CLM757" s="31"/>
      <c r="CLN757" s="31"/>
      <c r="CLO757" s="31"/>
      <c r="CLP757" s="31"/>
      <c r="CLQ757" s="31"/>
      <c r="CLR757" s="31"/>
      <c r="CLS757" s="31"/>
      <c r="CLT757" s="31"/>
      <c r="CLU757" s="31"/>
      <c r="CLV757" s="31"/>
      <c r="CLW757" s="31"/>
      <c r="CLX757" s="31"/>
      <c r="CLY757" s="31"/>
      <c r="CLZ757" s="31"/>
      <c r="CMA757" s="31"/>
      <c r="CMB757" s="31"/>
      <c r="CMC757" s="31"/>
      <c r="CMD757" s="31"/>
      <c r="CME757" s="31"/>
      <c r="CMF757" s="31"/>
      <c r="CMG757" s="31"/>
      <c r="CMH757" s="31"/>
      <c r="CMI757" s="31"/>
      <c r="CMJ757" s="31"/>
      <c r="CMK757" s="31"/>
      <c r="CML757" s="31"/>
      <c r="CMM757" s="31"/>
      <c r="CMN757" s="31"/>
      <c r="CMO757" s="31"/>
      <c r="CMP757" s="31"/>
      <c r="CMQ757" s="31"/>
      <c r="CMR757" s="31"/>
      <c r="CMS757" s="31"/>
      <c r="CMT757" s="31"/>
      <c r="CMU757" s="31"/>
      <c r="CMV757" s="31"/>
      <c r="CMW757" s="31"/>
      <c r="CMX757" s="31"/>
      <c r="CMY757" s="31"/>
      <c r="CMZ757" s="31"/>
      <c r="CNA757" s="31"/>
      <c r="CNB757" s="31"/>
      <c r="CNC757" s="31"/>
      <c r="CND757" s="31"/>
      <c r="CNE757" s="31"/>
      <c r="CNF757" s="31"/>
      <c r="CNG757" s="31"/>
      <c r="CNH757" s="31"/>
      <c r="CNI757" s="31"/>
      <c r="CNJ757" s="31"/>
      <c r="CNK757" s="31"/>
      <c r="CNL757" s="31"/>
      <c r="CNM757" s="31"/>
      <c r="CNN757" s="31"/>
      <c r="CNO757" s="31"/>
      <c r="CNP757" s="31"/>
      <c r="CNQ757" s="31"/>
      <c r="CNR757" s="31"/>
      <c r="CNS757" s="31"/>
      <c r="CNT757" s="31"/>
      <c r="CNU757" s="31"/>
      <c r="CNV757" s="31"/>
      <c r="CNW757" s="31"/>
      <c r="CNX757" s="31"/>
      <c r="CNY757" s="31"/>
      <c r="CNZ757" s="31"/>
      <c r="COA757" s="31"/>
      <c r="COB757" s="31"/>
      <c r="COC757" s="31"/>
      <c r="COD757" s="31"/>
      <c r="COE757" s="31"/>
      <c r="COF757" s="31"/>
      <c r="COG757" s="31"/>
      <c r="COH757" s="31"/>
      <c r="COI757" s="31"/>
      <c r="COJ757" s="31"/>
      <c r="COK757" s="31"/>
      <c r="COL757" s="31"/>
      <c r="COM757" s="31"/>
      <c r="CON757" s="31"/>
      <c r="COO757" s="31"/>
      <c r="COP757" s="31"/>
      <c r="COQ757" s="31"/>
      <c r="COR757" s="31"/>
      <c r="COS757" s="31"/>
      <c r="COT757" s="31"/>
      <c r="COU757" s="31"/>
      <c r="COV757" s="31"/>
      <c r="COW757" s="31"/>
      <c r="COX757" s="31"/>
      <c r="COY757" s="31"/>
      <c r="COZ757" s="31"/>
      <c r="CPA757" s="31"/>
      <c r="CPB757" s="31"/>
      <c r="CPC757" s="31"/>
      <c r="CPD757" s="31"/>
      <c r="CPE757" s="31"/>
      <c r="CPF757" s="31"/>
      <c r="CPG757" s="31"/>
      <c r="CPH757" s="31"/>
      <c r="CPI757" s="31"/>
      <c r="CPJ757" s="31"/>
      <c r="CPK757" s="31"/>
      <c r="CPL757" s="31"/>
      <c r="CPM757" s="31"/>
      <c r="CPN757" s="31"/>
      <c r="CPO757" s="31"/>
      <c r="CPP757" s="31"/>
      <c r="CPQ757" s="31"/>
      <c r="CPR757" s="31"/>
      <c r="CPS757" s="31"/>
      <c r="CPT757" s="31"/>
      <c r="CPU757" s="31"/>
      <c r="CPV757" s="31"/>
      <c r="CPW757" s="31"/>
      <c r="CPX757" s="31"/>
      <c r="CPY757" s="31"/>
      <c r="CPZ757" s="31"/>
      <c r="CQA757" s="31"/>
      <c r="CQB757" s="31"/>
      <c r="CQC757" s="31"/>
      <c r="CQD757" s="31"/>
      <c r="CQE757" s="31"/>
      <c r="CQF757" s="31"/>
      <c r="CQG757" s="31"/>
      <c r="CQH757" s="31"/>
      <c r="CQI757" s="31"/>
      <c r="CQJ757" s="31"/>
      <c r="CQK757" s="31"/>
      <c r="CQL757" s="31"/>
      <c r="CQM757" s="31"/>
      <c r="CQN757" s="31"/>
      <c r="CQO757" s="31"/>
      <c r="CQP757" s="31"/>
      <c r="CQQ757" s="31"/>
      <c r="CQR757" s="31"/>
      <c r="CQS757" s="31"/>
      <c r="CQT757" s="31"/>
      <c r="CQU757" s="31"/>
      <c r="CQV757" s="31"/>
      <c r="CQW757" s="31"/>
      <c r="CQX757" s="31"/>
      <c r="CQY757" s="31"/>
      <c r="CQZ757" s="31"/>
      <c r="CRA757" s="31"/>
      <c r="CRB757" s="31"/>
      <c r="CRC757" s="31"/>
      <c r="CRD757" s="31"/>
      <c r="CRE757" s="31"/>
      <c r="CRF757" s="31"/>
      <c r="CRG757" s="31"/>
      <c r="CRH757" s="31"/>
      <c r="CRI757" s="31"/>
      <c r="CRJ757" s="31"/>
      <c r="CRK757" s="31"/>
      <c r="CRL757" s="31"/>
      <c r="CRM757" s="31"/>
      <c r="CRN757" s="31"/>
      <c r="CRO757" s="31"/>
      <c r="CRP757" s="31"/>
      <c r="CRQ757" s="31"/>
      <c r="CRR757" s="31"/>
      <c r="CRS757" s="31"/>
      <c r="CRT757" s="31"/>
      <c r="CRU757" s="31"/>
      <c r="CRV757" s="31"/>
      <c r="CRW757" s="31"/>
      <c r="CRX757" s="31"/>
      <c r="CRY757" s="31"/>
      <c r="CRZ757" s="31"/>
      <c r="CSA757" s="31"/>
      <c r="CSB757" s="31"/>
      <c r="CSC757" s="31"/>
      <c r="CSD757" s="31"/>
      <c r="CSE757" s="31"/>
      <c r="CSF757" s="31"/>
      <c r="CSG757" s="31"/>
      <c r="CSH757" s="31"/>
      <c r="CSI757" s="31"/>
      <c r="CSJ757" s="31"/>
      <c r="CSK757" s="31"/>
      <c r="CSL757" s="31"/>
      <c r="CSM757" s="31"/>
      <c r="CSN757" s="31"/>
      <c r="CSO757" s="31"/>
      <c r="CSP757" s="31"/>
      <c r="CSQ757" s="31"/>
      <c r="CSR757" s="31"/>
      <c r="CSS757" s="31"/>
      <c r="CST757" s="31"/>
      <c r="CSU757" s="31"/>
      <c r="CSV757" s="31"/>
      <c r="CSW757" s="31"/>
      <c r="CSX757" s="31"/>
      <c r="CSY757" s="31"/>
      <c r="CSZ757" s="31"/>
      <c r="CTA757" s="31"/>
      <c r="CTB757" s="31"/>
      <c r="CTC757" s="31"/>
      <c r="CTD757" s="31"/>
      <c r="CTE757" s="31"/>
      <c r="CTF757" s="31"/>
      <c r="CTG757" s="31"/>
      <c r="CTH757" s="31"/>
      <c r="CTI757" s="31"/>
      <c r="CTJ757" s="31"/>
      <c r="CTK757" s="31"/>
      <c r="CTL757" s="31"/>
      <c r="CTM757" s="31"/>
      <c r="CTN757" s="31"/>
      <c r="CTO757" s="31"/>
      <c r="CTP757" s="31"/>
      <c r="CTQ757" s="31"/>
      <c r="CTR757" s="31"/>
      <c r="CTS757" s="31"/>
      <c r="CTT757" s="31"/>
      <c r="CTU757" s="31"/>
      <c r="CTV757" s="31"/>
      <c r="CTW757" s="31"/>
      <c r="CTX757" s="31"/>
      <c r="CTY757" s="31"/>
      <c r="CTZ757" s="31"/>
      <c r="CUA757" s="31"/>
      <c r="CUB757" s="31"/>
      <c r="CUC757" s="31"/>
      <c r="CUD757" s="31"/>
      <c r="CUE757" s="31"/>
      <c r="CUF757" s="31"/>
      <c r="CUG757" s="31"/>
      <c r="CUH757" s="31"/>
      <c r="CUI757" s="31"/>
      <c r="CUJ757" s="31"/>
      <c r="CUK757" s="31"/>
      <c r="CUL757" s="31"/>
      <c r="CUM757" s="31"/>
      <c r="CUN757" s="31"/>
      <c r="CUO757" s="31"/>
      <c r="CUP757" s="31"/>
      <c r="CUQ757" s="31"/>
      <c r="CUR757" s="31"/>
      <c r="CUS757" s="31"/>
      <c r="CUT757" s="31"/>
      <c r="CUU757" s="31"/>
      <c r="CUV757" s="31"/>
      <c r="CUW757" s="31"/>
      <c r="CUX757" s="31"/>
      <c r="CUY757" s="31"/>
      <c r="CUZ757" s="31"/>
      <c r="CVA757" s="31"/>
      <c r="CVB757" s="31"/>
      <c r="CVC757" s="31"/>
      <c r="CVD757" s="31"/>
      <c r="CVE757" s="31"/>
      <c r="CVF757" s="31"/>
      <c r="CVG757" s="31"/>
      <c r="CVH757" s="31"/>
      <c r="CVI757" s="31"/>
      <c r="CVJ757" s="31"/>
      <c r="CVK757" s="31"/>
      <c r="CVL757" s="31"/>
      <c r="CVM757" s="31"/>
      <c r="CVN757" s="31"/>
      <c r="CVO757" s="31"/>
      <c r="CVP757" s="31"/>
      <c r="CVQ757" s="31"/>
      <c r="CVR757" s="31"/>
      <c r="CVS757" s="31"/>
      <c r="CVT757" s="31"/>
      <c r="CVU757" s="31"/>
      <c r="CVV757" s="31"/>
      <c r="CVW757" s="31"/>
      <c r="CVX757" s="31"/>
      <c r="CVY757" s="31"/>
      <c r="CVZ757" s="31"/>
      <c r="CWA757" s="31"/>
      <c r="CWB757" s="31"/>
      <c r="CWC757" s="31"/>
      <c r="CWD757" s="31"/>
      <c r="CWE757" s="31"/>
      <c r="CWF757" s="31"/>
      <c r="CWG757" s="31"/>
      <c r="CWH757" s="31"/>
      <c r="CWI757" s="31"/>
      <c r="CWJ757" s="31"/>
      <c r="CWK757" s="31"/>
      <c r="CWL757" s="31"/>
      <c r="CWM757" s="31"/>
      <c r="CWN757" s="31"/>
      <c r="CWO757" s="31"/>
      <c r="CWP757" s="31"/>
      <c r="CWQ757" s="31"/>
      <c r="CWR757" s="31"/>
      <c r="CWS757" s="31"/>
      <c r="CWT757" s="31"/>
      <c r="CWU757" s="31"/>
      <c r="CWV757" s="31"/>
      <c r="CWW757" s="31"/>
      <c r="CWX757" s="31"/>
      <c r="CWY757" s="31"/>
      <c r="CWZ757" s="31"/>
      <c r="CXA757" s="31"/>
      <c r="CXB757" s="31"/>
      <c r="CXC757" s="31"/>
      <c r="CXD757" s="31"/>
      <c r="CXE757" s="31"/>
      <c r="CXF757" s="31"/>
      <c r="CXG757" s="31"/>
      <c r="CXH757" s="31"/>
      <c r="CXI757" s="31"/>
      <c r="CXJ757" s="31"/>
      <c r="CXK757" s="31"/>
      <c r="CXL757" s="31"/>
      <c r="CXM757" s="31"/>
      <c r="CXN757" s="31"/>
      <c r="CXO757" s="31"/>
      <c r="CXP757" s="31"/>
      <c r="CXQ757" s="31"/>
      <c r="CXR757" s="31"/>
      <c r="CXS757" s="31"/>
      <c r="CXT757" s="31"/>
      <c r="CXU757" s="31"/>
      <c r="CXV757" s="31"/>
      <c r="CXW757" s="31"/>
      <c r="CXX757" s="31"/>
      <c r="CXY757" s="31"/>
      <c r="CXZ757" s="31"/>
      <c r="CYA757" s="31"/>
      <c r="CYB757" s="31"/>
      <c r="CYC757" s="31"/>
      <c r="CYD757" s="31"/>
      <c r="CYE757" s="31"/>
      <c r="CYF757" s="31"/>
      <c r="CYG757" s="31"/>
      <c r="CYH757" s="31"/>
      <c r="CYI757" s="31"/>
      <c r="CYJ757" s="31"/>
      <c r="CYK757" s="31"/>
      <c r="CYL757" s="31"/>
      <c r="CYM757" s="31"/>
      <c r="CYN757" s="31"/>
      <c r="CYO757" s="31"/>
      <c r="CYP757" s="31"/>
      <c r="CYQ757" s="31"/>
      <c r="CYR757" s="31"/>
      <c r="CYS757" s="31"/>
      <c r="CYT757" s="31"/>
      <c r="CYU757" s="31"/>
      <c r="CYV757" s="31"/>
      <c r="CYW757" s="31"/>
      <c r="CYX757" s="31"/>
      <c r="CYY757" s="31"/>
      <c r="CYZ757" s="31"/>
      <c r="CZA757" s="31"/>
      <c r="CZB757" s="31"/>
      <c r="CZC757" s="31"/>
      <c r="CZD757" s="31"/>
      <c r="CZE757" s="31"/>
      <c r="CZF757" s="31"/>
      <c r="CZG757" s="31"/>
      <c r="CZH757" s="31"/>
      <c r="CZI757" s="31"/>
      <c r="CZJ757" s="31"/>
      <c r="CZK757" s="31"/>
      <c r="CZL757" s="31"/>
      <c r="CZM757" s="31"/>
      <c r="CZN757" s="31"/>
      <c r="CZO757" s="31"/>
      <c r="CZP757" s="31"/>
      <c r="CZQ757" s="31"/>
      <c r="CZR757" s="31"/>
      <c r="CZS757" s="31"/>
      <c r="CZT757" s="31"/>
      <c r="CZU757" s="31"/>
      <c r="CZV757" s="31"/>
      <c r="CZW757" s="31"/>
      <c r="CZX757" s="31"/>
      <c r="CZY757" s="31"/>
      <c r="CZZ757" s="31"/>
      <c r="DAA757" s="31"/>
      <c r="DAB757" s="31"/>
      <c r="DAC757" s="31"/>
      <c r="DAD757" s="31"/>
      <c r="DAE757" s="31"/>
      <c r="DAF757" s="31"/>
      <c r="DAG757" s="31"/>
      <c r="DAH757" s="31"/>
      <c r="DAI757" s="31"/>
      <c r="DAJ757" s="31"/>
      <c r="DAK757" s="31"/>
      <c r="DAL757" s="31"/>
      <c r="DAM757" s="31"/>
      <c r="DAN757" s="31"/>
      <c r="DAO757" s="31"/>
      <c r="DAP757" s="31"/>
      <c r="DAQ757" s="31"/>
      <c r="DAR757" s="31"/>
      <c r="DAS757" s="31"/>
      <c r="DAT757" s="31"/>
      <c r="DAU757" s="31"/>
      <c r="DAV757" s="31"/>
      <c r="DAW757" s="31"/>
      <c r="DAX757" s="31"/>
      <c r="DAY757" s="31"/>
      <c r="DAZ757" s="31"/>
      <c r="DBA757" s="31"/>
      <c r="DBB757" s="31"/>
      <c r="DBC757" s="31"/>
      <c r="DBD757" s="31"/>
      <c r="DBE757" s="31"/>
      <c r="DBF757" s="31"/>
      <c r="DBG757" s="31"/>
      <c r="DBH757" s="31"/>
      <c r="DBI757" s="31"/>
      <c r="DBJ757" s="31"/>
      <c r="DBK757" s="31"/>
      <c r="DBL757" s="31"/>
      <c r="DBM757" s="31"/>
      <c r="DBN757" s="31"/>
      <c r="DBO757" s="31"/>
      <c r="DBP757" s="31"/>
      <c r="DBQ757" s="31"/>
      <c r="DBR757" s="31"/>
      <c r="DBS757" s="31"/>
      <c r="DBT757" s="31"/>
      <c r="DBU757" s="31"/>
      <c r="DBV757" s="31"/>
      <c r="DBW757" s="31"/>
      <c r="DBX757" s="31"/>
      <c r="DBY757" s="31"/>
      <c r="DBZ757" s="31"/>
      <c r="DCA757" s="31"/>
      <c r="DCB757" s="31"/>
      <c r="DCC757" s="31"/>
      <c r="DCD757" s="31"/>
      <c r="DCE757" s="31"/>
      <c r="DCF757" s="31"/>
      <c r="DCG757" s="31"/>
      <c r="DCH757" s="31"/>
      <c r="DCI757" s="31"/>
      <c r="DCJ757" s="31"/>
      <c r="DCK757" s="31"/>
      <c r="DCL757" s="31"/>
      <c r="DCM757" s="31"/>
      <c r="DCN757" s="31"/>
      <c r="DCO757" s="31"/>
      <c r="DCP757" s="31"/>
      <c r="DCQ757" s="31"/>
      <c r="DCR757" s="31"/>
      <c r="DCS757" s="31"/>
      <c r="DCT757" s="31"/>
      <c r="DCU757" s="31"/>
      <c r="DCV757" s="31"/>
      <c r="DCW757" s="31"/>
      <c r="DCX757" s="31"/>
      <c r="DCY757" s="31"/>
      <c r="DCZ757" s="31"/>
      <c r="DDA757" s="31"/>
      <c r="DDB757" s="31"/>
      <c r="DDC757" s="31"/>
      <c r="DDD757" s="31"/>
      <c r="DDE757" s="31"/>
      <c r="DDF757" s="31"/>
      <c r="DDG757" s="31"/>
      <c r="DDH757" s="31"/>
      <c r="DDI757" s="31"/>
      <c r="DDJ757" s="31"/>
      <c r="DDK757" s="31"/>
      <c r="DDL757" s="31"/>
      <c r="DDM757" s="31"/>
      <c r="DDN757" s="31"/>
      <c r="DDO757" s="31"/>
      <c r="DDP757" s="31"/>
      <c r="DDQ757" s="31"/>
      <c r="DDR757" s="31"/>
      <c r="DDS757" s="31"/>
      <c r="DDT757" s="31"/>
      <c r="DDU757" s="31"/>
      <c r="DDV757" s="31"/>
      <c r="DDW757" s="31"/>
      <c r="DDX757" s="31"/>
      <c r="DDY757" s="31"/>
      <c r="DDZ757" s="31"/>
      <c r="DEA757" s="31"/>
      <c r="DEB757" s="31"/>
      <c r="DEC757" s="31"/>
      <c r="DED757" s="31"/>
      <c r="DEE757" s="31"/>
      <c r="DEF757" s="31"/>
      <c r="DEG757" s="31"/>
      <c r="DEH757" s="31"/>
      <c r="DEI757" s="31"/>
      <c r="DEJ757" s="31"/>
      <c r="DEK757" s="31"/>
      <c r="DEL757" s="31"/>
      <c r="DEM757" s="31"/>
      <c r="DEN757" s="31"/>
      <c r="DEO757" s="31"/>
      <c r="DEP757" s="31"/>
      <c r="DEQ757" s="31"/>
      <c r="DER757" s="31"/>
      <c r="DES757" s="31"/>
      <c r="DET757" s="31"/>
      <c r="DEU757" s="31"/>
      <c r="DEV757" s="31"/>
      <c r="DEW757" s="31"/>
      <c r="DEX757" s="31"/>
      <c r="DEY757" s="31"/>
      <c r="DEZ757" s="31"/>
      <c r="DFA757" s="31"/>
      <c r="DFB757" s="31"/>
      <c r="DFC757" s="31"/>
      <c r="DFD757" s="31"/>
      <c r="DFE757" s="31"/>
      <c r="DFF757" s="31"/>
      <c r="DFG757" s="31"/>
      <c r="DFH757" s="31"/>
      <c r="DFI757" s="31"/>
      <c r="DFJ757" s="31"/>
      <c r="DFK757" s="31"/>
      <c r="DFL757" s="31"/>
      <c r="DFM757" s="31"/>
      <c r="DFN757" s="31"/>
      <c r="DFO757" s="31"/>
      <c r="DFP757" s="31"/>
      <c r="DFQ757" s="31"/>
      <c r="DFR757" s="31"/>
      <c r="DFS757" s="31"/>
      <c r="DFT757" s="31"/>
      <c r="DFU757" s="31"/>
      <c r="DFV757" s="31"/>
      <c r="DFW757" s="31"/>
      <c r="DFX757" s="31"/>
      <c r="DFY757" s="31"/>
      <c r="DFZ757" s="31"/>
      <c r="DGA757" s="31"/>
      <c r="DGB757" s="31"/>
      <c r="DGC757" s="31"/>
      <c r="DGD757" s="31"/>
      <c r="DGE757" s="31"/>
      <c r="DGF757" s="31"/>
      <c r="DGG757" s="31"/>
      <c r="DGH757" s="31"/>
      <c r="DGI757" s="31"/>
      <c r="DGJ757" s="31"/>
      <c r="DGK757" s="31"/>
      <c r="DGL757" s="31"/>
      <c r="DGM757" s="31"/>
      <c r="DGN757" s="31"/>
      <c r="DGO757" s="31"/>
      <c r="DGP757" s="31"/>
      <c r="DGQ757" s="31"/>
      <c r="DGR757" s="31"/>
      <c r="DGS757" s="31"/>
      <c r="DGT757" s="31"/>
      <c r="DGU757" s="31"/>
      <c r="DGV757" s="31"/>
      <c r="DGW757" s="31"/>
      <c r="DGX757" s="31"/>
      <c r="DGY757" s="31"/>
      <c r="DGZ757" s="31"/>
      <c r="DHA757" s="31"/>
      <c r="DHB757" s="31"/>
      <c r="DHC757" s="31"/>
      <c r="DHD757" s="31"/>
      <c r="DHE757" s="31"/>
      <c r="DHF757" s="31"/>
      <c r="DHG757" s="31"/>
      <c r="DHH757" s="31"/>
      <c r="DHI757" s="31"/>
      <c r="DHJ757" s="31"/>
      <c r="DHK757" s="31"/>
      <c r="DHL757" s="31"/>
      <c r="DHM757" s="31"/>
      <c r="DHN757" s="31"/>
      <c r="DHO757" s="31"/>
      <c r="DHP757" s="31"/>
      <c r="DHQ757" s="31"/>
      <c r="DHR757" s="31"/>
      <c r="DHS757" s="31"/>
      <c r="DHT757" s="31"/>
      <c r="DHU757" s="31"/>
      <c r="DHV757" s="31"/>
      <c r="DHW757" s="31"/>
      <c r="DHX757" s="31"/>
      <c r="DHY757" s="31"/>
      <c r="DHZ757" s="31"/>
      <c r="DIA757" s="31"/>
      <c r="DIB757" s="31"/>
      <c r="DIC757" s="31"/>
      <c r="DID757" s="31"/>
      <c r="DIE757" s="31"/>
      <c r="DIF757" s="31"/>
      <c r="DIG757" s="31"/>
      <c r="DIH757" s="31"/>
      <c r="DII757" s="31"/>
      <c r="DIJ757" s="31"/>
      <c r="DIK757" s="31"/>
      <c r="DIL757" s="31"/>
      <c r="DIM757" s="31"/>
      <c r="DIN757" s="31"/>
      <c r="DIO757" s="31"/>
      <c r="DIP757" s="31"/>
      <c r="DIQ757" s="31"/>
      <c r="DIR757" s="31"/>
      <c r="DIS757" s="31"/>
      <c r="DIT757" s="31"/>
      <c r="DIU757" s="31"/>
      <c r="DIV757" s="31"/>
      <c r="DIW757" s="31"/>
      <c r="DIX757" s="31"/>
      <c r="DIY757" s="31"/>
      <c r="DIZ757" s="31"/>
      <c r="DJA757" s="31"/>
      <c r="DJB757" s="31"/>
      <c r="DJC757" s="31"/>
      <c r="DJD757" s="31"/>
      <c r="DJE757" s="31"/>
      <c r="DJF757" s="31"/>
      <c r="DJG757" s="31"/>
      <c r="DJH757" s="31"/>
      <c r="DJI757" s="31"/>
      <c r="DJJ757" s="31"/>
      <c r="DJK757" s="31"/>
      <c r="DJL757" s="31"/>
      <c r="DJM757" s="31"/>
      <c r="DJN757" s="31"/>
      <c r="DJO757" s="31"/>
      <c r="DJP757" s="31"/>
      <c r="DJQ757" s="31"/>
      <c r="DJR757" s="31"/>
      <c r="DJS757" s="31"/>
      <c r="DJT757" s="31"/>
      <c r="DJU757" s="31"/>
      <c r="DJV757" s="31"/>
      <c r="DJW757" s="31"/>
      <c r="DJX757" s="31"/>
      <c r="DJY757" s="31"/>
      <c r="DJZ757" s="31"/>
      <c r="DKA757" s="31"/>
      <c r="DKB757" s="31"/>
      <c r="DKC757" s="31"/>
      <c r="DKD757" s="31"/>
      <c r="DKE757" s="31"/>
      <c r="DKF757" s="31"/>
      <c r="DKG757" s="31"/>
      <c r="DKH757" s="31"/>
      <c r="DKI757" s="31"/>
      <c r="DKJ757" s="31"/>
      <c r="DKK757" s="31"/>
      <c r="DKL757" s="31"/>
      <c r="DKM757" s="31"/>
      <c r="DKN757" s="31"/>
      <c r="DKO757" s="31"/>
      <c r="DKP757" s="31"/>
      <c r="DKQ757" s="31"/>
      <c r="DKR757" s="31"/>
      <c r="DKS757" s="31"/>
      <c r="DKT757" s="31"/>
      <c r="DKU757" s="31"/>
      <c r="DKV757" s="31"/>
      <c r="DKW757" s="31"/>
      <c r="DKX757" s="31"/>
      <c r="DKY757" s="31"/>
      <c r="DKZ757" s="31"/>
      <c r="DLA757" s="31"/>
      <c r="DLB757" s="31"/>
      <c r="DLC757" s="31"/>
      <c r="DLD757" s="31"/>
      <c r="DLE757" s="31"/>
      <c r="DLF757" s="31"/>
      <c r="DLG757" s="31"/>
      <c r="DLH757" s="31"/>
      <c r="DLI757" s="31"/>
      <c r="DLJ757" s="31"/>
      <c r="DLK757" s="31"/>
      <c r="DLL757" s="31"/>
      <c r="DLM757" s="31"/>
      <c r="DLN757" s="31"/>
      <c r="DLO757" s="31"/>
      <c r="DLP757" s="31"/>
      <c r="DLQ757" s="31"/>
      <c r="DLR757" s="31"/>
      <c r="DLS757" s="31"/>
      <c r="DLT757" s="31"/>
      <c r="DLU757" s="31"/>
      <c r="DLV757" s="31"/>
      <c r="DLW757" s="31"/>
      <c r="DLX757" s="31"/>
      <c r="DLY757" s="31"/>
      <c r="DLZ757" s="31"/>
      <c r="DMA757" s="31"/>
      <c r="DMB757" s="31"/>
      <c r="DMC757" s="31"/>
      <c r="DMD757" s="31"/>
      <c r="DME757" s="31"/>
      <c r="DMF757" s="31"/>
      <c r="DMG757" s="31"/>
      <c r="DMH757" s="31"/>
      <c r="DMI757" s="31"/>
      <c r="DMJ757" s="31"/>
      <c r="DMK757" s="31"/>
      <c r="DML757" s="31"/>
      <c r="DMM757" s="31"/>
      <c r="DMN757" s="31"/>
      <c r="DMO757" s="31"/>
      <c r="DMP757" s="31"/>
      <c r="DMQ757" s="31"/>
      <c r="DMR757" s="31"/>
      <c r="DMS757" s="31"/>
      <c r="DMT757" s="31"/>
      <c r="DMU757" s="31"/>
      <c r="DMV757" s="31"/>
      <c r="DMW757" s="31"/>
      <c r="DMX757" s="31"/>
      <c r="DMY757" s="31"/>
      <c r="DMZ757" s="31"/>
      <c r="DNA757" s="31"/>
      <c r="DNB757" s="31"/>
      <c r="DNC757" s="31"/>
      <c r="DND757" s="31"/>
      <c r="DNE757" s="31"/>
      <c r="DNF757" s="31"/>
      <c r="DNG757" s="31"/>
      <c r="DNH757" s="31"/>
      <c r="DNI757" s="31"/>
      <c r="DNJ757" s="31"/>
      <c r="DNK757" s="31"/>
      <c r="DNL757" s="31"/>
      <c r="DNM757" s="31"/>
      <c r="DNN757" s="31"/>
      <c r="DNO757" s="31"/>
      <c r="DNP757" s="31"/>
      <c r="DNQ757" s="31"/>
      <c r="DNR757" s="31"/>
      <c r="DNS757" s="31"/>
      <c r="DNT757" s="31"/>
      <c r="DNU757" s="31"/>
      <c r="DNV757" s="31"/>
      <c r="DNW757" s="31"/>
      <c r="DNX757" s="31"/>
      <c r="DNY757" s="31"/>
      <c r="DNZ757" s="31"/>
      <c r="DOA757" s="31"/>
      <c r="DOB757" s="31"/>
      <c r="DOC757" s="31"/>
      <c r="DOD757" s="31"/>
      <c r="DOE757" s="31"/>
      <c r="DOF757" s="31"/>
      <c r="DOG757" s="31"/>
      <c r="DOH757" s="31"/>
      <c r="DOI757" s="31"/>
      <c r="DOJ757" s="31"/>
      <c r="DOK757" s="31"/>
      <c r="DOL757" s="31"/>
      <c r="DOM757" s="31"/>
      <c r="DON757" s="31"/>
      <c r="DOO757" s="31"/>
      <c r="DOP757" s="31"/>
      <c r="DOQ757" s="31"/>
      <c r="DOR757" s="31"/>
      <c r="DOS757" s="31"/>
      <c r="DOT757" s="31"/>
      <c r="DOU757" s="31"/>
      <c r="DOV757" s="31"/>
      <c r="DOW757" s="31"/>
      <c r="DOX757" s="31"/>
      <c r="DOY757" s="31"/>
      <c r="DOZ757" s="31"/>
      <c r="DPA757" s="31"/>
      <c r="DPB757" s="31"/>
      <c r="DPC757" s="31"/>
      <c r="DPD757" s="31"/>
      <c r="DPE757" s="31"/>
      <c r="DPF757" s="31"/>
      <c r="DPG757" s="31"/>
      <c r="DPH757" s="31"/>
      <c r="DPI757" s="31"/>
      <c r="DPJ757" s="31"/>
      <c r="DPK757" s="31"/>
      <c r="DPL757" s="31"/>
      <c r="DPM757" s="31"/>
      <c r="DPN757" s="31"/>
      <c r="DPO757" s="31"/>
      <c r="DPP757" s="31"/>
      <c r="DPQ757" s="31"/>
      <c r="DPR757" s="31"/>
      <c r="DPS757" s="31"/>
      <c r="DPT757" s="31"/>
      <c r="DPU757" s="31"/>
      <c r="DPV757" s="31"/>
      <c r="DPW757" s="31"/>
      <c r="DPX757" s="31"/>
      <c r="DPY757" s="31"/>
      <c r="DPZ757" s="31"/>
      <c r="DQA757" s="31"/>
      <c r="DQB757" s="31"/>
      <c r="DQC757" s="31"/>
      <c r="DQD757" s="31"/>
      <c r="DQE757" s="31"/>
      <c r="DQF757" s="31"/>
      <c r="DQG757" s="31"/>
      <c r="DQH757" s="31"/>
      <c r="DQI757" s="31"/>
      <c r="DQJ757" s="31"/>
      <c r="DQK757" s="31"/>
      <c r="DQL757" s="31"/>
      <c r="DQM757" s="31"/>
      <c r="DQN757" s="31"/>
      <c r="DQO757" s="31"/>
      <c r="DQP757" s="31"/>
      <c r="DQQ757" s="31"/>
      <c r="DQR757" s="31"/>
      <c r="DQS757" s="31"/>
      <c r="DQT757" s="31"/>
      <c r="DQU757" s="31"/>
      <c r="DQV757" s="31"/>
      <c r="DQW757" s="31"/>
      <c r="DQX757" s="31"/>
      <c r="DQY757" s="31"/>
      <c r="DQZ757" s="31"/>
      <c r="DRA757" s="31"/>
      <c r="DRB757" s="31"/>
      <c r="DRC757" s="31"/>
      <c r="DRD757" s="31"/>
      <c r="DRE757" s="31"/>
      <c r="DRF757" s="31"/>
      <c r="DRG757" s="31"/>
      <c r="DRH757" s="31"/>
      <c r="DRI757" s="31"/>
      <c r="DRJ757" s="31"/>
      <c r="DRK757" s="31"/>
      <c r="DRL757" s="31"/>
      <c r="DRM757" s="31"/>
      <c r="DRN757" s="31"/>
      <c r="DRO757" s="31"/>
      <c r="DRP757" s="31"/>
      <c r="DRQ757" s="31"/>
      <c r="DRR757" s="31"/>
      <c r="DRS757" s="31"/>
      <c r="DRT757" s="31"/>
      <c r="DRU757" s="31"/>
      <c r="DRV757" s="31"/>
      <c r="DRW757" s="31"/>
      <c r="DRX757" s="31"/>
      <c r="DRY757" s="31"/>
      <c r="DRZ757" s="31"/>
      <c r="DSA757" s="31"/>
      <c r="DSB757" s="31"/>
      <c r="DSC757" s="31"/>
      <c r="DSD757" s="31"/>
      <c r="DSE757" s="31"/>
      <c r="DSF757" s="31"/>
      <c r="DSG757" s="31"/>
      <c r="DSH757" s="31"/>
      <c r="DSI757" s="31"/>
      <c r="DSJ757" s="31"/>
      <c r="DSK757" s="31"/>
      <c r="DSL757" s="31"/>
      <c r="DSM757" s="31"/>
      <c r="DSN757" s="31"/>
      <c r="DSO757" s="31"/>
      <c r="DSP757" s="31"/>
      <c r="DSQ757" s="31"/>
      <c r="DSR757" s="31"/>
      <c r="DSS757" s="31"/>
      <c r="DST757" s="31"/>
      <c r="DSU757" s="31"/>
      <c r="DSV757" s="31"/>
      <c r="DSW757" s="31"/>
      <c r="DSX757" s="31"/>
      <c r="DSY757" s="31"/>
      <c r="DSZ757" s="31"/>
      <c r="DTA757" s="31"/>
      <c r="DTB757" s="31"/>
      <c r="DTC757" s="31"/>
      <c r="DTD757" s="31"/>
      <c r="DTE757" s="31"/>
      <c r="DTF757" s="31"/>
      <c r="DTG757" s="31"/>
      <c r="DTH757" s="31"/>
      <c r="DTI757" s="31"/>
      <c r="DTJ757" s="31"/>
      <c r="DTK757" s="31"/>
      <c r="DTL757" s="31"/>
      <c r="DTM757" s="31"/>
      <c r="DTN757" s="31"/>
      <c r="DTO757" s="31"/>
      <c r="DTP757" s="31"/>
      <c r="DTQ757" s="31"/>
      <c r="DTR757" s="31"/>
      <c r="DTS757" s="31"/>
      <c r="DTT757" s="31"/>
      <c r="DTU757" s="31"/>
      <c r="DTV757" s="31"/>
      <c r="DTW757" s="31"/>
      <c r="DTX757" s="31"/>
      <c r="DTY757" s="31"/>
      <c r="DTZ757" s="31"/>
      <c r="DUA757" s="31"/>
      <c r="DUB757" s="31"/>
      <c r="DUC757" s="31"/>
      <c r="DUD757" s="31"/>
      <c r="DUE757" s="31"/>
      <c r="DUF757" s="31"/>
      <c r="DUG757" s="31"/>
      <c r="DUH757" s="31"/>
      <c r="DUI757" s="31"/>
      <c r="DUJ757" s="31"/>
      <c r="DUK757" s="31"/>
      <c r="DUL757" s="31"/>
      <c r="DUM757" s="31"/>
      <c r="DUN757" s="31"/>
      <c r="DUO757" s="31"/>
      <c r="DUP757" s="31"/>
      <c r="DUQ757" s="31"/>
      <c r="DUR757" s="31"/>
      <c r="DUS757" s="31"/>
      <c r="DUT757" s="31"/>
      <c r="DUU757" s="31"/>
      <c r="DUV757" s="31"/>
      <c r="DUW757" s="31"/>
      <c r="DUX757" s="31"/>
      <c r="DUY757" s="31"/>
      <c r="DUZ757" s="31"/>
      <c r="DVA757" s="31"/>
      <c r="DVB757" s="31"/>
      <c r="DVC757" s="31"/>
      <c r="DVD757" s="31"/>
      <c r="DVE757" s="31"/>
      <c r="DVF757" s="31"/>
      <c r="DVG757" s="31"/>
      <c r="DVH757" s="31"/>
      <c r="DVI757" s="31"/>
      <c r="DVJ757" s="31"/>
      <c r="DVK757" s="31"/>
      <c r="DVL757" s="31"/>
      <c r="DVM757" s="31"/>
      <c r="DVN757" s="31"/>
      <c r="DVO757" s="31"/>
      <c r="DVP757" s="31"/>
      <c r="DVQ757" s="31"/>
      <c r="DVR757" s="31"/>
      <c r="DVS757" s="31"/>
      <c r="DVT757" s="31"/>
      <c r="DVU757" s="31"/>
      <c r="DVV757" s="31"/>
      <c r="DVW757" s="31"/>
      <c r="DVX757" s="31"/>
      <c r="DVY757" s="31"/>
      <c r="DVZ757" s="31"/>
      <c r="DWA757" s="31"/>
      <c r="DWB757" s="31"/>
      <c r="DWC757" s="31"/>
      <c r="DWD757" s="31"/>
      <c r="DWE757" s="31"/>
      <c r="DWF757" s="31"/>
      <c r="DWG757" s="31"/>
      <c r="DWH757" s="31"/>
      <c r="DWI757" s="31"/>
      <c r="DWJ757" s="31"/>
      <c r="DWK757" s="31"/>
      <c r="DWL757" s="31"/>
      <c r="DWM757" s="31"/>
      <c r="DWN757" s="31"/>
      <c r="DWO757" s="31"/>
      <c r="DWP757" s="31"/>
      <c r="DWQ757" s="31"/>
      <c r="DWR757" s="31"/>
      <c r="DWS757" s="31"/>
      <c r="DWT757" s="31"/>
      <c r="DWU757" s="31"/>
      <c r="DWV757" s="31"/>
      <c r="DWW757" s="31"/>
      <c r="DWX757" s="31"/>
      <c r="DWY757" s="31"/>
      <c r="DWZ757" s="31"/>
      <c r="DXA757" s="31"/>
      <c r="DXB757" s="31"/>
      <c r="DXC757" s="31"/>
      <c r="DXD757" s="31"/>
      <c r="DXE757" s="31"/>
      <c r="DXF757" s="31"/>
      <c r="DXG757" s="31"/>
      <c r="DXH757" s="31"/>
      <c r="DXI757" s="31"/>
      <c r="DXJ757" s="31"/>
      <c r="DXK757" s="31"/>
      <c r="DXL757" s="31"/>
      <c r="DXM757" s="31"/>
      <c r="DXN757" s="31"/>
      <c r="DXO757" s="31"/>
      <c r="DXP757" s="31"/>
      <c r="DXQ757" s="31"/>
      <c r="DXR757" s="31"/>
      <c r="DXS757" s="31"/>
      <c r="DXT757" s="31"/>
      <c r="DXU757" s="31"/>
      <c r="DXV757" s="31"/>
      <c r="DXW757" s="31"/>
      <c r="DXX757" s="31"/>
      <c r="DXY757" s="31"/>
      <c r="DXZ757" s="31"/>
      <c r="DYA757" s="31"/>
      <c r="DYB757" s="31"/>
      <c r="DYC757" s="31"/>
      <c r="DYD757" s="31"/>
      <c r="DYE757" s="31"/>
      <c r="DYF757" s="31"/>
      <c r="DYG757" s="31"/>
      <c r="DYH757" s="31"/>
      <c r="DYI757" s="31"/>
      <c r="DYJ757" s="31"/>
      <c r="DYK757" s="31"/>
      <c r="DYL757" s="31"/>
      <c r="DYM757" s="31"/>
      <c r="DYN757" s="31"/>
      <c r="DYO757" s="31"/>
      <c r="DYP757" s="31"/>
      <c r="DYQ757" s="31"/>
      <c r="DYR757" s="31"/>
      <c r="DYS757" s="31"/>
      <c r="DYT757" s="31"/>
      <c r="DYU757" s="31"/>
      <c r="DYV757" s="31"/>
      <c r="DYW757" s="31"/>
      <c r="DYX757" s="31"/>
      <c r="DYY757" s="31"/>
      <c r="DYZ757" s="31"/>
      <c r="DZA757" s="31"/>
      <c r="DZB757" s="31"/>
      <c r="DZC757" s="31"/>
      <c r="DZD757" s="31"/>
      <c r="DZE757" s="31"/>
      <c r="DZF757" s="31"/>
      <c r="DZG757" s="31"/>
      <c r="DZH757" s="31"/>
      <c r="DZI757" s="31"/>
      <c r="DZJ757" s="31"/>
      <c r="DZK757" s="31"/>
      <c r="DZL757" s="31"/>
      <c r="DZM757" s="31"/>
      <c r="DZN757" s="31"/>
      <c r="DZO757" s="31"/>
      <c r="DZP757" s="31"/>
      <c r="DZQ757" s="31"/>
      <c r="DZR757" s="31"/>
      <c r="DZS757" s="31"/>
      <c r="DZT757" s="31"/>
      <c r="DZU757" s="31"/>
      <c r="DZV757" s="31"/>
      <c r="DZW757" s="31"/>
      <c r="DZX757" s="31"/>
      <c r="DZY757" s="31"/>
      <c r="DZZ757" s="31"/>
      <c r="EAA757" s="31"/>
      <c r="EAB757" s="31"/>
      <c r="EAC757" s="31"/>
      <c r="EAD757" s="31"/>
      <c r="EAE757" s="31"/>
      <c r="EAF757" s="31"/>
      <c r="EAG757" s="31"/>
      <c r="EAH757" s="31"/>
      <c r="EAI757" s="31"/>
      <c r="EAJ757" s="31"/>
      <c r="EAK757" s="31"/>
      <c r="EAL757" s="31"/>
      <c r="EAM757" s="31"/>
      <c r="EAN757" s="31"/>
      <c r="EAO757" s="31"/>
      <c r="EAP757" s="31"/>
      <c r="EAQ757" s="31"/>
      <c r="EAR757" s="31"/>
      <c r="EAS757" s="31"/>
      <c r="EAT757" s="31"/>
      <c r="EAU757" s="31"/>
      <c r="EAV757" s="31"/>
      <c r="EAW757" s="31"/>
      <c r="EAX757" s="31"/>
      <c r="EAY757" s="31"/>
      <c r="EAZ757" s="31"/>
      <c r="EBA757" s="31"/>
      <c r="EBB757" s="31"/>
      <c r="EBC757" s="31"/>
      <c r="EBD757" s="31"/>
      <c r="EBE757" s="31"/>
      <c r="EBF757" s="31"/>
      <c r="EBG757" s="31"/>
      <c r="EBH757" s="31"/>
      <c r="EBI757" s="31"/>
      <c r="EBJ757" s="31"/>
      <c r="EBK757" s="31"/>
      <c r="EBL757" s="31"/>
      <c r="EBM757" s="31"/>
      <c r="EBN757" s="31"/>
      <c r="EBO757" s="31"/>
      <c r="EBP757" s="31"/>
      <c r="EBQ757" s="31"/>
      <c r="EBR757" s="31"/>
      <c r="EBS757" s="31"/>
      <c r="EBT757" s="31"/>
      <c r="EBU757" s="31"/>
      <c r="EBV757" s="31"/>
      <c r="EBW757" s="31"/>
      <c r="EBX757" s="31"/>
      <c r="EBY757" s="31"/>
      <c r="EBZ757" s="31"/>
      <c r="ECA757" s="31"/>
      <c r="ECB757" s="31"/>
      <c r="ECC757" s="31"/>
      <c r="ECD757" s="31"/>
      <c r="ECE757" s="31"/>
      <c r="ECF757" s="31"/>
      <c r="ECG757" s="31"/>
      <c r="ECH757" s="31"/>
      <c r="ECI757" s="31"/>
      <c r="ECJ757" s="31"/>
      <c r="ECK757" s="31"/>
      <c r="ECL757" s="31"/>
      <c r="ECM757" s="31"/>
      <c r="ECN757" s="31"/>
      <c r="ECO757" s="31"/>
      <c r="ECP757" s="31"/>
      <c r="ECQ757" s="31"/>
      <c r="ECR757" s="31"/>
      <c r="ECS757" s="31"/>
      <c r="ECT757" s="31"/>
      <c r="ECU757" s="31"/>
      <c r="ECV757" s="31"/>
      <c r="ECW757" s="31"/>
      <c r="ECX757" s="31"/>
      <c r="ECY757" s="31"/>
      <c r="ECZ757" s="31"/>
      <c r="EDA757" s="31"/>
      <c r="EDB757" s="31"/>
      <c r="EDC757" s="31"/>
      <c r="EDD757" s="31"/>
      <c r="EDE757" s="31"/>
      <c r="EDF757" s="31"/>
      <c r="EDG757" s="31"/>
      <c r="EDH757" s="31"/>
      <c r="EDI757" s="31"/>
      <c r="EDJ757" s="31"/>
      <c r="EDK757" s="31"/>
      <c r="EDL757" s="31"/>
      <c r="EDM757" s="31"/>
      <c r="EDN757" s="31"/>
      <c r="EDO757" s="31"/>
      <c r="EDP757" s="31"/>
      <c r="EDQ757" s="31"/>
      <c r="EDR757" s="31"/>
      <c r="EDS757" s="31"/>
      <c r="EDT757" s="31"/>
      <c r="EDU757" s="31"/>
      <c r="EDV757" s="31"/>
      <c r="EDW757" s="31"/>
      <c r="EDX757" s="31"/>
      <c r="EDY757" s="31"/>
      <c r="EDZ757" s="31"/>
      <c r="EEA757" s="31"/>
      <c r="EEB757" s="31"/>
      <c r="EEC757" s="31"/>
      <c r="EED757" s="31"/>
      <c r="EEE757" s="31"/>
      <c r="EEF757" s="31"/>
      <c r="EEG757" s="31"/>
      <c r="EEH757" s="31"/>
      <c r="EEI757" s="31"/>
      <c r="EEJ757" s="31"/>
      <c r="EEK757" s="31"/>
      <c r="EEL757" s="31"/>
      <c r="EEM757" s="31"/>
      <c r="EEN757" s="31"/>
      <c r="EEO757" s="31"/>
      <c r="EEP757" s="31"/>
      <c r="EEQ757" s="31"/>
      <c r="EER757" s="31"/>
      <c r="EES757" s="31"/>
      <c r="EET757" s="31"/>
      <c r="EEU757" s="31"/>
      <c r="EEV757" s="31"/>
      <c r="EEW757" s="31"/>
      <c r="EEX757" s="31"/>
      <c r="EEY757" s="31"/>
      <c r="EEZ757" s="31"/>
      <c r="EFA757" s="31"/>
      <c r="EFB757" s="31"/>
      <c r="EFC757" s="31"/>
      <c r="EFD757" s="31"/>
      <c r="EFE757" s="31"/>
      <c r="EFF757" s="31"/>
      <c r="EFG757" s="31"/>
      <c r="EFH757" s="31"/>
      <c r="EFI757" s="31"/>
      <c r="EFJ757" s="31"/>
      <c r="EFK757" s="31"/>
      <c r="EFL757" s="31"/>
      <c r="EFM757" s="31"/>
      <c r="EFN757" s="31"/>
      <c r="EFO757" s="31"/>
      <c r="EFP757" s="31"/>
      <c r="EFQ757" s="31"/>
      <c r="EFR757" s="31"/>
      <c r="EFS757" s="31"/>
      <c r="EFT757" s="31"/>
      <c r="EFU757" s="31"/>
      <c r="EFV757" s="31"/>
      <c r="EFW757" s="31"/>
      <c r="EFX757" s="31"/>
      <c r="EFY757" s="31"/>
      <c r="EFZ757" s="31"/>
      <c r="EGA757" s="31"/>
      <c r="EGB757" s="31"/>
      <c r="EGC757" s="31"/>
      <c r="EGD757" s="31"/>
      <c r="EGE757" s="31"/>
      <c r="EGF757" s="31"/>
      <c r="EGG757" s="31"/>
      <c r="EGH757" s="31"/>
      <c r="EGI757" s="31"/>
      <c r="EGJ757" s="31"/>
      <c r="EGK757" s="31"/>
      <c r="EGL757" s="31"/>
      <c r="EGM757" s="31"/>
      <c r="EGN757" s="31"/>
      <c r="EGO757" s="31"/>
      <c r="EGP757" s="31"/>
      <c r="EGQ757" s="31"/>
      <c r="EGR757" s="31"/>
      <c r="EGS757" s="31"/>
      <c r="EGT757" s="31"/>
      <c r="EGU757" s="31"/>
      <c r="EGV757" s="31"/>
      <c r="EGW757" s="31"/>
      <c r="EGX757" s="31"/>
      <c r="EGY757" s="31"/>
      <c r="EGZ757" s="31"/>
      <c r="EHA757" s="31"/>
      <c r="EHB757" s="31"/>
      <c r="EHC757" s="31"/>
      <c r="EHD757" s="31"/>
      <c r="EHE757" s="31"/>
      <c r="EHF757" s="31"/>
      <c r="EHG757" s="31"/>
      <c r="EHH757" s="31"/>
      <c r="EHI757" s="31"/>
      <c r="EHJ757" s="31"/>
      <c r="EHK757" s="31"/>
      <c r="EHL757" s="31"/>
      <c r="EHM757" s="31"/>
      <c r="EHN757" s="31"/>
      <c r="EHO757" s="31"/>
      <c r="EHP757" s="31"/>
      <c r="EHQ757" s="31"/>
      <c r="EHR757" s="31"/>
      <c r="EHS757" s="31"/>
      <c r="EHT757" s="31"/>
      <c r="EHU757" s="31"/>
      <c r="EHV757" s="31"/>
      <c r="EHW757" s="31"/>
      <c r="EHX757" s="31"/>
      <c r="EHY757" s="31"/>
      <c r="EHZ757" s="31"/>
      <c r="EIA757" s="31"/>
      <c r="EIB757" s="31"/>
      <c r="EIC757" s="31"/>
      <c r="EID757" s="31"/>
      <c r="EIE757" s="31"/>
      <c r="EIF757" s="31"/>
      <c r="EIG757" s="31"/>
      <c r="EIH757" s="31"/>
      <c r="EII757" s="31"/>
      <c r="EIJ757" s="31"/>
      <c r="EIK757" s="31"/>
      <c r="EIL757" s="31"/>
      <c r="EIM757" s="31"/>
      <c r="EIN757" s="31"/>
      <c r="EIO757" s="31"/>
      <c r="EIP757" s="31"/>
      <c r="EIQ757" s="31"/>
      <c r="EIR757" s="31"/>
      <c r="EIS757" s="31"/>
      <c r="EIT757" s="31"/>
      <c r="EIU757" s="31"/>
      <c r="EIV757" s="31"/>
      <c r="EIW757" s="31"/>
      <c r="EIX757" s="31"/>
      <c r="EIY757" s="31"/>
      <c r="EIZ757" s="31"/>
      <c r="EJA757" s="31"/>
      <c r="EJB757" s="31"/>
      <c r="EJC757" s="31"/>
      <c r="EJD757" s="31"/>
      <c r="EJE757" s="31"/>
      <c r="EJF757" s="31"/>
      <c r="EJG757" s="31"/>
      <c r="EJH757" s="31"/>
      <c r="EJI757" s="31"/>
      <c r="EJJ757" s="31"/>
      <c r="EJK757" s="31"/>
      <c r="EJL757" s="31"/>
      <c r="EJM757" s="31"/>
      <c r="EJN757" s="31"/>
      <c r="EJO757" s="31"/>
      <c r="EJP757" s="31"/>
      <c r="EJQ757" s="31"/>
      <c r="EJR757" s="31"/>
      <c r="EJS757" s="31"/>
      <c r="EJT757" s="31"/>
      <c r="EJU757" s="31"/>
      <c r="EJV757" s="31"/>
      <c r="EJW757" s="31"/>
      <c r="EJX757" s="31"/>
      <c r="EJY757" s="31"/>
      <c r="EJZ757" s="31"/>
      <c r="EKA757" s="31"/>
      <c r="EKB757" s="31"/>
      <c r="EKC757" s="31"/>
      <c r="EKD757" s="31"/>
      <c r="EKE757" s="31"/>
      <c r="EKF757" s="31"/>
      <c r="EKG757" s="31"/>
      <c r="EKH757" s="31"/>
      <c r="EKI757" s="31"/>
      <c r="EKJ757" s="31"/>
      <c r="EKK757" s="31"/>
      <c r="EKL757" s="31"/>
      <c r="EKM757" s="31"/>
      <c r="EKN757" s="31"/>
      <c r="EKO757" s="31"/>
      <c r="EKP757" s="31"/>
      <c r="EKQ757" s="31"/>
      <c r="EKR757" s="31"/>
      <c r="EKS757" s="31"/>
      <c r="EKT757" s="31"/>
      <c r="EKU757" s="31"/>
      <c r="EKV757" s="31"/>
      <c r="EKW757" s="31"/>
      <c r="EKX757" s="31"/>
      <c r="EKY757" s="31"/>
      <c r="EKZ757" s="31"/>
      <c r="ELA757" s="31"/>
      <c r="ELB757" s="31"/>
      <c r="ELC757" s="31"/>
      <c r="ELD757" s="31"/>
      <c r="ELE757" s="31"/>
      <c r="ELF757" s="31"/>
      <c r="ELG757" s="31"/>
      <c r="ELH757" s="31"/>
      <c r="ELI757" s="31"/>
      <c r="ELJ757" s="31"/>
      <c r="ELK757" s="31"/>
      <c r="ELL757" s="31"/>
      <c r="ELM757" s="31"/>
      <c r="ELN757" s="31"/>
      <c r="ELO757" s="31"/>
      <c r="ELP757" s="31"/>
      <c r="ELQ757" s="31"/>
      <c r="ELR757" s="31"/>
      <c r="ELS757" s="31"/>
      <c r="ELT757" s="31"/>
      <c r="ELU757" s="31"/>
      <c r="ELV757" s="31"/>
      <c r="ELW757" s="31"/>
      <c r="ELX757" s="31"/>
      <c r="ELY757" s="31"/>
      <c r="ELZ757" s="31"/>
      <c r="EMA757" s="31"/>
      <c r="EMB757" s="31"/>
      <c r="EMC757" s="31"/>
      <c r="EMD757" s="31"/>
      <c r="EME757" s="31"/>
      <c r="EMF757" s="31"/>
      <c r="EMG757" s="31"/>
      <c r="EMH757" s="31"/>
      <c r="EMI757" s="31"/>
      <c r="EMJ757" s="31"/>
      <c r="EMK757" s="31"/>
      <c r="EML757" s="31"/>
      <c r="EMM757" s="31"/>
      <c r="EMN757" s="31"/>
      <c r="EMO757" s="31"/>
      <c r="EMP757" s="31"/>
      <c r="EMQ757" s="31"/>
      <c r="EMR757" s="31"/>
      <c r="EMS757" s="31"/>
      <c r="EMT757" s="31"/>
      <c r="EMU757" s="31"/>
      <c r="EMV757" s="31"/>
      <c r="EMW757" s="31"/>
      <c r="EMX757" s="31"/>
      <c r="EMY757" s="31"/>
      <c r="EMZ757" s="31"/>
      <c r="ENA757" s="31"/>
      <c r="ENB757" s="31"/>
      <c r="ENC757" s="31"/>
      <c r="END757" s="31"/>
      <c r="ENE757" s="31"/>
      <c r="ENF757" s="31"/>
      <c r="ENG757" s="31"/>
      <c r="ENH757" s="31"/>
      <c r="ENI757" s="31"/>
      <c r="ENJ757" s="31"/>
      <c r="ENK757" s="31"/>
      <c r="ENL757" s="31"/>
      <c r="ENM757" s="31"/>
      <c r="ENN757" s="31"/>
      <c r="ENO757" s="31"/>
      <c r="ENP757" s="31"/>
      <c r="ENQ757" s="31"/>
      <c r="ENR757" s="31"/>
      <c r="ENS757" s="31"/>
      <c r="ENT757" s="31"/>
      <c r="ENU757" s="31"/>
      <c r="ENV757" s="31"/>
      <c r="ENW757" s="31"/>
      <c r="ENX757" s="31"/>
      <c r="ENY757" s="31"/>
      <c r="ENZ757" s="31"/>
      <c r="EOA757" s="31"/>
      <c r="EOB757" s="31"/>
      <c r="EOC757" s="31"/>
      <c r="EOD757" s="31"/>
      <c r="EOE757" s="31"/>
      <c r="EOF757" s="31"/>
      <c r="EOG757" s="31"/>
      <c r="EOH757" s="31"/>
      <c r="EOI757" s="31"/>
      <c r="EOJ757" s="31"/>
      <c r="EOK757" s="31"/>
      <c r="EOL757" s="31"/>
      <c r="EOM757" s="31"/>
      <c r="EON757" s="31"/>
      <c r="EOO757" s="31"/>
      <c r="EOP757" s="31"/>
      <c r="EOQ757" s="31"/>
      <c r="EOR757" s="31"/>
      <c r="EOS757" s="31"/>
      <c r="EOT757" s="31"/>
      <c r="EOU757" s="31"/>
      <c r="EOV757" s="31"/>
      <c r="EOW757" s="31"/>
      <c r="EOX757" s="31"/>
      <c r="EOY757" s="31"/>
      <c r="EOZ757" s="31"/>
      <c r="EPA757" s="31"/>
      <c r="EPB757" s="31"/>
      <c r="EPC757" s="31"/>
      <c r="EPD757" s="31"/>
      <c r="EPE757" s="31"/>
      <c r="EPF757" s="31"/>
      <c r="EPG757" s="31"/>
      <c r="EPH757" s="31"/>
      <c r="EPI757" s="31"/>
      <c r="EPJ757" s="31"/>
      <c r="EPK757" s="31"/>
      <c r="EPL757" s="31"/>
      <c r="EPM757" s="31"/>
      <c r="EPN757" s="31"/>
      <c r="EPO757" s="31"/>
      <c r="EPP757" s="31"/>
      <c r="EPQ757" s="31"/>
      <c r="EPR757" s="31"/>
      <c r="EPS757" s="31"/>
      <c r="EPT757" s="31"/>
      <c r="EPU757" s="31"/>
      <c r="EPV757" s="31"/>
      <c r="EPW757" s="31"/>
      <c r="EPX757" s="31"/>
      <c r="EPY757" s="31"/>
      <c r="EPZ757" s="31"/>
      <c r="EQA757" s="31"/>
      <c r="EQB757" s="31"/>
      <c r="EQC757" s="31"/>
      <c r="EQD757" s="31"/>
      <c r="EQE757" s="31"/>
      <c r="EQF757" s="31"/>
      <c r="EQG757" s="31"/>
      <c r="EQH757" s="31"/>
      <c r="EQI757" s="31"/>
      <c r="EQJ757" s="31"/>
      <c r="EQK757" s="31"/>
      <c r="EQL757" s="31"/>
      <c r="EQM757" s="31"/>
      <c r="EQN757" s="31"/>
      <c r="EQO757" s="31"/>
      <c r="EQP757" s="31"/>
      <c r="EQQ757" s="31"/>
      <c r="EQR757" s="31"/>
      <c r="EQS757" s="31"/>
      <c r="EQT757" s="31"/>
      <c r="EQU757" s="31"/>
      <c r="EQV757" s="31"/>
      <c r="EQW757" s="31"/>
      <c r="EQX757" s="31"/>
      <c r="EQY757" s="31"/>
      <c r="EQZ757" s="31"/>
      <c r="ERA757" s="31"/>
      <c r="ERB757" s="31"/>
      <c r="ERC757" s="31"/>
      <c r="ERD757" s="31"/>
      <c r="ERE757" s="31"/>
      <c r="ERF757" s="31"/>
      <c r="ERG757" s="31"/>
      <c r="ERH757" s="31"/>
      <c r="ERI757" s="31"/>
      <c r="ERJ757" s="31"/>
      <c r="ERK757" s="31"/>
      <c r="ERL757" s="31"/>
      <c r="ERM757" s="31"/>
      <c r="ERN757" s="31"/>
      <c r="ERO757" s="31"/>
      <c r="ERP757" s="31"/>
      <c r="ERQ757" s="31"/>
      <c r="ERR757" s="31"/>
      <c r="ERS757" s="31"/>
      <c r="ERT757" s="31"/>
      <c r="ERU757" s="31"/>
      <c r="ERV757" s="31"/>
      <c r="ERW757" s="31"/>
      <c r="ERX757" s="31"/>
      <c r="ERY757" s="31"/>
      <c r="ERZ757" s="31"/>
      <c r="ESA757" s="31"/>
      <c r="ESB757" s="31"/>
      <c r="ESC757" s="31"/>
      <c r="ESD757" s="31"/>
      <c r="ESE757" s="31"/>
      <c r="ESF757" s="31"/>
      <c r="ESG757" s="31"/>
      <c r="ESH757" s="31"/>
      <c r="ESI757" s="31"/>
      <c r="ESJ757" s="31"/>
      <c r="ESK757" s="31"/>
      <c r="ESL757" s="31"/>
      <c r="ESM757" s="31"/>
      <c r="ESN757" s="31"/>
      <c r="ESO757" s="31"/>
      <c r="ESP757" s="31"/>
      <c r="ESQ757" s="31"/>
      <c r="ESR757" s="31"/>
      <c r="ESS757" s="31"/>
      <c r="EST757" s="31"/>
      <c r="ESU757" s="31"/>
      <c r="ESV757" s="31"/>
      <c r="ESW757" s="31"/>
      <c r="ESX757" s="31"/>
      <c r="ESY757" s="31"/>
      <c r="ESZ757" s="31"/>
      <c r="ETA757" s="31"/>
      <c r="ETB757" s="31"/>
      <c r="ETC757" s="31"/>
      <c r="ETD757" s="31"/>
      <c r="ETE757" s="31"/>
      <c r="ETF757" s="31"/>
      <c r="ETG757" s="31"/>
      <c r="ETH757" s="31"/>
      <c r="ETI757" s="31"/>
      <c r="ETJ757" s="31"/>
      <c r="ETK757" s="31"/>
      <c r="ETL757" s="31"/>
      <c r="ETM757" s="31"/>
      <c r="ETN757" s="31"/>
      <c r="ETO757" s="31"/>
      <c r="ETP757" s="31"/>
      <c r="ETQ757" s="31"/>
      <c r="ETR757" s="31"/>
      <c r="ETS757" s="31"/>
      <c r="ETT757" s="31"/>
      <c r="ETU757" s="31"/>
      <c r="ETV757" s="31"/>
      <c r="ETW757" s="31"/>
      <c r="ETX757" s="31"/>
      <c r="ETY757" s="31"/>
      <c r="ETZ757" s="31"/>
      <c r="EUA757" s="31"/>
      <c r="EUB757" s="31"/>
      <c r="EUC757" s="31"/>
      <c r="EUD757" s="31"/>
      <c r="EUE757" s="31"/>
      <c r="EUF757" s="31"/>
      <c r="EUG757" s="31"/>
      <c r="EUH757" s="31"/>
      <c r="EUI757" s="31"/>
      <c r="EUJ757" s="31"/>
      <c r="EUK757" s="31"/>
      <c r="EUL757" s="31"/>
      <c r="EUM757" s="31"/>
      <c r="EUN757" s="31"/>
      <c r="EUO757" s="31"/>
      <c r="EUP757" s="31"/>
      <c r="EUQ757" s="31"/>
      <c r="EUR757" s="31"/>
      <c r="EUS757" s="31"/>
      <c r="EUT757" s="31"/>
      <c r="EUU757" s="31"/>
      <c r="EUV757" s="31"/>
      <c r="EUW757" s="31"/>
      <c r="EUX757" s="31"/>
      <c r="EUY757" s="31"/>
      <c r="EUZ757" s="31"/>
      <c r="EVA757" s="31"/>
      <c r="EVB757" s="31"/>
      <c r="EVC757" s="31"/>
      <c r="EVD757" s="31"/>
      <c r="EVE757" s="31"/>
      <c r="EVF757" s="31"/>
      <c r="EVG757" s="31"/>
      <c r="EVH757" s="31"/>
      <c r="EVI757" s="31"/>
      <c r="EVJ757" s="31"/>
      <c r="EVK757" s="31"/>
      <c r="EVL757" s="31"/>
      <c r="EVM757" s="31"/>
      <c r="EVN757" s="31"/>
      <c r="EVO757" s="31"/>
      <c r="EVP757" s="31"/>
      <c r="EVQ757" s="31"/>
      <c r="EVR757" s="31"/>
      <c r="EVS757" s="31"/>
      <c r="EVT757" s="31"/>
      <c r="EVU757" s="31"/>
      <c r="EVV757" s="31"/>
      <c r="EVW757" s="31"/>
      <c r="EVX757" s="31"/>
      <c r="EVY757" s="31"/>
      <c r="EVZ757" s="31"/>
      <c r="EWA757" s="31"/>
      <c r="EWB757" s="31"/>
      <c r="EWC757" s="31"/>
      <c r="EWD757" s="31"/>
      <c r="EWE757" s="31"/>
      <c r="EWF757" s="31"/>
      <c r="EWG757" s="31"/>
      <c r="EWH757" s="31"/>
      <c r="EWI757" s="31"/>
      <c r="EWJ757" s="31"/>
      <c r="EWK757" s="31"/>
      <c r="EWL757" s="31"/>
      <c r="EWM757" s="31"/>
      <c r="EWN757" s="31"/>
      <c r="EWO757" s="31"/>
      <c r="EWP757" s="31"/>
      <c r="EWQ757" s="31"/>
      <c r="EWR757" s="31"/>
      <c r="EWS757" s="31"/>
      <c r="EWT757" s="31"/>
      <c r="EWU757" s="31"/>
      <c r="EWV757" s="31"/>
      <c r="EWW757" s="31"/>
      <c r="EWX757" s="31"/>
      <c r="EWY757" s="31"/>
      <c r="EWZ757" s="31"/>
      <c r="EXA757" s="31"/>
      <c r="EXB757" s="31"/>
      <c r="EXC757" s="31"/>
      <c r="EXD757" s="31"/>
      <c r="EXE757" s="31"/>
      <c r="EXF757" s="31"/>
      <c r="EXG757" s="31"/>
      <c r="EXH757" s="31"/>
      <c r="EXI757" s="31"/>
      <c r="EXJ757" s="31"/>
      <c r="EXK757" s="31"/>
      <c r="EXL757" s="31"/>
      <c r="EXM757" s="31"/>
      <c r="EXN757" s="31"/>
      <c r="EXO757" s="31"/>
      <c r="EXP757" s="31"/>
      <c r="EXQ757" s="31"/>
      <c r="EXR757" s="31"/>
      <c r="EXS757" s="31"/>
      <c r="EXT757" s="31"/>
      <c r="EXU757" s="31"/>
      <c r="EXV757" s="31"/>
      <c r="EXW757" s="31"/>
      <c r="EXX757" s="31"/>
      <c r="EXY757" s="31"/>
      <c r="EXZ757" s="31"/>
      <c r="EYA757" s="31"/>
      <c r="EYB757" s="31"/>
      <c r="EYC757" s="31"/>
      <c r="EYD757" s="31"/>
      <c r="EYE757" s="31"/>
      <c r="EYF757" s="31"/>
      <c r="EYG757" s="31"/>
      <c r="EYH757" s="31"/>
      <c r="EYI757" s="31"/>
      <c r="EYJ757" s="31"/>
      <c r="EYK757" s="31"/>
      <c r="EYL757" s="31"/>
      <c r="EYM757" s="31"/>
      <c r="EYN757" s="31"/>
      <c r="EYO757" s="31"/>
      <c r="EYP757" s="31"/>
      <c r="EYQ757" s="31"/>
      <c r="EYR757" s="31"/>
      <c r="EYS757" s="31"/>
      <c r="EYT757" s="31"/>
      <c r="EYU757" s="31"/>
      <c r="EYV757" s="31"/>
      <c r="EYW757" s="31"/>
      <c r="EYX757" s="31"/>
      <c r="EYY757" s="31"/>
      <c r="EYZ757" s="31"/>
      <c r="EZA757" s="31"/>
      <c r="EZB757" s="31"/>
      <c r="EZC757" s="31"/>
      <c r="EZD757" s="31"/>
      <c r="EZE757" s="31"/>
      <c r="EZF757" s="31"/>
      <c r="EZG757" s="31"/>
      <c r="EZH757" s="31"/>
      <c r="EZI757" s="31"/>
      <c r="EZJ757" s="31"/>
      <c r="EZK757" s="31"/>
      <c r="EZL757" s="31"/>
      <c r="EZM757" s="31"/>
      <c r="EZN757" s="31"/>
      <c r="EZO757" s="31"/>
      <c r="EZP757" s="31"/>
      <c r="EZQ757" s="31"/>
      <c r="EZR757" s="31"/>
      <c r="EZS757" s="31"/>
      <c r="EZT757" s="31"/>
      <c r="EZU757" s="31"/>
      <c r="EZV757" s="31"/>
      <c r="EZW757" s="31"/>
      <c r="EZX757" s="31"/>
      <c r="EZY757" s="31"/>
      <c r="EZZ757" s="31"/>
      <c r="FAA757" s="31"/>
      <c r="FAB757" s="31"/>
      <c r="FAC757" s="31"/>
      <c r="FAD757" s="31"/>
      <c r="FAE757" s="31"/>
      <c r="FAF757" s="31"/>
      <c r="FAG757" s="31"/>
      <c r="FAH757" s="31"/>
      <c r="FAI757" s="31"/>
      <c r="FAJ757" s="31"/>
      <c r="FAK757" s="31"/>
      <c r="FAL757" s="31"/>
      <c r="FAM757" s="31"/>
      <c r="FAN757" s="31"/>
      <c r="FAO757" s="31"/>
      <c r="FAP757" s="31"/>
      <c r="FAQ757" s="31"/>
      <c r="FAR757" s="31"/>
      <c r="FAS757" s="31"/>
      <c r="FAT757" s="31"/>
      <c r="FAU757" s="31"/>
      <c r="FAV757" s="31"/>
      <c r="FAW757" s="31"/>
      <c r="FAX757" s="31"/>
      <c r="FAY757" s="31"/>
      <c r="FAZ757" s="31"/>
      <c r="FBA757" s="31"/>
      <c r="FBB757" s="31"/>
      <c r="FBC757" s="31"/>
      <c r="FBD757" s="31"/>
      <c r="FBE757" s="31"/>
      <c r="FBF757" s="31"/>
      <c r="FBG757" s="31"/>
      <c r="FBH757" s="31"/>
      <c r="FBI757" s="31"/>
      <c r="FBJ757" s="31"/>
      <c r="FBK757" s="31"/>
      <c r="FBL757" s="31"/>
      <c r="FBM757" s="31"/>
      <c r="FBN757" s="31"/>
      <c r="FBO757" s="31"/>
      <c r="FBP757" s="31"/>
      <c r="FBQ757" s="31"/>
      <c r="FBR757" s="31"/>
      <c r="FBS757" s="31"/>
      <c r="FBT757" s="31"/>
      <c r="FBU757" s="31"/>
      <c r="FBV757" s="31"/>
      <c r="FBW757" s="31"/>
      <c r="FBX757" s="31"/>
      <c r="FBY757" s="31"/>
      <c r="FBZ757" s="31"/>
      <c r="FCA757" s="31"/>
      <c r="FCB757" s="31"/>
      <c r="FCC757" s="31"/>
      <c r="FCD757" s="31"/>
      <c r="FCE757" s="31"/>
      <c r="FCF757" s="31"/>
      <c r="FCG757" s="31"/>
      <c r="FCH757" s="31"/>
      <c r="FCI757" s="31"/>
      <c r="FCJ757" s="31"/>
      <c r="FCK757" s="31"/>
      <c r="FCL757" s="31"/>
      <c r="FCM757" s="31"/>
      <c r="FCN757" s="31"/>
      <c r="FCO757" s="31"/>
      <c r="FCP757" s="31"/>
      <c r="FCQ757" s="31"/>
      <c r="FCR757" s="31"/>
      <c r="FCS757" s="31"/>
      <c r="FCT757" s="31"/>
      <c r="FCU757" s="31"/>
      <c r="FCV757" s="31"/>
      <c r="FCW757" s="31"/>
      <c r="FCX757" s="31"/>
      <c r="FCY757" s="31"/>
      <c r="FCZ757" s="31"/>
      <c r="FDA757" s="31"/>
      <c r="FDB757" s="31"/>
      <c r="FDC757" s="31"/>
      <c r="FDD757" s="31"/>
      <c r="FDE757" s="31"/>
      <c r="FDF757" s="31"/>
      <c r="FDG757" s="31"/>
      <c r="FDH757" s="31"/>
      <c r="FDI757" s="31"/>
      <c r="FDJ757" s="31"/>
      <c r="FDK757" s="31"/>
      <c r="FDL757" s="31"/>
      <c r="FDM757" s="31"/>
      <c r="FDN757" s="31"/>
      <c r="FDO757" s="31"/>
      <c r="FDP757" s="31"/>
      <c r="FDQ757" s="31"/>
      <c r="FDR757" s="31"/>
      <c r="FDS757" s="31"/>
      <c r="FDT757" s="31"/>
      <c r="FDU757" s="31"/>
      <c r="FDV757" s="31"/>
      <c r="FDW757" s="31"/>
      <c r="FDX757" s="31"/>
      <c r="FDY757" s="31"/>
      <c r="FDZ757" s="31"/>
      <c r="FEA757" s="31"/>
      <c r="FEB757" s="31"/>
      <c r="FEC757" s="31"/>
      <c r="FED757" s="31"/>
      <c r="FEE757" s="31"/>
      <c r="FEF757" s="31"/>
      <c r="FEG757" s="31"/>
      <c r="FEH757" s="31"/>
      <c r="FEI757" s="31"/>
      <c r="FEJ757" s="31"/>
      <c r="FEK757" s="31"/>
      <c r="FEL757" s="31"/>
      <c r="FEM757" s="31"/>
      <c r="FEN757" s="31"/>
      <c r="FEO757" s="31"/>
      <c r="FEP757" s="31"/>
      <c r="FEQ757" s="31"/>
      <c r="FER757" s="31"/>
      <c r="FES757" s="31"/>
      <c r="FET757" s="31"/>
      <c r="FEU757" s="31"/>
      <c r="FEV757" s="31"/>
      <c r="FEW757" s="31"/>
      <c r="FEX757" s="31"/>
      <c r="FEY757" s="31"/>
      <c r="FEZ757" s="31"/>
      <c r="FFA757" s="31"/>
      <c r="FFB757" s="31"/>
      <c r="FFC757" s="31"/>
      <c r="FFD757" s="31"/>
      <c r="FFE757" s="31"/>
      <c r="FFF757" s="31"/>
      <c r="FFG757" s="31"/>
      <c r="FFH757" s="31"/>
      <c r="FFI757" s="31"/>
      <c r="FFJ757" s="31"/>
      <c r="FFK757" s="31"/>
      <c r="FFL757" s="31"/>
      <c r="FFM757" s="31"/>
      <c r="FFN757" s="31"/>
      <c r="FFO757" s="31"/>
      <c r="FFP757" s="31"/>
      <c r="FFQ757" s="31"/>
      <c r="FFR757" s="31"/>
      <c r="FFS757" s="31"/>
      <c r="FFT757" s="31"/>
      <c r="FFU757" s="31"/>
      <c r="FFV757" s="31"/>
      <c r="FFW757" s="31"/>
      <c r="FFX757" s="31"/>
      <c r="FFY757" s="31"/>
      <c r="FFZ757" s="31"/>
      <c r="FGA757" s="31"/>
      <c r="FGB757" s="31"/>
      <c r="FGC757" s="31"/>
      <c r="FGD757" s="31"/>
      <c r="FGE757" s="31"/>
      <c r="FGF757" s="31"/>
      <c r="FGG757" s="31"/>
      <c r="FGH757" s="31"/>
      <c r="FGI757" s="31"/>
      <c r="FGJ757" s="31"/>
      <c r="FGK757" s="31"/>
      <c r="FGL757" s="31"/>
      <c r="FGM757" s="31"/>
      <c r="FGN757" s="31"/>
      <c r="FGO757" s="31"/>
      <c r="FGP757" s="31"/>
      <c r="FGQ757" s="31"/>
      <c r="FGR757" s="31"/>
      <c r="FGS757" s="31"/>
      <c r="FGT757" s="31"/>
      <c r="FGU757" s="31"/>
      <c r="FGV757" s="31"/>
      <c r="FGW757" s="31"/>
      <c r="FGX757" s="31"/>
      <c r="FGY757" s="31"/>
      <c r="FGZ757" s="31"/>
      <c r="FHA757" s="31"/>
      <c r="FHB757" s="31"/>
      <c r="FHC757" s="31"/>
      <c r="FHD757" s="31"/>
      <c r="FHE757" s="31"/>
      <c r="FHF757" s="31"/>
      <c r="FHG757" s="31"/>
      <c r="FHH757" s="31"/>
      <c r="FHI757" s="31"/>
      <c r="FHJ757" s="31"/>
      <c r="FHK757" s="31"/>
      <c r="FHL757" s="31"/>
      <c r="FHM757" s="31"/>
      <c r="FHN757" s="31"/>
      <c r="FHO757" s="31"/>
      <c r="FHP757" s="31"/>
      <c r="FHQ757" s="31"/>
      <c r="FHR757" s="31"/>
      <c r="FHS757" s="31"/>
      <c r="FHT757" s="31"/>
      <c r="FHU757" s="31"/>
      <c r="FHV757" s="31"/>
      <c r="FHW757" s="31"/>
      <c r="FHX757" s="31"/>
      <c r="FHY757" s="31"/>
      <c r="FHZ757" s="31"/>
      <c r="FIA757" s="31"/>
      <c r="FIB757" s="31"/>
      <c r="FIC757" s="31"/>
      <c r="FID757" s="31"/>
      <c r="FIE757" s="31"/>
      <c r="FIF757" s="31"/>
      <c r="FIG757" s="31"/>
      <c r="FIH757" s="31"/>
      <c r="FII757" s="31"/>
      <c r="FIJ757" s="31"/>
      <c r="FIK757" s="31"/>
      <c r="FIL757" s="31"/>
      <c r="FIM757" s="31"/>
      <c r="FIN757" s="31"/>
      <c r="FIO757" s="31"/>
      <c r="FIP757" s="31"/>
      <c r="FIQ757" s="31"/>
      <c r="FIR757" s="31"/>
      <c r="FIS757" s="31"/>
      <c r="FIT757" s="31"/>
      <c r="FIU757" s="31"/>
      <c r="FIV757" s="31"/>
      <c r="FIW757" s="31"/>
      <c r="FIX757" s="31"/>
      <c r="FIY757" s="31"/>
      <c r="FIZ757" s="31"/>
      <c r="FJA757" s="31"/>
      <c r="FJB757" s="31"/>
      <c r="FJC757" s="31"/>
      <c r="FJD757" s="31"/>
      <c r="FJE757" s="31"/>
      <c r="FJF757" s="31"/>
      <c r="FJG757" s="31"/>
      <c r="FJH757" s="31"/>
      <c r="FJI757" s="31"/>
      <c r="FJJ757" s="31"/>
      <c r="FJK757" s="31"/>
      <c r="FJL757" s="31"/>
      <c r="FJM757" s="31"/>
      <c r="FJN757" s="31"/>
      <c r="FJO757" s="31"/>
      <c r="FJP757" s="31"/>
      <c r="FJQ757" s="31"/>
      <c r="FJR757" s="31"/>
      <c r="FJS757" s="31"/>
      <c r="FJT757" s="31"/>
      <c r="FJU757" s="31"/>
      <c r="FJV757" s="31"/>
      <c r="FJW757" s="31"/>
      <c r="FJX757" s="31"/>
      <c r="FJY757" s="31"/>
      <c r="FJZ757" s="31"/>
      <c r="FKA757" s="31"/>
      <c r="FKB757" s="31"/>
      <c r="FKC757" s="31"/>
      <c r="FKD757" s="31"/>
      <c r="FKE757" s="31"/>
      <c r="FKF757" s="31"/>
      <c r="FKG757" s="31"/>
      <c r="FKH757" s="31"/>
      <c r="FKI757" s="31"/>
      <c r="FKJ757" s="31"/>
      <c r="FKK757" s="31"/>
      <c r="FKL757" s="31"/>
      <c r="FKM757" s="31"/>
      <c r="FKN757" s="31"/>
      <c r="FKO757" s="31"/>
      <c r="FKP757" s="31"/>
      <c r="FKQ757" s="31"/>
      <c r="FKR757" s="31"/>
      <c r="FKS757" s="31"/>
      <c r="FKT757" s="31"/>
      <c r="FKU757" s="31"/>
      <c r="FKV757" s="31"/>
      <c r="FKW757" s="31"/>
      <c r="FKX757" s="31"/>
      <c r="FKY757" s="31"/>
      <c r="FKZ757" s="31"/>
      <c r="FLA757" s="31"/>
      <c r="FLB757" s="31"/>
      <c r="FLC757" s="31"/>
      <c r="FLD757" s="31"/>
      <c r="FLE757" s="31"/>
      <c r="FLF757" s="31"/>
      <c r="FLG757" s="31"/>
      <c r="FLH757" s="31"/>
      <c r="FLI757" s="31"/>
      <c r="FLJ757" s="31"/>
      <c r="FLK757" s="31"/>
      <c r="FLL757" s="31"/>
      <c r="FLM757" s="31"/>
      <c r="FLN757" s="31"/>
      <c r="FLO757" s="31"/>
      <c r="FLP757" s="31"/>
      <c r="FLQ757" s="31"/>
      <c r="FLR757" s="31"/>
      <c r="FLS757" s="31"/>
      <c r="FLT757" s="31"/>
      <c r="FLU757" s="31"/>
      <c r="FLV757" s="31"/>
      <c r="FLW757" s="31"/>
      <c r="FLX757" s="31"/>
      <c r="FLY757" s="31"/>
      <c r="FLZ757" s="31"/>
      <c r="FMA757" s="31"/>
      <c r="FMB757" s="31"/>
      <c r="FMC757" s="31"/>
      <c r="FMD757" s="31"/>
      <c r="FME757" s="31"/>
      <c r="FMF757" s="31"/>
      <c r="FMG757" s="31"/>
      <c r="FMH757" s="31"/>
      <c r="FMI757" s="31"/>
      <c r="FMJ757" s="31"/>
      <c r="FMK757" s="31"/>
      <c r="FML757" s="31"/>
      <c r="FMM757" s="31"/>
      <c r="FMN757" s="31"/>
      <c r="FMO757" s="31"/>
      <c r="FMP757" s="31"/>
      <c r="FMQ757" s="31"/>
      <c r="FMR757" s="31"/>
      <c r="FMS757" s="31"/>
      <c r="FMT757" s="31"/>
      <c r="FMU757" s="31"/>
      <c r="FMV757" s="31"/>
      <c r="FMW757" s="31"/>
      <c r="FMX757" s="31"/>
      <c r="FMY757" s="31"/>
      <c r="FMZ757" s="31"/>
      <c r="FNA757" s="31"/>
      <c r="FNB757" s="31"/>
      <c r="FNC757" s="31"/>
      <c r="FND757" s="31"/>
      <c r="FNE757" s="31"/>
      <c r="FNF757" s="31"/>
      <c r="FNG757" s="31"/>
      <c r="FNH757" s="31"/>
      <c r="FNI757" s="31"/>
      <c r="FNJ757" s="31"/>
      <c r="FNK757" s="31"/>
      <c r="FNL757" s="31"/>
      <c r="FNM757" s="31"/>
      <c r="FNN757" s="31"/>
      <c r="FNO757" s="31"/>
      <c r="FNP757" s="31"/>
      <c r="FNQ757" s="31"/>
      <c r="FNR757" s="31"/>
      <c r="FNS757" s="31"/>
      <c r="FNT757" s="31"/>
      <c r="FNU757" s="31"/>
      <c r="FNV757" s="31"/>
      <c r="FNW757" s="31"/>
      <c r="FNX757" s="31"/>
      <c r="FNY757" s="31"/>
      <c r="FNZ757" s="31"/>
      <c r="FOA757" s="31"/>
      <c r="FOB757" s="31"/>
      <c r="FOC757" s="31"/>
      <c r="FOD757" s="31"/>
      <c r="FOE757" s="31"/>
      <c r="FOF757" s="31"/>
      <c r="FOG757" s="31"/>
      <c r="FOH757" s="31"/>
      <c r="FOI757" s="31"/>
      <c r="FOJ757" s="31"/>
      <c r="FOK757" s="31"/>
      <c r="FOL757" s="31"/>
      <c r="FOM757" s="31"/>
      <c r="FON757" s="31"/>
      <c r="FOO757" s="31"/>
      <c r="FOP757" s="31"/>
      <c r="FOQ757" s="31"/>
      <c r="FOR757" s="31"/>
      <c r="FOS757" s="31"/>
      <c r="FOT757" s="31"/>
      <c r="FOU757" s="31"/>
      <c r="FOV757" s="31"/>
      <c r="FOW757" s="31"/>
      <c r="FOX757" s="31"/>
      <c r="FOY757" s="31"/>
      <c r="FOZ757" s="31"/>
      <c r="FPA757" s="31"/>
      <c r="FPB757" s="31"/>
      <c r="FPC757" s="31"/>
      <c r="FPD757" s="31"/>
      <c r="FPE757" s="31"/>
      <c r="FPF757" s="31"/>
      <c r="FPG757" s="31"/>
      <c r="FPH757" s="31"/>
      <c r="FPI757" s="31"/>
      <c r="FPJ757" s="31"/>
      <c r="FPK757" s="31"/>
      <c r="FPL757" s="31"/>
      <c r="FPM757" s="31"/>
      <c r="FPN757" s="31"/>
      <c r="FPO757" s="31"/>
      <c r="FPP757" s="31"/>
      <c r="FPQ757" s="31"/>
      <c r="FPR757" s="31"/>
      <c r="FPS757" s="31"/>
      <c r="FPT757" s="31"/>
      <c r="FPU757" s="31"/>
      <c r="FPV757" s="31"/>
      <c r="FPW757" s="31"/>
      <c r="FPX757" s="31"/>
      <c r="FPY757" s="31"/>
      <c r="FPZ757" s="31"/>
      <c r="FQA757" s="31"/>
      <c r="FQB757" s="31"/>
      <c r="FQC757" s="31"/>
      <c r="FQD757" s="31"/>
      <c r="FQE757" s="31"/>
      <c r="FQF757" s="31"/>
      <c r="FQG757" s="31"/>
      <c r="FQH757" s="31"/>
      <c r="FQI757" s="31"/>
      <c r="FQJ757" s="31"/>
      <c r="FQK757" s="31"/>
      <c r="FQL757" s="31"/>
      <c r="FQM757" s="31"/>
      <c r="FQN757" s="31"/>
      <c r="FQO757" s="31"/>
      <c r="FQP757" s="31"/>
      <c r="FQQ757" s="31"/>
      <c r="FQR757" s="31"/>
      <c r="FQS757" s="31"/>
      <c r="FQT757" s="31"/>
      <c r="FQU757" s="31"/>
      <c r="FQV757" s="31"/>
      <c r="FQW757" s="31"/>
      <c r="FQX757" s="31"/>
      <c r="FQY757" s="31"/>
      <c r="FQZ757" s="31"/>
      <c r="FRA757" s="31"/>
      <c r="FRB757" s="31"/>
      <c r="FRC757" s="31"/>
      <c r="FRD757" s="31"/>
      <c r="FRE757" s="31"/>
      <c r="FRF757" s="31"/>
      <c r="FRG757" s="31"/>
      <c r="FRH757" s="31"/>
      <c r="FRI757" s="31"/>
      <c r="FRJ757" s="31"/>
      <c r="FRK757" s="31"/>
      <c r="FRL757" s="31"/>
      <c r="FRM757" s="31"/>
      <c r="FRN757" s="31"/>
      <c r="FRO757" s="31"/>
      <c r="FRP757" s="31"/>
      <c r="FRQ757" s="31"/>
      <c r="FRR757" s="31"/>
      <c r="FRS757" s="31"/>
      <c r="FRT757" s="31"/>
      <c r="FRU757" s="31"/>
      <c r="FRV757" s="31"/>
      <c r="FRW757" s="31"/>
      <c r="FRX757" s="31"/>
      <c r="FRY757" s="31"/>
      <c r="FRZ757" s="31"/>
      <c r="FSA757" s="31"/>
      <c r="FSB757" s="31"/>
      <c r="FSC757" s="31"/>
      <c r="FSD757" s="31"/>
      <c r="FSE757" s="31"/>
      <c r="FSF757" s="31"/>
      <c r="FSG757" s="31"/>
      <c r="FSH757" s="31"/>
      <c r="FSI757" s="31"/>
      <c r="FSJ757" s="31"/>
      <c r="FSK757" s="31"/>
      <c r="FSL757" s="31"/>
      <c r="FSM757" s="31"/>
      <c r="FSN757" s="31"/>
      <c r="FSO757" s="31"/>
      <c r="FSP757" s="31"/>
      <c r="FSQ757" s="31"/>
      <c r="FSR757" s="31"/>
      <c r="FSS757" s="31"/>
      <c r="FST757" s="31"/>
      <c r="FSU757" s="31"/>
      <c r="FSV757" s="31"/>
      <c r="FSW757" s="31"/>
      <c r="FSX757" s="31"/>
      <c r="FSY757" s="31"/>
      <c r="FSZ757" s="31"/>
      <c r="FTA757" s="31"/>
      <c r="FTB757" s="31"/>
      <c r="FTC757" s="31"/>
      <c r="FTD757" s="31"/>
      <c r="FTE757" s="31"/>
      <c r="FTF757" s="31"/>
      <c r="FTG757" s="31"/>
      <c r="FTH757" s="31"/>
      <c r="FTI757" s="31"/>
      <c r="FTJ757" s="31"/>
      <c r="FTK757" s="31"/>
      <c r="FTL757" s="31"/>
      <c r="FTM757" s="31"/>
      <c r="FTN757" s="31"/>
      <c r="FTO757" s="31"/>
      <c r="FTP757" s="31"/>
      <c r="FTQ757" s="31"/>
      <c r="FTR757" s="31"/>
      <c r="FTS757" s="31"/>
      <c r="FTT757" s="31"/>
      <c r="FTU757" s="31"/>
      <c r="FTV757" s="31"/>
      <c r="FTW757" s="31"/>
      <c r="FTX757" s="31"/>
      <c r="FTY757" s="31"/>
      <c r="FTZ757" s="31"/>
      <c r="FUA757" s="31"/>
      <c r="FUB757" s="31"/>
      <c r="FUC757" s="31"/>
      <c r="FUD757" s="31"/>
      <c r="FUE757" s="31"/>
      <c r="FUF757" s="31"/>
      <c r="FUG757" s="31"/>
      <c r="FUH757" s="31"/>
      <c r="FUI757" s="31"/>
      <c r="FUJ757" s="31"/>
      <c r="FUK757" s="31"/>
      <c r="FUL757" s="31"/>
      <c r="FUM757" s="31"/>
      <c r="FUN757" s="31"/>
      <c r="FUO757" s="31"/>
      <c r="FUP757" s="31"/>
      <c r="FUQ757" s="31"/>
      <c r="FUR757" s="31"/>
      <c r="FUS757" s="31"/>
      <c r="FUT757" s="31"/>
      <c r="FUU757" s="31"/>
      <c r="FUV757" s="31"/>
      <c r="FUW757" s="31"/>
      <c r="FUX757" s="31"/>
      <c r="FUY757" s="31"/>
      <c r="FUZ757" s="31"/>
      <c r="FVA757" s="31"/>
      <c r="FVB757" s="31"/>
      <c r="FVC757" s="31"/>
      <c r="FVD757" s="31"/>
      <c r="FVE757" s="31"/>
      <c r="FVF757" s="31"/>
      <c r="FVG757" s="31"/>
      <c r="FVH757" s="31"/>
      <c r="FVI757" s="31"/>
      <c r="FVJ757" s="31"/>
      <c r="FVK757" s="31"/>
      <c r="FVL757" s="31"/>
      <c r="FVM757" s="31"/>
      <c r="FVN757" s="31"/>
      <c r="FVO757" s="31"/>
      <c r="FVP757" s="31"/>
      <c r="FVQ757" s="31"/>
      <c r="FVR757" s="31"/>
      <c r="FVS757" s="31"/>
      <c r="FVT757" s="31"/>
      <c r="FVU757" s="31"/>
      <c r="FVV757" s="31"/>
      <c r="FVW757" s="31"/>
      <c r="FVX757" s="31"/>
      <c r="FVY757" s="31"/>
      <c r="FVZ757" s="31"/>
      <c r="FWA757" s="31"/>
      <c r="FWB757" s="31"/>
      <c r="FWC757" s="31"/>
      <c r="FWD757" s="31"/>
      <c r="FWE757" s="31"/>
      <c r="FWF757" s="31"/>
      <c r="FWG757" s="31"/>
      <c r="FWH757" s="31"/>
      <c r="FWI757" s="31"/>
      <c r="FWJ757" s="31"/>
      <c r="FWK757" s="31"/>
      <c r="FWL757" s="31"/>
      <c r="FWM757" s="31"/>
      <c r="FWN757" s="31"/>
      <c r="FWO757" s="31"/>
      <c r="FWP757" s="31"/>
      <c r="FWQ757" s="31"/>
      <c r="FWR757" s="31"/>
      <c r="FWS757" s="31"/>
      <c r="FWT757" s="31"/>
      <c r="FWU757" s="31"/>
      <c r="FWV757" s="31"/>
      <c r="FWW757" s="31"/>
      <c r="FWX757" s="31"/>
      <c r="FWY757" s="31"/>
      <c r="FWZ757" s="31"/>
      <c r="FXA757" s="31"/>
      <c r="FXB757" s="31"/>
      <c r="FXC757" s="31"/>
      <c r="FXD757" s="31"/>
      <c r="FXE757" s="31"/>
      <c r="FXF757" s="31"/>
      <c r="FXG757" s="31"/>
      <c r="FXH757" s="31"/>
      <c r="FXI757" s="31"/>
      <c r="FXJ757" s="31"/>
      <c r="FXK757" s="31"/>
      <c r="FXL757" s="31"/>
      <c r="FXM757" s="31"/>
      <c r="FXN757" s="31"/>
      <c r="FXO757" s="31"/>
      <c r="FXP757" s="31"/>
      <c r="FXQ757" s="31"/>
      <c r="FXR757" s="31"/>
      <c r="FXS757" s="31"/>
      <c r="FXT757" s="31"/>
      <c r="FXU757" s="31"/>
      <c r="FXV757" s="31"/>
      <c r="FXW757" s="31"/>
      <c r="FXX757" s="31"/>
      <c r="FXY757" s="31"/>
      <c r="FXZ757" s="31"/>
      <c r="FYA757" s="31"/>
      <c r="FYB757" s="31"/>
      <c r="FYC757" s="31"/>
      <c r="FYD757" s="31"/>
      <c r="FYE757" s="31"/>
      <c r="FYF757" s="31"/>
      <c r="FYG757" s="31"/>
      <c r="FYH757" s="31"/>
      <c r="FYI757" s="31"/>
      <c r="FYJ757" s="31"/>
      <c r="FYK757" s="31"/>
      <c r="FYL757" s="31"/>
      <c r="FYM757" s="31"/>
      <c r="FYN757" s="31"/>
      <c r="FYO757" s="31"/>
      <c r="FYP757" s="31"/>
      <c r="FYQ757" s="31"/>
      <c r="FYR757" s="31"/>
      <c r="FYS757" s="31"/>
      <c r="FYT757" s="31"/>
      <c r="FYU757" s="31"/>
      <c r="FYV757" s="31"/>
      <c r="FYW757" s="31"/>
      <c r="FYX757" s="31"/>
      <c r="FYY757" s="31"/>
      <c r="FYZ757" s="31"/>
      <c r="FZA757" s="31"/>
      <c r="FZB757" s="31"/>
      <c r="FZC757" s="31"/>
      <c r="FZD757" s="31"/>
      <c r="FZE757" s="31"/>
      <c r="FZF757" s="31"/>
      <c r="FZG757" s="31"/>
      <c r="FZH757" s="31"/>
      <c r="FZI757" s="31"/>
      <c r="FZJ757" s="31"/>
      <c r="FZK757" s="31"/>
      <c r="FZL757" s="31"/>
      <c r="FZM757" s="31"/>
      <c r="FZN757" s="31"/>
      <c r="FZO757" s="31"/>
      <c r="FZP757" s="31"/>
      <c r="FZQ757" s="31"/>
      <c r="FZR757" s="31"/>
      <c r="FZS757" s="31"/>
      <c r="FZT757" s="31"/>
      <c r="FZU757" s="31"/>
      <c r="FZV757" s="31"/>
      <c r="FZW757" s="31"/>
      <c r="FZX757" s="31"/>
      <c r="FZY757" s="31"/>
      <c r="FZZ757" s="31"/>
      <c r="GAA757" s="31"/>
      <c r="GAB757" s="31"/>
      <c r="GAC757" s="31"/>
      <c r="GAD757" s="31"/>
      <c r="GAE757" s="31"/>
      <c r="GAF757" s="31"/>
      <c r="GAG757" s="31"/>
      <c r="GAH757" s="31"/>
      <c r="GAI757" s="31"/>
      <c r="GAJ757" s="31"/>
      <c r="GAK757" s="31"/>
      <c r="GAL757" s="31"/>
      <c r="GAM757" s="31"/>
      <c r="GAN757" s="31"/>
      <c r="GAO757" s="31"/>
      <c r="GAP757" s="31"/>
      <c r="GAQ757" s="31"/>
      <c r="GAR757" s="31"/>
      <c r="GAS757" s="31"/>
      <c r="GAT757" s="31"/>
      <c r="GAU757" s="31"/>
      <c r="GAV757" s="31"/>
      <c r="GAW757" s="31"/>
      <c r="GAX757" s="31"/>
      <c r="GAY757" s="31"/>
      <c r="GAZ757" s="31"/>
      <c r="GBA757" s="31"/>
      <c r="GBB757" s="31"/>
      <c r="GBC757" s="31"/>
      <c r="GBD757" s="31"/>
      <c r="GBE757" s="31"/>
      <c r="GBF757" s="31"/>
      <c r="GBG757" s="31"/>
      <c r="GBH757" s="31"/>
      <c r="GBI757" s="31"/>
      <c r="GBJ757" s="31"/>
      <c r="GBK757" s="31"/>
      <c r="GBL757" s="31"/>
      <c r="GBM757" s="31"/>
      <c r="GBN757" s="31"/>
      <c r="GBO757" s="31"/>
      <c r="GBP757" s="31"/>
      <c r="GBQ757" s="31"/>
      <c r="GBR757" s="31"/>
      <c r="GBS757" s="31"/>
      <c r="GBT757" s="31"/>
      <c r="GBU757" s="31"/>
      <c r="GBV757" s="31"/>
      <c r="GBW757" s="31"/>
      <c r="GBX757" s="31"/>
      <c r="GBY757" s="31"/>
      <c r="GBZ757" s="31"/>
      <c r="GCA757" s="31"/>
      <c r="GCB757" s="31"/>
      <c r="GCC757" s="31"/>
      <c r="GCD757" s="31"/>
      <c r="GCE757" s="31"/>
      <c r="GCF757" s="31"/>
      <c r="GCG757" s="31"/>
      <c r="GCH757" s="31"/>
      <c r="GCI757" s="31"/>
      <c r="GCJ757" s="31"/>
      <c r="GCK757" s="31"/>
      <c r="GCL757" s="31"/>
      <c r="GCM757" s="31"/>
      <c r="GCN757" s="31"/>
      <c r="GCO757" s="31"/>
      <c r="GCP757" s="31"/>
      <c r="GCQ757" s="31"/>
      <c r="GCR757" s="31"/>
      <c r="GCS757" s="31"/>
      <c r="GCT757" s="31"/>
      <c r="GCU757" s="31"/>
      <c r="GCV757" s="31"/>
      <c r="GCW757" s="31"/>
      <c r="GCX757" s="31"/>
      <c r="GCY757" s="31"/>
      <c r="GCZ757" s="31"/>
      <c r="GDA757" s="31"/>
      <c r="GDB757" s="31"/>
      <c r="GDC757" s="31"/>
      <c r="GDD757" s="31"/>
      <c r="GDE757" s="31"/>
      <c r="GDF757" s="31"/>
      <c r="GDG757" s="31"/>
      <c r="GDH757" s="31"/>
      <c r="GDI757" s="31"/>
      <c r="GDJ757" s="31"/>
      <c r="GDK757" s="31"/>
      <c r="GDL757" s="31"/>
      <c r="GDM757" s="31"/>
      <c r="GDN757" s="31"/>
      <c r="GDO757" s="31"/>
      <c r="GDP757" s="31"/>
      <c r="GDQ757" s="31"/>
      <c r="GDR757" s="31"/>
      <c r="GDS757" s="31"/>
      <c r="GDT757" s="31"/>
      <c r="GDU757" s="31"/>
      <c r="GDV757" s="31"/>
      <c r="GDW757" s="31"/>
      <c r="GDX757" s="31"/>
      <c r="GDY757" s="31"/>
      <c r="GDZ757" s="31"/>
      <c r="GEA757" s="31"/>
      <c r="GEB757" s="31"/>
      <c r="GEC757" s="31"/>
      <c r="GED757" s="31"/>
      <c r="GEE757" s="31"/>
      <c r="GEF757" s="31"/>
      <c r="GEG757" s="31"/>
      <c r="GEH757" s="31"/>
      <c r="GEI757" s="31"/>
      <c r="GEJ757" s="31"/>
      <c r="GEK757" s="31"/>
      <c r="GEL757" s="31"/>
      <c r="GEM757" s="31"/>
      <c r="GEN757" s="31"/>
      <c r="GEO757" s="31"/>
      <c r="GEP757" s="31"/>
      <c r="GEQ757" s="31"/>
      <c r="GER757" s="31"/>
      <c r="GES757" s="31"/>
      <c r="GET757" s="31"/>
      <c r="GEU757" s="31"/>
      <c r="GEV757" s="31"/>
      <c r="GEW757" s="31"/>
      <c r="GEX757" s="31"/>
      <c r="GEY757" s="31"/>
      <c r="GEZ757" s="31"/>
      <c r="GFA757" s="31"/>
      <c r="GFB757" s="31"/>
      <c r="GFC757" s="31"/>
      <c r="GFD757" s="31"/>
      <c r="GFE757" s="31"/>
      <c r="GFF757" s="31"/>
      <c r="GFG757" s="31"/>
      <c r="GFH757" s="31"/>
      <c r="GFI757" s="31"/>
      <c r="GFJ757" s="31"/>
      <c r="GFK757" s="31"/>
      <c r="GFL757" s="31"/>
      <c r="GFM757" s="31"/>
      <c r="GFN757" s="31"/>
      <c r="GFO757" s="31"/>
      <c r="GFP757" s="31"/>
      <c r="GFQ757" s="31"/>
      <c r="GFR757" s="31"/>
      <c r="GFS757" s="31"/>
      <c r="GFT757" s="31"/>
      <c r="GFU757" s="31"/>
      <c r="GFV757" s="31"/>
      <c r="GFW757" s="31"/>
      <c r="GFX757" s="31"/>
      <c r="GFY757" s="31"/>
      <c r="GFZ757" s="31"/>
      <c r="GGA757" s="31"/>
      <c r="GGB757" s="31"/>
      <c r="GGC757" s="31"/>
      <c r="GGD757" s="31"/>
      <c r="GGE757" s="31"/>
      <c r="GGF757" s="31"/>
      <c r="GGG757" s="31"/>
      <c r="GGH757" s="31"/>
      <c r="GGI757" s="31"/>
      <c r="GGJ757" s="31"/>
      <c r="GGK757" s="31"/>
      <c r="GGL757" s="31"/>
      <c r="GGM757" s="31"/>
      <c r="GGN757" s="31"/>
      <c r="GGO757" s="31"/>
      <c r="GGP757" s="31"/>
      <c r="GGQ757" s="31"/>
      <c r="GGR757" s="31"/>
      <c r="GGS757" s="31"/>
      <c r="GGT757" s="31"/>
      <c r="GGU757" s="31"/>
      <c r="GGV757" s="31"/>
      <c r="GGW757" s="31"/>
      <c r="GGX757" s="31"/>
      <c r="GGY757" s="31"/>
      <c r="GGZ757" s="31"/>
      <c r="GHA757" s="31"/>
      <c r="GHB757" s="31"/>
      <c r="GHC757" s="31"/>
      <c r="GHD757" s="31"/>
      <c r="GHE757" s="31"/>
      <c r="GHF757" s="31"/>
      <c r="GHG757" s="31"/>
      <c r="GHH757" s="31"/>
      <c r="GHI757" s="31"/>
      <c r="GHJ757" s="31"/>
      <c r="GHK757" s="31"/>
      <c r="GHL757" s="31"/>
      <c r="GHM757" s="31"/>
      <c r="GHN757" s="31"/>
      <c r="GHO757" s="31"/>
      <c r="GHP757" s="31"/>
      <c r="GHQ757" s="31"/>
      <c r="GHR757" s="31"/>
      <c r="GHS757" s="31"/>
      <c r="GHT757" s="31"/>
      <c r="GHU757" s="31"/>
      <c r="GHV757" s="31"/>
      <c r="GHW757" s="31"/>
      <c r="GHX757" s="31"/>
      <c r="GHY757" s="31"/>
      <c r="GHZ757" s="31"/>
      <c r="GIA757" s="31"/>
      <c r="GIB757" s="31"/>
      <c r="GIC757" s="31"/>
      <c r="GID757" s="31"/>
      <c r="GIE757" s="31"/>
      <c r="GIF757" s="31"/>
      <c r="GIG757" s="31"/>
      <c r="GIH757" s="31"/>
      <c r="GII757" s="31"/>
      <c r="GIJ757" s="31"/>
      <c r="GIK757" s="31"/>
      <c r="GIL757" s="31"/>
      <c r="GIM757" s="31"/>
      <c r="GIN757" s="31"/>
      <c r="GIO757" s="31"/>
      <c r="GIP757" s="31"/>
      <c r="GIQ757" s="31"/>
      <c r="GIR757" s="31"/>
      <c r="GIS757" s="31"/>
      <c r="GIT757" s="31"/>
      <c r="GIU757" s="31"/>
      <c r="GIV757" s="31"/>
      <c r="GIW757" s="31"/>
      <c r="GIX757" s="31"/>
      <c r="GIY757" s="31"/>
      <c r="GIZ757" s="31"/>
      <c r="GJA757" s="31"/>
      <c r="GJB757" s="31"/>
      <c r="GJC757" s="31"/>
      <c r="GJD757" s="31"/>
      <c r="GJE757" s="31"/>
      <c r="GJF757" s="31"/>
      <c r="GJG757" s="31"/>
      <c r="GJH757" s="31"/>
      <c r="GJI757" s="31"/>
      <c r="GJJ757" s="31"/>
      <c r="GJK757" s="31"/>
      <c r="GJL757" s="31"/>
      <c r="GJM757" s="31"/>
      <c r="GJN757" s="31"/>
      <c r="GJO757" s="31"/>
      <c r="GJP757" s="31"/>
      <c r="GJQ757" s="31"/>
      <c r="GJR757" s="31"/>
      <c r="GJS757" s="31"/>
      <c r="GJT757" s="31"/>
      <c r="GJU757" s="31"/>
      <c r="GJV757" s="31"/>
      <c r="GJW757" s="31"/>
      <c r="GJX757" s="31"/>
      <c r="GJY757" s="31"/>
      <c r="GJZ757" s="31"/>
      <c r="GKA757" s="31"/>
      <c r="GKB757" s="31"/>
      <c r="GKC757" s="31"/>
      <c r="GKD757" s="31"/>
      <c r="GKE757" s="31"/>
      <c r="GKF757" s="31"/>
      <c r="GKG757" s="31"/>
      <c r="GKH757" s="31"/>
      <c r="GKI757" s="31"/>
      <c r="GKJ757" s="31"/>
      <c r="GKK757" s="31"/>
      <c r="GKL757" s="31"/>
      <c r="GKM757" s="31"/>
      <c r="GKN757" s="31"/>
      <c r="GKO757" s="31"/>
      <c r="GKP757" s="31"/>
      <c r="GKQ757" s="31"/>
      <c r="GKR757" s="31"/>
      <c r="GKS757" s="31"/>
      <c r="GKT757" s="31"/>
      <c r="GKU757" s="31"/>
      <c r="GKV757" s="31"/>
      <c r="GKW757" s="31"/>
      <c r="GKX757" s="31"/>
      <c r="GKY757" s="31"/>
      <c r="GKZ757" s="31"/>
      <c r="GLA757" s="31"/>
      <c r="GLB757" s="31"/>
      <c r="GLC757" s="31"/>
      <c r="GLD757" s="31"/>
      <c r="GLE757" s="31"/>
      <c r="GLF757" s="31"/>
      <c r="GLG757" s="31"/>
      <c r="GLH757" s="31"/>
      <c r="GLI757" s="31"/>
      <c r="GLJ757" s="31"/>
      <c r="GLK757" s="31"/>
      <c r="GLL757" s="31"/>
      <c r="GLM757" s="31"/>
      <c r="GLN757" s="31"/>
      <c r="GLO757" s="31"/>
      <c r="GLP757" s="31"/>
      <c r="GLQ757" s="31"/>
      <c r="GLR757" s="31"/>
      <c r="GLS757" s="31"/>
      <c r="GLT757" s="31"/>
      <c r="GLU757" s="31"/>
      <c r="GLV757" s="31"/>
      <c r="GLW757" s="31"/>
      <c r="GLX757" s="31"/>
      <c r="GLY757" s="31"/>
      <c r="GLZ757" s="31"/>
      <c r="GMA757" s="31"/>
      <c r="GMB757" s="31"/>
      <c r="GMC757" s="31"/>
      <c r="GMD757" s="31"/>
      <c r="GME757" s="31"/>
      <c r="GMF757" s="31"/>
      <c r="GMG757" s="31"/>
      <c r="GMH757" s="31"/>
      <c r="GMI757" s="31"/>
      <c r="GMJ757" s="31"/>
      <c r="GMK757" s="31"/>
      <c r="GML757" s="31"/>
      <c r="GMM757" s="31"/>
      <c r="GMN757" s="31"/>
      <c r="GMO757" s="31"/>
      <c r="GMP757" s="31"/>
      <c r="GMQ757" s="31"/>
      <c r="GMR757" s="31"/>
      <c r="GMS757" s="31"/>
      <c r="GMT757" s="31"/>
      <c r="GMU757" s="31"/>
      <c r="GMV757" s="31"/>
      <c r="GMW757" s="31"/>
      <c r="GMX757" s="31"/>
      <c r="GMY757" s="31"/>
      <c r="GMZ757" s="31"/>
      <c r="GNA757" s="31"/>
      <c r="GNB757" s="31"/>
      <c r="GNC757" s="31"/>
      <c r="GND757" s="31"/>
      <c r="GNE757" s="31"/>
      <c r="GNF757" s="31"/>
      <c r="GNG757" s="31"/>
      <c r="GNH757" s="31"/>
      <c r="GNI757" s="31"/>
      <c r="GNJ757" s="31"/>
      <c r="GNK757" s="31"/>
      <c r="GNL757" s="31"/>
      <c r="GNM757" s="31"/>
      <c r="GNN757" s="31"/>
      <c r="GNO757" s="31"/>
      <c r="GNP757" s="31"/>
      <c r="GNQ757" s="31"/>
      <c r="GNR757" s="31"/>
      <c r="GNS757" s="31"/>
      <c r="GNT757" s="31"/>
      <c r="GNU757" s="31"/>
      <c r="GNV757" s="31"/>
      <c r="GNW757" s="31"/>
      <c r="GNX757" s="31"/>
      <c r="GNY757" s="31"/>
      <c r="GNZ757" s="31"/>
      <c r="GOA757" s="31"/>
      <c r="GOB757" s="31"/>
      <c r="GOC757" s="31"/>
      <c r="GOD757" s="31"/>
      <c r="GOE757" s="31"/>
      <c r="GOF757" s="31"/>
      <c r="GOG757" s="31"/>
      <c r="GOH757" s="31"/>
      <c r="GOI757" s="31"/>
      <c r="GOJ757" s="31"/>
      <c r="GOK757" s="31"/>
      <c r="GOL757" s="31"/>
      <c r="GOM757" s="31"/>
      <c r="GON757" s="31"/>
      <c r="GOO757" s="31"/>
      <c r="GOP757" s="31"/>
      <c r="GOQ757" s="31"/>
      <c r="GOR757" s="31"/>
      <c r="GOS757" s="31"/>
      <c r="GOT757" s="31"/>
      <c r="GOU757" s="31"/>
      <c r="GOV757" s="31"/>
      <c r="GOW757" s="31"/>
      <c r="GOX757" s="31"/>
      <c r="GOY757" s="31"/>
      <c r="GOZ757" s="31"/>
      <c r="GPA757" s="31"/>
      <c r="GPB757" s="31"/>
      <c r="GPC757" s="31"/>
      <c r="GPD757" s="31"/>
      <c r="GPE757" s="31"/>
      <c r="GPF757" s="31"/>
      <c r="GPG757" s="31"/>
      <c r="GPH757" s="31"/>
      <c r="GPI757" s="31"/>
      <c r="GPJ757" s="31"/>
      <c r="GPK757" s="31"/>
      <c r="GPL757" s="31"/>
      <c r="GPM757" s="31"/>
      <c r="GPN757" s="31"/>
      <c r="GPO757" s="31"/>
      <c r="GPP757" s="31"/>
      <c r="GPQ757" s="31"/>
      <c r="GPR757" s="31"/>
      <c r="GPS757" s="31"/>
      <c r="GPT757" s="31"/>
      <c r="GPU757" s="31"/>
      <c r="GPV757" s="31"/>
      <c r="GPW757" s="31"/>
      <c r="GPX757" s="31"/>
      <c r="GPY757" s="31"/>
      <c r="GPZ757" s="31"/>
      <c r="GQA757" s="31"/>
      <c r="GQB757" s="31"/>
      <c r="GQC757" s="31"/>
      <c r="GQD757" s="31"/>
      <c r="GQE757" s="31"/>
      <c r="GQF757" s="31"/>
      <c r="GQG757" s="31"/>
      <c r="GQH757" s="31"/>
      <c r="GQI757" s="31"/>
      <c r="GQJ757" s="31"/>
      <c r="GQK757" s="31"/>
      <c r="GQL757" s="31"/>
      <c r="GQM757" s="31"/>
      <c r="GQN757" s="31"/>
      <c r="GQO757" s="31"/>
      <c r="GQP757" s="31"/>
      <c r="GQQ757" s="31"/>
      <c r="GQR757" s="31"/>
      <c r="GQS757" s="31"/>
      <c r="GQT757" s="31"/>
      <c r="GQU757" s="31"/>
      <c r="GQV757" s="31"/>
      <c r="GQW757" s="31"/>
      <c r="GQX757" s="31"/>
      <c r="GQY757" s="31"/>
      <c r="GQZ757" s="31"/>
      <c r="GRA757" s="31"/>
      <c r="GRB757" s="31"/>
      <c r="GRC757" s="31"/>
      <c r="GRD757" s="31"/>
      <c r="GRE757" s="31"/>
      <c r="GRF757" s="31"/>
      <c r="GRG757" s="31"/>
      <c r="GRH757" s="31"/>
      <c r="GRI757" s="31"/>
      <c r="GRJ757" s="31"/>
      <c r="GRK757" s="31"/>
      <c r="GRL757" s="31"/>
      <c r="GRM757" s="31"/>
      <c r="GRN757" s="31"/>
      <c r="GRO757" s="31"/>
      <c r="GRP757" s="31"/>
      <c r="GRQ757" s="31"/>
      <c r="GRR757" s="31"/>
      <c r="GRS757" s="31"/>
      <c r="GRT757" s="31"/>
      <c r="GRU757" s="31"/>
      <c r="GRV757" s="31"/>
      <c r="GRW757" s="31"/>
      <c r="GRX757" s="31"/>
      <c r="GRY757" s="31"/>
      <c r="GRZ757" s="31"/>
      <c r="GSA757" s="31"/>
      <c r="GSB757" s="31"/>
      <c r="GSC757" s="31"/>
      <c r="GSD757" s="31"/>
      <c r="GSE757" s="31"/>
      <c r="GSF757" s="31"/>
      <c r="GSG757" s="31"/>
      <c r="GSH757" s="31"/>
      <c r="GSI757" s="31"/>
      <c r="GSJ757" s="31"/>
      <c r="GSK757" s="31"/>
      <c r="GSL757" s="31"/>
      <c r="GSM757" s="31"/>
      <c r="GSN757" s="31"/>
      <c r="GSO757" s="31"/>
      <c r="GSP757" s="31"/>
      <c r="GSQ757" s="31"/>
      <c r="GSR757" s="31"/>
      <c r="GSS757" s="31"/>
      <c r="GST757" s="31"/>
      <c r="GSU757" s="31"/>
      <c r="GSV757" s="31"/>
      <c r="GSW757" s="31"/>
      <c r="GSX757" s="31"/>
      <c r="GSY757" s="31"/>
      <c r="GSZ757" s="31"/>
      <c r="GTA757" s="31"/>
      <c r="GTB757" s="31"/>
      <c r="GTC757" s="31"/>
      <c r="GTD757" s="31"/>
      <c r="GTE757" s="31"/>
      <c r="GTF757" s="31"/>
      <c r="GTG757" s="31"/>
      <c r="GTH757" s="31"/>
      <c r="GTI757" s="31"/>
      <c r="GTJ757" s="31"/>
      <c r="GTK757" s="31"/>
      <c r="GTL757" s="31"/>
      <c r="GTM757" s="31"/>
      <c r="GTN757" s="31"/>
      <c r="GTO757" s="31"/>
      <c r="GTP757" s="31"/>
      <c r="GTQ757" s="31"/>
      <c r="GTR757" s="31"/>
      <c r="GTS757" s="31"/>
      <c r="GTT757" s="31"/>
      <c r="GTU757" s="31"/>
      <c r="GTV757" s="31"/>
      <c r="GTW757" s="31"/>
      <c r="GTX757" s="31"/>
      <c r="GTY757" s="31"/>
      <c r="GTZ757" s="31"/>
      <c r="GUA757" s="31"/>
      <c r="GUB757" s="31"/>
      <c r="GUC757" s="31"/>
      <c r="GUD757" s="31"/>
      <c r="GUE757" s="31"/>
      <c r="GUF757" s="31"/>
      <c r="GUG757" s="31"/>
      <c r="GUH757" s="31"/>
      <c r="GUI757" s="31"/>
      <c r="GUJ757" s="31"/>
      <c r="GUK757" s="31"/>
      <c r="GUL757" s="31"/>
      <c r="GUM757" s="31"/>
      <c r="GUN757" s="31"/>
      <c r="GUO757" s="31"/>
      <c r="GUP757" s="31"/>
      <c r="GUQ757" s="31"/>
      <c r="GUR757" s="31"/>
      <c r="GUS757" s="31"/>
      <c r="GUT757" s="31"/>
      <c r="GUU757" s="31"/>
      <c r="GUV757" s="31"/>
      <c r="GUW757" s="31"/>
      <c r="GUX757" s="31"/>
      <c r="GUY757" s="31"/>
      <c r="GUZ757" s="31"/>
      <c r="GVA757" s="31"/>
      <c r="GVB757" s="31"/>
      <c r="GVC757" s="31"/>
      <c r="GVD757" s="31"/>
      <c r="GVE757" s="31"/>
      <c r="GVF757" s="31"/>
      <c r="GVG757" s="31"/>
      <c r="GVH757" s="31"/>
      <c r="GVI757" s="31"/>
      <c r="GVJ757" s="31"/>
      <c r="GVK757" s="31"/>
      <c r="GVL757" s="31"/>
      <c r="GVM757" s="31"/>
      <c r="GVN757" s="31"/>
      <c r="GVO757" s="31"/>
      <c r="GVP757" s="31"/>
      <c r="GVQ757" s="31"/>
      <c r="GVR757" s="31"/>
      <c r="GVS757" s="31"/>
      <c r="GVT757" s="31"/>
      <c r="GVU757" s="31"/>
      <c r="GVV757" s="31"/>
      <c r="GVW757" s="31"/>
      <c r="GVX757" s="31"/>
      <c r="GVY757" s="31"/>
      <c r="GVZ757" s="31"/>
      <c r="GWA757" s="31"/>
      <c r="GWB757" s="31"/>
      <c r="GWC757" s="31"/>
      <c r="GWD757" s="31"/>
      <c r="GWE757" s="31"/>
      <c r="GWF757" s="31"/>
      <c r="GWG757" s="31"/>
      <c r="GWH757" s="31"/>
      <c r="GWI757" s="31"/>
      <c r="GWJ757" s="31"/>
      <c r="GWK757" s="31"/>
      <c r="GWL757" s="31"/>
      <c r="GWM757" s="31"/>
      <c r="GWN757" s="31"/>
      <c r="GWO757" s="31"/>
      <c r="GWP757" s="31"/>
      <c r="GWQ757" s="31"/>
      <c r="GWR757" s="31"/>
      <c r="GWS757" s="31"/>
      <c r="GWT757" s="31"/>
      <c r="GWU757" s="31"/>
      <c r="GWV757" s="31"/>
      <c r="GWW757" s="31"/>
      <c r="GWX757" s="31"/>
      <c r="GWY757" s="31"/>
      <c r="GWZ757" s="31"/>
      <c r="GXA757" s="31"/>
      <c r="GXB757" s="31"/>
      <c r="GXC757" s="31"/>
      <c r="GXD757" s="31"/>
      <c r="GXE757" s="31"/>
      <c r="GXF757" s="31"/>
      <c r="GXG757" s="31"/>
      <c r="GXH757" s="31"/>
      <c r="GXI757" s="31"/>
      <c r="GXJ757" s="31"/>
      <c r="GXK757" s="31"/>
      <c r="GXL757" s="31"/>
      <c r="GXM757" s="31"/>
      <c r="GXN757" s="31"/>
      <c r="GXO757" s="31"/>
      <c r="GXP757" s="31"/>
      <c r="GXQ757" s="31"/>
      <c r="GXR757" s="31"/>
      <c r="GXS757" s="31"/>
      <c r="GXT757" s="31"/>
      <c r="GXU757" s="31"/>
      <c r="GXV757" s="31"/>
      <c r="GXW757" s="31"/>
      <c r="GXX757" s="31"/>
      <c r="GXY757" s="31"/>
      <c r="GXZ757" s="31"/>
      <c r="GYA757" s="31"/>
      <c r="GYB757" s="31"/>
      <c r="GYC757" s="31"/>
      <c r="GYD757" s="31"/>
      <c r="GYE757" s="31"/>
      <c r="GYF757" s="31"/>
      <c r="GYG757" s="31"/>
      <c r="GYH757" s="31"/>
      <c r="GYI757" s="31"/>
      <c r="GYJ757" s="31"/>
      <c r="GYK757" s="31"/>
      <c r="GYL757" s="31"/>
      <c r="GYM757" s="31"/>
      <c r="GYN757" s="31"/>
      <c r="GYO757" s="31"/>
      <c r="GYP757" s="31"/>
      <c r="GYQ757" s="31"/>
      <c r="GYR757" s="31"/>
      <c r="GYS757" s="31"/>
      <c r="GYT757" s="31"/>
      <c r="GYU757" s="31"/>
      <c r="GYV757" s="31"/>
      <c r="GYW757" s="31"/>
      <c r="GYX757" s="31"/>
      <c r="GYY757" s="31"/>
      <c r="GYZ757" s="31"/>
      <c r="GZA757" s="31"/>
      <c r="GZB757" s="31"/>
      <c r="GZC757" s="31"/>
      <c r="GZD757" s="31"/>
      <c r="GZE757" s="31"/>
      <c r="GZF757" s="31"/>
      <c r="GZG757" s="31"/>
      <c r="GZH757" s="31"/>
      <c r="GZI757" s="31"/>
      <c r="GZJ757" s="31"/>
      <c r="GZK757" s="31"/>
      <c r="GZL757" s="31"/>
      <c r="GZM757" s="31"/>
      <c r="GZN757" s="31"/>
      <c r="GZO757" s="31"/>
      <c r="GZP757" s="31"/>
      <c r="GZQ757" s="31"/>
      <c r="GZR757" s="31"/>
      <c r="GZS757" s="31"/>
      <c r="GZT757" s="31"/>
      <c r="GZU757" s="31"/>
      <c r="GZV757" s="31"/>
      <c r="GZW757" s="31"/>
      <c r="GZX757" s="31"/>
      <c r="GZY757" s="31"/>
      <c r="GZZ757" s="31"/>
      <c r="HAA757" s="31"/>
      <c r="HAB757" s="31"/>
      <c r="HAC757" s="31"/>
      <c r="HAD757" s="31"/>
      <c r="HAE757" s="31"/>
      <c r="HAF757" s="31"/>
      <c r="HAG757" s="31"/>
      <c r="HAH757" s="31"/>
      <c r="HAI757" s="31"/>
      <c r="HAJ757" s="31"/>
      <c r="HAK757" s="31"/>
      <c r="HAL757" s="31"/>
      <c r="HAM757" s="31"/>
      <c r="HAN757" s="31"/>
      <c r="HAO757" s="31"/>
      <c r="HAP757" s="31"/>
      <c r="HAQ757" s="31"/>
      <c r="HAR757" s="31"/>
      <c r="HAS757" s="31"/>
      <c r="HAT757" s="31"/>
      <c r="HAU757" s="31"/>
      <c r="HAV757" s="31"/>
      <c r="HAW757" s="31"/>
      <c r="HAX757" s="31"/>
      <c r="HAY757" s="31"/>
      <c r="HAZ757" s="31"/>
      <c r="HBA757" s="31"/>
      <c r="HBB757" s="31"/>
      <c r="HBC757" s="31"/>
      <c r="HBD757" s="31"/>
      <c r="HBE757" s="31"/>
      <c r="HBF757" s="31"/>
      <c r="HBG757" s="31"/>
      <c r="HBH757" s="31"/>
      <c r="HBI757" s="31"/>
      <c r="HBJ757" s="31"/>
      <c r="HBK757" s="31"/>
      <c r="HBL757" s="31"/>
      <c r="HBM757" s="31"/>
      <c r="HBN757" s="31"/>
      <c r="HBO757" s="31"/>
      <c r="HBP757" s="31"/>
      <c r="HBQ757" s="31"/>
      <c r="HBR757" s="31"/>
      <c r="HBS757" s="31"/>
      <c r="HBT757" s="31"/>
      <c r="HBU757" s="31"/>
      <c r="HBV757" s="31"/>
      <c r="HBW757" s="31"/>
      <c r="HBX757" s="31"/>
      <c r="HBY757" s="31"/>
      <c r="HBZ757" s="31"/>
      <c r="HCA757" s="31"/>
      <c r="HCB757" s="31"/>
      <c r="HCC757" s="31"/>
      <c r="HCD757" s="31"/>
      <c r="HCE757" s="31"/>
      <c r="HCF757" s="31"/>
      <c r="HCG757" s="31"/>
      <c r="HCH757" s="31"/>
      <c r="HCI757" s="31"/>
      <c r="HCJ757" s="31"/>
      <c r="HCK757" s="31"/>
      <c r="HCL757" s="31"/>
      <c r="HCM757" s="31"/>
      <c r="HCN757" s="31"/>
      <c r="HCO757" s="31"/>
      <c r="HCP757" s="31"/>
      <c r="HCQ757" s="31"/>
      <c r="HCR757" s="31"/>
      <c r="HCS757" s="31"/>
      <c r="HCT757" s="31"/>
      <c r="HCU757" s="31"/>
      <c r="HCV757" s="31"/>
      <c r="HCW757" s="31"/>
      <c r="HCX757" s="31"/>
      <c r="HCY757" s="31"/>
      <c r="HCZ757" s="31"/>
      <c r="HDA757" s="31"/>
      <c r="HDB757" s="31"/>
      <c r="HDC757" s="31"/>
      <c r="HDD757" s="31"/>
      <c r="HDE757" s="31"/>
      <c r="HDF757" s="31"/>
      <c r="HDG757" s="31"/>
      <c r="HDH757" s="31"/>
      <c r="HDI757" s="31"/>
      <c r="HDJ757" s="31"/>
      <c r="HDK757" s="31"/>
      <c r="HDL757" s="31"/>
      <c r="HDM757" s="31"/>
      <c r="HDN757" s="31"/>
      <c r="HDO757" s="31"/>
      <c r="HDP757" s="31"/>
      <c r="HDQ757" s="31"/>
      <c r="HDR757" s="31"/>
      <c r="HDS757" s="31"/>
      <c r="HDT757" s="31"/>
      <c r="HDU757" s="31"/>
      <c r="HDV757" s="31"/>
      <c r="HDW757" s="31"/>
      <c r="HDX757" s="31"/>
      <c r="HDY757" s="31"/>
      <c r="HDZ757" s="31"/>
      <c r="HEA757" s="31"/>
      <c r="HEB757" s="31"/>
      <c r="HEC757" s="31"/>
      <c r="HED757" s="31"/>
      <c r="HEE757" s="31"/>
      <c r="HEF757" s="31"/>
      <c r="HEG757" s="31"/>
      <c r="HEH757" s="31"/>
      <c r="HEI757" s="31"/>
      <c r="HEJ757" s="31"/>
      <c r="HEK757" s="31"/>
      <c r="HEL757" s="31"/>
      <c r="HEM757" s="31"/>
      <c r="HEN757" s="31"/>
      <c r="HEO757" s="31"/>
      <c r="HEP757" s="31"/>
      <c r="HEQ757" s="31"/>
      <c r="HER757" s="31"/>
      <c r="HES757" s="31"/>
      <c r="HET757" s="31"/>
      <c r="HEU757" s="31"/>
      <c r="HEV757" s="31"/>
      <c r="HEW757" s="31"/>
      <c r="HEX757" s="31"/>
      <c r="HEY757" s="31"/>
      <c r="HEZ757" s="31"/>
      <c r="HFA757" s="31"/>
      <c r="HFB757" s="31"/>
      <c r="HFC757" s="31"/>
      <c r="HFD757" s="31"/>
      <c r="HFE757" s="31"/>
      <c r="HFF757" s="31"/>
      <c r="HFG757" s="31"/>
      <c r="HFH757" s="31"/>
      <c r="HFI757" s="31"/>
      <c r="HFJ757" s="31"/>
      <c r="HFK757" s="31"/>
      <c r="HFL757" s="31"/>
      <c r="HFM757" s="31"/>
      <c r="HFN757" s="31"/>
      <c r="HFO757" s="31"/>
      <c r="HFP757" s="31"/>
      <c r="HFQ757" s="31"/>
      <c r="HFR757" s="31"/>
      <c r="HFS757" s="31"/>
      <c r="HFT757" s="31"/>
      <c r="HFU757" s="31"/>
      <c r="HFV757" s="31"/>
      <c r="HFW757" s="31"/>
      <c r="HFX757" s="31"/>
      <c r="HFY757" s="31"/>
      <c r="HFZ757" s="31"/>
      <c r="HGA757" s="31"/>
      <c r="HGB757" s="31"/>
      <c r="HGC757" s="31"/>
      <c r="HGD757" s="31"/>
      <c r="HGE757" s="31"/>
      <c r="HGF757" s="31"/>
      <c r="HGG757" s="31"/>
      <c r="HGH757" s="31"/>
      <c r="HGI757" s="31"/>
      <c r="HGJ757" s="31"/>
      <c r="HGK757" s="31"/>
      <c r="HGL757" s="31"/>
      <c r="HGM757" s="31"/>
      <c r="HGN757" s="31"/>
      <c r="HGO757" s="31"/>
      <c r="HGP757" s="31"/>
      <c r="HGQ757" s="31"/>
      <c r="HGR757" s="31"/>
      <c r="HGS757" s="31"/>
      <c r="HGT757" s="31"/>
      <c r="HGU757" s="31"/>
      <c r="HGV757" s="31"/>
      <c r="HGW757" s="31"/>
      <c r="HGX757" s="31"/>
      <c r="HGY757" s="31"/>
      <c r="HGZ757" s="31"/>
      <c r="HHA757" s="31"/>
      <c r="HHB757" s="31"/>
      <c r="HHC757" s="31"/>
      <c r="HHD757" s="31"/>
      <c r="HHE757" s="31"/>
      <c r="HHF757" s="31"/>
      <c r="HHG757" s="31"/>
      <c r="HHH757" s="31"/>
      <c r="HHI757" s="31"/>
      <c r="HHJ757" s="31"/>
      <c r="HHK757" s="31"/>
      <c r="HHL757" s="31"/>
      <c r="HHM757" s="31"/>
      <c r="HHN757" s="31"/>
      <c r="HHO757" s="31"/>
      <c r="HHP757" s="31"/>
      <c r="HHQ757" s="31"/>
      <c r="HHR757" s="31"/>
      <c r="HHS757" s="31"/>
      <c r="HHT757" s="31"/>
      <c r="HHU757" s="31"/>
      <c r="HHV757" s="31"/>
      <c r="HHW757" s="31"/>
      <c r="HHX757" s="31"/>
      <c r="HHY757" s="31"/>
      <c r="HHZ757" s="31"/>
      <c r="HIA757" s="31"/>
      <c r="HIB757" s="31"/>
      <c r="HIC757" s="31"/>
      <c r="HID757" s="31"/>
      <c r="HIE757" s="31"/>
      <c r="HIF757" s="31"/>
      <c r="HIG757" s="31"/>
      <c r="HIH757" s="31"/>
      <c r="HII757" s="31"/>
      <c r="HIJ757" s="31"/>
      <c r="HIK757" s="31"/>
      <c r="HIL757" s="31"/>
      <c r="HIM757" s="31"/>
      <c r="HIN757" s="31"/>
      <c r="HIO757" s="31"/>
      <c r="HIP757" s="31"/>
      <c r="HIQ757" s="31"/>
      <c r="HIR757" s="31"/>
      <c r="HIS757" s="31"/>
      <c r="HIT757" s="31"/>
      <c r="HIU757" s="31"/>
      <c r="HIV757" s="31"/>
      <c r="HIW757" s="31"/>
      <c r="HIX757" s="31"/>
      <c r="HIY757" s="31"/>
      <c r="HIZ757" s="31"/>
      <c r="HJA757" s="31"/>
      <c r="HJB757" s="31"/>
      <c r="HJC757" s="31"/>
      <c r="HJD757" s="31"/>
      <c r="HJE757" s="31"/>
      <c r="HJF757" s="31"/>
      <c r="HJG757" s="31"/>
      <c r="HJH757" s="31"/>
      <c r="HJI757" s="31"/>
      <c r="HJJ757" s="31"/>
      <c r="HJK757" s="31"/>
      <c r="HJL757" s="31"/>
      <c r="HJM757" s="31"/>
      <c r="HJN757" s="31"/>
      <c r="HJO757" s="31"/>
      <c r="HJP757" s="31"/>
      <c r="HJQ757" s="31"/>
      <c r="HJR757" s="31"/>
      <c r="HJS757" s="31"/>
      <c r="HJT757" s="31"/>
      <c r="HJU757" s="31"/>
      <c r="HJV757" s="31"/>
      <c r="HJW757" s="31"/>
      <c r="HJX757" s="31"/>
      <c r="HJY757" s="31"/>
      <c r="HJZ757" s="31"/>
      <c r="HKA757" s="31"/>
      <c r="HKB757" s="31"/>
      <c r="HKC757" s="31"/>
      <c r="HKD757" s="31"/>
      <c r="HKE757" s="31"/>
      <c r="HKF757" s="31"/>
      <c r="HKG757" s="31"/>
      <c r="HKH757" s="31"/>
      <c r="HKI757" s="31"/>
      <c r="HKJ757" s="31"/>
      <c r="HKK757" s="31"/>
      <c r="HKL757" s="31"/>
      <c r="HKM757" s="31"/>
      <c r="HKN757" s="31"/>
      <c r="HKO757" s="31"/>
      <c r="HKP757" s="31"/>
      <c r="HKQ757" s="31"/>
      <c r="HKR757" s="31"/>
      <c r="HKS757" s="31"/>
      <c r="HKT757" s="31"/>
      <c r="HKU757" s="31"/>
      <c r="HKV757" s="31"/>
      <c r="HKW757" s="31"/>
      <c r="HKX757" s="31"/>
      <c r="HKY757" s="31"/>
      <c r="HKZ757" s="31"/>
      <c r="HLA757" s="31"/>
      <c r="HLB757" s="31"/>
      <c r="HLC757" s="31"/>
      <c r="HLD757" s="31"/>
      <c r="HLE757" s="31"/>
      <c r="HLF757" s="31"/>
      <c r="HLG757" s="31"/>
      <c r="HLH757" s="31"/>
      <c r="HLI757" s="31"/>
      <c r="HLJ757" s="31"/>
      <c r="HLK757" s="31"/>
      <c r="HLL757" s="31"/>
      <c r="HLM757" s="31"/>
      <c r="HLN757" s="31"/>
      <c r="HLO757" s="31"/>
      <c r="HLP757" s="31"/>
      <c r="HLQ757" s="31"/>
      <c r="HLR757" s="31"/>
      <c r="HLS757" s="31"/>
      <c r="HLT757" s="31"/>
      <c r="HLU757" s="31"/>
      <c r="HLV757" s="31"/>
      <c r="HLW757" s="31"/>
      <c r="HLX757" s="31"/>
      <c r="HLY757" s="31"/>
      <c r="HLZ757" s="31"/>
      <c r="HMA757" s="31"/>
      <c r="HMB757" s="31"/>
      <c r="HMC757" s="31"/>
      <c r="HMD757" s="31"/>
      <c r="HME757" s="31"/>
      <c r="HMF757" s="31"/>
      <c r="HMG757" s="31"/>
      <c r="HMH757" s="31"/>
      <c r="HMI757" s="31"/>
      <c r="HMJ757" s="31"/>
      <c r="HMK757" s="31"/>
      <c r="HML757" s="31"/>
      <c r="HMM757" s="31"/>
      <c r="HMN757" s="31"/>
      <c r="HMO757" s="31"/>
      <c r="HMP757" s="31"/>
      <c r="HMQ757" s="31"/>
      <c r="HMR757" s="31"/>
      <c r="HMS757" s="31"/>
      <c r="HMT757" s="31"/>
      <c r="HMU757" s="31"/>
      <c r="HMV757" s="31"/>
      <c r="HMW757" s="31"/>
      <c r="HMX757" s="31"/>
      <c r="HMY757" s="31"/>
      <c r="HMZ757" s="31"/>
      <c r="HNA757" s="31"/>
      <c r="HNB757" s="31"/>
      <c r="HNC757" s="31"/>
      <c r="HND757" s="31"/>
      <c r="HNE757" s="31"/>
      <c r="HNF757" s="31"/>
      <c r="HNG757" s="31"/>
      <c r="HNH757" s="31"/>
      <c r="HNI757" s="31"/>
      <c r="HNJ757" s="31"/>
      <c r="HNK757" s="31"/>
      <c r="HNL757" s="31"/>
      <c r="HNM757" s="31"/>
      <c r="HNN757" s="31"/>
      <c r="HNO757" s="31"/>
      <c r="HNP757" s="31"/>
      <c r="HNQ757" s="31"/>
      <c r="HNR757" s="31"/>
      <c r="HNS757" s="31"/>
      <c r="HNT757" s="31"/>
      <c r="HNU757" s="31"/>
      <c r="HNV757" s="31"/>
      <c r="HNW757" s="31"/>
      <c r="HNX757" s="31"/>
      <c r="HNY757" s="31"/>
      <c r="HNZ757" s="31"/>
      <c r="HOA757" s="31"/>
      <c r="HOB757" s="31"/>
      <c r="HOC757" s="31"/>
      <c r="HOD757" s="31"/>
      <c r="HOE757" s="31"/>
      <c r="HOF757" s="31"/>
      <c r="HOG757" s="31"/>
      <c r="HOH757" s="31"/>
      <c r="HOI757" s="31"/>
      <c r="HOJ757" s="31"/>
      <c r="HOK757" s="31"/>
      <c r="HOL757" s="31"/>
      <c r="HOM757" s="31"/>
      <c r="HON757" s="31"/>
      <c r="HOO757" s="31"/>
      <c r="HOP757" s="31"/>
      <c r="HOQ757" s="31"/>
      <c r="HOR757" s="31"/>
      <c r="HOS757" s="31"/>
      <c r="HOT757" s="31"/>
      <c r="HOU757" s="31"/>
      <c r="HOV757" s="31"/>
      <c r="HOW757" s="31"/>
      <c r="HOX757" s="31"/>
      <c r="HOY757" s="31"/>
      <c r="HOZ757" s="31"/>
      <c r="HPA757" s="31"/>
      <c r="HPB757" s="31"/>
      <c r="HPC757" s="31"/>
      <c r="HPD757" s="31"/>
      <c r="HPE757" s="31"/>
      <c r="HPF757" s="31"/>
      <c r="HPG757" s="31"/>
      <c r="HPH757" s="31"/>
      <c r="HPI757" s="31"/>
      <c r="HPJ757" s="31"/>
      <c r="HPK757" s="31"/>
      <c r="HPL757" s="31"/>
      <c r="HPM757" s="31"/>
      <c r="HPN757" s="31"/>
      <c r="HPO757" s="31"/>
      <c r="HPP757" s="31"/>
      <c r="HPQ757" s="31"/>
      <c r="HPR757" s="31"/>
      <c r="HPS757" s="31"/>
      <c r="HPT757" s="31"/>
      <c r="HPU757" s="31"/>
      <c r="HPV757" s="31"/>
      <c r="HPW757" s="31"/>
      <c r="HPX757" s="31"/>
      <c r="HPY757" s="31"/>
      <c r="HPZ757" s="31"/>
      <c r="HQA757" s="31"/>
      <c r="HQB757" s="31"/>
      <c r="HQC757" s="31"/>
      <c r="HQD757" s="31"/>
      <c r="HQE757" s="31"/>
      <c r="HQF757" s="31"/>
      <c r="HQG757" s="31"/>
      <c r="HQH757" s="31"/>
      <c r="HQI757" s="31"/>
      <c r="HQJ757" s="31"/>
      <c r="HQK757" s="31"/>
      <c r="HQL757" s="31"/>
      <c r="HQM757" s="31"/>
      <c r="HQN757" s="31"/>
      <c r="HQO757" s="31"/>
      <c r="HQP757" s="31"/>
      <c r="HQQ757" s="31"/>
      <c r="HQR757" s="31"/>
      <c r="HQS757" s="31"/>
      <c r="HQT757" s="31"/>
      <c r="HQU757" s="31"/>
      <c r="HQV757" s="31"/>
      <c r="HQW757" s="31"/>
      <c r="HQX757" s="31"/>
      <c r="HQY757" s="31"/>
      <c r="HQZ757" s="31"/>
      <c r="HRA757" s="31"/>
      <c r="HRB757" s="31"/>
      <c r="HRC757" s="31"/>
      <c r="HRD757" s="31"/>
      <c r="HRE757" s="31"/>
      <c r="HRF757" s="31"/>
      <c r="HRG757" s="31"/>
      <c r="HRH757" s="31"/>
      <c r="HRI757" s="31"/>
      <c r="HRJ757" s="31"/>
      <c r="HRK757" s="31"/>
      <c r="HRL757" s="31"/>
      <c r="HRM757" s="31"/>
      <c r="HRN757" s="31"/>
      <c r="HRO757" s="31"/>
      <c r="HRP757" s="31"/>
      <c r="HRQ757" s="31"/>
      <c r="HRR757" s="31"/>
      <c r="HRS757" s="31"/>
      <c r="HRT757" s="31"/>
      <c r="HRU757" s="31"/>
      <c r="HRV757" s="31"/>
      <c r="HRW757" s="31"/>
      <c r="HRX757" s="31"/>
      <c r="HRY757" s="31"/>
      <c r="HRZ757" s="31"/>
      <c r="HSA757" s="31"/>
      <c r="HSB757" s="31"/>
      <c r="HSC757" s="31"/>
      <c r="HSD757" s="31"/>
      <c r="HSE757" s="31"/>
      <c r="HSF757" s="31"/>
      <c r="HSG757" s="31"/>
      <c r="HSH757" s="31"/>
      <c r="HSI757" s="31"/>
      <c r="HSJ757" s="31"/>
      <c r="HSK757" s="31"/>
      <c r="HSL757" s="31"/>
      <c r="HSM757" s="31"/>
      <c r="HSN757" s="31"/>
      <c r="HSO757" s="31"/>
      <c r="HSP757" s="31"/>
      <c r="HSQ757" s="31"/>
      <c r="HSR757" s="31"/>
      <c r="HSS757" s="31"/>
      <c r="HST757" s="31"/>
      <c r="HSU757" s="31"/>
      <c r="HSV757" s="31"/>
      <c r="HSW757" s="31"/>
      <c r="HSX757" s="31"/>
      <c r="HSY757" s="31"/>
      <c r="HSZ757" s="31"/>
      <c r="HTA757" s="31"/>
      <c r="HTB757" s="31"/>
      <c r="HTC757" s="31"/>
      <c r="HTD757" s="31"/>
      <c r="HTE757" s="31"/>
      <c r="HTF757" s="31"/>
      <c r="HTG757" s="31"/>
      <c r="HTH757" s="31"/>
      <c r="HTI757" s="31"/>
      <c r="HTJ757" s="31"/>
      <c r="HTK757" s="31"/>
      <c r="HTL757" s="31"/>
      <c r="HTM757" s="31"/>
      <c r="HTN757" s="31"/>
      <c r="HTO757" s="31"/>
      <c r="HTP757" s="31"/>
      <c r="HTQ757" s="31"/>
      <c r="HTR757" s="31"/>
      <c r="HTS757" s="31"/>
      <c r="HTT757" s="31"/>
      <c r="HTU757" s="31"/>
      <c r="HTV757" s="31"/>
      <c r="HTW757" s="31"/>
      <c r="HTX757" s="31"/>
      <c r="HTY757" s="31"/>
      <c r="HTZ757" s="31"/>
      <c r="HUA757" s="31"/>
      <c r="HUB757" s="31"/>
      <c r="HUC757" s="31"/>
      <c r="HUD757" s="31"/>
      <c r="HUE757" s="31"/>
      <c r="HUF757" s="31"/>
      <c r="HUG757" s="31"/>
      <c r="HUH757" s="31"/>
      <c r="HUI757" s="31"/>
      <c r="HUJ757" s="31"/>
      <c r="HUK757" s="31"/>
      <c r="HUL757" s="31"/>
      <c r="HUM757" s="31"/>
      <c r="HUN757" s="31"/>
      <c r="HUO757" s="31"/>
      <c r="HUP757" s="31"/>
      <c r="HUQ757" s="31"/>
      <c r="HUR757" s="31"/>
      <c r="HUS757" s="31"/>
      <c r="HUT757" s="31"/>
      <c r="HUU757" s="31"/>
      <c r="HUV757" s="31"/>
      <c r="HUW757" s="31"/>
      <c r="HUX757" s="31"/>
      <c r="HUY757" s="31"/>
      <c r="HUZ757" s="31"/>
      <c r="HVA757" s="31"/>
      <c r="HVB757" s="31"/>
      <c r="HVC757" s="31"/>
      <c r="HVD757" s="31"/>
      <c r="HVE757" s="31"/>
      <c r="HVF757" s="31"/>
      <c r="HVG757" s="31"/>
      <c r="HVH757" s="31"/>
      <c r="HVI757" s="31"/>
      <c r="HVJ757" s="31"/>
      <c r="HVK757" s="31"/>
      <c r="HVL757" s="31"/>
      <c r="HVM757" s="31"/>
      <c r="HVN757" s="31"/>
      <c r="HVO757" s="31"/>
      <c r="HVP757" s="31"/>
      <c r="HVQ757" s="31"/>
      <c r="HVR757" s="31"/>
      <c r="HVS757" s="31"/>
      <c r="HVT757" s="31"/>
      <c r="HVU757" s="31"/>
      <c r="HVV757" s="31"/>
      <c r="HVW757" s="31"/>
      <c r="HVX757" s="31"/>
      <c r="HVY757" s="31"/>
      <c r="HVZ757" s="31"/>
      <c r="HWA757" s="31"/>
      <c r="HWB757" s="31"/>
      <c r="HWC757" s="31"/>
      <c r="HWD757" s="31"/>
      <c r="HWE757" s="31"/>
      <c r="HWF757" s="31"/>
      <c r="HWG757" s="31"/>
      <c r="HWH757" s="31"/>
      <c r="HWI757" s="31"/>
      <c r="HWJ757" s="31"/>
      <c r="HWK757" s="31"/>
      <c r="HWL757" s="31"/>
      <c r="HWM757" s="31"/>
      <c r="HWN757" s="31"/>
      <c r="HWO757" s="31"/>
      <c r="HWP757" s="31"/>
      <c r="HWQ757" s="31"/>
      <c r="HWR757" s="31"/>
      <c r="HWS757" s="31"/>
      <c r="HWT757" s="31"/>
      <c r="HWU757" s="31"/>
      <c r="HWV757" s="31"/>
      <c r="HWW757" s="31"/>
      <c r="HWX757" s="31"/>
      <c r="HWY757" s="31"/>
      <c r="HWZ757" s="31"/>
      <c r="HXA757" s="31"/>
      <c r="HXB757" s="31"/>
      <c r="HXC757" s="31"/>
      <c r="HXD757" s="31"/>
      <c r="HXE757" s="31"/>
      <c r="HXF757" s="31"/>
      <c r="HXG757" s="31"/>
      <c r="HXH757" s="31"/>
      <c r="HXI757" s="31"/>
      <c r="HXJ757" s="31"/>
      <c r="HXK757" s="31"/>
      <c r="HXL757" s="31"/>
      <c r="HXM757" s="31"/>
      <c r="HXN757" s="31"/>
      <c r="HXO757" s="31"/>
      <c r="HXP757" s="31"/>
      <c r="HXQ757" s="31"/>
      <c r="HXR757" s="31"/>
      <c r="HXS757" s="31"/>
      <c r="HXT757" s="31"/>
      <c r="HXU757" s="31"/>
      <c r="HXV757" s="31"/>
      <c r="HXW757" s="31"/>
      <c r="HXX757" s="31"/>
      <c r="HXY757" s="31"/>
      <c r="HXZ757" s="31"/>
      <c r="HYA757" s="31"/>
      <c r="HYB757" s="31"/>
      <c r="HYC757" s="31"/>
      <c r="HYD757" s="31"/>
      <c r="HYE757" s="31"/>
      <c r="HYF757" s="31"/>
      <c r="HYG757" s="31"/>
      <c r="HYH757" s="31"/>
      <c r="HYI757" s="31"/>
      <c r="HYJ757" s="31"/>
      <c r="HYK757" s="31"/>
      <c r="HYL757" s="31"/>
      <c r="HYM757" s="31"/>
      <c r="HYN757" s="31"/>
      <c r="HYO757" s="31"/>
      <c r="HYP757" s="31"/>
      <c r="HYQ757" s="31"/>
      <c r="HYR757" s="31"/>
      <c r="HYS757" s="31"/>
      <c r="HYT757" s="31"/>
      <c r="HYU757" s="31"/>
      <c r="HYV757" s="31"/>
      <c r="HYW757" s="31"/>
      <c r="HYX757" s="31"/>
      <c r="HYY757" s="31"/>
      <c r="HYZ757" s="31"/>
      <c r="HZA757" s="31"/>
      <c r="HZB757" s="31"/>
      <c r="HZC757" s="31"/>
      <c r="HZD757" s="31"/>
      <c r="HZE757" s="31"/>
      <c r="HZF757" s="31"/>
      <c r="HZG757" s="31"/>
      <c r="HZH757" s="31"/>
      <c r="HZI757" s="31"/>
      <c r="HZJ757" s="31"/>
      <c r="HZK757" s="31"/>
      <c r="HZL757" s="31"/>
      <c r="HZM757" s="31"/>
      <c r="HZN757" s="31"/>
      <c r="HZO757" s="31"/>
      <c r="HZP757" s="31"/>
      <c r="HZQ757" s="31"/>
      <c r="HZR757" s="31"/>
      <c r="HZS757" s="31"/>
      <c r="HZT757" s="31"/>
      <c r="HZU757" s="31"/>
      <c r="HZV757" s="31"/>
      <c r="HZW757" s="31"/>
      <c r="HZX757" s="31"/>
      <c r="HZY757" s="31"/>
      <c r="HZZ757" s="31"/>
      <c r="IAA757" s="31"/>
      <c r="IAB757" s="31"/>
      <c r="IAC757" s="31"/>
      <c r="IAD757" s="31"/>
      <c r="IAE757" s="31"/>
      <c r="IAF757" s="31"/>
      <c r="IAG757" s="31"/>
      <c r="IAH757" s="31"/>
      <c r="IAI757" s="31"/>
      <c r="IAJ757" s="31"/>
      <c r="IAK757" s="31"/>
      <c r="IAL757" s="31"/>
      <c r="IAM757" s="31"/>
      <c r="IAN757" s="31"/>
      <c r="IAO757" s="31"/>
      <c r="IAP757" s="31"/>
      <c r="IAQ757" s="31"/>
      <c r="IAR757" s="31"/>
      <c r="IAS757" s="31"/>
      <c r="IAT757" s="31"/>
      <c r="IAU757" s="31"/>
      <c r="IAV757" s="31"/>
      <c r="IAW757" s="31"/>
      <c r="IAX757" s="31"/>
      <c r="IAY757" s="31"/>
      <c r="IAZ757" s="31"/>
      <c r="IBA757" s="31"/>
      <c r="IBB757" s="31"/>
      <c r="IBC757" s="31"/>
      <c r="IBD757" s="31"/>
      <c r="IBE757" s="31"/>
      <c r="IBF757" s="31"/>
      <c r="IBG757" s="31"/>
      <c r="IBH757" s="31"/>
      <c r="IBI757" s="31"/>
      <c r="IBJ757" s="31"/>
      <c r="IBK757" s="31"/>
      <c r="IBL757" s="31"/>
      <c r="IBM757" s="31"/>
      <c r="IBN757" s="31"/>
      <c r="IBO757" s="31"/>
      <c r="IBP757" s="31"/>
      <c r="IBQ757" s="31"/>
      <c r="IBR757" s="31"/>
      <c r="IBS757" s="31"/>
      <c r="IBT757" s="31"/>
      <c r="IBU757" s="31"/>
      <c r="IBV757" s="31"/>
      <c r="IBW757" s="31"/>
      <c r="IBX757" s="31"/>
      <c r="IBY757" s="31"/>
      <c r="IBZ757" s="31"/>
      <c r="ICA757" s="31"/>
      <c r="ICB757" s="31"/>
      <c r="ICC757" s="31"/>
      <c r="ICD757" s="31"/>
      <c r="ICE757" s="31"/>
      <c r="ICF757" s="31"/>
      <c r="ICG757" s="31"/>
      <c r="ICH757" s="31"/>
      <c r="ICI757" s="31"/>
      <c r="ICJ757" s="31"/>
      <c r="ICK757" s="31"/>
      <c r="ICL757" s="31"/>
      <c r="ICM757" s="31"/>
      <c r="ICN757" s="31"/>
      <c r="ICO757" s="31"/>
      <c r="ICP757" s="31"/>
      <c r="ICQ757" s="31"/>
      <c r="ICR757" s="31"/>
      <c r="ICS757" s="31"/>
      <c r="ICT757" s="31"/>
      <c r="ICU757" s="31"/>
      <c r="ICV757" s="31"/>
      <c r="ICW757" s="31"/>
      <c r="ICX757" s="31"/>
      <c r="ICY757" s="31"/>
      <c r="ICZ757" s="31"/>
      <c r="IDA757" s="31"/>
      <c r="IDB757" s="31"/>
      <c r="IDC757" s="31"/>
      <c r="IDD757" s="31"/>
      <c r="IDE757" s="31"/>
      <c r="IDF757" s="31"/>
      <c r="IDG757" s="31"/>
      <c r="IDH757" s="31"/>
      <c r="IDI757" s="31"/>
      <c r="IDJ757" s="31"/>
      <c r="IDK757" s="31"/>
      <c r="IDL757" s="31"/>
      <c r="IDM757" s="31"/>
      <c r="IDN757" s="31"/>
      <c r="IDO757" s="31"/>
      <c r="IDP757" s="31"/>
      <c r="IDQ757" s="31"/>
      <c r="IDR757" s="31"/>
      <c r="IDS757" s="31"/>
      <c r="IDT757" s="31"/>
      <c r="IDU757" s="31"/>
      <c r="IDV757" s="31"/>
      <c r="IDW757" s="31"/>
      <c r="IDX757" s="31"/>
      <c r="IDY757" s="31"/>
      <c r="IDZ757" s="31"/>
      <c r="IEA757" s="31"/>
      <c r="IEB757" s="31"/>
      <c r="IEC757" s="31"/>
      <c r="IED757" s="31"/>
      <c r="IEE757" s="31"/>
      <c r="IEF757" s="31"/>
      <c r="IEG757" s="31"/>
      <c r="IEH757" s="31"/>
      <c r="IEI757" s="31"/>
      <c r="IEJ757" s="31"/>
      <c r="IEK757" s="31"/>
      <c r="IEL757" s="31"/>
      <c r="IEM757" s="31"/>
      <c r="IEN757" s="31"/>
      <c r="IEO757" s="31"/>
      <c r="IEP757" s="31"/>
      <c r="IEQ757" s="31"/>
      <c r="IER757" s="31"/>
      <c r="IES757" s="31"/>
      <c r="IET757" s="31"/>
      <c r="IEU757" s="31"/>
      <c r="IEV757" s="31"/>
      <c r="IEW757" s="31"/>
      <c r="IEX757" s="31"/>
      <c r="IEY757" s="31"/>
      <c r="IEZ757" s="31"/>
      <c r="IFA757" s="31"/>
      <c r="IFB757" s="31"/>
      <c r="IFC757" s="31"/>
      <c r="IFD757" s="31"/>
      <c r="IFE757" s="31"/>
      <c r="IFF757" s="31"/>
      <c r="IFG757" s="31"/>
      <c r="IFH757" s="31"/>
      <c r="IFI757" s="31"/>
      <c r="IFJ757" s="31"/>
      <c r="IFK757" s="31"/>
      <c r="IFL757" s="31"/>
      <c r="IFM757" s="31"/>
      <c r="IFN757" s="31"/>
      <c r="IFO757" s="31"/>
      <c r="IFP757" s="31"/>
      <c r="IFQ757" s="31"/>
      <c r="IFR757" s="31"/>
      <c r="IFS757" s="31"/>
      <c r="IFT757" s="31"/>
      <c r="IFU757" s="31"/>
      <c r="IFV757" s="31"/>
      <c r="IFW757" s="31"/>
      <c r="IFX757" s="31"/>
      <c r="IFY757" s="31"/>
      <c r="IFZ757" s="31"/>
      <c r="IGA757" s="31"/>
      <c r="IGB757" s="31"/>
      <c r="IGC757" s="31"/>
      <c r="IGD757" s="31"/>
      <c r="IGE757" s="31"/>
      <c r="IGF757" s="31"/>
      <c r="IGG757" s="31"/>
      <c r="IGH757" s="31"/>
      <c r="IGI757" s="31"/>
      <c r="IGJ757" s="31"/>
      <c r="IGK757" s="31"/>
      <c r="IGL757" s="31"/>
      <c r="IGM757" s="31"/>
      <c r="IGN757" s="31"/>
      <c r="IGO757" s="31"/>
      <c r="IGP757" s="31"/>
      <c r="IGQ757" s="31"/>
      <c r="IGR757" s="31"/>
      <c r="IGS757" s="31"/>
      <c r="IGT757" s="31"/>
      <c r="IGU757" s="31"/>
      <c r="IGV757" s="31"/>
      <c r="IGW757" s="31"/>
      <c r="IGX757" s="31"/>
      <c r="IGY757" s="31"/>
      <c r="IGZ757" s="31"/>
      <c r="IHA757" s="31"/>
      <c r="IHB757" s="31"/>
      <c r="IHC757" s="31"/>
      <c r="IHD757" s="31"/>
      <c r="IHE757" s="31"/>
      <c r="IHF757" s="31"/>
      <c r="IHG757" s="31"/>
      <c r="IHH757" s="31"/>
      <c r="IHI757" s="31"/>
      <c r="IHJ757" s="31"/>
      <c r="IHK757" s="31"/>
      <c r="IHL757" s="31"/>
      <c r="IHM757" s="31"/>
      <c r="IHN757" s="31"/>
      <c r="IHO757" s="31"/>
      <c r="IHP757" s="31"/>
      <c r="IHQ757" s="31"/>
      <c r="IHR757" s="31"/>
      <c r="IHS757" s="31"/>
      <c r="IHT757" s="31"/>
      <c r="IHU757" s="31"/>
      <c r="IHV757" s="31"/>
      <c r="IHW757" s="31"/>
      <c r="IHX757" s="31"/>
      <c r="IHY757" s="31"/>
      <c r="IHZ757" s="31"/>
      <c r="IIA757" s="31"/>
      <c r="IIB757" s="31"/>
      <c r="IIC757" s="31"/>
      <c r="IID757" s="31"/>
      <c r="IIE757" s="31"/>
      <c r="IIF757" s="31"/>
      <c r="IIG757" s="31"/>
      <c r="IIH757" s="31"/>
      <c r="III757" s="31"/>
      <c r="IIJ757" s="31"/>
      <c r="IIK757" s="31"/>
      <c r="IIL757" s="31"/>
      <c r="IIM757" s="31"/>
      <c r="IIN757" s="31"/>
      <c r="IIO757" s="31"/>
      <c r="IIP757" s="31"/>
      <c r="IIQ757" s="31"/>
      <c r="IIR757" s="31"/>
      <c r="IIS757" s="31"/>
      <c r="IIT757" s="31"/>
      <c r="IIU757" s="31"/>
      <c r="IIV757" s="31"/>
      <c r="IIW757" s="31"/>
      <c r="IIX757" s="31"/>
      <c r="IIY757" s="31"/>
      <c r="IIZ757" s="31"/>
      <c r="IJA757" s="31"/>
      <c r="IJB757" s="31"/>
      <c r="IJC757" s="31"/>
      <c r="IJD757" s="31"/>
      <c r="IJE757" s="31"/>
      <c r="IJF757" s="31"/>
      <c r="IJG757" s="31"/>
      <c r="IJH757" s="31"/>
      <c r="IJI757" s="31"/>
      <c r="IJJ757" s="31"/>
      <c r="IJK757" s="31"/>
      <c r="IJL757" s="31"/>
      <c r="IJM757" s="31"/>
      <c r="IJN757" s="31"/>
      <c r="IJO757" s="31"/>
      <c r="IJP757" s="31"/>
      <c r="IJQ757" s="31"/>
      <c r="IJR757" s="31"/>
      <c r="IJS757" s="31"/>
      <c r="IJT757" s="31"/>
      <c r="IJU757" s="31"/>
      <c r="IJV757" s="31"/>
      <c r="IJW757" s="31"/>
      <c r="IJX757" s="31"/>
      <c r="IJY757" s="31"/>
      <c r="IJZ757" s="31"/>
      <c r="IKA757" s="31"/>
      <c r="IKB757" s="31"/>
      <c r="IKC757" s="31"/>
      <c r="IKD757" s="31"/>
      <c r="IKE757" s="31"/>
      <c r="IKF757" s="31"/>
      <c r="IKG757" s="31"/>
      <c r="IKH757" s="31"/>
      <c r="IKI757" s="31"/>
      <c r="IKJ757" s="31"/>
      <c r="IKK757" s="31"/>
      <c r="IKL757" s="31"/>
      <c r="IKM757" s="31"/>
      <c r="IKN757" s="31"/>
      <c r="IKO757" s="31"/>
      <c r="IKP757" s="31"/>
      <c r="IKQ757" s="31"/>
      <c r="IKR757" s="31"/>
      <c r="IKS757" s="31"/>
      <c r="IKT757" s="31"/>
      <c r="IKU757" s="31"/>
      <c r="IKV757" s="31"/>
      <c r="IKW757" s="31"/>
      <c r="IKX757" s="31"/>
      <c r="IKY757" s="31"/>
      <c r="IKZ757" s="31"/>
      <c r="ILA757" s="31"/>
      <c r="ILB757" s="31"/>
      <c r="ILC757" s="31"/>
      <c r="ILD757" s="31"/>
      <c r="ILE757" s="31"/>
      <c r="ILF757" s="31"/>
      <c r="ILG757" s="31"/>
      <c r="ILH757" s="31"/>
      <c r="ILI757" s="31"/>
      <c r="ILJ757" s="31"/>
      <c r="ILK757" s="31"/>
      <c r="ILL757" s="31"/>
      <c r="ILM757" s="31"/>
      <c r="ILN757" s="31"/>
      <c r="ILO757" s="31"/>
      <c r="ILP757" s="31"/>
      <c r="ILQ757" s="31"/>
      <c r="ILR757" s="31"/>
      <c r="ILS757" s="31"/>
      <c r="ILT757" s="31"/>
      <c r="ILU757" s="31"/>
      <c r="ILV757" s="31"/>
      <c r="ILW757" s="31"/>
      <c r="ILX757" s="31"/>
      <c r="ILY757" s="31"/>
      <c r="ILZ757" s="31"/>
      <c r="IMA757" s="31"/>
      <c r="IMB757" s="31"/>
      <c r="IMC757" s="31"/>
      <c r="IMD757" s="31"/>
      <c r="IME757" s="31"/>
      <c r="IMF757" s="31"/>
      <c r="IMG757" s="31"/>
      <c r="IMH757" s="31"/>
      <c r="IMI757" s="31"/>
      <c r="IMJ757" s="31"/>
      <c r="IMK757" s="31"/>
      <c r="IML757" s="31"/>
      <c r="IMM757" s="31"/>
      <c r="IMN757" s="31"/>
      <c r="IMO757" s="31"/>
      <c r="IMP757" s="31"/>
      <c r="IMQ757" s="31"/>
      <c r="IMR757" s="31"/>
      <c r="IMS757" s="31"/>
      <c r="IMT757" s="31"/>
      <c r="IMU757" s="31"/>
      <c r="IMV757" s="31"/>
      <c r="IMW757" s="31"/>
      <c r="IMX757" s="31"/>
      <c r="IMY757" s="31"/>
      <c r="IMZ757" s="31"/>
      <c r="INA757" s="31"/>
      <c r="INB757" s="31"/>
      <c r="INC757" s="31"/>
      <c r="IND757" s="31"/>
      <c r="INE757" s="31"/>
      <c r="INF757" s="31"/>
      <c r="ING757" s="31"/>
      <c r="INH757" s="31"/>
      <c r="INI757" s="31"/>
      <c r="INJ757" s="31"/>
      <c r="INK757" s="31"/>
      <c r="INL757" s="31"/>
      <c r="INM757" s="31"/>
      <c r="INN757" s="31"/>
      <c r="INO757" s="31"/>
      <c r="INP757" s="31"/>
      <c r="INQ757" s="31"/>
      <c r="INR757" s="31"/>
      <c r="INS757" s="31"/>
      <c r="INT757" s="31"/>
      <c r="INU757" s="31"/>
      <c r="INV757" s="31"/>
      <c r="INW757" s="31"/>
      <c r="INX757" s="31"/>
      <c r="INY757" s="31"/>
      <c r="INZ757" s="31"/>
      <c r="IOA757" s="31"/>
      <c r="IOB757" s="31"/>
      <c r="IOC757" s="31"/>
      <c r="IOD757" s="31"/>
      <c r="IOE757" s="31"/>
      <c r="IOF757" s="31"/>
      <c r="IOG757" s="31"/>
      <c r="IOH757" s="31"/>
      <c r="IOI757" s="31"/>
      <c r="IOJ757" s="31"/>
      <c r="IOK757" s="31"/>
      <c r="IOL757" s="31"/>
      <c r="IOM757" s="31"/>
      <c r="ION757" s="31"/>
      <c r="IOO757" s="31"/>
      <c r="IOP757" s="31"/>
      <c r="IOQ757" s="31"/>
      <c r="IOR757" s="31"/>
      <c r="IOS757" s="31"/>
      <c r="IOT757" s="31"/>
      <c r="IOU757" s="31"/>
      <c r="IOV757" s="31"/>
      <c r="IOW757" s="31"/>
      <c r="IOX757" s="31"/>
      <c r="IOY757" s="31"/>
      <c r="IOZ757" s="31"/>
      <c r="IPA757" s="31"/>
      <c r="IPB757" s="31"/>
      <c r="IPC757" s="31"/>
      <c r="IPD757" s="31"/>
      <c r="IPE757" s="31"/>
      <c r="IPF757" s="31"/>
      <c r="IPG757" s="31"/>
      <c r="IPH757" s="31"/>
      <c r="IPI757" s="31"/>
      <c r="IPJ757" s="31"/>
      <c r="IPK757" s="31"/>
      <c r="IPL757" s="31"/>
      <c r="IPM757" s="31"/>
      <c r="IPN757" s="31"/>
      <c r="IPO757" s="31"/>
      <c r="IPP757" s="31"/>
      <c r="IPQ757" s="31"/>
      <c r="IPR757" s="31"/>
      <c r="IPS757" s="31"/>
      <c r="IPT757" s="31"/>
      <c r="IPU757" s="31"/>
      <c r="IPV757" s="31"/>
      <c r="IPW757" s="31"/>
      <c r="IPX757" s="31"/>
      <c r="IPY757" s="31"/>
      <c r="IPZ757" s="31"/>
      <c r="IQA757" s="31"/>
      <c r="IQB757" s="31"/>
      <c r="IQC757" s="31"/>
      <c r="IQD757" s="31"/>
      <c r="IQE757" s="31"/>
      <c r="IQF757" s="31"/>
      <c r="IQG757" s="31"/>
      <c r="IQH757" s="31"/>
      <c r="IQI757" s="31"/>
      <c r="IQJ757" s="31"/>
      <c r="IQK757" s="31"/>
      <c r="IQL757" s="31"/>
      <c r="IQM757" s="31"/>
      <c r="IQN757" s="31"/>
      <c r="IQO757" s="31"/>
      <c r="IQP757" s="31"/>
      <c r="IQQ757" s="31"/>
      <c r="IQR757" s="31"/>
      <c r="IQS757" s="31"/>
      <c r="IQT757" s="31"/>
      <c r="IQU757" s="31"/>
      <c r="IQV757" s="31"/>
      <c r="IQW757" s="31"/>
      <c r="IQX757" s="31"/>
      <c r="IQY757" s="31"/>
      <c r="IQZ757" s="31"/>
      <c r="IRA757" s="31"/>
      <c r="IRB757" s="31"/>
      <c r="IRC757" s="31"/>
      <c r="IRD757" s="31"/>
      <c r="IRE757" s="31"/>
      <c r="IRF757" s="31"/>
      <c r="IRG757" s="31"/>
      <c r="IRH757" s="31"/>
      <c r="IRI757" s="31"/>
      <c r="IRJ757" s="31"/>
      <c r="IRK757" s="31"/>
      <c r="IRL757" s="31"/>
      <c r="IRM757" s="31"/>
      <c r="IRN757" s="31"/>
      <c r="IRO757" s="31"/>
      <c r="IRP757" s="31"/>
      <c r="IRQ757" s="31"/>
      <c r="IRR757" s="31"/>
      <c r="IRS757" s="31"/>
      <c r="IRT757" s="31"/>
      <c r="IRU757" s="31"/>
      <c r="IRV757" s="31"/>
      <c r="IRW757" s="31"/>
      <c r="IRX757" s="31"/>
      <c r="IRY757" s="31"/>
      <c r="IRZ757" s="31"/>
      <c r="ISA757" s="31"/>
      <c r="ISB757" s="31"/>
      <c r="ISC757" s="31"/>
      <c r="ISD757" s="31"/>
      <c r="ISE757" s="31"/>
      <c r="ISF757" s="31"/>
      <c r="ISG757" s="31"/>
      <c r="ISH757" s="31"/>
      <c r="ISI757" s="31"/>
      <c r="ISJ757" s="31"/>
      <c r="ISK757" s="31"/>
      <c r="ISL757" s="31"/>
      <c r="ISM757" s="31"/>
      <c r="ISN757" s="31"/>
      <c r="ISO757" s="31"/>
      <c r="ISP757" s="31"/>
      <c r="ISQ757" s="31"/>
      <c r="ISR757" s="31"/>
      <c r="ISS757" s="31"/>
      <c r="IST757" s="31"/>
      <c r="ISU757" s="31"/>
      <c r="ISV757" s="31"/>
      <c r="ISW757" s="31"/>
      <c r="ISX757" s="31"/>
      <c r="ISY757" s="31"/>
      <c r="ISZ757" s="31"/>
      <c r="ITA757" s="31"/>
      <c r="ITB757" s="31"/>
      <c r="ITC757" s="31"/>
      <c r="ITD757" s="31"/>
      <c r="ITE757" s="31"/>
      <c r="ITF757" s="31"/>
      <c r="ITG757" s="31"/>
      <c r="ITH757" s="31"/>
      <c r="ITI757" s="31"/>
      <c r="ITJ757" s="31"/>
      <c r="ITK757" s="31"/>
      <c r="ITL757" s="31"/>
      <c r="ITM757" s="31"/>
      <c r="ITN757" s="31"/>
      <c r="ITO757" s="31"/>
      <c r="ITP757" s="31"/>
      <c r="ITQ757" s="31"/>
      <c r="ITR757" s="31"/>
      <c r="ITS757" s="31"/>
      <c r="ITT757" s="31"/>
      <c r="ITU757" s="31"/>
      <c r="ITV757" s="31"/>
      <c r="ITW757" s="31"/>
      <c r="ITX757" s="31"/>
      <c r="ITY757" s="31"/>
      <c r="ITZ757" s="31"/>
      <c r="IUA757" s="31"/>
      <c r="IUB757" s="31"/>
      <c r="IUC757" s="31"/>
      <c r="IUD757" s="31"/>
      <c r="IUE757" s="31"/>
      <c r="IUF757" s="31"/>
      <c r="IUG757" s="31"/>
      <c r="IUH757" s="31"/>
      <c r="IUI757" s="31"/>
      <c r="IUJ757" s="31"/>
      <c r="IUK757" s="31"/>
      <c r="IUL757" s="31"/>
      <c r="IUM757" s="31"/>
      <c r="IUN757" s="31"/>
      <c r="IUO757" s="31"/>
      <c r="IUP757" s="31"/>
      <c r="IUQ757" s="31"/>
      <c r="IUR757" s="31"/>
      <c r="IUS757" s="31"/>
      <c r="IUT757" s="31"/>
      <c r="IUU757" s="31"/>
      <c r="IUV757" s="31"/>
      <c r="IUW757" s="31"/>
      <c r="IUX757" s="31"/>
      <c r="IUY757" s="31"/>
      <c r="IUZ757" s="31"/>
      <c r="IVA757" s="31"/>
      <c r="IVB757" s="31"/>
      <c r="IVC757" s="31"/>
      <c r="IVD757" s="31"/>
      <c r="IVE757" s="31"/>
      <c r="IVF757" s="31"/>
      <c r="IVG757" s="31"/>
      <c r="IVH757" s="31"/>
      <c r="IVI757" s="31"/>
      <c r="IVJ757" s="31"/>
      <c r="IVK757" s="31"/>
      <c r="IVL757" s="31"/>
      <c r="IVM757" s="31"/>
      <c r="IVN757" s="31"/>
      <c r="IVO757" s="31"/>
      <c r="IVP757" s="31"/>
      <c r="IVQ757" s="31"/>
      <c r="IVR757" s="31"/>
      <c r="IVS757" s="31"/>
      <c r="IVT757" s="31"/>
      <c r="IVU757" s="31"/>
      <c r="IVV757" s="31"/>
      <c r="IVW757" s="31"/>
      <c r="IVX757" s="31"/>
      <c r="IVY757" s="31"/>
      <c r="IVZ757" s="31"/>
      <c r="IWA757" s="31"/>
      <c r="IWB757" s="31"/>
      <c r="IWC757" s="31"/>
      <c r="IWD757" s="31"/>
      <c r="IWE757" s="31"/>
      <c r="IWF757" s="31"/>
      <c r="IWG757" s="31"/>
      <c r="IWH757" s="31"/>
      <c r="IWI757" s="31"/>
      <c r="IWJ757" s="31"/>
      <c r="IWK757" s="31"/>
      <c r="IWL757" s="31"/>
      <c r="IWM757" s="31"/>
      <c r="IWN757" s="31"/>
      <c r="IWO757" s="31"/>
      <c r="IWP757" s="31"/>
      <c r="IWQ757" s="31"/>
      <c r="IWR757" s="31"/>
      <c r="IWS757" s="31"/>
      <c r="IWT757" s="31"/>
      <c r="IWU757" s="31"/>
      <c r="IWV757" s="31"/>
      <c r="IWW757" s="31"/>
      <c r="IWX757" s="31"/>
      <c r="IWY757" s="31"/>
      <c r="IWZ757" s="31"/>
      <c r="IXA757" s="31"/>
      <c r="IXB757" s="31"/>
      <c r="IXC757" s="31"/>
      <c r="IXD757" s="31"/>
      <c r="IXE757" s="31"/>
      <c r="IXF757" s="31"/>
      <c r="IXG757" s="31"/>
      <c r="IXH757" s="31"/>
      <c r="IXI757" s="31"/>
      <c r="IXJ757" s="31"/>
      <c r="IXK757" s="31"/>
      <c r="IXL757" s="31"/>
      <c r="IXM757" s="31"/>
      <c r="IXN757" s="31"/>
      <c r="IXO757" s="31"/>
      <c r="IXP757" s="31"/>
      <c r="IXQ757" s="31"/>
      <c r="IXR757" s="31"/>
      <c r="IXS757" s="31"/>
      <c r="IXT757" s="31"/>
      <c r="IXU757" s="31"/>
      <c r="IXV757" s="31"/>
      <c r="IXW757" s="31"/>
      <c r="IXX757" s="31"/>
      <c r="IXY757" s="31"/>
      <c r="IXZ757" s="31"/>
      <c r="IYA757" s="31"/>
      <c r="IYB757" s="31"/>
      <c r="IYC757" s="31"/>
      <c r="IYD757" s="31"/>
      <c r="IYE757" s="31"/>
      <c r="IYF757" s="31"/>
      <c r="IYG757" s="31"/>
      <c r="IYH757" s="31"/>
      <c r="IYI757" s="31"/>
      <c r="IYJ757" s="31"/>
      <c r="IYK757" s="31"/>
      <c r="IYL757" s="31"/>
      <c r="IYM757" s="31"/>
      <c r="IYN757" s="31"/>
      <c r="IYO757" s="31"/>
      <c r="IYP757" s="31"/>
      <c r="IYQ757" s="31"/>
      <c r="IYR757" s="31"/>
      <c r="IYS757" s="31"/>
      <c r="IYT757" s="31"/>
      <c r="IYU757" s="31"/>
      <c r="IYV757" s="31"/>
      <c r="IYW757" s="31"/>
      <c r="IYX757" s="31"/>
      <c r="IYY757" s="31"/>
      <c r="IYZ757" s="31"/>
      <c r="IZA757" s="31"/>
      <c r="IZB757" s="31"/>
      <c r="IZC757" s="31"/>
      <c r="IZD757" s="31"/>
      <c r="IZE757" s="31"/>
      <c r="IZF757" s="31"/>
      <c r="IZG757" s="31"/>
      <c r="IZH757" s="31"/>
      <c r="IZI757" s="31"/>
      <c r="IZJ757" s="31"/>
      <c r="IZK757" s="31"/>
      <c r="IZL757" s="31"/>
      <c r="IZM757" s="31"/>
      <c r="IZN757" s="31"/>
      <c r="IZO757" s="31"/>
      <c r="IZP757" s="31"/>
      <c r="IZQ757" s="31"/>
      <c r="IZR757" s="31"/>
      <c r="IZS757" s="31"/>
      <c r="IZT757" s="31"/>
      <c r="IZU757" s="31"/>
      <c r="IZV757" s="31"/>
      <c r="IZW757" s="31"/>
      <c r="IZX757" s="31"/>
      <c r="IZY757" s="31"/>
      <c r="IZZ757" s="31"/>
      <c r="JAA757" s="31"/>
      <c r="JAB757" s="31"/>
      <c r="JAC757" s="31"/>
      <c r="JAD757" s="31"/>
      <c r="JAE757" s="31"/>
      <c r="JAF757" s="31"/>
      <c r="JAG757" s="31"/>
      <c r="JAH757" s="31"/>
      <c r="JAI757" s="31"/>
      <c r="JAJ757" s="31"/>
      <c r="JAK757" s="31"/>
      <c r="JAL757" s="31"/>
      <c r="JAM757" s="31"/>
      <c r="JAN757" s="31"/>
      <c r="JAO757" s="31"/>
      <c r="JAP757" s="31"/>
      <c r="JAQ757" s="31"/>
      <c r="JAR757" s="31"/>
      <c r="JAS757" s="31"/>
      <c r="JAT757" s="31"/>
      <c r="JAU757" s="31"/>
      <c r="JAV757" s="31"/>
      <c r="JAW757" s="31"/>
      <c r="JAX757" s="31"/>
      <c r="JAY757" s="31"/>
      <c r="JAZ757" s="31"/>
      <c r="JBA757" s="31"/>
      <c r="JBB757" s="31"/>
      <c r="JBC757" s="31"/>
      <c r="JBD757" s="31"/>
      <c r="JBE757" s="31"/>
      <c r="JBF757" s="31"/>
      <c r="JBG757" s="31"/>
      <c r="JBH757" s="31"/>
      <c r="JBI757" s="31"/>
      <c r="JBJ757" s="31"/>
      <c r="JBK757" s="31"/>
      <c r="JBL757" s="31"/>
      <c r="JBM757" s="31"/>
      <c r="JBN757" s="31"/>
      <c r="JBO757" s="31"/>
      <c r="JBP757" s="31"/>
      <c r="JBQ757" s="31"/>
      <c r="JBR757" s="31"/>
      <c r="JBS757" s="31"/>
      <c r="JBT757" s="31"/>
      <c r="JBU757" s="31"/>
      <c r="JBV757" s="31"/>
      <c r="JBW757" s="31"/>
      <c r="JBX757" s="31"/>
      <c r="JBY757" s="31"/>
      <c r="JBZ757" s="31"/>
      <c r="JCA757" s="31"/>
      <c r="JCB757" s="31"/>
      <c r="JCC757" s="31"/>
      <c r="JCD757" s="31"/>
      <c r="JCE757" s="31"/>
      <c r="JCF757" s="31"/>
      <c r="JCG757" s="31"/>
      <c r="JCH757" s="31"/>
      <c r="JCI757" s="31"/>
      <c r="JCJ757" s="31"/>
      <c r="JCK757" s="31"/>
      <c r="JCL757" s="31"/>
      <c r="JCM757" s="31"/>
      <c r="JCN757" s="31"/>
      <c r="JCO757" s="31"/>
      <c r="JCP757" s="31"/>
      <c r="JCQ757" s="31"/>
      <c r="JCR757" s="31"/>
      <c r="JCS757" s="31"/>
      <c r="JCT757" s="31"/>
      <c r="JCU757" s="31"/>
      <c r="JCV757" s="31"/>
      <c r="JCW757" s="31"/>
      <c r="JCX757" s="31"/>
      <c r="JCY757" s="31"/>
      <c r="JCZ757" s="31"/>
      <c r="JDA757" s="31"/>
      <c r="JDB757" s="31"/>
      <c r="JDC757" s="31"/>
      <c r="JDD757" s="31"/>
      <c r="JDE757" s="31"/>
      <c r="JDF757" s="31"/>
      <c r="JDG757" s="31"/>
      <c r="JDH757" s="31"/>
      <c r="JDI757" s="31"/>
      <c r="JDJ757" s="31"/>
      <c r="JDK757" s="31"/>
      <c r="JDL757" s="31"/>
      <c r="JDM757" s="31"/>
      <c r="JDN757" s="31"/>
      <c r="JDO757" s="31"/>
      <c r="JDP757" s="31"/>
      <c r="JDQ757" s="31"/>
      <c r="JDR757" s="31"/>
      <c r="JDS757" s="31"/>
      <c r="JDT757" s="31"/>
      <c r="JDU757" s="31"/>
      <c r="JDV757" s="31"/>
      <c r="JDW757" s="31"/>
      <c r="JDX757" s="31"/>
      <c r="JDY757" s="31"/>
      <c r="JDZ757" s="31"/>
      <c r="JEA757" s="31"/>
      <c r="JEB757" s="31"/>
      <c r="JEC757" s="31"/>
      <c r="JED757" s="31"/>
      <c r="JEE757" s="31"/>
      <c r="JEF757" s="31"/>
      <c r="JEG757" s="31"/>
      <c r="JEH757" s="31"/>
      <c r="JEI757" s="31"/>
      <c r="JEJ757" s="31"/>
      <c r="JEK757" s="31"/>
      <c r="JEL757" s="31"/>
      <c r="JEM757" s="31"/>
      <c r="JEN757" s="31"/>
      <c r="JEO757" s="31"/>
      <c r="JEP757" s="31"/>
      <c r="JEQ757" s="31"/>
      <c r="JER757" s="31"/>
      <c r="JES757" s="31"/>
      <c r="JET757" s="31"/>
      <c r="JEU757" s="31"/>
      <c r="JEV757" s="31"/>
      <c r="JEW757" s="31"/>
      <c r="JEX757" s="31"/>
      <c r="JEY757" s="31"/>
      <c r="JEZ757" s="31"/>
      <c r="JFA757" s="31"/>
      <c r="JFB757" s="31"/>
      <c r="JFC757" s="31"/>
      <c r="JFD757" s="31"/>
      <c r="JFE757" s="31"/>
      <c r="JFF757" s="31"/>
      <c r="JFG757" s="31"/>
      <c r="JFH757" s="31"/>
      <c r="JFI757" s="31"/>
      <c r="JFJ757" s="31"/>
      <c r="JFK757" s="31"/>
      <c r="JFL757" s="31"/>
      <c r="JFM757" s="31"/>
      <c r="JFN757" s="31"/>
      <c r="JFO757" s="31"/>
      <c r="JFP757" s="31"/>
      <c r="JFQ757" s="31"/>
      <c r="JFR757" s="31"/>
      <c r="JFS757" s="31"/>
      <c r="JFT757" s="31"/>
      <c r="JFU757" s="31"/>
      <c r="JFV757" s="31"/>
      <c r="JFW757" s="31"/>
      <c r="JFX757" s="31"/>
      <c r="JFY757" s="31"/>
      <c r="JFZ757" s="31"/>
      <c r="JGA757" s="31"/>
      <c r="JGB757" s="31"/>
      <c r="JGC757" s="31"/>
      <c r="JGD757" s="31"/>
      <c r="JGE757" s="31"/>
      <c r="JGF757" s="31"/>
      <c r="JGG757" s="31"/>
      <c r="JGH757" s="31"/>
      <c r="JGI757" s="31"/>
      <c r="JGJ757" s="31"/>
      <c r="JGK757" s="31"/>
      <c r="JGL757" s="31"/>
      <c r="JGM757" s="31"/>
      <c r="JGN757" s="31"/>
      <c r="JGO757" s="31"/>
      <c r="JGP757" s="31"/>
      <c r="JGQ757" s="31"/>
      <c r="JGR757" s="31"/>
      <c r="JGS757" s="31"/>
      <c r="JGT757" s="31"/>
      <c r="JGU757" s="31"/>
      <c r="JGV757" s="31"/>
      <c r="JGW757" s="31"/>
      <c r="JGX757" s="31"/>
      <c r="JGY757" s="31"/>
      <c r="JGZ757" s="31"/>
      <c r="JHA757" s="31"/>
      <c r="JHB757" s="31"/>
      <c r="JHC757" s="31"/>
      <c r="JHD757" s="31"/>
      <c r="JHE757" s="31"/>
      <c r="JHF757" s="31"/>
      <c r="JHG757" s="31"/>
      <c r="JHH757" s="31"/>
      <c r="JHI757" s="31"/>
      <c r="JHJ757" s="31"/>
      <c r="JHK757" s="31"/>
      <c r="JHL757" s="31"/>
      <c r="JHM757" s="31"/>
      <c r="JHN757" s="31"/>
      <c r="JHO757" s="31"/>
      <c r="JHP757" s="31"/>
      <c r="JHQ757" s="31"/>
      <c r="JHR757" s="31"/>
      <c r="JHS757" s="31"/>
      <c r="JHT757" s="31"/>
      <c r="JHU757" s="31"/>
      <c r="JHV757" s="31"/>
      <c r="JHW757" s="31"/>
      <c r="JHX757" s="31"/>
      <c r="JHY757" s="31"/>
      <c r="JHZ757" s="31"/>
      <c r="JIA757" s="31"/>
      <c r="JIB757" s="31"/>
      <c r="JIC757" s="31"/>
      <c r="JID757" s="31"/>
      <c r="JIE757" s="31"/>
      <c r="JIF757" s="31"/>
      <c r="JIG757" s="31"/>
      <c r="JIH757" s="31"/>
      <c r="JII757" s="31"/>
      <c r="JIJ757" s="31"/>
      <c r="JIK757" s="31"/>
      <c r="JIL757" s="31"/>
      <c r="JIM757" s="31"/>
      <c r="JIN757" s="31"/>
      <c r="JIO757" s="31"/>
      <c r="JIP757" s="31"/>
      <c r="JIQ757" s="31"/>
      <c r="JIR757" s="31"/>
      <c r="JIS757" s="31"/>
      <c r="JIT757" s="31"/>
      <c r="JIU757" s="31"/>
      <c r="JIV757" s="31"/>
      <c r="JIW757" s="31"/>
      <c r="JIX757" s="31"/>
      <c r="JIY757" s="31"/>
      <c r="JIZ757" s="31"/>
      <c r="JJA757" s="31"/>
      <c r="JJB757" s="31"/>
      <c r="JJC757" s="31"/>
      <c r="JJD757" s="31"/>
      <c r="JJE757" s="31"/>
      <c r="JJF757" s="31"/>
      <c r="JJG757" s="31"/>
      <c r="JJH757" s="31"/>
      <c r="JJI757" s="31"/>
      <c r="JJJ757" s="31"/>
      <c r="JJK757" s="31"/>
      <c r="JJL757" s="31"/>
      <c r="JJM757" s="31"/>
      <c r="JJN757" s="31"/>
      <c r="JJO757" s="31"/>
      <c r="JJP757" s="31"/>
      <c r="JJQ757" s="31"/>
      <c r="JJR757" s="31"/>
      <c r="JJS757" s="31"/>
      <c r="JJT757" s="31"/>
      <c r="JJU757" s="31"/>
      <c r="JJV757" s="31"/>
      <c r="JJW757" s="31"/>
      <c r="JJX757" s="31"/>
      <c r="JJY757" s="31"/>
      <c r="JJZ757" s="31"/>
      <c r="JKA757" s="31"/>
      <c r="JKB757" s="31"/>
      <c r="JKC757" s="31"/>
      <c r="JKD757" s="31"/>
      <c r="JKE757" s="31"/>
      <c r="JKF757" s="31"/>
      <c r="JKG757" s="31"/>
      <c r="JKH757" s="31"/>
      <c r="JKI757" s="31"/>
      <c r="JKJ757" s="31"/>
      <c r="JKK757" s="31"/>
      <c r="JKL757" s="31"/>
      <c r="JKM757" s="31"/>
      <c r="JKN757" s="31"/>
      <c r="JKO757" s="31"/>
      <c r="JKP757" s="31"/>
      <c r="JKQ757" s="31"/>
      <c r="JKR757" s="31"/>
      <c r="JKS757" s="31"/>
      <c r="JKT757" s="31"/>
      <c r="JKU757" s="31"/>
      <c r="JKV757" s="31"/>
      <c r="JKW757" s="31"/>
      <c r="JKX757" s="31"/>
      <c r="JKY757" s="31"/>
      <c r="JKZ757" s="31"/>
      <c r="JLA757" s="31"/>
      <c r="JLB757" s="31"/>
      <c r="JLC757" s="31"/>
      <c r="JLD757" s="31"/>
      <c r="JLE757" s="31"/>
      <c r="JLF757" s="31"/>
      <c r="JLG757" s="31"/>
      <c r="JLH757" s="31"/>
      <c r="JLI757" s="31"/>
      <c r="JLJ757" s="31"/>
      <c r="JLK757" s="31"/>
      <c r="JLL757" s="31"/>
      <c r="JLM757" s="31"/>
      <c r="JLN757" s="31"/>
      <c r="JLO757" s="31"/>
      <c r="JLP757" s="31"/>
      <c r="JLQ757" s="31"/>
      <c r="JLR757" s="31"/>
      <c r="JLS757" s="31"/>
      <c r="JLT757" s="31"/>
      <c r="JLU757" s="31"/>
      <c r="JLV757" s="31"/>
      <c r="JLW757" s="31"/>
      <c r="JLX757" s="31"/>
      <c r="JLY757" s="31"/>
      <c r="JLZ757" s="31"/>
      <c r="JMA757" s="31"/>
      <c r="JMB757" s="31"/>
      <c r="JMC757" s="31"/>
      <c r="JMD757" s="31"/>
      <c r="JME757" s="31"/>
      <c r="JMF757" s="31"/>
      <c r="JMG757" s="31"/>
      <c r="JMH757" s="31"/>
      <c r="JMI757" s="31"/>
      <c r="JMJ757" s="31"/>
      <c r="JMK757" s="31"/>
      <c r="JML757" s="31"/>
      <c r="JMM757" s="31"/>
      <c r="JMN757" s="31"/>
      <c r="JMO757" s="31"/>
      <c r="JMP757" s="31"/>
      <c r="JMQ757" s="31"/>
      <c r="JMR757" s="31"/>
      <c r="JMS757" s="31"/>
      <c r="JMT757" s="31"/>
      <c r="JMU757" s="31"/>
      <c r="JMV757" s="31"/>
      <c r="JMW757" s="31"/>
      <c r="JMX757" s="31"/>
      <c r="JMY757" s="31"/>
      <c r="JMZ757" s="31"/>
      <c r="JNA757" s="31"/>
      <c r="JNB757" s="31"/>
      <c r="JNC757" s="31"/>
      <c r="JND757" s="31"/>
      <c r="JNE757" s="31"/>
      <c r="JNF757" s="31"/>
      <c r="JNG757" s="31"/>
      <c r="JNH757" s="31"/>
      <c r="JNI757" s="31"/>
      <c r="JNJ757" s="31"/>
      <c r="JNK757" s="31"/>
      <c r="JNL757" s="31"/>
      <c r="JNM757" s="31"/>
      <c r="JNN757" s="31"/>
      <c r="JNO757" s="31"/>
      <c r="JNP757" s="31"/>
      <c r="JNQ757" s="31"/>
      <c r="JNR757" s="31"/>
      <c r="JNS757" s="31"/>
      <c r="JNT757" s="31"/>
      <c r="JNU757" s="31"/>
      <c r="JNV757" s="31"/>
      <c r="JNW757" s="31"/>
      <c r="JNX757" s="31"/>
      <c r="JNY757" s="31"/>
      <c r="JNZ757" s="31"/>
      <c r="JOA757" s="31"/>
      <c r="JOB757" s="31"/>
      <c r="JOC757" s="31"/>
      <c r="JOD757" s="31"/>
      <c r="JOE757" s="31"/>
      <c r="JOF757" s="31"/>
      <c r="JOG757" s="31"/>
      <c r="JOH757" s="31"/>
      <c r="JOI757" s="31"/>
      <c r="JOJ757" s="31"/>
      <c r="JOK757" s="31"/>
      <c r="JOL757" s="31"/>
      <c r="JOM757" s="31"/>
      <c r="JON757" s="31"/>
      <c r="JOO757" s="31"/>
      <c r="JOP757" s="31"/>
      <c r="JOQ757" s="31"/>
      <c r="JOR757" s="31"/>
      <c r="JOS757" s="31"/>
      <c r="JOT757" s="31"/>
      <c r="JOU757" s="31"/>
      <c r="JOV757" s="31"/>
      <c r="JOW757" s="31"/>
      <c r="JOX757" s="31"/>
      <c r="JOY757" s="31"/>
      <c r="JOZ757" s="31"/>
      <c r="JPA757" s="31"/>
      <c r="JPB757" s="31"/>
      <c r="JPC757" s="31"/>
      <c r="JPD757" s="31"/>
      <c r="JPE757" s="31"/>
      <c r="JPF757" s="31"/>
      <c r="JPG757" s="31"/>
      <c r="JPH757" s="31"/>
      <c r="JPI757" s="31"/>
      <c r="JPJ757" s="31"/>
      <c r="JPK757" s="31"/>
      <c r="JPL757" s="31"/>
      <c r="JPM757" s="31"/>
      <c r="JPN757" s="31"/>
      <c r="JPO757" s="31"/>
      <c r="JPP757" s="31"/>
      <c r="JPQ757" s="31"/>
      <c r="JPR757" s="31"/>
      <c r="JPS757" s="31"/>
      <c r="JPT757" s="31"/>
      <c r="JPU757" s="31"/>
      <c r="JPV757" s="31"/>
      <c r="JPW757" s="31"/>
      <c r="JPX757" s="31"/>
      <c r="JPY757" s="31"/>
      <c r="JPZ757" s="31"/>
      <c r="JQA757" s="31"/>
      <c r="JQB757" s="31"/>
      <c r="JQC757" s="31"/>
      <c r="JQD757" s="31"/>
      <c r="JQE757" s="31"/>
      <c r="JQF757" s="31"/>
      <c r="JQG757" s="31"/>
      <c r="JQH757" s="31"/>
      <c r="JQI757" s="31"/>
      <c r="JQJ757" s="31"/>
      <c r="JQK757" s="31"/>
      <c r="JQL757" s="31"/>
      <c r="JQM757" s="31"/>
      <c r="JQN757" s="31"/>
      <c r="JQO757" s="31"/>
      <c r="JQP757" s="31"/>
      <c r="JQQ757" s="31"/>
      <c r="JQR757" s="31"/>
      <c r="JQS757" s="31"/>
      <c r="JQT757" s="31"/>
      <c r="JQU757" s="31"/>
      <c r="JQV757" s="31"/>
      <c r="JQW757" s="31"/>
      <c r="JQX757" s="31"/>
      <c r="JQY757" s="31"/>
      <c r="JQZ757" s="31"/>
      <c r="JRA757" s="31"/>
      <c r="JRB757" s="31"/>
      <c r="JRC757" s="31"/>
      <c r="JRD757" s="31"/>
      <c r="JRE757" s="31"/>
      <c r="JRF757" s="31"/>
      <c r="JRG757" s="31"/>
      <c r="JRH757" s="31"/>
      <c r="JRI757" s="31"/>
      <c r="JRJ757" s="31"/>
      <c r="JRK757" s="31"/>
      <c r="JRL757" s="31"/>
      <c r="JRM757" s="31"/>
      <c r="JRN757" s="31"/>
      <c r="JRO757" s="31"/>
      <c r="JRP757" s="31"/>
      <c r="JRQ757" s="31"/>
      <c r="JRR757" s="31"/>
      <c r="JRS757" s="31"/>
      <c r="JRT757" s="31"/>
      <c r="JRU757" s="31"/>
      <c r="JRV757" s="31"/>
      <c r="JRW757" s="31"/>
      <c r="JRX757" s="31"/>
      <c r="JRY757" s="31"/>
      <c r="JRZ757" s="31"/>
      <c r="JSA757" s="31"/>
      <c r="JSB757" s="31"/>
      <c r="JSC757" s="31"/>
      <c r="JSD757" s="31"/>
      <c r="JSE757" s="31"/>
      <c r="JSF757" s="31"/>
      <c r="JSG757" s="31"/>
      <c r="JSH757" s="31"/>
      <c r="JSI757" s="31"/>
      <c r="JSJ757" s="31"/>
      <c r="JSK757" s="31"/>
      <c r="JSL757" s="31"/>
      <c r="JSM757" s="31"/>
      <c r="JSN757" s="31"/>
      <c r="JSO757" s="31"/>
      <c r="JSP757" s="31"/>
      <c r="JSQ757" s="31"/>
      <c r="JSR757" s="31"/>
      <c r="JSS757" s="31"/>
      <c r="JST757" s="31"/>
      <c r="JSU757" s="31"/>
      <c r="JSV757" s="31"/>
      <c r="JSW757" s="31"/>
      <c r="JSX757" s="31"/>
      <c r="JSY757" s="31"/>
      <c r="JSZ757" s="31"/>
      <c r="JTA757" s="31"/>
      <c r="JTB757" s="31"/>
      <c r="JTC757" s="31"/>
      <c r="JTD757" s="31"/>
      <c r="JTE757" s="31"/>
      <c r="JTF757" s="31"/>
      <c r="JTG757" s="31"/>
      <c r="JTH757" s="31"/>
      <c r="JTI757" s="31"/>
      <c r="JTJ757" s="31"/>
      <c r="JTK757" s="31"/>
      <c r="JTL757" s="31"/>
      <c r="JTM757" s="31"/>
      <c r="JTN757" s="31"/>
      <c r="JTO757" s="31"/>
      <c r="JTP757" s="31"/>
      <c r="JTQ757" s="31"/>
      <c r="JTR757" s="31"/>
      <c r="JTS757" s="31"/>
      <c r="JTT757" s="31"/>
      <c r="JTU757" s="31"/>
      <c r="JTV757" s="31"/>
      <c r="JTW757" s="31"/>
      <c r="JTX757" s="31"/>
      <c r="JTY757" s="31"/>
      <c r="JTZ757" s="31"/>
      <c r="JUA757" s="31"/>
      <c r="JUB757" s="31"/>
      <c r="JUC757" s="31"/>
      <c r="JUD757" s="31"/>
      <c r="JUE757" s="31"/>
      <c r="JUF757" s="31"/>
      <c r="JUG757" s="31"/>
      <c r="JUH757" s="31"/>
      <c r="JUI757" s="31"/>
      <c r="JUJ757" s="31"/>
      <c r="JUK757" s="31"/>
      <c r="JUL757" s="31"/>
      <c r="JUM757" s="31"/>
      <c r="JUN757" s="31"/>
      <c r="JUO757" s="31"/>
      <c r="JUP757" s="31"/>
      <c r="JUQ757" s="31"/>
      <c r="JUR757" s="31"/>
      <c r="JUS757" s="31"/>
      <c r="JUT757" s="31"/>
      <c r="JUU757" s="31"/>
      <c r="JUV757" s="31"/>
      <c r="JUW757" s="31"/>
      <c r="JUX757" s="31"/>
      <c r="JUY757" s="31"/>
      <c r="JUZ757" s="31"/>
      <c r="JVA757" s="31"/>
      <c r="JVB757" s="31"/>
      <c r="JVC757" s="31"/>
      <c r="JVD757" s="31"/>
      <c r="JVE757" s="31"/>
      <c r="JVF757" s="31"/>
      <c r="JVG757" s="31"/>
      <c r="JVH757" s="31"/>
      <c r="JVI757" s="31"/>
      <c r="JVJ757" s="31"/>
      <c r="JVK757" s="31"/>
      <c r="JVL757" s="31"/>
      <c r="JVM757" s="31"/>
      <c r="JVN757" s="31"/>
      <c r="JVO757" s="31"/>
      <c r="JVP757" s="31"/>
      <c r="JVQ757" s="31"/>
      <c r="JVR757" s="31"/>
      <c r="JVS757" s="31"/>
      <c r="JVT757" s="31"/>
      <c r="JVU757" s="31"/>
      <c r="JVV757" s="31"/>
      <c r="JVW757" s="31"/>
      <c r="JVX757" s="31"/>
      <c r="JVY757" s="31"/>
      <c r="JVZ757" s="31"/>
      <c r="JWA757" s="31"/>
      <c r="JWB757" s="31"/>
      <c r="JWC757" s="31"/>
      <c r="JWD757" s="31"/>
      <c r="JWE757" s="31"/>
      <c r="JWF757" s="31"/>
      <c r="JWG757" s="31"/>
      <c r="JWH757" s="31"/>
      <c r="JWI757" s="31"/>
      <c r="JWJ757" s="31"/>
      <c r="JWK757" s="31"/>
      <c r="JWL757" s="31"/>
      <c r="JWM757" s="31"/>
      <c r="JWN757" s="31"/>
      <c r="JWO757" s="31"/>
      <c r="JWP757" s="31"/>
      <c r="JWQ757" s="31"/>
      <c r="JWR757" s="31"/>
      <c r="JWS757" s="31"/>
      <c r="JWT757" s="31"/>
      <c r="JWU757" s="31"/>
      <c r="JWV757" s="31"/>
      <c r="JWW757" s="31"/>
      <c r="JWX757" s="31"/>
      <c r="JWY757" s="31"/>
      <c r="JWZ757" s="31"/>
      <c r="JXA757" s="31"/>
      <c r="JXB757" s="31"/>
      <c r="JXC757" s="31"/>
      <c r="JXD757" s="31"/>
      <c r="JXE757" s="31"/>
      <c r="JXF757" s="31"/>
      <c r="JXG757" s="31"/>
      <c r="JXH757" s="31"/>
      <c r="JXI757" s="31"/>
      <c r="JXJ757" s="31"/>
      <c r="JXK757" s="31"/>
      <c r="JXL757" s="31"/>
      <c r="JXM757" s="31"/>
      <c r="JXN757" s="31"/>
      <c r="JXO757" s="31"/>
      <c r="JXP757" s="31"/>
      <c r="JXQ757" s="31"/>
      <c r="JXR757" s="31"/>
      <c r="JXS757" s="31"/>
      <c r="JXT757" s="31"/>
      <c r="JXU757" s="31"/>
      <c r="JXV757" s="31"/>
      <c r="JXW757" s="31"/>
      <c r="JXX757" s="31"/>
      <c r="JXY757" s="31"/>
      <c r="JXZ757" s="31"/>
      <c r="JYA757" s="31"/>
      <c r="JYB757" s="31"/>
      <c r="JYC757" s="31"/>
      <c r="JYD757" s="31"/>
      <c r="JYE757" s="31"/>
      <c r="JYF757" s="31"/>
      <c r="JYG757" s="31"/>
      <c r="JYH757" s="31"/>
      <c r="JYI757" s="31"/>
      <c r="JYJ757" s="31"/>
      <c r="JYK757" s="31"/>
      <c r="JYL757" s="31"/>
      <c r="JYM757" s="31"/>
      <c r="JYN757" s="31"/>
      <c r="JYO757" s="31"/>
      <c r="JYP757" s="31"/>
      <c r="JYQ757" s="31"/>
      <c r="JYR757" s="31"/>
      <c r="JYS757" s="31"/>
      <c r="JYT757" s="31"/>
      <c r="JYU757" s="31"/>
      <c r="JYV757" s="31"/>
      <c r="JYW757" s="31"/>
      <c r="JYX757" s="31"/>
      <c r="JYY757" s="31"/>
      <c r="JYZ757" s="31"/>
      <c r="JZA757" s="31"/>
      <c r="JZB757" s="31"/>
      <c r="JZC757" s="31"/>
      <c r="JZD757" s="31"/>
      <c r="JZE757" s="31"/>
      <c r="JZF757" s="31"/>
      <c r="JZG757" s="31"/>
      <c r="JZH757" s="31"/>
      <c r="JZI757" s="31"/>
      <c r="JZJ757" s="31"/>
      <c r="JZK757" s="31"/>
      <c r="JZL757" s="31"/>
      <c r="JZM757" s="31"/>
      <c r="JZN757" s="31"/>
      <c r="JZO757" s="31"/>
      <c r="JZP757" s="31"/>
      <c r="JZQ757" s="31"/>
      <c r="JZR757" s="31"/>
      <c r="JZS757" s="31"/>
      <c r="JZT757" s="31"/>
      <c r="JZU757" s="31"/>
      <c r="JZV757" s="31"/>
      <c r="JZW757" s="31"/>
      <c r="JZX757" s="31"/>
      <c r="JZY757" s="31"/>
      <c r="JZZ757" s="31"/>
      <c r="KAA757" s="31"/>
      <c r="KAB757" s="31"/>
      <c r="KAC757" s="31"/>
      <c r="KAD757" s="31"/>
      <c r="KAE757" s="31"/>
      <c r="KAF757" s="31"/>
      <c r="KAG757" s="31"/>
      <c r="KAH757" s="31"/>
      <c r="KAI757" s="31"/>
      <c r="KAJ757" s="31"/>
      <c r="KAK757" s="31"/>
      <c r="KAL757" s="31"/>
      <c r="KAM757" s="31"/>
      <c r="KAN757" s="31"/>
      <c r="KAO757" s="31"/>
      <c r="KAP757" s="31"/>
      <c r="KAQ757" s="31"/>
      <c r="KAR757" s="31"/>
      <c r="KAS757" s="31"/>
      <c r="KAT757" s="31"/>
      <c r="KAU757" s="31"/>
      <c r="KAV757" s="31"/>
      <c r="KAW757" s="31"/>
      <c r="KAX757" s="31"/>
      <c r="KAY757" s="31"/>
      <c r="KAZ757" s="31"/>
      <c r="KBA757" s="31"/>
      <c r="KBB757" s="31"/>
      <c r="KBC757" s="31"/>
      <c r="KBD757" s="31"/>
      <c r="KBE757" s="31"/>
      <c r="KBF757" s="31"/>
      <c r="KBG757" s="31"/>
      <c r="KBH757" s="31"/>
      <c r="KBI757" s="31"/>
      <c r="KBJ757" s="31"/>
      <c r="KBK757" s="31"/>
      <c r="KBL757" s="31"/>
      <c r="KBM757" s="31"/>
      <c r="KBN757" s="31"/>
      <c r="KBO757" s="31"/>
      <c r="KBP757" s="31"/>
      <c r="KBQ757" s="31"/>
      <c r="KBR757" s="31"/>
      <c r="KBS757" s="31"/>
      <c r="KBT757" s="31"/>
      <c r="KBU757" s="31"/>
      <c r="KBV757" s="31"/>
      <c r="KBW757" s="31"/>
      <c r="KBX757" s="31"/>
      <c r="KBY757" s="31"/>
      <c r="KBZ757" s="31"/>
      <c r="KCA757" s="31"/>
      <c r="KCB757" s="31"/>
      <c r="KCC757" s="31"/>
      <c r="KCD757" s="31"/>
      <c r="KCE757" s="31"/>
      <c r="KCF757" s="31"/>
      <c r="KCG757" s="31"/>
      <c r="KCH757" s="31"/>
      <c r="KCI757" s="31"/>
      <c r="KCJ757" s="31"/>
      <c r="KCK757" s="31"/>
      <c r="KCL757" s="31"/>
      <c r="KCM757" s="31"/>
      <c r="KCN757" s="31"/>
      <c r="KCO757" s="31"/>
      <c r="KCP757" s="31"/>
      <c r="KCQ757" s="31"/>
      <c r="KCR757" s="31"/>
      <c r="KCS757" s="31"/>
      <c r="KCT757" s="31"/>
      <c r="KCU757" s="31"/>
      <c r="KCV757" s="31"/>
      <c r="KCW757" s="31"/>
      <c r="KCX757" s="31"/>
      <c r="KCY757" s="31"/>
      <c r="KCZ757" s="31"/>
      <c r="KDA757" s="31"/>
      <c r="KDB757" s="31"/>
      <c r="KDC757" s="31"/>
      <c r="KDD757" s="31"/>
      <c r="KDE757" s="31"/>
      <c r="KDF757" s="31"/>
      <c r="KDG757" s="31"/>
      <c r="KDH757" s="31"/>
      <c r="KDI757" s="31"/>
      <c r="KDJ757" s="31"/>
      <c r="KDK757" s="31"/>
      <c r="KDL757" s="31"/>
      <c r="KDM757" s="31"/>
      <c r="KDN757" s="31"/>
      <c r="KDO757" s="31"/>
      <c r="KDP757" s="31"/>
      <c r="KDQ757" s="31"/>
      <c r="KDR757" s="31"/>
      <c r="KDS757" s="31"/>
      <c r="KDT757" s="31"/>
      <c r="KDU757" s="31"/>
      <c r="KDV757" s="31"/>
      <c r="KDW757" s="31"/>
      <c r="KDX757" s="31"/>
      <c r="KDY757" s="31"/>
      <c r="KDZ757" s="31"/>
      <c r="KEA757" s="31"/>
      <c r="KEB757" s="31"/>
      <c r="KEC757" s="31"/>
      <c r="KED757" s="31"/>
      <c r="KEE757" s="31"/>
      <c r="KEF757" s="31"/>
      <c r="KEG757" s="31"/>
      <c r="KEH757" s="31"/>
      <c r="KEI757" s="31"/>
      <c r="KEJ757" s="31"/>
      <c r="KEK757" s="31"/>
      <c r="KEL757" s="31"/>
      <c r="KEM757" s="31"/>
      <c r="KEN757" s="31"/>
      <c r="KEO757" s="31"/>
      <c r="KEP757" s="31"/>
      <c r="KEQ757" s="31"/>
      <c r="KER757" s="31"/>
      <c r="KES757" s="31"/>
      <c r="KET757" s="31"/>
      <c r="KEU757" s="31"/>
      <c r="KEV757" s="31"/>
      <c r="KEW757" s="31"/>
      <c r="KEX757" s="31"/>
      <c r="KEY757" s="31"/>
      <c r="KEZ757" s="31"/>
      <c r="KFA757" s="31"/>
      <c r="KFB757" s="31"/>
      <c r="KFC757" s="31"/>
      <c r="KFD757" s="31"/>
      <c r="KFE757" s="31"/>
      <c r="KFF757" s="31"/>
      <c r="KFG757" s="31"/>
      <c r="KFH757" s="31"/>
      <c r="KFI757" s="31"/>
      <c r="KFJ757" s="31"/>
      <c r="KFK757" s="31"/>
      <c r="KFL757" s="31"/>
      <c r="KFM757" s="31"/>
      <c r="KFN757" s="31"/>
      <c r="KFO757" s="31"/>
      <c r="KFP757" s="31"/>
      <c r="KFQ757" s="31"/>
      <c r="KFR757" s="31"/>
      <c r="KFS757" s="31"/>
      <c r="KFT757" s="31"/>
      <c r="KFU757" s="31"/>
      <c r="KFV757" s="31"/>
      <c r="KFW757" s="31"/>
      <c r="KFX757" s="31"/>
      <c r="KFY757" s="31"/>
      <c r="KFZ757" s="31"/>
      <c r="KGA757" s="31"/>
      <c r="KGB757" s="31"/>
      <c r="KGC757" s="31"/>
      <c r="KGD757" s="31"/>
      <c r="KGE757" s="31"/>
      <c r="KGF757" s="31"/>
      <c r="KGG757" s="31"/>
      <c r="KGH757" s="31"/>
      <c r="KGI757" s="31"/>
      <c r="KGJ757" s="31"/>
      <c r="KGK757" s="31"/>
      <c r="KGL757" s="31"/>
      <c r="KGM757" s="31"/>
      <c r="KGN757" s="31"/>
      <c r="KGO757" s="31"/>
      <c r="KGP757" s="31"/>
      <c r="KGQ757" s="31"/>
      <c r="KGR757" s="31"/>
      <c r="KGS757" s="31"/>
      <c r="KGT757" s="31"/>
      <c r="KGU757" s="31"/>
      <c r="KGV757" s="31"/>
      <c r="KGW757" s="31"/>
      <c r="KGX757" s="31"/>
      <c r="KGY757" s="31"/>
      <c r="KGZ757" s="31"/>
      <c r="KHA757" s="31"/>
      <c r="KHB757" s="31"/>
      <c r="KHC757" s="31"/>
      <c r="KHD757" s="31"/>
      <c r="KHE757" s="31"/>
      <c r="KHF757" s="31"/>
      <c r="KHG757" s="31"/>
      <c r="KHH757" s="31"/>
      <c r="KHI757" s="31"/>
      <c r="KHJ757" s="31"/>
      <c r="KHK757" s="31"/>
      <c r="KHL757" s="31"/>
      <c r="KHM757" s="31"/>
      <c r="KHN757" s="31"/>
      <c r="KHO757" s="31"/>
      <c r="KHP757" s="31"/>
      <c r="KHQ757" s="31"/>
      <c r="KHR757" s="31"/>
      <c r="KHS757" s="31"/>
      <c r="KHT757" s="31"/>
      <c r="KHU757" s="31"/>
      <c r="KHV757" s="31"/>
      <c r="KHW757" s="31"/>
      <c r="KHX757" s="31"/>
      <c r="KHY757" s="31"/>
      <c r="KHZ757" s="31"/>
      <c r="KIA757" s="31"/>
      <c r="KIB757" s="31"/>
      <c r="KIC757" s="31"/>
      <c r="KID757" s="31"/>
      <c r="KIE757" s="31"/>
      <c r="KIF757" s="31"/>
      <c r="KIG757" s="31"/>
      <c r="KIH757" s="31"/>
      <c r="KII757" s="31"/>
      <c r="KIJ757" s="31"/>
      <c r="KIK757" s="31"/>
      <c r="KIL757" s="31"/>
      <c r="KIM757" s="31"/>
      <c r="KIN757" s="31"/>
      <c r="KIO757" s="31"/>
      <c r="KIP757" s="31"/>
      <c r="KIQ757" s="31"/>
      <c r="KIR757" s="31"/>
      <c r="KIS757" s="31"/>
      <c r="KIT757" s="31"/>
      <c r="KIU757" s="31"/>
      <c r="KIV757" s="31"/>
      <c r="KIW757" s="31"/>
      <c r="KIX757" s="31"/>
      <c r="KIY757" s="31"/>
      <c r="KIZ757" s="31"/>
      <c r="KJA757" s="31"/>
      <c r="KJB757" s="31"/>
      <c r="KJC757" s="31"/>
      <c r="KJD757" s="31"/>
      <c r="KJE757" s="31"/>
      <c r="KJF757" s="31"/>
      <c r="KJG757" s="31"/>
      <c r="KJH757" s="31"/>
      <c r="KJI757" s="31"/>
      <c r="KJJ757" s="31"/>
      <c r="KJK757" s="31"/>
      <c r="KJL757" s="31"/>
      <c r="KJM757" s="31"/>
      <c r="KJN757" s="31"/>
      <c r="KJO757" s="31"/>
      <c r="KJP757" s="31"/>
      <c r="KJQ757" s="31"/>
      <c r="KJR757" s="31"/>
      <c r="KJS757" s="31"/>
      <c r="KJT757" s="31"/>
      <c r="KJU757" s="31"/>
      <c r="KJV757" s="31"/>
      <c r="KJW757" s="31"/>
      <c r="KJX757" s="31"/>
      <c r="KJY757" s="31"/>
      <c r="KJZ757" s="31"/>
      <c r="KKA757" s="31"/>
      <c r="KKB757" s="31"/>
      <c r="KKC757" s="31"/>
      <c r="KKD757" s="31"/>
      <c r="KKE757" s="31"/>
      <c r="KKF757" s="31"/>
      <c r="KKG757" s="31"/>
      <c r="KKH757" s="31"/>
      <c r="KKI757" s="31"/>
      <c r="KKJ757" s="31"/>
      <c r="KKK757" s="31"/>
      <c r="KKL757" s="31"/>
      <c r="KKM757" s="31"/>
      <c r="KKN757" s="31"/>
      <c r="KKO757" s="31"/>
      <c r="KKP757" s="31"/>
      <c r="KKQ757" s="31"/>
      <c r="KKR757" s="31"/>
      <c r="KKS757" s="31"/>
      <c r="KKT757" s="31"/>
      <c r="KKU757" s="31"/>
      <c r="KKV757" s="31"/>
      <c r="KKW757" s="31"/>
      <c r="KKX757" s="31"/>
      <c r="KKY757" s="31"/>
      <c r="KKZ757" s="31"/>
      <c r="KLA757" s="31"/>
      <c r="KLB757" s="31"/>
      <c r="KLC757" s="31"/>
      <c r="KLD757" s="31"/>
      <c r="KLE757" s="31"/>
      <c r="KLF757" s="31"/>
      <c r="KLG757" s="31"/>
      <c r="KLH757" s="31"/>
      <c r="KLI757" s="31"/>
      <c r="KLJ757" s="31"/>
      <c r="KLK757" s="31"/>
      <c r="KLL757" s="31"/>
      <c r="KLM757" s="31"/>
      <c r="KLN757" s="31"/>
      <c r="KLO757" s="31"/>
      <c r="KLP757" s="31"/>
      <c r="KLQ757" s="31"/>
      <c r="KLR757" s="31"/>
      <c r="KLS757" s="31"/>
      <c r="KLT757" s="31"/>
      <c r="KLU757" s="31"/>
      <c r="KLV757" s="31"/>
      <c r="KLW757" s="31"/>
      <c r="KLX757" s="31"/>
      <c r="KLY757" s="31"/>
      <c r="KLZ757" s="31"/>
      <c r="KMA757" s="31"/>
      <c r="KMB757" s="31"/>
      <c r="KMC757" s="31"/>
      <c r="KMD757" s="31"/>
      <c r="KME757" s="31"/>
      <c r="KMF757" s="31"/>
      <c r="KMG757" s="31"/>
      <c r="KMH757" s="31"/>
      <c r="KMI757" s="31"/>
      <c r="KMJ757" s="31"/>
      <c r="KMK757" s="31"/>
      <c r="KML757" s="31"/>
      <c r="KMM757" s="31"/>
      <c r="KMN757" s="31"/>
      <c r="KMO757" s="31"/>
      <c r="KMP757" s="31"/>
      <c r="KMQ757" s="31"/>
      <c r="KMR757" s="31"/>
      <c r="KMS757" s="31"/>
      <c r="KMT757" s="31"/>
      <c r="KMU757" s="31"/>
      <c r="KMV757" s="31"/>
      <c r="KMW757" s="31"/>
      <c r="KMX757" s="31"/>
      <c r="KMY757" s="31"/>
      <c r="KMZ757" s="31"/>
      <c r="KNA757" s="31"/>
      <c r="KNB757" s="31"/>
      <c r="KNC757" s="31"/>
      <c r="KND757" s="31"/>
      <c r="KNE757" s="31"/>
      <c r="KNF757" s="31"/>
      <c r="KNG757" s="31"/>
      <c r="KNH757" s="31"/>
      <c r="KNI757" s="31"/>
      <c r="KNJ757" s="31"/>
      <c r="KNK757" s="31"/>
      <c r="KNL757" s="31"/>
      <c r="KNM757" s="31"/>
      <c r="KNN757" s="31"/>
      <c r="KNO757" s="31"/>
      <c r="KNP757" s="31"/>
      <c r="KNQ757" s="31"/>
      <c r="KNR757" s="31"/>
      <c r="KNS757" s="31"/>
      <c r="KNT757" s="31"/>
      <c r="KNU757" s="31"/>
      <c r="KNV757" s="31"/>
      <c r="KNW757" s="31"/>
      <c r="KNX757" s="31"/>
      <c r="KNY757" s="31"/>
      <c r="KNZ757" s="31"/>
      <c r="KOA757" s="31"/>
      <c r="KOB757" s="31"/>
      <c r="KOC757" s="31"/>
      <c r="KOD757" s="31"/>
      <c r="KOE757" s="31"/>
      <c r="KOF757" s="31"/>
      <c r="KOG757" s="31"/>
      <c r="KOH757" s="31"/>
      <c r="KOI757" s="31"/>
      <c r="KOJ757" s="31"/>
      <c r="KOK757" s="31"/>
      <c r="KOL757" s="31"/>
      <c r="KOM757" s="31"/>
      <c r="KON757" s="31"/>
      <c r="KOO757" s="31"/>
      <c r="KOP757" s="31"/>
      <c r="KOQ757" s="31"/>
      <c r="KOR757" s="31"/>
      <c r="KOS757" s="31"/>
      <c r="KOT757" s="31"/>
      <c r="KOU757" s="31"/>
      <c r="KOV757" s="31"/>
      <c r="KOW757" s="31"/>
      <c r="KOX757" s="31"/>
      <c r="KOY757" s="31"/>
      <c r="KOZ757" s="31"/>
      <c r="KPA757" s="31"/>
      <c r="KPB757" s="31"/>
      <c r="KPC757" s="31"/>
      <c r="KPD757" s="31"/>
      <c r="KPE757" s="31"/>
      <c r="KPF757" s="31"/>
      <c r="KPG757" s="31"/>
      <c r="KPH757" s="31"/>
      <c r="KPI757" s="31"/>
      <c r="KPJ757" s="31"/>
      <c r="KPK757" s="31"/>
      <c r="KPL757" s="31"/>
      <c r="KPM757" s="31"/>
      <c r="KPN757" s="31"/>
      <c r="KPO757" s="31"/>
      <c r="KPP757" s="31"/>
      <c r="KPQ757" s="31"/>
      <c r="KPR757" s="31"/>
      <c r="KPS757" s="31"/>
      <c r="KPT757" s="31"/>
      <c r="KPU757" s="31"/>
      <c r="KPV757" s="31"/>
      <c r="KPW757" s="31"/>
      <c r="KPX757" s="31"/>
      <c r="KPY757" s="31"/>
      <c r="KPZ757" s="31"/>
      <c r="KQA757" s="31"/>
      <c r="KQB757" s="31"/>
      <c r="KQC757" s="31"/>
      <c r="KQD757" s="31"/>
      <c r="KQE757" s="31"/>
      <c r="KQF757" s="31"/>
      <c r="KQG757" s="31"/>
      <c r="KQH757" s="31"/>
      <c r="KQI757" s="31"/>
      <c r="KQJ757" s="31"/>
      <c r="KQK757" s="31"/>
      <c r="KQL757" s="31"/>
      <c r="KQM757" s="31"/>
      <c r="KQN757" s="31"/>
      <c r="KQO757" s="31"/>
      <c r="KQP757" s="31"/>
      <c r="KQQ757" s="31"/>
      <c r="KQR757" s="31"/>
      <c r="KQS757" s="31"/>
      <c r="KQT757" s="31"/>
      <c r="KQU757" s="31"/>
      <c r="KQV757" s="31"/>
      <c r="KQW757" s="31"/>
      <c r="KQX757" s="31"/>
      <c r="KQY757" s="31"/>
      <c r="KQZ757" s="31"/>
      <c r="KRA757" s="31"/>
      <c r="KRB757" s="31"/>
      <c r="KRC757" s="31"/>
      <c r="KRD757" s="31"/>
      <c r="KRE757" s="31"/>
      <c r="KRF757" s="31"/>
      <c r="KRG757" s="31"/>
      <c r="KRH757" s="31"/>
      <c r="KRI757" s="31"/>
      <c r="KRJ757" s="31"/>
      <c r="KRK757" s="31"/>
      <c r="KRL757" s="31"/>
      <c r="KRM757" s="31"/>
      <c r="KRN757" s="31"/>
      <c r="KRO757" s="31"/>
      <c r="KRP757" s="31"/>
      <c r="KRQ757" s="31"/>
      <c r="KRR757" s="31"/>
      <c r="KRS757" s="31"/>
      <c r="KRT757" s="31"/>
      <c r="KRU757" s="31"/>
      <c r="KRV757" s="31"/>
      <c r="KRW757" s="31"/>
      <c r="KRX757" s="31"/>
      <c r="KRY757" s="31"/>
      <c r="KRZ757" s="31"/>
      <c r="KSA757" s="31"/>
      <c r="KSB757" s="31"/>
      <c r="KSC757" s="31"/>
      <c r="KSD757" s="31"/>
      <c r="KSE757" s="31"/>
      <c r="KSF757" s="31"/>
      <c r="KSG757" s="31"/>
      <c r="KSH757" s="31"/>
      <c r="KSI757" s="31"/>
      <c r="KSJ757" s="31"/>
      <c r="KSK757" s="31"/>
      <c r="KSL757" s="31"/>
      <c r="KSM757" s="31"/>
      <c r="KSN757" s="31"/>
      <c r="KSO757" s="31"/>
      <c r="KSP757" s="31"/>
      <c r="KSQ757" s="31"/>
      <c r="KSR757" s="31"/>
      <c r="KSS757" s="31"/>
      <c r="KST757" s="31"/>
      <c r="KSU757" s="31"/>
      <c r="KSV757" s="31"/>
      <c r="KSW757" s="31"/>
      <c r="KSX757" s="31"/>
      <c r="KSY757" s="31"/>
      <c r="KSZ757" s="31"/>
      <c r="KTA757" s="31"/>
      <c r="KTB757" s="31"/>
      <c r="KTC757" s="31"/>
      <c r="KTD757" s="31"/>
      <c r="KTE757" s="31"/>
      <c r="KTF757" s="31"/>
      <c r="KTG757" s="31"/>
      <c r="KTH757" s="31"/>
      <c r="KTI757" s="31"/>
      <c r="KTJ757" s="31"/>
      <c r="KTK757" s="31"/>
      <c r="KTL757" s="31"/>
      <c r="KTM757" s="31"/>
      <c r="KTN757" s="31"/>
      <c r="KTO757" s="31"/>
      <c r="KTP757" s="31"/>
      <c r="KTQ757" s="31"/>
      <c r="KTR757" s="31"/>
      <c r="KTS757" s="31"/>
      <c r="KTT757" s="31"/>
      <c r="KTU757" s="31"/>
      <c r="KTV757" s="31"/>
      <c r="KTW757" s="31"/>
      <c r="KTX757" s="31"/>
      <c r="KTY757" s="31"/>
      <c r="KTZ757" s="31"/>
      <c r="KUA757" s="31"/>
      <c r="KUB757" s="31"/>
      <c r="KUC757" s="31"/>
      <c r="KUD757" s="31"/>
      <c r="KUE757" s="31"/>
      <c r="KUF757" s="31"/>
      <c r="KUG757" s="31"/>
      <c r="KUH757" s="31"/>
      <c r="KUI757" s="31"/>
      <c r="KUJ757" s="31"/>
      <c r="KUK757" s="31"/>
      <c r="KUL757" s="31"/>
      <c r="KUM757" s="31"/>
      <c r="KUN757" s="31"/>
      <c r="KUO757" s="31"/>
      <c r="KUP757" s="31"/>
      <c r="KUQ757" s="31"/>
      <c r="KUR757" s="31"/>
      <c r="KUS757" s="31"/>
      <c r="KUT757" s="31"/>
      <c r="KUU757" s="31"/>
      <c r="KUV757" s="31"/>
      <c r="KUW757" s="31"/>
      <c r="KUX757" s="31"/>
      <c r="KUY757" s="31"/>
      <c r="KUZ757" s="31"/>
      <c r="KVA757" s="31"/>
      <c r="KVB757" s="31"/>
      <c r="KVC757" s="31"/>
      <c r="KVD757" s="31"/>
      <c r="KVE757" s="31"/>
      <c r="KVF757" s="31"/>
      <c r="KVG757" s="31"/>
      <c r="KVH757" s="31"/>
      <c r="KVI757" s="31"/>
      <c r="KVJ757" s="31"/>
      <c r="KVK757" s="31"/>
      <c r="KVL757" s="31"/>
      <c r="KVM757" s="31"/>
      <c r="KVN757" s="31"/>
      <c r="KVO757" s="31"/>
      <c r="KVP757" s="31"/>
      <c r="KVQ757" s="31"/>
      <c r="KVR757" s="31"/>
      <c r="KVS757" s="31"/>
      <c r="KVT757" s="31"/>
      <c r="KVU757" s="31"/>
      <c r="KVV757" s="31"/>
      <c r="KVW757" s="31"/>
      <c r="KVX757" s="31"/>
      <c r="KVY757" s="31"/>
      <c r="KVZ757" s="31"/>
      <c r="KWA757" s="31"/>
      <c r="KWB757" s="31"/>
      <c r="KWC757" s="31"/>
      <c r="KWD757" s="31"/>
      <c r="KWE757" s="31"/>
      <c r="KWF757" s="31"/>
      <c r="KWG757" s="31"/>
      <c r="KWH757" s="31"/>
      <c r="KWI757" s="31"/>
      <c r="KWJ757" s="31"/>
      <c r="KWK757" s="31"/>
      <c r="KWL757" s="31"/>
      <c r="KWM757" s="31"/>
      <c r="KWN757" s="31"/>
      <c r="KWO757" s="31"/>
      <c r="KWP757" s="31"/>
      <c r="KWQ757" s="31"/>
      <c r="KWR757" s="31"/>
      <c r="KWS757" s="31"/>
      <c r="KWT757" s="31"/>
      <c r="KWU757" s="31"/>
      <c r="KWV757" s="31"/>
      <c r="KWW757" s="31"/>
      <c r="KWX757" s="31"/>
      <c r="KWY757" s="31"/>
      <c r="KWZ757" s="31"/>
      <c r="KXA757" s="31"/>
      <c r="KXB757" s="31"/>
      <c r="KXC757" s="31"/>
      <c r="KXD757" s="31"/>
      <c r="KXE757" s="31"/>
      <c r="KXF757" s="31"/>
      <c r="KXG757" s="31"/>
      <c r="KXH757" s="31"/>
      <c r="KXI757" s="31"/>
      <c r="KXJ757" s="31"/>
      <c r="KXK757" s="31"/>
      <c r="KXL757" s="31"/>
      <c r="KXM757" s="31"/>
      <c r="KXN757" s="31"/>
      <c r="KXO757" s="31"/>
      <c r="KXP757" s="31"/>
      <c r="KXQ757" s="31"/>
      <c r="KXR757" s="31"/>
      <c r="KXS757" s="31"/>
      <c r="KXT757" s="31"/>
      <c r="KXU757" s="31"/>
      <c r="KXV757" s="31"/>
      <c r="KXW757" s="31"/>
      <c r="KXX757" s="31"/>
      <c r="KXY757" s="31"/>
      <c r="KXZ757" s="31"/>
      <c r="KYA757" s="31"/>
      <c r="KYB757" s="31"/>
      <c r="KYC757" s="31"/>
      <c r="KYD757" s="31"/>
      <c r="KYE757" s="31"/>
      <c r="KYF757" s="31"/>
      <c r="KYG757" s="31"/>
      <c r="KYH757" s="31"/>
      <c r="KYI757" s="31"/>
      <c r="KYJ757" s="31"/>
      <c r="KYK757" s="31"/>
      <c r="KYL757" s="31"/>
      <c r="KYM757" s="31"/>
      <c r="KYN757" s="31"/>
      <c r="KYO757" s="31"/>
      <c r="KYP757" s="31"/>
      <c r="KYQ757" s="31"/>
      <c r="KYR757" s="31"/>
      <c r="KYS757" s="31"/>
      <c r="KYT757" s="31"/>
      <c r="KYU757" s="31"/>
      <c r="KYV757" s="31"/>
      <c r="KYW757" s="31"/>
      <c r="KYX757" s="31"/>
      <c r="KYY757" s="31"/>
      <c r="KYZ757" s="31"/>
      <c r="KZA757" s="31"/>
      <c r="KZB757" s="31"/>
      <c r="KZC757" s="31"/>
      <c r="KZD757" s="31"/>
      <c r="KZE757" s="31"/>
      <c r="KZF757" s="31"/>
      <c r="KZG757" s="31"/>
      <c r="KZH757" s="31"/>
      <c r="KZI757" s="31"/>
      <c r="KZJ757" s="31"/>
      <c r="KZK757" s="31"/>
      <c r="KZL757" s="31"/>
      <c r="KZM757" s="31"/>
      <c r="KZN757" s="31"/>
      <c r="KZO757" s="31"/>
      <c r="KZP757" s="31"/>
      <c r="KZQ757" s="31"/>
      <c r="KZR757" s="31"/>
      <c r="KZS757" s="31"/>
      <c r="KZT757" s="31"/>
      <c r="KZU757" s="31"/>
      <c r="KZV757" s="31"/>
      <c r="KZW757" s="31"/>
      <c r="KZX757" s="31"/>
      <c r="KZY757" s="31"/>
      <c r="KZZ757" s="31"/>
      <c r="LAA757" s="31"/>
      <c r="LAB757" s="31"/>
      <c r="LAC757" s="31"/>
      <c r="LAD757" s="31"/>
      <c r="LAE757" s="31"/>
      <c r="LAF757" s="31"/>
      <c r="LAG757" s="31"/>
      <c r="LAH757" s="31"/>
      <c r="LAI757" s="31"/>
      <c r="LAJ757" s="31"/>
      <c r="LAK757" s="31"/>
      <c r="LAL757" s="31"/>
      <c r="LAM757" s="31"/>
      <c r="LAN757" s="31"/>
      <c r="LAO757" s="31"/>
      <c r="LAP757" s="31"/>
      <c r="LAQ757" s="31"/>
      <c r="LAR757" s="31"/>
      <c r="LAS757" s="31"/>
      <c r="LAT757" s="31"/>
      <c r="LAU757" s="31"/>
      <c r="LAV757" s="31"/>
      <c r="LAW757" s="31"/>
      <c r="LAX757" s="31"/>
      <c r="LAY757" s="31"/>
      <c r="LAZ757" s="31"/>
      <c r="LBA757" s="31"/>
      <c r="LBB757" s="31"/>
      <c r="LBC757" s="31"/>
      <c r="LBD757" s="31"/>
      <c r="LBE757" s="31"/>
      <c r="LBF757" s="31"/>
      <c r="LBG757" s="31"/>
      <c r="LBH757" s="31"/>
      <c r="LBI757" s="31"/>
      <c r="LBJ757" s="31"/>
      <c r="LBK757" s="31"/>
      <c r="LBL757" s="31"/>
      <c r="LBM757" s="31"/>
      <c r="LBN757" s="31"/>
      <c r="LBO757" s="31"/>
      <c r="LBP757" s="31"/>
      <c r="LBQ757" s="31"/>
      <c r="LBR757" s="31"/>
      <c r="LBS757" s="31"/>
      <c r="LBT757" s="31"/>
      <c r="LBU757" s="31"/>
      <c r="LBV757" s="31"/>
      <c r="LBW757" s="31"/>
      <c r="LBX757" s="31"/>
      <c r="LBY757" s="31"/>
      <c r="LBZ757" s="31"/>
      <c r="LCA757" s="31"/>
      <c r="LCB757" s="31"/>
      <c r="LCC757" s="31"/>
      <c r="LCD757" s="31"/>
      <c r="LCE757" s="31"/>
      <c r="LCF757" s="31"/>
      <c r="LCG757" s="31"/>
      <c r="LCH757" s="31"/>
      <c r="LCI757" s="31"/>
      <c r="LCJ757" s="31"/>
      <c r="LCK757" s="31"/>
      <c r="LCL757" s="31"/>
      <c r="LCM757" s="31"/>
      <c r="LCN757" s="31"/>
      <c r="LCO757" s="31"/>
      <c r="LCP757" s="31"/>
      <c r="LCQ757" s="31"/>
      <c r="LCR757" s="31"/>
      <c r="LCS757" s="31"/>
      <c r="LCT757" s="31"/>
      <c r="LCU757" s="31"/>
      <c r="LCV757" s="31"/>
      <c r="LCW757" s="31"/>
      <c r="LCX757" s="31"/>
      <c r="LCY757" s="31"/>
      <c r="LCZ757" s="31"/>
      <c r="LDA757" s="31"/>
      <c r="LDB757" s="31"/>
      <c r="LDC757" s="31"/>
      <c r="LDD757" s="31"/>
      <c r="LDE757" s="31"/>
      <c r="LDF757" s="31"/>
      <c r="LDG757" s="31"/>
      <c r="LDH757" s="31"/>
      <c r="LDI757" s="31"/>
      <c r="LDJ757" s="31"/>
      <c r="LDK757" s="31"/>
      <c r="LDL757" s="31"/>
      <c r="LDM757" s="31"/>
      <c r="LDN757" s="31"/>
      <c r="LDO757" s="31"/>
      <c r="LDP757" s="31"/>
      <c r="LDQ757" s="31"/>
      <c r="LDR757" s="31"/>
      <c r="LDS757" s="31"/>
      <c r="LDT757" s="31"/>
      <c r="LDU757" s="31"/>
      <c r="LDV757" s="31"/>
      <c r="LDW757" s="31"/>
      <c r="LDX757" s="31"/>
      <c r="LDY757" s="31"/>
      <c r="LDZ757" s="31"/>
      <c r="LEA757" s="31"/>
      <c r="LEB757" s="31"/>
      <c r="LEC757" s="31"/>
      <c r="LED757" s="31"/>
      <c r="LEE757" s="31"/>
      <c r="LEF757" s="31"/>
      <c r="LEG757" s="31"/>
      <c r="LEH757" s="31"/>
      <c r="LEI757" s="31"/>
      <c r="LEJ757" s="31"/>
      <c r="LEK757" s="31"/>
      <c r="LEL757" s="31"/>
      <c r="LEM757" s="31"/>
      <c r="LEN757" s="31"/>
      <c r="LEO757" s="31"/>
      <c r="LEP757" s="31"/>
      <c r="LEQ757" s="31"/>
      <c r="LER757" s="31"/>
      <c r="LES757" s="31"/>
      <c r="LET757" s="31"/>
      <c r="LEU757" s="31"/>
      <c r="LEV757" s="31"/>
      <c r="LEW757" s="31"/>
      <c r="LEX757" s="31"/>
      <c r="LEY757" s="31"/>
      <c r="LEZ757" s="31"/>
      <c r="LFA757" s="31"/>
      <c r="LFB757" s="31"/>
      <c r="LFC757" s="31"/>
      <c r="LFD757" s="31"/>
      <c r="LFE757" s="31"/>
      <c r="LFF757" s="31"/>
      <c r="LFG757" s="31"/>
      <c r="LFH757" s="31"/>
      <c r="LFI757" s="31"/>
      <c r="LFJ757" s="31"/>
      <c r="LFK757" s="31"/>
      <c r="LFL757" s="31"/>
      <c r="LFM757" s="31"/>
      <c r="LFN757" s="31"/>
      <c r="LFO757" s="31"/>
      <c r="LFP757" s="31"/>
      <c r="LFQ757" s="31"/>
      <c r="LFR757" s="31"/>
      <c r="LFS757" s="31"/>
      <c r="LFT757" s="31"/>
      <c r="LFU757" s="31"/>
      <c r="LFV757" s="31"/>
      <c r="LFW757" s="31"/>
      <c r="LFX757" s="31"/>
      <c r="LFY757" s="31"/>
      <c r="LFZ757" s="31"/>
      <c r="LGA757" s="31"/>
      <c r="LGB757" s="31"/>
      <c r="LGC757" s="31"/>
      <c r="LGD757" s="31"/>
      <c r="LGE757" s="31"/>
      <c r="LGF757" s="31"/>
      <c r="LGG757" s="31"/>
      <c r="LGH757" s="31"/>
      <c r="LGI757" s="31"/>
      <c r="LGJ757" s="31"/>
      <c r="LGK757" s="31"/>
      <c r="LGL757" s="31"/>
      <c r="LGM757" s="31"/>
      <c r="LGN757" s="31"/>
      <c r="LGO757" s="31"/>
      <c r="LGP757" s="31"/>
      <c r="LGQ757" s="31"/>
      <c r="LGR757" s="31"/>
      <c r="LGS757" s="31"/>
      <c r="LGT757" s="31"/>
      <c r="LGU757" s="31"/>
      <c r="LGV757" s="31"/>
      <c r="LGW757" s="31"/>
      <c r="LGX757" s="31"/>
      <c r="LGY757" s="31"/>
      <c r="LGZ757" s="31"/>
      <c r="LHA757" s="31"/>
      <c r="LHB757" s="31"/>
      <c r="LHC757" s="31"/>
      <c r="LHD757" s="31"/>
      <c r="LHE757" s="31"/>
      <c r="LHF757" s="31"/>
      <c r="LHG757" s="31"/>
      <c r="LHH757" s="31"/>
      <c r="LHI757" s="31"/>
      <c r="LHJ757" s="31"/>
      <c r="LHK757" s="31"/>
      <c r="LHL757" s="31"/>
      <c r="LHM757" s="31"/>
      <c r="LHN757" s="31"/>
      <c r="LHO757" s="31"/>
      <c r="LHP757" s="31"/>
      <c r="LHQ757" s="31"/>
      <c r="LHR757" s="31"/>
      <c r="LHS757" s="31"/>
      <c r="LHT757" s="31"/>
      <c r="LHU757" s="31"/>
      <c r="LHV757" s="31"/>
      <c r="LHW757" s="31"/>
      <c r="LHX757" s="31"/>
      <c r="LHY757" s="31"/>
      <c r="LHZ757" s="31"/>
      <c r="LIA757" s="31"/>
      <c r="LIB757" s="31"/>
      <c r="LIC757" s="31"/>
      <c r="LID757" s="31"/>
      <c r="LIE757" s="31"/>
      <c r="LIF757" s="31"/>
      <c r="LIG757" s="31"/>
      <c r="LIH757" s="31"/>
      <c r="LII757" s="31"/>
      <c r="LIJ757" s="31"/>
      <c r="LIK757" s="31"/>
      <c r="LIL757" s="31"/>
      <c r="LIM757" s="31"/>
      <c r="LIN757" s="31"/>
      <c r="LIO757" s="31"/>
      <c r="LIP757" s="31"/>
      <c r="LIQ757" s="31"/>
      <c r="LIR757" s="31"/>
      <c r="LIS757" s="31"/>
      <c r="LIT757" s="31"/>
      <c r="LIU757" s="31"/>
      <c r="LIV757" s="31"/>
      <c r="LIW757" s="31"/>
      <c r="LIX757" s="31"/>
      <c r="LIY757" s="31"/>
      <c r="LIZ757" s="31"/>
      <c r="LJA757" s="31"/>
      <c r="LJB757" s="31"/>
      <c r="LJC757" s="31"/>
      <c r="LJD757" s="31"/>
      <c r="LJE757" s="31"/>
      <c r="LJF757" s="31"/>
      <c r="LJG757" s="31"/>
      <c r="LJH757" s="31"/>
      <c r="LJI757" s="31"/>
      <c r="LJJ757" s="31"/>
      <c r="LJK757" s="31"/>
      <c r="LJL757" s="31"/>
      <c r="LJM757" s="31"/>
      <c r="LJN757" s="31"/>
      <c r="LJO757" s="31"/>
      <c r="LJP757" s="31"/>
      <c r="LJQ757" s="31"/>
      <c r="LJR757" s="31"/>
      <c r="LJS757" s="31"/>
      <c r="LJT757" s="31"/>
      <c r="LJU757" s="31"/>
      <c r="LJV757" s="31"/>
      <c r="LJW757" s="31"/>
      <c r="LJX757" s="31"/>
      <c r="LJY757" s="31"/>
      <c r="LJZ757" s="31"/>
      <c r="LKA757" s="31"/>
      <c r="LKB757" s="31"/>
      <c r="LKC757" s="31"/>
      <c r="LKD757" s="31"/>
      <c r="LKE757" s="31"/>
      <c r="LKF757" s="31"/>
      <c r="LKG757" s="31"/>
      <c r="LKH757" s="31"/>
      <c r="LKI757" s="31"/>
      <c r="LKJ757" s="31"/>
      <c r="LKK757" s="31"/>
      <c r="LKL757" s="31"/>
      <c r="LKM757" s="31"/>
      <c r="LKN757" s="31"/>
      <c r="LKO757" s="31"/>
      <c r="LKP757" s="31"/>
      <c r="LKQ757" s="31"/>
      <c r="LKR757" s="31"/>
      <c r="LKS757" s="31"/>
      <c r="LKT757" s="31"/>
      <c r="LKU757" s="31"/>
      <c r="LKV757" s="31"/>
      <c r="LKW757" s="31"/>
      <c r="LKX757" s="31"/>
      <c r="LKY757" s="31"/>
      <c r="LKZ757" s="31"/>
      <c r="LLA757" s="31"/>
      <c r="LLB757" s="31"/>
      <c r="LLC757" s="31"/>
      <c r="LLD757" s="31"/>
      <c r="LLE757" s="31"/>
      <c r="LLF757" s="31"/>
      <c r="LLG757" s="31"/>
      <c r="LLH757" s="31"/>
      <c r="LLI757" s="31"/>
      <c r="LLJ757" s="31"/>
      <c r="LLK757" s="31"/>
      <c r="LLL757" s="31"/>
      <c r="LLM757" s="31"/>
      <c r="LLN757" s="31"/>
      <c r="LLO757" s="31"/>
      <c r="LLP757" s="31"/>
      <c r="LLQ757" s="31"/>
      <c r="LLR757" s="31"/>
      <c r="LLS757" s="31"/>
      <c r="LLT757" s="31"/>
      <c r="LLU757" s="31"/>
      <c r="LLV757" s="31"/>
      <c r="LLW757" s="31"/>
      <c r="LLX757" s="31"/>
      <c r="LLY757" s="31"/>
      <c r="LLZ757" s="31"/>
      <c r="LMA757" s="31"/>
      <c r="LMB757" s="31"/>
      <c r="LMC757" s="31"/>
      <c r="LMD757" s="31"/>
      <c r="LME757" s="31"/>
      <c r="LMF757" s="31"/>
      <c r="LMG757" s="31"/>
      <c r="LMH757" s="31"/>
      <c r="LMI757" s="31"/>
      <c r="LMJ757" s="31"/>
      <c r="LMK757" s="31"/>
      <c r="LML757" s="31"/>
      <c r="LMM757" s="31"/>
      <c r="LMN757" s="31"/>
      <c r="LMO757" s="31"/>
      <c r="LMP757" s="31"/>
      <c r="LMQ757" s="31"/>
      <c r="LMR757" s="31"/>
      <c r="LMS757" s="31"/>
      <c r="LMT757" s="31"/>
      <c r="LMU757" s="31"/>
      <c r="LMV757" s="31"/>
      <c r="LMW757" s="31"/>
      <c r="LMX757" s="31"/>
      <c r="LMY757" s="31"/>
      <c r="LMZ757" s="31"/>
      <c r="LNA757" s="31"/>
      <c r="LNB757" s="31"/>
      <c r="LNC757" s="31"/>
      <c r="LND757" s="31"/>
      <c r="LNE757" s="31"/>
      <c r="LNF757" s="31"/>
      <c r="LNG757" s="31"/>
      <c r="LNH757" s="31"/>
      <c r="LNI757" s="31"/>
      <c r="LNJ757" s="31"/>
      <c r="LNK757" s="31"/>
      <c r="LNL757" s="31"/>
      <c r="LNM757" s="31"/>
      <c r="LNN757" s="31"/>
      <c r="LNO757" s="31"/>
      <c r="LNP757" s="31"/>
      <c r="LNQ757" s="31"/>
      <c r="LNR757" s="31"/>
      <c r="LNS757" s="31"/>
      <c r="LNT757" s="31"/>
      <c r="LNU757" s="31"/>
      <c r="LNV757" s="31"/>
      <c r="LNW757" s="31"/>
      <c r="LNX757" s="31"/>
      <c r="LNY757" s="31"/>
      <c r="LNZ757" s="31"/>
      <c r="LOA757" s="31"/>
      <c r="LOB757" s="31"/>
      <c r="LOC757" s="31"/>
      <c r="LOD757" s="31"/>
      <c r="LOE757" s="31"/>
      <c r="LOF757" s="31"/>
      <c r="LOG757" s="31"/>
      <c r="LOH757" s="31"/>
      <c r="LOI757" s="31"/>
      <c r="LOJ757" s="31"/>
      <c r="LOK757" s="31"/>
      <c r="LOL757" s="31"/>
      <c r="LOM757" s="31"/>
      <c r="LON757" s="31"/>
      <c r="LOO757" s="31"/>
      <c r="LOP757" s="31"/>
      <c r="LOQ757" s="31"/>
      <c r="LOR757" s="31"/>
      <c r="LOS757" s="31"/>
      <c r="LOT757" s="31"/>
      <c r="LOU757" s="31"/>
      <c r="LOV757" s="31"/>
      <c r="LOW757" s="31"/>
      <c r="LOX757" s="31"/>
      <c r="LOY757" s="31"/>
      <c r="LOZ757" s="31"/>
      <c r="LPA757" s="31"/>
      <c r="LPB757" s="31"/>
      <c r="LPC757" s="31"/>
      <c r="LPD757" s="31"/>
      <c r="LPE757" s="31"/>
      <c r="LPF757" s="31"/>
      <c r="LPG757" s="31"/>
      <c r="LPH757" s="31"/>
      <c r="LPI757" s="31"/>
      <c r="LPJ757" s="31"/>
      <c r="LPK757" s="31"/>
      <c r="LPL757" s="31"/>
      <c r="LPM757" s="31"/>
      <c r="LPN757" s="31"/>
      <c r="LPO757" s="31"/>
      <c r="LPP757" s="31"/>
      <c r="LPQ757" s="31"/>
      <c r="LPR757" s="31"/>
      <c r="LPS757" s="31"/>
      <c r="LPT757" s="31"/>
      <c r="LPU757" s="31"/>
      <c r="LPV757" s="31"/>
      <c r="LPW757" s="31"/>
      <c r="LPX757" s="31"/>
      <c r="LPY757" s="31"/>
      <c r="LPZ757" s="31"/>
      <c r="LQA757" s="31"/>
      <c r="LQB757" s="31"/>
      <c r="LQC757" s="31"/>
      <c r="LQD757" s="31"/>
      <c r="LQE757" s="31"/>
      <c r="LQF757" s="31"/>
      <c r="LQG757" s="31"/>
      <c r="LQH757" s="31"/>
      <c r="LQI757" s="31"/>
      <c r="LQJ757" s="31"/>
      <c r="LQK757" s="31"/>
      <c r="LQL757" s="31"/>
      <c r="LQM757" s="31"/>
      <c r="LQN757" s="31"/>
      <c r="LQO757" s="31"/>
      <c r="LQP757" s="31"/>
      <c r="LQQ757" s="31"/>
      <c r="LQR757" s="31"/>
      <c r="LQS757" s="31"/>
      <c r="LQT757" s="31"/>
      <c r="LQU757" s="31"/>
      <c r="LQV757" s="31"/>
      <c r="LQW757" s="31"/>
      <c r="LQX757" s="31"/>
      <c r="LQY757" s="31"/>
      <c r="LQZ757" s="31"/>
      <c r="LRA757" s="31"/>
      <c r="LRB757" s="31"/>
      <c r="LRC757" s="31"/>
      <c r="LRD757" s="31"/>
      <c r="LRE757" s="31"/>
      <c r="LRF757" s="31"/>
      <c r="LRG757" s="31"/>
      <c r="LRH757" s="31"/>
      <c r="LRI757" s="31"/>
      <c r="LRJ757" s="31"/>
      <c r="LRK757" s="31"/>
      <c r="LRL757" s="31"/>
      <c r="LRM757" s="31"/>
      <c r="LRN757" s="31"/>
      <c r="LRO757" s="31"/>
      <c r="LRP757" s="31"/>
      <c r="LRQ757" s="31"/>
      <c r="LRR757" s="31"/>
      <c r="LRS757" s="31"/>
      <c r="LRT757" s="31"/>
      <c r="LRU757" s="31"/>
      <c r="LRV757" s="31"/>
      <c r="LRW757" s="31"/>
      <c r="LRX757" s="31"/>
      <c r="LRY757" s="31"/>
      <c r="LRZ757" s="31"/>
      <c r="LSA757" s="31"/>
      <c r="LSB757" s="31"/>
      <c r="LSC757" s="31"/>
      <c r="LSD757" s="31"/>
      <c r="LSE757" s="31"/>
      <c r="LSF757" s="31"/>
      <c r="LSG757" s="31"/>
      <c r="LSH757" s="31"/>
      <c r="LSI757" s="31"/>
      <c r="LSJ757" s="31"/>
      <c r="LSK757" s="31"/>
      <c r="LSL757" s="31"/>
      <c r="LSM757" s="31"/>
      <c r="LSN757" s="31"/>
      <c r="LSO757" s="31"/>
      <c r="LSP757" s="31"/>
      <c r="LSQ757" s="31"/>
      <c r="LSR757" s="31"/>
      <c r="LSS757" s="31"/>
      <c r="LST757" s="31"/>
      <c r="LSU757" s="31"/>
      <c r="LSV757" s="31"/>
      <c r="LSW757" s="31"/>
      <c r="LSX757" s="31"/>
      <c r="LSY757" s="31"/>
      <c r="LSZ757" s="31"/>
      <c r="LTA757" s="31"/>
      <c r="LTB757" s="31"/>
      <c r="LTC757" s="31"/>
      <c r="LTD757" s="31"/>
      <c r="LTE757" s="31"/>
      <c r="LTF757" s="31"/>
      <c r="LTG757" s="31"/>
      <c r="LTH757" s="31"/>
      <c r="LTI757" s="31"/>
      <c r="LTJ757" s="31"/>
      <c r="LTK757" s="31"/>
      <c r="LTL757" s="31"/>
      <c r="LTM757" s="31"/>
      <c r="LTN757" s="31"/>
      <c r="LTO757" s="31"/>
      <c r="LTP757" s="31"/>
      <c r="LTQ757" s="31"/>
      <c r="LTR757" s="31"/>
      <c r="LTS757" s="31"/>
      <c r="LTT757" s="31"/>
      <c r="LTU757" s="31"/>
      <c r="LTV757" s="31"/>
      <c r="LTW757" s="31"/>
      <c r="LTX757" s="31"/>
      <c r="LTY757" s="31"/>
      <c r="LTZ757" s="31"/>
      <c r="LUA757" s="31"/>
      <c r="LUB757" s="31"/>
      <c r="LUC757" s="31"/>
      <c r="LUD757" s="31"/>
      <c r="LUE757" s="31"/>
      <c r="LUF757" s="31"/>
      <c r="LUG757" s="31"/>
      <c r="LUH757" s="31"/>
      <c r="LUI757" s="31"/>
      <c r="LUJ757" s="31"/>
      <c r="LUK757" s="31"/>
      <c r="LUL757" s="31"/>
      <c r="LUM757" s="31"/>
      <c r="LUN757" s="31"/>
      <c r="LUO757" s="31"/>
      <c r="LUP757" s="31"/>
      <c r="LUQ757" s="31"/>
      <c r="LUR757" s="31"/>
      <c r="LUS757" s="31"/>
      <c r="LUT757" s="31"/>
      <c r="LUU757" s="31"/>
      <c r="LUV757" s="31"/>
      <c r="LUW757" s="31"/>
      <c r="LUX757" s="31"/>
      <c r="LUY757" s="31"/>
      <c r="LUZ757" s="31"/>
      <c r="LVA757" s="31"/>
      <c r="LVB757" s="31"/>
      <c r="LVC757" s="31"/>
      <c r="LVD757" s="31"/>
      <c r="LVE757" s="31"/>
      <c r="LVF757" s="31"/>
      <c r="LVG757" s="31"/>
      <c r="LVH757" s="31"/>
      <c r="LVI757" s="31"/>
      <c r="LVJ757" s="31"/>
      <c r="LVK757" s="31"/>
      <c r="LVL757" s="31"/>
      <c r="LVM757" s="31"/>
      <c r="LVN757" s="31"/>
      <c r="LVO757" s="31"/>
      <c r="LVP757" s="31"/>
      <c r="LVQ757" s="31"/>
      <c r="LVR757" s="31"/>
      <c r="LVS757" s="31"/>
      <c r="LVT757" s="31"/>
      <c r="LVU757" s="31"/>
      <c r="LVV757" s="31"/>
      <c r="LVW757" s="31"/>
      <c r="LVX757" s="31"/>
      <c r="LVY757" s="31"/>
      <c r="LVZ757" s="31"/>
      <c r="LWA757" s="31"/>
      <c r="LWB757" s="31"/>
      <c r="LWC757" s="31"/>
      <c r="LWD757" s="31"/>
      <c r="LWE757" s="31"/>
      <c r="LWF757" s="31"/>
      <c r="LWG757" s="31"/>
      <c r="LWH757" s="31"/>
      <c r="LWI757" s="31"/>
      <c r="LWJ757" s="31"/>
      <c r="LWK757" s="31"/>
      <c r="LWL757" s="31"/>
      <c r="LWM757" s="31"/>
      <c r="LWN757" s="31"/>
      <c r="LWO757" s="31"/>
      <c r="LWP757" s="31"/>
      <c r="LWQ757" s="31"/>
      <c r="LWR757" s="31"/>
      <c r="LWS757" s="31"/>
      <c r="LWT757" s="31"/>
      <c r="LWU757" s="31"/>
      <c r="LWV757" s="31"/>
      <c r="LWW757" s="31"/>
      <c r="LWX757" s="31"/>
      <c r="LWY757" s="31"/>
      <c r="LWZ757" s="31"/>
      <c r="LXA757" s="31"/>
      <c r="LXB757" s="31"/>
      <c r="LXC757" s="31"/>
      <c r="LXD757" s="31"/>
      <c r="LXE757" s="31"/>
      <c r="LXF757" s="31"/>
      <c r="LXG757" s="31"/>
      <c r="LXH757" s="31"/>
      <c r="LXI757" s="31"/>
      <c r="LXJ757" s="31"/>
      <c r="LXK757" s="31"/>
      <c r="LXL757" s="31"/>
      <c r="LXM757" s="31"/>
      <c r="LXN757" s="31"/>
      <c r="LXO757" s="31"/>
      <c r="LXP757" s="31"/>
      <c r="LXQ757" s="31"/>
      <c r="LXR757" s="31"/>
      <c r="LXS757" s="31"/>
      <c r="LXT757" s="31"/>
      <c r="LXU757" s="31"/>
      <c r="LXV757" s="31"/>
      <c r="LXW757" s="31"/>
      <c r="LXX757" s="31"/>
      <c r="LXY757" s="31"/>
      <c r="LXZ757" s="31"/>
      <c r="LYA757" s="31"/>
      <c r="LYB757" s="31"/>
      <c r="LYC757" s="31"/>
      <c r="LYD757" s="31"/>
      <c r="LYE757" s="31"/>
      <c r="LYF757" s="31"/>
      <c r="LYG757" s="31"/>
      <c r="LYH757" s="31"/>
      <c r="LYI757" s="31"/>
      <c r="LYJ757" s="31"/>
      <c r="LYK757" s="31"/>
      <c r="LYL757" s="31"/>
      <c r="LYM757" s="31"/>
      <c r="LYN757" s="31"/>
      <c r="LYO757" s="31"/>
      <c r="LYP757" s="31"/>
      <c r="LYQ757" s="31"/>
      <c r="LYR757" s="31"/>
      <c r="LYS757" s="31"/>
      <c r="LYT757" s="31"/>
      <c r="LYU757" s="31"/>
      <c r="LYV757" s="31"/>
      <c r="LYW757" s="31"/>
      <c r="LYX757" s="31"/>
      <c r="LYY757" s="31"/>
      <c r="LYZ757" s="31"/>
      <c r="LZA757" s="31"/>
      <c r="LZB757" s="31"/>
      <c r="LZC757" s="31"/>
      <c r="LZD757" s="31"/>
      <c r="LZE757" s="31"/>
      <c r="LZF757" s="31"/>
      <c r="LZG757" s="31"/>
      <c r="LZH757" s="31"/>
      <c r="LZI757" s="31"/>
      <c r="LZJ757" s="31"/>
      <c r="LZK757" s="31"/>
      <c r="LZL757" s="31"/>
      <c r="LZM757" s="31"/>
      <c r="LZN757" s="31"/>
      <c r="LZO757" s="31"/>
      <c r="LZP757" s="31"/>
      <c r="LZQ757" s="31"/>
      <c r="LZR757" s="31"/>
      <c r="LZS757" s="31"/>
      <c r="LZT757" s="31"/>
      <c r="LZU757" s="31"/>
      <c r="LZV757" s="31"/>
      <c r="LZW757" s="31"/>
      <c r="LZX757" s="31"/>
      <c r="LZY757" s="31"/>
      <c r="LZZ757" s="31"/>
      <c r="MAA757" s="31"/>
      <c r="MAB757" s="31"/>
      <c r="MAC757" s="31"/>
      <c r="MAD757" s="31"/>
      <c r="MAE757" s="31"/>
      <c r="MAF757" s="31"/>
      <c r="MAG757" s="31"/>
      <c r="MAH757" s="31"/>
      <c r="MAI757" s="31"/>
      <c r="MAJ757" s="31"/>
      <c r="MAK757" s="31"/>
      <c r="MAL757" s="31"/>
      <c r="MAM757" s="31"/>
      <c r="MAN757" s="31"/>
      <c r="MAO757" s="31"/>
      <c r="MAP757" s="31"/>
      <c r="MAQ757" s="31"/>
      <c r="MAR757" s="31"/>
      <c r="MAS757" s="31"/>
      <c r="MAT757" s="31"/>
      <c r="MAU757" s="31"/>
      <c r="MAV757" s="31"/>
      <c r="MAW757" s="31"/>
      <c r="MAX757" s="31"/>
      <c r="MAY757" s="31"/>
      <c r="MAZ757" s="31"/>
      <c r="MBA757" s="31"/>
      <c r="MBB757" s="31"/>
      <c r="MBC757" s="31"/>
      <c r="MBD757" s="31"/>
      <c r="MBE757" s="31"/>
      <c r="MBF757" s="31"/>
      <c r="MBG757" s="31"/>
      <c r="MBH757" s="31"/>
      <c r="MBI757" s="31"/>
      <c r="MBJ757" s="31"/>
      <c r="MBK757" s="31"/>
      <c r="MBL757" s="31"/>
      <c r="MBM757" s="31"/>
      <c r="MBN757" s="31"/>
      <c r="MBO757" s="31"/>
      <c r="MBP757" s="31"/>
      <c r="MBQ757" s="31"/>
      <c r="MBR757" s="31"/>
      <c r="MBS757" s="31"/>
      <c r="MBT757" s="31"/>
      <c r="MBU757" s="31"/>
      <c r="MBV757" s="31"/>
      <c r="MBW757" s="31"/>
      <c r="MBX757" s="31"/>
      <c r="MBY757" s="31"/>
      <c r="MBZ757" s="31"/>
      <c r="MCA757" s="31"/>
      <c r="MCB757" s="31"/>
      <c r="MCC757" s="31"/>
      <c r="MCD757" s="31"/>
      <c r="MCE757" s="31"/>
      <c r="MCF757" s="31"/>
      <c r="MCG757" s="31"/>
      <c r="MCH757" s="31"/>
      <c r="MCI757" s="31"/>
      <c r="MCJ757" s="31"/>
      <c r="MCK757" s="31"/>
      <c r="MCL757" s="31"/>
      <c r="MCM757" s="31"/>
      <c r="MCN757" s="31"/>
      <c r="MCO757" s="31"/>
      <c r="MCP757" s="31"/>
      <c r="MCQ757" s="31"/>
      <c r="MCR757" s="31"/>
      <c r="MCS757" s="31"/>
      <c r="MCT757" s="31"/>
      <c r="MCU757" s="31"/>
      <c r="MCV757" s="31"/>
      <c r="MCW757" s="31"/>
      <c r="MCX757" s="31"/>
      <c r="MCY757" s="31"/>
      <c r="MCZ757" s="31"/>
      <c r="MDA757" s="31"/>
      <c r="MDB757" s="31"/>
      <c r="MDC757" s="31"/>
      <c r="MDD757" s="31"/>
      <c r="MDE757" s="31"/>
      <c r="MDF757" s="31"/>
      <c r="MDG757" s="31"/>
      <c r="MDH757" s="31"/>
      <c r="MDI757" s="31"/>
      <c r="MDJ757" s="31"/>
      <c r="MDK757" s="31"/>
      <c r="MDL757" s="31"/>
      <c r="MDM757" s="31"/>
      <c r="MDN757" s="31"/>
      <c r="MDO757" s="31"/>
      <c r="MDP757" s="31"/>
      <c r="MDQ757" s="31"/>
      <c r="MDR757" s="31"/>
      <c r="MDS757" s="31"/>
      <c r="MDT757" s="31"/>
      <c r="MDU757" s="31"/>
      <c r="MDV757" s="31"/>
      <c r="MDW757" s="31"/>
      <c r="MDX757" s="31"/>
      <c r="MDY757" s="31"/>
      <c r="MDZ757" s="31"/>
      <c r="MEA757" s="31"/>
      <c r="MEB757" s="31"/>
      <c r="MEC757" s="31"/>
      <c r="MED757" s="31"/>
      <c r="MEE757" s="31"/>
      <c r="MEF757" s="31"/>
      <c r="MEG757" s="31"/>
      <c r="MEH757" s="31"/>
      <c r="MEI757" s="31"/>
      <c r="MEJ757" s="31"/>
      <c r="MEK757" s="31"/>
      <c r="MEL757" s="31"/>
      <c r="MEM757" s="31"/>
      <c r="MEN757" s="31"/>
      <c r="MEO757" s="31"/>
      <c r="MEP757" s="31"/>
      <c r="MEQ757" s="31"/>
      <c r="MER757" s="31"/>
      <c r="MES757" s="31"/>
      <c r="MET757" s="31"/>
      <c r="MEU757" s="31"/>
      <c r="MEV757" s="31"/>
      <c r="MEW757" s="31"/>
      <c r="MEX757" s="31"/>
      <c r="MEY757" s="31"/>
      <c r="MEZ757" s="31"/>
      <c r="MFA757" s="31"/>
      <c r="MFB757" s="31"/>
      <c r="MFC757" s="31"/>
      <c r="MFD757" s="31"/>
      <c r="MFE757" s="31"/>
      <c r="MFF757" s="31"/>
      <c r="MFG757" s="31"/>
      <c r="MFH757" s="31"/>
      <c r="MFI757" s="31"/>
      <c r="MFJ757" s="31"/>
      <c r="MFK757" s="31"/>
      <c r="MFL757" s="31"/>
      <c r="MFM757" s="31"/>
      <c r="MFN757" s="31"/>
      <c r="MFO757" s="31"/>
      <c r="MFP757" s="31"/>
      <c r="MFQ757" s="31"/>
      <c r="MFR757" s="31"/>
      <c r="MFS757" s="31"/>
      <c r="MFT757" s="31"/>
      <c r="MFU757" s="31"/>
      <c r="MFV757" s="31"/>
      <c r="MFW757" s="31"/>
      <c r="MFX757" s="31"/>
      <c r="MFY757" s="31"/>
      <c r="MFZ757" s="31"/>
      <c r="MGA757" s="31"/>
      <c r="MGB757" s="31"/>
      <c r="MGC757" s="31"/>
      <c r="MGD757" s="31"/>
      <c r="MGE757" s="31"/>
      <c r="MGF757" s="31"/>
      <c r="MGG757" s="31"/>
      <c r="MGH757" s="31"/>
      <c r="MGI757" s="31"/>
      <c r="MGJ757" s="31"/>
      <c r="MGK757" s="31"/>
      <c r="MGL757" s="31"/>
      <c r="MGM757" s="31"/>
      <c r="MGN757" s="31"/>
      <c r="MGO757" s="31"/>
      <c r="MGP757" s="31"/>
      <c r="MGQ757" s="31"/>
      <c r="MGR757" s="31"/>
      <c r="MGS757" s="31"/>
      <c r="MGT757" s="31"/>
      <c r="MGU757" s="31"/>
      <c r="MGV757" s="31"/>
      <c r="MGW757" s="31"/>
      <c r="MGX757" s="31"/>
      <c r="MGY757" s="31"/>
      <c r="MGZ757" s="31"/>
      <c r="MHA757" s="31"/>
      <c r="MHB757" s="31"/>
      <c r="MHC757" s="31"/>
      <c r="MHD757" s="31"/>
      <c r="MHE757" s="31"/>
      <c r="MHF757" s="31"/>
      <c r="MHG757" s="31"/>
      <c r="MHH757" s="31"/>
      <c r="MHI757" s="31"/>
      <c r="MHJ757" s="31"/>
      <c r="MHK757" s="31"/>
      <c r="MHL757" s="31"/>
      <c r="MHM757" s="31"/>
      <c r="MHN757" s="31"/>
      <c r="MHO757" s="31"/>
      <c r="MHP757" s="31"/>
      <c r="MHQ757" s="31"/>
      <c r="MHR757" s="31"/>
      <c r="MHS757" s="31"/>
      <c r="MHT757" s="31"/>
      <c r="MHU757" s="31"/>
      <c r="MHV757" s="31"/>
      <c r="MHW757" s="31"/>
      <c r="MHX757" s="31"/>
      <c r="MHY757" s="31"/>
      <c r="MHZ757" s="31"/>
      <c r="MIA757" s="31"/>
      <c r="MIB757" s="31"/>
      <c r="MIC757" s="31"/>
      <c r="MID757" s="31"/>
      <c r="MIE757" s="31"/>
      <c r="MIF757" s="31"/>
      <c r="MIG757" s="31"/>
      <c r="MIH757" s="31"/>
      <c r="MII757" s="31"/>
      <c r="MIJ757" s="31"/>
      <c r="MIK757" s="31"/>
      <c r="MIL757" s="31"/>
      <c r="MIM757" s="31"/>
      <c r="MIN757" s="31"/>
      <c r="MIO757" s="31"/>
      <c r="MIP757" s="31"/>
      <c r="MIQ757" s="31"/>
      <c r="MIR757" s="31"/>
      <c r="MIS757" s="31"/>
      <c r="MIT757" s="31"/>
      <c r="MIU757" s="31"/>
      <c r="MIV757" s="31"/>
      <c r="MIW757" s="31"/>
      <c r="MIX757" s="31"/>
      <c r="MIY757" s="31"/>
      <c r="MIZ757" s="31"/>
      <c r="MJA757" s="31"/>
      <c r="MJB757" s="31"/>
      <c r="MJC757" s="31"/>
      <c r="MJD757" s="31"/>
      <c r="MJE757" s="31"/>
      <c r="MJF757" s="31"/>
      <c r="MJG757" s="31"/>
      <c r="MJH757" s="31"/>
      <c r="MJI757" s="31"/>
      <c r="MJJ757" s="31"/>
      <c r="MJK757" s="31"/>
      <c r="MJL757" s="31"/>
      <c r="MJM757" s="31"/>
      <c r="MJN757" s="31"/>
      <c r="MJO757" s="31"/>
      <c r="MJP757" s="31"/>
      <c r="MJQ757" s="31"/>
      <c r="MJR757" s="31"/>
      <c r="MJS757" s="31"/>
      <c r="MJT757" s="31"/>
      <c r="MJU757" s="31"/>
      <c r="MJV757" s="31"/>
      <c r="MJW757" s="31"/>
      <c r="MJX757" s="31"/>
      <c r="MJY757" s="31"/>
      <c r="MJZ757" s="31"/>
      <c r="MKA757" s="31"/>
      <c r="MKB757" s="31"/>
      <c r="MKC757" s="31"/>
      <c r="MKD757" s="31"/>
      <c r="MKE757" s="31"/>
      <c r="MKF757" s="31"/>
      <c r="MKG757" s="31"/>
      <c r="MKH757" s="31"/>
      <c r="MKI757" s="31"/>
      <c r="MKJ757" s="31"/>
      <c r="MKK757" s="31"/>
      <c r="MKL757" s="31"/>
      <c r="MKM757" s="31"/>
      <c r="MKN757" s="31"/>
      <c r="MKO757" s="31"/>
      <c r="MKP757" s="31"/>
      <c r="MKQ757" s="31"/>
      <c r="MKR757" s="31"/>
      <c r="MKS757" s="31"/>
      <c r="MKT757" s="31"/>
      <c r="MKU757" s="31"/>
      <c r="MKV757" s="31"/>
      <c r="MKW757" s="31"/>
      <c r="MKX757" s="31"/>
      <c r="MKY757" s="31"/>
      <c r="MKZ757" s="31"/>
      <c r="MLA757" s="31"/>
      <c r="MLB757" s="31"/>
      <c r="MLC757" s="31"/>
      <c r="MLD757" s="31"/>
      <c r="MLE757" s="31"/>
      <c r="MLF757" s="31"/>
      <c r="MLG757" s="31"/>
      <c r="MLH757" s="31"/>
      <c r="MLI757" s="31"/>
      <c r="MLJ757" s="31"/>
      <c r="MLK757" s="31"/>
      <c r="MLL757" s="31"/>
      <c r="MLM757" s="31"/>
      <c r="MLN757" s="31"/>
      <c r="MLO757" s="31"/>
      <c r="MLP757" s="31"/>
      <c r="MLQ757" s="31"/>
      <c r="MLR757" s="31"/>
      <c r="MLS757" s="31"/>
      <c r="MLT757" s="31"/>
      <c r="MLU757" s="31"/>
      <c r="MLV757" s="31"/>
      <c r="MLW757" s="31"/>
      <c r="MLX757" s="31"/>
      <c r="MLY757" s="31"/>
      <c r="MLZ757" s="31"/>
      <c r="MMA757" s="31"/>
      <c r="MMB757" s="31"/>
      <c r="MMC757" s="31"/>
      <c r="MMD757" s="31"/>
      <c r="MME757" s="31"/>
      <c r="MMF757" s="31"/>
      <c r="MMG757" s="31"/>
      <c r="MMH757" s="31"/>
      <c r="MMI757" s="31"/>
      <c r="MMJ757" s="31"/>
      <c r="MMK757" s="31"/>
      <c r="MML757" s="31"/>
      <c r="MMM757" s="31"/>
      <c r="MMN757" s="31"/>
      <c r="MMO757" s="31"/>
      <c r="MMP757" s="31"/>
      <c r="MMQ757" s="31"/>
      <c r="MMR757" s="31"/>
      <c r="MMS757" s="31"/>
      <c r="MMT757" s="31"/>
      <c r="MMU757" s="31"/>
      <c r="MMV757" s="31"/>
      <c r="MMW757" s="31"/>
      <c r="MMX757" s="31"/>
      <c r="MMY757" s="31"/>
      <c r="MMZ757" s="31"/>
      <c r="MNA757" s="31"/>
      <c r="MNB757" s="31"/>
      <c r="MNC757" s="31"/>
      <c r="MND757" s="31"/>
      <c r="MNE757" s="31"/>
      <c r="MNF757" s="31"/>
      <c r="MNG757" s="31"/>
      <c r="MNH757" s="31"/>
      <c r="MNI757" s="31"/>
      <c r="MNJ757" s="31"/>
      <c r="MNK757" s="31"/>
      <c r="MNL757" s="31"/>
      <c r="MNM757" s="31"/>
      <c r="MNN757" s="31"/>
      <c r="MNO757" s="31"/>
      <c r="MNP757" s="31"/>
      <c r="MNQ757" s="31"/>
      <c r="MNR757" s="31"/>
      <c r="MNS757" s="31"/>
      <c r="MNT757" s="31"/>
      <c r="MNU757" s="31"/>
      <c r="MNV757" s="31"/>
      <c r="MNW757" s="31"/>
      <c r="MNX757" s="31"/>
      <c r="MNY757" s="31"/>
      <c r="MNZ757" s="31"/>
      <c r="MOA757" s="31"/>
      <c r="MOB757" s="31"/>
      <c r="MOC757" s="31"/>
      <c r="MOD757" s="31"/>
      <c r="MOE757" s="31"/>
      <c r="MOF757" s="31"/>
      <c r="MOG757" s="31"/>
      <c r="MOH757" s="31"/>
      <c r="MOI757" s="31"/>
      <c r="MOJ757" s="31"/>
      <c r="MOK757" s="31"/>
      <c r="MOL757" s="31"/>
      <c r="MOM757" s="31"/>
      <c r="MON757" s="31"/>
      <c r="MOO757" s="31"/>
      <c r="MOP757" s="31"/>
      <c r="MOQ757" s="31"/>
      <c r="MOR757" s="31"/>
      <c r="MOS757" s="31"/>
      <c r="MOT757" s="31"/>
      <c r="MOU757" s="31"/>
      <c r="MOV757" s="31"/>
      <c r="MOW757" s="31"/>
      <c r="MOX757" s="31"/>
      <c r="MOY757" s="31"/>
      <c r="MOZ757" s="31"/>
      <c r="MPA757" s="31"/>
      <c r="MPB757" s="31"/>
      <c r="MPC757" s="31"/>
      <c r="MPD757" s="31"/>
      <c r="MPE757" s="31"/>
      <c r="MPF757" s="31"/>
      <c r="MPG757" s="31"/>
      <c r="MPH757" s="31"/>
      <c r="MPI757" s="31"/>
      <c r="MPJ757" s="31"/>
      <c r="MPK757" s="31"/>
      <c r="MPL757" s="31"/>
      <c r="MPM757" s="31"/>
      <c r="MPN757" s="31"/>
      <c r="MPO757" s="31"/>
      <c r="MPP757" s="31"/>
      <c r="MPQ757" s="31"/>
      <c r="MPR757" s="31"/>
      <c r="MPS757" s="31"/>
      <c r="MPT757" s="31"/>
      <c r="MPU757" s="31"/>
      <c r="MPV757" s="31"/>
      <c r="MPW757" s="31"/>
      <c r="MPX757" s="31"/>
      <c r="MPY757" s="31"/>
      <c r="MPZ757" s="31"/>
      <c r="MQA757" s="31"/>
      <c r="MQB757" s="31"/>
      <c r="MQC757" s="31"/>
      <c r="MQD757" s="31"/>
      <c r="MQE757" s="31"/>
      <c r="MQF757" s="31"/>
      <c r="MQG757" s="31"/>
      <c r="MQH757" s="31"/>
      <c r="MQI757" s="31"/>
      <c r="MQJ757" s="31"/>
      <c r="MQK757" s="31"/>
      <c r="MQL757" s="31"/>
      <c r="MQM757" s="31"/>
      <c r="MQN757" s="31"/>
      <c r="MQO757" s="31"/>
      <c r="MQP757" s="31"/>
      <c r="MQQ757" s="31"/>
      <c r="MQR757" s="31"/>
      <c r="MQS757" s="31"/>
      <c r="MQT757" s="31"/>
      <c r="MQU757" s="31"/>
      <c r="MQV757" s="31"/>
      <c r="MQW757" s="31"/>
      <c r="MQX757" s="31"/>
      <c r="MQY757" s="31"/>
      <c r="MQZ757" s="31"/>
      <c r="MRA757" s="31"/>
      <c r="MRB757" s="31"/>
      <c r="MRC757" s="31"/>
      <c r="MRD757" s="31"/>
      <c r="MRE757" s="31"/>
      <c r="MRF757" s="31"/>
      <c r="MRG757" s="31"/>
      <c r="MRH757" s="31"/>
      <c r="MRI757" s="31"/>
      <c r="MRJ757" s="31"/>
      <c r="MRK757" s="31"/>
      <c r="MRL757" s="31"/>
      <c r="MRM757" s="31"/>
      <c r="MRN757" s="31"/>
      <c r="MRO757" s="31"/>
      <c r="MRP757" s="31"/>
      <c r="MRQ757" s="31"/>
      <c r="MRR757" s="31"/>
      <c r="MRS757" s="31"/>
      <c r="MRT757" s="31"/>
      <c r="MRU757" s="31"/>
      <c r="MRV757" s="31"/>
      <c r="MRW757" s="31"/>
      <c r="MRX757" s="31"/>
      <c r="MRY757" s="31"/>
      <c r="MRZ757" s="31"/>
      <c r="MSA757" s="31"/>
      <c r="MSB757" s="31"/>
      <c r="MSC757" s="31"/>
      <c r="MSD757" s="31"/>
      <c r="MSE757" s="31"/>
      <c r="MSF757" s="31"/>
      <c r="MSG757" s="31"/>
      <c r="MSH757" s="31"/>
      <c r="MSI757" s="31"/>
      <c r="MSJ757" s="31"/>
      <c r="MSK757" s="31"/>
      <c r="MSL757" s="31"/>
      <c r="MSM757" s="31"/>
      <c r="MSN757" s="31"/>
      <c r="MSO757" s="31"/>
      <c r="MSP757" s="31"/>
      <c r="MSQ757" s="31"/>
      <c r="MSR757" s="31"/>
      <c r="MSS757" s="31"/>
      <c r="MST757" s="31"/>
      <c r="MSU757" s="31"/>
      <c r="MSV757" s="31"/>
      <c r="MSW757" s="31"/>
      <c r="MSX757" s="31"/>
      <c r="MSY757" s="31"/>
      <c r="MSZ757" s="31"/>
      <c r="MTA757" s="31"/>
      <c r="MTB757" s="31"/>
      <c r="MTC757" s="31"/>
      <c r="MTD757" s="31"/>
      <c r="MTE757" s="31"/>
      <c r="MTF757" s="31"/>
      <c r="MTG757" s="31"/>
      <c r="MTH757" s="31"/>
      <c r="MTI757" s="31"/>
      <c r="MTJ757" s="31"/>
      <c r="MTK757" s="31"/>
      <c r="MTL757" s="31"/>
      <c r="MTM757" s="31"/>
      <c r="MTN757" s="31"/>
      <c r="MTO757" s="31"/>
      <c r="MTP757" s="31"/>
      <c r="MTQ757" s="31"/>
      <c r="MTR757" s="31"/>
      <c r="MTS757" s="31"/>
      <c r="MTT757" s="31"/>
      <c r="MTU757" s="31"/>
      <c r="MTV757" s="31"/>
      <c r="MTW757" s="31"/>
      <c r="MTX757" s="31"/>
      <c r="MTY757" s="31"/>
      <c r="MTZ757" s="31"/>
      <c r="MUA757" s="31"/>
      <c r="MUB757" s="31"/>
      <c r="MUC757" s="31"/>
      <c r="MUD757" s="31"/>
      <c r="MUE757" s="31"/>
      <c r="MUF757" s="31"/>
      <c r="MUG757" s="31"/>
      <c r="MUH757" s="31"/>
      <c r="MUI757" s="31"/>
      <c r="MUJ757" s="31"/>
      <c r="MUK757" s="31"/>
      <c r="MUL757" s="31"/>
      <c r="MUM757" s="31"/>
      <c r="MUN757" s="31"/>
      <c r="MUO757" s="31"/>
      <c r="MUP757" s="31"/>
      <c r="MUQ757" s="31"/>
      <c r="MUR757" s="31"/>
      <c r="MUS757" s="31"/>
      <c r="MUT757" s="31"/>
      <c r="MUU757" s="31"/>
      <c r="MUV757" s="31"/>
      <c r="MUW757" s="31"/>
      <c r="MUX757" s="31"/>
      <c r="MUY757" s="31"/>
      <c r="MUZ757" s="31"/>
      <c r="MVA757" s="31"/>
      <c r="MVB757" s="31"/>
      <c r="MVC757" s="31"/>
      <c r="MVD757" s="31"/>
      <c r="MVE757" s="31"/>
      <c r="MVF757" s="31"/>
      <c r="MVG757" s="31"/>
      <c r="MVH757" s="31"/>
      <c r="MVI757" s="31"/>
      <c r="MVJ757" s="31"/>
      <c r="MVK757" s="31"/>
      <c r="MVL757" s="31"/>
      <c r="MVM757" s="31"/>
      <c r="MVN757" s="31"/>
      <c r="MVO757" s="31"/>
      <c r="MVP757" s="31"/>
      <c r="MVQ757" s="31"/>
      <c r="MVR757" s="31"/>
      <c r="MVS757" s="31"/>
      <c r="MVT757" s="31"/>
      <c r="MVU757" s="31"/>
      <c r="MVV757" s="31"/>
      <c r="MVW757" s="31"/>
      <c r="MVX757" s="31"/>
      <c r="MVY757" s="31"/>
      <c r="MVZ757" s="31"/>
      <c r="MWA757" s="31"/>
      <c r="MWB757" s="31"/>
      <c r="MWC757" s="31"/>
      <c r="MWD757" s="31"/>
      <c r="MWE757" s="31"/>
      <c r="MWF757" s="31"/>
      <c r="MWG757" s="31"/>
      <c r="MWH757" s="31"/>
      <c r="MWI757" s="31"/>
      <c r="MWJ757" s="31"/>
      <c r="MWK757" s="31"/>
      <c r="MWL757" s="31"/>
      <c r="MWM757" s="31"/>
      <c r="MWN757" s="31"/>
      <c r="MWO757" s="31"/>
      <c r="MWP757" s="31"/>
      <c r="MWQ757" s="31"/>
      <c r="MWR757" s="31"/>
      <c r="MWS757" s="31"/>
      <c r="MWT757" s="31"/>
      <c r="MWU757" s="31"/>
      <c r="MWV757" s="31"/>
      <c r="MWW757" s="31"/>
      <c r="MWX757" s="31"/>
      <c r="MWY757" s="31"/>
      <c r="MWZ757" s="31"/>
      <c r="MXA757" s="31"/>
      <c r="MXB757" s="31"/>
      <c r="MXC757" s="31"/>
      <c r="MXD757" s="31"/>
      <c r="MXE757" s="31"/>
      <c r="MXF757" s="31"/>
      <c r="MXG757" s="31"/>
      <c r="MXH757" s="31"/>
      <c r="MXI757" s="31"/>
      <c r="MXJ757" s="31"/>
      <c r="MXK757" s="31"/>
      <c r="MXL757" s="31"/>
      <c r="MXM757" s="31"/>
      <c r="MXN757" s="31"/>
      <c r="MXO757" s="31"/>
      <c r="MXP757" s="31"/>
      <c r="MXQ757" s="31"/>
      <c r="MXR757" s="31"/>
      <c r="MXS757" s="31"/>
      <c r="MXT757" s="31"/>
      <c r="MXU757" s="31"/>
      <c r="MXV757" s="31"/>
      <c r="MXW757" s="31"/>
      <c r="MXX757" s="31"/>
      <c r="MXY757" s="31"/>
      <c r="MXZ757" s="31"/>
      <c r="MYA757" s="31"/>
      <c r="MYB757" s="31"/>
      <c r="MYC757" s="31"/>
      <c r="MYD757" s="31"/>
      <c r="MYE757" s="31"/>
      <c r="MYF757" s="31"/>
      <c r="MYG757" s="31"/>
      <c r="MYH757" s="31"/>
      <c r="MYI757" s="31"/>
      <c r="MYJ757" s="31"/>
      <c r="MYK757" s="31"/>
      <c r="MYL757" s="31"/>
      <c r="MYM757" s="31"/>
      <c r="MYN757" s="31"/>
      <c r="MYO757" s="31"/>
      <c r="MYP757" s="31"/>
      <c r="MYQ757" s="31"/>
      <c r="MYR757" s="31"/>
      <c r="MYS757" s="31"/>
      <c r="MYT757" s="31"/>
      <c r="MYU757" s="31"/>
      <c r="MYV757" s="31"/>
      <c r="MYW757" s="31"/>
      <c r="MYX757" s="31"/>
      <c r="MYY757" s="31"/>
      <c r="MYZ757" s="31"/>
      <c r="MZA757" s="31"/>
      <c r="MZB757" s="31"/>
      <c r="MZC757" s="31"/>
      <c r="MZD757" s="31"/>
      <c r="MZE757" s="31"/>
      <c r="MZF757" s="31"/>
      <c r="MZG757" s="31"/>
      <c r="MZH757" s="31"/>
      <c r="MZI757" s="31"/>
      <c r="MZJ757" s="31"/>
      <c r="MZK757" s="31"/>
      <c r="MZL757" s="31"/>
      <c r="MZM757" s="31"/>
      <c r="MZN757" s="31"/>
      <c r="MZO757" s="31"/>
      <c r="MZP757" s="31"/>
      <c r="MZQ757" s="31"/>
      <c r="MZR757" s="31"/>
      <c r="MZS757" s="31"/>
      <c r="MZT757" s="31"/>
      <c r="MZU757" s="31"/>
      <c r="MZV757" s="31"/>
      <c r="MZW757" s="31"/>
      <c r="MZX757" s="31"/>
      <c r="MZY757" s="31"/>
      <c r="MZZ757" s="31"/>
      <c r="NAA757" s="31"/>
      <c r="NAB757" s="31"/>
      <c r="NAC757" s="31"/>
      <c r="NAD757" s="31"/>
      <c r="NAE757" s="31"/>
      <c r="NAF757" s="31"/>
      <c r="NAG757" s="31"/>
      <c r="NAH757" s="31"/>
      <c r="NAI757" s="31"/>
      <c r="NAJ757" s="31"/>
      <c r="NAK757" s="31"/>
      <c r="NAL757" s="31"/>
      <c r="NAM757" s="31"/>
      <c r="NAN757" s="31"/>
      <c r="NAO757" s="31"/>
      <c r="NAP757" s="31"/>
      <c r="NAQ757" s="31"/>
      <c r="NAR757" s="31"/>
      <c r="NAS757" s="31"/>
      <c r="NAT757" s="31"/>
      <c r="NAU757" s="31"/>
      <c r="NAV757" s="31"/>
      <c r="NAW757" s="31"/>
      <c r="NAX757" s="31"/>
      <c r="NAY757" s="31"/>
      <c r="NAZ757" s="31"/>
      <c r="NBA757" s="31"/>
      <c r="NBB757" s="31"/>
      <c r="NBC757" s="31"/>
      <c r="NBD757" s="31"/>
      <c r="NBE757" s="31"/>
      <c r="NBF757" s="31"/>
      <c r="NBG757" s="31"/>
      <c r="NBH757" s="31"/>
      <c r="NBI757" s="31"/>
      <c r="NBJ757" s="31"/>
      <c r="NBK757" s="31"/>
      <c r="NBL757" s="31"/>
      <c r="NBM757" s="31"/>
      <c r="NBN757" s="31"/>
      <c r="NBO757" s="31"/>
      <c r="NBP757" s="31"/>
      <c r="NBQ757" s="31"/>
      <c r="NBR757" s="31"/>
      <c r="NBS757" s="31"/>
      <c r="NBT757" s="31"/>
      <c r="NBU757" s="31"/>
      <c r="NBV757" s="31"/>
      <c r="NBW757" s="31"/>
      <c r="NBX757" s="31"/>
      <c r="NBY757" s="31"/>
      <c r="NBZ757" s="31"/>
      <c r="NCA757" s="31"/>
      <c r="NCB757" s="31"/>
      <c r="NCC757" s="31"/>
      <c r="NCD757" s="31"/>
      <c r="NCE757" s="31"/>
      <c r="NCF757" s="31"/>
      <c r="NCG757" s="31"/>
      <c r="NCH757" s="31"/>
      <c r="NCI757" s="31"/>
      <c r="NCJ757" s="31"/>
      <c r="NCK757" s="31"/>
      <c r="NCL757" s="31"/>
      <c r="NCM757" s="31"/>
      <c r="NCN757" s="31"/>
      <c r="NCO757" s="31"/>
      <c r="NCP757" s="31"/>
      <c r="NCQ757" s="31"/>
      <c r="NCR757" s="31"/>
      <c r="NCS757" s="31"/>
      <c r="NCT757" s="31"/>
      <c r="NCU757" s="31"/>
      <c r="NCV757" s="31"/>
      <c r="NCW757" s="31"/>
      <c r="NCX757" s="31"/>
      <c r="NCY757" s="31"/>
      <c r="NCZ757" s="31"/>
      <c r="NDA757" s="31"/>
      <c r="NDB757" s="31"/>
      <c r="NDC757" s="31"/>
      <c r="NDD757" s="31"/>
      <c r="NDE757" s="31"/>
      <c r="NDF757" s="31"/>
      <c r="NDG757" s="31"/>
      <c r="NDH757" s="31"/>
      <c r="NDI757" s="31"/>
      <c r="NDJ757" s="31"/>
      <c r="NDK757" s="31"/>
      <c r="NDL757" s="31"/>
      <c r="NDM757" s="31"/>
      <c r="NDN757" s="31"/>
      <c r="NDO757" s="31"/>
      <c r="NDP757" s="31"/>
      <c r="NDQ757" s="31"/>
      <c r="NDR757" s="31"/>
      <c r="NDS757" s="31"/>
      <c r="NDT757" s="31"/>
      <c r="NDU757" s="31"/>
      <c r="NDV757" s="31"/>
      <c r="NDW757" s="31"/>
      <c r="NDX757" s="31"/>
      <c r="NDY757" s="31"/>
      <c r="NDZ757" s="31"/>
      <c r="NEA757" s="31"/>
      <c r="NEB757" s="31"/>
      <c r="NEC757" s="31"/>
      <c r="NED757" s="31"/>
      <c r="NEE757" s="31"/>
      <c r="NEF757" s="31"/>
      <c r="NEG757" s="31"/>
      <c r="NEH757" s="31"/>
      <c r="NEI757" s="31"/>
      <c r="NEJ757" s="31"/>
      <c r="NEK757" s="31"/>
      <c r="NEL757" s="31"/>
      <c r="NEM757" s="31"/>
      <c r="NEN757" s="31"/>
      <c r="NEO757" s="31"/>
      <c r="NEP757" s="31"/>
      <c r="NEQ757" s="31"/>
      <c r="NER757" s="31"/>
      <c r="NES757" s="31"/>
      <c r="NET757" s="31"/>
      <c r="NEU757" s="31"/>
      <c r="NEV757" s="31"/>
      <c r="NEW757" s="31"/>
      <c r="NEX757" s="31"/>
      <c r="NEY757" s="31"/>
      <c r="NEZ757" s="31"/>
      <c r="NFA757" s="31"/>
      <c r="NFB757" s="31"/>
      <c r="NFC757" s="31"/>
      <c r="NFD757" s="31"/>
      <c r="NFE757" s="31"/>
      <c r="NFF757" s="31"/>
      <c r="NFG757" s="31"/>
      <c r="NFH757" s="31"/>
      <c r="NFI757" s="31"/>
      <c r="NFJ757" s="31"/>
      <c r="NFK757" s="31"/>
      <c r="NFL757" s="31"/>
      <c r="NFM757" s="31"/>
      <c r="NFN757" s="31"/>
      <c r="NFO757" s="31"/>
      <c r="NFP757" s="31"/>
      <c r="NFQ757" s="31"/>
      <c r="NFR757" s="31"/>
      <c r="NFS757" s="31"/>
      <c r="NFT757" s="31"/>
      <c r="NFU757" s="31"/>
      <c r="NFV757" s="31"/>
      <c r="NFW757" s="31"/>
      <c r="NFX757" s="31"/>
      <c r="NFY757" s="31"/>
      <c r="NFZ757" s="31"/>
      <c r="NGA757" s="31"/>
      <c r="NGB757" s="31"/>
      <c r="NGC757" s="31"/>
      <c r="NGD757" s="31"/>
      <c r="NGE757" s="31"/>
      <c r="NGF757" s="31"/>
      <c r="NGG757" s="31"/>
      <c r="NGH757" s="31"/>
      <c r="NGI757" s="31"/>
      <c r="NGJ757" s="31"/>
      <c r="NGK757" s="31"/>
      <c r="NGL757" s="31"/>
      <c r="NGM757" s="31"/>
      <c r="NGN757" s="31"/>
      <c r="NGO757" s="31"/>
      <c r="NGP757" s="31"/>
      <c r="NGQ757" s="31"/>
      <c r="NGR757" s="31"/>
      <c r="NGS757" s="31"/>
      <c r="NGT757" s="31"/>
      <c r="NGU757" s="31"/>
      <c r="NGV757" s="31"/>
      <c r="NGW757" s="31"/>
      <c r="NGX757" s="31"/>
      <c r="NGY757" s="31"/>
      <c r="NGZ757" s="31"/>
      <c r="NHA757" s="31"/>
      <c r="NHB757" s="31"/>
      <c r="NHC757" s="31"/>
      <c r="NHD757" s="31"/>
      <c r="NHE757" s="31"/>
      <c r="NHF757" s="31"/>
      <c r="NHG757" s="31"/>
      <c r="NHH757" s="31"/>
      <c r="NHI757" s="31"/>
      <c r="NHJ757" s="31"/>
      <c r="NHK757" s="31"/>
      <c r="NHL757" s="31"/>
      <c r="NHM757" s="31"/>
      <c r="NHN757" s="31"/>
      <c r="NHO757" s="31"/>
      <c r="NHP757" s="31"/>
      <c r="NHQ757" s="31"/>
      <c r="NHR757" s="31"/>
      <c r="NHS757" s="31"/>
      <c r="NHT757" s="31"/>
      <c r="NHU757" s="31"/>
      <c r="NHV757" s="31"/>
      <c r="NHW757" s="31"/>
      <c r="NHX757" s="31"/>
      <c r="NHY757" s="31"/>
      <c r="NHZ757" s="31"/>
      <c r="NIA757" s="31"/>
      <c r="NIB757" s="31"/>
      <c r="NIC757" s="31"/>
      <c r="NID757" s="31"/>
      <c r="NIE757" s="31"/>
      <c r="NIF757" s="31"/>
      <c r="NIG757" s="31"/>
      <c r="NIH757" s="31"/>
      <c r="NII757" s="31"/>
      <c r="NIJ757" s="31"/>
      <c r="NIK757" s="31"/>
      <c r="NIL757" s="31"/>
      <c r="NIM757" s="31"/>
      <c r="NIN757" s="31"/>
      <c r="NIO757" s="31"/>
      <c r="NIP757" s="31"/>
      <c r="NIQ757" s="31"/>
      <c r="NIR757" s="31"/>
      <c r="NIS757" s="31"/>
      <c r="NIT757" s="31"/>
      <c r="NIU757" s="31"/>
      <c r="NIV757" s="31"/>
      <c r="NIW757" s="31"/>
      <c r="NIX757" s="31"/>
      <c r="NIY757" s="31"/>
      <c r="NIZ757" s="31"/>
      <c r="NJA757" s="31"/>
      <c r="NJB757" s="31"/>
      <c r="NJC757" s="31"/>
      <c r="NJD757" s="31"/>
      <c r="NJE757" s="31"/>
      <c r="NJF757" s="31"/>
      <c r="NJG757" s="31"/>
      <c r="NJH757" s="31"/>
      <c r="NJI757" s="31"/>
      <c r="NJJ757" s="31"/>
      <c r="NJK757" s="31"/>
      <c r="NJL757" s="31"/>
      <c r="NJM757" s="31"/>
      <c r="NJN757" s="31"/>
      <c r="NJO757" s="31"/>
      <c r="NJP757" s="31"/>
      <c r="NJQ757" s="31"/>
      <c r="NJR757" s="31"/>
      <c r="NJS757" s="31"/>
      <c r="NJT757" s="31"/>
      <c r="NJU757" s="31"/>
      <c r="NJV757" s="31"/>
      <c r="NJW757" s="31"/>
      <c r="NJX757" s="31"/>
      <c r="NJY757" s="31"/>
      <c r="NJZ757" s="31"/>
      <c r="NKA757" s="31"/>
      <c r="NKB757" s="31"/>
      <c r="NKC757" s="31"/>
      <c r="NKD757" s="31"/>
      <c r="NKE757" s="31"/>
      <c r="NKF757" s="31"/>
      <c r="NKG757" s="31"/>
      <c r="NKH757" s="31"/>
      <c r="NKI757" s="31"/>
      <c r="NKJ757" s="31"/>
      <c r="NKK757" s="31"/>
      <c r="NKL757" s="31"/>
      <c r="NKM757" s="31"/>
      <c r="NKN757" s="31"/>
      <c r="NKO757" s="31"/>
      <c r="NKP757" s="31"/>
      <c r="NKQ757" s="31"/>
      <c r="NKR757" s="31"/>
      <c r="NKS757" s="31"/>
      <c r="NKT757" s="31"/>
      <c r="NKU757" s="31"/>
      <c r="NKV757" s="31"/>
      <c r="NKW757" s="31"/>
      <c r="NKX757" s="31"/>
      <c r="NKY757" s="31"/>
      <c r="NKZ757" s="31"/>
      <c r="NLA757" s="31"/>
      <c r="NLB757" s="31"/>
      <c r="NLC757" s="31"/>
      <c r="NLD757" s="31"/>
      <c r="NLE757" s="31"/>
      <c r="NLF757" s="31"/>
      <c r="NLG757" s="31"/>
      <c r="NLH757" s="31"/>
      <c r="NLI757" s="31"/>
      <c r="NLJ757" s="31"/>
      <c r="NLK757" s="31"/>
      <c r="NLL757" s="31"/>
      <c r="NLM757" s="31"/>
      <c r="NLN757" s="31"/>
      <c r="NLO757" s="31"/>
      <c r="NLP757" s="31"/>
      <c r="NLQ757" s="31"/>
      <c r="NLR757" s="31"/>
      <c r="NLS757" s="31"/>
      <c r="NLT757" s="31"/>
      <c r="NLU757" s="31"/>
      <c r="NLV757" s="31"/>
      <c r="NLW757" s="31"/>
      <c r="NLX757" s="31"/>
      <c r="NLY757" s="31"/>
      <c r="NLZ757" s="31"/>
      <c r="NMA757" s="31"/>
      <c r="NMB757" s="31"/>
      <c r="NMC757" s="31"/>
      <c r="NMD757" s="31"/>
      <c r="NME757" s="31"/>
      <c r="NMF757" s="31"/>
      <c r="NMG757" s="31"/>
      <c r="NMH757" s="31"/>
      <c r="NMI757" s="31"/>
      <c r="NMJ757" s="31"/>
      <c r="NMK757" s="31"/>
      <c r="NML757" s="31"/>
      <c r="NMM757" s="31"/>
      <c r="NMN757" s="31"/>
      <c r="NMO757" s="31"/>
      <c r="NMP757" s="31"/>
      <c r="NMQ757" s="31"/>
      <c r="NMR757" s="31"/>
      <c r="NMS757" s="31"/>
      <c r="NMT757" s="31"/>
      <c r="NMU757" s="31"/>
      <c r="NMV757" s="31"/>
      <c r="NMW757" s="31"/>
      <c r="NMX757" s="31"/>
      <c r="NMY757" s="31"/>
      <c r="NMZ757" s="31"/>
      <c r="NNA757" s="31"/>
      <c r="NNB757" s="31"/>
      <c r="NNC757" s="31"/>
      <c r="NND757" s="31"/>
      <c r="NNE757" s="31"/>
      <c r="NNF757" s="31"/>
      <c r="NNG757" s="31"/>
      <c r="NNH757" s="31"/>
      <c r="NNI757" s="31"/>
      <c r="NNJ757" s="31"/>
      <c r="NNK757" s="31"/>
      <c r="NNL757" s="31"/>
      <c r="NNM757" s="31"/>
      <c r="NNN757" s="31"/>
      <c r="NNO757" s="31"/>
      <c r="NNP757" s="31"/>
      <c r="NNQ757" s="31"/>
      <c r="NNR757" s="31"/>
      <c r="NNS757" s="31"/>
      <c r="NNT757" s="31"/>
      <c r="NNU757" s="31"/>
      <c r="NNV757" s="31"/>
      <c r="NNW757" s="31"/>
      <c r="NNX757" s="31"/>
      <c r="NNY757" s="31"/>
      <c r="NNZ757" s="31"/>
      <c r="NOA757" s="31"/>
      <c r="NOB757" s="31"/>
      <c r="NOC757" s="31"/>
      <c r="NOD757" s="31"/>
      <c r="NOE757" s="31"/>
      <c r="NOF757" s="31"/>
      <c r="NOG757" s="31"/>
      <c r="NOH757" s="31"/>
      <c r="NOI757" s="31"/>
      <c r="NOJ757" s="31"/>
      <c r="NOK757" s="31"/>
      <c r="NOL757" s="31"/>
      <c r="NOM757" s="31"/>
      <c r="NON757" s="31"/>
      <c r="NOO757" s="31"/>
      <c r="NOP757" s="31"/>
      <c r="NOQ757" s="31"/>
      <c r="NOR757" s="31"/>
      <c r="NOS757" s="31"/>
      <c r="NOT757" s="31"/>
      <c r="NOU757" s="31"/>
      <c r="NOV757" s="31"/>
      <c r="NOW757" s="31"/>
      <c r="NOX757" s="31"/>
      <c r="NOY757" s="31"/>
      <c r="NOZ757" s="31"/>
      <c r="NPA757" s="31"/>
      <c r="NPB757" s="31"/>
      <c r="NPC757" s="31"/>
      <c r="NPD757" s="31"/>
      <c r="NPE757" s="31"/>
      <c r="NPF757" s="31"/>
      <c r="NPG757" s="31"/>
      <c r="NPH757" s="31"/>
      <c r="NPI757" s="31"/>
      <c r="NPJ757" s="31"/>
      <c r="NPK757" s="31"/>
      <c r="NPL757" s="31"/>
      <c r="NPM757" s="31"/>
      <c r="NPN757" s="31"/>
      <c r="NPO757" s="31"/>
      <c r="NPP757" s="31"/>
      <c r="NPQ757" s="31"/>
      <c r="NPR757" s="31"/>
      <c r="NPS757" s="31"/>
      <c r="NPT757" s="31"/>
      <c r="NPU757" s="31"/>
      <c r="NPV757" s="31"/>
      <c r="NPW757" s="31"/>
      <c r="NPX757" s="31"/>
      <c r="NPY757" s="31"/>
      <c r="NPZ757" s="31"/>
      <c r="NQA757" s="31"/>
      <c r="NQB757" s="31"/>
      <c r="NQC757" s="31"/>
      <c r="NQD757" s="31"/>
      <c r="NQE757" s="31"/>
      <c r="NQF757" s="31"/>
      <c r="NQG757" s="31"/>
      <c r="NQH757" s="31"/>
      <c r="NQI757" s="31"/>
      <c r="NQJ757" s="31"/>
      <c r="NQK757" s="31"/>
      <c r="NQL757" s="31"/>
      <c r="NQM757" s="31"/>
      <c r="NQN757" s="31"/>
      <c r="NQO757" s="31"/>
      <c r="NQP757" s="31"/>
      <c r="NQQ757" s="31"/>
      <c r="NQR757" s="31"/>
      <c r="NQS757" s="31"/>
      <c r="NQT757" s="31"/>
      <c r="NQU757" s="31"/>
      <c r="NQV757" s="31"/>
      <c r="NQW757" s="31"/>
      <c r="NQX757" s="31"/>
      <c r="NQY757" s="31"/>
      <c r="NQZ757" s="31"/>
      <c r="NRA757" s="31"/>
      <c r="NRB757" s="31"/>
      <c r="NRC757" s="31"/>
      <c r="NRD757" s="31"/>
      <c r="NRE757" s="31"/>
      <c r="NRF757" s="31"/>
      <c r="NRG757" s="31"/>
      <c r="NRH757" s="31"/>
      <c r="NRI757" s="31"/>
      <c r="NRJ757" s="31"/>
      <c r="NRK757" s="31"/>
      <c r="NRL757" s="31"/>
      <c r="NRM757" s="31"/>
      <c r="NRN757" s="31"/>
      <c r="NRO757" s="31"/>
      <c r="NRP757" s="31"/>
      <c r="NRQ757" s="31"/>
      <c r="NRR757" s="31"/>
      <c r="NRS757" s="31"/>
      <c r="NRT757" s="31"/>
      <c r="NRU757" s="31"/>
      <c r="NRV757" s="31"/>
      <c r="NRW757" s="31"/>
      <c r="NRX757" s="31"/>
      <c r="NRY757" s="31"/>
      <c r="NRZ757" s="31"/>
      <c r="NSA757" s="31"/>
      <c r="NSB757" s="31"/>
      <c r="NSC757" s="31"/>
      <c r="NSD757" s="31"/>
      <c r="NSE757" s="31"/>
      <c r="NSF757" s="31"/>
      <c r="NSG757" s="31"/>
      <c r="NSH757" s="31"/>
      <c r="NSI757" s="31"/>
      <c r="NSJ757" s="31"/>
      <c r="NSK757" s="31"/>
      <c r="NSL757" s="31"/>
      <c r="NSM757" s="31"/>
      <c r="NSN757" s="31"/>
      <c r="NSO757" s="31"/>
      <c r="NSP757" s="31"/>
      <c r="NSQ757" s="31"/>
      <c r="NSR757" s="31"/>
      <c r="NSS757" s="31"/>
      <c r="NST757" s="31"/>
      <c r="NSU757" s="31"/>
      <c r="NSV757" s="31"/>
      <c r="NSW757" s="31"/>
      <c r="NSX757" s="31"/>
      <c r="NSY757" s="31"/>
      <c r="NSZ757" s="31"/>
      <c r="NTA757" s="31"/>
      <c r="NTB757" s="31"/>
      <c r="NTC757" s="31"/>
      <c r="NTD757" s="31"/>
      <c r="NTE757" s="31"/>
      <c r="NTF757" s="31"/>
      <c r="NTG757" s="31"/>
      <c r="NTH757" s="31"/>
      <c r="NTI757" s="31"/>
      <c r="NTJ757" s="31"/>
      <c r="NTK757" s="31"/>
      <c r="NTL757" s="31"/>
      <c r="NTM757" s="31"/>
      <c r="NTN757" s="31"/>
      <c r="NTO757" s="31"/>
      <c r="NTP757" s="31"/>
      <c r="NTQ757" s="31"/>
      <c r="NTR757" s="31"/>
      <c r="NTS757" s="31"/>
      <c r="NTT757" s="31"/>
      <c r="NTU757" s="31"/>
      <c r="NTV757" s="31"/>
      <c r="NTW757" s="31"/>
      <c r="NTX757" s="31"/>
      <c r="NTY757" s="31"/>
      <c r="NTZ757" s="31"/>
      <c r="NUA757" s="31"/>
      <c r="NUB757" s="31"/>
      <c r="NUC757" s="31"/>
      <c r="NUD757" s="31"/>
      <c r="NUE757" s="31"/>
      <c r="NUF757" s="31"/>
      <c r="NUG757" s="31"/>
      <c r="NUH757" s="31"/>
      <c r="NUI757" s="31"/>
      <c r="NUJ757" s="31"/>
      <c r="NUK757" s="31"/>
      <c r="NUL757" s="31"/>
      <c r="NUM757" s="31"/>
      <c r="NUN757" s="31"/>
      <c r="NUO757" s="31"/>
      <c r="NUP757" s="31"/>
      <c r="NUQ757" s="31"/>
      <c r="NUR757" s="31"/>
      <c r="NUS757" s="31"/>
      <c r="NUT757" s="31"/>
      <c r="NUU757" s="31"/>
      <c r="NUV757" s="31"/>
      <c r="NUW757" s="31"/>
      <c r="NUX757" s="31"/>
      <c r="NUY757" s="31"/>
      <c r="NUZ757" s="31"/>
      <c r="NVA757" s="31"/>
      <c r="NVB757" s="31"/>
      <c r="NVC757" s="31"/>
      <c r="NVD757" s="31"/>
      <c r="NVE757" s="31"/>
      <c r="NVF757" s="31"/>
      <c r="NVG757" s="31"/>
      <c r="NVH757" s="31"/>
      <c r="NVI757" s="31"/>
      <c r="NVJ757" s="31"/>
      <c r="NVK757" s="31"/>
      <c r="NVL757" s="31"/>
      <c r="NVM757" s="31"/>
      <c r="NVN757" s="31"/>
      <c r="NVO757" s="31"/>
      <c r="NVP757" s="31"/>
      <c r="NVQ757" s="31"/>
      <c r="NVR757" s="31"/>
      <c r="NVS757" s="31"/>
      <c r="NVT757" s="31"/>
      <c r="NVU757" s="31"/>
      <c r="NVV757" s="31"/>
      <c r="NVW757" s="31"/>
      <c r="NVX757" s="31"/>
      <c r="NVY757" s="31"/>
      <c r="NVZ757" s="31"/>
      <c r="NWA757" s="31"/>
      <c r="NWB757" s="31"/>
      <c r="NWC757" s="31"/>
      <c r="NWD757" s="31"/>
      <c r="NWE757" s="31"/>
      <c r="NWF757" s="31"/>
      <c r="NWG757" s="31"/>
      <c r="NWH757" s="31"/>
      <c r="NWI757" s="31"/>
      <c r="NWJ757" s="31"/>
      <c r="NWK757" s="31"/>
      <c r="NWL757" s="31"/>
      <c r="NWM757" s="31"/>
      <c r="NWN757" s="31"/>
      <c r="NWO757" s="31"/>
      <c r="NWP757" s="31"/>
      <c r="NWQ757" s="31"/>
      <c r="NWR757" s="31"/>
      <c r="NWS757" s="31"/>
      <c r="NWT757" s="31"/>
      <c r="NWU757" s="31"/>
      <c r="NWV757" s="31"/>
      <c r="NWW757" s="31"/>
      <c r="NWX757" s="31"/>
      <c r="NWY757" s="31"/>
      <c r="NWZ757" s="31"/>
      <c r="NXA757" s="31"/>
      <c r="NXB757" s="31"/>
      <c r="NXC757" s="31"/>
      <c r="NXD757" s="31"/>
      <c r="NXE757" s="31"/>
      <c r="NXF757" s="31"/>
      <c r="NXG757" s="31"/>
      <c r="NXH757" s="31"/>
      <c r="NXI757" s="31"/>
      <c r="NXJ757" s="31"/>
      <c r="NXK757" s="31"/>
      <c r="NXL757" s="31"/>
      <c r="NXM757" s="31"/>
      <c r="NXN757" s="31"/>
      <c r="NXO757" s="31"/>
      <c r="NXP757" s="31"/>
      <c r="NXQ757" s="31"/>
      <c r="NXR757" s="31"/>
      <c r="NXS757" s="31"/>
      <c r="NXT757" s="31"/>
      <c r="NXU757" s="31"/>
      <c r="NXV757" s="31"/>
      <c r="NXW757" s="31"/>
      <c r="NXX757" s="31"/>
      <c r="NXY757" s="31"/>
      <c r="NXZ757" s="31"/>
      <c r="NYA757" s="31"/>
      <c r="NYB757" s="31"/>
      <c r="NYC757" s="31"/>
      <c r="NYD757" s="31"/>
      <c r="NYE757" s="31"/>
      <c r="NYF757" s="31"/>
      <c r="NYG757" s="31"/>
      <c r="NYH757" s="31"/>
      <c r="NYI757" s="31"/>
      <c r="NYJ757" s="31"/>
      <c r="NYK757" s="31"/>
      <c r="NYL757" s="31"/>
      <c r="NYM757" s="31"/>
      <c r="NYN757" s="31"/>
      <c r="NYO757" s="31"/>
      <c r="NYP757" s="31"/>
      <c r="NYQ757" s="31"/>
      <c r="NYR757" s="31"/>
      <c r="NYS757" s="31"/>
      <c r="NYT757" s="31"/>
      <c r="NYU757" s="31"/>
      <c r="NYV757" s="31"/>
      <c r="NYW757" s="31"/>
      <c r="NYX757" s="31"/>
      <c r="NYY757" s="31"/>
      <c r="NYZ757" s="31"/>
      <c r="NZA757" s="31"/>
      <c r="NZB757" s="31"/>
      <c r="NZC757" s="31"/>
      <c r="NZD757" s="31"/>
      <c r="NZE757" s="31"/>
      <c r="NZF757" s="31"/>
      <c r="NZG757" s="31"/>
      <c r="NZH757" s="31"/>
      <c r="NZI757" s="31"/>
      <c r="NZJ757" s="31"/>
      <c r="NZK757" s="31"/>
      <c r="NZL757" s="31"/>
      <c r="NZM757" s="31"/>
      <c r="NZN757" s="31"/>
      <c r="NZO757" s="31"/>
      <c r="NZP757" s="31"/>
      <c r="NZQ757" s="31"/>
      <c r="NZR757" s="31"/>
      <c r="NZS757" s="31"/>
      <c r="NZT757" s="31"/>
      <c r="NZU757" s="31"/>
      <c r="NZV757" s="31"/>
      <c r="NZW757" s="31"/>
      <c r="NZX757" s="31"/>
      <c r="NZY757" s="31"/>
      <c r="NZZ757" s="31"/>
      <c r="OAA757" s="31"/>
      <c r="OAB757" s="31"/>
      <c r="OAC757" s="31"/>
      <c r="OAD757" s="31"/>
      <c r="OAE757" s="31"/>
      <c r="OAF757" s="31"/>
      <c r="OAG757" s="31"/>
      <c r="OAH757" s="31"/>
      <c r="OAI757" s="31"/>
      <c r="OAJ757" s="31"/>
      <c r="OAK757" s="31"/>
      <c r="OAL757" s="31"/>
      <c r="OAM757" s="31"/>
      <c r="OAN757" s="31"/>
      <c r="OAO757" s="31"/>
      <c r="OAP757" s="31"/>
      <c r="OAQ757" s="31"/>
      <c r="OAR757" s="31"/>
      <c r="OAS757" s="31"/>
      <c r="OAT757" s="31"/>
      <c r="OAU757" s="31"/>
      <c r="OAV757" s="31"/>
      <c r="OAW757" s="31"/>
      <c r="OAX757" s="31"/>
      <c r="OAY757" s="31"/>
      <c r="OAZ757" s="31"/>
      <c r="OBA757" s="31"/>
      <c r="OBB757" s="31"/>
      <c r="OBC757" s="31"/>
      <c r="OBD757" s="31"/>
      <c r="OBE757" s="31"/>
      <c r="OBF757" s="31"/>
      <c r="OBG757" s="31"/>
      <c r="OBH757" s="31"/>
      <c r="OBI757" s="31"/>
      <c r="OBJ757" s="31"/>
      <c r="OBK757" s="31"/>
      <c r="OBL757" s="31"/>
      <c r="OBM757" s="31"/>
      <c r="OBN757" s="31"/>
      <c r="OBO757" s="31"/>
      <c r="OBP757" s="31"/>
      <c r="OBQ757" s="31"/>
      <c r="OBR757" s="31"/>
      <c r="OBS757" s="31"/>
      <c r="OBT757" s="31"/>
      <c r="OBU757" s="31"/>
      <c r="OBV757" s="31"/>
      <c r="OBW757" s="31"/>
      <c r="OBX757" s="31"/>
      <c r="OBY757" s="31"/>
      <c r="OBZ757" s="31"/>
      <c r="OCA757" s="31"/>
      <c r="OCB757" s="31"/>
      <c r="OCC757" s="31"/>
      <c r="OCD757" s="31"/>
      <c r="OCE757" s="31"/>
      <c r="OCF757" s="31"/>
      <c r="OCG757" s="31"/>
      <c r="OCH757" s="31"/>
      <c r="OCI757" s="31"/>
      <c r="OCJ757" s="31"/>
      <c r="OCK757" s="31"/>
      <c r="OCL757" s="31"/>
      <c r="OCM757" s="31"/>
      <c r="OCN757" s="31"/>
      <c r="OCO757" s="31"/>
      <c r="OCP757" s="31"/>
      <c r="OCQ757" s="31"/>
      <c r="OCR757" s="31"/>
      <c r="OCS757" s="31"/>
      <c r="OCT757" s="31"/>
      <c r="OCU757" s="31"/>
      <c r="OCV757" s="31"/>
      <c r="OCW757" s="31"/>
      <c r="OCX757" s="31"/>
      <c r="OCY757" s="31"/>
      <c r="OCZ757" s="31"/>
      <c r="ODA757" s="31"/>
      <c r="ODB757" s="31"/>
      <c r="ODC757" s="31"/>
      <c r="ODD757" s="31"/>
      <c r="ODE757" s="31"/>
      <c r="ODF757" s="31"/>
      <c r="ODG757" s="31"/>
      <c r="ODH757" s="31"/>
      <c r="ODI757" s="31"/>
      <c r="ODJ757" s="31"/>
      <c r="ODK757" s="31"/>
      <c r="ODL757" s="31"/>
      <c r="ODM757" s="31"/>
      <c r="ODN757" s="31"/>
      <c r="ODO757" s="31"/>
      <c r="ODP757" s="31"/>
      <c r="ODQ757" s="31"/>
      <c r="ODR757" s="31"/>
      <c r="ODS757" s="31"/>
      <c r="ODT757" s="31"/>
      <c r="ODU757" s="31"/>
      <c r="ODV757" s="31"/>
      <c r="ODW757" s="31"/>
      <c r="ODX757" s="31"/>
      <c r="ODY757" s="31"/>
      <c r="ODZ757" s="31"/>
      <c r="OEA757" s="31"/>
      <c r="OEB757" s="31"/>
      <c r="OEC757" s="31"/>
      <c r="OED757" s="31"/>
      <c r="OEE757" s="31"/>
      <c r="OEF757" s="31"/>
      <c r="OEG757" s="31"/>
      <c r="OEH757" s="31"/>
      <c r="OEI757" s="31"/>
      <c r="OEJ757" s="31"/>
      <c r="OEK757" s="31"/>
      <c r="OEL757" s="31"/>
      <c r="OEM757" s="31"/>
      <c r="OEN757" s="31"/>
      <c r="OEO757" s="31"/>
      <c r="OEP757" s="31"/>
      <c r="OEQ757" s="31"/>
      <c r="OER757" s="31"/>
      <c r="OES757" s="31"/>
      <c r="OET757" s="31"/>
      <c r="OEU757" s="31"/>
      <c r="OEV757" s="31"/>
      <c r="OEW757" s="31"/>
      <c r="OEX757" s="31"/>
      <c r="OEY757" s="31"/>
      <c r="OEZ757" s="31"/>
      <c r="OFA757" s="31"/>
      <c r="OFB757" s="31"/>
      <c r="OFC757" s="31"/>
      <c r="OFD757" s="31"/>
      <c r="OFE757" s="31"/>
      <c r="OFF757" s="31"/>
      <c r="OFG757" s="31"/>
      <c r="OFH757" s="31"/>
      <c r="OFI757" s="31"/>
      <c r="OFJ757" s="31"/>
      <c r="OFK757" s="31"/>
      <c r="OFL757" s="31"/>
      <c r="OFM757" s="31"/>
      <c r="OFN757" s="31"/>
      <c r="OFO757" s="31"/>
      <c r="OFP757" s="31"/>
      <c r="OFQ757" s="31"/>
      <c r="OFR757" s="31"/>
      <c r="OFS757" s="31"/>
      <c r="OFT757" s="31"/>
      <c r="OFU757" s="31"/>
      <c r="OFV757" s="31"/>
      <c r="OFW757" s="31"/>
      <c r="OFX757" s="31"/>
      <c r="OFY757" s="31"/>
      <c r="OFZ757" s="31"/>
      <c r="OGA757" s="31"/>
      <c r="OGB757" s="31"/>
      <c r="OGC757" s="31"/>
      <c r="OGD757" s="31"/>
      <c r="OGE757" s="31"/>
      <c r="OGF757" s="31"/>
      <c r="OGG757" s="31"/>
      <c r="OGH757" s="31"/>
      <c r="OGI757" s="31"/>
      <c r="OGJ757" s="31"/>
      <c r="OGK757" s="31"/>
      <c r="OGL757" s="31"/>
      <c r="OGM757" s="31"/>
      <c r="OGN757" s="31"/>
      <c r="OGO757" s="31"/>
      <c r="OGP757" s="31"/>
      <c r="OGQ757" s="31"/>
      <c r="OGR757" s="31"/>
      <c r="OGS757" s="31"/>
      <c r="OGT757" s="31"/>
      <c r="OGU757" s="31"/>
      <c r="OGV757" s="31"/>
      <c r="OGW757" s="31"/>
      <c r="OGX757" s="31"/>
      <c r="OGY757" s="31"/>
      <c r="OGZ757" s="31"/>
      <c r="OHA757" s="31"/>
      <c r="OHB757" s="31"/>
      <c r="OHC757" s="31"/>
      <c r="OHD757" s="31"/>
      <c r="OHE757" s="31"/>
      <c r="OHF757" s="31"/>
      <c r="OHG757" s="31"/>
      <c r="OHH757" s="31"/>
      <c r="OHI757" s="31"/>
      <c r="OHJ757" s="31"/>
      <c r="OHK757" s="31"/>
      <c r="OHL757" s="31"/>
      <c r="OHM757" s="31"/>
      <c r="OHN757" s="31"/>
      <c r="OHO757" s="31"/>
      <c r="OHP757" s="31"/>
      <c r="OHQ757" s="31"/>
      <c r="OHR757" s="31"/>
      <c r="OHS757" s="31"/>
      <c r="OHT757" s="31"/>
      <c r="OHU757" s="31"/>
      <c r="OHV757" s="31"/>
      <c r="OHW757" s="31"/>
      <c r="OHX757" s="31"/>
      <c r="OHY757" s="31"/>
      <c r="OHZ757" s="31"/>
      <c r="OIA757" s="31"/>
      <c r="OIB757" s="31"/>
      <c r="OIC757" s="31"/>
      <c r="OID757" s="31"/>
      <c r="OIE757" s="31"/>
      <c r="OIF757" s="31"/>
      <c r="OIG757" s="31"/>
      <c r="OIH757" s="31"/>
      <c r="OII757" s="31"/>
      <c r="OIJ757" s="31"/>
      <c r="OIK757" s="31"/>
      <c r="OIL757" s="31"/>
      <c r="OIM757" s="31"/>
      <c r="OIN757" s="31"/>
      <c r="OIO757" s="31"/>
      <c r="OIP757" s="31"/>
      <c r="OIQ757" s="31"/>
      <c r="OIR757" s="31"/>
      <c r="OIS757" s="31"/>
      <c r="OIT757" s="31"/>
      <c r="OIU757" s="31"/>
      <c r="OIV757" s="31"/>
      <c r="OIW757" s="31"/>
      <c r="OIX757" s="31"/>
      <c r="OIY757" s="31"/>
      <c r="OIZ757" s="31"/>
      <c r="OJA757" s="31"/>
      <c r="OJB757" s="31"/>
      <c r="OJC757" s="31"/>
      <c r="OJD757" s="31"/>
      <c r="OJE757" s="31"/>
      <c r="OJF757" s="31"/>
      <c r="OJG757" s="31"/>
      <c r="OJH757" s="31"/>
      <c r="OJI757" s="31"/>
      <c r="OJJ757" s="31"/>
      <c r="OJK757" s="31"/>
      <c r="OJL757" s="31"/>
      <c r="OJM757" s="31"/>
      <c r="OJN757" s="31"/>
      <c r="OJO757" s="31"/>
      <c r="OJP757" s="31"/>
      <c r="OJQ757" s="31"/>
      <c r="OJR757" s="31"/>
      <c r="OJS757" s="31"/>
      <c r="OJT757" s="31"/>
      <c r="OJU757" s="31"/>
      <c r="OJV757" s="31"/>
      <c r="OJW757" s="31"/>
      <c r="OJX757" s="31"/>
      <c r="OJY757" s="31"/>
      <c r="OJZ757" s="31"/>
      <c r="OKA757" s="31"/>
      <c r="OKB757" s="31"/>
      <c r="OKC757" s="31"/>
      <c r="OKD757" s="31"/>
      <c r="OKE757" s="31"/>
      <c r="OKF757" s="31"/>
      <c r="OKG757" s="31"/>
      <c r="OKH757" s="31"/>
      <c r="OKI757" s="31"/>
      <c r="OKJ757" s="31"/>
      <c r="OKK757" s="31"/>
      <c r="OKL757" s="31"/>
      <c r="OKM757" s="31"/>
      <c r="OKN757" s="31"/>
      <c r="OKO757" s="31"/>
      <c r="OKP757" s="31"/>
      <c r="OKQ757" s="31"/>
      <c r="OKR757" s="31"/>
      <c r="OKS757" s="31"/>
      <c r="OKT757" s="31"/>
      <c r="OKU757" s="31"/>
      <c r="OKV757" s="31"/>
      <c r="OKW757" s="31"/>
      <c r="OKX757" s="31"/>
      <c r="OKY757" s="31"/>
      <c r="OKZ757" s="31"/>
      <c r="OLA757" s="31"/>
      <c r="OLB757" s="31"/>
      <c r="OLC757" s="31"/>
      <c r="OLD757" s="31"/>
      <c r="OLE757" s="31"/>
      <c r="OLF757" s="31"/>
      <c r="OLG757" s="31"/>
      <c r="OLH757" s="31"/>
      <c r="OLI757" s="31"/>
      <c r="OLJ757" s="31"/>
      <c r="OLK757" s="31"/>
      <c r="OLL757" s="31"/>
      <c r="OLM757" s="31"/>
      <c r="OLN757" s="31"/>
      <c r="OLO757" s="31"/>
      <c r="OLP757" s="31"/>
      <c r="OLQ757" s="31"/>
      <c r="OLR757" s="31"/>
      <c r="OLS757" s="31"/>
      <c r="OLT757" s="31"/>
      <c r="OLU757" s="31"/>
      <c r="OLV757" s="31"/>
      <c r="OLW757" s="31"/>
      <c r="OLX757" s="31"/>
      <c r="OLY757" s="31"/>
      <c r="OLZ757" s="31"/>
      <c r="OMA757" s="31"/>
      <c r="OMB757" s="31"/>
      <c r="OMC757" s="31"/>
      <c r="OMD757" s="31"/>
      <c r="OME757" s="31"/>
      <c r="OMF757" s="31"/>
      <c r="OMG757" s="31"/>
      <c r="OMH757" s="31"/>
      <c r="OMI757" s="31"/>
      <c r="OMJ757" s="31"/>
      <c r="OMK757" s="31"/>
      <c r="OML757" s="31"/>
      <c r="OMM757" s="31"/>
      <c r="OMN757" s="31"/>
      <c r="OMO757" s="31"/>
      <c r="OMP757" s="31"/>
      <c r="OMQ757" s="31"/>
      <c r="OMR757" s="31"/>
      <c r="OMS757" s="31"/>
      <c r="OMT757" s="31"/>
      <c r="OMU757" s="31"/>
      <c r="OMV757" s="31"/>
      <c r="OMW757" s="31"/>
      <c r="OMX757" s="31"/>
      <c r="OMY757" s="31"/>
      <c r="OMZ757" s="31"/>
      <c r="ONA757" s="31"/>
      <c r="ONB757" s="31"/>
      <c r="ONC757" s="31"/>
      <c r="OND757" s="31"/>
      <c r="ONE757" s="31"/>
      <c r="ONF757" s="31"/>
      <c r="ONG757" s="31"/>
      <c r="ONH757" s="31"/>
      <c r="ONI757" s="31"/>
      <c r="ONJ757" s="31"/>
      <c r="ONK757" s="31"/>
      <c r="ONL757" s="31"/>
      <c r="ONM757" s="31"/>
      <c r="ONN757" s="31"/>
      <c r="ONO757" s="31"/>
      <c r="ONP757" s="31"/>
      <c r="ONQ757" s="31"/>
      <c r="ONR757" s="31"/>
      <c r="ONS757" s="31"/>
      <c r="ONT757" s="31"/>
      <c r="ONU757" s="31"/>
      <c r="ONV757" s="31"/>
      <c r="ONW757" s="31"/>
      <c r="ONX757" s="31"/>
      <c r="ONY757" s="31"/>
      <c r="ONZ757" s="31"/>
      <c r="OOA757" s="31"/>
      <c r="OOB757" s="31"/>
      <c r="OOC757" s="31"/>
      <c r="OOD757" s="31"/>
      <c r="OOE757" s="31"/>
      <c r="OOF757" s="31"/>
      <c r="OOG757" s="31"/>
      <c r="OOH757" s="31"/>
      <c r="OOI757" s="31"/>
      <c r="OOJ757" s="31"/>
      <c r="OOK757" s="31"/>
      <c r="OOL757" s="31"/>
      <c r="OOM757" s="31"/>
      <c r="OON757" s="31"/>
      <c r="OOO757" s="31"/>
      <c r="OOP757" s="31"/>
      <c r="OOQ757" s="31"/>
      <c r="OOR757" s="31"/>
      <c r="OOS757" s="31"/>
      <c r="OOT757" s="31"/>
      <c r="OOU757" s="31"/>
      <c r="OOV757" s="31"/>
      <c r="OOW757" s="31"/>
      <c r="OOX757" s="31"/>
      <c r="OOY757" s="31"/>
      <c r="OOZ757" s="31"/>
      <c r="OPA757" s="31"/>
      <c r="OPB757" s="31"/>
      <c r="OPC757" s="31"/>
      <c r="OPD757" s="31"/>
      <c r="OPE757" s="31"/>
      <c r="OPF757" s="31"/>
      <c r="OPG757" s="31"/>
      <c r="OPH757" s="31"/>
      <c r="OPI757" s="31"/>
      <c r="OPJ757" s="31"/>
      <c r="OPK757" s="31"/>
      <c r="OPL757" s="31"/>
      <c r="OPM757" s="31"/>
      <c r="OPN757" s="31"/>
      <c r="OPO757" s="31"/>
      <c r="OPP757" s="31"/>
      <c r="OPQ757" s="31"/>
      <c r="OPR757" s="31"/>
      <c r="OPS757" s="31"/>
      <c r="OPT757" s="31"/>
      <c r="OPU757" s="31"/>
      <c r="OPV757" s="31"/>
      <c r="OPW757" s="31"/>
      <c r="OPX757" s="31"/>
      <c r="OPY757" s="31"/>
      <c r="OPZ757" s="31"/>
      <c r="OQA757" s="31"/>
      <c r="OQB757" s="31"/>
      <c r="OQC757" s="31"/>
      <c r="OQD757" s="31"/>
      <c r="OQE757" s="31"/>
      <c r="OQF757" s="31"/>
      <c r="OQG757" s="31"/>
      <c r="OQH757" s="31"/>
      <c r="OQI757" s="31"/>
      <c r="OQJ757" s="31"/>
      <c r="OQK757" s="31"/>
      <c r="OQL757" s="31"/>
      <c r="OQM757" s="31"/>
      <c r="OQN757" s="31"/>
      <c r="OQO757" s="31"/>
      <c r="OQP757" s="31"/>
      <c r="OQQ757" s="31"/>
      <c r="OQR757" s="31"/>
      <c r="OQS757" s="31"/>
      <c r="OQT757" s="31"/>
      <c r="OQU757" s="31"/>
      <c r="OQV757" s="31"/>
      <c r="OQW757" s="31"/>
      <c r="OQX757" s="31"/>
      <c r="OQY757" s="31"/>
      <c r="OQZ757" s="31"/>
      <c r="ORA757" s="31"/>
      <c r="ORB757" s="31"/>
      <c r="ORC757" s="31"/>
      <c r="ORD757" s="31"/>
      <c r="ORE757" s="31"/>
      <c r="ORF757" s="31"/>
      <c r="ORG757" s="31"/>
      <c r="ORH757" s="31"/>
      <c r="ORI757" s="31"/>
      <c r="ORJ757" s="31"/>
      <c r="ORK757" s="31"/>
      <c r="ORL757" s="31"/>
      <c r="ORM757" s="31"/>
      <c r="ORN757" s="31"/>
      <c r="ORO757" s="31"/>
      <c r="ORP757" s="31"/>
      <c r="ORQ757" s="31"/>
      <c r="ORR757" s="31"/>
      <c r="ORS757" s="31"/>
      <c r="ORT757" s="31"/>
      <c r="ORU757" s="31"/>
      <c r="ORV757" s="31"/>
      <c r="ORW757" s="31"/>
      <c r="ORX757" s="31"/>
      <c r="ORY757" s="31"/>
      <c r="ORZ757" s="31"/>
      <c r="OSA757" s="31"/>
      <c r="OSB757" s="31"/>
      <c r="OSC757" s="31"/>
      <c r="OSD757" s="31"/>
      <c r="OSE757" s="31"/>
      <c r="OSF757" s="31"/>
      <c r="OSG757" s="31"/>
      <c r="OSH757" s="31"/>
      <c r="OSI757" s="31"/>
      <c r="OSJ757" s="31"/>
      <c r="OSK757" s="31"/>
      <c r="OSL757" s="31"/>
      <c r="OSM757" s="31"/>
      <c r="OSN757" s="31"/>
      <c r="OSO757" s="31"/>
      <c r="OSP757" s="31"/>
      <c r="OSQ757" s="31"/>
      <c r="OSR757" s="31"/>
      <c r="OSS757" s="31"/>
      <c r="OST757" s="31"/>
      <c r="OSU757" s="31"/>
      <c r="OSV757" s="31"/>
      <c r="OSW757" s="31"/>
      <c r="OSX757" s="31"/>
      <c r="OSY757" s="31"/>
      <c r="OSZ757" s="31"/>
      <c r="OTA757" s="31"/>
      <c r="OTB757" s="31"/>
      <c r="OTC757" s="31"/>
      <c r="OTD757" s="31"/>
      <c r="OTE757" s="31"/>
      <c r="OTF757" s="31"/>
      <c r="OTG757" s="31"/>
      <c r="OTH757" s="31"/>
      <c r="OTI757" s="31"/>
      <c r="OTJ757" s="31"/>
      <c r="OTK757" s="31"/>
      <c r="OTL757" s="31"/>
      <c r="OTM757" s="31"/>
      <c r="OTN757" s="31"/>
      <c r="OTO757" s="31"/>
      <c r="OTP757" s="31"/>
      <c r="OTQ757" s="31"/>
      <c r="OTR757" s="31"/>
      <c r="OTS757" s="31"/>
      <c r="OTT757" s="31"/>
      <c r="OTU757" s="31"/>
      <c r="OTV757" s="31"/>
      <c r="OTW757" s="31"/>
      <c r="OTX757" s="31"/>
      <c r="OTY757" s="31"/>
      <c r="OTZ757" s="31"/>
      <c r="OUA757" s="31"/>
      <c r="OUB757" s="31"/>
      <c r="OUC757" s="31"/>
      <c r="OUD757" s="31"/>
      <c r="OUE757" s="31"/>
      <c r="OUF757" s="31"/>
      <c r="OUG757" s="31"/>
      <c r="OUH757" s="31"/>
      <c r="OUI757" s="31"/>
      <c r="OUJ757" s="31"/>
      <c r="OUK757" s="31"/>
      <c r="OUL757" s="31"/>
      <c r="OUM757" s="31"/>
      <c r="OUN757" s="31"/>
      <c r="OUO757" s="31"/>
      <c r="OUP757" s="31"/>
      <c r="OUQ757" s="31"/>
      <c r="OUR757" s="31"/>
      <c r="OUS757" s="31"/>
      <c r="OUT757" s="31"/>
      <c r="OUU757" s="31"/>
      <c r="OUV757" s="31"/>
      <c r="OUW757" s="31"/>
      <c r="OUX757" s="31"/>
      <c r="OUY757" s="31"/>
      <c r="OUZ757" s="31"/>
      <c r="OVA757" s="31"/>
      <c r="OVB757" s="31"/>
      <c r="OVC757" s="31"/>
      <c r="OVD757" s="31"/>
      <c r="OVE757" s="31"/>
      <c r="OVF757" s="31"/>
      <c r="OVG757" s="31"/>
      <c r="OVH757" s="31"/>
      <c r="OVI757" s="31"/>
      <c r="OVJ757" s="31"/>
      <c r="OVK757" s="31"/>
      <c r="OVL757" s="31"/>
      <c r="OVM757" s="31"/>
      <c r="OVN757" s="31"/>
      <c r="OVO757" s="31"/>
      <c r="OVP757" s="31"/>
      <c r="OVQ757" s="31"/>
      <c r="OVR757" s="31"/>
      <c r="OVS757" s="31"/>
      <c r="OVT757" s="31"/>
      <c r="OVU757" s="31"/>
      <c r="OVV757" s="31"/>
      <c r="OVW757" s="31"/>
      <c r="OVX757" s="31"/>
      <c r="OVY757" s="31"/>
      <c r="OVZ757" s="31"/>
      <c r="OWA757" s="31"/>
      <c r="OWB757" s="31"/>
      <c r="OWC757" s="31"/>
      <c r="OWD757" s="31"/>
      <c r="OWE757" s="31"/>
      <c r="OWF757" s="31"/>
      <c r="OWG757" s="31"/>
      <c r="OWH757" s="31"/>
      <c r="OWI757" s="31"/>
      <c r="OWJ757" s="31"/>
      <c r="OWK757" s="31"/>
      <c r="OWL757" s="31"/>
      <c r="OWM757" s="31"/>
      <c r="OWN757" s="31"/>
      <c r="OWO757" s="31"/>
      <c r="OWP757" s="31"/>
      <c r="OWQ757" s="31"/>
      <c r="OWR757" s="31"/>
      <c r="OWS757" s="31"/>
      <c r="OWT757" s="31"/>
      <c r="OWU757" s="31"/>
      <c r="OWV757" s="31"/>
      <c r="OWW757" s="31"/>
      <c r="OWX757" s="31"/>
      <c r="OWY757" s="31"/>
      <c r="OWZ757" s="31"/>
      <c r="OXA757" s="31"/>
      <c r="OXB757" s="31"/>
      <c r="OXC757" s="31"/>
      <c r="OXD757" s="31"/>
      <c r="OXE757" s="31"/>
      <c r="OXF757" s="31"/>
      <c r="OXG757" s="31"/>
      <c r="OXH757" s="31"/>
      <c r="OXI757" s="31"/>
      <c r="OXJ757" s="31"/>
      <c r="OXK757" s="31"/>
      <c r="OXL757" s="31"/>
      <c r="OXM757" s="31"/>
      <c r="OXN757" s="31"/>
      <c r="OXO757" s="31"/>
      <c r="OXP757" s="31"/>
      <c r="OXQ757" s="31"/>
      <c r="OXR757" s="31"/>
      <c r="OXS757" s="31"/>
      <c r="OXT757" s="31"/>
      <c r="OXU757" s="31"/>
      <c r="OXV757" s="31"/>
      <c r="OXW757" s="31"/>
      <c r="OXX757" s="31"/>
      <c r="OXY757" s="31"/>
      <c r="OXZ757" s="31"/>
      <c r="OYA757" s="31"/>
      <c r="OYB757" s="31"/>
      <c r="OYC757" s="31"/>
      <c r="OYD757" s="31"/>
      <c r="OYE757" s="31"/>
      <c r="OYF757" s="31"/>
      <c r="OYG757" s="31"/>
      <c r="OYH757" s="31"/>
      <c r="OYI757" s="31"/>
      <c r="OYJ757" s="31"/>
      <c r="OYK757" s="31"/>
      <c r="OYL757" s="31"/>
      <c r="OYM757" s="31"/>
      <c r="OYN757" s="31"/>
      <c r="OYO757" s="31"/>
      <c r="OYP757" s="31"/>
      <c r="OYQ757" s="31"/>
      <c r="OYR757" s="31"/>
      <c r="OYS757" s="31"/>
      <c r="OYT757" s="31"/>
      <c r="OYU757" s="31"/>
      <c r="OYV757" s="31"/>
      <c r="OYW757" s="31"/>
      <c r="OYX757" s="31"/>
      <c r="OYY757" s="31"/>
      <c r="OYZ757" s="31"/>
      <c r="OZA757" s="31"/>
      <c r="OZB757" s="31"/>
      <c r="OZC757" s="31"/>
      <c r="OZD757" s="31"/>
      <c r="OZE757" s="31"/>
      <c r="OZF757" s="31"/>
      <c r="OZG757" s="31"/>
      <c r="OZH757" s="31"/>
      <c r="OZI757" s="31"/>
      <c r="OZJ757" s="31"/>
      <c r="OZK757" s="31"/>
      <c r="OZL757" s="31"/>
      <c r="OZM757" s="31"/>
      <c r="OZN757" s="31"/>
      <c r="OZO757" s="31"/>
      <c r="OZP757" s="31"/>
      <c r="OZQ757" s="31"/>
      <c r="OZR757" s="31"/>
      <c r="OZS757" s="31"/>
      <c r="OZT757" s="31"/>
      <c r="OZU757" s="31"/>
      <c r="OZV757" s="31"/>
      <c r="OZW757" s="31"/>
      <c r="OZX757" s="31"/>
      <c r="OZY757" s="31"/>
      <c r="OZZ757" s="31"/>
      <c r="PAA757" s="31"/>
      <c r="PAB757" s="31"/>
      <c r="PAC757" s="31"/>
      <c r="PAD757" s="31"/>
      <c r="PAE757" s="31"/>
      <c r="PAF757" s="31"/>
      <c r="PAG757" s="31"/>
      <c r="PAH757" s="31"/>
      <c r="PAI757" s="31"/>
      <c r="PAJ757" s="31"/>
      <c r="PAK757" s="31"/>
      <c r="PAL757" s="31"/>
      <c r="PAM757" s="31"/>
      <c r="PAN757" s="31"/>
      <c r="PAO757" s="31"/>
      <c r="PAP757" s="31"/>
      <c r="PAQ757" s="31"/>
      <c r="PAR757" s="31"/>
      <c r="PAS757" s="31"/>
      <c r="PAT757" s="31"/>
      <c r="PAU757" s="31"/>
      <c r="PAV757" s="31"/>
      <c r="PAW757" s="31"/>
      <c r="PAX757" s="31"/>
      <c r="PAY757" s="31"/>
      <c r="PAZ757" s="31"/>
      <c r="PBA757" s="31"/>
      <c r="PBB757" s="31"/>
      <c r="PBC757" s="31"/>
      <c r="PBD757" s="31"/>
      <c r="PBE757" s="31"/>
      <c r="PBF757" s="31"/>
      <c r="PBG757" s="31"/>
      <c r="PBH757" s="31"/>
      <c r="PBI757" s="31"/>
      <c r="PBJ757" s="31"/>
      <c r="PBK757" s="31"/>
      <c r="PBL757" s="31"/>
      <c r="PBM757" s="31"/>
      <c r="PBN757" s="31"/>
      <c r="PBO757" s="31"/>
      <c r="PBP757" s="31"/>
      <c r="PBQ757" s="31"/>
      <c r="PBR757" s="31"/>
      <c r="PBS757" s="31"/>
      <c r="PBT757" s="31"/>
      <c r="PBU757" s="31"/>
      <c r="PBV757" s="31"/>
      <c r="PBW757" s="31"/>
      <c r="PBX757" s="31"/>
      <c r="PBY757" s="31"/>
      <c r="PBZ757" s="31"/>
      <c r="PCA757" s="31"/>
      <c r="PCB757" s="31"/>
      <c r="PCC757" s="31"/>
      <c r="PCD757" s="31"/>
      <c r="PCE757" s="31"/>
      <c r="PCF757" s="31"/>
      <c r="PCG757" s="31"/>
      <c r="PCH757" s="31"/>
      <c r="PCI757" s="31"/>
      <c r="PCJ757" s="31"/>
      <c r="PCK757" s="31"/>
      <c r="PCL757" s="31"/>
      <c r="PCM757" s="31"/>
      <c r="PCN757" s="31"/>
      <c r="PCO757" s="31"/>
      <c r="PCP757" s="31"/>
      <c r="PCQ757" s="31"/>
      <c r="PCR757" s="31"/>
      <c r="PCS757" s="31"/>
      <c r="PCT757" s="31"/>
      <c r="PCU757" s="31"/>
      <c r="PCV757" s="31"/>
      <c r="PCW757" s="31"/>
      <c r="PCX757" s="31"/>
      <c r="PCY757" s="31"/>
      <c r="PCZ757" s="31"/>
      <c r="PDA757" s="31"/>
      <c r="PDB757" s="31"/>
      <c r="PDC757" s="31"/>
      <c r="PDD757" s="31"/>
      <c r="PDE757" s="31"/>
      <c r="PDF757" s="31"/>
      <c r="PDG757" s="31"/>
      <c r="PDH757" s="31"/>
      <c r="PDI757" s="31"/>
      <c r="PDJ757" s="31"/>
      <c r="PDK757" s="31"/>
      <c r="PDL757" s="31"/>
      <c r="PDM757" s="31"/>
      <c r="PDN757" s="31"/>
      <c r="PDO757" s="31"/>
      <c r="PDP757" s="31"/>
      <c r="PDQ757" s="31"/>
      <c r="PDR757" s="31"/>
      <c r="PDS757" s="31"/>
      <c r="PDT757" s="31"/>
      <c r="PDU757" s="31"/>
      <c r="PDV757" s="31"/>
      <c r="PDW757" s="31"/>
      <c r="PDX757" s="31"/>
      <c r="PDY757" s="31"/>
      <c r="PDZ757" s="31"/>
      <c r="PEA757" s="31"/>
      <c r="PEB757" s="31"/>
      <c r="PEC757" s="31"/>
      <c r="PED757" s="31"/>
      <c r="PEE757" s="31"/>
      <c r="PEF757" s="31"/>
      <c r="PEG757" s="31"/>
      <c r="PEH757" s="31"/>
      <c r="PEI757" s="31"/>
      <c r="PEJ757" s="31"/>
      <c r="PEK757" s="31"/>
      <c r="PEL757" s="31"/>
      <c r="PEM757" s="31"/>
      <c r="PEN757" s="31"/>
      <c r="PEO757" s="31"/>
      <c r="PEP757" s="31"/>
      <c r="PEQ757" s="31"/>
      <c r="PER757" s="31"/>
      <c r="PES757" s="31"/>
      <c r="PET757" s="31"/>
      <c r="PEU757" s="31"/>
      <c r="PEV757" s="31"/>
      <c r="PEW757" s="31"/>
      <c r="PEX757" s="31"/>
      <c r="PEY757" s="31"/>
      <c r="PEZ757" s="31"/>
      <c r="PFA757" s="31"/>
      <c r="PFB757" s="31"/>
      <c r="PFC757" s="31"/>
      <c r="PFD757" s="31"/>
      <c r="PFE757" s="31"/>
      <c r="PFF757" s="31"/>
      <c r="PFG757" s="31"/>
      <c r="PFH757" s="31"/>
      <c r="PFI757" s="31"/>
      <c r="PFJ757" s="31"/>
      <c r="PFK757" s="31"/>
      <c r="PFL757" s="31"/>
      <c r="PFM757" s="31"/>
      <c r="PFN757" s="31"/>
      <c r="PFO757" s="31"/>
      <c r="PFP757" s="31"/>
      <c r="PFQ757" s="31"/>
      <c r="PFR757" s="31"/>
      <c r="PFS757" s="31"/>
      <c r="PFT757" s="31"/>
      <c r="PFU757" s="31"/>
      <c r="PFV757" s="31"/>
      <c r="PFW757" s="31"/>
      <c r="PFX757" s="31"/>
      <c r="PFY757" s="31"/>
      <c r="PFZ757" s="31"/>
      <c r="PGA757" s="31"/>
      <c r="PGB757" s="31"/>
      <c r="PGC757" s="31"/>
      <c r="PGD757" s="31"/>
      <c r="PGE757" s="31"/>
      <c r="PGF757" s="31"/>
      <c r="PGG757" s="31"/>
      <c r="PGH757" s="31"/>
      <c r="PGI757" s="31"/>
      <c r="PGJ757" s="31"/>
      <c r="PGK757" s="31"/>
      <c r="PGL757" s="31"/>
      <c r="PGM757" s="31"/>
      <c r="PGN757" s="31"/>
      <c r="PGO757" s="31"/>
      <c r="PGP757" s="31"/>
      <c r="PGQ757" s="31"/>
      <c r="PGR757" s="31"/>
      <c r="PGS757" s="31"/>
      <c r="PGT757" s="31"/>
      <c r="PGU757" s="31"/>
      <c r="PGV757" s="31"/>
      <c r="PGW757" s="31"/>
      <c r="PGX757" s="31"/>
      <c r="PGY757" s="31"/>
      <c r="PGZ757" s="31"/>
      <c r="PHA757" s="31"/>
      <c r="PHB757" s="31"/>
      <c r="PHC757" s="31"/>
      <c r="PHD757" s="31"/>
      <c r="PHE757" s="31"/>
      <c r="PHF757" s="31"/>
      <c r="PHG757" s="31"/>
      <c r="PHH757" s="31"/>
      <c r="PHI757" s="31"/>
      <c r="PHJ757" s="31"/>
      <c r="PHK757" s="31"/>
      <c r="PHL757" s="31"/>
      <c r="PHM757" s="31"/>
      <c r="PHN757" s="31"/>
      <c r="PHO757" s="31"/>
      <c r="PHP757" s="31"/>
      <c r="PHQ757" s="31"/>
      <c r="PHR757" s="31"/>
      <c r="PHS757" s="31"/>
      <c r="PHT757" s="31"/>
      <c r="PHU757" s="31"/>
      <c r="PHV757" s="31"/>
      <c r="PHW757" s="31"/>
      <c r="PHX757" s="31"/>
      <c r="PHY757" s="31"/>
      <c r="PHZ757" s="31"/>
      <c r="PIA757" s="31"/>
      <c r="PIB757" s="31"/>
      <c r="PIC757" s="31"/>
      <c r="PID757" s="31"/>
      <c r="PIE757" s="31"/>
      <c r="PIF757" s="31"/>
      <c r="PIG757" s="31"/>
      <c r="PIH757" s="31"/>
      <c r="PII757" s="31"/>
      <c r="PIJ757" s="31"/>
      <c r="PIK757" s="31"/>
      <c r="PIL757" s="31"/>
      <c r="PIM757" s="31"/>
      <c r="PIN757" s="31"/>
      <c r="PIO757" s="31"/>
      <c r="PIP757" s="31"/>
      <c r="PIQ757" s="31"/>
      <c r="PIR757" s="31"/>
      <c r="PIS757" s="31"/>
      <c r="PIT757" s="31"/>
      <c r="PIU757" s="31"/>
      <c r="PIV757" s="31"/>
      <c r="PIW757" s="31"/>
      <c r="PIX757" s="31"/>
      <c r="PIY757" s="31"/>
      <c r="PIZ757" s="31"/>
      <c r="PJA757" s="31"/>
      <c r="PJB757" s="31"/>
      <c r="PJC757" s="31"/>
      <c r="PJD757" s="31"/>
      <c r="PJE757" s="31"/>
      <c r="PJF757" s="31"/>
      <c r="PJG757" s="31"/>
      <c r="PJH757" s="31"/>
      <c r="PJI757" s="31"/>
      <c r="PJJ757" s="31"/>
      <c r="PJK757" s="31"/>
      <c r="PJL757" s="31"/>
      <c r="PJM757" s="31"/>
      <c r="PJN757" s="31"/>
      <c r="PJO757" s="31"/>
      <c r="PJP757" s="31"/>
      <c r="PJQ757" s="31"/>
      <c r="PJR757" s="31"/>
      <c r="PJS757" s="31"/>
      <c r="PJT757" s="31"/>
      <c r="PJU757" s="31"/>
      <c r="PJV757" s="31"/>
      <c r="PJW757" s="31"/>
      <c r="PJX757" s="31"/>
      <c r="PJY757" s="31"/>
      <c r="PJZ757" s="31"/>
      <c r="PKA757" s="31"/>
      <c r="PKB757" s="31"/>
      <c r="PKC757" s="31"/>
      <c r="PKD757" s="31"/>
      <c r="PKE757" s="31"/>
      <c r="PKF757" s="31"/>
      <c r="PKG757" s="31"/>
      <c r="PKH757" s="31"/>
      <c r="PKI757" s="31"/>
      <c r="PKJ757" s="31"/>
      <c r="PKK757" s="31"/>
      <c r="PKL757" s="31"/>
      <c r="PKM757" s="31"/>
      <c r="PKN757" s="31"/>
      <c r="PKO757" s="31"/>
      <c r="PKP757" s="31"/>
      <c r="PKQ757" s="31"/>
      <c r="PKR757" s="31"/>
      <c r="PKS757" s="31"/>
      <c r="PKT757" s="31"/>
      <c r="PKU757" s="31"/>
      <c r="PKV757" s="31"/>
      <c r="PKW757" s="31"/>
      <c r="PKX757" s="31"/>
      <c r="PKY757" s="31"/>
      <c r="PKZ757" s="31"/>
      <c r="PLA757" s="31"/>
      <c r="PLB757" s="31"/>
      <c r="PLC757" s="31"/>
      <c r="PLD757" s="31"/>
      <c r="PLE757" s="31"/>
      <c r="PLF757" s="31"/>
      <c r="PLG757" s="31"/>
      <c r="PLH757" s="31"/>
      <c r="PLI757" s="31"/>
      <c r="PLJ757" s="31"/>
      <c r="PLK757" s="31"/>
      <c r="PLL757" s="31"/>
      <c r="PLM757" s="31"/>
      <c r="PLN757" s="31"/>
      <c r="PLO757" s="31"/>
      <c r="PLP757" s="31"/>
      <c r="PLQ757" s="31"/>
      <c r="PLR757" s="31"/>
      <c r="PLS757" s="31"/>
      <c r="PLT757" s="31"/>
      <c r="PLU757" s="31"/>
      <c r="PLV757" s="31"/>
      <c r="PLW757" s="31"/>
      <c r="PLX757" s="31"/>
      <c r="PLY757" s="31"/>
      <c r="PLZ757" s="31"/>
      <c r="PMA757" s="31"/>
      <c r="PMB757" s="31"/>
      <c r="PMC757" s="31"/>
      <c r="PMD757" s="31"/>
      <c r="PME757" s="31"/>
      <c r="PMF757" s="31"/>
      <c r="PMG757" s="31"/>
      <c r="PMH757" s="31"/>
      <c r="PMI757" s="31"/>
      <c r="PMJ757" s="31"/>
      <c r="PMK757" s="31"/>
      <c r="PML757" s="31"/>
      <c r="PMM757" s="31"/>
      <c r="PMN757" s="31"/>
      <c r="PMO757" s="31"/>
      <c r="PMP757" s="31"/>
      <c r="PMQ757" s="31"/>
      <c r="PMR757" s="31"/>
      <c r="PMS757" s="31"/>
      <c r="PMT757" s="31"/>
      <c r="PMU757" s="31"/>
      <c r="PMV757" s="31"/>
      <c r="PMW757" s="31"/>
      <c r="PMX757" s="31"/>
      <c r="PMY757" s="31"/>
      <c r="PMZ757" s="31"/>
      <c r="PNA757" s="31"/>
      <c r="PNB757" s="31"/>
      <c r="PNC757" s="31"/>
      <c r="PND757" s="31"/>
      <c r="PNE757" s="31"/>
      <c r="PNF757" s="31"/>
      <c r="PNG757" s="31"/>
      <c r="PNH757" s="31"/>
      <c r="PNI757" s="31"/>
      <c r="PNJ757" s="31"/>
      <c r="PNK757" s="31"/>
      <c r="PNL757" s="31"/>
      <c r="PNM757" s="31"/>
      <c r="PNN757" s="31"/>
      <c r="PNO757" s="31"/>
      <c r="PNP757" s="31"/>
      <c r="PNQ757" s="31"/>
      <c r="PNR757" s="31"/>
      <c r="PNS757" s="31"/>
      <c r="PNT757" s="31"/>
      <c r="PNU757" s="31"/>
      <c r="PNV757" s="31"/>
      <c r="PNW757" s="31"/>
      <c r="PNX757" s="31"/>
      <c r="PNY757" s="31"/>
      <c r="PNZ757" s="31"/>
      <c r="POA757" s="31"/>
      <c r="POB757" s="31"/>
      <c r="POC757" s="31"/>
      <c r="POD757" s="31"/>
      <c r="POE757" s="31"/>
      <c r="POF757" s="31"/>
      <c r="POG757" s="31"/>
      <c r="POH757" s="31"/>
      <c r="POI757" s="31"/>
      <c r="POJ757" s="31"/>
      <c r="POK757" s="31"/>
      <c r="POL757" s="31"/>
      <c r="POM757" s="31"/>
      <c r="PON757" s="31"/>
      <c r="POO757" s="31"/>
      <c r="POP757" s="31"/>
      <c r="POQ757" s="31"/>
      <c r="POR757" s="31"/>
      <c r="POS757" s="31"/>
      <c r="POT757" s="31"/>
      <c r="POU757" s="31"/>
      <c r="POV757" s="31"/>
      <c r="POW757" s="31"/>
      <c r="POX757" s="31"/>
      <c r="POY757" s="31"/>
      <c r="POZ757" s="31"/>
      <c r="PPA757" s="31"/>
      <c r="PPB757" s="31"/>
      <c r="PPC757" s="31"/>
      <c r="PPD757" s="31"/>
      <c r="PPE757" s="31"/>
      <c r="PPF757" s="31"/>
      <c r="PPG757" s="31"/>
      <c r="PPH757" s="31"/>
      <c r="PPI757" s="31"/>
      <c r="PPJ757" s="31"/>
      <c r="PPK757" s="31"/>
      <c r="PPL757" s="31"/>
      <c r="PPM757" s="31"/>
      <c r="PPN757" s="31"/>
      <c r="PPO757" s="31"/>
      <c r="PPP757" s="31"/>
      <c r="PPQ757" s="31"/>
      <c r="PPR757" s="31"/>
      <c r="PPS757" s="31"/>
      <c r="PPT757" s="31"/>
      <c r="PPU757" s="31"/>
      <c r="PPV757" s="31"/>
      <c r="PPW757" s="31"/>
      <c r="PPX757" s="31"/>
      <c r="PPY757" s="31"/>
      <c r="PPZ757" s="31"/>
      <c r="PQA757" s="31"/>
      <c r="PQB757" s="31"/>
      <c r="PQC757" s="31"/>
      <c r="PQD757" s="31"/>
      <c r="PQE757" s="31"/>
      <c r="PQF757" s="31"/>
      <c r="PQG757" s="31"/>
      <c r="PQH757" s="31"/>
      <c r="PQI757" s="31"/>
      <c r="PQJ757" s="31"/>
      <c r="PQK757" s="31"/>
      <c r="PQL757" s="31"/>
      <c r="PQM757" s="31"/>
      <c r="PQN757" s="31"/>
      <c r="PQO757" s="31"/>
      <c r="PQP757" s="31"/>
      <c r="PQQ757" s="31"/>
      <c r="PQR757" s="31"/>
      <c r="PQS757" s="31"/>
      <c r="PQT757" s="31"/>
      <c r="PQU757" s="31"/>
      <c r="PQV757" s="31"/>
      <c r="PQW757" s="31"/>
      <c r="PQX757" s="31"/>
      <c r="PQY757" s="31"/>
      <c r="PQZ757" s="31"/>
      <c r="PRA757" s="31"/>
      <c r="PRB757" s="31"/>
      <c r="PRC757" s="31"/>
      <c r="PRD757" s="31"/>
      <c r="PRE757" s="31"/>
      <c r="PRF757" s="31"/>
      <c r="PRG757" s="31"/>
      <c r="PRH757" s="31"/>
      <c r="PRI757" s="31"/>
      <c r="PRJ757" s="31"/>
      <c r="PRK757" s="31"/>
      <c r="PRL757" s="31"/>
      <c r="PRM757" s="31"/>
      <c r="PRN757" s="31"/>
      <c r="PRO757" s="31"/>
      <c r="PRP757" s="31"/>
      <c r="PRQ757" s="31"/>
      <c r="PRR757" s="31"/>
      <c r="PRS757" s="31"/>
      <c r="PRT757" s="31"/>
      <c r="PRU757" s="31"/>
      <c r="PRV757" s="31"/>
      <c r="PRW757" s="31"/>
      <c r="PRX757" s="31"/>
      <c r="PRY757" s="31"/>
      <c r="PRZ757" s="31"/>
      <c r="PSA757" s="31"/>
      <c r="PSB757" s="31"/>
      <c r="PSC757" s="31"/>
      <c r="PSD757" s="31"/>
      <c r="PSE757" s="31"/>
      <c r="PSF757" s="31"/>
      <c r="PSG757" s="31"/>
      <c r="PSH757" s="31"/>
      <c r="PSI757" s="31"/>
      <c r="PSJ757" s="31"/>
      <c r="PSK757" s="31"/>
      <c r="PSL757" s="31"/>
      <c r="PSM757" s="31"/>
      <c r="PSN757" s="31"/>
      <c r="PSO757" s="31"/>
      <c r="PSP757" s="31"/>
      <c r="PSQ757" s="31"/>
      <c r="PSR757" s="31"/>
      <c r="PSS757" s="31"/>
      <c r="PST757" s="31"/>
      <c r="PSU757" s="31"/>
      <c r="PSV757" s="31"/>
      <c r="PSW757" s="31"/>
      <c r="PSX757" s="31"/>
      <c r="PSY757" s="31"/>
      <c r="PSZ757" s="31"/>
      <c r="PTA757" s="31"/>
      <c r="PTB757" s="31"/>
      <c r="PTC757" s="31"/>
      <c r="PTD757" s="31"/>
      <c r="PTE757" s="31"/>
      <c r="PTF757" s="31"/>
      <c r="PTG757" s="31"/>
      <c r="PTH757" s="31"/>
      <c r="PTI757" s="31"/>
      <c r="PTJ757" s="31"/>
      <c r="PTK757" s="31"/>
      <c r="PTL757" s="31"/>
      <c r="PTM757" s="31"/>
      <c r="PTN757" s="31"/>
      <c r="PTO757" s="31"/>
      <c r="PTP757" s="31"/>
      <c r="PTQ757" s="31"/>
      <c r="PTR757" s="31"/>
      <c r="PTS757" s="31"/>
      <c r="PTT757" s="31"/>
      <c r="PTU757" s="31"/>
      <c r="PTV757" s="31"/>
      <c r="PTW757" s="31"/>
      <c r="PTX757" s="31"/>
      <c r="PTY757" s="31"/>
      <c r="PTZ757" s="31"/>
      <c r="PUA757" s="31"/>
      <c r="PUB757" s="31"/>
      <c r="PUC757" s="31"/>
      <c r="PUD757" s="31"/>
      <c r="PUE757" s="31"/>
      <c r="PUF757" s="31"/>
      <c r="PUG757" s="31"/>
      <c r="PUH757" s="31"/>
      <c r="PUI757" s="31"/>
      <c r="PUJ757" s="31"/>
      <c r="PUK757" s="31"/>
      <c r="PUL757" s="31"/>
      <c r="PUM757" s="31"/>
      <c r="PUN757" s="31"/>
      <c r="PUO757" s="31"/>
      <c r="PUP757" s="31"/>
      <c r="PUQ757" s="31"/>
      <c r="PUR757" s="31"/>
      <c r="PUS757" s="31"/>
      <c r="PUT757" s="31"/>
      <c r="PUU757" s="31"/>
      <c r="PUV757" s="31"/>
      <c r="PUW757" s="31"/>
      <c r="PUX757" s="31"/>
      <c r="PUY757" s="31"/>
      <c r="PUZ757" s="31"/>
      <c r="PVA757" s="31"/>
      <c r="PVB757" s="31"/>
      <c r="PVC757" s="31"/>
      <c r="PVD757" s="31"/>
      <c r="PVE757" s="31"/>
      <c r="PVF757" s="31"/>
      <c r="PVG757" s="31"/>
      <c r="PVH757" s="31"/>
      <c r="PVI757" s="31"/>
      <c r="PVJ757" s="31"/>
      <c r="PVK757" s="31"/>
      <c r="PVL757" s="31"/>
      <c r="PVM757" s="31"/>
      <c r="PVN757" s="31"/>
      <c r="PVO757" s="31"/>
      <c r="PVP757" s="31"/>
      <c r="PVQ757" s="31"/>
      <c r="PVR757" s="31"/>
      <c r="PVS757" s="31"/>
      <c r="PVT757" s="31"/>
      <c r="PVU757" s="31"/>
      <c r="PVV757" s="31"/>
      <c r="PVW757" s="31"/>
      <c r="PVX757" s="31"/>
      <c r="PVY757" s="31"/>
      <c r="PVZ757" s="31"/>
      <c r="PWA757" s="31"/>
      <c r="PWB757" s="31"/>
      <c r="PWC757" s="31"/>
      <c r="PWD757" s="31"/>
      <c r="PWE757" s="31"/>
      <c r="PWF757" s="31"/>
      <c r="PWG757" s="31"/>
      <c r="PWH757" s="31"/>
      <c r="PWI757" s="31"/>
      <c r="PWJ757" s="31"/>
      <c r="PWK757" s="31"/>
      <c r="PWL757" s="31"/>
      <c r="PWM757" s="31"/>
      <c r="PWN757" s="31"/>
      <c r="PWO757" s="31"/>
      <c r="PWP757" s="31"/>
      <c r="PWQ757" s="31"/>
      <c r="PWR757" s="31"/>
      <c r="PWS757" s="31"/>
      <c r="PWT757" s="31"/>
      <c r="PWU757" s="31"/>
      <c r="PWV757" s="31"/>
      <c r="PWW757" s="31"/>
      <c r="PWX757" s="31"/>
      <c r="PWY757" s="31"/>
      <c r="PWZ757" s="31"/>
      <c r="PXA757" s="31"/>
      <c r="PXB757" s="31"/>
      <c r="PXC757" s="31"/>
      <c r="PXD757" s="31"/>
      <c r="PXE757" s="31"/>
      <c r="PXF757" s="31"/>
      <c r="PXG757" s="31"/>
      <c r="PXH757" s="31"/>
      <c r="PXI757" s="31"/>
      <c r="PXJ757" s="31"/>
      <c r="PXK757" s="31"/>
      <c r="PXL757" s="31"/>
      <c r="PXM757" s="31"/>
      <c r="PXN757" s="31"/>
      <c r="PXO757" s="31"/>
      <c r="PXP757" s="31"/>
      <c r="PXQ757" s="31"/>
      <c r="PXR757" s="31"/>
      <c r="PXS757" s="31"/>
      <c r="PXT757" s="31"/>
      <c r="PXU757" s="31"/>
      <c r="PXV757" s="31"/>
      <c r="PXW757" s="31"/>
      <c r="PXX757" s="31"/>
      <c r="PXY757" s="31"/>
      <c r="PXZ757" s="31"/>
      <c r="PYA757" s="31"/>
      <c r="PYB757" s="31"/>
      <c r="PYC757" s="31"/>
      <c r="PYD757" s="31"/>
      <c r="PYE757" s="31"/>
      <c r="PYF757" s="31"/>
      <c r="PYG757" s="31"/>
      <c r="PYH757" s="31"/>
      <c r="PYI757" s="31"/>
      <c r="PYJ757" s="31"/>
      <c r="PYK757" s="31"/>
      <c r="PYL757" s="31"/>
      <c r="PYM757" s="31"/>
      <c r="PYN757" s="31"/>
      <c r="PYO757" s="31"/>
      <c r="PYP757" s="31"/>
      <c r="PYQ757" s="31"/>
      <c r="PYR757" s="31"/>
      <c r="PYS757" s="31"/>
      <c r="PYT757" s="31"/>
      <c r="PYU757" s="31"/>
      <c r="PYV757" s="31"/>
      <c r="PYW757" s="31"/>
      <c r="PYX757" s="31"/>
      <c r="PYY757" s="31"/>
      <c r="PYZ757" s="31"/>
      <c r="PZA757" s="31"/>
      <c r="PZB757" s="31"/>
      <c r="PZC757" s="31"/>
      <c r="PZD757" s="31"/>
      <c r="PZE757" s="31"/>
      <c r="PZF757" s="31"/>
      <c r="PZG757" s="31"/>
      <c r="PZH757" s="31"/>
      <c r="PZI757" s="31"/>
      <c r="PZJ757" s="31"/>
      <c r="PZK757" s="31"/>
      <c r="PZL757" s="31"/>
      <c r="PZM757" s="31"/>
      <c r="PZN757" s="31"/>
      <c r="PZO757" s="31"/>
      <c r="PZP757" s="31"/>
      <c r="PZQ757" s="31"/>
      <c r="PZR757" s="31"/>
      <c r="PZS757" s="31"/>
      <c r="PZT757" s="31"/>
      <c r="PZU757" s="31"/>
      <c r="PZV757" s="31"/>
      <c r="PZW757" s="31"/>
      <c r="PZX757" s="31"/>
      <c r="PZY757" s="31"/>
      <c r="PZZ757" s="31"/>
      <c r="QAA757" s="31"/>
      <c r="QAB757" s="31"/>
      <c r="QAC757" s="31"/>
      <c r="QAD757" s="31"/>
      <c r="QAE757" s="31"/>
      <c r="QAF757" s="31"/>
      <c r="QAG757" s="31"/>
      <c r="QAH757" s="31"/>
      <c r="QAI757" s="31"/>
      <c r="QAJ757" s="31"/>
      <c r="QAK757" s="31"/>
      <c r="QAL757" s="31"/>
      <c r="QAM757" s="31"/>
      <c r="QAN757" s="31"/>
      <c r="QAO757" s="31"/>
      <c r="QAP757" s="31"/>
      <c r="QAQ757" s="31"/>
      <c r="QAR757" s="31"/>
      <c r="QAS757" s="31"/>
      <c r="QAT757" s="31"/>
      <c r="QAU757" s="31"/>
      <c r="QAV757" s="31"/>
      <c r="QAW757" s="31"/>
      <c r="QAX757" s="31"/>
      <c r="QAY757" s="31"/>
      <c r="QAZ757" s="31"/>
      <c r="QBA757" s="31"/>
      <c r="QBB757" s="31"/>
      <c r="QBC757" s="31"/>
      <c r="QBD757" s="31"/>
      <c r="QBE757" s="31"/>
      <c r="QBF757" s="31"/>
      <c r="QBG757" s="31"/>
      <c r="QBH757" s="31"/>
      <c r="QBI757" s="31"/>
      <c r="QBJ757" s="31"/>
      <c r="QBK757" s="31"/>
      <c r="QBL757" s="31"/>
      <c r="QBM757" s="31"/>
      <c r="QBN757" s="31"/>
      <c r="QBO757" s="31"/>
      <c r="QBP757" s="31"/>
      <c r="QBQ757" s="31"/>
      <c r="QBR757" s="31"/>
      <c r="QBS757" s="31"/>
      <c r="QBT757" s="31"/>
      <c r="QBU757" s="31"/>
      <c r="QBV757" s="31"/>
      <c r="QBW757" s="31"/>
      <c r="QBX757" s="31"/>
      <c r="QBY757" s="31"/>
      <c r="QBZ757" s="31"/>
      <c r="QCA757" s="31"/>
      <c r="QCB757" s="31"/>
      <c r="QCC757" s="31"/>
      <c r="QCD757" s="31"/>
      <c r="QCE757" s="31"/>
      <c r="QCF757" s="31"/>
      <c r="QCG757" s="31"/>
      <c r="QCH757" s="31"/>
      <c r="QCI757" s="31"/>
      <c r="QCJ757" s="31"/>
      <c r="QCK757" s="31"/>
      <c r="QCL757" s="31"/>
      <c r="QCM757" s="31"/>
      <c r="QCN757" s="31"/>
      <c r="QCO757" s="31"/>
      <c r="QCP757" s="31"/>
      <c r="QCQ757" s="31"/>
      <c r="QCR757" s="31"/>
      <c r="QCS757" s="31"/>
      <c r="QCT757" s="31"/>
      <c r="QCU757" s="31"/>
      <c r="QCV757" s="31"/>
      <c r="QCW757" s="31"/>
      <c r="QCX757" s="31"/>
      <c r="QCY757" s="31"/>
      <c r="QCZ757" s="31"/>
      <c r="QDA757" s="31"/>
      <c r="QDB757" s="31"/>
      <c r="QDC757" s="31"/>
      <c r="QDD757" s="31"/>
      <c r="QDE757" s="31"/>
      <c r="QDF757" s="31"/>
      <c r="QDG757" s="31"/>
      <c r="QDH757" s="31"/>
      <c r="QDI757" s="31"/>
      <c r="QDJ757" s="31"/>
      <c r="QDK757" s="31"/>
      <c r="QDL757" s="31"/>
      <c r="QDM757" s="31"/>
      <c r="QDN757" s="31"/>
      <c r="QDO757" s="31"/>
      <c r="QDP757" s="31"/>
      <c r="QDQ757" s="31"/>
      <c r="QDR757" s="31"/>
      <c r="QDS757" s="31"/>
      <c r="QDT757" s="31"/>
      <c r="QDU757" s="31"/>
      <c r="QDV757" s="31"/>
      <c r="QDW757" s="31"/>
      <c r="QDX757" s="31"/>
      <c r="QDY757" s="31"/>
      <c r="QDZ757" s="31"/>
      <c r="QEA757" s="31"/>
      <c r="QEB757" s="31"/>
      <c r="QEC757" s="31"/>
      <c r="QED757" s="31"/>
      <c r="QEE757" s="31"/>
      <c r="QEF757" s="31"/>
      <c r="QEG757" s="31"/>
      <c r="QEH757" s="31"/>
      <c r="QEI757" s="31"/>
      <c r="QEJ757" s="31"/>
      <c r="QEK757" s="31"/>
      <c r="QEL757" s="31"/>
      <c r="QEM757" s="31"/>
      <c r="QEN757" s="31"/>
      <c r="QEO757" s="31"/>
      <c r="QEP757" s="31"/>
      <c r="QEQ757" s="31"/>
      <c r="QER757" s="31"/>
      <c r="QES757" s="31"/>
      <c r="QET757" s="31"/>
      <c r="QEU757" s="31"/>
      <c r="QEV757" s="31"/>
      <c r="QEW757" s="31"/>
      <c r="QEX757" s="31"/>
      <c r="QEY757" s="31"/>
      <c r="QEZ757" s="31"/>
      <c r="QFA757" s="31"/>
      <c r="QFB757" s="31"/>
      <c r="QFC757" s="31"/>
      <c r="QFD757" s="31"/>
      <c r="QFE757" s="31"/>
      <c r="QFF757" s="31"/>
      <c r="QFG757" s="31"/>
      <c r="QFH757" s="31"/>
      <c r="QFI757" s="31"/>
      <c r="QFJ757" s="31"/>
      <c r="QFK757" s="31"/>
      <c r="QFL757" s="31"/>
      <c r="QFM757" s="31"/>
      <c r="QFN757" s="31"/>
      <c r="QFO757" s="31"/>
      <c r="QFP757" s="31"/>
      <c r="QFQ757" s="31"/>
      <c r="QFR757" s="31"/>
      <c r="QFS757" s="31"/>
      <c r="QFT757" s="31"/>
      <c r="QFU757" s="31"/>
      <c r="QFV757" s="31"/>
      <c r="QFW757" s="31"/>
      <c r="QFX757" s="31"/>
      <c r="QFY757" s="31"/>
      <c r="QFZ757" s="31"/>
      <c r="QGA757" s="31"/>
      <c r="QGB757" s="31"/>
      <c r="QGC757" s="31"/>
      <c r="QGD757" s="31"/>
      <c r="QGE757" s="31"/>
      <c r="QGF757" s="31"/>
      <c r="QGG757" s="31"/>
      <c r="QGH757" s="31"/>
      <c r="QGI757" s="31"/>
      <c r="QGJ757" s="31"/>
      <c r="QGK757" s="31"/>
      <c r="QGL757" s="31"/>
      <c r="QGM757" s="31"/>
      <c r="QGN757" s="31"/>
      <c r="QGO757" s="31"/>
      <c r="QGP757" s="31"/>
      <c r="QGQ757" s="31"/>
      <c r="QGR757" s="31"/>
      <c r="QGS757" s="31"/>
      <c r="QGT757" s="31"/>
      <c r="QGU757" s="31"/>
      <c r="QGV757" s="31"/>
      <c r="QGW757" s="31"/>
      <c r="QGX757" s="31"/>
      <c r="QGY757" s="31"/>
      <c r="QGZ757" s="31"/>
      <c r="QHA757" s="31"/>
      <c r="QHB757" s="31"/>
      <c r="QHC757" s="31"/>
      <c r="QHD757" s="31"/>
      <c r="QHE757" s="31"/>
      <c r="QHF757" s="31"/>
      <c r="QHG757" s="31"/>
      <c r="QHH757" s="31"/>
      <c r="QHI757" s="31"/>
      <c r="QHJ757" s="31"/>
      <c r="QHK757" s="31"/>
      <c r="QHL757" s="31"/>
      <c r="QHM757" s="31"/>
      <c r="QHN757" s="31"/>
      <c r="QHO757" s="31"/>
      <c r="QHP757" s="31"/>
      <c r="QHQ757" s="31"/>
      <c r="QHR757" s="31"/>
      <c r="QHS757" s="31"/>
      <c r="QHT757" s="31"/>
      <c r="QHU757" s="31"/>
      <c r="QHV757" s="31"/>
      <c r="QHW757" s="31"/>
      <c r="QHX757" s="31"/>
      <c r="QHY757" s="31"/>
      <c r="QHZ757" s="31"/>
      <c r="QIA757" s="31"/>
      <c r="QIB757" s="31"/>
      <c r="QIC757" s="31"/>
      <c r="QID757" s="31"/>
      <c r="QIE757" s="31"/>
      <c r="QIF757" s="31"/>
      <c r="QIG757" s="31"/>
      <c r="QIH757" s="31"/>
      <c r="QII757" s="31"/>
      <c r="QIJ757" s="31"/>
      <c r="QIK757" s="31"/>
      <c r="QIL757" s="31"/>
      <c r="QIM757" s="31"/>
      <c r="QIN757" s="31"/>
      <c r="QIO757" s="31"/>
      <c r="QIP757" s="31"/>
      <c r="QIQ757" s="31"/>
      <c r="QIR757" s="31"/>
      <c r="QIS757" s="31"/>
      <c r="QIT757" s="31"/>
      <c r="QIU757" s="31"/>
      <c r="QIV757" s="31"/>
      <c r="QIW757" s="31"/>
      <c r="QIX757" s="31"/>
      <c r="QIY757" s="31"/>
      <c r="QIZ757" s="31"/>
      <c r="QJA757" s="31"/>
      <c r="QJB757" s="31"/>
      <c r="QJC757" s="31"/>
      <c r="QJD757" s="31"/>
      <c r="QJE757" s="31"/>
      <c r="QJF757" s="31"/>
      <c r="QJG757" s="31"/>
      <c r="QJH757" s="31"/>
      <c r="QJI757" s="31"/>
      <c r="QJJ757" s="31"/>
      <c r="QJK757" s="31"/>
      <c r="QJL757" s="31"/>
      <c r="QJM757" s="31"/>
      <c r="QJN757" s="31"/>
      <c r="QJO757" s="31"/>
      <c r="QJP757" s="31"/>
      <c r="QJQ757" s="31"/>
      <c r="QJR757" s="31"/>
      <c r="QJS757" s="31"/>
      <c r="QJT757" s="31"/>
      <c r="QJU757" s="31"/>
      <c r="QJV757" s="31"/>
      <c r="QJW757" s="31"/>
      <c r="QJX757" s="31"/>
      <c r="QJY757" s="31"/>
      <c r="QJZ757" s="31"/>
      <c r="QKA757" s="31"/>
      <c r="QKB757" s="31"/>
      <c r="QKC757" s="31"/>
      <c r="QKD757" s="31"/>
      <c r="QKE757" s="31"/>
      <c r="QKF757" s="31"/>
      <c r="QKG757" s="31"/>
      <c r="QKH757" s="31"/>
      <c r="QKI757" s="31"/>
      <c r="QKJ757" s="31"/>
      <c r="QKK757" s="31"/>
      <c r="QKL757" s="31"/>
      <c r="QKM757" s="31"/>
      <c r="QKN757" s="31"/>
      <c r="QKO757" s="31"/>
      <c r="QKP757" s="31"/>
      <c r="QKQ757" s="31"/>
      <c r="QKR757" s="31"/>
      <c r="QKS757" s="31"/>
      <c r="QKT757" s="31"/>
      <c r="QKU757" s="31"/>
      <c r="QKV757" s="31"/>
      <c r="QKW757" s="31"/>
      <c r="QKX757" s="31"/>
      <c r="QKY757" s="31"/>
      <c r="QKZ757" s="31"/>
      <c r="QLA757" s="31"/>
      <c r="QLB757" s="31"/>
      <c r="QLC757" s="31"/>
      <c r="QLD757" s="31"/>
      <c r="QLE757" s="31"/>
      <c r="QLF757" s="31"/>
      <c r="QLG757" s="31"/>
      <c r="QLH757" s="31"/>
      <c r="QLI757" s="31"/>
      <c r="QLJ757" s="31"/>
      <c r="QLK757" s="31"/>
      <c r="QLL757" s="31"/>
      <c r="QLM757" s="31"/>
      <c r="QLN757" s="31"/>
      <c r="QLO757" s="31"/>
      <c r="QLP757" s="31"/>
      <c r="QLQ757" s="31"/>
      <c r="QLR757" s="31"/>
      <c r="QLS757" s="31"/>
      <c r="QLT757" s="31"/>
      <c r="QLU757" s="31"/>
      <c r="QLV757" s="31"/>
      <c r="QLW757" s="31"/>
      <c r="QLX757" s="31"/>
      <c r="QLY757" s="31"/>
      <c r="QLZ757" s="31"/>
      <c r="QMA757" s="31"/>
      <c r="QMB757" s="31"/>
      <c r="QMC757" s="31"/>
      <c r="QMD757" s="31"/>
      <c r="QME757" s="31"/>
      <c r="QMF757" s="31"/>
      <c r="QMG757" s="31"/>
      <c r="QMH757" s="31"/>
      <c r="QMI757" s="31"/>
      <c r="QMJ757" s="31"/>
      <c r="QMK757" s="31"/>
      <c r="QML757" s="31"/>
      <c r="QMM757" s="31"/>
      <c r="QMN757" s="31"/>
      <c r="QMO757" s="31"/>
      <c r="QMP757" s="31"/>
      <c r="QMQ757" s="31"/>
      <c r="QMR757" s="31"/>
      <c r="QMS757" s="31"/>
      <c r="QMT757" s="31"/>
      <c r="QMU757" s="31"/>
      <c r="QMV757" s="31"/>
      <c r="QMW757" s="31"/>
      <c r="QMX757" s="31"/>
      <c r="QMY757" s="31"/>
      <c r="QMZ757" s="31"/>
      <c r="QNA757" s="31"/>
      <c r="QNB757" s="31"/>
      <c r="QNC757" s="31"/>
      <c r="QND757" s="31"/>
      <c r="QNE757" s="31"/>
      <c r="QNF757" s="31"/>
      <c r="QNG757" s="31"/>
      <c r="QNH757" s="31"/>
      <c r="QNI757" s="31"/>
      <c r="QNJ757" s="31"/>
      <c r="QNK757" s="31"/>
      <c r="QNL757" s="31"/>
      <c r="QNM757" s="31"/>
      <c r="QNN757" s="31"/>
      <c r="QNO757" s="31"/>
      <c r="QNP757" s="31"/>
      <c r="QNQ757" s="31"/>
      <c r="QNR757" s="31"/>
      <c r="QNS757" s="31"/>
      <c r="QNT757" s="31"/>
      <c r="QNU757" s="31"/>
      <c r="QNV757" s="31"/>
      <c r="QNW757" s="31"/>
      <c r="QNX757" s="31"/>
      <c r="QNY757" s="31"/>
      <c r="QNZ757" s="31"/>
      <c r="QOA757" s="31"/>
      <c r="QOB757" s="31"/>
      <c r="QOC757" s="31"/>
      <c r="QOD757" s="31"/>
      <c r="QOE757" s="31"/>
      <c r="QOF757" s="31"/>
      <c r="QOG757" s="31"/>
      <c r="QOH757" s="31"/>
      <c r="QOI757" s="31"/>
      <c r="QOJ757" s="31"/>
      <c r="QOK757" s="31"/>
      <c r="QOL757" s="31"/>
      <c r="QOM757" s="31"/>
      <c r="QON757" s="31"/>
      <c r="QOO757" s="31"/>
      <c r="QOP757" s="31"/>
      <c r="QOQ757" s="31"/>
      <c r="QOR757" s="31"/>
      <c r="QOS757" s="31"/>
      <c r="QOT757" s="31"/>
      <c r="QOU757" s="31"/>
      <c r="QOV757" s="31"/>
      <c r="QOW757" s="31"/>
      <c r="QOX757" s="31"/>
      <c r="QOY757" s="31"/>
      <c r="QOZ757" s="31"/>
      <c r="QPA757" s="31"/>
      <c r="QPB757" s="31"/>
      <c r="QPC757" s="31"/>
      <c r="QPD757" s="31"/>
      <c r="QPE757" s="31"/>
      <c r="QPF757" s="31"/>
      <c r="QPG757" s="31"/>
      <c r="QPH757" s="31"/>
      <c r="QPI757" s="31"/>
      <c r="QPJ757" s="31"/>
      <c r="QPK757" s="31"/>
      <c r="QPL757" s="31"/>
      <c r="QPM757" s="31"/>
      <c r="QPN757" s="31"/>
      <c r="QPO757" s="31"/>
      <c r="QPP757" s="31"/>
      <c r="QPQ757" s="31"/>
      <c r="QPR757" s="31"/>
      <c r="QPS757" s="31"/>
      <c r="QPT757" s="31"/>
      <c r="QPU757" s="31"/>
      <c r="QPV757" s="31"/>
      <c r="QPW757" s="31"/>
      <c r="QPX757" s="31"/>
      <c r="QPY757" s="31"/>
      <c r="QPZ757" s="31"/>
      <c r="QQA757" s="31"/>
      <c r="QQB757" s="31"/>
      <c r="QQC757" s="31"/>
      <c r="QQD757" s="31"/>
      <c r="QQE757" s="31"/>
      <c r="QQF757" s="31"/>
      <c r="QQG757" s="31"/>
      <c r="QQH757" s="31"/>
      <c r="QQI757" s="31"/>
      <c r="QQJ757" s="31"/>
      <c r="QQK757" s="31"/>
      <c r="QQL757" s="31"/>
      <c r="QQM757" s="31"/>
      <c r="QQN757" s="31"/>
      <c r="QQO757" s="31"/>
      <c r="QQP757" s="31"/>
      <c r="QQQ757" s="31"/>
      <c r="QQR757" s="31"/>
      <c r="QQS757" s="31"/>
      <c r="QQT757" s="31"/>
      <c r="QQU757" s="31"/>
      <c r="QQV757" s="31"/>
      <c r="QQW757" s="31"/>
      <c r="QQX757" s="31"/>
      <c r="QQY757" s="31"/>
      <c r="QQZ757" s="31"/>
      <c r="QRA757" s="31"/>
      <c r="QRB757" s="31"/>
      <c r="QRC757" s="31"/>
      <c r="QRD757" s="31"/>
      <c r="QRE757" s="31"/>
      <c r="QRF757" s="31"/>
      <c r="QRG757" s="31"/>
      <c r="QRH757" s="31"/>
      <c r="QRI757" s="31"/>
      <c r="QRJ757" s="31"/>
      <c r="QRK757" s="31"/>
      <c r="QRL757" s="31"/>
      <c r="QRM757" s="31"/>
      <c r="QRN757" s="31"/>
      <c r="QRO757" s="31"/>
      <c r="QRP757" s="31"/>
      <c r="QRQ757" s="31"/>
      <c r="QRR757" s="31"/>
      <c r="QRS757" s="31"/>
      <c r="QRT757" s="31"/>
      <c r="QRU757" s="31"/>
      <c r="QRV757" s="31"/>
      <c r="QRW757" s="31"/>
      <c r="QRX757" s="31"/>
      <c r="QRY757" s="31"/>
      <c r="QRZ757" s="31"/>
      <c r="QSA757" s="31"/>
      <c r="QSB757" s="31"/>
      <c r="QSC757" s="31"/>
      <c r="QSD757" s="31"/>
      <c r="QSE757" s="31"/>
      <c r="QSF757" s="31"/>
      <c r="QSG757" s="31"/>
      <c r="QSH757" s="31"/>
      <c r="QSI757" s="31"/>
      <c r="QSJ757" s="31"/>
      <c r="QSK757" s="31"/>
      <c r="QSL757" s="31"/>
      <c r="QSM757" s="31"/>
      <c r="QSN757" s="31"/>
      <c r="QSO757" s="31"/>
      <c r="QSP757" s="31"/>
      <c r="QSQ757" s="31"/>
      <c r="QSR757" s="31"/>
      <c r="QSS757" s="31"/>
      <c r="QST757" s="31"/>
      <c r="QSU757" s="31"/>
      <c r="QSV757" s="31"/>
      <c r="QSW757" s="31"/>
      <c r="QSX757" s="31"/>
      <c r="QSY757" s="31"/>
      <c r="QSZ757" s="31"/>
      <c r="QTA757" s="31"/>
      <c r="QTB757" s="31"/>
      <c r="QTC757" s="31"/>
      <c r="QTD757" s="31"/>
      <c r="QTE757" s="31"/>
      <c r="QTF757" s="31"/>
      <c r="QTG757" s="31"/>
      <c r="QTH757" s="31"/>
      <c r="QTI757" s="31"/>
      <c r="QTJ757" s="31"/>
      <c r="QTK757" s="31"/>
      <c r="QTL757" s="31"/>
      <c r="QTM757" s="31"/>
      <c r="QTN757" s="31"/>
      <c r="QTO757" s="31"/>
      <c r="QTP757" s="31"/>
      <c r="QTQ757" s="31"/>
      <c r="QTR757" s="31"/>
      <c r="QTS757" s="31"/>
      <c r="QTT757" s="31"/>
      <c r="QTU757" s="31"/>
      <c r="QTV757" s="31"/>
      <c r="QTW757" s="31"/>
      <c r="QTX757" s="31"/>
      <c r="QTY757" s="31"/>
      <c r="QTZ757" s="31"/>
      <c r="QUA757" s="31"/>
      <c r="QUB757" s="31"/>
      <c r="QUC757" s="31"/>
      <c r="QUD757" s="31"/>
      <c r="QUE757" s="31"/>
      <c r="QUF757" s="31"/>
      <c r="QUG757" s="31"/>
      <c r="QUH757" s="31"/>
      <c r="QUI757" s="31"/>
      <c r="QUJ757" s="31"/>
      <c r="QUK757" s="31"/>
      <c r="QUL757" s="31"/>
      <c r="QUM757" s="31"/>
      <c r="QUN757" s="31"/>
      <c r="QUO757" s="31"/>
      <c r="QUP757" s="31"/>
      <c r="QUQ757" s="31"/>
      <c r="QUR757" s="31"/>
      <c r="QUS757" s="31"/>
      <c r="QUT757" s="31"/>
      <c r="QUU757" s="31"/>
      <c r="QUV757" s="31"/>
      <c r="QUW757" s="31"/>
      <c r="QUX757" s="31"/>
      <c r="QUY757" s="31"/>
      <c r="QUZ757" s="31"/>
      <c r="QVA757" s="31"/>
      <c r="QVB757" s="31"/>
      <c r="QVC757" s="31"/>
      <c r="QVD757" s="31"/>
      <c r="QVE757" s="31"/>
      <c r="QVF757" s="31"/>
      <c r="QVG757" s="31"/>
      <c r="QVH757" s="31"/>
      <c r="QVI757" s="31"/>
      <c r="QVJ757" s="31"/>
      <c r="QVK757" s="31"/>
      <c r="QVL757" s="31"/>
      <c r="QVM757" s="31"/>
      <c r="QVN757" s="31"/>
      <c r="QVO757" s="31"/>
      <c r="QVP757" s="31"/>
      <c r="QVQ757" s="31"/>
      <c r="QVR757" s="31"/>
      <c r="QVS757" s="31"/>
      <c r="QVT757" s="31"/>
      <c r="QVU757" s="31"/>
      <c r="QVV757" s="31"/>
      <c r="QVW757" s="31"/>
      <c r="QVX757" s="31"/>
      <c r="QVY757" s="31"/>
      <c r="QVZ757" s="31"/>
      <c r="QWA757" s="31"/>
      <c r="QWB757" s="31"/>
      <c r="QWC757" s="31"/>
      <c r="QWD757" s="31"/>
      <c r="QWE757" s="31"/>
      <c r="QWF757" s="31"/>
      <c r="QWG757" s="31"/>
      <c r="QWH757" s="31"/>
      <c r="QWI757" s="31"/>
      <c r="QWJ757" s="31"/>
      <c r="QWK757" s="31"/>
      <c r="QWL757" s="31"/>
      <c r="QWM757" s="31"/>
      <c r="QWN757" s="31"/>
      <c r="QWO757" s="31"/>
      <c r="QWP757" s="31"/>
      <c r="QWQ757" s="31"/>
      <c r="QWR757" s="31"/>
      <c r="QWS757" s="31"/>
      <c r="QWT757" s="31"/>
      <c r="QWU757" s="31"/>
      <c r="QWV757" s="31"/>
      <c r="QWW757" s="31"/>
      <c r="QWX757" s="31"/>
      <c r="QWY757" s="31"/>
      <c r="QWZ757" s="31"/>
      <c r="QXA757" s="31"/>
      <c r="QXB757" s="31"/>
      <c r="QXC757" s="31"/>
      <c r="QXD757" s="31"/>
      <c r="QXE757" s="31"/>
      <c r="QXF757" s="31"/>
      <c r="QXG757" s="31"/>
      <c r="QXH757" s="31"/>
      <c r="QXI757" s="31"/>
      <c r="QXJ757" s="31"/>
      <c r="QXK757" s="31"/>
      <c r="QXL757" s="31"/>
      <c r="QXM757" s="31"/>
      <c r="QXN757" s="31"/>
      <c r="QXO757" s="31"/>
      <c r="QXP757" s="31"/>
      <c r="QXQ757" s="31"/>
      <c r="QXR757" s="31"/>
      <c r="QXS757" s="31"/>
      <c r="QXT757" s="31"/>
      <c r="QXU757" s="31"/>
      <c r="QXV757" s="31"/>
      <c r="QXW757" s="31"/>
      <c r="QXX757" s="31"/>
      <c r="QXY757" s="31"/>
      <c r="QXZ757" s="31"/>
      <c r="QYA757" s="31"/>
      <c r="QYB757" s="31"/>
      <c r="QYC757" s="31"/>
      <c r="QYD757" s="31"/>
      <c r="QYE757" s="31"/>
      <c r="QYF757" s="31"/>
      <c r="QYG757" s="31"/>
      <c r="QYH757" s="31"/>
      <c r="QYI757" s="31"/>
      <c r="QYJ757" s="31"/>
      <c r="QYK757" s="31"/>
      <c r="QYL757" s="31"/>
      <c r="QYM757" s="31"/>
      <c r="QYN757" s="31"/>
      <c r="QYO757" s="31"/>
      <c r="QYP757" s="31"/>
      <c r="QYQ757" s="31"/>
      <c r="QYR757" s="31"/>
      <c r="QYS757" s="31"/>
      <c r="QYT757" s="31"/>
      <c r="QYU757" s="31"/>
      <c r="QYV757" s="31"/>
      <c r="QYW757" s="31"/>
      <c r="QYX757" s="31"/>
      <c r="QYY757" s="31"/>
      <c r="QYZ757" s="31"/>
      <c r="QZA757" s="31"/>
      <c r="QZB757" s="31"/>
      <c r="QZC757" s="31"/>
      <c r="QZD757" s="31"/>
      <c r="QZE757" s="31"/>
      <c r="QZF757" s="31"/>
      <c r="QZG757" s="31"/>
      <c r="QZH757" s="31"/>
      <c r="QZI757" s="31"/>
      <c r="QZJ757" s="31"/>
      <c r="QZK757" s="31"/>
      <c r="QZL757" s="31"/>
      <c r="QZM757" s="31"/>
      <c r="QZN757" s="31"/>
      <c r="QZO757" s="31"/>
      <c r="QZP757" s="31"/>
      <c r="QZQ757" s="31"/>
      <c r="QZR757" s="31"/>
      <c r="QZS757" s="31"/>
      <c r="QZT757" s="31"/>
      <c r="QZU757" s="31"/>
      <c r="QZV757" s="31"/>
      <c r="QZW757" s="31"/>
      <c r="QZX757" s="31"/>
      <c r="QZY757" s="31"/>
      <c r="QZZ757" s="31"/>
      <c r="RAA757" s="31"/>
      <c r="RAB757" s="31"/>
      <c r="RAC757" s="31"/>
      <c r="RAD757" s="31"/>
      <c r="RAE757" s="31"/>
      <c r="RAF757" s="31"/>
      <c r="RAG757" s="31"/>
      <c r="RAH757" s="31"/>
      <c r="RAI757" s="31"/>
      <c r="RAJ757" s="31"/>
      <c r="RAK757" s="31"/>
      <c r="RAL757" s="31"/>
      <c r="RAM757" s="31"/>
      <c r="RAN757" s="31"/>
      <c r="RAO757" s="31"/>
      <c r="RAP757" s="31"/>
      <c r="RAQ757" s="31"/>
      <c r="RAR757" s="31"/>
      <c r="RAS757" s="31"/>
      <c r="RAT757" s="31"/>
      <c r="RAU757" s="31"/>
      <c r="RAV757" s="31"/>
      <c r="RAW757" s="31"/>
      <c r="RAX757" s="31"/>
      <c r="RAY757" s="31"/>
      <c r="RAZ757" s="31"/>
      <c r="RBA757" s="31"/>
      <c r="RBB757" s="31"/>
      <c r="RBC757" s="31"/>
      <c r="RBD757" s="31"/>
      <c r="RBE757" s="31"/>
      <c r="RBF757" s="31"/>
      <c r="RBG757" s="31"/>
      <c r="RBH757" s="31"/>
      <c r="RBI757" s="31"/>
      <c r="RBJ757" s="31"/>
      <c r="RBK757" s="31"/>
      <c r="RBL757" s="31"/>
      <c r="RBM757" s="31"/>
      <c r="RBN757" s="31"/>
      <c r="RBO757" s="31"/>
      <c r="RBP757" s="31"/>
      <c r="RBQ757" s="31"/>
      <c r="RBR757" s="31"/>
      <c r="RBS757" s="31"/>
      <c r="RBT757" s="31"/>
      <c r="RBU757" s="31"/>
      <c r="RBV757" s="31"/>
      <c r="RBW757" s="31"/>
      <c r="RBX757" s="31"/>
      <c r="RBY757" s="31"/>
      <c r="RBZ757" s="31"/>
      <c r="RCA757" s="31"/>
      <c r="RCB757" s="31"/>
      <c r="RCC757" s="31"/>
      <c r="RCD757" s="31"/>
      <c r="RCE757" s="31"/>
      <c r="RCF757" s="31"/>
      <c r="RCG757" s="31"/>
      <c r="RCH757" s="31"/>
      <c r="RCI757" s="31"/>
      <c r="RCJ757" s="31"/>
      <c r="RCK757" s="31"/>
      <c r="RCL757" s="31"/>
      <c r="RCM757" s="31"/>
      <c r="RCN757" s="31"/>
      <c r="RCO757" s="31"/>
      <c r="RCP757" s="31"/>
      <c r="RCQ757" s="31"/>
      <c r="RCR757" s="31"/>
      <c r="RCS757" s="31"/>
      <c r="RCT757" s="31"/>
      <c r="RCU757" s="31"/>
      <c r="RCV757" s="31"/>
      <c r="RCW757" s="31"/>
      <c r="RCX757" s="31"/>
      <c r="RCY757" s="31"/>
      <c r="RCZ757" s="31"/>
      <c r="RDA757" s="31"/>
      <c r="RDB757" s="31"/>
      <c r="RDC757" s="31"/>
      <c r="RDD757" s="31"/>
      <c r="RDE757" s="31"/>
      <c r="RDF757" s="31"/>
      <c r="RDG757" s="31"/>
      <c r="RDH757" s="31"/>
      <c r="RDI757" s="31"/>
      <c r="RDJ757" s="31"/>
      <c r="RDK757" s="31"/>
      <c r="RDL757" s="31"/>
      <c r="RDM757" s="31"/>
      <c r="RDN757" s="31"/>
      <c r="RDO757" s="31"/>
      <c r="RDP757" s="31"/>
      <c r="RDQ757" s="31"/>
      <c r="RDR757" s="31"/>
      <c r="RDS757" s="31"/>
      <c r="RDT757" s="31"/>
      <c r="RDU757" s="31"/>
      <c r="RDV757" s="31"/>
      <c r="RDW757" s="31"/>
      <c r="RDX757" s="31"/>
      <c r="RDY757" s="31"/>
      <c r="RDZ757" s="31"/>
      <c r="REA757" s="31"/>
      <c r="REB757" s="31"/>
      <c r="REC757" s="31"/>
      <c r="RED757" s="31"/>
      <c r="REE757" s="31"/>
      <c r="REF757" s="31"/>
      <c r="REG757" s="31"/>
      <c r="REH757" s="31"/>
      <c r="REI757" s="31"/>
      <c r="REJ757" s="31"/>
      <c r="REK757" s="31"/>
      <c r="REL757" s="31"/>
      <c r="REM757" s="31"/>
      <c r="REN757" s="31"/>
      <c r="REO757" s="31"/>
      <c r="REP757" s="31"/>
      <c r="REQ757" s="31"/>
      <c r="RER757" s="31"/>
      <c r="RES757" s="31"/>
      <c r="RET757" s="31"/>
      <c r="REU757" s="31"/>
      <c r="REV757" s="31"/>
      <c r="REW757" s="31"/>
      <c r="REX757" s="31"/>
      <c r="REY757" s="31"/>
      <c r="REZ757" s="31"/>
      <c r="RFA757" s="31"/>
      <c r="RFB757" s="31"/>
      <c r="RFC757" s="31"/>
      <c r="RFD757" s="31"/>
      <c r="RFE757" s="31"/>
      <c r="RFF757" s="31"/>
      <c r="RFG757" s="31"/>
      <c r="RFH757" s="31"/>
      <c r="RFI757" s="31"/>
      <c r="RFJ757" s="31"/>
      <c r="RFK757" s="31"/>
      <c r="RFL757" s="31"/>
      <c r="RFM757" s="31"/>
      <c r="RFN757" s="31"/>
      <c r="RFO757" s="31"/>
      <c r="RFP757" s="31"/>
      <c r="RFQ757" s="31"/>
      <c r="RFR757" s="31"/>
      <c r="RFS757" s="31"/>
      <c r="RFT757" s="31"/>
      <c r="RFU757" s="31"/>
      <c r="RFV757" s="31"/>
      <c r="RFW757" s="31"/>
      <c r="RFX757" s="31"/>
      <c r="RFY757" s="31"/>
      <c r="RFZ757" s="31"/>
      <c r="RGA757" s="31"/>
      <c r="RGB757" s="31"/>
      <c r="RGC757" s="31"/>
      <c r="RGD757" s="31"/>
      <c r="RGE757" s="31"/>
      <c r="RGF757" s="31"/>
      <c r="RGG757" s="31"/>
      <c r="RGH757" s="31"/>
      <c r="RGI757" s="31"/>
      <c r="RGJ757" s="31"/>
      <c r="RGK757" s="31"/>
      <c r="RGL757" s="31"/>
      <c r="RGM757" s="31"/>
      <c r="RGN757" s="31"/>
      <c r="RGO757" s="31"/>
      <c r="RGP757" s="31"/>
      <c r="RGQ757" s="31"/>
      <c r="RGR757" s="31"/>
      <c r="RGS757" s="31"/>
      <c r="RGT757" s="31"/>
      <c r="RGU757" s="31"/>
      <c r="RGV757" s="31"/>
      <c r="RGW757" s="31"/>
      <c r="RGX757" s="31"/>
      <c r="RGY757" s="31"/>
      <c r="RGZ757" s="31"/>
      <c r="RHA757" s="31"/>
      <c r="RHB757" s="31"/>
      <c r="RHC757" s="31"/>
      <c r="RHD757" s="31"/>
      <c r="RHE757" s="31"/>
      <c r="RHF757" s="31"/>
      <c r="RHG757" s="31"/>
      <c r="RHH757" s="31"/>
      <c r="RHI757" s="31"/>
      <c r="RHJ757" s="31"/>
      <c r="RHK757" s="31"/>
      <c r="RHL757" s="31"/>
      <c r="RHM757" s="31"/>
      <c r="RHN757" s="31"/>
      <c r="RHO757" s="31"/>
      <c r="RHP757" s="31"/>
      <c r="RHQ757" s="31"/>
      <c r="RHR757" s="31"/>
      <c r="RHS757" s="31"/>
      <c r="RHT757" s="31"/>
      <c r="RHU757" s="31"/>
      <c r="RHV757" s="31"/>
      <c r="RHW757" s="31"/>
      <c r="RHX757" s="31"/>
      <c r="RHY757" s="31"/>
      <c r="RHZ757" s="31"/>
      <c r="RIA757" s="31"/>
      <c r="RIB757" s="31"/>
      <c r="RIC757" s="31"/>
      <c r="RID757" s="31"/>
      <c r="RIE757" s="31"/>
      <c r="RIF757" s="31"/>
      <c r="RIG757" s="31"/>
      <c r="RIH757" s="31"/>
      <c r="RII757" s="31"/>
      <c r="RIJ757" s="31"/>
      <c r="RIK757" s="31"/>
      <c r="RIL757" s="31"/>
      <c r="RIM757" s="31"/>
      <c r="RIN757" s="31"/>
      <c r="RIO757" s="31"/>
      <c r="RIP757" s="31"/>
      <c r="RIQ757" s="31"/>
      <c r="RIR757" s="31"/>
      <c r="RIS757" s="31"/>
      <c r="RIT757" s="31"/>
      <c r="RIU757" s="31"/>
      <c r="RIV757" s="31"/>
      <c r="RIW757" s="31"/>
      <c r="RIX757" s="31"/>
      <c r="RIY757" s="31"/>
      <c r="RIZ757" s="31"/>
      <c r="RJA757" s="31"/>
      <c r="RJB757" s="31"/>
      <c r="RJC757" s="31"/>
      <c r="RJD757" s="31"/>
      <c r="RJE757" s="31"/>
      <c r="RJF757" s="31"/>
      <c r="RJG757" s="31"/>
      <c r="RJH757" s="31"/>
      <c r="RJI757" s="31"/>
      <c r="RJJ757" s="31"/>
      <c r="RJK757" s="31"/>
      <c r="RJL757" s="31"/>
      <c r="RJM757" s="31"/>
      <c r="RJN757" s="31"/>
      <c r="RJO757" s="31"/>
      <c r="RJP757" s="31"/>
      <c r="RJQ757" s="31"/>
      <c r="RJR757" s="31"/>
      <c r="RJS757" s="31"/>
      <c r="RJT757" s="31"/>
      <c r="RJU757" s="31"/>
      <c r="RJV757" s="31"/>
      <c r="RJW757" s="31"/>
      <c r="RJX757" s="31"/>
      <c r="RJY757" s="31"/>
      <c r="RJZ757" s="31"/>
      <c r="RKA757" s="31"/>
      <c r="RKB757" s="31"/>
      <c r="RKC757" s="31"/>
      <c r="RKD757" s="31"/>
      <c r="RKE757" s="31"/>
      <c r="RKF757" s="31"/>
      <c r="RKG757" s="31"/>
      <c r="RKH757" s="31"/>
      <c r="RKI757" s="31"/>
      <c r="RKJ757" s="31"/>
      <c r="RKK757" s="31"/>
      <c r="RKL757" s="31"/>
      <c r="RKM757" s="31"/>
      <c r="RKN757" s="31"/>
      <c r="RKO757" s="31"/>
      <c r="RKP757" s="31"/>
      <c r="RKQ757" s="31"/>
      <c r="RKR757" s="31"/>
      <c r="RKS757" s="31"/>
      <c r="RKT757" s="31"/>
      <c r="RKU757" s="31"/>
      <c r="RKV757" s="31"/>
      <c r="RKW757" s="31"/>
      <c r="RKX757" s="31"/>
      <c r="RKY757" s="31"/>
      <c r="RKZ757" s="31"/>
      <c r="RLA757" s="31"/>
      <c r="RLB757" s="31"/>
      <c r="RLC757" s="31"/>
      <c r="RLD757" s="31"/>
      <c r="RLE757" s="31"/>
      <c r="RLF757" s="31"/>
      <c r="RLG757" s="31"/>
      <c r="RLH757" s="31"/>
      <c r="RLI757" s="31"/>
      <c r="RLJ757" s="31"/>
      <c r="RLK757" s="31"/>
      <c r="RLL757" s="31"/>
      <c r="RLM757" s="31"/>
      <c r="RLN757" s="31"/>
      <c r="RLO757" s="31"/>
      <c r="RLP757" s="31"/>
      <c r="RLQ757" s="31"/>
      <c r="RLR757" s="31"/>
      <c r="RLS757" s="31"/>
      <c r="RLT757" s="31"/>
      <c r="RLU757" s="31"/>
      <c r="RLV757" s="31"/>
      <c r="RLW757" s="31"/>
      <c r="RLX757" s="31"/>
      <c r="RLY757" s="31"/>
      <c r="RLZ757" s="31"/>
      <c r="RMA757" s="31"/>
      <c r="RMB757" s="31"/>
      <c r="RMC757" s="31"/>
      <c r="RMD757" s="31"/>
      <c r="RME757" s="31"/>
      <c r="RMF757" s="31"/>
      <c r="RMG757" s="31"/>
      <c r="RMH757" s="31"/>
      <c r="RMI757" s="31"/>
      <c r="RMJ757" s="31"/>
      <c r="RMK757" s="31"/>
      <c r="RML757" s="31"/>
      <c r="RMM757" s="31"/>
      <c r="RMN757" s="31"/>
      <c r="RMO757" s="31"/>
      <c r="RMP757" s="31"/>
      <c r="RMQ757" s="31"/>
      <c r="RMR757" s="31"/>
      <c r="RMS757" s="31"/>
      <c r="RMT757" s="31"/>
      <c r="RMU757" s="31"/>
      <c r="RMV757" s="31"/>
      <c r="RMW757" s="31"/>
      <c r="RMX757" s="31"/>
      <c r="RMY757" s="31"/>
      <c r="RMZ757" s="31"/>
      <c r="RNA757" s="31"/>
      <c r="RNB757" s="31"/>
      <c r="RNC757" s="31"/>
      <c r="RND757" s="31"/>
      <c r="RNE757" s="31"/>
      <c r="RNF757" s="31"/>
      <c r="RNG757" s="31"/>
      <c r="RNH757" s="31"/>
      <c r="RNI757" s="31"/>
      <c r="RNJ757" s="31"/>
      <c r="RNK757" s="31"/>
      <c r="RNL757" s="31"/>
      <c r="RNM757" s="31"/>
      <c r="RNN757" s="31"/>
      <c r="RNO757" s="31"/>
      <c r="RNP757" s="31"/>
      <c r="RNQ757" s="31"/>
      <c r="RNR757" s="31"/>
      <c r="RNS757" s="31"/>
      <c r="RNT757" s="31"/>
      <c r="RNU757" s="31"/>
      <c r="RNV757" s="31"/>
      <c r="RNW757" s="31"/>
      <c r="RNX757" s="31"/>
      <c r="RNY757" s="31"/>
      <c r="RNZ757" s="31"/>
      <c r="ROA757" s="31"/>
      <c r="ROB757" s="31"/>
      <c r="ROC757" s="31"/>
      <c r="ROD757" s="31"/>
      <c r="ROE757" s="31"/>
      <c r="ROF757" s="31"/>
      <c r="ROG757" s="31"/>
      <c r="ROH757" s="31"/>
      <c r="ROI757" s="31"/>
      <c r="ROJ757" s="31"/>
      <c r="ROK757" s="31"/>
      <c r="ROL757" s="31"/>
      <c r="ROM757" s="31"/>
      <c r="RON757" s="31"/>
      <c r="ROO757" s="31"/>
      <c r="ROP757" s="31"/>
      <c r="ROQ757" s="31"/>
      <c r="ROR757" s="31"/>
      <c r="ROS757" s="31"/>
      <c r="ROT757" s="31"/>
      <c r="ROU757" s="31"/>
      <c r="ROV757" s="31"/>
      <c r="ROW757" s="31"/>
      <c r="ROX757" s="31"/>
      <c r="ROY757" s="31"/>
      <c r="ROZ757" s="31"/>
      <c r="RPA757" s="31"/>
      <c r="RPB757" s="31"/>
      <c r="RPC757" s="31"/>
      <c r="RPD757" s="31"/>
      <c r="RPE757" s="31"/>
      <c r="RPF757" s="31"/>
      <c r="RPG757" s="31"/>
      <c r="RPH757" s="31"/>
      <c r="RPI757" s="31"/>
      <c r="RPJ757" s="31"/>
      <c r="RPK757" s="31"/>
      <c r="RPL757" s="31"/>
      <c r="RPM757" s="31"/>
      <c r="RPN757" s="31"/>
      <c r="RPO757" s="31"/>
      <c r="RPP757" s="31"/>
      <c r="RPQ757" s="31"/>
      <c r="RPR757" s="31"/>
      <c r="RPS757" s="31"/>
      <c r="RPT757" s="31"/>
      <c r="RPU757" s="31"/>
      <c r="RPV757" s="31"/>
      <c r="RPW757" s="31"/>
      <c r="RPX757" s="31"/>
      <c r="RPY757" s="31"/>
      <c r="RPZ757" s="31"/>
      <c r="RQA757" s="31"/>
      <c r="RQB757" s="31"/>
      <c r="RQC757" s="31"/>
      <c r="RQD757" s="31"/>
      <c r="RQE757" s="31"/>
      <c r="RQF757" s="31"/>
      <c r="RQG757" s="31"/>
      <c r="RQH757" s="31"/>
      <c r="RQI757" s="31"/>
      <c r="RQJ757" s="31"/>
      <c r="RQK757" s="31"/>
      <c r="RQL757" s="31"/>
      <c r="RQM757" s="31"/>
      <c r="RQN757" s="31"/>
      <c r="RQO757" s="31"/>
      <c r="RQP757" s="31"/>
      <c r="RQQ757" s="31"/>
      <c r="RQR757" s="31"/>
      <c r="RQS757" s="31"/>
      <c r="RQT757" s="31"/>
      <c r="RQU757" s="31"/>
      <c r="RQV757" s="31"/>
      <c r="RQW757" s="31"/>
      <c r="RQX757" s="31"/>
      <c r="RQY757" s="31"/>
      <c r="RQZ757" s="31"/>
      <c r="RRA757" s="31"/>
      <c r="RRB757" s="31"/>
      <c r="RRC757" s="31"/>
      <c r="RRD757" s="31"/>
      <c r="RRE757" s="31"/>
      <c r="RRF757" s="31"/>
      <c r="RRG757" s="31"/>
      <c r="RRH757" s="31"/>
      <c r="RRI757" s="31"/>
      <c r="RRJ757" s="31"/>
      <c r="RRK757" s="31"/>
      <c r="RRL757" s="31"/>
      <c r="RRM757" s="31"/>
      <c r="RRN757" s="31"/>
      <c r="RRO757" s="31"/>
      <c r="RRP757" s="31"/>
      <c r="RRQ757" s="31"/>
      <c r="RRR757" s="31"/>
      <c r="RRS757" s="31"/>
      <c r="RRT757" s="31"/>
      <c r="RRU757" s="31"/>
      <c r="RRV757" s="31"/>
      <c r="RRW757" s="31"/>
      <c r="RRX757" s="31"/>
      <c r="RRY757" s="31"/>
      <c r="RRZ757" s="31"/>
      <c r="RSA757" s="31"/>
      <c r="RSB757" s="31"/>
      <c r="RSC757" s="31"/>
      <c r="RSD757" s="31"/>
      <c r="RSE757" s="31"/>
      <c r="RSF757" s="31"/>
      <c r="RSG757" s="31"/>
      <c r="RSH757" s="31"/>
      <c r="RSI757" s="31"/>
      <c r="RSJ757" s="31"/>
      <c r="RSK757" s="31"/>
      <c r="RSL757" s="31"/>
      <c r="RSM757" s="31"/>
      <c r="RSN757" s="31"/>
      <c r="RSO757" s="31"/>
      <c r="RSP757" s="31"/>
      <c r="RSQ757" s="31"/>
      <c r="RSR757" s="31"/>
      <c r="RSS757" s="31"/>
      <c r="RST757" s="31"/>
      <c r="RSU757" s="31"/>
      <c r="RSV757" s="31"/>
      <c r="RSW757" s="31"/>
      <c r="RSX757" s="31"/>
      <c r="RSY757" s="31"/>
      <c r="RSZ757" s="31"/>
      <c r="RTA757" s="31"/>
      <c r="RTB757" s="31"/>
      <c r="RTC757" s="31"/>
      <c r="RTD757" s="31"/>
      <c r="RTE757" s="31"/>
      <c r="RTF757" s="31"/>
      <c r="RTG757" s="31"/>
      <c r="RTH757" s="31"/>
      <c r="RTI757" s="31"/>
      <c r="RTJ757" s="31"/>
      <c r="RTK757" s="31"/>
      <c r="RTL757" s="31"/>
      <c r="RTM757" s="31"/>
      <c r="RTN757" s="31"/>
      <c r="RTO757" s="31"/>
      <c r="RTP757" s="31"/>
      <c r="RTQ757" s="31"/>
      <c r="RTR757" s="31"/>
      <c r="RTS757" s="31"/>
      <c r="RTT757" s="31"/>
      <c r="RTU757" s="31"/>
      <c r="RTV757" s="31"/>
      <c r="RTW757" s="31"/>
      <c r="RTX757" s="31"/>
      <c r="RTY757" s="31"/>
      <c r="RTZ757" s="31"/>
      <c r="RUA757" s="31"/>
      <c r="RUB757" s="31"/>
      <c r="RUC757" s="31"/>
      <c r="RUD757" s="31"/>
      <c r="RUE757" s="31"/>
      <c r="RUF757" s="31"/>
      <c r="RUG757" s="31"/>
      <c r="RUH757" s="31"/>
      <c r="RUI757" s="31"/>
      <c r="RUJ757" s="31"/>
      <c r="RUK757" s="31"/>
      <c r="RUL757" s="31"/>
      <c r="RUM757" s="31"/>
      <c r="RUN757" s="31"/>
      <c r="RUO757" s="31"/>
      <c r="RUP757" s="31"/>
      <c r="RUQ757" s="31"/>
      <c r="RUR757" s="31"/>
      <c r="RUS757" s="31"/>
      <c r="RUT757" s="31"/>
      <c r="RUU757" s="31"/>
      <c r="RUV757" s="31"/>
      <c r="RUW757" s="31"/>
      <c r="RUX757" s="31"/>
      <c r="RUY757" s="31"/>
      <c r="RUZ757" s="31"/>
      <c r="RVA757" s="31"/>
      <c r="RVB757" s="31"/>
      <c r="RVC757" s="31"/>
      <c r="RVD757" s="31"/>
      <c r="RVE757" s="31"/>
      <c r="RVF757" s="31"/>
      <c r="RVG757" s="31"/>
      <c r="RVH757" s="31"/>
      <c r="RVI757" s="31"/>
      <c r="RVJ757" s="31"/>
      <c r="RVK757" s="31"/>
      <c r="RVL757" s="31"/>
      <c r="RVM757" s="31"/>
      <c r="RVN757" s="31"/>
      <c r="RVO757" s="31"/>
      <c r="RVP757" s="31"/>
      <c r="RVQ757" s="31"/>
      <c r="RVR757" s="31"/>
      <c r="RVS757" s="31"/>
      <c r="RVT757" s="31"/>
      <c r="RVU757" s="31"/>
      <c r="RVV757" s="31"/>
      <c r="RVW757" s="31"/>
      <c r="RVX757" s="31"/>
      <c r="RVY757" s="31"/>
      <c r="RVZ757" s="31"/>
      <c r="RWA757" s="31"/>
      <c r="RWB757" s="31"/>
      <c r="RWC757" s="31"/>
      <c r="RWD757" s="31"/>
      <c r="RWE757" s="31"/>
      <c r="RWF757" s="31"/>
      <c r="RWG757" s="31"/>
      <c r="RWH757" s="31"/>
      <c r="RWI757" s="31"/>
      <c r="RWJ757" s="31"/>
      <c r="RWK757" s="31"/>
      <c r="RWL757" s="31"/>
      <c r="RWM757" s="31"/>
      <c r="RWN757" s="31"/>
      <c r="RWO757" s="31"/>
      <c r="RWP757" s="31"/>
      <c r="RWQ757" s="31"/>
      <c r="RWR757" s="31"/>
      <c r="RWS757" s="31"/>
      <c r="RWT757" s="31"/>
      <c r="RWU757" s="31"/>
      <c r="RWV757" s="31"/>
      <c r="RWW757" s="31"/>
      <c r="RWX757" s="31"/>
      <c r="RWY757" s="31"/>
      <c r="RWZ757" s="31"/>
      <c r="RXA757" s="31"/>
      <c r="RXB757" s="31"/>
      <c r="RXC757" s="31"/>
      <c r="RXD757" s="31"/>
      <c r="RXE757" s="31"/>
      <c r="RXF757" s="31"/>
      <c r="RXG757" s="31"/>
      <c r="RXH757" s="31"/>
      <c r="RXI757" s="31"/>
      <c r="RXJ757" s="31"/>
      <c r="RXK757" s="31"/>
      <c r="RXL757" s="31"/>
      <c r="RXM757" s="31"/>
      <c r="RXN757" s="31"/>
      <c r="RXO757" s="31"/>
      <c r="RXP757" s="31"/>
      <c r="RXQ757" s="31"/>
      <c r="RXR757" s="31"/>
      <c r="RXS757" s="31"/>
      <c r="RXT757" s="31"/>
      <c r="RXU757" s="31"/>
      <c r="RXV757" s="31"/>
      <c r="RXW757" s="31"/>
      <c r="RXX757" s="31"/>
      <c r="RXY757" s="31"/>
      <c r="RXZ757" s="31"/>
      <c r="RYA757" s="31"/>
      <c r="RYB757" s="31"/>
      <c r="RYC757" s="31"/>
      <c r="RYD757" s="31"/>
      <c r="RYE757" s="31"/>
      <c r="RYF757" s="31"/>
      <c r="RYG757" s="31"/>
      <c r="RYH757" s="31"/>
      <c r="RYI757" s="31"/>
      <c r="RYJ757" s="31"/>
      <c r="RYK757" s="31"/>
      <c r="RYL757" s="31"/>
      <c r="RYM757" s="31"/>
      <c r="RYN757" s="31"/>
      <c r="RYO757" s="31"/>
      <c r="RYP757" s="31"/>
      <c r="RYQ757" s="31"/>
      <c r="RYR757" s="31"/>
      <c r="RYS757" s="31"/>
      <c r="RYT757" s="31"/>
      <c r="RYU757" s="31"/>
      <c r="RYV757" s="31"/>
      <c r="RYW757" s="31"/>
      <c r="RYX757" s="31"/>
      <c r="RYY757" s="31"/>
      <c r="RYZ757" s="31"/>
      <c r="RZA757" s="31"/>
      <c r="RZB757" s="31"/>
      <c r="RZC757" s="31"/>
      <c r="RZD757" s="31"/>
      <c r="RZE757" s="31"/>
      <c r="RZF757" s="31"/>
      <c r="RZG757" s="31"/>
      <c r="RZH757" s="31"/>
      <c r="RZI757" s="31"/>
      <c r="RZJ757" s="31"/>
      <c r="RZK757" s="31"/>
      <c r="RZL757" s="31"/>
      <c r="RZM757" s="31"/>
      <c r="RZN757" s="31"/>
      <c r="RZO757" s="31"/>
      <c r="RZP757" s="31"/>
      <c r="RZQ757" s="31"/>
      <c r="RZR757" s="31"/>
      <c r="RZS757" s="31"/>
      <c r="RZT757" s="31"/>
      <c r="RZU757" s="31"/>
      <c r="RZV757" s="31"/>
      <c r="RZW757" s="31"/>
      <c r="RZX757" s="31"/>
      <c r="RZY757" s="31"/>
      <c r="RZZ757" s="31"/>
      <c r="SAA757" s="31"/>
      <c r="SAB757" s="31"/>
      <c r="SAC757" s="31"/>
      <c r="SAD757" s="31"/>
      <c r="SAE757" s="31"/>
      <c r="SAF757" s="31"/>
      <c r="SAG757" s="31"/>
      <c r="SAH757" s="31"/>
      <c r="SAI757" s="31"/>
      <c r="SAJ757" s="31"/>
      <c r="SAK757" s="31"/>
      <c r="SAL757" s="31"/>
      <c r="SAM757" s="31"/>
      <c r="SAN757" s="31"/>
      <c r="SAO757" s="31"/>
      <c r="SAP757" s="31"/>
      <c r="SAQ757" s="31"/>
      <c r="SAR757" s="31"/>
      <c r="SAS757" s="31"/>
      <c r="SAT757" s="31"/>
      <c r="SAU757" s="31"/>
      <c r="SAV757" s="31"/>
      <c r="SAW757" s="31"/>
      <c r="SAX757" s="31"/>
      <c r="SAY757" s="31"/>
      <c r="SAZ757" s="31"/>
      <c r="SBA757" s="31"/>
      <c r="SBB757" s="31"/>
      <c r="SBC757" s="31"/>
      <c r="SBD757" s="31"/>
      <c r="SBE757" s="31"/>
      <c r="SBF757" s="31"/>
      <c r="SBG757" s="31"/>
      <c r="SBH757" s="31"/>
      <c r="SBI757" s="31"/>
      <c r="SBJ757" s="31"/>
      <c r="SBK757" s="31"/>
      <c r="SBL757" s="31"/>
      <c r="SBM757" s="31"/>
      <c r="SBN757" s="31"/>
      <c r="SBO757" s="31"/>
      <c r="SBP757" s="31"/>
      <c r="SBQ757" s="31"/>
      <c r="SBR757" s="31"/>
      <c r="SBS757" s="31"/>
      <c r="SBT757" s="31"/>
      <c r="SBU757" s="31"/>
      <c r="SBV757" s="31"/>
      <c r="SBW757" s="31"/>
      <c r="SBX757" s="31"/>
      <c r="SBY757" s="31"/>
      <c r="SBZ757" s="31"/>
      <c r="SCA757" s="31"/>
      <c r="SCB757" s="31"/>
      <c r="SCC757" s="31"/>
      <c r="SCD757" s="31"/>
      <c r="SCE757" s="31"/>
      <c r="SCF757" s="31"/>
      <c r="SCG757" s="31"/>
      <c r="SCH757" s="31"/>
      <c r="SCI757" s="31"/>
      <c r="SCJ757" s="31"/>
      <c r="SCK757" s="31"/>
      <c r="SCL757" s="31"/>
      <c r="SCM757" s="31"/>
      <c r="SCN757" s="31"/>
      <c r="SCO757" s="31"/>
      <c r="SCP757" s="31"/>
      <c r="SCQ757" s="31"/>
      <c r="SCR757" s="31"/>
      <c r="SCS757" s="31"/>
      <c r="SCT757" s="31"/>
      <c r="SCU757" s="31"/>
      <c r="SCV757" s="31"/>
      <c r="SCW757" s="31"/>
      <c r="SCX757" s="31"/>
      <c r="SCY757" s="31"/>
      <c r="SCZ757" s="31"/>
      <c r="SDA757" s="31"/>
      <c r="SDB757" s="31"/>
      <c r="SDC757" s="31"/>
      <c r="SDD757" s="31"/>
      <c r="SDE757" s="31"/>
      <c r="SDF757" s="31"/>
      <c r="SDG757" s="31"/>
      <c r="SDH757" s="31"/>
      <c r="SDI757" s="31"/>
      <c r="SDJ757" s="31"/>
      <c r="SDK757" s="31"/>
      <c r="SDL757" s="31"/>
      <c r="SDM757" s="31"/>
      <c r="SDN757" s="31"/>
      <c r="SDO757" s="31"/>
      <c r="SDP757" s="31"/>
      <c r="SDQ757" s="31"/>
      <c r="SDR757" s="31"/>
      <c r="SDS757" s="31"/>
      <c r="SDT757" s="31"/>
      <c r="SDU757" s="31"/>
      <c r="SDV757" s="31"/>
      <c r="SDW757" s="31"/>
      <c r="SDX757" s="31"/>
      <c r="SDY757" s="31"/>
      <c r="SDZ757" s="31"/>
      <c r="SEA757" s="31"/>
      <c r="SEB757" s="31"/>
      <c r="SEC757" s="31"/>
      <c r="SED757" s="31"/>
      <c r="SEE757" s="31"/>
      <c r="SEF757" s="31"/>
      <c r="SEG757" s="31"/>
      <c r="SEH757" s="31"/>
      <c r="SEI757" s="31"/>
      <c r="SEJ757" s="31"/>
      <c r="SEK757" s="31"/>
      <c r="SEL757" s="31"/>
      <c r="SEM757" s="31"/>
      <c r="SEN757" s="31"/>
      <c r="SEO757" s="31"/>
      <c r="SEP757" s="31"/>
      <c r="SEQ757" s="31"/>
      <c r="SER757" s="31"/>
      <c r="SES757" s="31"/>
      <c r="SET757" s="31"/>
      <c r="SEU757" s="31"/>
      <c r="SEV757" s="31"/>
      <c r="SEW757" s="31"/>
      <c r="SEX757" s="31"/>
      <c r="SEY757" s="31"/>
      <c r="SEZ757" s="31"/>
      <c r="SFA757" s="31"/>
      <c r="SFB757" s="31"/>
      <c r="SFC757" s="31"/>
      <c r="SFD757" s="31"/>
      <c r="SFE757" s="31"/>
      <c r="SFF757" s="31"/>
      <c r="SFG757" s="31"/>
      <c r="SFH757" s="31"/>
      <c r="SFI757" s="31"/>
      <c r="SFJ757" s="31"/>
      <c r="SFK757" s="31"/>
      <c r="SFL757" s="31"/>
      <c r="SFM757" s="31"/>
      <c r="SFN757" s="31"/>
      <c r="SFO757" s="31"/>
      <c r="SFP757" s="31"/>
      <c r="SFQ757" s="31"/>
      <c r="SFR757" s="31"/>
      <c r="SFS757" s="31"/>
      <c r="SFT757" s="31"/>
      <c r="SFU757" s="31"/>
      <c r="SFV757" s="31"/>
      <c r="SFW757" s="31"/>
      <c r="SFX757" s="31"/>
      <c r="SFY757" s="31"/>
      <c r="SFZ757" s="31"/>
      <c r="SGA757" s="31"/>
      <c r="SGB757" s="31"/>
      <c r="SGC757" s="31"/>
      <c r="SGD757" s="31"/>
      <c r="SGE757" s="31"/>
      <c r="SGF757" s="31"/>
      <c r="SGG757" s="31"/>
      <c r="SGH757" s="31"/>
      <c r="SGI757" s="31"/>
      <c r="SGJ757" s="31"/>
      <c r="SGK757" s="31"/>
      <c r="SGL757" s="31"/>
      <c r="SGM757" s="31"/>
      <c r="SGN757" s="31"/>
      <c r="SGO757" s="31"/>
      <c r="SGP757" s="31"/>
      <c r="SGQ757" s="31"/>
      <c r="SGR757" s="31"/>
      <c r="SGS757" s="31"/>
      <c r="SGT757" s="31"/>
      <c r="SGU757" s="31"/>
      <c r="SGV757" s="31"/>
      <c r="SGW757" s="31"/>
      <c r="SGX757" s="31"/>
      <c r="SGY757" s="31"/>
      <c r="SGZ757" s="31"/>
      <c r="SHA757" s="31"/>
      <c r="SHB757" s="31"/>
      <c r="SHC757" s="31"/>
      <c r="SHD757" s="31"/>
      <c r="SHE757" s="31"/>
      <c r="SHF757" s="31"/>
      <c r="SHG757" s="31"/>
      <c r="SHH757" s="31"/>
      <c r="SHI757" s="31"/>
      <c r="SHJ757" s="31"/>
      <c r="SHK757" s="31"/>
      <c r="SHL757" s="31"/>
      <c r="SHM757" s="31"/>
      <c r="SHN757" s="31"/>
      <c r="SHO757" s="31"/>
      <c r="SHP757" s="31"/>
      <c r="SHQ757" s="31"/>
      <c r="SHR757" s="31"/>
      <c r="SHS757" s="31"/>
      <c r="SHT757" s="31"/>
      <c r="SHU757" s="31"/>
      <c r="SHV757" s="31"/>
      <c r="SHW757" s="31"/>
      <c r="SHX757" s="31"/>
      <c r="SHY757" s="31"/>
      <c r="SHZ757" s="31"/>
      <c r="SIA757" s="31"/>
      <c r="SIB757" s="31"/>
      <c r="SIC757" s="31"/>
      <c r="SID757" s="31"/>
      <c r="SIE757" s="31"/>
      <c r="SIF757" s="31"/>
      <c r="SIG757" s="31"/>
      <c r="SIH757" s="31"/>
      <c r="SII757" s="31"/>
      <c r="SIJ757" s="31"/>
      <c r="SIK757" s="31"/>
      <c r="SIL757" s="31"/>
      <c r="SIM757" s="31"/>
      <c r="SIN757" s="31"/>
      <c r="SIO757" s="31"/>
      <c r="SIP757" s="31"/>
      <c r="SIQ757" s="31"/>
      <c r="SIR757" s="31"/>
      <c r="SIS757" s="31"/>
      <c r="SIT757" s="31"/>
      <c r="SIU757" s="31"/>
      <c r="SIV757" s="31"/>
      <c r="SIW757" s="31"/>
      <c r="SIX757" s="31"/>
      <c r="SIY757" s="31"/>
      <c r="SIZ757" s="31"/>
      <c r="SJA757" s="31"/>
      <c r="SJB757" s="31"/>
      <c r="SJC757" s="31"/>
      <c r="SJD757" s="31"/>
      <c r="SJE757" s="31"/>
      <c r="SJF757" s="31"/>
      <c r="SJG757" s="31"/>
      <c r="SJH757" s="31"/>
      <c r="SJI757" s="31"/>
      <c r="SJJ757" s="31"/>
      <c r="SJK757" s="31"/>
      <c r="SJL757" s="31"/>
      <c r="SJM757" s="31"/>
      <c r="SJN757" s="31"/>
      <c r="SJO757" s="31"/>
      <c r="SJP757" s="31"/>
      <c r="SJQ757" s="31"/>
      <c r="SJR757" s="31"/>
      <c r="SJS757" s="31"/>
      <c r="SJT757" s="31"/>
      <c r="SJU757" s="31"/>
      <c r="SJV757" s="31"/>
      <c r="SJW757" s="31"/>
      <c r="SJX757" s="31"/>
      <c r="SJY757" s="31"/>
      <c r="SJZ757" s="31"/>
      <c r="SKA757" s="31"/>
      <c r="SKB757" s="31"/>
      <c r="SKC757" s="31"/>
      <c r="SKD757" s="31"/>
      <c r="SKE757" s="31"/>
      <c r="SKF757" s="31"/>
      <c r="SKG757" s="31"/>
      <c r="SKH757" s="31"/>
      <c r="SKI757" s="31"/>
      <c r="SKJ757" s="31"/>
      <c r="SKK757" s="31"/>
      <c r="SKL757" s="31"/>
      <c r="SKM757" s="31"/>
      <c r="SKN757" s="31"/>
      <c r="SKO757" s="31"/>
      <c r="SKP757" s="31"/>
      <c r="SKQ757" s="31"/>
      <c r="SKR757" s="31"/>
      <c r="SKS757" s="31"/>
      <c r="SKT757" s="31"/>
      <c r="SKU757" s="31"/>
      <c r="SKV757" s="31"/>
      <c r="SKW757" s="31"/>
      <c r="SKX757" s="31"/>
      <c r="SKY757" s="31"/>
      <c r="SKZ757" s="31"/>
      <c r="SLA757" s="31"/>
      <c r="SLB757" s="31"/>
      <c r="SLC757" s="31"/>
      <c r="SLD757" s="31"/>
      <c r="SLE757" s="31"/>
      <c r="SLF757" s="31"/>
      <c r="SLG757" s="31"/>
      <c r="SLH757" s="31"/>
      <c r="SLI757" s="31"/>
      <c r="SLJ757" s="31"/>
      <c r="SLK757" s="31"/>
      <c r="SLL757" s="31"/>
      <c r="SLM757" s="31"/>
      <c r="SLN757" s="31"/>
      <c r="SLO757" s="31"/>
      <c r="SLP757" s="31"/>
      <c r="SLQ757" s="31"/>
      <c r="SLR757" s="31"/>
      <c r="SLS757" s="31"/>
      <c r="SLT757" s="31"/>
      <c r="SLU757" s="31"/>
      <c r="SLV757" s="31"/>
      <c r="SLW757" s="31"/>
      <c r="SLX757" s="31"/>
      <c r="SLY757" s="31"/>
      <c r="SLZ757" s="31"/>
      <c r="SMA757" s="31"/>
      <c r="SMB757" s="31"/>
      <c r="SMC757" s="31"/>
      <c r="SMD757" s="31"/>
      <c r="SME757" s="31"/>
      <c r="SMF757" s="31"/>
      <c r="SMG757" s="31"/>
      <c r="SMH757" s="31"/>
      <c r="SMI757" s="31"/>
      <c r="SMJ757" s="31"/>
      <c r="SMK757" s="31"/>
      <c r="SML757" s="31"/>
      <c r="SMM757" s="31"/>
      <c r="SMN757" s="31"/>
      <c r="SMO757" s="31"/>
      <c r="SMP757" s="31"/>
      <c r="SMQ757" s="31"/>
      <c r="SMR757" s="31"/>
      <c r="SMS757" s="31"/>
      <c r="SMT757" s="31"/>
      <c r="SMU757" s="31"/>
      <c r="SMV757" s="31"/>
      <c r="SMW757" s="31"/>
      <c r="SMX757" s="31"/>
      <c r="SMY757" s="31"/>
      <c r="SMZ757" s="31"/>
      <c r="SNA757" s="31"/>
      <c r="SNB757" s="31"/>
      <c r="SNC757" s="31"/>
      <c r="SND757" s="31"/>
      <c r="SNE757" s="31"/>
      <c r="SNF757" s="31"/>
      <c r="SNG757" s="31"/>
      <c r="SNH757" s="31"/>
      <c r="SNI757" s="31"/>
      <c r="SNJ757" s="31"/>
      <c r="SNK757" s="31"/>
      <c r="SNL757" s="31"/>
      <c r="SNM757" s="31"/>
      <c r="SNN757" s="31"/>
      <c r="SNO757" s="31"/>
      <c r="SNP757" s="31"/>
      <c r="SNQ757" s="31"/>
      <c r="SNR757" s="31"/>
      <c r="SNS757" s="31"/>
      <c r="SNT757" s="31"/>
      <c r="SNU757" s="31"/>
      <c r="SNV757" s="31"/>
      <c r="SNW757" s="31"/>
      <c r="SNX757" s="31"/>
      <c r="SNY757" s="31"/>
      <c r="SNZ757" s="31"/>
      <c r="SOA757" s="31"/>
      <c r="SOB757" s="31"/>
      <c r="SOC757" s="31"/>
      <c r="SOD757" s="31"/>
      <c r="SOE757" s="31"/>
      <c r="SOF757" s="31"/>
      <c r="SOG757" s="31"/>
      <c r="SOH757" s="31"/>
      <c r="SOI757" s="31"/>
      <c r="SOJ757" s="31"/>
      <c r="SOK757" s="31"/>
      <c r="SOL757" s="31"/>
      <c r="SOM757" s="31"/>
      <c r="SON757" s="31"/>
      <c r="SOO757" s="31"/>
      <c r="SOP757" s="31"/>
      <c r="SOQ757" s="31"/>
      <c r="SOR757" s="31"/>
      <c r="SOS757" s="31"/>
      <c r="SOT757" s="31"/>
      <c r="SOU757" s="31"/>
      <c r="SOV757" s="31"/>
      <c r="SOW757" s="31"/>
      <c r="SOX757" s="31"/>
      <c r="SOY757" s="31"/>
      <c r="SOZ757" s="31"/>
      <c r="SPA757" s="31"/>
      <c r="SPB757" s="31"/>
      <c r="SPC757" s="31"/>
      <c r="SPD757" s="31"/>
      <c r="SPE757" s="31"/>
      <c r="SPF757" s="31"/>
      <c r="SPG757" s="31"/>
      <c r="SPH757" s="31"/>
      <c r="SPI757" s="31"/>
      <c r="SPJ757" s="31"/>
      <c r="SPK757" s="31"/>
      <c r="SPL757" s="31"/>
      <c r="SPM757" s="31"/>
      <c r="SPN757" s="31"/>
      <c r="SPO757" s="31"/>
      <c r="SPP757" s="31"/>
      <c r="SPQ757" s="31"/>
      <c r="SPR757" s="31"/>
      <c r="SPS757" s="31"/>
      <c r="SPT757" s="31"/>
      <c r="SPU757" s="31"/>
      <c r="SPV757" s="31"/>
      <c r="SPW757" s="31"/>
      <c r="SPX757" s="31"/>
      <c r="SPY757" s="31"/>
      <c r="SPZ757" s="31"/>
      <c r="SQA757" s="31"/>
      <c r="SQB757" s="31"/>
      <c r="SQC757" s="31"/>
      <c r="SQD757" s="31"/>
      <c r="SQE757" s="31"/>
      <c r="SQF757" s="31"/>
      <c r="SQG757" s="31"/>
      <c r="SQH757" s="31"/>
      <c r="SQI757" s="31"/>
      <c r="SQJ757" s="31"/>
      <c r="SQK757" s="31"/>
      <c r="SQL757" s="31"/>
      <c r="SQM757" s="31"/>
      <c r="SQN757" s="31"/>
      <c r="SQO757" s="31"/>
      <c r="SQP757" s="31"/>
      <c r="SQQ757" s="31"/>
      <c r="SQR757" s="31"/>
      <c r="SQS757" s="31"/>
      <c r="SQT757" s="31"/>
      <c r="SQU757" s="31"/>
      <c r="SQV757" s="31"/>
      <c r="SQW757" s="31"/>
      <c r="SQX757" s="31"/>
      <c r="SQY757" s="31"/>
      <c r="SQZ757" s="31"/>
      <c r="SRA757" s="31"/>
      <c r="SRB757" s="31"/>
      <c r="SRC757" s="31"/>
      <c r="SRD757" s="31"/>
      <c r="SRE757" s="31"/>
      <c r="SRF757" s="31"/>
      <c r="SRG757" s="31"/>
      <c r="SRH757" s="31"/>
      <c r="SRI757" s="31"/>
      <c r="SRJ757" s="31"/>
      <c r="SRK757" s="31"/>
      <c r="SRL757" s="31"/>
      <c r="SRM757" s="31"/>
      <c r="SRN757" s="31"/>
      <c r="SRO757" s="31"/>
      <c r="SRP757" s="31"/>
      <c r="SRQ757" s="31"/>
      <c r="SRR757" s="31"/>
      <c r="SRS757" s="31"/>
      <c r="SRT757" s="31"/>
      <c r="SRU757" s="31"/>
      <c r="SRV757" s="31"/>
      <c r="SRW757" s="31"/>
      <c r="SRX757" s="31"/>
      <c r="SRY757" s="31"/>
      <c r="SRZ757" s="31"/>
      <c r="SSA757" s="31"/>
      <c r="SSB757" s="31"/>
      <c r="SSC757" s="31"/>
      <c r="SSD757" s="31"/>
      <c r="SSE757" s="31"/>
      <c r="SSF757" s="31"/>
      <c r="SSG757" s="31"/>
      <c r="SSH757" s="31"/>
      <c r="SSI757" s="31"/>
      <c r="SSJ757" s="31"/>
      <c r="SSK757" s="31"/>
      <c r="SSL757" s="31"/>
      <c r="SSM757" s="31"/>
      <c r="SSN757" s="31"/>
      <c r="SSO757" s="31"/>
      <c r="SSP757" s="31"/>
      <c r="SSQ757" s="31"/>
      <c r="SSR757" s="31"/>
      <c r="SSS757" s="31"/>
      <c r="SST757" s="31"/>
      <c r="SSU757" s="31"/>
      <c r="SSV757" s="31"/>
      <c r="SSW757" s="31"/>
      <c r="SSX757" s="31"/>
      <c r="SSY757" s="31"/>
      <c r="SSZ757" s="31"/>
      <c r="STA757" s="31"/>
      <c r="STB757" s="31"/>
      <c r="STC757" s="31"/>
      <c r="STD757" s="31"/>
      <c r="STE757" s="31"/>
      <c r="STF757" s="31"/>
      <c r="STG757" s="31"/>
      <c r="STH757" s="31"/>
      <c r="STI757" s="31"/>
      <c r="STJ757" s="31"/>
      <c r="STK757" s="31"/>
      <c r="STL757" s="31"/>
      <c r="STM757" s="31"/>
      <c r="STN757" s="31"/>
      <c r="STO757" s="31"/>
      <c r="STP757" s="31"/>
      <c r="STQ757" s="31"/>
      <c r="STR757" s="31"/>
      <c r="STS757" s="31"/>
      <c r="STT757" s="31"/>
      <c r="STU757" s="31"/>
      <c r="STV757" s="31"/>
      <c r="STW757" s="31"/>
      <c r="STX757" s="31"/>
      <c r="STY757" s="31"/>
      <c r="STZ757" s="31"/>
      <c r="SUA757" s="31"/>
      <c r="SUB757" s="31"/>
      <c r="SUC757" s="31"/>
      <c r="SUD757" s="31"/>
      <c r="SUE757" s="31"/>
      <c r="SUF757" s="31"/>
      <c r="SUG757" s="31"/>
      <c r="SUH757" s="31"/>
      <c r="SUI757" s="31"/>
      <c r="SUJ757" s="31"/>
      <c r="SUK757" s="31"/>
      <c r="SUL757" s="31"/>
      <c r="SUM757" s="31"/>
      <c r="SUN757" s="31"/>
      <c r="SUO757" s="31"/>
      <c r="SUP757" s="31"/>
      <c r="SUQ757" s="31"/>
      <c r="SUR757" s="31"/>
      <c r="SUS757" s="31"/>
      <c r="SUT757" s="31"/>
      <c r="SUU757" s="31"/>
      <c r="SUV757" s="31"/>
      <c r="SUW757" s="31"/>
      <c r="SUX757" s="31"/>
      <c r="SUY757" s="31"/>
      <c r="SUZ757" s="31"/>
      <c r="SVA757" s="31"/>
      <c r="SVB757" s="31"/>
      <c r="SVC757" s="31"/>
      <c r="SVD757" s="31"/>
      <c r="SVE757" s="31"/>
      <c r="SVF757" s="31"/>
      <c r="SVG757" s="31"/>
      <c r="SVH757" s="31"/>
      <c r="SVI757" s="31"/>
      <c r="SVJ757" s="31"/>
      <c r="SVK757" s="31"/>
      <c r="SVL757" s="31"/>
      <c r="SVM757" s="31"/>
      <c r="SVN757" s="31"/>
      <c r="SVO757" s="31"/>
      <c r="SVP757" s="31"/>
      <c r="SVQ757" s="31"/>
      <c r="SVR757" s="31"/>
      <c r="SVS757" s="31"/>
      <c r="SVT757" s="31"/>
      <c r="SVU757" s="31"/>
      <c r="SVV757" s="31"/>
      <c r="SVW757" s="31"/>
      <c r="SVX757" s="31"/>
      <c r="SVY757" s="31"/>
      <c r="SVZ757" s="31"/>
      <c r="SWA757" s="31"/>
      <c r="SWB757" s="31"/>
      <c r="SWC757" s="31"/>
      <c r="SWD757" s="31"/>
      <c r="SWE757" s="31"/>
      <c r="SWF757" s="31"/>
      <c r="SWG757" s="31"/>
      <c r="SWH757" s="31"/>
      <c r="SWI757" s="31"/>
      <c r="SWJ757" s="31"/>
      <c r="SWK757" s="31"/>
      <c r="SWL757" s="31"/>
      <c r="SWM757" s="31"/>
      <c r="SWN757" s="31"/>
      <c r="SWO757" s="31"/>
      <c r="SWP757" s="31"/>
      <c r="SWQ757" s="31"/>
      <c r="SWR757" s="31"/>
      <c r="SWS757" s="31"/>
      <c r="SWT757" s="31"/>
      <c r="SWU757" s="31"/>
      <c r="SWV757" s="31"/>
      <c r="SWW757" s="31"/>
      <c r="SWX757" s="31"/>
      <c r="SWY757" s="31"/>
      <c r="SWZ757" s="31"/>
      <c r="SXA757" s="31"/>
      <c r="SXB757" s="31"/>
      <c r="SXC757" s="31"/>
      <c r="SXD757" s="31"/>
      <c r="SXE757" s="31"/>
      <c r="SXF757" s="31"/>
      <c r="SXG757" s="31"/>
      <c r="SXH757" s="31"/>
      <c r="SXI757" s="31"/>
      <c r="SXJ757" s="31"/>
      <c r="SXK757" s="31"/>
      <c r="SXL757" s="31"/>
      <c r="SXM757" s="31"/>
      <c r="SXN757" s="31"/>
      <c r="SXO757" s="31"/>
      <c r="SXP757" s="31"/>
      <c r="SXQ757" s="31"/>
      <c r="SXR757" s="31"/>
      <c r="SXS757" s="31"/>
      <c r="SXT757" s="31"/>
      <c r="SXU757" s="31"/>
      <c r="SXV757" s="31"/>
      <c r="SXW757" s="31"/>
      <c r="SXX757" s="31"/>
      <c r="SXY757" s="31"/>
      <c r="SXZ757" s="31"/>
      <c r="SYA757" s="31"/>
      <c r="SYB757" s="31"/>
      <c r="SYC757" s="31"/>
      <c r="SYD757" s="31"/>
      <c r="SYE757" s="31"/>
      <c r="SYF757" s="31"/>
      <c r="SYG757" s="31"/>
      <c r="SYH757" s="31"/>
      <c r="SYI757" s="31"/>
      <c r="SYJ757" s="31"/>
      <c r="SYK757" s="31"/>
      <c r="SYL757" s="31"/>
      <c r="SYM757" s="31"/>
      <c r="SYN757" s="31"/>
      <c r="SYO757" s="31"/>
      <c r="SYP757" s="31"/>
      <c r="SYQ757" s="31"/>
      <c r="SYR757" s="31"/>
      <c r="SYS757" s="31"/>
      <c r="SYT757" s="31"/>
      <c r="SYU757" s="31"/>
      <c r="SYV757" s="31"/>
      <c r="SYW757" s="31"/>
      <c r="SYX757" s="31"/>
      <c r="SYY757" s="31"/>
      <c r="SYZ757" s="31"/>
      <c r="SZA757" s="31"/>
      <c r="SZB757" s="31"/>
      <c r="SZC757" s="31"/>
      <c r="SZD757" s="31"/>
      <c r="SZE757" s="31"/>
      <c r="SZF757" s="31"/>
      <c r="SZG757" s="31"/>
      <c r="SZH757" s="31"/>
      <c r="SZI757" s="31"/>
      <c r="SZJ757" s="31"/>
      <c r="SZK757" s="31"/>
      <c r="SZL757" s="31"/>
      <c r="SZM757" s="31"/>
      <c r="SZN757" s="31"/>
      <c r="SZO757" s="31"/>
      <c r="SZP757" s="31"/>
      <c r="SZQ757" s="31"/>
      <c r="SZR757" s="31"/>
      <c r="SZS757" s="31"/>
      <c r="SZT757" s="31"/>
      <c r="SZU757" s="31"/>
      <c r="SZV757" s="31"/>
      <c r="SZW757" s="31"/>
      <c r="SZX757" s="31"/>
      <c r="SZY757" s="31"/>
      <c r="SZZ757" s="31"/>
      <c r="TAA757" s="31"/>
      <c r="TAB757" s="31"/>
      <c r="TAC757" s="31"/>
      <c r="TAD757" s="31"/>
      <c r="TAE757" s="31"/>
      <c r="TAF757" s="31"/>
      <c r="TAG757" s="31"/>
      <c r="TAH757" s="31"/>
      <c r="TAI757" s="31"/>
      <c r="TAJ757" s="31"/>
      <c r="TAK757" s="31"/>
      <c r="TAL757" s="31"/>
      <c r="TAM757" s="31"/>
      <c r="TAN757" s="31"/>
      <c r="TAO757" s="31"/>
      <c r="TAP757" s="31"/>
      <c r="TAQ757" s="31"/>
      <c r="TAR757" s="31"/>
      <c r="TAS757" s="31"/>
      <c r="TAT757" s="31"/>
      <c r="TAU757" s="31"/>
      <c r="TAV757" s="31"/>
      <c r="TAW757" s="31"/>
      <c r="TAX757" s="31"/>
      <c r="TAY757" s="31"/>
      <c r="TAZ757" s="31"/>
      <c r="TBA757" s="31"/>
      <c r="TBB757" s="31"/>
      <c r="TBC757" s="31"/>
      <c r="TBD757" s="31"/>
      <c r="TBE757" s="31"/>
      <c r="TBF757" s="31"/>
      <c r="TBG757" s="31"/>
      <c r="TBH757" s="31"/>
      <c r="TBI757" s="31"/>
      <c r="TBJ757" s="31"/>
      <c r="TBK757" s="31"/>
      <c r="TBL757" s="31"/>
      <c r="TBM757" s="31"/>
      <c r="TBN757" s="31"/>
      <c r="TBO757" s="31"/>
      <c r="TBP757" s="31"/>
      <c r="TBQ757" s="31"/>
      <c r="TBR757" s="31"/>
      <c r="TBS757" s="31"/>
      <c r="TBT757" s="31"/>
      <c r="TBU757" s="31"/>
      <c r="TBV757" s="31"/>
      <c r="TBW757" s="31"/>
      <c r="TBX757" s="31"/>
      <c r="TBY757" s="31"/>
      <c r="TBZ757" s="31"/>
      <c r="TCA757" s="31"/>
      <c r="TCB757" s="31"/>
      <c r="TCC757" s="31"/>
      <c r="TCD757" s="31"/>
      <c r="TCE757" s="31"/>
      <c r="TCF757" s="31"/>
      <c r="TCG757" s="31"/>
      <c r="TCH757" s="31"/>
      <c r="TCI757" s="31"/>
      <c r="TCJ757" s="31"/>
      <c r="TCK757" s="31"/>
      <c r="TCL757" s="31"/>
      <c r="TCM757" s="31"/>
      <c r="TCN757" s="31"/>
      <c r="TCO757" s="31"/>
      <c r="TCP757" s="31"/>
      <c r="TCQ757" s="31"/>
      <c r="TCR757" s="31"/>
      <c r="TCS757" s="31"/>
      <c r="TCT757" s="31"/>
      <c r="TCU757" s="31"/>
      <c r="TCV757" s="31"/>
      <c r="TCW757" s="31"/>
      <c r="TCX757" s="31"/>
      <c r="TCY757" s="31"/>
      <c r="TCZ757" s="31"/>
      <c r="TDA757" s="31"/>
      <c r="TDB757" s="31"/>
      <c r="TDC757" s="31"/>
      <c r="TDD757" s="31"/>
      <c r="TDE757" s="31"/>
      <c r="TDF757" s="31"/>
      <c r="TDG757" s="31"/>
      <c r="TDH757" s="31"/>
      <c r="TDI757" s="31"/>
      <c r="TDJ757" s="31"/>
      <c r="TDK757" s="31"/>
      <c r="TDL757" s="31"/>
      <c r="TDM757" s="31"/>
      <c r="TDN757" s="31"/>
      <c r="TDO757" s="31"/>
      <c r="TDP757" s="31"/>
      <c r="TDQ757" s="31"/>
      <c r="TDR757" s="31"/>
      <c r="TDS757" s="31"/>
      <c r="TDT757" s="31"/>
      <c r="TDU757" s="31"/>
      <c r="TDV757" s="31"/>
      <c r="TDW757" s="31"/>
      <c r="TDX757" s="31"/>
      <c r="TDY757" s="31"/>
      <c r="TDZ757" s="31"/>
      <c r="TEA757" s="31"/>
      <c r="TEB757" s="31"/>
      <c r="TEC757" s="31"/>
      <c r="TED757" s="31"/>
      <c r="TEE757" s="31"/>
      <c r="TEF757" s="31"/>
      <c r="TEG757" s="31"/>
      <c r="TEH757" s="31"/>
      <c r="TEI757" s="31"/>
      <c r="TEJ757" s="31"/>
      <c r="TEK757" s="31"/>
      <c r="TEL757" s="31"/>
      <c r="TEM757" s="31"/>
      <c r="TEN757" s="31"/>
      <c r="TEO757" s="31"/>
      <c r="TEP757" s="31"/>
      <c r="TEQ757" s="31"/>
      <c r="TER757" s="31"/>
      <c r="TES757" s="31"/>
      <c r="TET757" s="31"/>
      <c r="TEU757" s="31"/>
      <c r="TEV757" s="31"/>
      <c r="TEW757" s="31"/>
      <c r="TEX757" s="31"/>
      <c r="TEY757" s="31"/>
      <c r="TEZ757" s="31"/>
      <c r="TFA757" s="31"/>
      <c r="TFB757" s="31"/>
      <c r="TFC757" s="31"/>
      <c r="TFD757" s="31"/>
      <c r="TFE757" s="31"/>
      <c r="TFF757" s="31"/>
      <c r="TFG757" s="31"/>
      <c r="TFH757" s="31"/>
      <c r="TFI757" s="31"/>
      <c r="TFJ757" s="31"/>
      <c r="TFK757" s="31"/>
      <c r="TFL757" s="31"/>
      <c r="TFM757" s="31"/>
      <c r="TFN757" s="31"/>
      <c r="TFO757" s="31"/>
      <c r="TFP757" s="31"/>
      <c r="TFQ757" s="31"/>
      <c r="TFR757" s="31"/>
      <c r="TFS757" s="31"/>
      <c r="TFT757" s="31"/>
      <c r="TFU757" s="31"/>
      <c r="TFV757" s="31"/>
      <c r="TFW757" s="31"/>
      <c r="TFX757" s="31"/>
      <c r="TFY757" s="31"/>
      <c r="TFZ757" s="31"/>
      <c r="TGA757" s="31"/>
      <c r="TGB757" s="31"/>
      <c r="TGC757" s="31"/>
      <c r="TGD757" s="31"/>
      <c r="TGE757" s="31"/>
      <c r="TGF757" s="31"/>
      <c r="TGG757" s="31"/>
      <c r="TGH757" s="31"/>
      <c r="TGI757" s="31"/>
      <c r="TGJ757" s="31"/>
      <c r="TGK757" s="31"/>
      <c r="TGL757" s="31"/>
      <c r="TGM757" s="31"/>
      <c r="TGN757" s="31"/>
      <c r="TGO757" s="31"/>
      <c r="TGP757" s="31"/>
      <c r="TGQ757" s="31"/>
      <c r="TGR757" s="31"/>
      <c r="TGS757" s="31"/>
      <c r="TGT757" s="31"/>
      <c r="TGU757" s="31"/>
      <c r="TGV757" s="31"/>
      <c r="TGW757" s="31"/>
      <c r="TGX757" s="31"/>
      <c r="TGY757" s="31"/>
      <c r="TGZ757" s="31"/>
      <c r="THA757" s="31"/>
      <c r="THB757" s="31"/>
      <c r="THC757" s="31"/>
      <c r="THD757" s="31"/>
      <c r="THE757" s="31"/>
      <c r="THF757" s="31"/>
      <c r="THG757" s="31"/>
      <c r="THH757" s="31"/>
      <c r="THI757" s="31"/>
      <c r="THJ757" s="31"/>
      <c r="THK757" s="31"/>
      <c r="THL757" s="31"/>
      <c r="THM757" s="31"/>
      <c r="THN757" s="31"/>
      <c r="THO757" s="31"/>
      <c r="THP757" s="31"/>
      <c r="THQ757" s="31"/>
      <c r="THR757" s="31"/>
      <c r="THS757" s="31"/>
      <c r="THT757" s="31"/>
      <c r="THU757" s="31"/>
      <c r="THV757" s="31"/>
      <c r="THW757" s="31"/>
      <c r="THX757" s="31"/>
      <c r="THY757" s="31"/>
      <c r="THZ757" s="31"/>
      <c r="TIA757" s="31"/>
      <c r="TIB757" s="31"/>
      <c r="TIC757" s="31"/>
      <c r="TID757" s="31"/>
      <c r="TIE757" s="31"/>
      <c r="TIF757" s="31"/>
      <c r="TIG757" s="31"/>
      <c r="TIH757" s="31"/>
      <c r="TII757" s="31"/>
      <c r="TIJ757" s="31"/>
      <c r="TIK757" s="31"/>
      <c r="TIL757" s="31"/>
      <c r="TIM757" s="31"/>
      <c r="TIN757" s="31"/>
      <c r="TIO757" s="31"/>
      <c r="TIP757" s="31"/>
      <c r="TIQ757" s="31"/>
      <c r="TIR757" s="31"/>
      <c r="TIS757" s="31"/>
      <c r="TIT757" s="31"/>
      <c r="TIU757" s="31"/>
      <c r="TIV757" s="31"/>
      <c r="TIW757" s="31"/>
      <c r="TIX757" s="31"/>
      <c r="TIY757" s="31"/>
      <c r="TIZ757" s="31"/>
      <c r="TJA757" s="31"/>
      <c r="TJB757" s="31"/>
      <c r="TJC757" s="31"/>
      <c r="TJD757" s="31"/>
      <c r="TJE757" s="31"/>
      <c r="TJF757" s="31"/>
      <c r="TJG757" s="31"/>
      <c r="TJH757" s="31"/>
      <c r="TJI757" s="31"/>
      <c r="TJJ757" s="31"/>
      <c r="TJK757" s="31"/>
      <c r="TJL757" s="31"/>
      <c r="TJM757" s="31"/>
      <c r="TJN757" s="31"/>
      <c r="TJO757" s="31"/>
      <c r="TJP757" s="31"/>
      <c r="TJQ757" s="31"/>
      <c r="TJR757" s="31"/>
      <c r="TJS757" s="31"/>
      <c r="TJT757" s="31"/>
      <c r="TJU757" s="31"/>
      <c r="TJV757" s="31"/>
      <c r="TJW757" s="31"/>
      <c r="TJX757" s="31"/>
      <c r="TJY757" s="31"/>
      <c r="TJZ757" s="31"/>
      <c r="TKA757" s="31"/>
      <c r="TKB757" s="31"/>
      <c r="TKC757" s="31"/>
      <c r="TKD757" s="31"/>
      <c r="TKE757" s="31"/>
      <c r="TKF757" s="31"/>
      <c r="TKG757" s="31"/>
      <c r="TKH757" s="31"/>
      <c r="TKI757" s="31"/>
      <c r="TKJ757" s="31"/>
      <c r="TKK757" s="31"/>
      <c r="TKL757" s="31"/>
      <c r="TKM757" s="31"/>
      <c r="TKN757" s="31"/>
      <c r="TKO757" s="31"/>
      <c r="TKP757" s="31"/>
      <c r="TKQ757" s="31"/>
      <c r="TKR757" s="31"/>
      <c r="TKS757" s="31"/>
      <c r="TKT757" s="31"/>
      <c r="TKU757" s="31"/>
      <c r="TKV757" s="31"/>
      <c r="TKW757" s="31"/>
      <c r="TKX757" s="31"/>
      <c r="TKY757" s="31"/>
      <c r="TKZ757" s="31"/>
      <c r="TLA757" s="31"/>
      <c r="TLB757" s="31"/>
      <c r="TLC757" s="31"/>
      <c r="TLD757" s="31"/>
      <c r="TLE757" s="31"/>
      <c r="TLF757" s="31"/>
      <c r="TLG757" s="31"/>
      <c r="TLH757" s="31"/>
      <c r="TLI757" s="31"/>
      <c r="TLJ757" s="31"/>
      <c r="TLK757" s="31"/>
      <c r="TLL757" s="31"/>
      <c r="TLM757" s="31"/>
      <c r="TLN757" s="31"/>
      <c r="TLO757" s="31"/>
      <c r="TLP757" s="31"/>
      <c r="TLQ757" s="31"/>
      <c r="TLR757" s="31"/>
      <c r="TLS757" s="31"/>
      <c r="TLT757" s="31"/>
      <c r="TLU757" s="31"/>
      <c r="TLV757" s="31"/>
      <c r="TLW757" s="31"/>
      <c r="TLX757" s="31"/>
      <c r="TLY757" s="31"/>
      <c r="TLZ757" s="31"/>
      <c r="TMA757" s="31"/>
      <c r="TMB757" s="31"/>
      <c r="TMC757" s="31"/>
      <c r="TMD757" s="31"/>
      <c r="TME757" s="31"/>
      <c r="TMF757" s="31"/>
      <c r="TMG757" s="31"/>
      <c r="TMH757" s="31"/>
      <c r="TMI757" s="31"/>
      <c r="TMJ757" s="31"/>
      <c r="TMK757" s="31"/>
      <c r="TML757" s="31"/>
      <c r="TMM757" s="31"/>
      <c r="TMN757" s="31"/>
      <c r="TMO757" s="31"/>
      <c r="TMP757" s="31"/>
      <c r="TMQ757" s="31"/>
      <c r="TMR757" s="31"/>
      <c r="TMS757" s="31"/>
      <c r="TMT757" s="31"/>
      <c r="TMU757" s="31"/>
      <c r="TMV757" s="31"/>
      <c r="TMW757" s="31"/>
      <c r="TMX757" s="31"/>
      <c r="TMY757" s="31"/>
      <c r="TMZ757" s="31"/>
      <c r="TNA757" s="31"/>
      <c r="TNB757" s="31"/>
      <c r="TNC757" s="31"/>
      <c r="TND757" s="31"/>
      <c r="TNE757" s="31"/>
      <c r="TNF757" s="31"/>
      <c r="TNG757" s="31"/>
      <c r="TNH757" s="31"/>
      <c r="TNI757" s="31"/>
      <c r="TNJ757" s="31"/>
      <c r="TNK757" s="31"/>
      <c r="TNL757" s="31"/>
      <c r="TNM757" s="31"/>
      <c r="TNN757" s="31"/>
      <c r="TNO757" s="31"/>
      <c r="TNP757" s="31"/>
      <c r="TNQ757" s="31"/>
      <c r="TNR757" s="31"/>
      <c r="TNS757" s="31"/>
      <c r="TNT757" s="31"/>
      <c r="TNU757" s="31"/>
      <c r="TNV757" s="31"/>
      <c r="TNW757" s="31"/>
      <c r="TNX757" s="31"/>
      <c r="TNY757" s="31"/>
      <c r="TNZ757" s="31"/>
      <c r="TOA757" s="31"/>
      <c r="TOB757" s="31"/>
      <c r="TOC757" s="31"/>
      <c r="TOD757" s="31"/>
      <c r="TOE757" s="31"/>
      <c r="TOF757" s="31"/>
      <c r="TOG757" s="31"/>
      <c r="TOH757" s="31"/>
      <c r="TOI757" s="31"/>
      <c r="TOJ757" s="31"/>
      <c r="TOK757" s="31"/>
      <c r="TOL757" s="31"/>
      <c r="TOM757" s="31"/>
      <c r="TON757" s="31"/>
      <c r="TOO757" s="31"/>
      <c r="TOP757" s="31"/>
      <c r="TOQ757" s="31"/>
      <c r="TOR757" s="31"/>
      <c r="TOS757" s="31"/>
      <c r="TOT757" s="31"/>
      <c r="TOU757" s="31"/>
      <c r="TOV757" s="31"/>
      <c r="TOW757" s="31"/>
      <c r="TOX757" s="31"/>
      <c r="TOY757" s="31"/>
      <c r="TOZ757" s="31"/>
      <c r="TPA757" s="31"/>
      <c r="TPB757" s="31"/>
      <c r="TPC757" s="31"/>
      <c r="TPD757" s="31"/>
      <c r="TPE757" s="31"/>
      <c r="TPF757" s="31"/>
      <c r="TPG757" s="31"/>
      <c r="TPH757" s="31"/>
      <c r="TPI757" s="31"/>
      <c r="TPJ757" s="31"/>
      <c r="TPK757" s="31"/>
      <c r="TPL757" s="31"/>
      <c r="TPM757" s="31"/>
      <c r="TPN757" s="31"/>
      <c r="TPO757" s="31"/>
      <c r="TPP757" s="31"/>
      <c r="TPQ757" s="31"/>
      <c r="TPR757" s="31"/>
      <c r="TPS757" s="31"/>
      <c r="TPT757" s="31"/>
      <c r="TPU757" s="31"/>
      <c r="TPV757" s="31"/>
      <c r="TPW757" s="31"/>
      <c r="TPX757" s="31"/>
      <c r="TPY757" s="31"/>
      <c r="TPZ757" s="31"/>
      <c r="TQA757" s="31"/>
      <c r="TQB757" s="31"/>
      <c r="TQC757" s="31"/>
      <c r="TQD757" s="31"/>
      <c r="TQE757" s="31"/>
      <c r="TQF757" s="31"/>
      <c r="TQG757" s="31"/>
      <c r="TQH757" s="31"/>
      <c r="TQI757" s="31"/>
      <c r="TQJ757" s="31"/>
      <c r="TQK757" s="31"/>
      <c r="TQL757" s="31"/>
      <c r="TQM757" s="31"/>
      <c r="TQN757" s="31"/>
      <c r="TQO757" s="31"/>
      <c r="TQP757" s="31"/>
      <c r="TQQ757" s="31"/>
      <c r="TQR757" s="31"/>
      <c r="TQS757" s="31"/>
      <c r="TQT757" s="31"/>
      <c r="TQU757" s="31"/>
      <c r="TQV757" s="31"/>
      <c r="TQW757" s="31"/>
      <c r="TQX757" s="31"/>
      <c r="TQY757" s="31"/>
      <c r="TQZ757" s="31"/>
      <c r="TRA757" s="31"/>
      <c r="TRB757" s="31"/>
      <c r="TRC757" s="31"/>
      <c r="TRD757" s="31"/>
      <c r="TRE757" s="31"/>
      <c r="TRF757" s="31"/>
      <c r="TRG757" s="31"/>
      <c r="TRH757" s="31"/>
      <c r="TRI757" s="31"/>
      <c r="TRJ757" s="31"/>
      <c r="TRK757" s="31"/>
      <c r="TRL757" s="31"/>
      <c r="TRM757" s="31"/>
      <c r="TRN757" s="31"/>
      <c r="TRO757" s="31"/>
      <c r="TRP757" s="31"/>
      <c r="TRQ757" s="31"/>
      <c r="TRR757" s="31"/>
      <c r="TRS757" s="31"/>
      <c r="TRT757" s="31"/>
      <c r="TRU757" s="31"/>
      <c r="TRV757" s="31"/>
      <c r="TRW757" s="31"/>
      <c r="TRX757" s="31"/>
      <c r="TRY757" s="31"/>
      <c r="TRZ757" s="31"/>
      <c r="TSA757" s="31"/>
      <c r="TSB757" s="31"/>
      <c r="TSC757" s="31"/>
      <c r="TSD757" s="31"/>
      <c r="TSE757" s="31"/>
      <c r="TSF757" s="31"/>
      <c r="TSG757" s="31"/>
      <c r="TSH757" s="31"/>
      <c r="TSI757" s="31"/>
      <c r="TSJ757" s="31"/>
      <c r="TSK757" s="31"/>
      <c r="TSL757" s="31"/>
      <c r="TSM757" s="31"/>
      <c r="TSN757" s="31"/>
      <c r="TSO757" s="31"/>
      <c r="TSP757" s="31"/>
      <c r="TSQ757" s="31"/>
      <c r="TSR757" s="31"/>
      <c r="TSS757" s="31"/>
      <c r="TST757" s="31"/>
      <c r="TSU757" s="31"/>
      <c r="TSV757" s="31"/>
      <c r="TSW757" s="31"/>
      <c r="TSX757" s="31"/>
      <c r="TSY757" s="31"/>
      <c r="TSZ757" s="31"/>
      <c r="TTA757" s="31"/>
      <c r="TTB757" s="31"/>
      <c r="TTC757" s="31"/>
      <c r="TTD757" s="31"/>
      <c r="TTE757" s="31"/>
      <c r="TTF757" s="31"/>
      <c r="TTG757" s="31"/>
      <c r="TTH757" s="31"/>
      <c r="TTI757" s="31"/>
      <c r="TTJ757" s="31"/>
      <c r="TTK757" s="31"/>
      <c r="TTL757" s="31"/>
      <c r="TTM757" s="31"/>
      <c r="TTN757" s="31"/>
      <c r="TTO757" s="31"/>
      <c r="TTP757" s="31"/>
      <c r="TTQ757" s="31"/>
      <c r="TTR757" s="31"/>
      <c r="TTS757" s="31"/>
      <c r="TTT757" s="31"/>
      <c r="TTU757" s="31"/>
      <c r="TTV757" s="31"/>
      <c r="TTW757" s="31"/>
      <c r="TTX757" s="31"/>
      <c r="TTY757" s="31"/>
      <c r="TTZ757" s="31"/>
      <c r="TUA757" s="31"/>
      <c r="TUB757" s="31"/>
      <c r="TUC757" s="31"/>
      <c r="TUD757" s="31"/>
      <c r="TUE757" s="31"/>
      <c r="TUF757" s="31"/>
      <c r="TUG757" s="31"/>
      <c r="TUH757" s="31"/>
      <c r="TUI757" s="31"/>
      <c r="TUJ757" s="31"/>
      <c r="TUK757" s="31"/>
      <c r="TUL757" s="31"/>
      <c r="TUM757" s="31"/>
      <c r="TUN757" s="31"/>
      <c r="TUO757" s="31"/>
      <c r="TUP757" s="31"/>
      <c r="TUQ757" s="31"/>
      <c r="TUR757" s="31"/>
      <c r="TUS757" s="31"/>
      <c r="TUT757" s="31"/>
      <c r="TUU757" s="31"/>
      <c r="TUV757" s="31"/>
      <c r="TUW757" s="31"/>
      <c r="TUX757" s="31"/>
      <c r="TUY757" s="31"/>
      <c r="TUZ757" s="31"/>
      <c r="TVA757" s="31"/>
      <c r="TVB757" s="31"/>
      <c r="TVC757" s="31"/>
      <c r="TVD757" s="31"/>
      <c r="TVE757" s="31"/>
      <c r="TVF757" s="31"/>
      <c r="TVG757" s="31"/>
      <c r="TVH757" s="31"/>
      <c r="TVI757" s="31"/>
      <c r="TVJ757" s="31"/>
      <c r="TVK757" s="31"/>
      <c r="TVL757" s="31"/>
      <c r="TVM757" s="31"/>
      <c r="TVN757" s="31"/>
      <c r="TVO757" s="31"/>
      <c r="TVP757" s="31"/>
      <c r="TVQ757" s="31"/>
      <c r="TVR757" s="31"/>
      <c r="TVS757" s="31"/>
      <c r="TVT757" s="31"/>
      <c r="TVU757" s="31"/>
      <c r="TVV757" s="31"/>
      <c r="TVW757" s="31"/>
      <c r="TVX757" s="31"/>
      <c r="TVY757" s="31"/>
      <c r="TVZ757" s="31"/>
      <c r="TWA757" s="31"/>
      <c r="TWB757" s="31"/>
      <c r="TWC757" s="31"/>
      <c r="TWD757" s="31"/>
      <c r="TWE757" s="31"/>
      <c r="TWF757" s="31"/>
      <c r="TWG757" s="31"/>
      <c r="TWH757" s="31"/>
      <c r="TWI757" s="31"/>
      <c r="TWJ757" s="31"/>
      <c r="TWK757" s="31"/>
      <c r="TWL757" s="31"/>
      <c r="TWM757" s="31"/>
      <c r="TWN757" s="31"/>
      <c r="TWO757" s="31"/>
      <c r="TWP757" s="31"/>
      <c r="TWQ757" s="31"/>
      <c r="TWR757" s="31"/>
      <c r="TWS757" s="31"/>
      <c r="TWT757" s="31"/>
      <c r="TWU757" s="31"/>
      <c r="TWV757" s="31"/>
      <c r="TWW757" s="31"/>
      <c r="TWX757" s="31"/>
      <c r="TWY757" s="31"/>
      <c r="TWZ757" s="31"/>
      <c r="TXA757" s="31"/>
      <c r="TXB757" s="31"/>
      <c r="TXC757" s="31"/>
      <c r="TXD757" s="31"/>
      <c r="TXE757" s="31"/>
      <c r="TXF757" s="31"/>
      <c r="TXG757" s="31"/>
      <c r="TXH757" s="31"/>
      <c r="TXI757" s="31"/>
      <c r="TXJ757" s="31"/>
      <c r="TXK757" s="31"/>
      <c r="TXL757" s="31"/>
      <c r="TXM757" s="31"/>
      <c r="TXN757" s="31"/>
      <c r="TXO757" s="31"/>
      <c r="TXP757" s="31"/>
      <c r="TXQ757" s="31"/>
      <c r="TXR757" s="31"/>
      <c r="TXS757" s="31"/>
      <c r="TXT757" s="31"/>
      <c r="TXU757" s="31"/>
      <c r="TXV757" s="31"/>
      <c r="TXW757" s="31"/>
      <c r="TXX757" s="31"/>
      <c r="TXY757" s="31"/>
      <c r="TXZ757" s="31"/>
      <c r="TYA757" s="31"/>
      <c r="TYB757" s="31"/>
      <c r="TYC757" s="31"/>
      <c r="TYD757" s="31"/>
      <c r="TYE757" s="31"/>
      <c r="TYF757" s="31"/>
      <c r="TYG757" s="31"/>
      <c r="TYH757" s="31"/>
      <c r="TYI757" s="31"/>
      <c r="TYJ757" s="31"/>
      <c r="TYK757" s="31"/>
      <c r="TYL757" s="31"/>
      <c r="TYM757" s="31"/>
      <c r="TYN757" s="31"/>
      <c r="TYO757" s="31"/>
      <c r="TYP757" s="31"/>
      <c r="TYQ757" s="31"/>
      <c r="TYR757" s="31"/>
      <c r="TYS757" s="31"/>
      <c r="TYT757" s="31"/>
      <c r="TYU757" s="31"/>
      <c r="TYV757" s="31"/>
      <c r="TYW757" s="31"/>
      <c r="TYX757" s="31"/>
      <c r="TYY757" s="31"/>
      <c r="TYZ757" s="31"/>
      <c r="TZA757" s="31"/>
      <c r="TZB757" s="31"/>
      <c r="TZC757" s="31"/>
      <c r="TZD757" s="31"/>
      <c r="TZE757" s="31"/>
      <c r="TZF757" s="31"/>
      <c r="TZG757" s="31"/>
      <c r="TZH757" s="31"/>
      <c r="TZI757" s="31"/>
      <c r="TZJ757" s="31"/>
      <c r="TZK757" s="31"/>
      <c r="TZL757" s="31"/>
      <c r="TZM757" s="31"/>
      <c r="TZN757" s="31"/>
      <c r="TZO757" s="31"/>
      <c r="TZP757" s="31"/>
      <c r="TZQ757" s="31"/>
      <c r="TZR757" s="31"/>
      <c r="TZS757" s="31"/>
      <c r="TZT757" s="31"/>
      <c r="TZU757" s="31"/>
      <c r="TZV757" s="31"/>
      <c r="TZW757" s="31"/>
      <c r="TZX757" s="31"/>
      <c r="TZY757" s="31"/>
      <c r="TZZ757" s="31"/>
      <c r="UAA757" s="31"/>
      <c r="UAB757" s="31"/>
      <c r="UAC757" s="31"/>
      <c r="UAD757" s="31"/>
      <c r="UAE757" s="31"/>
      <c r="UAF757" s="31"/>
      <c r="UAG757" s="31"/>
      <c r="UAH757" s="31"/>
      <c r="UAI757" s="31"/>
      <c r="UAJ757" s="31"/>
      <c r="UAK757" s="31"/>
      <c r="UAL757" s="31"/>
      <c r="UAM757" s="31"/>
      <c r="UAN757" s="31"/>
      <c r="UAO757" s="31"/>
      <c r="UAP757" s="31"/>
      <c r="UAQ757" s="31"/>
      <c r="UAR757" s="31"/>
      <c r="UAS757" s="31"/>
      <c r="UAT757" s="31"/>
      <c r="UAU757" s="31"/>
      <c r="UAV757" s="31"/>
      <c r="UAW757" s="31"/>
      <c r="UAX757" s="31"/>
      <c r="UAY757" s="31"/>
      <c r="UAZ757" s="31"/>
      <c r="UBA757" s="31"/>
      <c r="UBB757" s="31"/>
      <c r="UBC757" s="31"/>
      <c r="UBD757" s="31"/>
      <c r="UBE757" s="31"/>
      <c r="UBF757" s="31"/>
      <c r="UBG757" s="31"/>
      <c r="UBH757" s="31"/>
      <c r="UBI757" s="31"/>
      <c r="UBJ757" s="31"/>
      <c r="UBK757" s="31"/>
      <c r="UBL757" s="31"/>
      <c r="UBM757" s="31"/>
      <c r="UBN757" s="31"/>
      <c r="UBO757" s="31"/>
      <c r="UBP757" s="31"/>
      <c r="UBQ757" s="31"/>
      <c r="UBR757" s="31"/>
      <c r="UBS757" s="31"/>
      <c r="UBT757" s="31"/>
      <c r="UBU757" s="31"/>
      <c r="UBV757" s="31"/>
      <c r="UBW757" s="31"/>
      <c r="UBX757" s="31"/>
      <c r="UBY757" s="31"/>
      <c r="UBZ757" s="31"/>
      <c r="UCA757" s="31"/>
      <c r="UCB757" s="31"/>
      <c r="UCC757" s="31"/>
      <c r="UCD757" s="31"/>
      <c r="UCE757" s="31"/>
      <c r="UCF757" s="31"/>
      <c r="UCG757" s="31"/>
      <c r="UCH757" s="31"/>
      <c r="UCI757" s="31"/>
      <c r="UCJ757" s="31"/>
      <c r="UCK757" s="31"/>
      <c r="UCL757" s="31"/>
      <c r="UCM757" s="31"/>
      <c r="UCN757" s="31"/>
      <c r="UCO757" s="31"/>
      <c r="UCP757" s="31"/>
      <c r="UCQ757" s="31"/>
      <c r="UCR757" s="31"/>
      <c r="UCS757" s="31"/>
      <c r="UCT757" s="31"/>
      <c r="UCU757" s="31"/>
      <c r="UCV757" s="31"/>
      <c r="UCW757" s="31"/>
      <c r="UCX757" s="31"/>
      <c r="UCY757" s="31"/>
      <c r="UCZ757" s="31"/>
      <c r="UDA757" s="31"/>
      <c r="UDB757" s="31"/>
      <c r="UDC757" s="31"/>
      <c r="UDD757" s="31"/>
      <c r="UDE757" s="31"/>
      <c r="UDF757" s="31"/>
      <c r="UDG757" s="31"/>
      <c r="UDH757" s="31"/>
      <c r="UDI757" s="31"/>
      <c r="UDJ757" s="31"/>
      <c r="UDK757" s="31"/>
      <c r="UDL757" s="31"/>
      <c r="UDM757" s="31"/>
      <c r="UDN757" s="31"/>
      <c r="UDO757" s="31"/>
      <c r="UDP757" s="31"/>
      <c r="UDQ757" s="31"/>
      <c r="UDR757" s="31"/>
      <c r="UDS757" s="31"/>
      <c r="UDT757" s="31"/>
      <c r="UDU757" s="31"/>
      <c r="UDV757" s="31"/>
      <c r="UDW757" s="31"/>
      <c r="UDX757" s="31"/>
      <c r="UDY757" s="31"/>
      <c r="UDZ757" s="31"/>
      <c r="UEA757" s="31"/>
      <c r="UEB757" s="31"/>
      <c r="UEC757" s="31"/>
      <c r="UED757" s="31"/>
      <c r="UEE757" s="31"/>
      <c r="UEF757" s="31"/>
      <c r="UEG757" s="31"/>
      <c r="UEH757" s="31"/>
      <c r="UEI757" s="31"/>
      <c r="UEJ757" s="31"/>
      <c r="UEK757" s="31"/>
      <c r="UEL757" s="31"/>
      <c r="UEM757" s="31"/>
      <c r="UEN757" s="31"/>
      <c r="UEO757" s="31"/>
      <c r="UEP757" s="31"/>
      <c r="UEQ757" s="31"/>
      <c r="UER757" s="31"/>
      <c r="UES757" s="31"/>
      <c r="UET757" s="31"/>
      <c r="UEU757" s="31"/>
      <c r="UEV757" s="31"/>
      <c r="UEW757" s="31"/>
      <c r="UEX757" s="31"/>
      <c r="UEY757" s="31"/>
      <c r="UEZ757" s="31"/>
      <c r="UFA757" s="31"/>
      <c r="UFB757" s="31"/>
      <c r="UFC757" s="31"/>
      <c r="UFD757" s="31"/>
      <c r="UFE757" s="31"/>
      <c r="UFF757" s="31"/>
      <c r="UFG757" s="31"/>
      <c r="UFH757" s="31"/>
      <c r="UFI757" s="31"/>
      <c r="UFJ757" s="31"/>
      <c r="UFK757" s="31"/>
      <c r="UFL757" s="31"/>
      <c r="UFM757" s="31"/>
      <c r="UFN757" s="31"/>
      <c r="UFO757" s="31"/>
      <c r="UFP757" s="31"/>
      <c r="UFQ757" s="31"/>
      <c r="UFR757" s="31"/>
      <c r="UFS757" s="31"/>
      <c r="UFT757" s="31"/>
      <c r="UFU757" s="31"/>
      <c r="UFV757" s="31"/>
      <c r="UFW757" s="31"/>
      <c r="UFX757" s="31"/>
      <c r="UFY757" s="31"/>
      <c r="UFZ757" s="31"/>
      <c r="UGA757" s="31"/>
      <c r="UGB757" s="31"/>
      <c r="UGC757" s="31"/>
      <c r="UGD757" s="31"/>
      <c r="UGE757" s="31"/>
      <c r="UGF757" s="31"/>
      <c r="UGG757" s="31"/>
      <c r="UGH757" s="31"/>
      <c r="UGI757" s="31"/>
      <c r="UGJ757" s="31"/>
      <c r="UGK757" s="31"/>
      <c r="UGL757" s="31"/>
      <c r="UGM757" s="31"/>
      <c r="UGN757" s="31"/>
      <c r="UGO757" s="31"/>
      <c r="UGP757" s="31"/>
      <c r="UGQ757" s="31"/>
      <c r="UGR757" s="31"/>
      <c r="UGS757" s="31"/>
      <c r="UGT757" s="31"/>
      <c r="UGU757" s="31"/>
      <c r="UGV757" s="31"/>
      <c r="UGW757" s="31"/>
      <c r="UGX757" s="31"/>
      <c r="UGY757" s="31"/>
      <c r="UGZ757" s="31"/>
      <c r="UHA757" s="31"/>
      <c r="UHB757" s="31"/>
      <c r="UHC757" s="31"/>
      <c r="UHD757" s="31"/>
      <c r="UHE757" s="31"/>
      <c r="UHF757" s="31"/>
      <c r="UHG757" s="31"/>
      <c r="UHH757" s="31"/>
      <c r="UHI757" s="31"/>
      <c r="UHJ757" s="31"/>
      <c r="UHK757" s="31"/>
      <c r="UHL757" s="31"/>
      <c r="UHM757" s="31"/>
      <c r="UHN757" s="31"/>
      <c r="UHO757" s="31"/>
      <c r="UHP757" s="31"/>
      <c r="UHQ757" s="31"/>
      <c r="UHR757" s="31"/>
      <c r="UHS757" s="31"/>
      <c r="UHT757" s="31"/>
      <c r="UHU757" s="31"/>
      <c r="UHV757" s="31"/>
      <c r="UHW757" s="31"/>
      <c r="UHX757" s="31"/>
      <c r="UHY757" s="31"/>
      <c r="UHZ757" s="31"/>
      <c r="UIA757" s="31"/>
      <c r="UIB757" s="31"/>
      <c r="UIC757" s="31"/>
      <c r="UID757" s="31"/>
      <c r="UIE757" s="31"/>
      <c r="UIF757" s="31"/>
      <c r="UIG757" s="31"/>
      <c r="UIH757" s="31"/>
      <c r="UII757" s="31"/>
      <c r="UIJ757" s="31"/>
      <c r="UIK757" s="31"/>
      <c r="UIL757" s="31"/>
      <c r="UIM757" s="31"/>
      <c r="UIN757" s="31"/>
      <c r="UIO757" s="31"/>
      <c r="UIP757" s="31"/>
      <c r="UIQ757" s="31"/>
      <c r="UIR757" s="31"/>
      <c r="UIS757" s="31"/>
      <c r="UIT757" s="31"/>
      <c r="UIU757" s="31"/>
      <c r="UIV757" s="31"/>
      <c r="UIW757" s="31"/>
      <c r="UIX757" s="31"/>
      <c r="UIY757" s="31"/>
      <c r="UIZ757" s="31"/>
      <c r="UJA757" s="31"/>
      <c r="UJB757" s="31"/>
      <c r="UJC757" s="31"/>
      <c r="UJD757" s="31"/>
      <c r="UJE757" s="31"/>
      <c r="UJF757" s="31"/>
      <c r="UJG757" s="31"/>
      <c r="UJH757" s="31"/>
      <c r="UJI757" s="31"/>
      <c r="UJJ757" s="31"/>
      <c r="UJK757" s="31"/>
      <c r="UJL757" s="31"/>
      <c r="UJM757" s="31"/>
      <c r="UJN757" s="31"/>
      <c r="UJO757" s="31"/>
      <c r="UJP757" s="31"/>
      <c r="UJQ757" s="31"/>
      <c r="UJR757" s="31"/>
      <c r="UJS757" s="31"/>
      <c r="UJT757" s="31"/>
      <c r="UJU757" s="31"/>
      <c r="UJV757" s="31"/>
      <c r="UJW757" s="31"/>
      <c r="UJX757" s="31"/>
      <c r="UJY757" s="31"/>
      <c r="UJZ757" s="31"/>
      <c r="UKA757" s="31"/>
      <c r="UKB757" s="31"/>
      <c r="UKC757" s="31"/>
      <c r="UKD757" s="31"/>
      <c r="UKE757" s="31"/>
      <c r="UKF757" s="31"/>
      <c r="UKG757" s="31"/>
      <c r="UKH757" s="31"/>
      <c r="UKI757" s="31"/>
      <c r="UKJ757" s="31"/>
      <c r="UKK757" s="31"/>
      <c r="UKL757" s="31"/>
      <c r="UKM757" s="31"/>
      <c r="UKN757" s="31"/>
      <c r="UKO757" s="31"/>
      <c r="UKP757" s="31"/>
      <c r="UKQ757" s="31"/>
      <c r="UKR757" s="31"/>
      <c r="UKS757" s="31"/>
      <c r="UKT757" s="31"/>
      <c r="UKU757" s="31"/>
      <c r="UKV757" s="31"/>
      <c r="UKW757" s="31"/>
      <c r="UKX757" s="31"/>
      <c r="UKY757" s="31"/>
      <c r="UKZ757" s="31"/>
      <c r="ULA757" s="31"/>
      <c r="ULB757" s="31"/>
      <c r="ULC757" s="31"/>
      <c r="ULD757" s="31"/>
      <c r="ULE757" s="31"/>
      <c r="ULF757" s="31"/>
      <c r="ULG757" s="31"/>
      <c r="ULH757" s="31"/>
      <c r="ULI757" s="31"/>
      <c r="ULJ757" s="31"/>
      <c r="ULK757" s="31"/>
      <c r="ULL757" s="31"/>
      <c r="ULM757" s="31"/>
      <c r="ULN757" s="31"/>
      <c r="ULO757" s="31"/>
      <c r="ULP757" s="31"/>
      <c r="ULQ757" s="31"/>
      <c r="ULR757" s="31"/>
      <c r="ULS757" s="31"/>
      <c r="ULT757" s="31"/>
      <c r="ULU757" s="31"/>
      <c r="ULV757" s="31"/>
      <c r="ULW757" s="31"/>
      <c r="ULX757" s="31"/>
      <c r="ULY757" s="31"/>
      <c r="ULZ757" s="31"/>
      <c r="UMA757" s="31"/>
      <c r="UMB757" s="31"/>
      <c r="UMC757" s="31"/>
      <c r="UMD757" s="31"/>
      <c r="UME757" s="31"/>
      <c r="UMF757" s="31"/>
      <c r="UMG757" s="31"/>
      <c r="UMH757" s="31"/>
      <c r="UMI757" s="31"/>
      <c r="UMJ757" s="31"/>
      <c r="UMK757" s="31"/>
      <c r="UML757" s="31"/>
      <c r="UMM757" s="31"/>
      <c r="UMN757" s="31"/>
      <c r="UMO757" s="31"/>
      <c r="UMP757" s="31"/>
      <c r="UMQ757" s="31"/>
      <c r="UMR757" s="31"/>
      <c r="UMS757" s="31"/>
      <c r="UMT757" s="31"/>
      <c r="UMU757" s="31"/>
      <c r="UMV757" s="31"/>
      <c r="UMW757" s="31"/>
      <c r="UMX757" s="31"/>
      <c r="UMY757" s="31"/>
      <c r="UMZ757" s="31"/>
      <c r="UNA757" s="31"/>
      <c r="UNB757" s="31"/>
      <c r="UNC757" s="31"/>
      <c r="UND757" s="31"/>
      <c r="UNE757" s="31"/>
      <c r="UNF757" s="31"/>
      <c r="UNG757" s="31"/>
      <c r="UNH757" s="31"/>
      <c r="UNI757" s="31"/>
      <c r="UNJ757" s="31"/>
      <c r="UNK757" s="31"/>
      <c r="UNL757" s="31"/>
      <c r="UNM757" s="31"/>
      <c r="UNN757" s="31"/>
      <c r="UNO757" s="31"/>
      <c r="UNP757" s="31"/>
      <c r="UNQ757" s="31"/>
      <c r="UNR757" s="31"/>
      <c r="UNS757" s="31"/>
      <c r="UNT757" s="31"/>
      <c r="UNU757" s="31"/>
      <c r="UNV757" s="31"/>
      <c r="UNW757" s="31"/>
      <c r="UNX757" s="31"/>
      <c r="UNY757" s="31"/>
      <c r="UNZ757" s="31"/>
      <c r="UOA757" s="31"/>
      <c r="UOB757" s="31"/>
      <c r="UOC757" s="31"/>
      <c r="UOD757" s="31"/>
      <c r="UOE757" s="31"/>
      <c r="UOF757" s="31"/>
      <c r="UOG757" s="31"/>
      <c r="UOH757" s="31"/>
      <c r="UOI757" s="31"/>
      <c r="UOJ757" s="31"/>
      <c r="UOK757" s="31"/>
      <c r="UOL757" s="31"/>
      <c r="UOM757" s="31"/>
      <c r="UON757" s="31"/>
      <c r="UOO757" s="31"/>
      <c r="UOP757" s="31"/>
      <c r="UOQ757" s="31"/>
      <c r="UOR757" s="31"/>
      <c r="UOS757" s="31"/>
      <c r="UOT757" s="31"/>
      <c r="UOU757" s="31"/>
      <c r="UOV757" s="31"/>
      <c r="UOW757" s="31"/>
      <c r="UOX757" s="31"/>
      <c r="UOY757" s="31"/>
      <c r="UOZ757" s="31"/>
      <c r="UPA757" s="31"/>
      <c r="UPB757" s="31"/>
      <c r="UPC757" s="31"/>
      <c r="UPD757" s="31"/>
      <c r="UPE757" s="31"/>
      <c r="UPF757" s="31"/>
      <c r="UPG757" s="31"/>
      <c r="UPH757" s="31"/>
      <c r="UPI757" s="31"/>
      <c r="UPJ757" s="31"/>
      <c r="UPK757" s="31"/>
      <c r="UPL757" s="31"/>
      <c r="UPM757" s="31"/>
      <c r="UPN757" s="31"/>
      <c r="UPO757" s="31"/>
      <c r="UPP757" s="31"/>
      <c r="UPQ757" s="31"/>
      <c r="UPR757" s="31"/>
      <c r="UPS757" s="31"/>
      <c r="UPT757" s="31"/>
      <c r="UPU757" s="31"/>
      <c r="UPV757" s="31"/>
      <c r="UPW757" s="31"/>
      <c r="UPX757" s="31"/>
      <c r="UPY757" s="31"/>
      <c r="UPZ757" s="31"/>
      <c r="UQA757" s="31"/>
      <c r="UQB757" s="31"/>
      <c r="UQC757" s="31"/>
      <c r="UQD757" s="31"/>
      <c r="UQE757" s="31"/>
      <c r="UQF757" s="31"/>
      <c r="UQG757" s="31"/>
      <c r="UQH757" s="31"/>
      <c r="UQI757" s="31"/>
      <c r="UQJ757" s="31"/>
      <c r="UQK757" s="31"/>
      <c r="UQL757" s="31"/>
      <c r="UQM757" s="31"/>
      <c r="UQN757" s="31"/>
      <c r="UQO757" s="31"/>
      <c r="UQP757" s="31"/>
      <c r="UQQ757" s="31"/>
      <c r="UQR757" s="31"/>
      <c r="UQS757" s="31"/>
      <c r="UQT757" s="31"/>
      <c r="UQU757" s="31"/>
      <c r="UQV757" s="31"/>
      <c r="UQW757" s="31"/>
      <c r="UQX757" s="31"/>
      <c r="UQY757" s="31"/>
      <c r="UQZ757" s="31"/>
      <c r="URA757" s="31"/>
      <c r="URB757" s="31"/>
      <c r="URC757" s="31"/>
      <c r="URD757" s="31"/>
      <c r="URE757" s="31"/>
      <c r="URF757" s="31"/>
      <c r="URG757" s="31"/>
      <c r="URH757" s="31"/>
      <c r="URI757" s="31"/>
      <c r="URJ757" s="31"/>
      <c r="URK757" s="31"/>
      <c r="URL757" s="31"/>
      <c r="URM757" s="31"/>
      <c r="URN757" s="31"/>
      <c r="URO757" s="31"/>
      <c r="URP757" s="31"/>
      <c r="URQ757" s="31"/>
      <c r="URR757" s="31"/>
      <c r="URS757" s="31"/>
      <c r="URT757" s="31"/>
      <c r="URU757" s="31"/>
      <c r="URV757" s="31"/>
      <c r="URW757" s="31"/>
      <c r="URX757" s="31"/>
      <c r="URY757" s="31"/>
      <c r="URZ757" s="31"/>
      <c r="USA757" s="31"/>
      <c r="USB757" s="31"/>
      <c r="USC757" s="31"/>
      <c r="USD757" s="31"/>
      <c r="USE757" s="31"/>
      <c r="USF757" s="31"/>
      <c r="USG757" s="31"/>
      <c r="USH757" s="31"/>
      <c r="USI757" s="31"/>
      <c r="USJ757" s="31"/>
      <c r="USK757" s="31"/>
      <c r="USL757" s="31"/>
      <c r="USM757" s="31"/>
      <c r="USN757" s="31"/>
      <c r="USO757" s="31"/>
      <c r="USP757" s="31"/>
      <c r="USQ757" s="31"/>
      <c r="USR757" s="31"/>
      <c r="USS757" s="31"/>
      <c r="UST757" s="31"/>
      <c r="USU757" s="31"/>
      <c r="USV757" s="31"/>
      <c r="USW757" s="31"/>
      <c r="USX757" s="31"/>
      <c r="USY757" s="31"/>
      <c r="USZ757" s="31"/>
      <c r="UTA757" s="31"/>
      <c r="UTB757" s="31"/>
      <c r="UTC757" s="31"/>
      <c r="UTD757" s="31"/>
      <c r="UTE757" s="31"/>
      <c r="UTF757" s="31"/>
      <c r="UTG757" s="31"/>
      <c r="UTH757" s="31"/>
      <c r="UTI757" s="31"/>
      <c r="UTJ757" s="31"/>
      <c r="UTK757" s="31"/>
      <c r="UTL757" s="31"/>
      <c r="UTM757" s="31"/>
      <c r="UTN757" s="31"/>
      <c r="UTO757" s="31"/>
      <c r="UTP757" s="31"/>
      <c r="UTQ757" s="31"/>
      <c r="UTR757" s="31"/>
      <c r="UTS757" s="31"/>
      <c r="UTT757" s="31"/>
      <c r="UTU757" s="31"/>
      <c r="UTV757" s="31"/>
      <c r="UTW757" s="31"/>
      <c r="UTX757" s="31"/>
      <c r="UTY757" s="31"/>
      <c r="UTZ757" s="31"/>
      <c r="UUA757" s="31"/>
      <c r="UUB757" s="31"/>
      <c r="UUC757" s="31"/>
      <c r="UUD757" s="31"/>
      <c r="UUE757" s="31"/>
      <c r="UUF757" s="31"/>
      <c r="UUG757" s="31"/>
      <c r="UUH757" s="31"/>
      <c r="UUI757" s="31"/>
      <c r="UUJ757" s="31"/>
      <c r="UUK757" s="31"/>
      <c r="UUL757" s="31"/>
      <c r="UUM757" s="31"/>
      <c r="UUN757" s="31"/>
      <c r="UUO757" s="31"/>
      <c r="UUP757" s="31"/>
      <c r="UUQ757" s="31"/>
      <c r="UUR757" s="31"/>
      <c r="UUS757" s="31"/>
      <c r="UUT757" s="31"/>
      <c r="UUU757" s="31"/>
      <c r="UUV757" s="31"/>
      <c r="UUW757" s="31"/>
      <c r="UUX757" s="31"/>
      <c r="UUY757" s="31"/>
      <c r="UUZ757" s="31"/>
      <c r="UVA757" s="31"/>
      <c r="UVB757" s="31"/>
      <c r="UVC757" s="31"/>
      <c r="UVD757" s="31"/>
      <c r="UVE757" s="31"/>
      <c r="UVF757" s="31"/>
      <c r="UVG757" s="31"/>
      <c r="UVH757" s="31"/>
      <c r="UVI757" s="31"/>
      <c r="UVJ757" s="31"/>
      <c r="UVK757" s="31"/>
      <c r="UVL757" s="31"/>
      <c r="UVM757" s="31"/>
      <c r="UVN757" s="31"/>
      <c r="UVO757" s="31"/>
      <c r="UVP757" s="31"/>
      <c r="UVQ757" s="31"/>
      <c r="UVR757" s="31"/>
      <c r="UVS757" s="31"/>
      <c r="UVT757" s="31"/>
      <c r="UVU757" s="31"/>
      <c r="UVV757" s="31"/>
      <c r="UVW757" s="31"/>
      <c r="UVX757" s="31"/>
      <c r="UVY757" s="31"/>
      <c r="UVZ757" s="31"/>
      <c r="UWA757" s="31"/>
      <c r="UWB757" s="31"/>
      <c r="UWC757" s="31"/>
      <c r="UWD757" s="31"/>
      <c r="UWE757" s="31"/>
      <c r="UWF757" s="31"/>
      <c r="UWG757" s="31"/>
      <c r="UWH757" s="31"/>
      <c r="UWI757" s="31"/>
      <c r="UWJ757" s="31"/>
      <c r="UWK757" s="31"/>
      <c r="UWL757" s="31"/>
      <c r="UWM757" s="31"/>
      <c r="UWN757" s="31"/>
      <c r="UWO757" s="31"/>
      <c r="UWP757" s="31"/>
      <c r="UWQ757" s="31"/>
      <c r="UWR757" s="31"/>
      <c r="UWS757" s="31"/>
      <c r="UWT757" s="31"/>
      <c r="UWU757" s="31"/>
      <c r="UWV757" s="31"/>
      <c r="UWW757" s="31"/>
      <c r="UWX757" s="31"/>
      <c r="UWY757" s="31"/>
      <c r="UWZ757" s="31"/>
      <c r="UXA757" s="31"/>
      <c r="UXB757" s="31"/>
      <c r="UXC757" s="31"/>
      <c r="UXD757" s="31"/>
      <c r="UXE757" s="31"/>
      <c r="UXF757" s="31"/>
      <c r="UXG757" s="31"/>
      <c r="UXH757" s="31"/>
      <c r="UXI757" s="31"/>
      <c r="UXJ757" s="31"/>
      <c r="UXK757" s="31"/>
      <c r="UXL757" s="31"/>
      <c r="UXM757" s="31"/>
      <c r="UXN757" s="31"/>
      <c r="UXO757" s="31"/>
      <c r="UXP757" s="31"/>
      <c r="UXQ757" s="31"/>
      <c r="UXR757" s="31"/>
      <c r="UXS757" s="31"/>
      <c r="UXT757" s="31"/>
      <c r="UXU757" s="31"/>
      <c r="UXV757" s="31"/>
      <c r="UXW757" s="31"/>
      <c r="UXX757" s="31"/>
      <c r="UXY757" s="31"/>
      <c r="UXZ757" s="31"/>
      <c r="UYA757" s="31"/>
      <c r="UYB757" s="31"/>
      <c r="UYC757" s="31"/>
      <c r="UYD757" s="31"/>
      <c r="UYE757" s="31"/>
      <c r="UYF757" s="31"/>
      <c r="UYG757" s="31"/>
      <c r="UYH757" s="31"/>
      <c r="UYI757" s="31"/>
      <c r="UYJ757" s="31"/>
      <c r="UYK757" s="31"/>
      <c r="UYL757" s="31"/>
      <c r="UYM757" s="31"/>
      <c r="UYN757" s="31"/>
      <c r="UYO757" s="31"/>
      <c r="UYP757" s="31"/>
      <c r="UYQ757" s="31"/>
      <c r="UYR757" s="31"/>
      <c r="UYS757" s="31"/>
      <c r="UYT757" s="31"/>
      <c r="UYU757" s="31"/>
      <c r="UYV757" s="31"/>
      <c r="UYW757" s="31"/>
      <c r="UYX757" s="31"/>
      <c r="UYY757" s="31"/>
      <c r="UYZ757" s="31"/>
      <c r="UZA757" s="31"/>
      <c r="UZB757" s="31"/>
      <c r="UZC757" s="31"/>
      <c r="UZD757" s="31"/>
      <c r="UZE757" s="31"/>
      <c r="UZF757" s="31"/>
      <c r="UZG757" s="31"/>
      <c r="UZH757" s="31"/>
      <c r="UZI757" s="31"/>
      <c r="UZJ757" s="31"/>
      <c r="UZK757" s="31"/>
      <c r="UZL757" s="31"/>
      <c r="UZM757" s="31"/>
      <c r="UZN757" s="31"/>
      <c r="UZO757" s="31"/>
      <c r="UZP757" s="31"/>
      <c r="UZQ757" s="31"/>
      <c r="UZR757" s="31"/>
      <c r="UZS757" s="31"/>
      <c r="UZT757" s="31"/>
      <c r="UZU757" s="31"/>
      <c r="UZV757" s="31"/>
      <c r="UZW757" s="31"/>
      <c r="UZX757" s="31"/>
      <c r="UZY757" s="31"/>
      <c r="UZZ757" s="31"/>
      <c r="VAA757" s="31"/>
      <c r="VAB757" s="31"/>
      <c r="VAC757" s="31"/>
      <c r="VAD757" s="31"/>
      <c r="VAE757" s="31"/>
      <c r="VAF757" s="31"/>
      <c r="VAG757" s="31"/>
      <c r="VAH757" s="31"/>
      <c r="VAI757" s="31"/>
      <c r="VAJ757" s="31"/>
      <c r="VAK757" s="31"/>
      <c r="VAL757" s="31"/>
      <c r="VAM757" s="31"/>
      <c r="VAN757" s="31"/>
      <c r="VAO757" s="31"/>
      <c r="VAP757" s="31"/>
      <c r="VAQ757" s="31"/>
      <c r="VAR757" s="31"/>
      <c r="VAS757" s="31"/>
      <c r="VAT757" s="31"/>
      <c r="VAU757" s="31"/>
      <c r="VAV757" s="31"/>
      <c r="VAW757" s="31"/>
      <c r="VAX757" s="31"/>
      <c r="VAY757" s="31"/>
      <c r="VAZ757" s="31"/>
      <c r="VBA757" s="31"/>
      <c r="VBB757" s="31"/>
      <c r="VBC757" s="31"/>
      <c r="VBD757" s="31"/>
      <c r="VBE757" s="31"/>
      <c r="VBF757" s="31"/>
      <c r="VBG757" s="31"/>
      <c r="VBH757" s="31"/>
      <c r="VBI757" s="31"/>
      <c r="VBJ757" s="31"/>
      <c r="VBK757" s="31"/>
      <c r="VBL757" s="31"/>
      <c r="VBM757" s="31"/>
      <c r="VBN757" s="31"/>
      <c r="VBO757" s="31"/>
      <c r="VBP757" s="31"/>
      <c r="VBQ757" s="31"/>
      <c r="VBR757" s="31"/>
      <c r="VBS757" s="31"/>
      <c r="VBT757" s="31"/>
      <c r="VBU757" s="31"/>
      <c r="VBV757" s="31"/>
      <c r="VBW757" s="31"/>
      <c r="VBX757" s="31"/>
      <c r="VBY757" s="31"/>
      <c r="VBZ757" s="31"/>
      <c r="VCA757" s="31"/>
      <c r="VCB757" s="31"/>
      <c r="VCC757" s="31"/>
      <c r="VCD757" s="31"/>
      <c r="VCE757" s="31"/>
      <c r="VCF757" s="31"/>
      <c r="VCG757" s="31"/>
      <c r="VCH757" s="31"/>
      <c r="VCI757" s="31"/>
      <c r="VCJ757" s="31"/>
      <c r="VCK757" s="31"/>
      <c r="VCL757" s="31"/>
      <c r="VCM757" s="31"/>
      <c r="VCN757" s="31"/>
      <c r="VCO757" s="31"/>
      <c r="VCP757" s="31"/>
      <c r="VCQ757" s="31"/>
      <c r="VCR757" s="31"/>
      <c r="VCS757" s="31"/>
      <c r="VCT757" s="31"/>
      <c r="VCU757" s="31"/>
      <c r="VCV757" s="31"/>
      <c r="VCW757" s="31"/>
      <c r="VCX757" s="31"/>
      <c r="VCY757" s="31"/>
      <c r="VCZ757" s="31"/>
      <c r="VDA757" s="31"/>
      <c r="VDB757" s="31"/>
      <c r="VDC757" s="31"/>
      <c r="VDD757" s="31"/>
      <c r="VDE757" s="31"/>
      <c r="VDF757" s="31"/>
      <c r="VDG757" s="31"/>
      <c r="VDH757" s="31"/>
      <c r="VDI757" s="31"/>
      <c r="VDJ757" s="31"/>
      <c r="VDK757" s="31"/>
      <c r="VDL757" s="31"/>
      <c r="VDM757" s="31"/>
      <c r="VDN757" s="31"/>
      <c r="VDO757" s="31"/>
      <c r="VDP757" s="31"/>
      <c r="VDQ757" s="31"/>
      <c r="VDR757" s="31"/>
      <c r="VDS757" s="31"/>
      <c r="VDT757" s="31"/>
      <c r="VDU757" s="31"/>
      <c r="VDV757" s="31"/>
      <c r="VDW757" s="31"/>
      <c r="VDX757" s="31"/>
      <c r="VDY757" s="31"/>
      <c r="VDZ757" s="31"/>
      <c r="VEA757" s="31"/>
      <c r="VEB757" s="31"/>
      <c r="VEC757" s="31"/>
      <c r="VED757" s="31"/>
      <c r="VEE757" s="31"/>
      <c r="VEF757" s="31"/>
      <c r="VEG757" s="31"/>
      <c r="VEH757" s="31"/>
      <c r="VEI757" s="31"/>
      <c r="VEJ757" s="31"/>
      <c r="VEK757" s="31"/>
      <c r="VEL757" s="31"/>
      <c r="VEM757" s="31"/>
      <c r="VEN757" s="31"/>
      <c r="VEO757" s="31"/>
      <c r="VEP757" s="31"/>
      <c r="VEQ757" s="31"/>
      <c r="VER757" s="31"/>
      <c r="VES757" s="31"/>
      <c r="VET757" s="31"/>
      <c r="VEU757" s="31"/>
      <c r="VEV757" s="31"/>
      <c r="VEW757" s="31"/>
      <c r="VEX757" s="31"/>
      <c r="VEY757" s="31"/>
      <c r="VEZ757" s="31"/>
      <c r="VFA757" s="31"/>
      <c r="VFB757" s="31"/>
      <c r="VFC757" s="31"/>
      <c r="VFD757" s="31"/>
      <c r="VFE757" s="31"/>
      <c r="VFF757" s="31"/>
      <c r="VFG757" s="31"/>
      <c r="VFH757" s="31"/>
      <c r="VFI757" s="31"/>
      <c r="VFJ757" s="31"/>
      <c r="VFK757" s="31"/>
      <c r="VFL757" s="31"/>
      <c r="VFM757" s="31"/>
      <c r="VFN757" s="31"/>
      <c r="VFO757" s="31"/>
      <c r="VFP757" s="31"/>
      <c r="VFQ757" s="31"/>
      <c r="VFR757" s="31"/>
      <c r="VFS757" s="31"/>
      <c r="VFT757" s="31"/>
      <c r="VFU757" s="31"/>
      <c r="VFV757" s="31"/>
      <c r="VFW757" s="31"/>
      <c r="VFX757" s="31"/>
      <c r="VFY757" s="31"/>
      <c r="VFZ757" s="31"/>
      <c r="VGA757" s="31"/>
      <c r="VGB757" s="31"/>
      <c r="VGC757" s="31"/>
      <c r="VGD757" s="31"/>
      <c r="VGE757" s="31"/>
      <c r="VGF757" s="31"/>
      <c r="VGG757" s="31"/>
      <c r="VGH757" s="31"/>
      <c r="VGI757" s="31"/>
      <c r="VGJ757" s="31"/>
      <c r="VGK757" s="31"/>
      <c r="VGL757" s="31"/>
      <c r="VGM757" s="31"/>
      <c r="VGN757" s="31"/>
      <c r="VGO757" s="31"/>
      <c r="VGP757" s="31"/>
      <c r="VGQ757" s="31"/>
      <c r="VGR757" s="31"/>
      <c r="VGS757" s="31"/>
      <c r="VGT757" s="31"/>
      <c r="VGU757" s="31"/>
      <c r="VGV757" s="31"/>
      <c r="VGW757" s="31"/>
      <c r="VGX757" s="31"/>
      <c r="VGY757" s="31"/>
      <c r="VGZ757" s="31"/>
      <c r="VHA757" s="31"/>
      <c r="VHB757" s="31"/>
      <c r="VHC757" s="31"/>
      <c r="VHD757" s="31"/>
      <c r="VHE757" s="31"/>
      <c r="VHF757" s="31"/>
      <c r="VHG757" s="31"/>
      <c r="VHH757" s="31"/>
      <c r="VHI757" s="31"/>
      <c r="VHJ757" s="31"/>
      <c r="VHK757" s="31"/>
      <c r="VHL757" s="31"/>
      <c r="VHM757" s="31"/>
      <c r="VHN757" s="31"/>
      <c r="VHO757" s="31"/>
      <c r="VHP757" s="31"/>
      <c r="VHQ757" s="31"/>
      <c r="VHR757" s="31"/>
      <c r="VHS757" s="31"/>
      <c r="VHT757" s="31"/>
      <c r="VHU757" s="31"/>
      <c r="VHV757" s="31"/>
      <c r="VHW757" s="31"/>
      <c r="VHX757" s="31"/>
      <c r="VHY757" s="31"/>
      <c r="VHZ757" s="31"/>
      <c r="VIA757" s="31"/>
      <c r="VIB757" s="31"/>
      <c r="VIC757" s="31"/>
      <c r="VID757" s="31"/>
      <c r="VIE757" s="31"/>
      <c r="VIF757" s="31"/>
      <c r="VIG757" s="31"/>
      <c r="VIH757" s="31"/>
      <c r="VII757" s="31"/>
      <c r="VIJ757" s="31"/>
      <c r="VIK757" s="31"/>
      <c r="VIL757" s="31"/>
      <c r="VIM757" s="31"/>
      <c r="VIN757" s="31"/>
      <c r="VIO757" s="31"/>
      <c r="VIP757" s="31"/>
      <c r="VIQ757" s="31"/>
      <c r="VIR757" s="31"/>
      <c r="VIS757" s="31"/>
      <c r="VIT757" s="31"/>
      <c r="VIU757" s="31"/>
      <c r="VIV757" s="31"/>
      <c r="VIW757" s="31"/>
      <c r="VIX757" s="31"/>
      <c r="VIY757" s="31"/>
      <c r="VIZ757" s="31"/>
      <c r="VJA757" s="31"/>
      <c r="VJB757" s="31"/>
      <c r="VJC757" s="31"/>
      <c r="VJD757" s="31"/>
      <c r="VJE757" s="31"/>
      <c r="VJF757" s="31"/>
      <c r="VJG757" s="31"/>
      <c r="VJH757" s="31"/>
      <c r="VJI757" s="31"/>
      <c r="VJJ757" s="31"/>
      <c r="VJK757" s="31"/>
      <c r="VJL757" s="31"/>
      <c r="VJM757" s="31"/>
      <c r="VJN757" s="31"/>
      <c r="VJO757" s="31"/>
      <c r="VJP757" s="31"/>
      <c r="VJQ757" s="31"/>
      <c r="VJR757" s="31"/>
      <c r="VJS757" s="31"/>
      <c r="VJT757" s="31"/>
      <c r="VJU757" s="31"/>
      <c r="VJV757" s="31"/>
      <c r="VJW757" s="31"/>
      <c r="VJX757" s="31"/>
      <c r="VJY757" s="31"/>
      <c r="VJZ757" s="31"/>
      <c r="VKA757" s="31"/>
      <c r="VKB757" s="31"/>
      <c r="VKC757" s="31"/>
      <c r="VKD757" s="31"/>
      <c r="VKE757" s="31"/>
      <c r="VKF757" s="31"/>
      <c r="VKG757" s="31"/>
      <c r="VKH757" s="31"/>
      <c r="VKI757" s="31"/>
      <c r="VKJ757" s="31"/>
      <c r="VKK757" s="31"/>
      <c r="VKL757" s="31"/>
      <c r="VKM757" s="31"/>
      <c r="VKN757" s="31"/>
      <c r="VKO757" s="31"/>
      <c r="VKP757" s="31"/>
      <c r="VKQ757" s="31"/>
      <c r="VKR757" s="31"/>
      <c r="VKS757" s="31"/>
      <c r="VKT757" s="31"/>
      <c r="VKU757" s="31"/>
      <c r="VKV757" s="31"/>
      <c r="VKW757" s="31"/>
      <c r="VKX757" s="31"/>
      <c r="VKY757" s="31"/>
      <c r="VKZ757" s="31"/>
      <c r="VLA757" s="31"/>
      <c r="VLB757" s="31"/>
      <c r="VLC757" s="31"/>
      <c r="VLD757" s="31"/>
      <c r="VLE757" s="31"/>
      <c r="VLF757" s="31"/>
      <c r="VLG757" s="31"/>
      <c r="VLH757" s="31"/>
      <c r="VLI757" s="31"/>
      <c r="VLJ757" s="31"/>
      <c r="VLK757" s="31"/>
      <c r="VLL757" s="31"/>
      <c r="VLM757" s="31"/>
      <c r="VLN757" s="31"/>
      <c r="VLO757" s="31"/>
      <c r="VLP757" s="31"/>
      <c r="VLQ757" s="31"/>
      <c r="VLR757" s="31"/>
      <c r="VLS757" s="31"/>
      <c r="VLT757" s="31"/>
      <c r="VLU757" s="31"/>
      <c r="VLV757" s="31"/>
      <c r="VLW757" s="31"/>
      <c r="VLX757" s="31"/>
      <c r="VLY757" s="31"/>
      <c r="VLZ757" s="31"/>
      <c r="VMA757" s="31"/>
      <c r="VMB757" s="31"/>
      <c r="VMC757" s="31"/>
      <c r="VMD757" s="31"/>
      <c r="VME757" s="31"/>
      <c r="VMF757" s="31"/>
      <c r="VMG757" s="31"/>
      <c r="VMH757" s="31"/>
      <c r="VMI757" s="31"/>
      <c r="VMJ757" s="31"/>
      <c r="VMK757" s="31"/>
      <c r="VML757" s="31"/>
      <c r="VMM757" s="31"/>
      <c r="VMN757" s="31"/>
      <c r="VMO757" s="31"/>
      <c r="VMP757" s="31"/>
      <c r="VMQ757" s="31"/>
      <c r="VMR757" s="31"/>
      <c r="VMS757" s="31"/>
      <c r="VMT757" s="31"/>
      <c r="VMU757" s="31"/>
      <c r="VMV757" s="31"/>
      <c r="VMW757" s="31"/>
      <c r="VMX757" s="31"/>
      <c r="VMY757" s="31"/>
      <c r="VMZ757" s="31"/>
      <c r="VNA757" s="31"/>
      <c r="VNB757" s="31"/>
      <c r="VNC757" s="31"/>
      <c r="VND757" s="31"/>
      <c r="VNE757" s="31"/>
      <c r="VNF757" s="31"/>
      <c r="VNG757" s="31"/>
      <c r="VNH757" s="31"/>
      <c r="VNI757" s="31"/>
      <c r="VNJ757" s="31"/>
      <c r="VNK757" s="31"/>
      <c r="VNL757" s="31"/>
      <c r="VNM757" s="31"/>
      <c r="VNN757" s="31"/>
      <c r="VNO757" s="31"/>
      <c r="VNP757" s="31"/>
      <c r="VNQ757" s="31"/>
      <c r="VNR757" s="31"/>
      <c r="VNS757" s="31"/>
      <c r="VNT757" s="31"/>
      <c r="VNU757" s="31"/>
      <c r="VNV757" s="31"/>
      <c r="VNW757" s="31"/>
      <c r="VNX757" s="31"/>
      <c r="VNY757" s="31"/>
      <c r="VNZ757" s="31"/>
      <c r="VOA757" s="31"/>
      <c r="VOB757" s="31"/>
      <c r="VOC757" s="31"/>
      <c r="VOD757" s="31"/>
      <c r="VOE757" s="31"/>
      <c r="VOF757" s="31"/>
      <c r="VOG757" s="31"/>
      <c r="VOH757" s="31"/>
      <c r="VOI757" s="31"/>
      <c r="VOJ757" s="31"/>
      <c r="VOK757" s="31"/>
      <c r="VOL757" s="31"/>
      <c r="VOM757" s="31"/>
      <c r="VON757" s="31"/>
      <c r="VOO757" s="31"/>
      <c r="VOP757" s="31"/>
      <c r="VOQ757" s="31"/>
      <c r="VOR757" s="31"/>
      <c r="VOS757" s="31"/>
      <c r="VOT757" s="31"/>
      <c r="VOU757" s="31"/>
      <c r="VOV757" s="31"/>
      <c r="VOW757" s="31"/>
      <c r="VOX757" s="31"/>
      <c r="VOY757" s="31"/>
      <c r="VOZ757" s="31"/>
      <c r="VPA757" s="31"/>
      <c r="VPB757" s="31"/>
      <c r="VPC757" s="31"/>
      <c r="VPD757" s="31"/>
      <c r="VPE757" s="31"/>
      <c r="VPF757" s="31"/>
      <c r="VPG757" s="31"/>
      <c r="VPH757" s="31"/>
      <c r="VPI757" s="31"/>
      <c r="VPJ757" s="31"/>
      <c r="VPK757" s="31"/>
      <c r="VPL757" s="31"/>
      <c r="VPM757" s="31"/>
      <c r="VPN757" s="31"/>
      <c r="VPO757" s="31"/>
      <c r="VPP757" s="31"/>
      <c r="VPQ757" s="31"/>
      <c r="VPR757" s="31"/>
      <c r="VPS757" s="31"/>
      <c r="VPT757" s="31"/>
      <c r="VPU757" s="31"/>
      <c r="VPV757" s="31"/>
      <c r="VPW757" s="31"/>
      <c r="VPX757" s="31"/>
      <c r="VPY757" s="31"/>
      <c r="VPZ757" s="31"/>
      <c r="VQA757" s="31"/>
      <c r="VQB757" s="31"/>
      <c r="VQC757" s="31"/>
      <c r="VQD757" s="31"/>
      <c r="VQE757" s="31"/>
      <c r="VQF757" s="31"/>
      <c r="VQG757" s="31"/>
      <c r="VQH757" s="31"/>
      <c r="VQI757" s="31"/>
      <c r="VQJ757" s="31"/>
      <c r="VQK757" s="31"/>
      <c r="VQL757" s="31"/>
      <c r="VQM757" s="31"/>
      <c r="VQN757" s="31"/>
      <c r="VQO757" s="31"/>
      <c r="VQP757" s="31"/>
      <c r="VQQ757" s="31"/>
      <c r="VQR757" s="31"/>
      <c r="VQS757" s="31"/>
      <c r="VQT757" s="31"/>
      <c r="VQU757" s="31"/>
      <c r="VQV757" s="31"/>
      <c r="VQW757" s="31"/>
      <c r="VQX757" s="31"/>
      <c r="VQY757" s="31"/>
      <c r="VQZ757" s="31"/>
      <c r="VRA757" s="31"/>
      <c r="VRB757" s="31"/>
      <c r="VRC757" s="31"/>
      <c r="VRD757" s="31"/>
      <c r="VRE757" s="31"/>
      <c r="VRF757" s="31"/>
      <c r="VRG757" s="31"/>
      <c r="VRH757" s="31"/>
      <c r="VRI757" s="31"/>
      <c r="VRJ757" s="31"/>
      <c r="VRK757" s="31"/>
      <c r="VRL757" s="31"/>
      <c r="VRM757" s="31"/>
      <c r="VRN757" s="31"/>
      <c r="VRO757" s="31"/>
      <c r="VRP757" s="31"/>
      <c r="VRQ757" s="31"/>
      <c r="VRR757" s="31"/>
      <c r="VRS757" s="31"/>
      <c r="VRT757" s="31"/>
      <c r="VRU757" s="31"/>
      <c r="VRV757" s="31"/>
      <c r="VRW757" s="31"/>
      <c r="VRX757" s="31"/>
      <c r="VRY757" s="31"/>
      <c r="VRZ757" s="31"/>
      <c r="VSA757" s="31"/>
      <c r="VSB757" s="31"/>
      <c r="VSC757" s="31"/>
      <c r="VSD757" s="31"/>
      <c r="VSE757" s="31"/>
      <c r="VSF757" s="31"/>
      <c r="VSG757" s="31"/>
      <c r="VSH757" s="31"/>
      <c r="VSI757" s="31"/>
      <c r="VSJ757" s="31"/>
      <c r="VSK757" s="31"/>
      <c r="VSL757" s="31"/>
      <c r="VSM757" s="31"/>
      <c r="VSN757" s="31"/>
      <c r="VSO757" s="31"/>
      <c r="VSP757" s="31"/>
      <c r="VSQ757" s="31"/>
      <c r="VSR757" s="31"/>
      <c r="VSS757" s="31"/>
      <c r="VST757" s="31"/>
      <c r="VSU757" s="31"/>
      <c r="VSV757" s="31"/>
      <c r="VSW757" s="31"/>
      <c r="VSX757" s="31"/>
      <c r="VSY757" s="31"/>
      <c r="VSZ757" s="31"/>
      <c r="VTA757" s="31"/>
      <c r="VTB757" s="31"/>
      <c r="VTC757" s="31"/>
      <c r="VTD757" s="31"/>
      <c r="VTE757" s="31"/>
      <c r="VTF757" s="31"/>
      <c r="VTG757" s="31"/>
      <c r="VTH757" s="31"/>
      <c r="VTI757" s="31"/>
      <c r="VTJ757" s="31"/>
      <c r="VTK757" s="31"/>
      <c r="VTL757" s="31"/>
      <c r="VTM757" s="31"/>
      <c r="VTN757" s="31"/>
      <c r="VTO757" s="31"/>
      <c r="VTP757" s="31"/>
      <c r="VTQ757" s="31"/>
      <c r="VTR757" s="31"/>
      <c r="VTS757" s="31"/>
      <c r="VTT757" s="31"/>
      <c r="VTU757" s="31"/>
      <c r="VTV757" s="31"/>
      <c r="VTW757" s="31"/>
      <c r="VTX757" s="31"/>
      <c r="VTY757" s="31"/>
      <c r="VTZ757" s="31"/>
      <c r="VUA757" s="31"/>
      <c r="VUB757" s="31"/>
      <c r="VUC757" s="31"/>
      <c r="VUD757" s="31"/>
      <c r="VUE757" s="31"/>
      <c r="VUF757" s="31"/>
      <c r="VUG757" s="31"/>
      <c r="VUH757" s="31"/>
      <c r="VUI757" s="31"/>
      <c r="VUJ757" s="31"/>
      <c r="VUK757" s="31"/>
      <c r="VUL757" s="31"/>
      <c r="VUM757" s="31"/>
      <c r="VUN757" s="31"/>
      <c r="VUO757" s="31"/>
      <c r="VUP757" s="31"/>
      <c r="VUQ757" s="31"/>
      <c r="VUR757" s="31"/>
      <c r="VUS757" s="31"/>
      <c r="VUT757" s="31"/>
      <c r="VUU757" s="31"/>
      <c r="VUV757" s="31"/>
      <c r="VUW757" s="31"/>
      <c r="VUX757" s="31"/>
      <c r="VUY757" s="31"/>
      <c r="VUZ757" s="31"/>
      <c r="VVA757" s="31"/>
      <c r="VVB757" s="31"/>
      <c r="VVC757" s="31"/>
      <c r="VVD757" s="31"/>
      <c r="VVE757" s="31"/>
      <c r="VVF757" s="31"/>
      <c r="VVG757" s="31"/>
      <c r="VVH757" s="31"/>
      <c r="VVI757" s="31"/>
      <c r="VVJ757" s="31"/>
      <c r="VVK757" s="31"/>
      <c r="VVL757" s="31"/>
      <c r="VVM757" s="31"/>
      <c r="VVN757" s="31"/>
      <c r="VVO757" s="31"/>
      <c r="VVP757" s="31"/>
      <c r="VVQ757" s="31"/>
      <c r="VVR757" s="31"/>
      <c r="VVS757" s="31"/>
      <c r="VVT757" s="31"/>
      <c r="VVU757" s="31"/>
      <c r="VVV757" s="31"/>
      <c r="VVW757" s="31"/>
      <c r="VVX757" s="31"/>
      <c r="VVY757" s="31"/>
      <c r="VVZ757" s="31"/>
      <c r="VWA757" s="31"/>
      <c r="VWB757" s="31"/>
      <c r="VWC757" s="31"/>
      <c r="VWD757" s="31"/>
      <c r="VWE757" s="31"/>
      <c r="VWF757" s="31"/>
      <c r="VWG757" s="31"/>
      <c r="VWH757" s="31"/>
      <c r="VWI757" s="31"/>
      <c r="VWJ757" s="31"/>
      <c r="VWK757" s="31"/>
      <c r="VWL757" s="31"/>
      <c r="VWM757" s="31"/>
      <c r="VWN757" s="31"/>
      <c r="VWO757" s="31"/>
      <c r="VWP757" s="31"/>
      <c r="VWQ757" s="31"/>
      <c r="VWR757" s="31"/>
      <c r="VWS757" s="31"/>
      <c r="VWT757" s="31"/>
      <c r="VWU757" s="31"/>
      <c r="VWV757" s="31"/>
      <c r="VWW757" s="31"/>
      <c r="VWX757" s="31"/>
      <c r="VWY757" s="31"/>
      <c r="VWZ757" s="31"/>
      <c r="VXA757" s="31"/>
      <c r="VXB757" s="31"/>
      <c r="VXC757" s="31"/>
      <c r="VXD757" s="31"/>
      <c r="VXE757" s="31"/>
      <c r="VXF757" s="31"/>
      <c r="VXG757" s="31"/>
      <c r="VXH757" s="31"/>
      <c r="VXI757" s="31"/>
      <c r="VXJ757" s="31"/>
      <c r="VXK757" s="31"/>
      <c r="VXL757" s="31"/>
      <c r="VXM757" s="31"/>
      <c r="VXN757" s="31"/>
      <c r="VXO757" s="31"/>
      <c r="VXP757" s="31"/>
      <c r="VXQ757" s="31"/>
      <c r="VXR757" s="31"/>
      <c r="VXS757" s="31"/>
      <c r="VXT757" s="31"/>
      <c r="VXU757" s="31"/>
      <c r="VXV757" s="31"/>
      <c r="VXW757" s="31"/>
      <c r="VXX757" s="31"/>
      <c r="VXY757" s="31"/>
      <c r="VXZ757" s="31"/>
      <c r="VYA757" s="31"/>
      <c r="VYB757" s="31"/>
      <c r="VYC757" s="31"/>
      <c r="VYD757" s="31"/>
      <c r="VYE757" s="31"/>
      <c r="VYF757" s="31"/>
      <c r="VYG757" s="31"/>
      <c r="VYH757" s="31"/>
      <c r="VYI757" s="31"/>
      <c r="VYJ757" s="31"/>
      <c r="VYK757" s="31"/>
      <c r="VYL757" s="31"/>
      <c r="VYM757" s="31"/>
      <c r="VYN757" s="31"/>
      <c r="VYO757" s="31"/>
      <c r="VYP757" s="31"/>
      <c r="VYQ757" s="31"/>
      <c r="VYR757" s="31"/>
      <c r="VYS757" s="31"/>
      <c r="VYT757" s="31"/>
      <c r="VYU757" s="31"/>
      <c r="VYV757" s="31"/>
      <c r="VYW757" s="31"/>
      <c r="VYX757" s="31"/>
      <c r="VYY757" s="31"/>
      <c r="VYZ757" s="31"/>
      <c r="VZA757" s="31"/>
      <c r="VZB757" s="31"/>
      <c r="VZC757" s="31"/>
      <c r="VZD757" s="31"/>
      <c r="VZE757" s="31"/>
      <c r="VZF757" s="31"/>
      <c r="VZG757" s="31"/>
      <c r="VZH757" s="31"/>
      <c r="VZI757" s="31"/>
      <c r="VZJ757" s="31"/>
      <c r="VZK757" s="31"/>
      <c r="VZL757" s="31"/>
      <c r="VZM757" s="31"/>
      <c r="VZN757" s="31"/>
      <c r="VZO757" s="31"/>
      <c r="VZP757" s="31"/>
      <c r="VZQ757" s="31"/>
      <c r="VZR757" s="31"/>
      <c r="VZS757" s="31"/>
      <c r="VZT757" s="31"/>
      <c r="VZU757" s="31"/>
      <c r="VZV757" s="31"/>
      <c r="VZW757" s="31"/>
      <c r="VZX757" s="31"/>
      <c r="VZY757" s="31"/>
      <c r="VZZ757" s="31"/>
      <c r="WAA757" s="31"/>
      <c r="WAB757" s="31"/>
      <c r="WAC757" s="31"/>
      <c r="WAD757" s="31"/>
      <c r="WAE757" s="31"/>
      <c r="WAF757" s="31"/>
      <c r="WAG757" s="31"/>
      <c r="WAH757" s="31"/>
      <c r="WAI757" s="31"/>
      <c r="WAJ757" s="31"/>
      <c r="WAK757" s="31"/>
      <c r="WAL757" s="31"/>
      <c r="WAM757" s="31"/>
      <c r="WAN757" s="31"/>
      <c r="WAO757" s="31"/>
      <c r="WAP757" s="31"/>
      <c r="WAQ757" s="31"/>
      <c r="WAR757" s="31"/>
      <c r="WAS757" s="31"/>
      <c r="WAT757" s="31"/>
      <c r="WAU757" s="31"/>
      <c r="WAV757" s="31"/>
      <c r="WAW757" s="31"/>
      <c r="WAX757" s="31"/>
      <c r="WAY757" s="31"/>
      <c r="WAZ757" s="31"/>
      <c r="WBA757" s="31"/>
      <c r="WBB757" s="31"/>
      <c r="WBC757" s="31"/>
      <c r="WBD757" s="31"/>
      <c r="WBE757" s="31"/>
      <c r="WBF757" s="31"/>
      <c r="WBG757" s="31"/>
      <c r="WBH757" s="31"/>
      <c r="WBI757" s="31"/>
      <c r="WBJ757" s="31"/>
      <c r="WBK757" s="31"/>
      <c r="WBL757" s="31"/>
      <c r="WBM757" s="31"/>
      <c r="WBN757" s="31"/>
      <c r="WBO757" s="31"/>
      <c r="WBP757" s="31"/>
      <c r="WBQ757" s="31"/>
      <c r="WBR757" s="31"/>
      <c r="WBS757" s="31"/>
      <c r="WBT757" s="31"/>
      <c r="WBU757" s="31"/>
      <c r="WBV757" s="31"/>
      <c r="WBW757" s="31"/>
      <c r="WBX757" s="31"/>
      <c r="WBY757" s="31"/>
      <c r="WBZ757" s="31"/>
      <c r="WCA757" s="31"/>
      <c r="WCB757" s="31"/>
      <c r="WCC757" s="31"/>
      <c r="WCD757" s="31"/>
      <c r="WCE757" s="31"/>
      <c r="WCF757" s="31"/>
      <c r="WCG757" s="31"/>
      <c r="WCH757" s="31"/>
      <c r="WCI757" s="31"/>
      <c r="WCJ757" s="31"/>
      <c r="WCK757" s="31"/>
      <c r="WCL757" s="31"/>
      <c r="WCM757" s="31"/>
      <c r="WCN757" s="31"/>
      <c r="WCO757" s="31"/>
      <c r="WCP757" s="31"/>
      <c r="WCQ757" s="31"/>
      <c r="WCR757" s="31"/>
      <c r="WCS757" s="31"/>
      <c r="WCT757" s="31"/>
      <c r="WCU757" s="31"/>
      <c r="WCV757" s="31"/>
      <c r="WCW757" s="31"/>
      <c r="WCX757" s="31"/>
      <c r="WCY757" s="31"/>
      <c r="WCZ757" s="31"/>
      <c r="WDA757" s="31"/>
      <c r="WDB757" s="31"/>
      <c r="WDC757" s="31"/>
      <c r="WDD757" s="31"/>
      <c r="WDE757" s="31"/>
      <c r="WDF757" s="31"/>
      <c r="WDG757" s="31"/>
      <c r="WDH757" s="31"/>
      <c r="WDI757" s="31"/>
      <c r="WDJ757" s="31"/>
      <c r="WDK757" s="31"/>
      <c r="WDL757" s="31"/>
      <c r="WDM757" s="31"/>
      <c r="WDN757" s="31"/>
      <c r="WDO757" s="31"/>
      <c r="WDP757" s="31"/>
      <c r="WDQ757" s="31"/>
      <c r="WDR757" s="31"/>
      <c r="WDS757" s="31"/>
      <c r="WDT757" s="31"/>
      <c r="WDU757" s="31"/>
      <c r="WDV757" s="31"/>
      <c r="WDW757" s="31"/>
      <c r="WDX757" s="31"/>
      <c r="WDY757" s="31"/>
      <c r="WDZ757" s="31"/>
      <c r="WEA757" s="31"/>
      <c r="WEB757" s="31"/>
      <c r="WEC757" s="31"/>
      <c r="WED757" s="31"/>
      <c r="WEE757" s="31"/>
      <c r="WEF757" s="31"/>
      <c r="WEG757" s="31"/>
      <c r="WEH757" s="31"/>
      <c r="WEI757" s="31"/>
      <c r="WEJ757" s="31"/>
      <c r="WEK757" s="31"/>
      <c r="WEL757" s="31"/>
      <c r="WEM757" s="31"/>
      <c r="WEN757" s="31"/>
      <c r="WEO757" s="31"/>
      <c r="WEP757" s="31"/>
      <c r="WEQ757" s="31"/>
      <c r="WER757" s="31"/>
      <c r="WES757" s="31"/>
      <c r="WET757" s="31"/>
      <c r="WEU757" s="31"/>
      <c r="WEV757" s="31"/>
      <c r="WEW757" s="31"/>
      <c r="WEX757" s="31"/>
      <c r="WEY757" s="31"/>
      <c r="WEZ757" s="31"/>
      <c r="WFA757" s="31"/>
      <c r="WFB757" s="31"/>
      <c r="WFC757" s="31"/>
      <c r="WFD757" s="31"/>
      <c r="WFE757" s="31"/>
      <c r="WFF757" s="31"/>
      <c r="WFG757" s="31"/>
      <c r="WFH757" s="31"/>
      <c r="WFI757" s="31"/>
      <c r="WFJ757" s="31"/>
      <c r="WFK757" s="31"/>
      <c r="WFL757" s="31"/>
      <c r="WFM757" s="31"/>
      <c r="WFN757" s="31"/>
      <c r="WFO757" s="31"/>
      <c r="WFP757" s="31"/>
      <c r="WFQ757" s="31"/>
      <c r="WFR757" s="31"/>
      <c r="WFS757" s="31"/>
      <c r="WFT757" s="31"/>
      <c r="WFU757" s="31"/>
      <c r="WFV757" s="31"/>
      <c r="WFW757" s="31"/>
      <c r="WFX757" s="31"/>
      <c r="WFY757" s="31"/>
      <c r="WFZ757" s="31"/>
      <c r="WGA757" s="31"/>
      <c r="WGB757" s="31"/>
      <c r="WGC757" s="31"/>
      <c r="WGD757" s="31"/>
      <c r="WGE757" s="31"/>
      <c r="WGF757" s="31"/>
      <c r="WGG757" s="31"/>
      <c r="WGH757" s="31"/>
      <c r="WGI757" s="31"/>
      <c r="WGJ757" s="31"/>
      <c r="WGK757" s="31"/>
      <c r="WGL757" s="31"/>
      <c r="WGM757" s="31"/>
      <c r="WGN757" s="31"/>
      <c r="WGO757" s="31"/>
      <c r="WGP757" s="31"/>
      <c r="WGQ757" s="31"/>
      <c r="WGR757" s="31"/>
      <c r="WGS757" s="31"/>
      <c r="WGT757" s="31"/>
      <c r="WGU757" s="31"/>
      <c r="WGV757" s="31"/>
      <c r="WGW757" s="31"/>
      <c r="WGX757" s="31"/>
      <c r="WGY757" s="31"/>
      <c r="WGZ757" s="31"/>
      <c r="WHA757" s="31"/>
      <c r="WHB757" s="31"/>
      <c r="WHC757" s="31"/>
      <c r="WHD757" s="31"/>
      <c r="WHE757" s="31"/>
      <c r="WHF757" s="31"/>
      <c r="WHG757" s="31"/>
      <c r="WHH757" s="31"/>
      <c r="WHI757" s="31"/>
      <c r="WHJ757" s="31"/>
      <c r="WHK757" s="31"/>
      <c r="WHL757" s="31"/>
      <c r="WHM757" s="31"/>
      <c r="WHN757" s="31"/>
      <c r="WHO757" s="31"/>
      <c r="WHP757" s="31"/>
      <c r="WHQ757" s="31"/>
      <c r="WHR757" s="31"/>
      <c r="WHS757" s="31"/>
      <c r="WHT757" s="31"/>
      <c r="WHU757" s="31"/>
      <c r="WHV757" s="31"/>
      <c r="WHW757" s="31"/>
      <c r="WHX757" s="31"/>
      <c r="WHY757" s="31"/>
      <c r="WHZ757" s="31"/>
      <c r="WIA757" s="31"/>
      <c r="WIB757" s="31"/>
      <c r="WIC757" s="31"/>
      <c r="WID757" s="31"/>
      <c r="WIE757" s="31"/>
      <c r="WIF757" s="31"/>
      <c r="WIG757" s="31"/>
      <c r="WIH757" s="31"/>
      <c r="WII757" s="31"/>
      <c r="WIJ757" s="31"/>
      <c r="WIK757" s="31"/>
      <c r="WIL757" s="31"/>
      <c r="WIM757" s="31"/>
      <c r="WIN757" s="31"/>
      <c r="WIO757" s="31"/>
      <c r="WIP757" s="31"/>
      <c r="WIQ757" s="31"/>
      <c r="WIR757" s="31"/>
      <c r="WIS757" s="31"/>
      <c r="WIT757" s="31"/>
      <c r="WIU757" s="31"/>
      <c r="WIV757" s="31"/>
      <c r="WIW757" s="31"/>
      <c r="WIX757" s="31"/>
      <c r="WIY757" s="31"/>
      <c r="WIZ757" s="31"/>
      <c r="WJA757" s="31"/>
      <c r="WJB757" s="31"/>
      <c r="WJC757" s="31"/>
      <c r="WJD757" s="31"/>
      <c r="WJE757" s="31"/>
      <c r="WJF757" s="31"/>
      <c r="WJG757" s="31"/>
      <c r="WJH757" s="31"/>
      <c r="WJI757" s="31"/>
      <c r="WJJ757" s="31"/>
      <c r="WJK757" s="31"/>
      <c r="WJL757" s="31"/>
      <c r="WJM757" s="31"/>
      <c r="WJN757" s="31"/>
      <c r="WJO757" s="31"/>
      <c r="WJP757" s="31"/>
      <c r="WJQ757" s="31"/>
      <c r="WJR757" s="31"/>
      <c r="WJS757" s="31"/>
      <c r="WJT757" s="31"/>
      <c r="WJU757" s="31"/>
      <c r="WJV757" s="31"/>
      <c r="WJW757" s="31"/>
      <c r="WJX757" s="31"/>
      <c r="WJY757" s="31"/>
      <c r="WJZ757" s="31"/>
      <c r="WKA757" s="31"/>
      <c r="WKB757" s="31"/>
      <c r="WKC757" s="31"/>
      <c r="WKD757" s="31"/>
      <c r="WKE757" s="31"/>
      <c r="WKF757" s="31"/>
      <c r="WKG757" s="31"/>
      <c r="WKH757" s="31"/>
      <c r="WKI757" s="31"/>
      <c r="WKJ757" s="31"/>
      <c r="WKK757" s="31"/>
      <c r="WKL757" s="31"/>
      <c r="WKM757" s="31"/>
      <c r="WKN757" s="31"/>
      <c r="WKO757" s="31"/>
      <c r="WKP757" s="31"/>
      <c r="WKQ757" s="31"/>
      <c r="WKR757" s="31"/>
      <c r="WKS757" s="31"/>
      <c r="WKT757" s="31"/>
      <c r="WKU757" s="31"/>
      <c r="WKV757" s="31"/>
      <c r="WKW757" s="31"/>
      <c r="WKX757" s="31"/>
      <c r="WKY757" s="31"/>
      <c r="WKZ757" s="31"/>
      <c r="WLA757" s="31"/>
      <c r="WLB757" s="31"/>
      <c r="WLC757" s="31"/>
      <c r="WLD757" s="31"/>
      <c r="WLE757" s="31"/>
      <c r="WLF757" s="31"/>
      <c r="WLG757" s="31"/>
      <c r="WLH757" s="31"/>
      <c r="WLI757" s="31"/>
      <c r="WLJ757" s="31"/>
      <c r="WLK757" s="31"/>
      <c r="WLL757" s="31"/>
      <c r="WLM757" s="31"/>
      <c r="WLN757" s="31"/>
      <c r="WLO757" s="31"/>
      <c r="WLP757" s="31"/>
      <c r="WLQ757" s="31"/>
      <c r="WLR757" s="31"/>
      <c r="WLS757" s="31"/>
      <c r="WLT757" s="31"/>
      <c r="WLU757" s="31"/>
      <c r="WLV757" s="31"/>
      <c r="WLW757" s="31"/>
      <c r="WLX757" s="31"/>
      <c r="WLY757" s="31"/>
      <c r="WLZ757" s="31"/>
      <c r="WMA757" s="31"/>
      <c r="WMB757" s="31"/>
      <c r="WMC757" s="31"/>
      <c r="WMD757" s="31"/>
      <c r="WME757" s="31"/>
      <c r="WMF757" s="31"/>
      <c r="WMG757" s="31"/>
      <c r="WMH757" s="31"/>
      <c r="WMI757" s="31"/>
      <c r="WMJ757" s="31"/>
      <c r="WMK757" s="31"/>
      <c r="WML757" s="31"/>
      <c r="WMM757" s="31"/>
      <c r="WMN757" s="31"/>
      <c r="WMO757" s="31"/>
      <c r="WMP757" s="31"/>
      <c r="WMQ757" s="31"/>
      <c r="WMR757" s="31"/>
      <c r="WMS757" s="31"/>
      <c r="WMT757" s="31"/>
      <c r="WMU757" s="31"/>
      <c r="WMV757" s="31"/>
      <c r="WMW757" s="31"/>
      <c r="WMX757" s="31"/>
      <c r="WMY757" s="31"/>
      <c r="WMZ757" s="31"/>
      <c r="WNA757" s="31"/>
      <c r="WNB757" s="31"/>
      <c r="WNC757" s="31"/>
      <c r="WND757" s="31"/>
      <c r="WNE757" s="31"/>
      <c r="WNF757" s="31"/>
      <c r="WNG757" s="31"/>
      <c r="WNH757" s="31"/>
      <c r="WNI757" s="31"/>
      <c r="WNJ757" s="31"/>
      <c r="WNK757" s="31"/>
      <c r="WNL757" s="31"/>
      <c r="WNM757" s="31"/>
      <c r="WNN757" s="31"/>
      <c r="WNO757" s="31"/>
      <c r="WNP757" s="31"/>
      <c r="WNQ757" s="31"/>
      <c r="WNR757" s="31"/>
      <c r="WNS757" s="31"/>
      <c r="WNT757" s="31"/>
      <c r="WNU757" s="31"/>
      <c r="WNV757" s="31"/>
      <c r="WNW757" s="31"/>
      <c r="WNX757" s="31"/>
      <c r="WNY757" s="31"/>
      <c r="WNZ757" s="31"/>
      <c r="WOA757" s="31"/>
      <c r="WOB757" s="31"/>
      <c r="WOC757" s="31"/>
      <c r="WOD757" s="31"/>
      <c r="WOE757" s="31"/>
      <c r="WOF757" s="31"/>
      <c r="WOG757" s="31"/>
      <c r="WOH757" s="31"/>
      <c r="WOI757" s="31"/>
      <c r="WOJ757" s="31"/>
      <c r="WOK757" s="31"/>
      <c r="WOL757" s="31"/>
      <c r="WOM757" s="31"/>
      <c r="WON757" s="31"/>
      <c r="WOO757" s="31"/>
      <c r="WOP757" s="31"/>
      <c r="WOQ757" s="31"/>
      <c r="WOR757" s="31"/>
      <c r="WOS757" s="31"/>
      <c r="WOT757" s="31"/>
      <c r="WOU757" s="31"/>
      <c r="WOV757" s="31"/>
      <c r="WOW757" s="31"/>
      <c r="WOX757" s="31"/>
      <c r="WOY757" s="31"/>
      <c r="WOZ757" s="31"/>
      <c r="WPA757" s="31"/>
      <c r="WPB757" s="31"/>
      <c r="WPC757" s="31"/>
      <c r="WPD757" s="31"/>
      <c r="WPE757" s="31"/>
      <c r="WPF757" s="31"/>
      <c r="WPG757" s="31"/>
      <c r="WPH757" s="31"/>
      <c r="WPI757" s="31"/>
      <c r="WPJ757" s="31"/>
      <c r="WPK757" s="31"/>
      <c r="WPL757" s="31"/>
      <c r="WPM757" s="31"/>
      <c r="WPN757" s="31"/>
      <c r="WPO757" s="31"/>
      <c r="WPP757" s="31"/>
      <c r="WPQ757" s="31"/>
      <c r="WPR757" s="31"/>
      <c r="WPS757" s="31"/>
      <c r="WPT757" s="31"/>
      <c r="WPU757" s="31"/>
      <c r="WPV757" s="31"/>
      <c r="WPW757" s="31"/>
      <c r="WPX757" s="31"/>
      <c r="WPY757" s="31"/>
      <c r="WPZ757" s="31"/>
      <c r="WQA757" s="31"/>
      <c r="WQB757" s="31"/>
      <c r="WQC757" s="31"/>
      <c r="WQD757" s="31"/>
      <c r="WQE757" s="31"/>
      <c r="WQF757" s="31"/>
      <c r="WQG757" s="31"/>
      <c r="WQH757" s="31"/>
      <c r="WQI757" s="31"/>
      <c r="WQJ757" s="31"/>
      <c r="WQK757" s="31"/>
      <c r="WQL757" s="31"/>
      <c r="WQM757" s="31"/>
      <c r="WQN757" s="31"/>
      <c r="WQO757" s="31"/>
      <c r="WQP757" s="31"/>
      <c r="WQQ757" s="31"/>
      <c r="WQR757" s="31"/>
      <c r="WQS757" s="31"/>
      <c r="WQT757" s="31"/>
      <c r="WQU757" s="31"/>
      <c r="WQV757" s="31"/>
      <c r="WQW757" s="31"/>
      <c r="WQX757" s="31"/>
      <c r="WQY757" s="31"/>
      <c r="WQZ757" s="31"/>
      <c r="WRA757" s="31"/>
      <c r="WRB757" s="31"/>
      <c r="WRC757" s="31"/>
      <c r="WRD757" s="31"/>
      <c r="WRE757" s="31"/>
      <c r="WRF757" s="31"/>
      <c r="WRG757" s="31"/>
      <c r="WRH757" s="31"/>
      <c r="WRI757" s="31"/>
      <c r="WRJ757" s="31"/>
      <c r="WRK757" s="31"/>
      <c r="WRL757" s="31"/>
      <c r="WRM757" s="31"/>
      <c r="WRN757" s="31"/>
      <c r="WRO757" s="31"/>
      <c r="WRP757" s="31"/>
      <c r="WRQ757" s="31"/>
      <c r="WRR757" s="31"/>
      <c r="WRS757" s="31"/>
      <c r="WRT757" s="31"/>
      <c r="WRU757" s="31"/>
      <c r="WRV757" s="31"/>
      <c r="WRW757" s="31"/>
      <c r="WRX757" s="31"/>
      <c r="WRY757" s="31"/>
      <c r="WRZ757" s="31"/>
      <c r="WSA757" s="31"/>
      <c r="WSB757" s="31"/>
      <c r="WSC757" s="31"/>
      <c r="WSD757" s="31"/>
      <c r="WSE757" s="31"/>
      <c r="WSF757" s="31"/>
      <c r="WSG757" s="31"/>
      <c r="WSH757" s="31"/>
      <c r="WSI757" s="31"/>
      <c r="WSJ757" s="31"/>
      <c r="WSK757" s="31"/>
      <c r="WSL757" s="31"/>
      <c r="WSM757" s="31"/>
      <c r="WSN757" s="31"/>
      <c r="WSO757" s="31"/>
      <c r="WSP757" s="31"/>
      <c r="WSQ757" s="31"/>
      <c r="WSR757" s="31"/>
      <c r="WSS757" s="31"/>
      <c r="WST757" s="31"/>
      <c r="WSU757" s="31"/>
      <c r="WSV757" s="31"/>
      <c r="WSW757" s="31"/>
      <c r="WSX757" s="31"/>
      <c r="WSY757" s="31"/>
      <c r="WSZ757" s="31"/>
      <c r="WTA757" s="31"/>
      <c r="WTB757" s="31"/>
      <c r="WTC757" s="31"/>
      <c r="WTD757" s="31"/>
      <c r="WTE757" s="31"/>
      <c r="WTF757" s="31"/>
      <c r="WTG757" s="31"/>
      <c r="WTH757" s="31"/>
      <c r="WTI757" s="31"/>
      <c r="WTJ757" s="31"/>
      <c r="WTK757" s="31"/>
      <c r="WTL757" s="31"/>
      <c r="WTM757" s="31"/>
      <c r="WTN757" s="31"/>
      <c r="WTO757" s="31"/>
      <c r="WTP757" s="31"/>
      <c r="WTQ757" s="31"/>
      <c r="WTR757" s="31"/>
      <c r="WTS757" s="31"/>
      <c r="WTT757" s="31"/>
      <c r="WTU757" s="31"/>
      <c r="WTV757" s="31"/>
      <c r="WTW757" s="31"/>
      <c r="WTX757" s="31"/>
      <c r="WTY757" s="31"/>
      <c r="WTZ757" s="31"/>
      <c r="WUA757" s="31"/>
      <c r="WUB757" s="31"/>
      <c r="WUC757" s="31"/>
      <c r="WUD757" s="31"/>
      <c r="WUE757" s="31"/>
      <c r="WUF757" s="31"/>
      <c r="WUG757" s="31"/>
      <c r="WUH757" s="31"/>
      <c r="WUI757" s="31"/>
      <c r="WUJ757" s="31"/>
      <c r="WUK757" s="31"/>
      <c r="WUL757" s="31"/>
      <c r="WUM757" s="31"/>
      <c r="WUN757" s="31"/>
      <c r="WUO757" s="31"/>
      <c r="WUP757" s="31"/>
      <c r="WUQ757" s="31"/>
      <c r="WUR757" s="31"/>
      <c r="WUS757" s="31"/>
      <c r="WUT757" s="31"/>
      <c r="WUU757" s="31"/>
      <c r="WUV757" s="31"/>
      <c r="WUW757" s="31"/>
      <c r="WUX757" s="31"/>
      <c r="WUY757" s="31"/>
      <c r="WUZ757" s="31"/>
      <c r="WVA757" s="31"/>
      <c r="WVB757" s="31"/>
      <c r="WVC757" s="31"/>
      <c r="WVD757" s="31"/>
      <c r="WVE757" s="31"/>
      <c r="WVF757" s="31"/>
      <c r="WVG757" s="31"/>
      <c r="WVH757" s="31"/>
      <c r="WVI757" s="31"/>
      <c r="WVJ757" s="31"/>
      <c r="WVK757" s="31"/>
      <c r="WVL757" s="31"/>
      <c r="WVM757" s="31"/>
      <c r="WVN757" s="31"/>
      <c r="WVO757" s="31"/>
      <c r="WVP757" s="31"/>
      <c r="WVQ757" s="31"/>
      <c r="WVR757" s="31"/>
      <c r="WVS757" s="31"/>
    </row>
    <row r="758" spans="1:16139" s="70" customFormat="1">
      <c r="A758" s="168"/>
      <c r="B758" s="169"/>
      <c r="C758" s="170"/>
      <c r="D758" s="170"/>
      <c r="E758" s="170"/>
      <c r="F758" s="170"/>
      <c r="G758" s="170"/>
      <c r="H758" s="170"/>
      <c r="I758" s="170"/>
      <c r="J758" s="32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H758" s="3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31"/>
      <c r="AV758" s="31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31"/>
      <c r="BH758" s="31"/>
      <c r="BI758" s="31"/>
      <c r="BJ758" s="31"/>
      <c r="BK758" s="31"/>
      <c r="BL758" s="31"/>
      <c r="BM758" s="31"/>
      <c r="BN758" s="31"/>
      <c r="BO758" s="31"/>
      <c r="BP758" s="31"/>
      <c r="BQ758" s="31"/>
      <c r="BR758" s="31"/>
      <c r="BS758" s="31"/>
      <c r="BT758" s="31"/>
      <c r="BU758" s="31"/>
      <c r="BV758" s="31"/>
      <c r="BW758" s="31"/>
      <c r="BX758" s="31"/>
      <c r="BY758" s="31"/>
      <c r="BZ758" s="31"/>
      <c r="CA758" s="31"/>
      <c r="CB758" s="31"/>
      <c r="CC758" s="31"/>
      <c r="CD758" s="31"/>
      <c r="CE758" s="31"/>
      <c r="CF758" s="31"/>
      <c r="CG758" s="31"/>
      <c r="CH758" s="31"/>
      <c r="CI758" s="31"/>
      <c r="CJ758" s="31"/>
      <c r="CK758" s="31"/>
      <c r="CL758" s="31"/>
      <c r="CM758" s="31"/>
      <c r="CN758" s="31"/>
      <c r="CO758" s="31"/>
      <c r="CP758" s="31"/>
      <c r="CQ758" s="31"/>
      <c r="CR758" s="31"/>
      <c r="CS758" s="31"/>
      <c r="CT758" s="31"/>
      <c r="CU758" s="31"/>
      <c r="CV758" s="31"/>
      <c r="CW758" s="31"/>
      <c r="CX758" s="31"/>
      <c r="CY758" s="31"/>
      <c r="CZ758" s="31"/>
      <c r="DA758" s="31"/>
      <c r="DB758" s="31"/>
      <c r="DC758" s="31"/>
      <c r="DD758" s="31"/>
      <c r="DE758" s="31"/>
      <c r="DF758" s="31"/>
      <c r="DG758" s="31"/>
      <c r="DH758" s="31"/>
      <c r="DI758" s="31"/>
      <c r="DJ758" s="31"/>
      <c r="DK758" s="31"/>
      <c r="DL758" s="31"/>
      <c r="DM758" s="31"/>
      <c r="DN758" s="31"/>
      <c r="DO758" s="31"/>
      <c r="DP758" s="31"/>
      <c r="DQ758" s="31"/>
      <c r="DR758" s="31"/>
      <c r="DS758" s="31"/>
      <c r="DT758" s="31"/>
      <c r="DU758" s="31"/>
      <c r="DV758" s="31"/>
      <c r="DW758" s="31"/>
      <c r="DX758" s="31"/>
      <c r="DY758" s="31"/>
      <c r="DZ758" s="31"/>
      <c r="EA758" s="31"/>
      <c r="EB758" s="31"/>
      <c r="EC758" s="31"/>
      <c r="ED758" s="31"/>
      <c r="EE758" s="31"/>
      <c r="EF758" s="31"/>
      <c r="EG758" s="31"/>
      <c r="EH758" s="31"/>
      <c r="EI758" s="31"/>
      <c r="EJ758" s="31"/>
      <c r="EK758" s="31"/>
      <c r="EL758" s="31"/>
      <c r="EM758" s="31"/>
      <c r="EN758" s="31"/>
      <c r="EO758" s="31"/>
      <c r="EP758" s="31"/>
      <c r="EQ758" s="31"/>
      <c r="ER758" s="31"/>
      <c r="ES758" s="31"/>
      <c r="ET758" s="31"/>
      <c r="EU758" s="31"/>
      <c r="EV758" s="31"/>
      <c r="EW758" s="31"/>
      <c r="EX758" s="31"/>
      <c r="EY758" s="31"/>
      <c r="EZ758" s="31"/>
      <c r="FA758" s="31"/>
      <c r="FB758" s="31"/>
      <c r="FC758" s="31"/>
      <c r="FD758" s="31"/>
      <c r="FE758" s="31"/>
      <c r="FF758" s="31"/>
      <c r="FG758" s="31"/>
      <c r="FH758" s="31"/>
      <c r="FI758" s="31"/>
      <c r="FJ758" s="31"/>
      <c r="FK758" s="31"/>
      <c r="FL758" s="31"/>
      <c r="FM758" s="31"/>
      <c r="FN758" s="31"/>
      <c r="FO758" s="31"/>
      <c r="FP758" s="31"/>
      <c r="FQ758" s="31"/>
      <c r="FR758" s="31"/>
      <c r="FS758" s="31"/>
      <c r="FT758" s="31"/>
      <c r="FU758" s="31"/>
      <c r="FV758" s="31"/>
      <c r="FW758" s="31"/>
      <c r="FX758" s="31"/>
      <c r="FY758" s="31"/>
      <c r="FZ758" s="31"/>
      <c r="GA758" s="31"/>
      <c r="GB758" s="31"/>
      <c r="GC758" s="31"/>
      <c r="GD758" s="31"/>
      <c r="GE758" s="31"/>
      <c r="GF758" s="31"/>
      <c r="GG758" s="31"/>
      <c r="GH758" s="31"/>
      <c r="GI758" s="31"/>
      <c r="GJ758" s="31"/>
      <c r="GK758" s="31"/>
      <c r="GL758" s="31"/>
      <c r="GM758" s="31"/>
      <c r="GN758" s="31"/>
      <c r="GO758" s="31"/>
      <c r="GP758" s="31"/>
      <c r="GQ758" s="31"/>
      <c r="GR758" s="31"/>
      <c r="GS758" s="31"/>
      <c r="GT758" s="31"/>
      <c r="GU758" s="31"/>
      <c r="GV758" s="31"/>
      <c r="GW758" s="31"/>
      <c r="GX758" s="31"/>
      <c r="GY758" s="31"/>
      <c r="GZ758" s="31"/>
      <c r="HA758" s="31"/>
      <c r="HB758" s="31"/>
      <c r="HC758" s="31"/>
      <c r="HD758" s="31"/>
      <c r="HE758" s="31"/>
      <c r="HF758" s="31"/>
      <c r="HG758" s="31"/>
      <c r="HH758" s="31"/>
      <c r="HI758" s="31"/>
      <c r="HJ758" s="31"/>
      <c r="HK758" s="31"/>
      <c r="HL758" s="31"/>
      <c r="HM758" s="31"/>
      <c r="HN758" s="31"/>
      <c r="HO758" s="31"/>
      <c r="HP758" s="31"/>
      <c r="HQ758" s="31"/>
      <c r="HR758" s="31"/>
      <c r="HS758" s="31"/>
      <c r="HT758" s="31"/>
      <c r="HU758" s="31"/>
      <c r="HV758" s="31"/>
      <c r="HW758" s="31"/>
      <c r="HX758" s="31"/>
      <c r="HY758" s="31"/>
      <c r="HZ758" s="31"/>
      <c r="IA758" s="31"/>
      <c r="IB758" s="31"/>
      <c r="IC758" s="31"/>
      <c r="ID758" s="31"/>
      <c r="IE758" s="31"/>
      <c r="IF758" s="31"/>
      <c r="IG758" s="31"/>
      <c r="IH758" s="31"/>
      <c r="II758" s="31"/>
      <c r="IJ758" s="31"/>
      <c r="IK758" s="31"/>
      <c r="IL758" s="31"/>
      <c r="IM758" s="31"/>
      <c r="IN758" s="31"/>
      <c r="IO758" s="31"/>
      <c r="IP758" s="31"/>
      <c r="IQ758" s="31"/>
      <c r="IR758" s="31"/>
      <c r="IS758" s="31"/>
      <c r="IT758" s="31"/>
      <c r="IU758" s="31"/>
      <c r="IV758" s="31"/>
      <c r="IW758" s="31"/>
      <c r="IX758" s="31"/>
      <c r="IY758" s="31"/>
      <c r="IZ758" s="31"/>
      <c r="JA758" s="31"/>
      <c r="JB758" s="31"/>
      <c r="JC758" s="31"/>
      <c r="JD758" s="31"/>
      <c r="JE758" s="31"/>
      <c r="JF758" s="31"/>
      <c r="JG758" s="31"/>
      <c r="JH758" s="31"/>
      <c r="JI758" s="31"/>
      <c r="JJ758" s="31"/>
      <c r="JK758" s="31"/>
      <c r="JL758" s="31"/>
      <c r="JM758" s="31"/>
      <c r="JN758" s="31"/>
      <c r="JO758" s="31"/>
      <c r="JP758" s="31"/>
      <c r="JQ758" s="31"/>
      <c r="JR758" s="31"/>
      <c r="JS758" s="31"/>
      <c r="JT758" s="31"/>
      <c r="JU758" s="31"/>
      <c r="JV758" s="31"/>
      <c r="JW758" s="31"/>
      <c r="JX758" s="31"/>
      <c r="JY758" s="31"/>
      <c r="JZ758" s="31"/>
      <c r="KA758" s="31"/>
      <c r="KB758" s="31"/>
      <c r="KC758" s="31"/>
      <c r="KD758" s="31"/>
      <c r="KE758" s="31"/>
      <c r="KF758" s="31"/>
      <c r="KG758" s="31"/>
      <c r="KH758" s="31"/>
      <c r="KI758" s="31"/>
      <c r="KJ758" s="31"/>
      <c r="KK758" s="31"/>
      <c r="KL758" s="31"/>
      <c r="KM758" s="31"/>
      <c r="KN758" s="31"/>
      <c r="KO758" s="31"/>
      <c r="KP758" s="31"/>
      <c r="KQ758" s="31"/>
      <c r="KR758" s="31"/>
      <c r="KS758" s="31"/>
      <c r="KT758" s="31"/>
      <c r="KU758" s="31"/>
      <c r="KV758" s="31"/>
      <c r="KW758" s="31"/>
      <c r="KX758" s="31"/>
      <c r="KY758" s="31"/>
      <c r="KZ758" s="31"/>
      <c r="LA758" s="31"/>
      <c r="LB758" s="31"/>
      <c r="LC758" s="31"/>
      <c r="LD758" s="31"/>
      <c r="LE758" s="31"/>
      <c r="LF758" s="31"/>
      <c r="LG758" s="31"/>
      <c r="LH758" s="31"/>
      <c r="LI758" s="31"/>
      <c r="LJ758" s="31"/>
      <c r="LK758" s="31"/>
      <c r="LL758" s="31"/>
      <c r="LM758" s="31"/>
      <c r="LN758" s="31"/>
      <c r="LO758" s="31"/>
      <c r="LP758" s="31"/>
      <c r="LQ758" s="31"/>
      <c r="LR758" s="31"/>
      <c r="LS758" s="31"/>
      <c r="LT758" s="31"/>
      <c r="LU758" s="31"/>
      <c r="LV758" s="31"/>
      <c r="LW758" s="31"/>
      <c r="LX758" s="31"/>
      <c r="LY758" s="31"/>
      <c r="LZ758" s="31"/>
      <c r="MA758" s="31"/>
      <c r="MB758" s="31"/>
      <c r="MC758" s="31"/>
      <c r="MD758" s="31"/>
      <c r="ME758" s="31"/>
      <c r="MF758" s="31"/>
      <c r="MG758" s="31"/>
      <c r="MH758" s="31"/>
      <c r="MI758" s="31"/>
      <c r="MJ758" s="31"/>
      <c r="MK758" s="31"/>
      <c r="ML758" s="31"/>
      <c r="MM758" s="31"/>
      <c r="MN758" s="31"/>
      <c r="MO758" s="31"/>
      <c r="MP758" s="31"/>
      <c r="MQ758" s="31"/>
      <c r="MR758" s="31"/>
      <c r="MS758" s="31"/>
      <c r="MT758" s="31"/>
      <c r="MU758" s="31"/>
      <c r="MV758" s="31"/>
      <c r="MW758" s="31"/>
      <c r="MX758" s="31"/>
      <c r="MY758" s="31"/>
      <c r="MZ758" s="31"/>
      <c r="NA758" s="31"/>
      <c r="NB758" s="31"/>
      <c r="NC758" s="31"/>
      <c r="ND758" s="31"/>
      <c r="NE758" s="31"/>
      <c r="NF758" s="31"/>
      <c r="NG758" s="31"/>
      <c r="NH758" s="31"/>
      <c r="NI758" s="31"/>
      <c r="NJ758" s="31"/>
      <c r="NK758" s="31"/>
      <c r="NL758" s="31"/>
      <c r="NM758" s="31"/>
      <c r="NN758" s="31"/>
      <c r="NO758" s="31"/>
      <c r="NP758" s="31"/>
      <c r="NQ758" s="31"/>
      <c r="NR758" s="31"/>
      <c r="NS758" s="31"/>
      <c r="NT758" s="31"/>
      <c r="NU758" s="31"/>
      <c r="NV758" s="31"/>
      <c r="NW758" s="31"/>
      <c r="NX758" s="31"/>
      <c r="NY758" s="31"/>
      <c r="NZ758" s="31"/>
      <c r="OA758" s="31"/>
      <c r="OB758" s="31"/>
      <c r="OC758" s="31"/>
      <c r="OD758" s="31"/>
      <c r="OE758" s="31"/>
      <c r="OF758" s="31"/>
      <c r="OG758" s="31"/>
      <c r="OH758" s="31"/>
      <c r="OI758" s="31"/>
      <c r="OJ758" s="31"/>
      <c r="OK758" s="31"/>
      <c r="OL758" s="31"/>
      <c r="OM758" s="31"/>
      <c r="ON758" s="31"/>
      <c r="OO758" s="31"/>
      <c r="OP758" s="31"/>
      <c r="OQ758" s="31"/>
      <c r="OR758" s="31"/>
      <c r="OS758" s="31"/>
      <c r="OT758" s="31"/>
      <c r="OU758" s="31"/>
      <c r="OV758" s="31"/>
      <c r="OW758" s="31"/>
      <c r="OX758" s="31"/>
      <c r="OY758" s="31"/>
      <c r="OZ758" s="31"/>
      <c r="PA758" s="31"/>
      <c r="PB758" s="31"/>
      <c r="PC758" s="31"/>
      <c r="PD758" s="31"/>
      <c r="PE758" s="31"/>
      <c r="PF758" s="31"/>
      <c r="PG758" s="31"/>
      <c r="PH758" s="31"/>
      <c r="PI758" s="31"/>
      <c r="PJ758" s="31"/>
      <c r="PK758" s="31"/>
      <c r="PL758" s="31"/>
      <c r="PM758" s="31"/>
      <c r="PN758" s="31"/>
      <c r="PO758" s="31"/>
      <c r="PP758" s="31"/>
      <c r="PQ758" s="31"/>
      <c r="PR758" s="31"/>
      <c r="PS758" s="31"/>
      <c r="PT758" s="31"/>
      <c r="PU758" s="31"/>
      <c r="PV758" s="31"/>
      <c r="PW758" s="31"/>
      <c r="PX758" s="31"/>
      <c r="PY758" s="31"/>
      <c r="PZ758" s="31"/>
      <c r="QA758" s="31"/>
      <c r="QB758" s="31"/>
      <c r="QC758" s="31"/>
      <c r="QD758" s="31"/>
      <c r="QE758" s="31"/>
      <c r="QF758" s="31"/>
      <c r="QG758" s="31"/>
      <c r="QH758" s="31"/>
      <c r="QI758" s="31"/>
      <c r="QJ758" s="31"/>
      <c r="QK758" s="31"/>
      <c r="QL758" s="31"/>
      <c r="QM758" s="31"/>
      <c r="QN758" s="31"/>
      <c r="QO758" s="31"/>
      <c r="QP758" s="31"/>
      <c r="QQ758" s="31"/>
      <c r="QR758" s="31"/>
      <c r="QS758" s="31"/>
      <c r="QT758" s="31"/>
      <c r="QU758" s="31"/>
      <c r="QV758" s="31"/>
      <c r="QW758" s="31"/>
      <c r="QX758" s="31"/>
      <c r="QY758" s="31"/>
      <c r="QZ758" s="31"/>
      <c r="RA758" s="31"/>
      <c r="RB758" s="31"/>
      <c r="RC758" s="31"/>
      <c r="RD758" s="31"/>
      <c r="RE758" s="31"/>
      <c r="RF758" s="31"/>
      <c r="RG758" s="31"/>
      <c r="RH758" s="31"/>
      <c r="RI758" s="31"/>
      <c r="RJ758" s="31"/>
      <c r="RK758" s="31"/>
      <c r="RL758" s="31"/>
      <c r="RM758" s="31"/>
      <c r="RN758" s="31"/>
      <c r="RO758" s="31"/>
      <c r="RP758" s="31"/>
      <c r="RQ758" s="31"/>
      <c r="RR758" s="31"/>
      <c r="RS758" s="31"/>
      <c r="RT758" s="31"/>
      <c r="RU758" s="31"/>
      <c r="RV758" s="31"/>
      <c r="RW758" s="31"/>
      <c r="RX758" s="31"/>
      <c r="RY758" s="31"/>
      <c r="RZ758" s="31"/>
      <c r="SA758" s="31"/>
      <c r="SB758" s="31"/>
      <c r="SC758" s="31"/>
      <c r="SD758" s="31"/>
      <c r="SE758" s="31"/>
      <c r="SF758" s="31"/>
      <c r="SG758" s="31"/>
      <c r="SH758" s="31"/>
      <c r="SI758" s="31"/>
      <c r="SJ758" s="31"/>
      <c r="SK758" s="31"/>
      <c r="SL758" s="31"/>
      <c r="SM758" s="31"/>
      <c r="SN758" s="31"/>
      <c r="SO758" s="31"/>
      <c r="SP758" s="31"/>
      <c r="SQ758" s="31"/>
      <c r="SR758" s="31"/>
      <c r="SS758" s="31"/>
      <c r="ST758" s="31"/>
      <c r="SU758" s="31"/>
      <c r="SV758" s="31"/>
      <c r="SW758" s="31"/>
      <c r="SX758" s="31"/>
      <c r="SY758" s="31"/>
      <c r="SZ758" s="31"/>
      <c r="TA758" s="31"/>
      <c r="TB758" s="31"/>
      <c r="TC758" s="31"/>
      <c r="TD758" s="31"/>
      <c r="TE758" s="31"/>
      <c r="TF758" s="31"/>
      <c r="TG758" s="31"/>
      <c r="TH758" s="31"/>
      <c r="TI758" s="31"/>
      <c r="TJ758" s="31"/>
      <c r="TK758" s="31"/>
      <c r="TL758" s="31"/>
      <c r="TM758" s="31"/>
      <c r="TN758" s="31"/>
      <c r="TO758" s="31"/>
      <c r="TP758" s="31"/>
      <c r="TQ758" s="31"/>
      <c r="TR758" s="31"/>
      <c r="TS758" s="31"/>
      <c r="TT758" s="31"/>
      <c r="TU758" s="31"/>
      <c r="TV758" s="31"/>
      <c r="TW758" s="31"/>
      <c r="TX758" s="31"/>
      <c r="TY758" s="31"/>
      <c r="TZ758" s="31"/>
      <c r="UA758" s="31"/>
      <c r="UB758" s="31"/>
      <c r="UC758" s="31"/>
      <c r="UD758" s="31"/>
      <c r="UE758" s="31"/>
      <c r="UF758" s="31"/>
      <c r="UG758" s="31"/>
      <c r="UH758" s="31"/>
      <c r="UI758" s="31"/>
      <c r="UJ758" s="31"/>
      <c r="UK758" s="31"/>
      <c r="UL758" s="31"/>
      <c r="UM758" s="31"/>
      <c r="UN758" s="31"/>
      <c r="UO758" s="31"/>
      <c r="UP758" s="31"/>
      <c r="UQ758" s="31"/>
      <c r="UR758" s="31"/>
      <c r="US758" s="31"/>
      <c r="UT758" s="31"/>
      <c r="UU758" s="31"/>
      <c r="UV758" s="31"/>
      <c r="UW758" s="31"/>
      <c r="UX758" s="31"/>
      <c r="UY758" s="31"/>
      <c r="UZ758" s="31"/>
      <c r="VA758" s="31"/>
      <c r="VB758" s="31"/>
      <c r="VC758" s="31"/>
      <c r="VD758" s="31"/>
      <c r="VE758" s="31"/>
      <c r="VF758" s="31"/>
      <c r="VG758" s="31"/>
      <c r="VH758" s="31"/>
      <c r="VI758" s="31"/>
      <c r="VJ758" s="31"/>
      <c r="VK758" s="31"/>
      <c r="VL758" s="31"/>
      <c r="VM758" s="31"/>
      <c r="VN758" s="31"/>
      <c r="VO758" s="31"/>
      <c r="VP758" s="31"/>
      <c r="VQ758" s="31"/>
      <c r="VR758" s="31"/>
      <c r="VS758" s="31"/>
      <c r="VT758" s="31"/>
      <c r="VU758" s="31"/>
      <c r="VV758" s="31"/>
      <c r="VW758" s="31"/>
      <c r="VX758" s="31"/>
      <c r="VY758" s="31"/>
      <c r="VZ758" s="31"/>
      <c r="WA758" s="31"/>
      <c r="WB758" s="31"/>
      <c r="WC758" s="31"/>
      <c r="WD758" s="31"/>
      <c r="WE758" s="31"/>
      <c r="WF758" s="31"/>
      <c r="WG758" s="31"/>
      <c r="WH758" s="31"/>
      <c r="WI758" s="31"/>
      <c r="WJ758" s="31"/>
      <c r="WK758" s="31"/>
      <c r="WL758" s="31"/>
      <c r="WM758" s="31"/>
      <c r="WN758" s="31"/>
      <c r="WO758" s="31"/>
      <c r="WP758" s="31"/>
      <c r="WQ758" s="31"/>
      <c r="WR758" s="31"/>
      <c r="WS758" s="31"/>
      <c r="WT758" s="31"/>
      <c r="WU758" s="31"/>
      <c r="WV758" s="31"/>
      <c r="WW758" s="31"/>
      <c r="WX758" s="31"/>
      <c r="WY758" s="31"/>
      <c r="WZ758" s="31"/>
      <c r="XA758" s="31"/>
      <c r="XB758" s="31"/>
      <c r="XC758" s="31"/>
      <c r="XD758" s="31"/>
      <c r="XE758" s="31"/>
      <c r="XF758" s="31"/>
      <c r="XG758" s="31"/>
      <c r="XH758" s="31"/>
      <c r="XI758" s="31"/>
      <c r="XJ758" s="31"/>
      <c r="XK758" s="31"/>
      <c r="XL758" s="31"/>
      <c r="XM758" s="31"/>
      <c r="XN758" s="31"/>
      <c r="XO758" s="31"/>
      <c r="XP758" s="31"/>
      <c r="XQ758" s="31"/>
      <c r="XR758" s="31"/>
      <c r="XS758" s="31"/>
      <c r="XT758" s="31"/>
      <c r="XU758" s="31"/>
      <c r="XV758" s="31"/>
      <c r="XW758" s="31"/>
      <c r="XX758" s="31"/>
      <c r="XY758" s="31"/>
      <c r="XZ758" s="31"/>
      <c r="YA758" s="31"/>
      <c r="YB758" s="31"/>
      <c r="YC758" s="31"/>
      <c r="YD758" s="31"/>
      <c r="YE758" s="31"/>
      <c r="YF758" s="31"/>
      <c r="YG758" s="31"/>
      <c r="YH758" s="31"/>
      <c r="YI758" s="31"/>
      <c r="YJ758" s="31"/>
      <c r="YK758" s="31"/>
      <c r="YL758" s="31"/>
      <c r="YM758" s="31"/>
      <c r="YN758" s="31"/>
      <c r="YO758" s="31"/>
      <c r="YP758" s="31"/>
      <c r="YQ758" s="31"/>
      <c r="YR758" s="31"/>
      <c r="YS758" s="31"/>
      <c r="YT758" s="31"/>
      <c r="YU758" s="31"/>
      <c r="YV758" s="31"/>
      <c r="YW758" s="31"/>
      <c r="YX758" s="31"/>
      <c r="YY758" s="31"/>
      <c r="YZ758" s="31"/>
      <c r="ZA758" s="31"/>
      <c r="ZB758" s="31"/>
      <c r="ZC758" s="31"/>
      <c r="ZD758" s="31"/>
      <c r="ZE758" s="31"/>
      <c r="ZF758" s="31"/>
      <c r="ZG758" s="31"/>
      <c r="ZH758" s="31"/>
      <c r="ZI758" s="31"/>
      <c r="ZJ758" s="31"/>
      <c r="ZK758" s="31"/>
      <c r="ZL758" s="31"/>
      <c r="ZM758" s="31"/>
      <c r="ZN758" s="31"/>
      <c r="ZO758" s="31"/>
      <c r="ZP758" s="31"/>
      <c r="ZQ758" s="31"/>
      <c r="ZR758" s="31"/>
      <c r="ZS758" s="31"/>
      <c r="ZT758" s="31"/>
      <c r="ZU758" s="31"/>
      <c r="ZV758" s="31"/>
      <c r="ZW758" s="31"/>
      <c r="ZX758" s="31"/>
      <c r="ZY758" s="31"/>
      <c r="ZZ758" s="31"/>
      <c r="AAA758" s="31"/>
      <c r="AAB758" s="31"/>
      <c r="AAC758" s="31"/>
      <c r="AAD758" s="31"/>
      <c r="AAE758" s="31"/>
      <c r="AAF758" s="31"/>
      <c r="AAG758" s="31"/>
      <c r="AAH758" s="31"/>
      <c r="AAI758" s="31"/>
      <c r="AAJ758" s="31"/>
      <c r="AAK758" s="31"/>
      <c r="AAL758" s="31"/>
      <c r="AAM758" s="31"/>
      <c r="AAN758" s="31"/>
      <c r="AAO758" s="31"/>
      <c r="AAP758" s="31"/>
      <c r="AAQ758" s="31"/>
      <c r="AAR758" s="31"/>
      <c r="AAS758" s="31"/>
      <c r="AAT758" s="31"/>
      <c r="AAU758" s="31"/>
      <c r="AAV758" s="31"/>
      <c r="AAW758" s="31"/>
      <c r="AAX758" s="31"/>
      <c r="AAY758" s="31"/>
      <c r="AAZ758" s="31"/>
      <c r="ABA758" s="31"/>
      <c r="ABB758" s="31"/>
      <c r="ABC758" s="31"/>
      <c r="ABD758" s="31"/>
      <c r="ABE758" s="31"/>
      <c r="ABF758" s="31"/>
      <c r="ABG758" s="31"/>
      <c r="ABH758" s="31"/>
      <c r="ABI758" s="31"/>
      <c r="ABJ758" s="31"/>
      <c r="ABK758" s="31"/>
      <c r="ABL758" s="31"/>
      <c r="ABM758" s="31"/>
      <c r="ABN758" s="31"/>
      <c r="ABO758" s="31"/>
      <c r="ABP758" s="31"/>
      <c r="ABQ758" s="31"/>
      <c r="ABR758" s="31"/>
      <c r="ABS758" s="31"/>
      <c r="ABT758" s="31"/>
      <c r="ABU758" s="31"/>
      <c r="ABV758" s="31"/>
      <c r="ABW758" s="31"/>
      <c r="ABX758" s="31"/>
      <c r="ABY758" s="31"/>
      <c r="ABZ758" s="31"/>
      <c r="ACA758" s="31"/>
      <c r="ACB758" s="31"/>
      <c r="ACC758" s="31"/>
      <c r="ACD758" s="31"/>
      <c r="ACE758" s="31"/>
      <c r="ACF758" s="31"/>
      <c r="ACG758" s="31"/>
      <c r="ACH758" s="31"/>
      <c r="ACI758" s="31"/>
      <c r="ACJ758" s="31"/>
      <c r="ACK758" s="31"/>
      <c r="ACL758" s="31"/>
      <c r="ACM758" s="31"/>
      <c r="ACN758" s="31"/>
      <c r="ACO758" s="31"/>
      <c r="ACP758" s="31"/>
      <c r="ACQ758" s="31"/>
      <c r="ACR758" s="31"/>
      <c r="ACS758" s="31"/>
      <c r="ACT758" s="31"/>
      <c r="ACU758" s="31"/>
      <c r="ACV758" s="31"/>
      <c r="ACW758" s="31"/>
      <c r="ACX758" s="31"/>
      <c r="ACY758" s="31"/>
      <c r="ACZ758" s="31"/>
      <c r="ADA758" s="31"/>
      <c r="ADB758" s="31"/>
      <c r="ADC758" s="31"/>
      <c r="ADD758" s="31"/>
      <c r="ADE758" s="31"/>
      <c r="ADF758" s="31"/>
      <c r="ADG758" s="31"/>
      <c r="ADH758" s="31"/>
      <c r="ADI758" s="31"/>
      <c r="ADJ758" s="31"/>
      <c r="ADK758" s="31"/>
      <c r="ADL758" s="31"/>
      <c r="ADM758" s="31"/>
      <c r="ADN758" s="31"/>
      <c r="ADO758" s="31"/>
      <c r="ADP758" s="31"/>
      <c r="ADQ758" s="31"/>
      <c r="ADR758" s="31"/>
      <c r="ADS758" s="31"/>
      <c r="ADT758" s="31"/>
      <c r="ADU758" s="31"/>
      <c r="ADV758" s="31"/>
      <c r="ADW758" s="31"/>
      <c r="ADX758" s="31"/>
      <c r="ADY758" s="31"/>
      <c r="ADZ758" s="31"/>
      <c r="AEA758" s="31"/>
      <c r="AEB758" s="31"/>
      <c r="AEC758" s="31"/>
      <c r="AED758" s="31"/>
      <c r="AEE758" s="31"/>
      <c r="AEF758" s="31"/>
      <c r="AEG758" s="31"/>
      <c r="AEH758" s="31"/>
      <c r="AEI758" s="31"/>
      <c r="AEJ758" s="31"/>
      <c r="AEK758" s="31"/>
      <c r="AEL758" s="31"/>
      <c r="AEM758" s="31"/>
      <c r="AEN758" s="31"/>
      <c r="AEO758" s="31"/>
      <c r="AEP758" s="31"/>
      <c r="AEQ758" s="31"/>
      <c r="AER758" s="31"/>
      <c r="AES758" s="31"/>
      <c r="AET758" s="31"/>
      <c r="AEU758" s="31"/>
      <c r="AEV758" s="31"/>
      <c r="AEW758" s="31"/>
      <c r="AEX758" s="31"/>
      <c r="AEY758" s="31"/>
      <c r="AEZ758" s="31"/>
      <c r="AFA758" s="31"/>
      <c r="AFB758" s="31"/>
      <c r="AFC758" s="31"/>
      <c r="AFD758" s="31"/>
      <c r="AFE758" s="31"/>
      <c r="AFF758" s="31"/>
      <c r="AFG758" s="31"/>
      <c r="AFH758" s="31"/>
      <c r="AFI758" s="31"/>
      <c r="AFJ758" s="31"/>
      <c r="AFK758" s="31"/>
      <c r="AFL758" s="31"/>
      <c r="AFM758" s="31"/>
      <c r="AFN758" s="31"/>
      <c r="AFO758" s="31"/>
      <c r="AFP758" s="31"/>
      <c r="AFQ758" s="31"/>
      <c r="AFR758" s="31"/>
      <c r="AFS758" s="31"/>
      <c r="AFT758" s="31"/>
      <c r="AFU758" s="31"/>
      <c r="AFV758" s="31"/>
      <c r="AFW758" s="31"/>
      <c r="AFX758" s="31"/>
      <c r="AFY758" s="31"/>
      <c r="AFZ758" s="31"/>
      <c r="AGA758" s="31"/>
      <c r="AGB758" s="31"/>
      <c r="AGC758" s="31"/>
      <c r="AGD758" s="31"/>
      <c r="AGE758" s="31"/>
      <c r="AGF758" s="31"/>
      <c r="AGG758" s="31"/>
      <c r="AGH758" s="31"/>
      <c r="AGI758" s="31"/>
      <c r="AGJ758" s="31"/>
      <c r="AGK758" s="31"/>
      <c r="AGL758" s="31"/>
      <c r="AGM758" s="31"/>
      <c r="AGN758" s="31"/>
      <c r="AGO758" s="31"/>
      <c r="AGP758" s="31"/>
      <c r="AGQ758" s="31"/>
      <c r="AGR758" s="31"/>
      <c r="AGS758" s="31"/>
      <c r="AGT758" s="31"/>
      <c r="AGU758" s="31"/>
      <c r="AGV758" s="31"/>
      <c r="AGW758" s="31"/>
      <c r="AGX758" s="31"/>
      <c r="AGY758" s="31"/>
      <c r="AGZ758" s="31"/>
      <c r="AHA758" s="31"/>
      <c r="AHB758" s="31"/>
      <c r="AHC758" s="31"/>
      <c r="AHD758" s="31"/>
      <c r="AHE758" s="31"/>
      <c r="AHF758" s="31"/>
      <c r="AHG758" s="31"/>
      <c r="AHH758" s="31"/>
      <c r="AHI758" s="31"/>
      <c r="AHJ758" s="31"/>
      <c r="AHK758" s="31"/>
      <c r="AHL758" s="31"/>
      <c r="AHM758" s="31"/>
      <c r="AHN758" s="31"/>
      <c r="AHO758" s="31"/>
      <c r="AHP758" s="31"/>
      <c r="AHQ758" s="31"/>
      <c r="AHR758" s="31"/>
      <c r="AHS758" s="31"/>
      <c r="AHT758" s="31"/>
      <c r="AHU758" s="31"/>
      <c r="AHV758" s="31"/>
      <c r="AHW758" s="31"/>
      <c r="AHX758" s="31"/>
      <c r="AHY758" s="31"/>
      <c r="AHZ758" s="31"/>
      <c r="AIA758" s="31"/>
      <c r="AIB758" s="31"/>
      <c r="AIC758" s="31"/>
      <c r="AID758" s="31"/>
      <c r="AIE758" s="31"/>
      <c r="AIF758" s="31"/>
      <c r="AIG758" s="31"/>
      <c r="AIH758" s="31"/>
      <c r="AII758" s="31"/>
      <c r="AIJ758" s="31"/>
      <c r="AIK758" s="31"/>
      <c r="AIL758" s="31"/>
      <c r="AIM758" s="31"/>
      <c r="AIN758" s="31"/>
      <c r="AIO758" s="31"/>
      <c r="AIP758" s="31"/>
      <c r="AIQ758" s="31"/>
      <c r="AIR758" s="31"/>
      <c r="AIS758" s="31"/>
      <c r="AIT758" s="31"/>
      <c r="AIU758" s="31"/>
      <c r="AIV758" s="31"/>
      <c r="AIW758" s="31"/>
      <c r="AIX758" s="31"/>
      <c r="AIY758" s="31"/>
      <c r="AIZ758" s="31"/>
      <c r="AJA758" s="31"/>
      <c r="AJB758" s="31"/>
      <c r="AJC758" s="31"/>
      <c r="AJD758" s="31"/>
      <c r="AJE758" s="31"/>
      <c r="AJF758" s="31"/>
      <c r="AJG758" s="31"/>
      <c r="AJH758" s="31"/>
      <c r="AJI758" s="31"/>
      <c r="AJJ758" s="31"/>
      <c r="AJK758" s="31"/>
      <c r="AJL758" s="31"/>
      <c r="AJM758" s="31"/>
      <c r="AJN758" s="31"/>
      <c r="AJO758" s="31"/>
      <c r="AJP758" s="31"/>
      <c r="AJQ758" s="31"/>
      <c r="AJR758" s="31"/>
      <c r="AJS758" s="31"/>
      <c r="AJT758" s="31"/>
      <c r="AJU758" s="31"/>
      <c r="AJV758" s="31"/>
      <c r="AJW758" s="31"/>
      <c r="AJX758" s="31"/>
      <c r="AJY758" s="31"/>
      <c r="AJZ758" s="31"/>
      <c r="AKA758" s="31"/>
      <c r="AKB758" s="31"/>
      <c r="AKC758" s="31"/>
      <c r="AKD758" s="31"/>
      <c r="AKE758" s="31"/>
      <c r="AKF758" s="31"/>
      <c r="AKG758" s="31"/>
      <c r="AKH758" s="31"/>
      <c r="AKI758" s="31"/>
      <c r="AKJ758" s="31"/>
      <c r="AKK758" s="31"/>
      <c r="AKL758" s="31"/>
      <c r="AKM758" s="31"/>
      <c r="AKN758" s="31"/>
      <c r="AKO758" s="31"/>
      <c r="AKP758" s="31"/>
      <c r="AKQ758" s="31"/>
      <c r="AKR758" s="31"/>
      <c r="AKS758" s="31"/>
      <c r="AKT758" s="31"/>
      <c r="AKU758" s="31"/>
      <c r="AKV758" s="31"/>
      <c r="AKW758" s="31"/>
      <c r="AKX758" s="31"/>
      <c r="AKY758" s="31"/>
      <c r="AKZ758" s="31"/>
      <c r="ALA758" s="31"/>
      <c r="ALB758" s="31"/>
      <c r="ALC758" s="31"/>
      <c r="ALD758" s="31"/>
      <c r="ALE758" s="31"/>
      <c r="ALF758" s="31"/>
      <c r="ALG758" s="31"/>
      <c r="ALH758" s="31"/>
      <c r="ALI758" s="31"/>
      <c r="ALJ758" s="31"/>
      <c r="ALK758" s="31"/>
      <c r="ALL758" s="31"/>
      <c r="ALM758" s="31"/>
      <c r="ALN758" s="31"/>
      <c r="ALO758" s="31"/>
      <c r="ALP758" s="31"/>
      <c r="ALQ758" s="31"/>
      <c r="ALR758" s="31"/>
      <c r="ALS758" s="31"/>
      <c r="ALT758" s="31"/>
      <c r="ALU758" s="31"/>
      <c r="ALV758" s="31"/>
      <c r="ALW758" s="31"/>
      <c r="ALX758" s="31"/>
      <c r="ALY758" s="31"/>
      <c r="ALZ758" s="31"/>
      <c r="AMA758" s="31"/>
      <c r="AMB758" s="31"/>
      <c r="AMC758" s="31"/>
      <c r="AMD758" s="31"/>
      <c r="AME758" s="31"/>
      <c r="AMF758" s="31"/>
      <c r="AMG758" s="31"/>
      <c r="AMH758" s="31"/>
      <c r="AMI758" s="31"/>
      <c r="AMJ758" s="31"/>
      <c r="AMK758" s="31"/>
      <c r="AML758" s="31"/>
      <c r="AMM758" s="31"/>
      <c r="AMN758" s="31"/>
      <c r="AMO758" s="31"/>
      <c r="AMP758" s="31"/>
      <c r="AMQ758" s="31"/>
      <c r="AMR758" s="31"/>
      <c r="AMS758" s="31"/>
      <c r="AMT758" s="31"/>
      <c r="AMU758" s="31"/>
      <c r="AMV758" s="31"/>
      <c r="AMW758" s="31"/>
      <c r="AMX758" s="31"/>
      <c r="AMY758" s="31"/>
      <c r="AMZ758" s="31"/>
      <c r="ANA758" s="31"/>
      <c r="ANB758" s="31"/>
      <c r="ANC758" s="31"/>
      <c r="AND758" s="31"/>
      <c r="ANE758" s="31"/>
      <c r="ANF758" s="31"/>
      <c r="ANG758" s="31"/>
      <c r="ANH758" s="31"/>
      <c r="ANI758" s="31"/>
      <c r="ANJ758" s="31"/>
      <c r="ANK758" s="31"/>
      <c r="ANL758" s="31"/>
      <c r="ANM758" s="31"/>
      <c r="ANN758" s="31"/>
      <c r="ANO758" s="31"/>
      <c r="ANP758" s="31"/>
      <c r="ANQ758" s="31"/>
      <c r="ANR758" s="31"/>
      <c r="ANS758" s="31"/>
      <c r="ANT758" s="31"/>
      <c r="ANU758" s="31"/>
      <c r="ANV758" s="31"/>
      <c r="ANW758" s="31"/>
      <c r="ANX758" s="31"/>
      <c r="ANY758" s="31"/>
      <c r="ANZ758" s="31"/>
      <c r="AOA758" s="31"/>
      <c r="AOB758" s="31"/>
      <c r="AOC758" s="31"/>
      <c r="AOD758" s="31"/>
      <c r="AOE758" s="31"/>
      <c r="AOF758" s="31"/>
      <c r="AOG758" s="31"/>
      <c r="AOH758" s="31"/>
      <c r="AOI758" s="31"/>
      <c r="AOJ758" s="31"/>
      <c r="AOK758" s="31"/>
      <c r="AOL758" s="31"/>
      <c r="AOM758" s="31"/>
      <c r="AON758" s="31"/>
      <c r="AOO758" s="31"/>
      <c r="AOP758" s="31"/>
      <c r="AOQ758" s="31"/>
      <c r="AOR758" s="31"/>
      <c r="AOS758" s="31"/>
      <c r="AOT758" s="31"/>
      <c r="AOU758" s="31"/>
      <c r="AOV758" s="31"/>
      <c r="AOW758" s="31"/>
      <c r="AOX758" s="31"/>
      <c r="AOY758" s="31"/>
      <c r="AOZ758" s="31"/>
      <c r="APA758" s="31"/>
      <c r="APB758" s="31"/>
      <c r="APC758" s="31"/>
      <c r="APD758" s="31"/>
      <c r="APE758" s="31"/>
      <c r="APF758" s="31"/>
      <c r="APG758" s="31"/>
      <c r="APH758" s="31"/>
      <c r="API758" s="31"/>
      <c r="APJ758" s="31"/>
      <c r="APK758" s="31"/>
      <c r="APL758" s="31"/>
      <c r="APM758" s="31"/>
      <c r="APN758" s="31"/>
      <c r="APO758" s="31"/>
      <c r="APP758" s="31"/>
      <c r="APQ758" s="31"/>
      <c r="APR758" s="31"/>
      <c r="APS758" s="31"/>
      <c r="APT758" s="31"/>
      <c r="APU758" s="31"/>
      <c r="APV758" s="31"/>
      <c r="APW758" s="31"/>
      <c r="APX758" s="31"/>
      <c r="APY758" s="31"/>
      <c r="APZ758" s="31"/>
      <c r="AQA758" s="31"/>
      <c r="AQB758" s="31"/>
      <c r="AQC758" s="31"/>
      <c r="AQD758" s="31"/>
      <c r="AQE758" s="31"/>
      <c r="AQF758" s="31"/>
      <c r="AQG758" s="31"/>
      <c r="AQH758" s="31"/>
      <c r="AQI758" s="31"/>
      <c r="AQJ758" s="31"/>
      <c r="AQK758" s="31"/>
      <c r="AQL758" s="31"/>
      <c r="AQM758" s="31"/>
      <c r="AQN758" s="31"/>
      <c r="AQO758" s="31"/>
      <c r="AQP758" s="31"/>
      <c r="AQQ758" s="31"/>
      <c r="AQR758" s="31"/>
      <c r="AQS758" s="31"/>
      <c r="AQT758" s="31"/>
      <c r="AQU758" s="31"/>
      <c r="AQV758" s="31"/>
      <c r="AQW758" s="31"/>
      <c r="AQX758" s="31"/>
      <c r="AQY758" s="31"/>
      <c r="AQZ758" s="31"/>
      <c r="ARA758" s="31"/>
      <c r="ARB758" s="31"/>
      <c r="ARC758" s="31"/>
      <c r="ARD758" s="31"/>
      <c r="ARE758" s="31"/>
      <c r="ARF758" s="31"/>
      <c r="ARG758" s="31"/>
      <c r="ARH758" s="31"/>
      <c r="ARI758" s="31"/>
      <c r="ARJ758" s="31"/>
      <c r="ARK758" s="31"/>
      <c r="ARL758" s="31"/>
      <c r="ARM758" s="31"/>
      <c r="ARN758" s="31"/>
      <c r="ARO758" s="31"/>
      <c r="ARP758" s="31"/>
      <c r="ARQ758" s="31"/>
      <c r="ARR758" s="31"/>
      <c r="ARS758" s="31"/>
      <c r="ART758" s="31"/>
      <c r="ARU758" s="31"/>
      <c r="ARV758" s="31"/>
      <c r="ARW758" s="31"/>
      <c r="ARX758" s="31"/>
      <c r="ARY758" s="31"/>
      <c r="ARZ758" s="31"/>
      <c r="ASA758" s="31"/>
      <c r="ASB758" s="31"/>
      <c r="ASC758" s="31"/>
      <c r="ASD758" s="31"/>
      <c r="ASE758" s="31"/>
      <c r="ASF758" s="31"/>
      <c r="ASG758" s="31"/>
      <c r="ASH758" s="31"/>
      <c r="ASI758" s="31"/>
      <c r="ASJ758" s="31"/>
      <c r="ASK758" s="31"/>
      <c r="ASL758" s="31"/>
      <c r="ASM758" s="31"/>
      <c r="ASN758" s="31"/>
      <c r="ASO758" s="31"/>
      <c r="ASP758" s="31"/>
      <c r="ASQ758" s="31"/>
      <c r="ASR758" s="31"/>
      <c r="ASS758" s="31"/>
      <c r="AST758" s="31"/>
      <c r="ASU758" s="31"/>
      <c r="ASV758" s="31"/>
      <c r="ASW758" s="31"/>
      <c r="ASX758" s="31"/>
      <c r="ASY758" s="31"/>
      <c r="ASZ758" s="31"/>
      <c r="ATA758" s="31"/>
      <c r="ATB758" s="31"/>
      <c r="ATC758" s="31"/>
      <c r="ATD758" s="31"/>
      <c r="ATE758" s="31"/>
      <c r="ATF758" s="31"/>
      <c r="ATG758" s="31"/>
      <c r="ATH758" s="31"/>
      <c r="ATI758" s="31"/>
      <c r="ATJ758" s="31"/>
      <c r="ATK758" s="31"/>
      <c r="ATL758" s="31"/>
      <c r="ATM758" s="31"/>
      <c r="ATN758" s="31"/>
      <c r="ATO758" s="31"/>
      <c r="ATP758" s="31"/>
      <c r="ATQ758" s="31"/>
      <c r="ATR758" s="31"/>
      <c r="ATS758" s="31"/>
      <c r="ATT758" s="31"/>
      <c r="ATU758" s="31"/>
      <c r="ATV758" s="31"/>
      <c r="ATW758" s="31"/>
      <c r="ATX758" s="31"/>
      <c r="ATY758" s="31"/>
      <c r="ATZ758" s="31"/>
      <c r="AUA758" s="31"/>
      <c r="AUB758" s="31"/>
      <c r="AUC758" s="31"/>
      <c r="AUD758" s="31"/>
      <c r="AUE758" s="31"/>
      <c r="AUF758" s="31"/>
      <c r="AUG758" s="31"/>
      <c r="AUH758" s="31"/>
      <c r="AUI758" s="31"/>
      <c r="AUJ758" s="31"/>
      <c r="AUK758" s="31"/>
      <c r="AUL758" s="31"/>
      <c r="AUM758" s="31"/>
      <c r="AUN758" s="31"/>
      <c r="AUO758" s="31"/>
      <c r="AUP758" s="31"/>
      <c r="AUQ758" s="31"/>
      <c r="AUR758" s="31"/>
      <c r="AUS758" s="31"/>
      <c r="AUT758" s="31"/>
      <c r="AUU758" s="31"/>
      <c r="AUV758" s="31"/>
      <c r="AUW758" s="31"/>
      <c r="AUX758" s="31"/>
      <c r="AUY758" s="31"/>
      <c r="AUZ758" s="31"/>
      <c r="AVA758" s="31"/>
      <c r="AVB758" s="31"/>
      <c r="AVC758" s="31"/>
      <c r="AVD758" s="31"/>
      <c r="AVE758" s="31"/>
      <c r="AVF758" s="31"/>
      <c r="AVG758" s="31"/>
      <c r="AVH758" s="31"/>
      <c r="AVI758" s="31"/>
      <c r="AVJ758" s="31"/>
      <c r="AVK758" s="31"/>
      <c r="AVL758" s="31"/>
      <c r="AVM758" s="31"/>
      <c r="AVN758" s="31"/>
      <c r="AVO758" s="31"/>
      <c r="AVP758" s="31"/>
      <c r="AVQ758" s="31"/>
      <c r="AVR758" s="31"/>
      <c r="AVS758" s="31"/>
      <c r="AVT758" s="31"/>
      <c r="AVU758" s="31"/>
      <c r="AVV758" s="31"/>
      <c r="AVW758" s="31"/>
      <c r="AVX758" s="31"/>
      <c r="AVY758" s="31"/>
      <c r="AVZ758" s="31"/>
      <c r="AWA758" s="31"/>
      <c r="AWB758" s="31"/>
      <c r="AWC758" s="31"/>
      <c r="AWD758" s="31"/>
      <c r="AWE758" s="31"/>
      <c r="AWF758" s="31"/>
      <c r="AWG758" s="31"/>
      <c r="AWH758" s="31"/>
      <c r="AWI758" s="31"/>
      <c r="AWJ758" s="31"/>
      <c r="AWK758" s="31"/>
      <c r="AWL758" s="31"/>
      <c r="AWM758" s="31"/>
      <c r="AWN758" s="31"/>
      <c r="AWO758" s="31"/>
      <c r="AWP758" s="31"/>
      <c r="AWQ758" s="31"/>
      <c r="AWR758" s="31"/>
      <c r="AWS758" s="31"/>
      <c r="AWT758" s="31"/>
      <c r="AWU758" s="31"/>
      <c r="AWV758" s="31"/>
      <c r="AWW758" s="31"/>
      <c r="AWX758" s="31"/>
      <c r="AWY758" s="31"/>
      <c r="AWZ758" s="31"/>
      <c r="AXA758" s="31"/>
      <c r="AXB758" s="31"/>
      <c r="AXC758" s="31"/>
      <c r="AXD758" s="31"/>
      <c r="AXE758" s="31"/>
      <c r="AXF758" s="31"/>
      <c r="AXG758" s="31"/>
      <c r="AXH758" s="31"/>
      <c r="AXI758" s="31"/>
      <c r="AXJ758" s="31"/>
      <c r="AXK758" s="31"/>
      <c r="AXL758" s="31"/>
      <c r="AXM758" s="31"/>
      <c r="AXN758" s="31"/>
      <c r="AXO758" s="31"/>
      <c r="AXP758" s="31"/>
      <c r="AXQ758" s="31"/>
      <c r="AXR758" s="31"/>
      <c r="AXS758" s="31"/>
      <c r="AXT758" s="31"/>
      <c r="AXU758" s="31"/>
      <c r="AXV758" s="31"/>
      <c r="AXW758" s="31"/>
      <c r="AXX758" s="31"/>
      <c r="AXY758" s="31"/>
      <c r="AXZ758" s="31"/>
      <c r="AYA758" s="31"/>
      <c r="AYB758" s="31"/>
      <c r="AYC758" s="31"/>
      <c r="AYD758" s="31"/>
      <c r="AYE758" s="31"/>
      <c r="AYF758" s="31"/>
      <c r="AYG758" s="31"/>
      <c r="AYH758" s="31"/>
      <c r="AYI758" s="31"/>
      <c r="AYJ758" s="31"/>
      <c r="AYK758" s="31"/>
      <c r="AYL758" s="31"/>
      <c r="AYM758" s="31"/>
      <c r="AYN758" s="31"/>
      <c r="AYO758" s="31"/>
      <c r="AYP758" s="31"/>
      <c r="AYQ758" s="31"/>
      <c r="AYR758" s="31"/>
      <c r="AYS758" s="31"/>
      <c r="AYT758" s="31"/>
      <c r="AYU758" s="31"/>
      <c r="AYV758" s="31"/>
      <c r="AYW758" s="31"/>
      <c r="AYX758" s="31"/>
      <c r="AYY758" s="31"/>
      <c r="AYZ758" s="31"/>
      <c r="AZA758" s="31"/>
      <c r="AZB758" s="31"/>
      <c r="AZC758" s="31"/>
      <c r="AZD758" s="31"/>
      <c r="AZE758" s="31"/>
      <c r="AZF758" s="31"/>
      <c r="AZG758" s="31"/>
      <c r="AZH758" s="31"/>
      <c r="AZI758" s="31"/>
      <c r="AZJ758" s="31"/>
      <c r="AZK758" s="31"/>
      <c r="AZL758" s="31"/>
      <c r="AZM758" s="31"/>
      <c r="AZN758" s="31"/>
      <c r="AZO758" s="31"/>
      <c r="AZP758" s="31"/>
      <c r="AZQ758" s="31"/>
      <c r="AZR758" s="31"/>
      <c r="AZS758" s="31"/>
      <c r="AZT758" s="31"/>
      <c r="AZU758" s="31"/>
      <c r="AZV758" s="31"/>
      <c r="AZW758" s="31"/>
      <c r="AZX758" s="31"/>
      <c r="AZY758" s="31"/>
      <c r="AZZ758" s="31"/>
      <c r="BAA758" s="31"/>
      <c r="BAB758" s="31"/>
      <c r="BAC758" s="31"/>
      <c r="BAD758" s="31"/>
      <c r="BAE758" s="31"/>
      <c r="BAF758" s="31"/>
      <c r="BAG758" s="31"/>
      <c r="BAH758" s="31"/>
      <c r="BAI758" s="31"/>
      <c r="BAJ758" s="31"/>
      <c r="BAK758" s="31"/>
      <c r="BAL758" s="31"/>
      <c r="BAM758" s="31"/>
      <c r="BAN758" s="31"/>
      <c r="BAO758" s="31"/>
      <c r="BAP758" s="31"/>
      <c r="BAQ758" s="31"/>
      <c r="BAR758" s="31"/>
      <c r="BAS758" s="31"/>
      <c r="BAT758" s="31"/>
      <c r="BAU758" s="31"/>
      <c r="BAV758" s="31"/>
      <c r="BAW758" s="31"/>
      <c r="BAX758" s="31"/>
      <c r="BAY758" s="31"/>
      <c r="BAZ758" s="31"/>
      <c r="BBA758" s="31"/>
      <c r="BBB758" s="31"/>
      <c r="BBC758" s="31"/>
      <c r="BBD758" s="31"/>
      <c r="BBE758" s="31"/>
      <c r="BBF758" s="31"/>
      <c r="BBG758" s="31"/>
      <c r="BBH758" s="31"/>
      <c r="BBI758" s="31"/>
      <c r="BBJ758" s="31"/>
      <c r="BBK758" s="31"/>
      <c r="BBL758" s="31"/>
      <c r="BBM758" s="31"/>
      <c r="BBN758" s="31"/>
      <c r="BBO758" s="31"/>
      <c r="BBP758" s="31"/>
      <c r="BBQ758" s="31"/>
      <c r="BBR758" s="31"/>
      <c r="BBS758" s="31"/>
      <c r="BBT758" s="31"/>
      <c r="BBU758" s="31"/>
      <c r="BBV758" s="31"/>
      <c r="BBW758" s="31"/>
      <c r="BBX758" s="31"/>
      <c r="BBY758" s="31"/>
      <c r="BBZ758" s="31"/>
      <c r="BCA758" s="31"/>
      <c r="BCB758" s="31"/>
      <c r="BCC758" s="31"/>
      <c r="BCD758" s="31"/>
      <c r="BCE758" s="31"/>
      <c r="BCF758" s="31"/>
      <c r="BCG758" s="31"/>
      <c r="BCH758" s="31"/>
      <c r="BCI758" s="31"/>
      <c r="BCJ758" s="31"/>
      <c r="BCK758" s="31"/>
      <c r="BCL758" s="31"/>
      <c r="BCM758" s="31"/>
      <c r="BCN758" s="31"/>
      <c r="BCO758" s="31"/>
      <c r="BCP758" s="31"/>
      <c r="BCQ758" s="31"/>
      <c r="BCR758" s="31"/>
      <c r="BCS758" s="31"/>
      <c r="BCT758" s="31"/>
      <c r="BCU758" s="31"/>
      <c r="BCV758" s="31"/>
      <c r="BCW758" s="31"/>
      <c r="BCX758" s="31"/>
      <c r="BCY758" s="31"/>
      <c r="BCZ758" s="31"/>
      <c r="BDA758" s="31"/>
      <c r="BDB758" s="31"/>
      <c r="BDC758" s="31"/>
      <c r="BDD758" s="31"/>
      <c r="BDE758" s="31"/>
      <c r="BDF758" s="31"/>
      <c r="BDG758" s="31"/>
      <c r="BDH758" s="31"/>
      <c r="BDI758" s="31"/>
      <c r="BDJ758" s="31"/>
      <c r="BDK758" s="31"/>
      <c r="BDL758" s="31"/>
      <c r="BDM758" s="31"/>
      <c r="BDN758" s="31"/>
      <c r="BDO758" s="31"/>
      <c r="BDP758" s="31"/>
      <c r="BDQ758" s="31"/>
      <c r="BDR758" s="31"/>
      <c r="BDS758" s="31"/>
      <c r="BDT758" s="31"/>
      <c r="BDU758" s="31"/>
      <c r="BDV758" s="31"/>
      <c r="BDW758" s="31"/>
      <c r="BDX758" s="31"/>
      <c r="BDY758" s="31"/>
      <c r="BDZ758" s="31"/>
      <c r="BEA758" s="31"/>
      <c r="BEB758" s="31"/>
      <c r="BEC758" s="31"/>
      <c r="BED758" s="31"/>
      <c r="BEE758" s="31"/>
      <c r="BEF758" s="31"/>
      <c r="BEG758" s="31"/>
      <c r="BEH758" s="31"/>
      <c r="BEI758" s="31"/>
      <c r="BEJ758" s="31"/>
      <c r="BEK758" s="31"/>
      <c r="BEL758" s="31"/>
      <c r="BEM758" s="31"/>
      <c r="BEN758" s="31"/>
      <c r="BEO758" s="31"/>
      <c r="BEP758" s="31"/>
      <c r="BEQ758" s="31"/>
      <c r="BER758" s="31"/>
      <c r="BES758" s="31"/>
      <c r="BET758" s="31"/>
      <c r="BEU758" s="31"/>
      <c r="BEV758" s="31"/>
      <c r="BEW758" s="31"/>
      <c r="BEX758" s="31"/>
      <c r="BEY758" s="31"/>
      <c r="BEZ758" s="31"/>
      <c r="BFA758" s="31"/>
      <c r="BFB758" s="31"/>
      <c r="BFC758" s="31"/>
      <c r="BFD758" s="31"/>
      <c r="BFE758" s="31"/>
      <c r="BFF758" s="31"/>
      <c r="BFG758" s="31"/>
      <c r="BFH758" s="31"/>
      <c r="BFI758" s="31"/>
      <c r="BFJ758" s="31"/>
      <c r="BFK758" s="31"/>
      <c r="BFL758" s="31"/>
      <c r="BFM758" s="31"/>
      <c r="BFN758" s="31"/>
      <c r="BFO758" s="31"/>
      <c r="BFP758" s="31"/>
      <c r="BFQ758" s="31"/>
      <c r="BFR758" s="31"/>
      <c r="BFS758" s="31"/>
      <c r="BFT758" s="31"/>
      <c r="BFU758" s="31"/>
      <c r="BFV758" s="31"/>
      <c r="BFW758" s="31"/>
      <c r="BFX758" s="31"/>
      <c r="BFY758" s="31"/>
      <c r="BFZ758" s="31"/>
      <c r="BGA758" s="31"/>
      <c r="BGB758" s="31"/>
      <c r="BGC758" s="31"/>
      <c r="BGD758" s="31"/>
      <c r="BGE758" s="31"/>
      <c r="BGF758" s="31"/>
      <c r="BGG758" s="31"/>
      <c r="BGH758" s="31"/>
      <c r="BGI758" s="31"/>
      <c r="BGJ758" s="31"/>
      <c r="BGK758" s="31"/>
      <c r="BGL758" s="31"/>
      <c r="BGM758" s="31"/>
      <c r="BGN758" s="31"/>
      <c r="BGO758" s="31"/>
      <c r="BGP758" s="31"/>
      <c r="BGQ758" s="31"/>
      <c r="BGR758" s="31"/>
      <c r="BGS758" s="31"/>
      <c r="BGT758" s="31"/>
      <c r="BGU758" s="31"/>
      <c r="BGV758" s="31"/>
      <c r="BGW758" s="31"/>
      <c r="BGX758" s="31"/>
      <c r="BGY758" s="31"/>
      <c r="BGZ758" s="31"/>
      <c r="BHA758" s="31"/>
      <c r="BHB758" s="31"/>
      <c r="BHC758" s="31"/>
      <c r="BHD758" s="31"/>
      <c r="BHE758" s="31"/>
      <c r="BHF758" s="31"/>
      <c r="BHG758" s="31"/>
      <c r="BHH758" s="31"/>
      <c r="BHI758" s="31"/>
      <c r="BHJ758" s="31"/>
      <c r="BHK758" s="31"/>
      <c r="BHL758" s="31"/>
      <c r="BHM758" s="31"/>
      <c r="BHN758" s="31"/>
      <c r="BHO758" s="31"/>
      <c r="BHP758" s="31"/>
      <c r="BHQ758" s="31"/>
      <c r="BHR758" s="31"/>
      <c r="BHS758" s="31"/>
      <c r="BHT758" s="31"/>
      <c r="BHU758" s="31"/>
      <c r="BHV758" s="31"/>
      <c r="BHW758" s="31"/>
      <c r="BHX758" s="31"/>
      <c r="BHY758" s="31"/>
      <c r="BHZ758" s="31"/>
      <c r="BIA758" s="31"/>
      <c r="BIB758" s="31"/>
      <c r="BIC758" s="31"/>
      <c r="BID758" s="31"/>
      <c r="BIE758" s="31"/>
      <c r="BIF758" s="31"/>
      <c r="BIG758" s="31"/>
      <c r="BIH758" s="31"/>
      <c r="BII758" s="31"/>
      <c r="BIJ758" s="31"/>
      <c r="BIK758" s="31"/>
      <c r="BIL758" s="31"/>
      <c r="BIM758" s="31"/>
      <c r="BIN758" s="31"/>
      <c r="BIO758" s="31"/>
      <c r="BIP758" s="31"/>
      <c r="BIQ758" s="31"/>
      <c r="BIR758" s="31"/>
      <c r="BIS758" s="31"/>
      <c r="BIT758" s="31"/>
      <c r="BIU758" s="31"/>
      <c r="BIV758" s="31"/>
      <c r="BIW758" s="31"/>
      <c r="BIX758" s="31"/>
      <c r="BIY758" s="31"/>
      <c r="BIZ758" s="31"/>
      <c r="BJA758" s="31"/>
      <c r="BJB758" s="31"/>
      <c r="BJC758" s="31"/>
      <c r="BJD758" s="31"/>
      <c r="BJE758" s="31"/>
      <c r="BJF758" s="31"/>
      <c r="BJG758" s="31"/>
      <c r="BJH758" s="31"/>
      <c r="BJI758" s="31"/>
      <c r="BJJ758" s="31"/>
      <c r="BJK758" s="31"/>
      <c r="BJL758" s="31"/>
      <c r="BJM758" s="31"/>
      <c r="BJN758" s="31"/>
      <c r="BJO758" s="31"/>
      <c r="BJP758" s="31"/>
      <c r="BJQ758" s="31"/>
      <c r="BJR758" s="31"/>
      <c r="BJS758" s="31"/>
      <c r="BJT758" s="31"/>
      <c r="BJU758" s="31"/>
      <c r="BJV758" s="31"/>
      <c r="BJW758" s="31"/>
      <c r="BJX758" s="31"/>
      <c r="BJY758" s="31"/>
      <c r="BJZ758" s="31"/>
      <c r="BKA758" s="31"/>
      <c r="BKB758" s="31"/>
      <c r="BKC758" s="31"/>
      <c r="BKD758" s="31"/>
      <c r="BKE758" s="31"/>
      <c r="BKF758" s="31"/>
      <c r="BKG758" s="31"/>
      <c r="BKH758" s="31"/>
      <c r="BKI758" s="31"/>
      <c r="BKJ758" s="31"/>
      <c r="BKK758" s="31"/>
      <c r="BKL758" s="31"/>
      <c r="BKM758" s="31"/>
      <c r="BKN758" s="31"/>
      <c r="BKO758" s="31"/>
      <c r="BKP758" s="31"/>
      <c r="BKQ758" s="31"/>
      <c r="BKR758" s="31"/>
      <c r="BKS758" s="31"/>
      <c r="BKT758" s="31"/>
      <c r="BKU758" s="31"/>
      <c r="BKV758" s="31"/>
      <c r="BKW758" s="31"/>
      <c r="BKX758" s="31"/>
      <c r="BKY758" s="31"/>
      <c r="BKZ758" s="31"/>
      <c r="BLA758" s="31"/>
      <c r="BLB758" s="31"/>
      <c r="BLC758" s="31"/>
      <c r="BLD758" s="31"/>
      <c r="BLE758" s="31"/>
      <c r="BLF758" s="31"/>
      <c r="BLG758" s="31"/>
      <c r="BLH758" s="31"/>
      <c r="BLI758" s="31"/>
      <c r="BLJ758" s="31"/>
      <c r="BLK758" s="31"/>
      <c r="BLL758" s="31"/>
      <c r="BLM758" s="31"/>
      <c r="BLN758" s="31"/>
      <c r="BLO758" s="31"/>
      <c r="BLP758" s="31"/>
      <c r="BLQ758" s="31"/>
      <c r="BLR758" s="31"/>
      <c r="BLS758" s="31"/>
      <c r="BLT758" s="31"/>
      <c r="BLU758" s="31"/>
      <c r="BLV758" s="31"/>
      <c r="BLW758" s="31"/>
      <c r="BLX758" s="31"/>
      <c r="BLY758" s="31"/>
      <c r="BLZ758" s="31"/>
      <c r="BMA758" s="31"/>
      <c r="BMB758" s="31"/>
      <c r="BMC758" s="31"/>
      <c r="BMD758" s="31"/>
      <c r="BME758" s="31"/>
      <c r="BMF758" s="31"/>
      <c r="BMG758" s="31"/>
      <c r="BMH758" s="31"/>
      <c r="BMI758" s="31"/>
      <c r="BMJ758" s="31"/>
      <c r="BMK758" s="31"/>
      <c r="BML758" s="31"/>
      <c r="BMM758" s="31"/>
      <c r="BMN758" s="31"/>
      <c r="BMO758" s="31"/>
      <c r="BMP758" s="31"/>
      <c r="BMQ758" s="31"/>
      <c r="BMR758" s="31"/>
      <c r="BMS758" s="31"/>
      <c r="BMT758" s="31"/>
      <c r="BMU758" s="31"/>
      <c r="BMV758" s="31"/>
      <c r="BMW758" s="31"/>
      <c r="BMX758" s="31"/>
      <c r="BMY758" s="31"/>
      <c r="BMZ758" s="31"/>
      <c r="BNA758" s="31"/>
      <c r="BNB758" s="31"/>
      <c r="BNC758" s="31"/>
      <c r="BND758" s="31"/>
      <c r="BNE758" s="31"/>
      <c r="BNF758" s="31"/>
      <c r="BNG758" s="31"/>
      <c r="BNH758" s="31"/>
      <c r="BNI758" s="31"/>
      <c r="BNJ758" s="31"/>
      <c r="BNK758" s="31"/>
      <c r="BNL758" s="31"/>
      <c r="BNM758" s="31"/>
      <c r="BNN758" s="31"/>
      <c r="BNO758" s="31"/>
      <c r="BNP758" s="31"/>
      <c r="BNQ758" s="31"/>
      <c r="BNR758" s="31"/>
      <c r="BNS758" s="31"/>
      <c r="BNT758" s="31"/>
      <c r="BNU758" s="31"/>
      <c r="BNV758" s="31"/>
      <c r="BNW758" s="31"/>
      <c r="BNX758" s="31"/>
      <c r="BNY758" s="31"/>
      <c r="BNZ758" s="31"/>
      <c r="BOA758" s="31"/>
      <c r="BOB758" s="31"/>
      <c r="BOC758" s="31"/>
      <c r="BOD758" s="31"/>
      <c r="BOE758" s="31"/>
      <c r="BOF758" s="31"/>
      <c r="BOG758" s="31"/>
      <c r="BOH758" s="31"/>
      <c r="BOI758" s="31"/>
      <c r="BOJ758" s="31"/>
      <c r="BOK758" s="31"/>
      <c r="BOL758" s="31"/>
      <c r="BOM758" s="31"/>
      <c r="BON758" s="31"/>
      <c r="BOO758" s="31"/>
      <c r="BOP758" s="31"/>
      <c r="BOQ758" s="31"/>
      <c r="BOR758" s="31"/>
      <c r="BOS758" s="31"/>
      <c r="BOT758" s="31"/>
      <c r="BOU758" s="31"/>
      <c r="BOV758" s="31"/>
      <c r="BOW758" s="31"/>
      <c r="BOX758" s="31"/>
      <c r="BOY758" s="31"/>
      <c r="BOZ758" s="31"/>
      <c r="BPA758" s="31"/>
      <c r="BPB758" s="31"/>
      <c r="BPC758" s="31"/>
      <c r="BPD758" s="31"/>
      <c r="BPE758" s="31"/>
      <c r="BPF758" s="31"/>
      <c r="BPG758" s="31"/>
      <c r="BPH758" s="31"/>
      <c r="BPI758" s="31"/>
      <c r="BPJ758" s="31"/>
      <c r="BPK758" s="31"/>
      <c r="BPL758" s="31"/>
      <c r="BPM758" s="31"/>
      <c r="BPN758" s="31"/>
      <c r="BPO758" s="31"/>
      <c r="BPP758" s="31"/>
      <c r="BPQ758" s="31"/>
      <c r="BPR758" s="31"/>
      <c r="BPS758" s="31"/>
      <c r="BPT758" s="31"/>
      <c r="BPU758" s="31"/>
      <c r="BPV758" s="31"/>
      <c r="BPW758" s="31"/>
      <c r="BPX758" s="31"/>
      <c r="BPY758" s="31"/>
      <c r="BPZ758" s="31"/>
      <c r="BQA758" s="31"/>
      <c r="BQB758" s="31"/>
      <c r="BQC758" s="31"/>
      <c r="BQD758" s="31"/>
      <c r="BQE758" s="31"/>
      <c r="BQF758" s="31"/>
      <c r="BQG758" s="31"/>
      <c r="BQH758" s="31"/>
      <c r="BQI758" s="31"/>
      <c r="BQJ758" s="31"/>
      <c r="BQK758" s="31"/>
      <c r="BQL758" s="31"/>
      <c r="BQM758" s="31"/>
      <c r="BQN758" s="31"/>
      <c r="BQO758" s="31"/>
      <c r="BQP758" s="31"/>
      <c r="BQQ758" s="31"/>
      <c r="BQR758" s="31"/>
      <c r="BQS758" s="31"/>
      <c r="BQT758" s="31"/>
      <c r="BQU758" s="31"/>
      <c r="BQV758" s="31"/>
      <c r="BQW758" s="31"/>
      <c r="BQX758" s="31"/>
      <c r="BQY758" s="31"/>
      <c r="BQZ758" s="31"/>
      <c r="BRA758" s="31"/>
      <c r="BRB758" s="31"/>
      <c r="BRC758" s="31"/>
      <c r="BRD758" s="31"/>
      <c r="BRE758" s="31"/>
      <c r="BRF758" s="31"/>
      <c r="BRG758" s="31"/>
      <c r="BRH758" s="31"/>
      <c r="BRI758" s="31"/>
      <c r="BRJ758" s="31"/>
      <c r="BRK758" s="31"/>
      <c r="BRL758" s="31"/>
      <c r="BRM758" s="31"/>
      <c r="BRN758" s="31"/>
      <c r="BRO758" s="31"/>
      <c r="BRP758" s="31"/>
      <c r="BRQ758" s="31"/>
      <c r="BRR758" s="31"/>
      <c r="BRS758" s="31"/>
      <c r="BRT758" s="31"/>
      <c r="BRU758" s="31"/>
      <c r="BRV758" s="31"/>
      <c r="BRW758" s="31"/>
      <c r="BRX758" s="31"/>
      <c r="BRY758" s="31"/>
      <c r="BRZ758" s="31"/>
      <c r="BSA758" s="31"/>
      <c r="BSB758" s="31"/>
      <c r="BSC758" s="31"/>
      <c r="BSD758" s="31"/>
      <c r="BSE758" s="31"/>
      <c r="BSF758" s="31"/>
      <c r="BSG758" s="31"/>
      <c r="BSH758" s="31"/>
      <c r="BSI758" s="31"/>
      <c r="BSJ758" s="31"/>
      <c r="BSK758" s="31"/>
      <c r="BSL758" s="31"/>
      <c r="BSM758" s="31"/>
      <c r="BSN758" s="31"/>
      <c r="BSO758" s="31"/>
      <c r="BSP758" s="31"/>
      <c r="BSQ758" s="31"/>
      <c r="BSR758" s="31"/>
      <c r="BSS758" s="31"/>
      <c r="BST758" s="31"/>
      <c r="BSU758" s="31"/>
      <c r="BSV758" s="31"/>
      <c r="BSW758" s="31"/>
      <c r="BSX758" s="31"/>
      <c r="BSY758" s="31"/>
      <c r="BSZ758" s="31"/>
      <c r="BTA758" s="31"/>
      <c r="BTB758" s="31"/>
      <c r="BTC758" s="31"/>
      <c r="BTD758" s="31"/>
      <c r="BTE758" s="31"/>
      <c r="BTF758" s="31"/>
      <c r="BTG758" s="31"/>
      <c r="BTH758" s="31"/>
      <c r="BTI758" s="31"/>
      <c r="BTJ758" s="31"/>
      <c r="BTK758" s="31"/>
      <c r="BTL758" s="31"/>
      <c r="BTM758" s="31"/>
      <c r="BTN758" s="31"/>
      <c r="BTO758" s="31"/>
      <c r="BTP758" s="31"/>
      <c r="BTQ758" s="31"/>
      <c r="BTR758" s="31"/>
      <c r="BTS758" s="31"/>
      <c r="BTT758" s="31"/>
      <c r="BTU758" s="31"/>
      <c r="BTV758" s="31"/>
      <c r="BTW758" s="31"/>
      <c r="BTX758" s="31"/>
      <c r="BTY758" s="31"/>
      <c r="BTZ758" s="31"/>
      <c r="BUA758" s="31"/>
      <c r="BUB758" s="31"/>
      <c r="BUC758" s="31"/>
      <c r="BUD758" s="31"/>
      <c r="BUE758" s="31"/>
      <c r="BUF758" s="31"/>
      <c r="BUG758" s="31"/>
      <c r="BUH758" s="31"/>
      <c r="BUI758" s="31"/>
      <c r="BUJ758" s="31"/>
      <c r="BUK758" s="31"/>
      <c r="BUL758" s="31"/>
      <c r="BUM758" s="31"/>
      <c r="BUN758" s="31"/>
      <c r="BUO758" s="31"/>
      <c r="BUP758" s="31"/>
      <c r="BUQ758" s="31"/>
      <c r="BUR758" s="31"/>
      <c r="BUS758" s="31"/>
      <c r="BUT758" s="31"/>
      <c r="BUU758" s="31"/>
      <c r="BUV758" s="31"/>
      <c r="BUW758" s="31"/>
      <c r="BUX758" s="31"/>
      <c r="BUY758" s="31"/>
      <c r="BUZ758" s="31"/>
      <c r="BVA758" s="31"/>
      <c r="BVB758" s="31"/>
      <c r="BVC758" s="31"/>
      <c r="BVD758" s="31"/>
      <c r="BVE758" s="31"/>
      <c r="BVF758" s="31"/>
      <c r="BVG758" s="31"/>
      <c r="BVH758" s="31"/>
      <c r="BVI758" s="31"/>
      <c r="BVJ758" s="31"/>
      <c r="BVK758" s="31"/>
      <c r="BVL758" s="31"/>
      <c r="BVM758" s="31"/>
      <c r="BVN758" s="31"/>
      <c r="BVO758" s="31"/>
      <c r="BVP758" s="31"/>
      <c r="BVQ758" s="31"/>
      <c r="BVR758" s="31"/>
      <c r="BVS758" s="31"/>
      <c r="BVT758" s="31"/>
      <c r="BVU758" s="31"/>
      <c r="BVV758" s="31"/>
      <c r="BVW758" s="31"/>
      <c r="BVX758" s="31"/>
      <c r="BVY758" s="31"/>
      <c r="BVZ758" s="31"/>
      <c r="BWA758" s="31"/>
      <c r="BWB758" s="31"/>
      <c r="BWC758" s="31"/>
      <c r="BWD758" s="31"/>
      <c r="BWE758" s="31"/>
      <c r="BWF758" s="31"/>
      <c r="BWG758" s="31"/>
      <c r="BWH758" s="31"/>
      <c r="BWI758" s="31"/>
      <c r="BWJ758" s="31"/>
      <c r="BWK758" s="31"/>
      <c r="BWL758" s="31"/>
      <c r="BWM758" s="31"/>
      <c r="BWN758" s="31"/>
      <c r="BWO758" s="31"/>
      <c r="BWP758" s="31"/>
      <c r="BWQ758" s="31"/>
      <c r="BWR758" s="31"/>
      <c r="BWS758" s="31"/>
      <c r="BWT758" s="31"/>
      <c r="BWU758" s="31"/>
      <c r="BWV758" s="31"/>
      <c r="BWW758" s="31"/>
      <c r="BWX758" s="31"/>
      <c r="BWY758" s="31"/>
      <c r="BWZ758" s="31"/>
      <c r="BXA758" s="31"/>
      <c r="BXB758" s="31"/>
      <c r="BXC758" s="31"/>
      <c r="BXD758" s="31"/>
      <c r="BXE758" s="31"/>
      <c r="BXF758" s="31"/>
      <c r="BXG758" s="31"/>
      <c r="BXH758" s="31"/>
      <c r="BXI758" s="31"/>
      <c r="BXJ758" s="31"/>
      <c r="BXK758" s="31"/>
      <c r="BXL758" s="31"/>
      <c r="BXM758" s="31"/>
      <c r="BXN758" s="31"/>
      <c r="BXO758" s="31"/>
      <c r="BXP758" s="31"/>
      <c r="BXQ758" s="31"/>
      <c r="BXR758" s="31"/>
      <c r="BXS758" s="31"/>
      <c r="BXT758" s="31"/>
      <c r="BXU758" s="31"/>
      <c r="BXV758" s="31"/>
      <c r="BXW758" s="31"/>
      <c r="BXX758" s="31"/>
      <c r="BXY758" s="31"/>
      <c r="BXZ758" s="31"/>
      <c r="BYA758" s="31"/>
      <c r="BYB758" s="31"/>
      <c r="BYC758" s="31"/>
      <c r="BYD758" s="31"/>
      <c r="BYE758" s="31"/>
      <c r="BYF758" s="31"/>
      <c r="BYG758" s="31"/>
      <c r="BYH758" s="31"/>
      <c r="BYI758" s="31"/>
      <c r="BYJ758" s="31"/>
      <c r="BYK758" s="31"/>
      <c r="BYL758" s="31"/>
      <c r="BYM758" s="31"/>
      <c r="BYN758" s="31"/>
      <c r="BYO758" s="31"/>
      <c r="BYP758" s="31"/>
      <c r="BYQ758" s="31"/>
      <c r="BYR758" s="31"/>
      <c r="BYS758" s="31"/>
      <c r="BYT758" s="31"/>
      <c r="BYU758" s="31"/>
      <c r="BYV758" s="31"/>
      <c r="BYW758" s="31"/>
      <c r="BYX758" s="31"/>
      <c r="BYY758" s="31"/>
      <c r="BYZ758" s="31"/>
      <c r="BZA758" s="31"/>
      <c r="BZB758" s="31"/>
      <c r="BZC758" s="31"/>
      <c r="BZD758" s="31"/>
      <c r="BZE758" s="31"/>
      <c r="BZF758" s="31"/>
      <c r="BZG758" s="31"/>
      <c r="BZH758" s="31"/>
      <c r="BZI758" s="31"/>
      <c r="BZJ758" s="31"/>
      <c r="BZK758" s="31"/>
      <c r="BZL758" s="31"/>
      <c r="BZM758" s="31"/>
      <c r="BZN758" s="31"/>
      <c r="BZO758" s="31"/>
      <c r="BZP758" s="31"/>
      <c r="BZQ758" s="31"/>
      <c r="BZR758" s="31"/>
      <c r="BZS758" s="31"/>
      <c r="BZT758" s="31"/>
      <c r="BZU758" s="31"/>
      <c r="BZV758" s="31"/>
      <c r="BZW758" s="31"/>
      <c r="BZX758" s="31"/>
      <c r="BZY758" s="31"/>
      <c r="BZZ758" s="31"/>
      <c r="CAA758" s="31"/>
      <c r="CAB758" s="31"/>
      <c r="CAC758" s="31"/>
      <c r="CAD758" s="31"/>
      <c r="CAE758" s="31"/>
      <c r="CAF758" s="31"/>
      <c r="CAG758" s="31"/>
      <c r="CAH758" s="31"/>
      <c r="CAI758" s="31"/>
      <c r="CAJ758" s="31"/>
      <c r="CAK758" s="31"/>
      <c r="CAL758" s="31"/>
      <c r="CAM758" s="31"/>
      <c r="CAN758" s="31"/>
      <c r="CAO758" s="31"/>
      <c r="CAP758" s="31"/>
      <c r="CAQ758" s="31"/>
      <c r="CAR758" s="31"/>
      <c r="CAS758" s="31"/>
      <c r="CAT758" s="31"/>
      <c r="CAU758" s="31"/>
      <c r="CAV758" s="31"/>
      <c r="CAW758" s="31"/>
      <c r="CAX758" s="31"/>
      <c r="CAY758" s="31"/>
      <c r="CAZ758" s="31"/>
      <c r="CBA758" s="31"/>
      <c r="CBB758" s="31"/>
      <c r="CBC758" s="31"/>
      <c r="CBD758" s="31"/>
      <c r="CBE758" s="31"/>
      <c r="CBF758" s="31"/>
      <c r="CBG758" s="31"/>
      <c r="CBH758" s="31"/>
      <c r="CBI758" s="31"/>
      <c r="CBJ758" s="31"/>
      <c r="CBK758" s="31"/>
      <c r="CBL758" s="31"/>
      <c r="CBM758" s="31"/>
      <c r="CBN758" s="31"/>
      <c r="CBO758" s="31"/>
      <c r="CBP758" s="31"/>
      <c r="CBQ758" s="31"/>
      <c r="CBR758" s="31"/>
      <c r="CBS758" s="31"/>
      <c r="CBT758" s="31"/>
      <c r="CBU758" s="31"/>
      <c r="CBV758" s="31"/>
      <c r="CBW758" s="31"/>
      <c r="CBX758" s="31"/>
      <c r="CBY758" s="31"/>
      <c r="CBZ758" s="31"/>
      <c r="CCA758" s="31"/>
      <c r="CCB758" s="31"/>
      <c r="CCC758" s="31"/>
      <c r="CCD758" s="31"/>
      <c r="CCE758" s="31"/>
      <c r="CCF758" s="31"/>
      <c r="CCG758" s="31"/>
      <c r="CCH758" s="31"/>
      <c r="CCI758" s="31"/>
      <c r="CCJ758" s="31"/>
      <c r="CCK758" s="31"/>
      <c r="CCL758" s="31"/>
      <c r="CCM758" s="31"/>
      <c r="CCN758" s="31"/>
      <c r="CCO758" s="31"/>
      <c r="CCP758" s="31"/>
      <c r="CCQ758" s="31"/>
      <c r="CCR758" s="31"/>
      <c r="CCS758" s="31"/>
      <c r="CCT758" s="31"/>
      <c r="CCU758" s="31"/>
      <c r="CCV758" s="31"/>
      <c r="CCW758" s="31"/>
      <c r="CCX758" s="31"/>
      <c r="CCY758" s="31"/>
      <c r="CCZ758" s="31"/>
      <c r="CDA758" s="31"/>
      <c r="CDB758" s="31"/>
      <c r="CDC758" s="31"/>
      <c r="CDD758" s="31"/>
      <c r="CDE758" s="31"/>
      <c r="CDF758" s="31"/>
      <c r="CDG758" s="31"/>
      <c r="CDH758" s="31"/>
      <c r="CDI758" s="31"/>
      <c r="CDJ758" s="31"/>
      <c r="CDK758" s="31"/>
      <c r="CDL758" s="31"/>
      <c r="CDM758" s="31"/>
      <c r="CDN758" s="31"/>
      <c r="CDO758" s="31"/>
      <c r="CDP758" s="31"/>
      <c r="CDQ758" s="31"/>
      <c r="CDR758" s="31"/>
      <c r="CDS758" s="31"/>
      <c r="CDT758" s="31"/>
      <c r="CDU758" s="31"/>
      <c r="CDV758" s="31"/>
      <c r="CDW758" s="31"/>
      <c r="CDX758" s="31"/>
      <c r="CDY758" s="31"/>
      <c r="CDZ758" s="31"/>
      <c r="CEA758" s="31"/>
      <c r="CEB758" s="31"/>
      <c r="CEC758" s="31"/>
      <c r="CED758" s="31"/>
      <c r="CEE758" s="31"/>
      <c r="CEF758" s="31"/>
      <c r="CEG758" s="31"/>
      <c r="CEH758" s="31"/>
      <c r="CEI758" s="31"/>
      <c r="CEJ758" s="31"/>
      <c r="CEK758" s="31"/>
      <c r="CEL758" s="31"/>
      <c r="CEM758" s="31"/>
      <c r="CEN758" s="31"/>
      <c r="CEO758" s="31"/>
      <c r="CEP758" s="31"/>
      <c r="CEQ758" s="31"/>
      <c r="CER758" s="31"/>
      <c r="CES758" s="31"/>
      <c r="CET758" s="31"/>
      <c r="CEU758" s="31"/>
      <c r="CEV758" s="31"/>
      <c r="CEW758" s="31"/>
      <c r="CEX758" s="31"/>
      <c r="CEY758" s="31"/>
      <c r="CEZ758" s="31"/>
      <c r="CFA758" s="31"/>
      <c r="CFB758" s="31"/>
      <c r="CFC758" s="31"/>
      <c r="CFD758" s="31"/>
      <c r="CFE758" s="31"/>
      <c r="CFF758" s="31"/>
      <c r="CFG758" s="31"/>
      <c r="CFH758" s="31"/>
      <c r="CFI758" s="31"/>
      <c r="CFJ758" s="31"/>
      <c r="CFK758" s="31"/>
      <c r="CFL758" s="31"/>
      <c r="CFM758" s="31"/>
      <c r="CFN758" s="31"/>
      <c r="CFO758" s="31"/>
      <c r="CFP758" s="31"/>
      <c r="CFQ758" s="31"/>
      <c r="CFR758" s="31"/>
      <c r="CFS758" s="31"/>
      <c r="CFT758" s="31"/>
      <c r="CFU758" s="31"/>
      <c r="CFV758" s="31"/>
      <c r="CFW758" s="31"/>
      <c r="CFX758" s="31"/>
      <c r="CFY758" s="31"/>
      <c r="CFZ758" s="31"/>
      <c r="CGA758" s="31"/>
      <c r="CGB758" s="31"/>
      <c r="CGC758" s="31"/>
      <c r="CGD758" s="31"/>
      <c r="CGE758" s="31"/>
      <c r="CGF758" s="31"/>
      <c r="CGG758" s="31"/>
      <c r="CGH758" s="31"/>
      <c r="CGI758" s="31"/>
      <c r="CGJ758" s="31"/>
      <c r="CGK758" s="31"/>
      <c r="CGL758" s="31"/>
      <c r="CGM758" s="31"/>
      <c r="CGN758" s="31"/>
      <c r="CGO758" s="31"/>
      <c r="CGP758" s="31"/>
      <c r="CGQ758" s="31"/>
      <c r="CGR758" s="31"/>
      <c r="CGS758" s="31"/>
      <c r="CGT758" s="31"/>
      <c r="CGU758" s="31"/>
      <c r="CGV758" s="31"/>
      <c r="CGW758" s="31"/>
      <c r="CGX758" s="31"/>
      <c r="CGY758" s="31"/>
      <c r="CGZ758" s="31"/>
      <c r="CHA758" s="31"/>
      <c r="CHB758" s="31"/>
      <c r="CHC758" s="31"/>
      <c r="CHD758" s="31"/>
      <c r="CHE758" s="31"/>
      <c r="CHF758" s="31"/>
      <c r="CHG758" s="31"/>
      <c r="CHH758" s="31"/>
      <c r="CHI758" s="31"/>
      <c r="CHJ758" s="31"/>
      <c r="CHK758" s="31"/>
      <c r="CHL758" s="31"/>
      <c r="CHM758" s="31"/>
      <c r="CHN758" s="31"/>
      <c r="CHO758" s="31"/>
      <c r="CHP758" s="31"/>
      <c r="CHQ758" s="31"/>
      <c r="CHR758" s="31"/>
      <c r="CHS758" s="31"/>
      <c r="CHT758" s="31"/>
      <c r="CHU758" s="31"/>
      <c r="CHV758" s="31"/>
      <c r="CHW758" s="31"/>
      <c r="CHX758" s="31"/>
      <c r="CHY758" s="31"/>
      <c r="CHZ758" s="31"/>
      <c r="CIA758" s="31"/>
      <c r="CIB758" s="31"/>
      <c r="CIC758" s="31"/>
      <c r="CID758" s="31"/>
      <c r="CIE758" s="31"/>
      <c r="CIF758" s="31"/>
      <c r="CIG758" s="31"/>
      <c r="CIH758" s="31"/>
      <c r="CII758" s="31"/>
      <c r="CIJ758" s="31"/>
      <c r="CIK758" s="31"/>
      <c r="CIL758" s="31"/>
      <c r="CIM758" s="31"/>
      <c r="CIN758" s="31"/>
      <c r="CIO758" s="31"/>
      <c r="CIP758" s="31"/>
      <c r="CIQ758" s="31"/>
      <c r="CIR758" s="31"/>
      <c r="CIS758" s="31"/>
      <c r="CIT758" s="31"/>
      <c r="CIU758" s="31"/>
      <c r="CIV758" s="31"/>
      <c r="CIW758" s="31"/>
      <c r="CIX758" s="31"/>
      <c r="CIY758" s="31"/>
      <c r="CIZ758" s="31"/>
      <c r="CJA758" s="31"/>
      <c r="CJB758" s="31"/>
      <c r="CJC758" s="31"/>
      <c r="CJD758" s="31"/>
      <c r="CJE758" s="31"/>
      <c r="CJF758" s="31"/>
      <c r="CJG758" s="31"/>
      <c r="CJH758" s="31"/>
      <c r="CJI758" s="31"/>
      <c r="CJJ758" s="31"/>
      <c r="CJK758" s="31"/>
      <c r="CJL758" s="31"/>
      <c r="CJM758" s="31"/>
      <c r="CJN758" s="31"/>
      <c r="CJO758" s="31"/>
      <c r="CJP758" s="31"/>
      <c r="CJQ758" s="31"/>
      <c r="CJR758" s="31"/>
      <c r="CJS758" s="31"/>
      <c r="CJT758" s="31"/>
      <c r="CJU758" s="31"/>
      <c r="CJV758" s="31"/>
      <c r="CJW758" s="31"/>
      <c r="CJX758" s="31"/>
      <c r="CJY758" s="31"/>
      <c r="CJZ758" s="31"/>
      <c r="CKA758" s="31"/>
      <c r="CKB758" s="31"/>
      <c r="CKC758" s="31"/>
      <c r="CKD758" s="31"/>
      <c r="CKE758" s="31"/>
      <c r="CKF758" s="31"/>
      <c r="CKG758" s="31"/>
      <c r="CKH758" s="31"/>
      <c r="CKI758" s="31"/>
      <c r="CKJ758" s="31"/>
      <c r="CKK758" s="31"/>
      <c r="CKL758" s="31"/>
      <c r="CKM758" s="31"/>
      <c r="CKN758" s="31"/>
      <c r="CKO758" s="31"/>
      <c r="CKP758" s="31"/>
      <c r="CKQ758" s="31"/>
      <c r="CKR758" s="31"/>
      <c r="CKS758" s="31"/>
      <c r="CKT758" s="31"/>
      <c r="CKU758" s="31"/>
      <c r="CKV758" s="31"/>
      <c r="CKW758" s="31"/>
      <c r="CKX758" s="31"/>
      <c r="CKY758" s="31"/>
      <c r="CKZ758" s="31"/>
      <c r="CLA758" s="31"/>
      <c r="CLB758" s="31"/>
      <c r="CLC758" s="31"/>
      <c r="CLD758" s="31"/>
      <c r="CLE758" s="31"/>
      <c r="CLF758" s="31"/>
      <c r="CLG758" s="31"/>
      <c r="CLH758" s="31"/>
      <c r="CLI758" s="31"/>
      <c r="CLJ758" s="31"/>
      <c r="CLK758" s="31"/>
      <c r="CLL758" s="31"/>
      <c r="CLM758" s="31"/>
      <c r="CLN758" s="31"/>
      <c r="CLO758" s="31"/>
      <c r="CLP758" s="31"/>
      <c r="CLQ758" s="31"/>
      <c r="CLR758" s="31"/>
      <c r="CLS758" s="31"/>
      <c r="CLT758" s="31"/>
      <c r="CLU758" s="31"/>
      <c r="CLV758" s="31"/>
      <c r="CLW758" s="31"/>
      <c r="CLX758" s="31"/>
      <c r="CLY758" s="31"/>
      <c r="CLZ758" s="31"/>
      <c r="CMA758" s="31"/>
      <c r="CMB758" s="31"/>
      <c r="CMC758" s="31"/>
      <c r="CMD758" s="31"/>
      <c r="CME758" s="31"/>
      <c r="CMF758" s="31"/>
      <c r="CMG758" s="31"/>
      <c r="CMH758" s="31"/>
      <c r="CMI758" s="31"/>
      <c r="CMJ758" s="31"/>
      <c r="CMK758" s="31"/>
      <c r="CML758" s="31"/>
      <c r="CMM758" s="31"/>
      <c r="CMN758" s="31"/>
      <c r="CMO758" s="31"/>
      <c r="CMP758" s="31"/>
      <c r="CMQ758" s="31"/>
      <c r="CMR758" s="31"/>
      <c r="CMS758" s="31"/>
      <c r="CMT758" s="31"/>
      <c r="CMU758" s="31"/>
      <c r="CMV758" s="31"/>
      <c r="CMW758" s="31"/>
      <c r="CMX758" s="31"/>
      <c r="CMY758" s="31"/>
      <c r="CMZ758" s="31"/>
      <c r="CNA758" s="31"/>
      <c r="CNB758" s="31"/>
      <c r="CNC758" s="31"/>
      <c r="CND758" s="31"/>
      <c r="CNE758" s="31"/>
      <c r="CNF758" s="31"/>
      <c r="CNG758" s="31"/>
      <c r="CNH758" s="31"/>
      <c r="CNI758" s="31"/>
      <c r="CNJ758" s="31"/>
      <c r="CNK758" s="31"/>
      <c r="CNL758" s="31"/>
      <c r="CNM758" s="31"/>
      <c r="CNN758" s="31"/>
      <c r="CNO758" s="31"/>
      <c r="CNP758" s="31"/>
      <c r="CNQ758" s="31"/>
      <c r="CNR758" s="31"/>
      <c r="CNS758" s="31"/>
      <c r="CNT758" s="31"/>
      <c r="CNU758" s="31"/>
      <c r="CNV758" s="31"/>
      <c r="CNW758" s="31"/>
      <c r="CNX758" s="31"/>
      <c r="CNY758" s="31"/>
      <c r="CNZ758" s="31"/>
      <c r="COA758" s="31"/>
      <c r="COB758" s="31"/>
      <c r="COC758" s="31"/>
      <c r="COD758" s="31"/>
      <c r="COE758" s="31"/>
      <c r="COF758" s="31"/>
      <c r="COG758" s="31"/>
      <c r="COH758" s="31"/>
      <c r="COI758" s="31"/>
      <c r="COJ758" s="31"/>
      <c r="COK758" s="31"/>
      <c r="COL758" s="31"/>
      <c r="COM758" s="31"/>
      <c r="CON758" s="31"/>
      <c r="COO758" s="31"/>
      <c r="COP758" s="31"/>
      <c r="COQ758" s="31"/>
      <c r="COR758" s="31"/>
      <c r="COS758" s="31"/>
      <c r="COT758" s="31"/>
      <c r="COU758" s="31"/>
      <c r="COV758" s="31"/>
      <c r="COW758" s="31"/>
      <c r="COX758" s="31"/>
      <c r="COY758" s="31"/>
      <c r="COZ758" s="31"/>
      <c r="CPA758" s="31"/>
      <c r="CPB758" s="31"/>
      <c r="CPC758" s="31"/>
      <c r="CPD758" s="31"/>
      <c r="CPE758" s="31"/>
      <c r="CPF758" s="31"/>
      <c r="CPG758" s="31"/>
      <c r="CPH758" s="31"/>
      <c r="CPI758" s="31"/>
      <c r="CPJ758" s="31"/>
      <c r="CPK758" s="31"/>
      <c r="CPL758" s="31"/>
      <c r="CPM758" s="31"/>
      <c r="CPN758" s="31"/>
      <c r="CPO758" s="31"/>
      <c r="CPP758" s="31"/>
      <c r="CPQ758" s="31"/>
      <c r="CPR758" s="31"/>
      <c r="CPS758" s="31"/>
      <c r="CPT758" s="31"/>
      <c r="CPU758" s="31"/>
      <c r="CPV758" s="31"/>
      <c r="CPW758" s="31"/>
      <c r="CPX758" s="31"/>
      <c r="CPY758" s="31"/>
      <c r="CPZ758" s="31"/>
      <c r="CQA758" s="31"/>
      <c r="CQB758" s="31"/>
      <c r="CQC758" s="31"/>
      <c r="CQD758" s="31"/>
      <c r="CQE758" s="31"/>
      <c r="CQF758" s="31"/>
      <c r="CQG758" s="31"/>
      <c r="CQH758" s="31"/>
      <c r="CQI758" s="31"/>
      <c r="CQJ758" s="31"/>
      <c r="CQK758" s="31"/>
      <c r="CQL758" s="31"/>
      <c r="CQM758" s="31"/>
      <c r="CQN758" s="31"/>
      <c r="CQO758" s="31"/>
      <c r="CQP758" s="31"/>
      <c r="CQQ758" s="31"/>
      <c r="CQR758" s="31"/>
      <c r="CQS758" s="31"/>
      <c r="CQT758" s="31"/>
      <c r="CQU758" s="31"/>
      <c r="CQV758" s="31"/>
      <c r="CQW758" s="31"/>
      <c r="CQX758" s="31"/>
      <c r="CQY758" s="31"/>
      <c r="CQZ758" s="31"/>
      <c r="CRA758" s="31"/>
      <c r="CRB758" s="31"/>
      <c r="CRC758" s="31"/>
      <c r="CRD758" s="31"/>
      <c r="CRE758" s="31"/>
      <c r="CRF758" s="31"/>
      <c r="CRG758" s="31"/>
      <c r="CRH758" s="31"/>
      <c r="CRI758" s="31"/>
      <c r="CRJ758" s="31"/>
      <c r="CRK758" s="31"/>
      <c r="CRL758" s="31"/>
      <c r="CRM758" s="31"/>
      <c r="CRN758" s="31"/>
      <c r="CRO758" s="31"/>
      <c r="CRP758" s="31"/>
      <c r="CRQ758" s="31"/>
      <c r="CRR758" s="31"/>
      <c r="CRS758" s="31"/>
      <c r="CRT758" s="31"/>
      <c r="CRU758" s="31"/>
      <c r="CRV758" s="31"/>
      <c r="CRW758" s="31"/>
      <c r="CRX758" s="31"/>
      <c r="CRY758" s="31"/>
      <c r="CRZ758" s="31"/>
      <c r="CSA758" s="31"/>
      <c r="CSB758" s="31"/>
      <c r="CSC758" s="31"/>
      <c r="CSD758" s="31"/>
      <c r="CSE758" s="31"/>
      <c r="CSF758" s="31"/>
      <c r="CSG758" s="31"/>
      <c r="CSH758" s="31"/>
      <c r="CSI758" s="31"/>
      <c r="CSJ758" s="31"/>
      <c r="CSK758" s="31"/>
      <c r="CSL758" s="31"/>
      <c r="CSM758" s="31"/>
      <c r="CSN758" s="31"/>
      <c r="CSO758" s="31"/>
      <c r="CSP758" s="31"/>
      <c r="CSQ758" s="31"/>
      <c r="CSR758" s="31"/>
      <c r="CSS758" s="31"/>
      <c r="CST758" s="31"/>
      <c r="CSU758" s="31"/>
      <c r="CSV758" s="31"/>
      <c r="CSW758" s="31"/>
      <c r="CSX758" s="31"/>
      <c r="CSY758" s="31"/>
      <c r="CSZ758" s="31"/>
      <c r="CTA758" s="31"/>
      <c r="CTB758" s="31"/>
      <c r="CTC758" s="31"/>
      <c r="CTD758" s="31"/>
      <c r="CTE758" s="31"/>
      <c r="CTF758" s="31"/>
      <c r="CTG758" s="31"/>
      <c r="CTH758" s="31"/>
      <c r="CTI758" s="31"/>
      <c r="CTJ758" s="31"/>
      <c r="CTK758" s="31"/>
      <c r="CTL758" s="31"/>
      <c r="CTM758" s="31"/>
      <c r="CTN758" s="31"/>
      <c r="CTO758" s="31"/>
      <c r="CTP758" s="31"/>
      <c r="CTQ758" s="31"/>
      <c r="CTR758" s="31"/>
      <c r="CTS758" s="31"/>
      <c r="CTT758" s="31"/>
      <c r="CTU758" s="31"/>
      <c r="CTV758" s="31"/>
      <c r="CTW758" s="31"/>
      <c r="CTX758" s="31"/>
      <c r="CTY758" s="31"/>
      <c r="CTZ758" s="31"/>
      <c r="CUA758" s="31"/>
      <c r="CUB758" s="31"/>
      <c r="CUC758" s="31"/>
      <c r="CUD758" s="31"/>
      <c r="CUE758" s="31"/>
      <c r="CUF758" s="31"/>
      <c r="CUG758" s="31"/>
      <c r="CUH758" s="31"/>
      <c r="CUI758" s="31"/>
      <c r="CUJ758" s="31"/>
      <c r="CUK758" s="31"/>
      <c r="CUL758" s="31"/>
      <c r="CUM758" s="31"/>
      <c r="CUN758" s="31"/>
      <c r="CUO758" s="31"/>
      <c r="CUP758" s="31"/>
      <c r="CUQ758" s="31"/>
      <c r="CUR758" s="31"/>
      <c r="CUS758" s="31"/>
      <c r="CUT758" s="31"/>
      <c r="CUU758" s="31"/>
      <c r="CUV758" s="31"/>
      <c r="CUW758" s="31"/>
      <c r="CUX758" s="31"/>
      <c r="CUY758" s="31"/>
      <c r="CUZ758" s="31"/>
      <c r="CVA758" s="31"/>
      <c r="CVB758" s="31"/>
      <c r="CVC758" s="31"/>
      <c r="CVD758" s="31"/>
      <c r="CVE758" s="31"/>
      <c r="CVF758" s="31"/>
      <c r="CVG758" s="31"/>
      <c r="CVH758" s="31"/>
      <c r="CVI758" s="31"/>
      <c r="CVJ758" s="31"/>
      <c r="CVK758" s="31"/>
      <c r="CVL758" s="31"/>
      <c r="CVM758" s="31"/>
      <c r="CVN758" s="31"/>
      <c r="CVO758" s="31"/>
      <c r="CVP758" s="31"/>
      <c r="CVQ758" s="31"/>
      <c r="CVR758" s="31"/>
      <c r="CVS758" s="31"/>
      <c r="CVT758" s="31"/>
      <c r="CVU758" s="31"/>
      <c r="CVV758" s="31"/>
      <c r="CVW758" s="31"/>
      <c r="CVX758" s="31"/>
      <c r="CVY758" s="31"/>
      <c r="CVZ758" s="31"/>
      <c r="CWA758" s="31"/>
      <c r="CWB758" s="31"/>
      <c r="CWC758" s="31"/>
      <c r="CWD758" s="31"/>
      <c r="CWE758" s="31"/>
      <c r="CWF758" s="31"/>
      <c r="CWG758" s="31"/>
      <c r="CWH758" s="31"/>
      <c r="CWI758" s="31"/>
      <c r="CWJ758" s="31"/>
      <c r="CWK758" s="31"/>
      <c r="CWL758" s="31"/>
      <c r="CWM758" s="31"/>
      <c r="CWN758" s="31"/>
      <c r="CWO758" s="31"/>
      <c r="CWP758" s="31"/>
      <c r="CWQ758" s="31"/>
      <c r="CWR758" s="31"/>
      <c r="CWS758" s="31"/>
      <c r="CWT758" s="31"/>
      <c r="CWU758" s="31"/>
      <c r="CWV758" s="31"/>
      <c r="CWW758" s="31"/>
      <c r="CWX758" s="31"/>
      <c r="CWY758" s="31"/>
      <c r="CWZ758" s="31"/>
      <c r="CXA758" s="31"/>
      <c r="CXB758" s="31"/>
      <c r="CXC758" s="31"/>
      <c r="CXD758" s="31"/>
      <c r="CXE758" s="31"/>
      <c r="CXF758" s="31"/>
      <c r="CXG758" s="31"/>
      <c r="CXH758" s="31"/>
      <c r="CXI758" s="31"/>
      <c r="CXJ758" s="31"/>
      <c r="CXK758" s="31"/>
      <c r="CXL758" s="31"/>
      <c r="CXM758" s="31"/>
      <c r="CXN758" s="31"/>
      <c r="CXO758" s="31"/>
      <c r="CXP758" s="31"/>
      <c r="CXQ758" s="31"/>
      <c r="CXR758" s="31"/>
      <c r="CXS758" s="31"/>
      <c r="CXT758" s="31"/>
      <c r="CXU758" s="31"/>
      <c r="CXV758" s="31"/>
      <c r="CXW758" s="31"/>
      <c r="CXX758" s="31"/>
      <c r="CXY758" s="31"/>
      <c r="CXZ758" s="31"/>
      <c r="CYA758" s="31"/>
      <c r="CYB758" s="31"/>
      <c r="CYC758" s="31"/>
      <c r="CYD758" s="31"/>
      <c r="CYE758" s="31"/>
      <c r="CYF758" s="31"/>
      <c r="CYG758" s="31"/>
      <c r="CYH758" s="31"/>
      <c r="CYI758" s="31"/>
      <c r="CYJ758" s="31"/>
      <c r="CYK758" s="31"/>
      <c r="CYL758" s="31"/>
      <c r="CYM758" s="31"/>
      <c r="CYN758" s="31"/>
      <c r="CYO758" s="31"/>
      <c r="CYP758" s="31"/>
      <c r="CYQ758" s="31"/>
      <c r="CYR758" s="31"/>
      <c r="CYS758" s="31"/>
      <c r="CYT758" s="31"/>
      <c r="CYU758" s="31"/>
      <c r="CYV758" s="31"/>
      <c r="CYW758" s="31"/>
      <c r="CYX758" s="31"/>
      <c r="CYY758" s="31"/>
      <c r="CYZ758" s="31"/>
      <c r="CZA758" s="31"/>
      <c r="CZB758" s="31"/>
      <c r="CZC758" s="31"/>
      <c r="CZD758" s="31"/>
      <c r="CZE758" s="31"/>
      <c r="CZF758" s="31"/>
      <c r="CZG758" s="31"/>
      <c r="CZH758" s="31"/>
      <c r="CZI758" s="31"/>
      <c r="CZJ758" s="31"/>
      <c r="CZK758" s="31"/>
      <c r="CZL758" s="31"/>
      <c r="CZM758" s="31"/>
      <c r="CZN758" s="31"/>
      <c r="CZO758" s="31"/>
      <c r="CZP758" s="31"/>
      <c r="CZQ758" s="31"/>
      <c r="CZR758" s="31"/>
      <c r="CZS758" s="31"/>
      <c r="CZT758" s="31"/>
      <c r="CZU758" s="31"/>
      <c r="CZV758" s="31"/>
      <c r="CZW758" s="31"/>
      <c r="CZX758" s="31"/>
      <c r="CZY758" s="31"/>
      <c r="CZZ758" s="31"/>
      <c r="DAA758" s="31"/>
      <c r="DAB758" s="31"/>
      <c r="DAC758" s="31"/>
      <c r="DAD758" s="31"/>
      <c r="DAE758" s="31"/>
      <c r="DAF758" s="31"/>
      <c r="DAG758" s="31"/>
      <c r="DAH758" s="31"/>
      <c r="DAI758" s="31"/>
      <c r="DAJ758" s="31"/>
      <c r="DAK758" s="31"/>
      <c r="DAL758" s="31"/>
      <c r="DAM758" s="31"/>
      <c r="DAN758" s="31"/>
      <c r="DAO758" s="31"/>
      <c r="DAP758" s="31"/>
      <c r="DAQ758" s="31"/>
      <c r="DAR758" s="31"/>
      <c r="DAS758" s="31"/>
      <c r="DAT758" s="31"/>
      <c r="DAU758" s="31"/>
      <c r="DAV758" s="31"/>
      <c r="DAW758" s="31"/>
      <c r="DAX758" s="31"/>
      <c r="DAY758" s="31"/>
      <c r="DAZ758" s="31"/>
      <c r="DBA758" s="31"/>
      <c r="DBB758" s="31"/>
      <c r="DBC758" s="31"/>
      <c r="DBD758" s="31"/>
      <c r="DBE758" s="31"/>
      <c r="DBF758" s="31"/>
      <c r="DBG758" s="31"/>
      <c r="DBH758" s="31"/>
      <c r="DBI758" s="31"/>
      <c r="DBJ758" s="31"/>
      <c r="DBK758" s="31"/>
      <c r="DBL758" s="31"/>
      <c r="DBM758" s="31"/>
      <c r="DBN758" s="31"/>
      <c r="DBO758" s="31"/>
      <c r="DBP758" s="31"/>
      <c r="DBQ758" s="31"/>
      <c r="DBR758" s="31"/>
      <c r="DBS758" s="31"/>
      <c r="DBT758" s="31"/>
      <c r="DBU758" s="31"/>
      <c r="DBV758" s="31"/>
      <c r="DBW758" s="31"/>
      <c r="DBX758" s="31"/>
      <c r="DBY758" s="31"/>
      <c r="DBZ758" s="31"/>
      <c r="DCA758" s="31"/>
      <c r="DCB758" s="31"/>
      <c r="DCC758" s="31"/>
      <c r="DCD758" s="31"/>
      <c r="DCE758" s="31"/>
      <c r="DCF758" s="31"/>
      <c r="DCG758" s="31"/>
      <c r="DCH758" s="31"/>
      <c r="DCI758" s="31"/>
      <c r="DCJ758" s="31"/>
      <c r="DCK758" s="31"/>
      <c r="DCL758" s="31"/>
      <c r="DCM758" s="31"/>
      <c r="DCN758" s="31"/>
      <c r="DCO758" s="31"/>
      <c r="DCP758" s="31"/>
      <c r="DCQ758" s="31"/>
      <c r="DCR758" s="31"/>
      <c r="DCS758" s="31"/>
      <c r="DCT758" s="31"/>
      <c r="DCU758" s="31"/>
      <c r="DCV758" s="31"/>
      <c r="DCW758" s="31"/>
      <c r="DCX758" s="31"/>
      <c r="DCY758" s="31"/>
      <c r="DCZ758" s="31"/>
      <c r="DDA758" s="31"/>
      <c r="DDB758" s="31"/>
      <c r="DDC758" s="31"/>
      <c r="DDD758" s="31"/>
      <c r="DDE758" s="31"/>
      <c r="DDF758" s="31"/>
      <c r="DDG758" s="31"/>
      <c r="DDH758" s="31"/>
      <c r="DDI758" s="31"/>
      <c r="DDJ758" s="31"/>
      <c r="DDK758" s="31"/>
      <c r="DDL758" s="31"/>
      <c r="DDM758" s="31"/>
      <c r="DDN758" s="31"/>
      <c r="DDO758" s="31"/>
      <c r="DDP758" s="31"/>
      <c r="DDQ758" s="31"/>
      <c r="DDR758" s="31"/>
      <c r="DDS758" s="31"/>
      <c r="DDT758" s="31"/>
      <c r="DDU758" s="31"/>
      <c r="DDV758" s="31"/>
      <c r="DDW758" s="31"/>
      <c r="DDX758" s="31"/>
      <c r="DDY758" s="31"/>
      <c r="DDZ758" s="31"/>
      <c r="DEA758" s="31"/>
      <c r="DEB758" s="31"/>
      <c r="DEC758" s="31"/>
      <c r="DED758" s="31"/>
      <c r="DEE758" s="31"/>
      <c r="DEF758" s="31"/>
      <c r="DEG758" s="31"/>
      <c r="DEH758" s="31"/>
      <c r="DEI758" s="31"/>
      <c r="DEJ758" s="31"/>
      <c r="DEK758" s="31"/>
      <c r="DEL758" s="31"/>
      <c r="DEM758" s="31"/>
      <c r="DEN758" s="31"/>
      <c r="DEO758" s="31"/>
      <c r="DEP758" s="31"/>
      <c r="DEQ758" s="31"/>
      <c r="DER758" s="31"/>
      <c r="DES758" s="31"/>
      <c r="DET758" s="31"/>
      <c r="DEU758" s="31"/>
      <c r="DEV758" s="31"/>
      <c r="DEW758" s="31"/>
      <c r="DEX758" s="31"/>
      <c r="DEY758" s="31"/>
      <c r="DEZ758" s="31"/>
      <c r="DFA758" s="31"/>
      <c r="DFB758" s="31"/>
      <c r="DFC758" s="31"/>
      <c r="DFD758" s="31"/>
      <c r="DFE758" s="31"/>
      <c r="DFF758" s="31"/>
      <c r="DFG758" s="31"/>
      <c r="DFH758" s="31"/>
      <c r="DFI758" s="31"/>
      <c r="DFJ758" s="31"/>
      <c r="DFK758" s="31"/>
      <c r="DFL758" s="31"/>
      <c r="DFM758" s="31"/>
      <c r="DFN758" s="31"/>
      <c r="DFO758" s="31"/>
      <c r="DFP758" s="31"/>
      <c r="DFQ758" s="31"/>
      <c r="DFR758" s="31"/>
      <c r="DFS758" s="31"/>
      <c r="DFT758" s="31"/>
      <c r="DFU758" s="31"/>
      <c r="DFV758" s="31"/>
      <c r="DFW758" s="31"/>
      <c r="DFX758" s="31"/>
      <c r="DFY758" s="31"/>
      <c r="DFZ758" s="31"/>
      <c r="DGA758" s="31"/>
      <c r="DGB758" s="31"/>
      <c r="DGC758" s="31"/>
      <c r="DGD758" s="31"/>
      <c r="DGE758" s="31"/>
      <c r="DGF758" s="31"/>
      <c r="DGG758" s="31"/>
      <c r="DGH758" s="31"/>
      <c r="DGI758" s="31"/>
      <c r="DGJ758" s="31"/>
      <c r="DGK758" s="31"/>
      <c r="DGL758" s="31"/>
      <c r="DGM758" s="31"/>
      <c r="DGN758" s="31"/>
      <c r="DGO758" s="31"/>
      <c r="DGP758" s="31"/>
      <c r="DGQ758" s="31"/>
      <c r="DGR758" s="31"/>
      <c r="DGS758" s="31"/>
      <c r="DGT758" s="31"/>
      <c r="DGU758" s="31"/>
      <c r="DGV758" s="31"/>
      <c r="DGW758" s="31"/>
      <c r="DGX758" s="31"/>
      <c r="DGY758" s="31"/>
      <c r="DGZ758" s="31"/>
      <c r="DHA758" s="31"/>
      <c r="DHB758" s="31"/>
      <c r="DHC758" s="31"/>
      <c r="DHD758" s="31"/>
      <c r="DHE758" s="31"/>
      <c r="DHF758" s="31"/>
      <c r="DHG758" s="31"/>
      <c r="DHH758" s="31"/>
      <c r="DHI758" s="31"/>
      <c r="DHJ758" s="31"/>
      <c r="DHK758" s="31"/>
      <c r="DHL758" s="31"/>
      <c r="DHM758" s="31"/>
      <c r="DHN758" s="31"/>
      <c r="DHO758" s="31"/>
      <c r="DHP758" s="31"/>
      <c r="DHQ758" s="31"/>
      <c r="DHR758" s="31"/>
      <c r="DHS758" s="31"/>
      <c r="DHT758" s="31"/>
      <c r="DHU758" s="31"/>
      <c r="DHV758" s="31"/>
      <c r="DHW758" s="31"/>
      <c r="DHX758" s="31"/>
      <c r="DHY758" s="31"/>
      <c r="DHZ758" s="31"/>
      <c r="DIA758" s="31"/>
      <c r="DIB758" s="31"/>
      <c r="DIC758" s="31"/>
      <c r="DID758" s="31"/>
      <c r="DIE758" s="31"/>
      <c r="DIF758" s="31"/>
      <c r="DIG758" s="31"/>
      <c r="DIH758" s="31"/>
      <c r="DII758" s="31"/>
      <c r="DIJ758" s="31"/>
      <c r="DIK758" s="31"/>
      <c r="DIL758" s="31"/>
      <c r="DIM758" s="31"/>
      <c r="DIN758" s="31"/>
      <c r="DIO758" s="31"/>
      <c r="DIP758" s="31"/>
      <c r="DIQ758" s="31"/>
      <c r="DIR758" s="31"/>
      <c r="DIS758" s="31"/>
      <c r="DIT758" s="31"/>
      <c r="DIU758" s="31"/>
      <c r="DIV758" s="31"/>
      <c r="DIW758" s="31"/>
      <c r="DIX758" s="31"/>
      <c r="DIY758" s="31"/>
      <c r="DIZ758" s="31"/>
      <c r="DJA758" s="31"/>
      <c r="DJB758" s="31"/>
      <c r="DJC758" s="31"/>
      <c r="DJD758" s="31"/>
      <c r="DJE758" s="31"/>
      <c r="DJF758" s="31"/>
      <c r="DJG758" s="31"/>
      <c r="DJH758" s="31"/>
      <c r="DJI758" s="31"/>
      <c r="DJJ758" s="31"/>
      <c r="DJK758" s="31"/>
      <c r="DJL758" s="31"/>
      <c r="DJM758" s="31"/>
      <c r="DJN758" s="31"/>
      <c r="DJO758" s="31"/>
      <c r="DJP758" s="31"/>
      <c r="DJQ758" s="31"/>
      <c r="DJR758" s="31"/>
      <c r="DJS758" s="31"/>
      <c r="DJT758" s="31"/>
      <c r="DJU758" s="31"/>
      <c r="DJV758" s="31"/>
      <c r="DJW758" s="31"/>
      <c r="DJX758" s="31"/>
      <c r="DJY758" s="31"/>
      <c r="DJZ758" s="31"/>
      <c r="DKA758" s="31"/>
      <c r="DKB758" s="31"/>
      <c r="DKC758" s="31"/>
      <c r="DKD758" s="31"/>
      <c r="DKE758" s="31"/>
      <c r="DKF758" s="31"/>
      <c r="DKG758" s="31"/>
      <c r="DKH758" s="31"/>
      <c r="DKI758" s="31"/>
      <c r="DKJ758" s="31"/>
      <c r="DKK758" s="31"/>
      <c r="DKL758" s="31"/>
      <c r="DKM758" s="31"/>
      <c r="DKN758" s="31"/>
      <c r="DKO758" s="31"/>
      <c r="DKP758" s="31"/>
      <c r="DKQ758" s="31"/>
      <c r="DKR758" s="31"/>
      <c r="DKS758" s="31"/>
      <c r="DKT758" s="31"/>
      <c r="DKU758" s="31"/>
      <c r="DKV758" s="31"/>
      <c r="DKW758" s="31"/>
      <c r="DKX758" s="31"/>
      <c r="DKY758" s="31"/>
      <c r="DKZ758" s="31"/>
      <c r="DLA758" s="31"/>
      <c r="DLB758" s="31"/>
      <c r="DLC758" s="31"/>
      <c r="DLD758" s="31"/>
      <c r="DLE758" s="31"/>
      <c r="DLF758" s="31"/>
      <c r="DLG758" s="31"/>
      <c r="DLH758" s="31"/>
      <c r="DLI758" s="31"/>
      <c r="DLJ758" s="31"/>
      <c r="DLK758" s="31"/>
      <c r="DLL758" s="31"/>
      <c r="DLM758" s="31"/>
      <c r="DLN758" s="31"/>
      <c r="DLO758" s="31"/>
      <c r="DLP758" s="31"/>
      <c r="DLQ758" s="31"/>
      <c r="DLR758" s="31"/>
      <c r="DLS758" s="31"/>
      <c r="DLT758" s="31"/>
      <c r="DLU758" s="31"/>
      <c r="DLV758" s="31"/>
      <c r="DLW758" s="31"/>
      <c r="DLX758" s="31"/>
      <c r="DLY758" s="31"/>
      <c r="DLZ758" s="31"/>
      <c r="DMA758" s="31"/>
      <c r="DMB758" s="31"/>
      <c r="DMC758" s="31"/>
      <c r="DMD758" s="31"/>
      <c r="DME758" s="31"/>
      <c r="DMF758" s="31"/>
      <c r="DMG758" s="31"/>
      <c r="DMH758" s="31"/>
      <c r="DMI758" s="31"/>
      <c r="DMJ758" s="31"/>
      <c r="DMK758" s="31"/>
      <c r="DML758" s="31"/>
      <c r="DMM758" s="31"/>
      <c r="DMN758" s="31"/>
      <c r="DMO758" s="31"/>
      <c r="DMP758" s="31"/>
      <c r="DMQ758" s="31"/>
      <c r="DMR758" s="31"/>
      <c r="DMS758" s="31"/>
      <c r="DMT758" s="31"/>
      <c r="DMU758" s="31"/>
      <c r="DMV758" s="31"/>
      <c r="DMW758" s="31"/>
      <c r="DMX758" s="31"/>
      <c r="DMY758" s="31"/>
      <c r="DMZ758" s="31"/>
      <c r="DNA758" s="31"/>
      <c r="DNB758" s="31"/>
      <c r="DNC758" s="31"/>
      <c r="DND758" s="31"/>
      <c r="DNE758" s="31"/>
      <c r="DNF758" s="31"/>
      <c r="DNG758" s="31"/>
      <c r="DNH758" s="31"/>
      <c r="DNI758" s="31"/>
      <c r="DNJ758" s="31"/>
      <c r="DNK758" s="31"/>
      <c r="DNL758" s="31"/>
      <c r="DNM758" s="31"/>
      <c r="DNN758" s="31"/>
      <c r="DNO758" s="31"/>
      <c r="DNP758" s="31"/>
      <c r="DNQ758" s="31"/>
      <c r="DNR758" s="31"/>
      <c r="DNS758" s="31"/>
      <c r="DNT758" s="31"/>
      <c r="DNU758" s="31"/>
      <c r="DNV758" s="31"/>
      <c r="DNW758" s="31"/>
      <c r="DNX758" s="31"/>
      <c r="DNY758" s="31"/>
      <c r="DNZ758" s="31"/>
      <c r="DOA758" s="31"/>
      <c r="DOB758" s="31"/>
      <c r="DOC758" s="31"/>
      <c r="DOD758" s="31"/>
      <c r="DOE758" s="31"/>
      <c r="DOF758" s="31"/>
      <c r="DOG758" s="31"/>
      <c r="DOH758" s="31"/>
      <c r="DOI758" s="31"/>
      <c r="DOJ758" s="31"/>
      <c r="DOK758" s="31"/>
      <c r="DOL758" s="31"/>
      <c r="DOM758" s="31"/>
      <c r="DON758" s="31"/>
      <c r="DOO758" s="31"/>
      <c r="DOP758" s="31"/>
      <c r="DOQ758" s="31"/>
      <c r="DOR758" s="31"/>
      <c r="DOS758" s="31"/>
      <c r="DOT758" s="31"/>
      <c r="DOU758" s="31"/>
      <c r="DOV758" s="31"/>
      <c r="DOW758" s="31"/>
      <c r="DOX758" s="31"/>
      <c r="DOY758" s="31"/>
      <c r="DOZ758" s="31"/>
      <c r="DPA758" s="31"/>
      <c r="DPB758" s="31"/>
      <c r="DPC758" s="31"/>
      <c r="DPD758" s="31"/>
      <c r="DPE758" s="31"/>
      <c r="DPF758" s="31"/>
      <c r="DPG758" s="31"/>
      <c r="DPH758" s="31"/>
      <c r="DPI758" s="31"/>
      <c r="DPJ758" s="31"/>
      <c r="DPK758" s="31"/>
      <c r="DPL758" s="31"/>
      <c r="DPM758" s="31"/>
      <c r="DPN758" s="31"/>
      <c r="DPO758" s="31"/>
      <c r="DPP758" s="31"/>
      <c r="DPQ758" s="31"/>
      <c r="DPR758" s="31"/>
      <c r="DPS758" s="31"/>
      <c r="DPT758" s="31"/>
      <c r="DPU758" s="31"/>
      <c r="DPV758" s="31"/>
      <c r="DPW758" s="31"/>
      <c r="DPX758" s="31"/>
      <c r="DPY758" s="31"/>
      <c r="DPZ758" s="31"/>
      <c r="DQA758" s="31"/>
      <c r="DQB758" s="31"/>
      <c r="DQC758" s="31"/>
      <c r="DQD758" s="31"/>
      <c r="DQE758" s="31"/>
      <c r="DQF758" s="31"/>
      <c r="DQG758" s="31"/>
      <c r="DQH758" s="31"/>
      <c r="DQI758" s="31"/>
      <c r="DQJ758" s="31"/>
      <c r="DQK758" s="31"/>
      <c r="DQL758" s="31"/>
      <c r="DQM758" s="31"/>
      <c r="DQN758" s="31"/>
      <c r="DQO758" s="31"/>
      <c r="DQP758" s="31"/>
      <c r="DQQ758" s="31"/>
      <c r="DQR758" s="31"/>
      <c r="DQS758" s="31"/>
      <c r="DQT758" s="31"/>
      <c r="DQU758" s="31"/>
      <c r="DQV758" s="31"/>
      <c r="DQW758" s="31"/>
      <c r="DQX758" s="31"/>
      <c r="DQY758" s="31"/>
      <c r="DQZ758" s="31"/>
      <c r="DRA758" s="31"/>
      <c r="DRB758" s="31"/>
      <c r="DRC758" s="31"/>
      <c r="DRD758" s="31"/>
      <c r="DRE758" s="31"/>
      <c r="DRF758" s="31"/>
      <c r="DRG758" s="31"/>
      <c r="DRH758" s="31"/>
      <c r="DRI758" s="31"/>
      <c r="DRJ758" s="31"/>
      <c r="DRK758" s="31"/>
      <c r="DRL758" s="31"/>
      <c r="DRM758" s="31"/>
      <c r="DRN758" s="31"/>
      <c r="DRO758" s="31"/>
      <c r="DRP758" s="31"/>
      <c r="DRQ758" s="31"/>
      <c r="DRR758" s="31"/>
      <c r="DRS758" s="31"/>
      <c r="DRT758" s="31"/>
      <c r="DRU758" s="31"/>
      <c r="DRV758" s="31"/>
      <c r="DRW758" s="31"/>
      <c r="DRX758" s="31"/>
      <c r="DRY758" s="31"/>
      <c r="DRZ758" s="31"/>
      <c r="DSA758" s="31"/>
      <c r="DSB758" s="31"/>
      <c r="DSC758" s="31"/>
      <c r="DSD758" s="31"/>
      <c r="DSE758" s="31"/>
      <c r="DSF758" s="31"/>
      <c r="DSG758" s="31"/>
      <c r="DSH758" s="31"/>
      <c r="DSI758" s="31"/>
      <c r="DSJ758" s="31"/>
      <c r="DSK758" s="31"/>
      <c r="DSL758" s="31"/>
      <c r="DSM758" s="31"/>
      <c r="DSN758" s="31"/>
      <c r="DSO758" s="31"/>
      <c r="DSP758" s="31"/>
      <c r="DSQ758" s="31"/>
      <c r="DSR758" s="31"/>
      <c r="DSS758" s="31"/>
      <c r="DST758" s="31"/>
      <c r="DSU758" s="31"/>
      <c r="DSV758" s="31"/>
      <c r="DSW758" s="31"/>
      <c r="DSX758" s="31"/>
      <c r="DSY758" s="31"/>
      <c r="DSZ758" s="31"/>
      <c r="DTA758" s="31"/>
      <c r="DTB758" s="31"/>
      <c r="DTC758" s="31"/>
      <c r="DTD758" s="31"/>
      <c r="DTE758" s="31"/>
      <c r="DTF758" s="31"/>
      <c r="DTG758" s="31"/>
      <c r="DTH758" s="31"/>
      <c r="DTI758" s="31"/>
      <c r="DTJ758" s="31"/>
      <c r="DTK758" s="31"/>
      <c r="DTL758" s="31"/>
      <c r="DTM758" s="31"/>
      <c r="DTN758" s="31"/>
      <c r="DTO758" s="31"/>
      <c r="DTP758" s="31"/>
      <c r="DTQ758" s="31"/>
      <c r="DTR758" s="31"/>
      <c r="DTS758" s="31"/>
      <c r="DTT758" s="31"/>
      <c r="DTU758" s="31"/>
      <c r="DTV758" s="31"/>
      <c r="DTW758" s="31"/>
      <c r="DTX758" s="31"/>
      <c r="DTY758" s="31"/>
      <c r="DTZ758" s="31"/>
      <c r="DUA758" s="31"/>
      <c r="DUB758" s="31"/>
      <c r="DUC758" s="31"/>
      <c r="DUD758" s="31"/>
      <c r="DUE758" s="31"/>
      <c r="DUF758" s="31"/>
      <c r="DUG758" s="31"/>
      <c r="DUH758" s="31"/>
      <c r="DUI758" s="31"/>
      <c r="DUJ758" s="31"/>
      <c r="DUK758" s="31"/>
      <c r="DUL758" s="31"/>
      <c r="DUM758" s="31"/>
      <c r="DUN758" s="31"/>
      <c r="DUO758" s="31"/>
      <c r="DUP758" s="31"/>
      <c r="DUQ758" s="31"/>
      <c r="DUR758" s="31"/>
      <c r="DUS758" s="31"/>
      <c r="DUT758" s="31"/>
      <c r="DUU758" s="31"/>
      <c r="DUV758" s="31"/>
      <c r="DUW758" s="31"/>
      <c r="DUX758" s="31"/>
      <c r="DUY758" s="31"/>
      <c r="DUZ758" s="31"/>
      <c r="DVA758" s="31"/>
      <c r="DVB758" s="31"/>
      <c r="DVC758" s="31"/>
      <c r="DVD758" s="31"/>
      <c r="DVE758" s="31"/>
      <c r="DVF758" s="31"/>
      <c r="DVG758" s="31"/>
      <c r="DVH758" s="31"/>
      <c r="DVI758" s="31"/>
      <c r="DVJ758" s="31"/>
      <c r="DVK758" s="31"/>
      <c r="DVL758" s="31"/>
      <c r="DVM758" s="31"/>
      <c r="DVN758" s="31"/>
      <c r="DVO758" s="31"/>
      <c r="DVP758" s="31"/>
      <c r="DVQ758" s="31"/>
      <c r="DVR758" s="31"/>
      <c r="DVS758" s="31"/>
      <c r="DVT758" s="31"/>
      <c r="DVU758" s="31"/>
      <c r="DVV758" s="31"/>
      <c r="DVW758" s="31"/>
      <c r="DVX758" s="31"/>
      <c r="DVY758" s="31"/>
      <c r="DVZ758" s="31"/>
      <c r="DWA758" s="31"/>
      <c r="DWB758" s="31"/>
      <c r="DWC758" s="31"/>
      <c r="DWD758" s="31"/>
      <c r="DWE758" s="31"/>
      <c r="DWF758" s="31"/>
      <c r="DWG758" s="31"/>
      <c r="DWH758" s="31"/>
      <c r="DWI758" s="31"/>
      <c r="DWJ758" s="31"/>
      <c r="DWK758" s="31"/>
      <c r="DWL758" s="31"/>
      <c r="DWM758" s="31"/>
      <c r="DWN758" s="31"/>
      <c r="DWO758" s="31"/>
      <c r="DWP758" s="31"/>
      <c r="DWQ758" s="31"/>
      <c r="DWR758" s="31"/>
      <c r="DWS758" s="31"/>
      <c r="DWT758" s="31"/>
      <c r="DWU758" s="31"/>
      <c r="DWV758" s="31"/>
      <c r="DWW758" s="31"/>
      <c r="DWX758" s="31"/>
      <c r="DWY758" s="31"/>
      <c r="DWZ758" s="31"/>
      <c r="DXA758" s="31"/>
      <c r="DXB758" s="31"/>
      <c r="DXC758" s="31"/>
      <c r="DXD758" s="31"/>
      <c r="DXE758" s="31"/>
      <c r="DXF758" s="31"/>
      <c r="DXG758" s="31"/>
      <c r="DXH758" s="31"/>
      <c r="DXI758" s="31"/>
      <c r="DXJ758" s="31"/>
      <c r="DXK758" s="31"/>
      <c r="DXL758" s="31"/>
      <c r="DXM758" s="31"/>
      <c r="DXN758" s="31"/>
      <c r="DXO758" s="31"/>
      <c r="DXP758" s="31"/>
      <c r="DXQ758" s="31"/>
      <c r="DXR758" s="31"/>
      <c r="DXS758" s="31"/>
      <c r="DXT758" s="31"/>
      <c r="DXU758" s="31"/>
      <c r="DXV758" s="31"/>
      <c r="DXW758" s="31"/>
      <c r="DXX758" s="31"/>
      <c r="DXY758" s="31"/>
      <c r="DXZ758" s="31"/>
      <c r="DYA758" s="31"/>
      <c r="DYB758" s="31"/>
      <c r="DYC758" s="31"/>
      <c r="DYD758" s="31"/>
      <c r="DYE758" s="31"/>
      <c r="DYF758" s="31"/>
      <c r="DYG758" s="31"/>
      <c r="DYH758" s="31"/>
      <c r="DYI758" s="31"/>
      <c r="DYJ758" s="31"/>
      <c r="DYK758" s="31"/>
      <c r="DYL758" s="31"/>
      <c r="DYM758" s="31"/>
      <c r="DYN758" s="31"/>
      <c r="DYO758" s="31"/>
      <c r="DYP758" s="31"/>
      <c r="DYQ758" s="31"/>
      <c r="DYR758" s="31"/>
      <c r="DYS758" s="31"/>
      <c r="DYT758" s="31"/>
      <c r="DYU758" s="31"/>
      <c r="DYV758" s="31"/>
      <c r="DYW758" s="31"/>
      <c r="DYX758" s="31"/>
      <c r="DYY758" s="31"/>
      <c r="DYZ758" s="31"/>
      <c r="DZA758" s="31"/>
      <c r="DZB758" s="31"/>
      <c r="DZC758" s="31"/>
      <c r="DZD758" s="31"/>
      <c r="DZE758" s="31"/>
      <c r="DZF758" s="31"/>
      <c r="DZG758" s="31"/>
      <c r="DZH758" s="31"/>
      <c r="DZI758" s="31"/>
      <c r="DZJ758" s="31"/>
      <c r="DZK758" s="31"/>
      <c r="DZL758" s="31"/>
      <c r="DZM758" s="31"/>
      <c r="DZN758" s="31"/>
      <c r="DZO758" s="31"/>
      <c r="DZP758" s="31"/>
      <c r="DZQ758" s="31"/>
      <c r="DZR758" s="31"/>
      <c r="DZS758" s="31"/>
      <c r="DZT758" s="31"/>
      <c r="DZU758" s="31"/>
      <c r="DZV758" s="31"/>
      <c r="DZW758" s="31"/>
      <c r="DZX758" s="31"/>
      <c r="DZY758" s="31"/>
      <c r="DZZ758" s="31"/>
      <c r="EAA758" s="31"/>
      <c r="EAB758" s="31"/>
      <c r="EAC758" s="31"/>
      <c r="EAD758" s="31"/>
      <c r="EAE758" s="31"/>
      <c r="EAF758" s="31"/>
      <c r="EAG758" s="31"/>
      <c r="EAH758" s="31"/>
      <c r="EAI758" s="31"/>
      <c r="EAJ758" s="31"/>
      <c r="EAK758" s="31"/>
      <c r="EAL758" s="31"/>
      <c r="EAM758" s="31"/>
      <c r="EAN758" s="31"/>
      <c r="EAO758" s="31"/>
      <c r="EAP758" s="31"/>
      <c r="EAQ758" s="31"/>
      <c r="EAR758" s="31"/>
      <c r="EAS758" s="31"/>
      <c r="EAT758" s="31"/>
      <c r="EAU758" s="31"/>
      <c r="EAV758" s="31"/>
      <c r="EAW758" s="31"/>
      <c r="EAX758" s="31"/>
      <c r="EAY758" s="31"/>
      <c r="EAZ758" s="31"/>
      <c r="EBA758" s="31"/>
      <c r="EBB758" s="31"/>
      <c r="EBC758" s="31"/>
      <c r="EBD758" s="31"/>
      <c r="EBE758" s="31"/>
      <c r="EBF758" s="31"/>
      <c r="EBG758" s="31"/>
      <c r="EBH758" s="31"/>
      <c r="EBI758" s="31"/>
      <c r="EBJ758" s="31"/>
      <c r="EBK758" s="31"/>
      <c r="EBL758" s="31"/>
      <c r="EBM758" s="31"/>
      <c r="EBN758" s="31"/>
      <c r="EBO758" s="31"/>
      <c r="EBP758" s="31"/>
      <c r="EBQ758" s="31"/>
      <c r="EBR758" s="31"/>
      <c r="EBS758" s="31"/>
      <c r="EBT758" s="31"/>
      <c r="EBU758" s="31"/>
      <c r="EBV758" s="31"/>
      <c r="EBW758" s="31"/>
      <c r="EBX758" s="31"/>
      <c r="EBY758" s="31"/>
      <c r="EBZ758" s="31"/>
      <c r="ECA758" s="31"/>
      <c r="ECB758" s="31"/>
      <c r="ECC758" s="31"/>
      <c r="ECD758" s="31"/>
      <c r="ECE758" s="31"/>
      <c r="ECF758" s="31"/>
      <c r="ECG758" s="31"/>
      <c r="ECH758" s="31"/>
      <c r="ECI758" s="31"/>
      <c r="ECJ758" s="31"/>
      <c r="ECK758" s="31"/>
      <c r="ECL758" s="31"/>
      <c r="ECM758" s="31"/>
      <c r="ECN758" s="31"/>
      <c r="ECO758" s="31"/>
      <c r="ECP758" s="31"/>
      <c r="ECQ758" s="31"/>
      <c r="ECR758" s="31"/>
      <c r="ECS758" s="31"/>
      <c r="ECT758" s="31"/>
      <c r="ECU758" s="31"/>
      <c r="ECV758" s="31"/>
      <c r="ECW758" s="31"/>
      <c r="ECX758" s="31"/>
      <c r="ECY758" s="31"/>
      <c r="ECZ758" s="31"/>
      <c r="EDA758" s="31"/>
      <c r="EDB758" s="31"/>
      <c r="EDC758" s="31"/>
      <c r="EDD758" s="31"/>
      <c r="EDE758" s="31"/>
      <c r="EDF758" s="31"/>
      <c r="EDG758" s="31"/>
      <c r="EDH758" s="31"/>
      <c r="EDI758" s="31"/>
      <c r="EDJ758" s="31"/>
      <c r="EDK758" s="31"/>
      <c r="EDL758" s="31"/>
      <c r="EDM758" s="31"/>
      <c r="EDN758" s="31"/>
      <c r="EDO758" s="31"/>
      <c r="EDP758" s="31"/>
      <c r="EDQ758" s="31"/>
      <c r="EDR758" s="31"/>
      <c r="EDS758" s="31"/>
      <c r="EDT758" s="31"/>
      <c r="EDU758" s="31"/>
      <c r="EDV758" s="31"/>
      <c r="EDW758" s="31"/>
      <c r="EDX758" s="31"/>
      <c r="EDY758" s="31"/>
      <c r="EDZ758" s="31"/>
      <c r="EEA758" s="31"/>
      <c r="EEB758" s="31"/>
      <c r="EEC758" s="31"/>
      <c r="EED758" s="31"/>
      <c r="EEE758" s="31"/>
      <c r="EEF758" s="31"/>
      <c r="EEG758" s="31"/>
      <c r="EEH758" s="31"/>
      <c r="EEI758" s="31"/>
      <c r="EEJ758" s="31"/>
      <c r="EEK758" s="31"/>
      <c r="EEL758" s="31"/>
      <c r="EEM758" s="31"/>
      <c r="EEN758" s="31"/>
      <c r="EEO758" s="31"/>
      <c r="EEP758" s="31"/>
      <c r="EEQ758" s="31"/>
      <c r="EER758" s="31"/>
      <c r="EES758" s="31"/>
      <c r="EET758" s="31"/>
      <c r="EEU758" s="31"/>
      <c r="EEV758" s="31"/>
      <c r="EEW758" s="31"/>
      <c r="EEX758" s="31"/>
      <c r="EEY758" s="31"/>
      <c r="EEZ758" s="31"/>
      <c r="EFA758" s="31"/>
      <c r="EFB758" s="31"/>
      <c r="EFC758" s="31"/>
      <c r="EFD758" s="31"/>
      <c r="EFE758" s="31"/>
      <c r="EFF758" s="31"/>
      <c r="EFG758" s="31"/>
      <c r="EFH758" s="31"/>
      <c r="EFI758" s="31"/>
      <c r="EFJ758" s="31"/>
      <c r="EFK758" s="31"/>
      <c r="EFL758" s="31"/>
      <c r="EFM758" s="31"/>
      <c r="EFN758" s="31"/>
      <c r="EFO758" s="31"/>
      <c r="EFP758" s="31"/>
      <c r="EFQ758" s="31"/>
      <c r="EFR758" s="31"/>
      <c r="EFS758" s="31"/>
      <c r="EFT758" s="31"/>
      <c r="EFU758" s="31"/>
      <c r="EFV758" s="31"/>
      <c r="EFW758" s="31"/>
      <c r="EFX758" s="31"/>
      <c r="EFY758" s="31"/>
      <c r="EFZ758" s="31"/>
      <c r="EGA758" s="31"/>
      <c r="EGB758" s="31"/>
      <c r="EGC758" s="31"/>
      <c r="EGD758" s="31"/>
      <c r="EGE758" s="31"/>
      <c r="EGF758" s="31"/>
      <c r="EGG758" s="31"/>
      <c r="EGH758" s="31"/>
      <c r="EGI758" s="31"/>
      <c r="EGJ758" s="31"/>
      <c r="EGK758" s="31"/>
      <c r="EGL758" s="31"/>
      <c r="EGM758" s="31"/>
      <c r="EGN758" s="31"/>
      <c r="EGO758" s="31"/>
      <c r="EGP758" s="31"/>
      <c r="EGQ758" s="31"/>
      <c r="EGR758" s="31"/>
      <c r="EGS758" s="31"/>
      <c r="EGT758" s="31"/>
      <c r="EGU758" s="31"/>
      <c r="EGV758" s="31"/>
      <c r="EGW758" s="31"/>
      <c r="EGX758" s="31"/>
      <c r="EGY758" s="31"/>
      <c r="EGZ758" s="31"/>
      <c r="EHA758" s="31"/>
      <c r="EHB758" s="31"/>
      <c r="EHC758" s="31"/>
      <c r="EHD758" s="31"/>
      <c r="EHE758" s="31"/>
      <c r="EHF758" s="31"/>
      <c r="EHG758" s="31"/>
      <c r="EHH758" s="31"/>
      <c r="EHI758" s="31"/>
      <c r="EHJ758" s="31"/>
      <c r="EHK758" s="31"/>
      <c r="EHL758" s="31"/>
      <c r="EHM758" s="31"/>
      <c r="EHN758" s="31"/>
      <c r="EHO758" s="31"/>
      <c r="EHP758" s="31"/>
      <c r="EHQ758" s="31"/>
      <c r="EHR758" s="31"/>
      <c r="EHS758" s="31"/>
      <c r="EHT758" s="31"/>
      <c r="EHU758" s="31"/>
      <c r="EHV758" s="31"/>
      <c r="EHW758" s="31"/>
      <c r="EHX758" s="31"/>
      <c r="EHY758" s="31"/>
      <c r="EHZ758" s="31"/>
      <c r="EIA758" s="31"/>
      <c r="EIB758" s="31"/>
      <c r="EIC758" s="31"/>
      <c r="EID758" s="31"/>
      <c r="EIE758" s="31"/>
      <c r="EIF758" s="31"/>
      <c r="EIG758" s="31"/>
      <c r="EIH758" s="31"/>
      <c r="EII758" s="31"/>
      <c r="EIJ758" s="31"/>
      <c r="EIK758" s="31"/>
      <c r="EIL758" s="31"/>
      <c r="EIM758" s="31"/>
      <c r="EIN758" s="31"/>
      <c r="EIO758" s="31"/>
      <c r="EIP758" s="31"/>
      <c r="EIQ758" s="31"/>
      <c r="EIR758" s="31"/>
      <c r="EIS758" s="31"/>
      <c r="EIT758" s="31"/>
      <c r="EIU758" s="31"/>
      <c r="EIV758" s="31"/>
      <c r="EIW758" s="31"/>
      <c r="EIX758" s="31"/>
      <c r="EIY758" s="31"/>
      <c r="EIZ758" s="31"/>
      <c r="EJA758" s="31"/>
      <c r="EJB758" s="31"/>
      <c r="EJC758" s="31"/>
      <c r="EJD758" s="31"/>
      <c r="EJE758" s="31"/>
      <c r="EJF758" s="31"/>
      <c r="EJG758" s="31"/>
      <c r="EJH758" s="31"/>
      <c r="EJI758" s="31"/>
      <c r="EJJ758" s="31"/>
      <c r="EJK758" s="31"/>
      <c r="EJL758" s="31"/>
      <c r="EJM758" s="31"/>
      <c r="EJN758" s="31"/>
      <c r="EJO758" s="31"/>
      <c r="EJP758" s="31"/>
      <c r="EJQ758" s="31"/>
      <c r="EJR758" s="31"/>
      <c r="EJS758" s="31"/>
      <c r="EJT758" s="31"/>
      <c r="EJU758" s="31"/>
      <c r="EJV758" s="31"/>
      <c r="EJW758" s="31"/>
      <c r="EJX758" s="31"/>
      <c r="EJY758" s="31"/>
      <c r="EJZ758" s="31"/>
      <c r="EKA758" s="31"/>
      <c r="EKB758" s="31"/>
      <c r="EKC758" s="31"/>
      <c r="EKD758" s="31"/>
      <c r="EKE758" s="31"/>
      <c r="EKF758" s="31"/>
      <c r="EKG758" s="31"/>
      <c r="EKH758" s="31"/>
      <c r="EKI758" s="31"/>
      <c r="EKJ758" s="31"/>
      <c r="EKK758" s="31"/>
      <c r="EKL758" s="31"/>
      <c r="EKM758" s="31"/>
      <c r="EKN758" s="31"/>
      <c r="EKO758" s="31"/>
      <c r="EKP758" s="31"/>
      <c r="EKQ758" s="31"/>
      <c r="EKR758" s="31"/>
      <c r="EKS758" s="31"/>
      <c r="EKT758" s="31"/>
      <c r="EKU758" s="31"/>
      <c r="EKV758" s="31"/>
      <c r="EKW758" s="31"/>
      <c r="EKX758" s="31"/>
      <c r="EKY758" s="31"/>
      <c r="EKZ758" s="31"/>
      <c r="ELA758" s="31"/>
      <c r="ELB758" s="31"/>
      <c r="ELC758" s="31"/>
      <c r="ELD758" s="31"/>
      <c r="ELE758" s="31"/>
      <c r="ELF758" s="31"/>
      <c r="ELG758" s="31"/>
      <c r="ELH758" s="31"/>
      <c r="ELI758" s="31"/>
      <c r="ELJ758" s="31"/>
      <c r="ELK758" s="31"/>
      <c r="ELL758" s="31"/>
      <c r="ELM758" s="31"/>
      <c r="ELN758" s="31"/>
      <c r="ELO758" s="31"/>
      <c r="ELP758" s="31"/>
      <c r="ELQ758" s="31"/>
      <c r="ELR758" s="31"/>
      <c r="ELS758" s="31"/>
      <c r="ELT758" s="31"/>
      <c r="ELU758" s="31"/>
      <c r="ELV758" s="31"/>
      <c r="ELW758" s="31"/>
      <c r="ELX758" s="31"/>
      <c r="ELY758" s="31"/>
      <c r="ELZ758" s="31"/>
      <c r="EMA758" s="31"/>
      <c r="EMB758" s="31"/>
      <c r="EMC758" s="31"/>
      <c r="EMD758" s="31"/>
      <c r="EME758" s="31"/>
      <c r="EMF758" s="31"/>
      <c r="EMG758" s="31"/>
      <c r="EMH758" s="31"/>
      <c r="EMI758" s="31"/>
      <c r="EMJ758" s="31"/>
      <c r="EMK758" s="31"/>
      <c r="EML758" s="31"/>
      <c r="EMM758" s="31"/>
      <c r="EMN758" s="31"/>
      <c r="EMO758" s="31"/>
      <c r="EMP758" s="31"/>
      <c r="EMQ758" s="31"/>
      <c r="EMR758" s="31"/>
      <c r="EMS758" s="31"/>
      <c r="EMT758" s="31"/>
      <c r="EMU758" s="31"/>
      <c r="EMV758" s="31"/>
      <c r="EMW758" s="31"/>
      <c r="EMX758" s="31"/>
      <c r="EMY758" s="31"/>
      <c r="EMZ758" s="31"/>
      <c r="ENA758" s="31"/>
      <c r="ENB758" s="31"/>
      <c r="ENC758" s="31"/>
      <c r="END758" s="31"/>
      <c r="ENE758" s="31"/>
      <c r="ENF758" s="31"/>
      <c r="ENG758" s="31"/>
      <c r="ENH758" s="31"/>
      <c r="ENI758" s="31"/>
      <c r="ENJ758" s="31"/>
      <c r="ENK758" s="31"/>
      <c r="ENL758" s="31"/>
      <c r="ENM758" s="31"/>
      <c r="ENN758" s="31"/>
      <c r="ENO758" s="31"/>
      <c r="ENP758" s="31"/>
      <c r="ENQ758" s="31"/>
      <c r="ENR758" s="31"/>
      <c r="ENS758" s="31"/>
      <c r="ENT758" s="31"/>
      <c r="ENU758" s="31"/>
      <c r="ENV758" s="31"/>
      <c r="ENW758" s="31"/>
      <c r="ENX758" s="31"/>
      <c r="ENY758" s="31"/>
      <c r="ENZ758" s="31"/>
      <c r="EOA758" s="31"/>
      <c r="EOB758" s="31"/>
      <c r="EOC758" s="31"/>
      <c r="EOD758" s="31"/>
      <c r="EOE758" s="31"/>
      <c r="EOF758" s="31"/>
      <c r="EOG758" s="31"/>
      <c r="EOH758" s="31"/>
      <c r="EOI758" s="31"/>
      <c r="EOJ758" s="31"/>
      <c r="EOK758" s="31"/>
      <c r="EOL758" s="31"/>
      <c r="EOM758" s="31"/>
      <c r="EON758" s="31"/>
      <c r="EOO758" s="31"/>
      <c r="EOP758" s="31"/>
      <c r="EOQ758" s="31"/>
      <c r="EOR758" s="31"/>
      <c r="EOS758" s="31"/>
      <c r="EOT758" s="31"/>
      <c r="EOU758" s="31"/>
      <c r="EOV758" s="31"/>
      <c r="EOW758" s="31"/>
      <c r="EOX758" s="31"/>
      <c r="EOY758" s="31"/>
      <c r="EOZ758" s="31"/>
      <c r="EPA758" s="31"/>
      <c r="EPB758" s="31"/>
      <c r="EPC758" s="31"/>
      <c r="EPD758" s="31"/>
      <c r="EPE758" s="31"/>
      <c r="EPF758" s="31"/>
      <c r="EPG758" s="31"/>
      <c r="EPH758" s="31"/>
      <c r="EPI758" s="31"/>
      <c r="EPJ758" s="31"/>
      <c r="EPK758" s="31"/>
      <c r="EPL758" s="31"/>
      <c r="EPM758" s="31"/>
      <c r="EPN758" s="31"/>
      <c r="EPO758" s="31"/>
      <c r="EPP758" s="31"/>
      <c r="EPQ758" s="31"/>
      <c r="EPR758" s="31"/>
      <c r="EPS758" s="31"/>
      <c r="EPT758" s="31"/>
      <c r="EPU758" s="31"/>
      <c r="EPV758" s="31"/>
      <c r="EPW758" s="31"/>
      <c r="EPX758" s="31"/>
      <c r="EPY758" s="31"/>
      <c r="EPZ758" s="31"/>
      <c r="EQA758" s="31"/>
      <c r="EQB758" s="31"/>
      <c r="EQC758" s="31"/>
      <c r="EQD758" s="31"/>
      <c r="EQE758" s="31"/>
      <c r="EQF758" s="31"/>
      <c r="EQG758" s="31"/>
      <c r="EQH758" s="31"/>
      <c r="EQI758" s="31"/>
      <c r="EQJ758" s="31"/>
      <c r="EQK758" s="31"/>
      <c r="EQL758" s="31"/>
      <c r="EQM758" s="31"/>
      <c r="EQN758" s="31"/>
      <c r="EQO758" s="31"/>
      <c r="EQP758" s="31"/>
      <c r="EQQ758" s="31"/>
      <c r="EQR758" s="31"/>
      <c r="EQS758" s="31"/>
      <c r="EQT758" s="31"/>
      <c r="EQU758" s="31"/>
      <c r="EQV758" s="31"/>
      <c r="EQW758" s="31"/>
      <c r="EQX758" s="31"/>
      <c r="EQY758" s="31"/>
      <c r="EQZ758" s="31"/>
      <c r="ERA758" s="31"/>
      <c r="ERB758" s="31"/>
      <c r="ERC758" s="31"/>
      <c r="ERD758" s="31"/>
      <c r="ERE758" s="31"/>
      <c r="ERF758" s="31"/>
      <c r="ERG758" s="31"/>
      <c r="ERH758" s="31"/>
      <c r="ERI758" s="31"/>
      <c r="ERJ758" s="31"/>
      <c r="ERK758" s="31"/>
      <c r="ERL758" s="31"/>
      <c r="ERM758" s="31"/>
      <c r="ERN758" s="31"/>
      <c r="ERO758" s="31"/>
      <c r="ERP758" s="31"/>
      <c r="ERQ758" s="31"/>
      <c r="ERR758" s="31"/>
      <c r="ERS758" s="31"/>
      <c r="ERT758" s="31"/>
      <c r="ERU758" s="31"/>
      <c r="ERV758" s="31"/>
      <c r="ERW758" s="31"/>
      <c r="ERX758" s="31"/>
      <c r="ERY758" s="31"/>
      <c r="ERZ758" s="31"/>
      <c r="ESA758" s="31"/>
      <c r="ESB758" s="31"/>
      <c r="ESC758" s="31"/>
      <c r="ESD758" s="31"/>
      <c r="ESE758" s="31"/>
      <c r="ESF758" s="31"/>
      <c r="ESG758" s="31"/>
      <c r="ESH758" s="31"/>
      <c r="ESI758" s="31"/>
      <c r="ESJ758" s="31"/>
      <c r="ESK758" s="31"/>
      <c r="ESL758" s="31"/>
      <c r="ESM758" s="31"/>
      <c r="ESN758" s="31"/>
      <c r="ESO758" s="31"/>
      <c r="ESP758" s="31"/>
      <c r="ESQ758" s="31"/>
      <c r="ESR758" s="31"/>
      <c r="ESS758" s="31"/>
      <c r="EST758" s="31"/>
      <c r="ESU758" s="31"/>
      <c r="ESV758" s="31"/>
      <c r="ESW758" s="31"/>
      <c r="ESX758" s="31"/>
      <c r="ESY758" s="31"/>
      <c r="ESZ758" s="31"/>
      <c r="ETA758" s="31"/>
      <c r="ETB758" s="31"/>
      <c r="ETC758" s="31"/>
      <c r="ETD758" s="31"/>
      <c r="ETE758" s="31"/>
      <c r="ETF758" s="31"/>
      <c r="ETG758" s="31"/>
      <c r="ETH758" s="31"/>
      <c r="ETI758" s="31"/>
      <c r="ETJ758" s="31"/>
      <c r="ETK758" s="31"/>
      <c r="ETL758" s="31"/>
      <c r="ETM758" s="31"/>
      <c r="ETN758" s="31"/>
      <c r="ETO758" s="31"/>
      <c r="ETP758" s="31"/>
      <c r="ETQ758" s="31"/>
      <c r="ETR758" s="31"/>
      <c r="ETS758" s="31"/>
      <c r="ETT758" s="31"/>
      <c r="ETU758" s="31"/>
      <c r="ETV758" s="31"/>
      <c r="ETW758" s="31"/>
      <c r="ETX758" s="31"/>
      <c r="ETY758" s="31"/>
      <c r="ETZ758" s="31"/>
      <c r="EUA758" s="31"/>
      <c r="EUB758" s="31"/>
      <c r="EUC758" s="31"/>
      <c r="EUD758" s="31"/>
      <c r="EUE758" s="31"/>
      <c r="EUF758" s="31"/>
      <c r="EUG758" s="31"/>
      <c r="EUH758" s="31"/>
      <c r="EUI758" s="31"/>
      <c r="EUJ758" s="31"/>
      <c r="EUK758" s="31"/>
      <c r="EUL758" s="31"/>
      <c r="EUM758" s="31"/>
      <c r="EUN758" s="31"/>
      <c r="EUO758" s="31"/>
      <c r="EUP758" s="31"/>
      <c r="EUQ758" s="31"/>
      <c r="EUR758" s="31"/>
      <c r="EUS758" s="31"/>
      <c r="EUT758" s="31"/>
      <c r="EUU758" s="31"/>
      <c r="EUV758" s="31"/>
      <c r="EUW758" s="31"/>
      <c r="EUX758" s="31"/>
      <c r="EUY758" s="31"/>
      <c r="EUZ758" s="31"/>
      <c r="EVA758" s="31"/>
      <c r="EVB758" s="31"/>
      <c r="EVC758" s="31"/>
      <c r="EVD758" s="31"/>
      <c r="EVE758" s="31"/>
      <c r="EVF758" s="31"/>
      <c r="EVG758" s="31"/>
      <c r="EVH758" s="31"/>
      <c r="EVI758" s="31"/>
      <c r="EVJ758" s="31"/>
      <c r="EVK758" s="31"/>
      <c r="EVL758" s="31"/>
      <c r="EVM758" s="31"/>
      <c r="EVN758" s="31"/>
      <c r="EVO758" s="31"/>
      <c r="EVP758" s="31"/>
      <c r="EVQ758" s="31"/>
      <c r="EVR758" s="31"/>
      <c r="EVS758" s="31"/>
      <c r="EVT758" s="31"/>
      <c r="EVU758" s="31"/>
      <c r="EVV758" s="31"/>
      <c r="EVW758" s="31"/>
      <c r="EVX758" s="31"/>
      <c r="EVY758" s="31"/>
      <c r="EVZ758" s="31"/>
      <c r="EWA758" s="31"/>
      <c r="EWB758" s="31"/>
      <c r="EWC758" s="31"/>
      <c r="EWD758" s="31"/>
      <c r="EWE758" s="31"/>
      <c r="EWF758" s="31"/>
      <c r="EWG758" s="31"/>
      <c r="EWH758" s="31"/>
      <c r="EWI758" s="31"/>
      <c r="EWJ758" s="31"/>
      <c r="EWK758" s="31"/>
      <c r="EWL758" s="31"/>
      <c r="EWM758" s="31"/>
      <c r="EWN758" s="31"/>
      <c r="EWO758" s="31"/>
      <c r="EWP758" s="31"/>
      <c r="EWQ758" s="31"/>
      <c r="EWR758" s="31"/>
      <c r="EWS758" s="31"/>
      <c r="EWT758" s="31"/>
      <c r="EWU758" s="31"/>
      <c r="EWV758" s="31"/>
      <c r="EWW758" s="31"/>
      <c r="EWX758" s="31"/>
      <c r="EWY758" s="31"/>
      <c r="EWZ758" s="31"/>
      <c r="EXA758" s="31"/>
      <c r="EXB758" s="31"/>
      <c r="EXC758" s="31"/>
      <c r="EXD758" s="31"/>
      <c r="EXE758" s="31"/>
      <c r="EXF758" s="31"/>
      <c r="EXG758" s="31"/>
      <c r="EXH758" s="31"/>
      <c r="EXI758" s="31"/>
      <c r="EXJ758" s="31"/>
      <c r="EXK758" s="31"/>
      <c r="EXL758" s="31"/>
      <c r="EXM758" s="31"/>
      <c r="EXN758" s="31"/>
      <c r="EXO758" s="31"/>
      <c r="EXP758" s="31"/>
      <c r="EXQ758" s="31"/>
      <c r="EXR758" s="31"/>
      <c r="EXS758" s="31"/>
      <c r="EXT758" s="31"/>
      <c r="EXU758" s="31"/>
      <c r="EXV758" s="31"/>
      <c r="EXW758" s="31"/>
      <c r="EXX758" s="31"/>
      <c r="EXY758" s="31"/>
      <c r="EXZ758" s="31"/>
      <c r="EYA758" s="31"/>
      <c r="EYB758" s="31"/>
      <c r="EYC758" s="31"/>
      <c r="EYD758" s="31"/>
      <c r="EYE758" s="31"/>
      <c r="EYF758" s="31"/>
      <c r="EYG758" s="31"/>
      <c r="EYH758" s="31"/>
      <c r="EYI758" s="31"/>
      <c r="EYJ758" s="31"/>
      <c r="EYK758" s="31"/>
      <c r="EYL758" s="31"/>
      <c r="EYM758" s="31"/>
      <c r="EYN758" s="31"/>
      <c r="EYO758" s="31"/>
      <c r="EYP758" s="31"/>
      <c r="EYQ758" s="31"/>
      <c r="EYR758" s="31"/>
      <c r="EYS758" s="31"/>
      <c r="EYT758" s="31"/>
      <c r="EYU758" s="31"/>
      <c r="EYV758" s="31"/>
      <c r="EYW758" s="31"/>
      <c r="EYX758" s="31"/>
      <c r="EYY758" s="31"/>
      <c r="EYZ758" s="31"/>
      <c r="EZA758" s="31"/>
      <c r="EZB758" s="31"/>
      <c r="EZC758" s="31"/>
      <c r="EZD758" s="31"/>
      <c r="EZE758" s="31"/>
      <c r="EZF758" s="31"/>
      <c r="EZG758" s="31"/>
      <c r="EZH758" s="31"/>
      <c r="EZI758" s="31"/>
      <c r="EZJ758" s="31"/>
      <c r="EZK758" s="31"/>
      <c r="EZL758" s="31"/>
      <c r="EZM758" s="31"/>
      <c r="EZN758" s="31"/>
      <c r="EZO758" s="31"/>
      <c r="EZP758" s="31"/>
      <c r="EZQ758" s="31"/>
      <c r="EZR758" s="31"/>
      <c r="EZS758" s="31"/>
      <c r="EZT758" s="31"/>
      <c r="EZU758" s="31"/>
      <c r="EZV758" s="31"/>
      <c r="EZW758" s="31"/>
      <c r="EZX758" s="31"/>
      <c r="EZY758" s="31"/>
      <c r="EZZ758" s="31"/>
      <c r="FAA758" s="31"/>
      <c r="FAB758" s="31"/>
      <c r="FAC758" s="31"/>
      <c r="FAD758" s="31"/>
      <c r="FAE758" s="31"/>
      <c r="FAF758" s="31"/>
      <c r="FAG758" s="31"/>
      <c r="FAH758" s="31"/>
      <c r="FAI758" s="31"/>
      <c r="FAJ758" s="31"/>
      <c r="FAK758" s="31"/>
      <c r="FAL758" s="31"/>
      <c r="FAM758" s="31"/>
      <c r="FAN758" s="31"/>
      <c r="FAO758" s="31"/>
      <c r="FAP758" s="31"/>
      <c r="FAQ758" s="31"/>
      <c r="FAR758" s="31"/>
      <c r="FAS758" s="31"/>
      <c r="FAT758" s="31"/>
      <c r="FAU758" s="31"/>
      <c r="FAV758" s="31"/>
      <c r="FAW758" s="31"/>
      <c r="FAX758" s="31"/>
      <c r="FAY758" s="31"/>
      <c r="FAZ758" s="31"/>
      <c r="FBA758" s="31"/>
      <c r="FBB758" s="31"/>
      <c r="FBC758" s="31"/>
      <c r="FBD758" s="31"/>
      <c r="FBE758" s="31"/>
      <c r="FBF758" s="31"/>
      <c r="FBG758" s="31"/>
      <c r="FBH758" s="31"/>
      <c r="FBI758" s="31"/>
      <c r="FBJ758" s="31"/>
      <c r="FBK758" s="31"/>
      <c r="FBL758" s="31"/>
      <c r="FBM758" s="31"/>
      <c r="FBN758" s="31"/>
      <c r="FBO758" s="31"/>
      <c r="FBP758" s="31"/>
      <c r="FBQ758" s="31"/>
      <c r="FBR758" s="31"/>
      <c r="FBS758" s="31"/>
      <c r="FBT758" s="31"/>
      <c r="FBU758" s="31"/>
      <c r="FBV758" s="31"/>
      <c r="FBW758" s="31"/>
      <c r="FBX758" s="31"/>
      <c r="FBY758" s="31"/>
      <c r="FBZ758" s="31"/>
      <c r="FCA758" s="31"/>
      <c r="FCB758" s="31"/>
      <c r="FCC758" s="31"/>
      <c r="FCD758" s="31"/>
      <c r="FCE758" s="31"/>
      <c r="FCF758" s="31"/>
      <c r="FCG758" s="31"/>
      <c r="FCH758" s="31"/>
      <c r="FCI758" s="31"/>
      <c r="FCJ758" s="31"/>
      <c r="FCK758" s="31"/>
      <c r="FCL758" s="31"/>
      <c r="FCM758" s="31"/>
      <c r="FCN758" s="31"/>
      <c r="FCO758" s="31"/>
      <c r="FCP758" s="31"/>
      <c r="FCQ758" s="31"/>
      <c r="FCR758" s="31"/>
      <c r="FCS758" s="31"/>
      <c r="FCT758" s="31"/>
      <c r="FCU758" s="31"/>
      <c r="FCV758" s="31"/>
      <c r="FCW758" s="31"/>
      <c r="FCX758" s="31"/>
      <c r="FCY758" s="31"/>
      <c r="FCZ758" s="31"/>
      <c r="FDA758" s="31"/>
      <c r="FDB758" s="31"/>
      <c r="FDC758" s="31"/>
      <c r="FDD758" s="31"/>
      <c r="FDE758" s="31"/>
      <c r="FDF758" s="31"/>
      <c r="FDG758" s="31"/>
      <c r="FDH758" s="31"/>
      <c r="FDI758" s="31"/>
      <c r="FDJ758" s="31"/>
      <c r="FDK758" s="31"/>
      <c r="FDL758" s="31"/>
      <c r="FDM758" s="31"/>
      <c r="FDN758" s="31"/>
      <c r="FDO758" s="31"/>
      <c r="FDP758" s="31"/>
      <c r="FDQ758" s="31"/>
      <c r="FDR758" s="31"/>
      <c r="FDS758" s="31"/>
      <c r="FDT758" s="31"/>
      <c r="FDU758" s="31"/>
      <c r="FDV758" s="31"/>
      <c r="FDW758" s="31"/>
      <c r="FDX758" s="31"/>
      <c r="FDY758" s="31"/>
      <c r="FDZ758" s="31"/>
      <c r="FEA758" s="31"/>
      <c r="FEB758" s="31"/>
      <c r="FEC758" s="31"/>
      <c r="FED758" s="31"/>
      <c r="FEE758" s="31"/>
      <c r="FEF758" s="31"/>
      <c r="FEG758" s="31"/>
      <c r="FEH758" s="31"/>
      <c r="FEI758" s="31"/>
      <c r="FEJ758" s="31"/>
      <c r="FEK758" s="31"/>
      <c r="FEL758" s="31"/>
      <c r="FEM758" s="31"/>
      <c r="FEN758" s="31"/>
      <c r="FEO758" s="31"/>
      <c r="FEP758" s="31"/>
      <c r="FEQ758" s="31"/>
      <c r="FER758" s="31"/>
      <c r="FES758" s="31"/>
      <c r="FET758" s="31"/>
      <c r="FEU758" s="31"/>
      <c r="FEV758" s="31"/>
      <c r="FEW758" s="31"/>
      <c r="FEX758" s="31"/>
      <c r="FEY758" s="31"/>
      <c r="FEZ758" s="31"/>
      <c r="FFA758" s="31"/>
      <c r="FFB758" s="31"/>
      <c r="FFC758" s="31"/>
      <c r="FFD758" s="31"/>
      <c r="FFE758" s="31"/>
      <c r="FFF758" s="31"/>
      <c r="FFG758" s="31"/>
      <c r="FFH758" s="31"/>
      <c r="FFI758" s="31"/>
      <c r="FFJ758" s="31"/>
      <c r="FFK758" s="31"/>
      <c r="FFL758" s="31"/>
      <c r="FFM758" s="31"/>
      <c r="FFN758" s="31"/>
      <c r="FFO758" s="31"/>
      <c r="FFP758" s="31"/>
      <c r="FFQ758" s="31"/>
      <c r="FFR758" s="31"/>
      <c r="FFS758" s="31"/>
      <c r="FFT758" s="31"/>
      <c r="FFU758" s="31"/>
      <c r="FFV758" s="31"/>
      <c r="FFW758" s="31"/>
      <c r="FFX758" s="31"/>
      <c r="FFY758" s="31"/>
      <c r="FFZ758" s="31"/>
      <c r="FGA758" s="31"/>
      <c r="FGB758" s="31"/>
      <c r="FGC758" s="31"/>
      <c r="FGD758" s="31"/>
      <c r="FGE758" s="31"/>
      <c r="FGF758" s="31"/>
      <c r="FGG758" s="31"/>
      <c r="FGH758" s="31"/>
      <c r="FGI758" s="31"/>
      <c r="FGJ758" s="31"/>
      <c r="FGK758" s="31"/>
      <c r="FGL758" s="31"/>
      <c r="FGM758" s="31"/>
      <c r="FGN758" s="31"/>
      <c r="FGO758" s="31"/>
      <c r="FGP758" s="31"/>
      <c r="FGQ758" s="31"/>
      <c r="FGR758" s="31"/>
      <c r="FGS758" s="31"/>
      <c r="FGT758" s="31"/>
      <c r="FGU758" s="31"/>
      <c r="FGV758" s="31"/>
      <c r="FGW758" s="31"/>
      <c r="FGX758" s="31"/>
      <c r="FGY758" s="31"/>
      <c r="FGZ758" s="31"/>
      <c r="FHA758" s="31"/>
      <c r="FHB758" s="31"/>
      <c r="FHC758" s="31"/>
      <c r="FHD758" s="31"/>
      <c r="FHE758" s="31"/>
      <c r="FHF758" s="31"/>
      <c r="FHG758" s="31"/>
      <c r="FHH758" s="31"/>
      <c r="FHI758" s="31"/>
      <c r="FHJ758" s="31"/>
      <c r="FHK758" s="31"/>
      <c r="FHL758" s="31"/>
      <c r="FHM758" s="31"/>
      <c r="FHN758" s="31"/>
      <c r="FHO758" s="31"/>
      <c r="FHP758" s="31"/>
      <c r="FHQ758" s="31"/>
      <c r="FHR758" s="31"/>
      <c r="FHS758" s="31"/>
      <c r="FHT758" s="31"/>
      <c r="FHU758" s="31"/>
      <c r="FHV758" s="31"/>
      <c r="FHW758" s="31"/>
      <c r="FHX758" s="31"/>
      <c r="FHY758" s="31"/>
      <c r="FHZ758" s="31"/>
      <c r="FIA758" s="31"/>
      <c r="FIB758" s="31"/>
      <c r="FIC758" s="31"/>
      <c r="FID758" s="31"/>
      <c r="FIE758" s="31"/>
      <c r="FIF758" s="31"/>
      <c r="FIG758" s="31"/>
      <c r="FIH758" s="31"/>
      <c r="FII758" s="31"/>
      <c r="FIJ758" s="31"/>
      <c r="FIK758" s="31"/>
      <c r="FIL758" s="31"/>
      <c r="FIM758" s="31"/>
      <c r="FIN758" s="31"/>
      <c r="FIO758" s="31"/>
      <c r="FIP758" s="31"/>
      <c r="FIQ758" s="31"/>
      <c r="FIR758" s="31"/>
      <c r="FIS758" s="31"/>
      <c r="FIT758" s="31"/>
      <c r="FIU758" s="31"/>
      <c r="FIV758" s="31"/>
      <c r="FIW758" s="31"/>
      <c r="FIX758" s="31"/>
      <c r="FIY758" s="31"/>
      <c r="FIZ758" s="31"/>
      <c r="FJA758" s="31"/>
      <c r="FJB758" s="31"/>
      <c r="FJC758" s="31"/>
      <c r="FJD758" s="31"/>
      <c r="FJE758" s="31"/>
      <c r="FJF758" s="31"/>
      <c r="FJG758" s="31"/>
      <c r="FJH758" s="31"/>
      <c r="FJI758" s="31"/>
      <c r="FJJ758" s="31"/>
      <c r="FJK758" s="31"/>
      <c r="FJL758" s="31"/>
      <c r="FJM758" s="31"/>
      <c r="FJN758" s="31"/>
      <c r="FJO758" s="31"/>
      <c r="FJP758" s="31"/>
      <c r="FJQ758" s="31"/>
      <c r="FJR758" s="31"/>
      <c r="FJS758" s="31"/>
      <c r="FJT758" s="31"/>
      <c r="FJU758" s="31"/>
      <c r="FJV758" s="31"/>
      <c r="FJW758" s="31"/>
      <c r="FJX758" s="31"/>
      <c r="FJY758" s="31"/>
      <c r="FJZ758" s="31"/>
      <c r="FKA758" s="31"/>
      <c r="FKB758" s="31"/>
      <c r="FKC758" s="31"/>
      <c r="FKD758" s="31"/>
      <c r="FKE758" s="31"/>
      <c r="FKF758" s="31"/>
      <c r="FKG758" s="31"/>
      <c r="FKH758" s="31"/>
      <c r="FKI758" s="31"/>
      <c r="FKJ758" s="31"/>
      <c r="FKK758" s="31"/>
      <c r="FKL758" s="31"/>
      <c r="FKM758" s="31"/>
      <c r="FKN758" s="31"/>
      <c r="FKO758" s="31"/>
      <c r="FKP758" s="31"/>
      <c r="FKQ758" s="31"/>
      <c r="FKR758" s="31"/>
      <c r="FKS758" s="31"/>
      <c r="FKT758" s="31"/>
      <c r="FKU758" s="31"/>
      <c r="FKV758" s="31"/>
      <c r="FKW758" s="31"/>
      <c r="FKX758" s="31"/>
      <c r="FKY758" s="31"/>
      <c r="FKZ758" s="31"/>
      <c r="FLA758" s="31"/>
      <c r="FLB758" s="31"/>
      <c r="FLC758" s="31"/>
      <c r="FLD758" s="31"/>
      <c r="FLE758" s="31"/>
      <c r="FLF758" s="31"/>
      <c r="FLG758" s="31"/>
      <c r="FLH758" s="31"/>
      <c r="FLI758" s="31"/>
      <c r="FLJ758" s="31"/>
      <c r="FLK758" s="31"/>
      <c r="FLL758" s="31"/>
      <c r="FLM758" s="31"/>
      <c r="FLN758" s="31"/>
      <c r="FLO758" s="31"/>
      <c r="FLP758" s="31"/>
      <c r="FLQ758" s="31"/>
      <c r="FLR758" s="31"/>
      <c r="FLS758" s="31"/>
      <c r="FLT758" s="31"/>
      <c r="FLU758" s="31"/>
      <c r="FLV758" s="31"/>
      <c r="FLW758" s="31"/>
      <c r="FLX758" s="31"/>
      <c r="FLY758" s="31"/>
      <c r="FLZ758" s="31"/>
      <c r="FMA758" s="31"/>
      <c r="FMB758" s="31"/>
      <c r="FMC758" s="31"/>
      <c r="FMD758" s="31"/>
      <c r="FME758" s="31"/>
      <c r="FMF758" s="31"/>
      <c r="FMG758" s="31"/>
      <c r="FMH758" s="31"/>
      <c r="FMI758" s="31"/>
      <c r="FMJ758" s="31"/>
      <c r="FMK758" s="31"/>
      <c r="FML758" s="31"/>
      <c r="FMM758" s="31"/>
      <c r="FMN758" s="31"/>
      <c r="FMO758" s="31"/>
      <c r="FMP758" s="31"/>
      <c r="FMQ758" s="31"/>
      <c r="FMR758" s="31"/>
      <c r="FMS758" s="31"/>
      <c r="FMT758" s="31"/>
      <c r="FMU758" s="31"/>
      <c r="FMV758" s="31"/>
      <c r="FMW758" s="31"/>
      <c r="FMX758" s="31"/>
      <c r="FMY758" s="31"/>
      <c r="FMZ758" s="31"/>
      <c r="FNA758" s="31"/>
      <c r="FNB758" s="31"/>
      <c r="FNC758" s="31"/>
      <c r="FND758" s="31"/>
      <c r="FNE758" s="31"/>
      <c r="FNF758" s="31"/>
      <c r="FNG758" s="31"/>
      <c r="FNH758" s="31"/>
      <c r="FNI758" s="31"/>
      <c r="FNJ758" s="31"/>
      <c r="FNK758" s="31"/>
      <c r="FNL758" s="31"/>
      <c r="FNM758" s="31"/>
      <c r="FNN758" s="31"/>
      <c r="FNO758" s="31"/>
      <c r="FNP758" s="31"/>
      <c r="FNQ758" s="31"/>
      <c r="FNR758" s="31"/>
      <c r="FNS758" s="31"/>
      <c r="FNT758" s="31"/>
      <c r="FNU758" s="31"/>
      <c r="FNV758" s="31"/>
      <c r="FNW758" s="31"/>
      <c r="FNX758" s="31"/>
      <c r="FNY758" s="31"/>
      <c r="FNZ758" s="31"/>
      <c r="FOA758" s="31"/>
      <c r="FOB758" s="31"/>
      <c r="FOC758" s="31"/>
      <c r="FOD758" s="31"/>
      <c r="FOE758" s="31"/>
      <c r="FOF758" s="31"/>
      <c r="FOG758" s="31"/>
      <c r="FOH758" s="31"/>
      <c r="FOI758" s="31"/>
      <c r="FOJ758" s="31"/>
      <c r="FOK758" s="31"/>
      <c r="FOL758" s="31"/>
      <c r="FOM758" s="31"/>
      <c r="FON758" s="31"/>
      <c r="FOO758" s="31"/>
      <c r="FOP758" s="31"/>
      <c r="FOQ758" s="31"/>
      <c r="FOR758" s="31"/>
      <c r="FOS758" s="31"/>
      <c r="FOT758" s="31"/>
      <c r="FOU758" s="31"/>
      <c r="FOV758" s="31"/>
      <c r="FOW758" s="31"/>
      <c r="FOX758" s="31"/>
      <c r="FOY758" s="31"/>
      <c r="FOZ758" s="31"/>
      <c r="FPA758" s="31"/>
      <c r="FPB758" s="31"/>
      <c r="FPC758" s="31"/>
      <c r="FPD758" s="31"/>
      <c r="FPE758" s="31"/>
      <c r="FPF758" s="31"/>
      <c r="FPG758" s="31"/>
      <c r="FPH758" s="31"/>
      <c r="FPI758" s="31"/>
      <c r="FPJ758" s="31"/>
      <c r="FPK758" s="31"/>
      <c r="FPL758" s="31"/>
      <c r="FPM758" s="31"/>
      <c r="FPN758" s="31"/>
      <c r="FPO758" s="31"/>
      <c r="FPP758" s="31"/>
      <c r="FPQ758" s="31"/>
      <c r="FPR758" s="31"/>
      <c r="FPS758" s="31"/>
      <c r="FPT758" s="31"/>
      <c r="FPU758" s="31"/>
      <c r="FPV758" s="31"/>
      <c r="FPW758" s="31"/>
      <c r="FPX758" s="31"/>
      <c r="FPY758" s="31"/>
      <c r="FPZ758" s="31"/>
      <c r="FQA758" s="31"/>
      <c r="FQB758" s="31"/>
      <c r="FQC758" s="31"/>
      <c r="FQD758" s="31"/>
      <c r="FQE758" s="31"/>
      <c r="FQF758" s="31"/>
      <c r="FQG758" s="31"/>
      <c r="FQH758" s="31"/>
      <c r="FQI758" s="31"/>
      <c r="FQJ758" s="31"/>
      <c r="FQK758" s="31"/>
      <c r="FQL758" s="31"/>
      <c r="FQM758" s="31"/>
      <c r="FQN758" s="31"/>
      <c r="FQO758" s="31"/>
      <c r="FQP758" s="31"/>
      <c r="FQQ758" s="31"/>
      <c r="FQR758" s="31"/>
      <c r="FQS758" s="31"/>
      <c r="FQT758" s="31"/>
      <c r="FQU758" s="31"/>
      <c r="FQV758" s="31"/>
      <c r="FQW758" s="31"/>
      <c r="FQX758" s="31"/>
      <c r="FQY758" s="31"/>
      <c r="FQZ758" s="31"/>
      <c r="FRA758" s="31"/>
      <c r="FRB758" s="31"/>
      <c r="FRC758" s="31"/>
      <c r="FRD758" s="31"/>
      <c r="FRE758" s="31"/>
      <c r="FRF758" s="31"/>
      <c r="FRG758" s="31"/>
      <c r="FRH758" s="31"/>
      <c r="FRI758" s="31"/>
      <c r="FRJ758" s="31"/>
      <c r="FRK758" s="31"/>
      <c r="FRL758" s="31"/>
      <c r="FRM758" s="31"/>
      <c r="FRN758" s="31"/>
      <c r="FRO758" s="31"/>
      <c r="FRP758" s="31"/>
      <c r="FRQ758" s="31"/>
      <c r="FRR758" s="31"/>
      <c r="FRS758" s="31"/>
      <c r="FRT758" s="31"/>
      <c r="FRU758" s="31"/>
      <c r="FRV758" s="31"/>
      <c r="FRW758" s="31"/>
      <c r="FRX758" s="31"/>
      <c r="FRY758" s="31"/>
      <c r="FRZ758" s="31"/>
      <c r="FSA758" s="31"/>
      <c r="FSB758" s="31"/>
      <c r="FSC758" s="31"/>
      <c r="FSD758" s="31"/>
      <c r="FSE758" s="31"/>
      <c r="FSF758" s="31"/>
      <c r="FSG758" s="31"/>
      <c r="FSH758" s="31"/>
      <c r="FSI758" s="31"/>
      <c r="FSJ758" s="31"/>
      <c r="FSK758" s="31"/>
      <c r="FSL758" s="31"/>
      <c r="FSM758" s="31"/>
      <c r="FSN758" s="31"/>
      <c r="FSO758" s="31"/>
      <c r="FSP758" s="31"/>
      <c r="FSQ758" s="31"/>
      <c r="FSR758" s="31"/>
      <c r="FSS758" s="31"/>
      <c r="FST758" s="31"/>
      <c r="FSU758" s="31"/>
      <c r="FSV758" s="31"/>
      <c r="FSW758" s="31"/>
      <c r="FSX758" s="31"/>
      <c r="FSY758" s="31"/>
      <c r="FSZ758" s="31"/>
      <c r="FTA758" s="31"/>
      <c r="FTB758" s="31"/>
      <c r="FTC758" s="31"/>
      <c r="FTD758" s="31"/>
      <c r="FTE758" s="31"/>
      <c r="FTF758" s="31"/>
      <c r="FTG758" s="31"/>
      <c r="FTH758" s="31"/>
      <c r="FTI758" s="31"/>
      <c r="FTJ758" s="31"/>
      <c r="FTK758" s="31"/>
      <c r="FTL758" s="31"/>
      <c r="FTM758" s="31"/>
      <c r="FTN758" s="31"/>
      <c r="FTO758" s="31"/>
      <c r="FTP758" s="31"/>
      <c r="FTQ758" s="31"/>
      <c r="FTR758" s="31"/>
      <c r="FTS758" s="31"/>
      <c r="FTT758" s="31"/>
      <c r="FTU758" s="31"/>
      <c r="FTV758" s="31"/>
      <c r="FTW758" s="31"/>
      <c r="FTX758" s="31"/>
      <c r="FTY758" s="31"/>
      <c r="FTZ758" s="31"/>
      <c r="FUA758" s="31"/>
      <c r="FUB758" s="31"/>
      <c r="FUC758" s="31"/>
      <c r="FUD758" s="31"/>
      <c r="FUE758" s="31"/>
      <c r="FUF758" s="31"/>
      <c r="FUG758" s="31"/>
      <c r="FUH758" s="31"/>
      <c r="FUI758" s="31"/>
      <c r="FUJ758" s="31"/>
      <c r="FUK758" s="31"/>
      <c r="FUL758" s="31"/>
      <c r="FUM758" s="31"/>
      <c r="FUN758" s="31"/>
      <c r="FUO758" s="31"/>
      <c r="FUP758" s="31"/>
      <c r="FUQ758" s="31"/>
      <c r="FUR758" s="31"/>
      <c r="FUS758" s="31"/>
      <c r="FUT758" s="31"/>
      <c r="FUU758" s="31"/>
      <c r="FUV758" s="31"/>
      <c r="FUW758" s="31"/>
      <c r="FUX758" s="31"/>
      <c r="FUY758" s="31"/>
      <c r="FUZ758" s="31"/>
      <c r="FVA758" s="31"/>
      <c r="FVB758" s="31"/>
      <c r="FVC758" s="31"/>
      <c r="FVD758" s="31"/>
      <c r="FVE758" s="31"/>
      <c r="FVF758" s="31"/>
      <c r="FVG758" s="31"/>
      <c r="FVH758" s="31"/>
      <c r="FVI758" s="31"/>
      <c r="FVJ758" s="31"/>
      <c r="FVK758" s="31"/>
      <c r="FVL758" s="31"/>
      <c r="FVM758" s="31"/>
      <c r="FVN758" s="31"/>
      <c r="FVO758" s="31"/>
      <c r="FVP758" s="31"/>
      <c r="FVQ758" s="31"/>
      <c r="FVR758" s="31"/>
      <c r="FVS758" s="31"/>
      <c r="FVT758" s="31"/>
      <c r="FVU758" s="31"/>
      <c r="FVV758" s="31"/>
      <c r="FVW758" s="31"/>
      <c r="FVX758" s="31"/>
      <c r="FVY758" s="31"/>
      <c r="FVZ758" s="31"/>
      <c r="FWA758" s="31"/>
      <c r="FWB758" s="31"/>
      <c r="FWC758" s="31"/>
      <c r="FWD758" s="31"/>
      <c r="FWE758" s="31"/>
      <c r="FWF758" s="31"/>
      <c r="FWG758" s="31"/>
      <c r="FWH758" s="31"/>
      <c r="FWI758" s="31"/>
      <c r="FWJ758" s="31"/>
      <c r="FWK758" s="31"/>
      <c r="FWL758" s="31"/>
      <c r="FWM758" s="31"/>
      <c r="FWN758" s="31"/>
      <c r="FWO758" s="31"/>
      <c r="FWP758" s="31"/>
      <c r="FWQ758" s="31"/>
      <c r="FWR758" s="31"/>
      <c r="FWS758" s="31"/>
      <c r="FWT758" s="31"/>
      <c r="FWU758" s="31"/>
      <c r="FWV758" s="31"/>
      <c r="FWW758" s="31"/>
      <c r="FWX758" s="31"/>
      <c r="FWY758" s="31"/>
      <c r="FWZ758" s="31"/>
      <c r="FXA758" s="31"/>
      <c r="FXB758" s="31"/>
      <c r="FXC758" s="31"/>
      <c r="FXD758" s="31"/>
      <c r="FXE758" s="31"/>
      <c r="FXF758" s="31"/>
      <c r="FXG758" s="31"/>
      <c r="FXH758" s="31"/>
      <c r="FXI758" s="31"/>
      <c r="FXJ758" s="31"/>
      <c r="FXK758" s="31"/>
      <c r="FXL758" s="31"/>
      <c r="FXM758" s="31"/>
      <c r="FXN758" s="31"/>
      <c r="FXO758" s="31"/>
      <c r="FXP758" s="31"/>
      <c r="FXQ758" s="31"/>
      <c r="FXR758" s="31"/>
      <c r="FXS758" s="31"/>
      <c r="FXT758" s="31"/>
      <c r="FXU758" s="31"/>
      <c r="FXV758" s="31"/>
      <c r="FXW758" s="31"/>
      <c r="FXX758" s="31"/>
      <c r="FXY758" s="31"/>
      <c r="FXZ758" s="31"/>
      <c r="FYA758" s="31"/>
      <c r="FYB758" s="31"/>
      <c r="FYC758" s="31"/>
      <c r="FYD758" s="31"/>
      <c r="FYE758" s="31"/>
      <c r="FYF758" s="31"/>
      <c r="FYG758" s="31"/>
      <c r="FYH758" s="31"/>
      <c r="FYI758" s="31"/>
      <c r="FYJ758" s="31"/>
      <c r="FYK758" s="31"/>
      <c r="FYL758" s="31"/>
      <c r="FYM758" s="31"/>
      <c r="FYN758" s="31"/>
      <c r="FYO758" s="31"/>
      <c r="FYP758" s="31"/>
      <c r="FYQ758" s="31"/>
      <c r="FYR758" s="31"/>
      <c r="FYS758" s="31"/>
      <c r="FYT758" s="31"/>
      <c r="FYU758" s="31"/>
      <c r="FYV758" s="31"/>
      <c r="FYW758" s="31"/>
      <c r="FYX758" s="31"/>
      <c r="FYY758" s="31"/>
      <c r="FYZ758" s="31"/>
      <c r="FZA758" s="31"/>
      <c r="FZB758" s="31"/>
      <c r="FZC758" s="31"/>
      <c r="FZD758" s="31"/>
      <c r="FZE758" s="31"/>
      <c r="FZF758" s="31"/>
      <c r="FZG758" s="31"/>
      <c r="FZH758" s="31"/>
      <c r="FZI758" s="31"/>
      <c r="FZJ758" s="31"/>
      <c r="FZK758" s="31"/>
      <c r="FZL758" s="31"/>
      <c r="FZM758" s="31"/>
      <c r="FZN758" s="31"/>
      <c r="FZO758" s="31"/>
      <c r="FZP758" s="31"/>
      <c r="FZQ758" s="31"/>
      <c r="FZR758" s="31"/>
      <c r="FZS758" s="31"/>
      <c r="FZT758" s="31"/>
      <c r="FZU758" s="31"/>
      <c r="FZV758" s="31"/>
      <c r="FZW758" s="31"/>
      <c r="FZX758" s="31"/>
      <c r="FZY758" s="31"/>
      <c r="FZZ758" s="31"/>
      <c r="GAA758" s="31"/>
      <c r="GAB758" s="31"/>
      <c r="GAC758" s="31"/>
      <c r="GAD758" s="31"/>
      <c r="GAE758" s="31"/>
      <c r="GAF758" s="31"/>
      <c r="GAG758" s="31"/>
      <c r="GAH758" s="31"/>
      <c r="GAI758" s="31"/>
      <c r="GAJ758" s="31"/>
      <c r="GAK758" s="31"/>
      <c r="GAL758" s="31"/>
      <c r="GAM758" s="31"/>
      <c r="GAN758" s="31"/>
      <c r="GAO758" s="31"/>
      <c r="GAP758" s="31"/>
      <c r="GAQ758" s="31"/>
      <c r="GAR758" s="31"/>
      <c r="GAS758" s="31"/>
      <c r="GAT758" s="31"/>
      <c r="GAU758" s="31"/>
      <c r="GAV758" s="31"/>
      <c r="GAW758" s="31"/>
      <c r="GAX758" s="31"/>
      <c r="GAY758" s="31"/>
      <c r="GAZ758" s="31"/>
      <c r="GBA758" s="31"/>
      <c r="GBB758" s="31"/>
      <c r="GBC758" s="31"/>
      <c r="GBD758" s="31"/>
      <c r="GBE758" s="31"/>
      <c r="GBF758" s="31"/>
      <c r="GBG758" s="31"/>
      <c r="GBH758" s="31"/>
      <c r="GBI758" s="31"/>
      <c r="GBJ758" s="31"/>
      <c r="GBK758" s="31"/>
      <c r="GBL758" s="31"/>
      <c r="GBM758" s="31"/>
      <c r="GBN758" s="31"/>
      <c r="GBO758" s="31"/>
      <c r="GBP758" s="31"/>
      <c r="GBQ758" s="31"/>
      <c r="GBR758" s="31"/>
      <c r="GBS758" s="31"/>
      <c r="GBT758" s="31"/>
      <c r="GBU758" s="31"/>
      <c r="GBV758" s="31"/>
      <c r="GBW758" s="31"/>
      <c r="GBX758" s="31"/>
      <c r="GBY758" s="31"/>
      <c r="GBZ758" s="31"/>
      <c r="GCA758" s="31"/>
      <c r="GCB758" s="31"/>
      <c r="GCC758" s="31"/>
      <c r="GCD758" s="31"/>
      <c r="GCE758" s="31"/>
      <c r="GCF758" s="31"/>
      <c r="GCG758" s="31"/>
      <c r="GCH758" s="31"/>
      <c r="GCI758" s="31"/>
      <c r="GCJ758" s="31"/>
      <c r="GCK758" s="31"/>
      <c r="GCL758" s="31"/>
      <c r="GCM758" s="31"/>
      <c r="GCN758" s="31"/>
      <c r="GCO758" s="31"/>
      <c r="GCP758" s="31"/>
      <c r="GCQ758" s="31"/>
      <c r="GCR758" s="31"/>
      <c r="GCS758" s="31"/>
      <c r="GCT758" s="31"/>
      <c r="GCU758" s="31"/>
      <c r="GCV758" s="31"/>
      <c r="GCW758" s="31"/>
      <c r="GCX758" s="31"/>
      <c r="GCY758" s="31"/>
      <c r="GCZ758" s="31"/>
      <c r="GDA758" s="31"/>
      <c r="GDB758" s="31"/>
      <c r="GDC758" s="31"/>
      <c r="GDD758" s="31"/>
      <c r="GDE758" s="31"/>
      <c r="GDF758" s="31"/>
      <c r="GDG758" s="31"/>
      <c r="GDH758" s="31"/>
      <c r="GDI758" s="31"/>
      <c r="GDJ758" s="31"/>
      <c r="GDK758" s="31"/>
      <c r="GDL758" s="31"/>
      <c r="GDM758" s="31"/>
      <c r="GDN758" s="31"/>
      <c r="GDO758" s="31"/>
      <c r="GDP758" s="31"/>
      <c r="GDQ758" s="31"/>
      <c r="GDR758" s="31"/>
      <c r="GDS758" s="31"/>
      <c r="GDT758" s="31"/>
      <c r="GDU758" s="31"/>
      <c r="GDV758" s="31"/>
      <c r="GDW758" s="31"/>
      <c r="GDX758" s="31"/>
      <c r="GDY758" s="31"/>
      <c r="GDZ758" s="31"/>
      <c r="GEA758" s="31"/>
      <c r="GEB758" s="31"/>
      <c r="GEC758" s="31"/>
      <c r="GED758" s="31"/>
      <c r="GEE758" s="31"/>
      <c r="GEF758" s="31"/>
      <c r="GEG758" s="31"/>
      <c r="GEH758" s="31"/>
      <c r="GEI758" s="31"/>
      <c r="GEJ758" s="31"/>
      <c r="GEK758" s="31"/>
      <c r="GEL758" s="31"/>
      <c r="GEM758" s="31"/>
      <c r="GEN758" s="31"/>
      <c r="GEO758" s="31"/>
      <c r="GEP758" s="31"/>
      <c r="GEQ758" s="31"/>
      <c r="GER758" s="31"/>
      <c r="GES758" s="31"/>
      <c r="GET758" s="31"/>
      <c r="GEU758" s="31"/>
      <c r="GEV758" s="31"/>
      <c r="GEW758" s="31"/>
      <c r="GEX758" s="31"/>
      <c r="GEY758" s="31"/>
      <c r="GEZ758" s="31"/>
      <c r="GFA758" s="31"/>
      <c r="GFB758" s="31"/>
      <c r="GFC758" s="31"/>
      <c r="GFD758" s="31"/>
      <c r="GFE758" s="31"/>
      <c r="GFF758" s="31"/>
      <c r="GFG758" s="31"/>
      <c r="GFH758" s="31"/>
      <c r="GFI758" s="31"/>
      <c r="GFJ758" s="31"/>
      <c r="GFK758" s="31"/>
      <c r="GFL758" s="31"/>
      <c r="GFM758" s="31"/>
      <c r="GFN758" s="31"/>
      <c r="GFO758" s="31"/>
      <c r="GFP758" s="31"/>
      <c r="GFQ758" s="31"/>
      <c r="GFR758" s="31"/>
      <c r="GFS758" s="31"/>
      <c r="GFT758" s="31"/>
      <c r="GFU758" s="31"/>
      <c r="GFV758" s="31"/>
      <c r="GFW758" s="31"/>
      <c r="GFX758" s="31"/>
      <c r="GFY758" s="31"/>
      <c r="GFZ758" s="31"/>
      <c r="GGA758" s="31"/>
      <c r="GGB758" s="31"/>
      <c r="GGC758" s="31"/>
      <c r="GGD758" s="31"/>
      <c r="GGE758" s="31"/>
      <c r="GGF758" s="31"/>
      <c r="GGG758" s="31"/>
      <c r="GGH758" s="31"/>
      <c r="GGI758" s="31"/>
      <c r="GGJ758" s="31"/>
      <c r="GGK758" s="31"/>
      <c r="GGL758" s="31"/>
      <c r="GGM758" s="31"/>
      <c r="GGN758" s="31"/>
      <c r="GGO758" s="31"/>
      <c r="GGP758" s="31"/>
      <c r="GGQ758" s="31"/>
      <c r="GGR758" s="31"/>
      <c r="GGS758" s="31"/>
      <c r="GGT758" s="31"/>
      <c r="GGU758" s="31"/>
      <c r="GGV758" s="31"/>
      <c r="GGW758" s="31"/>
      <c r="GGX758" s="31"/>
      <c r="GGY758" s="31"/>
      <c r="GGZ758" s="31"/>
      <c r="GHA758" s="31"/>
      <c r="GHB758" s="31"/>
      <c r="GHC758" s="31"/>
      <c r="GHD758" s="31"/>
      <c r="GHE758" s="31"/>
      <c r="GHF758" s="31"/>
      <c r="GHG758" s="31"/>
      <c r="GHH758" s="31"/>
      <c r="GHI758" s="31"/>
      <c r="GHJ758" s="31"/>
      <c r="GHK758" s="31"/>
      <c r="GHL758" s="31"/>
      <c r="GHM758" s="31"/>
      <c r="GHN758" s="31"/>
      <c r="GHO758" s="31"/>
      <c r="GHP758" s="31"/>
      <c r="GHQ758" s="31"/>
      <c r="GHR758" s="31"/>
      <c r="GHS758" s="31"/>
      <c r="GHT758" s="31"/>
      <c r="GHU758" s="31"/>
      <c r="GHV758" s="31"/>
      <c r="GHW758" s="31"/>
      <c r="GHX758" s="31"/>
      <c r="GHY758" s="31"/>
      <c r="GHZ758" s="31"/>
      <c r="GIA758" s="31"/>
      <c r="GIB758" s="31"/>
      <c r="GIC758" s="31"/>
      <c r="GID758" s="31"/>
      <c r="GIE758" s="31"/>
      <c r="GIF758" s="31"/>
      <c r="GIG758" s="31"/>
      <c r="GIH758" s="31"/>
      <c r="GII758" s="31"/>
      <c r="GIJ758" s="31"/>
      <c r="GIK758" s="31"/>
      <c r="GIL758" s="31"/>
      <c r="GIM758" s="31"/>
      <c r="GIN758" s="31"/>
      <c r="GIO758" s="31"/>
      <c r="GIP758" s="31"/>
      <c r="GIQ758" s="31"/>
      <c r="GIR758" s="31"/>
      <c r="GIS758" s="31"/>
      <c r="GIT758" s="31"/>
      <c r="GIU758" s="31"/>
      <c r="GIV758" s="31"/>
      <c r="GIW758" s="31"/>
      <c r="GIX758" s="31"/>
      <c r="GIY758" s="31"/>
      <c r="GIZ758" s="31"/>
      <c r="GJA758" s="31"/>
      <c r="GJB758" s="31"/>
      <c r="GJC758" s="31"/>
      <c r="GJD758" s="31"/>
      <c r="GJE758" s="31"/>
      <c r="GJF758" s="31"/>
      <c r="GJG758" s="31"/>
      <c r="GJH758" s="31"/>
      <c r="GJI758" s="31"/>
      <c r="GJJ758" s="31"/>
      <c r="GJK758" s="31"/>
      <c r="GJL758" s="31"/>
      <c r="GJM758" s="31"/>
      <c r="GJN758" s="31"/>
      <c r="GJO758" s="31"/>
      <c r="GJP758" s="31"/>
      <c r="GJQ758" s="31"/>
      <c r="GJR758" s="31"/>
      <c r="GJS758" s="31"/>
      <c r="GJT758" s="31"/>
      <c r="GJU758" s="31"/>
      <c r="GJV758" s="31"/>
      <c r="GJW758" s="31"/>
      <c r="GJX758" s="31"/>
      <c r="GJY758" s="31"/>
      <c r="GJZ758" s="31"/>
      <c r="GKA758" s="31"/>
      <c r="GKB758" s="31"/>
      <c r="GKC758" s="31"/>
      <c r="GKD758" s="31"/>
      <c r="GKE758" s="31"/>
      <c r="GKF758" s="31"/>
      <c r="GKG758" s="31"/>
      <c r="GKH758" s="31"/>
      <c r="GKI758" s="31"/>
      <c r="GKJ758" s="31"/>
      <c r="GKK758" s="31"/>
      <c r="GKL758" s="31"/>
      <c r="GKM758" s="31"/>
      <c r="GKN758" s="31"/>
      <c r="GKO758" s="31"/>
      <c r="GKP758" s="31"/>
      <c r="GKQ758" s="31"/>
      <c r="GKR758" s="31"/>
      <c r="GKS758" s="31"/>
      <c r="GKT758" s="31"/>
      <c r="GKU758" s="31"/>
      <c r="GKV758" s="31"/>
      <c r="GKW758" s="31"/>
      <c r="GKX758" s="31"/>
      <c r="GKY758" s="31"/>
      <c r="GKZ758" s="31"/>
      <c r="GLA758" s="31"/>
      <c r="GLB758" s="31"/>
      <c r="GLC758" s="31"/>
      <c r="GLD758" s="31"/>
      <c r="GLE758" s="31"/>
      <c r="GLF758" s="31"/>
      <c r="GLG758" s="31"/>
      <c r="GLH758" s="31"/>
      <c r="GLI758" s="31"/>
      <c r="GLJ758" s="31"/>
      <c r="GLK758" s="31"/>
      <c r="GLL758" s="31"/>
      <c r="GLM758" s="31"/>
      <c r="GLN758" s="31"/>
      <c r="GLO758" s="31"/>
      <c r="GLP758" s="31"/>
      <c r="GLQ758" s="31"/>
      <c r="GLR758" s="31"/>
      <c r="GLS758" s="31"/>
      <c r="GLT758" s="31"/>
      <c r="GLU758" s="31"/>
      <c r="GLV758" s="31"/>
      <c r="GLW758" s="31"/>
      <c r="GLX758" s="31"/>
      <c r="GLY758" s="31"/>
      <c r="GLZ758" s="31"/>
      <c r="GMA758" s="31"/>
      <c r="GMB758" s="31"/>
      <c r="GMC758" s="31"/>
      <c r="GMD758" s="31"/>
      <c r="GME758" s="31"/>
      <c r="GMF758" s="31"/>
      <c r="GMG758" s="31"/>
      <c r="GMH758" s="31"/>
      <c r="GMI758" s="31"/>
      <c r="GMJ758" s="31"/>
      <c r="GMK758" s="31"/>
      <c r="GML758" s="31"/>
      <c r="GMM758" s="31"/>
      <c r="GMN758" s="31"/>
      <c r="GMO758" s="31"/>
      <c r="GMP758" s="31"/>
      <c r="GMQ758" s="31"/>
      <c r="GMR758" s="31"/>
      <c r="GMS758" s="31"/>
      <c r="GMT758" s="31"/>
      <c r="GMU758" s="31"/>
      <c r="GMV758" s="31"/>
      <c r="GMW758" s="31"/>
      <c r="GMX758" s="31"/>
      <c r="GMY758" s="31"/>
      <c r="GMZ758" s="31"/>
      <c r="GNA758" s="31"/>
      <c r="GNB758" s="31"/>
      <c r="GNC758" s="31"/>
      <c r="GND758" s="31"/>
      <c r="GNE758" s="31"/>
      <c r="GNF758" s="31"/>
      <c r="GNG758" s="31"/>
      <c r="GNH758" s="31"/>
      <c r="GNI758" s="31"/>
      <c r="GNJ758" s="31"/>
      <c r="GNK758" s="31"/>
      <c r="GNL758" s="31"/>
      <c r="GNM758" s="31"/>
      <c r="GNN758" s="31"/>
      <c r="GNO758" s="31"/>
      <c r="GNP758" s="31"/>
      <c r="GNQ758" s="31"/>
      <c r="GNR758" s="31"/>
      <c r="GNS758" s="31"/>
      <c r="GNT758" s="31"/>
      <c r="GNU758" s="31"/>
      <c r="GNV758" s="31"/>
      <c r="GNW758" s="31"/>
      <c r="GNX758" s="31"/>
      <c r="GNY758" s="31"/>
      <c r="GNZ758" s="31"/>
      <c r="GOA758" s="31"/>
      <c r="GOB758" s="31"/>
      <c r="GOC758" s="31"/>
      <c r="GOD758" s="31"/>
      <c r="GOE758" s="31"/>
      <c r="GOF758" s="31"/>
      <c r="GOG758" s="31"/>
      <c r="GOH758" s="31"/>
      <c r="GOI758" s="31"/>
      <c r="GOJ758" s="31"/>
      <c r="GOK758" s="31"/>
      <c r="GOL758" s="31"/>
      <c r="GOM758" s="31"/>
      <c r="GON758" s="31"/>
      <c r="GOO758" s="31"/>
      <c r="GOP758" s="31"/>
      <c r="GOQ758" s="31"/>
      <c r="GOR758" s="31"/>
      <c r="GOS758" s="31"/>
      <c r="GOT758" s="31"/>
      <c r="GOU758" s="31"/>
      <c r="GOV758" s="31"/>
      <c r="GOW758" s="31"/>
      <c r="GOX758" s="31"/>
      <c r="GOY758" s="31"/>
      <c r="GOZ758" s="31"/>
      <c r="GPA758" s="31"/>
      <c r="GPB758" s="31"/>
      <c r="GPC758" s="31"/>
      <c r="GPD758" s="31"/>
      <c r="GPE758" s="31"/>
      <c r="GPF758" s="31"/>
      <c r="GPG758" s="31"/>
      <c r="GPH758" s="31"/>
      <c r="GPI758" s="31"/>
      <c r="GPJ758" s="31"/>
      <c r="GPK758" s="31"/>
      <c r="GPL758" s="31"/>
      <c r="GPM758" s="31"/>
      <c r="GPN758" s="31"/>
      <c r="GPO758" s="31"/>
      <c r="GPP758" s="31"/>
      <c r="GPQ758" s="31"/>
      <c r="GPR758" s="31"/>
      <c r="GPS758" s="31"/>
      <c r="GPT758" s="31"/>
      <c r="GPU758" s="31"/>
      <c r="GPV758" s="31"/>
      <c r="GPW758" s="31"/>
      <c r="GPX758" s="31"/>
      <c r="GPY758" s="31"/>
      <c r="GPZ758" s="31"/>
      <c r="GQA758" s="31"/>
      <c r="GQB758" s="31"/>
      <c r="GQC758" s="31"/>
      <c r="GQD758" s="31"/>
      <c r="GQE758" s="31"/>
      <c r="GQF758" s="31"/>
      <c r="GQG758" s="31"/>
      <c r="GQH758" s="31"/>
      <c r="GQI758" s="31"/>
      <c r="GQJ758" s="31"/>
      <c r="GQK758" s="31"/>
      <c r="GQL758" s="31"/>
      <c r="GQM758" s="31"/>
      <c r="GQN758" s="31"/>
      <c r="GQO758" s="31"/>
      <c r="GQP758" s="31"/>
      <c r="GQQ758" s="31"/>
      <c r="GQR758" s="31"/>
      <c r="GQS758" s="31"/>
      <c r="GQT758" s="31"/>
      <c r="GQU758" s="31"/>
      <c r="GQV758" s="31"/>
      <c r="GQW758" s="31"/>
      <c r="GQX758" s="31"/>
      <c r="GQY758" s="31"/>
      <c r="GQZ758" s="31"/>
      <c r="GRA758" s="31"/>
      <c r="GRB758" s="31"/>
      <c r="GRC758" s="31"/>
      <c r="GRD758" s="31"/>
      <c r="GRE758" s="31"/>
      <c r="GRF758" s="31"/>
      <c r="GRG758" s="31"/>
      <c r="GRH758" s="31"/>
      <c r="GRI758" s="31"/>
      <c r="GRJ758" s="31"/>
      <c r="GRK758" s="31"/>
      <c r="GRL758" s="31"/>
      <c r="GRM758" s="31"/>
      <c r="GRN758" s="31"/>
      <c r="GRO758" s="31"/>
      <c r="GRP758" s="31"/>
      <c r="GRQ758" s="31"/>
      <c r="GRR758" s="31"/>
      <c r="GRS758" s="31"/>
      <c r="GRT758" s="31"/>
      <c r="GRU758" s="31"/>
      <c r="GRV758" s="31"/>
      <c r="GRW758" s="31"/>
      <c r="GRX758" s="31"/>
      <c r="GRY758" s="31"/>
      <c r="GRZ758" s="31"/>
      <c r="GSA758" s="31"/>
      <c r="GSB758" s="31"/>
      <c r="GSC758" s="31"/>
      <c r="GSD758" s="31"/>
      <c r="GSE758" s="31"/>
      <c r="GSF758" s="31"/>
      <c r="GSG758" s="31"/>
      <c r="GSH758" s="31"/>
      <c r="GSI758" s="31"/>
      <c r="GSJ758" s="31"/>
      <c r="GSK758" s="31"/>
      <c r="GSL758" s="31"/>
      <c r="GSM758" s="31"/>
      <c r="GSN758" s="31"/>
      <c r="GSO758" s="31"/>
      <c r="GSP758" s="31"/>
      <c r="GSQ758" s="31"/>
      <c r="GSR758" s="31"/>
      <c r="GSS758" s="31"/>
      <c r="GST758" s="31"/>
      <c r="GSU758" s="31"/>
      <c r="GSV758" s="31"/>
      <c r="GSW758" s="31"/>
      <c r="GSX758" s="31"/>
      <c r="GSY758" s="31"/>
      <c r="GSZ758" s="31"/>
      <c r="GTA758" s="31"/>
      <c r="GTB758" s="31"/>
      <c r="GTC758" s="31"/>
      <c r="GTD758" s="31"/>
      <c r="GTE758" s="31"/>
      <c r="GTF758" s="31"/>
      <c r="GTG758" s="31"/>
      <c r="GTH758" s="31"/>
      <c r="GTI758" s="31"/>
      <c r="GTJ758" s="31"/>
      <c r="GTK758" s="31"/>
      <c r="GTL758" s="31"/>
      <c r="GTM758" s="31"/>
      <c r="GTN758" s="31"/>
      <c r="GTO758" s="31"/>
      <c r="GTP758" s="31"/>
      <c r="GTQ758" s="31"/>
      <c r="GTR758" s="31"/>
      <c r="GTS758" s="31"/>
      <c r="GTT758" s="31"/>
      <c r="GTU758" s="31"/>
      <c r="GTV758" s="31"/>
      <c r="GTW758" s="31"/>
      <c r="GTX758" s="31"/>
      <c r="GTY758" s="31"/>
      <c r="GTZ758" s="31"/>
      <c r="GUA758" s="31"/>
      <c r="GUB758" s="31"/>
      <c r="GUC758" s="31"/>
      <c r="GUD758" s="31"/>
      <c r="GUE758" s="31"/>
      <c r="GUF758" s="31"/>
      <c r="GUG758" s="31"/>
      <c r="GUH758" s="31"/>
      <c r="GUI758" s="31"/>
      <c r="GUJ758" s="31"/>
      <c r="GUK758" s="31"/>
      <c r="GUL758" s="31"/>
      <c r="GUM758" s="31"/>
      <c r="GUN758" s="31"/>
      <c r="GUO758" s="31"/>
      <c r="GUP758" s="31"/>
      <c r="GUQ758" s="31"/>
      <c r="GUR758" s="31"/>
      <c r="GUS758" s="31"/>
      <c r="GUT758" s="31"/>
      <c r="GUU758" s="31"/>
      <c r="GUV758" s="31"/>
      <c r="GUW758" s="31"/>
      <c r="GUX758" s="31"/>
      <c r="GUY758" s="31"/>
      <c r="GUZ758" s="31"/>
      <c r="GVA758" s="31"/>
      <c r="GVB758" s="31"/>
      <c r="GVC758" s="31"/>
      <c r="GVD758" s="31"/>
      <c r="GVE758" s="31"/>
      <c r="GVF758" s="31"/>
      <c r="GVG758" s="31"/>
      <c r="GVH758" s="31"/>
      <c r="GVI758" s="31"/>
      <c r="GVJ758" s="31"/>
      <c r="GVK758" s="31"/>
      <c r="GVL758" s="31"/>
      <c r="GVM758" s="31"/>
      <c r="GVN758" s="31"/>
      <c r="GVO758" s="31"/>
      <c r="GVP758" s="31"/>
      <c r="GVQ758" s="31"/>
      <c r="GVR758" s="31"/>
      <c r="GVS758" s="31"/>
      <c r="GVT758" s="31"/>
      <c r="GVU758" s="31"/>
      <c r="GVV758" s="31"/>
      <c r="GVW758" s="31"/>
      <c r="GVX758" s="31"/>
      <c r="GVY758" s="31"/>
      <c r="GVZ758" s="31"/>
      <c r="GWA758" s="31"/>
      <c r="GWB758" s="31"/>
      <c r="GWC758" s="31"/>
      <c r="GWD758" s="31"/>
      <c r="GWE758" s="31"/>
      <c r="GWF758" s="31"/>
      <c r="GWG758" s="31"/>
      <c r="GWH758" s="31"/>
      <c r="GWI758" s="31"/>
      <c r="GWJ758" s="31"/>
      <c r="GWK758" s="31"/>
      <c r="GWL758" s="31"/>
      <c r="GWM758" s="31"/>
      <c r="GWN758" s="31"/>
      <c r="GWO758" s="31"/>
      <c r="GWP758" s="31"/>
      <c r="GWQ758" s="31"/>
      <c r="GWR758" s="31"/>
      <c r="GWS758" s="31"/>
      <c r="GWT758" s="31"/>
      <c r="GWU758" s="31"/>
      <c r="GWV758" s="31"/>
      <c r="GWW758" s="31"/>
      <c r="GWX758" s="31"/>
      <c r="GWY758" s="31"/>
      <c r="GWZ758" s="31"/>
      <c r="GXA758" s="31"/>
      <c r="GXB758" s="31"/>
      <c r="GXC758" s="31"/>
      <c r="GXD758" s="31"/>
      <c r="GXE758" s="31"/>
      <c r="GXF758" s="31"/>
      <c r="GXG758" s="31"/>
      <c r="GXH758" s="31"/>
      <c r="GXI758" s="31"/>
      <c r="GXJ758" s="31"/>
      <c r="GXK758" s="31"/>
      <c r="GXL758" s="31"/>
      <c r="GXM758" s="31"/>
      <c r="GXN758" s="31"/>
      <c r="GXO758" s="31"/>
      <c r="GXP758" s="31"/>
      <c r="GXQ758" s="31"/>
      <c r="GXR758" s="31"/>
      <c r="GXS758" s="31"/>
      <c r="GXT758" s="31"/>
      <c r="GXU758" s="31"/>
      <c r="GXV758" s="31"/>
      <c r="GXW758" s="31"/>
      <c r="GXX758" s="31"/>
      <c r="GXY758" s="31"/>
      <c r="GXZ758" s="31"/>
      <c r="GYA758" s="31"/>
      <c r="GYB758" s="31"/>
      <c r="GYC758" s="31"/>
      <c r="GYD758" s="31"/>
      <c r="GYE758" s="31"/>
      <c r="GYF758" s="31"/>
      <c r="GYG758" s="31"/>
      <c r="GYH758" s="31"/>
      <c r="GYI758" s="31"/>
      <c r="GYJ758" s="31"/>
      <c r="GYK758" s="31"/>
      <c r="GYL758" s="31"/>
      <c r="GYM758" s="31"/>
      <c r="GYN758" s="31"/>
      <c r="GYO758" s="31"/>
      <c r="GYP758" s="31"/>
      <c r="GYQ758" s="31"/>
      <c r="GYR758" s="31"/>
      <c r="GYS758" s="31"/>
      <c r="GYT758" s="31"/>
      <c r="GYU758" s="31"/>
      <c r="GYV758" s="31"/>
      <c r="GYW758" s="31"/>
      <c r="GYX758" s="31"/>
      <c r="GYY758" s="31"/>
      <c r="GYZ758" s="31"/>
      <c r="GZA758" s="31"/>
      <c r="GZB758" s="31"/>
      <c r="GZC758" s="31"/>
      <c r="GZD758" s="31"/>
      <c r="GZE758" s="31"/>
      <c r="GZF758" s="31"/>
      <c r="GZG758" s="31"/>
      <c r="GZH758" s="31"/>
      <c r="GZI758" s="31"/>
      <c r="GZJ758" s="31"/>
      <c r="GZK758" s="31"/>
      <c r="GZL758" s="31"/>
      <c r="GZM758" s="31"/>
      <c r="GZN758" s="31"/>
      <c r="GZO758" s="31"/>
      <c r="GZP758" s="31"/>
      <c r="GZQ758" s="31"/>
      <c r="GZR758" s="31"/>
      <c r="GZS758" s="31"/>
      <c r="GZT758" s="31"/>
      <c r="GZU758" s="31"/>
      <c r="GZV758" s="31"/>
      <c r="GZW758" s="31"/>
      <c r="GZX758" s="31"/>
      <c r="GZY758" s="31"/>
      <c r="GZZ758" s="31"/>
      <c r="HAA758" s="31"/>
      <c r="HAB758" s="31"/>
      <c r="HAC758" s="31"/>
      <c r="HAD758" s="31"/>
      <c r="HAE758" s="31"/>
      <c r="HAF758" s="31"/>
      <c r="HAG758" s="31"/>
      <c r="HAH758" s="31"/>
      <c r="HAI758" s="31"/>
      <c r="HAJ758" s="31"/>
      <c r="HAK758" s="31"/>
      <c r="HAL758" s="31"/>
      <c r="HAM758" s="31"/>
      <c r="HAN758" s="31"/>
      <c r="HAO758" s="31"/>
      <c r="HAP758" s="31"/>
      <c r="HAQ758" s="31"/>
      <c r="HAR758" s="31"/>
      <c r="HAS758" s="31"/>
      <c r="HAT758" s="31"/>
      <c r="HAU758" s="31"/>
      <c r="HAV758" s="31"/>
      <c r="HAW758" s="31"/>
      <c r="HAX758" s="31"/>
      <c r="HAY758" s="31"/>
      <c r="HAZ758" s="31"/>
      <c r="HBA758" s="31"/>
      <c r="HBB758" s="31"/>
      <c r="HBC758" s="31"/>
      <c r="HBD758" s="31"/>
      <c r="HBE758" s="31"/>
      <c r="HBF758" s="31"/>
      <c r="HBG758" s="31"/>
      <c r="HBH758" s="31"/>
      <c r="HBI758" s="31"/>
      <c r="HBJ758" s="31"/>
      <c r="HBK758" s="31"/>
      <c r="HBL758" s="31"/>
      <c r="HBM758" s="31"/>
      <c r="HBN758" s="31"/>
      <c r="HBO758" s="31"/>
      <c r="HBP758" s="31"/>
      <c r="HBQ758" s="31"/>
      <c r="HBR758" s="31"/>
      <c r="HBS758" s="31"/>
      <c r="HBT758" s="31"/>
      <c r="HBU758" s="31"/>
      <c r="HBV758" s="31"/>
      <c r="HBW758" s="31"/>
      <c r="HBX758" s="31"/>
      <c r="HBY758" s="31"/>
      <c r="HBZ758" s="31"/>
      <c r="HCA758" s="31"/>
      <c r="HCB758" s="31"/>
      <c r="HCC758" s="31"/>
      <c r="HCD758" s="31"/>
      <c r="HCE758" s="31"/>
      <c r="HCF758" s="31"/>
      <c r="HCG758" s="31"/>
      <c r="HCH758" s="31"/>
      <c r="HCI758" s="31"/>
      <c r="HCJ758" s="31"/>
      <c r="HCK758" s="31"/>
      <c r="HCL758" s="31"/>
      <c r="HCM758" s="31"/>
      <c r="HCN758" s="31"/>
      <c r="HCO758" s="31"/>
      <c r="HCP758" s="31"/>
      <c r="HCQ758" s="31"/>
      <c r="HCR758" s="31"/>
      <c r="HCS758" s="31"/>
      <c r="HCT758" s="31"/>
      <c r="HCU758" s="31"/>
      <c r="HCV758" s="31"/>
      <c r="HCW758" s="31"/>
      <c r="HCX758" s="31"/>
      <c r="HCY758" s="31"/>
      <c r="HCZ758" s="31"/>
      <c r="HDA758" s="31"/>
      <c r="HDB758" s="31"/>
      <c r="HDC758" s="31"/>
      <c r="HDD758" s="31"/>
      <c r="HDE758" s="31"/>
      <c r="HDF758" s="31"/>
      <c r="HDG758" s="31"/>
      <c r="HDH758" s="31"/>
      <c r="HDI758" s="31"/>
      <c r="HDJ758" s="31"/>
      <c r="HDK758" s="31"/>
      <c r="HDL758" s="31"/>
      <c r="HDM758" s="31"/>
      <c r="HDN758" s="31"/>
      <c r="HDO758" s="31"/>
      <c r="HDP758" s="31"/>
      <c r="HDQ758" s="31"/>
      <c r="HDR758" s="31"/>
      <c r="HDS758" s="31"/>
      <c r="HDT758" s="31"/>
      <c r="HDU758" s="31"/>
      <c r="HDV758" s="31"/>
      <c r="HDW758" s="31"/>
      <c r="HDX758" s="31"/>
      <c r="HDY758" s="31"/>
      <c r="HDZ758" s="31"/>
      <c r="HEA758" s="31"/>
      <c r="HEB758" s="31"/>
      <c r="HEC758" s="31"/>
      <c r="HED758" s="31"/>
      <c r="HEE758" s="31"/>
      <c r="HEF758" s="31"/>
      <c r="HEG758" s="31"/>
      <c r="HEH758" s="31"/>
      <c r="HEI758" s="31"/>
      <c r="HEJ758" s="31"/>
      <c r="HEK758" s="31"/>
      <c r="HEL758" s="31"/>
      <c r="HEM758" s="31"/>
      <c r="HEN758" s="31"/>
      <c r="HEO758" s="31"/>
      <c r="HEP758" s="31"/>
      <c r="HEQ758" s="31"/>
      <c r="HER758" s="31"/>
      <c r="HES758" s="31"/>
      <c r="HET758" s="31"/>
      <c r="HEU758" s="31"/>
      <c r="HEV758" s="31"/>
      <c r="HEW758" s="31"/>
      <c r="HEX758" s="31"/>
      <c r="HEY758" s="31"/>
      <c r="HEZ758" s="31"/>
      <c r="HFA758" s="31"/>
      <c r="HFB758" s="31"/>
      <c r="HFC758" s="31"/>
      <c r="HFD758" s="31"/>
      <c r="HFE758" s="31"/>
      <c r="HFF758" s="31"/>
      <c r="HFG758" s="31"/>
      <c r="HFH758" s="31"/>
      <c r="HFI758" s="31"/>
      <c r="HFJ758" s="31"/>
      <c r="HFK758" s="31"/>
      <c r="HFL758" s="31"/>
      <c r="HFM758" s="31"/>
      <c r="HFN758" s="31"/>
      <c r="HFO758" s="31"/>
      <c r="HFP758" s="31"/>
      <c r="HFQ758" s="31"/>
      <c r="HFR758" s="31"/>
      <c r="HFS758" s="31"/>
      <c r="HFT758" s="31"/>
      <c r="HFU758" s="31"/>
      <c r="HFV758" s="31"/>
      <c r="HFW758" s="31"/>
      <c r="HFX758" s="31"/>
      <c r="HFY758" s="31"/>
      <c r="HFZ758" s="31"/>
      <c r="HGA758" s="31"/>
      <c r="HGB758" s="31"/>
      <c r="HGC758" s="31"/>
      <c r="HGD758" s="31"/>
      <c r="HGE758" s="31"/>
      <c r="HGF758" s="31"/>
      <c r="HGG758" s="31"/>
      <c r="HGH758" s="31"/>
      <c r="HGI758" s="31"/>
      <c r="HGJ758" s="31"/>
      <c r="HGK758" s="31"/>
      <c r="HGL758" s="31"/>
      <c r="HGM758" s="31"/>
      <c r="HGN758" s="31"/>
      <c r="HGO758" s="31"/>
      <c r="HGP758" s="31"/>
      <c r="HGQ758" s="31"/>
      <c r="HGR758" s="31"/>
      <c r="HGS758" s="31"/>
      <c r="HGT758" s="31"/>
      <c r="HGU758" s="31"/>
      <c r="HGV758" s="31"/>
      <c r="HGW758" s="31"/>
      <c r="HGX758" s="31"/>
      <c r="HGY758" s="31"/>
      <c r="HGZ758" s="31"/>
      <c r="HHA758" s="31"/>
      <c r="HHB758" s="31"/>
      <c r="HHC758" s="31"/>
      <c r="HHD758" s="31"/>
      <c r="HHE758" s="31"/>
      <c r="HHF758" s="31"/>
      <c r="HHG758" s="31"/>
      <c r="HHH758" s="31"/>
      <c r="HHI758" s="31"/>
      <c r="HHJ758" s="31"/>
      <c r="HHK758" s="31"/>
      <c r="HHL758" s="31"/>
      <c r="HHM758" s="31"/>
      <c r="HHN758" s="31"/>
      <c r="HHO758" s="31"/>
      <c r="HHP758" s="31"/>
      <c r="HHQ758" s="31"/>
      <c r="HHR758" s="31"/>
      <c r="HHS758" s="31"/>
      <c r="HHT758" s="31"/>
      <c r="HHU758" s="31"/>
      <c r="HHV758" s="31"/>
      <c r="HHW758" s="31"/>
      <c r="HHX758" s="31"/>
      <c r="HHY758" s="31"/>
      <c r="HHZ758" s="31"/>
      <c r="HIA758" s="31"/>
      <c r="HIB758" s="31"/>
      <c r="HIC758" s="31"/>
      <c r="HID758" s="31"/>
      <c r="HIE758" s="31"/>
      <c r="HIF758" s="31"/>
      <c r="HIG758" s="31"/>
      <c r="HIH758" s="31"/>
      <c r="HII758" s="31"/>
      <c r="HIJ758" s="31"/>
      <c r="HIK758" s="31"/>
      <c r="HIL758" s="31"/>
      <c r="HIM758" s="31"/>
      <c r="HIN758" s="31"/>
      <c r="HIO758" s="31"/>
      <c r="HIP758" s="31"/>
      <c r="HIQ758" s="31"/>
      <c r="HIR758" s="31"/>
      <c r="HIS758" s="31"/>
      <c r="HIT758" s="31"/>
      <c r="HIU758" s="31"/>
      <c r="HIV758" s="31"/>
      <c r="HIW758" s="31"/>
      <c r="HIX758" s="31"/>
      <c r="HIY758" s="31"/>
      <c r="HIZ758" s="31"/>
      <c r="HJA758" s="31"/>
      <c r="HJB758" s="31"/>
      <c r="HJC758" s="31"/>
      <c r="HJD758" s="31"/>
      <c r="HJE758" s="31"/>
      <c r="HJF758" s="31"/>
      <c r="HJG758" s="31"/>
      <c r="HJH758" s="31"/>
      <c r="HJI758" s="31"/>
      <c r="HJJ758" s="31"/>
      <c r="HJK758" s="31"/>
      <c r="HJL758" s="31"/>
      <c r="HJM758" s="31"/>
      <c r="HJN758" s="31"/>
      <c r="HJO758" s="31"/>
      <c r="HJP758" s="31"/>
      <c r="HJQ758" s="31"/>
      <c r="HJR758" s="31"/>
      <c r="HJS758" s="31"/>
      <c r="HJT758" s="31"/>
      <c r="HJU758" s="31"/>
      <c r="HJV758" s="31"/>
      <c r="HJW758" s="31"/>
      <c r="HJX758" s="31"/>
      <c r="HJY758" s="31"/>
      <c r="HJZ758" s="31"/>
      <c r="HKA758" s="31"/>
      <c r="HKB758" s="31"/>
      <c r="HKC758" s="31"/>
      <c r="HKD758" s="31"/>
      <c r="HKE758" s="31"/>
      <c r="HKF758" s="31"/>
      <c r="HKG758" s="31"/>
      <c r="HKH758" s="31"/>
      <c r="HKI758" s="31"/>
      <c r="HKJ758" s="31"/>
      <c r="HKK758" s="31"/>
      <c r="HKL758" s="31"/>
      <c r="HKM758" s="31"/>
      <c r="HKN758" s="31"/>
      <c r="HKO758" s="31"/>
      <c r="HKP758" s="31"/>
      <c r="HKQ758" s="31"/>
      <c r="HKR758" s="31"/>
      <c r="HKS758" s="31"/>
      <c r="HKT758" s="31"/>
      <c r="HKU758" s="31"/>
      <c r="HKV758" s="31"/>
      <c r="HKW758" s="31"/>
      <c r="HKX758" s="31"/>
      <c r="HKY758" s="31"/>
      <c r="HKZ758" s="31"/>
      <c r="HLA758" s="31"/>
      <c r="HLB758" s="31"/>
      <c r="HLC758" s="31"/>
      <c r="HLD758" s="31"/>
      <c r="HLE758" s="31"/>
      <c r="HLF758" s="31"/>
      <c r="HLG758" s="31"/>
      <c r="HLH758" s="31"/>
      <c r="HLI758" s="31"/>
      <c r="HLJ758" s="31"/>
      <c r="HLK758" s="31"/>
      <c r="HLL758" s="31"/>
      <c r="HLM758" s="31"/>
      <c r="HLN758" s="31"/>
      <c r="HLO758" s="31"/>
      <c r="HLP758" s="31"/>
      <c r="HLQ758" s="31"/>
      <c r="HLR758" s="31"/>
      <c r="HLS758" s="31"/>
      <c r="HLT758" s="31"/>
      <c r="HLU758" s="31"/>
      <c r="HLV758" s="31"/>
      <c r="HLW758" s="31"/>
      <c r="HLX758" s="31"/>
      <c r="HLY758" s="31"/>
      <c r="HLZ758" s="31"/>
      <c r="HMA758" s="31"/>
      <c r="HMB758" s="31"/>
      <c r="HMC758" s="31"/>
      <c r="HMD758" s="31"/>
      <c r="HME758" s="31"/>
      <c r="HMF758" s="31"/>
      <c r="HMG758" s="31"/>
      <c r="HMH758" s="31"/>
      <c r="HMI758" s="31"/>
      <c r="HMJ758" s="31"/>
      <c r="HMK758" s="31"/>
      <c r="HML758" s="31"/>
      <c r="HMM758" s="31"/>
      <c r="HMN758" s="31"/>
      <c r="HMO758" s="31"/>
      <c r="HMP758" s="31"/>
      <c r="HMQ758" s="31"/>
      <c r="HMR758" s="31"/>
      <c r="HMS758" s="31"/>
      <c r="HMT758" s="31"/>
      <c r="HMU758" s="31"/>
      <c r="HMV758" s="31"/>
      <c r="HMW758" s="31"/>
      <c r="HMX758" s="31"/>
      <c r="HMY758" s="31"/>
      <c r="HMZ758" s="31"/>
      <c r="HNA758" s="31"/>
      <c r="HNB758" s="31"/>
      <c r="HNC758" s="31"/>
      <c r="HND758" s="31"/>
      <c r="HNE758" s="31"/>
      <c r="HNF758" s="31"/>
      <c r="HNG758" s="31"/>
      <c r="HNH758" s="31"/>
      <c r="HNI758" s="31"/>
      <c r="HNJ758" s="31"/>
      <c r="HNK758" s="31"/>
      <c r="HNL758" s="31"/>
      <c r="HNM758" s="31"/>
      <c r="HNN758" s="31"/>
      <c r="HNO758" s="31"/>
      <c r="HNP758" s="31"/>
      <c r="HNQ758" s="31"/>
      <c r="HNR758" s="31"/>
      <c r="HNS758" s="31"/>
      <c r="HNT758" s="31"/>
      <c r="HNU758" s="31"/>
      <c r="HNV758" s="31"/>
      <c r="HNW758" s="31"/>
      <c r="HNX758" s="31"/>
      <c r="HNY758" s="31"/>
      <c r="HNZ758" s="31"/>
      <c r="HOA758" s="31"/>
      <c r="HOB758" s="31"/>
      <c r="HOC758" s="31"/>
      <c r="HOD758" s="31"/>
      <c r="HOE758" s="31"/>
      <c r="HOF758" s="31"/>
      <c r="HOG758" s="31"/>
      <c r="HOH758" s="31"/>
      <c r="HOI758" s="31"/>
      <c r="HOJ758" s="31"/>
      <c r="HOK758" s="31"/>
      <c r="HOL758" s="31"/>
      <c r="HOM758" s="31"/>
      <c r="HON758" s="31"/>
      <c r="HOO758" s="31"/>
      <c r="HOP758" s="31"/>
      <c r="HOQ758" s="31"/>
      <c r="HOR758" s="31"/>
      <c r="HOS758" s="31"/>
      <c r="HOT758" s="31"/>
      <c r="HOU758" s="31"/>
      <c r="HOV758" s="31"/>
      <c r="HOW758" s="31"/>
      <c r="HOX758" s="31"/>
      <c r="HOY758" s="31"/>
      <c r="HOZ758" s="31"/>
      <c r="HPA758" s="31"/>
      <c r="HPB758" s="31"/>
      <c r="HPC758" s="31"/>
      <c r="HPD758" s="31"/>
      <c r="HPE758" s="31"/>
      <c r="HPF758" s="31"/>
      <c r="HPG758" s="31"/>
      <c r="HPH758" s="31"/>
      <c r="HPI758" s="31"/>
      <c r="HPJ758" s="31"/>
      <c r="HPK758" s="31"/>
      <c r="HPL758" s="31"/>
      <c r="HPM758" s="31"/>
      <c r="HPN758" s="31"/>
      <c r="HPO758" s="31"/>
      <c r="HPP758" s="31"/>
      <c r="HPQ758" s="31"/>
      <c r="HPR758" s="31"/>
      <c r="HPS758" s="31"/>
      <c r="HPT758" s="31"/>
      <c r="HPU758" s="31"/>
      <c r="HPV758" s="31"/>
      <c r="HPW758" s="31"/>
      <c r="HPX758" s="31"/>
      <c r="HPY758" s="31"/>
      <c r="HPZ758" s="31"/>
      <c r="HQA758" s="31"/>
      <c r="HQB758" s="31"/>
      <c r="HQC758" s="31"/>
      <c r="HQD758" s="31"/>
      <c r="HQE758" s="31"/>
      <c r="HQF758" s="31"/>
      <c r="HQG758" s="31"/>
      <c r="HQH758" s="31"/>
      <c r="HQI758" s="31"/>
      <c r="HQJ758" s="31"/>
      <c r="HQK758" s="31"/>
      <c r="HQL758" s="31"/>
      <c r="HQM758" s="31"/>
      <c r="HQN758" s="31"/>
      <c r="HQO758" s="31"/>
      <c r="HQP758" s="31"/>
      <c r="HQQ758" s="31"/>
      <c r="HQR758" s="31"/>
      <c r="HQS758" s="31"/>
      <c r="HQT758" s="31"/>
      <c r="HQU758" s="31"/>
      <c r="HQV758" s="31"/>
      <c r="HQW758" s="31"/>
      <c r="HQX758" s="31"/>
      <c r="HQY758" s="31"/>
      <c r="HQZ758" s="31"/>
      <c r="HRA758" s="31"/>
      <c r="HRB758" s="31"/>
      <c r="HRC758" s="31"/>
      <c r="HRD758" s="31"/>
      <c r="HRE758" s="31"/>
      <c r="HRF758" s="31"/>
      <c r="HRG758" s="31"/>
      <c r="HRH758" s="31"/>
      <c r="HRI758" s="31"/>
      <c r="HRJ758" s="31"/>
      <c r="HRK758" s="31"/>
      <c r="HRL758" s="31"/>
      <c r="HRM758" s="31"/>
      <c r="HRN758" s="31"/>
      <c r="HRO758" s="31"/>
      <c r="HRP758" s="31"/>
      <c r="HRQ758" s="31"/>
      <c r="HRR758" s="31"/>
      <c r="HRS758" s="31"/>
      <c r="HRT758" s="31"/>
      <c r="HRU758" s="31"/>
      <c r="HRV758" s="31"/>
      <c r="HRW758" s="31"/>
      <c r="HRX758" s="31"/>
      <c r="HRY758" s="31"/>
      <c r="HRZ758" s="31"/>
      <c r="HSA758" s="31"/>
      <c r="HSB758" s="31"/>
      <c r="HSC758" s="31"/>
      <c r="HSD758" s="31"/>
      <c r="HSE758" s="31"/>
      <c r="HSF758" s="31"/>
      <c r="HSG758" s="31"/>
      <c r="HSH758" s="31"/>
      <c r="HSI758" s="31"/>
      <c r="HSJ758" s="31"/>
      <c r="HSK758" s="31"/>
      <c r="HSL758" s="31"/>
      <c r="HSM758" s="31"/>
      <c r="HSN758" s="31"/>
      <c r="HSO758" s="31"/>
      <c r="HSP758" s="31"/>
      <c r="HSQ758" s="31"/>
      <c r="HSR758" s="31"/>
      <c r="HSS758" s="31"/>
      <c r="HST758" s="31"/>
      <c r="HSU758" s="31"/>
      <c r="HSV758" s="31"/>
      <c r="HSW758" s="31"/>
      <c r="HSX758" s="31"/>
      <c r="HSY758" s="31"/>
      <c r="HSZ758" s="31"/>
      <c r="HTA758" s="31"/>
      <c r="HTB758" s="31"/>
      <c r="HTC758" s="31"/>
      <c r="HTD758" s="31"/>
      <c r="HTE758" s="31"/>
      <c r="HTF758" s="31"/>
      <c r="HTG758" s="31"/>
      <c r="HTH758" s="31"/>
      <c r="HTI758" s="31"/>
      <c r="HTJ758" s="31"/>
      <c r="HTK758" s="31"/>
      <c r="HTL758" s="31"/>
      <c r="HTM758" s="31"/>
      <c r="HTN758" s="31"/>
      <c r="HTO758" s="31"/>
      <c r="HTP758" s="31"/>
      <c r="HTQ758" s="31"/>
      <c r="HTR758" s="31"/>
      <c r="HTS758" s="31"/>
      <c r="HTT758" s="31"/>
      <c r="HTU758" s="31"/>
      <c r="HTV758" s="31"/>
      <c r="HTW758" s="31"/>
      <c r="HTX758" s="31"/>
      <c r="HTY758" s="31"/>
      <c r="HTZ758" s="31"/>
      <c r="HUA758" s="31"/>
      <c r="HUB758" s="31"/>
      <c r="HUC758" s="31"/>
      <c r="HUD758" s="31"/>
      <c r="HUE758" s="31"/>
      <c r="HUF758" s="31"/>
      <c r="HUG758" s="31"/>
      <c r="HUH758" s="31"/>
      <c r="HUI758" s="31"/>
      <c r="HUJ758" s="31"/>
      <c r="HUK758" s="31"/>
      <c r="HUL758" s="31"/>
      <c r="HUM758" s="31"/>
      <c r="HUN758" s="31"/>
      <c r="HUO758" s="31"/>
      <c r="HUP758" s="31"/>
      <c r="HUQ758" s="31"/>
      <c r="HUR758" s="31"/>
      <c r="HUS758" s="31"/>
      <c r="HUT758" s="31"/>
      <c r="HUU758" s="31"/>
      <c r="HUV758" s="31"/>
      <c r="HUW758" s="31"/>
      <c r="HUX758" s="31"/>
      <c r="HUY758" s="31"/>
      <c r="HUZ758" s="31"/>
      <c r="HVA758" s="31"/>
      <c r="HVB758" s="31"/>
      <c r="HVC758" s="31"/>
      <c r="HVD758" s="31"/>
      <c r="HVE758" s="31"/>
      <c r="HVF758" s="31"/>
      <c r="HVG758" s="31"/>
      <c r="HVH758" s="31"/>
      <c r="HVI758" s="31"/>
      <c r="HVJ758" s="31"/>
      <c r="HVK758" s="31"/>
      <c r="HVL758" s="31"/>
      <c r="HVM758" s="31"/>
      <c r="HVN758" s="31"/>
      <c r="HVO758" s="31"/>
      <c r="HVP758" s="31"/>
      <c r="HVQ758" s="31"/>
      <c r="HVR758" s="31"/>
      <c r="HVS758" s="31"/>
      <c r="HVT758" s="31"/>
      <c r="HVU758" s="31"/>
      <c r="HVV758" s="31"/>
      <c r="HVW758" s="31"/>
      <c r="HVX758" s="31"/>
      <c r="HVY758" s="31"/>
      <c r="HVZ758" s="31"/>
      <c r="HWA758" s="31"/>
      <c r="HWB758" s="31"/>
      <c r="HWC758" s="31"/>
      <c r="HWD758" s="31"/>
      <c r="HWE758" s="31"/>
      <c r="HWF758" s="31"/>
      <c r="HWG758" s="31"/>
      <c r="HWH758" s="31"/>
      <c r="HWI758" s="31"/>
      <c r="HWJ758" s="31"/>
      <c r="HWK758" s="31"/>
      <c r="HWL758" s="31"/>
      <c r="HWM758" s="31"/>
      <c r="HWN758" s="31"/>
      <c r="HWO758" s="31"/>
      <c r="HWP758" s="31"/>
      <c r="HWQ758" s="31"/>
      <c r="HWR758" s="31"/>
      <c r="HWS758" s="31"/>
      <c r="HWT758" s="31"/>
      <c r="HWU758" s="31"/>
      <c r="HWV758" s="31"/>
      <c r="HWW758" s="31"/>
      <c r="HWX758" s="31"/>
      <c r="HWY758" s="31"/>
      <c r="HWZ758" s="31"/>
      <c r="HXA758" s="31"/>
      <c r="HXB758" s="31"/>
      <c r="HXC758" s="31"/>
      <c r="HXD758" s="31"/>
      <c r="HXE758" s="31"/>
      <c r="HXF758" s="31"/>
      <c r="HXG758" s="31"/>
      <c r="HXH758" s="31"/>
      <c r="HXI758" s="31"/>
      <c r="HXJ758" s="31"/>
      <c r="HXK758" s="31"/>
      <c r="HXL758" s="31"/>
      <c r="HXM758" s="31"/>
      <c r="HXN758" s="31"/>
      <c r="HXO758" s="31"/>
      <c r="HXP758" s="31"/>
      <c r="HXQ758" s="31"/>
      <c r="HXR758" s="31"/>
      <c r="HXS758" s="31"/>
      <c r="HXT758" s="31"/>
      <c r="HXU758" s="31"/>
      <c r="HXV758" s="31"/>
      <c r="HXW758" s="31"/>
      <c r="HXX758" s="31"/>
      <c r="HXY758" s="31"/>
      <c r="HXZ758" s="31"/>
      <c r="HYA758" s="31"/>
      <c r="HYB758" s="31"/>
      <c r="HYC758" s="31"/>
      <c r="HYD758" s="31"/>
      <c r="HYE758" s="31"/>
      <c r="HYF758" s="31"/>
      <c r="HYG758" s="31"/>
      <c r="HYH758" s="31"/>
      <c r="HYI758" s="31"/>
      <c r="HYJ758" s="31"/>
      <c r="HYK758" s="31"/>
      <c r="HYL758" s="31"/>
      <c r="HYM758" s="31"/>
      <c r="HYN758" s="31"/>
      <c r="HYO758" s="31"/>
      <c r="HYP758" s="31"/>
      <c r="HYQ758" s="31"/>
      <c r="HYR758" s="31"/>
      <c r="HYS758" s="31"/>
      <c r="HYT758" s="31"/>
      <c r="HYU758" s="31"/>
      <c r="HYV758" s="31"/>
      <c r="HYW758" s="31"/>
      <c r="HYX758" s="31"/>
      <c r="HYY758" s="31"/>
      <c r="HYZ758" s="31"/>
      <c r="HZA758" s="31"/>
      <c r="HZB758" s="31"/>
      <c r="HZC758" s="31"/>
      <c r="HZD758" s="31"/>
      <c r="HZE758" s="31"/>
      <c r="HZF758" s="31"/>
      <c r="HZG758" s="31"/>
      <c r="HZH758" s="31"/>
      <c r="HZI758" s="31"/>
      <c r="HZJ758" s="31"/>
      <c r="HZK758" s="31"/>
      <c r="HZL758" s="31"/>
      <c r="HZM758" s="31"/>
      <c r="HZN758" s="31"/>
      <c r="HZO758" s="31"/>
      <c r="HZP758" s="31"/>
      <c r="HZQ758" s="31"/>
      <c r="HZR758" s="31"/>
      <c r="HZS758" s="31"/>
      <c r="HZT758" s="31"/>
      <c r="HZU758" s="31"/>
      <c r="HZV758" s="31"/>
      <c r="HZW758" s="31"/>
      <c r="HZX758" s="31"/>
      <c r="HZY758" s="31"/>
      <c r="HZZ758" s="31"/>
      <c r="IAA758" s="31"/>
      <c r="IAB758" s="31"/>
      <c r="IAC758" s="31"/>
      <c r="IAD758" s="31"/>
      <c r="IAE758" s="31"/>
      <c r="IAF758" s="31"/>
      <c r="IAG758" s="31"/>
      <c r="IAH758" s="31"/>
      <c r="IAI758" s="31"/>
      <c r="IAJ758" s="31"/>
      <c r="IAK758" s="31"/>
      <c r="IAL758" s="31"/>
      <c r="IAM758" s="31"/>
      <c r="IAN758" s="31"/>
      <c r="IAO758" s="31"/>
      <c r="IAP758" s="31"/>
      <c r="IAQ758" s="31"/>
      <c r="IAR758" s="31"/>
      <c r="IAS758" s="31"/>
      <c r="IAT758" s="31"/>
      <c r="IAU758" s="31"/>
      <c r="IAV758" s="31"/>
      <c r="IAW758" s="31"/>
      <c r="IAX758" s="31"/>
      <c r="IAY758" s="31"/>
      <c r="IAZ758" s="31"/>
      <c r="IBA758" s="31"/>
      <c r="IBB758" s="31"/>
      <c r="IBC758" s="31"/>
      <c r="IBD758" s="31"/>
      <c r="IBE758" s="31"/>
      <c r="IBF758" s="31"/>
      <c r="IBG758" s="31"/>
      <c r="IBH758" s="31"/>
      <c r="IBI758" s="31"/>
      <c r="IBJ758" s="31"/>
      <c r="IBK758" s="31"/>
      <c r="IBL758" s="31"/>
      <c r="IBM758" s="31"/>
      <c r="IBN758" s="31"/>
      <c r="IBO758" s="31"/>
      <c r="IBP758" s="31"/>
      <c r="IBQ758" s="31"/>
      <c r="IBR758" s="31"/>
      <c r="IBS758" s="31"/>
      <c r="IBT758" s="31"/>
      <c r="IBU758" s="31"/>
      <c r="IBV758" s="31"/>
      <c r="IBW758" s="31"/>
      <c r="IBX758" s="31"/>
      <c r="IBY758" s="31"/>
      <c r="IBZ758" s="31"/>
      <c r="ICA758" s="31"/>
      <c r="ICB758" s="31"/>
      <c r="ICC758" s="31"/>
      <c r="ICD758" s="31"/>
      <c r="ICE758" s="31"/>
      <c r="ICF758" s="31"/>
      <c r="ICG758" s="31"/>
      <c r="ICH758" s="31"/>
      <c r="ICI758" s="31"/>
      <c r="ICJ758" s="31"/>
      <c r="ICK758" s="31"/>
      <c r="ICL758" s="31"/>
      <c r="ICM758" s="31"/>
      <c r="ICN758" s="31"/>
      <c r="ICO758" s="31"/>
      <c r="ICP758" s="31"/>
      <c r="ICQ758" s="31"/>
      <c r="ICR758" s="31"/>
      <c r="ICS758" s="31"/>
      <c r="ICT758" s="31"/>
      <c r="ICU758" s="31"/>
      <c r="ICV758" s="31"/>
      <c r="ICW758" s="31"/>
      <c r="ICX758" s="31"/>
      <c r="ICY758" s="31"/>
      <c r="ICZ758" s="31"/>
      <c r="IDA758" s="31"/>
      <c r="IDB758" s="31"/>
      <c r="IDC758" s="31"/>
      <c r="IDD758" s="31"/>
      <c r="IDE758" s="31"/>
      <c r="IDF758" s="31"/>
      <c r="IDG758" s="31"/>
      <c r="IDH758" s="31"/>
      <c r="IDI758" s="31"/>
      <c r="IDJ758" s="31"/>
      <c r="IDK758" s="31"/>
      <c r="IDL758" s="31"/>
      <c r="IDM758" s="31"/>
      <c r="IDN758" s="31"/>
      <c r="IDO758" s="31"/>
      <c r="IDP758" s="31"/>
      <c r="IDQ758" s="31"/>
      <c r="IDR758" s="31"/>
      <c r="IDS758" s="31"/>
      <c r="IDT758" s="31"/>
      <c r="IDU758" s="31"/>
      <c r="IDV758" s="31"/>
      <c r="IDW758" s="31"/>
      <c r="IDX758" s="31"/>
      <c r="IDY758" s="31"/>
      <c r="IDZ758" s="31"/>
      <c r="IEA758" s="31"/>
      <c r="IEB758" s="31"/>
      <c r="IEC758" s="31"/>
      <c r="IED758" s="31"/>
      <c r="IEE758" s="31"/>
      <c r="IEF758" s="31"/>
      <c r="IEG758" s="31"/>
      <c r="IEH758" s="31"/>
      <c r="IEI758" s="31"/>
      <c r="IEJ758" s="31"/>
      <c r="IEK758" s="31"/>
      <c r="IEL758" s="31"/>
      <c r="IEM758" s="31"/>
      <c r="IEN758" s="31"/>
      <c r="IEO758" s="31"/>
      <c r="IEP758" s="31"/>
      <c r="IEQ758" s="31"/>
      <c r="IER758" s="31"/>
      <c r="IES758" s="31"/>
      <c r="IET758" s="31"/>
      <c r="IEU758" s="31"/>
      <c r="IEV758" s="31"/>
      <c r="IEW758" s="31"/>
      <c r="IEX758" s="31"/>
      <c r="IEY758" s="31"/>
      <c r="IEZ758" s="31"/>
      <c r="IFA758" s="31"/>
      <c r="IFB758" s="31"/>
      <c r="IFC758" s="31"/>
      <c r="IFD758" s="31"/>
      <c r="IFE758" s="31"/>
      <c r="IFF758" s="31"/>
      <c r="IFG758" s="31"/>
      <c r="IFH758" s="31"/>
      <c r="IFI758" s="31"/>
      <c r="IFJ758" s="31"/>
      <c r="IFK758" s="31"/>
      <c r="IFL758" s="31"/>
      <c r="IFM758" s="31"/>
      <c r="IFN758" s="31"/>
      <c r="IFO758" s="31"/>
      <c r="IFP758" s="31"/>
      <c r="IFQ758" s="31"/>
      <c r="IFR758" s="31"/>
      <c r="IFS758" s="31"/>
      <c r="IFT758" s="31"/>
      <c r="IFU758" s="31"/>
      <c r="IFV758" s="31"/>
      <c r="IFW758" s="31"/>
      <c r="IFX758" s="31"/>
      <c r="IFY758" s="31"/>
      <c r="IFZ758" s="31"/>
      <c r="IGA758" s="31"/>
      <c r="IGB758" s="31"/>
      <c r="IGC758" s="31"/>
      <c r="IGD758" s="31"/>
      <c r="IGE758" s="31"/>
      <c r="IGF758" s="31"/>
      <c r="IGG758" s="31"/>
      <c r="IGH758" s="31"/>
      <c r="IGI758" s="31"/>
      <c r="IGJ758" s="31"/>
      <c r="IGK758" s="31"/>
      <c r="IGL758" s="31"/>
      <c r="IGM758" s="31"/>
      <c r="IGN758" s="31"/>
      <c r="IGO758" s="31"/>
      <c r="IGP758" s="31"/>
      <c r="IGQ758" s="31"/>
      <c r="IGR758" s="31"/>
      <c r="IGS758" s="31"/>
      <c r="IGT758" s="31"/>
      <c r="IGU758" s="31"/>
      <c r="IGV758" s="31"/>
      <c r="IGW758" s="31"/>
      <c r="IGX758" s="31"/>
      <c r="IGY758" s="31"/>
      <c r="IGZ758" s="31"/>
      <c r="IHA758" s="31"/>
      <c r="IHB758" s="31"/>
      <c r="IHC758" s="31"/>
      <c r="IHD758" s="31"/>
      <c r="IHE758" s="31"/>
      <c r="IHF758" s="31"/>
      <c r="IHG758" s="31"/>
      <c r="IHH758" s="31"/>
      <c r="IHI758" s="31"/>
      <c r="IHJ758" s="31"/>
      <c r="IHK758" s="31"/>
      <c r="IHL758" s="31"/>
      <c r="IHM758" s="31"/>
      <c r="IHN758" s="31"/>
      <c r="IHO758" s="31"/>
      <c r="IHP758" s="31"/>
      <c r="IHQ758" s="31"/>
      <c r="IHR758" s="31"/>
      <c r="IHS758" s="31"/>
      <c r="IHT758" s="31"/>
      <c r="IHU758" s="31"/>
      <c r="IHV758" s="31"/>
      <c r="IHW758" s="31"/>
      <c r="IHX758" s="31"/>
      <c r="IHY758" s="31"/>
      <c r="IHZ758" s="31"/>
      <c r="IIA758" s="31"/>
      <c r="IIB758" s="31"/>
      <c r="IIC758" s="31"/>
      <c r="IID758" s="31"/>
      <c r="IIE758" s="31"/>
      <c r="IIF758" s="31"/>
      <c r="IIG758" s="31"/>
      <c r="IIH758" s="31"/>
      <c r="III758" s="31"/>
      <c r="IIJ758" s="31"/>
      <c r="IIK758" s="31"/>
      <c r="IIL758" s="31"/>
      <c r="IIM758" s="31"/>
      <c r="IIN758" s="31"/>
      <c r="IIO758" s="31"/>
      <c r="IIP758" s="31"/>
      <c r="IIQ758" s="31"/>
      <c r="IIR758" s="31"/>
      <c r="IIS758" s="31"/>
      <c r="IIT758" s="31"/>
      <c r="IIU758" s="31"/>
      <c r="IIV758" s="31"/>
      <c r="IIW758" s="31"/>
      <c r="IIX758" s="31"/>
      <c r="IIY758" s="31"/>
      <c r="IIZ758" s="31"/>
      <c r="IJA758" s="31"/>
      <c r="IJB758" s="31"/>
      <c r="IJC758" s="31"/>
      <c r="IJD758" s="31"/>
      <c r="IJE758" s="31"/>
      <c r="IJF758" s="31"/>
      <c r="IJG758" s="31"/>
      <c r="IJH758" s="31"/>
      <c r="IJI758" s="31"/>
      <c r="IJJ758" s="31"/>
      <c r="IJK758" s="31"/>
      <c r="IJL758" s="31"/>
      <c r="IJM758" s="31"/>
      <c r="IJN758" s="31"/>
      <c r="IJO758" s="31"/>
      <c r="IJP758" s="31"/>
      <c r="IJQ758" s="31"/>
      <c r="IJR758" s="31"/>
      <c r="IJS758" s="31"/>
      <c r="IJT758" s="31"/>
      <c r="IJU758" s="31"/>
      <c r="IJV758" s="31"/>
      <c r="IJW758" s="31"/>
      <c r="IJX758" s="31"/>
      <c r="IJY758" s="31"/>
      <c r="IJZ758" s="31"/>
      <c r="IKA758" s="31"/>
      <c r="IKB758" s="31"/>
      <c r="IKC758" s="31"/>
      <c r="IKD758" s="31"/>
      <c r="IKE758" s="31"/>
      <c r="IKF758" s="31"/>
      <c r="IKG758" s="31"/>
      <c r="IKH758" s="31"/>
      <c r="IKI758" s="31"/>
      <c r="IKJ758" s="31"/>
      <c r="IKK758" s="31"/>
      <c r="IKL758" s="31"/>
      <c r="IKM758" s="31"/>
      <c r="IKN758" s="31"/>
      <c r="IKO758" s="31"/>
      <c r="IKP758" s="31"/>
      <c r="IKQ758" s="31"/>
      <c r="IKR758" s="31"/>
      <c r="IKS758" s="31"/>
      <c r="IKT758" s="31"/>
      <c r="IKU758" s="31"/>
      <c r="IKV758" s="31"/>
      <c r="IKW758" s="31"/>
      <c r="IKX758" s="31"/>
      <c r="IKY758" s="31"/>
      <c r="IKZ758" s="31"/>
      <c r="ILA758" s="31"/>
      <c r="ILB758" s="31"/>
      <c r="ILC758" s="31"/>
      <c r="ILD758" s="31"/>
      <c r="ILE758" s="31"/>
      <c r="ILF758" s="31"/>
      <c r="ILG758" s="31"/>
      <c r="ILH758" s="31"/>
      <c r="ILI758" s="31"/>
      <c r="ILJ758" s="31"/>
      <c r="ILK758" s="31"/>
      <c r="ILL758" s="31"/>
      <c r="ILM758" s="31"/>
      <c r="ILN758" s="31"/>
      <c r="ILO758" s="31"/>
      <c r="ILP758" s="31"/>
      <c r="ILQ758" s="31"/>
      <c r="ILR758" s="31"/>
      <c r="ILS758" s="31"/>
      <c r="ILT758" s="31"/>
      <c r="ILU758" s="31"/>
      <c r="ILV758" s="31"/>
      <c r="ILW758" s="31"/>
      <c r="ILX758" s="31"/>
      <c r="ILY758" s="31"/>
      <c r="ILZ758" s="31"/>
      <c r="IMA758" s="31"/>
      <c r="IMB758" s="31"/>
      <c r="IMC758" s="31"/>
      <c r="IMD758" s="31"/>
      <c r="IME758" s="31"/>
      <c r="IMF758" s="31"/>
      <c r="IMG758" s="31"/>
      <c r="IMH758" s="31"/>
      <c r="IMI758" s="31"/>
      <c r="IMJ758" s="31"/>
      <c r="IMK758" s="31"/>
      <c r="IML758" s="31"/>
      <c r="IMM758" s="31"/>
      <c r="IMN758" s="31"/>
      <c r="IMO758" s="31"/>
      <c r="IMP758" s="31"/>
      <c r="IMQ758" s="31"/>
      <c r="IMR758" s="31"/>
      <c r="IMS758" s="31"/>
      <c r="IMT758" s="31"/>
      <c r="IMU758" s="31"/>
      <c r="IMV758" s="31"/>
      <c r="IMW758" s="31"/>
      <c r="IMX758" s="31"/>
      <c r="IMY758" s="31"/>
      <c r="IMZ758" s="31"/>
      <c r="INA758" s="31"/>
      <c r="INB758" s="31"/>
      <c r="INC758" s="31"/>
      <c r="IND758" s="31"/>
      <c r="INE758" s="31"/>
      <c r="INF758" s="31"/>
      <c r="ING758" s="31"/>
      <c r="INH758" s="31"/>
      <c r="INI758" s="31"/>
      <c r="INJ758" s="31"/>
      <c r="INK758" s="31"/>
      <c r="INL758" s="31"/>
      <c r="INM758" s="31"/>
      <c r="INN758" s="31"/>
      <c r="INO758" s="31"/>
      <c r="INP758" s="31"/>
      <c r="INQ758" s="31"/>
      <c r="INR758" s="31"/>
      <c r="INS758" s="31"/>
      <c r="INT758" s="31"/>
      <c r="INU758" s="31"/>
      <c r="INV758" s="31"/>
      <c r="INW758" s="31"/>
      <c r="INX758" s="31"/>
      <c r="INY758" s="31"/>
      <c r="INZ758" s="31"/>
      <c r="IOA758" s="31"/>
      <c r="IOB758" s="31"/>
      <c r="IOC758" s="31"/>
      <c r="IOD758" s="31"/>
      <c r="IOE758" s="31"/>
      <c r="IOF758" s="31"/>
      <c r="IOG758" s="31"/>
      <c r="IOH758" s="31"/>
      <c r="IOI758" s="31"/>
      <c r="IOJ758" s="31"/>
      <c r="IOK758" s="31"/>
      <c r="IOL758" s="31"/>
      <c r="IOM758" s="31"/>
      <c r="ION758" s="31"/>
      <c r="IOO758" s="31"/>
      <c r="IOP758" s="31"/>
      <c r="IOQ758" s="31"/>
      <c r="IOR758" s="31"/>
      <c r="IOS758" s="31"/>
      <c r="IOT758" s="31"/>
      <c r="IOU758" s="31"/>
      <c r="IOV758" s="31"/>
      <c r="IOW758" s="31"/>
      <c r="IOX758" s="31"/>
      <c r="IOY758" s="31"/>
      <c r="IOZ758" s="31"/>
      <c r="IPA758" s="31"/>
      <c r="IPB758" s="31"/>
      <c r="IPC758" s="31"/>
      <c r="IPD758" s="31"/>
      <c r="IPE758" s="31"/>
      <c r="IPF758" s="31"/>
      <c r="IPG758" s="31"/>
      <c r="IPH758" s="31"/>
      <c r="IPI758" s="31"/>
      <c r="IPJ758" s="31"/>
      <c r="IPK758" s="31"/>
      <c r="IPL758" s="31"/>
      <c r="IPM758" s="31"/>
      <c r="IPN758" s="31"/>
      <c r="IPO758" s="31"/>
      <c r="IPP758" s="31"/>
      <c r="IPQ758" s="31"/>
      <c r="IPR758" s="31"/>
      <c r="IPS758" s="31"/>
      <c r="IPT758" s="31"/>
      <c r="IPU758" s="31"/>
      <c r="IPV758" s="31"/>
      <c r="IPW758" s="31"/>
      <c r="IPX758" s="31"/>
      <c r="IPY758" s="31"/>
      <c r="IPZ758" s="31"/>
      <c r="IQA758" s="31"/>
      <c r="IQB758" s="31"/>
      <c r="IQC758" s="31"/>
      <c r="IQD758" s="31"/>
      <c r="IQE758" s="31"/>
      <c r="IQF758" s="31"/>
      <c r="IQG758" s="31"/>
      <c r="IQH758" s="31"/>
      <c r="IQI758" s="31"/>
      <c r="IQJ758" s="31"/>
      <c r="IQK758" s="31"/>
      <c r="IQL758" s="31"/>
      <c r="IQM758" s="31"/>
      <c r="IQN758" s="31"/>
      <c r="IQO758" s="31"/>
      <c r="IQP758" s="31"/>
      <c r="IQQ758" s="31"/>
      <c r="IQR758" s="31"/>
      <c r="IQS758" s="31"/>
      <c r="IQT758" s="31"/>
      <c r="IQU758" s="31"/>
      <c r="IQV758" s="31"/>
      <c r="IQW758" s="31"/>
      <c r="IQX758" s="31"/>
      <c r="IQY758" s="31"/>
      <c r="IQZ758" s="31"/>
      <c r="IRA758" s="31"/>
      <c r="IRB758" s="31"/>
      <c r="IRC758" s="31"/>
      <c r="IRD758" s="31"/>
      <c r="IRE758" s="31"/>
      <c r="IRF758" s="31"/>
      <c r="IRG758" s="31"/>
      <c r="IRH758" s="31"/>
      <c r="IRI758" s="31"/>
      <c r="IRJ758" s="31"/>
      <c r="IRK758" s="31"/>
      <c r="IRL758" s="31"/>
      <c r="IRM758" s="31"/>
      <c r="IRN758" s="31"/>
      <c r="IRO758" s="31"/>
      <c r="IRP758" s="31"/>
      <c r="IRQ758" s="31"/>
      <c r="IRR758" s="31"/>
      <c r="IRS758" s="31"/>
      <c r="IRT758" s="31"/>
      <c r="IRU758" s="31"/>
      <c r="IRV758" s="31"/>
      <c r="IRW758" s="31"/>
      <c r="IRX758" s="31"/>
      <c r="IRY758" s="31"/>
      <c r="IRZ758" s="31"/>
      <c r="ISA758" s="31"/>
      <c r="ISB758" s="31"/>
      <c r="ISC758" s="31"/>
      <c r="ISD758" s="31"/>
      <c r="ISE758" s="31"/>
      <c r="ISF758" s="31"/>
      <c r="ISG758" s="31"/>
      <c r="ISH758" s="31"/>
      <c r="ISI758" s="31"/>
      <c r="ISJ758" s="31"/>
      <c r="ISK758" s="31"/>
      <c r="ISL758" s="31"/>
      <c r="ISM758" s="31"/>
      <c r="ISN758" s="31"/>
      <c r="ISO758" s="31"/>
      <c r="ISP758" s="31"/>
      <c r="ISQ758" s="31"/>
      <c r="ISR758" s="31"/>
      <c r="ISS758" s="31"/>
      <c r="IST758" s="31"/>
      <c r="ISU758" s="31"/>
      <c r="ISV758" s="31"/>
      <c r="ISW758" s="31"/>
      <c r="ISX758" s="31"/>
      <c r="ISY758" s="31"/>
      <c r="ISZ758" s="31"/>
      <c r="ITA758" s="31"/>
      <c r="ITB758" s="31"/>
      <c r="ITC758" s="31"/>
      <c r="ITD758" s="31"/>
      <c r="ITE758" s="31"/>
      <c r="ITF758" s="31"/>
      <c r="ITG758" s="31"/>
      <c r="ITH758" s="31"/>
      <c r="ITI758" s="31"/>
      <c r="ITJ758" s="31"/>
      <c r="ITK758" s="31"/>
      <c r="ITL758" s="31"/>
      <c r="ITM758" s="31"/>
      <c r="ITN758" s="31"/>
      <c r="ITO758" s="31"/>
      <c r="ITP758" s="31"/>
      <c r="ITQ758" s="31"/>
      <c r="ITR758" s="31"/>
      <c r="ITS758" s="31"/>
      <c r="ITT758" s="31"/>
      <c r="ITU758" s="31"/>
      <c r="ITV758" s="31"/>
      <c r="ITW758" s="31"/>
      <c r="ITX758" s="31"/>
      <c r="ITY758" s="31"/>
      <c r="ITZ758" s="31"/>
      <c r="IUA758" s="31"/>
      <c r="IUB758" s="31"/>
      <c r="IUC758" s="31"/>
      <c r="IUD758" s="31"/>
      <c r="IUE758" s="31"/>
      <c r="IUF758" s="31"/>
      <c r="IUG758" s="31"/>
      <c r="IUH758" s="31"/>
      <c r="IUI758" s="31"/>
      <c r="IUJ758" s="31"/>
      <c r="IUK758" s="31"/>
      <c r="IUL758" s="31"/>
      <c r="IUM758" s="31"/>
      <c r="IUN758" s="31"/>
      <c r="IUO758" s="31"/>
      <c r="IUP758" s="31"/>
      <c r="IUQ758" s="31"/>
      <c r="IUR758" s="31"/>
      <c r="IUS758" s="31"/>
      <c r="IUT758" s="31"/>
      <c r="IUU758" s="31"/>
      <c r="IUV758" s="31"/>
      <c r="IUW758" s="31"/>
      <c r="IUX758" s="31"/>
      <c r="IUY758" s="31"/>
      <c r="IUZ758" s="31"/>
      <c r="IVA758" s="31"/>
      <c r="IVB758" s="31"/>
      <c r="IVC758" s="31"/>
      <c r="IVD758" s="31"/>
      <c r="IVE758" s="31"/>
      <c r="IVF758" s="31"/>
      <c r="IVG758" s="31"/>
      <c r="IVH758" s="31"/>
      <c r="IVI758" s="31"/>
      <c r="IVJ758" s="31"/>
      <c r="IVK758" s="31"/>
      <c r="IVL758" s="31"/>
      <c r="IVM758" s="31"/>
      <c r="IVN758" s="31"/>
      <c r="IVO758" s="31"/>
      <c r="IVP758" s="31"/>
      <c r="IVQ758" s="31"/>
      <c r="IVR758" s="31"/>
      <c r="IVS758" s="31"/>
      <c r="IVT758" s="31"/>
      <c r="IVU758" s="31"/>
      <c r="IVV758" s="31"/>
      <c r="IVW758" s="31"/>
      <c r="IVX758" s="31"/>
      <c r="IVY758" s="31"/>
      <c r="IVZ758" s="31"/>
      <c r="IWA758" s="31"/>
      <c r="IWB758" s="31"/>
      <c r="IWC758" s="31"/>
      <c r="IWD758" s="31"/>
      <c r="IWE758" s="31"/>
      <c r="IWF758" s="31"/>
      <c r="IWG758" s="31"/>
      <c r="IWH758" s="31"/>
      <c r="IWI758" s="31"/>
      <c r="IWJ758" s="31"/>
      <c r="IWK758" s="31"/>
      <c r="IWL758" s="31"/>
      <c r="IWM758" s="31"/>
      <c r="IWN758" s="31"/>
      <c r="IWO758" s="31"/>
      <c r="IWP758" s="31"/>
      <c r="IWQ758" s="31"/>
      <c r="IWR758" s="31"/>
      <c r="IWS758" s="31"/>
      <c r="IWT758" s="31"/>
      <c r="IWU758" s="31"/>
      <c r="IWV758" s="31"/>
      <c r="IWW758" s="31"/>
      <c r="IWX758" s="31"/>
      <c r="IWY758" s="31"/>
      <c r="IWZ758" s="31"/>
      <c r="IXA758" s="31"/>
      <c r="IXB758" s="31"/>
      <c r="IXC758" s="31"/>
      <c r="IXD758" s="31"/>
      <c r="IXE758" s="31"/>
      <c r="IXF758" s="31"/>
      <c r="IXG758" s="31"/>
      <c r="IXH758" s="31"/>
      <c r="IXI758" s="31"/>
      <c r="IXJ758" s="31"/>
      <c r="IXK758" s="31"/>
      <c r="IXL758" s="31"/>
      <c r="IXM758" s="31"/>
      <c r="IXN758" s="31"/>
      <c r="IXO758" s="31"/>
      <c r="IXP758" s="31"/>
      <c r="IXQ758" s="31"/>
      <c r="IXR758" s="31"/>
      <c r="IXS758" s="31"/>
      <c r="IXT758" s="31"/>
      <c r="IXU758" s="31"/>
      <c r="IXV758" s="31"/>
      <c r="IXW758" s="31"/>
      <c r="IXX758" s="31"/>
      <c r="IXY758" s="31"/>
      <c r="IXZ758" s="31"/>
      <c r="IYA758" s="31"/>
      <c r="IYB758" s="31"/>
      <c r="IYC758" s="31"/>
      <c r="IYD758" s="31"/>
      <c r="IYE758" s="31"/>
      <c r="IYF758" s="31"/>
      <c r="IYG758" s="31"/>
      <c r="IYH758" s="31"/>
      <c r="IYI758" s="31"/>
      <c r="IYJ758" s="31"/>
      <c r="IYK758" s="31"/>
      <c r="IYL758" s="31"/>
      <c r="IYM758" s="31"/>
      <c r="IYN758" s="31"/>
      <c r="IYO758" s="31"/>
      <c r="IYP758" s="31"/>
      <c r="IYQ758" s="31"/>
      <c r="IYR758" s="31"/>
      <c r="IYS758" s="31"/>
      <c r="IYT758" s="31"/>
      <c r="IYU758" s="31"/>
      <c r="IYV758" s="31"/>
      <c r="IYW758" s="31"/>
      <c r="IYX758" s="31"/>
      <c r="IYY758" s="31"/>
      <c r="IYZ758" s="31"/>
      <c r="IZA758" s="31"/>
      <c r="IZB758" s="31"/>
      <c r="IZC758" s="31"/>
      <c r="IZD758" s="31"/>
      <c r="IZE758" s="31"/>
      <c r="IZF758" s="31"/>
      <c r="IZG758" s="31"/>
      <c r="IZH758" s="31"/>
      <c r="IZI758" s="31"/>
      <c r="IZJ758" s="31"/>
      <c r="IZK758" s="31"/>
      <c r="IZL758" s="31"/>
      <c r="IZM758" s="31"/>
      <c r="IZN758" s="31"/>
      <c r="IZO758" s="31"/>
      <c r="IZP758" s="31"/>
      <c r="IZQ758" s="31"/>
      <c r="IZR758" s="31"/>
      <c r="IZS758" s="31"/>
      <c r="IZT758" s="31"/>
      <c r="IZU758" s="31"/>
      <c r="IZV758" s="31"/>
      <c r="IZW758" s="31"/>
      <c r="IZX758" s="31"/>
      <c r="IZY758" s="31"/>
      <c r="IZZ758" s="31"/>
      <c r="JAA758" s="31"/>
      <c r="JAB758" s="31"/>
      <c r="JAC758" s="31"/>
      <c r="JAD758" s="31"/>
      <c r="JAE758" s="31"/>
      <c r="JAF758" s="31"/>
      <c r="JAG758" s="31"/>
      <c r="JAH758" s="31"/>
      <c r="JAI758" s="31"/>
      <c r="JAJ758" s="31"/>
      <c r="JAK758" s="31"/>
      <c r="JAL758" s="31"/>
      <c r="JAM758" s="31"/>
      <c r="JAN758" s="31"/>
      <c r="JAO758" s="31"/>
      <c r="JAP758" s="31"/>
      <c r="JAQ758" s="31"/>
      <c r="JAR758" s="31"/>
      <c r="JAS758" s="31"/>
      <c r="JAT758" s="31"/>
      <c r="JAU758" s="31"/>
      <c r="JAV758" s="31"/>
      <c r="JAW758" s="31"/>
      <c r="JAX758" s="31"/>
      <c r="JAY758" s="31"/>
      <c r="JAZ758" s="31"/>
      <c r="JBA758" s="31"/>
      <c r="JBB758" s="31"/>
      <c r="JBC758" s="31"/>
      <c r="JBD758" s="31"/>
      <c r="JBE758" s="31"/>
      <c r="JBF758" s="31"/>
      <c r="JBG758" s="31"/>
      <c r="JBH758" s="31"/>
      <c r="JBI758" s="31"/>
      <c r="JBJ758" s="31"/>
      <c r="JBK758" s="31"/>
      <c r="JBL758" s="31"/>
      <c r="JBM758" s="31"/>
      <c r="JBN758" s="31"/>
      <c r="JBO758" s="31"/>
      <c r="JBP758" s="31"/>
      <c r="JBQ758" s="31"/>
      <c r="JBR758" s="31"/>
      <c r="JBS758" s="31"/>
      <c r="JBT758" s="31"/>
      <c r="JBU758" s="31"/>
      <c r="JBV758" s="31"/>
      <c r="JBW758" s="31"/>
      <c r="JBX758" s="31"/>
      <c r="JBY758" s="31"/>
      <c r="JBZ758" s="31"/>
      <c r="JCA758" s="31"/>
      <c r="JCB758" s="31"/>
      <c r="JCC758" s="31"/>
      <c r="JCD758" s="31"/>
      <c r="JCE758" s="31"/>
      <c r="JCF758" s="31"/>
      <c r="JCG758" s="31"/>
      <c r="JCH758" s="31"/>
      <c r="JCI758" s="31"/>
      <c r="JCJ758" s="31"/>
      <c r="JCK758" s="31"/>
      <c r="JCL758" s="31"/>
      <c r="JCM758" s="31"/>
      <c r="JCN758" s="31"/>
      <c r="JCO758" s="31"/>
      <c r="JCP758" s="31"/>
      <c r="JCQ758" s="31"/>
      <c r="JCR758" s="31"/>
      <c r="JCS758" s="31"/>
      <c r="JCT758" s="31"/>
      <c r="JCU758" s="31"/>
      <c r="JCV758" s="31"/>
      <c r="JCW758" s="31"/>
      <c r="JCX758" s="31"/>
      <c r="JCY758" s="31"/>
      <c r="JCZ758" s="31"/>
      <c r="JDA758" s="31"/>
      <c r="JDB758" s="31"/>
      <c r="JDC758" s="31"/>
      <c r="JDD758" s="31"/>
      <c r="JDE758" s="31"/>
      <c r="JDF758" s="31"/>
      <c r="JDG758" s="31"/>
      <c r="JDH758" s="31"/>
      <c r="JDI758" s="31"/>
      <c r="JDJ758" s="31"/>
      <c r="JDK758" s="31"/>
      <c r="JDL758" s="31"/>
      <c r="JDM758" s="31"/>
      <c r="JDN758" s="31"/>
      <c r="JDO758" s="31"/>
      <c r="JDP758" s="31"/>
      <c r="JDQ758" s="31"/>
      <c r="JDR758" s="31"/>
      <c r="JDS758" s="31"/>
      <c r="JDT758" s="31"/>
      <c r="JDU758" s="31"/>
      <c r="JDV758" s="31"/>
      <c r="JDW758" s="31"/>
      <c r="JDX758" s="31"/>
      <c r="JDY758" s="31"/>
      <c r="JDZ758" s="31"/>
      <c r="JEA758" s="31"/>
      <c r="JEB758" s="31"/>
      <c r="JEC758" s="31"/>
      <c r="JED758" s="31"/>
      <c r="JEE758" s="31"/>
      <c r="JEF758" s="31"/>
      <c r="JEG758" s="31"/>
      <c r="JEH758" s="31"/>
      <c r="JEI758" s="31"/>
      <c r="JEJ758" s="31"/>
      <c r="JEK758" s="31"/>
      <c r="JEL758" s="31"/>
      <c r="JEM758" s="31"/>
      <c r="JEN758" s="31"/>
      <c r="JEO758" s="31"/>
      <c r="JEP758" s="31"/>
      <c r="JEQ758" s="31"/>
      <c r="JER758" s="31"/>
      <c r="JES758" s="31"/>
      <c r="JET758" s="31"/>
      <c r="JEU758" s="31"/>
      <c r="JEV758" s="31"/>
      <c r="JEW758" s="31"/>
      <c r="JEX758" s="31"/>
      <c r="JEY758" s="31"/>
      <c r="JEZ758" s="31"/>
      <c r="JFA758" s="31"/>
      <c r="JFB758" s="31"/>
      <c r="JFC758" s="31"/>
      <c r="JFD758" s="31"/>
      <c r="JFE758" s="31"/>
      <c r="JFF758" s="31"/>
      <c r="JFG758" s="31"/>
      <c r="JFH758" s="31"/>
      <c r="JFI758" s="31"/>
      <c r="JFJ758" s="31"/>
      <c r="JFK758" s="31"/>
      <c r="JFL758" s="31"/>
      <c r="JFM758" s="31"/>
      <c r="JFN758" s="31"/>
      <c r="JFO758" s="31"/>
      <c r="JFP758" s="31"/>
      <c r="JFQ758" s="31"/>
      <c r="JFR758" s="31"/>
      <c r="JFS758" s="31"/>
      <c r="JFT758" s="31"/>
      <c r="JFU758" s="31"/>
      <c r="JFV758" s="31"/>
      <c r="JFW758" s="31"/>
      <c r="JFX758" s="31"/>
      <c r="JFY758" s="31"/>
      <c r="JFZ758" s="31"/>
      <c r="JGA758" s="31"/>
      <c r="JGB758" s="31"/>
      <c r="JGC758" s="31"/>
      <c r="JGD758" s="31"/>
      <c r="JGE758" s="31"/>
      <c r="JGF758" s="31"/>
      <c r="JGG758" s="31"/>
      <c r="JGH758" s="31"/>
      <c r="JGI758" s="31"/>
      <c r="JGJ758" s="31"/>
      <c r="JGK758" s="31"/>
      <c r="JGL758" s="31"/>
      <c r="JGM758" s="31"/>
      <c r="JGN758" s="31"/>
      <c r="JGO758" s="31"/>
      <c r="JGP758" s="31"/>
      <c r="JGQ758" s="31"/>
      <c r="JGR758" s="31"/>
      <c r="JGS758" s="31"/>
      <c r="JGT758" s="31"/>
      <c r="JGU758" s="31"/>
      <c r="JGV758" s="31"/>
      <c r="JGW758" s="31"/>
      <c r="JGX758" s="31"/>
      <c r="JGY758" s="31"/>
      <c r="JGZ758" s="31"/>
      <c r="JHA758" s="31"/>
      <c r="JHB758" s="31"/>
      <c r="JHC758" s="31"/>
      <c r="JHD758" s="31"/>
      <c r="JHE758" s="31"/>
      <c r="JHF758" s="31"/>
      <c r="JHG758" s="31"/>
      <c r="JHH758" s="31"/>
      <c r="JHI758" s="31"/>
      <c r="JHJ758" s="31"/>
      <c r="JHK758" s="31"/>
      <c r="JHL758" s="31"/>
      <c r="JHM758" s="31"/>
      <c r="JHN758" s="31"/>
      <c r="JHO758" s="31"/>
      <c r="JHP758" s="31"/>
      <c r="JHQ758" s="31"/>
      <c r="JHR758" s="31"/>
      <c r="JHS758" s="31"/>
      <c r="JHT758" s="31"/>
      <c r="JHU758" s="31"/>
      <c r="JHV758" s="31"/>
      <c r="JHW758" s="31"/>
      <c r="JHX758" s="31"/>
      <c r="JHY758" s="31"/>
      <c r="JHZ758" s="31"/>
      <c r="JIA758" s="31"/>
      <c r="JIB758" s="31"/>
      <c r="JIC758" s="31"/>
      <c r="JID758" s="31"/>
      <c r="JIE758" s="31"/>
      <c r="JIF758" s="31"/>
      <c r="JIG758" s="31"/>
      <c r="JIH758" s="31"/>
      <c r="JII758" s="31"/>
      <c r="JIJ758" s="31"/>
      <c r="JIK758" s="31"/>
      <c r="JIL758" s="31"/>
      <c r="JIM758" s="31"/>
      <c r="JIN758" s="31"/>
      <c r="JIO758" s="31"/>
      <c r="JIP758" s="31"/>
      <c r="JIQ758" s="31"/>
      <c r="JIR758" s="31"/>
      <c r="JIS758" s="31"/>
      <c r="JIT758" s="31"/>
      <c r="JIU758" s="31"/>
      <c r="JIV758" s="31"/>
      <c r="JIW758" s="31"/>
      <c r="JIX758" s="31"/>
      <c r="JIY758" s="31"/>
      <c r="JIZ758" s="31"/>
      <c r="JJA758" s="31"/>
      <c r="JJB758" s="31"/>
      <c r="JJC758" s="31"/>
      <c r="JJD758" s="31"/>
      <c r="JJE758" s="31"/>
      <c r="JJF758" s="31"/>
      <c r="JJG758" s="31"/>
      <c r="JJH758" s="31"/>
      <c r="JJI758" s="31"/>
      <c r="JJJ758" s="31"/>
      <c r="JJK758" s="31"/>
      <c r="JJL758" s="31"/>
      <c r="JJM758" s="31"/>
      <c r="JJN758" s="31"/>
      <c r="JJO758" s="31"/>
      <c r="JJP758" s="31"/>
      <c r="JJQ758" s="31"/>
      <c r="JJR758" s="31"/>
      <c r="JJS758" s="31"/>
      <c r="JJT758" s="31"/>
      <c r="JJU758" s="31"/>
      <c r="JJV758" s="31"/>
      <c r="JJW758" s="31"/>
      <c r="JJX758" s="31"/>
      <c r="JJY758" s="31"/>
      <c r="JJZ758" s="31"/>
      <c r="JKA758" s="31"/>
      <c r="JKB758" s="31"/>
      <c r="JKC758" s="31"/>
      <c r="JKD758" s="31"/>
      <c r="JKE758" s="31"/>
      <c r="JKF758" s="31"/>
      <c r="JKG758" s="31"/>
      <c r="JKH758" s="31"/>
      <c r="JKI758" s="31"/>
      <c r="JKJ758" s="31"/>
      <c r="JKK758" s="31"/>
      <c r="JKL758" s="31"/>
      <c r="JKM758" s="31"/>
      <c r="JKN758" s="31"/>
      <c r="JKO758" s="31"/>
      <c r="JKP758" s="31"/>
      <c r="JKQ758" s="31"/>
      <c r="JKR758" s="31"/>
      <c r="JKS758" s="31"/>
      <c r="JKT758" s="31"/>
      <c r="JKU758" s="31"/>
      <c r="JKV758" s="31"/>
      <c r="JKW758" s="31"/>
      <c r="JKX758" s="31"/>
      <c r="JKY758" s="31"/>
      <c r="JKZ758" s="31"/>
      <c r="JLA758" s="31"/>
      <c r="JLB758" s="31"/>
      <c r="JLC758" s="31"/>
      <c r="JLD758" s="31"/>
      <c r="JLE758" s="31"/>
      <c r="JLF758" s="31"/>
      <c r="JLG758" s="31"/>
      <c r="JLH758" s="31"/>
      <c r="JLI758" s="31"/>
      <c r="JLJ758" s="31"/>
      <c r="JLK758" s="31"/>
      <c r="JLL758" s="31"/>
      <c r="JLM758" s="31"/>
      <c r="JLN758" s="31"/>
      <c r="JLO758" s="31"/>
      <c r="JLP758" s="31"/>
      <c r="JLQ758" s="31"/>
      <c r="JLR758" s="31"/>
      <c r="JLS758" s="31"/>
      <c r="JLT758" s="31"/>
      <c r="JLU758" s="31"/>
      <c r="JLV758" s="31"/>
      <c r="JLW758" s="31"/>
      <c r="JLX758" s="31"/>
      <c r="JLY758" s="31"/>
      <c r="JLZ758" s="31"/>
      <c r="JMA758" s="31"/>
      <c r="JMB758" s="31"/>
      <c r="JMC758" s="31"/>
      <c r="JMD758" s="31"/>
      <c r="JME758" s="31"/>
      <c r="JMF758" s="31"/>
      <c r="JMG758" s="31"/>
      <c r="JMH758" s="31"/>
      <c r="JMI758" s="31"/>
      <c r="JMJ758" s="31"/>
      <c r="JMK758" s="31"/>
      <c r="JML758" s="31"/>
      <c r="JMM758" s="31"/>
      <c r="JMN758" s="31"/>
      <c r="JMO758" s="31"/>
      <c r="JMP758" s="31"/>
      <c r="JMQ758" s="31"/>
      <c r="JMR758" s="31"/>
      <c r="JMS758" s="31"/>
      <c r="JMT758" s="31"/>
      <c r="JMU758" s="31"/>
      <c r="JMV758" s="31"/>
      <c r="JMW758" s="31"/>
      <c r="JMX758" s="31"/>
      <c r="JMY758" s="31"/>
      <c r="JMZ758" s="31"/>
      <c r="JNA758" s="31"/>
      <c r="JNB758" s="31"/>
      <c r="JNC758" s="31"/>
      <c r="JND758" s="31"/>
      <c r="JNE758" s="31"/>
      <c r="JNF758" s="31"/>
      <c r="JNG758" s="31"/>
      <c r="JNH758" s="31"/>
      <c r="JNI758" s="31"/>
      <c r="JNJ758" s="31"/>
      <c r="JNK758" s="31"/>
      <c r="JNL758" s="31"/>
      <c r="JNM758" s="31"/>
      <c r="JNN758" s="31"/>
      <c r="JNO758" s="31"/>
      <c r="JNP758" s="31"/>
      <c r="JNQ758" s="31"/>
      <c r="JNR758" s="31"/>
      <c r="JNS758" s="31"/>
      <c r="JNT758" s="31"/>
      <c r="JNU758" s="31"/>
      <c r="JNV758" s="31"/>
      <c r="JNW758" s="31"/>
      <c r="JNX758" s="31"/>
      <c r="JNY758" s="31"/>
      <c r="JNZ758" s="31"/>
      <c r="JOA758" s="31"/>
      <c r="JOB758" s="31"/>
      <c r="JOC758" s="31"/>
      <c r="JOD758" s="31"/>
      <c r="JOE758" s="31"/>
      <c r="JOF758" s="31"/>
      <c r="JOG758" s="31"/>
      <c r="JOH758" s="31"/>
      <c r="JOI758" s="31"/>
      <c r="JOJ758" s="31"/>
      <c r="JOK758" s="31"/>
      <c r="JOL758" s="31"/>
      <c r="JOM758" s="31"/>
      <c r="JON758" s="31"/>
      <c r="JOO758" s="31"/>
      <c r="JOP758" s="31"/>
      <c r="JOQ758" s="31"/>
      <c r="JOR758" s="31"/>
      <c r="JOS758" s="31"/>
      <c r="JOT758" s="31"/>
      <c r="JOU758" s="31"/>
      <c r="JOV758" s="31"/>
      <c r="JOW758" s="31"/>
      <c r="JOX758" s="31"/>
      <c r="JOY758" s="31"/>
      <c r="JOZ758" s="31"/>
      <c r="JPA758" s="31"/>
      <c r="JPB758" s="31"/>
      <c r="JPC758" s="31"/>
      <c r="JPD758" s="31"/>
      <c r="JPE758" s="31"/>
      <c r="JPF758" s="31"/>
      <c r="JPG758" s="31"/>
      <c r="JPH758" s="31"/>
      <c r="JPI758" s="31"/>
      <c r="JPJ758" s="31"/>
      <c r="JPK758" s="31"/>
      <c r="JPL758" s="31"/>
      <c r="JPM758" s="31"/>
      <c r="JPN758" s="31"/>
      <c r="JPO758" s="31"/>
      <c r="JPP758" s="31"/>
      <c r="JPQ758" s="31"/>
      <c r="JPR758" s="31"/>
      <c r="JPS758" s="31"/>
      <c r="JPT758" s="31"/>
      <c r="JPU758" s="31"/>
      <c r="JPV758" s="31"/>
      <c r="JPW758" s="31"/>
      <c r="JPX758" s="31"/>
      <c r="JPY758" s="31"/>
      <c r="JPZ758" s="31"/>
      <c r="JQA758" s="31"/>
      <c r="JQB758" s="31"/>
      <c r="JQC758" s="31"/>
      <c r="JQD758" s="31"/>
      <c r="JQE758" s="31"/>
      <c r="JQF758" s="31"/>
      <c r="JQG758" s="31"/>
      <c r="JQH758" s="31"/>
      <c r="JQI758" s="31"/>
      <c r="JQJ758" s="31"/>
      <c r="JQK758" s="31"/>
      <c r="JQL758" s="31"/>
      <c r="JQM758" s="31"/>
      <c r="JQN758" s="31"/>
      <c r="JQO758" s="31"/>
      <c r="JQP758" s="31"/>
      <c r="JQQ758" s="31"/>
      <c r="JQR758" s="31"/>
      <c r="JQS758" s="31"/>
      <c r="JQT758" s="31"/>
      <c r="JQU758" s="31"/>
      <c r="JQV758" s="31"/>
      <c r="JQW758" s="31"/>
      <c r="JQX758" s="31"/>
      <c r="JQY758" s="31"/>
      <c r="JQZ758" s="31"/>
      <c r="JRA758" s="31"/>
      <c r="JRB758" s="31"/>
      <c r="JRC758" s="31"/>
      <c r="JRD758" s="31"/>
      <c r="JRE758" s="31"/>
      <c r="JRF758" s="31"/>
      <c r="JRG758" s="31"/>
      <c r="JRH758" s="31"/>
      <c r="JRI758" s="31"/>
      <c r="JRJ758" s="31"/>
      <c r="JRK758" s="31"/>
      <c r="JRL758" s="31"/>
      <c r="JRM758" s="31"/>
      <c r="JRN758" s="31"/>
      <c r="JRO758" s="31"/>
      <c r="JRP758" s="31"/>
      <c r="JRQ758" s="31"/>
      <c r="JRR758" s="31"/>
      <c r="JRS758" s="31"/>
      <c r="JRT758" s="31"/>
      <c r="JRU758" s="31"/>
      <c r="JRV758" s="31"/>
      <c r="JRW758" s="31"/>
      <c r="JRX758" s="31"/>
      <c r="JRY758" s="31"/>
      <c r="JRZ758" s="31"/>
      <c r="JSA758" s="31"/>
      <c r="JSB758" s="31"/>
      <c r="JSC758" s="31"/>
      <c r="JSD758" s="31"/>
      <c r="JSE758" s="31"/>
      <c r="JSF758" s="31"/>
      <c r="JSG758" s="31"/>
      <c r="JSH758" s="31"/>
      <c r="JSI758" s="31"/>
      <c r="JSJ758" s="31"/>
      <c r="JSK758" s="31"/>
      <c r="JSL758" s="31"/>
      <c r="JSM758" s="31"/>
      <c r="JSN758" s="31"/>
      <c r="JSO758" s="31"/>
      <c r="JSP758" s="31"/>
      <c r="JSQ758" s="31"/>
      <c r="JSR758" s="31"/>
      <c r="JSS758" s="31"/>
      <c r="JST758" s="31"/>
      <c r="JSU758" s="31"/>
      <c r="JSV758" s="31"/>
      <c r="JSW758" s="31"/>
      <c r="JSX758" s="31"/>
      <c r="JSY758" s="31"/>
      <c r="JSZ758" s="31"/>
      <c r="JTA758" s="31"/>
      <c r="JTB758" s="31"/>
      <c r="JTC758" s="31"/>
      <c r="JTD758" s="31"/>
      <c r="JTE758" s="31"/>
      <c r="JTF758" s="31"/>
      <c r="JTG758" s="31"/>
      <c r="JTH758" s="31"/>
      <c r="JTI758" s="31"/>
      <c r="JTJ758" s="31"/>
      <c r="JTK758" s="31"/>
      <c r="JTL758" s="31"/>
      <c r="JTM758" s="31"/>
      <c r="JTN758" s="31"/>
      <c r="JTO758" s="31"/>
      <c r="JTP758" s="31"/>
      <c r="JTQ758" s="31"/>
      <c r="JTR758" s="31"/>
      <c r="JTS758" s="31"/>
      <c r="JTT758" s="31"/>
      <c r="JTU758" s="31"/>
      <c r="JTV758" s="31"/>
      <c r="JTW758" s="31"/>
      <c r="JTX758" s="31"/>
      <c r="JTY758" s="31"/>
      <c r="JTZ758" s="31"/>
      <c r="JUA758" s="31"/>
      <c r="JUB758" s="31"/>
      <c r="JUC758" s="31"/>
      <c r="JUD758" s="31"/>
      <c r="JUE758" s="31"/>
      <c r="JUF758" s="31"/>
      <c r="JUG758" s="31"/>
      <c r="JUH758" s="31"/>
      <c r="JUI758" s="31"/>
      <c r="JUJ758" s="31"/>
      <c r="JUK758" s="31"/>
      <c r="JUL758" s="31"/>
      <c r="JUM758" s="31"/>
      <c r="JUN758" s="31"/>
      <c r="JUO758" s="31"/>
      <c r="JUP758" s="31"/>
      <c r="JUQ758" s="31"/>
      <c r="JUR758" s="31"/>
      <c r="JUS758" s="31"/>
      <c r="JUT758" s="31"/>
      <c r="JUU758" s="31"/>
      <c r="JUV758" s="31"/>
      <c r="JUW758" s="31"/>
      <c r="JUX758" s="31"/>
      <c r="JUY758" s="31"/>
      <c r="JUZ758" s="31"/>
      <c r="JVA758" s="31"/>
      <c r="JVB758" s="31"/>
      <c r="JVC758" s="31"/>
      <c r="JVD758" s="31"/>
      <c r="JVE758" s="31"/>
      <c r="JVF758" s="31"/>
      <c r="JVG758" s="31"/>
      <c r="JVH758" s="31"/>
      <c r="JVI758" s="31"/>
      <c r="JVJ758" s="31"/>
      <c r="JVK758" s="31"/>
      <c r="JVL758" s="31"/>
      <c r="JVM758" s="31"/>
      <c r="JVN758" s="31"/>
      <c r="JVO758" s="31"/>
      <c r="JVP758" s="31"/>
      <c r="JVQ758" s="31"/>
      <c r="JVR758" s="31"/>
      <c r="JVS758" s="31"/>
      <c r="JVT758" s="31"/>
      <c r="JVU758" s="31"/>
      <c r="JVV758" s="31"/>
      <c r="JVW758" s="31"/>
      <c r="JVX758" s="31"/>
      <c r="JVY758" s="31"/>
      <c r="JVZ758" s="31"/>
      <c r="JWA758" s="31"/>
      <c r="JWB758" s="31"/>
      <c r="JWC758" s="31"/>
      <c r="JWD758" s="31"/>
      <c r="JWE758" s="31"/>
      <c r="JWF758" s="31"/>
      <c r="JWG758" s="31"/>
      <c r="JWH758" s="31"/>
      <c r="JWI758" s="31"/>
      <c r="JWJ758" s="31"/>
      <c r="JWK758" s="31"/>
      <c r="JWL758" s="31"/>
      <c r="JWM758" s="31"/>
      <c r="JWN758" s="31"/>
      <c r="JWO758" s="31"/>
      <c r="JWP758" s="31"/>
      <c r="JWQ758" s="31"/>
      <c r="JWR758" s="31"/>
      <c r="JWS758" s="31"/>
      <c r="JWT758" s="31"/>
      <c r="JWU758" s="31"/>
      <c r="JWV758" s="31"/>
      <c r="JWW758" s="31"/>
      <c r="JWX758" s="31"/>
      <c r="JWY758" s="31"/>
      <c r="JWZ758" s="31"/>
      <c r="JXA758" s="31"/>
      <c r="JXB758" s="31"/>
      <c r="JXC758" s="31"/>
      <c r="JXD758" s="31"/>
      <c r="JXE758" s="31"/>
      <c r="JXF758" s="31"/>
      <c r="JXG758" s="31"/>
      <c r="JXH758" s="31"/>
      <c r="JXI758" s="31"/>
      <c r="JXJ758" s="31"/>
      <c r="JXK758" s="31"/>
      <c r="JXL758" s="31"/>
      <c r="JXM758" s="31"/>
      <c r="JXN758" s="31"/>
      <c r="JXO758" s="31"/>
      <c r="JXP758" s="31"/>
      <c r="JXQ758" s="31"/>
      <c r="JXR758" s="31"/>
      <c r="JXS758" s="31"/>
      <c r="JXT758" s="31"/>
      <c r="JXU758" s="31"/>
      <c r="JXV758" s="31"/>
      <c r="JXW758" s="31"/>
      <c r="JXX758" s="31"/>
      <c r="JXY758" s="31"/>
      <c r="JXZ758" s="31"/>
      <c r="JYA758" s="31"/>
      <c r="JYB758" s="31"/>
      <c r="JYC758" s="31"/>
      <c r="JYD758" s="31"/>
      <c r="JYE758" s="31"/>
      <c r="JYF758" s="31"/>
      <c r="JYG758" s="31"/>
      <c r="JYH758" s="31"/>
      <c r="JYI758" s="31"/>
      <c r="JYJ758" s="31"/>
      <c r="JYK758" s="31"/>
      <c r="JYL758" s="31"/>
      <c r="JYM758" s="31"/>
      <c r="JYN758" s="31"/>
      <c r="JYO758" s="31"/>
      <c r="JYP758" s="31"/>
      <c r="JYQ758" s="31"/>
      <c r="JYR758" s="31"/>
      <c r="JYS758" s="31"/>
      <c r="JYT758" s="31"/>
      <c r="JYU758" s="31"/>
      <c r="JYV758" s="31"/>
      <c r="JYW758" s="31"/>
      <c r="JYX758" s="31"/>
      <c r="JYY758" s="31"/>
      <c r="JYZ758" s="31"/>
      <c r="JZA758" s="31"/>
      <c r="JZB758" s="31"/>
      <c r="JZC758" s="31"/>
      <c r="JZD758" s="31"/>
      <c r="JZE758" s="31"/>
      <c r="JZF758" s="31"/>
      <c r="JZG758" s="31"/>
      <c r="JZH758" s="31"/>
      <c r="JZI758" s="31"/>
      <c r="JZJ758" s="31"/>
      <c r="JZK758" s="31"/>
      <c r="JZL758" s="31"/>
      <c r="JZM758" s="31"/>
      <c r="JZN758" s="31"/>
      <c r="JZO758" s="31"/>
      <c r="JZP758" s="31"/>
      <c r="JZQ758" s="31"/>
      <c r="JZR758" s="31"/>
      <c r="JZS758" s="31"/>
      <c r="JZT758" s="31"/>
      <c r="JZU758" s="31"/>
      <c r="JZV758" s="31"/>
      <c r="JZW758" s="31"/>
      <c r="JZX758" s="31"/>
      <c r="JZY758" s="31"/>
      <c r="JZZ758" s="31"/>
      <c r="KAA758" s="31"/>
      <c r="KAB758" s="31"/>
      <c r="KAC758" s="31"/>
      <c r="KAD758" s="31"/>
      <c r="KAE758" s="31"/>
      <c r="KAF758" s="31"/>
      <c r="KAG758" s="31"/>
      <c r="KAH758" s="31"/>
      <c r="KAI758" s="31"/>
      <c r="KAJ758" s="31"/>
      <c r="KAK758" s="31"/>
      <c r="KAL758" s="31"/>
      <c r="KAM758" s="31"/>
      <c r="KAN758" s="31"/>
      <c r="KAO758" s="31"/>
      <c r="KAP758" s="31"/>
      <c r="KAQ758" s="31"/>
      <c r="KAR758" s="31"/>
      <c r="KAS758" s="31"/>
      <c r="KAT758" s="31"/>
      <c r="KAU758" s="31"/>
      <c r="KAV758" s="31"/>
      <c r="KAW758" s="31"/>
      <c r="KAX758" s="31"/>
      <c r="KAY758" s="31"/>
      <c r="KAZ758" s="31"/>
      <c r="KBA758" s="31"/>
      <c r="KBB758" s="31"/>
      <c r="KBC758" s="31"/>
      <c r="KBD758" s="31"/>
      <c r="KBE758" s="31"/>
      <c r="KBF758" s="31"/>
      <c r="KBG758" s="31"/>
      <c r="KBH758" s="31"/>
      <c r="KBI758" s="31"/>
      <c r="KBJ758" s="31"/>
      <c r="KBK758" s="31"/>
      <c r="KBL758" s="31"/>
      <c r="KBM758" s="31"/>
      <c r="KBN758" s="31"/>
      <c r="KBO758" s="31"/>
      <c r="KBP758" s="31"/>
      <c r="KBQ758" s="31"/>
      <c r="KBR758" s="31"/>
      <c r="KBS758" s="31"/>
      <c r="KBT758" s="31"/>
      <c r="KBU758" s="31"/>
      <c r="KBV758" s="31"/>
      <c r="KBW758" s="31"/>
      <c r="KBX758" s="31"/>
      <c r="KBY758" s="31"/>
      <c r="KBZ758" s="31"/>
      <c r="KCA758" s="31"/>
      <c r="KCB758" s="31"/>
      <c r="KCC758" s="31"/>
      <c r="KCD758" s="31"/>
      <c r="KCE758" s="31"/>
      <c r="KCF758" s="31"/>
      <c r="KCG758" s="31"/>
      <c r="KCH758" s="31"/>
      <c r="KCI758" s="31"/>
      <c r="KCJ758" s="31"/>
      <c r="KCK758" s="31"/>
      <c r="KCL758" s="31"/>
      <c r="KCM758" s="31"/>
      <c r="KCN758" s="31"/>
      <c r="KCO758" s="31"/>
      <c r="KCP758" s="31"/>
      <c r="KCQ758" s="31"/>
      <c r="KCR758" s="31"/>
      <c r="KCS758" s="31"/>
      <c r="KCT758" s="31"/>
      <c r="KCU758" s="31"/>
      <c r="KCV758" s="31"/>
      <c r="KCW758" s="31"/>
      <c r="KCX758" s="31"/>
      <c r="KCY758" s="31"/>
      <c r="KCZ758" s="31"/>
      <c r="KDA758" s="31"/>
      <c r="KDB758" s="31"/>
      <c r="KDC758" s="31"/>
      <c r="KDD758" s="31"/>
      <c r="KDE758" s="31"/>
      <c r="KDF758" s="31"/>
      <c r="KDG758" s="31"/>
      <c r="KDH758" s="31"/>
      <c r="KDI758" s="31"/>
      <c r="KDJ758" s="31"/>
      <c r="KDK758" s="31"/>
      <c r="KDL758" s="31"/>
      <c r="KDM758" s="31"/>
      <c r="KDN758" s="31"/>
      <c r="KDO758" s="31"/>
      <c r="KDP758" s="31"/>
      <c r="KDQ758" s="31"/>
      <c r="KDR758" s="31"/>
      <c r="KDS758" s="31"/>
      <c r="KDT758" s="31"/>
      <c r="KDU758" s="31"/>
      <c r="KDV758" s="31"/>
      <c r="KDW758" s="31"/>
      <c r="KDX758" s="31"/>
      <c r="KDY758" s="31"/>
      <c r="KDZ758" s="31"/>
      <c r="KEA758" s="31"/>
      <c r="KEB758" s="31"/>
      <c r="KEC758" s="31"/>
      <c r="KED758" s="31"/>
      <c r="KEE758" s="31"/>
      <c r="KEF758" s="31"/>
      <c r="KEG758" s="31"/>
      <c r="KEH758" s="31"/>
      <c r="KEI758" s="31"/>
      <c r="KEJ758" s="31"/>
      <c r="KEK758" s="31"/>
      <c r="KEL758" s="31"/>
      <c r="KEM758" s="31"/>
      <c r="KEN758" s="31"/>
      <c r="KEO758" s="31"/>
      <c r="KEP758" s="31"/>
      <c r="KEQ758" s="31"/>
      <c r="KER758" s="31"/>
      <c r="KES758" s="31"/>
      <c r="KET758" s="31"/>
      <c r="KEU758" s="31"/>
      <c r="KEV758" s="31"/>
      <c r="KEW758" s="31"/>
      <c r="KEX758" s="31"/>
      <c r="KEY758" s="31"/>
      <c r="KEZ758" s="31"/>
      <c r="KFA758" s="31"/>
      <c r="KFB758" s="31"/>
      <c r="KFC758" s="31"/>
      <c r="KFD758" s="31"/>
      <c r="KFE758" s="31"/>
      <c r="KFF758" s="31"/>
      <c r="KFG758" s="31"/>
      <c r="KFH758" s="31"/>
      <c r="KFI758" s="31"/>
      <c r="KFJ758" s="31"/>
      <c r="KFK758" s="31"/>
      <c r="KFL758" s="31"/>
      <c r="KFM758" s="31"/>
      <c r="KFN758" s="31"/>
      <c r="KFO758" s="31"/>
      <c r="KFP758" s="31"/>
      <c r="KFQ758" s="31"/>
      <c r="KFR758" s="31"/>
      <c r="KFS758" s="31"/>
      <c r="KFT758" s="31"/>
      <c r="KFU758" s="31"/>
      <c r="KFV758" s="31"/>
      <c r="KFW758" s="31"/>
      <c r="KFX758" s="31"/>
      <c r="KFY758" s="31"/>
      <c r="KFZ758" s="31"/>
      <c r="KGA758" s="31"/>
      <c r="KGB758" s="31"/>
      <c r="KGC758" s="31"/>
      <c r="KGD758" s="31"/>
      <c r="KGE758" s="31"/>
      <c r="KGF758" s="31"/>
      <c r="KGG758" s="31"/>
      <c r="KGH758" s="31"/>
      <c r="KGI758" s="31"/>
      <c r="KGJ758" s="31"/>
      <c r="KGK758" s="31"/>
      <c r="KGL758" s="31"/>
      <c r="KGM758" s="31"/>
      <c r="KGN758" s="31"/>
      <c r="KGO758" s="31"/>
      <c r="KGP758" s="31"/>
      <c r="KGQ758" s="31"/>
      <c r="KGR758" s="31"/>
      <c r="KGS758" s="31"/>
      <c r="KGT758" s="31"/>
      <c r="KGU758" s="31"/>
      <c r="KGV758" s="31"/>
      <c r="KGW758" s="31"/>
      <c r="KGX758" s="31"/>
      <c r="KGY758" s="31"/>
      <c r="KGZ758" s="31"/>
      <c r="KHA758" s="31"/>
      <c r="KHB758" s="31"/>
      <c r="KHC758" s="31"/>
      <c r="KHD758" s="31"/>
      <c r="KHE758" s="31"/>
      <c r="KHF758" s="31"/>
      <c r="KHG758" s="31"/>
      <c r="KHH758" s="31"/>
      <c r="KHI758" s="31"/>
      <c r="KHJ758" s="31"/>
      <c r="KHK758" s="31"/>
      <c r="KHL758" s="31"/>
      <c r="KHM758" s="31"/>
      <c r="KHN758" s="31"/>
      <c r="KHO758" s="31"/>
      <c r="KHP758" s="31"/>
      <c r="KHQ758" s="31"/>
      <c r="KHR758" s="31"/>
      <c r="KHS758" s="31"/>
      <c r="KHT758" s="31"/>
      <c r="KHU758" s="31"/>
      <c r="KHV758" s="31"/>
      <c r="KHW758" s="31"/>
      <c r="KHX758" s="31"/>
      <c r="KHY758" s="31"/>
      <c r="KHZ758" s="31"/>
      <c r="KIA758" s="31"/>
      <c r="KIB758" s="31"/>
      <c r="KIC758" s="31"/>
      <c r="KID758" s="31"/>
      <c r="KIE758" s="31"/>
      <c r="KIF758" s="31"/>
      <c r="KIG758" s="31"/>
      <c r="KIH758" s="31"/>
      <c r="KII758" s="31"/>
      <c r="KIJ758" s="31"/>
      <c r="KIK758" s="31"/>
      <c r="KIL758" s="31"/>
      <c r="KIM758" s="31"/>
      <c r="KIN758" s="31"/>
      <c r="KIO758" s="31"/>
      <c r="KIP758" s="31"/>
      <c r="KIQ758" s="31"/>
      <c r="KIR758" s="31"/>
      <c r="KIS758" s="31"/>
      <c r="KIT758" s="31"/>
      <c r="KIU758" s="31"/>
      <c r="KIV758" s="31"/>
      <c r="KIW758" s="31"/>
      <c r="KIX758" s="31"/>
      <c r="KIY758" s="31"/>
      <c r="KIZ758" s="31"/>
      <c r="KJA758" s="31"/>
      <c r="KJB758" s="31"/>
      <c r="KJC758" s="31"/>
      <c r="KJD758" s="31"/>
      <c r="KJE758" s="31"/>
      <c r="KJF758" s="31"/>
      <c r="KJG758" s="31"/>
      <c r="KJH758" s="31"/>
      <c r="KJI758" s="31"/>
      <c r="KJJ758" s="31"/>
      <c r="KJK758" s="31"/>
      <c r="KJL758" s="31"/>
      <c r="KJM758" s="31"/>
      <c r="KJN758" s="31"/>
      <c r="KJO758" s="31"/>
      <c r="KJP758" s="31"/>
      <c r="KJQ758" s="31"/>
      <c r="KJR758" s="31"/>
      <c r="KJS758" s="31"/>
      <c r="KJT758" s="31"/>
      <c r="KJU758" s="31"/>
      <c r="KJV758" s="31"/>
      <c r="KJW758" s="31"/>
      <c r="KJX758" s="31"/>
      <c r="KJY758" s="31"/>
      <c r="KJZ758" s="31"/>
      <c r="KKA758" s="31"/>
      <c r="KKB758" s="31"/>
      <c r="KKC758" s="31"/>
      <c r="KKD758" s="31"/>
      <c r="KKE758" s="31"/>
      <c r="KKF758" s="31"/>
      <c r="KKG758" s="31"/>
      <c r="KKH758" s="31"/>
      <c r="KKI758" s="31"/>
      <c r="KKJ758" s="31"/>
      <c r="KKK758" s="31"/>
      <c r="KKL758" s="31"/>
      <c r="KKM758" s="31"/>
      <c r="KKN758" s="31"/>
      <c r="KKO758" s="31"/>
      <c r="KKP758" s="31"/>
      <c r="KKQ758" s="31"/>
      <c r="KKR758" s="31"/>
      <c r="KKS758" s="31"/>
      <c r="KKT758" s="31"/>
      <c r="KKU758" s="31"/>
      <c r="KKV758" s="31"/>
      <c r="KKW758" s="31"/>
      <c r="KKX758" s="31"/>
      <c r="KKY758" s="31"/>
      <c r="KKZ758" s="31"/>
      <c r="KLA758" s="31"/>
      <c r="KLB758" s="31"/>
      <c r="KLC758" s="31"/>
      <c r="KLD758" s="31"/>
      <c r="KLE758" s="31"/>
      <c r="KLF758" s="31"/>
      <c r="KLG758" s="31"/>
      <c r="KLH758" s="31"/>
      <c r="KLI758" s="31"/>
      <c r="KLJ758" s="31"/>
      <c r="KLK758" s="31"/>
      <c r="KLL758" s="31"/>
      <c r="KLM758" s="31"/>
      <c r="KLN758" s="31"/>
      <c r="KLO758" s="31"/>
      <c r="KLP758" s="31"/>
      <c r="KLQ758" s="31"/>
      <c r="KLR758" s="31"/>
      <c r="KLS758" s="31"/>
      <c r="KLT758" s="31"/>
      <c r="KLU758" s="31"/>
      <c r="KLV758" s="31"/>
      <c r="KLW758" s="31"/>
      <c r="KLX758" s="31"/>
      <c r="KLY758" s="31"/>
      <c r="KLZ758" s="31"/>
      <c r="KMA758" s="31"/>
      <c r="KMB758" s="31"/>
      <c r="KMC758" s="31"/>
      <c r="KMD758" s="31"/>
      <c r="KME758" s="31"/>
      <c r="KMF758" s="31"/>
      <c r="KMG758" s="31"/>
      <c r="KMH758" s="31"/>
      <c r="KMI758" s="31"/>
      <c r="KMJ758" s="31"/>
      <c r="KMK758" s="31"/>
      <c r="KML758" s="31"/>
      <c r="KMM758" s="31"/>
      <c r="KMN758" s="31"/>
      <c r="KMO758" s="31"/>
      <c r="KMP758" s="31"/>
      <c r="KMQ758" s="31"/>
      <c r="KMR758" s="31"/>
      <c r="KMS758" s="31"/>
      <c r="KMT758" s="31"/>
      <c r="KMU758" s="31"/>
      <c r="KMV758" s="31"/>
      <c r="KMW758" s="31"/>
      <c r="KMX758" s="31"/>
      <c r="KMY758" s="31"/>
      <c r="KMZ758" s="31"/>
      <c r="KNA758" s="31"/>
      <c r="KNB758" s="31"/>
      <c r="KNC758" s="31"/>
      <c r="KND758" s="31"/>
      <c r="KNE758" s="31"/>
      <c r="KNF758" s="31"/>
      <c r="KNG758" s="31"/>
      <c r="KNH758" s="31"/>
      <c r="KNI758" s="31"/>
      <c r="KNJ758" s="31"/>
      <c r="KNK758" s="31"/>
      <c r="KNL758" s="31"/>
      <c r="KNM758" s="31"/>
      <c r="KNN758" s="31"/>
      <c r="KNO758" s="31"/>
      <c r="KNP758" s="31"/>
      <c r="KNQ758" s="31"/>
      <c r="KNR758" s="31"/>
      <c r="KNS758" s="31"/>
      <c r="KNT758" s="31"/>
      <c r="KNU758" s="31"/>
      <c r="KNV758" s="31"/>
      <c r="KNW758" s="31"/>
      <c r="KNX758" s="31"/>
      <c r="KNY758" s="31"/>
      <c r="KNZ758" s="31"/>
      <c r="KOA758" s="31"/>
      <c r="KOB758" s="31"/>
      <c r="KOC758" s="31"/>
      <c r="KOD758" s="31"/>
      <c r="KOE758" s="31"/>
      <c r="KOF758" s="31"/>
      <c r="KOG758" s="31"/>
      <c r="KOH758" s="31"/>
      <c r="KOI758" s="31"/>
      <c r="KOJ758" s="31"/>
      <c r="KOK758" s="31"/>
      <c r="KOL758" s="31"/>
      <c r="KOM758" s="31"/>
      <c r="KON758" s="31"/>
      <c r="KOO758" s="31"/>
      <c r="KOP758" s="31"/>
      <c r="KOQ758" s="31"/>
      <c r="KOR758" s="31"/>
      <c r="KOS758" s="31"/>
      <c r="KOT758" s="31"/>
      <c r="KOU758" s="31"/>
      <c r="KOV758" s="31"/>
      <c r="KOW758" s="31"/>
      <c r="KOX758" s="31"/>
      <c r="KOY758" s="31"/>
      <c r="KOZ758" s="31"/>
      <c r="KPA758" s="31"/>
      <c r="KPB758" s="31"/>
      <c r="KPC758" s="31"/>
      <c r="KPD758" s="31"/>
      <c r="KPE758" s="31"/>
      <c r="KPF758" s="31"/>
      <c r="KPG758" s="31"/>
      <c r="KPH758" s="31"/>
      <c r="KPI758" s="31"/>
      <c r="KPJ758" s="31"/>
      <c r="KPK758" s="31"/>
      <c r="KPL758" s="31"/>
      <c r="KPM758" s="31"/>
      <c r="KPN758" s="31"/>
      <c r="KPO758" s="31"/>
      <c r="KPP758" s="31"/>
      <c r="KPQ758" s="31"/>
      <c r="KPR758" s="31"/>
      <c r="KPS758" s="31"/>
      <c r="KPT758" s="31"/>
      <c r="KPU758" s="31"/>
      <c r="KPV758" s="31"/>
      <c r="KPW758" s="31"/>
      <c r="KPX758" s="31"/>
      <c r="KPY758" s="31"/>
      <c r="KPZ758" s="31"/>
      <c r="KQA758" s="31"/>
      <c r="KQB758" s="31"/>
      <c r="KQC758" s="31"/>
      <c r="KQD758" s="31"/>
      <c r="KQE758" s="31"/>
      <c r="KQF758" s="31"/>
      <c r="KQG758" s="31"/>
      <c r="KQH758" s="31"/>
      <c r="KQI758" s="31"/>
      <c r="KQJ758" s="31"/>
      <c r="KQK758" s="31"/>
      <c r="KQL758" s="31"/>
      <c r="KQM758" s="31"/>
      <c r="KQN758" s="31"/>
      <c r="KQO758" s="31"/>
      <c r="KQP758" s="31"/>
      <c r="KQQ758" s="31"/>
      <c r="KQR758" s="31"/>
      <c r="KQS758" s="31"/>
      <c r="KQT758" s="31"/>
      <c r="KQU758" s="31"/>
      <c r="KQV758" s="31"/>
      <c r="KQW758" s="31"/>
      <c r="KQX758" s="31"/>
      <c r="KQY758" s="31"/>
      <c r="KQZ758" s="31"/>
      <c r="KRA758" s="31"/>
      <c r="KRB758" s="31"/>
      <c r="KRC758" s="31"/>
      <c r="KRD758" s="31"/>
      <c r="KRE758" s="31"/>
      <c r="KRF758" s="31"/>
      <c r="KRG758" s="31"/>
      <c r="KRH758" s="31"/>
      <c r="KRI758" s="31"/>
      <c r="KRJ758" s="31"/>
      <c r="KRK758" s="31"/>
      <c r="KRL758" s="31"/>
      <c r="KRM758" s="31"/>
      <c r="KRN758" s="31"/>
      <c r="KRO758" s="31"/>
      <c r="KRP758" s="31"/>
      <c r="KRQ758" s="31"/>
      <c r="KRR758" s="31"/>
      <c r="KRS758" s="31"/>
      <c r="KRT758" s="31"/>
      <c r="KRU758" s="31"/>
      <c r="KRV758" s="31"/>
      <c r="KRW758" s="31"/>
      <c r="KRX758" s="31"/>
      <c r="KRY758" s="31"/>
      <c r="KRZ758" s="31"/>
      <c r="KSA758" s="31"/>
      <c r="KSB758" s="31"/>
      <c r="KSC758" s="31"/>
      <c r="KSD758" s="31"/>
      <c r="KSE758" s="31"/>
      <c r="KSF758" s="31"/>
      <c r="KSG758" s="31"/>
      <c r="KSH758" s="31"/>
      <c r="KSI758" s="31"/>
      <c r="KSJ758" s="31"/>
      <c r="KSK758" s="31"/>
      <c r="KSL758" s="31"/>
      <c r="KSM758" s="31"/>
      <c r="KSN758" s="31"/>
      <c r="KSO758" s="31"/>
      <c r="KSP758" s="31"/>
      <c r="KSQ758" s="31"/>
      <c r="KSR758" s="31"/>
      <c r="KSS758" s="31"/>
      <c r="KST758" s="31"/>
      <c r="KSU758" s="31"/>
      <c r="KSV758" s="31"/>
      <c r="KSW758" s="31"/>
      <c r="KSX758" s="31"/>
      <c r="KSY758" s="31"/>
      <c r="KSZ758" s="31"/>
      <c r="KTA758" s="31"/>
      <c r="KTB758" s="31"/>
      <c r="KTC758" s="31"/>
      <c r="KTD758" s="31"/>
      <c r="KTE758" s="31"/>
      <c r="KTF758" s="31"/>
      <c r="KTG758" s="31"/>
      <c r="KTH758" s="31"/>
      <c r="KTI758" s="31"/>
      <c r="KTJ758" s="31"/>
      <c r="KTK758" s="31"/>
      <c r="KTL758" s="31"/>
      <c r="KTM758" s="31"/>
      <c r="KTN758" s="31"/>
      <c r="KTO758" s="31"/>
      <c r="KTP758" s="31"/>
      <c r="KTQ758" s="31"/>
      <c r="KTR758" s="31"/>
      <c r="KTS758" s="31"/>
      <c r="KTT758" s="31"/>
      <c r="KTU758" s="31"/>
      <c r="KTV758" s="31"/>
      <c r="KTW758" s="31"/>
      <c r="KTX758" s="31"/>
      <c r="KTY758" s="31"/>
      <c r="KTZ758" s="31"/>
      <c r="KUA758" s="31"/>
      <c r="KUB758" s="31"/>
      <c r="KUC758" s="31"/>
      <c r="KUD758" s="31"/>
      <c r="KUE758" s="31"/>
      <c r="KUF758" s="31"/>
      <c r="KUG758" s="31"/>
      <c r="KUH758" s="31"/>
      <c r="KUI758" s="31"/>
      <c r="KUJ758" s="31"/>
      <c r="KUK758" s="31"/>
      <c r="KUL758" s="31"/>
      <c r="KUM758" s="31"/>
      <c r="KUN758" s="31"/>
      <c r="KUO758" s="31"/>
      <c r="KUP758" s="31"/>
      <c r="KUQ758" s="31"/>
      <c r="KUR758" s="31"/>
      <c r="KUS758" s="31"/>
      <c r="KUT758" s="31"/>
      <c r="KUU758" s="31"/>
      <c r="KUV758" s="31"/>
      <c r="KUW758" s="31"/>
      <c r="KUX758" s="31"/>
      <c r="KUY758" s="31"/>
      <c r="KUZ758" s="31"/>
      <c r="KVA758" s="31"/>
      <c r="KVB758" s="31"/>
      <c r="KVC758" s="31"/>
      <c r="KVD758" s="31"/>
      <c r="KVE758" s="31"/>
      <c r="KVF758" s="31"/>
      <c r="KVG758" s="31"/>
      <c r="KVH758" s="31"/>
      <c r="KVI758" s="31"/>
      <c r="KVJ758" s="31"/>
      <c r="KVK758" s="31"/>
      <c r="KVL758" s="31"/>
      <c r="KVM758" s="31"/>
      <c r="KVN758" s="31"/>
      <c r="KVO758" s="31"/>
      <c r="KVP758" s="31"/>
      <c r="KVQ758" s="31"/>
      <c r="KVR758" s="31"/>
      <c r="KVS758" s="31"/>
      <c r="KVT758" s="31"/>
      <c r="KVU758" s="31"/>
      <c r="KVV758" s="31"/>
      <c r="KVW758" s="31"/>
      <c r="KVX758" s="31"/>
      <c r="KVY758" s="31"/>
      <c r="KVZ758" s="31"/>
      <c r="KWA758" s="31"/>
      <c r="KWB758" s="31"/>
      <c r="KWC758" s="31"/>
      <c r="KWD758" s="31"/>
      <c r="KWE758" s="31"/>
      <c r="KWF758" s="31"/>
      <c r="KWG758" s="31"/>
      <c r="KWH758" s="31"/>
      <c r="KWI758" s="31"/>
      <c r="KWJ758" s="31"/>
      <c r="KWK758" s="31"/>
      <c r="KWL758" s="31"/>
      <c r="KWM758" s="31"/>
      <c r="KWN758" s="31"/>
      <c r="KWO758" s="31"/>
      <c r="KWP758" s="31"/>
      <c r="KWQ758" s="31"/>
      <c r="KWR758" s="31"/>
      <c r="KWS758" s="31"/>
      <c r="KWT758" s="31"/>
      <c r="KWU758" s="31"/>
      <c r="KWV758" s="31"/>
      <c r="KWW758" s="31"/>
      <c r="KWX758" s="31"/>
      <c r="KWY758" s="31"/>
      <c r="KWZ758" s="31"/>
      <c r="KXA758" s="31"/>
      <c r="KXB758" s="31"/>
      <c r="KXC758" s="31"/>
      <c r="KXD758" s="31"/>
      <c r="KXE758" s="31"/>
      <c r="KXF758" s="31"/>
      <c r="KXG758" s="31"/>
      <c r="KXH758" s="31"/>
      <c r="KXI758" s="31"/>
      <c r="KXJ758" s="31"/>
      <c r="KXK758" s="31"/>
      <c r="KXL758" s="31"/>
      <c r="KXM758" s="31"/>
      <c r="KXN758" s="31"/>
      <c r="KXO758" s="31"/>
      <c r="KXP758" s="31"/>
      <c r="KXQ758" s="31"/>
      <c r="KXR758" s="31"/>
      <c r="KXS758" s="31"/>
      <c r="KXT758" s="31"/>
      <c r="KXU758" s="31"/>
      <c r="KXV758" s="31"/>
      <c r="KXW758" s="31"/>
      <c r="KXX758" s="31"/>
      <c r="KXY758" s="31"/>
      <c r="KXZ758" s="31"/>
      <c r="KYA758" s="31"/>
      <c r="KYB758" s="31"/>
      <c r="KYC758" s="31"/>
      <c r="KYD758" s="31"/>
      <c r="KYE758" s="31"/>
      <c r="KYF758" s="31"/>
      <c r="KYG758" s="31"/>
      <c r="KYH758" s="31"/>
      <c r="KYI758" s="31"/>
      <c r="KYJ758" s="31"/>
      <c r="KYK758" s="31"/>
      <c r="KYL758" s="31"/>
      <c r="KYM758" s="31"/>
      <c r="KYN758" s="31"/>
      <c r="KYO758" s="31"/>
      <c r="KYP758" s="31"/>
      <c r="KYQ758" s="31"/>
      <c r="KYR758" s="31"/>
      <c r="KYS758" s="31"/>
      <c r="KYT758" s="31"/>
      <c r="KYU758" s="31"/>
      <c r="KYV758" s="31"/>
      <c r="KYW758" s="31"/>
      <c r="KYX758" s="31"/>
      <c r="KYY758" s="31"/>
      <c r="KYZ758" s="31"/>
      <c r="KZA758" s="31"/>
      <c r="KZB758" s="31"/>
      <c r="KZC758" s="31"/>
      <c r="KZD758" s="31"/>
      <c r="KZE758" s="31"/>
      <c r="KZF758" s="31"/>
      <c r="KZG758" s="31"/>
      <c r="KZH758" s="31"/>
      <c r="KZI758" s="31"/>
      <c r="KZJ758" s="31"/>
      <c r="KZK758" s="31"/>
      <c r="KZL758" s="31"/>
      <c r="KZM758" s="31"/>
      <c r="KZN758" s="31"/>
      <c r="KZO758" s="31"/>
      <c r="KZP758" s="31"/>
      <c r="KZQ758" s="31"/>
      <c r="KZR758" s="31"/>
      <c r="KZS758" s="31"/>
      <c r="KZT758" s="31"/>
      <c r="KZU758" s="31"/>
      <c r="KZV758" s="31"/>
      <c r="KZW758" s="31"/>
      <c r="KZX758" s="31"/>
      <c r="KZY758" s="31"/>
      <c r="KZZ758" s="31"/>
      <c r="LAA758" s="31"/>
      <c r="LAB758" s="31"/>
      <c r="LAC758" s="31"/>
      <c r="LAD758" s="31"/>
      <c r="LAE758" s="31"/>
      <c r="LAF758" s="31"/>
      <c r="LAG758" s="31"/>
      <c r="LAH758" s="31"/>
      <c r="LAI758" s="31"/>
      <c r="LAJ758" s="31"/>
      <c r="LAK758" s="31"/>
      <c r="LAL758" s="31"/>
      <c r="LAM758" s="31"/>
      <c r="LAN758" s="31"/>
      <c r="LAO758" s="31"/>
      <c r="LAP758" s="31"/>
      <c r="LAQ758" s="31"/>
      <c r="LAR758" s="31"/>
      <c r="LAS758" s="31"/>
      <c r="LAT758" s="31"/>
      <c r="LAU758" s="31"/>
      <c r="LAV758" s="31"/>
      <c r="LAW758" s="31"/>
      <c r="LAX758" s="31"/>
      <c r="LAY758" s="31"/>
      <c r="LAZ758" s="31"/>
      <c r="LBA758" s="31"/>
      <c r="LBB758" s="31"/>
      <c r="LBC758" s="31"/>
      <c r="LBD758" s="31"/>
      <c r="LBE758" s="31"/>
      <c r="LBF758" s="31"/>
      <c r="LBG758" s="31"/>
      <c r="LBH758" s="31"/>
      <c r="LBI758" s="31"/>
      <c r="LBJ758" s="31"/>
      <c r="LBK758" s="31"/>
      <c r="LBL758" s="31"/>
      <c r="LBM758" s="31"/>
      <c r="LBN758" s="31"/>
      <c r="LBO758" s="31"/>
      <c r="LBP758" s="31"/>
      <c r="LBQ758" s="31"/>
      <c r="LBR758" s="31"/>
      <c r="LBS758" s="31"/>
      <c r="LBT758" s="31"/>
      <c r="LBU758" s="31"/>
      <c r="LBV758" s="31"/>
      <c r="LBW758" s="31"/>
      <c r="LBX758" s="31"/>
      <c r="LBY758" s="31"/>
      <c r="LBZ758" s="31"/>
      <c r="LCA758" s="31"/>
      <c r="LCB758" s="31"/>
      <c r="LCC758" s="31"/>
      <c r="LCD758" s="31"/>
      <c r="LCE758" s="31"/>
      <c r="LCF758" s="31"/>
      <c r="LCG758" s="31"/>
      <c r="LCH758" s="31"/>
      <c r="LCI758" s="31"/>
      <c r="LCJ758" s="31"/>
      <c r="LCK758" s="31"/>
      <c r="LCL758" s="31"/>
      <c r="LCM758" s="31"/>
      <c r="LCN758" s="31"/>
      <c r="LCO758" s="31"/>
      <c r="LCP758" s="31"/>
      <c r="LCQ758" s="31"/>
      <c r="LCR758" s="31"/>
      <c r="LCS758" s="31"/>
      <c r="LCT758" s="31"/>
      <c r="LCU758" s="31"/>
      <c r="LCV758" s="31"/>
      <c r="LCW758" s="31"/>
      <c r="LCX758" s="31"/>
      <c r="LCY758" s="31"/>
      <c r="LCZ758" s="31"/>
      <c r="LDA758" s="31"/>
      <c r="LDB758" s="31"/>
      <c r="LDC758" s="31"/>
      <c r="LDD758" s="31"/>
      <c r="LDE758" s="31"/>
      <c r="LDF758" s="31"/>
      <c r="LDG758" s="31"/>
      <c r="LDH758" s="31"/>
      <c r="LDI758" s="31"/>
      <c r="LDJ758" s="31"/>
      <c r="LDK758" s="31"/>
      <c r="LDL758" s="31"/>
      <c r="LDM758" s="31"/>
      <c r="LDN758" s="31"/>
      <c r="LDO758" s="31"/>
      <c r="LDP758" s="31"/>
      <c r="LDQ758" s="31"/>
      <c r="LDR758" s="31"/>
      <c r="LDS758" s="31"/>
      <c r="LDT758" s="31"/>
      <c r="LDU758" s="31"/>
      <c r="LDV758" s="31"/>
      <c r="LDW758" s="31"/>
      <c r="LDX758" s="31"/>
      <c r="LDY758" s="31"/>
      <c r="LDZ758" s="31"/>
      <c r="LEA758" s="31"/>
      <c r="LEB758" s="31"/>
      <c r="LEC758" s="31"/>
      <c r="LED758" s="31"/>
      <c r="LEE758" s="31"/>
      <c r="LEF758" s="31"/>
      <c r="LEG758" s="31"/>
      <c r="LEH758" s="31"/>
      <c r="LEI758" s="31"/>
      <c r="LEJ758" s="31"/>
      <c r="LEK758" s="31"/>
      <c r="LEL758" s="31"/>
      <c r="LEM758" s="31"/>
      <c r="LEN758" s="31"/>
      <c r="LEO758" s="31"/>
      <c r="LEP758" s="31"/>
      <c r="LEQ758" s="31"/>
      <c r="LER758" s="31"/>
      <c r="LES758" s="31"/>
      <c r="LET758" s="31"/>
      <c r="LEU758" s="31"/>
      <c r="LEV758" s="31"/>
      <c r="LEW758" s="31"/>
      <c r="LEX758" s="31"/>
      <c r="LEY758" s="31"/>
      <c r="LEZ758" s="31"/>
      <c r="LFA758" s="31"/>
      <c r="LFB758" s="31"/>
      <c r="LFC758" s="31"/>
      <c r="LFD758" s="31"/>
      <c r="LFE758" s="31"/>
      <c r="LFF758" s="31"/>
      <c r="LFG758" s="31"/>
      <c r="LFH758" s="31"/>
      <c r="LFI758" s="31"/>
      <c r="LFJ758" s="31"/>
      <c r="LFK758" s="31"/>
      <c r="LFL758" s="31"/>
      <c r="LFM758" s="31"/>
      <c r="LFN758" s="31"/>
      <c r="LFO758" s="31"/>
      <c r="LFP758" s="31"/>
      <c r="LFQ758" s="31"/>
      <c r="LFR758" s="31"/>
      <c r="LFS758" s="31"/>
      <c r="LFT758" s="31"/>
      <c r="LFU758" s="31"/>
      <c r="LFV758" s="31"/>
      <c r="LFW758" s="31"/>
      <c r="LFX758" s="31"/>
      <c r="LFY758" s="31"/>
      <c r="LFZ758" s="31"/>
      <c r="LGA758" s="31"/>
      <c r="LGB758" s="31"/>
      <c r="LGC758" s="31"/>
      <c r="LGD758" s="31"/>
      <c r="LGE758" s="31"/>
      <c r="LGF758" s="31"/>
      <c r="LGG758" s="31"/>
      <c r="LGH758" s="31"/>
      <c r="LGI758" s="31"/>
      <c r="LGJ758" s="31"/>
      <c r="LGK758" s="31"/>
      <c r="LGL758" s="31"/>
      <c r="LGM758" s="31"/>
      <c r="LGN758" s="31"/>
      <c r="LGO758" s="31"/>
      <c r="LGP758" s="31"/>
      <c r="LGQ758" s="31"/>
      <c r="LGR758" s="31"/>
      <c r="LGS758" s="31"/>
      <c r="LGT758" s="31"/>
      <c r="LGU758" s="31"/>
      <c r="LGV758" s="31"/>
      <c r="LGW758" s="31"/>
      <c r="LGX758" s="31"/>
      <c r="LGY758" s="31"/>
      <c r="LGZ758" s="31"/>
      <c r="LHA758" s="31"/>
      <c r="LHB758" s="31"/>
      <c r="LHC758" s="31"/>
      <c r="LHD758" s="31"/>
      <c r="LHE758" s="31"/>
      <c r="LHF758" s="31"/>
      <c r="LHG758" s="31"/>
      <c r="LHH758" s="31"/>
      <c r="LHI758" s="31"/>
      <c r="LHJ758" s="31"/>
      <c r="LHK758" s="31"/>
      <c r="LHL758" s="31"/>
      <c r="LHM758" s="31"/>
      <c r="LHN758" s="31"/>
      <c r="LHO758" s="31"/>
      <c r="LHP758" s="31"/>
      <c r="LHQ758" s="31"/>
      <c r="LHR758" s="31"/>
      <c r="LHS758" s="31"/>
      <c r="LHT758" s="31"/>
      <c r="LHU758" s="31"/>
      <c r="LHV758" s="31"/>
      <c r="LHW758" s="31"/>
      <c r="LHX758" s="31"/>
      <c r="LHY758" s="31"/>
      <c r="LHZ758" s="31"/>
      <c r="LIA758" s="31"/>
      <c r="LIB758" s="31"/>
      <c r="LIC758" s="31"/>
      <c r="LID758" s="31"/>
      <c r="LIE758" s="31"/>
      <c r="LIF758" s="31"/>
      <c r="LIG758" s="31"/>
      <c r="LIH758" s="31"/>
      <c r="LII758" s="31"/>
      <c r="LIJ758" s="31"/>
      <c r="LIK758" s="31"/>
      <c r="LIL758" s="31"/>
      <c r="LIM758" s="31"/>
      <c r="LIN758" s="31"/>
      <c r="LIO758" s="31"/>
      <c r="LIP758" s="31"/>
      <c r="LIQ758" s="31"/>
      <c r="LIR758" s="31"/>
      <c r="LIS758" s="31"/>
      <c r="LIT758" s="31"/>
      <c r="LIU758" s="31"/>
      <c r="LIV758" s="31"/>
      <c r="LIW758" s="31"/>
      <c r="LIX758" s="31"/>
      <c r="LIY758" s="31"/>
      <c r="LIZ758" s="31"/>
      <c r="LJA758" s="31"/>
      <c r="LJB758" s="31"/>
      <c r="LJC758" s="31"/>
      <c r="LJD758" s="31"/>
      <c r="LJE758" s="31"/>
      <c r="LJF758" s="31"/>
      <c r="LJG758" s="31"/>
      <c r="LJH758" s="31"/>
      <c r="LJI758" s="31"/>
      <c r="LJJ758" s="31"/>
      <c r="LJK758" s="31"/>
      <c r="LJL758" s="31"/>
      <c r="LJM758" s="31"/>
      <c r="LJN758" s="31"/>
      <c r="LJO758" s="31"/>
      <c r="LJP758" s="31"/>
      <c r="LJQ758" s="31"/>
      <c r="LJR758" s="31"/>
      <c r="LJS758" s="31"/>
      <c r="LJT758" s="31"/>
      <c r="LJU758" s="31"/>
      <c r="LJV758" s="31"/>
      <c r="LJW758" s="31"/>
      <c r="LJX758" s="31"/>
      <c r="LJY758" s="31"/>
      <c r="LJZ758" s="31"/>
      <c r="LKA758" s="31"/>
      <c r="LKB758" s="31"/>
      <c r="LKC758" s="31"/>
      <c r="LKD758" s="31"/>
      <c r="LKE758" s="31"/>
      <c r="LKF758" s="31"/>
      <c r="LKG758" s="31"/>
      <c r="LKH758" s="31"/>
      <c r="LKI758" s="31"/>
      <c r="LKJ758" s="31"/>
      <c r="LKK758" s="31"/>
      <c r="LKL758" s="31"/>
      <c r="LKM758" s="31"/>
      <c r="LKN758" s="31"/>
      <c r="LKO758" s="31"/>
      <c r="LKP758" s="31"/>
      <c r="LKQ758" s="31"/>
      <c r="LKR758" s="31"/>
      <c r="LKS758" s="31"/>
      <c r="LKT758" s="31"/>
      <c r="LKU758" s="31"/>
      <c r="LKV758" s="31"/>
      <c r="LKW758" s="31"/>
      <c r="LKX758" s="31"/>
      <c r="LKY758" s="31"/>
      <c r="LKZ758" s="31"/>
      <c r="LLA758" s="31"/>
      <c r="LLB758" s="31"/>
      <c r="LLC758" s="31"/>
      <c r="LLD758" s="31"/>
      <c r="LLE758" s="31"/>
      <c r="LLF758" s="31"/>
      <c r="LLG758" s="31"/>
      <c r="LLH758" s="31"/>
      <c r="LLI758" s="31"/>
      <c r="LLJ758" s="31"/>
      <c r="LLK758" s="31"/>
      <c r="LLL758" s="31"/>
      <c r="LLM758" s="31"/>
      <c r="LLN758" s="31"/>
      <c r="LLO758" s="31"/>
      <c r="LLP758" s="31"/>
      <c r="LLQ758" s="31"/>
      <c r="LLR758" s="31"/>
      <c r="LLS758" s="31"/>
      <c r="LLT758" s="31"/>
      <c r="LLU758" s="31"/>
      <c r="LLV758" s="31"/>
      <c r="LLW758" s="31"/>
      <c r="LLX758" s="31"/>
      <c r="LLY758" s="31"/>
      <c r="LLZ758" s="31"/>
      <c r="LMA758" s="31"/>
      <c r="LMB758" s="31"/>
      <c r="LMC758" s="31"/>
      <c r="LMD758" s="31"/>
      <c r="LME758" s="31"/>
      <c r="LMF758" s="31"/>
      <c r="LMG758" s="31"/>
      <c r="LMH758" s="31"/>
      <c r="LMI758" s="31"/>
      <c r="LMJ758" s="31"/>
      <c r="LMK758" s="31"/>
      <c r="LML758" s="31"/>
      <c r="LMM758" s="31"/>
      <c r="LMN758" s="31"/>
      <c r="LMO758" s="31"/>
      <c r="LMP758" s="31"/>
      <c r="LMQ758" s="31"/>
      <c r="LMR758" s="31"/>
      <c r="LMS758" s="31"/>
      <c r="LMT758" s="31"/>
      <c r="LMU758" s="31"/>
      <c r="LMV758" s="31"/>
      <c r="LMW758" s="31"/>
      <c r="LMX758" s="31"/>
      <c r="LMY758" s="31"/>
      <c r="LMZ758" s="31"/>
      <c r="LNA758" s="31"/>
      <c r="LNB758" s="31"/>
      <c r="LNC758" s="31"/>
      <c r="LND758" s="31"/>
      <c r="LNE758" s="31"/>
      <c r="LNF758" s="31"/>
      <c r="LNG758" s="31"/>
      <c r="LNH758" s="31"/>
      <c r="LNI758" s="31"/>
      <c r="LNJ758" s="31"/>
      <c r="LNK758" s="31"/>
      <c r="LNL758" s="31"/>
      <c r="LNM758" s="31"/>
      <c r="LNN758" s="31"/>
      <c r="LNO758" s="31"/>
      <c r="LNP758" s="31"/>
      <c r="LNQ758" s="31"/>
      <c r="LNR758" s="31"/>
      <c r="LNS758" s="31"/>
      <c r="LNT758" s="31"/>
      <c r="LNU758" s="31"/>
      <c r="LNV758" s="31"/>
      <c r="LNW758" s="31"/>
      <c r="LNX758" s="31"/>
      <c r="LNY758" s="31"/>
      <c r="LNZ758" s="31"/>
      <c r="LOA758" s="31"/>
      <c r="LOB758" s="31"/>
      <c r="LOC758" s="31"/>
      <c r="LOD758" s="31"/>
      <c r="LOE758" s="31"/>
      <c r="LOF758" s="31"/>
      <c r="LOG758" s="31"/>
      <c r="LOH758" s="31"/>
      <c r="LOI758" s="31"/>
      <c r="LOJ758" s="31"/>
      <c r="LOK758" s="31"/>
      <c r="LOL758" s="31"/>
      <c r="LOM758" s="31"/>
      <c r="LON758" s="31"/>
      <c r="LOO758" s="31"/>
      <c r="LOP758" s="31"/>
      <c r="LOQ758" s="31"/>
      <c r="LOR758" s="31"/>
      <c r="LOS758" s="31"/>
      <c r="LOT758" s="31"/>
      <c r="LOU758" s="31"/>
      <c r="LOV758" s="31"/>
      <c r="LOW758" s="31"/>
      <c r="LOX758" s="31"/>
      <c r="LOY758" s="31"/>
      <c r="LOZ758" s="31"/>
      <c r="LPA758" s="31"/>
      <c r="LPB758" s="31"/>
      <c r="LPC758" s="31"/>
      <c r="LPD758" s="31"/>
      <c r="LPE758" s="31"/>
      <c r="LPF758" s="31"/>
      <c r="LPG758" s="31"/>
      <c r="LPH758" s="31"/>
      <c r="LPI758" s="31"/>
      <c r="LPJ758" s="31"/>
      <c r="LPK758" s="31"/>
      <c r="LPL758" s="31"/>
      <c r="LPM758" s="31"/>
      <c r="LPN758" s="31"/>
      <c r="LPO758" s="31"/>
      <c r="LPP758" s="31"/>
      <c r="LPQ758" s="31"/>
      <c r="LPR758" s="31"/>
      <c r="LPS758" s="31"/>
      <c r="LPT758" s="31"/>
      <c r="LPU758" s="31"/>
      <c r="LPV758" s="31"/>
      <c r="LPW758" s="31"/>
      <c r="LPX758" s="31"/>
      <c r="LPY758" s="31"/>
      <c r="LPZ758" s="31"/>
      <c r="LQA758" s="31"/>
      <c r="LQB758" s="31"/>
      <c r="LQC758" s="31"/>
      <c r="LQD758" s="31"/>
      <c r="LQE758" s="31"/>
      <c r="LQF758" s="31"/>
      <c r="LQG758" s="31"/>
      <c r="LQH758" s="31"/>
      <c r="LQI758" s="31"/>
      <c r="LQJ758" s="31"/>
      <c r="LQK758" s="31"/>
      <c r="LQL758" s="31"/>
      <c r="LQM758" s="31"/>
      <c r="LQN758" s="31"/>
      <c r="LQO758" s="31"/>
      <c r="LQP758" s="31"/>
      <c r="LQQ758" s="31"/>
      <c r="LQR758" s="31"/>
      <c r="LQS758" s="31"/>
      <c r="LQT758" s="31"/>
      <c r="LQU758" s="31"/>
      <c r="LQV758" s="31"/>
      <c r="LQW758" s="31"/>
      <c r="LQX758" s="31"/>
      <c r="LQY758" s="31"/>
      <c r="LQZ758" s="31"/>
      <c r="LRA758" s="31"/>
      <c r="LRB758" s="31"/>
      <c r="LRC758" s="31"/>
      <c r="LRD758" s="31"/>
      <c r="LRE758" s="31"/>
      <c r="LRF758" s="31"/>
      <c r="LRG758" s="31"/>
      <c r="LRH758" s="31"/>
      <c r="LRI758" s="31"/>
      <c r="LRJ758" s="31"/>
      <c r="LRK758" s="31"/>
      <c r="LRL758" s="31"/>
      <c r="LRM758" s="31"/>
      <c r="LRN758" s="31"/>
      <c r="LRO758" s="31"/>
      <c r="LRP758" s="31"/>
      <c r="LRQ758" s="31"/>
      <c r="LRR758" s="31"/>
      <c r="LRS758" s="31"/>
      <c r="LRT758" s="31"/>
      <c r="LRU758" s="31"/>
      <c r="LRV758" s="31"/>
      <c r="LRW758" s="31"/>
      <c r="LRX758" s="31"/>
      <c r="LRY758" s="31"/>
      <c r="LRZ758" s="31"/>
      <c r="LSA758" s="31"/>
      <c r="LSB758" s="31"/>
      <c r="LSC758" s="31"/>
      <c r="LSD758" s="31"/>
      <c r="LSE758" s="31"/>
      <c r="LSF758" s="31"/>
      <c r="LSG758" s="31"/>
      <c r="LSH758" s="31"/>
      <c r="LSI758" s="31"/>
      <c r="LSJ758" s="31"/>
      <c r="LSK758" s="31"/>
      <c r="LSL758" s="31"/>
      <c r="LSM758" s="31"/>
      <c r="LSN758" s="31"/>
      <c r="LSO758" s="31"/>
      <c r="LSP758" s="31"/>
      <c r="LSQ758" s="31"/>
      <c r="LSR758" s="31"/>
      <c r="LSS758" s="31"/>
      <c r="LST758" s="31"/>
      <c r="LSU758" s="31"/>
      <c r="LSV758" s="31"/>
      <c r="LSW758" s="31"/>
      <c r="LSX758" s="31"/>
      <c r="LSY758" s="31"/>
      <c r="LSZ758" s="31"/>
      <c r="LTA758" s="31"/>
      <c r="LTB758" s="31"/>
      <c r="LTC758" s="31"/>
      <c r="LTD758" s="31"/>
      <c r="LTE758" s="31"/>
      <c r="LTF758" s="31"/>
      <c r="LTG758" s="31"/>
      <c r="LTH758" s="31"/>
      <c r="LTI758" s="31"/>
      <c r="LTJ758" s="31"/>
      <c r="LTK758" s="31"/>
      <c r="LTL758" s="31"/>
      <c r="LTM758" s="31"/>
      <c r="LTN758" s="31"/>
      <c r="LTO758" s="31"/>
      <c r="LTP758" s="31"/>
      <c r="LTQ758" s="31"/>
      <c r="LTR758" s="31"/>
      <c r="LTS758" s="31"/>
      <c r="LTT758" s="31"/>
      <c r="LTU758" s="31"/>
      <c r="LTV758" s="31"/>
      <c r="LTW758" s="31"/>
      <c r="LTX758" s="31"/>
      <c r="LTY758" s="31"/>
      <c r="LTZ758" s="31"/>
      <c r="LUA758" s="31"/>
      <c r="LUB758" s="31"/>
      <c r="LUC758" s="31"/>
      <c r="LUD758" s="31"/>
      <c r="LUE758" s="31"/>
      <c r="LUF758" s="31"/>
      <c r="LUG758" s="31"/>
      <c r="LUH758" s="31"/>
      <c r="LUI758" s="31"/>
      <c r="LUJ758" s="31"/>
      <c r="LUK758" s="31"/>
      <c r="LUL758" s="31"/>
      <c r="LUM758" s="31"/>
      <c r="LUN758" s="31"/>
      <c r="LUO758" s="31"/>
      <c r="LUP758" s="31"/>
      <c r="LUQ758" s="31"/>
      <c r="LUR758" s="31"/>
      <c r="LUS758" s="31"/>
      <c r="LUT758" s="31"/>
      <c r="LUU758" s="31"/>
      <c r="LUV758" s="31"/>
      <c r="LUW758" s="31"/>
      <c r="LUX758" s="31"/>
      <c r="LUY758" s="31"/>
      <c r="LUZ758" s="31"/>
      <c r="LVA758" s="31"/>
      <c r="LVB758" s="31"/>
      <c r="LVC758" s="31"/>
      <c r="LVD758" s="31"/>
      <c r="LVE758" s="31"/>
      <c r="LVF758" s="31"/>
      <c r="LVG758" s="31"/>
      <c r="LVH758" s="31"/>
      <c r="LVI758" s="31"/>
      <c r="LVJ758" s="31"/>
      <c r="LVK758" s="31"/>
      <c r="LVL758" s="31"/>
      <c r="LVM758" s="31"/>
      <c r="LVN758" s="31"/>
      <c r="LVO758" s="31"/>
      <c r="LVP758" s="31"/>
      <c r="LVQ758" s="31"/>
      <c r="LVR758" s="31"/>
      <c r="LVS758" s="31"/>
      <c r="LVT758" s="31"/>
      <c r="LVU758" s="31"/>
      <c r="LVV758" s="31"/>
      <c r="LVW758" s="31"/>
      <c r="LVX758" s="31"/>
      <c r="LVY758" s="31"/>
      <c r="LVZ758" s="31"/>
      <c r="LWA758" s="31"/>
      <c r="LWB758" s="31"/>
      <c r="LWC758" s="31"/>
      <c r="LWD758" s="31"/>
      <c r="LWE758" s="31"/>
      <c r="LWF758" s="31"/>
      <c r="LWG758" s="31"/>
      <c r="LWH758" s="31"/>
      <c r="LWI758" s="31"/>
      <c r="LWJ758" s="31"/>
      <c r="LWK758" s="31"/>
      <c r="LWL758" s="31"/>
      <c r="LWM758" s="31"/>
      <c r="LWN758" s="31"/>
      <c r="LWO758" s="31"/>
      <c r="LWP758" s="31"/>
      <c r="LWQ758" s="31"/>
      <c r="LWR758" s="31"/>
      <c r="LWS758" s="31"/>
      <c r="LWT758" s="31"/>
      <c r="LWU758" s="31"/>
      <c r="LWV758" s="31"/>
      <c r="LWW758" s="31"/>
      <c r="LWX758" s="31"/>
      <c r="LWY758" s="31"/>
      <c r="LWZ758" s="31"/>
      <c r="LXA758" s="31"/>
      <c r="LXB758" s="31"/>
      <c r="LXC758" s="31"/>
      <c r="LXD758" s="31"/>
      <c r="LXE758" s="31"/>
      <c r="LXF758" s="31"/>
      <c r="LXG758" s="31"/>
      <c r="LXH758" s="31"/>
      <c r="LXI758" s="31"/>
      <c r="LXJ758" s="31"/>
      <c r="LXK758" s="31"/>
      <c r="LXL758" s="31"/>
      <c r="LXM758" s="31"/>
      <c r="LXN758" s="31"/>
      <c r="LXO758" s="31"/>
      <c r="LXP758" s="31"/>
      <c r="LXQ758" s="31"/>
      <c r="LXR758" s="31"/>
      <c r="LXS758" s="31"/>
      <c r="LXT758" s="31"/>
      <c r="LXU758" s="31"/>
      <c r="LXV758" s="31"/>
      <c r="LXW758" s="31"/>
      <c r="LXX758" s="31"/>
      <c r="LXY758" s="31"/>
      <c r="LXZ758" s="31"/>
      <c r="LYA758" s="31"/>
      <c r="LYB758" s="31"/>
      <c r="LYC758" s="31"/>
      <c r="LYD758" s="31"/>
      <c r="LYE758" s="31"/>
      <c r="LYF758" s="31"/>
      <c r="LYG758" s="31"/>
      <c r="LYH758" s="31"/>
      <c r="LYI758" s="31"/>
      <c r="LYJ758" s="31"/>
      <c r="LYK758" s="31"/>
      <c r="LYL758" s="31"/>
      <c r="LYM758" s="31"/>
      <c r="LYN758" s="31"/>
      <c r="LYO758" s="31"/>
      <c r="LYP758" s="31"/>
      <c r="LYQ758" s="31"/>
      <c r="LYR758" s="31"/>
      <c r="LYS758" s="31"/>
      <c r="LYT758" s="31"/>
      <c r="LYU758" s="31"/>
      <c r="LYV758" s="31"/>
      <c r="LYW758" s="31"/>
      <c r="LYX758" s="31"/>
      <c r="LYY758" s="31"/>
      <c r="LYZ758" s="31"/>
      <c r="LZA758" s="31"/>
      <c r="LZB758" s="31"/>
      <c r="LZC758" s="31"/>
      <c r="LZD758" s="31"/>
      <c r="LZE758" s="31"/>
      <c r="LZF758" s="31"/>
      <c r="LZG758" s="31"/>
      <c r="LZH758" s="31"/>
      <c r="LZI758" s="31"/>
      <c r="LZJ758" s="31"/>
      <c r="LZK758" s="31"/>
      <c r="LZL758" s="31"/>
      <c r="LZM758" s="31"/>
      <c r="LZN758" s="31"/>
      <c r="LZO758" s="31"/>
      <c r="LZP758" s="31"/>
      <c r="LZQ758" s="31"/>
      <c r="LZR758" s="31"/>
      <c r="LZS758" s="31"/>
      <c r="LZT758" s="31"/>
      <c r="LZU758" s="31"/>
      <c r="LZV758" s="31"/>
      <c r="LZW758" s="31"/>
      <c r="LZX758" s="31"/>
      <c r="LZY758" s="31"/>
      <c r="LZZ758" s="31"/>
      <c r="MAA758" s="31"/>
      <c r="MAB758" s="31"/>
      <c r="MAC758" s="31"/>
      <c r="MAD758" s="31"/>
      <c r="MAE758" s="31"/>
      <c r="MAF758" s="31"/>
      <c r="MAG758" s="31"/>
      <c r="MAH758" s="31"/>
      <c r="MAI758" s="31"/>
      <c r="MAJ758" s="31"/>
      <c r="MAK758" s="31"/>
      <c r="MAL758" s="31"/>
      <c r="MAM758" s="31"/>
      <c r="MAN758" s="31"/>
      <c r="MAO758" s="31"/>
      <c r="MAP758" s="31"/>
      <c r="MAQ758" s="31"/>
      <c r="MAR758" s="31"/>
      <c r="MAS758" s="31"/>
      <c r="MAT758" s="31"/>
      <c r="MAU758" s="31"/>
      <c r="MAV758" s="31"/>
      <c r="MAW758" s="31"/>
      <c r="MAX758" s="31"/>
      <c r="MAY758" s="31"/>
      <c r="MAZ758" s="31"/>
      <c r="MBA758" s="31"/>
      <c r="MBB758" s="31"/>
      <c r="MBC758" s="31"/>
      <c r="MBD758" s="31"/>
      <c r="MBE758" s="31"/>
      <c r="MBF758" s="31"/>
      <c r="MBG758" s="31"/>
      <c r="MBH758" s="31"/>
      <c r="MBI758" s="31"/>
      <c r="MBJ758" s="31"/>
      <c r="MBK758" s="31"/>
      <c r="MBL758" s="31"/>
      <c r="MBM758" s="31"/>
      <c r="MBN758" s="31"/>
      <c r="MBO758" s="31"/>
      <c r="MBP758" s="31"/>
      <c r="MBQ758" s="31"/>
      <c r="MBR758" s="31"/>
      <c r="MBS758" s="31"/>
      <c r="MBT758" s="31"/>
      <c r="MBU758" s="31"/>
      <c r="MBV758" s="31"/>
      <c r="MBW758" s="31"/>
      <c r="MBX758" s="31"/>
      <c r="MBY758" s="31"/>
      <c r="MBZ758" s="31"/>
      <c r="MCA758" s="31"/>
      <c r="MCB758" s="31"/>
      <c r="MCC758" s="31"/>
      <c r="MCD758" s="31"/>
      <c r="MCE758" s="31"/>
      <c r="MCF758" s="31"/>
      <c r="MCG758" s="31"/>
      <c r="MCH758" s="31"/>
      <c r="MCI758" s="31"/>
      <c r="MCJ758" s="31"/>
      <c r="MCK758" s="31"/>
      <c r="MCL758" s="31"/>
      <c r="MCM758" s="31"/>
      <c r="MCN758" s="31"/>
      <c r="MCO758" s="31"/>
      <c r="MCP758" s="31"/>
      <c r="MCQ758" s="31"/>
      <c r="MCR758" s="31"/>
      <c r="MCS758" s="31"/>
      <c r="MCT758" s="31"/>
      <c r="MCU758" s="31"/>
      <c r="MCV758" s="31"/>
      <c r="MCW758" s="31"/>
      <c r="MCX758" s="31"/>
      <c r="MCY758" s="31"/>
      <c r="MCZ758" s="31"/>
      <c r="MDA758" s="31"/>
      <c r="MDB758" s="31"/>
      <c r="MDC758" s="31"/>
      <c r="MDD758" s="31"/>
      <c r="MDE758" s="31"/>
      <c r="MDF758" s="31"/>
      <c r="MDG758" s="31"/>
      <c r="MDH758" s="31"/>
      <c r="MDI758" s="31"/>
      <c r="MDJ758" s="31"/>
      <c r="MDK758" s="31"/>
      <c r="MDL758" s="31"/>
      <c r="MDM758" s="31"/>
      <c r="MDN758" s="31"/>
      <c r="MDO758" s="31"/>
      <c r="MDP758" s="31"/>
      <c r="MDQ758" s="31"/>
      <c r="MDR758" s="31"/>
      <c r="MDS758" s="31"/>
      <c r="MDT758" s="31"/>
      <c r="MDU758" s="31"/>
      <c r="MDV758" s="31"/>
      <c r="MDW758" s="31"/>
      <c r="MDX758" s="31"/>
      <c r="MDY758" s="31"/>
      <c r="MDZ758" s="31"/>
      <c r="MEA758" s="31"/>
      <c r="MEB758" s="31"/>
      <c r="MEC758" s="31"/>
      <c r="MED758" s="31"/>
      <c r="MEE758" s="31"/>
      <c r="MEF758" s="31"/>
      <c r="MEG758" s="31"/>
      <c r="MEH758" s="31"/>
      <c r="MEI758" s="31"/>
      <c r="MEJ758" s="31"/>
      <c r="MEK758" s="31"/>
      <c r="MEL758" s="31"/>
      <c r="MEM758" s="31"/>
      <c r="MEN758" s="31"/>
      <c r="MEO758" s="31"/>
      <c r="MEP758" s="31"/>
      <c r="MEQ758" s="31"/>
      <c r="MER758" s="31"/>
      <c r="MES758" s="31"/>
      <c r="MET758" s="31"/>
      <c r="MEU758" s="31"/>
      <c r="MEV758" s="31"/>
      <c r="MEW758" s="31"/>
      <c r="MEX758" s="31"/>
      <c r="MEY758" s="31"/>
      <c r="MEZ758" s="31"/>
      <c r="MFA758" s="31"/>
      <c r="MFB758" s="31"/>
      <c r="MFC758" s="31"/>
      <c r="MFD758" s="31"/>
      <c r="MFE758" s="31"/>
      <c r="MFF758" s="31"/>
      <c r="MFG758" s="31"/>
      <c r="MFH758" s="31"/>
      <c r="MFI758" s="31"/>
      <c r="MFJ758" s="31"/>
      <c r="MFK758" s="31"/>
      <c r="MFL758" s="31"/>
      <c r="MFM758" s="31"/>
      <c r="MFN758" s="31"/>
      <c r="MFO758" s="31"/>
      <c r="MFP758" s="31"/>
      <c r="MFQ758" s="31"/>
      <c r="MFR758" s="31"/>
      <c r="MFS758" s="31"/>
      <c r="MFT758" s="31"/>
      <c r="MFU758" s="31"/>
      <c r="MFV758" s="31"/>
      <c r="MFW758" s="31"/>
      <c r="MFX758" s="31"/>
      <c r="MFY758" s="31"/>
      <c r="MFZ758" s="31"/>
      <c r="MGA758" s="31"/>
      <c r="MGB758" s="31"/>
      <c r="MGC758" s="31"/>
      <c r="MGD758" s="31"/>
      <c r="MGE758" s="31"/>
      <c r="MGF758" s="31"/>
      <c r="MGG758" s="31"/>
      <c r="MGH758" s="31"/>
      <c r="MGI758" s="31"/>
      <c r="MGJ758" s="31"/>
      <c r="MGK758" s="31"/>
      <c r="MGL758" s="31"/>
      <c r="MGM758" s="31"/>
      <c r="MGN758" s="31"/>
      <c r="MGO758" s="31"/>
      <c r="MGP758" s="31"/>
      <c r="MGQ758" s="31"/>
      <c r="MGR758" s="31"/>
      <c r="MGS758" s="31"/>
      <c r="MGT758" s="31"/>
      <c r="MGU758" s="31"/>
      <c r="MGV758" s="31"/>
      <c r="MGW758" s="31"/>
      <c r="MGX758" s="31"/>
      <c r="MGY758" s="31"/>
      <c r="MGZ758" s="31"/>
      <c r="MHA758" s="31"/>
      <c r="MHB758" s="31"/>
      <c r="MHC758" s="31"/>
      <c r="MHD758" s="31"/>
      <c r="MHE758" s="31"/>
      <c r="MHF758" s="31"/>
      <c r="MHG758" s="31"/>
      <c r="MHH758" s="31"/>
      <c r="MHI758" s="31"/>
      <c r="MHJ758" s="31"/>
      <c r="MHK758" s="31"/>
      <c r="MHL758" s="31"/>
      <c r="MHM758" s="31"/>
      <c r="MHN758" s="31"/>
      <c r="MHO758" s="31"/>
      <c r="MHP758" s="31"/>
      <c r="MHQ758" s="31"/>
      <c r="MHR758" s="31"/>
      <c r="MHS758" s="31"/>
      <c r="MHT758" s="31"/>
      <c r="MHU758" s="31"/>
      <c r="MHV758" s="31"/>
      <c r="MHW758" s="31"/>
      <c r="MHX758" s="31"/>
      <c r="MHY758" s="31"/>
      <c r="MHZ758" s="31"/>
      <c r="MIA758" s="31"/>
      <c r="MIB758" s="31"/>
      <c r="MIC758" s="31"/>
      <c r="MID758" s="31"/>
      <c r="MIE758" s="31"/>
      <c r="MIF758" s="31"/>
      <c r="MIG758" s="31"/>
      <c r="MIH758" s="31"/>
      <c r="MII758" s="31"/>
      <c r="MIJ758" s="31"/>
      <c r="MIK758" s="31"/>
      <c r="MIL758" s="31"/>
      <c r="MIM758" s="31"/>
      <c r="MIN758" s="31"/>
      <c r="MIO758" s="31"/>
      <c r="MIP758" s="31"/>
      <c r="MIQ758" s="31"/>
      <c r="MIR758" s="31"/>
      <c r="MIS758" s="31"/>
      <c r="MIT758" s="31"/>
      <c r="MIU758" s="31"/>
      <c r="MIV758" s="31"/>
      <c r="MIW758" s="31"/>
      <c r="MIX758" s="31"/>
      <c r="MIY758" s="31"/>
      <c r="MIZ758" s="31"/>
      <c r="MJA758" s="31"/>
      <c r="MJB758" s="31"/>
      <c r="MJC758" s="31"/>
      <c r="MJD758" s="31"/>
      <c r="MJE758" s="31"/>
      <c r="MJF758" s="31"/>
      <c r="MJG758" s="31"/>
      <c r="MJH758" s="31"/>
      <c r="MJI758" s="31"/>
      <c r="MJJ758" s="31"/>
      <c r="MJK758" s="31"/>
      <c r="MJL758" s="31"/>
      <c r="MJM758" s="31"/>
      <c r="MJN758" s="31"/>
      <c r="MJO758" s="31"/>
      <c r="MJP758" s="31"/>
      <c r="MJQ758" s="31"/>
      <c r="MJR758" s="31"/>
      <c r="MJS758" s="31"/>
      <c r="MJT758" s="31"/>
      <c r="MJU758" s="31"/>
      <c r="MJV758" s="31"/>
      <c r="MJW758" s="31"/>
      <c r="MJX758" s="31"/>
      <c r="MJY758" s="31"/>
      <c r="MJZ758" s="31"/>
      <c r="MKA758" s="31"/>
      <c r="MKB758" s="31"/>
      <c r="MKC758" s="31"/>
      <c r="MKD758" s="31"/>
      <c r="MKE758" s="31"/>
      <c r="MKF758" s="31"/>
      <c r="MKG758" s="31"/>
      <c r="MKH758" s="31"/>
      <c r="MKI758" s="31"/>
      <c r="MKJ758" s="31"/>
      <c r="MKK758" s="31"/>
      <c r="MKL758" s="31"/>
      <c r="MKM758" s="31"/>
      <c r="MKN758" s="31"/>
      <c r="MKO758" s="31"/>
      <c r="MKP758" s="31"/>
      <c r="MKQ758" s="31"/>
      <c r="MKR758" s="31"/>
      <c r="MKS758" s="31"/>
      <c r="MKT758" s="31"/>
      <c r="MKU758" s="31"/>
      <c r="MKV758" s="31"/>
      <c r="MKW758" s="31"/>
      <c r="MKX758" s="31"/>
      <c r="MKY758" s="31"/>
      <c r="MKZ758" s="31"/>
      <c r="MLA758" s="31"/>
      <c r="MLB758" s="31"/>
      <c r="MLC758" s="31"/>
      <c r="MLD758" s="31"/>
      <c r="MLE758" s="31"/>
      <c r="MLF758" s="31"/>
      <c r="MLG758" s="31"/>
      <c r="MLH758" s="31"/>
      <c r="MLI758" s="31"/>
      <c r="MLJ758" s="31"/>
      <c r="MLK758" s="31"/>
      <c r="MLL758" s="31"/>
      <c r="MLM758" s="31"/>
      <c r="MLN758" s="31"/>
      <c r="MLO758" s="31"/>
      <c r="MLP758" s="31"/>
      <c r="MLQ758" s="31"/>
      <c r="MLR758" s="31"/>
      <c r="MLS758" s="31"/>
      <c r="MLT758" s="31"/>
      <c r="MLU758" s="31"/>
      <c r="MLV758" s="31"/>
      <c r="MLW758" s="31"/>
      <c r="MLX758" s="31"/>
      <c r="MLY758" s="31"/>
      <c r="MLZ758" s="31"/>
      <c r="MMA758" s="31"/>
      <c r="MMB758" s="31"/>
      <c r="MMC758" s="31"/>
      <c r="MMD758" s="31"/>
      <c r="MME758" s="31"/>
      <c r="MMF758" s="31"/>
      <c r="MMG758" s="31"/>
      <c r="MMH758" s="31"/>
      <c r="MMI758" s="31"/>
      <c r="MMJ758" s="31"/>
      <c r="MMK758" s="31"/>
      <c r="MML758" s="31"/>
      <c r="MMM758" s="31"/>
      <c r="MMN758" s="31"/>
      <c r="MMO758" s="31"/>
      <c r="MMP758" s="31"/>
      <c r="MMQ758" s="31"/>
      <c r="MMR758" s="31"/>
      <c r="MMS758" s="31"/>
      <c r="MMT758" s="31"/>
      <c r="MMU758" s="31"/>
      <c r="MMV758" s="31"/>
      <c r="MMW758" s="31"/>
      <c r="MMX758" s="31"/>
      <c r="MMY758" s="31"/>
      <c r="MMZ758" s="31"/>
      <c r="MNA758" s="31"/>
      <c r="MNB758" s="31"/>
      <c r="MNC758" s="31"/>
      <c r="MND758" s="31"/>
      <c r="MNE758" s="31"/>
      <c r="MNF758" s="31"/>
      <c r="MNG758" s="31"/>
      <c r="MNH758" s="31"/>
      <c r="MNI758" s="31"/>
      <c r="MNJ758" s="31"/>
      <c r="MNK758" s="31"/>
      <c r="MNL758" s="31"/>
      <c r="MNM758" s="31"/>
      <c r="MNN758" s="31"/>
      <c r="MNO758" s="31"/>
      <c r="MNP758" s="31"/>
      <c r="MNQ758" s="31"/>
      <c r="MNR758" s="31"/>
      <c r="MNS758" s="31"/>
      <c r="MNT758" s="31"/>
      <c r="MNU758" s="31"/>
      <c r="MNV758" s="31"/>
      <c r="MNW758" s="31"/>
      <c r="MNX758" s="31"/>
      <c r="MNY758" s="31"/>
      <c r="MNZ758" s="31"/>
      <c r="MOA758" s="31"/>
      <c r="MOB758" s="31"/>
      <c r="MOC758" s="31"/>
      <c r="MOD758" s="31"/>
      <c r="MOE758" s="31"/>
      <c r="MOF758" s="31"/>
      <c r="MOG758" s="31"/>
      <c r="MOH758" s="31"/>
      <c r="MOI758" s="31"/>
      <c r="MOJ758" s="31"/>
      <c r="MOK758" s="31"/>
      <c r="MOL758" s="31"/>
      <c r="MOM758" s="31"/>
      <c r="MON758" s="31"/>
      <c r="MOO758" s="31"/>
      <c r="MOP758" s="31"/>
      <c r="MOQ758" s="31"/>
      <c r="MOR758" s="31"/>
      <c r="MOS758" s="31"/>
      <c r="MOT758" s="31"/>
      <c r="MOU758" s="31"/>
      <c r="MOV758" s="31"/>
      <c r="MOW758" s="31"/>
      <c r="MOX758" s="31"/>
      <c r="MOY758" s="31"/>
      <c r="MOZ758" s="31"/>
      <c r="MPA758" s="31"/>
      <c r="MPB758" s="31"/>
      <c r="MPC758" s="31"/>
      <c r="MPD758" s="31"/>
      <c r="MPE758" s="31"/>
      <c r="MPF758" s="31"/>
      <c r="MPG758" s="31"/>
      <c r="MPH758" s="31"/>
      <c r="MPI758" s="31"/>
      <c r="MPJ758" s="31"/>
      <c r="MPK758" s="31"/>
      <c r="MPL758" s="31"/>
      <c r="MPM758" s="31"/>
      <c r="MPN758" s="31"/>
      <c r="MPO758" s="31"/>
      <c r="MPP758" s="31"/>
      <c r="MPQ758" s="31"/>
      <c r="MPR758" s="31"/>
      <c r="MPS758" s="31"/>
      <c r="MPT758" s="31"/>
      <c r="MPU758" s="31"/>
      <c r="MPV758" s="31"/>
      <c r="MPW758" s="31"/>
      <c r="MPX758" s="31"/>
      <c r="MPY758" s="31"/>
      <c r="MPZ758" s="31"/>
      <c r="MQA758" s="31"/>
      <c r="MQB758" s="31"/>
      <c r="MQC758" s="31"/>
      <c r="MQD758" s="31"/>
      <c r="MQE758" s="31"/>
      <c r="MQF758" s="31"/>
      <c r="MQG758" s="31"/>
      <c r="MQH758" s="31"/>
      <c r="MQI758" s="31"/>
      <c r="MQJ758" s="31"/>
      <c r="MQK758" s="31"/>
      <c r="MQL758" s="31"/>
      <c r="MQM758" s="31"/>
      <c r="MQN758" s="31"/>
      <c r="MQO758" s="31"/>
      <c r="MQP758" s="31"/>
      <c r="MQQ758" s="31"/>
      <c r="MQR758" s="31"/>
      <c r="MQS758" s="31"/>
      <c r="MQT758" s="31"/>
      <c r="MQU758" s="31"/>
      <c r="MQV758" s="31"/>
      <c r="MQW758" s="31"/>
      <c r="MQX758" s="31"/>
      <c r="MQY758" s="31"/>
      <c r="MQZ758" s="31"/>
      <c r="MRA758" s="31"/>
      <c r="MRB758" s="31"/>
      <c r="MRC758" s="31"/>
      <c r="MRD758" s="31"/>
      <c r="MRE758" s="31"/>
      <c r="MRF758" s="31"/>
      <c r="MRG758" s="31"/>
      <c r="MRH758" s="31"/>
      <c r="MRI758" s="31"/>
      <c r="MRJ758" s="31"/>
      <c r="MRK758" s="31"/>
      <c r="MRL758" s="31"/>
      <c r="MRM758" s="31"/>
      <c r="MRN758" s="31"/>
      <c r="MRO758" s="31"/>
      <c r="MRP758" s="31"/>
      <c r="MRQ758" s="31"/>
      <c r="MRR758" s="31"/>
      <c r="MRS758" s="31"/>
      <c r="MRT758" s="31"/>
      <c r="MRU758" s="31"/>
      <c r="MRV758" s="31"/>
      <c r="MRW758" s="31"/>
      <c r="MRX758" s="31"/>
      <c r="MRY758" s="31"/>
      <c r="MRZ758" s="31"/>
      <c r="MSA758" s="31"/>
      <c r="MSB758" s="31"/>
      <c r="MSC758" s="31"/>
      <c r="MSD758" s="31"/>
      <c r="MSE758" s="31"/>
      <c r="MSF758" s="31"/>
      <c r="MSG758" s="31"/>
      <c r="MSH758" s="31"/>
      <c r="MSI758" s="31"/>
      <c r="MSJ758" s="31"/>
      <c r="MSK758" s="31"/>
      <c r="MSL758" s="31"/>
      <c r="MSM758" s="31"/>
      <c r="MSN758" s="31"/>
      <c r="MSO758" s="31"/>
      <c r="MSP758" s="31"/>
      <c r="MSQ758" s="31"/>
      <c r="MSR758" s="31"/>
      <c r="MSS758" s="31"/>
      <c r="MST758" s="31"/>
      <c r="MSU758" s="31"/>
      <c r="MSV758" s="31"/>
      <c r="MSW758" s="31"/>
      <c r="MSX758" s="31"/>
      <c r="MSY758" s="31"/>
      <c r="MSZ758" s="31"/>
      <c r="MTA758" s="31"/>
      <c r="MTB758" s="31"/>
      <c r="MTC758" s="31"/>
      <c r="MTD758" s="31"/>
      <c r="MTE758" s="31"/>
      <c r="MTF758" s="31"/>
      <c r="MTG758" s="31"/>
      <c r="MTH758" s="31"/>
      <c r="MTI758" s="31"/>
      <c r="MTJ758" s="31"/>
      <c r="MTK758" s="31"/>
      <c r="MTL758" s="31"/>
      <c r="MTM758" s="31"/>
      <c r="MTN758" s="31"/>
      <c r="MTO758" s="31"/>
      <c r="MTP758" s="31"/>
      <c r="MTQ758" s="31"/>
      <c r="MTR758" s="31"/>
      <c r="MTS758" s="31"/>
      <c r="MTT758" s="31"/>
      <c r="MTU758" s="31"/>
      <c r="MTV758" s="31"/>
      <c r="MTW758" s="31"/>
      <c r="MTX758" s="31"/>
      <c r="MTY758" s="31"/>
      <c r="MTZ758" s="31"/>
      <c r="MUA758" s="31"/>
      <c r="MUB758" s="31"/>
      <c r="MUC758" s="31"/>
      <c r="MUD758" s="31"/>
      <c r="MUE758" s="31"/>
      <c r="MUF758" s="31"/>
      <c r="MUG758" s="31"/>
      <c r="MUH758" s="31"/>
      <c r="MUI758" s="31"/>
      <c r="MUJ758" s="31"/>
      <c r="MUK758" s="31"/>
      <c r="MUL758" s="31"/>
      <c r="MUM758" s="31"/>
      <c r="MUN758" s="31"/>
      <c r="MUO758" s="31"/>
      <c r="MUP758" s="31"/>
      <c r="MUQ758" s="31"/>
      <c r="MUR758" s="31"/>
      <c r="MUS758" s="31"/>
      <c r="MUT758" s="31"/>
      <c r="MUU758" s="31"/>
      <c r="MUV758" s="31"/>
      <c r="MUW758" s="31"/>
      <c r="MUX758" s="31"/>
      <c r="MUY758" s="31"/>
      <c r="MUZ758" s="31"/>
      <c r="MVA758" s="31"/>
      <c r="MVB758" s="31"/>
      <c r="MVC758" s="31"/>
      <c r="MVD758" s="31"/>
      <c r="MVE758" s="31"/>
      <c r="MVF758" s="31"/>
      <c r="MVG758" s="31"/>
      <c r="MVH758" s="31"/>
      <c r="MVI758" s="31"/>
      <c r="MVJ758" s="31"/>
      <c r="MVK758" s="31"/>
      <c r="MVL758" s="31"/>
      <c r="MVM758" s="31"/>
      <c r="MVN758" s="31"/>
      <c r="MVO758" s="31"/>
      <c r="MVP758" s="31"/>
      <c r="MVQ758" s="31"/>
      <c r="MVR758" s="31"/>
      <c r="MVS758" s="31"/>
      <c r="MVT758" s="31"/>
      <c r="MVU758" s="31"/>
      <c r="MVV758" s="31"/>
      <c r="MVW758" s="31"/>
      <c r="MVX758" s="31"/>
      <c r="MVY758" s="31"/>
      <c r="MVZ758" s="31"/>
      <c r="MWA758" s="31"/>
      <c r="MWB758" s="31"/>
      <c r="MWC758" s="31"/>
      <c r="MWD758" s="31"/>
      <c r="MWE758" s="31"/>
      <c r="MWF758" s="31"/>
      <c r="MWG758" s="31"/>
      <c r="MWH758" s="31"/>
      <c r="MWI758" s="31"/>
      <c r="MWJ758" s="31"/>
      <c r="MWK758" s="31"/>
      <c r="MWL758" s="31"/>
      <c r="MWM758" s="31"/>
      <c r="MWN758" s="31"/>
      <c r="MWO758" s="31"/>
      <c r="MWP758" s="31"/>
      <c r="MWQ758" s="31"/>
      <c r="MWR758" s="31"/>
      <c r="MWS758" s="31"/>
      <c r="MWT758" s="31"/>
      <c r="MWU758" s="31"/>
      <c r="MWV758" s="31"/>
      <c r="MWW758" s="31"/>
      <c r="MWX758" s="31"/>
      <c r="MWY758" s="31"/>
      <c r="MWZ758" s="31"/>
      <c r="MXA758" s="31"/>
      <c r="MXB758" s="31"/>
      <c r="MXC758" s="31"/>
      <c r="MXD758" s="31"/>
      <c r="MXE758" s="31"/>
      <c r="MXF758" s="31"/>
      <c r="MXG758" s="31"/>
      <c r="MXH758" s="31"/>
      <c r="MXI758" s="31"/>
      <c r="MXJ758" s="31"/>
      <c r="MXK758" s="31"/>
      <c r="MXL758" s="31"/>
      <c r="MXM758" s="31"/>
      <c r="MXN758" s="31"/>
      <c r="MXO758" s="31"/>
      <c r="MXP758" s="31"/>
      <c r="MXQ758" s="31"/>
      <c r="MXR758" s="31"/>
      <c r="MXS758" s="31"/>
      <c r="MXT758" s="31"/>
      <c r="MXU758" s="31"/>
      <c r="MXV758" s="31"/>
      <c r="MXW758" s="31"/>
      <c r="MXX758" s="31"/>
      <c r="MXY758" s="31"/>
      <c r="MXZ758" s="31"/>
      <c r="MYA758" s="31"/>
      <c r="MYB758" s="31"/>
      <c r="MYC758" s="31"/>
      <c r="MYD758" s="31"/>
      <c r="MYE758" s="31"/>
      <c r="MYF758" s="31"/>
      <c r="MYG758" s="31"/>
      <c r="MYH758" s="31"/>
      <c r="MYI758" s="31"/>
      <c r="MYJ758" s="31"/>
      <c r="MYK758" s="31"/>
      <c r="MYL758" s="31"/>
      <c r="MYM758" s="31"/>
      <c r="MYN758" s="31"/>
      <c r="MYO758" s="31"/>
      <c r="MYP758" s="31"/>
      <c r="MYQ758" s="31"/>
      <c r="MYR758" s="31"/>
      <c r="MYS758" s="31"/>
      <c r="MYT758" s="31"/>
      <c r="MYU758" s="31"/>
      <c r="MYV758" s="31"/>
      <c r="MYW758" s="31"/>
      <c r="MYX758" s="31"/>
      <c r="MYY758" s="31"/>
      <c r="MYZ758" s="31"/>
      <c r="MZA758" s="31"/>
      <c r="MZB758" s="31"/>
      <c r="MZC758" s="31"/>
      <c r="MZD758" s="31"/>
      <c r="MZE758" s="31"/>
      <c r="MZF758" s="31"/>
      <c r="MZG758" s="31"/>
      <c r="MZH758" s="31"/>
      <c r="MZI758" s="31"/>
      <c r="MZJ758" s="31"/>
      <c r="MZK758" s="31"/>
      <c r="MZL758" s="31"/>
      <c r="MZM758" s="31"/>
      <c r="MZN758" s="31"/>
      <c r="MZO758" s="31"/>
      <c r="MZP758" s="31"/>
      <c r="MZQ758" s="31"/>
      <c r="MZR758" s="31"/>
      <c r="MZS758" s="31"/>
      <c r="MZT758" s="31"/>
      <c r="MZU758" s="31"/>
      <c r="MZV758" s="31"/>
      <c r="MZW758" s="31"/>
      <c r="MZX758" s="31"/>
      <c r="MZY758" s="31"/>
      <c r="MZZ758" s="31"/>
      <c r="NAA758" s="31"/>
      <c r="NAB758" s="31"/>
      <c r="NAC758" s="31"/>
      <c r="NAD758" s="31"/>
      <c r="NAE758" s="31"/>
      <c r="NAF758" s="31"/>
      <c r="NAG758" s="31"/>
      <c r="NAH758" s="31"/>
      <c r="NAI758" s="31"/>
      <c r="NAJ758" s="31"/>
      <c r="NAK758" s="31"/>
      <c r="NAL758" s="31"/>
      <c r="NAM758" s="31"/>
      <c r="NAN758" s="31"/>
      <c r="NAO758" s="31"/>
      <c r="NAP758" s="31"/>
      <c r="NAQ758" s="31"/>
      <c r="NAR758" s="31"/>
      <c r="NAS758" s="31"/>
      <c r="NAT758" s="31"/>
      <c r="NAU758" s="31"/>
      <c r="NAV758" s="31"/>
      <c r="NAW758" s="31"/>
      <c r="NAX758" s="31"/>
      <c r="NAY758" s="31"/>
      <c r="NAZ758" s="31"/>
      <c r="NBA758" s="31"/>
      <c r="NBB758" s="31"/>
      <c r="NBC758" s="31"/>
      <c r="NBD758" s="31"/>
      <c r="NBE758" s="31"/>
      <c r="NBF758" s="31"/>
      <c r="NBG758" s="31"/>
      <c r="NBH758" s="31"/>
      <c r="NBI758" s="31"/>
      <c r="NBJ758" s="31"/>
      <c r="NBK758" s="31"/>
      <c r="NBL758" s="31"/>
      <c r="NBM758" s="31"/>
      <c r="NBN758" s="31"/>
      <c r="NBO758" s="31"/>
      <c r="NBP758" s="31"/>
      <c r="NBQ758" s="31"/>
      <c r="NBR758" s="31"/>
      <c r="NBS758" s="31"/>
      <c r="NBT758" s="31"/>
      <c r="NBU758" s="31"/>
      <c r="NBV758" s="31"/>
      <c r="NBW758" s="31"/>
      <c r="NBX758" s="31"/>
      <c r="NBY758" s="31"/>
      <c r="NBZ758" s="31"/>
      <c r="NCA758" s="31"/>
      <c r="NCB758" s="31"/>
      <c r="NCC758" s="31"/>
      <c r="NCD758" s="31"/>
      <c r="NCE758" s="31"/>
      <c r="NCF758" s="31"/>
      <c r="NCG758" s="31"/>
      <c r="NCH758" s="31"/>
      <c r="NCI758" s="31"/>
      <c r="NCJ758" s="31"/>
      <c r="NCK758" s="31"/>
      <c r="NCL758" s="31"/>
      <c r="NCM758" s="31"/>
      <c r="NCN758" s="31"/>
      <c r="NCO758" s="31"/>
      <c r="NCP758" s="31"/>
      <c r="NCQ758" s="31"/>
      <c r="NCR758" s="31"/>
      <c r="NCS758" s="31"/>
      <c r="NCT758" s="31"/>
      <c r="NCU758" s="31"/>
      <c r="NCV758" s="31"/>
      <c r="NCW758" s="31"/>
      <c r="NCX758" s="31"/>
      <c r="NCY758" s="31"/>
      <c r="NCZ758" s="31"/>
      <c r="NDA758" s="31"/>
      <c r="NDB758" s="31"/>
      <c r="NDC758" s="31"/>
      <c r="NDD758" s="31"/>
      <c r="NDE758" s="31"/>
      <c r="NDF758" s="31"/>
      <c r="NDG758" s="31"/>
      <c r="NDH758" s="31"/>
      <c r="NDI758" s="31"/>
      <c r="NDJ758" s="31"/>
      <c r="NDK758" s="31"/>
      <c r="NDL758" s="31"/>
      <c r="NDM758" s="31"/>
      <c r="NDN758" s="31"/>
      <c r="NDO758" s="31"/>
      <c r="NDP758" s="31"/>
      <c r="NDQ758" s="31"/>
      <c r="NDR758" s="31"/>
      <c r="NDS758" s="31"/>
      <c r="NDT758" s="31"/>
      <c r="NDU758" s="31"/>
      <c r="NDV758" s="31"/>
      <c r="NDW758" s="31"/>
      <c r="NDX758" s="31"/>
      <c r="NDY758" s="31"/>
      <c r="NDZ758" s="31"/>
      <c r="NEA758" s="31"/>
      <c r="NEB758" s="31"/>
      <c r="NEC758" s="31"/>
      <c r="NED758" s="31"/>
      <c r="NEE758" s="31"/>
      <c r="NEF758" s="31"/>
      <c r="NEG758" s="31"/>
      <c r="NEH758" s="31"/>
      <c r="NEI758" s="31"/>
      <c r="NEJ758" s="31"/>
      <c r="NEK758" s="31"/>
      <c r="NEL758" s="31"/>
      <c r="NEM758" s="31"/>
      <c r="NEN758" s="31"/>
      <c r="NEO758" s="31"/>
      <c r="NEP758" s="31"/>
      <c r="NEQ758" s="31"/>
      <c r="NER758" s="31"/>
      <c r="NES758" s="31"/>
      <c r="NET758" s="31"/>
      <c r="NEU758" s="31"/>
      <c r="NEV758" s="31"/>
      <c r="NEW758" s="31"/>
      <c r="NEX758" s="31"/>
      <c r="NEY758" s="31"/>
      <c r="NEZ758" s="31"/>
      <c r="NFA758" s="31"/>
      <c r="NFB758" s="31"/>
      <c r="NFC758" s="31"/>
      <c r="NFD758" s="31"/>
      <c r="NFE758" s="31"/>
      <c r="NFF758" s="31"/>
      <c r="NFG758" s="31"/>
      <c r="NFH758" s="31"/>
      <c r="NFI758" s="31"/>
      <c r="NFJ758" s="31"/>
      <c r="NFK758" s="31"/>
      <c r="NFL758" s="31"/>
      <c r="NFM758" s="31"/>
      <c r="NFN758" s="31"/>
      <c r="NFO758" s="31"/>
      <c r="NFP758" s="31"/>
      <c r="NFQ758" s="31"/>
      <c r="NFR758" s="31"/>
      <c r="NFS758" s="31"/>
      <c r="NFT758" s="31"/>
      <c r="NFU758" s="31"/>
      <c r="NFV758" s="31"/>
      <c r="NFW758" s="31"/>
      <c r="NFX758" s="31"/>
      <c r="NFY758" s="31"/>
      <c r="NFZ758" s="31"/>
      <c r="NGA758" s="31"/>
      <c r="NGB758" s="31"/>
      <c r="NGC758" s="31"/>
      <c r="NGD758" s="31"/>
      <c r="NGE758" s="31"/>
      <c r="NGF758" s="31"/>
      <c r="NGG758" s="31"/>
      <c r="NGH758" s="31"/>
      <c r="NGI758" s="31"/>
      <c r="NGJ758" s="31"/>
      <c r="NGK758" s="31"/>
      <c r="NGL758" s="31"/>
      <c r="NGM758" s="31"/>
      <c r="NGN758" s="31"/>
      <c r="NGO758" s="31"/>
      <c r="NGP758" s="31"/>
      <c r="NGQ758" s="31"/>
      <c r="NGR758" s="31"/>
      <c r="NGS758" s="31"/>
      <c r="NGT758" s="31"/>
      <c r="NGU758" s="31"/>
      <c r="NGV758" s="31"/>
      <c r="NGW758" s="31"/>
      <c r="NGX758" s="31"/>
      <c r="NGY758" s="31"/>
      <c r="NGZ758" s="31"/>
      <c r="NHA758" s="31"/>
      <c r="NHB758" s="31"/>
      <c r="NHC758" s="31"/>
      <c r="NHD758" s="31"/>
      <c r="NHE758" s="31"/>
      <c r="NHF758" s="31"/>
      <c r="NHG758" s="31"/>
      <c r="NHH758" s="31"/>
      <c r="NHI758" s="31"/>
      <c r="NHJ758" s="31"/>
      <c r="NHK758" s="31"/>
      <c r="NHL758" s="31"/>
      <c r="NHM758" s="31"/>
      <c r="NHN758" s="31"/>
      <c r="NHO758" s="31"/>
      <c r="NHP758" s="31"/>
      <c r="NHQ758" s="31"/>
      <c r="NHR758" s="31"/>
      <c r="NHS758" s="31"/>
      <c r="NHT758" s="31"/>
      <c r="NHU758" s="31"/>
      <c r="NHV758" s="31"/>
      <c r="NHW758" s="31"/>
      <c r="NHX758" s="31"/>
      <c r="NHY758" s="31"/>
      <c r="NHZ758" s="31"/>
      <c r="NIA758" s="31"/>
      <c r="NIB758" s="31"/>
      <c r="NIC758" s="31"/>
      <c r="NID758" s="31"/>
      <c r="NIE758" s="31"/>
      <c r="NIF758" s="31"/>
      <c r="NIG758" s="31"/>
      <c r="NIH758" s="31"/>
      <c r="NII758" s="31"/>
      <c r="NIJ758" s="31"/>
      <c r="NIK758" s="31"/>
      <c r="NIL758" s="31"/>
      <c r="NIM758" s="31"/>
      <c r="NIN758" s="31"/>
      <c r="NIO758" s="31"/>
      <c r="NIP758" s="31"/>
      <c r="NIQ758" s="31"/>
      <c r="NIR758" s="31"/>
      <c r="NIS758" s="31"/>
      <c r="NIT758" s="31"/>
      <c r="NIU758" s="31"/>
      <c r="NIV758" s="31"/>
      <c r="NIW758" s="31"/>
      <c r="NIX758" s="31"/>
      <c r="NIY758" s="31"/>
      <c r="NIZ758" s="31"/>
      <c r="NJA758" s="31"/>
      <c r="NJB758" s="31"/>
      <c r="NJC758" s="31"/>
      <c r="NJD758" s="31"/>
      <c r="NJE758" s="31"/>
      <c r="NJF758" s="31"/>
      <c r="NJG758" s="31"/>
      <c r="NJH758" s="31"/>
      <c r="NJI758" s="31"/>
      <c r="NJJ758" s="31"/>
      <c r="NJK758" s="31"/>
      <c r="NJL758" s="31"/>
      <c r="NJM758" s="31"/>
      <c r="NJN758" s="31"/>
      <c r="NJO758" s="31"/>
      <c r="NJP758" s="31"/>
      <c r="NJQ758" s="31"/>
      <c r="NJR758" s="31"/>
      <c r="NJS758" s="31"/>
      <c r="NJT758" s="31"/>
      <c r="NJU758" s="31"/>
      <c r="NJV758" s="31"/>
      <c r="NJW758" s="31"/>
      <c r="NJX758" s="31"/>
      <c r="NJY758" s="31"/>
      <c r="NJZ758" s="31"/>
      <c r="NKA758" s="31"/>
      <c r="NKB758" s="31"/>
      <c r="NKC758" s="31"/>
      <c r="NKD758" s="31"/>
      <c r="NKE758" s="31"/>
      <c r="NKF758" s="31"/>
      <c r="NKG758" s="31"/>
      <c r="NKH758" s="31"/>
      <c r="NKI758" s="31"/>
      <c r="NKJ758" s="31"/>
      <c r="NKK758" s="31"/>
      <c r="NKL758" s="31"/>
      <c r="NKM758" s="31"/>
      <c r="NKN758" s="31"/>
      <c r="NKO758" s="31"/>
      <c r="NKP758" s="31"/>
      <c r="NKQ758" s="31"/>
      <c r="NKR758" s="31"/>
      <c r="NKS758" s="31"/>
      <c r="NKT758" s="31"/>
      <c r="NKU758" s="31"/>
      <c r="NKV758" s="31"/>
      <c r="NKW758" s="31"/>
      <c r="NKX758" s="31"/>
      <c r="NKY758" s="31"/>
      <c r="NKZ758" s="31"/>
      <c r="NLA758" s="31"/>
      <c r="NLB758" s="31"/>
      <c r="NLC758" s="31"/>
      <c r="NLD758" s="31"/>
      <c r="NLE758" s="31"/>
      <c r="NLF758" s="31"/>
      <c r="NLG758" s="31"/>
      <c r="NLH758" s="31"/>
      <c r="NLI758" s="31"/>
      <c r="NLJ758" s="31"/>
      <c r="NLK758" s="31"/>
      <c r="NLL758" s="31"/>
      <c r="NLM758" s="31"/>
      <c r="NLN758" s="31"/>
      <c r="NLO758" s="31"/>
      <c r="NLP758" s="31"/>
      <c r="NLQ758" s="31"/>
      <c r="NLR758" s="31"/>
      <c r="NLS758" s="31"/>
      <c r="NLT758" s="31"/>
      <c r="NLU758" s="31"/>
      <c r="NLV758" s="31"/>
      <c r="NLW758" s="31"/>
      <c r="NLX758" s="31"/>
      <c r="NLY758" s="31"/>
      <c r="NLZ758" s="31"/>
      <c r="NMA758" s="31"/>
      <c r="NMB758" s="31"/>
      <c r="NMC758" s="31"/>
      <c r="NMD758" s="31"/>
      <c r="NME758" s="31"/>
      <c r="NMF758" s="31"/>
      <c r="NMG758" s="31"/>
      <c r="NMH758" s="31"/>
      <c r="NMI758" s="31"/>
      <c r="NMJ758" s="31"/>
      <c r="NMK758" s="31"/>
      <c r="NML758" s="31"/>
      <c r="NMM758" s="31"/>
      <c r="NMN758" s="31"/>
      <c r="NMO758" s="31"/>
      <c r="NMP758" s="31"/>
      <c r="NMQ758" s="31"/>
      <c r="NMR758" s="31"/>
      <c r="NMS758" s="31"/>
      <c r="NMT758" s="31"/>
      <c r="NMU758" s="31"/>
      <c r="NMV758" s="31"/>
      <c r="NMW758" s="31"/>
      <c r="NMX758" s="31"/>
      <c r="NMY758" s="31"/>
      <c r="NMZ758" s="31"/>
      <c r="NNA758" s="31"/>
      <c r="NNB758" s="31"/>
      <c r="NNC758" s="31"/>
      <c r="NND758" s="31"/>
      <c r="NNE758" s="31"/>
      <c r="NNF758" s="31"/>
      <c r="NNG758" s="31"/>
      <c r="NNH758" s="31"/>
      <c r="NNI758" s="31"/>
      <c r="NNJ758" s="31"/>
      <c r="NNK758" s="31"/>
      <c r="NNL758" s="31"/>
      <c r="NNM758" s="31"/>
      <c r="NNN758" s="31"/>
      <c r="NNO758" s="31"/>
      <c r="NNP758" s="31"/>
      <c r="NNQ758" s="31"/>
      <c r="NNR758" s="31"/>
      <c r="NNS758" s="31"/>
      <c r="NNT758" s="31"/>
      <c r="NNU758" s="31"/>
      <c r="NNV758" s="31"/>
      <c r="NNW758" s="31"/>
      <c r="NNX758" s="31"/>
      <c r="NNY758" s="31"/>
      <c r="NNZ758" s="31"/>
      <c r="NOA758" s="31"/>
      <c r="NOB758" s="31"/>
      <c r="NOC758" s="31"/>
      <c r="NOD758" s="31"/>
      <c r="NOE758" s="31"/>
      <c r="NOF758" s="31"/>
      <c r="NOG758" s="31"/>
      <c r="NOH758" s="31"/>
      <c r="NOI758" s="31"/>
      <c r="NOJ758" s="31"/>
      <c r="NOK758" s="31"/>
      <c r="NOL758" s="31"/>
      <c r="NOM758" s="31"/>
      <c r="NON758" s="31"/>
      <c r="NOO758" s="31"/>
      <c r="NOP758" s="31"/>
      <c r="NOQ758" s="31"/>
      <c r="NOR758" s="31"/>
      <c r="NOS758" s="31"/>
      <c r="NOT758" s="31"/>
      <c r="NOU758" s="31"/>
      <c r="NOV758" s="31"/>
      <c r="NOW758" s="31"/>
      <c r="NOX758" s="31"/>
      <c r="NOY758" s="31"/>
      <c r="NOZ758" s="31"/>
      <c r="NPA758" s="31"/>
      <c r="NPB758" s="31"/>
      <c r="NPC758" s="31"/>
      <c r="NPD758" s="31"/>
      <c r="NPE758" s="31"/>
      <c r="NPF758" s="31"/>
      <c r="NPG758" s="31"/>
      <c r="NPH758" s="31"/>
      <c r="NPI758" s="31"/>
      <c r="NPJ758" s="31"/>
      <c r="NPK758" s="31"/>
      <c r="NPL758" s="31"/>
      <c r="NPM758" s="31"/>
      <c r="NPN758" s="31"/>
      <c r="NPO758" s="31"/>
      <c r="NPP758" s="31"/>
      <c r="NPQ758" s="31"/>
      <c r="NPR758" s="31"/>
      <c r="NPS758" s="31"/>
      <c r="NPT758" s="31"/>
      <c r="NPU758" s="31"/>
      <c r="NPV758" s="31"/>
      <c r="NPW758" s="31"/>
      <c r="NPX758" s="31"/>
      <c r="NPY758" s="31"/>
      <c r="NPZ758" s="31"/>
      <c r="NQA758" s="31"/>
      <c r="NQB758" s="31"/>
      <c r="NQC758" s="31"/>
      <c r="NQD758" s="31"/>
      <c r="NQE758" s="31"/>
      <c r="NQF758" s="31"/>
      <c r="NQG758" s="31"/>
      <c r="NQH758" s="31"/>
      <c r="NQI758" s="31"/>
      <c r="NQJ758" s="31"/>
      <c r="NQK758" s="31"/>
      <c r="NQL758" s="31"/>
      <c r="NQM758" s="31"/>
      <c r="NQN758" s="31"/>
      <c r="NQO758" s="31"/>
      <c r="NQP758" s="31"/>
      <c r="NQQ758" s="31"/>
      <c r="NQR758" s="31"/>
      <c r="NQS758" s="31"/>
      <c r="NQT758" s="31"/>
      <c r="NQU758" s="31"/>
      <c r="NQV758" s="31"/>
      <c r="NQW758" s="31"/>
      <c r="NQX758" s="31"/>
      <c r="NQY758" s="31"/>
      <c r="NQZ758" s="31"/>
      <c r="NRA758" s="31"/>
      <c r="NRB758" s="31"/>
      <c r="NRC758" s="31"/>
      <c r="NRD758" s="31"/>
      <c r="NRE758" s="31"/>
      <c r="NRF758" s="31"/>
      <c r="NRG758" s="31"/>
      <c r="NRH758" s="31"/>
      <c r="NRI758" s="31"/>
      <c r="NRJ758" s="31"/>
      <c r="NRK758" s="31"/>
      <c r="NRL758" s="31"/>
      <c r="NRM758" s="31"/>
      <c r="NRN758" s="31"/>
      <c r="NRO758" s="31"/>
      <c r="NRP758" s="31"/>
      <c r="NRQ758" s="31"/>
      <c r="NRR758" s="31"/>
      <c r="NRS758" s="31"/>
      <c r="NRT758" s="31"/>
      <c r="NRU758" s="31"/>
      <c r="NRV758" s="31"/>
      <c r="NRW758" s="31"/>
      <c r="NRX758" s="31"/>
      <c r="NRY758" s="31"/>
      <c r="NRZ758" s="31"/>
      <c r="NSA758" s="31"/>
      <c r="NSB758" s="31"/>
      <c r="NSC758" s="31"/>
      <c r="NSD758" s="31"/>
      <c r="NSE758" s="31"/>
      <c r="NSF758" s="31"/>
      <c r="NSG758" s="31"/>
      <c r="NSH758" s="31"/>
      <c r="NSI758" s="31"/>
      <c r="NSJ758" s="31"/>
      <c r="NSK758" s="31"/>
      <c r="NSL758" s="31"/>
      <c r="NSM758" s="31"/>
      <c r="NSN758" s="31"/>
      <c r="NSO758" s="31"/>
      <c r="NSP758" s="31"/>
      <c r="NSQ758" s="31"/>
      <c r="NSR758" s="31"/>
      <c r="NSS758" s="31"/>
      <c r="NST758" s="31"/>
      <c r="NSU758" s="31"/>
      <c r="NSV758" s="31"/>
      <c r="NSW758" s="31"/>
      <c r="NSX758" s="31"/>
      <c r="NSY758" s="31"/>
      <c r="NSZ758" s="31"/>
      <c r="NTA758" s="31"/>
      <c r="NTB758" s="31"/>
      <c r="NTC758" s="31"/>
      <c r="NTD758" s="31"/>
      <c r="NTE758" s="31"/>
      <c r="NTF758" s="31"/>
      <c r="NTG758" s="31"/>
      <c r="NTH758" s="31"/>
      <c r="NTI758" s="31"/>
      <c r="NTJ758" s="31"/>
      <c r="NTK758" s="31"/>
      <c r="NTL758" s="31"/>
      <c r="NTM758" s="31"/>
      <c r="NTN758" s="31"/>
      <c r="NTO758" s="31"/>
      <c r="NTP758" s="31"/>
      <c r="NTQ758" s="31"/>
      <c r="NTR758" s="31"/>
      <c r="NTS758" s="31"/>
      <c r="NTT758" s="31"/>
      <c r="NTU758" s="31"/>
      <c r="NTV758" s="31"/>
      <c r="NTW758" s="31"/>
      <c r="NTX758" s="31"/>
      <c r="NTY758" s="31"/>
      <c r="NTZ758" s="31"/>
      <c r="NUA758" s="31"/>
      <c r="NUB758" s="31"/>
      <c r="NUC758" s="31"/>
      <c r="NUD758" s="31"/>
      <c r="NUE758" s="31"/>
      <c r="NUF758" s="31"/>
      <c r="NUG758" s="31"/>
      <c r="NUH758" s="31"/>
      <c r="NUI758" s="31"/>
      <c r="NUJ758" s="31"/>
      <c r="NUK758" s="31"/>
      <c r="NUL758" s="31"/>
      <c r="NUM758" s="31"/>
      <c r="NUN758" s="31"/>
      <c r="NUO758" s="31"/>
      <c r="NUP758" s="31"/>
      <c r="NUQ758" s="31"/>
      <c r="NUR758" s="31"/>
      <c r="NUS758" s="31"/>
      <c r="NUT758" s="31"/>
      <c r="NUU758" s="31"/>
      <c r="NUV758" s="31"/>
      <c r="NUW758" s="31"/>
      <c r="NUX758" s="31"/>
      <c r="NUY758" s="31"/>
      <c r="NUZ758" s="31"/>
      <c r="NVA758" s="31"/>
      <c r="NVB758" s="31"/>
      <c r="NVC758" s="31"/>
      <c r="NVD758" s="31"/>
      <c r="NVE758" s="31"/>
      <c r="NVF758" s="31"/>
      <c r="NVG758" s="31"/>
      <c r="NVH758" s="31"/>
      <c r="NVI758" s="31"/>
      <c r="NVJ758" s="31"/>
      <c r="NVK758" s="31"/>
      <c r="NVL758" s="31"/>
      <c r="NVM758" s="31"/>
      <c r="NVN758" s="31"/>
      <c r="NVO758" s="31"/>
      <c r="NVP758" s="31"/>
      <c r="NVQ758" s="31"/>
      <c r="NVR758" s="31"/>
      <c r="NVS758" s="31"/>
      <c r="NVT758" s="31"/>
      <c r="NVU758" s="31"/>
      <c r="NVV758" s="31"/>
      <c r="NVW758" s="31"/>
      <c r="NVX758" s="31"/>
      <c r="NVY758" s="31"/>
      <c r="NVZ758" s="31"/>
      <c r="NWA758" s="31"/>
      <c r="NWB758" s="31"/>
      <c r="NWC758" s="31"/>
      <c r="NWD758" s="31"/>
      <c r="NWE758" s="31"/>
      <c r="NWF758" s="31"/>
      <c r="NWG758" s="31"/>
      <c r="NWH758" s="31"/>
      <c r="NWI758" s="31"/>
      <c r="NWJ758" s="31"/>
      <c r="NWK758" s="31"/>
      <c r="NWL758" s="31"/>
      <c r="NWM758" s="31"/>
      <c r="NWN758" s="31"/>
      <c r="NWO758" s="31"/>
      <c r="NWP758" s="31"/>
      <c r="NWQ758" s="31"/>
      <c r="NWR758" s="31"/>
      <c r="NWS758" s="31"/>
      <c r="NWT758" s="31"/>
      <c r="NWU758" s="31"/>
      <c r="NWV758" s="31"/>
      <c r="NWW758" s="31"/>
      <c r="NWX758" s="31"/>
      <c r="NWY758" s="31"/>
      <c r="NWZ758" s="31"/>
      <c r="NXA758" s="31"/>
      <c r="NXB758" s="31"/>
      <c r="NXC758" s="31"/>
      <c r="NXD758" s="31"/>
      <c r="NXE758" s="31"/>
      <c r="NXF758" s="31"/>
      <c r="NXG758" s="31"/>
      <c r="NXH758" s="31"/>
      <c r="NXI758" s="31"/>
      <c r="NXJ758" s="31"/>
      <c r="NXK758" s="31"/>
      <c r="NXL758" s="31"/>
      <c r="NXM758" s="31"/>
      <c r="NXN758" s="31"/>
      <c r="NXO758" s="31"/>
      <c r="NXP758" s="31"/>
      <c r="NXQ758" s="31"/>
      <c r="NXR758" s="31"/>
      <c r="NXS758" s="31"/>
      <c r="NXT758" s="31"/>
      <c r="NXU758" s="31"/>
      <c r="NXV758" s="31"/>
      <c r="NXW758" s="31"/>
      <c r="NXX758" s="31"/>
      <c r="NXY758" s="31"/>
      <c r="NXZ758" s="31"/>
      <c r="NYA758" s="31"/>
      <c r="NYB758" s="31"/>
      <c r="NYC758" s="31"/>
      <c r="NYD758" s="31"/>
      <c r="NYE758" s="31"/>
      <c r="NYF758" s="31"/>
      <c r="NYG758" s="31"/>
      <c r="NYH758" s="31"/>
      <c r="NYI758" s="31"/>
      <c r="NYJ758" s="31"/>
      <c r="NYK758" s="31"/>
      <c r="NYL758" s="31"/>
      <c r="NYM758" s="31"/>
      <c r="NYN758" s="31"/>
      <c r="NYO758" s="31"/>
      <c r="NYP758" s="31"/>
      <c r="NYQ758" s="31"/>
      <c r="NYR758" s="31"/>
      <c r="NYS758" s="31"/>
      <c r="NYT758" s="31"/>
      <c r="NYU758" s="31"/>
      <c r="NYV758" s="31"/>
      <c r="NYW758" s="31"/>
      <c r="NYX758" s="31"/>
      <c r="NYY758" s="31"/>
      <c r="NYZ758" s="31"/>
      <c r="NZA758" s="31"/>
      <c r="NZB758" s="31"/>
      <c r="NZC758" s="31"/>
      <c r="NZD758" s="31"/>
      <c r="NZE758" s="31"/>
      <c r="NZF758" s="31"/>
      <c r="NZG758" s="31"/>
      <c r="NZH758" s="31"/>
      <c r="NZI758" s="31"/>
      <c r="NZJ758" s="31"/>
      <c r="NZK758" s="31"/>
      <c r="NZL758" s="31"/>
      <c r="NZM758" s="31"/>
      <c r="NZN758" s="31"/>
      <c r="NZO758" s="31"/>
      <c r="NZP758" s="31"/>
      <c r="NZQ758" s="31"/>
      <c r="NZR758" s="31"/>
      <c r="NZS758" s="31"/>
      <c r="NZT758" s="31"/>
      <c r="NZU758" s="31"/>
      <c r="NZV758" s="31"/>
      <c r="NZW758" s="31"/>
      <c r="NZX758" s="31"/>
      <c r="NZY758" s="31"/>
      <c r="NZZ758" s="31"/>
      <c r="OAA758" s="31"/>
      <c r="OAB758" s="31"/>
      <c r="OAC758" s="31"/>
      <c r="OAD758" s="31"/>
      <c r="OAE758" s="31"/>
      <c r="OAF758" s="31"/>
      <c r="OAG758" s="31"/>
      <c r="OAH758" s="31"/>
      <c r="OAI758" s="31"/>
      <c r="OAJ758" s="31"/>
      <c r="OAK758" s="31"/>
      <c r="OAL758" s="31"/>
      <c r="OAM758" s="31"/>
      <c r="OAN758" s="31"/>
      <c r="OAO758" s="31"/>
      <c r="OAP758" s="31"/>
      <c r="OAQ758" s="31"/>
      <c r="OAR758" s="31"/>
      <c r="OAS758" s="31"/>
      <c r="OAT758" s="31"/>
      <c r="OAU758" s="31"/>
      <c r="OAV758" s="31"/>
      <c r="OAW758" s="31"/>
      <c r="OAX758" s="31"/>
      <c r="OAY758" s="31"/>
      <c r="OAZ758" s="31"/>
      <c r="OBA758" s="31"/>
      <c r="OBB758" s="31"/>
      <c r="OBC758" s="31"/>
      <c r="OBD758" s="31"/>
      <c r="OBE758" s="31"/>
      <c r="OBF758" s="31"/>
      <c r="OBG758" s="31"/>
      <c r="OBH758" s="31"/>
      <c r="OBI758" s="31"/>
      <c r="OBJ758" s="31"/>
      <c r="OBK758" s="31"/>
      <c r="OBL758" s="31"/>
      <c r="OBM758" s="31"/>
      <c r="OBN758" s="31"/>
      <c r="OBO758" s="31"/>
      <c r="OBP758" s="31"/>
      <c r="OBQ758" s="31"/>
      <c r="OBR758" s="31"/>
      <c r="OBS758" s="31"/>
      <c r="OBT758" s="31"/>
      <c r="OBU758" s="31"/>
      <c r="OBV758" s="31"/>
      <c r="OBW758" s="31"/>
      <c r="OBX758" s="31"/>
      <c r="OBY758" s="31"/>
      <c r="OBZ758" s="31"/>
      <c r="OCA758" s="31"/>
      <c r="OCB758" s="31"/>
      <c r="OCC758" s="31"/>
      <c r="OCD758" s="31"/>
      <c r="OCE758" s="31"/>
      <c r="OCF758" s="31"/>
      <c r="OCG758" s="31"/>
      <c r="OCH758" s="31"/>
      <c r="OCI758" s="31"/>
      <c r="OCJ758" s="31"/>
      <c r="OCK758" s="31"/>
      <c r="OCL758" s="31"/>
      <c r="OCM758" s="31"/>
      <c r="OCN758" s="31"/>
      <c r="OCO758" s="31"/>
      <c r="OCP758" s="31"/>
      <c r="OCQ758" s="31"/>
      <c r="OCR758" s="31"/>
      <c r="OCS758" s="31"/>
      <c r="OCT758" s="31"/>
      <c r="OCU758" s="31"/>
      <c r="OCV758" s="31"/>
      <c r="OCW758" s="31"/>
      <c r="OCX758" s="31"/>
      <c r="OCY758" s="31"/>
      <c r="OCZ758" s="31"/>
      <c r="ODA758" s="31"/>
      <c r="ODB758" s="31"/>
      <c r="ODC758" s="31"/>
      <c r="ODD758" s="31"/>
      <c r="ODE758" s="31"/>
      <c r="ODF758" s="31"/>
      <c r="ODG758" s="31"/>
      <c r="ODH758" s="31"/>
      <c r="ODI758" s="31"/>
      <c r="ODJ758" s="31"/>
      <c r="ODK758" s="31"/>
      <c r="ODL758" s="31"/>
      <c r="ODM758" s="31"/>
      <c r="ODN758" s="31"/>
      <c r="ODO758" s="31"/>
      <c r="ODP758" s="31"/>
      <c r="ODQ758" s="31"/>
      <c r="ODR758" s="31"/>
      <c r="ODS758" s="31"/>
      <c r="ODT758" s="31"/>
      <c r="ODU758" s="31"/>
      <c r="ODV758" s="31"/>
      <c r="ODW758" s="31"/>
      <c r="ODX758" s="31"/>
      <c r="ODY758" s="31"/>
      <c r="ODZ758" s="31"/>
      <c r="OEA758" s="31"/>
      <c r="OEB758" s="31"/>
      <c r="OEC758" s="31"/>
      <c r="OED758" s="31"/>
      <c r="OEE758" s="31"/>
      <c r="OEF758" s="31"/>
      <c r="OEG758" s="31"/>
      <c r="OEH758" s="31"/>
      <c r="OEI758" s="31"/>
      <c r="OEJ758" s="31"/>
      <c r="OEK758" s="31"/>
      <c r="OEL758" s="31"/>
      <c r="OEM758" s="31"/>
      <c r="OEN758" s="31"/>
      <c r="OEO758" s="31"/>
      <c r="OEP758" s="31"/>
      <c r="OEQ758" s="31"/>
      <c r="OER758" s="31"/>
      <c r="OES758" s="31"/>
      <c r="OET758" s="31"/>
      <c r="OEU758" s="31"/>
      <c r="OEV758" s="31"/>
      <c r="OEW758" s="31"/>
      <c r="OEX758" s="31"/>
      <c r="OEY758" s="31"/>
      <c r="OEZ758" s="31"/>
      <c r="OFA758" s="31"/>
      <c r="OFB758" s="31"/>
      <c r="OFC758" s="31"/>
      <c r="OFD758" s="31"/>
      <c r="OFE758" s="31"/>
      <c r="OFF758" s="31"/>
      <c r="OFG758" s="31"/>
      <c r="OFH758" s="31"/>
      <c r="OFI758" s="31"/>
      <c r="OFJ758" s="31"/>
      <c r="OFK758" s="31"/>
      <c r="OFL758" s="31"/>
      <c r="OFM758" s="31"/>
      <c r="OFN758" s="31"/>
      <c r="OFO758" s="31"/>
      <c r="OFP758" s="31"/>
      <c r="OFQ758" s="31"/>
      <c r="OFR758" s="31"/>
      <c r="OFS758" s="31"/>
      <c r="OFT758" s="31"/>
      <c r="OFU758" s="31"/>
      <c r="OFV758" s="31"/>
      <c r="OFW758" s="31"/>
      <c r="OFX758" s="31"/>
      <c r="OFY758" s="31"/>
      <c r="OFZ758" s="31"/>
      <c r="OGA758" s="31"/>
      <c r="OGB758" s="31"/>
      <c r="OGC758" s="31"/>
      <c r="OGD758" s="31"/>
      <c r="OGE758" s="31"/>
      <c r="OGF758" s="31"/>
      <c r="OGG758" s="31"/>
      <c r="OGH758" s="31"/>
      <c r="OGI758" s="31"/>
      <c r="OGJ758" s="31"/>
      <c r="OGK758" s="31"/>
      <c r="OGL758" s="31"/>
      <c r="OGM758" s="31"/>
      <c r="OGN758" s="31"/>
      <c r="OGO758" s="31"/>
      <c r="OGP758" s="31"/>
      <c r="OGQ758" s="31"/>
      <c r="OGR758" s="31"/>
      <c r="OGS758" s="31"/>
      <c r="OGT758" s="31"/>
      <c r="OGU758" s="31"/>
      <c r="OGV758" s="31"/>
      <c r="OGW758" s="31"/>
      <c r="OGX758" s="31"/>
      <c r="OGY758" s="31"/>
      <c r="OGZ758" s="31"/>
      <c r="OHA758" s="31"/>
      <c r="OHB758" s="31"/>
      <c r="OHC758" s="31"/>
      <c r="OHD758" s="31"/>
      <c r="OHE758" s="31"/>
      <c r="OHF758" s="31"/>
      <c r="OHG758" s="31"/>
      <c r="OHH758" s="31"/>
      <c r="OHI758" s="31"/>
      <c r="OHJ758" s="31"/>
      <c r="OHK758" s="31"/>
      <c r="OHL758" s="31"/>
      <c r="OHM758" s="31"/>
      <c r="OHN758" s="31"/>
      <c r="OHO758" s="31"/>
      <c r="OHP758" s="31"/>
      <c r="OHQ758" s="31"/>
      <c r="OHR758" s="31"/>
      <c r="OHS758" s="31"/>
      <c r="OHT758" s="31"/>
      <c r="OHU758" s="31"/>
      <c r="OHV758" s="31"/>
      <c r="OHW758" s="31"/>
      <c r="OHX758" s="31"/>
      <c r="OHY758" s="31"/>
      <c r="OHZ758" s="31"/>
      <c r="OIA758" s="31"/>
      <c r="OIB758" s="31"/>
      <c r="OIC758" s="31"/>
      <c r="OID758" s="31"/>
      <c r="OIE758" s="31"/>
      <c r="OIF758" s="31"/>
      <c r="OIG758" s="31"/>
      <c r="OIH758" s="31"/>
      <c r="OII758" s="31"/>
      <c r="OIJ758" s="31"/>
      <c r="OIK758" s="31"/>
      <c r="OIL758" s="31"/>
      <c r="OIM758" s="31"/>
      <c r="OIN758" s="31"/>
      <c r="OIO758" s="31"/>
      <c r="OIP758" s="31"/>
      <c r="OIQ758" s="31"/>
      <c r="OIR758" s="31"/>
      <c r="OIS758" s="31"/>
      <c r="OIT758" s="31"/>
      <c r="OIU758" s="31"/>
      <c r="OIV758" s="31"/>
      <c r="OIW758" s="31"/>
      <c r="OIX758" s="31"/>
      <c r="OIY758" s="31"/>
      <c r="OIZ758" s="31"/>
      <c r="OJA758" s="31"/>
      <c r="OJB758" s="31"/>
      <c r="OJC758" s="31"/>
      <c r="OJD758" s="31"/>
      <c r="OJE758" s="31"/>
      <c r="OJF758" s="31"/>
      <c r="OJG758" s="31"/>
      <c r="OJH758" s="31"/>
      <c r="OJI758" s="31"/>
      <c r="OJJ758" s="31"/>
      <c r="OJK758" s="31"/>
      <c r="OJL758" s="31"/>
      <c r="OJM758" s="31"/>
      <c r="OJN758" s="31"/>
      <c r="OJO758" s="31"/>
      <c r="OJP758" s="31"/>
      <c r="OJQ758" s="31"/>
      <c r="OJR758" s="31"/>
      <c r="OJS758" s="31"/>
      <c r="OJT758" s="31"/>
      <c r="OJU758" s="31"/>
      <c r="OJV758" s="31"/>
      <c r="OJW758" s="31"/>
      <c r="OJX758" s="31"/>
      <c r="OJY758" s="31"/>
      <c r="OJZ758" s="31"/>
      <c r="OKA758" s="31"/>
      <c r="OKB758" s="31"/>
      <c r="OKC758" s="31"/>
      <c r="OKD758" s="31"/>
      <c r="OKE758" s="31"/>
      <c r="OKF758" s="31"/>
      <c r="OKG758" s="31"/>
      <c r="OKH758" s="31"/>
      <c r="OKI758" s="31"/>
      <c r="OKJ758" s="31"/>
      <c r="OKK758" s="31"/>
      <c r="OKL758" s="31"/>
      <c r="OKM758" s="31"/>
      <c r="OKN758" s="31"/>
      <c r="OKO758" s="31"/>
      <c r="OKP758" s="31"/>
      <c r="OKQ758" s="31"/>
      <c r="OKR758" s="31"/>
      <c r="OKS758" s="31"/>
      <c r="OKT758" s="31"/>
      <c r="OKU758" s="31"/>
      <c r="OKV758" s="31"/>
      <c r="OKW758" s="31"/>
      <c r="OKX758" s="31"/>
      <c r="OKY758" s="31"/>
      <c r="OKZ758" s="31"/>
      <c r="OLA758" s="31"/>
      <c r="OLB758" s="31"/>
      <c r="OLC758" s="31"/>
      <c r="OLD758" s="31"/>
      <c r="OLE758" s="31"/>
      <c r="OLF758" s="31"/>
      <c r="OLG758" s="31"/>
      <c r="OLH758" s="31"/>
      <c r="OLI758" s="31"/>
      <c r="OLJ758" s="31"/>
      <c r="OLK758" s="31"/>
      <c r="OLL758" s="31"/>
      <c r="OLM758" s="31"/>
      <c r="OLN758" s="31"/>
      <c r="OLO758" s="31"/>
      <c r="OLP758" s="31"/>
      <c r="OLQ758" s="31"/>
      <c r="OLR758" s="31"/>
      <c r="OLS758" s="31"/>
      <c r="OLT758" s="31"/>
      <c r="OLU758" s="31"/>
      <c r="OLV758" s="31"/>
      <c r="OLW758" s="31"/>
      <c r="OLX758" s="31"/>
      <c r="OLY758" s="31"/>
      <c r="OLZ758" s="31"/>
      <c r="OMA758" s="31"/>
      <c r="OMB758" s="31"/>
      <c r="OMC758" s="31"/>
      <c r="OMD758" s="31"/>
      <c r="OME758" s="31"/>
      <c r="OMF758" s="31"/>
      <c r="OMG758" s="31"/>
      <c r="OMH758" s="31"/>
      <c r="OMI758" s="31"/>
      <c r="OMJ758" s="31"/>
      <c r="OMK758" s="31"/>
      <c r="OML758" s="31"/>
      <c r="OMM758" s="31"/>
      <c r="OMN758" s="31"/>
      <c r="OMO758" s="31"/>
      <c r="OMP758" s="31"/>
      <c r="OMQ758" s="31"/>
      <c r="OMR758" s="31"/>
      <c r="OMS758" s="31"/>
      <c r="OMT758" s="31"/>
      <c r="OMU758" s="31"/>
      <c r="OMV758" s="31"/>
      <c r="OMW758" s="31"/>
      <c r="OMX758" s="31"/>
      <c r="OMY758" s="31"/>
      <c r="OMZ758" s="31"/>
      <c r="ONA758" s="31"/>
      <c r="ONB758" s="31"/>
      <c r="ONC758" s="31"/>
      <c r="OND758" s="31"/>
      <c r="ONE758" s="31"/>
      <c r="ONF758" s="31"/>
      <c r="ONG758" s="31"/>
      <c r="ONH758" s="31"/>
      <c r="ONI758" s="31"/>
      <c r="ONJ758" s="31"/>
      <c r="ONK758" s="31"/>
      <c r="ONL758" s="31"/>
      <c r="ONM758" s="31"/>
      <c r="ONN758" s="31"/>
      <c r="ONO758" s="31"/>
      <c r="ONP758" s="31"/>
      <c r="ONQ758" s="31"/>
      <c r="ONR758" s="31"/>
      <c r="ONS758" s="31"/>
      <c r="ONT758" s="31"/>
      <c r="ONU758" s="31"/>
      <c r="ONV758" s="31"/>
      <c r="ONW758" s="31"/>
      <c r="ONX758" s="31"/>
      <c r="ONY758" s="31"/>
      <c r="ONZ758" s="31"/>
      <c r="OOA758" s="31"/>
      <c r="OOB758" s="31"/>
      <c r="OOC758" s="31"/>
      <c r="OOD758" s="31"/>
      <c r="OOE758" s="31"/>
      <c r="OOF758" s="31"/>
      <c r="OOG758" s="31"/>
      <c r="OOH758" s="31"/>
      <c r="OOI758" s="31"/>
      <c r="OOJ758" s="31"/>
      <c r="OOK758" s="31"/>
      <c r="OOL758" s="31"/>
      <c r="OOM758" s="31"/>
      <c r="OON758" s="31"/>
      <c r="OOO758" s="31"/>
      <c r="OOP758" s="31"/>
      <c r="OOQ758" s="31"/>
      <c r="OOR758" s="31"/>
      <c r="OOS758" s="31"/>
      <c r="OOT758" s="31"/>
      <c r="OOU758" s="31"/>
      <c r="OOV758" s="31"/>
      <c r="OOW758" s="31"/>
      <c r="OOX758" s="31"/>
      <c r="OOY758" s="31"/>
      <c r="OOZ758" s="31"/>
      <c r="OPA758" s="31"/>
      <c r="OPB758" s="31"/>
      <c r="OPC758" s="31"/>
      <c r="OPD758" s="31"/>
      <c r="OPE758" s="31"/>
      <c r="OPF758" s="31"/>
      <c r="OPG758" s="31"/>
      <c r="OPH758" s="31"/>
      <c r="OPI758" s="31"/>
      <c r="OPJ758" s="31"/>
      <c r="OPK758" s="31"/>
      <c r="OPL758" s="31"/>
      <c r="OPM758" s="31"/>
      <c r="OPN758" s="31"/>
      <c r="OPO758" s="31"/>
      <c r="OPP758" s="31"/>
      <c r="OPQ758" s="31"/>
      <c r="OPR758" s="31"/>
      <c r="OPS758" s="31"/>
      <c r="OPT758" s="31"/>
      <c r="OPU758" s="31"/>
      <c r="OPV758" s="31"/>
      <c r="OPW758" s="31"/>
      <c r="OPX758" s="31"/>
      <c r="OPY758" s="31"/>
      <c r="OPZ758" s="31"/>
      <c r="OQA758" s="31"/>
      <c r="OQB758" s="31"/>
      <c r="OQC758" s="31"/>
      <c r="OQD758" s="31"/>
      <c r="OQE758" s="31"/>
      <c r="OQF758" s="31"/>
      <c r="OQG758" s="31"/>
      <c r="OQH758" s="31"/>
      <c r="OQI758" s="31"/>
      <c r="OQJ758" s="31"/>
      <c r="OQK758" s="31"/>
      <c r="OQL758" s="31"/>
      <c r="OQM758" s="31"/>
      <c r="OQN758" s="31"/>
      <c r="OQO758" s="31"/>
      <c r="OQP758" s="31"/>
      <c r="OQQ758" s="31"/>
      <c r="OQR758" s="31"/>
      <c r="OQS758" s="31"/>
      <c r="OQT758" s="31"/>
      <c r="OQU758" s="31"/>
      <c r="OQV758" s="31"/>
      <c r="OQW758" s="31"/>
      <c r="OQX758" s="31"/>
      <c r="OQY758" s="31"/>
      <c r="OQZ758" s="31"/>
      <c r="ORA758" s="31"/>
      <c r="ORB758" s="31"/>
      <c r="ORC758" s="31"/>
      <c r="ORD758" s="31"/>
      <c r="ORE758" s="31"/>
      <c r="ORF758" s="31"/>
      <c r="ORG758" s="31"/>
      <c r="ORH758" s="31"/>
      <c r="ORI758" s="31"/>
      <c r="ORJ758" s="31"/>
      <c r="ORK758" s="31"/>
      <c r="ORL758" s="31"/>
      <c r="ORM758" s="31"/>
      <c r="ORN758" s="31"/>
      <c r="ORO758" s="31"/>
      <c r="ORP758" s="31"/>
      <c r="ORQ758" s="31"/>
      <c r="ORR758" s="31"/>
      <c r="ORS758" s="31"/>
      <c r="ORT758" s="31"/>
      <c r="ORU758" s="31"/>
      <c r="ORV758" s="31"/>
      <c r="ORW758" s="31"/>
      <c r="ORX758" s="31"/>
      <c r="ORY758" s="31"/>
      <c r="ORZ758" s="31"/>
      <c r="OSA758" s="31"/>
      <c r="OSB758" s="31"/>
      <c r="OSC758" s="31"/>
      <c r="OSD758" s="31"/>
      <c r="OSE758" s="31"/>
      <c r="OSF758" s="31"/>
      <c r="OSG758" s="31"/>
      <c r="OSH758" s="31"/>
      <c r="OSI758" s="31"/>
      <c r="OSJ758" s="31"/>
      <c r="OSK758" s="31"/>
      <c r="OSL758" s="31"/>
      <c r="OSM758" s="31"/>
      <c r="OSN758" s="31"/>
      <c r="OSO758" s="31"/>
      <c r="OSP758" s="31"/>
      <c r="OSQ758" s="31"/>
      <c r="OSR758" s="31"/>
      <c r="OSS758" s="31"/>
      <c r="OST758" s="31"/>
      <c r="OSU758" s="31"/>
      <c r="OSV758" s="31"/>
      <c r="OSW758" s="31"/>
      <c r="OSX758" s="31"/>
      <c r="OSY758" s="31"/>
      <c r="OSZ758" s="31"/>
      <c r="OTA758" s="31"/>
      <c r="OTB758" s="31"/>
      <c r="OTC758" s="31"/>
      <c r="OTD758" s="31"/>
      <c r="OTE758" s="31"/>
      <c r="OTF758" s="31"/>
      <c r="OTG758" s="31"/>
      <c r="OTH758" s="31"/>
      <c r="OTI758" s="31"/>
      <c r="OTJ758" s="31"/>
      <c r="OTK758" s="31"/>
      <c r="OTL758" s="31"/>
      <c r="OTM758" s="31"/>
      <c r="OTN758" s="31"/>
      <c r="OTO758" s="31"/>
      <c r="OTP758" s="31"/>
      <c r="OTQ758" s="31"/>
      <c r="OTR758" s="31"/>
      <c r="OTS758" s="31"/>
      <c r="OTT758" s="31"/>
      <c r="OTU758" s="31"/>
      <c r="OTV758" s="31"/>
      <c r="OTW758" s="31"/>
      <c r="OTX758" s="31"/>
      <c r="OTY758" s="31"/>
      <c r="OTZ758" s="31"/>
      <c r="OUA758" s="31"/>
      <c r="OUB758" s="31"/>
      <c r="OUC758" s="31"/>
      <c r="OUD758" s="31"/>
      <c r="OUE758" s="31"/>
      <c r="OUF758" s="31"/>
      <c r="OUG758" s="31"/>
      <c r="OUH758" s="31"/>
      <c r="OUI758" s="31"/>
      <c r="OUJ758" s="31"/>
      <c r="OUK758" s="31"/>
      <c r="OUL758" s="31"/>
      <c r="OUM758" s="31"/>
      <c r="OUN758" s="31"/>
      <c r="OUO758" s="31"/>
      <c r="OUP758" s="31"/>
      <c r="OUQ758" s="31"/>
      <c r="OUR758" s="31"/>
      <c r="OUS758" s="31"/>
      <c r="OUT758" s="31"/>
      <c r="OUU758" s="31"/>
      <c r="OUV758" s="31"/>
      <c r="OUW758" s="31"/>
      <c r="OUX758" s="31"/>
      <c r="OUY758" s="31"/>
      <c r="OUZ758" s="31"/>
      <c r="OVA758" s="31"/>
      <c r="OVB758" s="31"/>
      <c r="OVC758" s="31"/>
      <c r="OVD758" s="31"/>
      <c r="OVE758" s="31"/>
      <c r="OVF758" s="31"/>
      <c r="OVG758" s="31"/>
      <c r="OVH758" s="31"/>
      <c r="OVI758" s="31"/>
      <c r="OVJ758" s="31"/>
      <c r="OVK758" s="31"/>
      <c r="OVL758" s="31"/>
      <c r="OVM758" s="31"/>
      <c r="OVN758" s="31"/>
      <c r="OVO758" s="31"/>
      <c r="OVP758" s="31"/>
      <c r="OVQ758" s="31"/>
      <c r="OVR758" s="31"/>
      <c r="OVS758" s="31"/>
      <c r="OVT758" s="31"/>
      <c r="OVU758" s="31"/>
      <c r="OVV758" s="31"/>
      <c r="OVW758" s="31"/>
      <c r="OVX758" s="31"/>
      <c r="OVY758" s="31"/>
      <c r="OVZ758" s="31"/>
      <c r="OWA758" s="31"/>
      <c r="OWB758" s="31"/>
      <c r="OWC758" s="31"/>
      <c r="OWD758" s="31"/>
      <c r="OWE758" s="31"/>
      <c r="OWF758" s="31"/>
      <c r="OWG758" s="31"/>
      <c r="OWH758" s="31"/>
      <c r="OWI758" s="31"/>
      <c r="OWJ758" s="31"/>
      <c r="OWK758" s="31"/>
      <c r="OWL758" s="31"/>
      <c r="OWM758" s="31"/>
      <c r="OWN758" s="31"/>
      <c r="OWO758" s="31"/>
      <c r="OWP758" s="31"/>
      <c r="OWQ758" s="31"/>
      <c r="OWR758" s="31"/>
      <c r="OWS758" s="31"/>
      <c r="OWT758" s="31"/>
      <c r="OWU758" s="31"/>
      <c r="OWV758" s="31"/>
      <c r="OWW758" s="31"/>
      <c r="OWX758" s="31"/>
      <c r="OWY758" s="31"/>
      <c r="OWZ758" s="31"/>
      <c r="OXA758" s="31"/>
      <c r="OXB758" s="31"/>
      <c r="OXC758" s="31"/>
      <c r="OXD758" s="31"/>
      <c r="OXE758" s="31"/>
      <c r="OXF758" s="31"/>
      <c r="OXG758" s="31"/>
      <c r="OXH758" s="31"/>
      <c r="OXI758" s="31"/>
      <c r="OXJ758" s="31"/>
      <c r="OXK758" s="31"/>
      <c r="OXL758" s="31"/>
      <c r="OXM758" s="31"/>
      <c r="OXN758" s="31"/>
      <c r="OXO758" s="31"/>
      <c r="OXP758" s="31"/>
      <c r="OXQ758" s="31"/>
      <c r="OXR758" s="31"/>
      <c r="OXS758" s="31"/>
      <c r="OXT758" s="31"/>
      <c r="OXU758" s="31"/>
      <c r="OXV758" s="31"/>
      <c r="OXW758" s="31"/>
      <c r="OXX758" s="31"/>
      <c r="OXY758" s="31"/>
      <c r="OXZ758" s="31"/>
      <c r="OYA758" s="31"/>
      <c r="OYB758" s="31"/>
      <c r="OYC758" s="31"/>
      <c r="OYD758" s="31"/>
      <c r="OYE758" s="31"/>
      <c r="OYF758" s="31"/>
      <c r="OYG758" s="31"/>
      <c r="OYH758" s="31"/>
      <c r="OYI758" s="31"/>
      <c r="OYJ758" s="31"/>
      <c r="OYK758" s="31"/>
      <c r="OYL758" s="31"/>
      <c r="OYM758" s="31"/>
      <c r="OYN758" s="31"/>
      <c r="OYO758" s="31"/>
      <c r="OYP758" s="31"/>
      <c r="OYQ758" s="31"/>
      <c r="OYR758" s="31"/>
      <c r="OYS758" s="31"/>
      <c r="OYT758" s="31"/>
      <c r="OYU758" s="31"/>
      <c r="OYV758" s="31"/>
      <c r="OYW758" s="31"/>
      <c r="OYX758" s="31"/>
      <c r="OYY758" s="31"/>
      <c r="OYZ758" s="31"/>
      <c r="OZA758" s="31"/>
      <c r="OZB758" s="31"/>
      <c r="OZC758" s="31"/>
      <c r="OZD758" s="31"/>
      <c r="OZE758" s="31"/>
      <c r="OZF758" s="31"/>
      <c r="OZG758" s="31"/>
      <c r="OZH758" s="31"/>
      <c r="OZI758" s="31"/>
      <c r="OZJ758" s="31"/>
      <c r="OZK758" s="31"/>
      <c r="OZL758" s="31"/>
      <c r="OZM758" s="31"/>
      <c r="OZN758" s="31"/>
      <c r="OZO758" s="31"/>
      <c r="OZP758" s="31"/>
      <c r="OZQ758" s="31"/>
      <c r="OZR758" s="31"/>
      <c r="OZS758" s="31"/>
      <c r="OZT758" s="31"/>
      <c r="OZU758" s="31"/>
      <c r="OZV758" s="31"/>
      <c r="OZW758" s="31"/>
      <c r="OZX758" s="31"/>
      <c r="OZY758" s="31"/>
      <c r="OZZ758" s="31"/>
      <c r="PAA758" s="31"/>
      <c r="PAB758" s="31"/>
      <c r="PAC758" s="31"/>
      <c r="PAD758" s="31"/>
      <c r="PAE758" s="31"/>
      <c r="PAF758" s="31"/>
      <c r="PAG758" s="31"/>
      <c r="PAH758" s="31"/>
      <c r="PAI758" s="31"/>
      <c r="PAJ758" s="31"/>
      <c r="PAK758" s="31"/>
      <c r="PAL758" s="31"/>
      <c r="PAM758" s="31"/>
      <c r="PAN758" s="31"/>
      <c r="PAO758" s="31"/>
      <c r="PAP758" s="31"/>
      <c r="PAQ758" s="31"/>
      <c r="PAR758" s="31"/>
      <c r="PAS758" s="31"/>
      <c r="PAT758" s="31"/>
      <c r="PAU758" s="31"/>
      <c r="PAV758" s="31"/>
      <c r="PAW758" s="31"/>
      <c r="PAX758" s="31"/>
      <c r="PAY758" s="31"/>
      <c r="PAZ758" s="31"/>
      <c r="PBA758" s="31"/>
      <c r="PBB758" s="31"/>
      <c r="PBC758" s="31"/>
      <c r="PBD758" s="31"/>
      <c r="PBE758" s="31"/>
      <c r="PBF758" s="31"/>
      <c r="PBG758" s="31"/>
      <c r="PBH758" s="31"/>
      <c r="PBI758" s="31"/>
      <c r="PBJ758" s="31"/>
      <c r="PBK758" s="31"/>
      <c r="PBL758" s="31"/>
      <c r="PBM758" s="31"/>
      <c r="PBN758" s="31"/>
      <c r="PBO758" s="31"/>
      <c r="PBP758" s="31"/>
      <c r="PBQ758" s="31"/>
      <c r="PBR758" s="31"/>
      <c r="PBS758" s="31"/>
      <c r="PBT758" s="31"/>
      <c r="PBU758" s="31"/>
      <c r="PBV758" s="31"/>
      <c r="PBW758" s="31"/>
      <c r="PBX758" s="31"/>
      <c r="PBY758" s="31"/>
      <c r="PBZ758" s="31"/>
      <c r="PCA758" s="31"/>
      <c r="PCB758" s="31"/>
      <c r="PCC758" s="31"/>
      <c r="PCD758" s="31"/>
      <c r="PCE758" s="31"/>
      <c r="PCF758" s="31"/>
      <c r="PCG758" s="31"/>
      <c r="PCH758" s="31"/>
      <c r="PCI758" s="31"/>
      <c r="PCJ758" s="31"/>
      <c r="PCK758" s="31"/>
      <c r="PCL758" s="31"/>
      <c r="PCM758" s="31"/>
      <c r="PCN758" s="31"/>
      <c r="PCO758" s="31"/>
      <c r="PCP758" s="31"/>
      <c r="PCQ758" s="31"/>
      <c r="PCR758" s="31"/>
      <c r="PCS758" s="31"/>
      <c r="PCT758" s="31"/>
      <c r="PCU758" s="31"/>
      <c r="PCV758" s="31"/>
      <c r="PCW758" s="31"/>
      <c r="PCX758" s="31"/>
      <c r="PCY758" s="31"/>
      <c r="PCZ758" s="31"/>
      <c r="PDA758" s="31"/>
      <c r="PDB758" s="31"/>
      <c r="PDC758" s="31"/>
      <c r="PDD758" s="31"/>
      <c r="PDE758" s="31"/>
      <c r="PDF758" s="31"/>
      <c r="PDG758" s="31"/>
      <c r="PDH758" s="31"/>
      <c r="PDI758" s="31"/>
      <c r="PDJ758" s="31"/>
      <c r="PDK758" s="31"/>
      <c r="PDL758" s="31"/>
      <c r="PDM758" s="31"/>
      <c r="PDN758" s="31"/>
      <c r="PDO758" s="31"/>
      <c r="PDP758" s="31"/>
      <c r="PDQ758" s="31"/>
      <c r="PDR758" s="31"/>
      <c r="PDS758" s="31"/>
      <c r="PDT758" s="31"/>
      <c r="PDU758" s="31"/>
      <c r="PDV758" s="31"/>
      <c r="PDW758" s="31"/>
      <c r="PDX758" s="31"/>
      <c r="PDY758" s="31"/>
      <c r="PDZ758" s="31"/>
      <c r="PEA758" s="31"/>
      <c r="PEB758" s="31"/>
      <c r="PEC758" s="31"/>
      <c r="PED758" s="31"/>
      <c r="PEE758" s="31"/>
      <c r="PEF758" s="31"/>
      <c r="PEG758" s="31"/>
      <c r="PEH758" s="31"/>
      <c r="PEI758" s="31"/>
      <c r="PEJ758" s="31"/>
      <c r="PEK758" s="31"/>
      <c r="PEL758" s="31"/>
      <c r="PEM758" s="31"/>
      <c r="PEN758" s="31"/>
      <c r="PEO758" s="31"/>
      <c r="PEP758" s="31"/>
      <c r="PEQ758" s="31"/>
      <c r="PER758" s="31"/>
      <c r="PES758" s="31"/>
      <c r="PET758" s="31"/>
      <c r="PEU758" s="31"/>
      <c r="PEV758" s="31"/>
      <c r="PEW758" s="31"/>
      <c r="PEX758" s="31"/>
      <c r="PEY758" s="31"/>
      <c r="PEZ758" s="31"/>
      <c r="PFA758" s="31"/>
      <c r="PFB758" s="31"/>
      <c r="PFC758" s="31"/>
      <c r="PFD758" s="31"/>
      <c r="PFE758" s="31"/>
      <c r="PFF758" s="31"/>
      <c r="PFG758" s="31"/>
      <c r="PFH758" s="31"/>
      <c r="PFI758" s="31"/>
      <c r="PFJ758" s="31"/>
      <c r="PFK758" s="31"/>
      <c r="PFL758" s="31"/>
      <c r="PFM758" s="31"/>
      <c r="PFN758" s="31"/>
      <c r="PFO758" s="31"/>
      <c r="PFP758" s="31"/>
      <c r="PFQ758" s="31"/>
      <c r="PFR758" s="31"/>
      <c r="PFS758" s="31"/>
      <c r="PFT758" s="31"/>
      <c r="PFU758" s="31"/>
      <c r="PFV758" s="31"/>
      <c r="PFW758" s="31"/>
      <c r="PFX758" s="31"/>
      <c r="PFY758" s="31"/>
      <c r="PFZ758" s="31"/>
      <c r="PGA758" s="31"/>
      <c r="PGB758" s="31"/>
      <c r="PGC758" s="31"/>
      <c r="PGD758" s="31"/>
      <c r="PGE758" s="31"/>
      <c r="PGF758" s="31"/>
      <c r="PGG758" s="31"/>
      <c r="PGH758" s="31"/>
      <c r="PGI758" s="31"/>
      <c r="PGJ758" s="31"/>
      <c r="PGK758" s="31"/>
      <c r="PGL758" s="31"/>
      <c r="PGM758" s="31"/>
      <c r="PGN758" s="31"/>
      <c r="PGO758" s="31"/>
      <c r="PGP758" s="31"/>
      <c r="PGQ758" s="31"/>
      <c r="PGR758" s="31"/>
      <c r="PGS758" s="31"/>
      <c r="PGT758" s="31"/>
      <c r="PGU758" s="31"/>
      <c r="PGV758" s="31"/>
      <c r="PGW758" s="31"/>
      <c r="PGX758" s="31"/>
      <c r="PGY758" s="31"/>
      <c r="PGZ758" s="31"/>
      <c r="PHA758" s="31"/>
      <c r="PHB758" s="31"/>
      <c r="PHC758" s="31"/>
      <c r="PHD758" s="31"/>
      <c r="PHE758" s="31"/>
      <c r="PHF758" s="31"/>
      <c r="PHG758" s="31"/>
      <c r="PHH758" s="31"/>
      <c r="PHI758" s="31"/>
      <c r="PHJ758" s="31"/>
      <c r="PHK758" s="31"/>
      <c r="PHL758" s="31"/>
      <c r="PHM758" s="31"/>
      <c r="PHN758" s="31"/>
      <c r="PHO758" s="31"/>
      <c r="PHP758" s="31"/>
      <c r="PHQ758" s="31"/>
      <c r="PHR758" s="31"/>
      <c r="PHS758" s="31"/>
      <c r="PHT758" s="31"/>
      <c r="PHU758" s="31"/>
      <c r="PHV758" s="31"/>
      <c r="PHW758" s="31"/>
      <c r="PHX758" s="31"/>
      <c r="PHY758" s="31"/>
      <c r="PHZ758" s="31"/>
      <c r="PIA758" s="31"/>
      <c r="PIB758" s="31"/>
      <c r="PIC758" s="31"/>
      <c r="PID758" s="31"/>
      <c r="PIE758" s="31"/>
      <c r="PIF758" s="31"/>
      <c r="PIG758" s="31"/>
      <c r="PIH758" s="31"/>
      <c r="PII758" s="31"/>
      <c r="PIJ758" s="31"/>
      <c r="PIK758" s="31"/>
      <c r="PIL758" s="31"/>
      <c r="PIM758" s="31"/>
      <c r="PIN758" s="31"/>
      <c r="PIO758" s="31"/>
      <c r="PIP758" s="31"/>
      <c r="PIQ758" s="31"/>
      <c r="PIR758" s="31"/>
      <c r="PIS758" s="31"/>
      <c r="PIT758" s="31"/>
      <c r="PIU758" s="31"/>
      <c r="PIV758" s="31"/>
      <c r="PIW758" s="31"/>
      <c r="PIX758" s="31"/>
      <c r="PIY758" s="31"/>
      <c r="PIZ758" s="31"/>
      <c r="PJA758" s="31"/>
      <c r="PJB758" s="31"/>
      <c r="PJC758" s="31"/>
      <c r="PJD758" s="31"/>
      <c r="PJE758" s="31"/>
      <c r="PJF758" s="31"/>
      <c r="PJG758" s="31"/>
      <c r="PJH758" s="31"/>
      <c r="PJI758" s="31"/>
      <c r="PJJ758" s="31"/>
      <c r="PJK758" s="31"/>
      <c r="PJL758" s="31"/>
      <c r="PJM758" s="31"/>
      <c r="PJN758" s="31"/>
      <c r="PJO758" s="31"/>
      <c r="PJP758" s="31"/>
      <c r="PJQ758" s="31"/>
      <c r="PJR758" s="31"/>
      <c r="PJS758" s="31"/>
      <c r="PJT758" s="31"/>
      <c r="PJU758" s="31"/>
      <c r="PJV758" s="31"/>
      <c r="PJW758" s="31"/>
      <c r="PJX758" s="31"/>
      <c r="PJY758" s="31"/>
      <c r="PJZ758" s="31"/>
      <c r="PKA758" s="31"/>
      <c r="PKB758" s="31"/>
      <c r="PKC758" s="31"/>
      <c r="PKD758" s="31"/>
      <c r="PKE758" s="31"/>
      <c r="PKF758" s="31"/>
      <c r="PKG758" s="31"/>
      <c r="PKH758" s="31"/>
      <c r="PKI758" s="31"/>
      <c r="PKJ758" s="31"/>
      <c r="PKK758" s="31"/>
      <c r="PKL758" s="31"/>
      <c r="PKM758" s="31"/>
      <c r="PKN758" s="31"/>
      <c r="PKO758" s="31"/>
      <c r="PKP758" s="31"/>
      <c r="PKQ758" s="31"/>
      <c r="PKR758" s="31"/>
      <c r="PKS758" s="31"/>
      <c r="PKT758" s="31"/>
      <c r="PKU758" s="31"/>
      <c r="PKV758" s="31"/>
      <c r="PKW758" s="31"/>
      <c r="PKX758" s="31"/>
      <c r="PKY758" s="31"/>
      <c r="PKZ758" s="31"/>
      <c r="PLA758" s="31"/>
      <c r="PLB758" s="31"/>
      <c r="PLC758" s="31"/>
      <c r="PLD758" s="31"/>
      <c r="PLE758" s="31"/>
      <c r="PLF758" s="31"/>
      <c r="PLG758" s="31"/>
      <c r="PLH758" s="31"/>
      <c r="PLI758" s="31"/>
      <c r="PLJ758" s="31"/>
      <c r="PLK758" s="31"/>
      <c r="PLL758" s="31"/>
      <c r="PLM758" s="31"/>
      <c r="PLN758" s="31"/>
      <c r="PLO758" s="31"/>
      <c r="PLP758" s="31"/>
      <c r="PLQ758" s="31"/>
      <c r="PLR758" s="31"/>
      <c r="PLS758" s="31"/>
      <c r="PLT758" s="31"/>
      <c r="PLU758" s="31"/>
      <c r="PLV758" s="31"/>
      <c r="PLW758" s="31"/>
      <c r="PLX758" s="31"/>
      <c r="PLY758" s="31"/>
      <c r="PLZ758" s="31"/>
      <c r="PMA758" s="31"/>
      <c r="PMB758" s="31"/>
      <c r="PMC758" s="31"/>
      <c r="PMD758" s="31"/>
      <c r="PME758" s="31"/>
      <c r="PMF758" s="31"/>
      <c r="PMG758" s="31"/>
      <c r="PMH758" s="31"/>
      <c r="PMI758" s="31"/>
      <c r="PMJ758" s="31"/>
      <c r="PMK758" s="31"/>
      <c r="PML758" s="31"/>
      <c r="PMM758" s="31"/>
      <c r="PMN758" s="31"/>
      <c r="PMO758" s="31"/>
      <c r="PMP758" s="31"/>
      <c r="PMQ758" s="31"/>
      <c r="PMR758" s="31"/>
      <c r="PMS758" s="31"/>
      <c r="PMT758" s="31"/>
      <c r="PMU758" s="31"/>
      <c r="PMV758" s="31"/>
      <c r="PMW758" s="31"/>
      <c r="PMX758" s="31"/>
      <c r="PMY758" s="31"/>
      <c r="PMZ758" s="31"/>
      <c r="PNA758" s="31"/>
      <c r="PNB758" s="31"/>
      <c r="PNC758" s="31"/>
      <c r="PND758" s="31"/>
      <c r="PNE758" s="31"/>
      <c r="PNF758" s="31"/>
      <c r="PNG758" s="31"/>
      <c r="PNH758" s="31"/>
      <c r="PNI758" s="31"/>
      <c r="PNJ758" s="31"/>
      <c r="PNK758" s="31"/>
      <c r="PNL758" s="31"/>
      <c r="PNM758" s="31"/>
      <c r="PNN758" s="31"/>
      <c r="PNO758" s="31"/>
      <c r="PNP758" s="31"/>
      <c r="PNQ758" s="31"/>
      <c r="PNR758" s="31"/>
      <c r="PNS758" s="31"/>
      <c r="PNT758" s="31"/>
      <c r="PNU758" s="31"/>
      <c r="PNV758" s="31"/>
      <c r="PNW758" s="31"/>
      <c r="PNX758" s="31"/>
      <c r="PNY758" s="31"/>
      <c r="PNZ758" s="31"/>
      <c r="POA758" s="31"/>
      <c r="POB758" s="31"/>
      <c r="POC758" s="31"/>
      <c r="POD758" s="31"/>
      <c r="POE758" s="31"/>
      <c r="POF758" s="31"/>
      <c r="POG758" s="31"/>
      <c r="POH758" s="31"/>
      <c r="POI758" s="31"/>
      <c r="POJ758" s="31"/>
      <c r="POK758" s="31"/>
      <c r="POL758" s="31"/>
      <c r="POM758" s="31"/>
      <c r="PON758" s="31"/>
      <c r="POO758" s="31"/>
      <c r="POP758" s="31"/>
      <c r="POQ758" s="31"/>
      <c r="POR758" s="31"/>
      <c r="POS758" s="31"/>
      <c r="POT758" s="31"/>
      <c r="POU758" s="31"/>
      <c r="POV758" s="31"/>
      <c r="POW758" s="31"/>
      <c r="POX758" s="31"/>
      <c r="POY758" s="31"/>
      <c r="POZ758" s="31"/>
      <c r="PPA758" s="31"/>
      <c r="PPB758" s="31"/>
      <c r="PPC758" s="31"/>
      <c r="PPD758" s="31"/>
      <c r="PPE758" s="31"/>
      <c r="PPF758" s="31"/>
      <c r="PPG758" s="31"/>
      <c r="PPH758" s="31"/>
      <c r="PPI758" s="31"/>
      <c r="PPJ758" s="31"/>
      <c r="PPK758" s="31"/>
      <c r="PPL758" s="31"/>
      <c r="PPM758" s="31"/>
      <c r="PPN758" s="31"/>
      <c r="PPO758" s="31"/>
      <c r="PPP758" s="31"/>
      <c r="PPQ758" s="31"/>
      <c r="PPR758" s="31"/>
      <c r="PPS758" s="31"/>
      <c r="PPT758" s="31"/>
      <c r="PPU758" s="31"/>
      <c r="PPV758" s="31"/>
      <c r="PPW758" s="31"/>
      <c r="PPX758" s="31"/>
      <c r="PPY758" s="31"/>
      <c r="PPZ758" s="31"/>
      <c r="PQA758" s="31"/>
      <c r="PQB758" s="31"/>
      <c r="PQC758" s="31"/>
      <c r="PQD758" s="31"/>
      <c r="PQE758" s="31"/>
      <c r="PQF758" s="31"/>
      <c r="PQG758" s="31"/>
      <c r="PQH758" s="31"/>
      <c r="PQI758" s="31"/>
      <c r="PQJ758" s="31"/>
      <c r="PQK758" s="31"/>
      <c r="PQL758" s="31"/>
      <c r="PQM758" s="31"/>
      <c r="PQN758" s="31"/>
      <c r="PQO758" s="31"/>
      <c r="PQP758" s="31"/>
      <c r="PQQ758" s="31"/>
      <c r="PQR758" s="31"/>
      <c r="PQS758" s="31"/>
      <c r="PQT758" s="31"/>
      <c r="PQU758" s="31"/>
      <c r="PQV758" s="31"/>
      <c r="PQW758" s="31"/>
      <c r="PQX758" s="31"/>
      <c r="PQY758" s="31"/>
      <c r="PQZ758" s="31"/>
      <c r="PRA758" s="31"/>
      <c r="PRB758" s="31"/>
      <c r="PRC758" s="31"/>
      <c r="PRD758" s="31"/>
      <c r="PRE758" s="31"/>
      <c r="PRF758" s="31"/>
      <c r="PRG758" s="31"/>
      <c r="PRH758" s="31"/>
      <c r="PRI758" s="31"/>
      <c r="PRJ758" s="31"/>
      <c r="PRK758" s="31"/>
      <c r="PRL758" s="31"/>
      <c r="PRM758" s="31"/>
      <c r="PRN758" s="31"/>
      <c r="PRO758" s="31"/>
      <c r="PRP758" s="31"/>
      <c r="PRQ758" s="31"/>
      <c r="PRR758" s="31"/>
      <c r="PRS758" s="31"/>
      <c r="PRT758" s="31"/>
      <c r="PRU758" s="31"/>
      <c r="PRV758" s="31"/>
      <c r="PRW758" s="31"/>
      <c r="PRX758" s="31"/>
      <c r="PRY758" s="31"/>
      <c r="PRZ758" s="31"/>
      <c r="PSA758" s="31"/>
      <c r="PSB758" s="31"/>
      <c r="PSC758" s="31"/>
      <c r="PSD758" s="31"/>
      <c r="PSE758" s="31"/>
      <c r="PSF758" s="31"/>
      <c r="PSG758" s="31"/>
      <c r="PSH758" s="31"/>
      <c r="PSI758" s="31"/>
      <c r="PSJ758" s="31"/>
      <c r="PSK758" s="31"/>
      <c r="PSL758" s="31"/>
      <c r="PSM758" s="31"/>
      <c r="PSN758" s="31"/>
      <c r="PSO758" s="31"/>
      <c r="PSP758" s="31"/>
      <c r="PSQ758" s="31"/>
      <c r="PSR758" s="31"/>
      <c r="PSS758" s="31"/>
      <c r="PST758" s="31"/>
      <c r="PSU758" s="31"/>
      <c r="PSV758" s="31"/>
      <c r="PSW758" s="31"/>
      <c r="PSX758" s="31"/>
      <c r="PSY758" s="31"/>
      <c r="PSZ758" s="31"/>
      <c r="PTA758" s="31"/>
      <c r="PTB758" s="31"/>
      <c r="PTC758" s="31"/>
      <c r="PTD758" s="31"/>
      <c r="PTE758" s="31"/>
      <c r="PTF758" s="31"/>
      <c r="PTG758" s="31"/>
      <c r="PTH758" s="31"/>
      <c r="PTI758" s="31"/>
      <c r="PTJ758" s="31"/>
      <c r="PTK758" s="31"/>
      <c r="PTL758" s="31"/>
      <c r="PTM758" s="31"/>
      <c r="PTN758" s="31"/>
      <c r="PTO758" s="31"/>
      <c r="PTP758" s="31"/>
      <c r="PTQ758" s="31"/>
      <c r="PTR758" s="31"/>
      <c r="PTS758" s="31"/>
      <c r="PTT758" s="31"/>
      <c r="PTU758" s="31"/>
      <c r="PTV758" s="31"/>
      <c r="PTW758" s="31"/>
      <c r="PTX758" s="31"/>
      <c r="PTY758" s="31"/>
      <c r="PTZ758" s="31"/>
      <c r="PUA758" s="31"/>
      <c r="PUB758" s="31"/>
      <c r="PUC758" s="31"/>
      <c r="PUD758" s="31"/>
      <c r="PUE758" s="31"/>
      <c r="PUF758" s="31"/>
      <c r="PUG758" s="31"/>
      <c r="PUH758" s="31"/>
      <c r="PUI758" s="31"/>
      <c r="PUJ758" s="31"/>
      <c r="PUK758" s="31"/>
      <c r="PUL758" s="31"/>
      <c r="PUM758" s="31"/>
      <c r="PUN758" s="31"/>
      <c r="PUO758" s="31"/>
      <c r="PUP758" s="31"/>
      <c r="PUQ758" s="31"/>
      <c r="PUR758" s="31"/>
      <c r="PUS758" s="31"/>
      <c r="PUT758" s="31"/>
      <c r="PUU758" s="31"/>
      <c r="PUV758" s="31"/>
      <c r="PUW758" s="31"/>
      <c r="PUX758" s="31"/>
      <c r="PUY758" s="31"/>
      <c r="PUZ758" s="31"/>
      <c r="PVA758" s="31"/>
      <c r="PVB758" s="31"/>
      <c r="PVC758" s="31"/>
      <c r="PVD758" s="31"/>
      <c r="PVE758" s="31"/>
      <c r="PVF758" s="31"/>
      <c r="PVG758" s="31"/>
      <c r="PVH758" s="31"/>
      <c r="PVI758" s="31"/>
      <c r="PVJ758" s="31"/>
      <c r="PVK758" s="31"/>
      <c r="PVL758" s="31"/>
      <c r="PVM758" s="31"/>
      <c r="PVN758" s="31"/>
      <c r="PVO758" s="31"/>
      <c r="PVP758" s="31"/>
      <c r="PVQ758" s="31"/>
      <c r="PVR758" s="31"/>
      <c r="PVS758" s="31"/>
      <c r="PVT758" s="31"/>
      <c r="PVU758" s="31"/>
      <c r="PVV758" s="31"/>
      <c r="PVW758" s="31"/>
      <c r="PVX758" s="31"/>
      <c r="PVY758" s="31"/>
      <c r="PVZ758" s="31"/>
      <c r="PWA758" s="31"/>
      <c r="PWB758" s="31"/>
      <c r="PWC758" s="31"/>
      <c r="PWD758" s="31"/>
      <c r="PWE758" s="31"/>
      <c r="PWF758" s="31"/>
      <c r="PWG758" s="31"/>
      <c r="PWH758" s="31"/>
      <c r="PWI758" s="31"/>
      <c r="PWJ758" s="31"/>
      <c r="PWK758" s="31"/>
      <c r="PWL758" s="31"/>
      <c r="PWM758" s="31"/>
      <c r="PWN758" s="31"/>
      <c r="PWO758" s="31"/>
      <c r="PWP758" s="31"/>
      <c r="PWQ758" s="31"/>
      <c r="PWR758" s="31"/>
      <c r="PWS758" s="31"/>
      <c r="PWT758" s="31"/>
      <c r="PWU758" s="31"/>
      <c r="PWV758" s="31"/>
      <c r="PWW758" s="31"/>
      <c r="PWX758" s="31"/>
      <c r="PWY758" s="31"/>
      <c r="PWZ758" s="31"/>
      <c r="PXA758" s="31"/>
      <c r="PXB758" s="31"/>
      <c r="PXC758" s="31"/>
      <c r="PXD758" s="31"/>
      <c r="PXE758" s="31"/>
      <c r="PXF758" s="31"/>
      <c r="PXG758" s="31"/>
      <c r="PXH758" s="31"/>
      <c r="PXI758" s="31"/>
      <c r="PXJ758" s="31"/>
      <c r="PXK758" s="31"/>
      <c r="PXL758" s="31"/>
      <c r="PXM758" s="31"/>
      <c r="PXN758" s="31"/>
      <c r="PXO758" s="31"/>
      <c r="PXP758" s="31"/>
      <c r="PXQ758" s="31"/>
      <c r="PXR758" s="31"/>
      <c r="PXS758" s="31"/>
      <c r="PXT758" s="31"/>
      <c r="PXU758" s="31"/>
      <c r="PXV758" s="31"/>
      <c r="PXW758" s="31"/>
      <c r="PXX758" s="31"/>
      <c r="PXY758" s="31"/>
      <c r="PXZ758" s="31"/>
      <c r="PYA758" s="31"/>
      <c r="PYB758" s="31"/>
      <c r="PYC758" s="31"/>
      <c r="PYD758" s="31"/>
      <c r="PYE758" s="31"/>
      <c r="PYF758" s="31"/>
      <c r="PYG758" s="31"/>
      <c r="PYH758" s="31"/>
      <c r="PYI758" s="31"/>
      <c r="PYJ758" s="31"/>
      <c r="PYK758" s="31"/>
      <c r="PYL758" s="31"/>
      <c r="PYM758" s="31"/>
      <c r="PYN758" s="31"/>
      <c r="PYO758" s="31"/>
      <c r="PYP758" s="31"/>
      <c r="PYQ758" s="31"/>
      <c r="PYR758" s="31"/>
      <c r="PYS758" s="31"/>
      <c r="PYT758" s="31"/>
      <c r="PYU758" s="31"/>
      <c r="PYV758" s="31"/>
      <c r="PYW758" s="31"/>
      <c r="PYX758" s="31"/>
      <c r="PYY758" s="31"/>
      <c r="PYZ758" s="31"/>
      <c r="PZA758" s="31"/>
      <c r="PZB758" s="31"/>
      <c r="PZC758" s="31"/>
      <c r="PZD758" s="31"/>
      <c r="PZE758" s="31"/>
      <c r="PZF758" s="31"/>
      <c r="PZG758" s="31"/>
      <c r="PZH758" s="31"/>
      <c r="PZI758" s="31"/>
      <c r="PZJ758" s="31"/>
      <c r="PZK758" s="31"/>
      <c r="PZL758" s="31"/>
      <c r="PZM758" s="31"/>
      <c r="PZN758" s="31"/>
      <c r="PZO758" s="31"/>
      <c r="PZP758" s="31"/>
      <c r="PZQ758" s="31"/>
      <c r="PZR758" s="31"/>
      <c r="PZS758" s="31"/>
      <c r="PZT758" s="31"/>
      <c r="PZU758" s="31"/>
      <c r="PZV758" s="31"/>
      <c r="PZW758" s="31"/>
      <c r="PZX758" s="31"/>
      <c r="PZY758" s="31"/>
      <c r="PZZ758" s="31"/>
      <c r="QAA758" s="31"/>
      <c r="QAB758" s="31"/>
      <c r="QAC758" s="31"/>
      <c r="QAD758" s="31"/>
      <c r="QAE758" s="31"/>
      <c r="QAF758" s="31"/>
      <c r="QAG758" s="31"/>
      <c r="QAH758" s="31"/>
      <c r="QAI758" s="31"/>
      <c r="QAJ758" s="31"/>
      <c r="QAK758" s="31"/>
      <c r="QAL758" s="31"/>
      <c r="QAM758" s="31"/>
      <c r="QAN758" s="31"/>
      <c r="QAO758" s="31"/>
      <c r="QAP758" s="31"/>
      <c r="QAQ758" s="31"/>
      <c r="QAR758" s="31"/>
      <c r="QAS758" s="31"/>
      <c r="QAT758" s="31"/>
      <c r="QAU758" s="31"/>
      <c r="QAV758" s="31"/>
      <c r="QAW758" s="31"/>
      <c r="QAX758" s="31"/>
      <c r="QAY758" s="31"/>
      <c r="QAZ758" s="31"/>
      <c r="QBA758" s="31"/>
      <c r="QBB758" s="31"/>
      <c r="QBC758" s="31"/>
      <c r="QBD758" s="31"/>
      <c r="QBE758" s="31"/>
      <c r="QBF758" s="31"/>
      <c r="QBG758" s="31"/>
      <c r="QBH758" s="31"/>
      <c r="QBI758" s="31"/>
      <c r="QBJ758" s="31"/>
      <c r="QBK758" s="31"/>
      <c r="QBL758" s="31"/>
      <c r="QBM758" s="31"/>
      <c r="QBN758" s="31"/>
      <c r="QBO758" s="31"/>
      <c r="QBP758" s="31"/>
      <c r="QBQ758" s="31"/>
      <c r="QBR758" s="31"/>
      <c r="QBS758" s="31"/>
      <c r="QBT758" s="31"/>
      <c r="QBU758" s="31"/>
      <c r="QBV758" s="31"/>
      <c r="QBW758" s="31"/>
      <c r="QBX758" s="31"/>
      <c r="QBY758" s="31"/>
      <c r="QBZ758" s="31"/>
      <c r="QCA758" s="31"/>
      <c r="QCB758" s="31"/>
      <c r="QCC758" s="31"/>
      <c r="QCD758" s="31"/>
      <c r="QCE758" s="31"/>
      <c r="QCF758" s="31"/>
      <c r="QCG758" s="31"/>
      <c r="QCH758" s="31"/>
      <c r="QCI758" s="31"/>
      <c r="QCJ758" s="31"/>
      <c r="QCK758" s="31"/>
      <c r="QCL758" s="31"/>
      <c r="QCM758" s="31"/>
      <c r="QCN758" s="31"/>
      <c r="QCO758" s="31"/>
      <c r="QCP758" s="31"/>
      <c r="QCQ758" s="31"/>
      <c r="QCR758" s="31"/>
      <c r="QCS758" s="31"/>
      <c r="QCT758" s="31"/>
      <c r="QCU758" s="31"/>
      <c r="QCV758" s="31"/>
      <c r="QCW758" s="31"/>
      <c r="QCX758" s="31"/>
      <c r="QCY758" s="31"/>
      <c r="QCZ758" s="31"/>
      <c r="QDA758" s="31"/>
      <c r="QDB758" s="31"/>
      <c r="QDC758" s="31"/>
      <c r="QDD758" s="31"/>
      <c r="QDE758" s="31"/>
      <c r="QDF758" s="31"/>
      <c r="QDG758" s="31"/>
      <c r="QDH758" s="31"/>
      <c r="QDI758" s="31"/>
      <c r="QDJ758" s="31"/>
      <c r="QDK758" s="31"/>
      <c r="QDL758" s="31"/>
      <c r="QDM758" s="31"/>
      <c r="QDN758" s="31"/>
      <c r="QDO758" s="31"/>
      <c r="QDP758" s="31"/>
      <c r="QDQ758" s="31"/>
      <c r="QDR758" s="31"/>
      <c r="QDS758" s="31"/>
      <c r="QDT758" s="31"/>
      <c r="QDU758" s="31"/>
      <c r="QDV758" s="31"/>
      <c r="QDW758" s="31"/>
      <c r="QDX758" s="31"/>
      <c r="QDY758" s="31"/>
      <c r="QDZ758" s="31"/>
      <c r="QEA758" s="31"/>
      <c r="QEB758" s="31"/>
      <c r="QEC758" s="31"/>
      <c r="QED758" s="31"/>
      <c r="QEE758" s="31"/>
      <c r="QEF758" s="31"/>
      <c r="QEG758" s="31"/>
      <c r="QEH758" s="31"/>
      <c r="QEI758" s="31"/>
      <c r="QEJ758" s="31"/>
      <c r="QEK758" s="31"/>
      <c r="QEL758" s="31"/>
      <c r="QEM758" s="31"/>
      <c r="QEN758" s="31"/>
      <c r="QEO758" s="31"/>
      <c r="QEP758" s="31"/>
      <c r="QEQ758" s="31"/>
      <c r="QER758" s="31"/>
      <c r="QES758" s="31"/>
      <c r="QET758" s="31"/>
      <c r="QEU758" s="31"/>
      <c r="QEV758" s="31"/>
      <c r="QEW758" s="31"/>
      <c r="QEX758" s="31"/>
      <c r="QEY758" s="31"/>
      <c r="QEZ758" s="31"/>
      <c r="QFA758" s="31"/>
      <c r="QFB758" s="31"/>
      <c r="QFC758" s="31"/>
      <c r="QFD758" s="31"/>
      <c r="QFE758" s="31"/>
      <c r="QFF758" s="31"/>
      <c r="QFG758" s="31"/>
      <c r="QFH758" s="31"/>
      <c r="QFI758" s="31"/>
      <c r="QFJ758" s="31"/>
      <c r="QFK758" s="31"/>
      <c r="QFL758" s="31"/>
      <c r="QFM758" s="31"/>
      <c r="QFN758" s="31"/>
      <c r="QFO758" s="31"/>
      <c r="QFP758" s="31"/>
      <c r="QFQ758" s="31"/>
      <c r="QFR758" s="31"/>
      <c r="QFS758" s="31"/>
      <c r="QFT758" s="31"/>
      <c r="QFU758" s="31"/>
      <c r="QFV758" s="31"/>
      <c r="QFW758" s="31"/>
      <c r="QFX758" s="31"/>
      <c r="QFY758" s="31"/>
      <c r="QFZ758" s="31"/>
      <c r="QGA758" s="31"/>
      <c r="QGB758" s="31"/>
      <c r="QGC758" s="31"/>
      <c r="QGD758" s="31"/>
      <c r="QGE758" s="31"/>
      <c r="QGF758" s="31"/>
      <c r="QGG758" s="31"/>
      <c r="QGH758" s="31"/>
      <c r="QGI758" s="31"/>
      <c r="QGJ758" s="31"/>
      <c r="QGK758" s="31"/>
      <c r="QGL758" s="31"/>
      <c r="QGM758" s="31"/>
      <c r="QGN758" s="31"/>
      <c r="QGO758" s="31"/>
      <c r="QGP758" s="31"/>
      <c r="QGQ758" s="31"/>
      <c r="QGR758" s="31"/>
      <c r="QGS758" s="31"/>
      <c r="QGT758" s="31"/>
      <c r="QGU758" s="31"/>
      <c r="QGV758" s="31"/>
      <c r="QGW758" s="31"/>
      <c r="QGX758" s="31"/>
      <c r="QGY758" s="31"/>
      <c r="QGZ758" s="31"/>
      <c r="QHA758" s="31"/>
      <c r="QHB758" s="31"/>
      <c r="QHC758" s="31"/>
      <c r="QHD758" s="31"/>
      <c r="QHE758" s="31"/>
      <c r="QHF758" s="31"/>
      <c r="QHG758" s="31"/>
      <c r="QHH758" s="31"/>
      <c r="QHI758" s="31"/>
      <c r="QHJ758" s="31"/>
      <c r="QHK758" s="31"/>
      <c r="QHL758" s="31"/>
      <c r="QHM758" s="31"/>
      <c r="QHN758" s="31"/>
      <c r="QHO758" s="31"/>
      <c r="QHP758" s="31"/>
      <c r="QHQ758" s="31"/>
      <c r="QHR758" s="31"/>
      <c r="QHS758" s="31"/>
      <c r="QHT758" s="31"/>
      <c r="QHU758" s="31"/>
      <c r="QHV758" s="31"/>
      <c r="QHW758" s="31"/>
      <c r="QHX758" s="31"/>
      <c r="QHY758" s="31"/>
      <c r="QHZ758" s="31"/>
      <c r="QIA758" s="31"/>
      <c r="QIB758" s="31"/>
      <c r="QIC758" s="31"/>
      <c r="QID758" s="31"/>
      <c r="QIE758" s="31"/>
      <c r="QIF758" s="31"/>
      <c r="QIG758" s="31"/>
      <c r="QIH758" s="31"/>
      <c r="QII758" s="31"/>
      <c r="QIJ758" s="31"/>
      <c r="QIK758" s="31"/>
      <c r="QIL758" s="31"/>
      <c r="QIM758" s="31"/>
      <c r="QIN758" s="31"/>
      <c r="QIO758" s="31"/>
      <c r="QIP758" s="31"/>
      <c r="QIQ758" s="31"/>
      <c r="QIR758" s="31"/>
      <c r="QIS758" s="31"/>
      <c r="QIT758" s="31"/>
      <c r="QIU758" s="31"/>
      <c r="QIV758" s="31"/>
      <c r="QIW758" s="31"/>
      <c r="QIX758" s="31"/>
      <c r="QIY758" s="31"/>
      <c r="QIZ758" s="31"/>
      <c r="QJA758" s="31"/>
      <c r="QJB758" s="31"/>
      <c r="QJC758" s="31"/>
      <c r="QJD758" s="31"/>
      <c r="QJE758" s="31"/>
      <c r="QJF758" s="31"/>
      <c r="QJG758" s="31"/>
      <c r="QJH758" s="31"/>
      <c r="QJI758" s="31"/>
      <c r="QJJ758" s="31"/>
      <c r="QJK758" s="31"/>
      <c r="QJL758" s="31"/>
      <c r="QJM758" s="31"/>
      <c r="QJN758" s="31"/>
      <c r="QJO758" s="31"/>
      <c r="QJP758" s="31"/>
      <c r="QJQ758" s="31"/>
      <c r="QJR758" s="31"/>
      <c r="QJS758" s="31"/>
      <c r="QJT758" s="31"/>
      <c r="QJU758" s="31"/>
      <c r="QJV758" s="31"/>
      <c r="QJW758" s="31"/>
      <c r="QJX758" s="31"/>
      <c r="QJY758" s="31"/>
      <c r="QJZ758" s="31"/>
      <c r="QKA758" s="31"/>
      <c r="QKB758" s="31"/>
      <c r="QKC758" s="31"/>
      <c r="QKD758" s="31"/>
      <c r="QKE758" s="31"/>
      <c r="QKF758" s="31"/>
      <c r="QKG758" s="31"/>
      <c r="QKH758" s="31"/>
      <c r="QKI758" s="31"/>
      <c r="QKJ758" s="31"/>
      <c r="QKK758" s="31"/>
      <c r="QKL758" s="31"/>
      <c r="QKM758" s="31"/>
      <c r="QKN758" s="31"/>
      <c r="QKO758" s="31"/>
      <c r="QKP758" s="31"/>
      <c r="QKQ758" s="31"/>
      <c r="QKR758" s="31"/>
      <c r="QKS758" s="31"/>
      <c r="QKT758" s="31"/>
      <c r="QKU758" s="31"/>
      <c r="QKV758" s="31"/>
      <c r="QKW758" s="31"/>
      <c r="QKX758" s="31"/>
      <c r="QKY758" s="31"/>
      <c r="QKZ758" s="31"/>
      <c r="QLA758" s="31"/>
      <c r="QLB758" s="31"/>
      <c r="QLC758" s="31"/>
      <c r="QLD758" s="31"/>
      <c r="QLE758" s="31"/>
      <c r="QLF758" s="31"/>
      <c r="QLG758" s="31"/>
      <c r="QLH758" s="31"/>
      <c r="QLI758" s="31"/>
      <c r="QLJ758" s="31"/>
      <c r="QLK758" s="31"/>
      <c r="QLL758" s="31"/>
      <c r="QLM758" s="31"/>
      <c r="QLN758" s="31"/>
      <c r="QLO758" s="31"/>
      <c r="QLP758" s="31"/>
      <c r="QLQ758" s="31"/>
      <c r="QLR758" s="31"/>
      <c r="QLS758" s="31"/>
      <c r="QLT758" s="31"/>
      <c r="QLU758" s="31"/>
      <c r="QLV758" s="31"/>
      <c r="QLW758" s="31"/>
      <c r="QLX758" s="31"/>
      <c r="QLY758" s="31"/>
      <c r="QLZ758" s="31"/>
      <c r="QMA758" s="31"/>
      <c r="QMB758" s="31"/>
      <c r="QMC758" s="31"/>
      <c r="QMD758" s="31"/>
      <c r="QME758" s="31"/>
      <c r="QMF758" s="31"/>
      <c r="QMG758" s="31"/>
      <c r="QMH758" s="31"/>
      <c r="QMI758" s="31"/>
      <c r="QMJ758" s="31"/>
      <c r="QMK758" s="31"/>
      <c r="QML758" s="31"/>
      <c r="QMM758" s="31"/>
      <c r="QMN758" s="31"/>
      <c r="QMO758" s="31"/>
      <c r="QMP758" s="31"/>
      <c r="QMQ758" s="31"/>
      <c r="QMR758" s="31"/>
      <c r="QMS758" s="31"/>
      <c r="QMT758" s="31"/>
      <c r="QMU758" s="31"/>
      <c r="QMV758" s="31"/>
      <c r="QMW758" s="31"/>
      <c r="QMX758" s="31"/>
      <c r="QMY758" s="31"/>
      <c r="QMZ758" s="31"/>
      <c r="QNA758" s="31"/>
      <c r="QNB758" s="31"/>
      <c r="QNC758" s="31"/>
      <c r="QND758" s="31"/>
      <c r="QNE758" s="31"/>
      <c r="QNF758" s="31"/>
      <c r="QNG758" s="31"/>
      <c r="QNH758" s="31"/>
      <c r="QNI758" s="31"/>
      <c r="QNJ758" s="31"/>
      <c r="QNK758" s="31"/>
      <c r="QNL758" s="31"/>
      <c r="QNM758" s="31"/>
      <c r="QNN758" s="31"/>
      <c r="QNO758" s="31"/>
      <c r="QNP758" s="31"/>
      <c r="QNQ758" s="31"/>
      <c r="QNR758" s="31"/>
      <c r="QNS758" s="31"/>
      <c r="QNT758" s="31"/>
      <c r="QNU758" s="31"/>
      <c r="QNV758" s="31"/>
      <c r="QNW758" s="31"/>
      <c r="QNX758" s="31"/>
      <c r="QNY758" s="31"/>
      <c r="QNZ758" s="31"/>
      <c r="QOA758" s="31"/>
      <c r="QOB758" s="31"/>
      <c r="QOC758" s="31"/>
      <c r="QOD758" s="31"/>
      <c r="QOE758" s="31"/>
      <c r="QOF758" s="31"/>
      <c r="QOG758" s="31"/>
      <c r="QOH758" s="31"/>
      <c r="QOI758" s="31"/>
      <c r="QOJ758" s="31"/>
      <c r="QOK758" s="31"/>
      <c r="QOL758" s="31"/>
      <c r="QOM758" s="31"/>
      <c r="QON758" s="31"/>
      <c r="QOO758" s="31"/>
      <c r="QOP758" s="31"/>
      <c r="QOQ758" s="31"/>
      <c r="QOR758" s="31"/>
      <c r="QOS758" s="31"/>
      <c r="QOT758" s="31"/>
      <c r="QOU758" s="31"/>
      <c r="QOV758" s="31"/>
      <c r="QOW758" s="31"/>
      <c r="QOX758" s="31"/>
      <c r="QOY758" s="31"/>
      <c r="QOZ758" s="31"/>
      <c r="QPA758" s="31"/>
      <c r="QPB758" s="31"/>
      <c r="QPC758" s="31"/>
      <c r="QPD758" s="31"/>
      <c r="QPE758" s="31"/>
      <c r="QPF758" s="31"/>
      <c r="QPG758" s="31"/>
      <c r="QPH758" s="31"/>
      <c r="QPI758" s="31"/>
      <c r="QPJ758" s="31"/>
      <c r="QPK758" s="31"/>
      <c r="QPL758" s="31"/>
      <c r="QPM758" s="31"/>
      <c r="QPN758" s="31"/>
      <c r="QPO758" s="31"/>
      <c r="QPP758" s="31"/>
      <c r="QPQ758" s="31"/>
      <c r="QPR758" s="31"/>
      <c r="QPS758" s="31"/>
      <c r="QPT758" s="31"/>
      <c r="QPU758" s="31"/>
      <c r="QPV758" s="31"/>
      <c r="QPW758" s="31"/>
      <c r="QPX758" s="31"/>
      <c r="QPY758" s="31"/>
      <c r="QPZ758" s="31"/>
      <c r="QQA758" s="31"/>
      <c r="QQB758" s="31"/>
      <c r="QQC758" s="31"/>
      <c r="QQD758" s="31"/>
      <c r="QQE758" s="31"/>
      <c r="QQF758" s="31"/>
      <c r="QQG758" s="31"/>
      <c r="QQH758" s="31"/>
      <c r="QQI758" s="31"/>
      <c r="QQJ758" s="31"/>
      <c r="QQK758" s="31"/>
      <c r="QQL758" s="31"/>
      <c r="QQM758" s="31"/>
      <c r="QQN758" s="31"/>
      <c r="QQO758" s="31"/>
      <c r="QQP758" s="31"/>
      <c r="QQQ758" s="31"/>
      <c r="QQR758" s="31"/>
      <c r="QQS758" s="31"/>
      <c r="QQT758" s="31"/>
      <c r="QQU758" s="31"/>
      <c r="QQV758" s="31"/>
      <c r="QQW758" s="31"/>
      <c r="QQX758" s="31"/>
      <c r="QQY758" s="31"/>
      <c r="QQZ758" s="31"/>
      <c r="QRA758" s="31"/>
      <c r="QRB758" s="31"/>
      <c r="QRC758" s="31"/>
      <c r="QRD758" s="31"/>
      <c r="QRE758" s="31"/>
      <c r="QRF758" s="31"/>
      <c r="QRG758" s="31"/>
      <c r="QRH758" s="31"/>
      <c r="QRI758" s="31"/>
      <c r="QRJ758" s="31"/>
      <c r="QRK758" s="31"/>
      <c r="QRL758" s="31"/>
      <c r="QRM758" s="31"/>
      <c r="QRN758" s="31"/>
      <c r="QRO758" s="31"/>
      <c r="QRP758" s="31"/>
      <c r="QRQ758" s="31"/>
      <c r="QRR758" s="31"/>
      <c r="QRS758" s="31"/>
      <c r="QRT758" s="31"/>
      <c r="QRU758" s="31"/>
      <c r="QRV758" s="31"/>
      <c r="QRW758" s="31"/>
      <c r="QRX758" s="31"/>
      <c r="QRY758" s="31"/>
      <c r="QRZ758" s="31"/>
      <c r="QSA758" s="31"/>
      <c r="QSB758" s="31"/>
      <c r="QSC758" s="31"/>
      <c r="QSD758" s="31"/>
      <c r="QSE758" s="31"/>
      <c r="QSF758" s="31"/>
      <c r="QSG758" s="31"/>
      <c r="QSH758" s="31"/>
      <c r="QSI758" s="31"/>
      <c r="QSJ758" s="31"/>
      <c r="QSK758" s="31"/>
      <c r="QSL758" s="31"/>
      <c r="QSM758" s="31"/>
      <c r="QSN758" s="31"/>
      <c r="QSO758" s="31"/>
      <c r="QSP758" s="31"/>
      <c r="QSQ758" s="31"/>
      <c r="QSR758" s="31"/>
      <c r="QSS758" s="31"/>
      <c r="QST758" s="31"/>
      <c r="QSU758" s="31"/>
      <c r="QSV758" s="31"/>
      <c r="QSW758" s="31"/>
      <c r="QSX758" s="31"/>
      <c r="QSY758" s="31"/>
      <c r="QSZ758" s="31"/>
      <c r="QTA758" s="31"/>
      <c r="QTB758" s="31"/>
      <c r="QTC758" s="31"/>
      <c r="QTD758" s="31"/>
      <c r="QTE758" s="31"/>
      <c r="QTF758" s="31"/>
      <c r="QTG758" s="31"/>
      <c r="QTH758" s="31"/>
      <c r="QTI758" s="31"/>
      <c r="QTJ758" s="31"/>
      <c r="QTK758" s="31"/>
      <c r="QTL758" s="31"/>
      <c r="QTM758" s="31"/>
      <c r="QTN758" s="31"/>
      <c r="QTO758" s="31"/>
      <c r="QTP758" s="31"/>
      <c r="QTQ758" s="31"/>
      <c r="QTR758" s="31"/>
      <c r="QTS758" s="31"/>
      <c r="QTT758" s="31"/>
      <c r="QTU758" s="31"/>
      <c r="QTV758" s="31"/>
      <c r="QTW758" s="31"/>
      <c r="QTX758" s="31"/>
      <c r="QTY758" s="31"/>
      <c r="QTZ758" s="31"/>
      <c r="QUA758" s="31"/>
      <c r="QUB758" s="31"/>
      <c r="QUC758" s="31"/>
      <c r="QUD758" s="31"/>
      <c r="QUE758" s="31"/>
      <c r="QUF758" s="31"/>
      <c r="QUG758" s="31"/>
      <c r="QUH758" s="31"/>
      <c r="QUI758" s="31"/>
      <c r="QUJ758" s="31"/>
      <c r="QUK758" s="31"/>
      <c r="QUL758" s="31"/>
      <c r="QUM758" s="31"/>
      <c r="QUN758" s="31"/>
      <c r="QUO758" s="31"/>
      <c r="QUP758" s="31"/>
      <c r="QUQ758" s="31"/>
      <c r="QUR758" s="31"/>
      <c r="QUS758" s="31"/>
      <c r="QUT758" s="31"/>
      <c r="QUU758" s="31"/>
      <c r="QUV758" s="31"/>
      <c r="QUW758" s="31"/>
      <c r="QUX758" s="31"/>
      <c r="QUY758" s="31"/>
      <c r="QUZ758" s="31"/>
      <c r="QVA758" s="31"/>
      <c r="QVB758" s="31"/>
      <c r="QVC758" s="31"/>
      <c r="QVD758" s="31"/>
      <c r="QVE758" s="31"/>
      <c r="QVF758" s="31"/>
      <c r="QVG758" s="31"/>
      <c r="QVH758" s="31"/>
      <c r="QVI758" s="31"/>
      <c r="QVJ758" s="31"/>
      <c r="QVK758" s="31"/>
      <c r="QVL758" s="31"/>
      <c r="QVM758" s="31"/>
      <c r="QVN758" s="31"/>
      <c r="QVO758" s="31"/>
      <c r="QVP758" s="31"/>
      <c r="QVQ758" s="31"/>
      <c r="QVR758" s="31"/>
      <c r="QVS758" s="31"/>
      <c r="QVT758" s="31"/>
      <c r="QVU758" s="31"/>
      <c r="QVV758" s="31"/>
      <c r="QVW758" s="31"/>
      <c r="QVX758" s="31"/>
      <c r="QVY758" s="31"/>
      <c r="QVZ758" s="31"/>
      <c r="QWA758" s="31"/>
      <c r="QWB758" s="31"/>
      <c r="QWC758" s="31"/>
      <c r="QWD758" s="31"/>
      <c r="QWE758" s="31"/>
      <c r="QWF758" s="31"/>
      <c r="QWG758" s="31"/>
      <c r="QWH758" s="31"/>
      <c r="QWI758" s="31"/>
      <c r="QWJ758" s="31"/>
      <c r="QWK758" s="31"/>
      <c r="QWL758" s="31"/>
      <c r="QWM758" s="31"/>
      <c r="QWN758" s="31"/>
      <c r="QWO758" s="31"/>
      <c r="QWP758" s="31"/>
      <c r="QWQ758" s="31"/>
      <c r="QWR758" s="31"/>
      <c r="QWS758" s="31"/>
      <c r="QWT758" s="31"/>
      <c r="QWU758" s="31"/>
      <c r="QWV758" s="31"/>
      <c r="QWW758" s="31"/>
      <c r="QWX758" s="31"/>
      <c r="QWY758" s="31"/>
      <c r="QWZ758" s="31"/>
      <c r="QXA758" s="31"/>
      <c r="QXB758" s="31"/>
      <c r="QXC758" s="31"/>
      <c r="QXD758" s="31"/>
      <c r="QXE758" s="31"/>
      <c r="QXF758" s="31"/>
      <c r="QXG758" s="31"/>
      <c r="QXH758" s="31"/>
      <c r="QXI758" s="31"/>
      <c r="QXJ758" s="31"/>
      <c r="QXK758" s="31"/>
      <c r="QXL758" s="31"/>
      <c r="QXM758" s="31"/>
      <c r="QXN758" s="31"/>
      <c r="QXO758" s="31"/>
      <c r="QXP758" s="31"/>
      <c r="QXQ758" s="31"/>
      <c r="QXR758" s="31"/>
      <c r="QXS758" s="31"/>
      <c r="QXT758" s="31"/>
      <c r="QXU758" s="31"/>
      <c r="QXV758" s="31"/>
      <c r="QXW758" s="31"/>
      <c r="QXX758" s="31"/>
      <c r="QXY758" s="31"/>
      <c r="QXZ758" s="31"/>
      <c r="QYA758" s="31"/>
      <c r="QYB758" s="31"/>
      <c r="QYC758" s="31"/>
      <c r="QYD758" s="31"/>
      <c r="QYE758" s="31"/>
      <c r="QYF758" s="31"/>
      <c r="QYG758" s="31"/>
      <c r="QYH758" s="31"/>
      <c r="QYI758" s="31"/>
      <c r="QYJ758" s="31"/>
      <c r="QYK758" s="31"/>
      <c r="QYL758" s="31"/>
      <c r="QYM758" s="31"/>
      <c r="QYN758" s="31"/>
      <c r="QYO758" s="31"/>
      <c r="QYP758" s="31"/>
      <c r="QYQ758" s="31"/>
      <c r="QYR758" s="31"/>
      <c r="QYS758" s="31"/>
      <c r="QYT758" s="31"/>
      <c r="QYU758" s="31"/>
      <c r="QYV758" s="31"/>
      <c r="QYW758" s="31"/>
      <c r="QYX758" s="31"/>
      <c r="QYY758" s="31"/>
      <c r="QYZ758" s="31"/>
      <c r="QZA758" s="31"/>
      <c r="QZB758" s="31"/>
      <c r="QZC758" s="31"/>
      <c r="QZD758" s="31"/>
      <c r="QZE758" s="31"/>
      <c r="QZF758" s="31"/>
      <c r="QZG758" s="31"/>
      <c r="QZH758" s="31"/>
      <c r="QZI758" s="31"/>
      <c r="QZJ758" s="31"/>
      <c r="QZK758" s="31"/>
      <c r="QZL758" s="31"/>
      <c r="QZM758" s="31"/>
      <c r="QZN758" s="31"/>
      <c r="QZO758" s="31"/>
      <c r="QZP758" s="31"/>
      <c r="QZQ758" s="31"/>
      <c r="QZR758" s="31"/>
      <c r="QZS758" s="31"/>
      <c r="QZT758" s="31"/>
      <c r="QZU758" s="31"/>
      <c r="QZV758" s="31"/>
      <c r="QZW758" s="31"/>
      <c r="QZX758" s="31"/>
      <c r="QZY758" s="31"/>
      <c r="QZZ758" s="31"/>
      <c r="RAA758" s="31"/>
      <c r="RAB758" s="31"/>
      <c r="RAC758" s="31"/>
      <c r="RAD758" s="31"/>
      <c r="RAE758" s="31"/>
      <c r="RAF758" s="31"/>
      <c r="RAG758" s="31"/>
      <c r="RAH758" s="31"/>
      <c r="RAI758" s="31"/>
      <c r="RAJ758" s="31"/>
      <c r="RAK758" s="31"/>
      <c r="RAL758" s="31"/>
      <c r="RAM758" s="31"/>
      <c r="RAN758" s="31"/>
      <c r="RAO758" s="31"/>
      <c r="RAP758" s="31"/>
      <c r="RAQ758" s="31"/>
      <c r="RAR758" s="31"/>
      <c r="RAS758" s="31"/>
      <c r="RAT758" s="31"/>
      <c r="RAU758" s="31"/>
      <c r="RAV758" s="31"/>
      <c r="RAW758" s="31"/>
      <c r="RAX758" s="31"/>
      <c r="RAY758" s="31"/>
      <c r="RAZ758" s="31"/>
      <c r="RBA758" s="31"/>
      <c r="RBB758" s="31"/>
      <c r="RBC758" s="31"/>
      <c r="RBD758" s="31"/>
      <c r="RBE758" s="31"/>
      <c r="RBF758" s="31"/>
      <c r="RBG758" s="31"/>
      <c r="RBH758" s="31"/>
      <c r="RBI758" s="31"/>
      <c r="RBJ758" s="31"/>
      <c r="RBK758" s="31"/>
      <c r="RBL758" s="31"/>
      <c r="RBM758" s="31"/>
      <c r="RBN758" s="31"/>
      <c r="RBO758" s="31"/>
      <c r="RBP758" s="31"/>
      <c r="RBQ758" s="31"/>
      <c r="RBR758" s="31"/>
      <c r="RBS758" s="31"/>
      <c r="RBT758" s="31"/>
      <c r="RBU758" s="31"/>
      <c r="RBV758" s="31"/>
      <c r="RBW758" s="31"/>
      <c r="RBX758" s="31"/>
      <c r="RBY758" s="31"/>
      <c r="RBZ758" s="31"/>
      <c r="RCA758" s="31"/>
      <c r="RCB758" s="31"/>
      <c r="RCC758" s="31"/>
      <c r="RCD758" s="31"/>
      <c r="RCE758" s="31"/>
      <c r="RCF758" s="31"/>
      <c r="RCG758" s="31"/>
      <c r="RCH758" s="31"/>
      <c r="RCI758" s="31"/>
      <c r="RCJ758" s="31"/>
      <c r="RCK758" s="31"/>
      <c r="RCL758" s="31"/>
      <c r="RCM758" s="31"/>
      <c r="RCN758" s="31"/>
      <c r="RCO758" s="31"/>
      <c r="RCP758" s="31"/>
      <c r="RCQ758" s="31"/>
      <c r="RCR758" s="31"/>
      <c r="RCS758" s="31"/>
      <c r="RCT758" s="31"/>
      <c r="RCU758" s="31"/>
      <c r="RCV758" s="31"/>
      <c r="RCW758" s="31"/>
      <c r="RCX758" s="31"/>
      <c r="RCY758" s="31"/>
      <c r="RCZ758" s="31"/>
      <c r="RDA758" s="31"/>
      <c r="RDB758" s="31"/>
      <c r="RDC758" s="31"/>
      <c r="RDD758" s="31"/>
      <c r="RDE758" s="31"/>
      <c r="RDF758" s="31"/>
      <c r="RDG758" s="31"/>
      <c r="RDH758" s="31"/>
      <c r="RDI758" s="31"/>
      <c r="RDJ758" s="31"/>
      <c r="RDK758" s="31"/>
      <c r="RDL758" s="31"/>
      <c r="RDM758" s="31"/>
      <c r="RDN758" s="31"/>
      <c r="RDO758" s="31"/>
      <c r="RDP758" s="31"/>
      <c r="RDQ758" s="31"/>
      <c r="RDR758" s="31"/>
      <c r="RDS758" s="31"/>
      <c r="RDT758" s="31"/>
      <c r="RDU758" s="31"/>
      <c r="RDV758" s="31"/>
      <c r="RDW758" s="31"/>
      <c r="RDX758" s="31"/>
      <c r="RDY758" s="31"/>
      <c r="RDZ758" s="31"/>
      <c r="REA758" s="31"/>
      <c r="REB758" s="31"/>
      <c r="REC758" s="31"/>
      <c r="RED758" s="31"/>
      <c r="REE758" s="31"/>
      <c r="REF758" s="31"/>
      <c r="REG758" s="31"/>
      <c r="REH758" s="31"/>
      <c r="REI758" s="31"/>
      <c r="REJ758" s="31"/>
      <c r="REK758" s="31"/>
      <c r="REL758" s="31"/>
      <c r="REM758" s="31"/>
      <c r="REN758" s="31"/>
      <c r="REO758" s="31"/>
      <c r="REP758" s="31"/>
      <c r="REQ758" s="31"/>
      <c r="RER758" s="31"/>
      <c r="RES758" s="31"/>
      <c r="RET758" s="31"/>
      <c r="REU758" s="31"/>
      <c r="REV758" s="31"/>
      <c r="REW758" s="31"/>
      <c r="REX758" s="31"/>
      <c r="REY758" s="31"/>
      <c r="REZ758" s="31"/>
      <c r="RFA758" s="31"/>
      <c r="RFB758" s="31"/>
      <c r="RFC758" s="31"/>
      <c r="RFD758" s="31"/>
      <c r="RFE758" s="31"/>
      <c r="RFF758" s="31"/>
      <c r="RFG758" s="31"/>
      <c r="RFH758" s="31"/>
      <c r="RFI758" s="31"/>
      <c r="RFJ758" s="31"/>
      <c r="RFK758" s="31"/>
      <c r="RFL758" s="31"/>
      <c r="RFM758" s="31"/>
      <c r="RFN758" s="31"/>
      <c r="RFO758" s="31"/>
      <c r="RFP758" s="31"/>
      <c r="RFQ758" s="31"/>
      <c r="RFR758" s="31"/>
      <c r="RFS758" s="31"/>
      <c r="RFT758" s="31"/>
      <c r="RFU758" s="31"/>
      <c r="RFV758" s="31"/>
      <c r="RFW758" s="31"/>
      <c r="RFX758" s="31"/>
      <c r="RFY758" s="31"/>
      <c r="RFZ758" s="31"/>
      <c r="RGA758" s="31"/>
      <c r="RGB758" s="31"/>
      <c r="RGC758" s="31"/>
      <c r="RGD758" s="31"/>
      <c r="RGE758" s="31"/>
      <c r="RGF758" s="31"/>
      <c r="RGG758" s="31"/>
      <c r="RGH758" s="31"/>
      <c r="RGI758" s="31"/>
      <c r="RGJ758" s="31"/>
      <c r="RGK758" s="31"/>
      <c r="RGL758" s="31"/>
      <c r="RGM758" s="31"/>
      <c r="RGN758" s="31"/>
      <c r="RGO758" s="31"/>
      <c r="RGP758" s="31"/>
      <c r="RGQ758" s="31"/>
      <c r="RGR758" s="31"/>
      <c r="RGS758" s="31"/>
      <c r="RGT758" s="31"/>
      <c r="RGU758" s="31"/>
      <c r="RGV758" s="31"/>
      <c r="RGW758" s="31"/>
      <c r="RGX758" s="31"/>
      <c r="RGY758" s="31"/>
      <c r="RGZ758" s="31"/>
      <c r="RHA758" s="31"/>
      <c r="RHB758" s="31"/>
      <c r="RHC758" s="31"/>
      <c r="RHD758" s="31"/>
      <c r="RHE758" s="31"/>
      <c r="RHF758" s="31"/>
      <c r="RHG758" s="31"/>
      <c r="RHH758" s="31"/>
      <c r="RHI758" s="31"/>
      <c r="RHJ758" s="31"/>
      <c r="RHK758" s="31"/>
      <c r="RHL758" s="31"/>
      <c r="RHM758" s="31"/>
      <c r="RHN758" s="31"/>
      <c r="RHO758" s="31"/>
      <c r="RHP758" s="31"/>
      <c r="RHQ758" s="31"/>
      <c r="RHR758" s="31"/>
      <c r="RHS758" s="31"/>
      <c r="RHT758" s="31"/>
      <c r="RHU758" s="31"/>
      <c r="RHV758" s="31"/>
      <c r="RHW758" s="31"/>
      <c r="RHX758" s="31"/>
      <c r="RHY758" s="31"/>
      <c r="RHZ758" s="31"/>
      <c r="RIA758" s="31"/>
      <c r="RIB758" s="31"/>
      <c r="RIC758" s="31"/>
      <c r="RID758" s="31"/>
      <c r="RIE758" s="31"/>
      <c r="RIF758" s="31"/>
      <c r="RIG758" s="31"/>
      <c r="RIH758" s="31"/>
      <c r="RII758" s="31"/>
      <c r="RIJ758" s="31"/>
      <c r="RIK758" s="31"/>
      <c r="RIL758" s="31"/>
      <c r="RIM758" s="31"/>
      <c r="RIN758" s="31"/>
      <c r="RIO758" s="31"/>
      <c r="RIP758" s="31"/>
      <c r="RIQ758" s="31"/>
      <c r="RIR758" s="31"/>
      <c r="RIS758" s="31"/>
      <c r="RIT758" s="31"/>
      <c r="RIU758" s="31"/>
      <c r="RIV758" s="31"/>
      <c r="RIW758" s="31"/>
      <c r="RIX758" s="31"/>
      <c r="RIY758" s="31"/>
      <c r="RIZ758" s="31"/>
      <c r="RJA758" s="31"/>
      <c r="RJB758" s="31"/>
      <c r="RJC758" s="31"/>
      <c r="RJD758" s="31"/>
      <c r="RJE758" s="31"/>
      <c r="RJF758" s="31"/>
      <c r="RJG758" s="31"/>
      <c r="RJH758" s="31"/>
      <c r="RJI758" s="31"/>
      <c r="RJJ758" s="31"/>
      <c r="RJK758" s="31"/>
      <c r="RJL758" s="31"/>
      <c r="RJM758" s="31"/>
      <c r="RJN758" s="31"/>
      <c r="RJO758" s="31"/>
      <c r="RJP758" s="31"/>
      <c r="RJQ758" s="31"/>
      <c r="RJR758" s="31"/>
      <c r="RJS758" s="31"/>
      <c r="RJT758" s="31"/>
      <c r="RJU758" s="31"/>
      <c r="RJV758" s="31"/>
      <c r="RJW758" s="31"/>
      <c r="RJX758" s="31"/>
      <c r="RJY758" s="31"/>
      <c r="RJZ758" s="31"/>
      <c r="RKA758" s="31"/>
      <c r="RKB758" s="31"/>
      <c r="RKC758" s="31"/>
      <c r="RKD758" s="31"/>
      <c r="RKE758" s="31"/>
      <c r="RKF758" s="31"/>
      <c r="RKG758" s="31"/>
      <c r="RKH758" s="31"/>
      <c r="RKI758" s="31"/>
      <c r="RKJ758" s="31"/>
      <c r="RKK758" s="31"/>
      <c r="RKL758" s="31"/>
      <c r="RKM758" s="31"/>
      <c r="RKN758" s="31"/>
      <c r="RKO758" s="31"/>
      <c r="RKP758" s="31"/>
      <c r="RKQ758" s="31"/>
      <c r="RKR758" s="31"/>
      <c r="RKS758" s="31"/>
      <c r="RKT758" s="31"/>
      <c r="RKU758" s="31"/>
      <c r="RKV758" s="31"/>
      <c r="RKW758" s="31"/>
      <c r="RKX758" s="31"/>
      <c r="RKY758" s="31"/>
      <c r="RKZ758" s="31"/>
      <c r="RLA758" s="31"/>
      <c r="RLB758" s="31"/>
      <c r="RLC758" s="31"/>
      <c r="RLD758" s="31"/>
      <c r="RLE758" s="31"/>
      <c r="RLF758" s="31"/>
      <c r="RLG758" s="31"/>
      <c r="RLH758" s="31"/>
      <c r="RLI758" s="31"/>
      <c r="RLJ758" s="31"/>
      <c r="RLK758" s="31"/>
      <c r="RLL758" s="31"/>
      <c r="RLM758" s="31"/>
      <c r="RLN758" s="31"/>
      <c r="RLO758" s="31"/>
      <c r="RLP758" s="31"/>
      <c r="RLQ758" s="31"/>
      <c r="RLR758" s="31"/>
      <c r="RLS758" s="31"/>
      <c r="RLT758" s="31"/>
      <c r="RLU758" s="31"/>
      <c r="RLV758" s="31"/>
      <c r="RLW758" s="31"/>
      <c r="RLX758" s="31"/>
      <c r="RLY758" s="31"/>
      <c r="RLZ758" s="31"/>
      <c r="RMA758" s="31"/>
      <c r="RMB758" s="31"/>
      <c r="RMC758" s="31"/>
      <c r="RMD758" s="31"/>
      <c r="RME758" s="31"/>
      <c r="RMF758" s="31"/>
      <c r="RMG758" s="31"/>
      <c r="RMH758" s="31"/>
      <c r="RMI758" s="31"/>
      <c r="RMJ758" s="31"/>
      <c r="RMK758" s="31"/>
      <c r="RML758" s="31"/>
      <c r="RMM758" s="31"/>
      <c r="RMN758" s="31"/>
      <c r="RMO758" s="31"/>
      <c r="RMP758" s="31"/>
      <c r="RMQ758" s="31"/>
      <c r="RMR758" s="31"/>
      <c r="RMS758" s="31"/>
      <c r="RMT758" s="31"/>
      <c r="RMU758" s="31"/>
      <c r="RMV758" s="31"/>
      <c r="RMW758" s="31"/>
      <c r="RMX758" s="31"/>
      <c r="RMY758" s="31"/>
      <c r="RMZ758" s="31"/>
      <c r="RNA758" s="31"/>
      <c r="RNB758" s="31"/>
      <c r="RNC758" s="31"/>
      <c r="RND758" s="31"/>
      <c r="RNE758" s="31"/>
      <c r="RNF758" s="31"/>
      <c r="RNG758" s="31"/>
      <c r="RNH758" s="31"/>
      <c r="RNI758" s="31"/>
      <c r="RNJ758" s="31"/>
      <c r="RNK758" s="31"/>
      <c r="RNL758" s="31"/>
      <c r="RNM758" s="31"/>
      <c r="RNN758" s="31"/>
      <c r="RNO758" s="31"/>
      <c r="RNP758" s="31"/>
      <c r="RNQ758" s="31"/>
      <c r="RNR758" s="31"/>
      <c r="RNS758" s="31"/>
      <c r="RNT758" s="31"/>
      <c r="RNU758" s="31"/>
      <c r="RNV758" s="31"/>
      <c r="RNW758" s="31"/>
      <c r="RNX758" s="31"/>
      <c r="RNY758" s="31"/>
      <c r="RNZ758" s="31"/>
      <c r="ROA758" s="31"/>
      <c r="ROB758" s="31"/>
      <c r="ROC758" s="31"/>
      <c r="ROD758" s="31"/>
      <c r="ROE758" s="31"/>
      <c r="ROF758" s="31"/>
      <c r="ROG758" s="31"/>
      <c r="ROH758" s="31"/>
      <c r="ROI758" s="31"/>
      <c r="ROJ758" s="31"/>
      <c r="ROK758" s="31"/>
      <c r="ROL758" s="31"/>
      <c r="ROM758" s="31"/>
      <c r="RON758" s="31"/>
      <c r="ROO758" s="31"/>
      <c r="ROP758" s="31"/>
      <c r="ROQ758" s="31"/>
      <c r="ROR758" s="31"/>
      <c r="ROS758" s="31"/>
      <c r="ROT758" s="31"/>
      <c r="ROU758" s="31"/>
      <c r="ROV758" s="31"/>
      <c r="ROW758" s="31"/>
      <c r="ROX758" s="31"/>
      <c r="ROY758" s="31"/>
      <c r="ROZ758" s="31"/>
      <c r="RPA758" s="31"/>
      <c r="RPB758" s="31"/>
      <c r="RPC758" s="31"/>
      <c r="RPD758" s="31"/>
      <c r="RPE758" s="31"/>
      <c r="RPF758" s="31"/>
      <c r="RPG758" s="31"/>
      <c r="RPH758" s="31"/>
      <c r="RPI758" s="31"/>
      <c r="RPJ758" s="31"/>
      <c r="RPK758" s="31"/>
      <c r="RPL758" s="31"/>
      <c r="RPM758" s="31"/>
      <c r="RPN758" s="31"/>
      <c r="RPO758" s="31"/>
      <c r="RPP758" s="31"/>
      <c r="RPQ758" s="31"/>
      <c r="RPR758" s="31"/>
      <c r="RPS758" s="31"/>
      <c r="RPT758" s="31"/>
      <c r="RPU758" s="31"/>
      <c r="RPV758" s="31"/>
      <c r="RPW758" s="31"/>
      <c r="RPX758" s="31"/>
      <c r="RPY758" s="31"/>
      <c r="RPZ758" s="31"/>
      <c r="RQA758" s="31"/>
      <c r="RQB758" s="31"/>
      <c r="RQC758" s="31"/>
      <c r="RQD758" s="31"/>
      <c r="RQE758" s="31"/>
      <c r="RQF758" s="31"/>
      <c r="RQG758" s="31"/>
      <c r="RQH758" s="31"/>
      <c r="RQI758" s="31"/>
      <c r="RQJ758" s="31"/>
      <c r="RQK758" s="31"/>
      <c r="RQL758" s="31"/>
      <c r="RQM758" s="31"/>
      <c r="RQN758" s="31"/>
      <c r="RQO758" s="31"/>
      <c r="RQP758" s="31"/>
      <c r="RQQ758" s="31"/>
      <c r="RQR758" s="31"/>
      <c r="RQS758" s="31"/>
      <c r="RQT758" s="31"/>
      <c r="RQU758" s="31"/>
      <c r="RQV758" s="31"/>
      <c r="RQW758" s="31"/>
      <c r="RQX758" s="31"/>
      <c r="RQY758" s="31"/>
      <c r="RQZ758" s="31"/>
      <c r="RRA758" s="31"/>
      <c r="RRB758" s="31"/>
      <c r="RRC758" s="31"/>
      <c r="RRD758" s="31"/>
      <c r="RRE758" s="31"/>
      <c r="RRF758" s="31"/>
      <c r="RRG758" s="31"/>
      <c r="RRH758" s="31"/>
      <c r="RRI758" s="31"/>
      <c r="RRJ758" s="31"/>
      <c r="RRK758" s="31"/>
      <c r="RRL758" s="31"/>
      <c r="RRM758" s="31"/>
      <c r="RRN758" s="31"/>
      <c r="RRO758" s="31"/>
      <c r="RRP758" s="31"/>
      <c r="RRQ758" s="31"/>
      <c r="RRR758" s="31"/>
      <c r="RRS758" s="31"/>
      <c r="RRT758" s="31"/>
      <c r="RRU758" s="31"/>
      <c r="RRV758" s="31"/>
      <c r="RRW758" s="31"/>
      <c r="RRX758" s="31"/>
      <c r="RRY758" s="31"/>
      <c r="RRZ758" s="31"/>
      <c r="RSA758" s="31"/>
      <c r="RSB758" s="31"/>
      <c r="RSC758" s="31"/>
      <c r="RSD758" s="31"/>
      <c r="RSE758" s="31"/>
      <c r="RSF758" s="31"/>
      <c r="RSG758" s="31"/>
      <c r="RSH758" s="31"/>
      <c r="RSI758" s="31"/>
      <c r="RSJ758" s="31"/>
      <c r="RSK758" s="31"/>
      <c r="RSL758" s="31"/>
      <c r="RSM758" s="31"/>
      <c r="RSN758" s="31"/>
      <c r="RSO758" s="31"/>
      <c r="RSP758" s="31"/>
      <c r="RSQ758" s="31"/>
      <c r="RSR758" s="31"/>
      <c r="RSS758" s="31"/>
      <c r="RST758" s="31"/>
      <c r="RSU758" s="31"/>
      <c r="RSV758" s="31"/>
      <c r="RSW758" s="31"/>
      <c r="RSX758" s="31"/>
      <c r="RSY758" s="31"/>
      <c r="RSZ758" s="31"/>
      <c r="RTA758" s="31"/>
      <c r="RTB758" s="31"/>
      <c r="RTC758" s="31"/>
      <c r="RTD758" s="31"/>
      <c r="RTE758" s="31"/>
      <c r="RTF758" s="31"/>
      <c r="RTG758" s="31"/>
      <c r="RTH758" s="31"/>
      <c r="RTI758" s="31"/>
      <c r="RTJ758" s="31"/>
      <c r="RTK758" s="31"/>
      <c r="RTL758" s="31"/>
      <c r="RTM758" s="31"/>
      <c r="RTN758" s="31"/>
      <c r="RTO758" s="31"/>
      <c r="RTP758" s="31"/>
      <c r="RTQ758" s="31"/>
      <c r="RTR758" s="31"/>
      <c r="RTS758" s="31"/>
      <c r="RTT758" s="31"/>
      <c r="RTU758" s="31"/>
      <c r="RTV758" s="31"/>
      <c r="RTW758" s="31"/>
      <c r="RTX758" s="31"/>
      <c r="RTY758" s="31"/>
      <c r="RTZ758" s="31"/>
      <c r="RUA758" s="31"/>
      <c r="RUB758" s="31"/>
      <c r="RUC758" s="31"/>
      <c r="RUD758" s="31"/>
      <c r="RUE758" s="31"/>
      <c r="RUF758" s="31"/>
      <c r="RUG758" s="31"/>
      <c r="RUH758" s="31"/>
      <c r="RUI758" s="31"/>
      <c r="RUJ758" s="31"/>
      <c r="RUK758" s="31"/>
      <c r="RUL758" s="31"/>
      <c r="RUM758" s="31"/>
      <c r="RUN758" s="31"/>
      <c r="RUO758" s="31"/>
      <c r="RUP758" s="31"/>
      <c r="RUQ758" s="31"/>
      <c r="RUR758" s="31"/>
      <c r="RUS758" s="31"/>
      <c r="RUT758" s="31"/>
      <c r="RUU758" s="31"/>
      <c r="RUV758" s="31"/>
      <c r="RUW758" s="31"/>
      <c r="RUX758" s="31"/>
      <c r="RUY758" s="31"/>
      <c r="RUZ758" s="31"/>
      <c r="RVA758" s="31"/>
      <c r="RVB758" s="31"/>
      <c r="RVC758" s="31"/>
      <c r="RVD758" s="31"/>
      <c r="RVE758" s="31"/>
      <c r="RVF758" s="31"/>
      <c r="RVG758" s="31"/>
      <c r="RVH758" s="31"/>
      <c r="RVI758" s="31"/>
      <c r="RVJ758" s="31"/>
      <c r="RVK758" s="31"/>
      <c r="RVL758" s="31"/>
      <c r="RVM758" s="31"/>
      <c r="RVN758" s="31"/>
      <c r="RVO758" s="31"/>
      <c r="RVP758" s="31"/>
      <c r="RVQ758" s="31"/>
      <c r="RVR758" s="31"/>
      <c r="RVS758" s="31"/>
      <c r="RVT758" s="31"/>
      <c r="RVU758" s="31"/>
      <c r="RVV758" s="31"/>
      <c r="RVW758" s="31"/>
      <c r="RVX758" s="31"/>
      <c r="RVY758" s="31"/>
      <c r="RVZ758" s="31"/>
      <c r="RWA758" s="31"/>
      <c r="RWB758" s="31"/>
      <c r="RWC758" s="31"/>
      <c r="RWD758" s="31"/>
      <c r="RWE758" s="31"/>
      <c r="RWF758" s="31"/>
      <c r="RWG758" s="31"/>
      <c r="RWH758" s="31"/>
      <c r="RWI758" s="31"/>
      <c r="RWJ758" s="31"/>
      <c r="RWK758" s="31"/>
      <c r="RWL758" s="31"/>
      <c r="RWM758" s="31"/>
      <c r="RWN758" s="31"/>
      <c r="RWO758" s="31"/>
      <c r="RWP758" s="31"/>
      <c r="RWQ758" s="31"/>
      <c r="RWR758" s="31"/>
      <c r="RWS758" s="31"/>
      <c r="RWT758" s="31"/>
      <c r="RWU758" s="31"/>
      <c r="RWV758" s="31"/>
      <c r="RWW758" s="31"/>
      <c r="RWX758" s="31"/>
      <c r="RWY758" s="31"/>
      <c r="RWZ758" s="31"/>
      <c r="RXA758" s="31"/>
      <c r="RXB758" s="31"/>
      <c r="RXC758" s="31"/>
      <c r="RXD758" s="31"/>
      <c r="RXE758" s="31"/>
      <c r="RXF758" s="31"/>
      <c r="RXG758" s="31"/>
      <c r="RXH758" s="31"/>
      <c r="RXI758" s="31"/>
      <c r="RXJ758" s="31"/>
      <c r="RXK758" s="31"/>
      <c r="RXL758" s="31"/>
      <c r="RXM758" s="31"/>
      <c r="RXN758" s="31"/>
      <c r="RXO758" s="31"/>
      <c r="RXP758" s="31"/>
      <c r="RXQ758" s="31"/>
      <c r="RXR758" s="31"/>
      <c r="RXS758" s="31"/>
      <c r="RXT758" s="31"/>
      <c r="RXU758" s="31"/>
      <c r="RXV758" s="31"/>
      <c r="RXW758" s="31"/>
      <c r="RXX758" s="31"/>
      <c r="RXY758" s="31"/>
      <c r="RXZ758" s="31"/>
      <c r="RYA758" s="31"/>
      <c r="RYB758" s="31"/>
      <c r="RYC758" s="31"/>
      <c r="RYD758" s="31"/>
      <c r="RYE758" s="31"/>
      <c r="RYF758" s="31"/>
      <c r="RYG758" s="31"/>
      <c r="RYH758" s="31"/>
      <c r="RYI758" s="31"/>
      <c r="RYJ758" s="31"/>
      <c r="RYK758" s="31"/>
      <c r="RYL758" s="31"/>
      <c r="RYM758" s="31"/>
      <c r="RYN758" s="31"/>
      <c r="RYO758" s="31"/>
      <c r="RYP758" s="31"/>
      <c r="RYQ758" s="31"/>
      <c r="RYR758" s="31"/>
      <c r="RYS758" s="31"/>
      <c r="RYT758" s="31"/>
      <c r="RYU758" s="31"/>
      <c r="RYV758" s="31"/>
      <c r="RYW758" s="31"/>
      <c r="RYX758" s="31"/>
      <c r="RYY758" s="31"/>
      <c r="RYZ758" s="31"/>
      <c r="RZA758" s="31"/>
      <c r="RZB758" s="31"/>
      <c r="RZC758" s="31"/>
      <c r="RZD758" s="31"/>
      <c r="RZE758" s="31"/>
      <c r="RZF758" s="31"/>
      <c r="RZG758" s="31"/>
      <c r="RZH758" s="31"/>
      <c r="RZI758" s="31"/>
      <c r="RZJ758" s="31"/>
      <c r="RZK758" s="31"/>
      <c r="RZL758" s="31"/>
      <c r="RZM758" s="31"/>
      <c r="RZN758" s="31"/>
      <c r="RZO758" s="31"/>
      <c r="RZP758" s="31"/>
      <c r="RZQ758" s="31"/>
      <c r="RZR758" s="31"/>
      <c r="RZS758" s="31"/>
      <c r="RZT758" s="31"/>
      <c r="RZU758" s="31"/>
      <c r="RZV758" s="31"/>
      <c r="RZW758" s="31"/>
      <c r="RZX758" s="31"/>
      <c r="RZY758" s="31"/>
      <c r="RZZ758" s="31"/>
      <c r="SAA758" s="31"/>
      <c r="SAB758" s="31"/>
      <c r="SAC758" s="31"/>
      <c r="SAD758" s="31"/>
      <c r="SAE758" s="31"/>
      <c r="SAF758" s="31"/>
      <c r="SAG758" s="31"/>
      <c r="SAH758" s="31"/>
      <c r="SAI758" s="31"/>
      <c r="SAJ758" s="31"/>
      <c r="SAK758" s="31"/>
      <c r="SAL758" s="31"/>
      <c r="SAM758" s="31"/>
      <c r="SAN758" s="31"/>
      <c r="SAO758" s="31"/>
      <c r="SAP758" s="31"/>
      <c r="SAQ758" s="31"/>
      <c r="SAR758" s="31"/>
      <c r="SAS758" s="31"/>
      <c r="SAT758" s="31"/>
      <c r="SAU758" s="31"/>
      <c r="SAV758" s="31"/>
      <c r="SAW758" s="31"/>
      <c r="SAX758" s="31"/>
      <c r="SAY758" s="31"/>
      <c r="SAZ758" s="31"/>
      <c r="SBA758" s="31"/>
      <c r="SBB758" s="31"/>
      <c r="SBC758" s="31"/>
      <c r="SBD758" s="31"/>
      <c r="SBE758" s="31"/>
      <c r="SBF758" s="31"/>
      <c r="SBG758" s="31"/>
      <c r="SBH758" s="31"/>
      <c r="SBI758" s="31"/>
      <c r="SBJ758" s="31"/>
      <c r="SBK758" s="31"/>
      <c r="SBL758" s="31"/>
      <c r="SBM758" s="31"/>
      <c r="SBN758" s="31"/>
      <c r="SBO758" s="31"/>
      <c r="SBP758" s="31"/>
      <c r="SBQ758" s="31"/>
      <c r="SBR758" s="31"/>
      <c r="SBS758" s="31"/>
      <c r="SBT758" s="31"/>
      <c r="SBU758" s="31"/>
      <c r="SBV758" s="31"/>
      <c r="SBW758" s="31"/>
      <c r="SBX758" s="31"/>
      <c r="SBY758" s="31"/>
      <c r="SBZ758" s="31"/>
      <c r="SCA758" s="31"/>
      <c r="SCB758" s="31"/>
      <c r="SCC758" s="31"/>
      <c r="SCD758" s="31"/>
      <c r="SCE758" s="31"/>
      <c r="SCF758" s="31"/>
      <c r="SCG758" s="31"/>
      <c r="SCH758" s="31"/>
      <c r="SCI758" s="31"/>
      <c r="SCJ758" s="31"/>
      <c r="SCK758" s="31"/>
      <c r="SCL758" s="31"/>
      <c r="SCM758" s="31"/>
      <c r="SCN758" s="31"/>
      <c r="SCO758" s="31"/>
      <c r="SCP758" s="31"/>
      <c r="SCQ758" s="31"/>
      <c r="SCR758" s="31"/>
      <c r="SCS758" s="31"/>
      <c r="SCT758" s="31"/>
      <c r="SCU758" s="31"/>
      <c r="SCV758" s="31"/>
      <c r="SCW758" s="31"/>
      <c r="SCX758" s="31"/>
      <c r="SCY758" s="31"/>
      <c r="SCZ758" s="31"/>
      <c r="SDA758" s="31"/>
      <c r="SDB758" s="31"/>
      <c r="SDC758" s="31"/>
      <c r="SDD758" s="31"/>
      <c r="SDE758" s="31"/>
      <c r="SDF758" s="31"/>
      <c r="SDG758" s="31"/>
      <c r="SDH758" s="31"/>
      <c r="SDI758" s="31"/>
      <c r="SDJ758" s="31"/>
      <c r="SDK758" s="31"/>
      <c r="SDL758" s="31"/>
      <c r="SDM758" s="31"/>
      <c r="SDN758" s="31"/>
      <c r="SDO758" s="31"/>
      <c r="SDP758" s="31"/>
      <c r="SDQ758" s="31"/>
      <c r="SDR758" s="31"/>
      <c r="SDS758" s="31"/>
      <c r="SDT758" s="31"/>
      <c r="SDU758" s="31"/>
      <c r="SDV758" s="31"/>
      <c r="SDW758" s="31"/>
      <c r="SDX758" s="31"/>
      <c r="SDY758" s="31"/>
      <c r="SDZ758" s="31"/>
      <c r="SEA758" s="31"/>
      <c r="SEB758" s="31"/>
      <c r="SEC758" s="31"/>
      <c r="SED758" s="31"/>
      <c r="SEE758" s="31"/>
      <c r="SEF758" s="31"/>
      <c r="SEG758" s="31"/>
      <c r="SEH758" s="31"/>
      <c r="SEI758" s="31"/>
      <c r="SEJ758" s="31"/>
      <c r="SEK758" s="31"/>
      <c r="SEL758" s="31"/>
      <c r="SEM758" s="31"/>
      <c r="SEN758" s="31"/>
      <c r="SEO758" s="31"/>
      <c r="SEP758" s="31"/>
      <c r="SEQ758" s="31"/>
      <c r="SER758" s="31"/>
      <c r="SES758" s="31"/>
      <c r="SET758" s="31"/>
      <c r="SEU758" s="31"/>
      <c r="SEV758" s="31"/>
      <c r="SEW758" s="31"/>
      <c r="SEX758" s="31"/>
      <c r="SEY758" s="31"/>
      <c r="SEZ758" s="31"/>
      <c r="SFA758" s="31"/>
      <c r="SFB758" s="31"/>
      <c r="SFC758" s="31"/>
      <c r="SFD758" s="31"/>
      <c r="SFE758" s="31"/>
      <c r="SFF758" s="31"/>
      <c r="SFG758" s="31"/>
      <c r="SFH758" s="31"/>
      <c r="SFI758" s="31"/>
      <c r="SFJ758" s="31"/>
      <c r="SFK758" s="31"/>
      <c r="SFL758" s="31"/>
      <c r="SFM758" s="31"/>
      <c r="SFN758" s="31"/>
      <c r="SFO758" s="31"/>
      <c r="SFP758" s="31"/>
      <c r="SFQ758" s="31"/>
      <c r="SFR758" s="31"/>
      <c r="SFS758" s="31"/>
      <c r="SFT758" s="31"/>
      <c r="SFU758" s="31"/>
      <c r="SFV758" s="31"/>
      <c r="SFW758" s="31"/>
      <c r="SFX758" s="31"/>
      <c r="SFY758" s="31"/>
      <c r="SFZ758" s="31"/>
      <c r="SGA758" s="31"/>
      <c r="SGB758" s="31"/>
      <c r="SGC758" s="31"/>
      <c r="SGD758" s="31"/>
      <c r="SGE758" s="31"/>
      <c r="SGF758" s="31"/>
      <c r="SGG758" s="31"/>
      <c r="SGH758" s="31"/>
      <c r="SGI758" s="31"/>
      <c r="SGJ758" s="31"/>
      <c r="SGK758" s="31"/>
      <c r="SGL758" s="31"/>
      <c r="SGM758" s="31"/>
      <c r="SGN758" s="31"/>
      <c r="SGO758" s="31"/>
      <c r="SGP758" s="31"/>
      <c r="SGQ758" s="31"/>
      <c r="SGR758" s="31"/>
      <c r="SGS758" s="31"/>
      <c r="SGT758" s="31"/>
      <c r="SGU758" s="31"/>
      <c r="SGV758" s="31"/>
      <c r="SGW758" s="31"/>
      <c r="SGX758" s="31"/>
      <c r="SGY758" s="31"/>
      <c r="SGZ758" s="31"/>
      <c r="SHA758" s="31"/>
      <c r="SHB758" s="31"/>
      <c r="SHC758" s="31"/>
      <c r="SHD758" s="31"/>
      <c r="SHE758" s="31"/>
      <c r="SHF758" s="31"/>
      <c r="SHG758" s="31"/>
      <c r="SHH758" s="31"/>
      <c r="SHI758" s="31"/>
      <c r="SHJ758" s="31"/>
      <c r="SHK758" s="31"/>
      <c r="SHL758" s="31"/>
      <c r="SHM758" s="31"/>
      <c r="SHN758" s="31"/>
      <c r="SHO758" s="31"/>
      <c r="SHP758" s="31"/>
      <c r="SHQ758" s="31"/>
      <c r="SHR758" s="31"/>
      <c r="SHS758" s="31"/>
      <c r="SHT758" s="31"/>
      <c r="SHU758" s="31"/>
      <c r="SHV758" s="31"/>
      <c r="SHW758" s="31"/>
      <c r="SHX758" s="31"/>
      <c r="SHY758" s="31"/>
      <c r="SHZ758" s="31"/>
      <c r="SIA758" s="31"/>
      <c r="SIB758" s="31"/>
      <c r="SIC758" s="31"/>
      <c r="SID758" s="31"/>
      <c r="SIE758" s="31"/>
      <c r="SIF758" s="31"/>
      <c r="SIG758" s="31"/>
      <c r="SIH758" s="31"/>
      <c r="SII758" s="31"/>
      <c r="SIJ758" s="31"/>
      <c r="SIK758" s="31"/>
      <c r="SIL758" s="31"/>
      <c r="SIM758" s="31"/>
      <c r="SIN758" s="31"/>
      <c r="SIO758" s="31"/>
      <c r="SIP758" s="31"/>
      <c r="SIQ758" s="31"/>
      <c r="SIR758" s="31"/>
      <c r="SIS758" s="31"/>
      <c r="SIT758" s="31"/>
      <c r="SIU758" s="31"/>
      <c r="SIV758" s="31"/>
      <c r="SIW758" s="31"/>
      <c r="SIX758" s="31"/>
      <c r="SIY758" s="31"/>
      <c r="SIZ758" s="31"/>
      <c r="SJA758" s="31"/>
      <c r="SJB758" s="31"/>
      <c r="SJC758" s="31"/>
      <c r="SJD758" s="31"/>
      <c r="SJE758" s="31"/>
      <c r="SJF758" s="31"/>
      <c r="SJG758" s="31"/>
      <c r="SJH758" s="31"/>
      <c r="SJI758" s="31"/>
      <c r="SJJ758" s="31"/>
      <c r="SJK758" s="31"/>
      <c r="SJL758" s="31"/>
      <c r="SJM758" s="31"/>
      <c r="SJN758" s="31"/>
      <c r="SJO758" s="31"/>
      <c r="SJP758" s="31"/>
      <c r="SJQ758" s="31"/>
      <c r="SJR758" s="31"/>
      <c r="SJS758" s="31"/>
      <c r="SJT758" s="31"/>
      <c r="SJU758" s="31"/>
      <c r="SJV758" s="31"/>
      <c r="SJW758" s="31"/>
      <c r="SJX758" s="31"/>
      <c r="SJY758" s="31"/>
      <c r="SJZ758" s="31"/>
      <c r="SKA758" s="31"/>
      <c r="SKB758" s="31"/>
      <c r="SKC758" s="31"/>
      <c r="SKD758" s="31"/>
      <c r="SKE758" s="31"/>
      <c r="SKF758" s="31"/>
      <c r="SKG758" s="31"/>
      <c r="SKH758" s="31"/>
      <c r="SKI758" s="31"/>
      <c r="SKJ758" s="31"/>
      <c r="SKK758" s="31"/>
      <c r="SKL758" s="31"/>
      <c r="SKM758" s="31"/>
      <c r="SKN758" s="31"/>
      <c r="SKO758" s="31"/>
      <c r="SKP758" s="31"/>
      <c r="SKQ758" s="31"/>
      <c r="SKR758" s="31"/>
      <c r="SKS758" s="31"/>
      <c r="SKT758" s="31"/>
      <c r="SKU758" s="31"/>
      <c r="SKV758" s="31"/>
      <c r="SKW758" s="31"/>
      <c r="SKX758" s="31"/>
      <c r="SKY758" s="31"/>
      <c r="SKZ758" s="31"/>
      <c r="SLA758" s="31"/>
      <c r="SLB758" s="31"/>
      <c r="SLC758" s="31"/>
      <c r="SLD758" s="31"/>
      <c r="SLE758" s="31"/>
      <c r="SLF758" s="31"/>
      <c r="SLG758" s="31"/>
      <c r="SLH758" s="31"/>
      <c r="SLI758" s="31"/>
      <c r="SLJ758" s="31"/>
      <c r="SLK758" s="31"/>
      <c r="SLL758" s="31"/>
      <c r="SLM758" s="31"/>
      <c r="SLN758" s="31"/>
      <c r="SLO758" s="31"/>
      <c r="SLP758" s="31"/>
      <c r="SLQ758" s="31"/>
      <c r="SLR758" s="31"/>
      <c r="SLS758" s="31"/>
      <c r="SLT758" s="31"/>
      <c r="SLU758" s="31"/>
      <c r="SLV758" s="31"/>
      <c r="SLW758" s="31"/>
      <c r="SLX758" s="31"/>
      <c r="SLY758" s="31"/>
      <c r="SLZ758" s="31"/>
      <c r="SMA758" s="31"/>
      <c r="SMB758" s="31"/>
      <c r="SMC758" s="31"/>
      <c r="SMD758" s="31"/>
      <c r="SME758" s="31"/>
      <c r="SMF758" s="31"/>
      <c r="SMG758" s="31"/>
      <c r="SMH758" s="31"/>
      <c r="SMI758" s="31"/>
      <c r="SMJ758" s="31"/>
      <c r="SMK758" s="31"/>
      <c r="SML758" s="31"/>
      <c r="SMM758" s="31"/>
      <c r="SMN758" s="31"/>
      <c r="SMO758" s="31"/>
      <c r="SMP758" s="31"/>
      <c r="SMQ758" s="31"/>
      <c r="SMR758" s="31"/>
      <c r="SMS758" s="31"/>
      <c r="SMT758" s="31"/>
      <c r="SMU758" s="31"/>
      <c r="SMV758" s="31"/>
      <c r="SMW758" s="31"/>
      <c r="SMX758" s="31"/>
      <c r="SMY758" s="31"/>
      <c r="SMZ758" s="31"/>
      <c r="SNA758" s="31"/>
      <c r="SNB758" s="31"/>
      <c r="SNC758" s="31"/>
      <c r="SND758" s="31"/>
      <c r="SNE758" s="31"/>
      <c r="SNF758" s="31"/>
      <c r="SNG758" s="31"/>
      <c r="SNH758" s="31"/>
      <c r="SNI758" s="31"/>
      <c r="SNJ758" s="31"/>
      <c r="SNK758" s="31"/>
      <c r="SNL758" s="31"/>
      <c r="SNM758" s="31"/>
      <c r="SNN758" s="31"/>
      <c r="SNO758" s="31"/>
      <c r="SNP758" s="31"/>
      <c r="SNQ758" s="31"/>
      <c r="SNR758" s="31"/>
      <c r="SNS758" s="31"/>
      <c r="SNT758" s="31"/>
      <c r="SNU758" s="31"/>
      <c r="SNV758" s="31"/>
      <c r="SNW758" s="31"/>
      <c r="SNX758" s="31"/>
      <c r="SNY758" s="31"/>
      <c r="SNZ758" s="31"/>
      <c r="SOA758" s="31"/>
      <c r="SOB758" s="31"/>
      <c r="SOC758" s="31"/>
      <c r="SOD758" s="31"/>
      <c r="SOE758" s="31"/>
      <c r="SOF758" s="31"/>
      <c r="SOG758" s="31"/>
      <c r="SOH758" s="31"/>
      <c r="SOI758" s="31"/>
      <c r="SOJ758" s="31"/>
      <c r="SOK758" s="31"/>
      <c r="SOL758" s="31"/>
      <c r="SOM758" s="31"/>
      <c r="SON758" s="31"/>
      <c r="SOO758" s="31"/>
      <c r="SOP758" s="31"/>
      <c r="SOQ758" s="31"/>
      <c r="SOR758" s="31"/>
      <c r="SOS758" s="31"/>
      <c r="SOT758" s="31"/>
      <c r="SOU758" s="31"/>
      <c r="SOV758" s="31"/>
      <c r="SOW758" s="31"/>
      <c r="SOX758" s="31"/>
      <c r="SOY758" s="31"/>
      <c r="SOZ758" s="31"/>
      <c r="SPA758" s="31"/>
      <c r="SPB758" s="31"/>
      <c r="SPC758" s="31"/>
      <c r="SPD758" s="31"/>
      <c r="SPE758" s="31"/>
      <c r="SPF758" s="31"/>
      <c r="SPG758" s="31"/>
      <c r="SPH758" s="31"/>
      <c r="SPI758" s="31"/>
      <c r="SPJ758" s="31"/>
      <c r="SPK758" s="31"/>
      <c r="SPL758" s="31"/>
      <c r="SPM758" s="31"/>
      <c r="SPN758" s="31"/>
      <c r="SPO758" s="31"/>
      <c r="SPP758" s="31"/>
      <c r="SPQ758" s="31"/>
      <c r="SPR758" s="31"/>
      <c r="SPS758" s="31"/>
      <c r="SPT758" s="31"/>
      <c r="SPU758" s="31"/>
      <c r="SPV758" s="31"/>
      <c r="SPW758" s="31"/>
      <c r="SPX758" s="31"/>
      <c r="SPY758" s="31"/>
      <c r="SPZ758" s="31"/>
      <c r="SQA758" s="31"/>
      <c r="SQB758" s="31"/>
      <c r="SQC758" s="31"/>
      <c r="SQD758" s="31"/>
      <c r="SQE758" s="31"/>
      <c r="SQF758" s="31"/>
      <c r="SQG758" s="31"/>
      <c r="SQH758" s="31"/>
      <c r="SQI758" s="31"/>
      <c r="SQJ758" s="31"/>
      <c r="SQK758" s="31"/>
      <c r="SQL758" s="31"/>
      <c r="SQM758" s="31"/>
      <c r="SQN758" s="31"/>
      <c r="SQO758" s="31"/>
      <c r="SQP758" s="31"/>
      <c r="SQQ758" s="31"/>
      <c r="SQR758" s="31"/>
      <c r="SQS758" s="31"/>
      <c r="SQT758" s="31"/>
      <c r="SQU758" s="31"/>
      <c r="SQV758" s="31"/>
      <c r="SQW758" s="31"/>
      <c r="SQX758" s="31"/>
      <c r="SQY758" s="31"/>
      <c r="SQZ758" s="31"/>
      <c r="SRA758" s="31"/>
      <c r="SRB758" s="31"/>
      <c r="SRC758" s="31"/>
      <c r="SRD758" s="31"/>
      <c r="SRE758" s="31"/>
      <c r="SRF758" s="31"/>
      <c r="SRG758" s="31"/>
      <c r="SRH758" s="31"/>
      <c r="SRI758" s="31"/>
      <c r="SRJ758" s="31"/>
      <c r="SRK758" s="31"/>
      <c r="SRL758" s="31"/>
      <c r="SRM758" s="31"/>
      <c r="SRN758" s="31"/>
      <c r="SRO758" s="31"/>
      <c r="SRP758" s="31"/>
      <c r="SRQ758" s="31"/>
      <c r="SRR758" s="31"/>
      <c r="SRS758" s="31"/>
      <c r="SRT758" s="31"/>
      <c r="SRU758" s="31"/>
      <c r="SRV758" s="31"/>
      <c r="SRW758" s="31"/>
      <c r="SRX758" s="31"/>
      <c r="SRY758" s="31"/>
      <c r="SRZ758" s="31"/>
      <c r="SSA758" s="31"/>
      <c r="SSB758" s="31"/>
      <c r="SSC758" s="31"/>
      <c r="SSD758" s="31"/>
      <c r="SSE758" s="31"/>
      <c r="SSF758" s="31"/>
      <c r="SSG758" s="31"/>
      <c r="SSH758" s="31"/>
      <c r="SSI758" s="31"/>
      <c r="SSJ758" s="31"/>
      <c r="SSK758" s="31"/>
      <c r="SSL758" s="31"/>
      <c r="SSM758" s="31"/>
      <c r="SSN758" s="31"/>
      <c r="SSO758" s="31"/>
      <c r="SSP758" s="31"/>
      <c r="SSQ758" s="31"/>
      <c r="SSR758" s="31"/>
      <c r="SSS758" s="31"/>
      <c r="SST758" s="31"/>
      <c r="SSU758" s="31"/>
      <c r="SSV758" s="31"/>
      <c r="SSW758" s="31"/>
      <c r="SSX758" s="31"/>
      <c r="SSY758" s="31"/>
      <c r="SSZ758" s="31"/>
      <c r="STA758" s="31"/>
      <c r="STB758" s="31"/>
      <c r="STC758" s="31"/>
      <c r="STD758" s="31"/>
      <c r="STE758" s="31"/>
      <c r="STF758" s="31"/>
      <c r="STG758" s="31"/>
      <c r="STH758" s="31"/>
      <c r="STI758" s="31"/>
      <c r="STJ758" s="31"/>
      <c r="STK758" s="31"/>
      <c r="STL758" s="31"/>
      <c r="STM758" s="31"/>
      <c r="STN758" s="31"/>
      <c r="STO758" s="31"/>
      <c r="STP758" s="31"/>
      <c r="STQ758" s="31"/>
      <c r="STR758" s="31"/>
      <c r="STS758" s="31"/>
      <c r="STT758" s="31"/>
      <c r="STU758" s="31"/>
      <c r="STV758" s="31"/>
      <c r="STW758" s="31"/>
      <c r="STX758" s="31"/>
      <c r="STY758" s="31"/>
      <c r="STZ758" s="31"/>
      <c r="SUA758" s="31"/>
      <c r="SUB758" s="31"/>
      <c r="SUC758" s="31"/>
      <c r="SUD758" s="31"/>
      <c r="SUE758" s="31"/>
      <c r="SUF758" s="31"/>
      <c r="SUG758" s="31"/>
      <c r="SUH758" s="31"/>
      <c r="SUI758" s="31"/>
      <c r="SUJ758" s="31"/>
      <c r="SUK758" s="31"/>
      <c r="SUL758" s="31"/>
      <c r="SUM758" s="31"/>
      <c r="SUN758" s="31"/>
      <c r="SUO758" s="31"/>
      <c r="SUP758" s="31"/>
      <c r="SUQ758" s="31"/>
      <c r="SUR758" s="31"/>
      <c r="SUS758" s="31"/>
      <c r="SUT758" s="31"/>
      <c r="SUU758" s="31"/>
      <c r="SUV758" s="31"/>
      <c r="SUW758" s="31"/>
      <c r="SUX758" s="31"/>
      <c r="SUY758" s="31"/>
      <c r="SUZ758" s="31"/>
      <c r="SVA758" s="31"/>
      <c r="SVB758" s="31"/>
      <c r="SVC758" s="31"/>
      <c r="SVD758" s="31"/>
      <c r="SVE758" s="31"/>
      <c r="SVF758" s="31"/>
      <c r="SVG758" s="31"/>
      <c r="SVH758" s="31"/>
      <c r="SVI758" s="31"/>
      <c r="SVJ758" s="31"/>
      <c r="SVK758" s="31"/>
      <c r="SVL758" s="31"/>
      <c r="SVM758" s="31"/>
      <c r="SVN758" s="31"/>
      <c r="SVO758" s="31"/>
      <c r="SVP758" s="31"/>
      <c r="SVQ758" s="31"/>
      <c r="SVR758" s="31"/>
      <c r="SVS758" s="31"/>
      <c r="SVT758" s="31"/>
      <c r="SVU758" s="31"/>
      <c r="SVV758" s="31"/>
      <c r="SVW758" s="31"/>
      <c r="SVX758" s="31"/>
      <c r="SVY758" s="31"/>
      <c r="SVZ758" s="31"/>
      <c r="SWA758" s="31"/>
      <c r="SWB758" s="31"/>
      <c r="SWC758" s="31"/>
      <c r="SWD758" s="31"/>
      <c r="SWE758" s="31"/>
      <c r="SWF758" s="31"/>
      <c r="SWG758" s="31"/>
      <c r="SWH758" s="31"/>
      <c r="SWI758" s="31"/>
      <c r="SWJ758" s="31"/>
      <c r="SWK758" s="31"/>
      <c r="SWL758" s="31"/>
      <c r="SWM758" s="31"/>
      <c r="SWN758" s="31"/>
      <c r="SWO758" s="31"/>
      <c r="SWP758" s="31"/>
      <c r="SWQ758" s="31"/>
      <c r="SWR758" s="31"/>
      <c r="SWS758" s="31"/>
      <c r="SWT758" s="31"/>
      <c r="SWU758" s="31"/>
      <c r="SWV758" s="31"/>
      <c r="SWW758" s="31"/>
      <c r="SWX758" s="31"/>
      <c r="SWY758" s="31"/>
      <c r="SWZ758" s="31"/>
      <c r="SXA758" s="31"/>
      <c r="SXB758" s="31"/>
      <c r="SXC758" s="31"/>
      <c r="SXD758" s="31"/>
      <c r="SXE758" s="31"/>
      <c r="SXF758" s="31"/>
      <c r="SXG758" s="31"/>
      <c r="SXH758" s="31"/>
      <c r="SXI758" s="31"/>
      <c r="SXJ758" s="31"/>
      <c r="SXK758" s="31"/>
      <c r="SXL758" s="31"/>
      <c r="SXM758" s="31"/>
      <c r="SXN758" s="31"/>
      <c r="SXO758" s="31"/>
      <c r="SXP758" s="31"/>
      <c r="SXQ758" s="31"/>
      <c r="SXR758" s="31"/>
      <c r="SXS758" s="31"/>
      <c r="SXT758" s="31"/>
      <c r="SXU758" s="31"/>
      <c r="SXV758" s="31"/>
      <c r="SXW758" s="31"/>
      <c r="SXX758" s="31"/>
      <c r="SXY758" s="31"/>
      <c r="SXZ758" s="31"/>
      <c r="SYA758" s="31"/>
      <c r="SYB758" s="31"/>
      <c r="SYC758" s="31"/>
      <c r="SYD758" s="31"/>
      <c r="SYE758" s="31"/>
      <c r="SYF758" s="31"/>
      <c r="SYG758" s="31"/>
      <c r="SYH758" s="31"/>
      <c r="SYI758" s="31"/>
      <c r="SYJ758" s="31"/>
      <c r="SYK758" s="31"/>
      <c r="SYL758" s="31"/>
      <c r="SYM758" s="31"/>
      <c r="SYN758" s="31"/>
      <c r="SYO758" s="31"/>
      <c r="SYP758" s="31"/>
      <c r="SYQ758" s="31"/>
      <c r="SYR758" s="31"/>
      <c r="SYS758" s="31"/>
      <c r="SYT758" s="31"/>
      <c r="SYU758" s="31"/>
      <c r="SYV758" s="31"/>
      <c r="SYW758" s="31"/>
      <c r="SYX758" s="31"/>
      <c r="SYY758" s="31"/>
      <c r="SYZ758" s="31"/>
      <c r="SZA758" s="31"/>
      <c r="SZB758" s="31"/>
      <c r="SZC758" s="31"/>
      <c r="SZD758" s="31"/>
      <c r="SZE758" s="31"/>
      <c r="SZF758" s="31"/>
      <c r="SZG758" s="31"/>
      <c r="SZH758" s="31"/>
      <c r="SZI758" s="31"/>
      <c r="SZJ758" s="31"/>
      <c r="SZK758" s="31"/>
      <c r="SZL758" s="31"/>
      <c r="SZM758" s="31"/>
      <c r="SZN758" s="31"/>
      <c r="SZO758" s="31"/>
      <c r="SZP758" s="31"/>
      <c r="SZQ758" s="31"/>
      <c r="SZR758" s="31"/>
      <c r="SZS758" s="31"/>
      <c r="SZT758" s="31"/>
      <c r="SZU758" s="31"/>
      <c r="SZV758" s="31"/>
      <c r="SZW758" s="31"/>
      <c r="SZX758" s="31"/>
      <c r="SZY758" s="31"/>
      <c r="SZZ758" s="31"/>
      <c r="TAA758" s="31"/>
      <c r="TAB758" s="31"/>
      <c r="TAC758" s="31"/>
      <c r="TAD758" s="31"/>
      <c r="TAE758" s="31"/>
      <c r="TAF758" s="31"/>
      <c r="TAG758" s="31"/>
      <c r="TAH758" s="31"/>
      <c r="TAI758" s="31"/>
      <c r="TAJ758" s="31"/>
      <c r="TAK758" s="31"/>
      <c r="TAL758" s="31"/>
      <c r="TAM758" s="31"/>
      <c r="TAN758" s="31"/>
      <c r="TAO758" s="31"/>
      <c r="TAP758" s="31"/>
      <c r="TAQ758" s="31"/>
      <c r="TAR758" s="31"/>
      <c r="TAS758" s="31"/>
      <c r="TAT758" s="31"/>
      <c r="TAU758" s="31"/>
      <c r="TAV758" s="31"/>
      <c r="TAW758" s="31"/>
      <c r="TAX758" s="31"/>
      <c r="TAY758" s="31"/>
      <c r="TAZ758" s="31"/>
      <c r="TBA758" s="31"/>
      <c r="TBB758" s="31"/>
      <c r="TBC758" s="31"/>
      <c r="TBD758" s="31"/>
      <c r="TBE758" s="31"/>
      <c r="TBF758" s="31"/>
      <c r="TBG758" s="31"/>
      <c r="TBH758" s="31"/>
      <c r="TBI758" s="31"/>
      <c r="TBJ758" s="31"/>
      <c r="TBK758" s="31"/>
      <c r="TBL758" s="31"/>
      <c r="TBM758" s="31"/>
      <c r="TBN758" s="31"/>
      <c r="TBO758" s="31"/>
      <c r="TBP758" s="31"/>
      <c r="TBQ758" s="31"/>
      <c r="TBR758" s="31"/>
      <c r="TBS758" s="31"/>
      <c r="TBT758" s="31"/>
      <c r="TBU758" s="31"/>
      <c r="TBV758" s="31"/>
      <c r="TBW758" s="31"/>
      <c r="TBX758" s="31"/>
      <c r="TBY758" s="31"/>
      <c r="TBZ758" s="31"/>
      <c r="TCA758" s="31"/>
      <c r="TCB758" s="31"/>
      <c r="TCC758" s="31"/>
      <c r="TCD758" s="31"/>
      <c r="TCE758" s="31"/>
      <c r="TCF758" s="31"/>
      <c r="TCG758" s="31"/>
      <c r="TCH758" s="31"/>
      <c r="TCI758" s="31"/>
      <c r="TCJ758" s="31"/>
      <c r="TCK758" s="31"/>
      <c r="TCL758" s="31"/>
      <c r="TCM758" s="31"/>
      <c r="TCN758" s="31"/>
      <c r="TCO758" s="31"/>
      <c r="TCP758" s="31"/>
      <c r="TCQ758" s="31"/>
      <c r="TCR758" s="31"/>
      <c r="TCS758" s="31"/>
      <c r="TCT758" s="31"/>
      <c r="TCU758" s="31"/>
      <c r="TCV758" s="31"/>
      <c r="TCW758" s="31"/>
      <c r="TCX758" s="31"/>
      <c r="TCY758" s="31"/>
      <c r="TCZ758" s="31"/>
      <c r="TDA758" s="31"/>
      <c r="TDB758" s="31"/>
      <c r="TDC758" s="31"/>
      <c r="TDD758" s="31"/>
      <c r="TDE758" s="31"/>
      <c r="TDF758" s="31"/>
      <c r="TDG758" s="31"/>
      <c r="TDH758" s="31"/>
      <c r="TDI758" s="31"/>
      <c r="TDJ758" s="31"/>
      <c r="TDK758" s="31"/>
      <c r="TDL758" s="31"/>
      <c r="TDM758" s="31"/>
      <c r="TDN758" s="31"/>
      <c r="TDO758" s="31"/>
      <c r="TDP758" s="31"/>
      <c r="TDQ758" s="31"/>
      <c r="TDR758" s="31"/>
      <c r="TDS758" s="31"/>
      <c r="TDT758" s="31"/>
      <c r="TDU758" s="31"/>
      <c r="TDV758" s="31"/>
      <c r="TDW758" s="31"/>
      <c r="TDX758" s="31"/>
      <c r="TDY758" s="31"/>
      <c r="TDZ758" s="31"/>
      <c r="TEA758" s="31"/>
      <c r="TEB758" s="31"/>
      <c r="TEC758" s="31"/>
      <c r="TED758" s="31"/>
      <c r="TEE758" s="31"/>
      <c r="TEF758" s="31"/>
      <c r="TEG758" s="31"/>
      <c r="TEH758" s="31"/>
      <c r="TEI758" s="31"/>
      <c r="TEJ758" s="31"/>
      <c r="TEK758" s="31"/>
      <c r="TEL758" s="31"/>
      <c r="TEM758" s="31"/>
      <c r="TEN758" s="31"/>
      <c r="TEO758" s="31"/>
      <c r="TEP758" s="31"/>
      <c r="TEQ758" s="31"/>
      <c r="TER758" s="31"/>
      <c r="TES758" s="31"/>
      <c r="TET758" s="31"/>
      <c r="TEU758" s="31"/>
      <c r="TEV758" s="31"/>
      <c r="TEW758" s="31"/>
      <c r="TEX758" s="31"/>
      <c r="TEY758" s="31"/>
      <c r="TEZ758" s="31"/>
      <c r="TFA758" s="31"/>
      <c r="TFB758" s="31"/>
      <c r="TFC758" s="31"/>
      <c r="TFD758" s="31"/>
      <c r="TFE758" s="31"/>
      <c r="TFF758" s="31"/>
      <c r="TFG758" s="31"/>
      <c r="TFH758" s="31"/>
      <c r="TFI758" s="31"/>
      <c r="TFJ758" s="31"/>
      <c r="TFK758" s="31"/>
      <c r="TFL758" s="31"/>
      <c r="TFM758" s="31"/>
      <c r="TFN758" s="31"/>
      <c r="TFO758" s="31"/>
      <c r="TFP758" s="31"/>
      <c r="TFQ758" s="31"/>
      <c r="TFR758" s="31"/>
      <c r="TFS758" s="31"/>
      <c r="TFT758" s="31"/>
      <c r="TFU758" s="31"/>
      <c r="TFV758" s="31"/>
      <c r="TFW758" s="31"/>
      <c r="TFX758" s="31"/>
      <c r="TFY758" s="31"/>
      <c r="TFZ758" s="31"/>
      <c r="TGA758" s="31"/>
      <c r="TGB758" s="31"/>
      <c r="TGC758" s="31"/>
      <c r="TGD758" s="31"/>
      <c r="TGE758" s="31"/>
      <c r="TGF758" s="31"/>
      <c r="TGG758" s="31"/>
      <c r="TGH758" s="31"/>
      <c r="TGI758" s="31"/>
      <c r="TGJ758" s="31"/>
      <c r="TGK758" s="31"/>
      <c r="TGL758" s="31"/>
      <c r="TGM758" s="31"/>
      <c r="TGN758" s="31"/>
      <c r="TGO758" s="31"/>
      <c r="TGP758" s="31"/>
      <c r="TGQ758" s="31"/>
      <c r="TGR758" s="31"/>
      <c r="TGS758" s="31"/>
      <c r="TGT758" s="31"/>
      <c r="TGU758" s="31"/>
      <c r="TGV758" s="31"/>
      <c r="TGW758" s="31"/>
      <c r="TGX758" s="31"/>
      <c r="TGY758" s="31"/>
      <c r="TGZ758" s="31"/>
      <c r="THA758" s="31"/>
      <c r="THB758" s="31"/>
      <c r="THC758" s="31"/>
      <c r="THD758" s="31"/>
      <c r="THE758" s="31"/>
      <c r="THF758" s="31"/>
      <c r="THG758" s="31"/>
      <c r="THH758" s="31"/>
      <c r="THI758" s="31"/>
      <c r="THJ758" s="31"/>
      <c r="THK758" s="31"/>
      <c r="THL758" s="31"/>
      <c r="THM758" s="31"/>
      <c r="THN758" s="31"/>
      <c r="THO758" s="31"/>
      <c r="THP758" s="31"/>
      <c r="THQ758" s="31"/>
      <c r="THR758" s="31"/>
      <c r="THS758" s="31"/>
      <c r="THT758" s="31"/>
      <c r="THU758" s="31"/>
      <c r="THV758" s="31"/>
      <c r="THW758" s="31"/>
      <c r="THX758" s="31"/>
      <c r="THY758" s="31"/>
      <c r="THZ758" s="31"/>
      <c r="TIA758" s="31"/>
      <c r="TIB758" s="31"/>
      <c r="TIC758" s="31"/>
      <c r="TID758" s="31"/>
      <c r="TIE758" s="31"/>
      <c r="TIF758" s="31"/>
      <c r="TIG758" s="31"/>
      <c r="TIH758" s="31"/>
      <c r="TII758" s="31"/>
      <c r="TIJ758" s="31"/>
      <c r="TIK758" s="31"/>
      <c r="TIL758" s="31"/>
      <c r="TIM758" s="31"/>
      <c r="TIN758" s="31"/>
      <c r="TIO758" s="31"/>
      <c r="TIP758" s="31"/>
      <c r="TIQ758" s="31"/>
      <c r="TIR758" s="31"/>
      <c r="TIS758" s="31"/>
      <c r="TIT758" s="31"/>
      <c r="TIU758" s="31"/>
      <c r="TIV758" s="31"/>
      <c r="TIW758" s="31"/>
      <c r="TIX758" s="31"/>
      <c r="TIY758" s="31"/>
      <c r="TIZ758" s="31"/>
      <c r="TJA758" s="31"/>
      <c r="TJB758" s="31"/>
      <c r="TJC758" s="31"/>
      <c r="TJD758" s="31"/>
      <c r="TJE758" s="31"/>
      <c r="TJF758" s="31"/>
      <c r="TJG758" s="31"/>
      <c r="TJH758" s="31"/>
      <c r="TJI758" s="31"/>
      <c r="TJJ758" s="31"/>
      <c r="TJK758" s="31"/>
      <c r="TJL758" s="31"/>
      <c r="TJM758" s="31"/>
      <c r="TJN758" s="31"/>
      <c r="TJO758" s="31"/>
      <c r="TJP758" s="31"/>
      <c r="TJQ758" s="31"/>
      <c r="TJR758" s="31"/>
      <c r="TJS758" s="31"/>
      <c r="TJT758" s="31"/>
      <c r="TJU758" s="31"/>
      <c r="TJV758" s="31"/>
      <c r="TJW758" s="31"/>
      <c r="TJX758" s="31"/>
      <c r="TJY758" s="31"/>
      <c r="TJZ758" s="31"/>
      <c r="TKA758" s="31"/>
      <c r="TKB758" s="31"/>
      <c r="TKC758" s="31"/>
      <c r="TKD758" s="31"/>
      <c r="TKE758" s="31"/>
      <c r="TKF758" s="31"/>
      <c r="TKG758" s="31"/>
      <c r="TKH758" s="31"/>
      <c r="TKI758" s="31"/>
      <c r="TKJ758" s="31"/>
      <c r="TKK758" s="31"/>
      <c r="TKL758" s="31"/>
      <c r="TKM758" s="31"/>
      <c r="TKN758" s="31"/>
      <c r="TKO758" s="31"/>
      <c r="TKP758" s="31"/>
      <c r="TKQ758" s="31"/>
      <c r="TKR758" s="31"/>
      <c r="TKS758" s="31"/>
      <c r="TKT758" s="31"/>
      <c r="TKU758" s="31"/>
      <c r="TKV758" s="31"/>
      <c r="TKW758" s="31"/>
      <c r="TKX758" s="31"/>
      <c r="TKY758" s="31"/>
      <c r="TKZ758" s="31"/>
      <c r="TLA758" s="31"/>
      <c r="TLB758" s="31"/>
      <c r="TLC758" s="31"/>
      <c r="TLD758" s="31"/>
      <c r="TLE758" s="31"/>
      <c r="TLF758" s="31"/>
      <c r="TLG758" s="31"/>
      <c r="TLH758" s="31"/>
      <c r="TLI758" s="31"/>
      <c r="TLJ758" s="31"/>
      <c r="TLK758" s="31"/>
      <c r="TLL758" s="31"/>
      <c r="TLM758" s="31"/>
      <c r="TLN758" s="31"/>
      <c r="TLO758" s="31"/>
      <c r="TLP758" s="31"/>
      <c r="TLQ758" s="31"/>
      <c r="TLR758" s="31"/>
      <c r="TLS758" s="31"/>
      <c r="TLT758" s="31"/>
      <c r="TLU758" s="31"/>
      <c r="TLV758" s="31"/>
      <c r="TLW758" s="31"/>
      <c r="TLX758" s="31"/>
      <c r="TLY758" s="31"/>
      <c r="TLZ758" s="31"/>
      <c r="TMA758" s="31"/>
      <c r="TMB758" s="31"/>
      <c r="TMC758" s="31"/>
      <c r="TMD758" s="31"/>
      <c r="TME758" s="31"/>
      <c r="TMF758" s="31"/>
      <c r="TMG758" s="31"/>
      <c r="TMH758" s="31"/>
      <c r="TMI758" s="31"/>
      <c r="TMJ758" s="31"/>
      <c r="TMK758" s="31"/>
      <c r="TML758" s="31"/>
      <c r="TMM758" s="31"/>
      <c r="TMN758" s="31"/>
      <c r="TMO758" s="31"/>
      <c r="TMP758" s="31"/>
      <c r="TMQ758" s="31"/>
      <c r="TMR758" s="31"/>
      <c r="TMS758" s="31"/>
      <c r="TMT758" s="31"/>
      <c r="TMU758" s="31"/>
      <c r="TMV758" s="31"/>
      <c r="TMW758" s="31"/>
      <c r="TMX758" s="31"/>
      <c r="TMY758" s="31"/>
      <c r="TMZ758" s="31"/>
      <c r="TNA758" s="31"/>
      <c r="TNB758" s="31"/>
      <c r="TNC758" s="31"/>
      <c r="TND758" s="31"/>
      <c r="TNE758" s="31"/>
      <c r="TNF758" s="31"/>
      <c r="TNG758" s="31"/>
      <c r="TNH758" s="31"/>
      <c r="TNI758" s="31"/>
      <c r="TNJ758" s="31"/>
      <c r="TNK758" s="31"/>
      <c r="TNL758" s="31"/>
      <c r="TNM758" s="31"/>
      <c r="TNN758" s="31"/>
      <c r="TNO758" s="31"/>
      <c r="TNP758" s="31"/>
      <c r="TNQ758" s="31"/>
      <c r="TNR758" s="31"/>
      <c r="TNS758" s="31"/>
      <c r="TNT758" s="31"/>
      <c r="TNU758" s="31"/>
      <c r="TNV758" s="31"/>
      <c r="TNW758" s="31"/>
      <c r="TNX758" s="31"/>
      <c r="TNY758" s="31"/>
      <c r="TNZ758" s="31"/>
      <c r="TOA758" s="31"/>
      <c r="TOB758" s="31"/>
      <c r="TOC758" s="31"/>
      <c r="TOD758" s="31"/>
      <c r="TOE758" s="31"/>
      <c r="TOF758" s="31"/>
      <c r="TOG758" s="31"/>
      <c r="TOH758" s="31"/>
      <c r="TOI758" s="31"/>
      <c r="TOJ758" s="31"/>
      <c r="TOK758" s="31"/>
      <c r="TOL758" s="31"/>
      <c r="TOM758" s="31"/>
      <c r="TON758" s="31"/>
      <c r="TOO758" s="31"/>
      <c r="TOP758" s="31"/>
      <c r="TOQ758" s="31"/>
      <c r="TOR758" s="31"/>
      <c r="TOS758" s="31"/>
      <c r="TOT758" s="31"/>
      <c r="TOU758" s="31"/>
      <c r="TOV758" s="31"/>
      <c r="TOW758" s="31"/>
      <c r="TOX758" s="31"/>
      <c r="TOY758" s="31"/>
      <c r="TOZ758" s="31"/>
      <c r="TPA758" s="31"/>
      <c r="TPB758" s="31"/>
      <c r="TPC758" s="31"/>
      <c r="TPD758" s="31"/>
      <c r="TPE758" s="31"/>
      <c r="TPF758" s="31"/>
      <c r="TPG758" s="31"/>
      <c r="TPH758" s="31"/>
      <c r="TPI758" s="31"/>
      <c r="TPJ758" s="31"/>
      <c r="TPK758" s="31"/>
      <c r="TPL758" s="31"/>
      <c r="TPM758" s="31"/>
      <c r="TPN758" s="31"/>
      <c r="TPO758" s="31"/>
      <c r="TPP758" s="31"/>
      <c r="TPQ758" s="31"/>
      <c r="TPR758" s="31"/>
      <c r="TPS758" s="31"/>
      <c r="TPT758" s="31"/>
      <c r="TPU758" s="31"/>
      <c r="TPV758" s="31"/>
      <c r="TPW758" s="31"/>
      <c r="TPX758" s="31"/>
      <c r="TPY758" s="31"/>
      <c r="TPZ758" s="31"/>
      <c r="TQA758" s="31"/>
      <c r="TQB758" s="31"/>
      <c r="TQC758" s="31"/>
      <c r="TQD758" s="31"/>
      <c r="TQE758" s="31"/>
      <c r="TQF758" s="31"/>
      <c r="TQG758" s="31"/>
      <c r="TQH758" s="31"/>
      <c r="TQI758" s="31"/>
      <c r="TQJ758" s="31"/>
      <c r="TQK758" s="31"/>
      <c r="TQL758" s="31"/>
      <c r="TQM758" s="31"/>
      <c r="TQN758" s="31"/>
      <c r="TQO758" s="31"/>
      <c r="TQP758" s="31"/>
      <c r="TQQ758" s="31"/>
      <c r="TQR758" s="31"/>
      <c r="TQS758" s="31"/>
      <c r="TQT758" s="31"/>
      <c r="TQU758" s="31"/>
      <c r="TQV758" s="31"/>
      <c r="TQW758" s="31"/>
      <c r="TQX758" s="31"/>
      <c r="TQY758" s="31"/>
      <c r="TQZ758" s="31"/>
      <c r="TRA758" s="31"/>
      <c r="TRB758" s="31"/>
      <c r="TRC758" s="31"/>
      <c r="TRD758" s="31"/>
      <c r="TRE758" s="31"/>
      <c r="TRF758" s="31"/>
      <c r="TRG758" s="31"/>
      <c r="TRH758" s="31"/>
      <c r="TRI758" s="31"/>
      <c r="TRJ758" s="31"/>
      <c r="TRK758" s="31"/>
      <c r="TRL758" s="31"/>
      <c r="TRM758" s="31"/>
      <c r="TRN758" s="31"/>
      <c r="TRO758" s="31"/>
      <c r="TRP758" s="31"/>
      <c r="TRQ758" s="31"/>
      <c r="TRR758" s="31"/>
      <c r="TRS758" s="31"/>
      <c r="TRT758" s="31"/>
      <c r="TRU758" s="31"/>
      <c r="TRV758" s="31"/>
      <c r="TRW758" s="31"/>
      <c r="TRX758" s="31"/>
      <c r="TRY758" s="31"/>
      <c r="TRZ758" s="31"/>
      <c r="TSA758" s="31"/>
      <c r="TSB758" s="31"/>
      <c r="TSC758" s="31"/>
      <c r="TSD758" s="31"/>
      <c r="TSE758" s="31"/>
      <c r="TSF758" s="31"/>
      <c r="TSG758" s="31"/>
      <c r="TSH758" s="31"/>
      <c r="TSI758" s="31"/>
      <c r="TSJ758" s="31"/>
      <c r="TSK758" s="31"/>
      <c r="TSL758" s="31"/>
      <c r="TSM758" s="31"/>
      <c r="TSN758" s="31"/>
      <c r="TSO758" s="31"/>
      <c r="TSP758" s="31"/>
      <c r="TSQ758" s="31"/>
      <c r="TSR758" s="31"/>
      <c r="TSS758" s="31"/>
      <c r="TST758" s="31"/>
      <c r="TSU758" s="31"/>
      <c r="TSV758" s="31"/>
      <c r="TSW758" s="31"/>
      <c r="TSX758" s="31"/>
      <c r="TSY758" s="31"/>
      <c r="TSZ758" s="31"/>
      <c r="TTA758" s="31"/>
      <c r="TTB758" s="31"/>
      <c r="TTC758" s="31"/>
      <c r="TTD758" s="31"/>
      <c r="TTE758" s="31"/>
      <c r="TTF758" s="31"/>
      <c r="TTG758" s="31"/>
      <c r="TTH758" s="31"/>
      <c r="TTI758" s="31"/>
      <c r="TTJ758" s="31"/>
      <c r="TTK758" s="31"/>
      <c r="TTL758" s="31"/>
      <c r="TTM758" s="31"/>
      <c r="TTN758" s="31"/>
      <c r="TTO758" s="31"/>
      <c r="TTP758" s="31"/>
      <c r="TTQ758" s="31"/>
      <c r="TTR758" s="31"/>
      <c r="TTS758" s="31"/>
      <c r="TTT758" s="31"/>
      <c r="TTU758" s="31"/>
      <c r="TTV758" s="31"/>
      <c r="TTW758" s="31"/>
      <c r="TTX758" s="31"/>
      <c r="TTY758" s="31"/>
      <c r="TTZ758" s="31"/>
      <c r="TUA758" s="31"/>
      <c r="TUB758" s="31"/>
      <c r="TUC758" s="31"/>
      <c r="TUD758" s="31"/>
      <c r="TUE758" s="31"/>
      <c r="TUF758" s="31"/>
      <c r="TUG758" s="31"/>
      <c r="TUH758" s="31"/>
      <c r="TUI758" s="31"/>
      <c r="TUJ758" s="31"/>
      <c r="TUK758" s="31"/>
      <c r="TUL758" s="31"/>
      <c r="TUM758" s="31"/>
      <c r="TUN758" s="31"/>
      <c r="TUO758" s="31"/>
      <c r="TUP758" s="31"/>
      <c r="TUQ758" s="31"/>
      <c r="TUR758" s="31"/>
      <c r="TUS758" s="31"/>
      <c r="TUT758" s="31"/>
      <c r="TUU758" s="31"/>
      <c r="TUV758" s="31"/>
      <c r="TUW758" s="31"/>
      <c r="TUX758" s="31"/>
      <c r="TUY758" s="31"/>
      <c r="TUZ758" s="31"/>
      <c r="TVA758" s="31"/>
      <c r="TVB758" s="31"/>
      <c r="TVC758" s="31"/>
      <c r="TVD758" s="31"/>
      <c r="TVE758" s="31"/>
      <c r="TVF758" s="31"/>
      <c r="TVG758" s="31"/>
      <c r="TVH758" s="31"/>
      <c r="TVI758" s="31"/>
      <c r="TVJ758" s="31"/>
      <c r="TVK758" s="31"/>
      <c r="TVL758" s="31"/>
      <c r="TVM758" s="31"/>
      <c r="TVN758" s="31"/>
      <c r="TVO758" s="31"/>
      <c r="TVP758" s="31"/>
      <c r="TVQ758" s="31"/>
      <c r="TVR758" s="31"/>
      <c r="TVS758" s="31"/>
      <c r="TVT758" s="31"/>
      <c r="TVU758" s="31"/>
      <c r="TVV758" s="31"/>
      <c r="TVW758" s="31"/>
      <c r="TVX758" s="31"/>
      <c r="TVY758" s="31"/>
      <c r="TVZ758" s="31"/>
      <c r="TWA758" s="31"/>
      <c r="TWB758" s="31"/>
      <c r="TWC758" s="31"/>
      <c r="TWD758" s="31"/>
      <c r="TWE758" s="31"/>
      <c r="TWF758" s="31"/>
      <c r="TWG758" s="31"/>
      <c r="TWH758" s="31"/>
      <c r="TWI758" s="31"/>
      <c r="TWJ758" s="31"/>
      <c r="TWK758" s="31"/>
      <c r="TWL758" s="31"/>
      <c r="TWM758" s="31"/>
      <c r="TWN758" s="31"/>
      <c r="TWO758" s="31"/>
      <c r="TWP758" s="31"/>
      <c r="TWQ758" s="31"/>
      <c r="TWR758" s="31"/>
      <c r="TWS758" s="31"/>
      <c r="TWT758" s="31"/>
      <c r="TWU758" s="31"/>
      <c r="TWV758" s="31"/>
      <c r="TWW758" s="31"/>
      <c r="TWX758" s="31"/>
      <c r="TWY758" s="31"/>
      <c r="TWZ758" s="31"/>
      <c r="TXA758" s="31"/>
      <c r="TXB758" s="31"/>
      <c r="TXC758" s="31"/>
      <c r="TXD758" s="31"/>
      <c r="TXE758" s="31"/>
      <c r="TXF758" s="31"/>
      <c r="TXG758" s="31"/>
      <c r="TXH758" s="31"/>
      <c r="TXI758" s="31"/>
      <c r="TXJ758" s="31"/>
      <c r="TXK758" s="31"/>
      <c r="TXL758" s="31"/>
      <c r="TXM758" s="31"/>
      <c r="TXN758" s="31"/>
      <c r="TXO758" s="31"/>
      <c r="TXP758" s="31"/>
      <c r="TXQ758" s="31"/>
      <c r="TXR758" s="31"/>
      <c r="TXS758" s="31"/>
      <c r="TXT758" s="31"/>
      <c r="TXU758" s="31"/>
      <c r="TXV758" s="31"/>
      <c r="TXW758" s="31"/>
      <c r="TXX758" s="31"/>
      <c r="TXY758" s="31"/>
      <c r="TXZ758" s="31"/>
      <c r="TYA758" s="31"/>
      <c r="TYB758" s="31"/>
      <c r="TYC758" s="31"/>
      <c r="TYD758" s="31"/>
      <c r="TYE758" s="31"/>
      <c r="TYF758" s="31"/>
      <c r="TYG758" s="31"/>
      <c r="TYH758" s="31"/>
      <c r="TYI758" s="31"/>
      <c r="TYJ758" s="31"/>
      <c r="TYK758" s="31"/>
      <c r="TYL758" s="31"/>
      <c r="TYM758" s="31"/>
      <c r="TYN758" s="31"/>
      <c r="TYO758" s="31"/>
      <c r="TYP758" s="31"/>
      <c r="TYQ758" s="31"/>
      <c r="TYR758" s="31"/>
      <c r="TYS758" s="31"/>
      <c r="TYT758" s="31"/>
      <c r="TYU758" s="31"/>
      <c r="TYV758" s="31"/>
      <c r="TYW758" s="31"/>
      <c r="TYX758" s="31"/>
      <c r="TYY758" s="31"/>
      <c r="TYZ758" s="31"/>
      <c r="TZA758" s="31"/>
      <c r="TZB758" s="31"/>
      <c r="TZC758" s="31"/>
      <c r="TZD758" s="31"/>
      <c r="TZE758" s="31"/>
      <c r="TZF758" s="31"/>
      <c r="TZG758" s="31"/>
      <c r="TZH758" s="31"/>
      <c r="TZI758" s="31"/>
      <c r="TZJ758" s="31"/>
      <c r="TZK758" s="31"/>
      <c r="TZL758" s="31"/>
      <c r="TZM758" s="31"/>
      <c r="TZN758" s="31"/>
      <c r="TZO758" s="31"/>
      <c r="TZP758" s="31"/>
      <c r="TZQ758" s="31"/>
      <c r="TZR758" s="31"/>
      <c r="TZS758" s="31"/>
      <c r="TZT758" s="31"/>
      <c r="TZU758" s="31"/>
      <c r="TZV758" s="31"/>
      <c r="TZW758" s="31"/>
      <c r="TZX758" s="31"/>
      <c r="TZY758" s="31"/>
      <c r="TZZ758" s="31"/>
      <c r="UAA758" s="31"/>
      <c r="UAB758" s="31"/>
      <c r="UAC758" s="31"/>
      <c r="UAD758" s="31"/>
      <c r="UAE758" s="31"/>
      <c r="UAF758" s="31"/>
      <c r="UAG758" s="31"/>
      <c r="UAH758" s="31"/>
      <c r="UAI758" s="31"/>
      <c r="UAJ758" s="31"/>
      <c r="UAK758" s="31"/>
      <c r="UAL758" s="31"/>
      <c r="UAM758" s="31"/>
      <c r="UAN758" s="31"/>
      <c r="UAO758" s="31"/>
      <c r="UAP758" s="31"/>
      <c r="UAQ758" s="31"/>
      <c r="UAR758" s="31"/>
      <c r="UAS758" s="31"/>
      <c r="UAT758" s="31"/>
      <c r="UAU758" s="31"/>
      <c r="UAV758" s="31"/>
      <c r="UAW758" s="31"/>
      <c r="UAX758" s="31"/>
      <c r="UAY758" s="31"/>
      <c r="UAZ758" s="31"/>
      <c r="UBA758" s="31"/>
      <c r="UBB758" s="31"/>
      <c r="UBC758" s="31"/>
      <c r="UBD758" s="31"/>
      <c r="UBE758" s="31"/>
      <c r="UBF758" s="31"/>
      <c r="UBG758" s="31"/>
      <c r="UBH758" s="31"/>
      <c r="UBI758" s="31"/>
      <c r="UBJ758" s="31"/>
      <c r="UBK758" s="31"/>
      <c r="UBL758" s="31"/>
      <c r="UBM758" s="31"/>
      <c r="UBN758" s="31"/>
      <c r="UBO758" s="31"/>
      <c r="UBP758" s="31"/>
      <c r="UBQ758" s="31"/>
      <c r="UBR758" s="31"/>
      <c r="UBS758" s="31"/>
      <c r="UBT758" s="31"/>
      <c r="UBU758" s="31"/>
      <c r="UBV758" s="31"/>
      <c r="UBW758" s="31"/>
      <c r="UBX758" s="31"/>
      <c r="UBY758" s="31"/>
      <c r="UBZ758" s="31"/>
      <c r="UCA758" s="31"/>
      <c r="UCB758" s="31"/>
      <c r="UCC758" s="31"/>
      <c r="UCD758" s="31"/>
      <c r="UCE758" s="31"/>
      <c r="UCF758" s="31"/>
      <c r="UCG758" s="31"/>
      <c r="UCH758" s="31"/>
      <c r="UCI758" s="31"/>
      <c r="UCJ758" s="31"/>
      <c r="UCK758" s="31"/>
      <c r="UCL758" s="31"/>
      <c r="UCM758" s="31"/>
      <c r="UCN758" s="31"/>
      <c r="UCO758" s="31"/>
      <c r="UCP758" s="31"/>
      <c r="UCQ758" s="31"/>
      <c r="UCR758" s="31"/>
      <c r="UCS758" s="31"/>
      <c r="UCT758" s="31"/>
      <c r="UCU758" s="31"/>
      <c r="UCV758" s="31"/>
      <c r="UCW758" s="31"/>
      <c r="UCX758" s="31"/>
      <c r="UCY758" s="31"/>
      <c r="UCZ758" s="31"/>
      <c r="UDA758" s="31"/>
      <c r="UDB758" s="31"/>
      <c r="UDC758" s="31"/>
      <c r="UDD758" s="31"/>
      <c r="UDE758" s="31"/>
      <c r="UDF758" s="31"/>
      <c r="UDG758" s="31"/>
      <c r="UDH758" s="31"/>
      <c r="UDI758" s="31"/>
      <c r="UDJ758" s="31"/>
      <c r="UDK758" s="31"/>
      <c r="UDL758" s="31"/>
      <c r="UDM758" s="31"/>
      <c r="UDN758" s="31"/>
      <c r="UDO758" s="31"/>
      <c r="UDP758" s="31"/>
      <c r="UDQ758" s="31"/>
      <c r="UDR758" s="31"/>
      <c r="UDS758" s="31"/>
      <c r="UDT758" s="31"/>
      <c r="UDU758" s="31"/>
      <c r="UDV758" s="31"/>
      <c r="UDW758" s="31"/>
      <c r="UDX758" s="31"/>
      <c r="UDY758" s="31"/>
      <c r="UDZ758" s="31"/>
      <c r="UEA758" s="31"/>
      <c r="UEB758" s="31"/>
      <c r="UEC758" s="31"/>
      <c r="UED758" s="31"/>
      <c r="UEE758" s="31"/>
      <c r="UEF758" s="31"/>
      <c r="UEG758" s="31"/>
      <c r="UEH758" s="31"/>
      <c r="UEI758" s="31"/>
      <c r="UEJ758" s="31"/>
      <c r="UEK758" s="31"/>
      <c r="UEL758" s="31"/>
      <c r="UEM758" s="31"/>
      <c r="UEN758" s="31"/>
      <c r="UEO758" s="31"/>
      <c r="UEP758" s="31"/>
      <c r="UEQ758" s="31"/>
      <c r="UER758" s="31"/>
      <c r="UES758" s="31"/>
      <c r="UET758" s="31"/>
      <c r="UEU758" s="31"/>
      <c r="UEV758" s="31"/>
      <c r="UEW758" s="31"/>
      <c r="UEX758" s="31"/>
      <c r="UEY758" s="31"/>
      <c r="UEZ758" s="31"/>
      <c r="UFA758" s="31"/>
      <c r="UFB758" s="31"/>
      <c r="UFC758" s="31"/>
      <c r="UFD758" s="31"/>
      <c r="UFE758" s="31"/>
      <c r="UFF758" s="31"/>
      <c r="UFG758" s="31"/>
      <c r="UFH758" s="31"/>
      <c r="UFI758" s="31"/>
      <c r="UFJ758" s="31"/>
      <c r="UFK758" s="31"/>
      <c r="UFL758" s="31"/>
      <c r="UFM758" s="31"/>
      <c r="UFN758" s="31"/>
      <c r="UFO758" s="31"/>
      <c r="UFP758" s="31"/>
      <c r="UFQ758" s="31"/>
      <c r="UFR758" s="31"/>
      <c r="UFS758" s="31"/>
      <c r="UFT758" s="31"/>
      <c r="UFU758" s="31"/>
      <c r="UFV758" s="31"/>
      <c r="UFW758" s="31"/>
      <c r="UFX758" s="31"/>
      <c r="UFY758" s="31"/>
      <c r="UFZ758" s="31"/>
      <c r="UGA758" s="31"/>
      <c r="UGB758" s="31"/>
      <c r="UGC758" s="31"/>
      <c r="UGD758" s="31"/>
      <c r="UGE758" s="31"/>
      <c r="UGF758" s="31"/>
      <c r="UGG758" s="31"/>
      <c r="UGH758" s="31"/>
      <c r="UGI758" s="31"/>
      <c r="UGJ758" s="31"/>
      <c r="UGK758" s="31"/>
      <c r="UGL758" s="31"/>
      <c r="UGM758" s="31"/>
      <c r="UGN758" s="31"/>
      <c r="UGO758" s="31"/>
      <c r="UGP758" s="31"/>
      <c r="UGQ758" s="31"/>
      <c r="UGR758" s="31"/>
      <c r="UGS758" s="31"/>
      <c r="UGT758" s="31"/>
      <c r="UGU758" s="31"/>
      <c r="UGV758" s="31"/>
      <c r="UGW758" s="31"/>
      <c r="UGX758" s="31"/>
      <c r="UGY758" s="31"/>
      <c r="UGZ758" s="31"/>
      <c r="UHA758" s="31"/>
      <c r="UHB758" s="31"/>
      <c r="UHC758" s="31"/>
      <c r="UHD758" s="31"/>
      <c r="UHE758" s="31"/>
      <c r="UHF758" s="31"/>
      <c r="UHG758" s="31"/>
      <c r="UHH758" s="31"/>
      <c r="UHI758" s="31"/>
      <c r="UHJ758" s="31"/>
      <c r="UHK758" s="31"/>
      <c r="UHL758" s="31"/>
      <c r="UHM758" s="31"/>
      <c r="UHN758" s="31"/>
      <c r="UHO758" s="31"/>
      <c r="UHP758" s="31"/>
      <c r="UHQ758" s="31"/>
      <c r="UHR758" s="31"/>
      <c r="UHS758" s="31"/>
      <c r="UHT758" s="31"/>
      <c r="UHU758" s="31"/>
      <c r="UHV758" s="31"/>
      <c r="UHW758" s="31"/>
      <c r="UHX758" s="31"/>
      <c r="UHY758" s="31"/>
      <c r="UHZ758" s="31"/>
      <c r="UIA758" s="31"/>
      <c r="UIB758" s="31"/>
      <c r="UIC758" s="31"/>
      <c r="UID758" s="31"/>
      <c r="UIE758" s="31"/>
      <c r="UIF758" s="31"/>
      <c r="UIG758" s="31"/>
      <c r="UIH758" s="31"/>
      <c r="UII758" s="31"/>
      <c r="UIJ758" s="31"/>
      <c r="UIK758" s="31"/>
      <c r="UIL758" s="31"/>
      <c r="UIM758" s="31"/>
      <c r="UIN758" s="31"/>
      <c r="UIO758" s="31"/>
      <c r="UIP758" s="31"/>
      <c r="UIQ758" s="31"/>
      <c r="UIR758" s="31"/>
      <c r="UIS758" s="31"/>
      <c r="UIT758" s="31"/>
      <c r="UIU758" s="31"/>
      <c r="UIV758" s="31"/>
      <c r="UIW758" s="31"/>
      <c r="UIX758" s="31"/>
      <c r="UIY758" s="31"/>
      <c r="UIZ758" s="31"/>
      <c r="UJA758" s="31"/>
      <c r="UJB758" s="31"/>
      <c r="UJC758" s="31"/>
      <c r="UJD758" s="31"/>
      <c r="UJE758" s="31"/>
      <c r="UJF758" s="31"/>
      <c r="UJG758" s="31"/>
      <c r="UJH758" s="31"/>
      <c r="UJI758" s="31"/>
      <c r="UJJ758" s="31"/>
      <c r="UJK758" s="31"/>
      <c r="UJL758" s="31"/>
      <c r="UJM758" s="31"/>
      <c r="UJN758" s="31"/>
      <c r="UJO758" s="31"/>
      <c r="UJP758" s="31"/>
      <c r="UJQ758" s="31"/>
      <c r="UJR758" s="31"/>
      <c r="UJS758" s="31"/>
      <c r="UJT758" s="31"/>
      <c r="UJU758" s="31"/>
      <c r="UJV758" s="31"/>
      <c r="UJW758" s="31"/>
      <c r="UJX758" s="31"/>
      <c r="UJY758" s="31"/>
      <c r="UJZ758" s="31"/>
      <c r="UKA758" s="31"/>
      <c r="UKB758" s="31"/>
      <c r="UKC758" s="31"/>
      <c r="UKD758" s="31"/>
      <c r="UKE758" s="31"/>
      <c r="UKF758" s="31"/>
      <c r="UKG758" s="31"/>
      <c r="UKH758" s="31"/>
      <c r="UKI758" s="31"/>
      <c r="UKJ758" s="31"/>
      <c r="UKK758" s="31"/>
      <c r="UKL758" s="31"/>
      <c r="UKM758" s="31"/>
      <c r="UKN758" s="31"/>
      <c r="UKO758" s="31"/>
      <c r="UKP758" s="31"/>
      <c r="UKQ758" s="31"/>
      <c r="UKR758" s="31"/>
      <c r="UKS758" s="31"/>
      <c r="UKT758" s="31"/>
      <c r="UKU758" s="31"/>
      <c r="UKV758" s="31"/>
      <c r="UKW758" s="31"/>
      <c r="UKX758" s="31"/>
      <c r="UKY758" s="31"/>
      <c r="UKZ758" s="31"/>
      <c r="ULA758" s="31"/>
      <c r="ULB758" s="31"/>
      <c r="ULC758" s="31"/>
      <c r="ULD758" s="31"/>
      <c r="ULE758" s="31"/>
      <c r="ULF758" s="31"/>
      <c r="ULG758" s="31"/>
      <c r="ULH758" s="31"/>
      <c r="ULI758" s="31"/>
      <c r="ULJ758" s="31"/>
      <c r="ULK758" s="31"/>
      <c r="ULL758" s="31"/>
      <c r="ULM758" s="31"/>
      <c r="ULN758" s="31"/>
      <c r="ULO758" s="31"/>
      <c r="ULP758" s="31"/>
      <c r="ULQ758" s="31"/>
      <c r="ULR758" s="31"/>
      <c r="ULS758" s="31"/>
      <c r="ULT758" s="31"/>
      <c r="ULU758" s="31"/>
      <c r="ULV758" s="31"/>
      <c r="ULW758" s="31"/>
      <c r="ULX758" s="31"/>
      <c r="ULY758" s="31"/>
      <c r="ULZ758" s="31"/>
      <c r="UMA758" s="31"/>
      <c r="UMB758" s="31"/>
      <c r="UMC758" s="31"/>
      <c r="UMD758" s="31"/>
      <c r="UME758" s="31"/>
      <c r="UMF758" s="31"/>
      <c r="UMG758" s="31"/>
      <c r="UMH758" s="31"/>
      <c r="UMI758" s="31"/>
      <c r="UMJ758" s="31"/>
      <c r="UMK758" s="31"/>
      <c r="UML758" s="31"/>
      <c r="UMM758" s="31"/>
      <c r="UMN758" s="31"/>
      <c r="UMO758" s="31"/>
      <c r="UMP758" s="31"/>
      <c r="UMQ758" s="31"/>
      <c r="UMR758" s="31"/>
      <c r="UMS758" s="31"/>
      <c r="UMT758" s="31"/>
      <c r="UMU758" s="31"/>
      <c r="UMV758" s="31"/>
      <c r="UMW758" s="31"/>
      <c r="UMX758" s="31"/>
      <c r="UMY758" s="31"/>
      <c r="UMZ758" s="31"/>
      <c r="UNA758" s="31"/>
      <c r="UNB758" s="31"/>
      <c r="UNC758" s="31"/>
      <c r="UND758" s="31"/>
      <c r="UNE758" s="31"/>
      <c r="UNF758" s="31"/>
      <c r="UNG758" s="31"/>
      <c r="UNH758" s="31"/>
      <c r="UNI758" s="31"/>
      <c r="UNJ758" s="31"/>
      <c r="UNK758" s="31"/>
      <c r="UNL758" s="31"/>
      <c r="UNM758" s="31"/>
      <c r="UNN758" s="31"/>
      <c r="UNO758" s="31"/>
      <c r="UNP758" s="31"/>
      <c r="UNQ758" s="31"/>
      <c r="UNR758" s="31"/>
      <c r="UNS758" s="31"/>
      <c r="UNT758" s="31"/>
      <c r="UNU758" s="31"/>
      <c r="UNV758" s="31"/>
      <c r="UNW758" s="31"/>
      <c r="UNX758" s="31"/>
      <c r="UNY758" s="31"/>
      <c r="UNZ758" s="31"/>
      <c r="UOA758" s="31"/>
      <c r="UOB758" s="31"/>
      <c r="UOC758" s="31"/>
      <c r="UOD758" s="31"/>
      <c r="UOE758" s="31"/>
      <c r="UOF758" s="31"/>
      <c r="UOG758" s="31"/>
      <c r="UOH758" s="31"/>
      <c r="UOI758" s="31"/>
      <c r="UOJ758" s="31"/>
      <c r="UOK758" s="31"/>
      <c r="UOL758" s="31"/>
      <c r="UOM758" s="31"/>
      <c r="UON758" s="31"/>
      <c r="UOO758" s="31"/>
      <c r="UOP758" s="31"/>
      <c r="UOQ758" s="31"/>
      <c r="UOR758" s="31"/>
      <c r="UOS758" s="31"/>
      <c r="UOT758" s="31"/>
      <c r="UOU758" s="31"/>
      <c r="UOV758" s="31"/>
      <c r="UOW758" s="31"/>
      <c r="UOX758" s="31"/>
      <c r="UOY758" s="31"/>
      <c r="UOZ758" s="31"/>
      <c r="UPA758" s="31"/>
      <c r="UPB758" s="31"/>
      <c r="UPC758" s="31"/>
      <c r="UPD758" s="31"/>
      <c r="UPE758" s="31"/>
      <c r="UPF758" s="31"/>
      <c r="UPG758" s="31"/>
      <c r="UPH758" s="31"/>
      <c r="UPI758" s="31"/>
      <c r="UPJ758" s="31"/>
      <c r="UPK758" s="31"/>
      <c r="UPL758" s="31"/>
      <c r="UPM758" s="31"/>
      <c r="UPN758" s="31"/>
      <c r="UPO758" s="31"/>
      <c r="UPP758" s="31"/>
      <c r="UPQ758" s="31"/>
      <c r="UPR758" s="31"/>
      <c r="UPS758" s="31"/>
      <c r="UPT758" s="31"/>
      <c r="UPU758" s="31"/>
      <c r="UPV758" s="31"/>
      <c r="UPW758" s="31"/>
      <c r="UPX758" s="31"/>
      <c r="UPY758" s="31"/>
      <c r="UPZ758" s="31"/>
      <c r="UQA758" s="31"/>
      <c r="UQB758" s="31"/>
      <c r="UQC758" s="31"/>
      <c r="UQD758" s="31"/>
      <c r="UQE758" s="31"/>
      <c r="UQF758" s="31"/>
      <c r="UQG758" s="31"/>
      <c r="UQH758" s="31"/>
      <c r="UQI758" s="31"/>
      <c r="UQJ758" s="31"/>
      <c r="UQK758" s="31"/>
      <c r="UQL758" s="31"/>
      <c r="UQM758" s="31"/>
      <c r="UQN758" s="31"/>
      <c r="UQO758" s="31"/>
      <c r="UQP758" s="31"/>
      <c r="UQQ758" s="31"/>
      <c r="UQR758" s="31"/>
      <c r="UQS758" s="31"/>
      <c r="UQT758" s="31"/>
      <c r="UQU758" s="31"/>
      <c r="UQV758" s="31"/>
      <c r="UQW758" s="31"/>
      <c r="UQX758" s="31"/>
      <c r="UQY758" s="31"/>
      <c r="UQZ758" s="31"/>
      <c r="URA758" s="31"/>
      <c r="URB758" s="31"/>
      <c r="URC758" s="31"/>
      <c r="URD758" s="31"/>
      <c r="URE758" s="31"/>
      <c r="URF758" s="31"/>
      <c r="URG758" s="31"/>
      <c r="URH758" s="31"/>
      <c r="URI758" s="31"/>
      <c r="URJ758" s="31"/>
      <c r="URK758" s="31"/>
      <c r="URL758" s="31"/>
      <c r="URM758" s="31"/>
      <c r="URN758" s="31"/>
      <c r="URO758" s="31"/>
      <c r="URP758" s="31"/>
      <c r="URQ758" s="31"/>
      <c r="URR758" s="31"/>
      <c r="URS758" s="31"/>
      <c r="URT758" s="31"/>
      <c r="URU758" s="31"/>
      <c r="URV758" s="31"/>
      <c r="URW758" s="31"/>
      <c r="URX758" s="31"/>
      <c r="URY758" s="31"/>
      <c r="URZ758" s="31"/>
      <c r="USA758" s="31"/>
      <c r="USB758" s="31"/>
      <c r="USC758" s="31"/>
      <c r="USD758" s="31"/>
      <c r="USE758" s="31"/>
      <c r="USF758" s="31"/>
      <c r="USG758" s="31"/>
      <c r="USH758" s="31"/>
      <c r="USI758" s="31"/>
      <c r="USJ758" s="31"/>
      <c r="USK758" s="31"/>
      <c r="USL758" s="31"/>
      <c r="USM758" s="31"/>
      <c r="USN758" s="31"/>
      <c r="USO758" s="31"/>
      <c r="USP758" s="31"/>
      <c r="USQ758" s="31"/>
      <c r="USR758" s="31"/>
      <c r="USS758" s="31"/>
      <c r="UST758" s="31"/>
      <c r="USU758" s="31"/>
      <c r="USV758" s="31"/>
      <c r="USW758" s="31"/>
      <c r="USX758" s="31"/>
      <c r="USY758" s="31"/>
      <c r="USZ758" s="31"/>
      <c r="UTA758" s="31"/>
      <c r="UTB758" s="31"/>
      <c r="UTC758" s="31"/>
      <c r="UTD758" s="31"/>
      <c r="UTE758" s="31"/>
      <c r="UTF758" s="31"/>
      <c r="UTG758" s="31"/>
      <c r="UTH758" s="31"/>
      <c r="UTI758" s="31"/>
      <c r="UTJ758" s="31"/>
      <c r="UTK758" s="31"/>
      <c r="UTL758" s="31"/>
      <c r="UTM758" s="31"/>
      <c r="UTN758" s="31"/>
      <c r="UTO758" s="31"/>
      <c r="UTP758" s="31"/>
      <c r="UTQ758" s="31"/>
      <c r="UTR758" s="31"/>
      <c r="UTS758" s="31"/>
      <c r="UTT758" s="31"/>
      <c r="UTU758" s="31"/>
      <c r="UTV758" s="31"/>
      <c r="UTW758" s="31"/>
      <c r="UTX758" s="31"/>
      <c r="UTY758" s="31"/>
      <c r="UTZ758" s="31"/>
      <c r="UUA758" s="31"/>
      <c r="UUB758" s="31"/>
      <c r="UUC758" s="31"/>
      <c r="UUD758" s="31"/>
      <c r="UUE758" s="31"/>
      <c r="UUF758" s="31"/>
      <c r="UUG758" s="31"/>
      <c r="UUH758" s="31"/>
      <c r="UUI758" s="31"/>
      <c r="UUJ758" s="31"/>
      <c r="UUK758" s="31"/>
      <c r="UUL758" s="31"/>
      <c r="UUM758" s="31"/>
      <c r="UUN758" s="31"/>
      <c r="UUO758" s="31"/>
      <c r="UUP758" s="31"/>
      <c r="UUQ758" s="31"/>
      <c r="UUR758" s="31"/>
      <c r="UUS758" s="31"/>
      <c r="UUT758" s="31"/>
      <c r="UUU758" s="31"/>
      <c r="UUV758" s="31"/>
      <c r="UUW758" s="31"/>
      <c r="UUX758" s="31"/>
      <c r="UUY758" s="31"/>
      <c r="UUZ758" s="31"/>
      <c r="UVA758" s="31"/>
      <c r="UVB758" s="31"/>
      <c r="UVC758" s="31"/>
      <c r="UVD758" s="31"/>
      <c r="UVE758" s="31"/>
      <c r="UVF758" s="31"/>
      <c r="UVG758" s="31"/>
      <c r="UVH758" s="31"/>
      <c r="UVI758" s="31"/>
      <c r="UVJ758" s="31"/>
      <c r="UVK758" s="31"/>
      <c r="UVL758" s="31"/>
      <c r="UVM758" s="31"/>
      <c r="UVN758" s="31"/>
      <c r="UVO758" s="31"/>
      <c r="UVP758" s="31"/>
      <c r="UVQ758" s="31"/>
      <c r="UVR758" s="31"/>
      <c r="UVS758" s="31"/>
      <c r="UVT758" s="31"/>
      <c r="UVU758" s="31"/>
      <c r="UVV758" s="31"/>
      <c r="UVW758" s="31"/>
      <c r="UVX758" s="31"/>
      <c r="UVY758" s="31"/>
      <c r="UVZ758" s="31"/>
      <c r="UWA758" s="31"/>
      <c r="UWB758" s="31"/>
      <c r="UWC758" s="31"/>
      <c r="UWD758" s="31"/>
      <c r="UWE758" s="31"/>
      <c r="UWF758" s="31"/>
      <c r="UWG758" s="31"/>
      <c r="UWH758" s="31"/>
      <c r="UWI758" s="31"/>
      <c r="UWJ758" s="31"/>
      <c r="UWK758" s="31"/>
      <c r="UWL758" s="31"/>
      <c r="UWM758" s="31"/>
      <c r="UWN758" s="31"/>
      <c r="UWO758" s="31"/>
      <c r="UWP758" s="31"/>
      <c r="UWQ758" s="31"/>
      <c r="UWR758" s="31"/>
      <c r="UWS758" s="31"/>
      <c r="UWT758" s="31"/>
      <c r="UWU758" s="31"/>
      <c r="UWV758" s="31"/>
      <c r="UWW758" s="31"/>
      <c r="UWX758" s="31"/>
      <c r="UWY758" s="31"/>
      <c r="UWZ758" s="31"/>
      <c r="UXA758" s="31"/>
      <c r="UXB758" s="31"/>
      <c r="UXC758" s="31"/>
      <c r="UXD758" s="31"/>
      <c r="UXE758" s="31"/>
      <c r="UXF758" s="31"/>
      <c r="UXG758" s="31"/>
      <c r="UXH758" s="31"/>
      <c r="UXI758" s="31"/>
      <c r="UXJ758" s="31"/>
      <c r="UXK758" s="31"/>
      <c r="UXL758" s="31"/>
      <c r="UXM758" s="31"/>
      <c r="UXN758" s="31"/>
      <c r="UXO758" s="31"/>
      <c r="UXP758" s="31"/>
      <c r="UXQ758" s="31"/>
      <c r="UXR758" s="31"/>
      <c r="UXS758" s="31"/>
      <c r="UXT758" s="31"/>
      <c r="UXU758" s="31"/>
      <c r="UXV758" s="31"/>
      <c r="UXW758" s="31"/>
      <c r="UXX758" s="31"/>
      <c r="UXY758" s="31"/>
      <c r="UXZ758" s="31"/>
      <c r="UYA758" s="31"/>
      <c r="UYB758" s="31"/>
      <c r="UYC758" s="31"/>
      <c r="UYD758" s="31"/>
      <c r="UYE758" s="31"/>
      <c r="UYF758" s="31"/>
      <c r="UYG758" s="31"/>
      <c r="UYH758" s="31"/>
      <c r="UYI758" s="31"/>
      <c r="UYJ758" s="31"/>
      <c r="UYK758" s="31"/>
      <c r="UYL758" s="31"/>
      <c r="UYM758" s="31"/>
      <c r="UYN758" s="31"/>
      <c r="UYO758" s="31"/>
      <c r="UYP758" s="31"/>
      <c r="UYQ758" s="31"/>
      <c r="UYR758" s="31"/>
      <c r="UYS758" s="31"/>
      <c r="UYT758" s="31"/>
      <c r="UYU758" s="31"/>
      <c r="UYV758" s="31"/>
      <c r="UYW758" s="31"/>
      <c r="UYX758" s="31"/>
      <c r="UYY758" s="31"/>
      <c r="UYZ758" s="31"/>
      <c r="UZA758" s="31"/>
      <c r="UZB758" s="31"/>
      <c r="UZC758" s="31"/>
      <c r="UZD758" s="31"/>
      <c r="UZE758" s="31"/>
      <c r="UZF758" s="31"/>
      <c r="UZG758" s="31"/>
      <c r="UZH758" s="31"/>
      <c r="UZI758" s="31"/>
      <c r="UZJ758" s="31"/>
      <c r="UZK758" s="31"/>
      <c r="UZL758" s="31"/>
      <c r="UZM758" s="31"/>
      <c r="UZN758" s="31"/>
      <c r="UZO758" s="31"/>
      <c r="UZP758" s="31"/>
      <c r="UZQ758" s="31"/>
      <c r="UZR758" s="31"/>
      <c r="UZS758" s="31"/>
      <c r="UZT758" s="31"/>
      <c r="UZU758" s="31"/>
      <c r="UZV758" s="31"/>
      <c r="UZW758" s="31"/>
      <c r="UZX758" s="31"/>
      <c r="UZY758" s="31"/>
      <c r="UZZ758" s="31"/>
      <c r="VAA758" s="31"/>
      <c r="VAB758" s="31"/>
      <c r="VAC758" s="31"/>
      <c r="VAD758" s="31"/>
      <c r="VAE758" s="31"/>
      <c r="VAF758" s="31"/>
      <c r="VAG758" s="31"/>
      <c r="VAH758" s="31"/>
      <c r="VAI758" s="31"/>
      <c r="VAJ758" s="31"/>
      <c r="VAK758" s="31"/>
      <c r="VAL758" s="31"/>
      <c r="VAM758" s="31"/>
      <c r="VAN758" s="31"/>
      <c r="VAO758" s="31"/>
      <c r="VAP758" s="31"/>
      <c r="VAQ758" s="31"/>
      <c r="VAR758" s="31"/>
      <c r="VAS758" s="31"/>
      <c r="VAT758" s="31"/>
      <c r="VAU758" s="31"/>
      <c r="VAV758" s="31"/>
      <c r="VAW758" s="31"/>
      <c r="VAX758" s="31"/>
      <c r="VAY758" s="31"/>
      <c r="VAZ758" s="31"/>
      <c r="VBA758" s="31"/>
      <c r="VBB758" s="31"/>
      <c r="VBC758" s="31"/>
      <c r="VBD758" s="31"/>
      <c r="VBE758" s="31"/>
      <c r="VBF758" s="31"/>
      <c r="VBG758" s="31"/>
      <c r="VBH758" s="31"/>
      <c r="VBI758" s="31"/>
      <c r="VBJ758" s="31"/>
      <c r="VBK758" s="31"/>
      <c r="VBL758" s="31"/>
      <c r="VBM758" s="31"/>
      <c r="VBN758" s="31"/>
      <c r="VBO758" s="31"/>
      <c r="VBP758" s="31"/>
      <c r="VBQ758" s="31"/>
      <c r="VBR758" s="31"/>
      <c r="VBS758" s="31"/>
      <c r="VBT758" s="31"/>
      <c r="VBU758" s="31"/>
      <c r="VBV758" s="31"/>
      <c r="VBW758" s="31"/>
      <c r="VBX758" s="31"/>
      <c r="VBY758" s="31"/>
      <c r="VBZ758" s="31"/>
      <c r="VCA758" s="31"/>
      <c r="VCB758" s="31"/>
      <c r="VCC758" s="31"/>
      <c r="VCD758" s="31"/>
      <c r="VCE758" s="31"/>
      <c r="VCF758" s="31"/>
      <c r="VCG758" s="31"/>
      <c r="VCH758" s="31"/>
      <c r="VCI758" s="31"/>
      <c r="VCJ758" s="31"/>
      <c r="VCK758" s="31"/>
      <c r="VCL758" s="31"/>
      <c r="VCM758" s="31"/>
      <c r="VCN758" s="31"/>
      <c r="VCO758" s="31"/>
      <c r="VCP758" s="31"/>
      <c r="VCQ758" s="31"/>
      <c r="VCR758" s="31"/>
      <c r="VCS758" s="31"/>
      <c r="VCT758" s="31"/>
      <c r="VCU758" s="31"/>
      <c r="VCV758" s="31"/>
      <c r="VCW758" s="31"/>
      <c r="VCX758" s="31"/>
      <c r="VCY758" s="31"/>
      <c r="VCZ758" s="31"/>
      <c r="VDA758" s="31"/>
      <c r="VDB758" s="31"/>
      <c r="VDC758" s="31"/>
      <c r="VDD758" s="31"/>
      <c r="VDE758" s="31"/>
      <c r="VDF758" s="31"/>
      <c r="VDG758" s="31"/>
      <c r="VDH758" s="31"/>
      <c r="VDI758" s="31"/>
      <c r="VDJ758" s="31"/>
      <c r="VDK758" s="31"/>
      <c r="VDL758" s="31"/>
      <c r="VDM758" s="31"/>
      <c r="VDN758" s="31"/>
      <c r="VDO758" s="31"/>
      <c r="VDP758" s="31"/>
      <c r="VDQ758" s="31"/>
      <c r="VDR758" s="31"/>
      <c r="VDS758" s="31"/>
      <c r="VDT758" s="31"/>
      <c r="VDU758" s="31"/>
      <c r="VDV758" s="31"/>
      <c r="VDW758" s="31"/>
      <c r="VDX758" s="31"/>
      <c r="VDY758" s="31"/>
      <c r="VDZ758" s="31"/>
      <c r="VEA758" s="31"/>
      <c r="VEB758" s="31"/>
      <c r="VEC758" s="31"/>
      <c r="VED758" s="31"/>
      <c r="VEE758" s="31"/>
      <c r="VEF758" s="31"/>
      <c r="VEG758" s="31"/>
      <c r="VEH758" s="31"/>
      <c r="VEI758" s="31"/>
      <c r="VEJ758" s="31"/>
      <c r="VEK758" s="31"/>
      <c r="VEL758" s="31"/>
      <c r="VEM758" s="31"/>
      <c r="VEN758" s="31"/>
      <c r="VEO758" s="31"/>
      <c r="VEP758" s="31"/>
      <c r="VEQ758" s="31"/>
      <c r="VER758" s="31"/>
      <c r="VES758" s="31"/>
      <c r="VET758" s="31"/>
      <c r="VEU758" s="31"/>
      <c r="VEV758" s="31"/>
      <c r="VEW758" s="31"/>
      <c r="VEX758" s="31"/>
      <c r="VEY758" s="31"/>
      <c r="VEZ758" s="31"/>
      <c r="VFA758" s="31"/>
      <c r="VFB758" s="31"/>
      <c r="VFC758" s="31"/>
      <c r="VFD758" s="31"/>
      <c r="VFE758" s="31"/>
      <c r="VFF758" s="31"/>
      <c r="VFG758" s="31"/>
      <c r="VFH758" s="31"/>
      <c r="VFI758" s="31"/>
      <c r="VFJ758" s="31"/>
      <c r="VFK758" s="31"/>
      <c r="VFL758" s="31"/>
      <c r="VFM758" s="31"/>
      <c r="VFN758" s="31"/>
      <c r="VFO758" s="31"/>
      <c r="VFP758" s="31"/>
      <c r="VFQ758" s="31"/>
      <c r="VFR758" s="31"/>
      <c r="VFS758" s="31"/>
      <c r="VFT758" s="31"/>
      <c r="VFU758" s="31"/>
      <c r="VFV758" s="31"/>
      <c r="VFW758" s="31"/>
      <c r="VFX758" s="31"/>
      <c r="VFY758" s="31"/>
      <c r="VFZ758" s="31"/>
      <c r="VGA758" s="31"/>
      <c r="VGB758" s="31"/>
      <c r="VGC758" s="31"/>
      <c r="VGD758" s="31"/>
      <c r="VGE758" s="31"/>
      <c r="VGF758" s="31"/>
      <c r="VGG758" s="31"/>
      <c r="VGH758" s="31"/>
      <c r="VGI758" s="31"/>
      <c r="VGJ758" s="31"/>
      <c r="VGK758" s="31"/>
      <c r="VGL758" s="31"/>
      <c r="VGM758" s="31"/>
      <c r="VGN758" s="31"/>
      <c r="VGO758" s="31"/>
      <c r="VGP758" s="31"/>
      <c r="VGQ758" s="31"/>
      <c r="VGR758" s="31"/>
      <c r="VGS758" s="31"/>
      <c r="VGT758" s="31"/>
      <c r="VGU758" s="31"/>
      <c r="VGV758" s="31"/>
      <c r="VGW758" s="31"/>
      <c r="VGX758" s="31"/>
      <c r="VGY758" s="31"/>
      <c r="VGZ758" s="31"/>
      <c r="VHA758" s="31"/>
      <c r="VHB758" s="31"/>
      <c r="VHC758" s="31"/>
      <c r="VHD758" s="31"/>
      <c r="VHE758" s="31"/>
      <c r="VHF758" s="31"/>
      <c r="VHG758" s="31"/>
      <c r="VHH758" s="31"/>
      <c r="VHI758" s="31"/>
      <c r="VHJ758" s="31"/>
      <c r="VHK758" s="31"/>
      <c r="VHL758" s="31"/>
      <c r="VHM758" s="31"/>
      <c r="VHN758" s="31"/>
      <c r="VHO758" s="31"/>
      <c r="VHP758" s="31"/>
      <c r="VHQ758" s="31"/>
      <c r="VHR758" s="31"/>
      <c r="VHS758" s="31"/>
      <c r="VHT758" s="31"/>
      <c r="VHU758" s="31"/>
      <c r="VHV758" s="31"/>
      <c r="VHW758" s="31"/>
      <c r="VHX758" s="31"/>
      <c r="VHY758" s="31"/>
      <c r="VHZ758" s="31"/>
      <c r="VIA758" s="31"/>
      <c r="VIB758" s="31"/>
      <c r="VIC758" s="31"/>
      <c r="VID758" s="31"/>
      <c r="VIE758" s="31"/>
      <c r="VIF758" s="31"/>
      <c r="VIG758" s="31"/>
      <c r="VIH758" s="31"/>
      <c r="VII758" s="31"/>
      <c r="VIJ758" s="31"/>
      <c r="VIK758" s="31"/>
      <c r="VIL758" s="31"/>
      <c r="VIM758" s="31"/>
      <c r="VIN758" s="31"/>
      <c r="VIO758" s="31"/>
      <c r="VIP758" s="31"/>
      <c r="VIQ758" s="31"/>
      <c r="VIR758" s="31"/>
      <c r="VIS758" s="31"/>
      <c r="VIT758" s="31"/>
      <c r="VIU758" s="31"/>
      <c r="VIV758" s="31"/>
      <c r="VIW758" s="31"/>
      <c r="VIX758" s="31"/>
      <c r="VIY758" s="31"/>
      <c r="VIZ758" s="31"/>
      <c r="VJA758" s="31"/>
      <c r="VJB758" s="31"/>
      <c r="VJC758" s="31"/>
      <c r="VJD758" s="31"/>
      <c r="VJE758" s="31"/>
      <c r="VJF758" s="31"/>
      <c r="VJG758" s="31"/>
      <c r="VJH758" s="31"/>
      <c r="VJI758" s="31"/>
      <c r="VJJ758" s="31"/>
      <c r="VJK758" s="31"/>
      <c r="VJL758" s="31"/>
      <c r="VJM758" s="31"/>
      <c r="VJN758" s="31"/>
      <c r="VJO758" s="31"/>
      <c r="VJP758" s="31"/>
      <c r="VJQ758" s="31"/>
      <c r="VJR758" s="31"/>
      <c r="VJS758" s="31"/>
      <c r="VJT758" s="31"/>
      <c r="VJU758" s="31"/>
      <c r="VJV758" s="31"/>
      <c r="VJW758" s="31"/>
      <c r="VJX758" s="31"/>
      <c r="VJY758" s="31"/>
      <c r="VJZ758" s="31"/>
      <c r="VKA758" s="31"/>
      <c r="VKB758" s="31"/>
      <c r="VKC758" s="31"/>
      <c r="VKD758" s="31"/>
      <c r="VKE758" s="31"/>
      <c r="VKF758" s="31"/>
      <c r="VKG758" s="31"/>
      <c r="VKH758" s="31"/>
      <c r="VKI758" s="31"/>
      <c r="VKJ758" s="31"/>
      <c r="VKK758" s="31"/>
      <c r="VKL758" s="31"/>
      <c r="VKM758" s="31"/>
      <c r="VKN758" s="31"/>
      <c r="VKO758" s="31"/>
      <c r="VKP758" s="31"/>
      <c r="VKQ758" s="31"/>
      <c r="VKR758" s="31"/>
      <c r="VKS758" s="31"/>
      <c r="VKT758" s="31"/>
      <c r="VKU758" s="31"/>
      <c r="VKV758" s="31"/>
      <c r="VKW758" s="31"/>
      <c r="VKX758" s="31"/>
      <c r="VKY758" s="31"/>
      <c r="VKZ758" s="31"/>
      <c r="VLA758" s="31"/>
      <c r="VLB758" s="31"/>
      <c r="VLC758" s="31"/>
      <c r="VLD758" s="31"/>
      <c r="VLE758" s="31"/>
      <c r="VLF758" s="31"/>
      <c r="VLG758" s="31"/>
      <c r="VLH758" s="31"/>
      <c r="VLI758" s="31"/>
      <c r="VLJ758" s="31"/>
      <c r="VLK758" s="31"/>
      <c r="VLL758" s="31"/>
      <c r="VLM758" s="31"/>
      <c r="VLN758" s="31"/>
      <c r="VLO758" s="31"/>
      <c r="VLP758" s="31"/>
      <c r="VLQ758" s="31"/>
      <c r="VLR758" s="31"/>
      <c r="VLS758" s="31"/>
      <c r="VLT758" s="31"/>
      <c r="VLU758" s="31"/>
      <c r="VLV758" s="31"/>
      <c r="VLW758" s="31"/>
      <c r="VLX758" s="31"/>
      <c r="VLY758" s="31"/>
      <c r="VLZ758" s="31"/>
      <c r="VMA758" s="31"/>
      <c r="VMB758" s="31"/>
      <c r="VMC758" s="31"/>
      <c r="VMD758" s="31"/>
      <c r="VME758" s="31"/>
      <c r="VMF758" s="31"/>
      <c r="VMG758" s="31"/>
      <c r="VMH758" s="31"/>
      <c r="VMI758" s="31"/>
      <c r="VMJ758" s="31"/>
      <c r="VMK758" s="31"/>
      <c r="VML758" s="31"/>
      <c r="VMM758" s="31"/>
      <c r="VMN758" s="31"/>
      <c r="VMO758" s="31"/>
      <c r="VMP758" s="31"/>
      <c r="VMQ758" s="31"/>
      <c r="VMR758" s="31"/>
      <c r="VMS758" s="31"/>
      <c r="VMT758" s="31"/>
      <c r="VMU758" s="31"/>
      <c r="VMV758" s="31"/>
      <c r="VMW758" s="31"/>
      <c r="VMX758" s="31"/>
      <c r="VMY758" s="31"/>
      <c r="VMZ758" s="31"/>
      <c r="VNA758" s="31"/>
      <c r="VNB758" s="31"/>
      <c r="VNC758" s="31"/>
      <c r="VND758" s="31"/>
      <c r="VNE758" s="31"/>
      <c r="VNF758" s="31"/>
      <c r="VNG758" s="31"/>
      <c r="VNH758" s="31"/>
      <c r="VNI758" s="31"/>
      <c r="VNJ758" s="31"/>
      <c r="VNK758" s="31"/>
      <c r="VNL758" s="31"/>
      <c r="VNM758" s="31"/>
      <c r="VNN758" s="31"/>
      <c r="VNO758" s="31"/>
      <c r="VNP758" s="31"/>
      <c r="VNQ758" s="31"/>
      <c r="VNR758" s="31"/>
      <c r="VNS758" s="31"/>
      <c r="VNT758" s="31"/>
      <c r="VNU758" s="31"/>
      <c r="VNV758" s="31"/>
      <c r="VNW758" s="31"/>
      <c r="VNX758" s="31"/>
      <c r="VNY758" s="31"/>
      <c r="VNZ758" s="31"/>
      <c r="VOA758" s="31"/>
      <c r="VOB758" s="31"/>
      <c r="VOC758" s="31"/>
      <c r="VOD758" s="31"/>
      <c r="VOE758" s="31"/>
      <c r="VOF758" s="31"/>
      <c r="VOG758" s="31"/>
      <c r="VOH758" s="31"/>
      <c r="VOI758" s="31"/>
      <c r="VOJ758" s="31"/>
      <c r="VOK758" s="31"/>
      <c r="VOL758" s="31"/>
      <c r="VOM758" s="31"/>
      <c r="VON758" s="31"/>
      <c r="VOO758" s="31"/>
      <c r="VOP758" s="31"/>
      <c r="VOQ758" s="31"/>
      <c r="VOR758" s="31"/>
      <c r="VOS758" s="31"/>
      <c r="VOT758" s="31"/>
      <c r="VOU758" s="31"/>
      <c r="VOV758" s="31"/>
      <c r="VOW758" s="31"/>
      <c r="VOX758" s="31"/>
      <c r="VOY758" s="31"/>
      <c r="VOZ758" s="31"/>
      <c r="VPA758" s="31"/>
      <c r="VPB758" s="31"/>
      <c r="VPC758" s="31"/>
      <c r="VPD758" s="31"/>
      <c r="VPE758" s="31"/>
      <c r="VPF758" s="31"/>
      <c r="VPG758" s="31"/>
      <c r="VPH758" s="31"/>
      <c r="VPI758" s="31"/>
      <c r="VPJ758" s="31"/>
      <c r="VPK758" s="31"/>
      <c r="VPL758" s="31"/>
      <c r="VPM758" s="31"/>
      <c r="VPN758" s="31"/>
      <c r="VPO758" s="31"/>
      <c r="VPP758" s="31"/>
      <c r="VPQ758" s="31"/>
      <c r="VPR758" s="31"/>
      <c r="VPS758" s="31"/>
      <c r="VPT758" s="31"/>
      <c r="VPU758" s="31"/>
      <c r="VPV758" s="31"/>
      <c r="VPW758" s="31"/>
      <c r="VPX758" s="31"/>
      <c r="VPY758" s="31"/>
      <c r="VPZ758" s="31"/>
      <c r="VQA758" s="31"/>
      <c r="VQB758" s="31"/>
      <c r="VQC758" s="31"/>
      <c r="VQD758" s="31"/>
      <c r="VQE758" s="31"/>
      <c r="VQF758" s="31"/>
      <c r="VQG758" s="31"/>
      <c r="VQH758" s="31"/>
      <c r="VQI758" s="31"/>
      <c r="VQJ758" s="31"/>
      <c r="VQK758" s="31"/>
      <c r="VQL758" s="31"/>
      <c r="VQM758" s="31"/>
      <c r="VQN758" s="31"/>
      <c r="VQO758" s="31"/>
      <c r="VQP758" s="31"/>
      <c r="VQQ758" s="31"/>
      <c r="VQR758" s="31"/>
      <c r="VQS758" s="31"/>
      <c r="VQT758" s="31"/>
      <c r="VQU758" s="31"/>
      <c r="VQV758" s="31"/>
      <c r="VQW758" s="31"/>
      <c r="VQX758" s="31"/>
      <c r="VQY758" s="31"/>
      <c r="VQZ758" s="31"/>
      <c r="VRA758" s="31"/>
      <c r="VRB758" s="31"/>
      <c r="VRC758" s="31"/>
      <c r="VRD758" s="31"/>
      <c r="VRE758" s="31"/>
      <c r="VRF758" s="31"/>
      <c r="VRG758" s="31"/>
      <c r="VRH758" s="31"/>
      <c r="VRI758" s="31"/>
      <c r="VRJ758" s="31"/>
      <c r="VRK758" s="31"/>
      <c r="VRL758" s="31"/>
      <c r="VRM758" s="31"/>
      <c r="VRN758" s="31"/>
      <c r="VRO758" s="31"/>
      <c r="VRP758" s="31"/>
      <c r="VRQ758" s="31"/>
      <c r="VRR758" s="31"/>
      <c r="VRS758" s="31"/>
      <c r="VRT758" s="31"/>
      <c r="VRU758" s="31"/>
      <c r="VRV758" s="31"/>
      <c r="VRW758" s="31"/>
      <c r="VRX758" s="31"/>
      <c r="VRY758" s="31"/>
      <c r="VRZ758" s="31"/>
      <c r="VSA758" s="31"/>
      <c r="VSB758" s="31"/>
      <c r="VSC758" s="31"/>
      <c r="VSD758" s="31"/>
      <c r="VSE758" s="31"/>
      <c r="VSF758" s="31"/>
      <c r="VSG758" s="31"/>
      <c r="VSH758" s="31"/>
      <c r="VSI758" s="31"/>
      <c r="VSJ758" s="31"/>
      <c r="VSK758" s="31"/>
      <c r="VSL758" s="31"/>
      <c r="VSM758" s="31"/>
      <c r="VSN758" s="31"/>
      <c r="VSO758" s="31"/>
      <c r="VSP758" s="31"/>
      <c r="VSQ758" s="31"/>
      <c r="VSR758" s="31"/>
      <c r="VSS758" s="31"/>
      <c r="VST758" s="31"/>
      <c r="VSU758" s="31"/>
      <c r="VSV758" s="31"/>
      <c r="VSW758" s="31"/>
      <c r="VSX758" s="31"/>
      <c r="VSY758" s="31"/>
      <c r="VSZ758" s="31"/>
      <c r="VTA758" s="31"/>
      <c r="VTB758" s="31"/>
      <c r="VTC758" s="31"/>
      <c r="VTD758" s="31"/>
      <c r="VTE758" s="31"/>
      <c r="VTF758" s="31"/>
      <c r="VTG758" s="31"/>
      <c r="VTH758" s="31"/>
      <c r="VTI758" s="31"/>
      <c r="VTJ758" s="31"/>
      <c r="VTK758" s="31"/>
      <c r="VTL758" s="31"/>
      <c r="VTM758" s="31"/>
      <c r="VTN758" s="31"/>
      <c r="VTO758" s="31"/>
      <c r="VTP758" s="31"/>
      <c r="VTQ758" s="31"/>
      <c r="VTR758" s="31"/>
      <c r="VTS758" s="31"/>
      <c r="VTT758" s="31"/>
      <c r="VTU758" s="31"/>
      <c r="VTV758" s="31"/>
      <c r="VTW758" s="31"/>
      <c r="VTX758" s="31"/>
      <c r="VTY758" s="31"/>
      <c r="VTZ758" s="31"/>
      <c r="VUA758" s="31"/>
      <c r="VUB758" s="31"/>
      <c r="VUC758" s="31"/>
      <c r="VUD758" s="31"/>
      <c r="VUE758" s="31"/>
      <c r="VUF758" s="31"/>
      <c r="VUG758" s="31"/>
      <c r="VUH758" s="31"/>
      <c r="VUI758" s="31"/>
      <c r="VUJ758" s="31"/>
      <c r="VUK758" s="31"/>
      <c r="VUL758" s="31"/>
      <c r="VUM758" s="31"/>
      <c r="VUN758" s="31"/>
      <c r="VUO758" s="31"/>
      <c r="VUP758" s="31"/>
      <c r="VUQ758" s="31"/>
      <c r="VUR758" s="31"/>
      <c r="VUS758" s="31"/>
      <c r="VUT758" s="31"/>
      <c r="VUU758" s="31"/>
      <c r="VUV758" s="31"/>
      <c r="VUW758" s="31"/>
      <c r="VUX758" s="31"/>
      <c r="VUY758" s="31"/>
      <c r="VUZ758" s="31"/>
      <c r="VVA758" s="31"/>
      <c r="VVB758" s="31"/>
      <c r="VVC758" s="31"/>
      <c r="VVD758" s="31"/>
      <c r="VVE758" s="31"/>
      <c r="VVF758" s="31"/>
      <c r="VVG758" s="31"/>
      <c r="VVH758" s="31"/>
      <c r="VVI758" s="31"/>
      <c r="VVJ758" s="31"/>
      <c r="VVK758" s="31"/>
      <c r="VVL758" s="31"/>
      <c r="VVM758" s="31"/>
      <c r="VVN758" s="31"/>
      <c r="VVO758" s="31"/>
      <c r="VVP758" s="31"/>
      <c r="VVQ758" s="31"/>
      <c r="VVR758" s="31"/>
      <c r="VVS758" s="31"/>
      <c r="VVT758" s="31"/>
      <c r="VVU758" s="31"/>
      <c r="VVV758" s="31"/>
      <c r="VVW758" s="31"/>
      <c r="VVX758" s="31"/>
      <c r="VVY758" s="31"/>
      <c r="VVZ758" s="31"/>
      <c r="VWA758" s="31"/>
      <c r="VWB758" s="31"/>
      <c r="VWC758" s="31"/>
      <c r="VWD758" s="31"/>
      <c r="VWE758" s="31"/>
      <c r="VWF758" s="31"/>
      <c r="VWG758" s="31"/>
      <c r="VWH758" s="31"/>
      <c r="VWI758" s="31"/>
      <c r="VWJ758" s="31"/>
      <c r="VWK758" s="31"/>
      <c r="VWL758" s="31"/>
      <c r="VWM758" s="31"/>
      <c r="VWN758" s="31"/>
      <c r="VWO758" s="31"/>
      <c r="VWP758" s="31"/>
      <c r="VWQ758" s="31"/>
      <c r="VWR758" s="31"/>
      <c r="VWS758" s="31"/>
      <c r="VWT758" s="31"/>
      <c r="VWU758" s="31"/>
      <c r="VWV758" s="31"/>
      <c r="VWW758" s="31"/>
      <c r="VWX758" s="31"/>
      <c r="VWY758" s="31"/>
      <c r="VWZ758" s="31"/>
      <c r="VXA758" s="31"/>
      <c r="VXB758" s="31"/>
      <c r="VXC758" s="31"/>
      <c r="VXD758" s="31"/>
      <c r="VXE758" s="31"/>
      <c r="VXF758" s="31"/>
      <c r="VXG758" s="31"/>
      <c r="VXH758" s="31"/>
      <c r="VXI758" s="31"/>
      <c r="VXJ758" s="31"/>
      <c r="VXK758" s="31"/>
      <c r="VXL758" s="31"/>
      <c r="VXM758" s="31"/>
      <c r="VXN758" s="31"/>
      <c r="VXO758" s="31"/>
      <c r="VXP758" s="31"/>
      <c r="VXQ758" s="31"/>
      <c r="VXR758" s="31"/>
      <c r="VXS758" s="31"/>
      <c r="VXT758" s="31"/>
      <c r="VXU758" s="31"/>
      <c r="VXV758" s="31"/>
      <c r="VXW758" s="31"/>
      <c r="VXX758" s="31"/>
      <c r="VXY758" s="31"/>
      <c r="VXZ758" s="31"/>
      <c r="VYA758" s="31"/>
      <c r="VYB758" s="31"/>
      <c r="VYC758" s="31"/>
      <c r="VYD758" s="31"/>
      <c r="VYE758" s="31"/>
      <c r="VYF758" s="31"/>
      <c r="VYG758" s="31"/>
      <c r="VYH758" s="31"/>
      <c r="VYI758" s="31"/>
      <c r="VYJ758" s="31"/>
      <c r="VYK758" s="31"/>
      <c r="VYL758" s="31"/>
      <c r="VYM758" s="31"/>
      <c r="VYN758" s="31"/>
      <c r="VYO758" s="31"/>
      <c r="VYP758" s="31"/>
      <c r="VYQ758" s="31"/>
      <c r="VYR758" s="31"/>
      <c r="VYS758" s="31"/>
      <c r="VYT758" s="31"/>
      <c r="VYU758" s="31"/>
      <c r="VYV758" s="31"/>
      <c r="VYW758" s="31"/>
      <c r="VYX758" s="31"/>
      <c r="VYY758" s="31"/>
      <c r="VYZ758" s="31"/>
      <c r="VZA758" s="31"/>
      <c r="VZB758" s="31"/>
      <c r="VZC758" s="31"/>
      <c r="VZD758" s="31"/>
      <c r="VZE758" s="31"/>
      <c r="VZF758" s="31"/>
      <c r="VZG758" s="31"/>
      <c r="VZH758" s="31"/>
      <c r="VZI758" s="31"/>
      <c r="VZJ758" s="31"/>
      <c r="VZK758" s="31"/>
      <c r="VZL758" s="31"/>
      <c r="VZM758" s="31"/>
      <c r="VZN758" s="31"/>
      <c r="VZO758" s="31"/>
      <c r="VZP758" s="31"/>
      <c r="VZQ758" s="31"/>
      <c r="VZR758" s="31"/>
      <c r="VZS758" s="31"/>
      <c r="VZT758" s="31"/>
      <c r="VZU758" s="31"/>
      <c r="VZV758" s="31"/>
      <c r="VZW758" s="31"/>
      <c r="VZX758" s="31"/>
      <c r="VZY758" s="31"/>
      <c r="VZZ758" s="31"/>
      <c r="WAA758" s="31"/>
      <c r="WAB758" s="31"/>
      <c r="WAC758" s="31"/>
      <c r="WAD758" s="31"/>
      <c r="WAE758" s="31"/>
      <c r="WAF758" s="31"/>
      <c r="WAG758" s="31"/>
      <c r="WAH758" s="31"/>
      <c r="WAI758" s="31"/>
      <c r="WAJ758" s="31"/>
      <c r="WAK758" s="31"/>
      <c r="WAL758" s="31"/>
      <c r="WAM758" s="31"/>
      <c r="WAN758" s="31"/>
      <c r="WAO758" s="31"/>
      <c r="WAP758" s="31"/>
      <c r="WAQ758" s="31"/>
      <c r="WAR758" s="31"/>
      <c r="WAS758" s="31"/>
      <c r="WAT758" s="31"/>
      <c r="WAU758" s="31"/>
      <c r="WAV758" s="31"/>
      <c r="WAW758" s="31"/>
      <c r="WAX758" s="31"/>
      <c r="WAY758" s="31"/>
      <c r="WAZ758" s="31"/>
      <c r="WBA758" s="31"/>
      <c r="WBB758" s="31"/>
      <c r="WBC758" s="31"/>
      <c r="WBD758" s="31"/>
      <c r="WBE758" s="31"/>
      <c r="WBF758" s="31"/>
      <c r="WBG758" s="31"/>
      <c r="WBH758" s="31"/>
      <c r="WBI758" s="31"/>
      <c r="WBJ758" s="31"/>
      <c r="WBK758" s="31"/>
      <c r="WBL758" s="31"/>
      <c r="WBM758" s="31"/>
      <c r="WBN758" s="31"/>
      <c r="WBO758" s="31"/>
      <c r="WBP758" s="31"/>
      <c r="WBQ758" s="31"/>
      <c r="WBR758" s="31"/>
      <c r="WBS758" s="31"/>
      <c r="WBT758" s="31"/>
      <c r="WBU758" s="31"/>
      <c r="WBV758" s="31"/>
      <c r="WBW758" s="31"/>
      <c r="WBX758" s="31"/>
      <c r="WBY758" s="31"/>
      <c r="WBZ758" s="31"/>
      <c r="WCA758" s="31"/>
      <c r="WCB758" s="31"/>
      <c r="WCC758" s="31"/>
      <c r="WCD758" s="31"/>
      <c r="WCE758" s="31"/>
      <c r="WCF758" s="31"/>
      <c r="WCG758" s="31"/>
      <c r="WCH758" s="31"/>
      <c r="WCI758" s="31"/>
      <c r="WCJ758" s="31"/>
      <c r="WCK758" s="31"/>
      <c r="WCL758" s="31"/>
      <c r="WCM758" s="31"/>
      <c r="WCN758" s="31"/>
      <c r="WCO758" s="31"/>
      <c r="WCP758" s="31"/>
      <c r="WCQ758" s="31"/>
      <c r="WCR758" s="31"/>
      <c r="WCS758" s="31"/>
      <c r="WCT758" s="31"/>
      <c r="WCU758" s="31"/>
      <c r="WCV758" s="31"/>
      <c r="WCW758" s="31"/>
      <c r="WCX758" s="31"/>
      <c r="WCY758" s="31"/>
      <c r="WCZ758" s="31"/>
      <c r="WDA758" s="31"/>
      <c r="WDB758" s="31"/>
      <c r="WDC758" s="31"/>
      <c r="WDD758" s="31"/>
      <c r="WDE758" s="31"/>
      <c r="WDF758" s="31"/>
      <c r="WDG758" s="31"/>
      <c r="WDH758" s="31"/>
      <c r="WDI758" s="31"/>
      <c r="WDJ758" s="31"/>
      <c r="WDK758" s="31"/>
      <c r="WDL758" s="31"/>
      <c r="WDM758" s="31"/>
      <c r="WDN758" s="31"/>
      <c r="WDO758" s="31"/>
      <c r="WDP758" s="31"/>
      <c r="WDQ758" s="31"/>
      <c r="WDR758" s="31"/>
      <c r="WDS758" s="31"/>
      <c r="WDT758" s="31"/>
      <c r="WDU758" s="31"/>
      <c r="WDV758" s="31"/>
      <c r="WDW758" s="31"/>
      <c r="WDX758" s="31"/>
      <c r="WDY758" s="31"/>
      <c r="WDZ758" s="31"/>
      <c r="WEA758" s="31"/>
      <c r="WEB758" s="31"/>
      <c r="WEC758" s="31"/>
      <c r="WED758" s="31"/>
      <c r="WEE758" s="31"/>
      <c r="WEF758" s="31"/>
      <c r="WEG758" s="31"/>
      <c r="WEH758" s="31"/>
      <c r="WEI758" s="31"/>
      <c r="WEJ758" s="31"/>
      <c r="WEK758" s="31"/>
      <c r="WEL758" s="31"/>
      <c r="WEM758" s="31"/>
      <c r="WEN758" s="31"/>
      <c r="WEO758" s="31"/>
      <c r="WEP758" s="31"/>
      <c r="WEQ758" s="31"/>
      <c r="WER758" s="31"/>
      <c r="WES758" s="31"/>
      <c r="WET758" s="31"/>
      <c r="WEU758" s="31"/>
      <c r="WEV758" s="31"/>
      <c r="WEW758" s="31"/>
      <c r="WEX758" s="31"/>
      <c r="WEY758" s="31"/>
      <c r="WEZ758" s="31"/>
      <c r="WFA758" s="31"/>
      <c r="WFB758" s="31"/>
      <c r="WFC758" s="31"/>
      <c r="WFD758" s="31"/>
      <c r="WFE758" s="31"/>
      <c r="WFF758" s="31"/>
      <c r="WFG758" s="31"/>
      <c r="WFH758" s="31"/>
      <c r="WFI758" s="31"/>
      <c r="WFJ758" s="31"/>
      <c r="WFK758" s="31"/>
      <c r="WFL758" s="31"/>
      <c r="WFM758" s="31"/>
      <c r="WFN758" s="31"/>
      <c r="WFO758" s="31"/>
      <c r="WFP758" s="31"/>
      <c r="WFQ758" s="31"/>
      <c r="WFR758" s="31"/>
      <c r="WFS758" s="31"/>
      <c r="WFT758" s="31"/>
      <c r="WFU758" s="31"/>
      <c r="WFV758" s="31"/>
      <c r="WFW758" s="31"/>
      <c r="WFX758" s="31"/>
      <c r="WFY758" s="31"/>
      <c r="WFZ758" s="31"/>
      <c r="WGA758" s="31"/>
      <c r="WGB758" s="31"/>
      <c r="WGC758" s="31"/>
      <c r="WGD758" s="31"/>
      <c r="WGE758" s="31"/>
      <c r="WGF758" s="31"/>
      <c r="WGG758" s="31"/>
      <c r="WGH758" s="31"/>
      <c r="WGI758" s="31"/>
      <c r="WGJ758" s="31"/>
      <c r="WGK758" s="31"/>
      <c r="WGL758" s="31"/>
      <c r="WGM758" s="31"/>
      <c r="WGN758" s="31"/>
      <c r="WGO758" s="31"/>
      <c r="WGP758" s="31"/>
      <c r="WGQ758" s="31"/>
      <c r="WGR758" s="31"/>
      <c r="WGS758" s="31"/>
      <c r="WGT758" s="31"/>
      <c r="WGU758" s="31"/>
      <c r="WGV758" s="31"/>
      <c r="WGW758" s="31"/>
      <c r="WGX758" s="31"/>
      <c r="WGY758" s="31"/>
      <c r="WGZ758" s="31"/>
      <c r="WHA758" s="31"/>
      <c r="WHB758" s="31"/>
      <c r="WHC758" s="31"/>
      <c r="WHD758" s="31"/>
      <c r="WHE758" s="31"/>
      <c r="WHF758" s="31"/>
      <c r="WHG758" s="31"/>
      <c r="WHH758" s="31"/>
      <c r="WHI758" s="31"/>
      <c r="WHJ758" s="31"/>
      <c r="WHK758" s="31"/>
      <c r="WHL758" s="31"/>
      <c r="WHM758" s="31"/>
      <c r="WHN758" s="31"/>
      <c r="WHO758" s="31"/>
      <c r="WHP758" s="31"/>
      <c r="WHQ758" s="31"/>
      <c r="WHR758" s="31"/>
      <c r="WHS758" s="31"/>
      <c r="WHT758" s="31"/>
      <c r="WHU758" s="31"/>
      <c r="WHV758" s="31"/>
      <c r="WHW758" s="31"/>
      <c r="WHX758" s="31"/>
      <c r="WHY758" s="31"/>
      <c r="WHZ758" s="31"/>
      <c r="WIA758" s="31"/>
      <c r="WIB758" s="31"/>
      <c r="WIC758" s="31"/>
      <c r="WID758" s="31"/>
      <c r="WIE758" s="31"/>
      <c r="WIF758" s="31"/>
      <c r="WIG758" s="31"/>
      <c r="WIH758" s="31"/>
      <c r="WII758" s="31"/>
      <c r="WIJ758" s="31"/>
      <c r="WIK758" s="31"/>
      <c r="WIL758" s="31"/>
      <c r="WIM758" s="31"/>
      <c r="WIN758" s="31"/>
      <c r="WIO758" s="31"/>
      <c r="WIP758" s="31"/>
      <c r="WIQ758" s="31"/>
      <c r="WIR758" s="31"/>
      <c r="WIS758" s="31"/>
      <c r="WIT758" s="31"/>
      <c r="WIU758" s="31"/>
      <c r="WIV758" s="31"/>
      <c r="WIW758" s="31"/>
      <c r="WIX758" s="31"/>
      <c r="WIY758" s="31"/>
      <c r="WIZ758" s="31"/>
      <c r="WJA758" s="31"/>
      <c r="WJB758" s="31"/>
      <c r="WJC758" s="31"/>
      <c r="WJD758" s="31"/>
      <c r="WJE758" s="31"/>
      <c r="WJF758" s="31"/>
      <c r="WJG758" s="31"/>
      <c r="WJH758" s="31"/>
      <c r="WJI758" s="31"/>
      <c r="WJJ758" s="31"/>
      <c r="WJK758" s="31"/>
      <c r="WJL758" s="31"/>
      <c r="WJM758" s="31"/>
      <c r="WJN758" s="31"/>
      <c r="WJO758" s="31"/>
      <c r="WJP758" s="31"/>
      <c r="WJQ758" s="31"/>
      <c r="WJR758" s="31"/>
      <c r="WJS758" s="31"/>
      <c r="WJT758" s="31"/>
      <c r="WJU758" s="31"/>
      <c r="WJV758" s="31"/>
      <c r="WJW758" s="31"/>
      <c r="WJX758" s="31"/>
      <c r="WJY758" s="31"/>
      <c r="WJZ758" s="31"/>
      <c r="WKA758" s="31"/>
      <c r="WKB758" s="31"/>
      <c r="WKC758" s="31"/>
      <c r="WKD758" s="31"/>
      <c r="WKE758" s="31"/>
      <c r="WKF758" s="31"/>
      <c r="WKG758" s="31"/>
      <c r="WKH758" s="31"/>
      <c r="WKI758" s="31"/>
      <c r="WKJ758" s="31"/>
      <c r="WKK758" s="31"/>
      <c r="WKL758" s="31"/>
      <c r="WKM758" s="31"/>
      <c r="WKN758" s="31"/>
      <c r="WKO758" s="31"/>
      <c r="WKP758" s="31"/>
      <c r="WKQ758" s="31"/>
      <c r="WKR758" s="31"/>
      <c r="WKS758" s="31"/>
      <c r="WKT758" s="31"/>
      <c r="WKU758" s="31"/>
      <c r="WKV758" s="31"/>
      <c r="WKW758" s="31"/>
      <c r="WKX758" s="31"/>
      <c r="WKY758" s="31"/>
      <c r="WKZ758" s="31"/>
      <c r="WLA758" s="31"/>
      <c r="WLB758" s="31"/>
      <c r="WLC758" s="31"/>
      <c r="WLD758" s="31"/>
      <c r="WLE758" s="31"/>
      <c r="WLF758" s="31"/>
      <c r="WLG758" s="31"/>
      <c r="WLH758" s="31"/>
      <c r="WLI758" s="31"/>
      <c r="WLJ758" s="31"/>
      <c r="WLK758" s="31"/>
      <c r="WLL758" s="31"/>
      <c r="WLM758" s="31"/>
      <c r="WLN758" s="31"/>
      <c r="WLO758" s="31"/>
      <c r="WLP758" s="31"/>
      <c r="WLQ758" s="31"/>
      <c r="WLR758" s="31"/>
      <c r="WLS758" s="31"/>
      <c r="WLT758" s="31"/>
      <c r="WLU758" s="31"/>
      <c r="WLV758" s="31"/>
      <c r="WLW758" s="31"/>
      <c r="WLX758" s="31"/>
      <c r="WLY758" s="31"/>
      <c r="WLZ758" s="31"/>
      <c r="WMA758" s="31"/>
      <c r="WMB758" s="31"/>
      <c r="WMC758" s="31"/>
      <c r="WMD758" s="31"/>
      <c r="WME758" s="31"/>
      <c r="WMF758" s="31"/>
      <c r="WMG758" s="31"/>
      <c r="WMH758" s="31"/>
      <c r="WMI758" s="31"/>
      <c r="WMJ758" s="31"/>
      <c r="WMK758" s="31"/>
      <c r="WML758" s="31"/>
      <c r="WMM758" s="31"/>
      <c r="WMN758" s="31"/>
      <c r="WMO758" s="31"/>
      <c r="WMP758" s="31"/>
      <c r="WMQ758" s="31"/>
      <c r="WMR758" s="31"/>
      <c r="WMS758" s="31"/>
      <c r="WMT758" s="31"/>
      <c r="WMU758" s="31"/>
      <c r="WMV758" s="31"/>
      <c r="WMW758" s="31"/>
      <c r="WMX758" s="31"/>
      <c r="WMY758" s="31"/>
      <c r="WMZ758" s="31"/>
      <c r="WNA758" s="31"/>
      <c r="WNB758" s="31"/>
      <c r="WNC758" s="31"/>
      <c r="WND758" s="31"/>
      <c r="WNE758" s="31"/>
      <c r="WNF758" s="31"/>
      <c r="WNG758" s="31"/>
      <c r="WNH758" s="31"/>
      <c r="WNI758" s="31"/>
      <c r="WNJ758" s="31"/>
      <c r="WNK758" s="31"/>
      <c r="WNL758" s="31"/>
      <c r="WNM758" s="31"/>
      <c r="WNN758" s="31"/>
      <c r="WNO758" s="31"/>
      <c r="WNP758" s="31"/>
      <c r="WNQ758" s="31"/>
      <c r="WNR758" s="31"/>
      <c r="WNS758" s="31"/>
      <c r="WNT758" s="31"/>
      <c r="WNU758" s="31"/>
      <c r="WNV758" s="31"/>
      <c r="WNW758" s="31"/>
      <c r="WNX758" s="31"/>
      <c r="WNY758" s="31"/>
      <c r="WNZ758" s="31"/>
      <c r="WOA758" s="31"/>
      <c r="WOB758" s="31"/>
      <c r="WOC758" s="31"/>
      <c r="WOD758" s="31"/>
      <c r="WOE758" s="31"/>
      <c r="WOF758" s="31"/>
      <c r="WOG758" s="31"/>
      <c r="WOH758" s="31"/>
      <c r="WOI758" s="31"/>
      <c r="WOJ758" s="31"/>
      <c r="WOK758" s="31"/>
      <c r="WOL758" s="31"/>
      <c r="WOM758" s="31"/>
      <c r="WON758" s="31"/>
      <c r="WOO758" s="31"/>
      <c r="WOP758" s="31"/>
      <c r="WOQ758" s="31"/>
      <c r="WOR758" s="31"/>
      <c r="WOS758" s="31"/>
      <c r="WOT758" s="31"/>
      <c r="WOU758" s="31"/>
      <c r="WOV758" s="31"/>
      <c r="WOW758" s="31"/>
      <c r="WOX758" s="31"/>
      <c r="WOY758" s="31"/>
      <c r="WOZ758" s="31"/>
      <c r="WPA758" s="31"/>
      <c r="WPB758" s="31"/>
      <c r="WPC758" s="31"/>
      <c r="WPD758" s="31"/>
      <c r="WPE758" s="31"/>
      <c r="WPF758" s="31"/>
      <c r="WPG758" s="31"/>
      <c r="WPH758" s="31"/>
      <c r="WPI758" s="31"/>
      <c r="WPJ758" s="31"/>
      <c r="WPK758" s="31"/>
      <c r="WPL758" s="31"/>
      <c r="WPM758" s="31"/>
      <c r="WPN758" s="31"/>
      <c r="WPO758" s="31"/>
      <c r="WPP758" s="31"/>
      <c r="WPQ758" s="31"/>
      <c r="WPR758" s="31"/>
      <c r="WPS758" s="31"/>
      <c r="WPT758" s="31"/>
      <c r="WPU758" s="31"/>
      <c r="WPV758" s="31"/>
      <c r="WPW758" s="31"/>
      <c r="WPX758" s="31"/>
      <c r="WPY758" s="31"/>
      <c r="WPZ758" s="31"/>
      <c r="WQA758" s="31"/>
      <c r="WQB758" s="31"/>
      <c r="WQC758" s="31"/>
      <c r="WQD758" s="31"/>
      <c r="WQE758" s="31"/>
      <c r="WQF758" s="31"/>
      <c r="WQG758" s="31"/>
      <c r="WQH758" s="31"/>
      <c r="WQI758" s="31"/>
      <c r="WQJ758" s="31"/>
      <c r="WQK758" s="31"/>
      <c r="WQL758" s="31"/>
      <c r="WQM758" s="31"/>
      <c r="WQN758" s="31"/>
      <c r="WQO758" s="31"/>
      <c r="WQP758" s="31"/>
      <c r="WQQ758" s="31"/>
      <c r="WQR758" s="31"/>
      <c r="WQS758" s="31"/>
      <c r="WQT758" s="31"/>
      <c r="WQU758" s="31"/>
      <c r="WQV758" s="31"/>
      <c r="WQW758" s="31"/>
      <c r="WQX758" s="31"/>
      <c r="WQY758" s="31"/>
      <c r="WQZ758" s="31"/>
      <c r="WRA758" s="31"/>
      <c r="WRB758" s="31"/>
      <c r="WRC758" s="31"/>
      <c r="WRD758" s="31"/>
      <c r="WRE758" s="31"/>
      <c r="WRF758" s="31"/>
      <c r="WRG758" s="31"/>
      <c r="WRH758" s="31"/>
      <c r="WRI758" s="31"/>
      <c r="WRJ758" s="31"/>
      <c r="WRK758" s="31"/>
      <c r="WRL758" s="31"/>
      <c r="WRM758" s="31"/>
      <c r="WRN758" s="31"/>
      <c r="WRO758" s="31"/>
      <c r="WRP758" s="31"/>
      <c r="WRQ758" s="31"/>
      <c r="WRR758" s="31"/>
      <c r="WRS758" s="31"/>
      <c r="WRT758" s="31"/>
      <c r="WRU758" s="31"/>
      <c r="WRV758" s="31"/>
      <c r="WRW758" s="31"/>
      <c r="WRX758" s="31"/>
      <c r="WRY758" s="31"/>
      <c r="WRZ758" s="31"/>
      <c r="WSA758" s="31"/>
      <c r="WSB758" s="31"/>
      <c r="WSC758" s="31"/>
      <c r="WSD758" s="31"/>
      <c r="WSE758" s="31"/>
      <c r="WSF758" s="31"/>
      <c r="WSG758" s="31"/>
      <c r="WSH758" s="31"/>
      <c r="WSI758" s="31"/>
      <c r="WSJ758" s="31"/>
      <c r="WSK758" s="31"/>
      <c r="WSL758" s="31"/>
      <c r="WSM758" s="31"/>
      <c r="WSN758" s="31"/>
      <c r="WSO758" s="31"/>
      <c r="WSP758" s="31"/>
      <c r="WSQ758" s="31"/>
      <c r="WSR758" s="31"/>
      <c r="WSS758" s="31"/>
      <c r="WST758" s="31"/>
      <c r="WSU758" s="31"/>
      <c r="WSV758" s="31"/>
      <c r="WSW758" s="31"/>
      <c r="WSX758" s="31"/>
      <c r="WSY758" s="31"/>
      <c r="WSZ758" s="31"/>
      <c r="WTA758" s="31"/>
      <c r="WTB758" s="31"/>
      <c r="WTC758" s="31"/>
      <c r="WTD758" s="31"/>
      <c r="WTE758" s="31"/>
      <c r="WTF758" s="31"/>
      <c r="WTG758" s="31"/>
      <c r="WTH758" s="31"/>
      <c r="WTI758" s="31"/>
      <c r="WTJ758" s="31"/>
      <c r="WTK758" s="31"/>
      <c r="WTL758" s="31"/>
      <c r="WTM758" s="31"/>
      <c r="WTN758" s="31"/>
      <c r="WTO758" s="31"/>
      <c r="WTP758" s="31"/>
      <c r="WTQ758" s="31"/>
      <c r="WTR758" s="31"/>
      <c r="WTS758" s="31"/>
      <c r="WTT758" s="31"/>
      <c r="WTU758" s="31"/>
      <c r="WTV758" s="31"/>
      <c r="WTW758" s="31"/>
      <c r="WTX758" s="31"/>
      <c r="WTY758" s="31"/>
      <c r="WTZ758" s="31"/>
      <c r="WUA758" s="31"/>
      <c r="WUB758" s="31"/>
      <c r="WUC758" s="31"/>
      <c r="WUD758" s="31"/>
      <c r="WUE758" s="31"/>
      <c r="WUF758" s="31"/>
      <c r="WUG758" s="31"/>
      <c r="WUH758" s="31"/>
      <c r="WUI758" s="31"/>
      <c r="WUJ758" s="31"/>
      <c r="WUK758" s="31"/>
      <c r="WUL758" s="31"/>
      <c r="WUM758" s="31"/>
      <c r="WUN758" s="31"/>
      <c r="WUO758" s="31"/>
      <c r="WUP758" s="31"/>
      <c r="WUQ758" s="31"/>
      <c r="WUR758" s="31"/>
      <c r="WUS758" s="31"/>
      <c r="WUT758" s="31"/>
      <c r="WUU758" s="31"/>
      <c r="WUV758" s="31"/>
      <c r="WUW758" s="31"/>
      <c r="WUX758" s="31"/>
      <c r="WUY758" s="31"/>
      <c r="WUZ758" s="31"/>
      <c r="WVA758" s="31"/>
      <c r="WVB758" s="31"/>
      <c r="WVC758" s="31"/>
      <c r="WVD758" s="31"/>
      <c r="WVE758" s="31"/>
      <c r="WVF758" s="31"/>
      <c r="WVG758" s="31"/>
      <c r="WVH758" s="31"/>
      <c r="WVI758" s="31"/>
      <c r="WVJ758" s="31"/>
      <c r="WVK758" s="31"/>
      <c r="WVL758" s="31"/>
      <c r="WVM758" s="31"/>
      <c r="WVN758" s="31"/>
      <c r="WVO758" s="31"/>
      <c r="WVP758" s="31"/>
      <c r="WVQ758" s="31"/>
      <c r="WVR758" s="31"/>
      <c r="WVS758" s="31"/>
    </row>
    <row r="759" spans="1:16139" s="70" customFormat="1">
      <c r="A759" s="168"/>
      <c r="B759" s="169"/>
      <c r="C759" s="170"/>
      <c r="D759" s="170"/>
      <c r="E759" s="170"/>
      <c r="F759" s="170"/>
      <c r="G759" s="170"/>
      <c r="H759" s="170"/>
      <c r="I759" s="170"/>
      <c r="J759" s="32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H759" s="3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31"/>
      <c r="BH759" s="31"/>
      <c r="BI759" s="31"/>
      <c r="BJ759" s="31"/>
      <c r="BK759" s="31"/>
      <c r="BL759" s="31"/>
      <c r="BM759" s="31"/>
      <c r="BN759" s="31"/>
      <c r="BO759" s="31"/>
      <c r="BP759" s="31"/>
      <c r="BQ759" s="31"/>
      <c r="BR759" s="31"/>
      <c r="BS759" s="31"/>
      <c r="BT759" s="31"/>
      <c r="BU759" s="31"/>
      <c r="BV759" s="31"/>
      <c r="BW759" s="31"/>
      <c r="BX759" s="31"/>
      <c r="BY759" s="31"/>
      <c r="BZ759" s="31"/>
      <c r="CA759" s="31"/>
      <c r="CB759" s="31"/>
      <c r="CC759" s="31"/>
      <c r="CD759" s="31"/>
      <c r="CE759" s="31"/>
      <c r="CF759" s="31"/>
      <c r="CG759" s="31"/>
      <c r="CH759" s="31"/>
      <c r="CI759" s="31"/>
      <c r="CJ759" s="31"/>
      <c r="CK759" s="31"/>
      <c r="CL759" s="31"/>
      <c r="CM759" s="31"/>
      <c r="CN759" s="31"/>
      <c r="CO759" s="31"/>
      <c r="CP759" s="31"/>
      <c r="CQ759" s="31"/>
      <c r="CR759" s="31"/>
      <c r="CS759" s="31"/>
      <c r="CT759" s="31"/>
      <c r="CU759" s="31"/>
      <c r="CV759" s="31"/>
      <c r="CW759" s="31"/>
      <c r="CX759" s="31"/>
      <c r="CY759" s="31"/>
      <c r="CZ759" s="31"/>
      <c r="DA759" s="31"/>
      <c r="DB759" s="31"/>
      <c r="DC759" s="31"/>
      <c r="DD759" s="31"/>
      <c r="DE759" s="31"/>
      <c r="DF759" s="31"/>
      <c r="DG759" s="31"/>
      <c r="DH759" s="31"/>
      <c r="DI759" s="31"/>
      <c r="DJ759" s="31"/>
      <c r="DK759" s="31"/>
      <c r="DL759" s="31"/>
      <c r="DM759" s="31"/>
      <c r="DN759" s="31"/>
      <c r="DO759" s="31"/>
      <c r="DP759" s="31"/>
      <c r="DQ759" s="31"/>
      <c r="DR759" s="31"/>
      <c r="DS759" s="31"/>
      <c r="DT759" s="31"/>
      <c r="DU759" s="31"/>
      <c r="DV759" s="31"/>
      <c r="DW759" s="31"/>
      <c r="DX759" s="31"/>
      <c r="DY759" s="31"/>
      <c r="DZ759" s="31"/>
      <c r="EA759" s="31"/>
      <c r="EB759" s="31"/>
      <c r="EC759" s="31"/>
      <c r="ED759" s="31"/>
      <c r="EE759" s="31"/>
      <c r="EF759" s="31"/>
      <c r="EG759" s="31"/>
      <c r="EH759" s="31"/>
      <c r="EI759" s="31"/>
      <c r="EJ759" s="31"/>
      <c r="EK759" s="31"/>
      <c r="EL759" s="31"/>
      <c r="EM759" s="31"/>
      <c r="EN759" s="31"/>
      <c r="EO759" s="31"/>
      <c r="EP759" s="31"/>
      <c r="EQ759" s="31"/>
      <c r="ER759" s="31"/>
      <c r="ES759" s="31"/>
      <c r="ET759" s="31"/>
      <c r="EU759" s="31"/>
      <c r="EV759" s="31"/>
      <c r="EW759" s="31"/>
      <c r="EX759" s="31"/>
      <c r="EY759" s="31"/>
      <c r="EZ759" s="31"/>
      <c r="FA759" s="31"/>
      <c r="FB759" s="31"/>
      <c r="FC759" s="31"/>
      <c r="FD759" s="31"/>
      <c r="FE759" s="31"/>
      <c r="FF759" s="31"/>
      <c r="FG759" s="31"/>
      <c r="FH759" s="31"/>
      <c r="FI759" s="31"/>
      <c r="FJ759" s="31"/>
      <c r="FK759" s="31"/>
      <c r="FL759" s="31"/>
      <c r="FM759" s="31"/>
      <c r="FN759" s="31"/>
      <c r="FO759" s="31"/>
      <c r="FP759" s="31"/>
      <c r="FQ759" s="31"/>
      <c r="FR759" s="31"/>
      <c r="FS759" s="31"/>
      <c r="FT759" s="31"/>
      <c r="FU759" s="31"/>
      <c r="FV759" s="31"/>
      <c r="FW759" s="31"/>
      <c r="FX759" s="31"/>
      <c r="FY759" s="31"/>
      <c r="FZ759" s="31"/>
      <c r="GA759" s="31"/>
      <c r="GB759" s="31"/>
      <c r="GC759" s="31"/>
      <c r="GD759" s="31"/>
      <c r="GE759" s="31"/>
      <c r="GF759" s="31"/>
      <c r="GG759" s="31"/>
      <c r="GH759" s="31"/>
      <c r="GI759" s="31"/>
      <c r="GJ759" s="31"/>
      <c r="GK759" s="31"/>
      <c r="GL759" s="31"/>
      <c r="GM759" s="31"/>
      <c r="GN759" s="31"/>
      <c r="GO759" s="31"/>
      <c r="GP759" s="31"/>
      <c r="GQ759" s="31"/>
      <c r="GR759" s="31"/>
      <c r="GS759" s="31"/>
      <c r="GT759" s="31"/>
      <c r="GU759" s="31"/>
      <c r="GV759" s="31"/>
      <c r="GW759" s="31"/>
      <c r="GX759" s="31"/>
      <c r="GY759" s="31"/>
      <c r="GZ759" s="31"/>
      <c r="HA759" s="31"/>
      <c r="HB759" s="31"/>
      <c r="HC759" s="31"/>
      <c r="HD759" s="31"/>
      <c r="HE759" s="31"/>
      <c r="HF759" s="31"/>
      <c r="HG759" s="31"/>
      <c r="HH759" s="31"/>
      <c r="HI759" s="31"/>
      <c r="HJ759" s="31"/>
      <c r="HK759" s="31"/>
      <c r="HL759" s="31"/>
      <c r="HM759" s="31"/>
      <c r="HN759" s="31"/>
      <c r="HO759" s="31"/>
      <c r="HP759" s="31"/>
      <c r="HQ759" s="31"/>
      <c r="HR759" s="31"/>
      <c r="HS759" s="31"/>
      <c r="HT759" s="31"/>
      <c r="HU759" s="31"/>
      <c r="HV759" s="31"/>
      <c r="HW759" s="31"/>
      <c r="HX759" s="31"/>
      <c r="HY759" s="31"/>
      <c r="HZ759" s="31"/>
      <c r="IA759" s="31"/>
      <c r="IB759" s="31"/>
      <c r="IC759" s="31"/>
      <c r="ID759" s="31"/>
      <c r="IE759" s="31"/>
      <c r="IF759" s="31"/>
      <c r="IG759" s="31"/>
      <c r="IH759" s="31"/>
      <c r="II759" s="31"/>
      <c r="IJ759" s="31"/>
      <c r="IK759" s="31"/>
      <c r="IL759" s="31"/>
      <c r="IM759" s="31"/>
      <c r="IN759" s="31"/>
      <c r="IO759" s="31"/>
      <c r="IP759" s="31"/>
      <c r="IQ759" s="31"/>
      <c r="IR759" s="31"/>
      <c r="IS759" s="31"/>
      <c r="IT759" s="31"/>
      <c r="IU759" s="31"/>
      <c r="IV759" s="31"/>
      <c r="IW759" s="31"/>
      <c r="IX759" s="31"/>
      <c r="IY759" s="31"/>
      <c r="IZ759" s="31"/>
      <c r="JA759" s="31"/>
      <c r="JB759" s="31"/>
      <c r="JC759" s="31"/>
      <c r="JD759" s="31"/>
      <c r="JE759" s="31"/>
      <c r="JF759" s="31"/>
      <c r="JG759" s="31"/>
      <c r="JH759" s="31"/>
      <c r="JI759" s="31"/>
      <c r="JJ759" s="31"/>
      <c r="JK759" s="31"/>
      <c r="JL759" s="31"/>
      <c r="JM759" s="31"/>
      <c r="JN759" s="31"/>
      <c r="JO759" s="31"/>
      <c r="JP759" s="31"/>
      <c r="JQ759" s="31"/>
      <c r="JR759" s="31"/>
      <c r="JS759" s="31"/>
      <c r="JT759" s="31"/>
      <c r="JU759" s="31"/>
      <c r="JV759" s="31"/>
      <c r="JW759" s="31"/>
      <c r="JX759" s="31"/>
      <c r="JY759" s="31"/>
      <c r="JZ759" s="31"/>
      <c r="KA759" s="31"/>
      <c r="KB759" s="31"/>
      <c r="KC759" s="31"/>
      <c r="KD759" s="31"/>
      <c r="KE759" s="31"/>
      <c r="KF759" s="31"/>
      <c r="KG759" s="31"/>
      <c r="KH759" s="31"/>
      <c r="KI759" s="31"/>
      <c r="KJ759" s="31"/>
      <c r="KK759" s="31"/>
      <c r="KL759" s="31"/>
      <c r="KM759" s="31"/>
      <c r="KN759" s="31"/>
      <c r="KO759" s="31"/>
      <c r="KP759" s="31"/>
      <c r="KQ759" s="31"/>
      <c r="KR759" s="31"/>
      <c r="KS759" s="31"/>
      <c r="KT759" s="31"/>
      <c r="KU759" s="31"/>
      <c r="KV759" s="31"/>
      <c r="KW759" s="31"/>
      <c r="KX759" s="31"/>
      <c r="KY759" s="31"/>
      <c r="KZ759" s="31"/>
      <c r="LA759" s="31"/>
      <c r="LB759" s="31"/>
      <c r="LC759" s="31"/>
      <c r="LD759" s="31"/>
      <c r="LE759" s="31"/>
      <c r="LF759" s="31"/>
      <c r="LG759" s="31"/>
      <c r="LH759" s="31"/>
      <c r="LI759" s="31"/>
      <c r="LJ759" s="31"/>
      <c r="LK759" s="31"/>
      <c r="LL759" s="31"/>
      <c r="LM759" s="31"/>
      <c r="LN759" s="31"/>
      <c r="LO759" s="31"/>
      <c r="LP759" s="31"/>
      <c r="LQ759" s="31"/>
      <c r="LR759" s="31"/>
      <c r="LS759" s="31"/>
      <c r="LT759" s="31"/>
      <c r="LU759" s="31"/>
      <c r="LV759" s="31"/>
      <c r="LW759" s="31"/>
      <c r="LX759" s="31"/>
      <c r="LY759" s="31"/>
      <c r="LZ759" s="31"/>
      <c r="MA759" s="31"/>
      <c r="MB759" s="31"/>
      <c r="MC759" s="31"/>
      <c r="MD759" s="31"/>
      <c r="ME759" s="31"/>
      <c r="MF759" s="31"/>
      <c r="MG759" s="31"/>
      <c r="MH759" s="31"/>
      <c r="MI759" s="31"/>
      <c r="MJ759" s="31"/>
      <c r="MK759" s="31"/>
      <c r="ML759" s="31"/>
      <c r="MM759" s="31"/>
      <c r="MN759" s="31"/>
      <c r="MO759" s="31"/>
      <c r="MP759" s="31"/>
      <c r="MQ759" s="31"/>
      <c r="MR759" s="31"/>
      <c r="MS759" s="31"/>
      <c r="MT759" s="31"/>
      <c r="MU759" s="31"/>
      <c r="MV759" s="31"/>
      <c r="MW759" s="31"/>
      <c r="MX759" s="31"/>
      <c r="MY759" s="31"/>
      <c r="MZ759" s="31"/>
      <c r="NA759" s="31"/>
      <c r="NB759" s="31"/>
      <c r="NC759" s="31"/>
      <c r="ND759" s="31"/>
      <c r="NE759" s="31"/>
      <c r="NF759" s="31"/>
      <c r="NG759" s="31"/>
      <c r="NH759" s="31"/>
      <c r="NI759" s="31"/>
      <c r="NJ759" s="31"/>
      <c r="NK759" s="31"/>
      <c r="NL759" s="31"/>
      <c r="NM759" s="31"/>
      <c r="NN759" s="31"/>
      <c r="NO759" s="31"/>
      <c r="NP759" s="31"/>
      <c r="NQ759" s="31"/>
      <c r="NR759" s="31"/>
      <c r="NS759" s="31"/>
      <c r="NT759" s="31"/>
      <c r="NU759" s="31"/>
      <c r="NV759" s="31"/>
      <c r="NW759" s="31"/>
      <c r="NX759" s="31"/>
      <c r="NY759" s="31"/>
      <c r="NZ759" s="31"/>
      <c r="OA759" s="31"/>
      <c r="OB759" s="31"/>
      <c r="OC759" s="31"/>
      <c r="OD759" s="31"/>
      <c r="OE759" s="31"/>
      <c r="OF759" s="31"/>
      <c r="OG759" s="31"/>
      <c r="OH759" s="31"/>
      <c r="OI759" s="31"/>
      <c r="OJ759" s="31"/>
      <c r="OK759" s="31"/>
      <c r="OL759" s="31"/>
      <c r="OM759" s="31"/>
      <c r="ON759" s="31"/>
      <c r="OO759" s="31"/>
      <c r="OP759" s="31"/>
      <c r="OQ759" s="31"/>
      <c r="OR759" s="31"/>
      <c r="OS759" s="31"/>
      <c r="OT759" s="31"/>
      <c r="OU759" s="31"/>
      <c r="OV759" s="31"/>
      <c r="OW759" s="31"/>
      <c r="OX759" s="31"/>
      <c r="OY759" s="31"/>
      <c r="OZ759" s="31"/>
      <c r="PA759" s="31"/>
      <c r="PB759" s="31"/>
      <c r="PC759" s="31"/>
      <c r="PD759" s="31"/>
      <c r="PE759" s="31"/>
      <c r="PF759" s="31"/>
      <c r="PG759" s="31"/>
      <c r="PH759" s="31"/>
      <c r="PI759" s="31"/>
      <c r="PJ759" s="31"/>
      <c r="PK759" s="31"/>
      <c r="PL759" s="31"/>
      <c r="PM759" s="31"/>
      <c r="PN759" s="31"/>
      <c r="PO759" s="31"/>
      <c r="PP759" s="31"/>
      <c r="PQ759" s="31"/>
      <c r="PR759" s="31"/>
      <c r="PS759" s="31"/>
      <c r="PT759" s="31"/>
      <c r="PU759" s="31"/>
      <c r="PV759" s="31"/>
      <c r="PW759" s="31"/>
      <c r="PX759" s="31"/>
      <c r="PY759" s="31"/>
      <c r="PZ759" s="31"/>
      <c r="QA759" s="31"/>
      <c r="QB759" s="31"/>
      <c r="QC759" s="31"/>
      <c r="QD759" s="31"/>
      <c r="QE759" s="31"/>
      <c r="QF759" s="31"/>
      <c r="QG759" s="31"/>
      <c r="QH759" s="31"/>
      <c r="QI759" s="31"/>
      <c r="QJ759" s="31"/>
      <c r="QK759" s="31"/>
      <c r="QL759" s="31"/>
      <c r="QM759" s="31"/>
      <c r="QN759" s="31"/>
      <c r="QO759" s="31"/>
      <c r="QP759" s="31"/>
      <c r="QQ759" s="31"/>
      <c r="QR759" s="31"/>
      <c r="QS759" s="31"/>
      <c r="QT759" s="31"/>
      <c r="QU759" s="31"/>
      <c r="QV759" s="31"/>
      <c r="QW759" s="31"/>
      <c r="QX759" s="31"/>
      <c r="QY759" s="31"/>
      <c r="QZ759" s="31"/>
      <c r="RA759" s="31"/>
      <c r="RB759" s="31"/>
      <c r="RC759" s="31"/>
      <c r="RD759" s="31"/>
      <c r="RE759" s="31"/>
      <c r="RF759" s="31"/>
      <c r="RG759" s="31"/>
      <c r="RH759" s="31"/>
      <c r="RI759" s="31"/>
      <c r="RJ759" s="31"/>
      <c r="RK759" s="31"/>
      <c r="RL759" s="31"/>
      <c r="RM759" s="31"/>
      <c r="RN759" s="31"/>
      <c r="RO759" s="31"/>
      <c r="RP759" s="31"/>
      <c r="RQ759" s="31"/>
      <c r="RR759" s="31"/>
      <c r="RS759" s="31"/>
      <c r="RT759" s="31"/>
      <c r="RU759" s="31"/>
      <c r="RV759" s="31"/>
      <c r="RW759" s="31"/>
      <c r="RX759" s="31"/>
      <c r="RY759" s="31"/>
      <c r="RZ759" s="31"/>
      <c r="SA759" s="31"/>
      <c r="SB759" s="31"/>
      <c r="SC759" s="31"/>
      <c r="SD759" s="31"/>
      <c r="SE759" s="31"/>
      <c r="SF759" s="31"/>
      <c r="SG759" s="31"/>
      <c r="SH759" s="31"/>
      <c r="SI759" s="31"/>
      <c r="SJ759" s="31"/>
      <c r="SK759" s="31"/>
      <c r="SL759" s="31"/>
      <c r="SM759" s="31"/>
      <c r="SN759" s="31"/>
      <c r="SO759" s="31"/>
      <c r="SP759" s="31"/>
      <c r="SQ759" s="31"/>
      <c r="SR759" s="31"/>
      <c r="SS759" s="31"/>
      <c r="ST759" s="31"/>
      <c r="SU759" s="31"/>
      <c r="SV759" s="31"/>
      <c r="SW759" s="31"/>
      <c r="SX759" s="31"/>
      <c r="SY759" s="31"/>
      <c r="SZ759" s="31"/>
      <c r="TA759" s="31"/>
      <c r="TB759" s="31"/>
      <c r="TC759" s="31"/>
      <c r="TD759" s="31"/>
      <c r="TE759" s="31"/>
      <c r="TF759" s="31"/>
      <c r="TG759" s="31"/>
      <c r="TH759" s="31"/>
      <c r="TI759" s="31"/>
      <c r="TJ759" s="31"/>
      <c r="TK759" s="31"/>
      <c r="TL759" s="31"/>
      <c r="TM759" s="31"/>
      <c r="TN759" s="31"/>
      <c r="TO759" s="31"/>
      <c r="TP759" s="31"/>
      <c r="TQ759" s="31"/>
      <c r="TR759" s="31"/>
      <c r="TS759" s="31"/>
      <c r="TT759" s="31"/>
      <c r="TU759" s="31"/>
      <c r="TV759" s="31"/>
      <c r="TW759" s="31"/>
      <c r="TX759" s="31"/>
      <c r="TY759" s="31"/>
      <c r="TZ759" s="31"/>
      <c r="UA759" s="31"/>
      <c r="UB759" s="31"/>
      <c r="UC759" s="31"/>
      <c r="UD759" s="31"/>
      <c r="UE759" s="31"/>
      <c r="UF759" s="31"/>
      <c r="UG759" s="31"/>
      <c r="UH759" s="31"/>
      <c r="UI759" s="31"/>
      <c r="UJ759" s="31"/>
      <c r="UK759" s="31"/>
      <c r="UL759" s="31"/>
      <c r="UM759" s="31"/>
      <c r="UN759" s="31"/>
      <c r="UO759" s="31"/>
      <c r="UP759" s="31"/>
      <c r="UQ759" s="31"/>
      <c r="UR759" s="31"/>
      <c r="US759" s="31"/>
      <c r="UT759" s="31"/>
      <c r="UU759" s="31"/>
      <c r="UV759" s="31"/>
      <c r="UW759" s="31"/>
      <c r="UX759" s="31"/>
      <c r="UY759" s="31"/>
      <c r="UZ759" s="31"/>
      <c r="VA759" s="31"/>
      <c r="VB759" s="31"/>
      <c r="VC759" s="31"/>
      <c r="VD759" s="31"/>
      <c r="VE759" s="31"/>
      <c r="VF759" s="31"/>
      <c r="VG759" s="31"/>
      <c r="VH759" s="31"/>
      <c r="VI759" s="31"/>
      <c r="VJ759" s="31"/>
      <c r="VK759" s="31"/>
      <c r="VL759" s="31"/>
      <c r="VM759" s="31"/>
      <c r="VN759" s="31"/>
      <c r="VO759" s="31"/>
      <c r="VP759" s="31"/>
      <c r="VQ759" s="31"/>
      <c r="VR759" s="31"/>
      <c r="VS759" s="31"/>
      <c r="VT759" s="31"/>
      <c r="VU759" s="31"/>
      <c r="VV759" s="31"/>
      <c r="VW759" s="31"/>
      <c r="VX759" s="31"/>
      <c r="VY759" s="31"/>
      <c r="VZ759" s="31"/>
      <c r="WA759" s="31"/>
      <c r="WB759" s="31"/>
      <c r="WC759" s="31"/>
      <c r="WD759" s="31"/>
      <c r="WE759" s="31"/>
      <c r="WF759" s="31"/>
      <c r="WG759" s="31"/>
      <c r="WH759" s="31"/>
      <c r="WI759" s="31"/>
      <c r="WJ759" s="31"/>
      <c r="WK759" s="31"/>
      <c r="WL759" s="31"/>
      <c r="WM759" s="31"/>
      <c r="WN759" s="31"/>
      <c r="WO759" s="31"/>
      <c r="WP759" s="31"/>
      <c r="WQ759" s="31"/>
      <c r="WR759" s="31"/>
      <c r="WS759" s="31"/>
      <c r="WT759" s="31"/>
      <c r="WU759" s="31"/>
      <c r="WV759" s="31"/>
      <c r="WW759" s="31"/>
      <c r="WX759" s="31"/>
      <c r="WY759" s="31"/>
      <c r="WZ759" s="31"/>
      <c r="XA759" s="31"/>
      <c r="XB759" s="31"/>
      <c r="XC759" s="31"/>
      <c r="XD759" s="31"/>
      <c r="XE759" s="31"/>
      <c r="XF759" s="31"/>
      <c r="XG759" s="31"/>
      <c r="XH759" s="31"/>
      <c r="XI759" s="31"/>
      <c r="XJ759" s="31"/>
      <c r="XK759" s="31"/>
      <c r="XL759" s="31"/>
      <c r="XM759" s="31"/>
      <c r="XN759" s="31"/>
      <c r="XO759" s="31"/>
      <c r="XP759" s="31"/>
      <c r="XQ759" s="31"/>
      <c r="XR759" s="31"/>
      <c r="XS759" s="31"/>
      <c r="XT759" s="31"/>
      <c r="XU759" s="31"/>
      <c r="XV759" s="31"/>
      <c r="XW759" s="31"/>
      <c r="XX759" s="31"/>
      <c r="XY759" s="31"/>
      <c r="XZ759" s="31"/>
      <c r="YA759" s="31"/>
      <c r="YB759" s="31"/>
      <c r="YC759" s="31"/>
      <c r="YD759" s="31"/>
      <c r="YE759" s="31"/>
      <c r="YF759" s="31"/>
      <c r="YG759" s="31"/>
      <c r="YH759" s="31"/>
      <c r="YI759" s="31"/>
      <c r="YJ759" s="31"/>
      <c r="YK759" s="31"/>
      <c r="YL759" s="31"/>
      <c r="YM759" s="31"/>
      <c r="YN759" s="31"/>
      <c r="YO759" s="31"/>
      <c r="YP759" s="31"/>
      <c r="YQ759" s="31"/>
      <c r="YR759" s="31"/>
      <c r="YS759" s="31"/>
      <c r="YT759" s="31"/>
      <c r="YU759" s="31"/>
      <c r="YV759" s="31"/>
      <c r="YW759" s="31"/>
      <c r="YX759" s="31"/>
      <c r="YY759" s="31"/>
      <c r="YZ759" s="31"/>
      <c r="ZA759" s="31"/>
      <c r="ZB759" s="31"/>
      <c r="ZC759" s="31"/>
      <c r="ZD759" s="31"/>
      <c r="ZE759" s="31"/>
      <c r="ZF759" s="31"/>
      <c r="ZG759" s="31"/>
      <c r="ZH759" s="31"/>
      <c r="ZI759" s="31"/>
      <c r="ZJ759" s="31"/>
      <c r="ZK759" s="31"/>
      <c r="ZL759" s="31"/>
      <c r="ZM759" s="31"/>
      <c r="ZN759" s="31"/>
      <c r="ZO759" s="31"/>
      <c r="ZP759" s="31"/>
      <c r="ZQ759" s="31"/>
      <c r="ZR759" s="31"/>
      <c r="ZS759" s="31"/>
      <c r="ZT759" s="31"/>
      <c r="ZU759" s="31"/>
      <c r="ZV759" s="31"/>
      <c r="ZW759" s="31"/>
      <c r="ZX759" s="31"/>
      <c r="ZY759" s="31"/>
      <c r="ZZ759" s="31"/>
      <c r="AAA759" s="31"/>
      <c r="AAB759" s="31"/>
      <c r="AAC759" s="31"/>
      <c r="AAD759" s="31"/>
      <c r="AAE759" s="31"/>
      <c r="AAF759" s="31"/>
      <c r="AAG759" s="31"/>
      <c r="AAH759" s="31"/>
      <c r="AAI759" s="31"/>
      <c r="AAJ759" s="31"/>
      <c r="AAK759" s="31"/>
      <c r="AAL759" s="31"/>
      <c r="AAM759" s="31"/>
      <c r="AAN759" s="31"/>
      <c r="AAO759" s="31"/>
      <c r="AAP759" s="31"/>
      <c r="AAQ759" s="31"/>
      <c r="AAR759" s="31"/>
      <c r="AAS759" s="31"/>
      <c r="AAT759" s="31"/>
      <c r="AAU759" s="31"/>
      <c r="AAV759" s="31"/>
      <c r="AAW759" s="31"/>
      <c r="AAX759" s="31"/>
      <c r="AAY759" s="31"/>
      <c r="AAZ759" s="31"/>
      <c r="ABA759" s="31"/>
      <c r="ABB759" s="31"/>
      <c r="ABC759" s="31"/>
      <c r="ABD759" s="31"/>
      <c r="ABE759" s="31"/>
      <c r="ABF759" s="31"/>
      <c r="ABG759" s="31"/>
      <c r="ABH759" s="31"/>
      <c r="ABI759" s="31"/>
      <c r="ABJ759" s="31"/>
      <c r="ABK759" s="31"/>
      <c r="ABL759" s="31"/>
      <c r="ABM759" s="31"/>
      <c r="ABN759" s="31"/>
      <c r="ABO759" s="31"/>
      <c r="ABP759" s="31"/>
      <c r="ABQ759" s="31"/>
      <c r="ABR759" s="31"/>
      <c r="ABS759" s="31"/>
      <c r="ABT759" s="31"/>
      <c r="ABU759" s="31"/>
      <c r="ABV759" s="31"/>
      <c r="ABW759" s="31"/>
      <c r="ABX759" s="31"/>
      <c r="ABY759" s="31"/>
      <c r="ABZ759" s="31"/>
      <c r="ACA759" s="31"/>
      <c r="ACB759" s="31"/>
      <c r="ACC759" s="31"/>
      <c r="ACD759" s="31"/>
      <c r="ACE759" s="31"/>
      <c r="ACF759" s="31"/>
      <c r="ACG759" s="31"/>
      <c r="ACH759" s="31"/>
      <c r="ACI759" s="31"/>
      <c r="ACJ759" s="31"/>
      <c r="ACK759" s="31"/>
      <c r="ACL759" s="31"/>
      <c r="ACM759" s="31"/>
      <c r="ACN759" s="31"/>
      <c r="ACO759" s="31"/>
      <c r="ACP759" s="31"/>
      <c r="ACQ759" s="31"/>
      <c r="ACR759" s="31"/>
      <c r="ACS759" s="31"/>
      <c r="ACT759" s="31"/>
      <c r="ACU759" s="31"/>
      <c r="ACV759" s="31"/>
      <c r="ACW759" s="31"/>
      <c r="ACX759" s="31"/>
      <c r="ACY759" s="31"/>
      <c r="ACZ759" s="31"/>
      <c r="ADA759" s="31"/>
      <c r="ADB759" s="31"/>
      <c r="ADC759" s="31"/>
      <c r="ADD759" s="31"/>
      <c r="ADE759" s="31"/>
      <c r="ADF759" s="31"/>
      <c r="ADG759" s="31"/>
      <c r="ADH759" s="31"/>
      <c r="ADI759" s="31"/>
      <c r="ADJ759" s="31"/>
      <c r="ADK759" s="31"/>
      <c r="ADL759" s="31"/>
      <c r="ADM759" s="31"/>
      <c r="ADN759" s="31"/>
      <c r="ADO759" s="31"/>
      <c r="ADP759" s="31"/>
      <c r="ADQ759" s="31"/>
      <c r="ADR759" s="31"/>
      <c r="ADS759" s="31"/>
      <c r="ADT759" s="31"/>
      <c r="ADU759" s="31"/>
      <c r="ADV759" s="31"/>
      <c r="ADW759" s="31"/>
      <c r="ADX759" s="31"/>
      <c r="ADY759" s="31"/>
      <c r="ADZ759" s="31"/>
      <c r="AEA759" s="31"/>
      <c r="AEB759" s="31"/>
      <c r="AEC759" s="31"/>
      <c r="AED759" s="31"/>
      <c r="AEE759" s="31"/>
      <c r="AEF759" s="31"/>
      <c r="AEG759" s="31"/>
      <c r="AEH759" s="31"/>
      <c r="AEI759" s="31"/>
      <c r="AEJ759" s="31"/>
      <c r="AEK759" s="31"/>
      <c r="AEL759" s="31"/>
      <c r="AEM759" s="31"/>
      <c r="AEN759" s="31"/>
      <c r="AEO759" s="31"/>
      <c r="AEP759" s="31"/>
      <c r="AEQ759" s="31"/>
      <c r="AER759" s="31"/>
      <c r="AES759" s="31"/>
      <c r="AET759" s="31"/>
      <c r="AEU759" s="31"/>
      <c r="AEV759" s="31"/>
      <c r="AEW759" s="31"/>
      <c r="AEX759" s="31"/>
      <c r="AEY759" s="31"/>
      <c r="AEZ759" s="31"/>
      <c r="AFA759" s="31"/>
      <c r="AFB759" s="31"/>
      <c r="AFC759" s="31"/>
      <c r="AFD759" s="31"/>
      <c r="AFE759" s="31"/>
      <c r="AFF759" s="31"/>
      <c r="AFG759" s="31"/>
      <c r="AFH759" s="31"/>
      <c r="AFI759" s="31"/>
      <c r="AFJ759" s="31"/>
      <c r="AFK759" s="31"/>
      <c r="AFL759" s="31"/>
      <c r="AFM759" s="31"/>
      <c r="AFN759" s="31"/>
      <c r="AFO759" s="31"/>
      <c r="AFP759" s="31"/>
      <c r="AFQ759" s="31"/>
      <c r="AFR759" s="31"/>
      <c r="AFS759" s="31"/>
      <c r="AFT759" s="31"/>
      <c r="AFU759" s="31"/>
      <c r="AFV759" s="31"/>
      <c r="AFW759" s="31"/>
      <c r="AFX759" s="31"/>
      <c r="AFY759" s="31"/>
      <c r="AFZ759" s="31"/>
      <c r="AGA759" s="31"/>
      <c r="AGB759" s="31"/>
      <c r="AGC759" s="31"/>
      <c r="AGD759" s="31"/>
      <c r="AGE759" s="31"/>
      <c r="AGF759" s="31"/>
      <c r="AGG759" s="31"/>
      <c r="AGH759" s="31"/>
      <c r="AGI759" s="31"/>
      <c r="AGJ759" s="31"/>
      <c r="AGK759" s="31"/>
      <c r="AGL759" s="31"/>
      <c r="AGM759" s="31"/>
      <c r="AGN759" s="31"/>
      <c r="AGO759" s="31"/>
      <c r="AGP759" s="31"/>
      <c r="AGQ759" s="31"/>
      <c r="AGR759" s="31"/>
      <c r="AGS759" s="31"/>
      <c r="AGT759" s="31"/>
      <c r="AGU759" s="31"/>
      <c r="AGV759" s="31"/>
      <c r="AGW759" s="31"/>
      <c r="AGX759" s="31"/>
      <c r="AGY759" s="31"/>
      <c r="AGZ759" s="31"/>
      <c r="AHA759" s="31"/>
      <c r="AHB759" s="31"/>
      <c r="AHC759" s="31"/>
      <c r="AHD759" s="31"/>
      <c r="AHE759" s="31"/>
      <c r="AHF759" s="31"/>
      <c r="AHG759" s="31"/>
      <c r="AHH759" s="31"/>
      <c r="AHI759" s="31"/>
      <c r="AHJ759" s="31"/>
      <c r="AHK759" s="31"/>
      <c r="AHL759" s="31"/>
      <c r="AHM759" s="31"/>
      <c r="AHN759" s="31"/>
      <c r="AHO759" s="31"/>
      <c r="AHP759" s="31"/>
      <c r="AHQ759" s="31"/>
      <c r="AHR759" s="31"/>
      <c r="AHS759" s="31"/>
      <c r="AHT759" s="31"/>
      <c r="AHU759" s="31"/>
      <c r="AHV759" s="31"/>
      <c r="AHW759" s="31"/>
      <c r="AHX759" s="31"/>
      <c r="AHY759" s="31"/>
      <c r="AHZ759" s="31"/>
      <c r="AIA759" s="31"/>
      <c r="AIB759" s="31"/>
      <c r="AIC759" s="31"/>
      <c r="AID759" s="31"/>
      <c r="AIE759" s="31"/>
      <c r="AIF759" s="31"/>
      <c r="AIG759" s="31"/>
      <c r="AIH759" s="31"/>
      <c r="AII759" s="31"/>
      <c r="AIJ759" s="31"/>
      <c r="AIK759" s="31"/>
      <c r="AIL759" s="31"/>
      <c r="AIM759" s="31"/>
      <c r="AIN759" s="31"/>
      <c r="AIO759" s="31"/>
      <c r="AIP759" s="31"/>
      <c r="AIQ759" s="31"/>
      <c r="AIR759" s="31"/>
      <c r="AIS759" s="31"/>
      <c r="AIT759" s="31"/>
      <c r="AIU759" s="31"/>
      <c r="AIV759" s="31"/>
      <c r="AIW759" s="31"/>
      <c r="AIX759" s="31"/>
      <c r="AIY759" s="31"/>
      <c r="AIZ759" s="31"/>
      <c r="AJA759" s="31"/>
      <c r="AJB759" s="31"/>
      <c r="AJC759" s="31"/>
      <c r="AJD759" s="31"/>
      <c r="AJE759" s="31"/>
      <c r="AJF759" s="31"/>
      <c r="AJG759" s="31"/>
      <c r="AJH759" s="31"/>
      <c r="AJI759" s="31"/>
      <c r="AJJ759" s="31"/>
      <c r="AJK759" s="31"/>
      <c r="AJL759" s="31"/>
      <c r="AJM759" s="31"/>
      <c r="AJN759" s="31"/>
      <c r="AJO759" s="31"/>
      <c r="AJP759" s="31"/>
      <c r="AJQ759" s="31"/>
      <c r="AJR759" s="31"/>
      <c r="AJS759" s="31"/>
      <c r="AJT759" s="31"/>
      <c r="AJU759" s="31"/>
      <c r="AJV759" s="31"/>
      <c r="AJW759" s="31"/>
      <c r="AJX759" s="31"/>
      <c r="AJY759" s="31"/>
      <c r="AJZ759" s="31"/>
      <c r="AKA759" s="31"/>
      <c r="AKB759" s="31"/>
      <c r="AKC759" s="31"/>
      <c r="AKD759" s="31"/>
      <c r="AKE759" s="31"/>
      <c r="AKF759" s="31"/>
      <c r="AKG759" s="31"/>
      <c r="AKH759" s="31"/>
      <c r="AKI759" s="31"/>
      <c r="AKJ759" s="31"/>
      <c r="AKK759" s="31"/>
      <c r="AKL759" s="31"/>
      <c r="AKM759" s="31"/>
      <c r="AKN759" s="31"/>
      <c r="AKO759" s="31"/>
      <c r="AKP759" s="31"/>
      <c r="AKQ759" s="31"/>
      <c r="AKR759" s="31"/>
      <c r="AKS759" s="31"/>
      <c r="AKT759" s="31"/>
      <c r="AKU759" s="31"/>
      <c r="AKV759" s="31"/>
      <c r="AKW759" s="31"/>
      <c r="AKX759" s="31"/>
      <c r="AKY759" s="31"/>
      <c r="AKZ759" s="31"/>
      <c r="ALA759" s="31"/>
      <c r="ALB759" s="31"/>
      <c r="ALC759" s="31"/>
      <c r="ALD759" s="31"/>
      <c r="ALE759" s="31"/>
      <c r="ALF759" s="31"/>
      <c r="ALG759" s="31"/>
      <c r="ALH759" s="31"/>
      <c r="ALI759" s="31"/>
      <c r="ALJ759" s="31"/>
      <c r="ALK759" s="31"/>
      <c r="ALL759" s="31"/>
      <c r="ALM759" s="31"/>
      <c r="ALN759" s="31"/>
      <c r="ALO759" s="31"/>
      <c r="ALP759" s="31"/>
      <c r="ALQ759" s="31"/>
      <c r="ALR759" s="31"/>
      <c r="ALS759" s="31"/>
      <c r="ALT759" s="31"/>
      <c r="ALU759" s="31"/>
      <c r="ALV759" s="31"/>
      <c r="ALW759" s="31"/>
      <c r="ALX759" s="31"/>
      <c r="ALY759" s="31"/>
      <c r="ALZ759" s="31"/>
      <c r="AMA759" s="31"/>
      <c r="AMB759" s="31"/>
      <c r="AMC759" s="31"/>
      <c r="AMD759" s="31"/>
      <c r="AME759" s="31"/>
      <c r="AMF759" s="31"/>
      <c r="AMG759" s="31"/>
      <c r="AMH759" s="31"/>
      <c r="AMI759" s="31"/>
      <c r="AMJ759" s="31"/>
      <c r="AMK759" s="31"/>
      <c r="AML759" s="31"/>
      <c r="AMM759" s="31"/>
      <c r="AMN759" s="31"/>
      <c r="AMO759" s="31"/>
      <c r="AMP759" s="31"/>
      <c r="AMQ759" s="31"/>
      <c r="AMR759" s="31"/>
      <c r="AMS759" s="31"/>
      <c r="AMT759" s="31"/>
      <c r="AMU759" s="31"/>
      <c r="AMV759" s="31"/>
      <c r="AMW759" s="31"/>
      <c r="AMX759" s="31"/>
      <c r="AMY759" s="31"/>
      <c r="AMZ759" s="31"/>
      <c r="ANA759" s="31"/>
      <c r="ANB759" s="31"/>
      <c r="ANC759" s="31"/>
      <c r="AND759" s="31"/>
      <c r="ANE759" s="31"/>
      <c r="ANF759" s="31"/>
      <c r="ANG759" s="31"/>
      <c r="ANH759" s="31"/>
      <c r="ANI759" s="31"/>
      <c r="ANJ759" s="31"/>
      <c r="ANK759" s="31"/>
      <c r="ANL759" s="31"/>
      <c r="ANM759" s="31"/>
      <c r="ANN759" s="31"/>
      <c r="ANO759" s="31"/>
      <c r="ANP759" s="31"/>
      <c r="ANQ759" s="31"/>
      <c r="ANR759" s="31"/>
      <c r="ANS759" s="31"/>
      <c r="ANT759" s="31"/>
      <c r="ANU759" s="31"/>
      <c r="ANV759" s="31"/>
      <c r="ANW759" s="31"/>
      <c r="ANX759" s="31"/>
      <c r="ANY759" s="31"/>
      <c r="ANZ759" s="31"/>
      <c r="AOA759" s="31"/>
      <c r="AOB759" s="31"/>
      <c r="AOC759" s="31"/>
      <c r="AOD759" s="31"/>
      <c r="AOE759" s="31"/>
      <c r="AOF759" s="31"/>
      <c r="AOG759" s="31"/>
      <c r="AOH759" s="31"/>
      <c r="AOI759" s="31"/>
      <c r="AOJ759" s="31"/>
      <c r="AOK759" s="31"/>
      <c r="AOL759" s="31"/>
      <c r="AOM759" s="31"/>
      <c r="AON759" s="31"/>
      <c r="AOO759" s="31"/>
      <c r="AOP759" s="31"/>
      <c r="AOQ759" s="31"/>
      <c r="AOR759" s="31"/>
      <c r="AOS759" s="31"/>
      <c r="AOT759" s="31"/>
      <c r="AOU759" s="31"/>
      <c r="AOV759" s="31"/>
      <c r="AOW759" s="31"/>
      <c r="AOX759" s="31"/>
      <c r="AOY759" s="31"/>
      <c r="AOZ759" s="31"/>
      <c r="APA759" s="31"/>
      <c r="APB759" s="31"/>
      <c r="APC759" s="31"/>
      <c r="APD759" s="31"/>
      <c r="APE759" s="31"/>
      <c r="APF759" s="31"/>
      <c r="APG759" s="31"/>
      <c r="APH759" s="31"/>
      <c r="API759" s="31"/>
      <c r="APJ759" s="31"/>
      <c r="APK759" s="31"/>
      <c r="APL759" s="31"/>
      <c r="APM759" s="31"/>
      <c r="APN759" s="31"/>
      <c r="APO759" s="31"/>
      <c r="APP759" s="31"/>
      <c r="APQ759" s="31"/>
      <c r="APR759" s="31"/>
      <c r="APS759" s="31"/>
      <c r="APT759" s="31"/>
      <c r="APU759" s="31"/>
      <c r="APV759" s="31"/>
      <c r="APW759" s="31"/>
      <c r="APX759" s="31"/>
      <c r="APY759" s="31"/>
      <c r="APZ759" s="31"/>
      <c r="AQA759" s="31"/>
      <c r="AQB759" s="31"/>
      <c r="AQC759" s="31"/>
      <c r="AQD759" s="31"/>
      <c r="AQE759" s="31"/>
      <c r="AQF759" s="31"/>
      <c r="AQG759" s="31"/>
      <c r="AQH759" s="31"/>
      <c r="AQI759" s="31"/>
      <c r="AQJ759" s="31"/>
      <c r="AQK759" s="31"/>
      <c r="AQL759" s="31"/>
      <c r="AQM759" s="31"/>
      <c r="AQN759" s="31"/>
      <c r="AQO759" s="31"/>
      <c r="AQP759" s="31"/>
      <c r="AQQ759" s="31"/>
      <c r="AQR759" s="31"/>
      <c r="AQS759" s="31"/>
      <c r="AQT759" s="31"/>
      <c r="AQU759" s="31"/>
      <c r="AQV759" s="31"/>
      <c r="AQW759" s="31"/>
      <c r="AQX759" s="31"/>
      <c r="AQY759" s="31"/>
      <c r="AQZ759" s="31"/>
      <c r="ARA759" s="31"/>
      <c r="ARB759" s="31"/>
      <c r="ARC759" s="31"/>
      <c r="ARD759" s="31"/>
      <c r="ARE759" s="31"/>
      <c r="ARF759" s="31"/>
      <c r="ARG759" s="31"/>
      <c r="ARH759" s="31"/>
      <c r="ARI759" s="31"/>
      <c r="ARJ759" s="31"/>
      <c r="ARK759" s="31"/>
      <c r="ARL759" s="31"/>
      <c r="ARM759" s="31"/>
      <c r="ARN759" s="31"/>
      <c r="ARO759" s="31"/>
      <c r="ARP759" s="31"/>
      <c r="ARQ759" s="31"/>
      <c r="ARR759" s="31"/>
      <c r="ARS759" s="31"/>
      <c r="ART759" s="31"/>
      <c r="ARU759" s="31"/>
      <c r="ARV759" s="31"/>
      <c r="ARW759" s="31"/>
      <c r="ARX759" s="31"/>
      <c r="ARY759" s="31"/>
      <c r="ARZ759" s="31"/>
      <c r="ASA759" s="31"/>
      <c r="ASB759" s="31"/>
      <c r="ASC759" s="31"/>
      <c r="ASD759" s="31"/>
      <c r="ASE759" s="31"/>
      <c r="ASF759" s="31"/>
      <c r="ASG759" s="31"/>
      <c r="ASH759" s="31"/>
      <c r="ASI759" s="31"/>
      <c r="ASJ759" s="31"/>
      <c r="ASK759" s="31"/>
      <c r="ASL759" s="31"/>
      <c r="ASM759" s="31"/>
      <c r="ASN759" s="31"/>
      <c r="ASO759" s="31"/>
      <c r="ASP759" s="31"/>
      <c r="ASQ759" s="31"/>
      <c r="ASR759" s="31"/>
      <c r="ASS759" s="31"/>
      <c r="AST759" s="31"/>
      <c r="ASU759" s="31"/>
      <c r="ASV759" s="31"/>
      <c r="ASW759" s="31"/>
      <c r="ASX759" s="31"/>
      <c r="ASY759" s="31"/>
      <c r="ASZ759" s="31"/>
      <c r="ATA759" s="31"/>
      <c r="ATB759" s="31"/>
      <c r="ATC759" s="31"/>
      <c r="ATD759" s="31"/>
      <c r="ATE759" s="31"/>
      <c r="ATF759" s="31"/>
      <c r="ATG759" s="31"/>
      <c r="ATH759" s="31"/>
      <c r="ATI759" s="31"/>
      <c r="ATJ759" s="31"/>
      <c r="ATK759" s="31"/>
      <c r="ATL759" s="31"/>
      <c r="ATM759" s="31"/>
      <c r="ATN759" s="31"/>
      <c r="ATO759" s="31"/>
      <c r="ATP759" s="31"/>
      <c r="ATQ759" s="31"/>
      <c r="ATR759" s="31"/>
      <c r="ATS759" s="31"/>
      <c r="ATT759" s="31"/>
      <c r="ATU759" s="31"/>
      <c r="ATV759" s="31"/>
      <c r="ATW759" s="31"/>
      <c r="ATX759" s="31"/>
      <c r="ATY759" s="31"/>
      <c r="ATZ759" s="31"/>
      <c r="AUA759" s="31"/>
      <c r="AUB759" s="31"/>
      <c r="AUC759" s="31"/>
      <c r="AUD759" s="31"/>
      <c r="AUE759" s="31"/>
      <c r="AUF759" s="31"/>
      <c r="AUG759" s="31"/>
      <c r="AUH759" s="31"/>
      <c r="AUI759" s="31"/>
      <c r="AUJ759" s="31"/>
      <c r="AUK759" s="31"/>
      <c r="AUL759" s="31"/>
      <c r="AUM759" s="31"/>
      <c r="AUN759" s="31"/>
      <c r="AUO759" s="31"/>
      <c r="AUP759" s="31"/>
      <c r="AUQ759" s="31"/>
      <c r="AUR759" s="31"/>
      <c r="AUS759" s="31"/>
      <c r="AUT759" s="31"/>
      <c r="AUU759" s="31"/>
      <c r="AUV759" s="31"/>
      <c r="AUW759" s="31"/>
      <c r="AUX759" s="31"/>
      <c r="AUY759" s="31"/>
      <c r="AUZ759" s="31"/>
      <c r="AVA759" s="31"/>
      <c r="AVB759" s="31"/>
      <c r="AVC759" s="31"/>
      <c r="AVD759" s="31"/>
      <c r="AVE759" s="31"/>
      <c r="AVF759" s="31"/>
      <c r="AVG759" s="31"/>
      <c r="AVH759" s="31"/>
      <c r="AVI759" s="31"/>
      <c r="AVJ759" s="31"/>
      <c r="AVK759" s="31"/>
      <c r="AVL759" s="31"/>
      <c r="AVM759" s="31"/>
      <c r="AVN759" s="31"/>
      <c r="AVO759" s="31"/>
      <c r="AVP759" s="31"/>
      <c r="AVQ759" s="31"/>
      <c r="AVR759" s="31"/>
      <c r="AVS759" s="31"/>
      <c r="AVT759" s="31"/>
      <c r="AVU759" s="31"/>
      <c r="AVV759" s="31"/>
      <c r="AVW759" s="31"/>
      <c r="AVX759" s="31"/>
      <c r="AVY759" s="31"/>
      <c r="AVZ759" s="31"/>
      <c r="AWA759" s="31"/>
      <c r="AWB759" s="31"/>
      <c r="AWC759" s="31"/>
      <c r="AWD759" s="31"/>
      <c r="AWE759" s="31"/>
      <c r="AWF759" s="31"/>
      <c r="AWG759" s="31"/>
      <c r="AWH759" s="31"/>
      <c r="AWI759" s="31"/>
      <c r="AWJ759" s="31"/>
      <c r="AWK759" s="31"/>
      <c r="AWL759" s="31"/>
      <c r="AWM759" s="31"/>
      <c r="AWN759" s="31"/>
      <c r="AWO759" s="31"/>
      <c r="AWP759" s="31"/>
      <c r="AWQ759" s="31"/>
      <c r="AWR759" s="31"/>
      <c r="AWS759" s="31"/>
      <c r="AWT759" s="31"/>
      <c r="AWU759" s="31"/>
      <c r="AWV759" s="31"/>
      <c r="AWW759" s="31"/>
      <c r="AWX759" s="31"/>
      <c r="AWY759" s="31"/>
      <c r="AWZ759" s="31"/>
      <c r="AXA759" s="31"/>
      <c r="AXB759" s="31"/>
      <c r="AXC759" s="31"/>
      <c r="AXD759" s="31"/>
      <c r="AXE759" s="31"/>
      <c r="AXF759" s="31"/>
      <c r="AXG759" s="31"/>
      <c r="AXH759" s="31"/>
      <c r="AXI759" s="31"/>
      <c r="AXJ759" s="31"/>
      <c r="AXK759" s="31"/>
      <c r="AXL759" s="31"/>
      <c r="AXM759" s="31"/>
      <c r="AXN759" s="31"/>
      <c r="AXO759" s="31"/>
      <c r="AXP759" s="31"/>
      <c r="AXQ759" s="31"/>
      <c r="AXR759" s="31"/>
      <c r="AXS759" s="31"/>
      <c r="AXT759" s="31"/>
      <c r="AXU759" s="31"/>
      <c r="AXV759" s="31"/>
      <c r="AXW759" s="31"/>
      <c r="AXX759" s="31"/>
      <c r="AXY759" s="31"/>
      <c r="AXZ759" s="31"/>
      <c r="AYA759" s="31"/>
      <c r="AYB759" s="31"/>
      <c r="AYC759" s="31"/>
      <c r="AYD759" s="31"/>
      <c r="AYE759" s="31"/>
      <c r="AYF759" s="31"/>
      <c r="AYG759" s="31"/>
      <c r="AYH759" s="31"/>
      <c r="AYI759" s="31"/>
      <c r="AYJ759" s="31"/>
      <c r="AYK759" s="31"/>
      <c r="AYL759" s="31"/>
      <c r="AYM759" s="31"/>
      <c r="AYN759" s="31"/>
      <c r="AYO759" s="31"/>
      <c r="AYP759" s="31"/>
      <c r="AYQ759" s="31"/>
      <c r="AYR759" s="31"/>
      <c r="AYS759" s="31"/>
      <c r="AYT759" s="31"/>
      <c r="AYU759" s="31"/>
      <c r="AYV759" s="31"/>
      <c r="AYW759" s="31"/>
      <c r="AYX759" s="31"/>
      <c r="AYY759" s="31"/>
      <c r="AYZ759" s="31"/>
      <c r="AZA759" s="31"/>
      <c r="AZB759" s="31"/>
      <c r="AZC759" s="31"/>
      <c r="AZD759" s="31"/>
      <c r="AZE759" s="31"/>
      <c r="AZF759" s="31"/>
      <c r="AZG759" s="31"/>
      <c r="AZH759" s="31"/>
      <c r="AZI759" s="31"/>
      <c r="AZJ759" s="31"/>
      <c r="AZK759" s="31"/>
      <c r="AZL759" s="31"/>
      <c r="AZM759" s="31"/>
      <c r="AZN759" s="31"/>
      <c r="AZO759" s="31"/>
      <c r="AZP759" s="31"/>
      <c r="AZQ759" s="31"/>
      <c r="AZR759" s="31"/>
      <c r="AZS759" s="31"/>
      <c r="AZT759" s="31"/>
      <c r="AZU759" s="31"/>
      <c r="AZV759" s="31"/>
      <c r="AZW759" s="31"/>
      <c r="AZX759" s="31"/>
      <c r="AZY759" s="31"/>
      <c r="AZZ759" s="31"/>
      <c r="BAA759" s="31"/>
      <c r="BAB759" s="31"/>
      <c r="BAC759" s="31"/>
      <c r="BAD759" s="31"/>
      <c r="BAE759" s="31"/>
      <c r="BAF759" s="31"/>
      <c r="BAG759" s="31"/>
      <c r="BAH759" s="31"/>
      <c r="BAI759" s="31"/>
      <c r="BAJ759" s="31"/>
      <c r="BAK759" s="31"/>
      <c r="BAL759" s="31"/>
      <c r="BAM759" s="31"/>
      <c r="BAN759" s="31"/>
      <c r="BAO759" s="31"/>
      <c r="BAP759" s="31"/>
      <c r="BAQ759" s="31"/>
      <c r="BAR759" s="31"/>
      <c r="BAS759" s="31"/>
      <c r="BAT759" s="31"/>
      <c r="BAU759" s="31"/>
      <c r="BAV759" s="31"/>
      <c r="BAW759" s="31"/>
      <c r="BAX759" s="31"/>
      <c r="BAY759" s="31"/>
      <c r="BAZ759" s="31"/>
      <c r="BBA759" s="31"/>
      <c r="BBB759" s="31"/>
      <c r="BBC759" s="31"/>
      <c r="BBD759" s="31"/>
      <c r="BBE759" s="31"/>
      <c r="BBF759" s="31"/>
      <c r="BBG759" s="31"/>
      <c r="BBH759" s="31"/>
      <c r="BBI759" s="31"/>
      <c r="BBJ759" s="31"/>
      <c r="BBK759" s="31"/>
      <c r="BBL759" s="31"/>
      <c r="BBM759" s="31"/>
      <c r="BBN759" s="31"/>
      <c r="BBO759" s="31"/>
      <c r="BBP759" s="31"/>
      <c r="BBQ759" s="31"/>
      <c r="BBR759" s="31"/>
      <c r="BBS759" s="31"/>
      <c r="BBT759" s="31"/>
      <c r="BBU759" s="31"/>
      <c r="BBV759" s="31"/>
      <c r="BBW759" s="31"/>
      <c r="BBX759" s="31"/>
      <c r="BBY759" s="31"/>
      <c r="BBZ759" s="31"/>
      <c r="BCA759" s="31"/>
      <c r="BCB759" s="31"/>
      <c r="BCC759" s="31"/>
      <c r="BCD759" s="31"/>
      <c r="BCE759" s="31"/>
      <c r="BCF759" s="31"/>
      <c r="BCG759" s="31"/>
      <c r="BCH759" s="31"/>
      <c r="BCI759" s="31"/>
      <c r="BCJ759" s="31"/>
      <c r="BCK759" s="31"/>
      <c r="BCL759" s="31"/>
      <c r="BCM759" s="31"/>
      <c r="BCN759" s="31"/>
      <c r="BCO759" s="31"/>
      <c r="BCP759" s="31"/>
      <c r="BCQ759" s="31"/>
      <c r="BCR759" s="31"/>
      <c r="BCS759" s="31"/>
      <c r="BCT759" s="31"/>
      <c r="BCU759" s="31"/>
      <c r="BCV759" s="31"/>
      <c r="BCW759" s="31"/>
      <c r="BCX759" s="31"/>
      <c r="BCY759" s="31"/>
      <c r="BCZ759" s="31"/>
      <c r="BDA759" s="31"/>
      <c r="BDB759" s="31"/>
      <c r="BDC759" s="31"/>
      <c r="BDD759" s="31"/>
      <c r="BDE759" s="31"/>
      <c r="BDF759" s="31"/>
      <c r="BDG759" s="31"/>
      <c r="BDH759" s="31"/>
      <c r="BDI759" s="31"/>
      <c r="BDJ759" s="31"/>
      <c r="BDK759" s="31"/>
      <c r="BDL759" s="31"/>
      <c r="BDM759" s="31"/>
      <c r="BDN759" s="31"/>
      <c r="BDO759" s="31"/>
      <c r="BDP759" s="31"/>
      <c r="BDQ759" s="31"/>
      <c r="BDR759" s="31"/>
      <c r="BDS759" s="31"/>
      <c r="BDT759" s="31"/>
      <c r="BDU759" s="31"/>
      <c r="BDV759" s="31"/>
      <c r="BDW759" s="31"/>
      <c r="BDX759" s="31"/>
      <c r="BDY759" s="31"/>
      <c r="BDZ759" s="31"/>
      <c r="BEA759" s="31"/>
      <c r="BEB759" s="31"/>
      <c r="BEC759" s="31"/>
      <c r="BED759" s="31"/>
      <c r="BEE759" s="31"/>
      <c r="BEF759" s="31"/>
      <c r="BEG759" s="31"/>
      <c r="BEH759" s="31"/>
      <c r="BEI759" s="31"/>
      <c r="BEJ759" s="31"/>
      <c r="BEK759" s="31"/>
      <c r="BEL759" s="31"/>
      <c r="BEM759" s="31"/>
      <c r="BEN759" s="31"/>
      <c r="BEO759" s="31"/>
      <c r="BEP759" s="31"/>
      <c r="BEQ759" s="31"/>
      <c r="BER759" s="31"/>
      <c r="BES759" s="31"/>
      <c r="BET759" s="31"/>
      <c r="BEU759" s="31"/>
      <c r="BEV759" s="31"/>
      <c r="BEW759" s="31"/>
      <c r="BEX759" s="31"/>
      <c r="BEY759" s="31"/>
      <c r="BEZ759" s="31"/>
      <c r="BFA759" s="31"/>
      <c r="BFB759" s="31"/>
      <c r="BFC759" s="31"/>
      <c r="BFD759" s="31"/>
      <c r="BFE759" s="31"/>
      <c r="BFF759" s="31"/>
      <c r="BFG759" s="31"/>
      <c r="BFH759" s="31"/>
      <c r="BFI759" s="31"/>
      <c r="BFJ759" s="31"/>
      <c r="BFK759" s="31"/>
      <c r="BFL759" s="31"/>
      <c r="BFM759" s="31"/>
      <c r="BFN759" s="31"/>
      <c r="BFO759" s="31"/>
      <c r="BFP759" s="31"/>
      <c r="BFQ759" s="31"/>
      <c r="BFR759" s="31"/>
      <c r="BFS759" s="31"/>
      <c r="BFT759" s="31"/>
      <c r="BFU759" s="31"/>
      <c r="BFV759" s="31"/>
      <c r="BFW759" s="31"/>
      <c r="BFX759" s="31"/>
      <c r="BFY759" s="31"/>
      <c r="BFZ759" s="31"/>
      <c r="BGA759" s="31"/>
      <c r="BGB759" s="31"/>
      <c r="BGC759" s="31"/>
      <c r="BGD759" s="31"/>
      <c r="BGE759" s="31"/>
      <c r="BGF759" s="31"/>
      <c r="BGG759" s="31"/>
      <c r="BGH759" s="31"/>
      <c r="BGI759" s="31"/>
      <c r="BGJ759" s="31"/>
      <c r="BGK759" s="31"/>
      <c r="BGL759" s="31"/>
      <c r="BGM759" s="31"/>
      <c r="BGN759" s="31"/>
      <c r="BGO759" s="31"/>
      <c r="BGP759" s="31"/>
      <c r="BGQ759" s="31"/>
      <c r="BGR759" s="31"/>
      <c r="BGS759" s="31"/>
      <c r="BGT759" s="31"/>
      <c r="BGU759" s="31"/>
      <c r="BGV759" s="31"/>
      <c r="BGW759" s="31"/>
      <c r="BGX759" s="31"/>
      <c r="BGY759" s="31"/>
      <c r="BGZ759" s="31"/>
      <c r="BHA759" s="31"/>
      <c r="BHB759" s="31"/>
      <c r="BHC759" s="31"/>
      <c r="BHD759" s="31"/>
      <c r="BHE759" s="31"/>
      <c r="BHF759" s="31"/>
      <c r="BHG759" s="31"/>
      <c r="BHH759" s="31"/>
      <c r="BHI759" s="31"/>
      <c r="BHJ759" s="31"/>
      <c r="BHK759" s="31"/>
      <c r="BHL759" s="31"/>
      <c r="BHM759" s="31"/>
      <c r="BHN759" s="31"/>
      <c r="BHO759" s="31"/>
      <c r="BHP759" s="31"/>
      <c r="BHQ759" s="31"/>
      <c r="BHR759" s="31"/>
      <c r="BHS759" s="31"/>
      <c r="BHT759" s="31"/>
      <c r="BHU759" s="31"/>
      <c r="BHV759" s="31"/>
      <c r="BHW759" s="31"/>
      <c r="BHX759" s="31"/>
      <c r="BHY759" s="31"/>
      <c r="BHZ759" s="31"/>
      <c r="BIA759" s="31"/>
      <c r="BIB759" s="31"/>
      <c r="BIC759" s="31"/>
      <c r="BID759" s="31"/>
      <c r="BIE759" s="31"/>
      <c r="BIF759" s="31"/>
      <c r="BIG759" s="31"/>
      <c r="BIH759" s="31"/>
      <c r="BII759" s="31"/>
      <c r="BIJ759" s="31"/>
      <c r="BIK759" s="31"/>
      <c r="BIL759" s="31"/>
      <c r="BIM759" s="31"/>
      <c r="BIN759" s="31"/>
      <c r="BIO759" s="31"/>
      <c r="BIP759" s="31"/>
      <c r="BIQ759" s="31"/>
      <c r="BIR759" s="31"/>
      <c r="BIS759" s="31"/>
      <c r="BIT759" s="31"/>
      <c r="BIU759" s="31"/>
      <c r="BIV759" s="31"/>
      <c r="BIW759" s="31"/>
      <c r="BIX759" s="31"/>
      <c r="BIY759" s="31"/>
      <c r="BIZ759" s="31"/>
      <c r="BJA759" s="31"/>
      <c r="BJB759" s="31"/>
      <c r="BJC759" s="31"/>
      <c r="BJD759" s="31"/>
      <c r="BJE759" s="31"/>
      <c r="BJF759" s="31"/>
      <c r="BJG759" s="31"/>
      <c r="BJH759" s="31"/>
      <c r="BJI759" s="31"/>
      <c r="BJJ759" s="31"/>
      <c r="BJK759" s="31"/>
      <c r="BJL759" s="31"/>
      <c r="BJM759" s="31"/>
      <c r="BJN759" s="31"/>
      <c r="BJO759" s="31"/>
      <c r="BJP759" s="31"/>
      <c r="BJQ759" s="31"/>
      <c r="BJR759" s="31"/>
      <c r="BJS759" s="31"/>
      <c r="BJT759" s="31"/>
      <c r="BJU759" s="31"/>
      <c r="BJV759" s="31"/>
      <c r="BJW759" s="31"/>
      <c r="BJX759" s="31"/>
      <c r="BJY759" s="31"/>
      <c r="BJZ759" s="31"/>
      <c r="BKA759" s="31"/>
      <c r="BKB759" s="31"/>
      <c r="BKC759" s="31"/>
      <c r="BKD759" s="31"/>
      <c r="BKE759" s="31"/>
      <c r="BKF759" s="31"/>
      <c r="BKG759" s="31"/>
      <c r="BKH759" s="31"/>
      <c r="BKI759" s="31"/>
      <c r="BKJ759" s="31"/>
      <c r="BKK759" s="31"/>
      <c r="BKL759" s="31"/>
      <c r="BKM759" s="31"/>
      <c r="BKN759" s="31"/>
      <c r="BKO759" s="31"/>
      <c r="BKP759" s="31"/>
      <c r="BKQ759" s="31"/>
      <c r="BKR759" s="31"/>
      <c r="BKS759" s="31"/>
      <c r="BKT759" s="31"/>
      <c r="BKU759" s="31"/>
      <c r="BKV759" s="31"/>
      <c r="BKW759" s="31"/>
      <c r="BKX759" s="31"/>
      <c r="BKY759" s="31"/>
      <c r="BKZ759" s="31"/>
      <c r="BLA759" s="31"/>
      <c r="BLB759" s="31"/>
      <c r="BLC759" s="31"/>
      <c r="BLD759" s="31"/>
      <c r="BLE759" s="31"/>
      <c r="BLF759" s="31"/>
      <c r="BLG759" s="31"/>
      <c r="BLH759" s="31"/>
      <c r="BLI759" s="31"/>
      <c r="BLJ759" s="31"/>
      <c r="BLK759" s="31"/>
      <c r="BLL759" s="31"/>
      <c r="BLM759" s="31"/>
      <c r="BLN759" s="31"/>
      <c r="BLO759" s="31"/>
      <c r="BLP759" s="31"/>
      <c r="BLQ759" s="31"/>
      <c r="BLR759" s="31"/>
      <c r="BLS759" s="31"/>
      <c r="BLT759" s="31"/>
      <c r="BLU759" s="31"/>
      <c r="BLV759" s="31"/>
      <c r="BLW759" s="31"/>
      <c r="BLX759" s="31"/>
      <c r="BLY759" s="31"/>
      <c r="BLZ759" s="31"/>
      <c r="BMA759" s="31"/>
      <c r="BMB759" s="31"/>
      <c r="BMC759" s="31"/>
      <c r="BMD759" s="31"/>
      <c r="BME759" s="31"/>
      <c r="BMF759" s="31"/>
      <c r="BMG759" s="31"/>
      <c r="BMH759" s="31"/>
      <c r="BMI759" s="31"/>
      <c r="BMJ759" s="31"/>
      <c r="BMK759" s="31"/>
      <c r="BML759" s="31"/>
      <c r="BMM759" s="31"/>
      <c r="BMN759" s="31"/>
      <c r="BMO759" s="31"/>
      <c r="BMP759" s="31"/>
      <c r="BMQ759" s="31"/>
      <c r="BMR759" s="31"/>
      <c r="BMS759" s="31"/>
      <c r="BMT759" s="31"/>
      <c r="BMU759" s="31"/>
      <c r="BMV759" s="31"/>
      <c r="BMW759" s="31"/>
      <c r="BMX759" s="31"/>
      <c r="BMY759" s="31"/>
      <c r="BMZ759" s="31"/>
      <c r="BNA759" s="31"/>
      <c r="BNB759" s="31"/>
      <c r="BNC759" s="31"/>
      <c r="BND759" s="31"/>
      <c r="BNE759" s="31"/>
      <c r="BNF759" s="31"/>
      <c r="BNG759" s="31"/>
      <c r="BNH759" s="31"/>
      <c r="BNI759" s="31"/>
      <c r="BNJ759" s="31"/>
      <c r="BNK759" s="31"/>
      <c r="BNL759" s="31"/>
      <c r="BNM759" s="31"/>
      <c r="BNN759" s="31"/>
      <c r="BNO759" s="31"/>
      <c r="BNP759" s="31"/>
      <c r="BNQ759" s="31"/>
      <c r="BNR759" s="31"/>
      <c r="BNS759" s="31"/>
      <c r="BNT759" s="31"/>
      <c r="BNU759" s="31"/>
      <c r="BNV759" s="31"/>
      <c r="BNW759" s="31"/>
      <c r="BNX759" s="31"/>
      <c r="BNY759" s="31"/>
      <c r="BNZ759" s="31"/>
      <c r="BOA759" s="31"/>
      <c r="BOB759" s="31"/>
      <c r="BOC759" s="31"/>
      <c r="BOD759" s="31"/>
      <c r="BOE759" s="31"/>
      <c r="BOF759" s="31"/>
      <c r="BOG759" s="31"/>
      <c r="BOH759" s="31"/>
      <c r="BOI759" s="31"/>
      <c r="BOJ759" s="31"/>
      <c r="BOK759" s="31"/>
      <c r="BOL759" s="31"/>
      <c r="BOM759" s="31"/>
      <c r="BON759" s="31"/>
      <c r="BOO759" s="31"/>
      <c r="BOP759" s="31"/>
      <c r="BOQ759" s="31"/>
      <c r="BOR759" s="31"/>
      <c r="BOS759" s="31"/>
      <c r="BOT759" s="31"/>
      <c r="BOU759" s="31"/>
      <c r="BOV759" s="31"/>
      <c r="BOW759" s="31"/>
      <c r="BOX759" s="31"/>
      <c r="BOY759" s="31"/>
      <c r="BOZ759" s="31"/>
      <c r="BPA759" s="31"/>
      <c r="BPB759" s="31"/>
      <c r="BPC759" s="31"/>
      <c r="BPD759" s="31"/>
      <c r="BPE759" s="31"/>
      <c r="BPF759" s="31"/>
      <c r="BPG759" s="31"/>
      <c r="BPH759" s="31"/>
      <c r="BPI759" s="31"/>
      <c r="BPJ759" s="31"/>
      <c r="BPK759" s="31"/>
      <c r="BPL759" s="31"/>
      <c r="BPM759" s="31"/>
      <c r="BPN759" s="31"/>
      <c r="BPO759" s="31"/>
      <c r="BPP759" s="31"/>
      <c r="BPQ759" s="31"/>
      <c r="BPR759" s="31"/>
      <c r="BPS759" s="31"/>
      <c r="BPT759" s="31"/>
      <c r="BPU759" s="31"/>
      <c r="BPV759" s="31"/>
      <c r="BPW759" s="31"/>
      <c r="BPX759" s="31"/>
      <c r="BPY759" s="31"/>
      <c r="BPZ759" s="31"/>
      <c r="BQA759" s="31"/>
      <c r="BQB759" s="31"/>
      <c r="BQC759" s="31"/>
      <c r="BQD759" s="31"/>
      <c r="BQE759" s="31"/>
      <c r="BQF759" s="31"/>
      <c r="BQG759" s="31"/>
      <c r="BQH759" s="31"/>
      <c r="BQI759" s="31"/>
      <c r="BQJ759" s="31"/>
      <c r="BQK759" s="31"/>
      <c r="BQL759" s="31"/>
      <c r="BQM759" s="31"/>
      <c r="BQN759" s="31"/>
      <c r="BQO759" s="31"/>
      <c r="BQP759" s="31"/>
      <c r="BQQ759" s="31"/>
      <c r="BQR759" s="31"/>
      <c r="BQS759" s="31"/>
      <c r="BQT759" s="31"/>
      <c r="BQU759" s="31"/>
      <c r="BQV759" s="31"/>
      <c r="BQW759" s="31"/>
      <c r="BQX759" s="31"/>
      <c r="BQY759" s="31"/>
      <c r="BQZ759" s="31"/>
      <c r="BRA759" s="31"/>
      <c r="BRB759" s="31"/>
      <c r="BRC759" s="31"/>
      <c r="BRD759" s="31"/>
      <c r="BRE759" s="31"/>
      <c r="BRF759" s="31"/>
      <c r="BRG759" s="31"/>
      <c r="BRH759" s="31"/>
      <c r="BRI759" s="31"/>
      <c r="BRJ759" s="31"/>
      <c r="BRK759" s="31"/>
      <c r="BRL759" s="31"/>
      <c r="BRM759" s="31"/>
      <c r="BRN759" s="31"/>
      <c r="BRO759" s="31"/>
      <c r="BRP759" s="31"/>
      <c r="BRQ759" s="31"/>
      <c r="BRR759" s="31"/>
      <c r="BRS759" s="31"/>
      <c r="BRT759" s="31"/>
      <c r="BRU759" s="31"/>
      <c r="BRV759" s="31"/>
      <c r="BRW759" s="31"/>
      <c r="BRX759" s="31"/>
      <c r="BRY759" s="31"/>
      <c r="BRZ759" s="31"/>
      <c r="BSA759" s="31"/>
      <c r="BSB759" s="31"/>
      <c r="BSC759" s="31"/>
      <c r="BSD759" s="31"/>
      <c r="BSE759" s="31"/>
      <c r="BSF759" s="31"/>
      <c r="BSG759" s="31"/>
      <c r="BSH759" s="31"/>
      <c r="BSI759" s="31"/>
      <c r="BSJ759" s="31"/>
      <c r="BSK759" s="31"/>
      <c r="BSL759" s="31"/>
      <c r="BSM759" s="31"/>
      <c r="BSN759" s="31"/>
      <c r="BSO759" s="31"/>
      <c r="BSP759" s="31"/>
      <c r="BSQ759" s="31"/>
      <c r="BSR759" s="31"/>
      <c r="BSS759" s="31"/>
      <c r="BST759" s="31"/>
      <c r="BSU759" s="31"/>
      <c r="BSV759" s="31"/>
      <c r="BSW759" s="31"/>
      <c r="BSX759" s="31"/>
      <c r="BSY759" s="31"/>
      <c r="BSZ759" s="31"/>
      <c r="BTA759" s="31"/>
      <c r="BTB759" s="31"/>
      <c r="BTC759" s="31"/>
      <c r="BTD759" s="31"/>
      <c r="BTE759" s="31"/>
      <c r="BTF759" s="31"/>
      <c r="BTG759" s="31"/>
      <c r="BTH759" s="31"/>
      <c r="BTI759" s="31"/>
      <c r="BTJ759" s="31"/>
      <c r="BTK759" s="31"/>
      <c r="BTL759" s="31"/>
      <c r="BTM759" s="31"/>
      <c r="BTN759" s="31"/>
      <c r="BTO759" s="31"/>
      <c r="BTP759" s="31"/>
      <c r="BTQ759" s="31"/>
      <c r="BTR759" s="31"/>
      <c r="BTS759" s="31"/>
      <c r="BTT759" s="31"/>
      <c r="BTU759" s="31"/>
      <c r="BTV759" s="31"/>
      <c r="BTW759" s="31"/>
      <c r="BTX759" s="31"/>
      <c r="BTY759" s="31"/>
      <c r="BTZ759" s="31"/>
      <c r="BUA759" s="31"/>
      <c r="BUB759" s="31"/>
      <c r="BUC759" s="31"/>
      <c r="BUD759" s="31"/>
      <c r="BUE759" s="31"/>
      <c r="BUF759" s="31"/>
      <c r="BUG759" s="31"/>
      <c r="BUH759" s="31"/>
      <c r="BUI759" s="31"/>
      <c r="BUJ759" s="31"/>
      <c r="BUK759" s="31"/>
      <c r="BUL759" s="31"/>
      <c r="BUM759" s="31"/>
      <c r="BUN759" s="31"/>
      <c r="BUO759" s="31"/>
      <c r="BUP759" s="31"/>
      <c r="BUQ759" s="31"/>
      <c r="BUR759" s="31"/>
      <c r="BUS759" s="31"/>
      <c r="BUT759" s="31"/>
      <c r="BUU759" s="31"/>
      <c r="BUV759" s="31"/>
      <c r="BUW759" s="31"/>
      <c r="BUX759" s="31"/>
      <c r="BUY759" s="31"/>
      <c r="BUZ759" s="31"/>
      <c r="BVA759" s="31"/>
      <c r="BVB759" s="31"/>
      <c r="BVC759" s="31"/>
      <c r="BVD759" s="31"/>
      <c r="BVE759" s="31"/>
      <c r="BVF759" s="31"/>
      <c r="BVG759" s="31"/>
      <c r="BVH759" s="31"/>
      <c r="BVI759" s="31"/>
      <c r="BVJ759" s="31"/>
      <c r="BVK759" s="31"/>
      <c r="BVL759" s="31"/>
      <c r="BVM759" s="31"/>
      <c r="BVN759" s="31"/>
      <c r="BVO759" s="31"/>
      <c r="BVP759" s="31"/>
      <c r="BVQ759" s="31"/>
      <c r="BVR759" s="31"/>
      <c r="BVS759" s="31"/>
      <c r="BVT759" s="31"/>
      <c r="BVU759" s="31"/>
      <c r="BVV759" s="31"/>
      <c r="BVW759" s="31"/>
      <c r="BVX759" s="31"/>
      <c r="BVY759" s="31"/>
      <c r="BVZ759" s="31"/>
      <c r="BWA759" s="31"/>
      <c r="BWB759" s="31"/>
      <c r="BWC759" s="31"/>
      <c r="BWD759" s="31"/>
      <c r="BWE759" s="31"/>
      <c r="BWF759" s="31"/>
      <c r="BWG759" s="31"/>
      <c r="BWH759" s="31"/>
      <c r="BWI759" s="31"/>
      <c r="BWJ759" s="31"/>
      <c r="BWK759" s="31"/>
      <c r="BWL759" s="31"/>
      <c r="BWM759" s="31"/>
      <c r="BWN759" s="31"/>
      <c r="BWO759" s="31"/>
      <c r="BWP759" s="31"/>
      <c r="BWQ759" s="31"/>
      <c r="BWR759" s="31"/>
      <c r="BWS759" s="31"/>
      <c r="BWT759" s="31"/>
      <c r="BWU759" s="31"/>
      <c r="BWV759" s="31"/>
      <c r="BWW759" s="31"/>
      <c r="BWX759" s="31"/>
      <c r="BWY759" s="31"/>
      <c r="BWZ759" s="31"/>
      <c r="BXA759" s="31"/>
      <c r="BXB759" s="31"/>
      <c r="BXC759" s="31"/>
      <c r="BXD759" s="31"/>
      <c r="BXE759" s="31"/>
      <c r="BXF759" s="31"/>
      <c r="BXG759" s="31"/>
      <c r="BXH759" s="31"/>
      <c r="BXI759" s="31"/>
      <c r="BXJ759" s="31"/>
      <c r="BXK759" s="31"/>
      <c r="BXL759" s="31"/>
      <c r="BXM759" s="31"/>
      <c r="BXN759" s="31"/>
      <c r="BXO759" s="31"/>
      <c r="BXP759" s="31"/>
      <c r="BXQ759" s="31"/>
      <c r="BXR759" s="31"/>
      <c r="BXS759" s="31"/>
      <c r="BXT759" s="31"/>
      <c r="BXU759" s="31"/>
      <c r="BXV759" s="31"/>
      <c r="BXW759" s="31"/>
      <c r="BXX759" s="31"/>
      <c r="BXY759" s="31"/>
      <c r="BXZ759" s="31"/>
      <c r="BYA759" s="31"/>
      <c r="BYB759" s="31"/>
      <c r="BYC759" s="31"/>
      <c r="BYD759" s="31"/>
      <c r="BYE759" s="31"/>
      <c r="BYF759" s="31"/>
      <c r="BYG759" s="31"/>
      <c r="BYH759" s="31"/>
      <c r="BYI759" s="31"/>
      <c r="BYJ759" s="31"/>
      <c r="BYK759" s="31"/>
      <c r="BYL759" s="31"/>
      <c r="BYM759" s="31"/>
      <c r="BYN759" s="31"/>
      <c r="BYO759" s="31"/>
      <c r="BYP759" s="31"/>
      <c r="BYQ759" s="31"/>
      <c r="BYR759" s="31"/>
      <c r="BYS759" s="31"/>
      <c r="BYT759" s="31"/>
      <c r="BYU759" s="31"/>
      <c r="BYV759" s="31"/>
      <c r="BYW759" s="31"/>
      <c r="BYX759" s="31"/>
      <c r="BYY759" s="31"/>
      <c r="BYZ759" s="31"/>
      <c r="BZA759" s="31"/>
      <c r="BZB759" s="31"/>
      <c r="BZC759" s="31"/>
      <c r="BZD759" s="31"/>
      <c r="BZE759" s="31"/>
      <c r="BZF759" s="31"/>
      <c r="BZG759" s="31"/>
      <c r="BZH759" s="31"/>
      <c r="BZI759" s="31"/>
      <c r="BZJ759" s="31"/>
      <c r="BZK759" s="31"/>
      <c r="BZL759" s="31"/>
      <c r="BZM759" s="31"/>
      <c r="BZN759" s="31"/>
      <c r="BZO759" s="31"/>
      <c r="BZP759" s="31"/>
      <c r="BZQ759" s="31"/>
      <c r="BZR759" s="31"/>
      <c r="BZS759" s="31"/>
      <c r="BZT759" s="31"/>
      <c r="BZU759" s="31"/>
      <c r="BZV759" s="31"/>
      <c r="BZW759" s="31"/>
      <c r="BZX759" s="31"/>
      <c r="BZY759" s="31"/>
      <c r="BZZ759" s="31"/>
      <c r="CAA759" s="31"/>
      <c r="CAB759" s="31"/>
      <c r="CAC759" s="31"/>
      <c r="CAD759" s="31"/>
      <c r="CAE759" s="31"/>
      <c r="CAF759" s="31"/>
      <c r="CAG759" s="31"/>
      <c r="CAH759" s="31"/>
      <c r="CAI759" s="31"/>
      <c r="CAJ759" s="31"/>
      <c r="CAK759" s="31"/>
      <c r="CAL759" s="31"/>
      <c r="CAM759" s="31"/>
      <c r="CAN759" s="31"/>
      <c r="CAO759" s="31"/>
      <c r="CAP759" s="31"/>
      <c r="CAQ759" s="31"/>
      <c r="CAR759" s="31"/>
      <c r="CAS759" s="31"/>
      <c r="CAT759" s="31"/>
      <c r="CAU759" s="31"/>
      <c r="CAV759" s="31"/>
      <c r="CAW759" s="31"/>
      <c r="CAX759" s="31"/>
      <c r="CAY759" s="31"/>
      <c r="CAZ759" s="31"/>
      <c r="CBA759" s="31"/>
      <c r="CBB759" s="31"/>
      <c r="CBC759" s="31"/>
      <c r="CBD759" s="31"/>
      <c r="CBE759" s="31"/>
      <c r="CBF759" s="31"/>
      <c r="CBG759" s="31"/>
      <c r="CBH759" s="31"/>
      <c r="CBI759" s="31"/>
      <c r="CBJ759" s="31"/>
      <c r="CBK759" s="31"/>
      <c r="CBL759" s="31"/>
      <c r="CBM759" s="31"/>
      <c r="CBN759" s="31"/>
      <c r="CBO759" s="31"/>
      <c r="CBP759" s="31"/>
      <c r="CBQ759" s="31"/>
      <c r="CBR759" s="31"/>
      <c r="CBS759" s="31"/>
      <c r="CBT759" s="31"/>
      <c r="CBU759" s="31"/>
      <c r="CBV759" s="31"/>
      <c r="CBW759" s="31"/>
      <c r="CBX759" s="31"/>
      <c r="CBY759" s="31"/>
      <c r="CBZ759" s="31"/>
      <c r="CCA759" s="31"/>
      <c r="CCB759" s="31"/>
      <c r="CCC759" s="31"/>
      <c r="CCD759" s="31"/>
      <c r="CCE759" s="31"/>
      <c r="CCF759" s="31"/>
      <c r="CCG759" s="31"/>
      <c r="CCH759" s="31"/>
      <c r="CCI759" s="31"/>
      <c r="CCJ759" s="31"/>
      <c r="CCK759" s="31"/>
      <c r="CCL759" s="31"/>
      <c r="CCM759" s="31"/>
      <c r="CCN759" s="31"/>
      <c r="CCO759" s="31"/>
      <c r="CCP759" s="31"/>
      <c r="CCQ759" s="31"/>
      <c r="CCR759" s="31"/>
      <c r="CCS759" s="31"/>
      <c r="CCT759" s="31"/>
      <c r="CCU759" s="31"/>
      <c r="CCV759" s="31"/>
      <c r="CCW759" s="31"/>
      <c r="CCX759" s="31"/>
      <c r="CCY759" s="31"/>
      <c r="CCZ759" s="31"/>
      <c r="CDA759" s="31"/>
      <c r="CDB759" s="31"/>
      <c r="CDC759" s="31"/>
      <c r="CDD759" s="31"/>
      <c r="CDE759" s="31"/>
      <c r="CDF759" s="31"/>
      <c r="CDG759" s="31"/>
      <c r="CDH759" s="31"/>
      <c r="CDI759" s="31"/>
      <c r="CDJ759" s="31"/>
      <c r="CDK759" s="31"/>
      <c r="CDL759" s="31"/>
      <c r="CDM759" s="31"/>
      <c r="CDN759" s="31"/>
      <c r="CDO759" s="31"/>
      <c r="CDP759" s="31"/>
      <c r="CDQ759" s="31"/>
      <c r="CDR759" s="31"/>
      <c r="CDS759" s="31"/>
      <c r="CDT759" s="31"/>
      <c r="CDU759" s="31"/>
      <c r="CDV759" s="31"/>
      <c r="CDW759" s="31"/>
      <c r="CDX759" s="31"/>
      <c r="CDY759" s="31"/>
      <c r="CDZ759" s="31"/>
      <c r="CEA759" s="31"/>
      <c r="CEB759" s="31"/>
      <c r="CEC759" s="31"/>
      <c r="CED759" s="31"/>
      <c r="CEE759" s="31"/>
      <c r="CEF759" s="31"/>
      <c r="CEG759" s="31"/>
      <c r="CEH759" s="31"/>
      <c r="CEI759" s="31"/>
      <c r="CEJ759" s="31"/>
      <c r="CEK759" s="31"/>
      <c r="CEL759" s="31"/>
      <c r="CEM759" s="31"/>
      <c r="CEN759" s="31"/>
      <c r="CEO759" s="31"/>
      <c r="CEP759" s="31"/>
      <c r="CEQ759" s="31"/>
      <c r="CER759" s="31"/>
      <c r="CES759" s="31"/>
      <c r="CET759" s="31"/>
      <c r="CEU759" s="31"/>
      <c r="CEV759" s="31"/>
      <c r="CEW759" s="31"/>
      <c r="CEX759" s="31"/>
      <c r="CEY759" s="31"/>
      <c r="CEZ759" s="31"/>
      <c r="CFA759" s="31"/>
      <c r="CFB759" s="31"/>
      <c r="CFC759" s="31"/>
      <c r="CFD759" s="31"/>
      <c r="CFE759" s="31"/>
      <c r="CFF759" s="31"/>
      <c r="CFG759" s="31"/>
      <c r="CFH759" s="31"/>
      <c r="CFI759" s="31"/>
      <c r="CFJ759" s="31"/>
      <c r="CFK759" s="31"/>
      <c r="CFL759" s="31"/>
      <c r="CFM759" s="31"/>
      <c r="CFN759" s="31"/>
      <c r="CFO759" s="31"/>
      <c r="CFP759" s="31"/>
      <c r="CFQ759" s="31"/>
      <c r="CFR759" s="31"/>
      <c r="CFS759" s="31"/>
      <c r="CFT759" s="31"/>
      <c r="CFU759" s="31"/>
      <c r="CFV759" s="31"/>
      <c r="CFW759" s="31"/>
      <c r="CFX759" s="31"/>
      <c r="CFY759" s="31"/>
      <c r="CFZ759" s="31"/>
      <c r="CGA759" s="31"/>
      <c r="CGB759" s="31"/>
      <c r="CGC759" s="31"/>
      <c r="CGD759" s="31"/>
      <c r="CGE759" s="31"/>
      <c r="CGF759" s="31"/>
      <c r="CGG759" s="31"/>
      <c r="CGH759" s="31"/>
      <c r="CGI759" s="31"/>
      <c r="CGJ759" s="31"/>
      <c r="CGK759" s="31"/>
      <c r="CGL759" s="31"/>
      <c r="CGM759" s="31"/>
      <c r="CGN759" s="31"/>
      <c r="CGO759" s="31"/>
      <c r="CGP759" s="31"/>
      <c r="CGQ759" s="31"/>
      <c r="CGR759" s="31"/>
      <c r="CGS759" s="31"/>
      <c r="CGT759" s="31"/>
      <c r="CGU759" s="31"/>
      <c r="CGV759" s="31"/>
      <c r="CGW759" s="31"/>
      <c r="CGX759" s="31"/>
      <c r="CGY759" s="31"/>
      <c r="CGZ759" s="31"/>
      <c r="CHA759" s="31"/>
      <c r="CHB759" s="31"/>
      <c r="CHC759" s="31"/>
      <c r="CHD759" s="31"/>
      <c r="CHE759" s="31"/>
      <c r="CHF759" s="31"/>
      <c r="CHG759" s="31"/>
      <c r="CHH759" s="31"/>
      <c r="CHI759" s="31"/>
      <c r="CHJ759" s="31"/>
      <c r="CHK759" s="31"/>
      <c r="CHL759" s="31"/>
      <c r="CHM759" s="31"/>
      <c r="CHN759" s="31"/>
      <c r="CHO759" s="31"/>
      <c r="CHP759" s="31"/>
      <c r="CHQ759" s="31"/>
      <c r="CHR759" s="31"/>
      <c r="CHS759" s="31"/>
      <c r="CHT759" s="31"/>
      <c r="CHU759" s="31"/>
      <c r="CHV759" s="31"/>
      <c r="CHW759" s="31"/>
      <c r="CHX759" s="31"/>
      <c r="CHY759" s="31"/>
      <c r="CHZ759" s="31"/>
      <c r="CIA759" s="31"/>
      <c r="CIB759" s="31"/>
      <c r="CIC759" s="31"/>
      <c r="CID759" s="31"/>
      <c r="CIE759" s="31"/>
      <c r="CIF759" s="31"/>
      <c r="CIG759" s="31"/>
      <c r="CIH759" s="31"/>
      <c r="CII759" s="31"/>
      <c r="CIJ759" s="31"/>
      <c r="CIK759" s="31"/>
      <c r="CIL759" s="31"/>
      <c r="CIM759" s="31"/>
      <c r="CIN759" s="31"/>
      <c r="CIO759" s="31"/>
      <c r="CIP759" s="31"/>
      <c r="CIQ759" s="31"/>
      <c r="CIR759" s="31"/>
      <c r="CIS759" s="31"/>
      <c r="CIT759" s="31"/>
      <c r="CIU759" s="31"/>
      <c r="CIV759" s="31"/>
      <c r="CIW759" s="31"/>
      <c r="CIX759" s="31"/>
      <c r="CIY759" s="31"/>
      <c r="CIZ759" s="31"/>
      <c r="CJA759" s="31"/>
      <c r="CJB759" s="31"/>
      <c r="CJC759" s="31"/>
      <c r="CJD759" s="31"/>
      <c r="CJE759" s="31"/>
      <c r="CJF759" s="31"/>
      <c r="CJG759" s="31"/>
      <c r="CJH759" s="31"/>
      <c r="CJI759" s="31"/>
      <c r="CJJ759" s="31"/>
      <c r="CJK759" s="31"/>
      <c r="CJL759" s="31"/>
      <c r="CJM759" s="31"/>
      <c r="CJN759" s="31"/>
      <c r="CJO759" s="31"/>
      <c r="CJP759" s="31"/>
      <c r="CJQ759" s="31"/>
      <c r="CJR759" s="31"/>
      <c r="CJS759" s="31"/>
      <c r="CJT759" s="31"/>
      <c r="CJU759" s="31"/>
      <c r="CJV759" s="31"/>
      <c r="CJW759" s="31"/>
      <c r="CJX759" s="31"/>
      <c r="CJY759" s="31"/>
      <c r="CJZ759" s="31"/>
      <c r="CKA759" s="31"/>
      <c r="CKB759" s="31"/>
      <c r="CKC759" s="31"/>
      <c r="CKD759" s="31"/>
      <c r="CKE759" s="31"/>
      <c r="CKF759" s="31"/>
      <c r="CKG759" s="31"/>
      <c r="CKH759" s="31"/>
      <c r="CKI759" s="31"/>
      <c r="CKJ759" s="31"/>
      <c r="CKK759" s="31"/>
      <c r="CKL759" s="31"/>
      <c r="CKM759" s="31"/>
      <c r="CKN759" s="31"/>
      <c r="CKO759" s="31"/>
      <c r="CKP759" s="31"/>
      <c r="CKQ759" s="31"/>
      <c r="CKR759" s="31"/>
      <c r="CKS759" s="31"/>
      <c r="CKT759" s="31"/>
      <c r="CKU759" s="31"/>
      <c r="CKV759" s="31"/>
      <c r="CKW759" s="31"/>
      <c r="CKX759" s="31"/>
      <c r="CKY759" s="31"/>
      <c r="CKZ759" s="31"/>
      <c r="CLA759" s="31"/>
      <c r="CLB759" s="31"/>
      <c r="CLC759" s="31"/>
      <c r="CLD759" s="31"/>
      <c r="CLE759" s="31"/>
      <c r="CLF759" s="31"/>
      <c r="CLG759" s="31"/>
      <c r="CLH759" s="31"/>
      <c r="CLI759" s="31"/>
      <c r="CLJ759" s="31"/>
      <c r="CLK759" s="31"/>
      <c r="CLL759" s="31"/>
      <c r="CLM759" s="31"/>
      <c r="CLN759" s="31"/>
      <c r="CLO759" s="31"/>
      <c r="CLP759" s="31"/>
      <c r="CLQ759" s="31"/>
      <c r="CLR759" s="31"/>
      <c r="CLS759" s="31"/>
      <c r="CLT759" s="31"/>
      <c r="CLU759" s="31"/>
      <c r="CLV759" s="31"/>
      <c r="CLW759" s="31"/>
      <c r="CLX759" s="31"/>
      <c r="CLY759" s="31"/>
      <c r="CLZ759" s="31"/>
      <c r="CMA759" s="31"/>
      <c r="CMB759" s="31"/>
      <c r="CMC759" s="31"/>
      <c r="CMD759" s="31"/>
      <c r="CME759" s="31"/>
      <c r="CMF759" s="31"/>
      <c r="CMG759" s="31"/>
      <c r="CMH759" s="31"/>
      <c r="CMI759" s="31"/>
      <c r="CMJ759" s="31"/>
      <c r="CMK759" s="31"/>
      <c r="CML759" s="31"/>
      <c r="CMM759" s="31"/>
      <c r="CMN759" s="31"/>
      <c r="CMO759" s="31"/>
      <c r="CMP759" s="31"/>
      <c r="CMQ759" s="31"/>
      <c r="CMR759" s="31"/>
      <c r="CMS759" s="31"/>
      <c r="CMT759" s="31"/>
      <c r="CMU759" s="31"/>
      <c r="CMV759" s="31"/>
      <c r="CMW759" s="31"/>
      <c r="CMX759" s="31"/>
      <c r="CMY759" s="31"/>
      <c r="CMZ759" s="31"/>
      <c r="CNA759" s="31"/>
      <c r="CNB759" s="31"/>
      <c r="CNC759" s="31"/>
      <c r="CND759" s="31"/>
      <c r="CNE759" s="31"/>
      <c r="CNF759" s="31"/>
      <c r="CNG759" s="31"/>
      <c r="CNH759" s="31"/>
      <c r="CNI759" s="31"/>
      <c r="CNJ759" s="31"/>
      <c r="CNK759" s="31"/>
      <c r="CNL759" s="31"/>
      <c r="CNM759" s="31"/>
      <c r="CNN759" s="31"/>
      <c r="CNO759" s="31"/>
      <c r="CNP759" s="31"/>
      <c r="CNQ759" s="31"/>
      <c r="CNR759" s="31"/>
      <c r="CNS759" s="31"/>
      <c r="CNT759" s="31"/>
      <c r="CNU759" s="31"/>
      <c r="CNV759" s="31"/>
      <c r="CNW759" s="31"/>
      <c r="CNX759" s="31"/>
      <c r="CNY759" s="31"/>
      <c r="CNZ759" s="31"/>
      <c r="COA759" s="31"/>
      <c r="COB759" s="31"/>
      <c r="COC759" s="31"/>
      <c r="COD759" s="31"/>
      <c r="COE759" s="31"/>
      <c r="COF759" s="31"/>
      <c r="COG759" s="31"/>
      <c r="COH759" s="31"/>
      <c r="COI759" s="31"/>
      <c r="COJ759" s="31"/>
      <c r="COK759" s="31"/>
      <c r="COL759" s="31"/>
      <c r="COM759" s="31"/>
      <c r="CON759" s="31"/>
      <c r="COO759" s="31"/>
      <c r="COP759" s="31"/>
      <c r="COQ759" s="31"/>
      <c r="COR759" s="31"/>
      <c r="COS759" s="31"/>
      <c r="COT759" s="31"/>
      <c r="COU759" s="31"/>
      <c r="COV759" s="31"/>
      <c r="COW759" s="31"/>
      <c r="COX759" s="31"/>
      <c r="COY759" s="31"/>
      <c r="COZ759" s="31"/>
      <c r="CPA759" s="31"/>
      <c r="CPB759" s="31"/>
      <c r="CPC759" s="31"/>
      <c r="CPD759" s="31"/>
      <c r="CPE759" s="31"/>
      <c r="CPF759" s="31"/>
      <c r="CPG759" s="31"/>
      <c r="CPH759" s="31"/>
      <c r="CPI759" s="31"/>
      <c r="CPJ759" s="31"/>
      <c r="CPK759" s="31"/>
      <c r="CPL759" s="31"/>
      <c r="CPM759" s="31"/>
      <c r="CPN759" s="31"/>
      <c r="CPO759" s="31"/>
      <c r="CPP759" s="31"/>
      <c r="CPQ759" s="31"/>
      <c r="CPR759" s="31"/>
      <c r="CPS759" s="31"/>
      <c r="CPT759" s="31"/>
      <c r="CPU759" s="31"/>
      <c r="CPV759" s="31"/>
      <c r="CPW759" s="31"/>
      <c r="CPX759" s="31"/>
      <c r="CPY759" s="31"/>
      <c r="CPZ759" s="31"/>
      <c r="CQA759" s="31"/>
      <c r="CQB759" s="31"/>
      <c r="CQC759" s="31"/>
      <c r="CQD759" s="31"/>
      <c r="CQE759" s="31"/>
      <c r="CQF759" s="31"/>
      <c r="CQG759" s="31"/>
      <c r="CQH759" s="31"/>
      <c r="CQI759" s="31"/>
      <c r="CQJ759" s="31"/>
      <c r="CQK759" s="31"/>
      <c r="CQL759" s="31"/>
      <c r="CQM759" s="31"/>
      <c r="CQN759" s="31"/>
      <c r="CQO759" s="31"/>
      <c r="CQP759" s="31"/>
      <c r="CQQ759" s="31"/>
      <c r="CQR759" s="31"/>
      <c r="CQS759" s="31"/>
      <c r="CQT759" s="31"/>
      <c r="CQU759" s="31"/>
      <c r="CQV759" s="31"/>
      <c r="CQW759" s="31"/>
      <c r="CQX759" s="31"/>
      <c r="CQY759" s="31"/>
      <c r="CQZ759" s="31"/>
      <c r="CRA759" s="31"/>
      <c r="CRB759" s="31"/>
      <c r="CRC759" s="31"/>
      <c r="CRD759" s="31"/>
      <c r="CRE759" s="31"/>
      <c r="CRF759" s="31"/>
      <c r="CRG759" s="31"/>
      <c r="CRH759" s="31"/>
      <c r="CRI759" s="31"/>
      <c r="CRJ759" s="31"/>
      <c r="CRK759" s="31"/>
      <c r="CRL759" s="31"/>
      <c r="CRM759" s="31"/>
      <c r="CRN759" s="31"/>
      <c r="CRO759" s="31"/>
      <c r="CRP759" s="31"/>
      <c r="CRQ759" s="31"/>
      <c r="CRR759" s="31"/>
      <c r="CRS759" s="31"/>
      <c r="CRT759" s="31"/>
      <c r="CRU759" s="31"/>
      <c r="CRV759" s="31"/>
      <c r="CRW759" s="31"/>
      <c r="CRX759" s="31"/>
      <c r="CRY759" s="31"/>
      <c r="CRZ759" s="31"/>
      <c r="CSA759" s="31"/>
      <c r="CSB759" s="31"/>
      <c r="CSC759" s="31"/>
      <c r="CSD759" s="31"/>
      <c r="CSE759" s="31"/>
      <c r="CSF759" s="31"/>
      <c r="CSG759" s="31"/>
      <c r="CSH759" s="31"/>
      <c r="CSI759" s="31"/>
      <c r="CSJ759" s="31"/>
      <c r="CSK759" s="31"/>
      <c r="CSL759" s="31"/>
      <c r="CSM759" s="31"/>
      <c r="CSN759" s="31"/>
      <c r="CSO759" s="31"/>
      <c r="CSP759" s="31"/>
      <c r="CSQ759" s="31"/>
      <c r="CSR759" s="31"/>
      <c r="CSS759" s="31"/>
      <c r="CST759" s="31"/>
      <c r="CSU759" s="31"/>
      <c r="CSV759" s="31"/>
      <c r="CSW759" s="31"/>
      <c r="CSX759" s="31"/>
      <c r="CSY759" s="31"/>
      <c r="CSZ759" s="31"/>
      <c r="CTA759" s="31"/>
      <c r="CTB759" s="31"/>
      <c r="CTC759" s="31"/>
      <c r="CTD759" s="31"/>
      <c r="CTE759" s="31"/>
      <c r="CTF759" s="31"/>
      <c r="CTG759" s="31"/>
      <c r="CTH759" s="31"/>
      <c r="CTI759" s="31"/>
      <c r="CTJ759" s="31"/>
      <c r="CTK759" s="31"/>
      <c r="CTL759" s="31"/>
      <c r="CTM759" s="31"/>
      <c r="CTN759" s="31"/>
      <c r="CTO759" s="31"/>
      <c r="CTP759" s="31"/>
      <c r="CTQ759" s="31"/>
      <c r="CTR759" s="31"/>
      <c r="CTS759" s="31"/>
      <c r="CTT759" s="31"/>
      <c r="CTU759" s="31"/>
      <c r="CTV759" s="31"/>
      <c r="CTW759" s="31"/>
      <c r="CTX759" s="31"/>
      <c r="CTY759" s="31"/>
      <c r="CTZ759" s="31"/>
      <c r="CUA759" s="31"/>
      <c r="CUB759" s="31"/>
      <c r="CUC759" s="31"/>
      <c r="CUD759" s="31"/>
      <c r="CUE759" s="31"/>
      <c r="CUF759" s="31"/>
      <c r="CUG759" s="31"/>
      <c r="CUH759" s="31"/>
      <c r="CUI759" s="31"/>
      <c r="CUJ759" s="31"/>
      <c r="CUK759" s="31"/>
      <c r="CUL759" s="31"/>
      <c r="CUM759" s="31"/>
      <c r="CUN759" s="31"/>
      <c r="CUO759" s="31"/>
      <c r="CUP759" s="31"/>
      <c r="CUQ759" s="31"/>
      <c r="CUR759" s="31"/>
      <c r="CUS759" s="31"/>
      <c r="CUT759" s="31"/>
      <c r="CUU759" s="31"/>
      <c r="CUV759" s="31"/>
      <c r="CUW759" s="31"/>
      <c r="CUX759" s="31"/>
      <c r="CUY759" s="31"/>
      <c r="CUZ759" s="31"/>
      <c r="CVA759" s="31"/>
      <c r="CVB759" s="31"/>
      <c r="CVC759" s="31"/>
      <c r="CVD759" s="31"/>
      <c r="CVE759" s="31"/>
      <c r="CVF759" s="31"/>
      <c r="CVG759" s="31"/>
      <c r="CVH759" s="31"/>
      <c r="CVI759" s="31"/>
      <c r="CVJ759" s="31"/>
      <c r="CVK759" s="31"/>
      <c r="CVL759" s="31"/>
      <c r="CVM759" s="31"/>
      <c r="CVN759" s="31"/>
      <c r="CVO759" s="31"/>
      <c r="CVP759" s="31"/>
      <c r="CVQ759" s="31"/>
      <c r="CVR759" s="31"/>
      <c r="CVS759" s="31"/>
      <c r="CVT759" s="31"/>
      <c r="CVU759" s="31"/>
      <c r="CVV759" s="31"/>
      <c r="CVW759" s="31"/>
      <c r="CVX759" s="31"/>
      <c r="CVY759" s="31"/>
      <c r="CVZ759" s="31"/>
      <c r="CWA759" s="31"/>
      <c r="CWB759" s="31"/>
      <c r="CWC759" s="31"/>
      <c r="CWD759" s="31"/>
      <c r="CWE759" s="31"/>
      <c r="CWF759" s="31"/>
      <c r="CWG759" s="31"/>
      <c r="CWH759" s="31"/>
      <c r="CWI759" s="31"/>
      <c r="CWJ759" s="31"/>
      <c r="CWK759" s="31"/>
      <c r="CWL759" s="31"/>
      <c r="CWM759" s="31"/>
      <c r="CWN759" s="31"/>
      <c r="CWO759" s="31"/>
      <c r="CWP759" s="31"/>
      <c r="CWQ759" s="31"/>
      <c r="CWR759" s="31"/>
      <c r="CWS759" s="31"/>
      <c r="CWT759" s="31"/>
      <c r="CWU759" s="31"/>
      <c r="CWV759" s="31"/>
      <c r="CWW759" s="31"/>
      <c r="CWX759" s="31"/>
      <c r="CWY759" s="31"/>
      <c r="CWZ759" s="31"/>
      <c r="CXA759" s="31"/>
      <c r="CXB759" s="31"/>
      <c r="CXC759" s="31"/>
      <c r="CXD759" s="31"/>
      <c r="CXE759" s="31"/>
      <c r="CXF759" s="31"/>
      <c r="CXG759" s="31"/>
      <c r="CXH759" s="31"/>
      <c r="CXI759" s="31"/>
      <c r="CXJ759" s="31"/>
      <c r="CXK759" s="31"/>
      <c r="CXL759" s="31"/>
      <c r="CXM759" s="31"/>
      <c r="CXN759" s="31"/>
      <c r="CXO759" s="31"/>
      <c r="CXP759" s="31"/>
      <c r="CXQ759" s="31"/>
      <c r="CXR759" s="31"/>
      <c r="CXS759" s="31"/>
      <c r="CXT759" s="31"/>
      <c r="CXU759" s="31"/>
      <c r="CXV759" s="31"/>
      <c r="CXW759" s="31"/>
      <c r="CXX759" s="31"/>
      <c r="CXY759" s="31"/>
      <c r="CXZ759" s="31"/>
      <c r="CYA759" s="31"/>
      <c r="CYB759" s="31"/>
      <c r="CYC759" s="31"/>
      <c r="CYD759" s="31"/>
      <c r="CYE759" s="31"/>
      <c r="CYF759" s="31"/>
      <c r="CYG759" s="31"/>
      <c r="CYH759" s="31"/>
      <c r="CYI759" s="31"/>
      <c r="CYJ759" s="31"/>
      <c r="CYK759" s="31"/>
      <c r="CYL759" s="31"/>
      <c r="CYM759" s="31"/>
      <c r="CYN759" s="31"/>
      <c r="CYO759" s="31"/>
      <c r="CYP759" s="31"/>
      <c r="CYQ759" s="31"/>
      <c r="CYR759" s="31"/>
      <c r="CYS759" s="31"/>
      <c r="CYT759" s="31"/>
      <c r="CYU759" s="31"/>
      <c r="CYV759" s="31"/>
      <c r="CYW759" s="31"/>
      <c r="CYX759" s="31"/>
      <c r="CYY759" s="31"/>
      <c r="CYZ759" s="31"/>
      <c r="CZA759" s="31"/>
      <c r="CZB759" s="31"/>
      <c r="CZC759" s="31"/>
      <c r="CZD759" s="31"/>
      <c r="CZE759" s="31"/>
      <c r="CZF759" s="31"/>
      <c r="CZG759" s="31"/>
      <c r="CZH759" s="31"/>
      <c r="CZI759" s="31"/>
      <c r="CZJ759" s="31"/>
      <c r="CZK759" s="31"/>
      <c r="CZL759" s="31"/>
      <c r="CZM759" s="31"/>
      <c r="CZN759" s="31"/>
      <c r="CZO759" s="31"/>
      <c r="CZP759" s="31"/>
      <c r="CZQ759" s="31"/>
      <c r="CZR759" s="31"/>
      <c r="CZS759" s="31"/>
      <c r="CZT759" s="31"/>
      <c r="CZU759" s="31"/>
      <c r="CZV759" s="31"/>
      <c r="CZW759" s="31"/>
      <c r="CZX759" s="31"/>
      <c r="CZY759" s="31"/>
      <c r="CZZ759" s="31"/>
      <c r="DAA759" s="31"/>
      <c r="DAB759" s="31"/>
      <c r="DAC759" s="31"/>
      <c r="DAD759" s="31"/>
      <c r="DAE759" s="31"/>
      <c r="DAF759" s="31"/>
      <c r="DAG759" s="31"/>
      <c r="DAH759" s="31"/>
      <c r="DAI759" s="31"/>
      <c r="DAJ759" s="31"/>
      <c r="DAK759" s="31"/>
      <c r="DAL759" s="31"/>
      <c r="DAM759" s="31"/>
      <c r="DAN759" s="31"/>
      <c r="DAO759" s="31"/>
      <c r="DAP759" s="31"/>
      <c r="DAQ759" s="31"/>
      <c r="DAR759" s="31"/>
      <c r="DAS759" s="31"/>
      <c r="DAT759" s="31"/>
      <c r="DAU759" s="31"/>
      <c r="DAV759" s="31"/>
      <c r="DAW759" s="31"/>
      <c r="DAX759" s="31"/>
      <c r="DAY759" s="31"/>
      <c r="DAZ759" s="31"/>
      <c r="DBA759" s="31"/>
      <c r="DBB759" s="31"/>
      <c r="DBC759" s="31"/>
      <c r="DBD759" s="31"/>
      <c r="DBE759" s="31"/>
      <c r="DBF759" s="31"/>
      <c r="DBG759" s="31"/>
      <c r="DBH759" s="31"/>
      <c r="DBI759" s="31"/>
      <c r="DBJ759" s="31"/>
      <c r="DBK759" s="31"/>
      <c r="DBL759" s="31"/>
      <c r="DBM759" s="31"/>
      <c r="DBN759" s="31"/>
      <c r="DBO759" s="31"/>
      <c r="DBP759" s="31"/>
      <c r="DBQ759" s="31"/>
      <c r="DBR759" s="31"/>
      <c r="DBS759" s="31"/>
      <c r="DBT759" s="31"/>
      <c r="DBU759" s="31"/>
      <c r="DBV759" s="31"/>
      <c r="DBW759" s="31"/>
      <c r="DBX759" s="31"/>
      <c r="DBY759" s="31"/>
      <c r="DBZ759" s="31"/>
      <c r="DCA759" s="31"/>
      <c r="DCB759" s="31"/>
      <c r="DCC759" s="31"/>
      <c r="DCD759" s="31"/>
      <c r="DCE759" s="31"/>
      <c r="DCF759" s="31"/>
      <c r="DCG759" s="31"/>
      <c r="DCH759" s="31"/>
      <c r="DCI759" s="31"/>
      <c r="DCJ759" s="31"/>
      <c r="DCK759" s="31"/>
      <c r="DCL759" s="31"/>
      <c r="DCM759" s="31"/>
      <c r="DCN759" s="31"/>
      <c r="DCO759" s="31"/>
      <c r="DCP759" s="31"/>
      <c r="DCQ759" s="31"/>
      <c r="DCR759" s="31"/>
      <c r="DCS759" s="31"/>
      <c r="DCT759" s="31"/>
      <c r="DCU759" s="31"/>
      <c r="DCV759" s="31"/>
      <c r="DCW759" s="31"/>
      <c r="DCX759" s="31"/>
      <c r="DCY759" s="31"/>
      <c r="DCZ759" s="31"/>
      <c r="DDA759" s="31"/>
      <c r="DDB759" s="31"/>
      <c r="DDC759" s="31"/>
      <c r="DDD759" s="31"/>
      <c r="DDE759" s="31"/>
      <c r="DDF759" s="31"/>
      <c r="DDG759" s="31"/>
      <c r="DDH759" s="31"/>
      <c r="DDI759" s="31"/>
      <c r="DDJ759" s="31"/>
      <c r="DDK759" s="31"/>
      <c r="DDL759" s="31"/>
      <c r="DDM759" s="31"/>
      <c r="DDN759" s="31"/>
      <c r="DDO759" s="31"/>
      <c r="DDP759" s="31"/>
      <c r="DDQ759" s="31"/>
      <c r="DDR759" s="31"/>
      <c r="DDS759" s="31"/>
      <c r="DDT759" s="31"/>
      <c r="DDU759" s="31"/>
      <c r="DDV759" s="31"/>
      <c r="DDW759" s="31"/>
      <c r="DDX759" s="31"/>
      <c r="DDY759" s="31"/>
      <c r="DDZ759" s="31"/>
      <c r="DEA759" s="31"/>
      <c r="DEB759" s="31"/>
      <c r="DEC759" s="31"/>
      <c r="DED759" s="31"/>
      <c r="DEE759" s="31"/>
      <c r="DEF759" s="31"/>
      <c r="DEG759" s="31"/>
      <c r="DEH759" s="31"/>
      <c r="DEI759" s="31"/>
      <c r="DEJ759" s="31"/>
      <c r="DEK759" s="31"/>
      <c r="DEL759" s="31"/>
      <c r="DEM759" s="31"/>
      <c r="DEN759" s="31"/>
      <c r="DEO759" s="31"/>
      <c r="DEP759" s="31"/>
      <c r="DEQ759" s="31"/>
      <c r="DER759" s="31"/>
      <c r="DES759" s="31"/>
      <c r="DET759" s="31"/>
      <c r="DEU759" s="31"/>
      <c r="DEV759" s="31"/>
      <c r="DEW759" s="31"/>
      <c r="DEX759" s="31"/>
      <c r="DEY759" s="31"/>
      <c r="DEZ759" s="31"/>
      <c r="DFA759" s="31"/>
      <c r="DFB759" s="31"/>
      <c r="DFC759" s="31"/>
      <c r="DFD759" s="31"/>
      <c r="DFE759" s="31"/>
      <c r="DFF759" s="31"/>
      <c r="DFG759" s="31"/>
      <c r="DFH759" s="31"/>
      <c r="DFI759" s="31"/>
      <c r="DFJ759" s="31"/>
      <c r="DFK759" s="31"/>
      <c r="DFL759" s="31"/>
      <c r="DFM759" s="31"/>
      <c r="DFN759" s="31"/>
      <c r="DFO759" s="31"/>
      <c r="DFP759" s="31"/>
      <c r="DFQ759" s="31"/>
      <c r="DFR759" s="31"/>
      <c r="DFS759" s="31"/>
      <c r="DFT759" s="31"/>
      <c r="DFU759" s="31"/>
      <c r="DFV759" s="31"/>
      <c r="DFW759" s="31"/>
      <c r="DFX759" s="31"/>
      <c r="DFY759" s="31"/>
      <c r="DFZ759" s="31"/>
      <c r="DGA759" s="31"/>
      <c r="DGB759" s="31"/>
      <c r="DGC759" s="31"/>
      <c r="DGD759" s="31"/>
      <c r="DGE759" s="31"/>
      <c r="DGF759" s="31"/>
      <c r="DGG759" s="31"/>
      <c r="DGH759" s="31"/>
      <c r="DGI759" s="31"/>
      <c r="DGJ759" s="31"/>
      <c r="DGK759" s="31"/>
      <c r="DGL759" s="31"/>
      <c r="DGM759" s="31"/>
      <c r="DGN759" s="31"/>
      <c r="DGO759" s="31"/>
      <c r="DGP759" s="31"/>
      <c r="DGQ759" s="31"/>
      <c r="DGR759" s="31"/>
      <c r="DGS759" s="31"/>
      <c r="DGT759" s="31"/>
      <c r="DGU759" s="31"/>
      <c r="DGV759" s="31"/>
      <c r="DGW759" s="31"/>
      <c r="DGX759" s="31"/>
      <c r="DGY759" s="31"/>
      <c r="DGZ759" s="31"/>
      <c r="DHA759" s="31"/>
      <c r="DHB759" s="31"/>
      <c r="DHC759" s="31"/>
      <c r="DHD759" s="31"/>
      <c r="DHE759" s="31"/>
      <c r="DHF759" s="31"/>
      <c r="DHG759" s="31"/>
      <c r="DHH759" s="31"/>
      <c r="DHI759" s="31"/>
      <c r="DHJ759" s="31"/>
      <c r="DHK759" s="31"/>
      <c r="DHL759" s="31"/>
      <c r="DHM759" s="31"/>
      <c r="DHN759" s="31"/>
      <c r="DHO759" s="31"/>
      <c r="DHP759" s="31"/>
      <c r="DHQ759" s="31"/>
      <c r="DHR759" s="31"/>
      <c r="DHS759" s="31"/>
      <c r="DHT759" s="31"/>
      <c r="DHU759" s="31"/>
      <c r="DHV759" s="31"/>
      <c r="DHW759" s="31"/>
      <c r="DHX759" s="31"/>
      <c r="DHY759" s="31"/>
      <c r="DHZ759" s="31"/>
      <c r="DIA759" s="31"/>
      <c r="DIB759" s="31"/>
      <c r="DIC759" s="31"/>
      <c r="DID759" s="31"/>
      <c r="DIE759" s="31"/>
      <c r="DIF759" s="31"/>
      <c r="DIG759" s="31"/>
      <c r="DIH759" s="31"/>
      <c r="DII759" s="31"/>
      <c r="DIJ759" s="31"/>
      <c r="DIK759" s="31"/>
      <c r="DIL759" s="31"/>
      <c r="DIM759" s="31"/>
      <c r="DIN759" s="31"/>
      <c r="DIO759" s="31"/>
      <c r="DIP759" s="31"/>
      <c r="DIQ759" s="31"/>
      <c r="DIR759" s="31"/>
      <c r="DIS759" s="31"/>
      <c r="DIT759" s="31"/>
      <c r="DIU759" s="31"/>
      <c r="DIV759" s="31"/>
      <c r="DIW759" s="31"/>
      <c r="DIX759" s="31"/>
      <c r="DIY759" s="31"/>
      <c r="DIZ759" s="31"/>
      <c r="DJA759" s="31"/>
      <c r="DJB759" s="31"/>
      <c r="DJC759" s="31"/>
      <c r="DJD759" s="31"/>
      <c r="DJE759" s="31"/>
      <c r="DJF759" s="31"/>
      <c r="DJG759" s="31"/>
      <c r="DJH759" s="31"/>
      <c r="DJI759" s="31"/>
      <c r="DJJ759" s="31"/>
      <c r="DJK759" s="31"/>
      <c r="DJL759" s="31"/>
      <c r="DJM759" s="31"/>
      <c r="DJN759" s="31"/>
      <c r="DJO759" s="31"/>
      <c r="DJP759" s="31"/>
      <c r="DJQ759" s="31"/>
      <c r="DJR759" s="31"/>
      <c r="DJS759" s="31"/>
      <c r="DJT759" s="31"/>
      <c r="DJU759" s="31"/>
      <c r="DJV759" s="31"/>
      <c r="DJW759" s="31"/>
      <c r="DJX759" s="31"/>
      <c r="DJY759" s="31"/>
      <c r="DJZ759" s="31"/>
      <c r="DKA759" s="31"/>
      <c r="DKB759" s="31"/>
      <c r="DKC759" s="31"/>
      <c r="DKD759" s="31"/>
      <c r="DKE759" s="31"/>
      <c r="DKF759" s="31"/>
      <c r="DKG759" s="31"/>
      <c r="DKH759" s="31"/>
      <c r="DKI759" s="31"/>
      <c r="DKJ759" s="31"/>
      <c r="DKK759" s="31"/>
      <c r="DKL759" s="31"/>
      <c r="DKM759" s="31"/>
      <c r="DKN759" s="31"/>
      <c r="DKO759" s="31"/>
      <c r="DKP759" s="31"/>
      <c r="DKQ759" s="31"/>
      <c r="DKR759" s="31"/>
      <c r="DKS759" s="31"/>
      <c r="DKT759" s="31"/>
      <c r="DKU759" s="31"/>
      <c r="DKV759" s="31"/>
      <c r="DKW759" s="31"/>
      <c r="DKX759" s="31"/>
      <c r="DKY759" s="31"/>
      <c r="DKZ759" s="31"/>
      <c r="DLA759" s="31"/>
      <c r="DLB759" s="31"/>
      <c r="DLC759" s="31"/>
      <c r="DLD759" s="31"/>
      <c r="DLE759" s="31"/>
      <c r="DLF759" s="31"/>
      <c r="DLG759" s="31"/>
      <c r="DLH759" s="31"/>
      <c r="DLI759" s="31"/>
      <c r="DLJ759" s="31"/>
      <c r="DLK759" s="31"/>
      <c r="DLL759" s="31"/>
      <c r="DLM759" s="31"/>
      <c r="DLN759" s="31"/>
      <c r="DLO759" s="31"/>
      <c r="DLP759" s="31"/>
      <c r="DLQ759" s="31"/>
      <c r="DLR759" s="31"/>
      <c r="DLS759" s="31"/>
      <c r="DLT759" s="31"/>
      <c r="DLU759" s="31"/>
      <c r="DLV759" s="31"/>
      <c r="DLW759" s="31"/>
      <c r="DLX759" s="31"/>
      <c r="DLY759" s="31"/>
      <c r="DLZ759" s="31"/>
      <c r="DMA759" s="31"/>
      <c r="DMB759" s="31"/>
      <c r="DMC759" s="31"/>
      <c r="DMD759" s="31"/>
      <c r="DME759" s="31"/>
      <c r="DMF759" s="31"/>
      <c r="DMG759" s="31"/>
      <c r="DMH759" s="31"/>
      <c r="DMI759" s="31"/>
      <c r="DMJ759" s="31"/>
      <c r="DMK759" s="31"/>
      <c r="DML759" s="31"/>
      <c r="DMM759" s="31"/>
      <c r="DMN759" s="31"/>
      <c r="DMO759" s="31"/>
      <c r="DMP759" s="31"/>
      <c r="DMQ759" s="31"/>
      <c r="DMR759" s="31"/>
      <c r="DMS759" s="31"/>
      <c r="DMT759" s="31"/>
      <c r="DMU759" s="31"/>
      <c r="DMV759" s="31"/>
      <c r="DMW759" s="31"/>
      <c r="DMX759" s="31"/>
      <c r="DMY759" s="31"/>
      <c r="DMZ759" s="31"/>
      <c r="DNA759" s="31"/>
      <c r="DNB759" s="31"/>
      <c r="DNC759" s="31"/>
      <c r="DND759" s="31"/>
      <c r="DNE759" s="31"/>
      <c r="DNF759" s="31"/>
      <c r="DNG759" s="31"/>
      <c r="DNH759" s="31"/>
      <c r="DNI759" s="31"/>
      <c r="DNJ759" s="31"/>
      <c r="DNK759" s="31"/>
      <c r="DNL759" s="31"/>
      <c r="DNM759" s="31"/>
      <c r="DNN759" s="31"/>
      <c r="DNO759" s="31"/>
      <c r="DNP759" s="31"/>
      <c r="DNQ759" s="31"/>
      <c r="DNR759" s="31"/>
      <c r="DNS759" s="31"/>
      <c r="DNT759" s="31"/>
      <c r="DNU759" s="31"/>
      <c r="DNV759" s="31"/>
      <c r="DNW759" s="31"/>
      <c r="DNX759" s="31"/>
      <c r="DNY759" s="31"/>
      <c r="DNZ759" s="31"/>
      <c r="DOA759" s="31"/>
      <c r="DOB759" s="31"/>
      <c r="DOC759" s="31"/>
      <c r="DOD759" s="31"/>
      <c r="DOE759" s="31"/>
      <c r="DOF759" s="31"/>
      <c r="DOG759" s="31"/>
      <c r="DOH759" s="31"/>
      <c r="DOI759" s="31"/>
      <c r="DOJ759" s="31"/>
      <c r="DOK759" s="31"/>
      <c r="DOL759" s="31"/>
      <c r="DOM759" s="31"/>
      <c r="DON759" s="31"/>
      <c r="DOO759" s="31"/>
      <c r="DOP759" s="31"/>
      <c r="DOQ759" s="31"/>
      <c r="DOR759" s="31"/>
      <c r="DOS759" s="31"/>
      <c r="DOT759" s="31"/>
      <c r="DOU759" s="31"/>
      <c r="DOV759" s="31"/>
      <c r="DOW759" s="31"/>
      <c r="DOX759" s="31"/>
      <c r="DOY759" s="31"/>
      <c r="DOZ759" s="31"/>
      <c r="DPA759" s="31"/>
      <c r="DPB759" s="31"/>
      <c r="DPC759" s="31"/>
      <c r="DPD759" s="31"/>
      <c r="DPE759" s="31"/>
      <c r="DPF759" s="31"/>
      <c r="DPG759" s="31"/>
      <c r="DPH759" s="31"/>
      <c r="DPI759" s="31"/>
      <c r="DPJ759" s="31"/>
      <c r="DPK759" s="31"/>
      <c r="DPL759" s="31"/>
      <c r="DPM759" s="31"/>
      <c r="DPN759" s="31"/>
      <c r="DPO759" s="31"/>
      <c r="DPP759" s="31"/>
      <c r="DPQ759" s="31"/>
      <c r="DPR759" s="31"/>
      <c r="DPS759" s="31"/>
      <c r="DPT759" s="31"/>
      <c r="DPU759" s="31"/>
      <c r="DPV759" s="31"/>
      <c r="DPW759" s="31"/>
      <c r="DPX759" s="31"/>
      <c r="DPY759" s="31"/>
      <c r="DPZ759" s="31"/>
      <c r="DQA759" s="31"/>
      <c r="DQB759" s="31"/>
      <c r="DQC759" s="31"/>
      <c r="DQD759" s="31"/>
      <c r="DQE759" s="31"/>
      <c r="DQF759" s="31"/>
      <c r="DQG759" s="31"/>
      <c r="DQH759" s="31"/>
      <c r="DQI759" s="31"/>
      <c r="DQJ759" s="31"/>
      <c r="DQK759" s="31"/>
      <c r="DQL759" s="31"/>
      <c r="DQM759" s="31"/>
      <c r="DQN759" s="31"/>
      <c r="DQO759" s="31"/>
      <c r="DQP759" s="31"/>
      <c r="DQQ759" s="31"/>
      <c r="DQR759" s="31"/>
      <c r="DQS759" s="31"/>
      <c r="DQT759" s="31"/>
      <c r="DQU759" s="31"/>
      <c r="DQV759" s="31"/>
      <c r="DQW759" s="31"/>
      <c r="DQX759" s="31"/>
      <c r="DQY759" s="31"/>
      <c r="DQZ759" s="31"/>
      <c r="DRA759" s="31"/>
      <c r="DRB759" s="31"/>
      <c r="DRC759" s="31"/>
      <c r="DRD759" s="31"/>
      <c r="DRE759" s="31"/>
      <c r="DRF759" s="31"/>
      <c r="DRG759" s="31"/>
      <c r="DRH759" s="31"/>
      <c r="DRI759" s="31"/>
      <c r="DRJ759" s="31"/>
      <c r="DRK759" s="31"/>
      <c r="DRL759" s="31"/>
      <c r="DRM759" s="31"/>
      <c r="DRN759" s="31"/>
      <c r="DRO759" s="31"/>
      <c r="DRP759" s="31"/>
      <c r="DRQ759" s="31"/>
      <c r="DRR759" s="31"/>
      <c r="DRS759" s="31"/>
      <c r="DRT759" s="31"/>
      <c r="DRU759" s="31"/>
      <c r="DRV759" s="31"/>
      <c r="DRW759" s="31"/>
      <c r="DRX759" s="31"/>
      <c r="DRY759" s="31"/>
      <c r="DRZ759" s="31"/>
      <c r="DSA759" s="31"/>
      <c r="DSB759" s="31"/>
      <c r="DSC759" s="31"/>
      <c r="DSD759" s="31"/>
      <c r="DSE759" s="31"/>
      <c r="DSF759" s="31"/>
      <c r="DSG759" s="31"/>
      <c r="DSH759" s="31"/>
      <c r="DSI759" s="31"/>
      <c r="DSJ759" s="31"/>
      <c r="DSK759" s="31"/>
      <c r="DSL759" s="31"/>
      <c r="DSM759" s="31"/>
      <c r="DSN759" s="31"/>
      <c r="DSO759" s="31"/>
      <c r="DSP759" s="31"/>
      <c r="DSQ759" s="31"/>
      <c r="DSR759" s="31"/>
      <c r="DSS759" s="31"/>
      <c r="DST759" s="31"/>
      <c r="DSU759" s="31"/>
      <c r="DSV759" s="31"/>
      <c r="DSW759" s="31"/>
      <c r="DSX759" s="31"/>
      <c r="DSY759" s="31"/>
      <c r="DSZ759" s="31"/>
      <c r="DTA759" s="31"/>
      <c r="DTB759" s="31"/>
      <c r="DTC759" s="31"/>
      <c r="DTD759" s="31"/>
      <c r="DTE759" s="31"/>
      <c r="DTF759" s="31"/>
      <c r="DTG759" s="31"/>
      <c r="DTH759" s="31"/>
      <c r="DTI759" s="31"/>
      <c r="DTJ759" s="31"/>
      <c r="DTK759" s="31"/>
      <c r="DTL759" s="31"/>
      <c r="DTM759" s="31"/>
      <c r="DTN759" s="31"/>
      <c r="DTO759" s="31"/>
      <c r="DTP759" s="31"/>
      <c r="DTQ759" s="31"/>
      <c r="DTR759" s="31"/>
      <c r="DTS759" s="31"/>
      <c r="DTT759" s="31"/>
      <c r="DTU759" s="31"/>
      <c r="DTV759" s="31"/>
      <c r="DTW759" s="31"/>
      <c r="DTX759" s="31"/>
      <c r="DTY759" s="31"/>
      <c r="DTZ759" s="31"/>
      <c r="DUA759" s="31"/>
      <c r="DUB759" s="31"/>
      <c r="DUC759" s="31"/>
      <c r="DUD759" s="31"/>
      <c r="DUE759" s="31"/>
      <c r="DUF759" s="31"/>
      <c r="DUG759" s="31"/>
      <c r="DUH759" s="31"/>
      <c r="DUI759" s="31"/>
      <c r="DUJ759" s="31"/>
      <c r="DUK759" s="31"/>
      <c r="DUL759" s="31"/>
      <c r="DUM759" s="31"/>
      <c r="DUN759" s="31"/>
      <c r="DUO759" s="31"/>
      <c r="DUP759" s="31"/>
      <c r="DUQ759" s="31"/>
      <c r="DUR759" s="31"/>
      <c r="DUS759" s="31"/>
      <c r="DUT759" s="31"/>
      <c r="DUU759" s="31"/>
      <c r="DUV759" s="31"/>
      <c r="DUW759" s="31"/>
      <c r="DUX759" s="31"/>
      <c r="DUY759" s="31"/>
      <c r="DUZ759" s="31"/>
      <c r="DVA759" s="31"/>
      <c r="DVB759" s="31"/>
      <c r="DVC759" s="31"/>
      <c r="DVD759" s="31"/>
      <c r="DVE759" s="31"/>
      <c r="DVF759" s="31"/>
      <c r="DVG759" s="31"/>
      <c r="DVH759" s="31"/>
      <c r="DVI759" s="31"/>
      <c r="DVJ759" s="31"/>
      <c r="DVK759" s="31"/>
      <c r="DVL759" s="31"/>
      <c r="DVM759" s="31"/>
      <c r="DVN759" s="31"/>
      <c r="DVO759" s="31"/>
      <c r="DVP759" s="31"/>
      <c r="DVQ759" s="31"/>
      <c r="DVR759" s="31"/>
      <c r="DVS759" s="31"/>
      <c r="DVT759" s="31"/>
      <c r="DVU759" s="31"/>
      <c r="DVV759" s="31"/>
      <c r="DVW759" s="31"/>
      <c r="DVX759" s="31"/>
      <c r="DVY759" s="31"/>
      <c r="DVZ759" s="31"/>
      <c r="DWA759" s="31"/>
      <c r="DWB759" s="31"/>
      <c r="DWC759" s="31"/>
      <c r="DWD759" s="31"/>
      <c r="DWE759" s="31"/>
      <c r="DWF759" s="31"/>
      <c r="DWG759" s="31"/>
      <c r="DWH759" s="31"/>
      <c r="DWI759" s="31"/>
      <c r="DWJ759" s="31"/>
      <c r="DWK759" s="31"/>
      <c r="DWL759" s="31"/>
      <c r="DWM759" s="31"/>
      <c r="DWN759" s="31"/>
      <c r="DWO759" s="31"/>
      <c r="DWP759" s="31"/>
      <c r="DWQ759" s="31"/>
      <c r="DWR759" s="31"/>
      <c r="DWS759" s="31"/>
      <c r="DWT759" s="31"/>
      <c r="DWU759" s="31"/>
      <c r="DWV759" s="31"/>
      <c r="DWW759" s="31"/>
      <c r="DWX759" s="31"/>
      <c r="DWY759" s="31"/>
      <c r="DWZ759" s="31"/>
      <c r="DXA759" s="31"/>
      <c r="DXB759" s="31"/>
      <c r="DXC759" s="31"/>
      <c r="DXD759" s="31"/>
      <c r="DXE759" s="31"/>
      <c r="DXF759" s="31"/>
      <c r="DXG759" s="31"/>
      <c r="DXH759" s="31"/>
      <c r="DXI759" s="31"/>
      <c r="DXJ759" s="31"/>
      <c r="DXK759" s="31"/>
      <c r="DXL759" s="31"/>
      <c r="DXM759" s="31"/>
      <c r="DXN759" s="31"/>
      <c r="DXO759" s="31"/>
      <c r="DXP759" s="31"/>
      <c r="DXQ759" s="31"/>
      <c r="DXR759" s="31"/>
      <c r="DXS759" s="31"/>
      <c r="DXT759" s="31"/>
      <c r="DXU759" s="31"/>
      <c r="DXV759" s="31"/>
      <c r="DXW759" s="31"/>
      <c r="DXX759" s="31"/>
      <c r="DXY759" s="31"/>
      <c r="DXZ759" s="31"/>
      <c r="DYA759" s="31"/>
      <c r="DYB759" s="31"/>
      <c r="DYC759" s="31"/>
      <c r="DYD759" s="31"/>
      <c r="DYE759" s="31"/>
      <c r="DYF759" s="31"/>
      <c r="DYG759" s="31"/>
      <c r="DYH759" s="31"/>
      <c r="DYI759" s="31"/>
      <c r="DYJ759" s="31"/>
      <c r="DYK759" s="31"/>
      <c r="DYL759" s="31"/>
      <c r="DYM759" s="31"/>
      <c r="DYN759" s="31"/>
      <c r="DYO759" s="31"/>
      <c r="DYP759" s="31"/>
      <c r="DYQ759" s="31"/>
      <c r="DYR759" s="31"/>
      <c r="DYS759" s="31"/>
      <c r="DYT759" s="31"/>
      <c r="DYU759" s="31"/>
      <c r="DYV759" s="31"/>
      <c r="DYW759" s="31"/>
      <c r="DYX759" s="31"/>
      <c r="DYY759" s="31"/>
      <c r="DYZ759" s="31"/>
      <c r="DZA759" s="31"/>
      <c r="DZB759" s="31"/>
      <c r="DZC759" s="31"/>
      <c r="DZD759" s="31"/>
      <c r="DZE759" s="31"/>
      <c r="DZF759" s="31"/>
      <c r="DZG759" s="31"/>
      <c r="DZH759" s="31"/>
      <c r="DZI759" s="31"/>
      <c r="DZJ759" s="31"/>
      <c r="DZK759" s="31"/>
      <c r="DZL759" s="31"/>
      <c r="DZM759" s="31"/>
      <c r="DZN759" s="31"/>
      <c r="DZO759" s="31"/>
      <c r="DZP759" s="31"/>
      <c r="DZQ759" s="31"/>
      <c r="DZR759" s="31"/>
      <c r="DZS759" s="31"/>
      <c r="DZT759" s="31"/>
      <c r="DZU759" s="31"/>
      <c r="DZV759" s="31"/>
      <c r="DZW759" s="31"/>
      <c r="DZX759" s="31"/>
      <c r="DZY759" s="31"/>
      <c r="DZZ759" s="31"/>
      <c r="EAA759" s="31"/>
      <c r="EAB759" s="31"/>
      <c r="EAC759" s="31"/>
      <c r="EAD759" s="31"/>
      <c r="EAE759" s="31"/>
      <c r="EAF759" s="31"/>
      <c r="EAG759" s="31"/>
      <c r="EAH759" s="31"/>
      <c r="EAI759" s="31"/>
      <c r="EAJ759" s="31"/>
      <c r="EAK759" s="31"/>
      <c r="EAL759" s="31"/>
      <c r="EAM759" s="31"/>
      <c r="EAN759" s="31"/>
      <c r="EAO759" s="31"/>
      <c r="EAP759" s="31"/>
      <c r="EAQ759" s="31"/>
      <c r="EAR759" s="31"/>
      <c r="EAS759" s="31"/>
      <c r="EAT759" s="31"/>
      <c r="EAU759" s="31"/>
      <c r="EAV759" s="31"/>
      <c r="EAW759" s="31"/>
      <c r="EAX759" s="31"/>
      <c r="EAY759" s="31"/>
      <c r="EAZ759" s="31"/>
      <c r="EBA759" s="31"/>
      <c r="EBB759" s="31"/>
      <c r="EBC759" s="31"/>
      <c r="EBD759" s="31"/>
      <c r="EBE759" s="31"/>
      <c r="EBF759" s="31"/>
      <c r="EBG759" s="31"/>
      <c r="EBH759" s="31"/>
      <c r="EBI759" s="31"/>
      <c r="EBJ759" s="31"/>
      <c r="EBK759" s="31"/>
      <c r="EBL759" s="31"/>
      <c r="EBM759" s="31"/>
      <c r="EBN759" s="31"/>
      <c r="EBO759" s="31"/>
      <c r="EBP759" s="31"/>
      <c r="EBQ759" s="31"/>
      <c r="EBR759" s="31"/>
      <c r="EBS759" s="31"/>
      <c r="EBT759" s="31"/>
      <c r="EBU759" s="31"/>
      <c r="EBV759" s="31"/>
      <c r="EBW759" s="31"/>
      <c r="EBX759" s="31"/>
      <c r="EBY759" s="31"/>
      <c r="EBZ759" s="31"/>
      <c r="ECA759" s="31"/>
      <c r="ECB759" s="31"/>
      <c r="ECC759" s="31"/>
      <c r="ECD759" s="31"/>
      <c r="ECE759" s="31"/>
      <c r="ECF759" s="31"/>
      <c r="ECG759" s="31"/>
      <c r="ECH759" s="31"/>
      <c r="ECI759" s="31"/>
      <c r="ECJ759" s="31"/>
      <c r="ECK759" s="31"/>
      <c r="ECL759" s="31"/>
      <c r="ECM759" s="31"/>
      <c r="ECN759" s="31"/>
      <c r="ECO759" s="31"/>
      <c r="ECP759" s="31"/>
      <c r="ECQ759" s="31"/>
      <c r="ECR759" s="31"/>
      <c r="ECS759" s="31"/>
      <c r="ECT759" s="31"/>
      <c r="ECU759" s="31"/>
      <c r="ECV759" s="31"/>
      <c r="ECW759" s="31"/>
      <c r="ECX759" s="31"/>
      <c r="ECY759" s="31"/>
      <c r="ECZ759" s="31"/>
      <c r="EDA759" s="31"/>
      <c r="EDB759" s="31"/>
      <c r="EDC759" s="31"/>
      <c r="EDD759" s="31"/>
      <c r="EDE759" s="31"/>
      <c r="EDF759" s="31"/>
      <c r="EDG759" s="31"/>
      <c r="EDH759" s="31"/>
      <c r="EDI759" s="31"/>
      <c r="EDJ759" s="31"/>
      <c r="EDK759" s="31"/>
      <c r="EDL759" s="31"/>
      <c r="EDM759" s="31"/>
      <c r="EDN759" s="31"/>
      <c r="EDO759" s="31"/>
      <c r="EDP759" s="31"/>
      <c r="EDQ759" s="31"/>
      <c r="EDR759" s="31"/>
      <c r="EDS759" s="31"/>
      <c r="EDT759" s="31"/>
      <c r="EDU759" s="31"/>
      <c r="EDV759" s="31"/>
      <c r="EDW759" s="31"/>
      <c r="EDX759" s="31"/>
      <c r="EDY759" s="31"/>
      <c r="EDZ759" s="31"/>
      <c r="EEA759" s="31"/>
      <c r="EEB759" s="31"/>
      <c r="EEC759" s="31"/>
      <c r="EED759" s="31"/>
      <c r="EEE759" s="31"/>
      <c r="EEF759" s="31"/>
      <c r="EEG759" s="31"/>
      <c r="EEH759" s="31"/>
      <c r="EEI759" s="31"/>
      <c r="EEJ759" s="31"/>
      <c r="EEK759" s="31"/>
      <c r="EEL759" s="31"/>
      <c r="EEM759" s="31"/>
      <c r="EEN759" s="31"/>
      <c r="EEO759" s="31"/>
      <c r="EEP759" s="31"/>
      <c r="EEQ759" s="31"/>
      <c r="EER759" s="31"/>
      <c r="EES759" s="31"/>
      <c r="EET759" s="31"/>
      <c r="EEU759" s="31"/>
      <c r="EEV759" s="31"/>
      <c r="EEW759" s="31"/>
      <c r="EEX759" s="31"/>
      <c r="EEY759" s="31"/>
      <c r="EEZ759" s="31"/>
      <c r="EFA759" s="31"/>
      <c r="EFB759" s="31"/>
      <c r="EFC759" s="31"/>
      <c r="EFD759" s="31"/>
      <c r="EFE759" s="31"/>
      <c r="EFF759" s="31"/>
      <c r="EFG759" s="31"/>
      <c r="EFH759" s="31"/>
      <c r="EFI759" s="31"/>
      <c r="EFJ759" s="31"/>
      <c r="EFK759" s="31"/>
      <c r="EFL759" s="31"/>
      <c r="EFM759" s="31"/>
      <c r="EFN759" s="31"/>
      <c r="EFO759" s="31"/>
      <c r="EFP759" s="31"/>
      <c r="EFQ759" s="31"/>
      <c r="EFR759" s="31"/>
      <c r="EFS759" s="31"/>
      <c r="EFT759" s="31"/>
      <c r="EFU759" s="31"/>
      <c r="EFV759" s="31"/>
      <c r="EFW759" s="31"/>
      <c r="EFX759" s="31"/>
      <c r="EFY759" s="31"/>
      <c r="EFZ759" s="31"/>
      <c r="EGA759" s="31"/>
      <c r="EGB759" s="31"/>
      <c r="EGC759" s="31"/>
      <c r="EGD759" s="31"/>
      <c r="EGE759" s="31"/>
      <c r="EGF759" s="31"/>
      <c r="EGG759" s="31"/>
      <c r="EGH759" s="31"/>
      <c r="EGI759" s="31"/>
      <c r="EGJ759" s="31"/>
      <c r="EGK759" s="31"/>
      <c r="EGL759" s="31"/>
      <c r="EGM759" s="31"/>
      <c r="EGN759" s="31"/>
      <c r="EGO759" s="31"/>
      <c r="EGP759" s="31"/>
      <c r="EGQ759" s="31"/>
      <c r="EGR759" s="31"/>
      <c r="EGS759" s="31"/>
      <c r="EGT759" s="31"/>
      <c r="EGU759" s="31"/>
      <c r="EGV759" s="31"/>
      <c r="EGW759" s="31"/>
      <c r="EGX759" s="31"/>
      <c r="EGY759" s="31"/>
      <c r="EGZ759" s="31"/>
      <c r="EHA759" s="31"/>
      <c r="EHB759" s="31"/>
      <c r="EHC759" s="31"/>
      <c r="EHD759" s="31"/>
      <c r="EHE759" s="31"/>
      <c r="EHF759" s="31"/>
      <c r="EHG759" s="31"/>
      <c r="EHH759" s="31"/>
      <c r="EHI759" s="31"/>
      <c r="EHJ759" s="31"/>
      <c r="EHK759" s="31"/>
      <c r="EHL759" s="31"/>
      <c r="EHM759" s="31"/>
      <c r="EHN759" s="31"/>
      <c r="EHO759" s="31"/>
      <c r="EHP759" s="31"/>
      <c r="EHQ759" s="31"/>
      <c r="EHR759" s="31"/>
      <c r="EHS759" s="31"/>
      <c r="EHT759" s="31"/>
      <c r="EHU759" s="31"/>
      <c r="EHV759" s="31"/>
      <c r="EHW759" s="31"/>
      <c r="EHX759" s="31"/>
      <c r="EHY759" s="31"/>
      <c r="EHZ759" s="31"/>
      <c r="EIA759" s="31"/>
      <c r="EIB759" s="31"/>
      <c r="EIC759" s="31"/>
      <c r="EID759" s="31"/>
      <c r="EIE759" s="31"/>
      <c r="EIF759" s="31"/>
      <c r="EIG759" s="31"/>
      <c r="EIH759" s="31"/>
      <c r="EII759" s="31"/>
      <c r="EIJ759" s="31"/>
      <c r="EIK759" s="31"/>
      <c r="EIL759" s="31"/>
      <c r="EIM759" s="31"/>
      <c r="EIN759" s="31"/>
      <c r="EIO759" s="31"/>
      <c r="EIP759" s="31"/>
      <c r="EIQ759" s="31"/>
      <c r="EIR759" s="31"/>
      <c r="EIS759" s="31"/>
      <c r="EIT759" s="31"/>
      <c r="EIU759" s="31"/>
      <c r="EIV759" s="31"/>
      <c r="EIW759" s="31"/>
      <c r="EIX759" s="31"/>
      <c r="EIY759" s="31"/>
      <c r="EIZ759" s="31"/>
      <c r="EJA759" s="31"/>
      <c r="EJB759" s="31"/>
      <c r="EJC759" s="31"/>
      <c r="EJD759" s="31"/>
      <c r="EJE759" s="31"/>
      <c r="EJF759" s="31"/>
      <c r="EJG759" s="31"/>
      <c r="EJH759" s="31"/>
      <c r="EJI759" s="31"/>
      <c r="EJJ759" s="31"/>
      <c r="EJK759" s="31"/>
      <c r="EJL759" s="31"/>
      <c r="EJM759" s="31"/>
      <c r="EJN759" s="31"/>
      <c r="EJO759" s="31"/>
      <c r="EJP759" s="31"/>
      <c r="EJQ759" s="31"/>
      <c r="EJR759" s="31"/>
      <c r="EJS759" s="31"/>
      <c r="EJT759" s="31"/>
      <c r="EJU759" s="31"/>
      <c r="EJV759" s="31"/>
      <c r="EJW759" s="31"/>
      <c r="EJX759" s="31"/>
      <c r="EJY759" s="31"/>
      <c r="EJZ759" s="31"/>
      <c r="EKA759" s="31"/>
      <c r="EKB759" s="31"/>
      <c r="EKC759" s="31"/>
      <c r="EKD759" s="31"/>
      <c r="EKE759" s="31"/>
      <c r="EKF759" s="31"/>
      <c r="EKG759" s="31"/>
      <c r="EKH759" s="31"/>
      <c r="EKI759" s="31"/>
      <c r="EKJ759" s="31"/>
      <c r="EKK759" s="31"/>
      <c r="EKL759" s="31"/>
      <c r="EKM759" s="31"/>
      <c r="EKN759" s="31"/>
      <c r="EKO759" s="31"/>
      <c r="EKP759" s="31"/>
      <c r="EKQ759" s="31"/>
      <c r="EKR759" s="31"/>
      <c r="EKS759" s="31"/>
      <c r="EKT759" s="31"/>
      <c r="EKU759" s="31"/>
      <c r="EKV759" s="31"/>
      <c r="EKW759" s="31"/>
      <c r="EKX759" s="31"/>
      <c r="EKY759" s="31"/>
      <c r="EKZ759" s="31"/>
      <c r="ELA759" s="31"/>
      <c r="ELB759" s="31"/>
      <c r="ELC759" s="31"/>
      <c r="ELD759" s="31"/>
      <c r="ELE759" s="31"/>
      <c r="ELF759" s="31"/>
      <c r="ELG759" s="31"/>
      <c r="ELH759" s="31"/>
      <c r="ELI759" s="31"/>
      <c r="ELJ759" s="31"/>
      <c r="ELK759" s="31"/>
      <c r="ELL759" s="31"/>
      <c r="ELM759" s="31"/>
      <c r="ELN759" s="31"/>
      <c r="ELO759" s="31"/>
      <c r="ELP759" s="31"/>
      <c r="ELQ759" s="31"/>
      <c r="ELR759" s="31"/>
      <c r="ELS759" s="31"/>
      <c r="ELT759" s="31"/>
      <c r="ELU759" s="31"/>
      <c r="ELV759" s="31"/>
      <c r="ELW759" s="31"/>
      <c r="ELX759" s="31"/>
      <c r="ELY759" s="31"/>
      <c r="ELZ759" s="31"/>
      <c r="EMA759" s="31"/>
      <c r="EMB759" s="31"/>
      <c r="EMC759" s="31"/>
      <c r="EMD759" s="31"/>
      <c r="EME759" s="31"/>
      <c r="EMF759" s="31"/>
      <c r="EMG759" s="31"/>
      <c r="EMH759" s="31"/>
      <c r="EMI759" s="31"/>
      <c r="EMJ759" s="31"/>
      <c r="EMK759" s="31"/>
      <c r="EML759" s="31"/>
      <c r="EMM759" s="31"/>
      <c r="EMN759" s="31"/>
      <c r="EMO759" s="31"/>
      <c r="EMP759" s="31"/>
      <c r="EMQ759" s="31"/>
      <c r="EMR759" s="31"/>
      <c r="EMS759" s="31"/>
      <c r="EMT759" s="31"/>
      <c r="EMU759" s="31"/>
      <c r="EMV759" s="31"/>
      <c r="EMW759" s="31"/>
      <c r="EMX759" s="31"/>
      <c r="EMY759" s="31"/>
      <c r="EMZ759" s="31"/>
      <c r="ENA759" s="31"/>
      <c r="ENB759" s="31"/>
      <c r="ENC759" s="31"/>
      <c r="END759" s="31"/>
      <c r="ENE759" s="31"/>
      <c r="ENF759" s="31"/>
      <c r="ENG759" s="31"/>
      <c r="ENH759" s="31"/>
      <c r="ENI759" s="31"/>
      <c r="ENJ759" s="31"/>
      <c r="ENK759" s="31"/>
      <c r="ENL759" s="31"/>
      <c r="ENM759" s="31"/>
      <c r="ENN759" s="31"/>
      <c r="ENO759" s="31"/>
      <c r="ENP759" s="31"/>
      <c r="ENQ759" s="31"/>
      <c r="ENR759" s="31"/>
      <c r="ENS759" s="31"/>
      <c r="ENT759" s="31"/>
      <c r="ENU759" s="31"/>
      <c r="ENV759" s="31"/>
      <c r="ENW759" s="31"/>
      <c r="ENX759" s="31"/>
      <c r="ENY759" s="31"/>
      <c r="ENZ759" s="31"/>
      <c r="EOA759" s="31"/>
      <c r="EOB759" s="31"/>
      <c r="EOC759" s="31"/>
      <c r="EOD759" s="31"/>
      <c r="EOE759" s="31"/>
      <c r="EOF759" s="31"/>
      <c r="EOG759" s="31"/>
      <c r="EOH759" s="31"/>
      <c r="EOI759" s="31"/>
      <c r="EOJ759" s="31"/>
      <c r="EOK759" s="31"/>
      <c r="EOL759" s="31"/>
      <c r="EOM759" s="31"/>
      <c r="EON759" s="31"/>
      <c r="EOO759" s="31"/>
      <c r="EOP759" s="31"/>
      <c r="EOQ759" s="31"/>
      <c r="EOR759" s="31"/>
      <c r="EOS759" s="31"/>
      <c r="EOT759" s="31"/>
      <c r="EOU759" s="31"/>
      <c r="EOV759" s="31"/>
      <c r="EOW759" s="31"/>
      <c r="EOX759" s="31"/>
      <c r="EOY759" s="31"/>
      <c r="EOZ759" s="31"/>
      <c r="EPA759" s="31"/>
      <c r="EPB759" s="31"/>
      <c r="EPC759" s="31"/>
      <c r="EPD759" s="31"/>
      <c r="EPE759" s="31"/>
      <c r="EPF759" s="31"/>
      <c r="EPG759" s="31"/>
      <c r="EPH759" s="31"/>
      <c r="EPI759" s="31"/>
      <c r="EPJ759" s="31"/>
      <c r="EPK759" s="31"/>
      <c r="EPL759" s="31"/>
      <c r="EPM759" s="31"/>
      <c r="EPN759" s="31"/>
      <c r="EPO759" s="31"/>
      <c r="EPP759" s="31"/>
      <c r="EPQ759" s="31"/>
      <c r="EPR759" s="31"/>
      <c r="EPS759" s="31"/>
      <c r="EPT759" s="31"/>
      <c r="EPU759" s="31"/>
      <c r="EPV759" s="31"/>
      <c r="EPW759" s="31"/>
      <c r="EPX759" s="31"/>
      <c r="EPY759" s="31"/>
      <c r="EPZ759" s="31"/>
      <c r="EQA759" s="31"/>
      <c r="EQB759" s="31"/>
      <c r="EQC759" s="31"/>
      <c r="EQD759" s="31"/>
      <c r="EQE759" s="31"/>
      <c r="EQF759" s="31"/>
      <c r="EQG759" s="31"/>
      <c r="EQH759" s="31"/>
      <c r="EQI759" s="31"/>
      <c r="EQJ759" s="31"/>
      <c r="EQK759" s="31"/>
      <c r="EQL759" s="31"/>
      <c r="EQM759" s="31"/>
      <c r="EQN759" s="31"/>
      <c r="EQO759" s="31"/>
      <c r="EQP759" s="31"/>
      <c r="EQQ759" s="31"/>
      <c r="EQR759" s="31"/>
      <c r="EQS759" s="31"/>
      <c r="EQT759" s="31"/>
      <c r="EQU759" s="31"/>
      <c r="EQV759" s="31"/>
      <c r="EQW759" s="31"/>
      <c r="EQX759" s="31"/>
      <c r="EQY759" s="31"/>
      <c r="EQZ759" s="31"/>
      <c r="ERA759" s="31"/>
      <c r="ERB759" s="31"/>
      <c r="ERC759" s="31"/>
      <c r="ERD759" s="31"/>
      <c r="ERE759" s="31"/>
      <c r="ERF759" s="31"/>
      <c r="ERG759" s="31"/>
      <c r="ERH759" s="31"/>
      <c r="ERI759" s="31"/>
      <c r="ERJ759" s="31"/>
      <c r="ERK759" s="31"/>
      <c r="ERL759" s="31"/>
      <c r="ERM759" s="31"/>
      <c r="ERN759" s="31"/>
      <c r="ERO759" s="31"/>
      <c r="ERP759" s="31"/>
      <c r="ERQ759" s="31"/>
      <c r="ERR759" s="31"/>
      <c r="ERS759" s="31"/>
      <c r="ERT759" s="31"/>
      <c r="ERU759" s="31"/>
      <c r="ERV759" s="31"/>
      <c r="ERW759" s="31"/>
      <c r="ERX759" s="31"/>
      <c r="ERY759" s="31"/>
      <c r="ERZ759" s="31"/>
      <c r="ESA759" s="31"/>
      <c r="ESB759" s="31"/>
      <c r="ESC759" s="31"/>
      <c r="ESD759" s="31"/>
      <c r="ESE759" s="31"/>
      <c r="ESF759" s="31"/>
      <c r="ESG759" s="31"/>
      <c r="ESH759" s="31"/>
      <c r="ESI759" s="31"/>
      <c r="ESJ759" s="31"/>
      <c r="ESK759" s="31"/>
      <c r="ESL759" s="31"/>
      <c r="ESM759" s="31"/>
      <c r="ESN759" s="31"/>
      <c r="ESO759" s="31"/>
      <c r="ESP759" s="31"/>
      <c r="ESQ759" s="31"/>
      <c r="ESR759" s="31"/>
      <c r="ESS759" s="31"/>
      <c r="EST759" s="31"/>
      <c r="ESU759" s="31"/>
      <c r="ESV759" s="31"/>
      <c r="ESW759" s="31"/>
      <c r="ESX759" s="31"/>
      <c r="ESY759" s="31"/>
      <c r="ESZ759" s="31"/>
      <c r="ETA759" s="31"/>
      <c r="ETB759" s="31"/>
      <c r="ETC759" s="31"/>
      <c r="ETD759" s="31"/>
      <c r="ETE759" s="31"/>
      <c r="ETF759" s="31"/>
      <c r="ETG759" s="31"/>
      <c r="ETH759" s="31"/>
      <c r="ETI759" s="31"/>
      <c r="ETJ759" s="31"/>
      <c r="ETK759" s="31"/>
      <c r="ETL759" s="31"/>
      <c r="ETM759" s="31"/>
      <c r="ETN759" s="31"/>
      <c r="ETO759" s="31"/>
      <c r="ETP759" s="31"/>
      <c r="ETQ759" s="31"/>
      <c r="ETR759" s="31"/>
      <c r="ETS759" s="31"/>
      <c r="ETT759" s="31"/>
      <c r="ETU759" s="31"/>
      <c r="ETV759" s="31"/>
      <c r="ETW759" s="31"/>
      <c r="ETX759" s="31"/>
      <c r="ETY759" s="31"/>
      <c r="ETZ759" s="31"/>
      <c r="EUA759" s="31"/>
      <c r="EUB759" s="31"/>
      <c r="EUC759" s="31"/>
      <c r="EUD759" s="31"/>
      <c r="EUE759" s="31"/>
      <c r="EUF759" s="31"/>
      <c r="EUG759" s="31"/>
      <c r="EUH759" s="31"/>
      <c r="EUI759" s="31"/>
      <c r="EUJ759" s="31"/>
      <c r="EUK759" s="31"/>
      <c r="EUL759" s="31"/>
      <c r="EUM759" s="31"/>
      <c r="EUN759" s="31"/>
      <c r="EUO759" s="31"/>
      <c r="EUP759" s="31"/>
      <c r="EUQ759" s="31"/>
      <c r="EUR759" s="31"/>
      <c r="EUS759" s="31"/>
      <c r="EUT759" s="31"/>
      <c r="EUU759" s="31"/>
      <c r="EUV759" s="31"/>
      <c r="EUW759" s="31"/>
      <c r="EUX759" s="31"/>
      <c r="EUY759" s="31"/>
      <c r="EUZ759" s="31"/>
      <c r="EVA759" s="31"/>
      <c r="EVB759" s="31"/>
      <c r="EVC759" s="31"/>
      <c r="EVD759" s="31"/>
      <c r="EVE759" s="31"/>
      <c r="EVF759" s="31"/>
      <c r="EVG759" s="31"/>
      <c r="EVH759" s="31"/>
      <c r="EVI759" s="31"/>
      <c r="EVJ759" s="31"/>
      <c r="EVK759" s="31"/>
      <c r="EVL759" s="31"/>
      <c r="EVM759" s="31"/>
      <c r="EVN759" s="31"/>
      <c r="EVO759" s="31"/>
      <c r="EVP759" s="31"/>
      <c r="EVQ759" s="31"/>
      <c r="EVR759" s="31"/>
      <c r="EVS759" s="31"/>
      <c r="EVT759" s="31"/>
      <c r="EVU759" s="31"/>
      <c r="EVV759" s="31"/>
      <c r="EVW759" s="31"/>
      <c r="EVX759" s="31"/>
      <c r="EVY759" s="31"/>
      <c r="EVZ759" s="31"/>
      <c r="EWA759" s="31"/>
      <c r="EWB759" s="31"/>
      <c r="EWC759" s="31"/>
      <c r="EWD759" s="31"/>
      <c r="EWE759" s="31"/>
      <c r="EWF759" s="31"/>
      <c r="EWG759" s="31"/>
      <c r="EWH759" s="31"/>
      <c r="EWI759" s="31"/>
      <c r="EWJ759" s="31"/>
      <c r="EWK759" s="31"/>
      <c r="EWL759" s="31"/>
      <c r="EWM759" s="31"/>
      <c r="EWN759" s="31"/>
      <c r="EWO759" s="31"/>
      <c r="EWP759" s="31"/>
      <c r="EWQ759" s="31"/>
      <c r="EWR759" s="31"/>
      <c r="EWS759" s="31"/>
      <c r="EWT759" s="31"/>
      <c r="EWU759" s="31"/>
      <c r="EWV759" s="31"/>
      <c r="EWW759" s="31"/>
      <c r="EWX759" s="31"/>
      <c r="EWY759" s="31"/>
      <c r="EWZ759" s="31"/>
      <c r="EXA759" s="31"/>
      <c r="EXB759" s="31"/>
      <c r="EXC759" s="31"/>
      <c r="EXD759" s="31"/>
      <c r="EXE759" s="31"/>
      <c r="EXF759" s="31"/>
      <c r="EXG759" s="31"/>
      <c r="EXH759" s="31"/>
      <c r="EXI759" s="31"/>
      <c r="EXJ759" s="31"/>
      <c r="EXK759" s="31"/>
      <c r="EXL759" s="31"/>
      <c r="EXM759" s="31"/>
      <c r="EXN759" s="31"/>
      <c r="EXO759" s="31"/>
      <c r="EXP759" s="31"/>
      <c r="EXQ759" s="31"/>
      <c r="EXR759" s="31"/>
      <c r="EXS759" s="31"/>
      <c r="EXT759" s="31"/>
      <c r="EXU759" s="31"/>
      <c r="EXV759" s="31"/>
      <c r="EXW759" s="31"/>
      <c r="EXX759" s="31"/>
      <c r="EXY759" s="31"/>
      <c r="EXZ759" s="31"/>
      <c r="EYA759" s="31"/>
      <c r="EYB759" s="31"/>
      <c r="EYC759" s="31"/>
      <c r="EYD759" s="31"/>
      <c r="EYE759" s="31"/>
      <c r="EYF759" s="31"/>
      <c r="EYG759" s="31"/>
      <c r="EYH759" s="31"/>
      <c r="EYI759" s="31"/>
      <c r="EYJ759" s="31"/>
      <c r="EYK759" s="31"/>
      <c r="EYL759" s="31"/>
      <c r="EYM759" s="31"/>
      <c r="EYN759" s="31"/>
      <c r="EYO759" s="31"/>
      <c r="EYP759" s="31"/>
      <c r="EYQ759" s="31"/>
      <c r="EYR759" s="31"/>
      <c r="EYS759" s="31"/>
      <c r="EYT759" s="31"/>
      <c r="EYU759" s="31"/>
      <c r="EYV759" s="31"/>
      <c r="EYW759" s="31"/>
      <c r="EYX759" s="31"/>
      <c r="EYY759" s="31"/>
      <c r="EYZ759" s="31"/>
      <c r="EZA759" s="31"/>
      <c r="EZB759" s="31"/>
      <c r="EZC759" s="31"/>
      <c r="EZD759" s="31"/>
      <c r="EZE759" s="31"/>
      <c r="EZF759" s="31"/>
      <c r="EZG759" s="31"/>
      <c r="EZH759" s="31"/>
      <c r="EZI759" s="31"/>
      <c r="EZJ759" s="31"/>
      <c r="EZK759" s="31"/>
      <c r="EZL759" s="31"/>
      <c r="EZM759" s="31"/>
      <c r="EZN759" s="31"/>
      <c r="EZO759" s="31"/>
      <c r="EZP759" s="31"/>
      <c r="EZQ759" s="31"/>
      <c r="EZR759" s="31"/>
      <c r="EZS759" s="31"/>
      <c r="EZT759" s="31"/>
      <c r="EZU759" s="31"/>
      <c r="EZV759" s="31"/>
      <c r="EZW759" s="31"/>
      <c r="EZX759" s="31"/>
      <c r="EZY759" s="31"/>
      <c r="EZZ759" s="31"/>
      <c r="FAA759" s="31"/>
      <c r="FAB759" s="31"/>
      <c r="FAC759" s="31"/>
      <c r="FAD759" s="31"/>
      <c r="FAE759" s="31"/>
      <c r="FAF759" s="31"/>
      <c r="FAG759" s="31"/>
      <c r="FAH759" s="31"/>
      <c r="FAI759" s="31"/>
      <c r="FAJ759" s="31"/>
      <c r="FAK759" s="31"/>
      <c r="FAL759" s="31"/>
      <c r="FAM759" s="31"/>
      <c r="FAN759" s="31"/>
      <c r="FAO759" s="31"/>
      <c r="FAP759" s="31"/>
      <c r="FAQ759" s="31"/>
      <c r="FAR759" s="31"/>
      <c r="FAS759" s="31"/>
      <c r="FAT759" s="31"/>
      <c r="FAU759" s="31"/>
      <c r="FAV759" s="31"/>
      <c r="FAW759" s="31"/>
      <c r="FAX759" s="31"/>
      <c r="FAY759" s="31"/>
      <c r="FAZ759" s="31"/>
      <c r="FBA759" s="31"/>
      <c r="FBB759" s="31"/>
      <c r="FBC759" s="31"/>
      <c r="FBD759" s="31"/>
      <c r="FBE759" s="31"/>
      <c r="FBF759" s="31"/>
      <c r="FBG759" s="31"/>
      <c r="FBH759" s="31"/>
      <c r="FBI759" s="31"/>
      <c r="FBJ759" s="31"/>
      <c r="FBK759" s="31"/>
      <c r="FBL759" s="31"/>
      <c r="FBM759" s="31"/>
      <c r="FBN759" s="31"/>
      <c r="FBO759" s="31"/>
      <c r="FBP759" s="31"/>
      <c r="FBQ759" s="31"/>
      <c r="FBR759" s="31"/>
      <c r="FBS759" s="31"/>
      <c r="FBT759" s="31"/>
      <c r="FBU759" s="31"/>
      <c r="FBV759" s="31"/>
      <c r="FBW759" s="31"/>
      <c r="FBX759" s="31"/>
      <c r="FBY759" s="31"/>
      <c r="FBZ759" s="31"/>
      <c r="FCA759" s="31"/>
      <c r="FCB759" s="31"/>
      <c r="FCC759" s="31"/>
      <c r="FCD759" s="31"/>
      <c r="FCE759" s="31"/>
      <c r="FCF759" s="31"/>
      <c r="FCG759" s="31"/>
      <c r="FCH759" s="31"/>
      <c r="FCI759" s="31"/>
      <c r="FCJ759" s="31"/>
      <c r="FCK759" s="31"/>
      <c r="FCL759" s="31"/>
      <c r="FCM759" s="31"/>
      <c r="FCN759" s="31"/>
      <c r="FCO759" s="31"/>
      <c r="FCP759" s="31"/>
      <c r="FCQ759" s="31"/>
      <c r="FCR759" s="31"/>
      <c r="FCS759" s="31"/>
      <c r="FCT759" s="31"/>
      <c r="FCU759" s="31"/>
      <c r="FCV759" s="31"/>
      <c r="FCW759" s="31"/>
      <c r="FCX759" s="31"/>
      <c r="FCY759" s="31"/>
      <c r="FCZ759" s="31"/>
      <c r="FDA759" s="31"/>
      <c r="FDB759" s="31"/>
      <c r="FDC759" s="31"/>
      <c r="FDD759" s="31"/>
      <c r="FDE759" s="31"/>
      <c r="FDF759" s="31"/>
      <c r="FDG759" s="31"/>
      <c r="FDH759" s="31"/>
      <c r="FDI759" s="31"/>
      <c r="FDJ759" s="31"/>
      <c r="FDK759" s="31"/>
      <c r="FDL759" s="31"/>
      <c r="FDM759" s="31"/>
      <c r="FDN759" s="31"/>
      <c r="FDO759" s="31"/>
      <c r="FDP759" s="31"/>
      <c r="FDQ759" s="31"/>
      <c r="FDR759" s="31"/>
      <c r="FDS759" s="31"/>
      <c r="FDT759" s="31"/>
      <c r="FDU759" s="31"/>
      <c r="FDV759" s="31"/>
      <c r="FDW759" s="31"/>
      <c r="FDX759" s="31"/>
      <c r="FDY759" s="31"/>
      <c r="FDZ759" s="31"/>
      <c r="FEA759" s="31"/>
      <c r="FEB759" s="31"/>
      <c r="FEC759" s="31"/>
      <c r="FED759" s="31"/>
      <c r="FEE759" s="31"/>
      <c r="FEF759" s="31"/>
      <c r="FEG759" s="31"/>
      <c r="FEH759" s="31"/>
      <c r="FEI759" s="31"/>
      <c r="FEJ759" s="31"/>
      <c r="FEK759" s="31"/>
      <c r="FEL759" s="31"/>
      <c r="FEM759" s="31"/>
      <c r="FEN759" s="31"/>
      <c r="FEO759" s="31"/>
      <c r="FEP759" s="31"/>
      <c r="FEQ759" s="31"/>
      <c r="FER759" s="31"/>
      <c r="FES759" s="31"/>
      <c r="FET759" s="31"/>
      <c r="FEU759" s="31"/>
      <c r="FEV759" s="31"/>
      <c r="FEW759" s="31"/>
      <c r="FEX759" s="31"/>
      <c r="FEY759" s="31"/>
      <c r="FEZ759" s="31"/>
      <c r="FFA759" s="31"/>
      <c r="FFB759" s="31"/>
      <c r="FFC759" s="31"/>
      <c r="FFD759" s="31"/>
      <c r="FFE759" s="31"/>
      <c r="FFF759" s="31"/>
      <c r="FFG759" s="31"/>
      <c r="FFH759" s="31"/>
      <c r="FFI759" s="31"/>
      <c r="FFJ759" s="31"/>
      <c r="FFK759" s="31"/>
      <c r="FFL759" s="31"/>
      <c r="FFM759" s="31"/>
      <c r="FFN759" s="31"/>
      <c r="FFO759" s="31"/>
      <c r="FFP759" s="31"/>
      <c r="FFQ759" s="31"/>
      <c r="FFR759" s="31"/>
      <c r="FFS759" s="31"/>
      <c r="FFT759" s="31"/>
      <c r="FFU759" s="31"/>
      <c r="FFV759" s="31"/>
      <c r="FFW759" s="31"/>
      <c r="FFX759" s="31"/>
      <c r="FFY759" s="31"/>
      <c r="FFZ759" s="31"/>
      <c r="FGA759" s="31"/>
      <c r="FGB759" s="31"/>
      <c r="FGC759" s="31"/>
      <c r="FGD759" s="31"/>
      <c r="FGE759" s="31"/>
      <c r="FGF759" s="31"/>
      <c r="FGG759" s="31"/>
      <c r="FGH759" s="31"/>
      <c r="FGI759" s="31"/>
      <c r="FGJ759" s="31"/>
      <c r="FGK759" s="31"/>
      <c r="FGL759" s="31"/>
      <c r="FGM759" s="31"/>
      <c r="FGN759" s="31"/>
      <c r="FGO759" s="31"/>
      <c r="FGP759" s="31"/>
      <c r="FGQ759" s="31"/>
      <c r="FGR759" s="31"/>
      <c r="FGS759" s="31"/>
      <c r="FGT759" s="31"/>
      <c r="FGU759" s="31"/>
      <c r="FGV759" s="31"/>
      <c r="FGW759" s="31"/>
      <c r="FGX759" s="31"/>
      <c r="FGY759" s="31"/>
      <c r="FGZ759" s="31"/>
      <c r="FHA759" s="31"/>
      <c r="FHB759" s="31"/>
      <c r="FHC759" s="31"/>
      <c r="FHD759" s="31"/>
      <c r="FHE759" s="31"/>
      <c r="FHF759" s="31"/>
      <c r="FHG759" s="31"/>
      <c r="FHH759" s="31"/>
      <c r="FHI759" s="31"/>
      <c r="FHJ759" s="31"/>
      <c r="FHK759" s="31"/>
      <c r="FHL759" s="31"/>
      <c r="FHM759" s="31"/>
      <c r="FHN759" s="31"/>
      <c r="FHO759" s="31"/>
      <c r="FHP759" s="31"/>
      <c r="FHQ759" s="31"/>
      <c r="FHR759" s="31"/>
      <c r="FHS759" s="31"/>
      <c r="FHT759" s="31"/>
      <c r="FHU759" s="31"/>
      <c r="FHV759" s="31"/>
      <c r="FHW759" s="31"/>
      <c r="FHX759" s="31"/>
      <c r="FHY759" s="31"/>
      <c r="FHZ759" s="31"/>
      <c r="FIA759" s="31"/>
      <c r="FIB759" s="31"/>
      <c r="FIC759" s="31"/>
      <c r="FID759" s="31"/>
      <c r="FIE759" s="31"/>
      <c r="FIF759" s="31"/>
      <c r="FIG759" s="31"/>
      <c r="FIH759" s="31"/>
      <c r="FII759" s="31"/>
      <c r="FIJ759" s="31"/>
      <c r="FIK759" s="31"/>
      <c r="FIL759" s="31"/>
      <c r="FIM759" s="31"/>
      <c r="FIN759" s="31"/>
      <c r="FIO759" s="31"/>
      <c r="FIP759" s="31"/>
      <c r="FIQ759" s="31"/>
      <c r="FIR759" s="31"/>
      <c r="FIS759" s="31"/>
      <c r="FIT759" s="31"/>
      <c r="FIU759" s="31"/>
      <c r="FIV759" s="31"/>
      <c r="FIW759" s="31"/>
      <c r="FIX759" s="31"/>
      <c r="FIY759" s="31"/>
      <c r="FIZ759" s="31"/>
      <c r="FJA759" s="31"/>
      <c r="FJB759" s="31"/>
      <c r="FJC759" s="31"/>
      <c r="FJD759" s="31"/>
      <c r="FJE759" s="31"/>
      <c r="FJF759" s="31"/>
      <c r="FJG759" s="31"/>
      <c r="FJH759" s="31"/>
      <c r="FJI759" s="31"/>
      <c r="FJJ759" s="31"/>
      <c r="FJK759" s="31"/>
      <c r="FJL759" s="31"/>
      <c r="FJM759" s="31"/>
      <c r="FJN759" s="31"/>
      <c r="FJO759" s="31"/>
      <c r="FJP759" s="31"/>
      <c r="FJQ759" s="31"/>
      <c r="FJR759" s="31"/>
      <c r="FJS759" s="31"/>
      <c r="FJT759" s="31"/>
      <c r="FJU759" s="31"/>
      <c r="FJV759" s="31"/>
      <c r="FJW759" s="31"/>
      <c r="FJX759" s="31"/>
      <c r="FJY759" s="31"/>
      <c r="FJZ759" s="31"/>
      <c r="FKA759" s="31"/>
      <c r="FKB759" s="31"/>
      <c r="FKC759" s="31"/>
      <c r="FKD759" s="31"/>
      <c r="FKE759" s="31"/>
      <c r="FKF759" s="31"/>
      <c r="FKG759" s="31"/>
      <c r="FKH759" s="31"/>
      <c r="FKI759" s="31"/>
      <c r="FKJ759" s="31"/>
      <c r="FKK759" s="31"/>
      <c r="FKL759" s="31"/>
      <c r="FKM759" s="31"/>
      <c r="FKN759" s="31"/>
      <c r="FKO759" s="31"/>
      <c r="FKP759" s="31"/>
      <c r="FKQ759" s="31"/>
      <c r="FKR759" s="31"/>
      <c r="FKS759" s="31"/>
      <c r="FKT759" s="31"/>
      <c r="FKU759" s="31"/>
      <c r="FKV759" s="31"/>
      <c r="FKW759" s="31"/>
      <c r="FKX759" s="31"/>
      <c r="FKY759" s="31"/>
      <c r="FKZ759" s="31"/>
      <c r="FLA759" s="31"/>
      <c r="FLB759" s="31"/>
      <c r="FLC759" s="31"/>
      <c r="FLD759" s="31"/>
      <c r="FLE759" s="31"/>
      <c r="FLF759" s="31"/>
      <c r="FLG759" s="31"/>
      <c r="FLH759" s="31"/>
      <c r="FLI759" s="31"/>
      <c r="FLJ759" s="31"/>
      <c r="FLK759" s="31"/>
      <c r="FLL759" s="31"/>
      <c r="FLM759" s="31"/>
      <c r="FLN759" s="31"/>
      <c r="FLO759" s="31"/>
      <c r="FLP759" s="31"/>
      <c r="FLQ759" s="31"/>
      <c r="FLR759" s="31"/>
      <c r="FLS759" s="31"/>
      <c r="FLT759" s="31"/>
      <c r="FLU759" s="31"/>
      <c r="FLV759" s="31"/>
      <c r="FLW759" s="31"/>
      <c r="FLX759" s="31"/>
      <c r="FLY759" s="31"/>
      <c r="FLZ759" s="31"/>
      <c r="FMA759" s="31"/>
      <c r="FMB759" s="31"/>
      <c r="FMC759" s="31"/>
      <c r="FMD759" s="31"/>
      <c r="FME759" s="31"/>
      <c r="FMF759" s="31"/>
      <c r="FMG759" s="31"/>
      <c r="FMH759" s="31"/>
      <c r="FMI759" s="31"/>
      <c r="FMJ759" s="31"/>
      <c r="FMK759" s="31"/>
      <c r="FML759" s="31"/>
      <c r="FMM759" s="31"/>
      <c r="FMN759" s="31"/>
      <c r="FMO759" s="31"/>
      <c r="FMP759" s="31"/>
      <c r="FMQ759" s="31"/>
      <c r="FMR759" s="31"/>
      <c r="FMS759" s="31"/>
      <c r="FMT759" s="31"/>
      <c r="FMU759" s="31"/>
      <c r="FMV759" s="31"/>
      <c r="FMW759" s="31"/>
      <c r="FMX759" s="31"/>
      <c r="FMY759" s="31"/>
      <c r="FMZ759" s="31"/>
      <c r="FNA759" s="31"/>
      <c r="FNB759" s="31"/>
      <c r="FNC759" s="31"/>
      <c r="FND759" s="31"/>
      <c r="FNE759" s="31"/>
      <c r="FNF759" s="31"/>
      <c r="FNG759" s="31"/>
      <c r="FNH759" s="31"/>
      <c r="FNI759" s="31"/>
      <c r="FNJ759" s="31"/>
      <c r="FNK759" s="31"/>
      <c r="FNL759" s="31"/>
      <c r="FNM759" s="31"/>
      <c r="FNN759" s="31"/>
      <c r="FNO759" s="31"/>
      <c r="FNP759" s="31"/>
      <c r="FNQ759" s="31"/>
      <c r="FNR759" s="31"/>
      <c r="FNS759" s="31"/>
      <c r="FNT759" s="31"/>
      <c r="FNU759" s="31"/>
      <c r="FNV759" s="31"/>
      <c r="FNW759" s="31"/>
      <c r="FNX759" s="31"/>
      <c r="FNY759" s="31"/>
      <c r="FNZ759" s="31"/>
      <c r="FOA759" s="31"/>
      <c r="FOB759" s="31"/>
      <c r="FOC759" s="31"/>
      <c r="FOD759" s="31"/>
      <c r="FOE759" s="31"/>
      <c r="FOF759" s="31"/>
      <c r="FOG759" s="31"/>
      <c r="FOH759" s="31"/>
      <c r="FOI759" s="31"/>
      <c r="FOJ759" s="31"/>
      <c r="FOK759" s="31"/>
      <c r="FOL759" s="31"/>
      <c r="FOM759" s="31"/>
      <c r="FON759" s="31"/>
      <c r="FOO759" s="31"/>
      <c r="FOP759" s="31"/>
      <c r="FOQ759" s="31"/>
      <c r="FOR759" s="31"/>
      <c r="FOS759" s="31"/>
      <c r="FOT759" s="31"/>
      <c r="FOU759" s="31"/>
      <c r="FOV759" s="31"/>
      <c r="FOW759" s="31"/>
      <c r="FOX759" s="31"/>
      <c r="FOY759" s="31"/>
      <c r="FOZ759" s="31"/>
      <c r="FPA759" s="31"/>
      <c r="FPB759" s="31"/>
      <c r="FPC759" s="31"/>
      <c r="FPD759" s="31"/>
      <c r="FPE759" s="31"/>
      <c r="FPF759" s="31"/>
      <c r="FPG759" s="31"/>
      <c r="FPH759" s="31"/>
      <c r="FPI759" s="31"/>
      <c r="FPJ759" s="31"/>
      <c r="FPK759" s="31"/>
      <c r="FPL759" s="31"/>
      <c r="FPM759" s="31"/>
      <c r="FPN759" s="31"/>
      <c r="FPO759" s="31"/>
      <c r="FPP759" s="31"/>
      <c r="FPQ759" s="31"/>
      <c r="FPR759" s="31"/>
      <c r="FPS759" s="31"/>
      <c r="FPT759" s="31"/>
      <c r="FPU759" s="31"/>
      <c r="FPV759" s="31"/>
      <c r="FPW759" s="31"/>
      <c r="FPX759" s="31"/>
      <c r="FPY759" s="31"/>
      <c r="FPZ759" s="31"/>
      <c r="FQA759" s="31"/>
      <c r="FQB759" s="31"/>
      <c r="FQC759" s="31"/>
      <c r="FQD759" s="31"/>
      <c r="FQE759" s="31"/>
      <c r="FQF759" s="31"/>
      <c r="FQG759" s="31"/>
      <c r="FQH759" s="31"/>
      <c r="FQI759" s="31"/>
      <c r="FQJ759" s="31"/>
      <c r="FQK759" s="31"/>
      <c r="FQL759" s="31"/>
      <c r="FQM759" s="31"/>
      <c r="FQN759" s="31"/>
      <c r="FQO759" s="31"/>
      <c r="FQP759" s="31"/>
      <c r="FQQ759" s="31"/>
      <c r="FQR759" s="31"/>
      <c r="FQS759" s="31"/>
      <c r="FQT759" s="31"/>
      <c r="FQU759" s="31"/>
      <c r="FQV759" s="31"/>
      <c r="FQW759" s="31"/>
      <c r="FQX759" s="31"/>
      <c r="FQY759" s="31"/>
      <c r="FQZ759" s="31"/>
      <c r="FRA759" s="31"/>
      <c r="FRB759" s="31"/>
      <c r="FRC759" s="31"/>
      <c r="FRD759" s="31"/>
      <c r="FRE759" s="31"/>
      <c r="FRF759" s="31"/>
      <c r="FRG759" s="31"/>
      <c r="FRH759" s="31"/>
      <c r="FRI759" s="31"/>
      <c r="FRJ759" s="31"/>
      <c r="FRK759" s="31"/>
      <c r="FRL759" s="31"/>
      <c r="FRM759" s="31"/>
      <c r="FRN759" s="31"/>
      <c r="FRO759" s="31"/>
      <c r="FRP759" s="31"/>
      <c r="FRQ759" s="31"/>
      <c r="FRR759" s="31"/>
      <c r="FRS759" s="31"/>
      <c r="FRT759" s="31"/>
      <c r="FRU759" s="31"/>
      <c r="FRV759" s="31"/>
      <c r="FRW759" s="31"/>
      <c r="FRX759" s="31"/>
      <c r="FRY759" s="31"/>
      <c r="FRZ759" s="31"/>
      <c r="FSA759" s="31"/>
      <c r="FSB759" s="31"/>
      <c r="FSC759" s="31"/>
      <c r="FSD759" s="31"/>
      <c r="FSE759" s="31"/>
      <c r="FSF759" s="31"/>
      <c r="FSG759" s="31"/>
      <c r="FSH759" s="31"/>
      <c r="FSI759" s="31"/>
      <c r="FSJ759" s="31"/>
      <c r="FSK759" s="31"/>
      <c r="FSL759" s="31"/>
      <c r="FSM759" s="31"/>
      <c r="FSN759" s="31"/>
      <c r="FSO759" s="31"/>
      <c r="FSP759" s="31"/>
      <c r="FSQ759" s="31"/>
      <c r="FSR759" s="31"/>
      <c r="FSS759" s="31"/>
      <c r="FST759" s="31"/>
      <c r="FSU759" s="31"/>
      <c r="FSV759" s="31"/>
      <c r="FSW759" s="31"/>
      <c r="FSX759" s="31"/>
      <c r="FSY759" s="31"/>
      <c r="FSZ759" s="31"/>
      <c r="FTA759" s="31"/>
      <c r="FTB759" s="31"/>
      <c r="FTC759" s="31"/>
      <c r="FTD759" s="31"/>
      <c r="FTE759" s="31"/>
      <c r="FTF759" s="31"/>
      <c r="FTG759" s="31"/>
      <c r="FTH759" s="31"/>
      <c r="FTI759" s="31"/>
      <c r="FTJ759" s="31"/>
      <c r="FTK759" s="31"/>
      <c r="FTL759" s="31"/>
      <c r="FTM759" s="31"/>
      <c r="FTN759" s="31"/>
      <c r="FTO759" s="31"/>
      <c r="FTP759" s="31"/>
      <c r="FTQ759" s="31"/>
      <c r="FTR759" s="31"/>
      <c r="FTS759" s="31"/>
      <c r="FTT759" s="31"/>
      <c r="FTU759" s="31"/>
      <c r="FTV759" s="31"/>
      <c r="FTW759" s="31"/>
      <c r="FTX759" s="31"/>
      <c r="FTY759" s="31"/>
      <c r="FTZ759" s="31"/>
      <c r="FUA759" s="31"/>
      <c r="FUB759" s="31"/>
      <c r="FUC759" s="31"/>
      <c r="FUD759" s="31"/>
      <c r="FUE759" s="31"/>
      <c r="FUF759" s="31"/>
      <c r="FUG759" s="31"/>
      <c r="FUH759" s="31"/>
      <c r="FUI759" s="31"/>
      <c r="FUJ759" s="31"/>
      <c r="FUK759" s="31"/>
      <c r="FUL759" s="31"/>
      <c r="FUM759" s="31"/>
      <c r="FUN759" s="31"/>
      <c r="FUO759" s="31"/>
      <c r="FUP759" s="31"/>
      <c r="FUQ759" s="31"/>
      <c r="FUR759" s="31"/>
      <c r="FUS759" s="31"/>
      <c r="FUT759" s="31"/>
      <c r="FUU759" s="31"/>
      <c r="FUV759" s="31"/>
      <c r="FUW759" s="31"/>
      <c r="FUX759" s="31"/>
      <c r="FUY759" s="31"/>
      <c r="FUZ759" s="31"/>
      <c r="FVA759" s="31"/>
      <c r="FVB759" s="31"/>
      <c r="FVC759" s="31"/>
      <c r="FVD759" s="31"/>
      <c r="FVE759" s="31"/>
      <c r="FVF759" s="31"/>
      <c r="FVG759" s="31"/>
      <c r="FVH759" s="31"/>
      <c r="FVI759" s="31"/>
      <c r="FVJ759" s="31"/>
      <c r="FVK759" s="31"/>
      <c r="FVL759" s="31"/>
      <c r="FVM759" s="31"/>
      <c r="FVN759" s="31"/>
      <c r="FVO759" s="31"/>
      <c r="FVP759" s="31"/>
      <c r="FVQ759" s="31"/>
      <c r="FVR759" s="31"/>
      <c r="FVS759" s="31"/>
      <c r="FVT759" s="31"/>
      <c r="FVU759" s="31"/>
      <c r="FVV759" s="31"/>
      <c r="FVW759" s="31"/>
      <c r="FVX759" s="31"/>
      <c r="FVY759" s="31"/>
      <c r="FVZ759" s="31"/>
      <c r="FWA759" s="31"/>
      <c r="FWB759" s="31"/>
      <c r="FWC759" s="31"/>
      <c r="FWD759" s="31"/>
      <c r="FWE759" s="31"/>
      <c r="FWF759" s="31"/>
      <c r="FWG759" s="31"/>
      <c r="FWH759" s="31"/>
      <c r="FWI759" s="31"/>
      <c r="FWJ759" s="31"/>
      <c r="FWK759" s="31"/>
      <c r="FWL759" s="31"/>
      <c r="FWM759" s="31"/>
      <c r="FWN759" s="31"/>
      <c r="FWO759" s="31"/>
      <c r="FWP759" s="31"/>
      <c r="FWQ759" s="31"/>
      <c r="FWR759" s="31"/>
      <c r="FWS759" s="31"/>
      <c r="FWT759" s="31"/>
      <c r="FWU759" s="31"/>
      <c r="FWV759" s="31"/>
      <c r="FWW759" s="31"/>
      <c r="FWX759" s="31"/>
      <c r="FWY759" s="31"/>
      <c r="FWZ759" s="31"/>
      <c r="FXA759" s="31"/>
      <c r="FXB759" s="31"/>
      <c r="FXC759" s="31"/>
      <c r="FXD759" s="31"/>
      <c r="FXE759" s="31"/>
      <c r="FXF759" s="31"/>
      <c r="FXG759" s="31"/>
      <c r="FXH759" s="31"/>
      <c r="FXI759" s="31"/>
      <c r="FXJ759" s="31"/>
      <c r="FXK759" s="31"/>
      <c r="FXL759" s="31"/>
      <c r="FXM759" s="31"/>
      <c r="FXN759" s="31"/>
      <c r="FXO759" s="31"/>
      <c r="FXP759" s="31"/>
      <c r="FXQ759" s="31"/>
      <c r="FXR759" s="31"/>
      <c r="FXS759" s="31"/>
      <c r="FXT759" s="31"/>
      <c r="FXU759" s="31"/>
      <c r="FXV759" s="31"/>
      <c r="FXW759" s="31"/>
      <c r="FXX759" s="31"/>
      <c r="FXY759" s="31"/>
      <c r="FXZ759" s="31"/>
      <c r="FYA759" s="31"/>
      <c r="FYB759" s="31"/>
      <c r="FYC759" s="31"/>
      <c r="FYD759" s="31"/>
      <c r="FYE759" s="31"/>
      <c r="FYF759" s="31"/>
      <c r="FYG759" s="31"/>
      <c r="FYH759" s="31"/>
      <c r="FYI759" s="31"/>
      <c r="FYJ759" s="31"/>
      <c r="FYK759" s="31"/>
      <c r="FYL759" s="31"/>
      <c r="FYM759" s="31"/>
      <c r="FYN759" s="31"/>
      <c r="FYO759" s="31"/>
      <c r="FYP759" s="31"/>
      <c r="FYQ759" s="31"/>
      <c r="FYR759" s="31"/>
      <c r="FYS759" s="31"/>
      <c r="FYT759" s="31"/>
      <c r="FYU759" s="31"/>
      <c r="FYV759" s="31"/>
      <c r="FYW759" s="31"/>
      <c r="FYX759" s="31"/>
      <c r="FYY759" s="31"/>
      <c r="FYZ759" s="31"/>
      <c r="FZA759" s="31"/>
      <c r="FZB759" s="31"/>
      <c r="FZC759" s="31"/>
      <c r="FZD759" s="31"/>
      <c r="FZE759" s="31"/>
      <c r="FZF759" s="31"/>
      <c r="FZG759" s="31"/>
      <c r="FZH759" s="31"/>
      <c r="FZI759" s="31"/>
      <c r="FZJ759" s="31"/>
      <c r="FZK759" s="31"/>
      <c r="FZL759" s="31"/>
      <c r="FZM759" s="31"/>
      <c r="FZN759" s="31"/>
      <c r="FZO759" s="31"/>
      <c r="FZP759" s="31"/>
      <c r="FZQ759" s="31"/>
      <c r="FZR759" s="31"/>
      <c r="FZS759" s="31"/>
      <c r="FZT759" s="31"/>
      <c r="FZU759" s="31"/>
      <c r="FZV759" s="31"/>
      <c r="FZW759" s="31"/>
      <c r="FZX759" s="31"/>
      <c r="FZY759" s="31"/>
      <c r="FZZ759" s="31"/>
      <c r="GAA759" s="31"/>
      <c r="GAB759" s="31"/>
      <c r="GAC759" s="31"/>
      <c r="GAD759" s="31"/>
      <c r="GAE759" s="31"/>
      <c r="GAF759" s="31"/>
      <c r="GAG759" s="31"/>
      <c r="GAH759" s="31"/>
      <c r="GAI759" s="31"/>
      <c r="GAJ759" s="31"/>
      <c r="GAK759" s="31"/>
      <c r="GAL759" s="31"/>
      <c r="GAM759" s="31"/>
      <c r="GAN759" s="31"/>
      <c r="GAO759" s="31"/>
      <c r="GAP759" s="31"/>
      <c r="GAQ759" s="31"/>
      <c r="GAR759" s="31"/>
      <c r="GAS759" s="31"/>
      <c r="GAT759" s="31"/>
      <c r="GAU759" s="31"/>
      <c r="GAV759" s="31"/>
      <c r="GAW759" s="31"/>
      <c r="GAX759" s="31"/>
      <c r="GAY759" s="31"/>
      <c r="GAZ759" s="31"/>
      <c r="GBA759" s="31"/>
      <c r="GBB759" s="31"/>
      <c r="GBC759" s="31"/>
      <c r="GBD759" s="31"/>
      <c r="GBE759" s="31"/>
      <c r="GBF759" s="31"/>
      <c r="GBG759" s="31"/>
      <c r="GBH759" s="31"/>
      <c r="GBI759" s="31"/>
      <c r="GBJ759" s="31"/>
      <c r="GBK759" s="31"/>
      <c r="GBL759" s="31"/>
      <c r="GBM759" s="31"/>
      <c r="GBN759" s="31"/>
      <c r="GBO759" s="31"/>
      <c r="GBP759" s="31"/>
      <c r="GBQ759" s="31"/>
      <c r="GBR759" s="31"/>
      <c r="GBS759" s="31"/>
      <c r="GBT759" s="31"/>
      <c r="GBU759" s="31"/>
      <c r="GBV759" s="31"/>
      <c r="GBW759" s="31"/>
      <c r="GBX759" s="31"/>
      <c r="GBY759" s="31"/>
      <c r="GBZ759" s="31"/>
      <c r="GCA759" s="31"/>
      <c r="GCB759" s="31"/>
      <c r="GCC759" s="31"/>
      <c r="GCD759" s="31"/>
      <c r="GCE759" s="31"/>
      <c r="GCF759" s="31"/>
      <c r="GCG759" s="31"/>
      <c r="GCH759" s="31"/>
      <c r="GCI759" s="31"/>
      <c r="GCJ759" s="31"/>
      <c r="GCK759" s="31"/>
      <c r="GCL759" s="31"/>
      <c r="GCM759" s="31"/>
      <c r="GCN759" s="31"/>
      <c r="GCO759" s="31"/>
      <c r="GCP759" s="31"/>
      <c r="GCQ759" s="31"/>
      <c r="GCR759" s="31"/>
      <c r="GCS759" s="31"/>
      <c r="GCT759" s="31"/>
      <c r="GCU759" s="31"/>
      <c r="GCV759" s="31"/>
      <c r="GCW759" s="31"/>
      <c r="GCX759" s="31"/>
      <c r="GCY759" s="31"/>
      <c r="GCZ759" s="31"/>
      <c r="GDA759" s="31"/>
      <c r="GDB759" s="31"/>
      <c r="GDC759" s="31"/>
      <c r="GDD759" s="31"/>
      <c r="GDE759" s="31"/>
      <c r="GDF759" s="31"/>
      <c r="GDG759" s="31"/>
      <c r="GDH759" s="31"/>
      <c r="GDI759" s="31"/>
      <c r="GDJ759" s="31"/>
      <c r="GDK759" s="31"/>
      <c r="GDL759" s="31"/>
      <c r="GDM759" s="31"/>
      <c r="GDN759" s="31"/>
      <c r="GDO759" s="31"/>
      <c r="GDP759" s="31"/>
      <c r="GDQ759" s="31"/>
      <c r="GDR759" s="31"/>
      <c r="GDS759" s="31"/>
      <c r="GDT759" s="31"/>
      <c r="GDU759" s="31"/>
      <c r="GDV759" s="31"/>
      <c r="GDW759" s="31"/>
      <c r="GDX759" s="31"/>
      <c r="GDY759" s="31"/>
      <c r="GDZ759" s="31"/>
      <c r="GEA759" s="31"/>
      <c r="GEB759" s="31"/>
      <c r="GEC759" s="31"/>
      <c r="GED759" s="31"/>
      <c r="GEE759" s="31"/>
      <c r="GEF759" s="31"/>
      <c r="GEG759" s="31"/>
      <c r="GEH759" s="31"/>
      <c r="GEI759" s="31"/>
      <c r="GEJ759" s="31"/>
      <c r="GEK759" s="31"/>
      <c r="GEL759" s="31"/>
      <c r="GEM759" s="31"/>
      <c r="GEN759" s="31"/>
      <c r="GEO759" s="31"/>
      <c r="GEP759" s="31"/>
      <c r="GEQ759" s="31"/>
      <c r="GER759" s="31"/>
      <c r="GES759" s="31"/>
      <c r="GET759" s="31"/>
      <c r="GEU759" s="31"/>
      <c r="GEV759" s="31"/>
      <c r="GEW759" s="31"/>
      <c r="GEX759" s="31"/>
      <c r="GEY759" s="31"/>
      <c r="GEZ759" s="31"/>
      <c r="GFA759" s="31"/>
      <c r="GFB759" s="31"/>
      <c r="GFC759" s="31"/>
      <c r="GFD759" s="31"/>
      <c r="GFE759" s="31"/>
      <c r="GFF759" s="31"/>
      <c r="GFG759" s="31"/>
      <c r="GFH759" s="31"/>
      <c r="GFI759" s="31"/>
      <c r="GFJ759" s="31"/>
      <c r="GFK759" s="31"/>
      <c r="GFL759" s="31"/>
      <c r="GFM759" s="31"/>
      <c r="GFN759" s="31"/>
      <c r="GFO759" s="31"/>
      <c r="GFP759" s="31"/>
      <c r="GFQ759" s="31"/>
      <c r="GFR759" s="31"/>
      <c r="GFS759" s="31"/>
      <c r="GFT759" s="31"/>
      <c r="GFU759" s="31"/>
      <c r="GFV759" s="31"/>
      <c r="GFW759" s="31"/>
      <c r="GFX759" s="31"/>
      <c r="GFY759" s="31"/>
      <c r="GFZ759" s="31"/>
      <c r="GGA759" s="31"/>
      <c r="GGB759" s="31"/>
      <c r="GGC759" s="31"/>
      <c r="GGD759" s="31"/>
      <c r="GGE759" s="31"/>
      <c r="GGF759" s="31"/>
      <c r="GGG759" s="31"/>
      <c r="GGH759" s="31"/>
      <c r="GGI759" s="31"/>
      <c r="GGJ759" s="31"/>
      <c r="GGK759" s="31"/>
      <c r="GGL759" s="31"/>
      <c r="GGM759" s="31"/>
      <c r="GGN759" s="31"/>
      <c r="GGO759" s="31"/>
      <c r="GGP759" s="31"/>
      <c r="GGQ759" s="31"/>
      <c r="GGR759" s="31"/>
      <c r="GGS759" s="31"/>
      <c r="GGT759" s="31"/>
      <c r="GGU759" s="31"/>
      <c r="GGV759" s="31"/>
      <c r="GGW759" s="31"/>
      <c r="GGX759" s="31"/>
      <c r="GGY759" s="31"/>
      <c r="GGZ759" s="31"/>
      <c r="GHA759" s="31"/>
      <c r="GHB759" s="31"/>
      <c r="GHC759" s="31"/>
      <c r="GHD759" s="31"/>
      <c r="GHE759" s="31"/>
      <c r="GHF759" s="31"/>
      <c r="GHG759" s="31"/>
      <c r="GHH759" s="31"/>
      <c r="GHI759" s="31"/>
      <c r="GHJ759" s="31"/>
      <c r="GHK759" s="31"/>
      <c r="GHL759" s="31"/>
      <c r="GHM759" s="31"/>
      <c r="GHN759" s="31"/>
      <c r="GHO759" s="31"/>
      <c r="GHP759" s="31"/>
      <c r="GHQ759" s="31"/>
      <c r="GHR759" s="31"/>
      <c r="GHS759" s="31"/>
      <c r="GHT759" s="31"/>
      <c r="GHU759" s="31"/>
      <c r="GHV759" s="31"/>
      <c r="GHW759" s="31"/>
      <c r="GHX759" s="31"/>
      <c r="GHY759" s="31"/>
      <c r="GHZ759" s="31"/>
      <c r="GIA759" s="31"/>
      <c r="GIB759" s="31"/>
      <c r="GIC759" s="31"/>
      <c r="GID759" s="31"/>
      <c r="GIE759" s="31"/>
      <c r="GIF759" s="31"/>
      <c r="GIG759" s="31"/>
      <c r="GIH759" s="31"/>
      <c r="GII759" s="31"/>
      <c r="GIJ759" s="31"/>
      <c r="GIK759" s="31"/>
      <c r="GIL759" s="31"/>
      <c r="GIM759" s="31"/>
      <c r="GIN759" s="31"/>
      <c r="GIO759" s="31"/>
      <c r="GIP759" s="31"/>
      <c r="GIQ759" s="31"/>
      <c r="GIR759" s="31"/>
      <c r="GIS759" s="31"/>
      <c r="GIT759" s="31"/>
      <c r="GIU759" s="31"/>
      <c r="GIV759" s="31"/>
      <c r="GIW759" s="31"/>
      <c r="GIX759" s="31"/>
      <c r="GIY759" s="31"/>
      <c r="GIZ759" s="31"/>
      <c r="GJA759" s="31"/>
      <c r="GJB759" s="31"/>
      <c r="GJC759" s="31"/>
      <c r="GJD759" s="31"/>
      <c r="GJE759" s="31"/>
      <c r="GJF759" s="31"/>
      <c r="GJG759" s="31"/>
      <c r="GJH759" s="31"/>
      <c r="GJI759" s="31"/>
      <c r="GJJ759" s="31"/>
      <c r="GJK759" s="31"/>
      <c r="GJL759" s="31"/>
      <c r="GJM759" s="31"/>
      <c r="GJN759" s="31"/>
      <c r="GJO759" s="31"/>
      <c r="GJP759" s="31"/>
      <c r="GJQ759" s="31"/>
      <c r="GJR759" s="31"/>
      <c r="GJS759" s="31"/>
      <c r="GJT759" s="31"/>
      <c r="GJU759" s="31"/>
      <c r="GJV759" s="31"/>
      <c r="GJW759" s="31"/>
      <c r="GJX759" s="31"/>
      <c r="GJY759" s="31"/>
      <c r="GJZ759" s="31"/>
      <c r="GKA759" s="31"/>
      <c r="GKB759" s="31"/>
      <c r="GKC759" s="31"/>
      <c r="GKD759" s="31"/>
      <c r="GKE759" s="31"/>
      <c r="GKF759" s="31"/>
      <c r="GKG759" s="31"/>
      <c r="GKH759" s="31"/>
      <c r="GKI759" s="31"/>
      <c r="GKJ759" s="31"/>
      <c r="GKK759" s="31"/>
      <c r="GKL759" s="31"/>
      <c r="GKM759" s="31"/>
      <c r="GKN759" s="31"/>
      <c r="GKO759" s="31"/>
      <c r="GKP759" s="31"/>
      <c r="GKQ759" s="31"/>
      <c r="GKR759" s="31"/>
      <c r="GKS759" s="31"/>
      <c r="GKT759" s="31"/>
      <c r="GKU759" s="31"/>
      <c r="GKV759" s="31"/>
      <c r="GKW759" s="31"/>
      <c r="GKX759" s="31"/>
      <c r="GKY759" s="31"/>
      <c r="GKZ759" s="31"/>
      <c r="GLA759" s="31"/>
      <c r="GLB759" s="31"/>
      <c r="GLC759" s="31"/>
      <c r="GLD759" s="31"/>
      <c r="GLE759" s="31"/>
      <c r="GLF759" s="31"/>
      <c r="GLG759" s="31"/>
      <c r="GLH759" s="31"/>
      <c r="GLI759" s="31"/>
      <c r="GLJ759" s="31"/>
      <c r="GLK759" s="31"/>
      <c r="GLL759" s="31"/>
      <c r="GLM759" s="31"/>
      <c r="GLN759" s="31"/>
      <c r="GLO759" s="31"/>
      <c r="GLP759" s="31"/>
      <c r="GLQ759" s="31"/>
      <c r="GLR759" s="31"/>
      <c r="GLS759" s="31"/>
      <c r="GLT759" s="31"/>
      <c r="GLU759" s="31"/>
      <c r="GLV759" s="31"/>
      <c r="GLW759" s="31"/>
      <c r="GLX759" s="31"/>
      <c r="GLY759" s="31"/>
      <c r="GLZ759" s="31"/>
      <c r="GMA759" s="31"/>
      <c r="GMB759" s="31"/>
      <c r="GMC759" s="31"/>
      <c r="GMD759" s="31"/>
      <c r="GME759" s="31"/>
      <c r="GMF759" s="31"/>
      <c r="GMG759" s="31"/>
      <c r="GMH759" s="31"/>
      <c r="GMI759" s="31"/>
      <c r="GMJ759" s="31"/>
      <c r="GMK759" s="31"/>
      <c r="GML759" s="31"/>
      <c r="GMM759" s="31"/>
      <c r="GMN759" s="31"/>
      <c r="GMO759" s="31"/>
      <c r="GMP759" s="31"/>
      <c r="GMQ759" s="31"/>
      <c r="GMR759" s="31"/>
      <c r="GMS759" s="31"/>
      <c r="GMT759" s="31"/>
      <c r="GMU759" s="31"/>
      <c r="GMV759" s="31"/>
      <c r="GMW759" s="31"/>
      <c r="GMX759" s="31"/>
      <c r="GMY759" s="31"/>
      <c r="GMZ759" s="31"/>
      <c r="GNA759" s="31"/>
      <c r="GNB759" s="31"/>
      <c r="GNC759" s="31"/>
      <c r="GND759" s="31"/>
      <c r="GNE759" s="31"/>
      <c r="GNF759" s="31"/>
      <c r="GNG759" s="31"/>
      <c r="GNH759" s="31"/>
      <c r="GNI759" s="31"/>
      <c r="GNJ759" s="31"/>
      <c r="GNK759" s="31"/>
      <c r="GNL759" s="31"/>
      <c r="GNM759" s="31"/>
      <c r="GNN759" s="31"/>
      <c r="GNO759" s="31"/>
      <c r="GNP759" s="31"/>
      <c r="GNQ759" s="31"/>
      <c r="GNR759" s="31"/>
      <c r="GNS759" s="31"/>
      <c r="GNT759" s="31"/>
      <c r="GNU759" s="31"/>
      <c r="GNV759" s="31"/>
      <c r="GNW759" s="31"/>
      <c r="GNX759" s="31"/>
      <c r="GNY759" s="31"/>
      <c r="GNZ759" s="31"/>
      <c r="GOA759" s="31"/>
      <c r="GOB759" s="31"/>
      <c r="GOC759" s="31"/>
      <c r="GOD759" s="31"/>
      <c r="GOE759" s="31"/>
      <c r="GOF759" s="31"/>
      <c r="GOG759" s="31"/>
      <c r="GOH759" s="31"/>
      <c r="GOI759" s="31"/>
      <c r="GOJ759" s="31"/>
      <c r="GOK759" s="31"/>
      <c r="GOL759" s="31"/>
      <c r="GOM759" s="31"/>
      <c r="GON759" s="31"/>
      <c r="GOO759" s="31"/>
      <c r="GOP759" s="31"/>
      <c r="GOQ759" s="31"/>
      <c r="GOR759" s="31"/>
      <c r="GOS759" s="31"/>
      <c r="GOT759" s="31"/>
      <c r="GOU759" s="31"/>
      <c r="GOV759" s="31"/>
      <c r="GOW759" s="31"/>
      <c r="GOX759" s="31"/>
      <c r="GOY759" s="31"/>
      <c r="GOZ759" s="31"/>
      <c r="GPA759" s="31"/>
      <c r="GPB759" s="31"/>
      <c r="GPC759" s="31"/>
      <c r="GPD759" s="31"/>
      <c r="GPE759" s="31"/>
      <c r="GPF759" s="31"/>
      <c r="GPG759" s="31"/>
      <c r="GPH759" s="31"/>
      <c r="GPI759" s="31"/>
      <c r="GPJ759" s="31"/>
      <c r="GPK759" s="31"/>
      <c r="GPL759" s="31"/>
      <c r="GPM759" s="31"/>
      <c r="GPN759" s="31"/>
      <c r="GPO759" s="31"/>
      <c r="GPP759" s="31"/>
      <c r="GPQ759" s="31"/>
      <c r="GPR759" s="31"/>
      <c r="GPS759" s="31"/>
      <c r="GPT759" s="31"/>
      <c r="GPU759" s="31"/>
      <c r="GPV759" s="31"/>
      <c r="GPW759" s="31"/>
      <c r="GPX759" s="31"/>
      <c r="GPY759" s="31"/>
      <c r="GPZ759" s="31"/>
      <c r="GQA759" s="31"/>
      <c r="GQB759" s="31"/>
      <c r="GQC759" s="31"/>
      <c r="GQD759" s="31"/>
      <c r="GQE759" s="31"/>
      <c r="GQF759" s="31"/>
      <c r="GQG759" s="31"/>
      <c r="GQH759" s="31"/>
      <c r="GQI759" s="31"/>
      <c r="GQJ759" s="31"/>
      <c r="GQK759" s="31"/>
      <c r="GQL759" s="31"/>
      <c r="GQM759" s="31"/>
      <c r="GQN759" s="31"/>
      <c r="GQO759" s="31"/>
      <c r="GQP759" s="31"/>
      <c r="GQQ759" s="31"/>
      <c r="GQR759" s="31"/>
      <c r="GQS759" s="31"/>
      <c r="GQT759" s="31"/>
      <c r="GQU759" s="31"/>
      <c r="GQV759" s="31"/>
      <c r="GQW759" s="31"/>
      <c r="GQX759" s="31"/>
      <c r="GQY759" s="31"/>
      <c r="GQZ759" s="31"/>
      <c r="GRA759" s="31"/>
      <c r="GRB759" s="31"/>
      <c r="GRC759" s="31"/>
      <c r="GRD759" s="31"/>
      <c r="GRE759" s="31"/>
      <c r="GRF759" s="31"/>
      <c r="GRG759" s="31"/>
      <c r="GRH759" s="31"/>
      <c r="GRI759" s="31"/>
      <c r="GRJ759" s="31"/>
      <c r="GRK759" s="31"/>
      <c r="GRL759" s="31"/>
      <c r="GRM759" s="31"/>
      <c r="GRN759" s="31"/>
      <c r="GRO759" s="31"/>
      <c r="GRP759" s="31"/>
      <c r="GRQ759" s="31"/>
      <c r="GRR759" s="31"/>
      <c r="GRS759" s="31"/>
      <c r="GRT759" s="31"/>
      <c r="GRU759" s="31"/>
      <c r="GRV759" s="31"/>
      <c r="GRW759" s="31"/>
      <c r="GRX759" s="31"/>
      <c r="GRY759" s="31"/>
      <c r="GRZ759" s="31"/>
      <c r="GSA759" s="31"/>
      <c r="GSB759" s="31"/>
      <c r="GSC759" s="31"/>
      <c r="GSD759" s="31"/>
      <c r="GSE759" s="31"/>
      <c r="GSF759" s="31"/>
      <c r="GSG759" s="31"/>
      <c r="GSH759" s="31"/>
      <c r="GSI759" s="31"/>
      <c r="GSJ759" s="31"/>
      <c r="GSK759" s="31"/>
      <c r="GSL759" s="31"/>
      <c r="GSM759" s="31"/>
      <c r="GSN759" s="31"/>
      <c r="GSO759" s="31"/>
      <c r="GSP759" s="31"/>
      <c r="GSQ759" s="31"/>
      <c r="GSR759" s="31"/>
      <c r="GSS759" s="31"/>
      <c r="GST759" s="31"/>
      <c r="GSU759" s="31"/>
      <c r="GSV759" s="31"/>
      <c r="GSW759" s="31"/>
      <c r="GSX759" s="31"/>
      <c r="GSY759" s="31"/>
      <c r="GSZ759" s="31"/>
      <c r="GTA759" s="31"/>
      <c r="GTB759" s="31"/>
      <c r="GTC759" s="31"/>
      <c r="GTD759" s="31"/>
      <c r="GTE759" s="31"/>
      <c r="GTF759" s="31"/>
      <c r="GTG759" s="31"/>
      <c r="GTH759" s="31"/>
      <c r="GTI759" s="31"/>
      <c r="GTJ759" s="31"/>
      <c r="GTK759" s="31"/>
      <c r="GTL759" s="31"/>
      <c r="GTM759" s="31"/>
      <c r="GTN759" s="31"/>
      <c r="GTO759" s="31"/>
      <c r="GTP759" s="31"/>
      <c r="GTQ759" s="31"/>
      <c r="GTR759" s="31"/>
      <c r="GTS759" s="31"/>
      <c r="GTT759" s="31"/>
      <c r="GTU759" s="31"/>
      <c r="GTV759" s="31"/>
      <c r="GTW759" s="31"/>
      <c r="GTX759" s="31"/>
      <c r="GTY759" s="31"/>
      <c r="GTZ759" s="31"/>
      <c r="GUA759" s="31"/>
      <c r="GUB759" s="31"/>
      <c r="GUC759" s="31"/>
      <c r="GUD759" s="31"/>
      <c r="GUE759" s="31"/>
      <c r="GUF759" s="31"/>
      <c r="GUG759" s="31"/>
      <c r="GUH759" s="31"/>
      <c r="GUI759" s="31"/>
      <c r="GUJ759" s="31"/>
      <c r="GUK759" s="31"/>
      <c r="GUL759" s="31"/>
      <c r="GUM759" s="31"/>
      <c r="GUN759" s="31"/>
      <c r="GUO759" s="31"/>
      <c r="GUP759" s="31"/>
      <c r="GUQ759" s="31"/>
      <c r="GUR759" s="31"/>
      <c r="GUS759" s="31"/>
      <c r="GUT759" s="31"/>
      <c r="GUU759" s="31"/>
      <c r="GUV759" s="31"/>
      <c r="GUW759" s="31"/>
      <c r="GUX759" s="31"/>
      <c r="GUY759" s="31"/>
      <c r="GUZ759" s="31"/>
      <c r="GVA759" s="31"/>
      <c r="GVB759" s="31"/>
      <c r="GVC759" s="31"/>
      <c r="GVD759" s="31"/>
      <c r="GVE759" s="31"/>
      <c r="GVF759" s="31"/>
      <c r="GVG759" s="31"/>
      <c r="GVH759" s="31"/>
      <c r="GVI759" s="31"/>
      <c r="GVJ759" s="31"/>
      <c r="GVK759" s="31"/>
      <c r="GVL759" s="31"/>
      <c r="GVM759" s="31"/>
      <c r="GVN759" s="31"/>
      <c r="GVO759" s="31"/>
      <c r="GVP759" s="31"/>
      <c r="GVQ759" s="31"/>
      <c r="GVR759" s="31"/>
      <c r="GVS759" s="31"/>
      <c r="GVT759" s="31"/>
      <c r="GVU759" s="31"/>
      <c r="GVV759" s="31"/>
      <c r="GVW759" s="31"/>
      <c r="GVX759" s="31"/>
      <c r="GVY759" s="31"/>
      <c r="GVZ759" s="31"/>
      <c r="GWA759" s="31"/>
      <c r="GWB759" s="31"/>
      <c r="GWC759" s="31"/>
      <c r="GWD759" s="31"/>
      <c r="GWE759" s="31"/>
      <c r="GWF759" s="31"/>
      <c r="GWG759" s="31"/>
      <c r="GWH759" s="31"/>
      <c r="GWI759" s="31"/>
      <c r="GWJ759" s="31"/>
      <c r="GWK759" s="31"/>
      <c r="GWL759" s="31"/>
      <c r="GWM759" s="31"/>
      <c r="GWN759" s="31"/>
      <c r="GWO759" s="31"/>
      <c r="GWP759" s="31"/>
      <c r="GWQ759" s="31"/>
      <c r="GWR759" s="31"/>
      <c r="GWS759" s="31"/>
      <c r="GWT759" s="31"/>
      <c r="GWU759" s="31"/>
      <c r="GWV759" s="31"/>
      <c r="GWW759" s="31"/>
      <c r="GWX759" s="31"/>
      <c r="GWY759" s="31"/>
      <c r="GWZ759" s="31"/>
      <c r="GXA759" s="31"/>
      <c r="GXB759" s="31"/>
      <c r="GXC759" s="31"/>
      <c r="GXD759" s="31"/>
      <c r="GXE759" s="31"/>
      <c r="GXF759" s="31"/>
      <c r="GXG759" s="31"/>
      <c r="GXH759" s="31"/>
      <c r="GXI759" s="31"/>
      <c r="GXJ759" s="31"/>
      <c r="GXK759" s="31"/>
      <c r="GXL759" s="31"/>
      <c r="GXM759" s="31"/>
      <c r="GXN759" s="31"/>
      <c r="GXO759" s="31"/>
      <c r="GXP759" s="31"/>
      <c r="GXQ759" s="31"/>
      <c r="GXR759" s="31"/>
      <c r="GXS759" s="31"/>
      <c r="GXT759" s="31"/>
      <c r="GXU759" s="31"/>
      <c r="GXV759" s="31"/>
      <c r="GXW759" s="31"/>
      <c r="GXX759" s="31"/>
      <c r="GXY759" s="31"/>
      <c r="GXZ759" s="31"/>
      <c r="GYA759" s="31"/>
      <c r="GYB759" s="31"/>
      <c r="GYC759" s="31"/>
      <c r="GYD759" s="31"/>
      <c r="GYE759" s="31"/>
      <c r="GYF759" s="31"/>
      <c r="GYG759" s="31"/>
      <c r="GYH759" s="31"/>
      <c r="GYI759" s="31"/>
      <c r="GYJ759" s="31"/>
      <c r="GYK759" s="31"/>
      <c r="GYL759" s="31"/>
      <c r="GYM759" s="31"/>
      <c r="GYN759" s="31"/>
      <c r="GYO759" s="31"/>
      <c r="GYP759" s="31"/>
      <c r="GYQ759" s="31"/>
      <c r="GYR759" s="31"/>
      <c r="GYS759" s="31"/>
      <c r="GYT759" s="31"/>
      <c r="GYU759" s="31"/>
      <c r="GYV759" s="31"/>
      <c r="GYW759" s="31"/>
      <c r="GYX759" s="31"/>
      <c r="GYY759" s="31"/>
      <c r="GYZ759" s="31"/>
      <c r="GZA759" s="31"/>
      <c r="GZB759" s="31"/>
      <c r="GZC759" s="31"/>
      <c r="GZD759" s="31"/>
      <c r="GZE759" s="31"/>
      <c r="GZF759" s="31"/>
      <c r="GZG759" s="31"/>
      <c r="GZH759" s="31"/>
      <c r="GZI759" s="31"/>
      <c r="GZJ759" s="31"/>
      <c r="GZK759" s="31"/>
      <c r="GZL759" s="31"/>
      <c r="GZM759" s="31"/>
      <c r="GZN759" s="31"/>
      <c r="GZO759" s="31"/>
      <c r="GZP759" s="31"/>
      <c r="GZQ759" s="31"/>
      <c r="GZR759" s="31"/>
      <c r="GZS759" s="31"/>
      <c r="GZT759" s="31"/>
      <c r="GZU759" s="31"/>
      <c r="GZV759" s="31"/>
      <c r="GZW759" s="31"/>
      <c r="GZX759" s="31"/>
      <c r="GZY759" s="31"/>
      <c r="GZZ759" s="31"/>
      <c r="HAA759" s="31"/>
      <c r="HAB759" s="31"/>
      <c r="HAC759" s="31"/>
      <c r="HAD759" s="31"/>
      <c r="HAE759" s="31"/>
      <c r="HAF759" s="31"/>
      <c r="HAG759" s="31"/>
      <c r="HAH759" s="31"/>
      <c r="HAI759" s="31"/>
      <c r="HAJ759" s="31"/>
      <c r="HAK759" s="31"/>
      <c r="HAL759" s="31"/>
      <c r="HAM759" s="31"/>
      <c r="HAN759" s="31"/>
      <c r="HAO759" s="31"/>
      <c r="HAP759" s="31"/>
      <c r="HAQ759" s="31"/>
      <c r="HAR759" s="31"/>
      <c r="HAS759" s="31"/>
      <c r="HAT759" s="31"/>
      <c r="HAU759" s="31"/>
      <c r="HAV759" s="31"/>
      <c r="HAW759" s="31"/>
      <c r="HAX759" s="31"/>
      <c r="HAY759" s="31"/>
      <c r="HAZ759" s="31"/>
      <c r="HBA759" s="31"/>
      <c r="HBB759" s="31"/>
      <c r="HBC759" s="31"/>
      <c r="HBD759" s="31"/>
      <c r="HBE759" s="31"/>
      <c r="HBF759" s="31"/>
      <c r="HBG759" s="31"/>
      <c r="HBH759" s="31"/>
      <c r="HBI759" s="31"/>
      <c r="HBJ759" s="31"/>
      <c r="HBK759" s="31"/>
      <c r="HBL759" s="31"/>
      <c r="HBM759" s="31"/>
      <c r="HBN759" s="31"/>
      <c r="HBO759" s="31"/>
      <c r="HBP759" s="31"/>
      <c r="HBQ759" s="31"/>
      <c r="HBR759" s="31"/>
      <c r="HBS759" s="31"/>
      <c r="HBT759" s="31"/>
      <c r="HBU759" s="31"/>
      <c r="HBV759" s="31"/>
      <c r="HBW759" s="31"/>
      <c r="HBX759" s="31"/>
      <c r="HBY759" s="31"/>
      <c r="HBZ759" s="31"/>
      <c r="HCA759" s="31"/>
      <c r="HCB759" s="31"/>
      <c r="HCC759" s="31"/>
      <c r="HCD759" s="31"/>
      <c r="HCE759" s="31"/>
      <c r="HCF759" s="31"/>
      <c r="HCG759" s="31"/>
      <c r="HCH759" s="31"/>
      <c r="HCI759" s="31"/>
      <c r="HCJ759" s="31"/>
      <c r="HCK759" s="31"/>
      <c r="HCL759" s="31"/>
      <c r="HCM759" s="31"/>
      <c r="HCN759" s="31"/>
      <c r="HCO759" s="31"/>
      <c r="HCP759" s="31"/>
      <c r="HCQ759" s="31"/>
      <c r="HCR759" s="31"/>
      <c r="HCS759" s="31"/>
      <c r="HCT759" s="31"/>
      <c r="HCU759" s="31"/>
      <c r="HCV759" s="31"/>
      <c r="HCW759" s="31"/>
      <c r="HCX759" s="31"/>
      <c r="HCY759" s="31"/>
      <c r="HCZ759" s="31"/>
      <c r="HDA759" s="31"/>
      <c r="HDB759" s="31"/>
      <c r="HDC759" s="31"/>
      <c r="HDD759" s="31"/>
      <c r="HDE759" s="31"/>
      <c r="HDF759" s="31"/>
      <c r="HDG759" s="31"/>
      <c r="HDH759" s="31"/>
      <c r="HDI759" s="31"/>
      <c r="HDJ759" s="31"/>
      <c r="HDK759" s="31"/>
      <c r="HDL759" s="31"/>
      <c r="HDM759" s="31"/>
      <c r="HDN759" s="31"/>
      <c r="HDO759" s="31"/>
      <c r="HDP759" s="31"/>
      <c r="HDQ759" s="31"/>
      <c r="HDR759" s="31"/>
      <c r="HDS759" s="31"/>
      <c r="HDT759" s="31"/>
      <c r="HDU759" s="31"/>
      <c r="HDV759" s="31"/>
      <c r="HDW759" s="31"/>
      <c r="HDX759" s="31"/>
      <c r="HDY759" s="31"/>
      <c r="HDZ759" s="31"/>
      <c r="HEA759" s="31"/>
      <c r="HEB759" s="31"/>
      <c r="HEC759" s="31"/>
      <c r="HED759" s="31"/>
      <c r="HEE759" s="31"/>
      <c r="HEF759" s="31"/>
      <c r="HEG759" s="31"/>
      <c r="HEH759" s="31"/>
      <c r="HEI759" s="31"/>
      <c r="HEJ759" s="31"/>
      <c r="HEK759" s="31"/>
      <c r="HEL759" s="31"/>
      <c r="HEM759" s="31"/>
      <c r="HEN759" s="31"/>
      <c r="HEO759" s="31"/>
      <c r="HEP759" s="31"/>
      <c r="HEQ759" s="31"/>
      <c r="HER759" s="31"/>
      <c r="HES759" s="31"/>
      <c r="HET759" s="31"/>
      <c r="HEU759" s="31"/>
      <c r="HEV759" s="31"/>
      <c r="HEW759" s="31"/>
      <c r="HEX759" s="31"/>
      <c r="HEY759" s="31"/>
      <c r="HEZ759" s="31"/>
      <c r="HFA759" s="31"/>
      <c r="HFB759" s="31"/>
      <c r="HFC759" s="31"/>
      <c r="HFD759" s="31"/>
      <c r="HFE759" s="31"/>
      <c r="HFF759" s="31"/>
      <c r="HFG759" s="31"/>
      <c r="HFH759" s="31"/>
      <c r="HFI759" s="31"/>
      <c r="HFJ759" s="31"/>
      <c r="HFK759" s="31"/>
      <c r="HFL759" s="31"/>
      <c r="HFM759" s="31"/>
      <c r="HFN759" s="31"/>
      <c r="HFO759" s="31"/>
      <c r="HFP759" s="31"/>
      <c r="HFQ759" s="31"/>
      <c r="HFR759" s="31"/>
      <c r="HFS759" s="31"/>
      <c r="HFT759" s="31"/>
      <c r="HFU759" s="31"/>
      <c r="HFV759" s="31"/>
      <c r="HFW759" s="31"/>
      <c r="HFX759" s="31"/>
      <c r="HFY759" s="31"/>
      <c r="HFZ759" s="31"/>
      <c r="HGA759" s="31"/>
      <c r="HGB759" s="31"/>
      <c r="HGC759" s="31"/>
      <c r="HGD759" s="31"/>
      <c r="HGE759" s="31"/>
      <c r="HGF759" s="31"/>
      <c r="HGG759" s="31"/>
      <c r="HGH759" s="31"/>
      <c r="HGI759" s="31"/>
      <c r="HGJ759" s="31"/>
      <c r="HGK759" s="31"/>
      <c r="HGL759" s="31"/>
      <c r="HGM759" s="31"/>
      <c r="HGN759" s="31"/>
      <c r="HGO759" s="31"/>
      <c r="HGP759" s="31"/>
      <c r="HGQ759" s="31"/>
      <c r="HGR759" s="31"/>
      <c r="HGS759" s="31"/>
      <c r="HGT759" s="31"/>
      <c r="HGU759" s="31"/>
      <c r="HGV759" s="31"/>
      <c r="HGW759" s="31"/>
      <c r="HGX759" s="31"/>
      <c r="HGY759" s="31"/>
      <c r="HGZ759" s="31"/>
      <c r="HHA759" s="31"/>
      <c r="HHB759" s="31"/>
      <c r="HHC759" s="31"/>
      <c r="HHD759" s="31"/>
      <c r="HHE759" s="31"/>
      <c r="HHF759" s="31"/>
      <c r="HHG759" s="31"/>
      <c r="HHH759" s="31"/>
      <c r="HHI759" s="31"/>
      <c r="HHJ759" s="31"/>
      <c r="HHK759" s="31"/>
      <c r="HHL759" s="31"/>
      <c r="HHM759" s="31"/>
      <c r="HHN759" s="31"/>
      <c r="HHO759" s="31"/>
      <c r="HHP759" s="31"/>
      <c r="HHQ759" s="31"/>
      <c r="HHR759" s="31"/>
      <c r="HHS759" s="31"/>
      <c r="HHT759" s="31"/>
      <c r="HHU759" s="31"/>
      <c r="HHV759" s="31"/>
      <c r="HHW759" s="31"/>
      <c r="HHX759" s="31"/>
      <c r="HHY759" s="31"/>
      <c r="HHZ759" s="31"/>
      <c r="HIA759" s="31"/>
      <c r="HIB759" s="31"/>
      <c r="HIC759" s="31"/>
      <c r="HID759" s="31"/>
      <c r="HIE759" s="31"/>
      <c r="HIF759" s="31"/>
      <c r="HIG759" s="31"/>
      <c r="HIH759" s="31"/>
      <c r="HII759" s="31"/>
      <c r="HIJ759" s="31"/>
      <c r="HIK759" s="31"/>
      <c r="HIL759" s="31"/>
      <c r="HIM759" s="31"/>
      <c r="HIN759" s="31"/>
      <c r="HIO759" s="31"/>
      <c r="HIP759" s="31"/>
      <c r="HIQ759" s="31"/>
      <c r="HIR759" s="31"/>
      <c r="HIS759" s="31"/>
      <c r="HIT759" s="31"/>
      <c r="HIU759" s="31"/>
      <c r="HIV759" s="31"/>
      <c r="HIW759" s="31"/>
      <c r="HIX759" s="31"/>
      <c r="HIY759" s="31"/>
      <c r="HIZ759" s="31"/>
      <c r="HJA759" s="31"/>
      <c r="HJB759" s="31"/>
      <c r="HJC759" s="31"/>
      <c r="HJD759" s="31"/>
      <c r="HJE759" s="31"/>
      <c r="HJF759" s="31"/>
      <c r="HJG759" s="31"/>
      <c r="HJH759" s="31"/>
      <c r="HJI759" s="31"/>
      <c r="HJJ759" s="31"/>
      <c r="HJK759" s="31"/>
      <c r="HJL759" s="31"/>
      <c r="HJM759" s="31"/>
      <c r="HJN759" s="31"/>
      <c r="HJO759" s="31"/>
      <c r="HJP759" s="31"/>
      <c r="HJQ759" s="31"/>
      <c r="HJR759" s="31"/>
      <c r="HJS759" s="31"/>
      <c r="HJT759" s="31"/>
      <c r="HJU759" s="31"/>
      <c r="HJV759" s="31"/>
      <c r="HJW759" s="31"/>
      <c r="HJX759" s="31"/>
      <c r="HJY759" s="31"/>
      <c r="HJZ759" s="31"/>
      <c r="HKA759" s="31"/>
      <c r="HKB759" s="31"/>
      <c r="HKC759" s="31"/>
      <c r="HKD759" s="31"/>
      <c r="HKE759" s="31"/>
      <c r="HKF759" s="31"/>
      <c r="HKG759" s="31"/>
      <c r="HKH759" s="31"/>
      <c r="HKI759" s="31"/>
      <c r="HKJ759" s="31"/>
      <c r="HKK759" s="31"/>
      <c r="HKL759" s="31"/>
      <c r="HKM759" s="31"/>
      <c r="HKN759" s="31"/>
      <c r="HKO759" s="31"/>
      <c r="HKP759" s="31"/>
      <c r="HKQ759" s="31"/>
      <c r="HKR759" s="31"/>
      <c r="HKS759" s="31"/>
      <c r="HKT759" s="31"/>
      <c r="HKU759" s="31"/>
      <c r="HKV759" s="31"/>
      <c r="HKW759" s="31"/>
      <c r="HKX759" s="31"/>
      <c r="HKY759" s="31"/>
      <c r="HKZ759" s="31"/>
      <c r="HLA759" s="31"/>
      <c r="HLB759" s="31"/>
      <c r="HLC759" s="31"/>
      <c r="HLD759" s="31"/>
      <c r="HLE759" s="31"/>
      <c r="HLF759" s="31"/>
      <c r="HLG759" s="31"/>
      <c r="HLH759" s="31"/>
      <c r="HLI759" s="31"/>
      <c r="HLJ759" s="31"/>
      <c r="HLK759" s="31"/>
      <c r="HLL759" s="31"/>
      <c r="HLM759" s="31"/>
      <c r="HLN759" s="31"/>
      <c r="HLO759" s="31"/>
      <c r="HLP759" s="31"/>
      <c r="HLQ759" s="31"/>
      <c r="HLR759" s="31"/>
      <c r="HLS759" s="31"/>
      <c r="HLT759" s="31"/>
      <c r="HLU759" s="31"/>
      <c r="HLV759" s="31"/>
      <c r="HLW759" s="31"/>
      <c r="HLX759" s="31"/>
      <c r="HLY759" s="31"/>
      <c r="HLZ759" s="31"/>
      <c r="HMA759" s="31"/>
      <c r="HMB759" s="31"/>
      <c r="HMC759" s="31"/>
      <c r="HMD759" s="31"/>
      <c r="HME759" s="31"/>
      <c r="HMF759" s="31"/>
      <c r="HMG759" s="31"/>
      <c r="HMH759" s="31"/>
      <c r="HMI759" s="31"/>
      <c r="HMJ759" s="31"/>
      <c r="HMK759" s="31"/>
      <c r="HML759" s="31"/>
      <c r="HMM759" s="31"/>
      <c r="HMN759" s="31"/>
      <c r="HMO759" s="31"/>
      <c r="HMP759" s="31"/>
      <c r="HMQ759" s="31"/>
      <c r="HMR759" s="31"/>
      <c r="HMS759" s="31"/>
      <c r="HMT759" s="31"/>
      <c r="HMU759" s="31"/>
      <c r="HMV759" s="31"/>
      <c r="HMW759" s="31"/>
      <c r="HMX759" s="31"/>
      <c r="HMY759" s="31"/>
      <c r="HMZ759" s="31"/>
      <c r="HNA759" s="31"/>
      <c r="HNB759" s="31"/>
      <c r="HNC759" s="31"/>
      <c r="HND759" s="31"/>
      <c r="HNE759" s="31"/>
      <c r="HNF759" s="31"/>
      <c r="HNG759" s="31"/>
      <c r="HNH759" s="31"/>
      <c r="HNI759" s="31"/>
      <c r="HNJ759" s="31"/>
      <c r="HNK759" s="31"/>
      <c r="HNL759" s="31"/>
      <c r="HNM759" s="31"/>
      <c r="HNN759" s="31"/>
      <c r="HNO759" s="31"/>
      <c r="HNP759" s="31"/>
      <c r="HNQ759" s="31"/>
      <c r="HNR759" s="31"/>
      <c r="HNS759" s="31"/>
      <c r="HNT759" s="31"/>
      <c r="HNU759" s="31"/>
      <c r="HNV759" s="31"/>
      <c r="HNW759" s="31"/>
      <c r="HNX759" s="31"/>
      <c r="HNY759" s="31"/>
      <c r="HNZ759" s="31"/>
      <c r="HOA759" s="31"/>
      <c r="HOB759" s="31"/>
      <c r="HOC759" s="31"/>
      <c r="HOD759" s="31"/>
      <c r="HOE759" s="31"/>
      <c r="HOF759" s="31"/>
      <c r="HOG759" s="31"/>
      <c r="HOH759" s="31"/>
      <c r="HOI759" s="31"/>
      <c r="HOJ759" s="31"/>
      <c r="HOK759" s="31"/>
      <c r="HOL759" s="31"/>
      <c r="HOM759" s="31"/>
      <c r="HON759" s="31"/>
      <c r="HOO759" s="31"/>
      <c r="HOP759" s="31"/>
      <c r="HOQ759" s="31"/>
      <c r="HOR759" s="31"/>
      <c r="HOS759" s="31"/>
      <c r="HOT759" s="31"/>
      <c r="HOU759" s="31"/>
      <c r="HOV759" s="31"/>
      <c r="HOW759" s="31"/>
      <c r="HOX759" s="31"/>
      <c r="HOY759" s="31"/>
      <c r="HOZ759" s="31"/>
      <c r="HPA759" s="31"/>
      <c r="HPB759" s="31"/>
      <c r="HPC759" s="31"/>
      <c r="HPD759" s="31"/>
      <c r="HPE759" s="31"/>
      <c r="HPF759" s="31"/>
      <c r="HPG759" s="31"/>
      <c r="HPH759" s="31"/>
      <c r="HPI759" s="31"/>
      <c r="HPJ759" s="31"/>
      <c r="HPK759" s="31"/>
      <c r="HPL759" s="31"/>
      <c r="HPM759" s="31"/>
      <c r="HPN759" s="31"/>
      <c r="HPO759" s="31"/>
      <c r="HPP759" s="31"/>
      <c r="HPQ759" s="31"/>
      <c r="HPR759" s="31"/>
      <c r="HPS759" s="31"/>
      <c r="HPT759" s="31"/>
      <c r="HPU759" s="31"/>
      <c r="HPV759" s="31"/>
      <c r="HPW759" s="31"/>
      <c r="HPX759" s="31"/>
      <c r="HPY759" s="31"/>
      <c r="HPZ759" s="31"/>
      <c r="HQA759" s="31"/>
      <c r="HQB759" s="31"/>
      <c r="HQC759" s="31"/>
      <c r="HQD759" s="31"/>
      <c r="HQE759" s="31"/>
      <c r="HQF759" s="31"/>
      <c r="HQG759" s="31"/>
      <c r="HQH759" s="31"/>
      <c r="HQI759" s="31"/>
      <c r="HQJ759" s="31"/>
      <c r="HQK759" s="31"/>
      <c r="HQL759" s="31"/>
      <c r="HQM759" s="31"/>
      <c r="HQN759" s="31"/>
      <c r="HQO759" s="31"/>
      <c r="HQP759" s="31"/>
      <c r="HQQ759" s="31"/>
      <c r="HQR759" s="31"/>
      <c r="HQS759" s="31"/>
      <c r="HQT759" s="31"/>
      <c r="HQU759" s="31"/>
      <c r="HQV759" s="31"/>
      <c r="HQW759" s="31"/>
      <c r="HQX759" s="31"/>
      <c r="HQY759" s="31"/>
      <c r="HQZ759" s="31"/>
      <c r="HRA759" s="31"/>
      <c r="HRB759" s="31"/>
      <c r="HRC759" s="31"/>
      <c r="HRD759" s="31"/>
      <c r="HRE759" s="31"/>
      <c r="HRF759" s="31"/>
      <c r="HRG759" s="31"/>
      <c r="HRH759" s="31"/>
      <c r="HRI759" s="31"/>
      <c r="HRJ759" s="31"/>
      <c r="HRK759" s="31"/>
      <c r="HRL759" s="31"/>
      <c r="HRM759" s="31"/>
      <c r="HRN759" s="31"/>
      <c r="HRO759" s="31"/>
      <c r="HRP759" s="31"/>
      <c r="HRQ759" s="31"/>
      <c r="HRR759" s="31"/>
      <c r="HRS759" s="31"/>
      <c r="HRT759" s="31"/>
      <c r="HRU759" s="31"/>
      <c r="HRV759" s="31"/>
      <c r="HRW759" s="31"/>
      <c r="HRX759" s="31"/>
      <c r="HRY759" s="31"/>
      <c r="HRZ759" s="31"/>
      <c r="HSA759" s="31"/>
      <c r="HSB759" s="31"/>
      <c r="HSC759" s="31"/>
      <c r="HSD759" s="31"/>
      <c r="HSE759" s="31"/>
      <c r="HSF759" s="31"/>
      <c r="HSG759" s="31"/>
      <c r="HSH759" s="31"/>
      <c r="HSI759" s="31"/>
      <c r="HSJ759" s="31"/>
      <c r="HSK759" s="31"/>
      <c r="HSL759" s="31"/>
      <c r="HSM759" s="31"/>
      <c r="HSN759" s="31"/>
      <c r="HSO759" s="31"/>
      <c r="HSP759" s="31"/>
      <c r="HSQ759" s="31"/>
      <c r="HSR759" s="31"/>
      <c r="HSS759" s="31"/>
      <c r="HST759" s="31"/>
      <c r="HSU759" s="31"/>
      <c r="HSV759" s="31"/>
      <c r="HSW759" s="31"/>
      <c r="HSX759" s="31"/>
      <c r="HSY759" s="31"/>
      <c r="HSZ759" s="31"/>
      <c r="HTA759" s="31"/>
      <c r="HTB759" s="31"/>
      <c r="HTC759" s="31"/>
      <c r="HTD759" s="31"/>
      <c r="HTE759" s="31"/>
      <c r="HTF759" s="31"/>
      <c r="HTG759" s="31"/>
      <c r="HTH759" s="31"/>
      <c r="HTI759" s="31"/>
      <c r="HTJ759" s="31"/>
      <c r="HTK759" s="31"/>
      <c r="HTL759" s="31"/>
      <c r="HTM759" s="31"/>
      <c r="HTN759" s="31"/>
      <c r="HTO759" s="31"/>
      <c r="HTP759" s="31"/>
      <c r="HTQ759" s="31"/>
      <c r="HTR759" s="31"/>
      <c r="HTS759" s="31"/>
      <c r="HTT759" s="31"/>
      <c r="HTU759" s="31"/>
      <c r="HTV759" s="31"/>
      <c r="HTW759" s="31"/>
      <c r="HTX759" s="31"/>
      <c r="HTY759" s="31"/>
      <c r="HTZ759" s="31"/>
      <c r="HUA759" s="31"/>
      <c r="HUB759" s="31"/>
      <c r="HUC759" s="31"/>
      <c r="HUD759" s="31"/>
      <c r="HUE759" s="31"/>
      <c r="HUF759" s="31"/>
      <c r="HUG759" s="31"/>
      <c r="HUH759" s="31"/>
      <c r="HUI759" s="31"/>
      <c r="HUJ759" s="31"/>
      <c r="HUK759" s="31"/>
      <c r="HUL759" s="31"/>
      <c r="HUM759" s="31"/>
      <c r="HUN759" s="31"/>
      <c r="HUO759" s="31"/>
      <c r="HUP759" s="31"/>
      <c r="HUQ759" s="31"/>
      <c r="HUR759" s="31"/>
      <c r="HUS759" s="31"/>
      <c r="HUT759" s="31"/>
      <c r="HUU759" s="31"/>
      <c r="HUV759" s="31"/>
      <c r="HUW759" s="31"/>
      <c r="HUX759" s="31"/>
      <c r="HUY759" s="31"/>
      <c r="HUZ759" s="31"/>
      <c r="HVA759" s="31"/>
      <c r="HVB759" s="31"/>
      <c r="HVC759" s="31"/>
      <c r="HVD759" s="31"/>
      <c r="HVE759" s="31"/>
      <c r="HVF759" s="31"/>
      <c r="HVG759" s="31"/>
      <c r="HVH759" s="31"/>
      <c r="HVI759" s="31"/>
      <c r="HVJ759" s="31"/>
      <c r="HVK759" s="31"/>
      <c r="HVL759" s="31"/>
      <c r="HVM759" s="31"/>
      <c r="HVN759" s="31"/>
      <c r="HVO759" s="31"/>
      <c r="HVP759" s="31"/>
      <c r="HVQ759" s="31"/>
      <c r="HVR759" s="31"/>
      <c r="HVS759" s="31"/>
      <c r="HVT759" s="31"/>
      <c r="HVU759" s="31"/>
      <c r="HVV759" s="31"/>
      <c r="HVW759" s="31"/>
      <c r="HVX759" s="31"/>
      <c r="HVY759" s="31"/>
      <c r="HVZ759" s="31"/>
      <c r="HWA759" s="31"/>
      <c r="HWB759" s="31"/>
      <c r="HWC759" s="31"/>
      <c r="HWD759" s="31"/>
      <c r="HWE759" s="31"/>
      <c r="HWF759" s="31"/>
      <c r="HWG759" s="31"/>
      <c r="HWH759" s="31"/>
      <c r="HWI759" s="31"/>
      <c r="HWJ759" s="31"/>
      <c r="HWK759" s="31"/>
      <c r="HWL759" s="31"/>
      <c r="HWM759" s="31"/>
      <c r="HWN759" s="31"/>
      <c r="HWO759" s="31"/>
      <c r="HWP759" s="31"/>
      <c r="HWQ759" s="31"/>
      <c r="HWR759" s="31"/>
      <c r="HWS759" s="31"/>
      <c r="HWT759" s="31"/>
      <c r="HWU759" s="31"/>
      <c r="HWV759" s="31"/>
      <c r="HWW759" s="31"/>
      <c r="HWX759" s="31"/>
      <c r="HWY759" s="31"/>
      <c r="HWZ759" s="31"/>
      <c r="HXA759" s="31"/>
      <c r="HXB759" s="31"/>
      <c r="HXC759" s="31"/>
      <c r="HXD759" s="31"/>
      <c r="HXE759" s="31"/>
      <c r="HXF759" s="31"/>
      <c r="HXG759" s="31"/>
      <c r="HXH759" s="31"/>
      <c r="HXI759" s="31"/>
      <c r="HXJ759" s="31"/>
      <c r="HXK759" s="31"/>
      <c r="HXL759" s="31"/>
      <c r="HXM759" s="31"/>
      <c r="HXN759" s="31"/>
      <c r="HXO759" s="31"/>
      <c r="HXP759" s="31"/>
      <c r="HXQ759" s="31"/>
      <c r="HXR759" s="31"/>
      <c r="HXS759" s="31"/>
      <c r="HXT759" s="31"/>
      <c r="HXU759" s="31"/>
      <c r="HXV759" s="31"/>
      <c r="HXW759" s="31"/>
      <c r="HXX759" s="31"/>
      <c r="HXY759" s="31"/>
      <c r="HXZ759" s="31"/>
      <c r="HYA759" s="31"/>
      <c r="HYB759" s="31"/>
      <c r="HYC759" s="31"/>
      <c r="HYD759" s="31"/>
      <c r="HYE759" s="31"/>
      <c r="HYF759" s="31"/>
      <c r="HYG759" s="31"/>
      <c r="HYH759" s="31"/>
      <c r="HYI759" s="31"/>
      <c r="HYJ759" s="31"/>
      <c r="HYK759" s="31"/>
      <c r="HYL759" s="31"/>
      <c r="HYM759" s="31"/>
      <c r="HYN759" s="31"/>
      <c r="HYO759" s="31"/>
      <c r="HYP759" s="31"/>
      <c r="HYQ759" s="31"/>
      <c r="HYR759" s="31"/>
      <c r="HYS759" s="31"/>
      <c r="HYT759" s="31"/>
      <c r="HYU759" s="31"/>
      <c r="HYV759" s="31"/>
      <c r="HYW759" s="31"/>
      <c r="HYX759" s="31"/>
      <c r="HYY759" s="31"/>
      <c r="HYZ759" s="31"/>
      <c r="HZA759" s="31"/>
      <c r="HZB759" s="31"/>
      <c r="HZC759" s="31"/>
      <c r="HZD759" s="31"/>
      <c r="HZE759" s="31"/>
      <c r="HZF759" s="31"/>
      <c r="HZG759" s="31"/>
      <c r="HZH759" s="31"/>
      <c r="HZI759" s="31"/>
      <c r="HZJ759" s="31"/>
      <c r="HZK759" s="31"/>
      <c r="HZL759" s="31"/>
      <c r="HZM759" s="31"/>
      <c r="HZN759" s="31"/>
      <c r="HZO759" s="31"/>
      <c r="HZP759" s="31"/>
      <c r="HZQ759" s="31"/>
      <c r="HZR759" s="31"/>
      <c r="HZS759" s="31"/>
      <c r="HZT759" s="31"/>
      <c r="HZU759" s="31"/>
      <c r="HZV759" s="31"/>
      <c r="HZW759" s="31"/>
      <c r="HZX759" s="31"/>
      <c r="HZY759" s="31"/>
      <c r="HZZ759" s="31"/>
      <c r="IAA759" s="31"/>
      <c r="IAB759" s="31"/>
      <c r="IAC759" s="31"/>
      <c r="IAD759" s="31"/>
      <c r="IAE759" s="31"/>
      <c r="IAF759" s="31"/>
      <c r="IAG759" s="31"/>
      <c r="IAH759" s="31"/>
      <c r="IAI759" s="31"/>
      <c r="IAJ759" s="31"/>
      <c r="IAK759" s="31"/>
      <c r="IAL759" s="31"/>
      <c r="IAM759" s="31"/>
      <c r="IAN759" s="31"/>
      <c r="IAO759" s="31"/>
      <c r="IAP759" s="31"/>
      <c r="IAQ759" s="31"/>
      <c r="IAR759" s="31"/>
      <c r="IAS759" s="31"/>
      <c r="IAT759" s="31"/>
      <c r="IAU759" s="31"/>
      <c r="IAV759" s="31"/>
      <c r="IAW759" s="31"/>
      <c r="IAX759" s="31"/>
      <c r="IAY759" s="31"/>
      <c r="IAZ759" s="31"/>
      <c r="IBA759" s="31"/>
      <c r="IBB759" s="31"/>
      <c r="IBC759" s="31"/>
      <c r="IBD759" s="31"/>
      <c r="IBE759" s="31"/>
      <c r="IBF759" s="31"/>
      <c r="IBG759" s="31"/>
      <c r="IBH759" s="31"/>
      <c r="IBI759" s="31"/>
      <c r="IBJ759" s="31"/>
      <c r="IBK759" s="31"/>
      <c r="IBL759" s="31"/>
      <c r="IBM759" s="31"/>
      <c r="IBN759" s="31"/>
      <c r="IBO759" s="31"/>
      <c r="IBP759" s="31"/>
      <c r="IBQ759" s="31"/>
      <c r="IBR759" s="31"/>
      <c r="IBS759" s="31"/>
      <c r="IBT759" s="31"/>
      <c r="IBU759" s="31"/>
      <c r="IBV759" s="31"/>
      <c r="IBW759" s="31"/>
      <c r="IBX759" s="31"/>
      <c r="IBY759" s="31"/>
      <c r="IBZ759" s="31"/>
      <c r="ICA759" s="31"/>
      <c r="ICB759" s="31"/>
      <c r="ICC759" s="31"/>
      <c r="ICD759" s="31"/>
      <c r="ICE759" s="31"/>
      <c r="ICF759" s="31"/>
      <c r="ICG759" s="31"/>
      <c r="ICH759" s="31"/>
      <c r="ICI759" s="31"/>
      <c r="ICJ759" s="31"/>
      <c r="ICK759" s="31"/>
      <c r="ICL759" s="31"/>
      <c r="ICM759" s="31"/>
      <c r="ICN759" s="31"/>
      <c r="ICO759" s="31"/>
      <c r="ICP759" s="31"/>
      <c r="ICQ759" s="31"/>
      <c r="ICR759" s="31"/>
      <c r="ICS759" s="31"/>
      <c r="ICT759" s="31"/>
      <c r="ICU759" s="31"/>
      <c r="ICV759" s="31"/>
      <c r="ICW759" s="31"/>
      <c r="ICX759" s="31"/>
      <c r="ICY759" s="31"/>
      <c r="ICZ759" s="31"/>
      <c r="IDA759" s="31"/>
      <c r="IDB759" s="31"/>
      <c r="IDC759" s="31"/>
      <c r="IDD759" s="31"/>
      <c r="IDE759" s="31"/>
      <c r="IDF759" s="31"/>
      <c r="IDG759" s="31"/>
      <c r="IDH759" s="31"/>
      <c r="IDI759" s="31"/>
      <c r="IDJ759" s="31"/>
      <c r="IDK759" s="31"/>
      <c r="IDL759" s="31"/>
      <c r="IDM759" s="31"/>
      <c r="IDN759" s="31"/>
      <c r="IDO759" s="31"/>
      <c r="IDP759" s="31"/>
      <c r="IDQ759" s="31"/>
      <c r="IDR759" s="31"/>
      <c r="IDS759" s="31"/>
      <c r="IDT759" s="31"/>
      <c r="IDU759" s="31"/>
      <c r="IDV759" s="31"/>
      <c r="IDW759" s="31"/>
      <c r="IDX759" s="31"/>
      <c r="IDY759" s="31"/>
      <c r="IDZ759" s="31"/>
      <c r="IEA759" s="31"/>
      <c r="IEB759" s="31"/>
      <c r="IEC759" s="31"/>
      <c r="IED759" s="31"/>
      <c r="IEE759" s="31"/>
      <c r="IEF759" s="31"/>
      <c r="IEG759" s="31"/>
      <c r="IEH759" s="31"/>
      <c r="IEI759" s="31"/>
      <c r="IEJ759" s="31"/>
      <c r="IEK759" s="31"/>
      <c r="IEL759" s="31"/>
      <c r="IEM759" s="31"/>
      <c r="IEN759" s="31"/>
      <c r="IEO759" s="31"/>
      <c r="IEP759" s="31"/>
      <c r="IEQ759" s="31"/>
      <c r="IER759" s="31"/>
      <c r="IES759" s="31"/>
      <c r="IET759" s="31"/>
      <c r="IEU759" s="31"/>
      <c r="IEV759" s="31"/>
      <c r="IEW759" s="31"/>
      <c r="IEX759" s="31"/>
      <c r="IEY759" s="31"/>
      <c r="IEZ759" s="31"/>
      <c r="IFA759" s="31"/>
      <c r="IFB759" s="31"/>
      <c r="IFC759" s="31"/>
      <c r="IFD759" s="31"/>
      <c r="IFE759" s="31"/>
      <c r="IFF759" s="31"/>
      <c r="IFG759" s="31"/>
      <c r="IFH759" s="31"/>
      <c r="IFI759" s="31"/>
      <c r="IFJ759" s="31"/>
      <c r="IFK759" s="31"/>
      <c r="IFL759" s="31"/>
      <c r="IFM759" s="31"/>
      <c r="IFN759" s="31"/>
      <c r="IFO759" s="31"/>
      <c r="IFP759" s="31"/>
      <c r="IFQ759" s="31"/>
      <c r="IFR759" s="31"/>
      <c r="IFS759" s="31"/>
      <c r="IFT759" s="31"/>
      <c r="IFU759" s="31"/>
      <c r="IFV759" s="31"/>
      <c r="IFW759" s="31"/>
      <c r="IFX759" s="31"/>
      <c r="IFY759" s="31"/>
      <c r="IFZ759" s="31"/>
      <c r="IGA759" s="31"/>
      <c r="IGB759" s="31"/>
      <c r="IGC759" s="31"/>
      <c r="IGD759" s="31"/>
      <c r="IGE759" s="31"/>
      <c r="IGF759" s="31"/>
      <c r="IGG759" s="31"/>
      <c r="IGH759" s="31"/>
      <c r="IGI759" s="31"/>
      <c r="IGJ759" s="31"/>
      <c r="IGK759" s="31"/>
      <c r="IGL759" s="31"/>
      <c r="IGM759" s="31"/>
      <c r="IGN759" s="31"/>
      <c r="IGO759" s="31"/>
      <c r="IGP759" s="31"/>
      <c r="IGQ759" s="31"/>
      <c r="IGR759" s="31"/>
      <c r="IGS759" s="31"/>
      <c r="IGT759" s="31"/>
      <c r="IGU759" s="31"/>
      <c r="IGV759" s="31"/>
      <c r="IGW759" s="31"/>
      <c r="IGX759" s="31"/>
      <c r="IGY759" s="31"/>
      <c r="IGZ759" s="31"/>
      <c r="IHA759" s="31"/>
      <c r="IHB759" s="31"/>
      <c r="IHC759" s="31"/>
      <c r="IHD759" s="31"/>
      <c r="IHE759" s="31"/>
      <c r="IHF759" s="31"/>
      <c r="IHG759" s="31"/>
      <c r="IHH759" s="31"/>
      <c r="IHI759" s="31"/>
      <c r="IHJ759" s="31"/>
      <c r="IHK759" s="31"/>
      <c r="IHL759" s="31"/>
      <c r="IHM759" s="31"/>
      <c r="IHN759" s="31"/>
      <c r="IHO759" s="31"/>
      <c r="IHP759" s="31"/>
      <c r="IHQ759" s="31"/>
      <c r="IHR759" s="31"/>
      <c r="IHS759" s="31"/>
      <c r="IHT759" s="31"/>
      <c r="IHU759" s="31"/>
      <c r="IHV759" s="31"/>
      <c r="IHW759" s="31"/>
      <c r="IHX759" s="31"/>
      <c r="IHY759" s="31"/>
      <c r="IHZ759" s="31"/>
      <c r="IIA759" s="31"/>
      <c r="IIB759" s="31"/>
      <c r="IIC759" s="31"/>
      <c r="IID759" s="31"/>
      <c r="IIE759" s="31"/>
      <c r="IIF759" s="31"/>
      <c r="IIG759" s="31"/>
      <c r="IIH759" s="31"/>
      <c r="III759" s="31"/>
      <c r="IIJ759" s="31"/>
      <c r="IIK759" s="31"/>
      <c r="IIL759" s="31"/>
      <c r="IIM759" s="31"/>
      <c r="IIN759" s="31"/>
      <c r="IIO759" s="31"/>
      <c r="IIP759" s="31"/>
      <c r="IIQ759" s="31"/>
      <c r="IIR759" s="31"/>
      <c r="IIS759" s="31"/>
      <c r="IIT759" s="31"/>
      <c r="IIU759" s="31"/>
      <c r="IIV759" s="31"/>
      <c r="IIW759" s="31"/>
      <c r="IIX759" s="31"/>
      <c r="IIY759" s="31"/>
      <c r="IIZ759" s="31"/>
      <c r="IJA759" s="31"/>
      <c r="IJB759" s="31"/>
      <c r="IJC759" s="31"/>
      <c r="IJD759" s="31"/>
      <c r="IJE759" s="31"/>
      <c r="IJF759" s="31"/>
      <c r="IJG759" s="31"/>
      <c r="IJH759" s="31"/>
      <c r="IJI759" s="31"/>
      <c r="IJJ759" s="31"/>
      <c r="IJK759" s="31"/>
      <c r="IJL759" s="31"/>
      <c r="IJM759" s="31"/>
      <c r="IJN759" s="31"/>
      <c r="IJO759" s="31"/>
      <c r="IJP759" s="31"/>
      <c r="IJQ759" s="31"/>
      <c r="IJR759" s="31"/>
      <c r="IJS759" s="31"/>
      <c r="IJT759" s="31"/>
      <c r="IJU759" s="31"/>
      <c r="IJV759" s="31"/>
      <c r="IJW759" s="31"/>
      <c r="IJX759" s="31"/>
      <c r="IJY759" s="31"/>
      <c r="IJZ759" s="31"/>
      <c r="IKA759" s="31"/>
      <c r="IKB759" s="31"/>
      <c r="IKC759" s="31"/>
      <c r="IKD759" s="31"/>
      <c r="IKE759" s="31"/>
      <c r="IKF759" s="31"/>
      <c r="IKG759" s="31"/>
      <c r="IKH759" s="31"/>
      <c r="IKI759" s="31"/>
      <c r="IKJ759" s="31"/>
      <c r="IKK759" s="31"/>
      <c r="IKL759" s="31"/>
      <c r="IKM759" s="31"/>
      <c r="IKN759" s="31"/>
      <c r="IKO759" s="31"/>
      <c r="IKP759" s="31"/>
      <c r="IKQ759" s="31"/>
      <c r="IKR759" s="31"/>
      <c r="IKS759" s="31"/>
      <c r="IKT759" s="31"/>
      <c r="IKU759" s="31"/>
      <c r="IKV759" s="31"/>
      <c r="IKW759" s="31"/>
      <c r="IKX759" s="31"/>
      <c r="IKY759" s="31"/>
      <c r="IKZ759" s="31"/>
      <c r="ILA759" s="31"/>
      <c r="ILB759" s="31"/>
      <c r="ILC759" s="31"/>
      <c r="ILD759" s="31"/>
      <c r="ILE759" s="31"/>
      <c r="ILF759" s="31"/>
      <c r="ILG759" s="31"/>
      <c r="ILH759" s="31"/>
      <c r="ILI759" s="31"/>
      <c r="ILJ759" s="31"/>
      <c r="ILK759" s="31"/>
      <c r="ILL759" s="31"/>
      <c r="ILM759" s="31"/>
      <c r="ILN759" s="31"/>
      <c r="ILO759" s="31"/>
      <c r="ILP759" s="31"/>
      <c r="ILQ759" s="31"/>
      <c r="ILR759" s="31"/>
      <c r="ILS759" s="31"/>
      <c r="ILT759" s="31"/>
      <c r="ILU759" s="31"/>
      <c r="ILV759" s="31"/>
      <c r="ILW759" s="31"/>
      <c r="ILX759" s="31"/>
      <c r="ILY759" s="31"/>
      <c r="ILZ759" s="31"/>
      <c r="IMA759" s="31"/>
      <c r="IMB759" s="31"/>
      <c r="IMC759" s="31"/>
      <c r="IMD759" s="31"/>
      <c r="IME759" s="31"/>
      <c r="IMF759" s="31"/>
      <c r="IMG759" s="31"/>
      <c r="IMH759" s="31"/>
      <c r="IMI759" s="31"/>
      <c r="IMJ759" s="31"/>
      <c r="IMK759" s="31"/>
      <c r="IML759" s="31"/>
      <c r="IMM759" s="31"/>
      <c r="IMN759" s="31"/>
      <c r="IMO759" s="31"/>
      <c r="IMP759" s="31"/>
      <c r="IMQ759" s="31"/>
      <c r="IMR759" s="31"/>
      <c r="IMS759" s="31"/>
      <c r="IMT759" s="31"/>
      <c r="IMU759" s="31"/>
      <c r="IMV759" s="31"/>
      <c r="IMW759" s="31"/>
      <c r="IMX759" s="31"/>
      <c r="IMY759" s="31"/>
      <c r="IMZ759" s="31"/>
      <c r="INA759" s="31"/>
      <c r="INB759" s="31"/>
      <c r="INC759" s="31"/>
      <c r="IND759" s="31"/>
      <c r="INE759" s="31"/>
      <c r="INF759" s="31"/>
      <c r="ING759" s="31"/>
      <c r="INH759" s="31"/>
      <c r="INI759" s="31"/>
      <c r="INJ759" s="31"/>
      <c r="INK759" s="31"/>
      <c r="INL759" s="31"/>
      <c r="INM759" s="31"/>
      <c r="INN759" s="31"/>
      <c r="INO759" s="31"/>
      <c r="INP759" s="31"/>
      <c r="INQ759" s="31"/>
      <c r="INR759" s="31"/>
      <c r="INS759" s="31"/>
      <c r="INT759" s="31"/>
      <c r="INU759" s="31"/>
      <c r="INV759" s="31"/>
      <c r="INW759" s="31"/>
      <c r="INX759" s="31"/>
      <c r="INY759" s="31"/>
      <c r="INZ759" s="31"/>
      <c r="IOA759" s="31"/>
      <c r="IOB759" s="31"/>
      <c r="IOC759" s="31"/>
      <c r="IOD759" s="31"/>
      <c r="IOE759" s="31"/>
      <c r="IOF759" s="31"/>
      <c r="IOG759" s="31"/>
      <c r="IOH759" s="31"/>
      <c r="IOI759" s="31"/>
      <c r="IOJ759" s="31"/>
      <c r="IOK759" s="31"/>
      <c r="IOL759" s="31"/>
      <c r="IOM759" s="31"/>
      <c r="ION759" s="31"/>
      <c r="IOO759" s="31"/>
      <c r="IOP759" s="31"/>
      <c r="IOQ759" s="31"/>
      <c r="IOR759" s="31"/>
      <c r="IOS759" s="31"/>
      <c r="IOT759" s="31"/>
      <c r="IOU759" s="31"/>
      <c r="IOV759" s="31"/>
      <c r="IOW759" s="31"/>
      <c r="IOX759" s="31"/>
      <c r="IOY759" s="31"/>
      <c r="IOZ759" s="31"/>
      <c r="IPA759" s="31"/>
      <c r="IPB759" s="31"/>
      <c r="IPC759" s="31"/>
      <c r="IPD759" s="31"/>
      <c r="IPE759" s="31"/>
      <c r="IPF759" s="31"/>
      <c r="IPG759" s="31"/>
      <c r="IPH759" s="31"/>
      <c r="IPI759" s="31"/>
      <c r="IPJ759" s="31"/>
      <c r="IPK759" s="31"/>
      <c r="IPL759" s="31"/>
      <c r="IPM759" s="31"/>
      <c r="IPN759" s="31"/>
      <c r="IPO759" s="31"/>
      <c r="IPP759" s="31"/>
      <c r="IPQ759" s="31"/>
      <c r="IPR759" s="31"/>
      <c r="IPS759" s="31"/>
      <c r="IPT759" s="31"/>
      <c r="IPU759" s="31"/>
      <c r="IPV759" s="31"/>
      <c r="IPW759" s="31"/>
      <c r="IPX759" s="31"/>
      <c r="IPY759" s="31"/>
      <c r="IPZ759" s="31"/>
      <c r="IQA759" s="31"/>
      <c r="IQB759" s="31"/>
      <c r="IQC759" s="31"/>
      <c r="IQD759" s="31"/>
      <c r="IQE759" s="31"/>
      <c r="IQF759" s="31"/>
      <c r="IQG759" s="31"/>
      <c r="IQH759" s="31"/>
      <c r="IQI759" s="31"/>
      <c r="IQJ759" s="31"/>
      <c r="IQK759" s="31"/>
      <c r="IQL759" s="31"/>
      <c r="IQM759" s="31"/>
      <c r="IQN759" s="31"/>
      <c r="IQO759" s="31"/>
      <c r="IQP759" s="31"/>
      <c r="IQQ759" s="31"/>
      <c r="IQR759" s="31"/>
      <c r="IQS759" s="31"/>
      <c r="IQT759" s="31"/>
      <c r="IQU759" s="31"/>
      <c r="IQV759" s="31"/>
      <c r="IQW759" s="31"/>
      <c r="IQX759" s="31"/>
      <c r="IQY759" s="31"/>
      <c r="IQZ759" s="31"/>
      <c r="IRA759" s="31"/>
      <c r="IRB759" s="31"/>
      <c r="IRC759" s="31"/>
      <c r="IRD759" s="31"/>
      <c r="IRE759" s="31"/>
      <c r="IRF759" s="31"/>
      <c r="IRG759" s="31"/>
      <c r="IRH759" s="31"/>
      <c r="IRI759" s="31"/>
      <c r="IRJ759" s="31"/>
      <c r="IRK759" s="31"/>
      <c r="IRL759" s="31"/>
      <c r="IRM759" s="31"/>
      <c r="IRN759" s="31"/>
      <c r="IRO759" s="31"/>
      <c r="IRP759" s="31"/>
      <c r="IRQ759" s="31"/>
      <c r="IRR759" s="31"/>
      <c r="IRS759" s="31"/>
      <c r="IRT759" s="31"/>
      <c r="IRU759" s="31"/>
      <c r="IRV759" s="31"/>
      <c r="IRW759" s="31"/>
      <c r="IRX759" s="31"/>
      <c r="IRY759" s="31"/>
      <c r="IRZ759" s="31"/>
      <c r="ISA759" s="31"/>
      <c r="ISB759" s="31"/>
      <c r="ISC759" s="31"/>
      <c r="ISD759" s="31"/>
      <c r="ISE759" s="31"/>
      <c r="ISF759" s="31"/>
      <c r="ISG759" s="31"/>
      <c r="ISH759" s="31"/>
      <c r="ISI759" s="31"/>
      <c r="ISJ759" s="31"/>
      <c r="ISK759" s="31"/>
      <c r="ISL759" s="31"/>
      <c r="ISM759" s="31"/>
      <c r="ISN759" s="31"/>
      <c r="ISO759" s="31"/>
      <c r="ISP759" s="31"/>
      <c r="ISQ759" s="31"/>
      <c r="ISR759" s="31"/>
      <c r="ISS759" s="31"/>
      <c r="IST759" s="31"/>
      <c r="ISU759" s="31"/>
      <c r="ISV759" s="31"/>
      <c r="ISW759" s="31"/>
      <c r="ISX759" s="31"/>
      <c r="ISY759" s="31"/>
      <c r="ISZ759" s="31"/>
      <c r="ITA759" s="31"/>
      <c r="ITB759" s="31"/>
      <c r="ITC759" s="31"/>
      <c r="ITD759" s="31"/>
      <c r="ITE759" s="31"/>
      <c r="ITF759" s="31"/>
      <c r="ITG759" s="31"/>
      <c r="ITH759" s="31"/>
      <c r="ITI759" s="31"/>
      <c r="ITJ759" s="31"/>
      <c r="ITK759" s="31"/>
      <c r="ITL759" s="31"/>
      <c r="ITM759" s="31"/>
      <c r="ITN759" s="31"/>
      <c r="ITO759" s="31"/>
      <c r="ITP759" s="31"/>
      <c r="ITQ759" s="31"/>
      <c r="ITR759" s="31"/>
      <c r="ITS759" s="31"/>
      <c r="ITT759" s="31"/>
      <c r="ITU759" s="31"/>
      <c r="ITV759" s="31"/>
      <c r="ITW759" s="31"/>
      <c r="ITX759" s="31"/>
      <c r="ITY759" s="31"/>
      <c r="ITZ759" s="31"/>
      <c r="IUA759" s="31"/>
      <c r="IUB759" s="31"/>
      <c r="IUC759" s="31"/>
      <c r="IUD759" s="31"/>
      <c r="IUE759" s="31"/>
      <c r="IUF759" s="31"/>
      <c r="IUG759" s="31"/>
      <c r="IUH759" s="31"/>
      <c r="IUI759" s="31"/>
      <c r="IUJ759" s="31"/>
      <c r="IUK759" s="31"/>
      <c r="IUL759" s="31"/>
      <c r="IUM759" s="31"/>
      <c r="IUN759" s="31"/>
      <c r="IUO759" s="31"/>
      <c r="IUP759" s="31"/>
      <c r="IUQ759" s="31"/>
      <c r="IUR759" s="31"/>
      <c r="IUS759" s="31"/>
      <c r="IUT759" s="31"/>
      <c r="IUU759" s="31"/>
      <c r="IUV759" s="31"/>
      <c r="IUW759" s="31"/>
      <c r="IUX759" s="31"/>
      <c r="IUY759" s="31"/>
      <c r="IUZ759" s="31"/>
      <c r="IVA759" s="31"/>
      <c r="IVB759" s="31"/>
      <c r="IVC759" s="31"/>
      <c r="IVD759" s="31"/>
      <c r="IVE759" s="31"/>
      <c r="IVF759" s="31"/>
      <c r="IVG759" s="31"/>
      <c r="IVH759" s="31"/>
      <c r="IVI759" s="31"/>
      <c r="IVJ759" s="31"/>
      <c r="IVK759" s="31"/>
      <c r="IVL759" s="31"/>
      <c r="IVM759" s="31"/>
      <c r="IVN759" s="31"/>
      <c r="IVO759" s="31"/>
      <c r="IVP759" s="31"/>
      <c r="IVQ759" s="31"/>
      <c r="IVR759" s="31"/>
      <c r="IVS759" s="31"/>
      <c r="IVT759" s="31"/>
      <c r="IVU759" s="31"/>
      <c r="IVV759" s="31"/>
      <c r="IVW759" s="31"/>
      <c r="IVX759" s="31"/>
      <c r="IVY759" s="31"/>
      <c r="IVZ759" s="31"/>
      <c r="IWA759" s="31"/>
      <c r="IWB759" s="31"/>
      <c r="IWC759" s="31"/>
      <c r="IWD759" s="31"/>
      <c r="IWE759" s="31"/>
      <c r="IWF759" s="31"/>
      <c r="IWG759" s="31"/>
      <c r="IWH759" s="31"/>
      <c r="IWI759" s="31"/>
      <c r="IWJ759" s="31"/>
      <c r="IWK759" s="31"/>
      <c r="IWL759" s="31"/>
      <c r="IWM759" s="31"/>
      <c r="IWN759" s="31"/>
      <c r="IWO759" s="31"/>
      <c r="IWP759" s="31"/>
      <c r="IWQ759" s="31"/>
      <c r="IWR759" s="31"/>
      <c r="IWS759" s="31"/>
      <c r="IWT759" s="31"/>
      <c r="IWU759" s="31"/>
      <c r="IWV759" s="31"/>
      <c r="IWW759" s="31"/>
      <c r="IWX759" s="31"/>
      <c r="IWY759" s="31"/>
      <c r="IWZ759" s="31"/>
      <c r="IXA759" s="31"/>
      <c r="IXB759" s="31"/>
      <c r="IXC759" s="31"/>
      <c r="IXD759" s="31"/>
      <c r="IXE759" s="31"/>
      <c r="IXF759" s="31"/>
      <c r="IXG759" s="31"/>
      <c r="IXH759" s="31"/>
      <c r="IXI759" s="31"/>
      <c r="IXJ759" s="31"/>
      <c r="IXK759" s="31"/>
      <c r="IXL759" s="31"/>
      <c r="IXM759" s="31"/>
      <c r="IXN759" s="31"/>
      <c r="IXO759" s="31"/>
      <c r="IXP759" s="31"/>
      <c r="IXQ759" s="31"/>
      <c r="IXR759" s="31"/>
      <c r="IXS759" s="31"/>
      <c r="IXT759" s="31"/>
      <c r="IXU759" s="31"/>
      <c r="IXV759" s="31"/>
      <c r="IXW759" s="31"/>
      <c r="IXX759" s="31"/>
      <c r="IXY759" s="31"/>
      <c r="IXZ759" s="31"/>
      <c r="IYA759" s="31"/>
      <c r="IYB759" s="31"/>
      <c r="IYC759" s="31"/>
      <c r="IYD759" s="31"/>
      <c r="IYE759" s="31"/>
      <c r="IYF759" s="31"/>
      <c r="IYG759" s="31"/>
      <c r="IYH759" s="31"/>
      <c r="IYI759" s="31"/>
      <c r="IYJ759" s="31"/>
      <c r="IYK759" s="31"/>
      <c r="IYL759" s="31"/>
      <c r="IYM759" s="31"/>
      <c r="IYN759" s="31"/>
      <c r="IYO759" s="31"/>
      <c r="IYP759" s="31"/>
      <c r="IYQ759" s="31"/>
      <c r="IYR759" s="31"/>
      <c r="IYS759" s="31"/>
      <c r="IYT759" s="31"/>
      <c r="IYU759" s="31"/>
      <c r="IYV759" s="31"/>
      <c r="IYW759" s="31"/>
      <c r="IYX759" s="31"/>
      <c r="IYY759" s="31"/>
      <c r="IYZ759" s="31"/>
      <c r="IZA759" s="31"/>
      <c r="IZB759" s="31"/>
      <c r="IZC759" s="31"/>
      <c r="IZD759" s="31"/>
      <c r="IZE759" s="31"/>
      <c r="IZF759" s="31"/>
      <c r="IZG759" s="31"/>
      <c r="IZH759" s="31"/>
      <c r="IZI759" s="31"/>
      <c r="IZJ759" s="31"/>
      <c r="IZK759" s="31"/>
      <c r="IZL759" s="31"/>
      <c r="IZM759" s="31"/>
      <c r="IZN759" s="31"/>
      <c r="IZO759" s="31"/>
      <c r="IZP759" s="31"/>
      <c r="IZQ759" s="31"/>
      <c r="IZR759" s="31"/>
      <c r="IZS759" s="31"/>
      <c r="IZT759" s="31"/>
      <c r="IZU759" s="31"/>
      <c r="IZV759" s="31"/>
      <c r="IZW759" s="31"/>
      <c r="IZX759" s="31"/>
      <c r="IZY759" s="31"/>
      <c r="IZZ759" s="31"/>
      <c r="JAA759" s="31"/>
      <c r="JAB759" s="31"/>
      <c r="JAC759" s="31"/>
      <c r="JAD759" s="31"/>
      <c r="JAE759" s="31"/>
      <c r="JAF759" s="31"/>
      <c r="JAG759" s="31"/>
      <c r="JAH759" s="31"/>
      <c r="JAI759" s="31"/>
      <c r="JAJ759" s="31"/>
      <c r="JAK759" s="31"/>
      <c r="JAL759" s="31"/>
      <c r="JAM759" s="31"/>
      <c r="JAN759" s="31"/>
      <c r="JAO759" s="31"/>
      <c r="JAP759" s="31"/>
      <c r="JAQ759" s="31"/>
      <c r="JAR759" s="31"/>
      <c r="JAS759" s="31"/>
      <c r="JAT759" s="31"/>
      <c r="JAU759" s="31"/>
      <c r="JAV759" s="31"/>
      <c r="JAW759" s="31"/>
      <c r="JAX759" s="31"/>
      <c r="JAY759" s="31"/>
      <c r="JAZ759" s="31"/>
      <c r="JBA759" s="31"/>
      <c r="JBB759" s="31"/>
      <c r="JBC759" s="31"/>
      <c r="JBD759" s="31"/>
      <c r="JBE759" s="31"/>
      <c r="JBF759" s="31"/>
      <c r="JBG759" s="31"/>
      <c r="JBH759" s="31"/>
      <c r="JBI759" s="31"/>
      <c r="JBJ759" s="31"/>
      <c r="JBK759" s="31"/>
      <c r="JBL759" s="31"/>
      <c r="JBM759" s="31"/>
      <c r="JBN759" s="31"/>
      <c r="JBO759" s="31"/>
      <c r="JBP759" s="31"/>
      <c r="JBQ759" s="31"/>
      <c r="JBR759" s="31"/>
      <c r="JBS759" s="31"/>
      <c r="JBT759" s="31"/>
      <c r="JBU759" s="31"/>
      <c r="JBV759" s="31"/>
      <c r="JBW759" s="31"/>
      <c r="JBX759" s="31"/>
      <c r="JBY759" s="31"/>
      <c r="JBZ759" s="31"/>
      <c r="JCA759" s="31"/>
      <c r="JCB759" s="31"/>
      <c r="JCC759" s="31"/>
      <c r="JCD759" s="31"/>
      <c r="JCE759" s="31"/>
      <c r="JCF759" s="31"/>
      <c r="JCG759" s="31"/>
      <c r="JCH759" s="31"/>
      <c r="JCI759" s="31"/>
      <c r="JCJ759" s="31"/>
      <c r="JCK759" s="31"/>
      <c r="JCL759" s="31"/>
      <c r="JCM759" s="31"/>
      <c r="JCN759" s="31"/>
      <c r="JCO759" s="31"/>
      <c r="JCP759" s="31"/>
      <c r="JCQ759" s="31"/>
      <c r="JCR759" s="31"/>
      <c r="JCS759" s="31"/>
      <c r="JCT759" s="31"/>
      <c r="JCU759" s="31"/>
      <c r="JCV759" s="31"/>
      <c r="JCW759" s="31"/>
      <c r="JCX759" s="31"/>
      <c r="JCY759" s="31"/>
      <c r="JCZ759" s="31"/>
      <c r="JDA759" s="31"/>
      <c r="JDB759" s="31"/>
      <c r="JDC759" s="31"/>
      <c r="JDD759" s="31"/>
      <c r="JDE759" s="31"/>
      <c r="JDF759" s="31"/>
      <c r="JDG759" s="31"/>
      <c r="JDH759" s="31"/>
      <c r="JDI759" s="31"/>
      <c r="JDJ759" s="31"/>
      <c r="JDK759" s="31"/>
      <c r="JDL759" s="31"/>
      <c r="JDM759" s="31"/>
      <c r="JDN759" s="31"/>
      <c r="JDO759" s="31"/>
      <c r="JDP759" s="31"/>
      <c r="JDQ759" s="31"/>
      <c r="JDR759" s="31"/>
      <c r="JDS759" s="31"/>
      <c r="JDT759" s="31"/>
      <c r="JDU759" s="31"/>
      <c r="JDV759" s="31"/>
      <c r="JDW759" s="31"/>
      <c r="JDX759" s="31"/>
      <c r="JDY759" s="31"/>
      <c r="JDZ759" s="31"/>
      <c r="JEA759" s="31"/>
      <c r="JEB759" s="31"/>
      <c r="JEC759" s="31"/>
      <c r="JED759" s="31"/>
      <c r="JEE759" s="31"/>
      <c r="JEF759" s="31"/>
      <c r="JEG759" s="31"/>
      <c r="JEH759" s="31"/>
      <c r="JEI759" s="31"/>
      <c r="JEJ759" s="31"/>
      <c r="JEK759" s="31"/>
      <c r="JEL759" s="31"/>
      <c r="JEM759" s="31"/>
      <c r="JEN759" s="31"/>
      <c r="JEO759" s="31"/>
      <c r="JEP759" s="31"/>
      <c r="JEQ759" s="31"/>
      <c r="JER759" s="31"/>
      <c r="JES759" s="31"/>
      <c r="JET759" s="31"/>
      <c r="JEU759" s="31"/>
      <c r="JEV759" s="31"/>
      <c r="JEW759" s="31"/>
      <c r="JEX759" s="31"/>
      <c r="JEY759" s="31"/>
      <c r="JEZ759" s="31"/>
      <c r="JFA759" s="31"/>
      <c r="JFB759" s="31"/>
      <c r="JFC759" s="31"/>
      <c r="JFD759" s="31"/>
      <c r="JFE759" s="31"/>
      <c r="JFF759" s="31"/>
      <c r="JFG759" s="31"/>
      <c r="JFH759" s="31"/>
      <c r="JFI759" s="31"/>
      <c r="JFJ759" s="31"/>
      <c r="JFK759" s="31"/>
      <c r="JFL759" s="31"/>
      <c r="JFM759" s="31"/>
      <c r="JFN759" s="31"/>
      <c r="JFO759" s="31"/>
      <c r="JFP759" s="31"/>
      <c r="JFQ759" s="31"/>
      <c r="JFR759" s="31"/>
      <c r="JFS759" s="31"/>
      <c r="JFT759" s="31"/>
      <c r="JFU759" s="31"/>
      <c r="JFV759" s="31"/>
      <c r="JFW759" s="31"/>
      <c r="JFX759" s="31"/>
      <c r="JFY759" s="31"/>
      <c r="JFZ759" s="31"/>
      <c r="JGA759" s="31"/>
      <c r="JGB759" s="31"/>
      <c r="JGC759" s="31"/>
      <c r="JGD759" s="31"/>
      <c r="JGE759" s="31"/>
      <c r="JGF759" s="31"/>
      <c r="JGG759" s="31"/>
      <c r="JGH759" s="31"/>
      <c r="JGI759" s="31"/>
      <c r="JGJ759" s="31"/>
      <c r="JGK759" s="31"/>
      <c r="JGL759" s="31"/>
      <c r="JGM759" s="31"/>
      <c r="JGN759" s="31"/>
      <c r="JGO759" s="31"/>
      <c r="JGP759" s="31"/>
      <c r="JGQ759" s="31"/>
      <c r="JGR759" s="31"/>
      <c r="JGS759" s="31"/>
      <c r="JGT759" s="31"/>
      <c r="JGU759" s="31"/>
      <c r="JGV759" s="31"/>
      <c r="JGW759" s="31"/>
      <c r="JGX759" s="31"/>
      <c r="JGY759" s="31"/>
      <c r="JGZ759" s="31"/>
      <c r="JHA759" s="31"/>
      <c r="JHB759" s="31"/>
      <c r="JHC759" s="31"/>
      <c r="JHD759" s="31"/>
      <c r="JHE759" s="31"/>
      <c r="JHF759" s="31"/>
      <c r="JHG759" s="31"/>
      <c r="JHH759" s="31"/>
      <c r="JHI759" s="31"/>
      <c r="JHJ759" s="31"/>
      <c r="JHK759" s="31"/>
      <c r="JHL759" s="31"/>
      <c r="JHM759" s="31"/>
      <c r="JHN759" s="31"/>
      <c r="JHO759" s="31"/>
      <c r="JHP759" s="31"/>
      <c r="JHQ759" s="31"/>
      <c r="JHR759" s="31"/>
      <c r="JHS759" s="31"/>
      <c r="JHT759" s="31"/>
      <c r="JHU759" s="31"/>
      <c r="JHV759" s="31"/>
      <c r="JHW759" s="31"/>
      <c r="JHX759" s="31"/>
      <c r="JHY759" s="31"/>
      <c r="JHZ759" s="31"/>
      <c r="JIA759" s="31"/>
      <c r="JIB759" s="31"/>
      <c r="JIC759" s="31"/>
      <c r="JID759" s="31"/>
      <c r="JIE759" s="31"/>
      <c r="JIF759" s="31"/>
      <c r="JIG759" s="31"/>
      <c r="JIH759" s="31"/>
      <c r="JII759" s="31"/>
      <c r="JIJ759" s="31"/>
      <c r="JIK759" s="31"/>
      <c r="JIL759" s="31"/>
      <c r="JIM759" s="31"/>
      <c r="JIN759" s="31"/>
      <c r="JIO759" s="31"/>
      <c r="JIP759" s="31"/>
      <c r="JIQ759" s="31"/>
      <c r="JIR759" s="31"/>
      <c r="JIS759" s="31"/>
      <c r="JIT759" s="31"/>
      <c r="JIU759" s="31"/>
      <c r="JIV759" s="31"/>
      <c r="JIW759" s="31"/>
      <c r="JIX759" s="31"/>
      <c r="JIY759" s="31"/>
      <c r="JIZ759" s="31"/>
      <c r="JJA759" s="31"/>
      <c r="JJB759" s="31"/>
      <c r="JJC759" s="31"/>
      <c r="JJD759" s="31"/>
      <c r="JJE759" s="31"/>
      <c r="JJF759" s="31"/>
      <c r="JJG759" s="31"/>
      <c r="JJH759" s="31"/>
      <c r="JJI759" s="31"/>
      <c r="JJJ759" s="31"/>
      <c r="JJK759" s="31"/>
      <c r="JJL759" s="31"/>
      <c r="JJM759" s="31"/>
      <c r="JJN759" s="31"/>
      <c r="JJO759" s="31"/>
      <c r="JJP759" s="31"/>
      <c r="JJQ759" s="31"/>
      <c r="JJR759" s="31"/>
      <c r="JJS759" s="31"/>
      <c r="JJT759" s="31"/>
      <c r="JJU759" s="31"/>
      <c r="JJV759" s="31"/>
      <c r="JJW759" s="31"/>
      <c r="JJX759" s="31"/>
      <c r="JJY759" s="31"/>
      <c r="JJZ759" s="31"/>
      <c r="JKA759" s="31"/>
      <c r="JKB759" s="31"/>
      <c r="JKC759" s="31"/>
      <c r="JKD759" s="31"/>
      <c r="JKE759" s="31"/>
      <c r="JKF759" s="31"/>
      <c r="JKG759" s="31"/>
      <c r="JKH759" s="31"/>
      <c r="JKI759" s="31"/>
      <c r="JKJ759" s="31"/>
      <c r="JKK759" s="31"/>
      <c r="JKL759" s="31"/>
      <c r="JKM759" s="31"/>
      <c r="JKN759" s="31"/>
      <c r="JKO759" s="31"/>
      <c r="JKP759" s="31"/>
      <c r="JKQ759" s="31"/>
      <c r="JKR759" s="31"/>
      <c r="JKS759" s="31"/>
      <c r="JKT759" s="31"/>
      <c r="JKU759" s="31"/>
      <c r="JKV759" s="31"/>
      <c r="JKW759" s="31"/>
      <c r="JKX759" s="31"/>
      <c r="JKY759" s="31"/>
      <c r="JKZ759" s="31"/>
      <c r="JLA759" s="31"/>
      <c r="JLB759" s="31"/>
      <c r="JLC759" s="31"/>
      <c r="JLD759" s="31"/>
      <c r="JLE759" s="31"/>
      <c r="JLF759" s="31"/>
      <c r="JLG759" s="31"/>
      <c r="JLH759" s="31"/>
      <c r="JLI759" s="31"/>
      <c r="JLJ759" s="31"/>
      <c r="JLK759" s="31"/>
      <c r="JLL759" s="31"/>
      <c r="JLM759" s="31"/>
      <c r="JLN759" s="31"/>
      <c r="JLO759" s="31"/>
      <c r="JLP759" s="31"/>
      <c r="JLQ759" s="31"/>
      <c r="JLR759" s="31"/>
      <c r="JLS759" s="31"/>
      <c r="JLT759" s="31"/>
      <c r="JLU759" s="31"/>
      <c r="JLV759" s="31"/>
      <c r="JLW759" s="31"/>
      <c r="JLX759" s="31"/>
      <c r="JLY759" s="31"/>
      <c r="JLZ759" s="31"/>
      <c r="JMA759" s="31"/>
      <c r="JMB759" s="31"/>
      <c r="JMC759" s="31"/>
      <c r="JMD759" s="31"/>
      <c r="JME759" s="31"/>
      <c r="JMF759" s="31"/>
      <c r="JMG759" s="31"/>
      <c r="JMH759" s="31"/>
      <c r="JMI759" s="31"/>
      <c r="JMJ759" s="31"/>
      <c r="JMK759" s="31"/>
      <c r="JML759" s="31"/>
      <c r="JMM759" s="31"/>
      <c r="JMN759" s="31"/>
      <c r="JMO759" s="31"/>
      <c r="JMP759" s="31"/>
      <c r="JMQ759" s="31"/>
      <c r="JMR759" s="31"/>
      <c r="JMS759" s="31"/>
      <c r="JMT759" s="31"/>
      <c r="JMU759" s="31"/>
      <c r="JMV759" s="31"/>
      <c r="JMW759" s="31"/>
      <c r="JMX759" s="31"/>
      <c r="JMY759" s="31"/>
      <c r="JMZ759" s="31"/>
      <c r="JNA759" s="31"/>
      <c r="JNB759" s="31"/>
      <c r="JNC759" s="31"/>
      <c r="JND759" s="31"/>
      <c r="JNE759" s="31"/>
      <c r="JNF759" s="31"/>
      <c r="JNG759" s="31"/>
      <c r="JNH759" s="31"/>
      <c r="JNI759" s="31"/>
      <c r="JNJ759" s="31"/>
      <c r="JNK759" s="31"/>
      <c r="JNL759" s="31"/>
      <c r="JNM759" s="31"/>
      <c r="JNN759" s="31"/>
      <c r="JNO759" s="31"/>
      <c r="JNP759" s="31"/>
      <c r="JNQ759" s="31"/>
      <c r="JNR759" s="31"/>
      <c r="JNS759" s="31"/>
      <c r="JNT759" s="31"/>
      <c r="JNU759" s="31"/>
      <c r="JNV759" s="31"/>
      <c r="JNW759" s="31"/>
      <c r="JNX759" s="31"/>
      <c r="JNY759" s="31"/>
      <c r="JNZ759" s="31"/>
      <c r="JOA759" s="31"/>
      <c r="JOB759" s="31"/>
      <c r="JOC759" s="31"/>
      <c r="JOD759" s="31"/>
      <c r="JOE759" s="31"/>
      <c r="JOF759" s="31"/>
      <c r="JOG759" s="31"/>
      <c r="JOH759" s="31"/>
      <c r="JOI759" s="31"/>
      <c r="JOJ759" s="31"/>
      <c r="JOK759" s="31"/>
      <c r="JOL759" s="31"/>
      <c r="JOM759" s="31"/>
      <c r="JON759" s="31"/>
      <c r="JOO759" s="31"/>
      <c r="JOP759" s="31"/>
      <c r="JOQ759" s="31"/>
      <c r="JOR759" s="31"/>
      <c r="JOS759" s="31"/>
      <c r="JOT759" s="31"/>
      <c r="JOU759" s="31"/>
      <c r="JOV759" s="31"/>
      <c r="JOW759" s="31"/>
      <c r="JOX759" s="31"/>
      <c r="JOY759" s="31"/>
      <c r="JOZ759" s="31"/>
      <c r="JPA759" s="31"/>
      <c r="JPB759" s="31"/>
      <c r="JPC759" s="31"/>
      <c r="JPD759" s="31"/>
      <c r="JPE759" s="31"/>
      <c r="JPF759" s="31"/>
      <c r="JPG759" s="31"/>
      <c r="JPH759" s="31"/>
      <c r="JPI759" s="31"/>
      <c r="JPJ759" s="31"/>
      <c r="JPK759" s="31"/>
      <c r="JPL759" s="31"/>
      <c r="JPM759" s="31"/>
      <c r="JPN759" s="31"/>
      <c r="JPO759" s="31"/>
      <c r="JPP759" s="31"/>
      <c r="JPQ759" s="31"/>
      <c r="JPR759" s="31"/>
      <c r="JPS759" s="31"/>
      <c r="JPT759" s="31"/>
      <c r="JPU759" s="31"/>
      <c r="JPV759" s="31"/>
      <c r="JPW759" s="31"/>
      <c r="JPX759" s="31"/>
      <c r="JPY759" s="31"/>
      <c r="JPZ759" s="31"/>
      <c r="JQA759" s="31"/>
      <c r="JQB759" s="31"/>
      <c r="JQC759" s="31"/>
      <c r="JQD759" s="31"/>
      <c r="JQE759" s="31"/>
      <c r="JQF759" s="31"/>
      <c r="JQG759" s="31"/>
      <c r="JQH759" s="31"/>
      <c r="JQI759" s="31"/>
      <c r="JQJ759" s="31"/>
      <c r="JQK759" s="31"/>
      <c r="JQL759" s="31"/>
      <c r="JQM759" s="31"/>
      <c r="JQN759" s="31"/>
      <c r="JQO759" s="31"/>
      <c r="JQP759" s="31"/>
      <c r="JQQ759" s="31"/>
      <c r="JQR759" s="31"/>
      <c r="JQS759" s="31"/>
      <c r="JQT759" s="31"/>
      <c r="JQU759" s="31"/>
      <c r="JQV759" s="31"/>
      <c r="JQW759" s="31"/>
      <c r="JQX759" s="31"/>
      <c r="JQY759" s="31"/>
      <c r="JQZ759" s="31"/>
      <c r="JRA759" s="31"/>
      <c r="JRB759" s="31"/>
      <c r="JRC759" s="31"/>
      <c r="JRD759" s="31"/>
      <c r="JRE759" s="31"/>
      <c r="JRF759" s="31"/>
      <c r="JRG759" s="31"/>
      <c r="JRH759" s="31"/>
      <c r="JRI759" s="31"/>
      <c r="JRJ759" s="31"/>
      <c r="JRK759" s="31"/>
      <c r="JRL759" s="31"/>
      <c r="JRM759" s="31"/>
      <c r="JRN759" s="31"/>
      <c r="JRO759" s="31"/>
      <c r="JRP759" s="31"/>
      <c r="JRQ759" s="31"/>
      <c r="JRR759" s="31"/>
      <c r="JRS759" s="31"/>
      <c r="JRT759" s="31"/>
      <c r="JRU759" s="31"/>
      <c r="JRV759" s="31"/>
      <c r="JRW759" s="31"/>
      <c r="JRX759" s="31"/>
      <c r="JRY759" s="31"/>
      <c r="JRZ759" s="31"/>
      <c r="JSA759" s="31"/>
      <c r="JSB759" s="31"/>
      <c r="JSC759" s="31"/>
      <c r="JSD759" s="31"/>
      <c r="JSE759" s="31"/>
      <c r="JSF759" s="31"/>
      <c r="JSG759" s="31"/>
      <c r="JSH759" s="31"/>
      <c r="JSI759" s="31"/>
      <c r="JSJ759" s="31"/>
      <c r="JSK759" s="31"/>
      <c r="JSL759" s="31"/>
      <c r="JSM759" s="31"/>
      <c r="JSN759" s="31"/>
      <c r="JSO759" s="31"/>
      <c r="JSP759" s="31"/>
      <c r="JSQ759" s="31"/>
      <c r="JSR759" s="31"/>
      <c r="JSS759" s="31"/>
      <c r="JST759" s="31"/>
      <c r="JSU759" s="31"/>
      <c r="JSV759" s="31"/>
      <c r="JSW759" s="31"/>
      <c r="JSX759" s="31"/>
      <c r="JSY759" s="31"/>
      <c r="JSZ759" s="31"/>
      <c r="JTA759" s="31"/>
      <c r="JTB759" s="31"/>
      <c r="JTC759" s="31"/>
      <c r="JTD759" s="31"/>
      <c r="JTE759" s="31"/>
      <c r="JTF759" s="31"/>
      <c r="JTG759" s="31"/>
      <c r="JTH759" s="31"/>
      <c r="JTI759" s="31"/>
      <c r="JTJ759" s="31"/>
      <c r="JTK759" s="31"/>
      <c r="JTL759" s="31"/>
      <c r="JTM759" s="31"/>
      <c r="JTN759" s="31"/>
      <c r="JTO759" s="31"/>
      <c r="JTP759" s="31"/>
      <c r="JTQ759" s="31"/>
      <c r="JTR759" s="31"/>
      <c r="JTS759" s="31"/>
      <c r="JTT759" s="31"/>
      <c r="JTU759" s="31"/>
      <c r="JTV759" s="31"/>
      <c r="JTW759" s="31"/>
      <c r="JTX759" s="31"/>
      <c r="JTY759" s="31"/>
      <c r="JTZ759" s="31"/>
      <c r="JUA759" s="31"/>
      <c r="JUB759" s="31"/>
      <c r="JUC759" s="31"/>
      <c r="JUD759" s="31"/>
      <c r="JUE759" s="31"/>
      <c r="JUF759" s="31"/>
      <c r="JUG759" s="31"/>
      <c r="JUH759" s="31"/>
      <c r="JUI759" s="31"/>
      <c r="JUJ759" s="31"/>
      <c r="JUK759" s="31"/>
      <c r="JUL759" s="31"/>
      <c r="JUM759" s="31"/>
      <c r="JUN759" s="31"/>
      <c r="JUO759" s="31"/>
      <c r="JUP759" s="31"/>
      <c r="JUQ759" s="31"/>
      <c r="JUR759" s="31"/>
      <c r="JUS759" s="31"/>
      <c r="JUT759" s="31"/>
      <c r="JUU759" s="31"/>
      <c r="JUV759" s="31"/>
      <c r="JUW759" s="31"/>
      <c r="JUX759" s="31"/>
      <c r="JUY759" s="31"/>
      <c r="JUZ759" s="31"/>
      <c r="JVA759" s="31"/>
      <c r="JVB759" s="31"/>
      <c r="JVC759" s="31"/>
      <c r="JVD759" s="31"/>
      <c r="JVE759" s="31"/>
      <c r="JVF759" s="31"/>
      <c r="JVG759" s="31"/>
      <c r="JVH759" s="31"/>
      <c r="JVI759" s="31"/>
      <c r="JVJ759" s="31"/>
      <c r="JVK759" s="31"/>
      <c r="JVL759" s="31"/>
      <c r="JVM759" s="31"/>
      <c r="JVN759" s="31"/>
      <c r="JVO759" s="31"/>
      <c r="JVP759" s="31"/>
      <c r="JVQ759" s="31"/>
      <c r="JVR759" s="31"/>
      <c r="JVS759" s="31"/>
      <c r="JVT759" s="31"/>
      <c r="JVU759" s="31"/>
      <c r="JVV759" s="31"/>
      <c r="JVW759" s="31"/>
      <c r="JVX759" s="31"/>
      <c r="JVY759" s="31"/>
      <c r="JVZ759" s="31"/>
      <c r="JWA759" s="31"/>
      <c r="JWB759" s="31"/>
      <c r="JWC759" s="31"/>
      <c r="JWD759" s="31"/>
      <c r="JWE759" s="31"/>
      <c r="JWF759" s="31"/>
      <c r="JWG759" s="31"/>
      <c r="JWH759" s="31"/>
      <c r="JWI759" s="31"/>
      <c r="JWJ759" s="31"/>
      <c r="JWK759" s="31"/>
      <c r="JWL759" s="31"/>
      <c r="JWM759" s="31"/>
      <c r="JWN759" s="31"/>
      <c r="JWO759" s="31"/>
      <c r="JWP759" s="31"/>
      <c r="JWQ759" s="31"/>
      <c r="JWR759" s="31"/>
      <c r="JWS759" s="31"/>
      <c r="JWT759" s="31"/>
      <c r="JWU759" s="31"/>
      <c r="JWV759" s="31"/>
      <c r="JWW759" s="31"/>
      <c r="JWX759" s="31"/>
      <c r="JWY759" s="31"/>
      <c r="JWZ759" s="31"/>
      <c r="JXA759" s="31"/>
      <c r="JXB759" s="31"/>
      <c r="JXC759" s="31"/>
      <c r="JXD759" s="31"/>
      <c r="JXE759" s="31"/>
      <c r="JXF759" s="31"/>
      <c r="JXG759" s="31"/>
      <c r="JXH759" s="31"/>
      <c r="JXI759" s="31"/>
      <c r="JXJ759" s="31"/>
      <c r="JXK759" s="31"/>
      <c r="JXL759" s="31"/>
      <c r="JXM759" s="31"/>
      <c r="JXN759" s="31"/>
      <c r="JXO759" s="31"/>
      <c r="JXP759" s="31"/>
      <c r="JXQ759" s="31"/>
      <c r="JXR759" s="31"/>
      <c r="JXS759" s="31"/>
      <c r="JXT759" s="31"/>
      <c r="JXU759" s="31"/>
      <c r="JXV759" s="31"/>
      <c r="JXW759" s="31"/>
      <c r="JXX759" s="31"/>
      <c r="JXY759" s="31"/>
      <c r="JXZ759" s="31"/>
      <c r="JYA759" s="31"/>
      <c r="JYB759" s="31"/>
      <c r="JYC759" s="31"/>
      <c r="JYD759" s="31"/>
      <c r="JYE759" s="31"/>
      <c r="JYF759" s="31"/>
      <c r="JYG759" s="31"/>
      <c r="JYH759" s="31"/>
      <c r="JYI759" s="31"/>
      <c r="JYJ759" s="31"/>
      <c r="JYK759" s="31"/>
      <c r="JYL759" s="31"/>
      <c r="JYM759" s="31"/>
      <c r="JYN759" s="31"/>
      <c r="JYO759" s="31"/>
      <c r="JYP759" s="31"/>
      <c r="JYQ759" s="31"/>
      <c r="JYR759" s="31"/>
      <c r="JYS759" s="31"/>
      <c r="JYT759" s="31"/>
      <c r="JYU759" s="31"/>
      <c r="JYV759" s="31"/>
      <c r="JYW759" s="31"/>
      <c r="JYX759" s="31"/>
      <c r="JYY759" s="31"/>
      <c r="JYZ759" s="31"/>
      <c r="JZA759" s="31"/>
      <c r="JZB759" s="31"/>
      <c r="JZC759" s="31"/>
      <c r="JZD759" s="31"/>
      <c r="JZE759" s="31"/>
      <c r="JZF759" s="31"/>
      <c r="JZG759" s="31"/>
      <c r="JZH759" s="31"/>
      <c r="JZI759" s="31"/>
      <c r="JZJ759" s="31"/>
      <c r="JZK759" s="31"/>
      <c r="JZL759" s="31"/>
      <c r="JZM759" s="31"/>
      <c r="JZN759" s="31"/>
      <c r="JZO759" s="31"/>
      <c r="JZP759" s="31"/>
      <c r="JZQ759" s="31"/>
      <c r="JZR759" s="31"/>
      <c r="JZS759" s="31"/>
      <c r="JZT759" s="31"/>
      <c r="JZU759" s="31"/>
      <c r="JZV759" s="31"/>
      <c r="JZW759" s="31"/>
      <c r="JZX759" s="31"/>
      <c r="JZY759" s="31"/>
      <c r="JZZ759" s="31"/>
      <c r="KAA759" s="31"/>
      <c r="KAB759" s="31"/>
      <c r="KAC759" s="31"/>
      <c r="KAD759" s="31"/>
      <c r="KAE759" s="31"/>
      <c r="KAF759" s="31"/>
      <c r="KAG759" s="31"/>
      <c r="KAH759" s="31"/>
      <c r="KAI759" s="31"/>
      <c r="KAJ759" s="31"/>
      <c r="KAK759" s="31"/>
      <c r="KAL759" s="31"/>
      <c r="KAM759" s="31"/>
      <c r="KAN759" s="31"/>
      <c r="KAO759" s="31"/>
      <c r="KAP759" s="31"/>
      <c r="KAQ759" s="31"/>
      <c r="KAR759" s="31"/>
      <c r="KAS759" s="31"/>
      <c r="KAT759" s="31"/>
      <c r="KAU759" s="31"/>
      <c r="KAV759" s="31"/>
      <c r="KAW759" s="31"/>
      <c r="KAX759" s="31"/>
      <c r="KAY759" s="31"/>
      <c r="KAZ759" s="31"/>
      <c r="KBA759" s="31"/>
      <c r="KBB759" s="31"/>
      <c r="KBC759" s="31"/>
      <c r="KBD759" s="31"/>
      <c r="KBE759" s="31"/>
      <c r="KBF759" s="31"/>
      <c r="KBG759" s="31"/>
      <c r="KBH759" s="31"/>
      <c r="KBI759" s="31"/>
      <c r="KBJ759" s="31"/>
      <c r="KBK759" s="31"/>
      <c r="KBL759" s="31"/>
      <c r="KBM759" s="31"/>
      <c r="KBN759" s="31"/>
      <c r="KBO759" s="31"/>
      <c r="KBP759" s="31"/>
      <c r="KBQ759" s="31"/>
      <c r="KBR759" s="31"/>
      <c r="KBS759" s="31"/>
      <c r="KBT759" s="31"/>
      <c r="KBU759" s="31"/>
      <c r="KBV759" s="31"/>
      <c r="KBW759" s="31"/>
      <c r="KBX759" s="31"/>
      <c r="KBY759" s="31"/>
      <c r="KBZ759" s="31"/>
      <c r="KCA759" s="31"/>
      <c r="KCB759" s="31"/>
      <c r="KCC759" s="31"/>
      <c r="KCD759" s="31"/>
      <c r="KCE759" s="31"/>
      <c r="KCF759" s="31"/>
      <c r="KCG759" s="31"/>
      <c r="KCH759" s="31"/>
      <c r="KCI759" s="31"/>
      <c r="KCJ759" s="31"/>
      <c r="KCK759" s="31"/>
      <c r="KCL759" s="31"/>
      <c r="KCM759" s="31"/>
      <c r="KCN759" s="31"/>
      <c r="KCO759" s="31"/>
      <c r="KCP759" s="31"/>
      <c r="KCQ759" s="31"/>
      <c r="KCR759" s="31"/>
      <c r="KCS759" s="31"/>
      <c r="KCT759" s="31"/>
      <c r="KCU759" s="31"/>
      <c r="KCV759" s="31"/>
      <c r="KCW759" s="31"/>
      <c r="KCX759" s="31"/>
      <c r="KCY759" s="31"/>
      <c r="KCZ759" s="31"/>
      <c r="KDA759" s="31"/>
      <c r="KDB759" s="31"/>
      <c r="KDC759" s="31"/>
      <c r="KDD759" s="31"/>
      <c r="KDE759" s="31"/>
      <c r="KDF759" s="31"/>
      <c r="KDG759" s="31"/>
      <c r="KDH759" s="31"/>
      <c r="KDI759" s="31"/>
      <c r="KDJ759" s="31"/>
      <c r="KDK759" s="31"/>
      <c r="KDL759" s="31"/>
      <c r="KDM759" s="31"/>
      <c r="KDN759" s="31"/>
      <c r="KDO759" s="31"/>
      <c r="KDP759" s="31"/>
      <c r="KDQ759" s="31"/>
      <c r="KDR759" s="31"/>
      <c r="KDS759" s="31"/>
      <c r="KDT759" s="31"/>
      <c r="KDU759" s="31"/>
      <c r="KDV759" s="31"/>
      <c r="KDW759" s="31"/>
      <c r="KDX759" s="31"/>
      <c r="KDY759" s="31"/>
      <c r="KDZ759" s="31"/>
      <c r="KEA759" s="31"/>
      <c r="KEB759" s="31"/>
      <c r="KEC759" s="31"/>
      <c r="KED759" s="31"/>
      <c r="KEE759" s="31"/>
      <c r="KEF759" s="31"/>
      <c r="KEG759" s="31"/>
      <c r="KEH759" s="31"/>
      <c r="KEI759" s="31"/>
      <c r="KEJ759" s="31"/>
      <c r="KEK759" s="31"/>
      <c r="KEL759" s="31"/>
      <c r="KEM759" s="31"/>
      <c r="KEN759" s="31"/>
      <c r="KEO759" s="31"/>
      <c r="KEP759" s="31"/>
      <c r="KEQ759" s="31"/>
      <c r="KER759" s="31"/>
      <c r="KES759" s="31"/>
      <c r="KET759" s="31"/>
      <c r="KEU759" s="31"/>
      <c r="KEV759" s="31"/>
      <c r="KEW759" s="31"/>
      <c r="KEX759" s="31"/>
      <c r="KEY759" s="31"/>
      <c r="KEZ759" s="31"/>
      <c r="KFA759" s="31"/>
      <c r="KFB759" s="31"/>
      <c r="KFC759" s="31"/>
      <c r="KFD759" s="31"/>
      <c r="KFE759" s="31"/>
      <c r="KFF759" s="31"/>
      <c r="KFG759" s="31"/>
      <c r="KFH759" s="31"/>
      <c r="KFI759" s="31"/>
      <c r="KFJ759" s="31"/>
      <c r="KFK759" s="31"/>
      <c r="KFL759" s="31"/>
      <c r="KFM759" s="31"/>
      <c r="KFN759" s="31"/>
      <c r="KFO759" s="31"/>
      <c r="KFP759" s="31"/>
      <c r="KFQ759" s="31"/>
      <c r="KFR759" s="31"/>
      <c r="KFS759" s="31"/>
      <c r="KFT759" s="31"/>
      <c r="KFU759" s="31"/>
      <c r="KFV759" s="31"/>
      <c r="KFW759" s="31"/>
      <c r="KFX759" s="31"/>
      <c r="KFY759" s="31"/>
      <c r="KFZ759" s="31"/>
      <c r="KGA759" s="31"/>
      <c r="KGB759" s="31"/>
      <c r="KGC759" s="31"/>
      <c r="KGD759" s="31"/>
      <c r="KGE759" s="31"/>
      <c r="KGF759" s="31"/>
      <c r="KGG759" s="31"/>
      <c r="KGH759" s="31"/>
      <c r="KGI759" s="31"/>
      <c r="KGJ759" s="31"/>
      <c r="KGK759" s="31"/>
      <c r="KGL759" s="31"/>
      <c r="KGM759" s="31"/>
      <c r="KGN759" s="31"/>
      <c r="KGO759" s="31"/>
      <c r="KGP759" s="31"/>
      <c r="KGQ759" s="31"/>
      <c r="KGR759" s="31"/>
      <c r="KGS759" s="31"/>
      <c r="KGT759" s="31"/>
      <c r="KGU759" s="31"/>
      <c r="KGV759" s="31"/>
      <c r="KGW759" s="31"/>
      <c r="KGX759" s="31"/>
      <c r="KGY759" s="31"/>
      <c r="KGZ759" s="31"/>
      <c r="KHA759" s="31"/>
      <c r="KHB759" s="31"/>
      <c r="KHC759" s="31"/>
      <c r="KHD759" s="31"/>
      <c r="KHE759" s="31"/>
      <c r="KHF759" s="31"/>
      <c r="KHG759" s="31"/>
      <c r="KHH759" s="31"/>
      <c r="KHI759" s="31"/>
      <c r="KHJ759" s="31"/>
      <c r="KHK759" s="31"/>
      <c r="KHL759" s="31"/>
      <c r="KHM759" s="31"/>
      <c r="KHN759" s="31"/>
      <c r="KHO759" s="31"/>
      <c r="KHP759" s="31"/>
      <c r="KHQ759" s="31"/>
      <c r="KHR759" s="31"/>
      <c r="KHS759" s="31"/>
      <c r="KHT759" s="31"/>
      <c r="KHU759" s="31"/>
      <c r="KHV759" s="31"/>
      <c r="KHW759" s="31"/>
      <c r="KHX759" s="31"/>
      <c r="KHY759" s="31"/>
      <c r="KHZ759" s="31"/>
      <c r="KIA759" s="31"/>
      <c r="KIB759" s="31"/>
      <c r="KIC759" s="31"/>
      <c r="KID759" s="31"/>
      <c r="KIE759" s="31"/>
      <c r="KIF759" s="31"/>
      <c r="KIG759" s="31"/>
      <c r="KIH759" s="31"/>
      <c r="KII759" s="31"/>
      <c r="KIJ759" s="31"/>
      <c r="KIK759" s="31"/>
      <c r="KIL759" s="31"/>
      <c r="KIM759" s="31"/>
      <c r="KIN759" s="31"/>
      <c r="KIO759" s="31"/>
      <c r="KIP759" s="31"/>
      <c r="KIQ759" s="31"/>
      <c r="KIR759" s="31"/>
      <c r="KIS759" s="31"/>
      <c r="KIT759" s="31"/>
      <c r="KIU759" s="31"/>
      <c r="KIV759" s="31"/>
      <c r="KIW759" s="31"/>
      <c r="KIX759" s="31"/>
      <c r="KIY759" s="31"/>
      <c r="KIZ759" s="31"/>
      <c r="KJA759" s="31"/>
      <c r="KJB759" s="31"/>
      <c r="KJC759" s="31"/>
      <c r="KJD759" s="31"/>
      <c r="KJE759" s="31"/>
      <c r="KJF759" s="31"/>
      <c r="KJG759" s="31"/>
      <c r="KJH759" s="31"/>
      <c r="KJI759" s="31"/>
      <c r="KJJ759" s="31"/>
      <c r="KJK759" s="31"/>
      <c r="KJL759" s="31"/>
      <c r="KJM759" s="31"/>
      <c r="KJN759" s="31"/>
      <c r="KJO759" s="31"/>
      <c r="KJP759" s="31"/>
      <c r="KJQ759" s="31"/>
      <c r="KJR759" s="31"/>
      <c r="KJS759" s="31"/>
      <c r="KJT759" s="31"/>
      <c r="KJU759" s="31"/>
      <c r="KJV759" s="31"/>
      <c r="KJW759" s="31"/>
      <c r="KJX759" s="31"/>
      <c r="KJY759" s="31"/>
      <c r="KJZ759" s="31"/>
      <c r="KKA759" s="31"/>
      <c r="KKB759" s="31"/>
      <c r="KKC759" s="31"/>
      <c r="KKD759" s="31"/>
      <c r="KKE759" s="31"/>
      <c r="KKF759" s="31"/>
      <c r="KKG759" s="31"/>
      <c r="KKH759" s="31"/>
      <c r="KKI759" s="31"/>
      <c r="KKJ759" s="31"/>
      <c r="KKK759" s="31"/>
      <c r="KKL759" s="31"/>
      <c r="KKM759" s="31"/>
      <c r="KKN759" s="31"/>
      <c r="KKO759" s="31"/>
      <c r="KKP759" s="31"/>
      <c r="KKQ759" s="31"/>
      <c r="KKR759" s="31"/>
      <c r="KKS759" s="31"/>
      <c r="KKT759" s="31"/>
      <c r="KKU759" s="31"/>
      <c r="KKV759" s="31"/>
      <c r="KKW759" s="31"/>
      <c r="KKX759" s="31"/>
      <c r="KKY759" s="31"/>
      <c r="KKZ759" s="31"/>
      <c r="KLA759" s="31"/>
      <c r="KLB759" s="31"/>
      <c r="KLC759" s="31"/>
      <c r="KLD759" s="31"/>
      <c r="KLE759" s="31"/>
      <c r="KLF759" s="31"/>
      <c r="KLG759" s="31"/>
      <c r="KLH759" s="31"/>
      <c r="KLI759" s="31"/>
      <c r="KLJ759" s="31"/>
      <c r="KLK759" s="31"/>
      <c r="KLL759" s="31"/>
      <c r="KLM759" s="31"/>
      <c r="KLN759" s="31"/>
      <c r="KLO759" s="31"/>
      <c r="KLP759" s="31"/>
      <c r="KLQ759" s="31"/>
      <c r="KLR759" s="31"/>
      <c r="KLS759" s="31"/>
      <c r="KLT759" s="31"/>
      <c r="KLU759" s="31"/>
      <c r="KLV759" s="31"/>
      <c r="KLW759" s="31"/>
      <c r="KLX759" s="31"/>
      <c r="KLY759" s="31"/>
      <c r="KLZ759" s="31"/>
      <c r="KMA759" s="31"/>
      <c r="KMB759" s="31"/>
      <c r="KMC759" s="31"/>
      <c r="KMD759" s="31"/>
      <c r="KME759" s="31"/>
      <c r="KMF759" s="31"/>
      <c r="KMG759" s="31"/>
      <c r="KMH759" s="31"/>
      <c r="KMI759" s="31"/>
      <c r="KMJ759" s="31"/>
      <c r="KMK759" s="31"/>
      <c r="KML759" s="31"/>
      <c r="KMM759" s="31"/>
      <c r="KMN759" s="31"/>
      <c r="KMO759" s="31"/>
      <c r="KMP759" s="31"/>
      <c r="KMQ759" s="31"/>
      <c r="KMR759" s="31"/>
      <c r="KMS759" s="31"/>
      <c r="KMT759" s="31"/>
      <c r="KMU759" s="31"/>
      <c r="KMV759" s="31"/>
      <c r="KMW759" s="31"/>
      <c r="KMX759" s="31"/>
      <c r="KMY759" s="31"/>
      <c r="KMZ759" s="31"/>
      <c r="KNA759" s="31"/>
      <c r="KNB759" s="31"/>
      <c r="KNC759" s="31"/>
      <c r="KND759" s="31"/>
      <c r="KNE759" s="31"/>
      <c r="KNF759" s="31"/>
      <c r="KNG759" s="31"/>
      <c r="KNH759" s="31"/>
      <c r="KNI759" s="31"/>
      <c r="KNJ759" s="31"/>
      <c r="KNK759" s="31"/>
      <c r="KNL759" s="31"/>
      <c r="KNM759" s="31"/>
      <c r="KNN759" s="31"/>
      <c r="KNO759" s="31"/>
      <c r="KNP759" s="31"/>
      <c r="KNQ759" s="31"/>
      <c r="KNR759" s="31"/>
      <c r="KNS759" s="31"/>
      <c r="KNT759" s="31"/>
      <c r="KNU759" s="31"/>
      <c r="KNV759" s="31"/>
      <c r="KNW759" s="31"/>
      <c r="KNX759" s="31"/>
      <c r="KNY759" s="31"/>
      <c r="KNZ759" s="31"/>
      <c r="KOA759" s="31"/>
      <c r="KOB759" s="31"/>
      <c r="KOC759" s="31"/>
      <c r="KOD759" s="31"/>
      <c r="KOE759" s="31"/>
      <c r="KOF759" s="31"/>
      <c r="KOG759" s="31"/>
      <c r="KOH759" s="31"/>
      <c r="KOI759" s="31"/>
      <c r="KOJ759" s="31"/>
      <c r="KOK759" s="31"/>
      <c r="KOL759" s="31"/>
      <c r="KOM759" s="31"/>
      <c r="KON759" s="31"/>
      <c r="KOO759" s="31"/>
      <c r="KOP759" s="31"/>
      <c r="KOQ759" s="31"/>
      <c r="KOR759" s="31"/>
      <c r="KOS759" s="31"/>
      <c r="KOT759" s="31"/>
      <c r="KOU759" s="31"/>
      <c r="KOV759" s="31"/>
      <c r="KOW759" s="31"/>
      <c r="KOX759" s="31"/>
      <c r="KOY759" s="31"/>
      <c r="KOZ759" s="31"/>
      <c r="KPA759" s="31"/>
      <c r="KPB759" s="31"/>
      <c r="KPC759" s="31"/>
      <c r="KPD759" s="31"/>
      <c r="KPE759" s="31"/>
      <c r="KPF759" s="31"/>
      <c r="KPG759" s="31"/>
      <c r="KPH759" s="31"/>
      <c r="KPI759" s="31"/>
      <c r="KPJ759" s="31"/>
      <c r="KPK759" s="31"/>
      <c r="KPL759" s="31"/>
      <c r="KPM759" s="31"/>
      <c r="KPN759" s="31"/>
      <c r="KPO759" s="31"/>
      <c r="KPP759" s="31"/>
      <c r="KPQ759" s="31"/>
      <c r="KPR759" s="31"/>
      <c r="KPS759" s="31"/>
      <c r="KPT759" s="31"/>
      <c r="KPU759" s="31"/>
      <c r="KPV759" s="31"/>
      <c r="KPW759" s="31"/>
      <c r="KPX759" s="31"/>
      <c r="KPY759" s="31"/>
      <c r="KPZ759" s="31"/>
      <c r="KQA759" s="31"/>
      <c r="KQB759" s="31"/>
      <c r="KQC759" s="31"/>
      <c r="KQD759" s="31"/>
      <c r="KQE759" s="31"/>
      <c r="KQF759" s="31"/>
      <c r="KQG759" s="31"/>
      <c r="KQH759" s="31"/>
      <c r="KQI759" s="31"/>
      <c r="KQJ759" s="31"/>
      <c r="KQK759" s="31"/>
      <c r="KQL759" s="31"/>
      <c r="KQM759" s="31"/>
      <c r="KQN759" s="31"/>
      <c r="KQO759" s="31"/>
      <c r="KQP759" s="31"/>
      <c r="KQQ759" s="31"/>
      <c r="KQR759" s="31"/>
      <c r="KQS759" s="31"/>
      <c r="KQT759" s="31"/>
      <c r="KQU759" s="31"/>
      <c r="KQV759" s="31"/>
      <c r="KQW759" s="31"/>
      <c r="KQX759" s="31"/>
      <c r="KQY759" s="31"/>
      <c r="KQZ759" s="31"/>
      <c r="KRA759" s="31"/>
      <c r="KRB759" s="31"/>
      <c r="KRC759" s="31"/>
      <c r="KRD759" s="31"/>
      <c r="KRE759" s="31"/>
      <c r="KRF759" s="31"/>
      <c r="KRG759" s="31"/>
      <c r="KRH759" s="31"/>
      <c r="KRI759" s="31"/>
      <c r="KRJ759" s="31"/>
      <c r="KRK759" s="31"/>
      <c r="KRL759" s="31"/>
      <c r="KRM759" s="31"/>
      <c r="KRN759" s="31"/>
      <c r="KRO759" s="31"/>
      <c r="KRP759" s="31"/>
      <c r="KRQ759" s="31"/>
      <c r="KRR759" s="31"/>
      <c r="KRS759" s="31"/>
      <c r="KRT759" s="31"/>
      <c r="KRU759" s="31"/>
      <c r="KRV759" s="31"/>
      <c r="KRW759" s="31"/>
      <c r="KRX759" s="31"/>
      <c r="KRY759" s="31"/>
      <c r="KRZ759" s="31"/>
      <c r="KSA759" s="31"/>
      <c r="KSB759" s="31"/>
      <c r="KSC759" s="31"/>
      <c r="KSD759" s="31"/>
      <c r="KSE759" s="31"/>
      <c r="KSF759" s="31"/>
      <c r="KSG759" s="31"/>
      <c r="KSH759" s="31"/>
      <c r="KSI759" s="31"/>
      <c r="KSJ759" s="31"/>
      <c r="KSK759" s="31"/>
      <c r="KSL759" s="31"/>
      <c r="KSM759" s="31"/>
      <c r="KSN759" s="31"/>
      <c r="KSO759" s="31"/>
      <c r="KSP759" s="31"/>
      <c r="KSQ759" s="31"/>
      <c r="KSR759" s="31"/>
      <c r="KSS759" s="31"/>
      <c r="KST759" s="31"/>
      <c r="KSU759" s="31"/>
      <c r="KSV759" s="31"/>
      <c r="KSW759" s="31"/>
      <c r="KSX759" s="31"/>
      <c r="KSY759" s="31"/>
      <c r="KSZ759" s="31"/>
      <c r="KTA759" s="31"/>
      <c r="KTB759" s="31"/>
      <c r="KTC759" s="31"/>
      <c r="KTD759" s="31"/>
      <c r="KTE759" s="31"/>
      <c r="KTF759" s="31"/>
      <c r="KTG759" s="31"/>
      <c r="KTH759" s="31"/>
      <c r="KTI759" s="31"/>
      <c r="KTJ759" s="31"/>
      <c r="KTK759" s="31"/>
      <c r="KTL759" s="31"/>
      <c r="KTM759" s="31"/>
      <c r="KTN759" s="31"/>
      <c r="KTO759" s="31"/>
      <c r="KTP759" s="31"/>
      <c r="KTQ759" s="31"/>
      <c r="KTR759" s="31"/>
      <c r="KTS759" s="31"/>
      <c r="KTT759" s="31"/>
      <c r="KTU759" s="31"/>
      <c r="KTV759" s="31"/>
      <c r="KTW759" s="31"/>
      <c r="KTX759" s="31"/>
      <c r="KTY759" s="31"/>
      <c r="KTZ759" s="31"/>
      <c r="KUA759" s="31"/>
      <c r="KUB759" s="31"/>
      <c r="KUC759" s="31"/>
      <c r="KUD759" s="31"/>
      <c r="KUE759" s="31"/>
      <c r="KUF759" s="31"/>
      <c r="KUG759" s="31"/>
      <c r="KUH759" s="31"/>
      <c r="KUI759" s="31"/>
      <c r="KUJ759" s="31"/>
      <c r="KUK759" s="31"/>
      <c r="KUL759" s="31"/>
      <c r="KUM759" s="31"/>
      <c r="KUN759" s="31"/>
      <c r="KUO759" s="31"/>
      <c r="KUP759" s="31"/>
      <c r="KUQ759" s="31"/>
      <c r="KUR759" s="31"/>
      <c r="KUS759" s="31"/>
      <c r="KUT759" s="31"/>
      <c r="KUU759" s="31"/>
      <c r="KUV759" s="31"/>
      <c r="KUW759" s="31"/>
      <c r="KUX759" s="31"/>
      <c r="KUY759" s="31"/>
      <c r="KUZ759" s="31"/>
      <c r="KVA759" s="31"/>
      <c r="KVB759" s="31"/>
      <c r="KVC759" s="31"/>
      <c r="KVD759" s="31"/>
      <c r="KVE759" s="31"/>
      <c r="KVF759" s="31"/>
      <c r="KVG759" s="31"/>
      <c r="KVH759" s="31"/>
      <c r="KVI759" s="31"/>
      <c r="KVJ759" s="31"/>
      <c r="KVK759" s="31"/>
      <c r="KVL759" s="31"/>
      <c r="KVM759" s="31"/>
      <c r="KVN759" s="31"/>
      <c r="KVO759" s="31"/>
      <c r="KVP759" s="31"/>
      <c r="KVQ759" s="31"/>
      <c r="KVR759" s="31"/>
      <c r="KVS759" s="31"/>
      <c r="KVT759" s="31"/>
      <c r="KVU759" s="31"/>
      <c r="KVV759" s="31"/>
      <c r="KVW759" s="31"/>
      <c r="KVX759" s="31"/>
      <c r="KVY759" s="31"/>
      <c r="KVZ759" s="31"/>
      <c r="KWA759" s="31"/>
      <c r="KWB759" s="31"/>
      <c r="KWC759" s="31"/>
      <c r="KWD759" s="31"/>
      <c r="KWE759" s="31"/>
      <c r="KWF759" s="31"/>
      <c r="KWG759" s="31"/>
      <c r="KWH759" s="31"/>
      <c r="KWI759" s="31"/>
      <c r="KWJ759" s="31"/>
      <c r="KWK759" s="31"/>
      <c r="KWL759" s="31"/>
      <c r="KWM759" s="31"/>
      <c r="KWN759" s="31"/>
      <c r="KWO759" s="31"/>
      <c r="KWP759" s="31"/>
      <c r="KWQ759" s="31"/>
      <c r="KWR759" s="31"/>
      <c r="KWS759" s="31"/>
      <c r="KWT759" s="31"/>
      <c r="KWU759" s="31"/>
      <c r="KWV759" s="31"/>
      <c r="KWW759" s="31"/>
      <c r="KWX759" s="31"/>
      <c r="KWY759" s="31"/>
      <c r="KWZ759" s="31"/>
      <c r="KXA759" s="31"/>
      <c r="KXB759" s="31"/>
      <c r="KXC759" s="31"/>
      <c r="KXD759" s="31"/>
      <c r="KXE759" s="31"/>
      <c r="KXF759" s="31"/>
      <c r="KXG759" s="31"/>
      <c r="KXH759" s="31"/>
      <c r="KXI759" s="31"/>
      <c r="KXJ759" s="31"/>
      <c r="KXK759" s="31"/>
      <c r="KXL759" s="31"/>
      <c r="KXM759" s="31"/>
      <c r="KXN759" s="31"/>
      <c r="KXO759" s="31"/>
      <c r="KXP759" s="31"/>
      <c r="KXQ759" s="31"/>
      <c r="KXR759" s="31"/>
      <c r="KXS759" s="31"/>
      <c r="KXT759" s="31"/>
      <c r="KXU759" s="31"/>
      <c r="KXV759" s="31"/>
      <c r="KXW759" s="31"/>
      <c r="KXX759" s="31"/>
      <c r="KXY759" s="31"/>
      <c r="KXZ759" s="31"/>
      <c r="KYA759" s="31"/>
      <c r="KYB759" s="31"/>
      <c r="KYC759" s="31"/>
      <c r="KYD759" s="31"/>
      <c r="KYE759" s="31"/>
      <c r="KYF759" s="31"/>
      <c r="KYG759" s="31"/>
      <c r="KYH759" s="31"/>
      <c r="KYI759" s="31"/>
      <c r="KYJ759" s="31"/>
      <c r="KYK759" s="31"/>
      <c r="KYL759" s="31"/>
      <c r="KYM759" s="31"/>
      <c r="KYN759" s="31"/>
      <c r="KYO759" s="31"/>
      <c r="KYP759" s="31"/>
      <c r="KYQ759" s="31"/>
      <c r="KYR759" s="31"/>
      <c r="KYS759" s="31"/>
      <c r="KYT759" s="31"/>
      <c r="KYU759" s="31"/>
      <c r="KYV759" s="31"/>
      <c r="KYW759" s="31"/>
      <c r="KYX759" s="31"/>
      <c r="KYY759" s="31"/>
      <c r="KYZ759" s="31"/>
      <c r="KZA759" s="31"/>
      <c r="KZB759" s="31"/>
      <c r="KZC759" s="31"/>
      <c r="KZD759" s="31"/>
      <c r="KZE759" s="31"/>
      <c r="KZF759" s="31"/>
      <c r="KZG759" s="31"/>
      <c r="KZH759" s="31"/>
      <c r="KZI759" s="31"/>
      <c r="KZJ759" s="31"/>
      <c r="KZK759" s="31"/>
      <c r="KZL759" s="31"/>
      <c r="KZM759" s="31"/>
      <c r="KZN759" s="31"/>
      <c r="KZO759" s="31"/>
      <c r="KZP759" s="31"/>
      <c r="KZQ759" s="31"/>
      <c r="KZR759" s="31"/>
      <c r="KZS759" s="31"/>
      <c r="KZT759" s="31"/>
      <c r="KZU759" s="31"/>
      <c r="KZV759" s="31"/>
      <c r="KZW759" s="31"/>
      <c r="KZX759" s="31"/>
      <c r="KZY759" s="31"/>
      <c r="KZZ759" s="31"/>
      <c r="LAA759" s="31"/>
      <c r="LAB759" s="31"/>
      <c r="LAC759" s="31"/>
      <c r="LAD759" s="31"/>
      <c r="LAE759" s="31"/>
      <c r="LAF759" s="31"/>
      <c r="LAG759" s="31"/>
      <c r="LAH759" s="31"/>
      <c r="LAI759" s="31"/>
      <c r="LAJ759" s="31"/>
      <c r="LAK759" s="31"/>
      <c r="LAL759" s="31"/>
      <c r="LAM759" s="31"/>
      <c r="LAN759" s="31"/>
      <c r="LAO759" s="31"/>
      <c r="LAP759" s="31"/>
      <c r="LAQ759" s="31"/>
      <c r="LAR759" s="31"/>
      <c r="LAS759" s="31"/>
      <c r="LAT759" s="31"/>
      <c r="LAU759" s="31"/>
      <c r="LAV759" s="31"/>
      <c r="LAW759" s="31"/>
      <c r="LAX759" s="31"/>
      <c r="LAY759" s="31"/>
      <c r="LAZ759" s="31"/>
      <c r="LBA759" s="31"/>
      <c r="LBB759" s="31"/>
      <c r="LBC759" s="31"/>
      <c r="LBD759" s="31"/>
      <c r="LBE759" s="31"/>
      <c r="LBF759" s="31"/>
      <c r="LBG759" s="31"/>
      <c r="LBH759" s="31"/>
      <c r="LBI759" s="31"/>
      <c r="LBJ759" s="31"/>
      <c r="LBK759" s="31"/>
      <c r="LBL759" s="31"/>
      <c r="LBM759" s="31"/>
      <c r="LBN759" s="31"/>
      <c r="LBO759" s="31"/>
      <c r="LBP759" s="31"/>
      <c r="LBQ759" s="31"/>
      <c r="LBR759" s="31"/>
      <c r="LBS759" s="31"/>
      <c r="LBT759" s="31"/>
      <c r="LBU759" s="31"/>
      <c r="LBV759" s="31"/>
      <c r="LBW759" s="31"/>
      <c r="LBX759" s="31"/>
      <c r="LBY759" s="31"/>
      <c r="LBZ759" s="31"/>
      <c r="LCA759" s="31"/>
      <c r="LCB759" s="31"/>
      <c r="LCC759" s="31"/>
      <c r="LCD759" s="31"/>
      <c r="LCE759" s="31"/>
      <c r="LCF759" s="31"/>
      <c r="LCG759" s="31"/>
      <c r="LCH759" s="31"/>
      <c r="LCI759" s="31"/>
      <c r="LCJ759" s="31"/>
      <c r="LCK759" s="31"/>
      <c r="LCL759" s="31"/>
      <c r="LCM759" s="31"/>
      <c r="LCN759" s="31"/>
      <c r="LCO759" s="31"/>
      <c r="LCP759" s="31"/>
      <c r="LCQ759" s="31"/>
      <c r="LCR759" s="31"/>
      <c r="LCS759" s="31"/>
      <c r="LCT759" s="31"/>
      <c r="LCU759" s="31"/>
      <c r="LCV759" s="31"/>
      <c r="LCW759" s="31"/>
      <c r="LCX759" s="31"/>
      <c r="LCY759" s="31"/>
      <c r="LCZ759" s="31"/>
      <c r="LDA759" s="31"/>
      <c r="LDB759" s="31"/>
      <c r="LDC759" s="31"/>
      <c r="LDD759" s="31"/>
      <c r="LDE759" s="31"/>
      <c r="LDF759" s="31"/>
      <c r="LDG759" s="31"/>
      <c r="LDH759" s="31"/>
      <c r="LDI759" s="31"/>
      <c r="LDJ759" s="31"/>
      <c r="LDK759" s="31"/>
      <c r="LDL759" s="31"/>
      <c r="LDM759" s="31"/>
      <c r="LDN759" s="31"/>
      <c r="LDO759" s="31"/>
      <c r="LDP759" s="31"/>
      <c r="LDQ759" s="31"/>
      <c r="LDR759" s="31"/>
      <c r="LDS759" s="31"/>
      <c r="LDT759" s="31"/>
      <c r="LDU759" s="31"/>
      <c r="LDV759" s="31"/>
      <c r="LDW759" s="31"/>
      <c r="LDX759" s="31"/>
      <c r="LDY759" s="31"/>
      <c r="LDZ759" s="31"/>
      <c r="LEA759" s="31"/>
      <c r="LEB759" s="31"/>
      <c r="LEC759" s="31"/>
      <c r="LED759" s="31"/>
      <c r="LEE759" s="31"/>
      <c r="LEF759" s="31"/>
      <c r="LEG759" s="31"/>
      <c r="LEH759" s="31"/>
      <c r="LEI759" s="31"/>
      <c r="LEJ759" s="31"/>
      <c r="LEK759" s="31"/>
      <c r="LEL759" s="31"/>
      <c r="LEM759" s="31"/>
      <c r="LEN759" s="31"/>
      <c r="LEO759" s="31"/>
      <c r="LEP759" s="31"/>
      <c r="LEQ759" s="31"/>
      <c r="LER759" s="31"/>
      <c r="LES759" s="31"/>
      <c r="LET759" s="31"/>
      <c r="LEU759" s="31"/>
      <c r="LEV759" s="31"/>
      <c r="LEW759" s="31"/>
      <c r="LEX759" s="31"/>
      <c r="LEY759" s="31"/>
      <c r="LEZ759" s="31"/>
      <c r="LFA759" s="31"/>
      <c r="LFB759" s="31"/>
      <c r="LFC759" s="31"/>
      <c r="LFD759" s="31"/>
      <c r="LFE759" s="31"/>
      <c r="LFF759" s="31"/>
      <c r="LFG759" s="31"/>
      <c r="LFH759" s="31"/>
      <c r="LFI759" s="31"/>
      <c r="LFJ759" s="31"/>
      <c r="LFK759" s="31"/>
      <c r="LFL759" s="31"/>
      <c r="LFM759" s="31"/>
      <c r="LFN759" s="31"/>
      <c r="LFO759" s="31"/>
      <c r="LFP759" s="31"/>
      <c r="LFQ759" s="31"/>
      <c r="LFR759" s="31"/>
      <c r="LFS759" s="31"/>
      <c r="LFT759" s="31"/>
      <c r="LFU759" s="31"/>
      <c r="LFV759" s="31"/>
      <c r="LFW759" s="31"/>
      <c r="LFX759" s="31"/>
      <c r="LFY759" s="31"/>
      <c r="LFZ759" s="31"/>
      <c r="LGA759" s="31"/>
      <c r="LGB759" s="31"/>
      <c r="LGC759" s="31"/>
      <c r="LGD759" s="31"/>
      <c r="LGE759" s="31"/>
      <c r="LGF759" s="31"/>
      <c r="LGG759" s="31"/>
      <c r="LGH759" s="31"/>
      <c r="LGI759" s="31"/>
      <c r="LGJ759" s="31"/>
      <c r="LGK759" s="31"/>
      <c r="LGL759" s="31"/>
      <c r="LGM759" s="31"/>
      <c r="LGN759" s="31"/>
      <c r="LGO759" s="31"/>
      <c r="LGP759" s="31"/>
      <c r="LGQ759" s="31"/>
      <c r="LGR759" s="31"/>
      <c r="LGS759" s="31"/>
      <c r="LGT759" s="31"/>
      <c r="LGU759" s="31"/>
      <c r="LGV759" s="31"/>
      <c r="LGW759" s="31"/>
      <c r="LGX759" s="31"/>
      <c r="LGY759" s="31"/>
      <c r="LGZ759" s="31"/>
      <c r="LHA759" s="31"/>
      <c r="LHB759" s="31"/>
      <c r="LHC759" s="31"/>
      <c r="LHD759" s="31"/>
      <c r="LHE759" s="31"/>
      <c r="LHF759" s="31"/>
      <c r="LHG759" s="31"/>
      <c r="LHH759" s="31"/>
      <c r="LHI759" s="31"/>
      <c r="LHJ759" s="31"/>
      <c r="LHK759" s="31"/>
      <c r="LHL759" s="31"/>
      <c r="LHM759" s="31"/>
      <c r="LHN759" s="31"/>
      <c r="LHO759" s="31"/>
      <c r="LHP759" s="31"/>
      <c r="LHQ759" s="31"/>
      <c r="LHR759" s="31"/>
      <c r="LHS759" s="31"/>
      <c r="LHT759" s="31"/>
      <c r="LHU759" s="31"/>
      <c r="LHV759" s="31"/>
      <c r="LHW759" s="31"/>
      <c r="LHX759" s="31"/>
      <c r="LHY759" s="31"/>
      <c r="LHZ759" s="31"/>
      <c r="LIA759" s="31"/>
      <c r="LIB759" s="31"/>
      <c r="LIC759" s="31"/>
      <c r="LID759" s="31"/>
      <c r="LIE759" s="31"/>
      <c r="LIF759" s="31"/>
      <c r="LIG759" s="31"/>
      <c r="LIH759" s="31"/>
      <c r="LII759" s="31"/>
      <c r="LIJ759" s="31"/>
      <c r="LIK759" s="31"/>
      <c r="LIL759" s="31"/>
      <c r="LIM759" s="31"/>
      <c r="LIN759" s="31"/>
      <c r="LIO759" s="31"/>
      <c r="LIP759" s="31"/>
      <c r="LIQ759" s="31"/>
      <c r="LIR759" s="31"/>
      <c r="LIS759" s="31"/>
      <c r="LIT759" s="31"/>
      <c r="LIU759" s="31"/>
      <c r="LIV759" s="31"/>
      <c r="LIW759" s="31"/>
      <c r="LIX759" s="31"/>
      <c r="LIY759" s="31"/>
      <c r="LIZ759" s="31"/>
      <c r="LJA759" s="31"/>
      <c r="LJB759" s="31"/>
      <c r="LJC759" s="31"/>
      <c r="LJD759" s="31"/>
      <c r="LJE759" s="31"/>
      <c r="LJF759" s="31"/>
      <c r="LJG759" s="31"/>
      <c r="LJH759" s="31"/>
      <c r="LJI759" s="31"/>
      <c r="LJJ759" s="31"/>
      <c r="LJK759" s="31"/>
      <c r="LJL759" s="31"/>
      <c r="LJM759" s="31"/>
      <c r="LJN759" s="31"/>
      <c r="LJO759" s="31"/>
      <c r="LJP759" s="31"/>
      <c r="LJQ759" s="31"/>
      <c r="LJR759" s="31"/>
      <c r="LJS759" s="31"/>
      <c r="LJT759" s="31"/>
      <c r="LJU759" s="31"/>
      <c r="LJV759" s="31"/>
      <c r="LJW759" s="31"/>
      <c r="LJX759" s="31"/>
      <c r="LJY759" s="31"/>
      <c r="LJZ759" s="31"/>
      <c r="LKA759" s="31"/>
      <c r="LKB759" s="31"/>
      <c r="LKC759" s="31"/>
      <c r="LKD759" s="31"/>
      <c r="LKE759" s="31"/>
      <c r="LKF759" s="31"/>
      <c r="LKG759" s="31"/>
      <c r="LKH759" s="31"/>
      <c r="LKI759" s="31"/>
      <c r="LKJ759" s="31"/>
      <c r="LKK759" s="31"/>
      <c r="LKL759" s="31"/>
      <c r="LKM759" s="31"/>
      <c r="LKN759" s="31"/>
      <c r="LKO759" s="31"/>
      <c r="LKP759" s="31"/>
      <c r="LKQ759" s="31"/>
      <c r="LKR759" s="31"/>
      <c r="LKS759" s="31"/>
      <c r="LKT759" s="31"/>
      <c r="LKU759" s="31"/>
      <c r="LKV759" s="31"/>
      <c r="LKW759" s="31"/>
      <c r="LKX759" s="31"/>
      <c r="LKY759" s="31"/>
      <c r="LKZ759" s="31"/>
      <c r="LLA759" s="31"/>
      <c r="LLB759" s="31"/>
      <c r="LLC759" s="31"/>
      <c r="LLD759" s="31"/>
      <c r="LLE759" s="31"/>
      <c r="LLF759" s="31"/>
      <c r="LLG759" s="31"/>
      <c r="LLH759" s="31"/>
      <c r="LLI759" s="31"/>
      <c r="LLJ759" s="31"/>
      <c r="LLK759" s="31"/>
      <c r="LLL759" s="31"/>
      <c r="LLM759" s="31"/>
      <c r="LLN759" s="31"/>
      <c r="LLO759" s="31"/>
      <c r="LLP759" s="31"/>
      <c r="LLQ759" s="31"/>
      <c r="LLR759" s="31"/>
      <c r="LLS759" s="31"/>
      <c r="LLT759" s="31"/>
      <c r="LLU759" s="31"/>
      <c r="LLV759" s="31"/>
      <c r="LLW759" s="31"/>
      <c r="LLX759" s="31"/>
      <c r="LLY759" s="31"/>
      <c r="LLZ759" s="31"/>
      <c r="LMA759" s="31"/>
      <c r="LMB759" s="31"/>
      <c r="LMC759" s="31"/>
      <c r="LMD759" s="31"/>
      <c r="LME759" s="31"/>
      <c r="LMF759" s="31"/>
      <c r="LMG759" s="31"/>
      <c r="LMH759" s="31"/>
      <c r="LMI759" s="31"/>
      <c r="LMJ759" s="31"/>
      <c r="LMK759" s="31"/>
      <c r="LML759" s="31"/>
      <c r="LMM759" s="31"/>
      <c r="LMN759" s="31"/>
      <c r="LMO759" s="31"/>
      <c r="LMP759" s="31"/>
      <c r="LMQ759" s="31"/>
      <c r="LMR759" s="31"/>
      <c r="LMS759" s="31"/>
      <c r="LMT759" s="31"/>
      <c r="LMU759" s="31"/>
      <c r="LMV759" s="31"/>
      <c r="LMW759" s="31"/>
      <c r="LMX759" s="31"/>
      <c r="LMY759" s="31"/>
      <c r="LMZ759" s="31"/>
      <c r="LNA759" s="31"/>
      <c r="LNB759" s="31"/>
      <c r="LNC759" s="31"/>
      <c r="LND759" s="31"/>
      <c r="LNE759" s="31"/>
      <c r="LNF759" s="31"/>
      <c r="LNG759" s="31"/>
      <c r="LNH759" s="31"/>
      <c r="LNI759" s="31"/>
      <c r="LNJ759" s="31"/>
      <c r="LNK759" s="31"/>
      <c r="LNL759" s="31"/>
      <c r="LNM759" s="31"/>
      <c r="LNN759" s="31"/>
      <c r="LNO759" s="31"/>
      <c r="LNP759" s="31"/>
      <c r="LNQ759" s="31"/>
      <c r="LNR759" s="31"/>
      <c r="LNS759" s="31"/>
      <c r="LNT759" s="31"/>
      <c r="LNU759" s="31"/>
      <c r="LNV759" s="31"/>
      <c r="LNW759" s="31"/>
      <c r="LNX759" s="31"/>
      <c r="LNY759" s="31"/>
      <c r="LNZ759" s="31"/>
      <c r="LOA759" s="31"/>
      <c r="LOB759" s="31"/>
      <c r="LOC759" s="31"/>
      <c r="LOD759" s="31"/>
      <c r="LOE759" s="31"/>
      <c r="LOF759" s="31"/>
      <c r="LOG759" s="31"/>
      <c r="LOH759" s="31"/>
      <c r="LOI759" s="31"/>
      <c r="LOJ759" s="31"/>
      <c r="LOK759" s="31"/>
      <c r="LOL759" s="31"/>
      <c r="LOM759" s="31"/>
      <c r="LON759" s="31"/>
      <c r="LOO759" s="31"/>
      <c r="LOP759" s="31"/>
      <c r="LOQ759" s="31"/>
      <c r="LOR759" s="31"/>
      <c r="LOS759" s="31"/>
      <c r="LOT759" s="31"/>
      <c r="LOU759" s="31"/>
      <c r="LOV759" s="31"/>
      <c r="LOW759" s="31"/>
      <c r="LOX759" s="31"/>
      <c r="LOY759" s="31"/>
      <c r="LOZ759" s="31"/>
      <c r="LPA759" s="31"/>
      <c r="LPB759" s="31"/>
      <c r="LPC759" s="31"/>
      <c r="LPD759" s="31"/>
      <c r="LPE759" s="31"/>
      <c r="LPF759" s="31"/>
      <c r="LPG759" s="31"/>
      <c r="LPH759" s="31"/>
      <c r="LPI759" s="31"/>
      <c r="LPJ759" s="31"/>
      <c r="LPK759" s="31"/>
      <c r="LPL759" s="31"/>
      <c r="LPM759" s="31"/>
      <c r="LPN759" s="31"/>
      <c r="LPO759" s="31"/>
      <c r="LPP759" s="31"/>
      <c r="LPQ759" s="31"/>
      <c r="LPR759" s="31"/>
      <c r="LPS759" s="31"/>
      <c r="LPT759" s="31"/>
      <c r="LPU759" s="31"/>
      <c r="LPV759" s="31"/>
      <c r="LPW759" s="31"/>
      <c r="LPX759" s="31"/>
      <c r="LPY759" s="31"/>
      <c r="LPZ759" s="31"/>
      <c r="LQA759" s="31"/>
      <c r="LQB759" s="31"/>
      <c r="LQC759" s="31"/>
      <c r="LQD759" s="31"/>
      <c r="LQE759" s="31"/>
      <c r="LQF759" s="31"/>
      <c r="LQG759" s="31"/>
      <c r="LQH759" s="31"/>
      <c r="LQI759" s="31"/>
      <c r="LQJ759" s="31"/>
      <c r="LQK759" s="31"/>
      <c r="LQL759" s="31"/>
      <c r="LQM759" s="31"/>
      <c r="LQN759" s="31"/>
      <c r="LQO759" s="31"/>
      <c r="LQP759" s="31"/>
      <c r="LQQ759" s="31"/>
      <c r="LQR759" s="31"/>
      <c r="LQS759" s="31"/>
      <c r="LQT759" s="31"/>
      <c r="LQU759" s="31"/>
      <c r="LQV759" s="31"/>
      <c r="LQW759" s="31"/>
      <c r="LQX759" s="31"/>
      <c r="LQY759" s="31"/>
      <c r="LQZ759" s="31"/>
      <c r="LRA759" s="31"/>
      <c r="LRB759" s="31"/>
      <c r="LRC759" s="31"/>
      <c r="LRD759" s="31"/>
      <c r="LRE759" s="31"/>
      <c r="LRF759" s="31"/>
      <c r="LRG759" s="31"/>
      <c r="LRH759" s="31"/>
      <c r="LRI759" s="31"/>
      <c r="LRJ759" s="31"/>
      <c r="LRK759" s="31"/>
      <c r="LRL759" s="31"/>
      <c r="LRM759" s="31"/>
      <c r="LRN759" s="31"/>
      <c r="LRO759" s="31"/>
      <c r="LRP759" s="31"/>
      <c r="LRQ759" s="31"/>
      <c r="LRR759" s="31"/>
      <c r="LRS759" s="31"/>
      <c r="LRT759" s="31"/>
      <c r="LRU759" s="31"/>
      <c r="LRV759" s="31"/>
      <c r="LRW759" s="31"/>
      <c r="LRX759" s="31"/>
      <c r="LRY759" s="31"/>
      <c r="LRZ759" s="31"/>
      <c r="LSA759" s="31"/>
      <c r="LSB759" s="31"/>
      <c r="LSC759" s="31"/>
      <c r="LSD759" s="31"/>
      <c r="LSE759" s="31"/>
      <c r="LSF759" s="31"/>
      <c r="LSG759" s="31"/>
      <c r="LSH759" s="31"/>
      <c r="LSI759" s="31"/>
      <c r="LSJ759" s="31"/>
      <c r="LSK759" s="31"/>
      <c r="LSL759" s="31"/>
      <c r="LSM759" s="31"/>
      <c r="LSN759" s="31"/>
      <c r="LSO759" s="31"/>
      <c r="LSP759" s="31"/>
      <c r="LSQ759" s="31"/>
      <c r="LSR759" s="31"/>
      <c r="LSS759" s="31"/>
      <c r="LST759" s="31"/>
      <c r="LSU759" s="31"/>
      <c r="LSV759" s="31"/>
      <c r="LSW759" s="31"/>
      <c r="LSX759" s="31"/>
      <c r="LSY759" s="31"/>
      <c r="LSZ759" s="31"/>
      <c r="LTA759" s="31"/>
      <c r="LTB759" s="31"/>
      <c r="LTC759" s="31"/>
      <c r="LTD759" s="31"/>
      <c r="LTE759" s="31"/>
      <c r="LTF759" s="31"/>
      <c r="LTG759" s="31"/>
      <c r="LTH759" s="31"/>
      <c r="LTI759" s="31"/>
      <c r="LTJ759" s="31"/>
      <c r="LTK759" s="31"/>
      <c r="LTL759" s="31"/>
      <c r="LTM759" s="31"/>
      <c r="LTN759" s="31"/>
      <c r="LTO759" s="31"/>
      <c r="LTP759" s="31"/>
      <c r="LTQ759" s="31"/>
      <c r="LTR759" s="31"/>
      <c r="LTS759" s="31"/>
      <c r="LTT759" s="31"/>
      <c r="LTU759" s="31"/>
      <c r="LTV759" s="31"/>
      <c r="LTW759" s="31"/>
      <c r="LTX759" s="31"/>
      <c r="LTY759" s="31"/>
      <c r="LTZ759" s="31"/>
      <c r="LUA759" s="31"/>
      <c r="LUB759" s="31"/>
      <c r="LUC759" s="31"/>
      <c r="LUD759" s="31"/>
      <c r="LUE759" s="31"/>
      <c r="LUF759" s="31"/>
      <c r="LUG759" s="31"/>
      <c r="LUH759" s="31"/>
      <c r="LUI759" s="31"/>
      <c r="LUJ759" s="31"/>
      <c r="LUK759" s="31"/>
      <c r="LUL759" s="31"/>
      <c r="LUM759" s="31"/>
      <c r="LUN759" s="31"/>
      <c r="LUO759" s="31"/>
      <c r="LUP759" s="31"/>
      <c r="LUQ759" s="31"/>
      <c r="LUR759" s="31"/>
      <c r="LUS759" s="31"/>
      <c r="LUT759" s="31"/>
      <c r="LUU759" s="31"/>
      <c r="LUV759" s="31"/>
      <c r="LUW759" s="31"/>
      <c r="LUX759" s="31"/>
      <c r="LUY759" s="31"/>
      <c r="LUZ759" s="31"/>
      <c r="LVA759" s="31"/>
      <c r="LVB759" s="31"/>
      <c r="LVC759" s="31"/>
      <c r="LVD759" s="31"/>
      <c r="LVE759" s="31"/>
      <c r="LVF759" s="31"/>
      <c r="LVG759" s="31"/>
      <c r="LVH759" s="31"/>
      <c r="LVI759" s="31"/>
      <c r="LVJ759" s="31"/>
      <c r="LVK759" s="31"/>
      <c r="LVL759" s="31"/>
      <c r="LVM759" s="31"/>
      <c r="LVN759" s="31"/>
      <c r="LVO759" s="31"/>
      <c r="LVP759" s="31"/>
      <c r="LVQ759" s="31"/>
      <c r="LVR759" s="31"/>
      <c r="LVS759" s="31"/>
      <c r="LVT759" s="31"/>
      <c r="LVU759" s="31"/>
      <c r="LVV759" s="31"/>
      <c r="LVW759" s="31"/>
      <c r="LVX759" s="31"/>
      <c r="LVY759" s="31"/>
      <c r="LVZ759" s="31"/>
      <c r="LWA759" s="31"/>
      <c r="LWB759" s="31"/>
      <c r="LWC759" s="31"/>
      <c r="LWD759" s="31"/>
      <c r="LWE759" s="31"/>
      <c r="LWF759" s="31"/>
      <c r="LWG759" s="31"/>
      <c r="LWH759" s="31"/>
      <c r="LWI759" s="31"/>
      <c r="LWJ759" s="31"/>
      <c r="LWK759" s="31"/>
      <c r="LWL759" s="31"/>
      <c r="LWM759" s="31"/>
      <c r="LWN759" s="31"/>
      <c r="LWO759" s="31"/>
      <c r="LWP759" s="31"/>
      <c r="LWQ759" s="31"/>
      <c r="LWR759" s="31"/>
      <c r="LWS759" s="31"/>
      <c r="LWT759" s="31"/>
      <c r="LWU759" s="31"/>
      <c r="LWV759" s="31"/>
      <c r="LWW759" s="31"/>
      <c r="LWX759" s="31"/>
      <c r="LWY759" s="31"/>
      <c r="LWZ759" s="31"/>
      <c r="LXA759" s="31"/>
      <c r="LXB759" s="31"/>
      <c r="LXC759" s="31"/>
      <c r="LXD759" s="31"/>
      <c r="LXE759" s="31"/>
      <c r="LXF759" s="31"/>
      <c r="LXG759" s="31"/>
      <c r="LXH759" s="31"/>
      <c r="LXI759" s="31"/>
      <c r="LXJ759" s="31"/>
      <c r="LXK759" s="31"/>
      <c r="LXL759" s="31"/>
      <c r="LXM759" s="31"/>
      <c r="LXN759" s="31"/>
      <c r="LXO759" s="31"/>
      <c r="LXP759" s="31"/>
      <c r="LXQ759" s="31"/>
      <c r="LXR759" s="31"/>
      <c r="LXS759" s="31"/>
      <c r="LXT759" s="31"/>
      <c r="LXU759" s="31"/>
      <c r="LXV759" s="31"/>
      <c r="LXW759" s="31"/>
      <c r="LXX759" s="31"/>
      <c r="LXY759" s="31"/>
      <c r="LXZ759" s="31"/>
      <c r="LYA759" s="31"/>
      <c r="LYB759" s="31"/>
      <c r="LYC759" s="31"/>
      <c r="LYD759" s="31"/>
      <c r="LYE759" s="31"/>
      <c r="LYF759" s="31"/>
      <c r="LYG759" s="31"/>
      <c r="LYH759" s="31"/>
      <c r="LYI759" s="31"/>
      <c r="LYJ759" s="31"/>
      <c r="LYK759" s="31"/>
      <c r="LYL759" s="31"/>
      <c r="LYM759" s="31"/>
      <c r="LYN759" s="31"/>
      <c r="LYO759" s="31"/>
      <c r="LYP759" s="31"/>
      <c r="LYQ759" s="31"/>
      <c r="LYR759" s="31"/>
      <c r="LYS759" s="31"/>
      <c r="LYT759" s="31"/>
      <c r="LYU759" s="31"/>
      <c r="LYV759" s="31"/>
      <c r="LYW759" s="31"/>
      <c r="LYX759" s="31"/>
      <c r="LYY759" s="31"/>
      <c r="LYZ759" s="31"/>
      <c r="LZA759" s="31"/>
      <c r="LZB759" s="31"/>
      <c r="LZC759" s="31"/>
      <c r="LZD759" s="31"/>
      <c r="LZE759" s="31"/>
      <c r="LZF759" s="31"/>
      <c r="LZG759" s="31"/>
      <c r="LZH759" s="31"/>
      <c r="LZI759" s="31"/>
      <c r="LZJ759" s="31"/>
      <c r="LZK759" s="31"/>
      <c r="LZL759" s="31"/>
      <c r="LZM759" s="31"/>
      <c r="LZN759" s="31"/>
      <c r="LZO759" s="31"/>
      <c r="LZP759" s="31"/>
      <c r="LZQ759" s="31"/>
      <c r="LZR759" s="31"/>
      <c r="LZS759" s="31"/>
      <c r="LZT759" s="31"/>
      <c r="LZU759" s="31"/>
      <c r="LZV759" s="31"/>
      <c r="LZW759" s="31"/>
      <c r="LZX759" s="31"/>
      <c r="LZY759" s="31"/>
      <c r="LZZ759" s="31"/>
      <c r="MAA759" s="31"/>
      <c r="MAB759" s="31"/>
      <c r="MAC759" s="31"/>
      <c r="MAD759" s="31"/>
      <c r="MAE759" s="31"/>
      <c r="MAF759" s="31"/>
      <c r="MAG759" s="31"/>
      <c r="MAH759" s="31"/>
      <c r="MAI759" s="31"/>
      <c r="MAJ759" s="31"/>
      <c r="MAK759" s="31"/>
      <c r="MAL759" s="31"/>
      <c r="MAM759" s="31"/>
      <c r="MAN759" s="31"/>
      <c r="MAO759" s="31"/>
      <c r="MAP759" s="31"/>
      <c r="MAQ759" s="31"/>
      <c r="MAR759" s="31"/>
      <c r="MAS759" s="31"/>
      <c r="MAT759" s="31"/>
      <c r="MAU759" s="31"/>
      <c r="MAV759" s="31"/>
      <c r="MAW759" s="31"/>
      <c r="MAX759" s="31"/>
      <c r="MAY759" s="31"/>
      <c r="MAZ759" s="31"/>
      <c r="MBA759" s="31"/>
      <c r="MBB759" s="31"/>
      <c r="MBC759" s="31"/>
      <c r="MBD759" s="31"/>
      <c r="MBE759" s="31"/>
      <c r="MBF759" s="31"/>
      <c r="MBG759" s="31"/>
      <c r="MBH759" s="31"/>
      <c r="MBI759" s="31"/>
      <c r="MBJ759" s="31"/>
      <c r="MBK759" s="31"/>
      <c r="MBL759" s="31"/>
      <c r="MBM759" s="31"/>
      <c r="MBN759" s="31"/>
      <c r="MBO759" s="31"/>
      <c r="MBP759" s="31"/>
      <c r="MBQ759" s="31"/>
      <c r="MBR759" s="31"/>
      <c r="MBS759" s="31"/>
      <c r="MBT759" s="31"/>
      <c r="MBU759" s="31"/>
      <c r="MBV759" s="31"/>
      <c r="MBW759" s="31"/>
      <c r="MBX759" s="31"/>
      <c r="MBY759" s="31"/>
      <c r="MBZ759" s="31"/>
      <c r="MCA759" s="31"/>
      <c r="MCB759" s="31"/>
      <c r="MCC759" s="31"/>
      <c r="MCD759" s="31"/>
      <c r="MCE759" s="31"/>
      <c r="MCF759" s="31"/>
      <c r="MCG759" s="31"/>
      <c r="MCH759" s="31"/>
      <c r="MCI759" s="31"/>
      <c r="MCJ759" s="31"/>
      <c r="MCK759" s="31"/>
      <c r="MCL759" s="31"/>
      <c r="MCM759" s="31"/>
      <c r="MCN759" s="31"/>
      <c r="MCO759" s="31"/>
      <c r="MCP759" s="31"/>
      <c r="MCQ759" s="31"/>
      <c r="MCR759" s="31"/>
      <c r="MCS759" s="31"/>
      <c r="MCT759" s="31"/>
      <c r="MCU759" s="31"/>
      <c r="MCV759" s="31"/>
      <c r="MCW759" s="31"/>
      <c r="MCX759" s="31"/>
      <c r="MCY759" s="31"/>
      <c r="MCZ759" s="31"/>
      <c r="MDA759" s="31"/>
      <c r="MDB759" s="31"/>
      <c r="MDC759" s="31"/>
      <c r="MDD759" s="31"/>
      <c r="MDE759" s="31"/>
      <c r="MDF759" s="31"/>
      <c r="MDG759" s="31"/>
      <c r="MDH759" s="31"/>
      <c r="MDI759" s="31"/>
      <c r="MDJ759" s="31"/>
      <c r="MDK759" s="31"/>
      <c r="MDL759" s="31"/>
      <c r="MDM759" s="31"/>
      <c r="MDN759" s="31"/>
      <c r="MDO759" s="31"/>
      <c r="MDP759" s="31"/>
      <c r="MDQ759" s="31"/>
      <c r="MDR759" s="31"/>
      <c r="MDS759" s="31"/>
      <c r="MDT759" s="31"/>
      <c r="MDU759" s="31"/>
      <c r="MDV759" s="31"/>
      <c r="MDW759" s="31"/>
      <c r="MDX759" s="31"/>
      <c r="MDY759" s="31"/>
      <c r="MDZ759" s="31"/>
      <c r="MEA759" s="31"/>
      <c r="MEB759" s="31"/>
      <c r="MEC759" s="31"/>
      <c r="MED759" s="31"/>
      <c r="MEE759" s="31"/>
      <c r="MEF759" s="31"/>
      <c r="MEG759" s="31"/>
      <c r="MEH759" s="31"/>
      <c r="MEI759" s="31"/>
      <c r="MEJ759" s="31"/>
      <c r="MEK759" s="31"/>
      <c r="MEL759" s="31"/>
      <c r="MEM759" s="31"/>
      <c r="MEN759" s="31"/>
      <c r="MEO759" s="31"/>
      <c r="MEP759" s="31"/>
      <c r="MEQ759" s="31"/>
      <c r="MER759" s="31"/>
      <c r="MES759" s="31"/>
      <c r="MET759" s="31"/>
      <c r="MEU759" s="31"/>
      <c r="MEV759" s="31"/>
      <c r="MEW759" s="31"/>
      <c r="MEX759" s="31"/>
      <c r="MEY759" s="31"/>
      <c r="MEZ759" s="31"/>
      <c r="MFA759" s="31"/>
      <c r="MFB759" s="31"/>
      <c r="MFC759" s="31"/>
      <c r="MFD759" s="31"/>
      <c r="MFE759" s="31"/>
      <c r="MFF759" s="31"/>
      <c r="MFG759" s="31"/>
      <c r="MFH759" s="31"/>
      <c r="MFI759" s="31"/>
      <c r="MFJ759" s="31"/>
      <c r="MFK759" s="31"/>
      <c r="MFL759" s="31"/>
      <c r="MFM759" s="31"/>
      <c r="MFN759" s="31"/>
      <c r="MFO759" s="31"/>
      <c r="MFP759" s="31"/>
      <c r="MFQ759" s="31"/>
      <c r="MFR759" s="31"/>
      <c r="MFS759" s="31"/>
      <c r="MFT759" s="31"/>
      <c r="MFU759" s="31"/>
      <c r="MFV759" s="31"/>
      <c r="MFW759" s="31"/>
      <c r="MFX759" s="31"/>
      <c r="MFY759" s="31"/>
      <c r="MFZ759" s="31"/>
      <c r="MGA759" s="31"/>
      <c r="MGB759" s="31"/>
      <c r="MGC759" s="31"/>
      <c r="MGD759" s="31"/>
      <c r="MGE759" s="31"/>
      <c r="MGF759" s="31"/>
      <c r="MGG759" s="31"/>
      <c r="MGH759" s="31"/>
      <c r="MGI759" s="31"/>
      <c r="MGJ759" s="31"/>
      <c r="MGK759" s="31"/>
      <c r="MGL759" s="31"/>
      <c r="MGM759" s="31"/>
      <c r="MGN759" s="31"/>
      <c r="MGO759" s="31"/>
      <c r="MGP759" s="31"/>
      <c r="MGQ759" s="31"/>
      <c r="MGR759" s="31"/>
      <c r="MGS759" s="31"/>
      <c r="MGT759" s="31"/>
      <c r="MGU759" s="31"/>
      <c r="MGV759" s="31"/>
      <c r="MGW759" s="31"/>
      <c r="MGX759" s="31"/>
      <c r="MGY759" s="31"/>
      <c r="MGZ759" s="31"/>
      <c r="MHA759" s="31"/>
      <c r="MHB759" s="31"/>
      <c r="MHC759" s="31"/>
      <c r="MHD759" s="31"/>
      <c r="MHE759" s="31"/>
      <c r="MHF759" s="31"/>
      <c r="MHG759" s="31"/>
      <c r="MHH759" s="31"/>
      <c r="MHI759" s="31"/>
      <c r="MHJ759" s="31"/>
      <c r="MHK759" s="31"/>
      <c r="MHL759" s="31"/>
      <c r="MHM759" s="31"/>
      <c r="MHN759" s="31"/>
      <c r="MHO759" s="31"/>
      <c r="MHP759" s="31"/>
      <c r="MHQ759" s="31"/>
      <c r="MHR759" s="31"/>
      <c r="MHS759" s="31"/>
      <c r="MHT759" s="31"/>
      <c r="MHU759" s="31"/>
      <c r="MHV759" s="31"/>
      <c r="MHW759" s="31"/>
      <c r="MHX759" s="31"/>
      <c r="MHY759" s="31"/>
      <c r="MHZ759" s="31"/>
      <c r="MIA759" s="31"/>
      <c r="MIB759" s="31"/>
      <c r="MIC759" s="31"/>
      <c r="MID759" s="31"/>
      <c r="MIE759" s="31"/>
      <c r="MIF759" s="31"/>
      <c r="MIG759" s="31"/>
      <c r="MIH759" s="31"/>
      <c r="MII759" s="31"/>
      <c r="MIJ759" s="31"/>
      <c r="MIK759" s="31"/>
      <c r="MIL759" s="31"/>
      <c r="MIM759" s="31"/>
      <c r="MIN759" s="31"/>
      <c r="MIO759" s="31"/>
      <c r="MIP759" s="31"/>
      <c r="MIQ759" s="31"/>
      <c r="MIR759" s="31"/>
      <c r="MIS759" s="31"/>
      <c r="MIT759" s="31"/>
      <c r="MIU759" s="31"/>
      <c r="MIV759" s="31"/>
      <c r="MIW759" s="31"/>
      <c r="MIX759" s="31"/>
      <c r="MIY759" s="31"/>
      <c r="MIZ759" s="31"/>
      <c r="MJA759" s="31"/>
      <c r="MJB759" s="31"/>
      <c r="MJC759" s="31"/>
      <c r="MJD759" s="31"/>
      <c r="MJE759" s="31"/>
      <c r="MJF759" s="31"/>
      <c r="MJG759" s="31"/>
      <c r="MJH759" s="31"/>
      <c r="MJI759" s="31"/>
      <c r="MJJ759" s="31"/>
      <c r="MJK759" s="31"/>
      <c r="MJL759" s="31"/>
      <c r="MJM759" s="31"/>
      <c r="MJN759" s="31"/>
      <c r="MJO759" s="31"/>
      <c r="MJP759" s="31"/>
      <c r="MJQ759" s="31"/>
      <c r="MJR759" s="31"/>
      <c r="MJS759" s="31"/>
      <c r="MJT759" s="31"/>
      <c r="MJU759" s="31"/>
      <c r="MJV759" s="31"/>
      <c r="MJW759" s="31"/>
      <c r="MJX759" s="31"/>
      <c r="MJY759" s="31"/>
      <c r="MJZ759" s="31"/>
      <c r="MKA759" s="31"/>
      <c r="MKB759" s="31"/>
      <c r="MKC759" s="31"/>
      <c r="MKD759" s="31"/>
      <c r="MKE759" s="31"/>
      <c r="MKF759" s="31"/>
      <c r="MKG759" s="31"/>
      <c r="MKH759" s="31"/>
      <c r="MKI759" s="31"/>
      <c r="MKJ759" s="31"/>
      <c r="MKK759" s="31"/>
      <c r="MKL759" s="31"/>
      <c r="MKM759" s="31"/>
      <c r="MKN759" s="31"/>
      <c r="MKO759" s="31"/>
      <c r="MKP759" s="31"/>
      <c r="MKQ759" s="31"/>
      <c r="MKR759" s="31"/>
      <c r="MKS759" s="31"/>
      <c r="MKT759" s="31"/>
      <c r="MKU759" s="31"/>
      <c r="MKV759" s="31"/>
      <c r="MKW759" s="31"/>
      <c r="MKX759" s="31"/>
      <c r="MKY759" s="31"/>
      <c r="MKZ759" s="31"/>
      <c r="MLA759" s="31"/>
      <c r="MLB759" s="31"/>
      <c r="MLC759" s="31"/>
      <c r="MLD759" s="31"/>
      <c r="MLE759" s="31"/>
      <c r="MLF759" s="31"/>
      <c r="MLG759" s="31"/>
      <c r="MLH759" s="31"/>
      <c r="MLI759" s="31"/>
      <c r="MLJ759" s="31"/>
      <c r="MLK759" s="31"/>
      <c r="MLL759" s="31"/>
      <c r="MLM759" s="31"/>
      <c r="MLN759" s="31"/>
      <c r="MLO759" s="31"/>
      <c r="MLP759" s="31"/>
      <c r="MLQ759" s="31"/>
      <c r="MLR759" s="31"/>
      <c r="MLS759" s="31"/>
      <c r="MLT759" s="31"/>
      <c r="MLU759" s="31"/>
      <c r="MLV759" s="31"/>
      <c r="MLW759" s="31"/>
      <c r="MLX759" s="31"/>
      <c r="MLY759" s="31"/>
      <c r="MLZ759" s="31"/>
      <c r="MMA759" s="31"/>
      <c r="MMB759" s="31"/>
      <c r="MMC759" s="31"/>
      <c r="MMD759" s="31"/>
      <c r="MME759" s="31"/>
      <c r="MMF759" s="31"/>
      <c r="MMG759" s="31"/>
      <c r="MMH759" s="31"/>
      <c r="MMI759" s="31"/>
      <c r="MMJ759" s="31"/>
      <c r="MMK759" s="31"/>
      <c r="MML759" s="31"/>
      <c r="MMM759" s="31"/>
      <c r="MMN759" s="31"/>
      <c r="MMO759" s="31"/>
      <c r="MMP759" s="31"/>
      <c r="MMQ759" s="31"/>
      <c r="MMR759" s="31"/>
      <c r="MMS759" s="31"/>
      <c r="MMT759" s="31"/>
      <c r="MMU759" s="31"/>
      <c r="MMV759" s="31"/>
      <c r="MMW759" s="31"/>
      <c r="MMX759" s="31"/>
      <c r="MMY759" s="31"/>
      <c r="MMZ759" s="31"/>
      <c r="MNA759" s="31"/>
      <c r="MNB759" s="31"/>
      <c r="MNC759" s="31"/>
      <c r="MND759" s="31"/>
      <c r="MNE759" s="31"/>
      <c r="MNF759" s="31"/>
      <c r="MNG759" s="31"/>
      <c r="MNH759" s="31"/>
      <c r="MNI759" s="31"/>
      <c r="MNJ759" s="31"/>
      <c r="MNK759" s="31"/>
      <c r="MNL759" s="31"/>
      <c r="MNM759" s="31"/>
      <c r="MNN759" s="31"/>
      <c r="MNO759" s="31"/>
      <c r="MNP759" s="31"/>
      <c r="MNQ759" s="31"/>
      <c r="MNR759" s="31"/>
      <c r="MNS759" s="31"/>
      <c r="MNT759" s="31"/>
      <c r="MNU759" s="31"/>
      <c r="MNV759" s="31"/>
      <c r="MNW759" s="31"/>
      <c r="MNX759" s="31"/>
      <c r="MNY759" s="31"/>
      <c r="MNZ759" s="31"/>
      <c r="MOA759" s="31"/>
      <c r="MOB759" s="31"/>
      <c r="MOC759" s="31"/>
      <c r="MOD759" s="31"/>
      <c r="MOE759" s="31"/>
      <c r="MOF759" s="31"/>
      <c r="MOG759" s="31"/>
      <c r="MOH759" s="31"/>
      <c r="MOI759" s="31"/>
      <c r="MOJ759" s="31"/>
      <c r="MOK759" s="31"/>
      <c r="MOL759" s="31"/>
      <c r="MOM759" s="31"/>
      <c r="MON759" s="31"/>
      <c r="MOO759" s="31"/>
      <c r="MOP759" s="31"/>
      <c r="MOQ759" s="31"/>
      <c r="MOR759" s="31"/>
      <c r="MOS759" s="31"/>
      <c r="MOT759" s="31"/>
      <c r="MOU759" s="31"/>
      <c r="MOV759" s="31"/>
      <c r="MOW759" s="31"/>
      <c r="MOX759" s="31"/>
      <c r="MOY759" s="31"/>
      <c r="MOZ759" s="31"/>
      <c r="MPA759" s="31"/>
      <c r="MPB759" s="31"/>
      <c r="MPC759" s="31"/>
      <c r="MPD759" s="31"/>
      <c r="MPE759" s="31"/>
      <c r="MPF759" s="31"/>
      <c r="MPG759" s="31"/>
      <c r="MPH759" s="31"/>
      <c r="MPI759" s="31"/>
      <c r="MPJ759" s="31"/>
      <c r="MPK759" s="31"/>
      <c r="MPL759" s="31"/>
      <c r="MPM759" s="31"/>
      <c r="MPN759" s="31"/>
      <c r="MPO759" s="31"/>
      <c r="MPP759" s="31"/>
      <c r="MPQ759" s="31"/>
      <c r="MPR759" s="31"/>
      <c r="MPS759" s="31"/>
      <c r="MPT759" s="31"/>
      <c r="MPU759" s="31"/>
      <c r="MPV759" s="31"/>
      <c r="MPW759" s="31"/>
      <c r="MPX759" s="31"/>
      <c r="MPY759" s="31"/>
      <c r="MPZ759" s="31"/>
      <c r="MQA759" s="31"/>
      <c r="MQB759" s="31"/>
      <c r="MQC759" s="31"/>
      <c r="MQD759" s="31"/>
      <c r="MQE759" s="31"/>
      <c r="MQF759" s="31"/>
      <c r="MQG759" s="31"/>
      <c r="MQH759" s="31"/>
      <c r="MQI759" s="31"/>
      <c r="MQJ759" s="31"/>
      <c r="MQK759" s="31"/>
      <c r="MQL759" s="31"/>
      <c r="MQM759" s="31"/>
      <c r="MQN759" s="31"/>
      <c r="MQO759" s="31"/>
      <c r="MQP759" s="31"/>
      <c r="MQQ759" s="31"/>
      <c r="MQR759" s="31"/>
      <c r="MQS759" s="31"/>
      <c r="MQT759" s="31"/>
      <c r="MQU759" s="31"/>
      <c r="MQV759" s="31"/>
      <c r="MQW759" s="31"/>
      <c r="MQX759" s="31"/>
      <c r="MQY759" s="31"/>
      <c r="MQZ759" s="31"/>
      <c r="MRA759" s="31"/>
      <c r="MRB759" s="31"/>
      <c r="MRC759" s="31"/>
      <c r="MRD759" s="31"/>
      <c r="MRE759" s="31"/>
      <c r="MRF759" s="31"/>
      <c r="MRG759" s="31"/>
      <c r="MRH759" s="31"/>
      <c r="MRI759" s="31"/>
      <c r="MRJ759" s="31"/>
      <c r="MRK759" s="31"/>
      <c r="MRL759" s="31"/>
      <c r="MRM759" s="31"/>
      <c r="MRN759" s="31"/>
      <c r="MRO759" s="31"/>
      <c r="MRP759" s="31"/>
      <c r="MRQ759" s="31"/>
      <c r="MRR759" s="31"/>
      <c r="MRS759" s="31"/>
      <c r="MRT759" s="31"/>
      <c r="MRU759" s="31"/>
      <c r="MRV759" s="31"/>
      <c r="MRW759" s="31"/>
      <c r="MRX759" s="31"/>
      <c r="MRY759" s="31"/>
      <c r="MRZ759" s="31"/>
      <c r="MSA759" s="31"/>
      <c r="MSB759" s="31"/>
      <c r="MSC759" s="31"/>
      <c r="MSD759" s="31"/>
      <c r="MSE759" s="31"/>
      <c r="MSF759" s="31"/>
      <c r="MSG759" s="31"/>
      <c r="MSH759" s="31"/>
      <c r="MSI759" s="31"/>
      <c r="MSJ759" s="31"/>
      <c r="MSK759" s="31"/>
      <c r="MSL759" s="31"/>
      <c r="MSM759" s="31"/>
      <c r="MSN759" s="31"/>
      <c r="MSO759" s="31"/>
      <c r="MSP759" s="31"/>
      <c r="MSQ759" s="31"/>
      <c r="MSR759" s="31"/>
      <c r="MSS759" s="31"/>
      <c r="MST759" s="31"/>
      <c r="MSU759" s="31"/>
      <c r="MSV759" s="31"/>
      <c r="MSW759" s="31"/>
      <c r="MSX759" s="31"/>
      <c r="MSY759" s="31"/>
      <c r="MSZ759" s="31"/>
      <c r="MTA759" s="31"/>
      <c r="MTB759" s="31"/>
      <c r="MTC759" s="31"/>
      <c r="MTD759" s="31"/>
      <c r="MTE759" s="31"/>
      <c r="MTF759" s="31"/>
      <c r="MTG759" s="31"/>
      <c r="MTH759" s="31"/>
      <c r="MTI759" s="31"/>
      <c r="MTJ759" s="31"/>
      <c r="MTK759" s="31"/>
      <c r="MTL759" s="31"/>
      <c r="MTM759" s="31"/>
      <c r="MTN759" s="31"/>
      <c r="MTO759" s="31"/>
      <c r="MTP759" s="31"/>
      <c r="MTQ759" s="31"/>
      <c r="MTR759" s="31"/>
      <c r="MTS759" s="31"/>
      <c r="MTT759" s="31"/>
      <c r="MTU759" s="31"/>
      <c r="MTV759" s="31"/>
      <c r="MTW759" s="31"/>
      <c r="MTX759" s="31"/>
      <c r="MTY759" s="31"/>
      <c r="MTZ759" s="31"/>
      <c r="MUA759" s="31"/>
      <c r="MUB759" s="31"/>
      <c r="MUC759" s="31"/>
      <c r="MUD759" s="31"/>
      <c r="MUE759" s="31"/>
      <c r="MUF759" s="31"/>
      <c r="MUG759" s="31"/>
      <c r="MUH759" s="31"/>
      <c r="MUI759" s="31"/>
      <c r="MUJ759" s="31"/>
      <c r="MUK759" s="31"/>
      <c r="MUL759" s="31"/>
      <c r="MUM759" s="31"/>
      <c r="MUN759" s="31"/>
      <c r="MUO759" s="31"/>
      <c r="MUP759" s="31"/>
      <c r="MUQ759" s="31"/>
      <c r="MUR759" s="31"/>
      <c r="MUS759" s="31"/>
      <c r="MUT759" s="31"/>
      <c r="MUU759" s="31"/>
      <c r="MUV759" s="31"/>
      <c r="MUW759" s="31"/>
      <c r="MUX759" s="31"/>
      <c r="MUY759" s="31"/>
      <c r="MUZ759" s="31"/>
      <c r="MVA759" s="31"/>
      <c r="MVB759" s="31"/>
      <c r="MVC759" s="31"/>
      <c r="MVD759" s="31"/>
      <c r="MVE759" s="31"/>
      <c r="MVF759" s="31"/>
      <c r="MVG759" s="31"/>
      <c r="MVH759" s="31"/>
      <c r="MVI759" s="31"/>
      <c r="MVJ759" s="31"/>
      <c r="MVK759" s="31"/>
      <c r="MVL759" s="31"/>
      <c r="MVM759" s="31"/>
      <c r="MVN759" s="31"/>
      <c r="MVO759" s="31"/>
      <c r="MVP759" s="31"/>
      <c r="MVQ759" s="31"/>
      <c r="MVR759" s="31"/>
      <c r="MVS759" s="31"/>
      <c r="MVT759" s="31"/>
      <c r="MVU759" s="31"/>
      <c r="MVV759" s="31"/>
      <c r="MVW759" s="31"/>
      <c r="MVX759" s="31"/>
      <c r="MVY759" s="31"/>
      <c r="MVZ759" s="31"/>
      <c r="MWA759" s="31"/>
      <c r="MWB759" s="31"/>
      <c r="MWC759" s="31"/>
      <c r="MWD759" s="31"/>
      <c r="MWE759" s="31"/>
      <c r="MWF759" s="31"/>
      <c r="MWG759" s="31"/>
      <c r="MWH759" s="31"/>
      <c r="MWI759" s="31"/>
      <c r="MWJ759" s="31"/>
      <c r="MWK759" s="31"/>
      <c r="MWL759" s="31"/>
      <c r="MWM759" s="31"/>
      <c r="MWN759" s="31"/>
      <c r="MWO759" s="31"/>
      <c r="MWP759" s="31"/>
      <c r="MWQ759" s="31"/>
      <c r="MWR759" s="31"/>
      <c r="MWS759" s="31"/>
      <c r="MWT759" s="31"/>
      <c r="MWU759" s="31"/>
      <c r="MWV759" s="31"/>
      <c r="MWW759" s="31"/>
      <c r="MWX759" s="31"/>
      <c r="MWY759" s="31"/>
      <c r="MWZ759" s="31"/>
      <c r="MXA759" s="31"/>
      <c r="MXB759" s="31"/>
      <c r="MXC759" s="31"/>
      <c r="MXD759" s="31"/>
      <c r="MXE759" s="31"/>
      <c r="MXF759" s="31"/>
      <c r="MXG759" s="31"/>
      <c r="MXH759" s="31"/>
      <c r="MXI759" s="31"/>
      <c r="MXJ759" s="31"/>
      <c r="MXK759" s="31"/>
      <c r="MXL759" s="31"/>
      <c r="MXM759" s="31"/>
      <c r="MXN759" s="31"/>
      <c r="MXO759" s="31"/>
      <c r="MXP759" s="31"/>
      <c r="MXQ759" s="31"/>
      <c r="MXR759" s="31"/>
      <c r="MXS759" s="31"/>
      <c r="MXT759" s="31"/>
      <c r="MXU759" s="31"/>
      <c r="MXV759" s="31"/>
      <c r="MXW759" s="31"/>
      <c r="MXX759" s="31"/>
      <c r="MXY759" s="31"/>
      <c r="MXZ759" s="31"/>
      <c r="MYA759" s="31"/>
      <c r="MYB759" s="31"/>
      <c r="MYC759" s="31"/>
      <c r="MYD759" s="31"/>
      <c r="MYE759" s="31"/>
      <c r="MYF759" s="31"/>
      <c r="MYG759" s="31"/>
      <c r="MYH759" s="31"/>
      <c r="MYI759" s="31"/>
      <c r="MYJ759" s="31"/>
      <c r="MYK759" s="31"/>
      <c r="MYL759" s="31"/>
      <c r="MYM759" s="31"/>
      <c r="MYN759" s="31"/>
      <c r="MYO759" s="31"/>
      <c r="MYP759" s="31"/>
      <c r="MYQ759" s="31"/>
      <c r="MYR759" s="31"/>
      <c r="MYS759" s="31"/>
      <c r="MYT759" s="31"/>
      <c r="MYU759" s="31"/>
      <c r="MYV759" s="31"/>
      <c r="MYW759" s="31"/>
      <c r="MYX759" s="31"/>
      <c r="MYY759" s="31"/>
      <c r="MYZ759" s="31"/>
      <c r="MZA759" s="31"/>
      <c r="MZB759" s="31"/>
      <c r="MZC759" s="31"/>
      <c r="MZD759" s="31"/>
      <c r="MZE759" s="31"/>
      <c r="MZF759" s="31"/>
      <c r="MZG759" s="31"/>
      <c r="MZH759" s="31"/>
      <c r="MZI759" s="31"/>
      <c r="MZJ759" s="31"/>
      <c r="MZK759" s="31"/>
      <c r="MZL759" s="31"/>
      <c r="MZM759" s="31"/>
      <c r="MZN759" s="31"/>
      <c r="MZO759" s="31"/>
      <c r="MZP759" s="31"/>
      <c r="MZQ759" s="31"/>
      <c r="MZR759" s="31"/>
      <c r="MZS759" s="31"/>
      <c r="MZT759" s="31"/>
      <c r="MZU759" s="31"/>
      <c r="MZV759" s="31"/>
      <c r="MZW759" s="31"/>
      <c r="MZX759" s="31"/>
      <c r="MZY759" s="31"/>
      <c r="MZZ759" s="31"/>
      <c r="NAA759" s="31"/>
      <c r="NAB759" s="31"/>
      <c r="NAC759" s="31"/>
      <c r="NAD759" s="31"/>
      <c r="NAE759" s="31"/>
      <c r="NAF759" s="31"/>
      <c r="NAG759" s="31"/>
      <c r="NAH759" s="31"/>
      <c r="NAI759" s="31"/>
      <c r="NAJ759" s="31"/>
      <c r="NAK759" s="31"/>
      <c r="NAL759" s="31"/>
      <c r="NAM759" s="31"/>
      <c r="NAN759" s="31"/>
      <c r="NAO759" s="31"/>
      <c r="NAP759" s="31"/>
      <c r="NAQ759" s="31"/>
      <c r="NAR759" s="31"/>
      <c r="NAS759" s="31"/>
      <c r="NAT759" s="31"/>
      <c r="NAU759" s="31"/>
      <c r="NAV759" s="31"/>
      <c r="NAW759" s="31"/>
      <c r="NAX759" s="31"/>
      <c r="NAY759" s="31"/>
      <c r="NAZ759" s="31"/>
      <c r="NBA759" s="31"/>
      <c r="NBB759" s="31"/>
      <c r="NBC759" s="31"/>
      <c r="NBD759" s="31"/>
      <c r="NBE759" s="31"/>
      <c r="NBF759" s="31"/>
      <c r="NBG759" s="31"/>
      <c r="NBH759" s="31"/>
      <c r="NBI759" s="31"/>
      <c r="NBJ759" s="31"/>
      <c r="NBK759" s="31"/>
      <c r="NBL759" s="31"/>
      <c r="NBM759" s="31"/>
      <c r="NBN759" s="31"/>
      <c r="NBO759" s="31"/>
      <c r="NBP759" s="31"/>
      <c r="NBQ759" s="31"/>
      <c r="NBR759" s="31"/>
      <c r="NBS759" s="31"/>
      <c r="NBT759" s="31"/>
      <c r="NBU759" s="31"/>
      <c r="NBV759" s="31"/>
      <c r="NBW759" s="31"/>
      <c r="NBX759" s="31"/>
      <c r="NBY759" s="31"/>
      <c r="NBZ759" s="31"/>
      <c r="NCA759" s="31"/>
      <c r="NCB759" s="31"/>
      <c r="NCC759" s="31"/>
      <c r="NCD759" s="31"/>
      <c r="NCE759" s="31"/>
      <c r="NCF759" s="31"/>
      <c r="NCG759" s="31"/>
      <c r="NCH759" s="31"/>
      <c r="NCI759" s="31"/>
      <c r="NCJ759" s="31"/>
      <c r="NCK759" s="31"/>
      <c r="NCL759" s="31"/>
      <c r="NCM759" s="31"/>
      <c r="NCN759" s="31"/>
      <c r="NCO759" s="31"/>
      <c r="NCP759" s="31"/>
      <c r="NCQ759" s="31"/>
      <c r="NCR759" s="31"/>
      <c r="NCS759" s="31"/>
      <c r="NCT759" s="31"/>
      <c r="NCU759" s="31"/>
      <c r="NCV759" s="31"/>
      <c r="NCW759" s="31"/>
      <c r="NCX759" s="31"/>
      <c r="NCY759" s="31"/>
      <c r="NCZ759" s="31"/>
      <c r="NDA759" s="31"/>
      <c r="NDB759" s="31"/>
      <c r="NDC759" s="31"/>
      <c r="NDD759" s="31"/>
      <c r="NDE759" s="31"/>
      <c r="NDF759" s="31"/>
      <c r="NDG759" s="31"/>
      <c r="NDH759" s="31"/>
      <c r="NDI759" s="31"/>
      <c r="NDJ759" s="31"/>
      <c r="NDK759" s="31"/>
      <c r="NDL759" s="31"/>
      <c r="NDM759" s="31"/>
      <c r="NDN759" s="31"/>
      <c r="NDO759" s="31"/>
      <c r="NDP759" s="31"/>
      <c r="NDQ759" s="31"/>
      <c r="NDR759" s="31"/>
      <c r="NDS759" s="31"/>
      <c r="NDT759" s="31"/>
      <c r="NDU759" s="31"/>
      <c r="NDV759" s="31"/>
      <c r="NDW759" s="31"/>
      <c r="NDX759" s="31"/>
      <c r="NDY759" s="31"/>
      <c r="NDZ759" s="31"/>
      <c r="NEA759" s="31"/>
      <c r="NEB759" s="31"/>
      <c r="NEC759" s="31"/>
      <c r="NED759" s="31"/>
      <c r="NEE759" s="31"/>
      <c r="NEF759" s="31"/>
      <c r="NEG759" s="31"/>
      <c r="NEH759" s="31"/>
      <c r="NEI759" s="31"/>
      <c r="NEJ759" s="31"/>
      <c r="NEK759" s="31"/>
      <c r="NEL759" s="31"/>
      <c r="NEM759" s="31"/>
      <c r="NEN759" s="31"/>
      <c r="NEO759" s="31"/>
      <c r="NEP759" s="31"/>
      <c r="NEQ759" s="31"/>
      <c r="NER759" s="31"/>
      <c r="NES759" s="31"/>
      <c r="NET759" s="31"/>
      <c r="NEU759" s="31"/>
      <c r="NEV759" s="31"/>
      <c r="NEW759" s="31"/>
      <c r="NEX759" s="31"/>
      <c r="NEY759" s="31"/>
      <c r="NEZ759" s="31"/>
      <c r="NFA759" s="31"/>
      <c r="NFB759" s="31"/>
      <c r="NFC759" s="31"/>
      <c r="NFD759" s="31"/>
      <c r="NFE759" s="31"/>
      <c r="NFF759" s="31"/>
      <c r="NFG759" s="31"/>
      <c r="NFH759" s="31"/>
      <c r="NFI759" s="31"/>
      <c r="NFJ759" s="31"/>
      <c r="NFK759" s="31"/>
      <c r="NFL759" s="31"/>
      <c r="NFM759" s="31"/>
      <c r="NFN759" s="31"/>
      <c r="NFO759" s="31"/>
      <c r="NFP759" s="31"/>
      <c r="NFQ759" s="31"/>
      <c r="NFR759" s="31"/>
      <c r="NFS759" s="31"/>
      <c r="NFT759" s="31"/>
      <c r="NFU759" s="31"/>
      <c r="NFV759" s="31"/>
      <c r="NFW759" s="31"/>
      <c r="NFX759" s="31"/>
      <c r="NFY759" s="31"/>
      <c r="NFZ759" s="31"/>
      <c r="NGA759" s="31"/>
      <c r="NGB759" s="31"/>
      <c r="NGC759" s="31"/>
      <c r="NGD759" s="31"/>
      <c r="NGE759" s="31"/>
      <c r="NGF759" s="31"/>
      <c r="NGG759" s="31"/>
      <c r="NGH759" s="31"/>
      <c r="NGI759" s="31"/>
      <c r="NGJ759" s="31"/>
      <c r="NGK759" s="31"/>
      <c r="NGL759" s="31"/>
      <c r="NGM759" s="31"/>
      <c r="NGN759" s="31"/>
      <c r="NGO759" s="31"/>
      <c r="NGP759" s="31"/>
      <c r="NGQ759" s="31"/>
      <c r="NGR759" s="31"/>
      <c r="NGS759" s="31"/>
      <c r="NGT759" s="31"/>
      <c r="NGU759" s="31"/>
      <c r="NGV759" s="31"/>
      <c r="NGW759" s="31"/>
      <c r="NGX759" s="31"/>
      <c r="NGY759" s="31"/>
      <c r="NGZ759" s="31"/>
      <c r="NHA759" s="31"/>
      <c r="NHB759" s="31"/>
      <c r="NHC759" s="31"/>
      <c r="NHD759" s="31"/>
      <c r="NHE759" s="31"/>
      <c r="NHF759" s="31"/>
      <c r="NHG759" s="31"/>
      <c r="NHH759" s="31"/>
      <c r="NHI759" s="31"/>
      <c r="NHJ759" s="31"/>
      <c r="NHK759" s="31"/>
      <c r="NHL759" s="31"/>
      <c r="NHM759" s="31"/>
      <c r="NHN759" s="31"/>
      <c r="NHO759" s="31"/>
      <c r="NHP759" s="31"/>
      <c r="NHQ759" s="31"/>
      <c r="NHR759" s="31"/>
      <c r="NHS759" s="31"/>
      <c r="NHT759" s="31"/>
      <c r="NHU759" s="31"/>
      <c r="NHV759" s="31"/>
      <c r="NHW759" s="31"/>
      <c r="NHX759" s="31"/>
      <c r="NHY759" s="31"/>
      <c r="NHZ759" s="31"/>
      <c r="NIA759" s="31"/>
      <c r="NIB759" s="31"/>
      <c r="NIC759" s="31"/>
      <c r="NID759" s="31"/>
      <c r="NIE759" s="31"/>
      <c r="NIF759" s="31"/>
      <c r="NIG759" s="31"/>
      <c r="NIH759" s="31"/>
      <c r="NII759" s="31"/>
      <c r="NIJ759" s="31"/>
      <c r="NIK759" s="31"/>
      <c r="NIL759" s="31"/>
      <c r="NIM759" s="31"/>
      <c r="NIN759" s="31"/>
      <c r="NIO759" s="31"/>
      <c r="NIP759" s="31"/>
      <c r="NIQ759" s="31"/>
      <c r="NIR759" s="31"/>
      <c r="NIS759" s="31"/>
      <c r="NIT759" s="31"/>
      <c r="NIU759" s="31"/>
      <c r="NIV759" s="31"/>
      <c r="NIW759" s="31"/>
      <c r="NIX759" s="31"/>
      <c r="NIY759" s="31"/>
      <c r="NIZ759" s="31"/>
      <c r="NJA759" s="31"/>
      <c r="NJB759" s="31"/>
      <c r="NJC759" s="31"/>
      <c r="NJD759" s="31"/>
      <c r="NJE759" s="31"/>
      <c r="NJF759" s="31"/>
      <c r="NJG759" s="31"/>
      <c r="NJH759" s="31"/>
      <c r="NJI759" s="31"/>
      <c r="NJJ759" s="31"/>
      <c r="NJK759" s="31"/>
      <c r="NJL759" s="31"/>
      <c r="NJM759" s="31"/>
      <c r="NJN759" s="31"/>
      <c r="NJO759" s="31"/>
      <c r="NJP759" s="31"/>
      <c r="NJQ759" s="31"/>
      <c r="NJR759" s="31"/>
      <c r="NJS759" s="31"/>
      <c r="NJT759" s="31"/>
      <c r="NJU759" s="31"/>
      <c r="NJV759" s="31"/>
      <c r="NJW759" s="31"/>
      <c r="NJX759" s="31"/>
      <c r="NJY759" s="31"/>
      <c r="NJZ759" s="31"/>
      <c r="NKA759" s="31"/>
      <c r="NKB759" s="31"/>
      <c r="NKC759" s="31"/>
      <c r="NKD759" s="31"/>
      <c r="NKE759" s="31"/>
      <c r="NKF759" s="31"/>
      <c r="NKG759" s="31"/>
      <c r="NKH759" s="31"/>
      <c r="NKI759" s="31"/>
      <c r="NKJ759" s="31"/>
      <c r="NKK759" s="31"/>
      <c r="NKL759" s="31"/>
      <c r="NKM759" s="31"/>
      <c r="NKN759" s="31"/>
      <c r="NKO759" s="31"/>
      <c r="NKP759" s="31"/>
      <c r="NKQ759" s="31"/>
      <c r="NKR759" s="31"/>
      <c r="NKS759" s="31"/>
      <c r="NKT759" s="31"/>
      <c r="NKU759" s="31"/>
      <c r="NKV759" s="31"/>
      <c r="NKW759" s="31"/>
      <c r="NKX759" s="31"/>
      <c r="NKY759" s="31"/>
      <c r="NKZ759" s="31"/>
      <c r="NLA759" s="31"/>
      <c r="NLB759" s="31"/>
      <c r="NLC759" s="31"/>
      <c r="NLD759" s="31"/>
      <c r="NLE759" s="31"/>
      <c r="NLF759" s="31"/>
      <c r="NLG759" s="31"/>
      <c r="NLH759" s="31"/>
      <c r="NLI759" s="31"/>
      <c r="NLJ759" s="31"/>
      <c r="NLK759" s="31"/>
      <c r="NLL759" s="31"/>
      <c r="NLM759" s="31"/>
      <c r="NLN759" s="31"/>
      <c r="NLO759" s="31"/>
      <c r="NLP759" s="31"/>
      <c r="NLQ759" s="31"/>
      <c r="NLR759" s="31"/>
      <c r="NLS759" s="31"/>
      <c r="NLT759" s="31"/>
      <c r="NLU759" s="31"/>
      <c r="NLV759" s="31"/>
      <c r="NLW759" s="31"/>
      <c r="NLX759" s="31"/>
      <c r="NLY759" s="31"/>
      <c r="NLZ759" s="31"/>
      <c r="NMA759" s="31"/>
      <c r="NMB759" s="31"/>
      <c r="NMC759" s="31"/>
      <c r="NMD759" s="31"/>
      <c r="NME759" s="31"/>
      <c r="NMF759" s="31"/>
      <c r="NMG759" s="31"/>
      <c r="NMH759" s="31"/>
      <c r="NMI759" s="31"/>
      <c r="NMJ759" s="31"/>
      <c r="NMK759" s="31"/>
      <c r="NML759" s="31"/>
      <c r="NMM759" s="31"/>
      <c r="NMN759" s="31"/>
      <c r="NMO759" s="31"/>
      <c r="NMP759" s="31"/>
      <c r="NMQ759" s="31"/>
      <c r="NMR759" s="31"/>
      <c r="NMS759" s="31"/>
      <c r="NMT759" s="31"/>
      <c r="NMU759" s="31"/>
      <c r="NMV759" s="31"/>
      <c r="NMW759" s="31"/>
      <c r="NMX759" s="31"/>
      <c r="NMY759" s="31"/>
      <c r="NMZ759" s="31"/>
      <c r="NNA759" s="31"/>
      <c r="NNB759" s="31"/>
      <c r="NNC759" s="31"/>
      <c r="NND759" s="31"/>
      <c r="NNE759" s="31"/>
      <c r="NNF759" s="31"/>
      <c r="NNG759" s="31"/>
      <c r="NNH759" s="31"/>
      <c r="NNI759" s="31"/>
      <c r="NNJ759" s="31"/>
      <c r="NNK759" s="31"/>
      <c r="NNL759" s="31"/>
      <c r="NNM759" s="31"/>
      <c r="NNN759" s="31"/>
      <c r="NNO759" s="31"/>
      <c r="NNP759" s="31"/>
      <c r="NNQ759" s="31"/>
      <c r="NNR759" s="31"/>
      <c r="NNS759" s="31"/>
      <c r="NNT759" s="31"/>
      <c r="NNU759" s="31"/>
      <c r="NNV759" s="31"/>
      <c r="NNW759" s="31"/>
      <c r="NNX759" s="31"/>
      <c r="NNY759" s="31"/>
      <c r="NNZ759" s="31"/>
      <c r="NOA759" s="31"/>
      <c r="NOB759" s="31"/>
      <c r="NOC759" s="31"/>
      <c r="NOD759" s="31"/>
      <c r="NOE759" s="31"/>
      <c r="NOF759" s="31"/>
      <c r="NOG759" s="31"/>
      <c r="NOH759" s="31"/>
      <c r="NOI759" s="31"/>
      <c r="NOJ759" s="31"/>
      <c r="NOK759" s="31"/>
      <c r="NOL759" s="31"/>
      <c r="NOM759" s="31"/>
      <c r="NON759" s="31"/>
      <c r="NOO759" s="31"/>
      <c r="NOP759" s="31"/>
      <c r="NOQ759" s="31"/>
      <c r="NOR759" s="31"/>
      <c r="NOS759" s="31"/>
      <c r="NOT759" s="31"/>
      <c r="NOU759" s="31"/>
      <c r="NOV759" s="31"/>
      <c r="NOW759" s="31"/>
      <c r="NOX759" s="31"/>
      <c r="NOY759" s="31"/>
      <c r="NOZ759" s="31"/>
      <c r="NPA759" s="31"/>
      <c r="NPB759" s="31"/>
      <c r="NPC759" s="31"/>
      <c r="NPD759" s="31"/>
      <c r="NPE759" s="31"/>
      <c r="NPF759" s="31"/>
      <c r="NPG759" s="31"/>
      <c r="NPH759" s="31"/>
      <c r="NPI759" s="31"/>
      <c r="NPJ759" s="31"/>
      <c r="NPK759" s="31"/>
      <c r="NPL759" s="31"/>
      <c r="NPM759" s="31"/>
      <c r="NPN759" s="31"/>
      <c r="NPO759" s="31"/>
      <c r="NPP759" s="31"/>
      <c r="NPQ759" s="31"/>
      <c r="NPR759" s="31"/>
      <c r="NPS759" s="31"/>
      <c r="NPT759" s="31"/>
      <c r="NPU759" s="31"/>
      <c r="NPV759" s="31"/>
      <c r="NPW759" s="31"/>
      <c r="NPX759" s="31"/>
      <c r="NPY759" s="31"/>
      <c r="NPZ759" s="31"/>
      <c r="NQA759" s="31"/>
      <c r="NQB759" s="31"/>
      <c r="NQC759" s="31"/>
      <c r="NQD759" s="31"/>
      <c r="NQE759" s="31"/>
      <c r="NQF759" s="31"/>
      <c r="NQG759" s="31"/>
      <c r="NQH759" s="31"/>
      <c r="NQI759" s="31"/>
      <c r="NQJ759" s="31"/>
      <c r="NQK759" s="31"/>
      <c r="NQL759" s="31"/>
      <c r="NQM759" s="31"/>
      <c r="NQN759" s="31"/>
      <c r="NQO759" s="31"/>
      <c r="NQP759" s="31"/>
      <c r="NQQ759" s="31"/>
      <c r="NQR759" s="31"/>
      <c r="NQS759" s="31"/>
      <c r="NQT759" s="31"/>
      <c r="NQU759" s="31"/>
      <c r="NQV759" s="31"/>
      <c r="NQW759" s="31"/>
      <c r="NQX759" s="31"/>
      <c r="NQY759" s="31"/>
      <c r="NQZ759" s="31"/>
      <c r="NRA759" s="31"/>
      <c r="NRB759" s="31"/>
      <c r="NRC759" s="31"/>
      <c r="NRD759" s="31"/>
      <c r="NRE759" s="31"/>
      <c r="NRF759" s="31"/>
      <c r="NRG759" s="31"/>
      <c r="NRH759" s="31"/>
      <c r="NRI759" s="31"/>
      <c r="NRJ759" s="31"/>
      <c r="NRK759" s="31"/>
      <c r="NRL759" s="31"/>
      <c r="NRM759" s="31"/>
      <c r="NRN759" s="31"/>
      <c r="NRO759" s="31"/>
      <c r="NRP759" s="31"/>
      <c r="NRQ759" s="31"/>
      <c r="NRR759" s="31"/>
      <c r="NRS759" s="31"/>
      <c r="NRT759" s="31"/>
      <c r="NRU759" s="31"/>
      <c r="NRV759" s="31"/>
      <c r="NRW759" s="31"/>
      <c r="NRX759" s="31"/>
      <c r="NRY759" s="31"/>
      <c r="NRZ759" s="31"/>
      <c r="NSA759" s="31"/>
      <c r="NSB759" s="31"/>
      <c r="NSC759" s="31"/>
      <c r="NSD759" s="31"/>
      <c r="NSE759" s="31"/>
      <c r="NSF759" s="31"/>
      <c r="NSG759" s="31"/>
      <c r="NSH759" s="31"/>
      <c r="NSI759" s="31"/>
      <c r="NSJ759" s="31"/>
      <c r="NSK759" s="31"/>
      <c r="NSL759" s="31"/>
      <c r="NSM759" s="31"/>
      <c r="NSN759" s="31"/>
      <c r="NSO759" s="31"/>
      <c r="NSP759" s="31"/>
      <c r="NSQ759" s="31"/>
      <c r="NSR759" s="31"/>
      <c r="NSS759" s="31"/>
      <c r="NST759" s="31"/>
      <c r="NSU759" s="31"/>
      <c r="NSV759" s="31"/>
      <c r="NSW759" s="31"/>
      <c r="NSX759" s="31"/>
      <c r="NSY759" s="31"/>
      <c r="NSZ759" s="31"/>
      <c r="NTA759" s="31"/>
      <c r="NTB759" s="31"/>
      <c r="NTC759" s="31"/>
      <c r="NTD759" s="31"/>
      <c r="NTE759" s="31"/>
      <c r="NTF759" s="31"/>
      <c r="NTG759" s="31"/>
      <c r="NTH759" s="31"/>
      <c r="NTI759" s="31"/>
      <c r="NTJ759" s="31"/>
      <c r="NTK759" s="31"/>
      <c r="NTL759" s="31"/>
      <c r="NTM759" s="31"/>
      <c r="NTN759" s="31"/>
      <c r="NTO759" s="31"/>
      <c r="NTP759" s="31"/>
      <c r="NTQ759" s="31"/>
      <c r="NTR759" s="31"/>
      <c r="NTS759" s="31"/>
      <c r="NTT759" s="31"/>
      <c r="NTU759" s="31"/>
      <c r="NTV759" s="31"/>
      <c r="NTW759" s="31"/>
      <c r="NTX759" s="31"/>
      <c r="NTY759" s="31"/>
      <c r="NTZ759" s="31"/>
      <c r="NUA759" s="31"/>
      <c r="NUB759" s="31"/>
      <c r="NUC759" s="31"/>
      <c r="NUD759" s="31"/>
      <c r="NUE759" s="31"/>
      <c r="NUF759" s="31"/>
      <c r="NUG759" s="31"/>
      <c r="NUH759" s="31"/>
      <c r="NUI759" s="31"/>
      <c r="NUJ759" s="31"/>
      <c r="NUK759" s="31"/>
      <c r="NUL759" s="31"/>
      <c r="NUM759" s="31"/>
      <c r="NUN759" s="31"/>
      <c r="NUO759" s="31"/>
      <c r="NUP759" s="31"/>
      <c r="NUQ759" s="31"/>
      <c r="NUR759" s="31"/>
      <c r="NUS759" s="31"/>
      <c r="NUT759" s="31"/>
      <c r="NUU759" s="31"/>
      <c r="NUV759" s="31"/>
      <c r="NUW759" s="31"/>
      <c r="NUX759" s="31"/>
      <c r="NUY759" s="31"/>
      <c r="NUZ759" s="31"/>
      <c r="NVA759" s="31"/>
      <c r="NVB759" s="31"/>
      <c r="NVC759" s="31"/>
      <c r="NVD759" s="31"/>
      <c r="NVE759" s="31"/>
      <c r="NVF759" s="31"/>
      <c r="NVG759" s="31"/>
      <c r="NVH759" s="31"/>
      <c r="NVI759" s="31"/>
      <c r="NVJ759" s="31"/>
      <c r="NVK759" s="31"/>
      <c r="NVL759" s="31"/>
      <c r="NVM759" s="31"/>
      <c r="NVN759" s="31"/>
      <c r="NVO759" s="31"/>
      <c r="NVP759" s="31"/>
      <c r="NVQ759" s="31"/>
      <c r="NVR759" s="31"/>
      <c r="NVS759" s="31"/>
      <c r="NVT759" s="31"/>
      <c r="NVU759" s="31"/>
      <c r="NVV759" s="31"/>
      <c r="NVW759" s="31"/>
      <c r="NVX759" s="31"/>
      <c r="NVY759" s="31"/>
      <c r="NVZ759" s="31"/>
      <c r="NWA759" s="31"/>
      <c r="NWB759" s="31"/>
      <c r="NWC759" s="31"/>
      <c r="NWD759" s="31"/>
      <c r="NWE759" s="31"/>
      <c r="NWF759" s="31"/>
      <c r="NWG759" s="31"/>
      <c r="NWH759" s="31"/>
      <c r="NWI759" s="31"/>
      <c r="NWJ759" s="31"/>
      <c r="NWK759" s="31"/>
      <c r="NWL759" s="31"/>
      <c r="NWM759" s="31"/>
      <c r="NWN759" s="31"/>
      <c r="NWO759" s="31"/>
      <c r="NWP759" s="31"/>
      <c r="NWQ759" s="31"/>
      <c r="NWR759" s="31"/>
      <c r="NWS759" s="31"/>
      <c r="NWT759" s="31"/>
      <c r="NWU759" s="31"/>
      <c r="NWV759" s="31"/>
      <c r="NWW759" s="31"/>
      <c r="NWX759" s="31"/>
      <c r="NWY759" s="31"/>
      <c r="NWZ759" s="31"/>
      <c r="NXA759" s="31"/>
      <c r="NXB759" s="31"/>
      <c r="NXC759" s="31"/>
      <c r="NXD759" s="31"/>
      <c r="NXE759" s="31"/>
      <c r="NXF759" s="31"/>
      <c r="NXG759" s="31"/>
      <c r="NXH759" s="31"/>
      <c r="NXI759" s="31"/>
      <c r="NXJ759" s="31"/>
      <c r="NXK759" s="31"/>
      <c r="NXL759" s="31"/>
      <c r="NXM759" s="31"/>
      <c r="NXN759" s="31"/>
      <c r="NXO759" s="31"/>
      <c r="NXP759" s="31"/>
      <c r="NXQ759" s="31"/>
      <c r="NXR759" s="31"/>
      <c r="NXS759" s="31"/>
      <c r="NXT759" s="31"/>
      <c r="NXU759" s="31"/>
      <c r="NXV759" s="31"/>
      <c r="NXW759" s="31"/>
      <c r="NXX759" s="31"/>
      <c r="NXY759" s="31"/>
      <c r="NXZ759" s="31"/>
      <c r="NYA759" s="31"/>
      <c r="NYB759" s="31"/>
      <c r="NYC759" s="31"/>
      <c r="NYD759" s="31"/>
      <c r="NYE759" s="31"/>
      <c r="NYF759" s="31"/>
      <c r="NYG759" s="31"/>
      <c r="NYH759" s="31"/>
      <c r="NYI759" s="31"/>
      <c r="NYJ759" s="31"/>
      <c r="NYK759" s="31"/>
      <c r="NYL759" s="31"/>
      <c r="NYM759" s="31"/>
      <c r="NYN759" s="31"/>
      <c r="NYO759" s="31"/>
      <c r="NYP759" s="31"/>
      <c r="NYQ759" s="31"/>
      <c r="NYR759" s="31"/>
      <c r="NYS759" s="31"/>
      <c r="NYT759" s="31"/>
      <c r="NYU759" s="31"/>
      <c r="NYV759" s="31"/>
      <c r="NYW759" s="31"/>
      <c r="NYX759" s="31"/>
      <c r="NYY759" s="31"/>
      <c r="NYZ759" s="31"/>
      <c r="NZA759" s="31"/>
      <c r="NZB759" s="31"/>
      <c r="NZC759" s="31"/>
      <c r="NZD759" s="31"/>
      <c r="NZE759" s="31"/>
      <c r="NZF759" s="31"/>
      <c r="NZG759" s="31"/>
      <c r="NZH759" s="31"/>
      <c r="NZI759" s="31"/>
      <c r="NZJ759" s="31"/>
      <c r="NZK759" s="31"/>
      <c r="NZL759" s="31"/>
      <c r="NZM759" s="31"/>
      <c r="NZN759" s="31"/>
      <c r="NZO759" s="31"/>
      <c r="NZP759" s="31"/>
      <c r="NZQ759" s="31"/>
      <c r="NZR759" s="31"/>
      <c r="NZS759" s="31"/>
      <c r="NZT759" s="31"/>
      <c r="NZU759" s="31"/>
      <c r="NZV759" s="31"/>
      <c r="NZW759" s="31"/>
      <c r="NZX759" s="31"/>
      <c r="NZY759" s="31"/>
      <c r="NZZ759" s="31"/>
      <c r="OAA759" s="31"/>
      <c r="OAB759" s="31"/>
      <c r="OAC759" s="31"/>
      <c r="OAD759" s="31"/>
      <c r="OAE759" s="31"/>
      <c r="OAF759" s="31"/>
      <c r="OAG759" s="31"/>
      <c r="OAH759" s="31"/>
      <c r="OAI759" s="31"/>
      <c r="OAJ759" s="31"/>
      <c r="OAK759" s="31"/>
      <c r="OAL759" s="31"/>
      <c r="OAM759" s="31"/>
      <c r="OAN759" s="31"/>
      <c r="OAO759" s="31"/>
      <c r="OAP759" s="31"/>
      <c r="OAQ759" s="31"/>
      <c r="OAR759" s="31"/>
      <c r="OAS759" s="31"/>
      <c r="OAT759" s="31"/>
      <c r="OAU759" s="31"/>
      <c r="OAV759" s="31"/>
      <c r="OAW759" s="31"/>
      <c r="OAX759" s="31"/>
      <c r="OAY759" s="31"/>
      <c r="OAZ759" s="31"/>
      <c r="OBA759" s="31"/>
      <c r="OBB759" s="31"/>
      <c r="OBC759" s="31"/>
      <c r="OBD759" s="31"/>
      <c r="OBE759" s="31"/>
      <c r="OBF759" s="31"/>
      <c r="OBG759" s="31"/>
      <c r="OBH759" s="31"/>
      <c r="OBI759" s="31"/>
      <c r="OBJ759" s="31"/>
      <c r="OBK759" s="31"/>
      <c r="OBL759" s="31"/>
      <c r="OBM759" s="31"/>
      <c r="OBN759" s="31"/>
      <c r="OBO759" s="31"/>
      <c r="OBP759" s="31"/>
      <c r="OBQ759" s="31"/>
      <c r="OBR759" s="31"/>
      <c r="OBS759" s="31"/>
      <c r="OBT759" s="31"/>
      <c r="OBU759" s="31"/>
      <c r="OBV759" s="31"/>
      <c r="OBW759" s="31"/>
      <c r="OBX759" s="31"/>
      <c r="OBY759" s="31"/>
      <c r="OBZ759" s="31"/>
      <c r="OCA759" s="31"/>
      <c r="OCB759" s="31"/>
      <c r="OCC759" s="31"/>
      <c r="OCD759" s="31"/>
      <c r="OCE759" s="31"/>
      <c r="OCF759" s="31"/>
      <c r="OCG759" s="31"/>
      <c r="OCH759" s="31"/>
      <c r="OCI759" s="31"/>
      <c r="OCJ759" s="31"/>
      <c r="OCK759" s="31"/>
      <c r="OCL759" s="31"/>
      <c r="OCM759" s="31"/>
      <c r="OCN759" s="31"/>
      <c r="OCO759" s="31"/>
      <c r="OCP759" s="31"/>
      <c r="OCQ759" s="31"/>
      <c r="OCR759" s="31"/>
      <c r="OCS759" s="31"/>
      <c r="OCT759" s="31"/>
      <c r="OCU759" s="31"/>
      <c r="OCV759" s="31"/>
      <c r="OCW759" s="31"/>
      <c r="OCX759" s="31"/>
      <c r="OCY759" s="31"/>
      <c r="OCZ759" s="31"/>
      <c r="ODA759" s="31"/>
      <c r="ODB759" s="31"/>
      <c r="ODC759" s="31"/>
      <c r="ODD759" s="31"/>
      <c r="ODE759" s="31"/>
      <c r="ODF759" s="31"/>
      <c r="ODG759" s="31"/>
      <c r="ODH759" s="31"/>
      <c r="ODI759" s="31"/>
      <c r="ODJ759" s="31"/>
      <c r="ODK759" s="31"/>
      <c r="ODL759" s="31"/>
      <c r="ODM759" s="31"/>
      <c r="ODN759" s="31"/>
      <c r="ODO759" s="31"/>
      <c r="ODP759" s="31"/>
      <c r="ODQ759" s="31"/>
      <c r="ODR759" s="31"/>
      <c r="ODS759" s="31"/>
      <c r="ODT759" s="31"/>
      <c r="ODU759" s="31"/>
      <c r="ODV759" s="31"/>
      <c r="ODW759" s="31"/>
      <c r="ODX759" s="31"/>
      <c r="ODY759" s="31"/>
      <c r="ODZ759" s="31"/>
      <c r="OEA759" s="31"/>
      <c r="OEB759" s="31"/>
      <c r="OEC759" s="31"/>
      <c r="OED759" s="31"/>
      <c r="OEE759" s="31"/>
      <c r="OEF759" s="31"/>
      <c r="OEG759" s="31"/>
      <c r="OEH759" s="31"/>
      <c r="OEI759" s="31"/>
      <c r="OEJ759" s="31"/>
      <c r="OEK759" s="31"/>
      <c r="OEL759" s="31"/>
      <c r="OEM759" s="31"/>
      <c r="OEN759" s="31"/>
      <c r="OEO759" s="31"/>
      <c r="OEP759" s="31"/>
      <c r="OEQ759" s="31"/>
      <c r="OER759" s="31"/>
      <c r="OES759" s="31"/>
      <c r="OET759" s="31"/>
      <c r="OEU759" s="31"/>
      <c r="OEV759" s="31"/>
      <c r="OEW759" s="31"/>
      <c r="OEX759" s="31"/>
      <c r="OEY759" s="31"/>
      <c r="OEZ759" s="31"/>
      <c r="OFA759" s="31"/>
      <c r="OFB759" s="31"/>
      <c r="OFC759" s="31"/>
      <c r="OFD759" s="31"/>
      <c r="OFE759" s="31"/>
      <c r="OFF759" s="31"/>
      <c r="OFG759" s="31"/>
      <c r="OFH759" s="31"/>
      <c r="OFI759" s="31"/>
      <c r="OFJ759" s="31"/>
      <c r="OFK759" s="31"/>
      <c r="OFL759" s="31"/>
      <c r="OFM759" s="31"/>
      <c r="OFN759" s="31"/>
      <c r="OFO759" s="31"/>
      <c r="OFP759" s="31"/>
      <c r="OFQ759" s="31"/>
      <c r="OFR759" s="31"/>
      <c r="OFS759" s="31"/>
      <c r="OFT759" s="31"/>
      <c r="OFU759" s="31"/>
      <c r="OFV759" s="31"/>
      <c r="OFW759" s="31"/>
      <c r="OFX759" s="31"/>
      <c r="OFY759" s="31"/>
      <c r="OFZ759" s="31"/>
      <c r="OGA759" s="31"/>
      <c r="OGB759" s="31"/>
      <c r="OGC759" s="31"/>
      <c r="OGD759" s="31"/>
      <c r="OGE759" s="31"/>
      <c r="OGF759" s="31"/>
      <c r="OGG759" s="31"/>
      <c r="OGH759" s="31"/>
      <c r="OGI759" s="31"/>
      <c r="OGJ759" s="31"/>
      <c r="OGK759" s="31"/>
      <c r="OGL759" s="31"/>
      <c r="OGM759" s="31"/>
      <c r="OGN759" s="31"/>
      <c r="OGO759" s="31"/>
      <c r="OGP759" s="31"/>
      <c r="OGQ759" s="31"/>
      <c r="OGR759" s="31"/>
      <c r="OGS759" s="31"/>
      <c r="OGT759" s="31"/>
      <c r="OGU759" s="31"/>
      <c r="OGV759" s="31"/>
      <c r="OGW759" s="31"/>
      <c r="OGX759" s="31"/>
      <c r="OGY759" s="31"/>
      <c r="OGZ759" s="31"/>
      <c r="OHA759" s="31"/>
      <c r="OHB759" s="31"/>
      <c r="OHC759" s="31"/>
      <c r="OHD759" s="31"/>
      <c r="OHE759" s="31"/>
      <c r="OHF759" s="31"/>
      <c r="OHG759" s="31"/>
      <c r="OHH759" s="31"/>
      <c r="OHI759" s="31"/>
      <c r="OHJ759" s="31"/>
      <c r="OHK759" s="31"/>
      <c r="OHL759" s="31"/>
      <c r="OHM759" s="31"/>
      <c r="OHN759" s="31"/>
      <c r="OHO759" s="31"/>
      <c r="OHP759" s="31"/>
      <c r="OHQ759" s="31"/>
      <c r="OHR759" s="31"/>
      <c r="OHS759" s="31"/>
      <c r="OHT759" s="31"/>
      <c r="OHU759" s="31"/>
      <c r="OHV759" s="31"/>
      <c r="OHW759" s="31"/>
      <c r="OHX759" s="31"/>
      <c r="OHY759" s="31"/>
      <c r="OHZ759" s="31"/>
      <c r="OIA759" s="31"/>
      <c r="OIB759" s="31"/>
      <c r="OIC759" s="31"/>
      <c r="OID759" s="31"/>
      <c r="OIE759" s="31"/>
      <c r="OIF759" s="31"/>
      <c r="OIG759" s="31"/>
      <c r="OIH759" s="31"/>
      <c r="OII759" s="31"/>
      <c r="OIJ759" s="31"/>
      <c r="OIK759" s="31"/>
      <c r="OIL759" s="31"/>
      <c r="OIM759" s="31"/>
      <c r="OIN759" s="31"/>
      <c r="OIO759" s="31"/>
      <c r="OIP759" s="31"/>
      <c r="OIQ759" s="31"/>
      <c r="OIR759" s="31"/>
      <c r="OIS759" s="31"/>
      <c r="OIT759" s="31"/>
      <c r="OIU759" s="31"/>
      <c r="OIV759" s="31"/>
      <c r="OIW759" s="31"/>
      <c r="OIX759" s="31"/>
      <c r="OIY759" s="31"/>
      <c r="OIZ759" s="31"/>
      <c r="OJA759" s="31"/>
      <c r="OJB759" s="31"/>
      <c r="OJC759" s="31"/>
      <c r="OJD759" s="31"/>
      <c r="OJE759" s="31"/>
      <c r="OJF759" s="31"/>
      <c r="OJG759" s="31"/>
      <c r="OJH759" s="31"/>
      <c r="OJI759" s="31"/>
      <c r="OJJ759" s="31"/>
      <c r="OJK759" s="31"/>
      <c r="OJL759" s="31"/>
      <c r="OJM759" s="31"/>
      <c r="OJN759" s="31"/>
      <c r="OJO759" s="31"/>
      <c r="OJP759" s="31"/>
      <c r="OJQ759" s="31"/>
      <c r="OJR759" s="31"/>
      <c r="OJS759" s="31"/>
      <c r="OJT759" s="31"/>
      <c r="OJU759" s="31"/>
      <c r="OJV759" s="31"/>
      <c r="OJW759" s="31"/>
      <c r="OJX759" s="31"/>
      <c r="OJY759" s="31"/>
      <c r="OJZ759" s="31"/>
      <c r="OKA759" s="31"/>
      <c r="OKB759" s="31"/>
      <c r="OKC759" s="31"/>
      <c r="OKD759" s="31"/>
      <c r="OKE759" s="31"/>
      <c r="OKF759" s="31"/>
      <c r="OKG759" s="31"/>
      <c r="OKH759" s="31"/>
      <c r="OKI759" s="31"/>
      <c r="OKJ759" s="31"/>
      <c r="OKK759" s="31"/>
      <c r="OKL759" s="31"/>
      <c r="OKM759" s="31"/>
      <c r="OKN759" s="31"/>
      <c r="OKO759" s="31"/>
      <c r="OKP759" s="31"/>
      <c r="OKQ759" s="31"/>
      <c r="OKR759" s="31"/>
      <c r="OKS759" s="31"/>
      <c r="OKT759" s="31"/>
      <c r="OKU759" s="31"/>
      <c r="OKV759" s="31"/>
      <c r="OKW759" s="31"/>
      <c r="OKX759" s="31"/>
      <c r="OKY759" s="31"/>
      <c r="OKZ759" s="31"/>
      <c r="OLA759" s="31"/>
      <c r="OLB759" s="31"/>
      <c r="OLC759" s="31"/>
      <c r="OLD759" s="31"/>
      <c r="OLE759" s="31"/>
      <c r="OLF759" s="31"/>
      <c r="OLG759" s="31"/>
      <c r="OLH759" s="31"/>
      <c r="OLI759" s="31"/>
      <c r="OLJ759" s="31"/>
      <c r="OLK759" s="31"/>
      <c r="OLL759" s="31"/>
      <c r="OLM759" s="31"/>
      <c r="OLN759" s="31"/>
      <c r="OLO759" s="31"/>
      <c r="OLP759" s="31"/>
      <c r="OLQ759" s="31"/>
      <c r="OLR759" s="31"/>
      <c r="OLS759" s="31"/>
      <c r="OLT759" s="31"/>
      <c r="OLU759" s="31"/>
      <c r="OLV759" s="31"/>
      <c r="OLW759" s="31"/>
      <c r="OLX759" s="31"/>
      <c r="OLY759" s="31"/>
      <c r="OLZ759" s="31"/>
      <c r="OMA759" s="31"/>
      <c r="OMB759" s="31"/>
      <c r="OMC759" s="31"/>
      <c r="OMD759" s="31"/>
      <c r="OME759" s="31"/>
      <c r="OMF759" s="31"/>
      <c r="OMG759" s="31"/>
      <c r="OMH759" s="31"/>
      <c r="OMI759" s="31"/>
      <c r="OMJ759" s="31"/>
      <c r="OMK759" s="31"/>
      <c r="OML759" s="31"/>
      <c r="OMM759" s="31"/>
      <c r="OMN759" s="31"/>
      <c r="OMO759" s="31"/>
      <c r="OMP759" s="31"/>
      <c r="OMQ759" s="31"/>
      <c r="OMR759" s="31"/>
      <c r="OMS759" s="31"/>
      <c r="OMT759" s="31"/>
      <c r="OMU759" s="31"/>
      <c r="OMV759" s="31"/>
      <c r="OMW759" s="31"/>
      <c r="OMX759" s="31"/>
      <c r="OMY759" s="31"/>
      <c r="OMZ759" s="31"/>
      <c r="ONA759" s="31"/>
      <c r="ONB759" s="31"/>
      <c r="ONC759" s="31"/>
      <c r="OND759" s="31"/>
      <c r="ONE759" s="31"/>
      <c r="ONF759" s="31"/>
      <c r="ONG759" s="31"/>
      <c r="ONH759" s="31"/>
      <c r="ONI759" s="31"/>
      <c r="ONJ759" s="31"/>
      <c r="ONK759" s="31"/>
      <c r="ONL759" s="31"/>
      <c r="ONM759" s="31"/>
      <c r="ONN759" s="31"/>
      <c r="ONO759" s="31"/>
      <c r="ONP759" s="31"/>
      <c r="ONQ759" s="31"/>
      <c r="ONR759" s="31"/>
      <c r="ONS759" s="31"/>
      <c r="ONT759" s="31"/>
      <c r="ONU759" s="31"/>
      <c r="ONV759" s="31"/>
      <c r="ONW759" s="31"/>
      <c r="ONX759" s="31"/>
      <c r="ONY759" s="31"/>
      <c r="ONZ759" s="31"/>
      <c r="OOA759" s="31"/>
      <c r="OOB759" s="31"/>
      <c r="OOC759" s="31"/>
      <c r="OOD759" s="31"/>
      <c r="OOE759" s="31"/>
      <c r="OOF759" s="31"/>
      <c r="OOG759" s="31"/>
      <c r="OOH759" s="31"/>
      <c r="OOI759" s="31"/>
      <c r="OOJ759" s="31"/>
      <c r="OOK759" s="31"/>
      <c r="OOL759" s="31"/>
      <c r="OOM759" s="31"/>
      <c r="OON759" s="31"/>
      <c r="OOO759" s="31"/>
      <c r="OOP759" s="31"/>
      <c r="OOQ759" s="31"/>
      <c r="OOR759" s="31"/>
      <c r="OOS759" s="31"/>
      <c r="OOT759" s="31"/>
      <c r="OOU759" s="31"/>
      <c r="OOV759" s="31"/>
      <c r="OOW759" s="31"/>
      <c r="OOX759" s="31"/>
      <c r="OOY759" s="31"/>
      <c r="OOZ759" s="31"/>
      <c r="OPA759" s="31"/>
      <c r="OPB759" s="31"/>
      <c r="OPC759" s="31"/>
      <c r="OPD759" s="31"/>
      <c r="OPE759" s="31"/>
      <c r="OPF759" s="31"/>
      <c r="OPG759" s="31"/>
      <c r="OPH759" s="31"/>
      <c r="OPI759" s="31"/>
      <c r="OPJ759" s="31"/>
      <c r="OPK759" s="31"/>
      <c r="OPL759" s="31"/>
      <c r="OPM759" s="31"/>
      <c r="OPN759" s="31"/>
      <c r="OPO759" s="31"/>
      <c r="OPP759" s="31"/>
      <c r="OPQ759" s="31"/>
      <c r="OPR759" s="31"/>
      <c r="OPS759" s="31"/>
      <c r="OPT759" s="31"/>
      <c r="OPU759" s="31"/>
      <c r="OPV759" s="31"/>
      <c r="OPW759" s="31"/>
      <c r="OPX759" s="31"/>
      <c r="OPY759" s="31"/>
      <c r="OPZ759" s="31"/>
      <c r="OQA759" s="31"/>
      <c r="OQB759" s="31"/>
      <c r="OQC759" s="31"/>
      <c r="OQD759" s="31"/>
      <c r="OQE759" s="31"/>
      <c r="OQF759" s="31"/>
      <c r="OQG759" s="31"/>
      <c r="OQH759" s="31"/>
      <c r="OQI759" s="31"/>
      <c r="OQJ759" s="31"/>
      <c r="OQK759" s="31"/>
      <c r="OQL759" s="31"/>
      <c r="OQM759" s="31"/>
      <c r="OQN759" s="31"/>
      <c r="OQO759" s="31"/>
      <c r="OQP759" s="31"/>
      <c r="OQQ759" s="31"/>
      <c r="OQR759" s="31"/>
      <c r="OQS759" s="31"/>
      <c r="OQT759" s="31"/>
      <c r="OQU759" s="31"/>
      <c r="OQV759" s="31"/>
      <c r="OQW759" s="31"/>
      <c r="OQX759" s="31"/>
      <c r="OQY759" s="31"/>
      <c r="OQZ759" s="31"/>
      <c r="ORA759" s="31"/>
      <c r="ORB759" s="31"/>
      <c r="ORC759" s="31"/>
      <c r="ORD759" s="31"/>
      <c r="ORE759" s="31"/>
      <c r="ORF759" s="31"/>
      <c r="ORG759" s="31"/>
      <c r="ORH759" s="31"/>
      <c r="ORI759" s="31"/>
      <c r="ORJ759" s="31"/>
      <c r="ORK759" s="31"/>
      <c r="ORL759" s="31"/>
      <c r="ORM759" s="31"/>
      <c r="ORN759" s="31"/>
      <c r="ORO759" s="31"/>
      <c r="ORP759" s="31"/>
      <c r="ORQ759" s="31"/>
      <c r="ORR759" s="31"/>
      <c r="ORS759" s="31"/>
      <c r="ORT759" s="31"/>
      <c r="ORU759" s="31"/>
      <c r="ORV759" s="31"/>
      <c r="ORW759" s="31"/>
      <c r="ORX759" s="31"/>
      <c r="ORY759" s="31"/>
      <c r="ORZ759" s="31"/>
      <c r="OSA759" s="31"/>
      <c r="OSB759" s="31"/>
      <c r="OSC759" s="31"/>
      <c r="OSD759" s="31"/>
      <c r="OSE759" s="31"/>
      <c r="OSF759" s="31"/>
      <c r="OSG759" s="31"/>
      <c r="OSH759" s="31"/>
      <c r="OSI759" s="31"/>
      <c r="OSJ759" s="31"/>
      <c r="OSK759" s="31"/>
      <c r="OSL759" s="31"/>
      <c r="OSM759" s="31"/>
      <c r="OSN759" s="31"/>
      <c r="OSO759" s="31"/>
      <c r="OSP759" s="31"/>
      <c r="OSQ759" s="31"/>
      <c r="OSR759" s="31"/>
      <c r="OSS759" s="31"/>
      <c r="OST759" s="31"/>
      <c r="OSU759" s="31"/>
      <c r="OSV759" s="31"/>
      <c r="OSW759" s="31"/>
      <c r="OSX759" s="31"/>
      <c r="OSY759" s="31"/>
      <c r="OSZ759" s="31"/>
      <c r="OTA759" s="31"/>
      <c r="OTB759" s="31"/>
      <c r="OTC759" s="31"/>
      <c r="OTD759" s="31"/>
      <c r="OTE759" s="31"/>
      <c r="OTF759" s="31"/>
      <c r="OTG759" s="31"/>
      <c r="OTH759" s="31"/>
      <c r="OTI759" s="31"/>
      <c r="OTJ759" s="31"/>
      <c r="OTK759" s="31"/>
      <c r="OTL759" s="31"/>
      <c r="OTM759" s="31"/>
      <c r="OTN759" s="31"/>
      <c r="OTO759" s="31"/>
      <c r="OTP759" s="31"/>
      <c r="OTQ759" s="31"/>
      <c r="OTR759" s="31"/>
      <c r="OTS759" s="31"/>
      <c r="OTT759" s="31"/>
      <c r="OTU759" s="31"/>
      <c r="OTV759" s="31"/>
      <c r="OTW759" s="31"/>
      <c r="OTX759" s="31"/>
      <c r="OTY759" s="31"/>
      <c r="OTZ759" s="31"/>
      <c r="OUA759" s="31"/>
      <c r="OUB759" s="31"/>
      <c r="OUC759" s="31"/>
      <c r="OUD759" s="31"/>
      <c r="OUE759" s="31"/>
      <c r="OUF759" s="31"/>
      <c r="OUG759" s="31"/>
      <c r="OUH759" s="31"/>
      <c r="OUI759" s="31"/>
      <c r="OUJ759" s="31"/>
      <c r="OUK759" s="31"/>
      <c r="OUL759" s="31"/>
      <c r="OUM759" s="31"/>
      <c r="OUN759" s="31"/>
      <c r="OUO759" s="31"/>
      <c r="OUP759" s="31"/>
      <c r="OUQ759" s="31"/>
      <c r="OUR759" s="31"/>
      <c r="OUS759" s="31"/>
      <c r="OUT759" s="31"/>
      <c r="OUU759" s="31"/>
      <c r="OUV759" s="31"/>
      <c r="OUW759" s="31"/>
      <c r="OUX759" s="31"/>
      <c r="OUY759" s="31"/>
      <c r="OUZ759" s="31"/>
      <c r="OVA759" s="31"/>
      <c r="OVB759" s="31"/>
      <c r="OVC759" s="31"/>
      <c r="OVD759" s="31"/>
      <c r="OVE759" s="31"/>
      <c r="OVF759" s="31"/>
      <c r="OVG759" s="31"/>
      <c r="OVH759" s="31"/>
      <c r="OVI759" s="31"/>
      <c r="OVJ759" s="31"/>
      <c r="OVK759" s="31"/>
      <c r="OVL759" s="31"/>
      <c r="OVM759" s="31"/>
      <c r="OVN759" s="31"/>
      <c r="OVO759" s="31"/>
      <c r="OVP759" s="31"/>
      <c r="OVQ759" s="31"/>
      <c r="OVR759" s="31"/>
      <c r="OVS759" s="31"/>
      <c r="OVT759" s="31"/>
      <c r="OVU759" s="31"/>
      <c r="OVV759" s="31"/>
      <c r="OVW759" s="31"/>
      <c r="OVX759" s="31"/>
      <c r="OVY759" s="31"/>
      <c r="OVZ759" s="31"/>
      <c r="OWA759" s="31"/>
      <c r="OWB759" s="31"/>
      <c r="OWC759" s="31"/>
      <c r="OWD759" s="31"/>
      <c r="OWE759" s="31"/>
      <c r="OWF759" s="31"/>
      <c r="OWG759" s="31"/>
      <c r="OWH759" s="31"/>
      <c r="OWI759" s="31"/>
      <c r="OWJ759" s="31"/>
      <c r="OWK759" s="31"/>
      <c r="OWL759" s="31"/>
      <c r="OWM759" s="31"/>
      <c r="OWN759" s="31"/>
      <c r="OWO759" s="31"/>
      <c r="OWP759" s="31"/>
      <c r="OWQ759" s="31"/>
      <c r="OWR759" s="31"/>
      <c r="OWS759" s="31"/>
      <c r="OWT759" s="31"/>
      <c r="OWU759" s="31"/>
      <c r="OWV759" s="31"/>
      <c r="OWW759" s="31"/>
      <c r="OWX759" s="31"/>
      <c r="OWY759" s="31"/>
      <c r="OWZ759" s="31"/>
      <c r="OXA759" s="31"/>
      <c r="OXB759" s="31"/>
      <c r="OXC759" s="31"/>
      <c r="OXD759" s="31"/>
      <c r="OXE759" s="31"/>
      <c r="OXF759" s="31"/>
      <c r="OXG759" s="31"/>
      <c r="OXH759" s="31"/>
      <c r="OXI759" s="31"/>
      <c r="OXJ759" s="31"/>
      <c r="OXK759" s="31"/>
      <c r="OXL759" s="31"/>
      <c r="OXM759" s="31"/>
      <c r="OXN759" s="31"/>
      <c r="OXO759" s="31"/>
      <c r="OXP759" s="31"/>
      <c r="OXQ759" s="31"/>
      <c r="OXR759" s="31"/>
      <c r="OXS759" s="31"/>
      <c r="OXT759" s="31"/>
      <c r="OXU759" s="31"/>
      <c r="OXV759" s="31"/>
      <c r="OXW759" s="31"/>
      <c r="OXX759" s="31"/>
      <c r="OXY759" s="31"/>
      <c r="OXZ759" s="31"/>
      <c r="OYA759" s="31"/>
      <c r="OYB759" s="31"/>
      <c r="OYC759" s="31"/>
      <c r="OYD759" s="31"/>
      <c r="OYE759" s="31"/>
      <c r="OYF759" s="31"/>
      <c r="OYG759" s="31"/>
      <c r="OYH759" s="31"/>
      <c r="OYI759" s="31"/>
      <c r="OYJ759" s="31"/>
      <c r="OYK759" s="31"/>
      <c r="OYL759" s="31"/>
      <c r="OYM759" s="31"/>
      <c r="OYN759" s="31"/>
      <c r="OYO759" s="31"/>
      <c r="OYP759" s="31"/>
      <c r="OYQ759" s="31"/>
      <c r="OYR759" s="31"/>
      <c r="OYS759" s="31"/>
      <c r="OYT759" s="31"/>
      <c r="OYU759" s="31"/>
      <c r="OYV759" s="31"/>
      <c r="OYW759" s="31"/>
      <c r="OYX759" s="31"/>
      <c r="OYY759" s="31"/>
      <c r="OYZ759" s="31"/>
      <c r="OZA759" s="31"/>
      <c r="OZB759" s="31"/>
      <c r="OZC759" s="31"/>
      <c r="OZD759" s="31"/>
      <c r="OZE759" s="31"/>
      <c r="OZF759" s="31"/>
      <c r="OZG759" s="31"/>
      <c r="OZH759" s="31"/>
      <c r="OZI759" s="31"/>
      <c r="OZJ759" s="31"/>
      <c r="OZK759" s="31"/>
      <c r="OZL759" s="31"/>
      <c r="OZM759" s="31"/>
      <c r="OZN759" s="31"/>
      <c r="OZO759" s="31"/>
      <c r="OZP759" s="31"/>
      <c r="OZQ759" s="31"/>
      <c r="OZR759" s="31"/>
      <c r="OZS759" s="31"/>
      <c r="OZT759" s="31"/>
      <c r="OZU759" s="31"/>
      <c r="OZV759" s="31"/>
      <c r="OZW759" s="31"/>
      <c r="OZX759" s="31"/>
      <c r="OZY759" s="31"/>
      <c r="OZZ759" s="31"/>
      <c r="PAA759" s="31"/>
      <c r="PAB759" s="31"/>
      <c r="PAC759" s="31"/>
      <c r="PAD759" s="31"/>
      <c r="PAE759" s="31"/>
      <c r="PAF759" s="31"/>
      <c r="PAG759" s="31"/>
      <c r="PAH759" s="31"/>
      <c r="PAI759" s="31"/>
      <c r="PAJ759" s="31"/>
      <c r="PAK759" s="31"/>
      <c r="PAL759" s="31"/>
      <c r="PAM759" s="31"/>
      <c r="PAN759" s="31"/>
      <c r="PAO759" s="31"/>
      <c r="PAP759" s="31"/>
      <c r="PAQ759" s="31"/>
      <c r="PAR759" s="31"/>
      <c r="PAS759" s="31"/>
      <c r="PAT759" s="31"/>
      <c r="PAU759" s="31"/>
      <c r="PAV759" s="31"/>
      <c r="PAW759" s="31"/>
      <c r="PAX759" s="31"/>
      <c r="PAY759" s="31"/>
      <c r="PAZ759" s="31"/>
      <c r="PBA759" s="31"/>
      <c r="PBB759" s="31"/>
      <c r="PBC759" s="31"/>
      <c r="PBD759" s="31"/>
      <c r="PBE759" s="31"/>
      <c r="PBF759" s="31"/>
      <c r="PBG759" s="31"/>
      <c r="PBH759" s="31"/>
      <c r="PBI759" s="31"/>
      <c r="PBJ759" s="31"/>
      <c r="PBK759" s="31"/>
      <c r="PBL759" s="31"/>
      <c r="PBM759" s="31"/>
      <c r="PBN759" s="31"/>
      <c r="PBO759" s="31"/>
      <c r="PBP759" s="31"/>
      <c r="PBQ759" s="31"/>
      <c r="PBR759" s="31"/>
      <c r="PBS759" s="31"/>
      <c r="PBT759" s="31"/>
      <c r="PBU759" s="31"/>
      <c r="PBV759" s="31"/>
      <c r="PBW759" s="31"/>
      <c r="PBX759" s="31"/>
      <c r="PBY759" s="31"/>
      <c r="PBZ759" s="31"/>
      <c r="PCA759" s="31"/>
      <c r="PCB759" s="31"/>
      <c r="PCC759" s="31"/>
      <c r="PCD759" s="31"/>
      <c r="PCE759" s="31"/>
      <c r="PCF759" s="31"/>
      <c r="PCG759" s="31"/>
      <c r="PCH759" s="31"/>
      <c r="PCI759" s="31"/>
      <c r="PCJ759" s="31"/>
      <c r="PCK759" s="31"/>
      <c r="PCL759" s="31"/>
      <c r="PCM759" s="31"/>
      <c r="PCN759" s="31"/>
      <c r="PCO759" s="31"/>
      <c r="PCP759" s="31"/>
      <c r="PCQ759" s="31"/>
      <c r="PCR759" s="31"/>
      <c r="PCS759" s="31"/>
      <c r="PCT759" s="31"/>
      <c r="PCU759" s="31"/>
      <c r="PCV759" s="31"/>
      <c r="PCW759" s="31"/>
      <c r="PCX759" s="31"/>
      <c r="PCY759" s="31"/>
      <c r="PCZ759" s="31"/>
      <c r="PDA759" s="31"/>
      <c r="PDB759" s="31"/>
      <c r="PDC759" s="31"/>
      <c r="PDD759" s="31"/>
      <c r="PDE759" s="31"/>
      <c r="PDF759" s="31"/>
      <c r="PDG759" s="31"/>
      <c r="PDH759" s="31"/>
      <c r="PDI759" s="31"/>
      <c r="PDJ759" s="31"/>
      <c r="PDK759" s="31"/>
      <c r="PDL759" s="31"/>
      <c r="PDM759" s="31"/>
      <c r="PDN759" s="31"/>
      <c r="PDO759" s="31"/>
      <c r="PDP759" s="31"/>
      <c r="PDQ759" s="31"/>
      <c r="PDR759" s="31"/>
      <c r="PDS759" s="31"/>
      <c r="PDT759" s="31"/>
      <c r="PDU759" s="31"/>
      <c r="PDV759" s="31"/>
      <c r="PDW759" s="31"/>
      <c r="PDX759" s="31"/>
      <c r="PDY759" s="31"/>
      <c r="PDZ759" s="31"/>
      <c r="PEA759" s="31"/>
      <c r="PEB759" s="31"/>
      <c r="PEC759" s="31"/>
      <c r="PED759" s="31"/>
      <c r="PEE759" s="31"/>
      <c r="PEF759" s="31"/>
      <c r="PEG759" s="31"/>
      <c r="PEH759" s="31"/>
      <c r="PEI759" s="31"/>
      <c r="PEJ759" s="31"/>
      <c r="PEK759" s="31"/>
      <c r="PEL759" s="31"/>
      <c r="PEM759" s="31"/>
      <c r="PEN759" s="31"/>
      <c r="PEO759" s="31"/>
      <c r="PEP759" s="31"/>
      <c r="PEQ759" s="31"/>
      <c r="PER759" s="31"/>
      <c r="PES759" s="31"/>
      <c r="PET759" s="31"/>
      <c r="PEU759" s="31"/>
      <c r="PEV759" s="31"/>
      <c r="PEW759" s="31"/>
      <c r="PEX759" s="31"/>
      <c r="PEY759" s="31"/>
      <c r="PEZ759" s="31"/>
      <c r="PFA759" s="31"/>
      <c r="PFB759" s="31"/>
      <c r="PFC759" s="31"/>
      <c r="PFD759" s="31"/>
      <c r="PFE759" s="31"/>
      <c r="PFF759" s="31"/>
      <c r="PFG759" s="31"/>
      <c r="PFH759" s="31"/>
      <c r="PFI759" s="31"/>
      <c r="PFJ759" s="31"/>
      <c r="PFK759" s="31"/>
      <c r="PFL759" s="31"/>
      <c r="PFM759" s="31"/>
      <c r="PFN759" s="31"/>
      <c r="PFO759" s="31"/>
      <c r="PFP759" s="31"/>
      <c r="PFQ759" s="31"/>
      <c r="PFR759" s="31"/>
      <c r="PFS759" s="31"/>
      <c r="PFT759" s="31"/>
      <c r="PFU759" s="31"/>
      <c r="PFV759" s="31"/>
      <c r="PFW759" s="31"/>
      <c r="PFX759" s="31"/>
      <c r="PFY759" s="31"/>
      <c r="PFZ759" s="31"/>
      <c r="PGA759" s="31"/>
      <c r="PGB759" s="31"/>
      <c r="PGC759" s="31"/>
      <c r="PGD759" s="31"/>
      <c r="PGE759" s="31"/>
      <c r="PGF759" s="31"/>
      <c r="PGG759" s="31"/>
      <c r="PGH759" s="31"/>
      <c r="PGI759" s="31"/>
      <c r="PGJ759" s="31"/>
      <c r="PGK759" s="31"/>
      <c r="PGL759" s="31"/>
      <c r="PGM759" s="31"/>
      <c r="PGN759" s="31"/>
      <c r="PGO759" s="31"/>
      <c r="PGP759" s="31"/>
      <c r="PGQ759" s="31"/>
      <c r="PGR759" s="31"/>
      <c r="PGS759" s="31"/>
      <c r="PGT759" s="31"/>
      <c r="PGU759" s="31"/>
      <c r="PGV759" s="31"/>
      <c r="PGW759" s="31"/>
      <c r="PGX759" s="31"/>
      <c r="PGY759" s="31"/>
      <c r="PGZ759" s="31"/>
      <c r="PHA759" s="31"/>
      <c r="PHB759" s="31"/>
      <c r="PHC759" s="31"/>
      <c r="PHD759" s="31"/>
      <c r="PHE759" s="31"/>
      <c r="PHF759" s="31"/>
      <c r="PHG759" s="31"/>
      <c r="PHH759" s="31"/>
      <c r="PHI759" s="31"/>
      <c r="PHJ759" s="31"/>
      <c r="PHK759" s="31"/>
      <c r="PHL759" s="31"/>
      <c r="PHM759" s="31"/>
      <c r="PHN759" s="31"/>
      <c r="PHO759" s="31"/>
      <c r="PHP759" s="31"/>
      <c r="PHQ759" s="31"/>
      <c r="PHR759" s="31"/>
      <c r="PHS759" s="31"/>
      <c r="PHT759" s="31"/>
      <c r="PHU759" s="31"/>
      <c r="PHV759" s="31"/>
      <c r="PHW759" s="31"/>
      <c r="PHX759" s="31"/>
      <c r="PHY759" s="31"/>
      <c r="PHZ759" s="31"/>
      <c r="PIA759" s="31"/>
      <c r="PIB759" s="31"/>
      <c r="PIC759" s="31"/>
      <c r="PID759" s="31"/>
      <c r="PIE759" s="31"/>
      <c r="PIF759" s="31"/>
      <c r="PIG759" s="31"/>
      <c r="PIH759" s="31"/>
      <c r="PII759" s="31"/>
      <c r="PIJ759" s="31"/>
      <c r="PIK759" s="31"/>
      <c r="PIL759" s="31"/>
      <c r="PIM759" s="31"/>
      <c r="PIN759" s="31"/>
      <c r="PIO759" s="31"/>
      <c r="PIP759" s="31"/>
      <c r="PIQ759" s="31"/>
      <c r="PIR759" s="31"/>
      <c r="PIS759" s="31"/>
      <c r="PIT759" s="31"/>
      <c r="PIU759" s="31"/>
      <c r="PIV759" s="31"/>
      <c r="PIW759" s="31"/>
      <c r="PIX759" s="31"/>
      <c r="PIY759" s="31"/>
      <c r="PIZ759" s="31"/>
      <c r="PJA759" s="31"/>
      <c r="PJB759" s="31"/>
      <c r="PJC759" s="31"/>
      <c r="PJD759" s="31"/>
      <c r="PJE759" s="31"/>
      <c r="PJF759" s="31"/>
      <c r="PJG759" s="31"/>
      <c r="PJH759" s="31"/>
      <c r="PJI759" s="31"/>
      <c r="PJJ759" s="31"/>
      <c r="PJK759" s="31"/>
      <c r="PJL759" s="31"/>
      <c r="PJM759" s="31"/>
      <c r="PJN759" s="31"/>
      <c r="PJO759" s="31"/>
      <c r="PJP759" s="31"/>
      <c r="PJQ759" s="31"/>
      <c r="PJR759" s="31"/>
      <c r="PJS759" s="31"/>
      <c r="PJT759" s="31"/>
      <c r="PJU759" s="31"/>
      <c r="PJV759" s="31"/>
      <c r="PJW759" s="31"/>
      <c r="PJX759" s="31"/>
      <c r="PJY759" s="31"/>
      <c r="PJZ759" s="31"/>
      <c r="PKA759" s="31"/>
      <c r="PKB759" s="31"/>
      <c r="PKC759" s="31"/>
      <c r="PKD759" s="31"/>
      <c r="PKE759" s="31"/>
      <c r="PKF759" s="31"/>
      <c r="PKG759" s="31"/>
      <c r="PKH759" s="31"/>
      <c r="PKI759" s="31"/>
      <c r="PKJ759" s="31"/>
      <c r="PKK759" s="31"/>
      <c r="PKL759" s="31"/>
      <c r="PKM759" s="31"/>
      <c r="PKN759" s="31"/>
      <c r="PKO759" s="31"/>
      <c r="PKP759" s="31"/>
      <c r="PKQ759" s="31"/>
      <c r="PKR759" s="31"/>
      <c r="PKS759" s="31"/>
      <c r="PKT759" s="31"/>
      <c r="PKU759" s="31"/>
      <c r="PKV759" s="31"/>
      <c r="PKW759" s="31"/>
      <c r="PKX759" s="31"/>
      <c r="PKY759" s="31"/>
      <c r="PKZ759" s="31"/>
      <c r="PLA759" s="31"/>
      <c r="PLB759" s="31"/>
      <c r="PLC759" s="31"/>
      <c r="PLD759" s="31"/>
      <c r="PLE759" s="31"/>
      <c r="PLF759" s="31"/>
      <c r="PLG759" s="31"/>
      <c r="PLH759" s="31"/>
      <c r="PLI759" s="31"/>
      <c r="PLJ759" s="31"/>
      <c r="PLK759" s="31"/>
      <c r="PLL759" s="31"/>
      <c r="PLM759" s="31"/>
      <c r="PLN759" s="31"/>
      <c r="PLO759" s="31"/>
      <c r="PLP759" s="31"/>
      <c r="PLQ759" s="31"/>
      <c r="PLR759" s="31"/>
      <c r="PLS759" s="31"/>
      <c r="PLT759" s="31"/>
      <c r="PLU759" s="31"/>
      <c r="PLV759" s="31"/>
      <c r="PLW759" s="31"/>
      <c r="PLX759" s="31"/>
      <c r="PLY759" s="31"/>
      <c r="PLZ759" s="31"/>
      <c r="PMA759" s="31"/>
      <c r="PMB759" s="31"/>
      <c r="PMC759" s="31"/>
      <c r="PMD759" s="31"/>
      <c r="PME759" s="31"/>
      <c r="PMF759" s="31"/>
      <c r="PMG759" s="31"/>
      <c r="PMH759" s="31"/>
      <c r="PMI759" s="31"/>
      <c r="PMJ759" s="31"/>
      <c r="PMK759" s="31"/>
      <c r="PML759" s="31"/>
      <c r="PMM759" s="31"/>
      <c r="PMN759" s="31"/>
      <c r="PMO759" s="31"/>
      <c r="PMP759" s="31"/>
      <c r="PMQ759" s="31"/>
      <c r="PMR759" s="31"/>
      <c r="PMS759" s="31"/>
      <c r="PMT759" s="31"/>
      <c r="PMU759" s="31"/>
      <c r="PMV759" s="31"/>
      <c r="PMW759" s="31"/>
      <c r="PMX759" s="31"/>
      <c r="PMY759" s="31"/>
      <c r="PMZ759" s="31"/>
      <c r="PNA759" s="31"/>
      <c r="PNB759" s="31"/>
      <c r="PNC759" s="31"/>
      <c r="PND759" s="31"/>
      <c r="PNE759" s="31"/>
      <c r="PNF759" s="31"/>
      <c r="PNG759" s="31"/>
      <c r="PNH759" s="31"/>
      <c r="PNI759" s="31"/>
      <c r="PNJ759" s="31"/>
      <c r="PNK759" s="31"/>
      <c r="PNL759" s="31"/>
      <c r="PNM759" s="31"/>
      <c r="PNN759" s="31"/>
      <c r="PNO759" s="31"/>
      <c r="PNP759" s="31"/>
      <c r="PNQ759" s="31"/>
      <c r="PNR759" s="31"/>
      <c r="PNS759" s="31"/>
      <c r="PNT759" s="31"/>
      <c r="PNU759" s="31"/>
      <c r="PNV759" s="31"/>
      <c r="PNW759" s="31"/>
      <c r="PNX759" s="31"/>
      <c r="PNY759" s="31"/>
      <c r="PNZ759" s="31"/>
      <c r="POA759" s="31"/>
      <c r="POB759" s="31"/>
      <c r="POC759" s="31"/>
      <c r="POD759" s="31"/>
      <c r="POE759" s="31"/>
      <c r="POF759" s="31"/>
      <c r="POG759" s="31"/>
      <c r="POH759" s="31"/>
      <c r="POI759" s="31"/>
      <c r="POJ759" s="31"/>
      <c r="POK759" s="31"/>
      <c r="POL759" s="31"/>
      <c r="POM759" s="31"/>
      <c r="PON759" s="31"/>
      <c r="POO759" s="31"/>
      <c r="POP759" s="31"/>
      <c r="POQ759" s="31"/>
      <c r="POR759" s="31"/>
      <c r="POS759" s="31"/>
      <c r="POT759" s="31"/>
      <c r="POU759" s="31"/>
      <c r="POV759" s="31"/>
      <c r="POW759" s="31"/>
      <c r="POX759" s="31"/>
      <c r="POY759" s="31"/>
      <c r="POZ759" s="31"/>
      <c r="PPA759" s="31"/>
      <c r="PPB759" s="31"/>
      <c r="PPC759" s="31"/>
      <c r="PPD759" s="31"/>
      <c r="PPE759" s="31"/>
      <c r="PPF759" s="31"/>
      <c r="PPG759" s="31"/>
      <c r="PPH759" s="31"/>
      <c r="PPI759" s="31"/>
      <c r="PPJ759" s="31"/>
      <c r="PPK759" s="31"/>
      <c r="PPL759" s="31"/>
      <c r="PPM759" s="31"/>
      <c r="PPN759" s="31"/>
      <c r="PPO759" s="31"/>
      <c r="PPP759" s="31"/>
      <c r="PPQ759" s="31"/>
      <c r="PPR759" s="31"/>
      <c r="PPS759" s="31"/>
      <c r="PPT759" s="31"/>
      <c r="PPU759" s="31"/>
      <c r="PPV759" s="31"/>
      <c r="PPW759" s="31"/>
      <c r="PPX759" s="31"/>
      <c r="PPY759" s="31"/>
      <c r="PPZ759" s="31"/>
      <c r="PQA759" s="31"/>
      <c r="PQB759" s="31"/>
      <c r="PQC759" s="31"/>
      <c r="PQD759" s="31"/>
      <c r="PQE759" s="31"/>
      <c r="PQF759" s="31"/>
      <c r="PQG759" s="31"/>
      <c r="PQH759" s="31"/>
      <c r="PQI759" s="31"/>
      <c r="PQJ759" s="31"/>
      <c r="PQK759" s="31"/>
      <c r="PQL759" s="31"/>
      <c r="PQM759" s="31"/>
      <c r="PQN759" s="31"/>
      <c r="PQO759" s="31"/>
      <c r="PQP759" s="31"/>
      <c r="PQQ759" s="31"/>
      <c r="PQR759" s="31"/>
      <c r="PQS759" s="31"/>
      <c r="PQT759" s="31"/>
      <c r="PQU759" s="31"/>
      <c r="PQV759" s="31"/>
      <c r="PQW759" s="31"/>
      <c r="PQX759" s="31"/>
      <c r="PQY759" s="31"/>
      <c r="PQZ759" s="31"/>
      <c r="PRA759" s="31"/>
      <c r="PRB759" s="31"/>
      <c r="PRC759" s="31"/>
      <c r="PRD759" s="31"/>
      <c r="PRE759" s="31"/>
      <c r="PRF759" s="31"/>
      <c r="PRG759" s="31"/>
      <c r="PRH759" s="31"/>
      <c r="PRI759" s="31"/>
      <c r="PRJ759" s="31"/>
      <c r="PRK759" s="31"/>
      <c r="PRL759" s="31"/>
      <c r="PRM759" s="31"/>
      <c r="PRN759" s="31"/>
      <c r="PRO759" s="31"/>
      <c r="PRP759" s="31"/>
      <c r="PRQ759" s="31"/>
      <c r="PRR759" s="31"/>
      <c r="PRS759" s="31"/>
      <c r="PRT759" s="31"/>
      <c r="PRU759" s="31"/>
      <c r="PRV759" s="31"/>
      <c r="PRW759" s="31"/>
      <c r="PRX759" s="31"/>
      <c r="PRY759" s="31"/>
      <c r="PRZ759" s="31"/>
      <c r="PSA759" s="31"/>
      <c r="PSB759" s="31"/>
      <c r="PSC759" s="31"/>
      <c r="PSD759" s="31"/>
      <c r="PSE759" s="31"/>
      <c r="PSF759" s="31"/>
      <c r="PSG759" s="31"/>
      <c r="PSH759" s="31"/>
      <c r="PSI759" s="31"/>
      <c r="PSJ759" s="31"/>
      <c r="PSK759" s="31"/>
      <c r="PSL759" s="31"/>
      <c r="PSM759" s="31"/>
      <c r="PSN759" s="31"/>
      <c r="PSO759" s="31"/>
      <c r="PSP759" s="31"/>
      <c r="PSQ759" s="31"/>
      <c r="PSR759" s="31"/>
      <c r="PSS759" s="31"/>
      <c r="PST759" s="31"/>
      <c r="PSU759" s="31"/>
      <c r="PSV759" s="31"/>
      <c r="PSW759" s="31"/>
      <c r="PSX759" s="31"/>
      <c r="PSY759" s="31"/>
      <c r="PSZ759" s="31"/>
      <c r="PTA759" s="31"/>
      <c r="PTB759" s="31"/>
      <c r="PTC759" s="31"/>
      <c r="PTD759" s="31"/>
      <c r="PTE759" s="31"/>
      <c r="PTF759" s="31"/>
      <c r="PTG759" s="31"/>
      <c r="PTH759" s="31"/>
      <c r="PTI759" s="31"/>
      <c r="PTJ759" s="31"/>
      <c r="PTK759" s="31"/>
      <c r="PTL759" s="31"/>
      <c r="PTM759" s="31"/>
      <c r="PTN759" s="31"/>
      <c r="PTO759" s="31"/>
      <c r="PTP759" s="31"/>
      <c r="PTQ759" s="31"/>
      <c r="PTR759" s="31"/>
      <c r="PTS759" s="31"/>
      <c r="PTT759" s="31"/>
      <c r="PTU759" s="31"/>
      <c r="PTV759" s="31"/>
      <c r="PTW759" s="31"/>
      <c r="PTX759" s="31"/>
      <c r="PTY759" s="31"/>
      <c r="PTZ759" s="31"/>
      <c r="PUA759" s="31"/>
      <c r="PUB759" s="31"/>
      <c r="PUC759" s="31"/>
      <c r="PUD759" s="31"/>
      <c r="PUE759" s="31"/>
      <c r="PUF759" s="31"/>
      <c r="PUG759" s="31"/>
      <c r="PUH759" s="31"/>
      <c r="PUI759" s="31"/>
      <c r="PUJ759" s="31"/>
      <c r="PUK759" s="31"/>
      <c r="PUL759" s="31"/>
      <c r="PUM759" s="31"/>
      <c r="PUN759" s="31"/>
      <c r="PUO759" s="31"/>
      <c r="PUP759" s="31"/>
      <c r="PUQ759" s="31"/>
      <c r="PUR759" s="31"/>
      <c r="PUS759" s="31"/>
      <c r="PUT759" s="31"/>
      <c r="PUU759" s="31"/>
      <c r="PUV759" s="31"/>
      <c r="PUW759" s="31"/>
      <c r="PUX759" s="31"/>
      <c r="PUY759" s="31"/>
      <c r="PUZ759" s="31"/>
      <c r="PVA759" s="31"/>
      <c r="PVB759" s="31"/>
      <c r="PVC759" s="31"/>
      <c r="PVD759" s="31"/>
      <c r="PVE759" s="31"/>
      <c r="PVF759" s="31"/>
      <c r="PVG759" s="31"/>
      <c r="PVH759" s="31"/>
      <c r="PVI759" s="31"/>
      <c r="PVJ759" s="31"/>
      <c r="PVK759" s="31"/>
      <c r="PVL759" s="31"/>
      <c r="PVM759" s="31"/>
      <c r="PVN759" s="31"/>
      <c r="PVO759" s="31"/>
      <c r="PVP759" s="31"/>
      <c r="PVQ759" s="31"/>
      <c r="PVR759" s="31"/>
      <c r="PVS759" s="31"/>
      <c r="PVT759" s="31"/>
      <c r="PVU759" s="31"/>
      <c r="PVV759" s="31"/>
      <c r="PVW759" s="31"/>
      <c r="PVX759" s="31"/>
      <c r="PVY759" s="31"/>
      <c r="PVZ759" s="31"/>
      <c r="PWA759" s="31"/>
      <c r="PWB759" s="31"/>
      <c r="PWC759" s="31"/>
      <c r="PWD759" s="31"/>
      <c r="PWE759" s="31"/>
      <c r="PWF759" s="31"/>
      <c r="PWG759" s="31"/>
      <c r="PWH759" s="31"/>
      <c r="PWI759" s="31"/>
      <c r="PWJ759" s="31"/>
      <c r="PWK759" s="31"/>
      <c r="PWL759" s="31"/>
      <c r="PWM759" s="31"/>
      <c r="PWN759" s="31"/>
      <c r="PWO759" s="31"/>
      <c r="PWP759" s="31"/>
      <c r="PWQ759" s="31"/>
      <c r="PWR759" s="31"/>
      <c r="PWS759" s="31"/>
      <c r="PWT759" s="31"/>
      <c r="PWU759" s="31"/>
      <c r="PWV759" s="31"/>
      <c r="PWW759" s="31"/>
      <c r="PWX759" s="31"/>
      <c r="PWY759" s="31"/>
      <c r="PWZ759" s="31"/>
      <c r="PXA759" s="31"/>
      <c r="PXB759" s="31"/>
      <c r="PXC759" s="31"/>
      <c r="PXD759" s="31"/>
      <c r="PXE759" s="31"/>
      <c r="PXF759" s="31"/>
      <c r="PXG759" s="31"/>
      <c r="PXH759" s="31"/>
      <c r="PXI759" s="31"/>
      <c r="PXJ759" s="31"/>
      <c r="PXK759" s="31"/>
      <c r="PXL759" s="31"/>
      <c r="PXM759" s="31"/>
      <c r="PXN759" s="31"/>
      <c r="PXO759" s="31"/>
      <c r="PXP759" s="31"/>
      <c r="PXQ759" s="31"/>
      <c r="PXR759" s="31"/>
      <c r="PXS759" s="31"/>
      <c r="PXT759" s="31"/>
      <c r="PXU759" s="31"/>
      <c r="PXV759" s="31"/>
      <c r="PXW759" s="31"/>
      <c r="PXX759" s="31"/>
      <c r="PXY759" s="31"/>
      <c r="PXZ759" s="31"/>
      <c r="PYA759" s="31"/>
      <c r="PYB759" s="31"/>
      <c r="PYC759" s="31"/>
      <c r="PYD759" s="31"/>
      <c r="PYE759" s="31"/>
      <c r="PYF759" s="31"/>
      <c r="PYG759" s="31"/>
      <c r="PYH759" s="31"/>
      <c r="PYI759" s="31"/>
      <c r="PYJ759" s="31"/>
      <c r="PYK759" s="31"/>
      <c r="PYL759" s="31"/>
      <c r="PYM759" s="31"/>
      <c r="PYN759" s="31"/>
      <c r="PYO759" s="31"/>
      <c r="PYP759" s="31"/>
      <c r="PYQ759" s="31"/>
      <c r="PYR759" s="31"/>
      <c r="PYS759" s="31"/>
      <c r="PYT759" s="31"/>
      <c r="PYU759" s="31"/>
      <c r="PYV759" s="31"/>
      <c r="PYW759" s="31"/>
      <c r="PYX759" s="31"/>
      <c r="PYY759" s="31"/>
      <c r="PYZ759" s="31"/>
      <c r="PZA759" s="31"/>
      <c r="PZB759" s="31"/>
      <c r="PZC759" s="31"/>
      <c r="PZD759" s="31"/>
      <c r="PZE759" s="31"/>
      <c r="PZF759" s="31"/>
      <c r="PZG759" s="31"/>
      <c r="PZH759" s="31"/>
      <c r="PZI759" s="31"/>
      <c r="PZJ759" s="31"/>
      <c r="PZK759" s="31"/>
      <c r="PZL759" s="31"/>
      <c r="PZM759" s="31"/>
      <c r="PZN759" s="31"/>
      <c r="PZO759" s="31"/>
      <c r="PZP759" s="31"/>
      <c r="PZQ759" s="31"/>
      <c r="PZR759" s="31"/>
      <c r="PZS759" s="31"/>
      <c r="PZT759" s="31"/>
      <c r="PZU759" s="31"/>
      <c r="PZV759" s="31"/>
      <c r="PZW759" s="31"/>
      <c r="PZX759" s="31"/>
      <c r="PZY759" s="31"/>
      <c r="PZZ759" s="31"/>
      <c r="QAA759" s="31"/>
      <c r="QAB759" s="31"/>
      <c r="QAC759" s="31"/>
      <c r="QAD759" s="31"/>
      <c r="QAE759" s="31"/>
      <c r="QAF759" s="31"/>
      <c r="QAG759" s="31"/>
      <c r="QAH759" s="31"/>
      <c r="QAI759" s="31"/>
      <c r="QAJ759" s="31"/>
      <c r="QAK759" s="31"/>
      <c r="QAL759" s="31"/>
      <c r="QAM759" s="31"/>
      <c r="QAN759" s="31"/>
      <c r="QAO759" s="31"/>
      <c r="QAP759" s="31"/>
      <c r="QAQ759" s="31"/>
      <c r="QAR759" s="31"/>
      <c r="QAS759" s="31"/>
      <c r="QAT759" s="31"/>
      <c r="QAU759" s="31"/>
      <c r="QAV759" s="31"/>
      <c r="QAW759" s="31"/>
      <c r="QAX759" s="31"/>
      <c r="QAY759" s="31"/>
      <c r="QAZ759" s="31"/>
      <c r="QBA759" s="31"/>
      <c r="QBB759" s="31"/>
      <c r="QBC759" s="31"/>
      <c r="QBD759" s="31"/>
      <c r="QBE759" s="31"/>
      <c r="QBF759" s="31"/>
      <c r="QBG759" s="31"/>
      <c r="QBH759" s="31"/>
      <c r="QBI759" s="31"/>
      <c r="QBJ759" s="31"/>
      <c r="QBK759" s="31"/>
      <c r="QBL759" s="31"/>
      <c r="QBM759" s="31"/>
      <c r="QBN759" s="31"/>
      <c r="QBO759" s="31"/>
      <c r="QBP759" s="31"/>
      <c r="QBQ759" s="31"/>
      <c r="QBR759" s="31"/>
      <c r="QBS759" s="31"/>
      <c r="QBT759" s="31"/>
      <c r="QBU759" s="31"/>
      <c r="QBV759" s="31"/>
      <c r="QBW759" s="31"/>
      <c r="QBX759" s="31"/>
      <c r="QBY759" s="31"/>
      <c r="QBZ759" s="31"/>
      <c r="QCA759" s="31"/>
      <c r="QCB759" s="31"/>
      <c r="QCC759" s="31"/>
      <c r="QCD759" s="31"/>
      <c r="QCE759" s="31"/>
      <c r="QCF759" s="31"/>
      <c r="QCG759" s="31"/>
      <c r="QCH759" s="31"/>
      <c r="QCI759" s="31"/>
      <c r="QCJ759" s="31"/>
      <c r="QCK759" s="31"/>
      <c r="QCL759" s="31"/>
      <c r="QCM759" s="31"/>
      <c r="QCN759" s="31"/>
      <c r="QCO759" s="31"/>
      <c r="QCP759" s="31"/>
      <c r="QCQ759" s="31"/>
      <c r="QCR759" s="31"/>
      <c r="QCS759" s="31"/>
      <c r="QCT759" s="31"/>
      <c r="QCU759" s="31"/>
      <c r="QCV759" s="31"/>
      <c r="QCW759" s="31"/>
      <c r="QCX759" s="31"/>
      <c r="QCY759" s="31"/>
      <c r="QCZ759" s="31"/>
      <c r="QDA759" s="31"/>
      <c r="QDB759" s="31"/>
      <c r="QDC759" s="31"/>
      <c r="QDD759" s="31"/>
      <c r="QDE759" s="31"/>
      <c r="QDF759" s="31"/>
      <c r="QDG759" s="31"/>
      <c r="QDH759" s="31"/>
      <c r="QDI759" s="31"/>
      <c r="QDJ759" s="31"/>
      <c r="QDK759" s="31"/>
      <c r="QDL759" s="31"/>
      <c r="QDM759" s="31"/>
      <c r="QDN759" s="31"/>
      <c r="QDO759" s="31"/>
      <c r="QDP759" s="31"/>
      <c r="QDQ759" s="31"/>
      <c r="QDR759" s="31"/>
      <c r="QDS759" s="31"/>
      <c r="QDT759" s="31"/>
      <c r="QDU759" s="31"/>
      <c r="QDV759" s="31"/>
      <c r="QDW759" s="31"/>
      <c r="QDX759" s="31"/>
      <c r="QDY759" s="31"/>
      <c r="QDZ759" s="31"/>
      <c r="QEA759" s="31"/>
      <c r="QEB759" s="31"/>
      <c r="QEC759" s="31"/>
      <c r="QED759" s="31"/>
      <c r="QEE759" s="31"/>
      <c r="QEF759" s="31"/>
      <c r="QEG759" s="31"/>
      <c r="QEH759" s="31"/>
      <c r="QEI759" s="31"/>
      <c r="QEJ759" s="31"/>
      <c r="QEK759" s="31"/>
      <c r="QEL759" s="31"/>
      <c r="QEM759" s="31"/>
      <c r="QEN759" s="31"/>
      <c r="QEO759" s="31"/>
      <c r="QEP759" s="31"/>
      <c r="QEQ759" s="31"/>
      <c r="QER759" s="31"/>
      <c r="QES759" s="31"/>
      <c r="QET759" s="31"/>
      <c r="QEU759" s="31"/>
      <c r="QEV759" s="31"/>
      <c r="QEW759" s="31"/>
      <c r="QEX759" s="31"/>
      <c r="QEY759" s="31"/>
      <c r="QEZ759" s="31"/>
      <c r="QFA759" s="31"/>
      <c r="QFB759" s="31"/>
      <c r="QFC759" s="31"/>
      <c r="QFD759" s="31"/>
      <c r="QFE759" s="31"/>
      <c r="QFF759" s="31"/>
      <c r="QFG759" s="31"/>
      <c r="QFH759" s="31"/>
      <c r="QFI759" s="31"/>
      <c r="QFJ759" s="31"/>
      <c r="QFK759" s="31"/>
      <c r="QFL759" s="31"/>
      <c r="QFM759" s="31"/>
      <c r="QFN759" s="31"/>
      <c r="QFO759" s="31"/>
      <c r="QFP759" s="31"/>
      <c r="QFQ759" s="31"/>
      <c r="QFR759" s="31"/>
      <c r="QFS759" s="31"/>
      <c r="QFT759" s="31"/>
      <c r="QFU759" s="31"/>
      <c r="QFV759" s="31"/>
      <c r="QFW759" s="31"/>
      <c r="QFX759" s="31"/>
      <c r="QFY759" s="31"/>
      <c r="QFZ759" s="31"/>
      <c r="QGA759" s="31"/>
      <c r="QGB759" s="31"/>
      <c r="QGC759" s="31"/>
      <c r="QGD759" s="31"/>
      <c r="QGE759" s="31"/>
      <c r="QGF759" s="31"/>
      <c r="QGG759" s="31"/>
      <c r="QGH759" s="31"/>
      <c r="QGI759" s="31"/>
      <c r="QGJ759" s="31"/>
      <c r="QGK759" s="31"/>
      <c r="QGL759" s="31"/>
      <c r="QGM759" s="31"/>
      <c r="QGN759" s="31"/>
      <c r="QGO759" s="31"/>
      <c r="QGP759" s="31"/>
      <c r="QGQ759" s="31"/>
      <c r="QGR759" s="31"/>
      <c r="QGS759" s="31"/>
      <c r="QGT759" s="31"/>
      <c r="QGU759" s="31"/>
      <c r="QGV759" s="31"/>
      <c r="QGW759" s="31"/>
      <c r="QGX759" s="31"/>
      <c r="QGY759" s="31"/>
      <c r="QGZ759" s="31"/>
      <c r="QHA759" s="31"/>
      <c r="QHB759" s="31"/>
      <c r="QHC759" s="31"/>
      <c r="QHD759" s="31"/>
      <c r="QHE759" s="31"/>
      <c r="QHF759" s="31"/>
      <c r="QHG759" s="31"/>
      <c r="QHH759" s="31"/>
      <c r="QHI759" s="31"/>
      <c r="QHJ759" s="31"/>
      <c r="QHK759" s="31"/>
      <c r="QHL759" s="31"/>
      <c r="QHM759" s="31"/>
      <c r="QHN759" s="31"/>
      <c r="QHO759" s="31"/>
      <c r="QHP759" s="31"/>
      <c r="QHQ759" s="31"/>
      <c r="QHR759" s="31"/>
      <c r="QHS759" s="31"/>
      <c r="QHT759" s="31"/>
      <c r="QHU759" s="31"/>
      <c r="QHV759" s="31"/>
      <c r="QHW759" s="31"/>
      <c r="QHX759" s="31"/>
      <c r="QHY759" s="31"/>
      <c r="QHZ759" s="31"/>
      <c r="QIA759" s="31"/>
      <c r="QIB759" s="31"/>
      <c r="QIC759" s="31"/>
      <c r="QID759" s="31"/>
      <c r="QIE759" s="31"/>
      <c r="QIF759" s="31"/>
      <c r="QIG759" s="31"/>
      <c r="QIH759" s="31"/>
      <c r="QII759" s="31"/>
      <c r="QIJ759" s="31"/>
      <c r="QIK759" s="31"/>
      <c r="QIL759" s="31"/>
      <c r="QIM759" s="31"/>
      <c r="QIN759" s="31"/>
      <c r="QIO759" s="31"/>
      <c r="QIP759" s="31"/>
      <c r="QIQ759" s="31"/>
      <c r="QIR759" s="31"/>
      <c r="QIS759" s="31"/>
      <c r="QIT759" s="31"/>
      <c r="QIU759" s="31"/>
      <c r="QIV759" s="31"/>
      <c r="QIW759" s="31"/>
      <c r="QIX759" s="31"/>
      <c r="QIY759" s="31"/>
      <c r="QIZ759" s="31"/>
      <c r="QJA759" s="31"/>
      <c r="QJB759" s="31"/>
      <c r="QJC759" s="31"/>
      <c r="QJD759" s="31"/>
      <c r="QJE759" s="31"/>
      <c r="QJF759" s="31"/>
      <c r="QJG759" s="31"/>
      <c r="QJH759" s="31"/>
      <c r="QJI759" s="31"/>
      <c r="QJJ759" s="31"/>
      <c r="QJK759" s="31"/>
      <c r="QJL759" s="31"/>
      <c r="QJM759" s="31"/>
      <c r="QJN759" s="31"/>
      <c r="QJO759" s="31"/>
      <c r="QJP759" s="31"/>
      <c r="QJQ759" s="31"/>
      <c r="QJR759" s="31"/>
      <c r="QJS759" s="31"/>
      <c r="QJT759" s="31"/>
      <c r="QJU759" s="31"/>
      <c r="QJV759" s="31"/>
      <c r="QJW759" s="31"/>
      <c r="QJX759" s="31"/>
      <c r="QJY759" s="31"/>
      <c r="QJZ759" s="31"/>
      <c r="QKA759" s="31"/>
      <c r="QKB759" s="31"/>
      <c r="QKC759" s="31"/>
      <c r="QKD759" s="31"/>
      <c r="QKE759" s="31"/>
      <c r="QKF759" s="31"/>
      <c r="QKG759" s="31"/>
      <c r="QKH759" s="31"/>
      <c r="QKI759" s="31"/>
      <c r="QKJ759" s="31"/>
      <c r="QKK759" s="31"/>
      <c r="QKL759" s="31"/>
      <c r="QKM759" s="31"/>
      <c r="QKN759" s="31"/>
      <c r="QKO759" s="31"/>
      <c r="QKP759" s="31"/>
      <c r="QKQ759" s="31"/>
      <c r="QKR759" s="31"/>
      <c r="QKS759" s="31"/>
      <c r="QKT759" s="31"/>
      <c r="QKU759" s="31"/>
      <c r="QKV759" s="31"/>
      <c r="QKW759" s="31"/>
      <c r="QKX759" s="31"/>
      <c r="QKY759" s="31"/>
      <c r="QKZ759" s="31"/>
      <c r="QLA759" s="31"/>
      <c r="QLB759" s="31"/>
      <c r="QLC759" s="31"/>
      <c r="QLD759" s="31"/>
      <c r="QLE759" s="31"/>
      <c r="QLF759" s="31"/>
      <c r="QLG759" s="31"/>
      <c r="QLH759" s="31"/>
      <c r="QLI759" s="31"/>
      <c r="QLJ759" s="31"/>
      <c r="QLK759" s="31"/>
      <c r="QLL759" s="31"/>
      <c r="QLM759" s="31"/>
      <c r="QLN759" s="31"/>
      <c r="QLO759" s="31"/>
      <c r="QLP759" s="31"/>
      <c r="QLQ759" s="31"/>
      <c r="QLR759" s="31"/>
      <c r="QLS759" s="31"/>
      <c r="QLT759" s="31"/>
      <c r="QLU759" s="31"/>
      <c r="QLV759" s="31"/>
      <c r="QLW759" s="31"/>
      <c r="QLX759" s="31"/>
      <c r="QLY759" s="31"/>
      <c r="QLZ759" s="31"/>
      <c r="QMA759" s="31"/>
      <c r="QMB759" s="31"/>
      <c r="QMC759" s="31"/>
      <c r="QMD759" s="31"/>
      <c r="QME759" s="31"/>
      <c r="QMF759" s="31"/>
      <c r="QMG759" s="31"/>
      <c r="QMH759" s="31"/>
      <c r="QMI759" s="31"/>
      <c r="QMJ759" s="31"/>
      <c r="QMK759" s="31"/>
      <c r="QML759" s="31"/>
      <c r="QMM759" s="31"/>
      <c r="QMN759" s="31"/>
      <c r="QMO759" s="31"/>
      <c r="QMP759" s="31"/>
      <c r="QMQ759" s="31"/>
      <c r="QMR759" s="31"/>
      <c r="QMS759" s="31"/>
      <c r="QMT759" s="31"/>
      <c r="QMU759" s="31"/>
      <c r="QMV759" s="31"/>
      <c r="QMW759" s="31"/>
      <c r="QMX759" s="31"/>
      <c r="QMY759" s="31"/>
      <c r="QMZ759" s="31"/>
      <c r="QNA759" s="31"/>
      <c r="QNB759" s="31"/>
      <c r="QNC759" s="31"/>
      <c r="QND759" s="31"/>
      <c r="QNE759" s="31"/>
      <c r="QNF759" s="31"/>
      <c r="QNG759" s="31"/>
      <c r="QNH759" s="31"/>
      <c r="QNI759" s="31"/>
      <c r="QNJ759" s="31"/>
      <c r="QNK759" s="31"/>
      <c r="QNL759" s="31"/>
      <c r="QNM759" s="31"/>
      <c r="QNN759" s="31"/>
      <c r="QNO759" s="31"/>
      <c r="QNP759" s="31"/>
      <c r="QNQ759" s="31"/>
      <c r="QNR759" s="31"/>
      <c r="QNS759" s="31"/>
      <c r="QNT759" s="31"/>
      <c r="QNU759" s="31"/>
      <c r="QNV759" s="31"/>
      <c r="QNW759" s="31"/>
      <c r="QNX759" s="31"/>
      <c r="QNY759" s="31"/>
      <c r="QNZ759" s="31"/>
      <c r="QOA759" s="31"/>
      <c r="QOB759" s="31"/>
      <c r="QOC759" s="31"/>
      <c r="QOD759" s="31"/>
      <c r="QOE759" s="31"/>
      <c r="QOF759" s="31"/>
      <c r="QOG759" s="31"/>
      <c r="QOH759" s="31"/>
      <c r="QOI759" s="31"/>
      <c r="QOJ759" s="31"/>
      <c r="QOK759" s="31"/>
      <c r="QOL759" s="31"/>
      <c r="QOM759" s="31"/>
      <c r="QON759" s="31"/>
      <c r="QOO759" s="31"/>
      <c r="QOP759" s="31"/>
      <c r="QOQ759" s="31"/>
      <c r="QOR759" s="31"/>
      <c r="QOS759" s="31"/>
      <c r="QOT759" s="31"/>
      <c r="QOU759" s="31"/>
      <c r="QOV759" s="31"/>
      <c r="QOW759" s="31"/>
      <c r="QOX759" s="31"/>
      <c r="QOY759" s="31"/>
      <c r="QOZ759" s="31"/>
      <c r="QPA759" s="31"/>
      <c r="QPB759" s="31"/>
      <c r="QPC759" s="31"/>
      <c r="QPD759" s="31"/>
      <c r="QPE759" s="31"/>
      <c r="QPF759" s="31"/>
      <c r="QPG759" s="31"/>
      <c r="QPH759" s="31"/>
      <c r="QPI759" s="31"/>
      <c r="QPJ759" s="31"/>
      <c r="QPK759" s="31"/>
      <c r="QPL759" s="31"/>
      <c r="QPM759" s="31"/>
      <c r="QPN759" s="31"/>
      <c r="QPO759" s="31"/>
      <c r="QPP759" s="31"/>
      <c r="QPQ759" s="31"/>
      <c r="QPR759" s="31"/>
      <c r="QPS759" s="31"/>
      <c r="QPT759" s="31"/>
      <c r="QPU759" s="31"/>
      <c r="QPV759" s="31"/>
      <c r="QPW759" s="31"/>
      <c r="QPX759" s="31"/>
      <c r="QPY759" s="31"/>
      <c r="QPZ759" s="31"/>
      <c r="QQA759" s="31"/>
      <c r="QQB759" s="31"/>
      <c r="QQC759" s="31"/>
      <c r="QQD759" s="31"/>
      <c r="QQE759" s="31"/>
      <c r="QQF759" s="31"/>
      <c r="QQG759" s="31"/>
      <c r="QQH759" s="31"/>
      <c r="QQI759" s="31"/>
      <c r="QQJ759" s="31"/>
      <c r="QQK759" s="31"/>
      <c r="QQL759" s="31"/>
      <c r="QQM759" s="31"/>
      <c r="QQN759" s="31"/>
      <c r="QQO759" s="31"/>
      <c r="QQP759" s="31"/>
      <c r="QQQ759" s="31"/>
      <c r="QQR759" s="31"/>
      <c r="QQS759" s="31"/>
      <c r="QQT759" s="31"/>
      <c r="QQU759" s="31"/>
      <c r="QQV759" s="31"/>
      <c r="QQW759" s="31"/>
      <c r="QQX759" s="31"/>
      <c r="QQY759" s="31"/>
      <c r="QQZ759" s="31"/>
      <c r="QRA759" s="31"/>
      <c r="QRB759" s="31"/>
      <c r="QRC759" s="31"/>
      <c r="QRD759" s="31"/>
      <c r="QRE759" s="31"/>
      <c r="QRF759" s="31"/>
      <c r="QRG759" s="31"/>
      <c r="QRH759" s="31"/>
      <c r="QRI759" s="31"/>
      <c r="QRJ759" s="31"/>
      <c r="QRK759" s="31"/>
      <c r="QRL759" s="31"/>
      <c r="QRM759" s="31"/>
      <c r="QRN759" s="31"/>
      <c r="QRO759" s="31"/>
      <c r="QRP759" s="31"/>
      <c r="QRQ759" s="31"/>
      <c r="QRR759" s="31"/>
      <c r="QRS759" s="31"/>
      <c r="QRT759" s="31"/>
      <c r="QRU759" s="31"/>
      <c r="QRV759" s="31"/>
      <c r="QRW759" s="31"/>
      <c r="QRX759" s="31"/>
      <c r="QRY759" s="31"/>
      <c r="QRZ759" s="31"/>
      <c r="QSA759" s="31"/>
      <c r="QSB759" s="31"/>
      <c r="QSC759" s="31"/>
      <c r="QSD759" s="31"/>
      <c r="QSE759" s="31"/>
      <c r="QSF759" s="31"/>
      <c r="QSG759" s="31"/>
      <c r="QSH759" s="31"/>
      <c r="QSI759" s="31"/>
      <c r="QSJ759" s="31"/>
      <c r="QSK759" s="31"/>
      <c r="QSL759" s="31"/>
      <c r="QSM759" s="31"/>
      <c r="QSN759" s="31"/>
      <c r="QSO759" s="31"/>
      <c r="QSP759" s="31"/>
      <c r="QSQ759" s="31"/>
      <c r="QSR759" s="31"/>
      <c r="QSS759" s="31"/>
      <c r="QST759" s="31"/>
      <c r="QSU759" s="31"/>
      <c r="QSV759" s="31"/>
      <c r="QSW759" s="31"/>
      <c r="QSX759" s="31"/>
      <c r="QSY759" s="31"/>
      <c r="QSZ759" s="31"/>
      <c r="QTA759" s="31"/>
      <c r="QTB759" s="31"/>
      <c r="QTC759" s="31"/>
      <c r="QTD759" s="31"/>
      <c r="QTE759" s="31"/>
      <c r="QTF759" s="31"/>
      <c r="QTG759" s="31"/>
      <c r="QTH759" s="31"/>
      <c r="QTI759" s="31"/>
      <c r="QTJ759" s="31"/>
      <c r="QTK759" s="31"/>
      <c r="QTL759" s="31"/>
      <c r="QTM759" s="31"/>
      <c r="QTN759" s="31"/>
      <c r="QTO759" s="31"/>
      <c r="QTP759" s="31"/>
      <c r="QTQ759" s="31"/>
      <c r="QTR759" s="31"/>
      <c r="QTS759" s="31"/>
      <c r="QTT759" s="31"/>
      <c r="QTU759" s="31"/>
      <c r="QTV759" s="31"/>
      <c r="QTW759" s="31"/>
      <c r="QTX759" s="31"/>
      <c r="QTY759" s="31"/>
      <c r="QTZ759" s="31"/>
      <c r="QUA759" s="31"/>
      <c r="QUB759" s="31"/>
      <c r="QUC759" s="31"/>
      <c r="QUD759" s="31"/>
      <c r="QUE759" s="31"/>
      <c r="QUF759" s="31"/>
      <c r="QUG759" s="31"/>
      <c r="QUH759" s="31"/>
      <c r="QUI759" s="31"/>
      <c r="QUJ759" s="31"/>
      <c r="QUK759" s="31"/>
      <c r="QUL759" s="31"/>
      <c r="QUM759" s="31"/>
      <c r="QUN759" s="31"/>
      <c r="QUO759" s="31"/>
      <c r="QUP759" s="31"/>
      <c r="QUQ759" s="31"/>
      <c r="QUR759" s="31"/>
      <c r="QUS759" s="31"/>
      <c r="QUT759" s="31"/>
      <c r="QUU759" s="31"/>
      <c r="QUV759" s="31"/>
      <c r="QUW759" s="31"/>
      <c r="QUX759" s="31"/>
      <c r="QUY759" s="31"/>
      <c r="QUZ759" s="31"/>
      <c r="QVA759" s="31"/>
      <c r="QVB759" s="31"/>
      <c r="QVC759" s="31"/>
      <c r="QVD759" s="31"/>
      <c r="QVE759" s="31"/>
      <c r="QVF759" s="31"/>
      <c r="QVG759" s="31"/>
      <c r="QVH759" s="31"/>
      <c r="QVI759" s="31"/>
      <c r="QVJ759" s="31"/>
      <c r="QVK759" s="31"/>
      <c r="QVL759" s="31"/>
      <c r="QVM759" s="31"/>
      <c r="QVN759" s="31"/>
      <c r="QVO759" s="31"/>
      <c r="QVP759" s="31"/>
      <c r="QVQ759" s="31"/>
      <c r="QVR759" s="31"/>
      <c r="QVS759" s="31"/>
      <c r="QVT759" s="31"/>
      <c r="QVU759" s="31"/>
      <c r="QVV759" s="31"/>
      <c r="QVW759" s="31"/>
      <c r="QVX759" s="31"/>
      <c r="QVY759" s="31"/>
      <c r="QVZ759" s="31"/>
      <c r="QWA759" s="31"/>
      <c r="QWB759" s="31"/>
      <c r="QWC759" s="31"/>
      <c r="QWD759" s="31"/>
      <c r="QWE759" s="31"/>
      <c r="QWF759" s="31"/>
      <c r="QWG759" s="31"/>
      <c r="QWH759" s="31"/>
      <c r="QWI759" s="31"/>
      <c r="QWJ759" s="31"/>
      <c r="QWK759" s="31"/>
      <c r="QWL759" s="31"/>
      <c r="QWM759" s="31"/>
      <c r="QWN759" s="31"/>
      <c r="QWO759" s="31"/>
      <c r="QWP759" s="31"/>
      <c r="QWQ759" s="31"/>
      <c r="QWR759" s="31"/>
      <c r="QWS759" s="31"/>
      <c r="QWT759" s="31"/>
      <c r="QWU759" s="31"/>
      <c r="QWV759" s="31"/>
      <c r="QWW759" s="31"/>
      <c r="QWX759" s="31"/>
      <c r="QWY759" s="31"/>
      <c r="QWZ759" s="31"/>
      <c r="QXA759" s="31"/>
      <c r="QXB759" s="31"/>
      <c r="QXC759" s="31"/>
      <c r="QXD759" s="31"/>
      <c r="QXE759" s="31"/>
      <c r="QXF759" s="31"/>
      <c r="QXG759" s="31"/>
      <c r="QXH759" s="31"/>
      <c r="QXI759" s="31"/>
      <c r="QXJ759" s="31"/>
      <c r="QXK759" s="31"/>
      <c r="QXL759" s="31"/>
      <c r="QXM759" s="31"/>
      <c r="QXN759" s="31"/>
      <c r="QXO759" s="31"/>
      <c r="QXP759" s="31"/>
      <c r="QXQ759" s="31"/>
      <c r="QXR759" s="31"/>
      <c r="QXS759" s="31"/>
      <c r="QXT759" s="31"/>
      <c r="QXU759" s="31"/>
      <c r="QXV759" s="31"/>
      <c r="QXW759" s="31"/>
      <c r="QXX759" s="31"/>
      <c r="QXY759" s="31"/>
      <c r="QXZ759" s="31"/>
      <c r="QYA759" s="31"/>
      <c r="QYB759" s="31"/>
      <c r="QYC759" s="31"/>
      <c r="QYD759" s="31"/>
      <c r="QYE759" s="31"/>
      <c r="QYF759" s="31"/>
      <c r="QYG759" s="31"/>
      <c r="QYH759" s="31"/>
      <c r="QYI759" s="31"/>
      <c r="QYJ759" s="31"/>
      <c r="QYK759" s="31"/>
      <c r="QYL759" s="31"/>
      <c r="QYM759" s="31"/>
      <c r="QYN759" s="31"/>
      <c r="QYO759" s="31"/>
      <c r="QYP759" s="31"/>
      <c r="QYQ759" s="31"/>
      <c r="QYR759" s="31"/>
      <c r="QYS759" s="31"/>
      <c r="QYT759" s="31"/>
      <c r="QYU759" s="31"/>
      <c r="QYV759" s="31"/>
      <c r="QYW759" s="31"/>
      <c r="QYX759" s="31"/>
      <c r="QYY759" s="31"/>
      <c r="QYZ759" s="31"/>
      <c r="QZA759" s="31"/>
      <c r="QZB759" s="31"/>
      <c r="QZC759" s="31"/>
      <c r="QZD759" s="31"/>
      <c r="QZE759" s="31"/>
      <c r="QZF759" s="31"/>
      <c r="QZG759" s="31"/>
      <c r="QZH759" s="31"/>
      <c r="QZI759" s="31"/>
      <c r="QZJ759" s="31"/>
      <c r="QZK759" s="31"/>
      <c r="QZL759" s="31"/>
      <c r="QZM759" s="31"/>
      <c r="QZN759" s="31"/>
      <c r="QZO759" s="31"/>
      <c r="QZP759" s="31"/>
      <c r="QZQ759" s="31"/>
      <c r="QZR759" s="31"/>
      <c r="QZS759" s="31"/>
      <c r="QZT759" s="31"/>
      <c r="QZU759" s="31"/>
      <c r="QZV759" s="31"/>
      <c r="QZW759" s="31"/>
      <c r="QZX759" s="31"/>
      <c r="QZY759" s="31"/>
      <c r="QZZ759" s="31"/>
      <c r="RAA759" s="31"/>
      <c r="RAB759" s="31"/>
      <c r="RAC759" s="31"/>
      <c r="RAD759" s="31"/>
      <c r="RAE759" s="31"/>
      <c r="RAF759" s="31"/>
      <c r="RAG759" s="31"/>
      <c r="RAH759" s="31"/>
      <c r="RAI759" s="31"/>
      <c r="RAJ759" s="31"/>
      <c r="RAK759" s="31"/>
      <c r="RAL759" s="31"/>
      <c r="RAM759" s="31"/>
      <c r="RAN759" s="31"/>
      <c r="RAO759" s="31"/>
      <c r="RAP759" s="31"/>
      <c r="RAQ759" s="31"/>
      <c r="RAR759" s="31"/>
      <c r="RAS759" s="31"/>
      <c r="RAT759" s="31"/>
      <c r="RAU759" s="31"/>
      <c r="RAV759" s="31"/>
      <c r="RAW759" s="31"/>
      <c r="RAX759" s="31"/>
      <c r="RAY759" s="31"/>
      <c r="RAZ759" s="31"/>
      <c r="RBA759" s="31"/>
      <c r="RBB759" s="31"/>
      <c r="RBC759" s="31"/>
      <c r="RBD759" s="31"/>
      <c r="RBE759" s="31"/>
      <c r="RBF759" s="31"/>
      <c r="RBG759" s="31"/>
      <c r="RBH759" s="31"/>
      <c r="RBI759" s="31"/>
      <c r="RBJ759" s="31"/>
      <c r="RBK759" s="31"/>
      <c r="RBL759" s="31"/>
      <c r="RBM759" s="31"/>
      <c r="RBN759" s="31"/>
      <c r="RBO759" s="31"/>
      <c r="RBP759" s="31"/>
      <c r="RBQ759" s="31"/>
      <c r="RBR759" s="31"/>
      <c r="RBS759" s="31"/>
      <c r="RBT759" s="31"/>
      <c r="RBU759" s="31"/>
      <c r="RBV759" s="31"/>
      <c r="RBW759" s="31"/>
      <c r="RBX759" s="31"/>
      <c r="RBY759" s="31"/>
      <c r="RBZ759" s="31"/>
      <c r="RCA759" s="31"/>
      <c r="RCB759" s="31"/>
      <c r="RCC759" s="31"/>
      <c r="RCD759" s="31"/>
      <c r="RCE759" s="31"/>
      <c r="RCF759" s="31"/>
      <c r="RCG759" s="31"/>
      <c r="RCH759" s="31"/>
      <c r="RCI759" s="31"/>
      <c r="RCJ759" s="31"/>
      <c r="RCK759" s="31"/>
      <c r="RCL759" s="31"/>
      <c r="RCM759" s="31"/>
      <c r="RCN759" s="31"/>
      <c r="RCO759" s="31"/>
      <c r="RCP759" s="31"/>
      <c r="RCQ759" s="31"/>
      <c r="RCR759" s="31"/>
      <c r="RCS759" s="31"/>
      <c r="RCT759" s="31"/>
      <c r="RCU759" s="31"/>
      <c r="RCV759" s="31"/>
      <c r="RCW759" s="31"/>
      <c r="RCX759" s="31"/>
      <c r="RCY759" s="31"/>
      <c r="RCZ759" s="31"/>
      <c r="RDA759" s="31"/>
      <c r="RDB759" s="31"/>
      <c r="RDC759" s="31"/>
      <c r="RDD759" s="31"/>
      <c r="RDE759" s="31"/>
      <c r="RDF759" s="31"/>
      <c r="RDG759" s="31"/>
      <c r="RDH759" s="31"/>
      <c r="RDI759" s="31"/>
      <c r="RDJ759" s="31"/>
      <c r="RDK759" s="31"/>
      <c r="RDL759" s="31"/>
      <c r="RDM759" s="31"/>
      <c r="RDN759" s="31"/>
      <c r="RDO759" s="31"/>
      <c r="RDP759" s="31"/>
      <c r="RDQ759" s="31"/>
      <c r="RDR759" s="31"/>
      <c r="RDS759" s="31"/>
      <c r="RDT759" s="31"/>
      <c r="RDU759" s="31"/>
      <c r="RDV759" s="31"/>
      <c r="RDW759" s="31"/>
      <c r="RDX759" s="31"/>
      <c r="RDY759" s="31"/>
      <c r="RDZ759" s="31"/>
      <c r="REA759" s="31"/>
      <c r="REB759" s="31"/>
      <c r="REC759" s="31"/>
      <c r="RED759" s="31"/>
      <c r="REE759" s="31"/>
      <c r="REF759" s="31"/>
      <c r="REG759" s="31"/>
      <c r="REH759" s="31"/>
      <c r="REI759" s="31"/>
      <c r="REJ759" s="31"/>
      <c r="REK759" s="31"/>
      <c r="REL759" s="31"/>
      <c r="REM759" s="31"/>
      <c r="REN759" s="31"/>
      <c r="REO759" s="31"/>
      <c r="REP759" s="31"/>
      <c r="REQ759" s="31"/>
      <c r="RER759" s="31"/>
      <c r="RES759" s="31"/>
      <c r="RET759" s="31"/>
      <c r="REU759" s="31"/>
      <c r="REV759" s="31"/>
      <c r="REW759" s="31"/>
      <c r="REX759" s="31"/>
      <c r="REY759" s="31"/>
      <c r="REZ759" s="31"/>
      <c r="RFA759" s="31"/>
      <c r="RFB759" s="31"/>
      <c r="RFC759" s="31"/>
      <c r="RFD759" s="31"/>
      <c r="RFE759" s="31"/>
      <c r="RFF759" s="31"/>
      <c r="RFG759" s="31"/>
      <c r="RFH759" s="31"/>
      <c r="RFI759" s="31"/>
      <c r="RFJ759" s="31"/>
      <c r="RFK759" s="31"/>
      <c r="RFL759" s="31"/>
      <c r="RFM759" s="31"/>
      <c r="RFN759" s="31"/>
      <c r="RFO759" s="31"/>
      <c r="RFP759" s="31"/>
      <c r="RFQ759" s="31"/>
      <c r="RFR759" s="31"/>
      <c r="RFS759" s="31"/>
      <c r="RFT759" s="31"/>
      <c r="RFU759" s="31"/>
      <c r="RFV759" s="31"/>
      <c r="RFW759" s="31"/>
      <c r="RFX759" s="31"/>
      <c r="RFY759" s="31"/>
      <c r="RFZ759" s="31"/>
      <c r="RGA759" s="31"/>
      <c r="RGB759" s="31"/>
      <c r="RGC759" s="31"/>
      <c r="RGD759" s="31"/>
      <c r="RGE759" s="31"/>
      <c r="RGF759" s="31"/>
      <c r="RGG759" s="31"/>
      <c r="RGH759" s="31"/>
      <c r="RGI759" s="31"/>
      <c r="RGJ759" s="31"/>
      <c r="RGK759" s="31"/>
      <c r="RGL759" s="31"/>
      <c r="RGM759" s="31"/>
      <c r="RGN759" s="31"/>
      <c r="RGO759" s="31"/>
      <c r="RGP759" s="31"/>
      <c r="RGQ759" s="31"/>
      <c r="RGR759" s="31"/>
      <c r="RGS759" s="31"/>
      <c r="RGT759" s="31"/>
      <c r="RGU759" s="31"/>
      <c r="RGV759" s="31"/>
      <c r="RGW759" s="31"/>
      <c r="RGX759" s="31"/>
      <c r="RGY759" s="31"/>
      <c r="RGZ759" s="31"/>
      <c r="RHA759" s="31"/>
      <c r="RHB759" s="31"/>
      <c r="RHC759" s="31"/>
      <c r="RHD759" s="31"/>
      <c r="RHE759" s="31"/>
      <c r="RHF759" s="31"/>
      <c r="RHG759" s="31"/>
      <c r="RHH759" s="31"/>
      <c r="RHI759" s="31"/>
      <c r="RHJ759" s="31"/>
      <c r="RHK759" s="31"/>
      <c r="RHL759" s="31"/>
      <c r="RHM759" s="31"/>
      <c r="RHN759" s="31"/>
      <c r="RHO759" s="31"/>
      <c r="RHP759" s="31"/>
      <c r="RHQ759" s="31"/>
      <c r="RHR759" s="31"/>
      <c r="RHS759" s="31"/>
      <c r="RHT759" s="31"/>
      <c r="RHU759" s="31"/>
      <c r="RHV759" s="31"/>
      <c r="RHW759" s="31"/>
      <c r="RHX759" s="31"/>
      <c r="RHY759" s="31"/>
      <c r="RHZ759" s="31"/>
      <c r="RIA759" s="31"/>
      <c r="RIB759" s="31"/>
      <c r="RIC759" s="31"/>
      <c r="RID759" s="31"/>
      <c r="RIE759" s="31"/>
      <c r="RIF759" s="31"/>
      <c r="RIG759" s="31"/>
      <c r="RIH759" s="31"/>
      <c r="RII759" s="31"/>
      <c r="RIJ759" s="31"/>
      <c r="RIK759" s="31"/>
      <c r="RIL759" s="31"/>
      <c r="RIM759" s="31"/>
      <c r="RIN759" s="31"/>
      <c r="RIO759" s="31"/>
      <c r="RIP759" s="31"/>
      <c r="RIQ759" s="31"/>
      <c r="RIR759" s="31"/>
      <c r="RIS759" s="31"/>
      <c r="RIT759" s="31"/>
      <c r="RIU759" s="31"/>
      <c r="RIV759" s="31"/>
      <c r="RIW759" s="31"/>
      <c r="RIX759" s="31"/>
      <c r="RIY759" s="31"/>
      <c r="RIZ759" s="31"/>
      <c r="RJA759" s="31"/>
      <c r="RJB759" s="31"/>
      <c r="RJC759" s="31"/>
      <c r="RJD759" s="31"/>
      <c r="RJE759" s="31"/>
      <c r="RJF759" s="31"/>
      <c r="RJG759" s="31"/>
      <c r="RJH759" s="31"/>
      <c r="RJI759" s="31"/>
      <c r="RJJ759" s="31"/>
      <c r="RJK759" s="31"/>
      <c r="RJL759" s="31"/>
      <c r="RJM759" s="31"/>
      <c r="RJN759" s="31"/>
      <c r="RJO759" s="31"/>
      <c r="RJP759" s="31"/>
      <c r="RJQ759" s="31"/>
      <c r="RJR759" s="31"/>
      <c r="RJS759" s="31"/>
      <c r="RJT759" s="31"/>
      <c r="RJU759" s="31"/>
      <c r="RJV759" s="31"/>
      <c r="RJW759" s="31"/>
      <c r="RJX759" s="31"/>
      <c r="RJY759" s="31"/>
      <c r="RJZ759" s="31"/>
      <c r="RKA759" s="31"/>
      <c r="RKB759" s="31"/>
      <c r="RKC759" s="31"/>
      <c r="RKD759" s="31"/>
      <c r="RKE759" s="31"/>
      <c r="RKF759" s="31"/>
      <c r="RKG759" s="31"/>
      <c r="RKH759" s="31"/>
      <c r="RKI759" s="31"/>
      <c r="RKJ759" s="31"/>
      <c r="RKK759" s="31"/>
      <c r="RKL759" s="31"/>
      <c r="RKM759" s="31"/>
      <c r="RKN759" s="31"/>
      <c r="RKO759" s="31"/>
      <c r="RKP759" s="31"/>
      <c r="RKQ759" s="31"/>
      <c r="RKR759" s="31"/>
      <c r="RKS759" s="31"/>
      <c r="RKT759" s="31"/>
      <c r="RKU759" s="31"/>
      <c r="RKV759" s="31"/>
      <c r="RKW759" s="31"/>
      <c r="RKX759" s="31"/>
      <c r="RKY759" s="31"/>
      <c r="RKZ759" s="31"/>
      <c r="RLA759" s="31"/>
      <c r="RLB759" s="31"/>
      <c r="RLC759" s="31"/>
      <c r="RLD759" s="31"/>
      <c r="RLE759" s="31"/>
      <c r="RLF759" s="31"/>
      <c r="RLG759" s="31"/>
      <c r="RLH759" s="31"/>
      <c r="RLI759" s="31"/>
      <c r="RLJ759" s="31"/>
      <c r="RLK759" s="31"/>
      <c r="RLL759" s="31"/>
      <c r="RLM759" s="31"/>
      <c r="RLN759" s="31"/>
      <c r="RLO759" s="31"/>
      <c r="RLP759" s="31"/>
      <c r="RLQ759" s="31"/>
      <c r="RLR759" s="31"/>
      <c r="RLS759" s="31"/>
      <c r="RLT759" s="31"/>
      <c r="RLU759" s="31"/>
      <c r="RLV759" s="31"/>
      <c r="RLW759" s="31"/>
      <c r="RLX759" s="31"/>
      <c r="RLY759" s="31"/>
      <c r="RLZ759" s="31"/>
      <c r="RMA759" s="31"/>
      <c r="RMB759" s="31"/>
      <c r="RMC759" s="31"/>
      <c r="RMD759" s="31"/>
      <c r="RME759" s="31"/>
      <c r="RMF759" s="31"/>
      <c r="RMG759" s="31"/>
      <c r="RMH759" s="31"/>
      <c r="RMI759" s="31"/>
      <c r="RMJ759" s="31"/>
      <c r="RMK759" s="31"/>
      <c r="RML759" s="31"/>
      <c r="RMM759" s="31"/>
      <c r="RMN759" s="31"/>
      <c r="RMO759" s="31"/>
      <c r="RMP759" s="31"/>
      <c r="RMQ759" s="31"/>
      <c r="RMR759" s="31"/>
      <c r="RMS759" s="31"/>
      <c r="RMT759" s="31"/>
      <c r="RMU759" s="31"/>
      <c r="RMV759" s="31"/>
      <c r="RMW759" s="31"/>
      <c r="RMX759" s="31"/>
      <c r="RMY759" s="31"/>
      <c r="RMZ759" s="31"/>
      <c r="RNA759" s="31"/>
      <c r="RNB759" s="31"/>
      <c r="RNC759" s="31"/>
      <c r="RND759" s="31"/>
      <c r="RNE759" s="31"/>
      <c r="RNF759" s="31"/>
      <c r="RNG759" s="31"/>
      <c r="RNH759" s="31"/>
      <c r="RNI759" s="31"/>
      <c r="RNJ759" s="31"/>
      <c r="RNK759" s="31"/>
      <c r="RNL759" s="31"/>
      <c r="RNM759" s="31"/>
      <c r="RNN759" s="31"/>
      <c r="RNO759" s="31"/>
      <c r="RNP759" s="31"/>
      <c r="RNQ759" s="31"/>
      <c r="RNR759" s="31"/>
      <c r="RNS759" s="31"/>
      <c r="RNT759" s="31"/>
      <c r="RNU759" s="31"/>
      <c r="RNV759" s="31"/>
      <c r="RNW759" s="31"/>
      <c r="RNX759" s="31"/>
      <c r="RNY759" s="31"/>
      <c r="RNZ759" s="31"/>
      <c r="ROA759" s="31"/>
      <c r="ROB759" s="31"/>
      <c r="ROC759" s="31"/>
      <c r="ROD759" s="31"/>
      <c r="ROE759" s="31"/>
      <c r="ROF759" s="31"/>
      <c r="ROG759" s="31"/>
      <c r="ROH759" s="31"/>
      <c r="ROI759" s="31"/>
      <c r="ROJ759" s="31"/>
      <c r="ROK759" s="31"/>
      <c r="ROL759" s="31"/>
      <c r="ROM759" s="31"/>
      <c r="RON759" s="31"/>
      <c r="ROO759" s="31"/>
      <c r="ROP759" s="31"/>
      <c r="ROQ759" s="31"/>
      <c r="ROR759" s="31"/>
      <c r="ROS759" s="31"/>
      <c r="ROT759" s="31"/>
      <c r="ROU759" s="31"/>
      <c r="ROV759" s="31"/>
      <c r="ROW759" s="31"/>
      <c r="ROX759" s="31"/>
      <c r="ROY759" s="31"/>
      <c r="ROZ759" s="31"/>
      <c r="RPA759" s="31"/>
      <c r="RPB759" s="31"/>
      <c r="RPC759" s="31"/>
      <c r="RPD759" s="31"/>
      <c r="RPE759" s="31"/>
      <c r="RPF759" s="31"/>
      <c r="RPG759" s="31"/>
      <c r="RPH759" s="31"/>
      <c r="RPI759" s="31"/>
      <c r="RPJ759" s="31"/>
      <c r="RPK759" s="31"/>
      <c r="RPL759" s="31"/>
      <c r="RPM759" s="31"/>
      <c r="RPN759" s="31"/>
      <c r="RPO759" s="31"/>
      <c r="RPP759" s="31"/>
      <c r="RPQ759" s="31"/>
      <c r="RPR759" s="31"/>
      <c r="RPS759" s="31"/>
      <c r="RPT759" s="31"/>
      <c r="RPU759" s="31"/>
      <c r="RPV759" s="31"/>
      <c r="RPW759" s="31"/>
      <c r="RPX759" s="31"/>
      <c r="RPY759" s="31"/>
      <c r="RPZ759" s="31"/>
      <c r="RQA759" s="31"/>
      <c r="RQB759" s="31"/>
      <c r="RQC759" s="31"/>
      <c r="RQD759" s="31"/>
      <c r="RQE759" s="31"/>
      <c r="RQF759" s="31"/>
      <c r="RQG759" s="31"/>
      <c r="RQH759" s="31"/>
      <c r="RQI759" s="31"/>
      <c r="RQJ759" s="31"/>
      <c r="RQK759" s="31"/>
      <c r="RQL759" s="31"/>
      <c r="RQM759" s="31"/>
      <c r="RQN759" s="31"/>
      <c r="RQO759" s="31"/>
      <c r="RQP759" s="31"/>
      <c r="RQQ759" s="31"/>
      <c r="RQR759" s="31"/>
      <c r="RQS759" s="31"/>
      <c r="RQT759" s="31"/>
      <c r="RQU759" s="31"/>
      <c r="RQV759" s="31"/>
      <c r="RQW759" s="31"/>
      <c r="RQX759" s="31"/>
      <c r="RQY759" s="31"/>
      <c r="RQZ759" s="31"/>
      <c r="RRA759" s="31"/>
      <c r="RRB759" s="31"/>
      <c r="RRC759" s="31"/>
      <c r="RRD759" s="31"/>
      <c r="RRE759" s="31"/>
      <c r="RRF759" s="31"/>
      <c r="RRG759" s="31"/>
      <c r="RRH759" s="31"/>
      <c r="RRI759" s="31"/>
      <c r="RRJ759" s="31"/>
      <c r="RRK759" s="31"/>
      <c r="RRL759" s="31"/>
      <c r="RRM759" s="31"/>
      <c r="RRN759" s="31"/>
      <c r="RRO759" s="31"/>
      <c r="RRP759" s="31"/>
      <c r="RRQ759" s="31"/>
      <c r="RRR759" s="31"/>
      <c r="RRS759" s="31"/>
      <c r="RRT759" s="31"/>
      <c r="RRU759" s="31"/>
      <c r="RRV759" s="31"/>
      <c r="RRW759" s="31"/>
      <c r="RRX759" s="31"/>
      <c r="RRY759" s="31"/>
      <c r="RRZ759" s="31"/>
      <c r="RSA759" s="31"/>
      <c r="RSB759" s="31"/>
      <c r="RSC759" s="31"/>
      <c r="RSD759" s="31"/>
      <c r="RSE759" s="31"/>
      <c r="RSF759" s="31"/>
      <c r="RSG759" s="31"/>
      <c r="RSH759" s="31"/>
      <c r="RSI759" s="31"/>
      <c r="RSJ759" s="31"/>
      <c r="RSK759" s="31"/>
      <c r="RSL759" s="31"/>
      <c r="RSM759" s="31"/>
      <c r="RSN759" s="31"/>
      <c r="RSO759" s="31"/>
      <c r="RSP759" s="31"/>
      <c r="RSQ759" s="31"/>
      <c r="RSR759" s="31"/>
      <c r="RSS759" s="31"/>
      <c r="RST759" s="31"/>
      <c r="RSU759" s="31"/>
      <c r="RSV759" s="31"/>
      <c r="RSW759" s="31"/>
      <c r="RSX759" s="31"/>
      <c r="RSY759" s="31"/>
      <c r="RSZ759" s="31"/>
      <c r="RTA759" s="31"/>
      <c r="RTB759" s="31"/>
      <c r="RTC759" s="31"/>
      <c r="RTD759" s="31"/>
      <c r="RTE759" s="31"/>
      <c r="RTF759" s="31"/>
      <c r="RTG759" s="31"/>
      <c r="RTH759" s="31"/>
      <c r="RTI759" s="31"/>
      <c r="RTJ759" s="31"/>
      <c r="RTK759" s="31"/>
      <c r="RTL759" s="31"/>
      <c r="RTM759" s="31"/>
      <c r="RTN759" s="31"/>
      <c r="RTO759" s="31"/>
      <c r="RTP759" s="31"/>
      <c r="RTQ759" s="31"/>
      <c r="RTR759" s="31"/>
      <c r="RTS759" s="31"/>
      <c r="RTT759" s="31"/>
      <c r="RTU759" s="31"/>
      <c r="RTV759" s="31"/>
      <c r="RTW759" s="31"/>
      <c r="RTX759" s="31"/>
      <c r="RTY759" s="31"/>
      <c r="RTZ759" s="31"/>
      <c r="RUA759" s="31"/>
      <c r="RUB759" s="31"/>
      <c r="RUC759" s="31"/>
      <c r="RUD759" s="31"/>
      <c r="RUE759" s="31"/>
      <c r="RUF759" s="31"/>
      <c r="RUG759" s="31"/>
      <c r="RUH759" s="31"/>
      <c r="RUI759" s="31"/>
      <c r="RUJ759" s="31"/>
      <c r="RUK759" s="31"/>
      <c r="RUL759" s="31"/>
      <c r="RUM759" s="31"/>
      <c r="RUN759" s="31"/>
      <c r="RUO759" s="31"/>
      <c r="RUP759" s="31"/>
      <c r="RUQ759" s="31"/>
      <c r="RUR759" s="31"/>
      <c r="RUS759" s="31"/>
      <c r="RUT759" s="31"/>
      <c r="RUU759" s="31"/>
      <c r="RUV759" s="31"/>
      <c r="RUW759" s="31"/>
      <c r="RUX759" s="31"/>
      <c r="RUY759" s="31"/>
      <c r="RUZ759" s="31"/>
      <c r="RVA759" s="31"/>
      <c r="RVB759" s="31"/>
      <c r="RVC759" s="31"/>
      <c r="RVD759" s="31"/>
      <c r="RVE759" s="31"/>
      <c r="RVF759" s="31"/>
      <c r="RVG759" s="31"/>
      <c r="RVH759" s="31"/>
      <c r="RVI759" s="31"/>
      <c r="RVJ759" s="31"/>
      <c r="RVK759" s="31"/>
      <c r="RVL759" s="31"/>
      <c r="RVM759" s="31"/>
      <c r="RVN759" s="31"/>
      <c r="RVO759" s="31"/>
      <c r="RVP759" s="31"/>
      <c r="RVQ759" s="31"/>
      <c r="RVR759" s="31"/>
      <c r="RVS759" s="31"/>
      <c r="RVT759" s="31"/>
      <c r="RVU759" s="31"/>
      <c r="RVV759" s="31"/>
      <c r="RVW759" s="31"/>
      <c r="RVX759" s="31"/>
      <c r="RVY759" s="31"/>
      <c r="RVZ759" s="31"/>
      <c r="RWA759" s="31"/>
      <c r="RWB759" s="31"/>
      <c r="RWC759" s="31"/>
      <c r="RWD759" s="31"/>
      <c r="RWE759" s="31"/>
      <c r="RWF759" s="31"/>
      <c r="RWG759" s="31"/>
      <c r="RWH759" s="31"/>
      <c r="RWI759" s="31"/>
      <c r="RWJ759" s="31"/>
      <c r="RWK759" s="31"/>
      <c r="RWL759" s="31"/>
      <c r="RWM759" s="31"/>
      <c r="RWN759" s="31"/>
      <c r="RWO759" s="31"/>
      <c r="RWP759" s="31"/>
      <c r="RWQ759" s="31"/>
      <c r="RWR759" s="31"/>
      <c r="RWS759" s="31"/>
      <c r="RWT759" s="31"/>
      <c r="RWU759" s="31"/>
      <c r="RWV759" s="31"/>
      <c r="RWW759" s="31"/>
      <c r="RWX759" s="31"/>
      <c r="RWY759" s="31"/>
      <c r="RWZ759" s="31"/>
      <c r="RXA759" s="31"/>
      <c r="RXB759" s="31"/>
      <c r="RXC759" s="31"/>
      <c r="RXD759" s="31"/>
      <c r="RXE759" s="31"/>
      <c r="RXF759" s="31"/>
      <c r="RXG759" s="31"/>
      <c r="RXH759" s="31"/>
      <c r="RXI759" s="31"/>
      <c r="RXJ759" s="31"/>
      <c r="RXK759" s="31"/>
      <c r="RXL759" s="31"/>
      <c r="RXM759" s="31"/>
      <c r="RXN759" s="31"/>
      <c r="RXO759" s="31"/>
      <c r="RXP759" s="31"/>
      <c r="RXQ759" s="31"/>
      <c r="RXR759" s="31"/>
      <c r="RXS759" s="31"/>
      <c r="RXT759" s="31"/>
      <c r="RXU759" s="31"/>
      <c r="RXV759" s="31"/>
      <c r="RXW759" s="31"/>
      <c r="RXX759" s="31"/>
      <c r="RXY759" s="31"/>
      <c r="RXZ759" s="31"/>
      <c r="RYA759" s="31"/>
      <c r="RYB759" s="31"/>
      <c r="RYC759" s="31"/>
      <c r="RYD759" s="31"/>
      <c r="RYE759" s="31"/>
      <c r="RYF759" s="31"/>
      <c r="RYG759" s="31"/>
      <c r="RYH759" s="31"/>
      <c r="RYI759" s="31"/>
      <c r="RYJ759" s="31"/>
      <c r="RYK759" s="31"/>
      <c r="RYL759" s="31"/>
      <c r="RYM759" s="31"/>
      <c r="RYN759" s="31"/>
      <c r="RYO759" s="31"/>
      <c r="RYP759" s="31"/>
      <c r="RYQ759" s="31"/>
      <c r="RYR759" s="31"/>
      <c r="RYS759" s="31"/>
      <c r="RYT759" s="31"/>
      <c r="RYU759" s="31"/>
      <c r="RYV759" s="31"/>
      <c r="RYW759" s="31"/>
      <c r="RYX759" s="31"/>
      <c r="RYY759" s="31"/>
      <c r="RYZ759" s="31"/>
      <c r="RZA759" s="31"/>
      <c r="RZB759" s="31"/>
      <c r="RZC759" s="31"/>
      <c r="RZD759" s="31"/>
      <c r="RZE759" s="31"/>
      <c r="RZF759" s="31"/>
      <c r="RZG759" s="31"/>
      <c r="RZH759" s="31"/>
      <c r="RZI759" s="31"/>
      <c r="RZJ759" s="31"/>
      <c r="RZK759" s="31"/>
      <c r="RZL759" s="31"/>
      <c r="RZM759" s="31"/>
      <c r="RZN759" s="31"/>
      <c r="RZO759" s="31"/>
      <c r="RZP759" s="31"/>
      <c r="RZQ759" s="31"/>
      <c r="RZR759" s="31"/>
      <c r="RZS759" s="31"/>
      <c r="RZT759" s="31"/>
      <c r="RZU759" s="31"/>
      <c r="RZV759" s="31"/>
      <c r="RZW759" s="31"/>
      <c r="RZX759" s="31"/>
      <c r="RZY759" s="31"/>
      <c r="RZZ759" s="31"/>
      <c r="SAA759" s="31"/>
      <c r="SAB759" s="31"/>
      <c r="SAC759" s="31"/>
      <c r="SAD759" s="31"/>
      <c r="SAE759" s="31"/>
      <c r="SAF759" s="31"/>
      <c r="SAG759" s="31"/>
      <c r="SAH759" s="31"/>
      <c r="SAI759" s="31"/>
      <c r="SAJ759" s="31"/>
      <c r="SAK759" s="31"/>
      <c r="SAL759" s="31"/>
      <c r="SAM759" s="31"/>
      <c r="SAN759" s="31"/>
      <c r="SAO759" s="31"/>
      <c r="SAP759" s="31"/>
      <c r="SAQ759" s="31"/>
      <c r="SAR759" s="31"/>
      <c r="SAS759" s="31"/>
      <c r="SAT759" s="31"/>
      <c r="SAU759" s="31"/>
      <c r="SAV759" s="31"/>
      <c r="SAW759" s="31"/>
      <c r="SAX759" s="31"/>
      <c r="SAY759" s="31"/>
      <c r="SAZ759" s="31"/>
      <c r="SBA759" s="31"/>
      <c r="SBB759" s="31"/>
      <c r="SBC759" s="31"/>
      <c r="SBD759" s="31"/>
      <c r="SBE759" s="31"/>
      <c r="SBF759" s="31"/>
      <c r="SBG759" s="31"/>
      <c r="SBH759" s="31"/>
      <c r="SBI759" s="31"/>
      <c r="SBJ759" s="31"/>
      <c r="SBK759" s="31"/>
      <c r="SBL759" s="31"/>
      <c r="SBM759" s="31"/>
      <c r="SBN759" s="31"/>
      <c r="SBO759" s="31"/>
      <c r="SBP759" s="31"/>
      <c r="SBQ759" s="31"/>
      <c r="SBR759" s="31"/>
      <c r="SBS759" s="31"/>
      <c r="SBT759" s="31"/>
      <c r="SBU759" s="31"/>
      <c r="SBV759" s="31"/>
      <c r="SBW759" s="31"/>
      <c r="SBX759" s="31"/>
      <c r="SBY759" s="31"/>
      <c r="SBZ759" s="31"/>
      <c r="SCA759" s="31"/>
      <c r="SCB759" s="31"/>
      <c r="SCC759" s="31"/>
      <c r="SCD759" s="31"/>
      <c r="SCE759" s="31"/>
      <c r="SCF759" s="31"/>
      <c r="SCG759" s="31"/>
      <c r="SCH759" s="31"/>
      <c r="SCI759" s="31"/>
      <c r="SCJ759" s="31"/>
      <c r="SCK759" s="31"/>
      <c r="SCL759" s="31"/>
      <c r="SCM759" s="31"/>
      <c r="SCN759" s="31"/>
      <c r="SCO759" s="31"/>
      <c r="SCP759" s="31"/>
      <c r="SCQ759" s="31"/>
      <c r="SCR759" s="31"/>
      <c r="SCS759" s="31"/>
      <c r="SCT759" s="31"/>
      <c r="SCU759" s="31"/>
      <c r="SCV759" s="31"/>
      <c r="SCW759" s="31"/>
      <c r="SCX759" s="31"/>
      <c r="SCY759" s="31"/>
      <c r="SCZ759" s="31"/>
      <c r="SDA759" s="31"/>
      <c r="SDB759" s="31"/>
      <c r="SDC759" s="31"/>
      <c r="SDD759" s="31"/>
      <c r="SDE759" s="31"/>
      <c r="SDF759" s="31"/>
      <c r="SDG759" s="31"/>
      <c r="SDH759" s="31"/>
      <c r="SDI759" s="31"/>
      <c r="SDJ759" s="31"/>
      <c r="SDK759" s="31"/>
      <c r="SDL759" s="31"/>
      <c r="SDM759" s="31"/>
      <c r="SDN759" s="31"/>
      <c r="SDO759" s="31"/>
      <c r="SDP759" s="31"/>
      <c r="SDQ759" s="31"/>
      <c r="SDR759" s="31"/>
      <c r="SDS759" s="31"/>
      <c r="SDT759" s="31"/>
      <c r="SDU759" s="31"/>
      <c r="SDV759" s="31"/>
      <c r="SDW759" s="31"/>
      <c r="SDX759" s="31"/>
      <c r="SDY759" s="31"/>
      <c r="SDZ759" s="31"/>
      <c r="SEA759" s="31"/>
      <c r="SEB759" s="31"/>
      <c r="SEC759" s="31"/>
      <c r="SED759" s="31"/>
      <c r="SEE759" s="31"/>
      <c r="SEF759" s="31"/>
      <c r="SEG759" s="31"/>
      <c r="SEH759" s="31"/>
      <c r="SEI759" s="31"/>
      <c r="SEJ759" s="31"/>
      <c r="SEK759" s="31"/>
      <c r="SEL759" s="31"/>
      <c r="SEM759" s="31"/>
      <c r="SEN759" s="31"/>
      <c r="SEO759" s="31"/>
      <c r="SEP759" s="31"/>
      <c r="SEQ759" s="31"/>
      <c r="SER759" s="31"/>
      <c r="SES759" s="31"/>
      <c r="SET759" s="31"/>
      <c r="SEU759" s="31"/>
      <c r="SEV759" s="31"/>
      <c r="SEW759" s="31"/>
      <c r="SEX759" s="31"/>
      <c r="SEY759" s="31"/>
      <c r="SEZ759" s="31"/>
      <c r="SFA759" s="31"/>
      <c r="SFB759" s="31"/>
      <c r="SFC759" s="31"/>
      <c r="SFD759" s="31"/>
      <c r="SFE759" s="31"/>
      <c r="SFF759" s="31"/>
      <c r="SFG759" s="31"/>
      <c r="SFH759" s="31"/>
      <c r="SFI759" s="31"/>
      <c r="SFJ759" s="31"/>
      <c r="SFK759" s="31"/>
      <c r="SFL759" s="31"/>
      <c r="SFM759" s="31"/>
      <c r="SFN759" s="31"/>
      <c r="SFO759" s="31"/>
      <c r="SFP759" s="31"/>
      <c r="SFQ759" s="31"/>
      <c r="SFR759" s="31"/>
      <c r="SFS759" s="31"/>
      <c r="SFT759" s="31"/>
      <c r="SFU759" s="31"/>
      <c r="SFV759" s="31"/>
      <c r="SFW759" s="31"/>
      <c r="SFX759" s="31"/>
      <c r="SFY759" s="31"/>
      <c r="SFZ759" s="31"/>
      <c r="SGA759" s="31"/>
      <c r="SGB759" s="31"/>
      <c r="SGC759" s="31"/>
      <c r="SGD759" s="31"/>
      <c r="SGE759" s="31"/>
      <c r="SGF759" s="31"/>
      <c r="SGG759" s="31"/>
      <c r="SGH759" s="31"/>
      <c r="SGI759" s="31"/>
      <c r="SGJ759" s="31"/>
      <c r="SGK759" s="31"/>
      <c r="SGL759" s="31"/>
      <c r="SGM759" s="31"/>
      <c r="SGN759" s="31"/>
      <c r="SGO759" s="31"/>
      <c r="SGP759" s="31"/>
      <c r="SGQ759" s="31"/>
      <c r="SGR759" s="31"/>
      <c r="SGS759" s="31"/>
      <c r="SGT759" s="31"/>
      <c r="SGU759" s="31"/>
      <c r="SGV759" s="31"/>
      <c r="SGW759" s="31"/>
      <c r="SGX759" s="31"/>
      <c r="SGY759" s="31"/>
      <c r="SGZ759" s="31"/>
      <c r="SHA759" s="31"/>
      <c r="SHB759" s="31"/>
      <c r="SHC759" s="31"/>
      <c r="SHD759" s="31"/>
      <c r="SHE759" s="31"/>
      <c r="SHF759" s="31"/>
      <c r="SHG759" s="31"/>
      <c r="SHH759" s="31"/>
      <c r="SHI759" s="31"/>
      <c r="SHJ759" s="31"/>
      <c r="SHK759" s="31"/>
      <c r="SHL759" s="31"/>
      <c r="SHM759" s="31"/>
      <c r="SHN759" s="31"/>
      <c r="SHO759" s="31"/>
      <c r="SHP759" s="31"/>
      <c r="SHQ759" s="31"/>
      <c r="SHR759" s="31"/>
      <c r="SHS759" s="31"/>
      <c r="SHT759" s="31"/>
      <c r="SHU759" s="31"/>
      <c r="SHV759" s="31"/>
      <c r="SHW759" s="31"/>
      <c r="SHX759" s="31"/>
      <c r="SHY759" s="31"/>
      <c r="SHZ759" s="31"/>
      <c r="SIA759" s="31"/>
      <c r="SIB759" s="31"/>
      <c r="SIC759" s="31"/>
      <c r="SID759" s="31"/>
      <c r="SIE759" s="31"/>
      <c r="SIF759" s="31"/>
      <c r="SIG759" s="31"/>
      <c r="SIH759" s="31"/>
      <c r="SII759" s="31"/>
      <c r="SIJ759" s="31"/>
      <c r="SIK759" s="31"/>
      <c r="SIL759" s="31"/>
      <c r="SIM759" s="31"/>
      <c r="SIN759" s="31"/>
      <c r="SIO759" s="31"/>
      <c r="SIP759" s="31"/>
      <c r="SIQ759" s="31"/>
      <c r="SIR759" s="31"/>
      <c r="SIS759" s="31"/>
      <c r="SIT759" s="31"/>
      <c r="SIU759" s="31"/>
      <c r="SIV759" s="31"/>
      <c r="SIW759" s="31"/>
      <c r="SIX759" s="31"/>
      <c r="SIY759" s="31"/>
      <c r="SIZ759" s="31"/>
      <c r="SJA759" s="31"/>
      <c r="SJB759" s="31"/>
      <c r="SJC759" s="31"/>
      <c r="SJD759" s="31"/>
      <c r="SJE759" s="31"/>
      <c r="SJF759" s="31"/>
      <c r="SJG759" s="31"/>
      <c r="SJH759" s="31"/>
      <c r="SJI759" s="31"/>
      <c r="SJJ759" s="31"/>
      <c r="SJK759" s="31"/>
      <c r="SJL759" s="31"/>
      <c r="SJM759" s="31"/>
      <c r="SJN759" s="31"/>
      <c r="SJO759" s="31"/>
      <c r="SJP759" s="31"/>
      <c r="SJQ759" s="31"/>
      <c r="SJR759" s="31"/>
      <c r="SJS759" s="31"/>
      <c r="SJT759" s="31"/>
      <c r="SJU759" s="31"/>
      <c r="SJV759" s="31"/>
      <c r="SJW759" s="31"/>
      <c r="SJX759" s="31"/>
      <c r="SJY759" s="31"/>
      <c r="SJZ759" s="31"/>
      <c r="SKA759" s="31"/>
      <c r="SKB759" s="31"/>
      <c r="SKC759" s="31"/>
      <c r="SKD759" s="31"/>
      <c r="SKE759" s="31"/>
      <c r="SKF759" s="31"/>
      <c r="SKG759" s="31"/>
      <c r="SKH759" s="31"/>
      <c r="SKI759" s="31"/>
      <c r="SKJ759" s="31"/>
      <c r="SKK759" s="31"/>
      <c r="SKL759" s="31"/>
      <c r="SKM759" s="31"/>
      <c r="SKN759" s="31"/>
      <c r="SKO759" s="31"/>
      <c r="SKP759" s="31"/>
      <c r="SKQ759" s="31"/>
      <c r="SKR759" s="31"/>
      <c r="SKS759" s="31"/>
      <c r="SKT759" s="31"/>
      <c r="SKU759" s="31"/>
      <c r="SKV759" s="31"/>
      <c r="SKW759" s="31"/>
      <c r="SKX759" s="31"/>
      <c r="SKY759" s="31"/>
      <c r="SKZ759" s="31"/>
      <c r="SLA759" s="31"/>
      <c r="SLB759" s="31"/>
      <c r="SLC759" s="31"/>
      <c r="SLD759" s="31"/>
      <c r="SLE759" s="31"/>
      <c r="SLF759" s="31"/>
      <c r="SLG759" s="31"/>
      <c r="SLH759" s="31"/>
      <c r="SLI759" s="31"/>
      <c r="SLJ759" s="31"/>
      <c r="SLK759" s="31"/>
      <c r="SLL759" s="31"/>
      <c r="SLM759" s="31"/>
      <c r="SLN759" s="31"/>
      <c r="SLO759" s="31"/>
      <c r="SLP759" s="31"/>
      <c r="SLQ759" s="31"/>
      <c r="SLR759" s="31"/>
      <c r="SLS759" s="31"/>
      <c r="SLT759" s="31"/>
      <c r="SLU759" s="31"/>
      <c r="SLV759" s="31"/>
      <c r="SLW759" s="31"/>
      <c r="SLX759" s="31"/>
      <c r="SLY759" s="31"/>
      <c r="SLZ759" s="31"/>
      <c r="SMA759" s="31"/>
      <c r="SMB759" s="31"/>
      <c r="SMC759" s="31"/>
      <c r="SMD759" s="31"/>
      <c r="SME759" s="31"/>
      <c r="SMF759" s="31"/>
      <c r="SMG759" s="31"/>
      <c r="SMH759" s="31"/>
      <c r="SMI759" s="31"/>
      <c r="SMJ759" s="31"/>
      <c r="SMK759" s="31"/>
      <c r="SML759" s="31"/>
      <c r="SMM759" s="31"/>
      <c r="SMN759" s="31"/>
      <c r="SMO759" s="31"/>
      <c r="SMP759" s="31"/>
      <c r="SMQ759" s="31"/>
      <c r="SMR759" s="31"/>
      <c r="SMS759" s="31"/>
      <c r="SMT759" s="31"/>
      <c r="SMU759" s="31"/>
      <c r="SMV759" s="31"/>
      <c r="SMW759" s="31"/>
      <c r="SMX759" s="31"/>
      <c r="SMY759" s="31"/>
      <c r="SMZ759" s="31"/>
      <c r="SNA759" s="31"/>
      <c r="SNB759" s="31"/>
      <c r="SNC759" s="31"/>
      <c r="SND759" s="31"/>
      <c r="SNE759" s="31"/>
      <c r="SNF759" s="31"/>
      <c r="SNG759" s="31"/>
      <c r="SNH759" s="31"/>
      <c r="SNI759" s="31"/>
      <c r="SNJ759" s="31"/>
      <c r="SNK759" s="31"/>
      <c r="SNL759" s="31"/>
      <c r="SNM759" s="31"/>
      <c r="SNN759" s="31"/>
      <c r="SNO759" s="31"/>
      <c r="SNP759" s="31"/>
      <c r="SNQ759" s="31"/>
      <c r="SNR759" s="31"/>
      <c r="SNS759" s="31"/>
      <c r="SNT759" s="31"/>
      <c r="SNU759" s="31"/>
      <c r="SNV759" s="31"/>
      <c r="SNW759" s="31"/>
      <c r="SNX759" s="31"/>
      <c r="SNY759" s="31"/>
      <c r="SNZ759" s="31"/>
      <c r="SOA759" s="31"/>
      <c r="SOB759" s="31"/>
      <c r="SOC759" s="31"/>
      <c r="SOD759" s="31"/>
      <c r="SOE759" s="31"/>
      <c r="SOF759" s="31"/>
      <c r="SOG759" s="31"/>
      <c r="SOH759" s="31"/>
      <c r="SOI759" s="31"/>
      <c r="SOJ759" s="31"/>
      <c r="SOK759" s="31"/>
      <c r="SOL759" s="31"/>
      <c r="SOM759" s="31"/>
      <c r="SON759" s="31"/>
      <c r="SOO759" s="31"/>
      <c r="SOP759" s="31"/>
      <c r="SOQ759" s="31"/>
      <c r="SOR759" s="31"/>
      <c r="SOS759" s="31"/>
      <c r="SOT759" s="31"/>
      <c r="SOU759" s="31"/>
      <c r="SOV759" s="31"/>
      <c r="SOW759" s="31"/>
      <c r="SOX759" s="31"/>
      <c r="SOY759" s="31"/>
      <c r="SOZ759" s="31"/>
      <c r="SPA759" s="31"/>
      <c r="SPB759" s="31"/>
      <c r="SPC759" s="31"/>
      <c r="SPD759" s="31"/>
      <c r="SPE759" s="31"/>
      <c r="SPF759" s="31"/>
      <c r="SPG759" s="31"/>
      <c r="SPH759" s="31"/>
      <c r="SPI759" s="31"/>
      <c r="SPJ759" s="31"/>
      <c r="SPK759" s="31"/>
      <c r="SPL759" s="31"/>
      <c r="SPM759" s="31"/>
      <c r="SPN759" s="31"/>
      <c r="SPO759" s="31"/>
      <c r="SPP759" s="31"/>
      <c r="SPQ759" s="31"/>
      <c r="SPR759" s="31"/>
      <c r="SPS759" s="31"/>
      <c r="SPT759" s="31"/>
      <c r="SPU759" s="31"/>
      <c r="SPV759" s="31"/>
      <c r="SPW759" s="31"/>
      <c r="SPX759" s="31"/>
      <c r="SPY759" s="31"/>
      <c r="SPZ759" s="31"/>
      <c r="SQA759" s="31"/>
      <c r="SQB759" s="31"/>
      <c r="SQC759" s="31"/>
      <c r="SQD759" s="31"/>
      <c r="SQE759" s="31"/>
      <c r="SQF759" s="31"/>
      <c r="SQG759" s="31"/>
      <c r="SQH759" s="31"/>
      <c r="SQI759" s="31"/>
      <c r="SQJ759" s="31"/>
      <c r="SQK759" s="31"/>
      <c r="SQL759" s="31"/>
      <c r="SQM759" s="31"/>
      <c r="SQN759" s="31"/>
      <c r="SQO759" s="31"/>
      <c r="SQP759" s="31"/>
      <c r="SQQ759" s="31"/>
      <c r="SQR759" s="31"/>
      <c r="SQS759" s="31"/>
      <c r="SQT759" s="31"/>
      <c r="SQU759" s="31"/>
      <c r="SQV759" s="31"/>
      <c r="SQW759" s="31"/>
      <c r="SQX759" s="31"/>
      <c r="SQY759" s="31"/>
      <c r="SQZ759" s="31"/>
      <c r="SRA759" s="31"/>
      <c r="SRB759" s="31"/>
      <c r="SRC759" s="31"/>
      <c r="SRD759" s="31"/>
      <c r="SRE759" s="31"/>
      <c r="SRF759" s="31"/>
      <c r="SRG759" s="31"/>
      <c r="SRH759" s="31"/>
      <c r="SRI759" s="31"/>
      <c r="SRJ759" s="31"/>
      <c r="SRK759" s="31"/>
      <c r="SRL759" s="31"/>
      <c r="SRM759" s="31"/>
      <c r="SRN759" s="31"/>
      <c r="SRO759" s="31"/>
      <c r="SRP759" s="31"/>
      <c r="SRQ759" s="31"/>
      <c r="SRR759" s="31"/>
      <c r="SRS759" s="31"/>
      <c r="SRT759" s="31"/>
      <c r="SRU759" s="31"/>
      <c r="SRV759" s="31"/>
      <c r="SRW759" s="31"/>
      <c r="SRX759" s="31"/>
      <c r="SRY759" s="31"/>
      <c r="SRZ759" s="31"/>
      <c r="SSA759" s="31"/>
      <c r="SSB759" s="31"/>
      <c r="SSC759" s="31"/>
      <c r="SSD759" s="31"/>
      <c r="SSE759" s="31"/>
      <c r="SSF759" s="31"/>
      <c r="SSG759" s="31"/>
      <c r="SSH759" s="31"/>
      <c r="SSI759" s="31"/>
      <c r="SSJ759" s="31"/>
      <c r="SSK759" s="31"/>
      <c r="SSL759" s="31"/>
      <c r="SSM759" s="31"/>
      <c r="SSN759" s="31"/>
      <c r="SSO759" s="31"/>
      <c r="SSP759" s="31"/>
      <c r="SSQ759" s="31"/>
      <c r="SSR759" s="31"/>
      <c r="SSS759" s="31"/>
      <c r="SST759" s="31"/>
      <c r="SSU759" s="31"/>
      <c r="SSV759" s="31"/>
      <c r="SSW759" s="31"/>
      <c r="SSX759" s="31"/>
      <c r="SSY759" s="31"/>
      <c r="SSZ759" s="31"/>
      <c r="STA759" s="31"/>
      <c r="STB759" s="31"/>
      <c r="STC759" s="31"/>
      <c r="STD759" s="31"/>
      <c r="STE759" s="31"/>
      <c r="STF759" s="31"/>
      <c r="STG759" s="31"/>
      <c r="STH759" s="31"/>
      <c r="STI759" s="31"/>
      <c r="STJ759" s="31"/>
      <c r="STK759" s="31"/>
      <c r="STL759" s="31"/>
      <c r="STM759" s="31"/>
      <c r="STN759" s="31"/>
      <c r="STO759" s="31"/>
      <c r="STP759" s="31"/>
      <c r="STQ759" s="31"/>
      <c r="STR759" s="31"/>
      <c r="STS759" s="31"/>
      <c r="STT759" s="31"/>
      <c r="STU759" s="31"/>
      <c r="STV759" s="31"/>
      <c r="STW759" s="31"/>
      <c r="STX759" s="31"/>
      <c r="STY759" s="31"/>
      <c r="STZ759" s="31"/>
      <c r="SUA759" s="31"/>
      <c r="SUB759" s="31"/>
      <c r="SUC759" s="31"/>
      <c r="SUD759" s="31"/>
      <c r="SUE759" s="31"/>
      <c r="SUF759" s="31"/>
      <c r="SUG759" s="31"/>
      <c r="SUH759" s="31"/>
      <c r="SUI759" s="31"/>
      <c r="SUJ759" s="31"/>
      <c r="SUK759" s="31"/>
      <c r="SUL759" s="31"/>
      <c r="SUM759" s="31"/>
      <c r="SUN759" s="31"/>
      <c r="SUO759" s="31"/>
      <c r="SUP759" s="31"/>
      <c r="SUQ759" s="31"/>
      <c r="SUR759" s="31"/>
      <c r="SUS759" s="31"/>
      <c r="SUT759" s="31"/>
      <c r="SUU759" s="31"/>
      <c r="SUV759" s="31"/>
      <c r="SUW759" s="31"/>
      <c r="SUX759" s="31"/>
      <c r="SUY759" s="31"/>
      <c r="SUZ759" s="31"/>
      <c r="SVA759" s="31"/>
      <c r="SVB759" s="31"/>
      <c r="SVC759" s="31"/>
      <c r="SVD759" s="31"/>
      <c r="SVE759" s="31"/>
      <c r="SVF759" s="31"/>
      <c r="SVG759" s="31"/>
      <c r="SVH759" s="31"/>
      <c r="SVI759" s="31"/>
      <c r="SVJ759" s="31"/>
      <c r="SVK759" s="31"/>
      <c r="SVL759" s="31"/>
      <c r="SVM759" s="31"/>
      <c r="SVN759" s="31"/>
      <c r="SVO759" s="31"/>
      <c r="SVP759" s="31"/>
      <c r="SVQ759" s="31"/>
      <c r="SVR759" s="31"/>
      <c r="SVS759" s="31"/>
      <c r="SVT759" s="31"/>
      <c r="SVU759" s="31"/>
      <c r="SVV759" s="31"/>
      <c r="SVW759" s="31"/>
      <c r="SVX759" s="31"/>
      <c r="SVY759" s="31"/>
      <c r="SVZ759" s="31"/>
      <c r="SWA759" s="31"/>
      <c r="SWB759" s="31"/>
      <c r="SWC759" s="31"/>
      <c r="SWD759" s="31"/>
      <c r="SWE759" s="31"/>
      <c r="SWF759" s="31"/>
      <c r="SWG759" s="31"/>
      <c r="SWH759" s="31"/>
      <c r="SWI759" s="31"/>
      <c r="SWJ759" s="31"/>
      <c r="SWK759" s="31"/>
      <c r="SWL759" s="31"/>
      <c r="SWM759" s="31"/>
      <c r="SWN759" s="31"/>
      <c r="SWO759" s="31"/>
      <c r="SWP759" s="31"/>
      <c r="SWQ759" s="31"/>
      <c r="SWR759" s="31"/>
      <c r="SWS759" s="31"/>
      <c r="SWT759" s="31"/>
      <c r="SWU759" s="31"/>
      <c r="SWV759" s="31"/>
      <c r="SWW759" s="31"/>
      <c r="SWX759" s="31"/>
      <c r="SWY759" s="31"/>
      <c r="SWZ759" s="31"/>
      <c r="SXA759" s="31"/>
      <c r="SXB759" s="31"/>
      <c r="SXC759" s="31"/>
      <c r="SXD759" s="31"/>
      <c r="SXE759" s="31"/>
      <c r="SXF759" s="31"/>
      <c r="SXG759" s="31"/>
      <c r="SXH759" s="31"/>
      <c r="SXI759" s="31"/>
      <c r="SXJ759" s="31"/>
      <c r="SXK759" s="31"/>
      <c r="SXL759" s="31"/>
      <c r="SXM759" s="31"/>
      <c r="SXN759" s="31"/>
      <c r="SXO759" s="31"/>
      <c r="SXP759" s="31"/>
      <c r="SXQ759" s="31"/>
      <c r="SXR759" s="31"/>
      <c r="SXS759" s="31"/>
      <c r="SXT759" s="31"/>
      <c r="SXU759" s="31"/>
      <c r="SXV759" s="31"/>
      <c r="SXW759" s="31"/>
      <c r="SXX759" s="31"/>
      <c r="SXY759" s="31"/>
      <c r="SXZ759" s="31"/>
      <c r="SYA759" s="31"/>
      <c r="SYB759" s="31"/>
      <c r="SYC759" s="31"/>
      <c r="SYD759" s="31"/>
      <c r="SYE759" s="31"/>
      <c r="SYF759" s="31"/>
      <c r="SYG759" s="31"/>
      <c r="SYH759" s="31"/>
      <c r="SYI759" s="31"/>
      <c r="SYJ759" s="31"/>
      <c r="SYK759" s="31"/>
      <c r="SYL759" s="31"/>
      <c r="SYM759" s="31"/>
      <c r="SYN759" s="31"/>
      <c r="SYO759" s="31"/>
      <c r="SYP759" s="31"/>
      <c r="SYQ759" s="31"/>
      <c r="SYR759" s="31"/>
      <c r="SYS759" s="31"/>
      <c r="SYT759" s="31"/>
      <c r="SYU759" s="31"/>
      <c r="SYV759" s="31"/>
      <c r="SYW759" s="31"/>
      <c r="SYX759" s="31"/>
      <c r="SYY759" s="31"/>
      <c r="SYZ759" s="31"/>
      <c r="SZA759" s="31"/>
      <c r="SZB759" s="31"/>
      <c r="SZC759" s="31"/>
      <c r="SZD759" s="31"/>
      <c r="SZE759" s="31"/>
      <c r="SZF759" s="31"/>
      <c r="SZG759" s="31"/>
      <c r="SZH759" s="31"/>
      <c r="SZI759" s="31"/>
      <c r="SZJ759" s="31"/>
      <c r="SZK759" s="31"/>
      <c r="SZL759" s="31"/>
      <c r="SZM759" s="31"/>
      <c r="SZN759" s="31"/>
      <c r="SZO759" s="31"/>
      <c r="SZP759" s="31"/>
      <c r="SZQ759" s="31"/>
      <c r="SZR759" s="31"/>
      <c r="SZS759" s="31"/>
      <c r="SZT759" s="31"/>
      <c r="SZU759" s="31"/>
      <c r="SZV759" s="31"/>
      <c r="SZW759" s="31"/>
      <c r="SZX759" s="31"/>
      <c r="SZY759" s="31"/>
      <c r="SZZ759" s="31"/>
      <c r="TAA759" s="31"/>
      <c r="TAB759" s="31"/>
      <c r="TAC759" s="31"/>
      <c r="TAD759" s="31"/>
      <c r="TAE759" s="31"/>
      <c r="TAF759" s="31"/>
      <c r="TAG759" s="31"/>
      <c r="TAH759" s="31"/>
      <c r="TAI759" s="31"/>
      <c r="TAJ759" s="31"/>
      <c r="TAK759" s="31"/>
      <c r="TAL759" s="31"/>
      <c r="TAM759" s="31"/>
      <c r="TAN759" s="31"/>
      <c r="TAO759" s="31"/>
      <c r="TAP759" s="31"/>
      <c r="TAQ759" s="31"/>
      <c r="TAR759" s="31"/>
      <c r="TAS759" s="31"/>
      <c r="TAT759" s="31"/>
      <c r="TAU759" s="31"/>
      <c r="TAV759" s="31"/>
      <c r="TAW759" s="31"/>
      <c r="TAX759" s="31"/>
      <c r="TAY759" s="31"/>
      <c r="TAZ759" s="31"/>
      <c r="TBA759" s="31"/>
      <c r="TBB759" s="31"/>
      <c r="TBC759" s="31"/>
      <c r="TBD759" s="31"/>
      <c r="TBE759" s="31"/>
      <c r="TBF759" s="31"/>
      <c r="TBG759" s="31"/>
      <c r="TBH759" s="31"/>
      <c r="TBI759" s="31"/>
      <c r="TBJ759" s="31"/>
      <c r="TBK759" s="31"/>
      <c r="TBL759" s="31"/>
      <c r="TBM759" s="31"/>
      <c r="TBN759" s="31"/>
      <c r="TBO759" s="31"/>
      <c r="TBP759" s="31"/>
      <c r="TBQ759" s="31"/>
      <c r="TBR759" s="31"/>
      <c r="TBS759" s="31"/>
      <c r="TBT759" s="31"/>
      <c r="TBU759" s="31"/>
      <c r="TBV759" s="31"/>
      <c r="TBW759" s="31"/>
      <c r="TBX759" s="31"/>
      <c r="TBY759" s="31"/>
      <c r="TBZ759" s="31"/>
      <c r="TCA759" s="31"/>
      <c r="TCB759" s="31"/>
      <c r="TCC759" s="31"/>
      <c r="TCD759" s="31"/>
      <c r="TCE759" s="31"/>
      <c r="TCF759" s="31"/>
      <c r="TCG759" s="31"/>
      <c r="TCH759" s="31"/>
      <c r="TCI759" s="31"/>
      <c r="TCJ759" s="31"/>
      <c r="TCK759" s="31"/>
      <c r="TCL759" s="31"/>
      <c r="TCM759" s="31"/>
      <c r="TCN759" s="31"/>
      <c r="TCO759" s="31"/>
      <c r="TCP759" s="31"/>
      <c r="TCQ759" s="31"/>
      <c r="TCR759" s="31"/>
      <c r="TCS759" s="31"/>
      <c r="TCT759" s="31"/>
      <c r="TCU759" s="31"/>
      <c r="TCV759" s="31"/>
      <c r="TCW759" s="31"/>
      <c r="TCX759" s="31"/>
      <c r="TCY759" s="31"/>
      <c r="TCZ759" s="31"/>
      <c r="TDA759" s="31"/>
      <c r="TDB759" s="31"/>
      <c r="TDC759" s="31"/>
      <c r="TDD759" s="31"/>
      <c r="TDE759" s="31"/>
      <c r="TDF759" s="31"/>
      <c r="TDG759" s="31"/>
      <c r="TDH759" s="31"/>
      <c r="TDI759" s="31"/>
      <c r="TDJ759" s="31"/>
      <c r="TDK759" s="31"/>
      <c r="TDL759" s="31"/>
      <c r="TDM759" s="31"/>
      <c r="TDN759" s="31"/>
      <c r="TDO759" s="31"/>
      <c r="TDP759" s="31"/>
      <c r="TDQ759" s="31"/>
      <c r="TDR759" s="31"/>
      <c r="TDS759" s="31"/>
      <c r="TDT759" s="31"/>
      <c r="TDU759" s="31"/>
      <c r="TDV759" s="31"/>
      <c r="TDW759" s="31"/>
      <c r="TDX759" s="31"/>
      <c r="TDY759" s="31"/>
      <c r="TDZ759" s="31"/>
      <c r="TEA759" s="31"/>
      <c r="TEB759" s="31"/>
      <c r="TEC759" s="31"/>
      <c r="TED759" s="31"/>
      <c r="TEE759" s="31"/>
      <c r="TEF759" s="31"/>
      <c r="TEG759" s="31"/>
      <c r="TEH759" s="31"/>
      <c r="TEI759" s="31"/>
      <c r="TEJ759" s="31"/>
      <c r="TEK759" s="31"/>
      <c r="TEL759" s="31"/>
      <c r="TEM759" s="31"/>
      <c r="TEN759" s="31"/>
      <c r="TEO759" s="31"/>
      <c r="TEP759" s="31"/>
      <c r="TEQ759" s="31"/>
      <c r="TER759" s="31"/>
      <c r="TES759" s="31"/>
      <c r="TET759" s="31"/>
      <c r="TEU759" s="31"/>
      <c r="TEV759" s="31"/>
      <c r="TEW759" s="31"/>
      <c r="TEX759" s="31"/>
      <c r="TEY759" s="31"/>
      <c r="TEZ759" s="31"/>
      <c r="TFA759" s="31"/>
      <c r="TFB759" s="31"/>
      <c r="TFC759" s="31"/>
      <c r="TFD759" s="31"/>
      <c r="TFE759" s="31"/>
      <c r="TFF759" s="31"/>
      <c r="TFG759" s="31"/>
      <c r="TFH759" s="31"/>
      <c r="TFI759" s="31"/>
      <c r="TFJ759" s="31"/>
      <c r="TFK759" s="31"/>
      <c r="TFL759" s="31"/>
      <c r="TFM759" s="31"/>
      <c r="TFN759" s="31"/>
      <c r="TFO759" s="31"/>
      <c r="TFP759" s="31"/>
      <c r="TFQ759" s="31"/>
      <c r="TFR759" s="31"/>
      <c r="TFS759" s="31"/>
      <c r="TFT759" s="31"/>
      <c r="TFU759" s="31"/>
      <c r="TFV759" s="31"/>
      <c r="TFW759" s="31"/>
      <c r="TFX759" s="31"/>
      <c r="TFY759" s="31"/>
      <c r="TFZ759" s="31"/>
      <c r="TGA759" s="31"/>
      <c r="TGB759" s="31"/>
      <c r="TGC759" s="31"/>
      <c r="TGD759" s="31"/>
      <c r="TGE759" s="31"/>
      <c r="TGF759" s="31"/>
      <c r="TGG759" s="31"/>
      <c r="TGH759" s="31"/>
      <c r="TGI759" s="31"/>
      <c r="TGJ759" s="31"/>
      <c r="TGK759" s="31"/>
      <c r="TGL759" s="31"/>
      <c r="TGM759" s="31"/>
      <c r="TGN759" s="31"/>
      <c r="TGO759" s="31"/>
      <c r="TGP759" s="31"/>
      <c r="TGQ759" s="31"/>
      <c r="TGR759" s="31"/>
      <c r="TGS759" s="31"/>
      <c r="TGT759" s="31"/>
      <c r="TGU759" s="31"/>
      <c r="TGV759" s="31"/>
      <c r="TGW759" s="31"/>
      <c r="TGX759" s="31"/>
      <c r="TGY759" s="31"/>
      <c r="TGZ759" s="31"/>
      <c r="THA759" s="31"/>
      <c r="THB759" s="31"/>
      <c r="THC759" s="31"/>
      <c r="THD759" s="31"/>
      <c r="THE759" s="31"/>
      <c r="THF759" s="31"/>
      <c r="THG759" s="31"/>
      <c r="THH759" s="31"/>
      <c r="THI759" s="31"/>
      <c r="THJ759" s="31"/>
      <c r="THK759" s="31"/>
      <c r="THL759" s="31"/>
      <c r="THM759" s="31"/>
      <c r="THN759" s="31"/>
      <c r="THO759" s="31"/>
      <c r="THP759" s="31"/>
      <c r="THQ759" s="31"/>
      <c r="THR759" s="31"/>
      <c r="THS759" s="31"/>
      <c r="THT759" s="31"/>
      <c r="THU759" s="31"/>
      <c r="THV759" s="31"/>
      <c r="THW759" s="31"/>
      <c r="THX759" s="31"/>
      <c r="THY759" s="31"/>
      <c r="THZ759" s="31"/>
      <c r="TIA759" s="31"/>
      <c r="TIB759" s="31"/>
      <c r="TIC759" s="31"/>
      <c r="TID759" s="31"/>
      <c r="TIE759" s="31"/>
      <c r="TIF759" s="31"/>
      <c r="TIG759" s="31"/>
      <c r="TIH759" s="31"/>
      <c r="TII759" s="31"/>
      <c r="TIJ759" s="31"/>
      <c r="TIK759" s="31"/>
      <c r="TIL759" s="31"/>
      <c r="TIM759" s="31"/>
      <c r="TIN759" s="31"/>
      <c r="TIO759" s="31"/>
      <c r="TIP759" s="31"/>
      <c r="TIQ759" s="31"/>
      <c r="TIR759" s="31"/>
      <c r="TIS759" s="31"/>
      <c r="TIT759" s="31"/>
      <c r="TIU759" s="31"/>
      <c r="TIV759" s="31"/>
      <c r="TIW759" s="31"/>
      <c r="TIX759" s="31"/>
      <c r="TIY759" s="31"/>
      <c r="TIZ759" s="31"/>
      <c r="TJA759" s="31"/>
      <c r="TJB759" s="31"/>
      <c r="TJC759" s="31"/>
      <c r="TJD759" s="31"/>
      <c r="TJE759" s="31"/>
      <c r="TJF759" s="31"/>
      <c r="TJG759" s="31"/>
      <c r="TJH759" s="31"/>
      <c r="TJI759" s="31"/>
      <c r="TJJ759" s="31"/>
      <c r="TJK759" s="31"/>
      <c r="TJL759" s="31"/>
      <c r="TJM759" s="31"/>
      <c r="TJN759" s="31"/>
      <c r="TJO759" s="31"/>
      <c r="TJP759" s="31"/>
      <c r="TJQ759" s="31"/>
      <c r="TJR759" s="31"/>
      <c r="TJS759" s="31"/>
      <c r="TJT759" s="31"/>
      <c r="TJU759" s="31"/>
      <c r="TJV759" s="31"/>
      <c r="TJW759" s="31"/>
      <c r="TJX759" s="31"/>
      <c r="TJY759" s="31"/>
      <c r="TJZ759" s="31"/>
      <c r="TKA759" s="31"/>
      <c r="TKB759" s="31"/>
      <c r="TKC759" s="31"/>
      <c r="TKD759" s="31"/>
      <c r="TKE759" s="31"/>
      <c r="TKF759" s="31"/>
      <c r="TKG759" s="31"/>
      <c r="TKH759" s="31"/>
      <c r="TKI759" s="31"/>
      <c r="TKJ759" s="31"/>
      <c r="TKK759" s="31"/>
      <c r="TKL759" s="31"/>
      <c r="TKM759" s="31"/>
      <c r="TKN759" s="31"/>
      <c r="TKO759" s="31"/>
      <c r="TKP759" s="31"/>
      <c r="TKQ759" s="31"/>
      <c r="TKR759" s="31"/>
      <c r="TKS759" s="31"/>
      <c r="TKT759" s="31"/>
      <c r="TKU759" s="31"/>
      <c r="TKV759" s="31"/>
      <c r="TKW759" s="31"/>
      <c r="TKX759" s="31"/>
      <c r="TKY759" s="31"/>
      <c r="TKZ759" s="31"/>
      <c r="TLA759" s="31"/>
      <c r="TLB759" s="31"/>
      <c r="TLC759" s="31"/>
      <c r="TLD759" s="31"/>
      <c r="TLE759" s="31"/>
      <c r="TLF759" s="31"/>
      <c r="TLG759" s="31"/>
      <c r="TLH759" s="31"/>
      <c r="TLI759" s="31"/>
      <c r="TLJ759" s="31"/>
      <c r="TLK759" s="31"/>
      <c r="TLL759" s="31"/>
      <c r="TLM759" s="31"/>
      <c r="TLN759" s="31"/>
      <c r="TLO759" s="31"/>
      <c r="TLP759" s="31"/>
      <c r="TLQ759" s="31"/>
      <c r="TLR759" s="31"/>
      <c r="TLS759" s="31"/>
      <c r="TLT759" s="31"/>
      <c r="TLU759" s="31"/>
      <c r="TLV759" s="31"/>
      <c r="TLW759" s="31"/>
      <c r="TLX759" s="31"/>
      <c r="TLY759" s="31"/>
      <c r="TLZ759" s="31"/>
      <c r="TMA759" s="31"/>
      <c r="TMB759" s="31"/>
      <c r="TMC759" s="31"/>
      <c r="TMD759" s="31"/>
      <c r="TME759" s="31"/>
      <c r="TMF759" s="31"/>
      <c r="TMG759" s="31"/>
      <c r="TMH759" s="31"/>
      <c r="TMI759" s="31"/>
      <c r="TMJ759" s="31"/>
      <c r="TMK759" s="31"/>
      <c r="TML759" s="31"/>
      <c r="TMM759" s="31"/>
      <c r="TMN759" s="31"/>
      <c r="TMO759" s="31"/>
      <c r="TMP759" s="31"/>
      <c r="TMQ759" s="31"/>
      <c r="TMR759" s="31"/>
      <c r="TMS759" s="31"/>
      <c r="TMT759" s="31"/>
      <c r="TMU759" s="31"/>
      <c r="TMV759" s="31"/>
      <c r="TMW759" s="31"/>
      <c r="TMX759" s="31"/>
      <c r="TMY759" s="31"/>
      <c r="TMZ759" s="31"/>
      <c r="TNA759" s="31"/>
      <c r="TNB759" s="31"/>
      <c r="TNC759" s="31"/>
      <c r="TND759" s="31"/>
      <c r="TNE759" s="31"/>
      <c r="TNF759" s="31"/>
      <c r="TNG759" s="31"/>
      <c r="TNH759" s="31"/>
      <c r="TNI759" s="31"/>
      <c r="TNJ759" s="31"/>
      <c r="TNK759" s="31"/>
      <c r="TNL759" s="31"/>
      <c r="TNM759" s="31"/>
      <c r="TNN759" s="31"/>
      <c r="TNO759" s="31"/>
      <c r="TNP759" s="31"/>
      <c r="TNQ759" s="31"/>
      <c r="TNR759" s="31"/>
      <c r="TNS759" s="31"/>
      <c r="TNT759" s="31"/>
      <c r="TNU759" s="31"/>
      <c r="TNV759" s="31"/>
      <c r="TNW759" s="31"/>
      <c r="TNX759" s="31"/>
      <c r="TNY759" s="31"/>
      <c r="TNZ759" s="31"/>
      <c r="TOA759" s="31"/>
      <c r="TOB759" s="31"/>
      <c r="TOC759" s="31"/>
      <c r="TOD759" s="31"/>
      <c r="TOE759" s="31"/>
      <c r="TOF759" s="31"/>
      <c r="TOG759" s="31"/>
      <c r="TOH759" s="31"/>
      <c r="TOI759" s="31"/>
      <c r="TOJ759" s="31"/>
      <c r="TOK759" s="31"/>
      <c r="TOL759" s="31"/>
      <c r="TOM759" s="31"/>
      <c r="TON759" s="31"/>
      <c r="TOO759" s="31"/>
      <c r="TOP759" s="31"/>
      <c r="TOQ759" s="31"/>
      <c r="TOR759" s="31"/>
      <c r="TOS759" s="31"/>
      <c r="TOT759" s="31"/>
      <c r="TOU759" s="31"/>
      <c r="TOV759" s="31"/>
      <c r="TOW759" s="31"/>
      <c r="TOX759" s="31"/>
      <c r="TOY759" s="31"/>
      <c r="TOZ759" s="31"/>
      <c r="TPA759" s="31"/>
      <c r="TPB759" s="31"/>
      <c r="TPC759" s="31"/>
      <c r="TPD759" s="31"/>
      <c r="TPE759" s="31"/>
      <c r="TPF759" s="31"/>
      <c r="TPG759" s="31"/>
      <c r="TPH759" s="31"/>
      <c r="TPI759" s="31"/>
      <c r="TPJ759" s="31"/>
      <c r="TPK759" s="31"/>
      <c r="TPL759" s="31"/>
      <c r="TPM759" s="31"/>
      <c r="TPN759" s="31"/>
      <c r="TPO759" s="31"/>
      <c r="TPP759" s="31"/>
      <c r="TPQ759" s="31"/>
      <c r="TPR759" s="31"/>
      <c r="TPS759" s="31"/>
      <c r="TPT759" s="31"/>
      <c r="TPU759" s="31"/>
      <c r="TPV759" s="31"/>
      <c r="TPW759" s="31"/>
      <c r="TPX759" s="31"/>
      <c r="TPY759" s="31"/>
      <c r="TPZ759" s="31"/>
      <c r="TQA759" s="31"/>
      <c r="TQB759" s="31"/>
      <c r="TQC759" s="31"/>
      <c r="TQD759" s="31"/>
      <c r="TQE759" s="31"/>
      <c r="TQF759" s="31"/>
      <c r="TQG759" s="31"/>
      <c r="TQH759" s="31"/>
      <c r="TQI759" s="31"/>
      <c r="TQJ759" s="31"/>
      <c r="TQK759" s="31"/>
      <c r="TQL759" s="31"/>
      <c r="TQM759" s="31"/>
      <c r="TQN759" s="31"/>
      <c r="TQO759" s="31"/>
      <c r="TQP759" s="31"/>
      <c r="TQQ759" s="31"/>
      <c r="TQR759" s="31"/>
      <c r="TQS759" s="31"/>
      <c r="TQT759" s="31"/>
      <c r="TQU759" s="31"/>
      <c r="TQV759" s="31"/>
      <c r="TQW759" s="31"/>
      <c r="TQX759" s="31"/>
      <c r="TQY759" s="31"/>
      <c r="TQZ759" s="31"/>
      <c r="TRA759" s="31"/>
      <c r="TRB759" s="31"/>
      <c r="TRC759" s="31"/>
      <c r="TRD759" s="31"/>
      <c r="TRE759" s="31"/>
      <c r="TRF759" s="31"/>
      <c r="TRG759" s="31"/>
      <c r="TRH759" s="31"/>
      <c r="TRI759" s="31"/>
      <c r="TRJ759" s="31"/>
      <c r="TRK759" s="31"/>
      <c r="TRL759" s="31"/>
      <c r="TRM759" s="31"/>
      <c r="TRN759" s="31"/>
      <c r="TRO759" s="31"/>
      <c r="TRP759" s="31"/>
      <c r="TRQ759" s="31"/>
      <c r="TRR759" s="31"/>
      <c r="TRS759" s="31"/>
      <c r="TRT759" s="31"/>
      <c r="TRU759" s="31"/>
      <c r="TRV759" s="31"/>
      <c r="TRW759" s="31"/>
      <c r="TRX759" s="31"/>
      <c r="TRY759" s="31"/>
      <c r="TRZ759" s="31"/>
      <c r="TSA759" s="31"/>
      <c r="TSB759" s="31"/>
      <c r="TSC759" s="31"/>
      <c r="TSD759" s="31"/>
      <c r="TSE759" s="31"/>
      <c r="TSF759" s="31"/>
      <c r="TSG759" s="31"/>
      <c r="TSH759" s="31"/>
      <c r="TSI759" s="31"/>
      <c r="TSJ759" s="31"/>
      <c r="TSK759" s="31"/>
      <c r="TSL759" s="31"/>
      <c r="TSM759" s="31"/>
      <c r="TSN759" s="31"/>
      <c r="TSO759" s="31"/>
      <c r="TSP759" s="31"/>
      <c r="TSQ759" s="31"/>
      <c r="TSR759" s="31"/>
      <c r="TSS759" s="31"/>
      <c r="TST759" s="31"/>
      <c r="TSU759" s="31"/>
      <c r="TSV759" s="31"/>
      <c r="TSW759" s="31"/>
      <c r="TSX759" s="31"/>
      <c r="TSY759" s="31"/>
      <c r="TSZ759" s="31"/>
      <c r="TTA759" s="31"/>
      <c r="TTB759" s="31"/>
      <c r="TTC759" s="31"/>
      <c r="TTD759" s="31"/>
      <c r="TTE759" s="31"/>
      <c r="TTF759" s="31"/>
      <c r="TTG759" s="31"/>
      <c r="TTH759" s="31"/>
      <c r="TTI759" s="31"/>
      <c r="TTJ759" s="31"/>
      <c r="TTK759" s="31"/>
      <c r="TTL759" s="31"/>
      <c r="TTM759" s="31"/>
      <c r="TTN759" s="31"/>
      <c r="TTO759" s="31"/>
      <c r="TTP759" s="31"/>
      <c r="TTQ759" s="31"/>
      <c r="TTR759" s="31"/>
      <c r="TTS759" s="31"/>
      <c r="TTT759" s="31"/>
      <c r="TTU759" s="31"/>
      <c r="TTV759" s="31"/>
      <c r="TTW759" s="31"/>
      <c r="TTX759" s="31"/>
      <c r="TTY759" s="31"/>
      <c r="TTZ759" s="31"/>
      <c r="TUA759" s="31"/>
      <c r="TUB759" s="31"/>
      <c r="TUC759" s="31"/>
      <c r="TUD759" s="31"/>
      <c r="TUE759" s="31"/>
      <c r="TUF759" s="31"/>
      <c r="TUG759" s="31"/>
      <c r="TUH759" s="31"/>
      <c r="TUI759" s="31"/>
      <c r="TUJ759" s="31"/>
      <c r="TUK759" s="31"/>
      <c r="TUL759" s="31"/>
      <c r="TUM759" s="31"/>
      <c r="TUN759" s="31"/>
      <c r="TUO759" s="31"/>
      <c r="TUP759" s="31"/>
      <c r="TUQ759" s="31"/>
      <c r="TUR759" s="31"/>
      <c r="TUS759" s="31"/>
      <c r="TUT759" s="31"/>
      <c r="TUU759" s="31"/>
      <c r="TUV759" s="31"/>
      <c r="TUW759" s="31"/>
      <c r="TUX759" s="31"/>
      <c r="TUY759" s="31"/>
      <c r="TUZ759" s="31"/>
      <c r="TVA759" s="31"/>
      <c r="TVB759" s="31"/>
      <c r="TVC759" s="31"/>
      <c r="TVD759" s="31"/>
      <c r="TVE759" s="31"/>
      <c r="TVF759" s="31"/>
      <c r="TVG759" s="31"/>
      <c r="TVH759" s="31"/>
      <c r="TVI759" s="31"/>
      <c r="TVJ759" s="31"/>
      <c r="TVK759" s="31"/>
      <c r="TVL759" s="31"/>
      <c r="TVM759" s="31"/>
      <c r="TVN759" s="31"/>
      <c r="TVO759" s="31"/>
      <c r="TVP759" s="31"/>
      <c r="TVQ759" s="31"/>
      <c r="TVR759" s="31"/>
      <c r="TVS759" s="31"/>
      <c r="TVT759" s="31"/>
      <c r="TVU759" s="31"/>
      <c r="TVV759" s="31"/>
      <c r="TVW759" s="31"/>
      <c r="TVX759" s="31"/>
      <c r="TVY759" s="31"/>
      <c r="TVZ759" s="31"/>
      <c r="TWA759" s="31"/>
      <c r="TWB759" s="31"/>
      <c r="TWC759" s="31"/>
      <c r="TWD759" s="31"/>
      <c r="TWE759" s="31"/>
      <c r="TWF759" s="31"/>
      <c r="TWG759" s="31"/>
      <c r="TWH759" s="31"/>
      <c r="TWI759" s="31"/>
      <c r="TWJ759" s="31"/>
      <c r="TWK759" s="31"/>
      <c r="TWL759" s="31"/>
      <c r="TWM759" s="31"/>
      <c r="TWN759" s="31"/>
      <c r="TWO759" s="31"/>
      <c r="TWP759" s="31"/>
      <c r="TWQ759" s="31"/>
      <c r="TWR759" s="31"/>
      <c r="TWS759" s="31"/>
      <c r="TWT759" s="31"/>
      <c r="TWU759" s="31"/>
      <c r="TWV759" s="31"/>
      <c r="TWW759" s="31"/>
      <c r="TWX759" s="31"/>
      <c r="TWY759" s="31"/>
      <c r="TWZ759" s="31"/>
      <c r="TXA759" s="31"/>
      <c r="TXB759" s="31"/>
      <c r="TXC759" s="31"/>
      <c r="TXD759" s="31"/>
      <c r="TXE759" s="31"/>
      <c r="TXF759" s="31"/>
      <c r="TXG759" s="31"/>
      <c r="TXH759" s="31"/>
      <c r="TXI759" s="31"/>
      <c r="TXJ759" s="31"/>
      <c r="TXK759" s="31"/>
      <c r="TXL759" s="31"/>
      <c r="TXM759" s="31"/>
      <c r="TXN759" s="31"/>
      <c r="TXO759" s="31"/>
      <c r="TXP759" s="31"/>
      <c r="TXQ759" s="31"/>
      <c r="TXR759" s="31"/>
      <c r="TXS759" s="31"/>
      <c r="TXT759" s="31"/>
      <c r="TXU759" s="31"/>
      <c r="TXV759" s="31"/>
      <c r="TXW759" s="31"/>
      <c r="TXX759" s="31"/>
      <c r="TXY759" s="31"/>
      <c r="TXZ759" s="31"/>
      <c r="TYA759" s="31"/>
      <c r="TYB759" s="31"/>
      <c r="TYC759" s="31"/>
      <c r="TYD759" s="31"/>
      <c r="TYE759" s="31"/>
      <c r="TYF759" s="31"/>
      <c r="TYG759" s="31"/>
      <c r="TYH759" s="31"/>
      <c r="TYI759" s="31"/>
      <c r="TYJ759" s="31"/>
      <c r="TYK759" s="31"/>
      <c r="TYL759" s="31"/>
      <c r="TYM759" s="31"/>
      <c r="TYN759" s="31"/>
      <c r="TYO759" s="31"/>
      <c r="TYP759" s="31"/>
      <c r="TYQ759" s="31"/>
      <c r="TYR759" s="31"/>
      <c r="TYS759" s="31"/>
      <c r="TYT759" s="31"/>
      <c r="TYU759" s="31"/>
      <c r="TYV759" s="31"/>
      <c r="TYW759" s="31"/>
      <c r="TYX759" s="31"/>
      <c r="TYY759" s="31"/>
      <c r="TYZ759" s="31"/>
      <c r="TZA759" s="31"/>
      <c r="TZB759" s="31"/>
      <c r="TZC759" s="31"/>
      <c r="TZD759" s="31"/>
      <c r="TZE759" s="31"/>
      <c r="TZF759" s="31"/>
      <c r="TZG759" s="31"/>
      <c r="TZH759" s="31"/>
      <c r="TZI759" s="31"/>
      <c r="TZJ759" s="31"/>
      <c r="TZK759" s="31"/>
      <c r="TZL759" s="31"/>
      <c r="TZM759" s="31"/>
      <c r="TZN759" s="31"/>
      <c r="TZO759" s="31"/>
      <c r="TZP759" s="31"/>
      <c r="TZQ759" s="31"/>
      <c r="TZR759" s="31"/>
      <c r="TZS759" s="31"/>
      <c r="TZT759" s="31"/>
      <c r="TZU759" s="31"/>
      <c r="TZV759" s="31"/>
      <c r="TZW759" s="31"/>
      <c r="TZX759" s="31"/>
      <c r="TZY759" s="31"/>
      <c r="TZZ759" s="31"/>
      <c r="UAA759" s="31"/>
      <c r="UAB759" s="31"/>
      <c r="UAC759" s="31"/>
      <c r="UAD759" s="31"/>
      <c r="UAE759" s="31"/>
      <c r="UAF759" s="31"/>
      <c r="UAG759" s="31"/>
      <c r="UAH759" s="31"/>
      <c r="UAI759" s="31"/>
      <c r="UAJ759" s="31"/>
      <c r="UAK759" s="31"/>
      <c r="UAL759" s="31"/>
      <c r="UAM759" s="31"/>
      <c r="UAN759" s="31"/>
      <c r="UAO759" s="31"/>
      <c r="UAP759" s="31"/>
      <c r="UAQ759" s="31"/>
      <c r="UAR759" s="31"/>
      <c r="UAS759" s="31"/>
      <c r="UAT759" s="31"/>
      <c r="UAU759" s="31"/>
      <c r="UAV759" s="31"/>
      <c r="UAW759" s="31"/>
      <c r="UAX759" s="31"/>
      <c r="UAY759" s="31"/>
      <c r="UAZ759" s="31"/>
      <c r="UBA759" s="31"/>
      <c r="UBB759" s="31"/>
      <c r="UBC759" s="31"/>
      <c r="UBD759" s="31"/>
      <c r="UBE759" s="31"/>
      <c r="UBF759" s="31"/>
      <c r="UBG759" s="31"/>
      <c r="UBH759" s="31"/>
      <c r="UBI759" s="31"/>
      <c r="UBJ759" s="31"/>
      <c r="UBK759" s="31"/>
      <c r="UBL759" s="31"/>
      <c r="UBM759" s="31"/>
      <c r="UBN759" s="31"/>
      <c r="UBO759" s="31"/>
      <c r="UBP759" s="31"/>
      <c r="UBQ759" s="31"/>
      <c r="UBR759" s="31"/>
      <c r="UBS759" s="31"/>
      <c r="UBT759" s="31"/>
      <c r="UBU759" s="31"/>
      <c r="UBV759" s="31"/>
      <c r="UBW759" s="31"/>
      <c r="UBX759" s="31"/>
      <c r="UBY759" s="31"/>
      <c r="UBZ759" s="31"/>
      <c r="UCA759" s="31"/>
      <c r="UCB759" s="31"/>
      <c r="UCC759" s="31"/>
      <c r="UCD759" s="31"/>
      <c r="UCE759" s="31"/>
      <c r="UCF759" s="31"/>
      <c r="UCG759" s="31"/>
      <c r="UCH759" s="31"/>
      <c r="UCI759" s="31"/>
      <c r="UCJ759" s="31"/>
      <c r="UCK759" s="31"/>
      <c r="UCL759" s="31"/>
      <c r="UCM759" s="31"/>
      <c r="UCN759" s="31"/>
      <c r="UCO759" s="31"/>
      <c r="UCP759" s="31"/>
      <c r="UCQ759" s="31"/>
      <c r="UCR759" s="31"/>
      <c r="UCS759" s="31"/>
      <c r="UCT759" s="31"/>
      <c r="UCU759" s="31"/>
      <c r="UCV759" s="31"/>
      <c r="UCW759" s="31"/>
      <c r="UCX759" s="31"/>
      <c r="UCY759" s="31"/>
      <c r="UCZ759" s="31"/>
      <c r="UDA759" s="31"/>
      <c r="UDB759" s="31"/>
      <c r="UDC759" s="31"/>
      <c r="UDD759" s="31"/>
      <c r="UDE759" s="31"/>
      <c r="UDF759" s="31"/>
      <c r="UDG759" s="31"/>
      <c r="UDH759" s="31"/>
      <c r="UDI759" s="31"/>
      <c r="UDJ759" s="31"/>
      <c r="UDK759" s="31"/>
      <c r="UDL759" s="31"/>
      <c r="UDM759" s="31"/>
      <c r="UDN759" s="31"/>
      <c r="UDO759" s="31"/>
      <c r="UDP759" s="31"/>
      <c r="UDQ759" s="31"/>
      <c r="UDR759" s="31"/>
      <c r="UDS759" s="31"/>
      <c r="UDT759" s="31"/>
      <c r="UDU759" s="31"/>
      <c r="UDV759" s="31"/>
      <c r="UDW759" s="31"/>
      <c r="UDX759" s="31"/>
      <c r="UDY759" s="31"/>
      <c r="UDZ759" s="31"/>
      <c r="UEA759" s="31"/>
      <c r="UEB759" s="31"/>
      <c r="UEC759" s="31"/>
      <c r="UED759" s="31"/>
      <c r="UEE759" s="31"/>
      <c r="UEF759" s="31"/>
      <c r="UEG759" s="31"/>
      <c r="UEH759" s="31"/>
      <c r="UEI759" s="31"/>
      <c r="UEJ759" s="31"/>
      <c r="UEK759" s="31"/>
      <c r="UEL759" s="31"/>
      <c r="UEM759" s="31"/>
      <c r="UEN759" s="31"/>
      <c r="UEO759" s="31"/>
      <c r="UEP759" s="31"/>
      <c r="UEQ759" s="31"/>
      <c r="UER759" s="31"/>
      <c r="UES759" s="31"/>
      <c r="UET759" s="31"/>
      <c r="UEU759" s="31"/>
      <c r="UEV759" s="31"/>
      <c r="UEW759" s="31"/>
      <c r="UEX759" s="31"/>
      <c r="UEY759" s="31"/>
      <c r="UEZ759" s="31"/>
      <c r="UFA759" s="31"/>
      <c r="UFB759" s="31"/>
      <c r="UFC759" s="31"/>
      <c r="UFD759" s="31"/>
      <c r="UFE759" s="31"/>
      <c r="UFF759" s="31"/>
      <c r="UFG759" s="31"/>
      <c r="UFH759" s="31"/>
      <c r="UFI759" s="31"/>
      <c r="UFJ759" s="31"/>
      <c r="UFK759" s="31"/>
      <c r="UFL759" s="31"/>
      <c r="UFM759" s="31"/>
      <c r="UFN759" s="31"/>
      <c r="UFO759" s="31"/>
      <c r="UFP759" s="31"/>
      <c r="UFQ759" s="31"/>
      <c r="UFR759" s="31"/>
      <c r="UFS759" s="31"/>
      <c r="UFT759" s="31"/>
      <c r="UFU759" s="31"/>
      <c r="UFV759" s="31"/>
      <c r="UFW759" s="31"/>
      <c r="UFX759" s="31"/>
      <c r="UFY759" s="31"/>
      <c r="UFZ759" s="31"/>
      <c r="UGA759" s="31"/>
      <c r="UGB759" s="31"/>
      <c r="UGC759" s="31"/>
      <c r="UGD759" s="31"/>
      <c r="UGE759" s="31"/>
      <c r="UGF759" s="31"/>
      <c r="UGG759" s="31"/>
      <c r="UGH759" s="31"/>
      <c r="UGI759" s="31"/>
      <c r="UGJ759" s="31"/>
      <c r="UGK759" s="31"/>
      <c r="UGL759" s="31"/>
      <c r="UGM759" s="31"/>
      <c r="UGN759" s="31"/>
      <c r="UGO759" s="31"/>
      <c r="UGP759" s="31"/>
      <c r="UGQ759" s="31"/>
      <c r="UGR759" s="31"/>
      <c r="UGS759" s="31"/>
      <c r="UGT759" s="31"/>
      <c r="UGU759" s="31"/>
      <c r="UGV759" s="31"/>
      <c r="UGW759" s="31"/>
      <c r="UGX759" s="31"/>
      <c r="UGY759" s="31"/>
      <c r="UGZ759" s="31"/>
      <c r="UHA759" s="31"/>
      <c r="UHB759" s="31"/>
      <c r="UHC759" s="31"/>
      <c r="UHD759" s="31"/>
      <c r="UHE759" s="31"/>
      <c r="UHF759" s="31"/>
      <c r="UHG759" s="31"/>
      <c r="UHH759" s="31"/>
      <c r="UHI759" s="31"/>
      <c r="UHJ759" s="31"/>
      <c r="UHK759" s="31"/>
      <c r="UHL759" s="31"/>
      <c r="UHM759" s="31"/>
      <c r="UHN759" s="31"/>
      <c r="UHO759" s="31"/>
      <c r="UHP759" s="31"/>
      <c r="UHQ759" s="31"/>
      <c r="UHR759" s="31"/>
      <c r="UHS759" s="31"/>
      <c r="UHT759" s="31"/>
      <c r="UHU759" s="31"/>
      <c r="UHV759" s="31"/>
      <c r="UHW759" s="31"/>
      <c r="UHX759" s="31"/>
      <c r="UHY759" s="31"/>
      <c r="UHZ759" s="31"/>
      <c r="UIA759" s="31"/>
      <c r="UIB759" s="31"/>
      <c r="UIC759" s="31"/>
      <c r="UID759" s="31"/>
      <c r="UIE759" s="31"/>
      <c r="UIF759" s="31"/>
      <c r="UIG759" s="31"/>
      <c r="UIH759" s="31"/>
      <c r="UII759" s="31"/>
      <c r="UIJ759" s="31"/>
      <c r="UIK759" s="31"/>
      <c r="UIL759" s="31"/>
      <c r="UIM759" s="31"/>
      <c r="UIN759" s="31"/>
      <c r="UIO759" s="31"/>
      <c r="UIP759" s="31"/>
      <c r="UIQ759" s="31"/>
      <c r="UIR759" s="31"/>
      <c r="UIS759" s="31"/>
      <c r="UIT759" s="31"/>
      <c r="UIU759" s="31"/>
      <c r="UIV759" s="31"/>
      <c r="UIW759" s="31"/>
      <c r="UIX759" s="31"/>
      <c r="UIY759" s="31"/>
      <c r="UIZ759" s="31"/>
      <c r="UJA759" s="31"/>
      <c r="UJB759" s="31"/>
      <c r="UJC759" s="31"/>
      <c r="UJD759" s="31"/>
      <c r="UJE759" s="31"/>
      <c r="UJF759" s="31"/>
      <c r="UJG759" s="31"/>
      <c r="UJH759" s="31"/>
      <c r="UJI759" s="31"/>
      <c r="UJJ759" s="31"/>
      <c r="UJK759" s="31"/>
      <c r="UJL759" s="31"/>
      <c r="UJM759" s="31"/>
      <c r="UJN759" s="31"/>
      <c r="UJO759" s="31"/>
      <c r="UJP759" s="31"/>
      <c r="UJQ759" s="31"/>
      <c r="UJR759" s="31"/>
      <c r="UJS759" s="31"/>
      <c r="UJT759" s="31"/>
      <c r="UJU759" s="31"/>
      <c r="UJV759" s="31"/>
      <c r="UJW759" s="31"/>
      <c r="UJX759" s="31"/>
      <c r="UJY759" s="31"/>
      <c r="UJZ759" s="31"/>
      <c r="UKA759" s="31"/>
      <c r="UKB759" s="31"/>
      <c r="UKC759" s="31"/>
      <c r="UKD759" s="31"/>
      <c r="UKE759" s="31"/>
      <c r="UKF759" s="31"/>
      <c r="UKG759" s="31"/>
      <c r="UKH759" s="31"/>
      <c r="UKI759" s="31"/>
      <c r="UKJ759" s="31"/>
      <c r="UKK759" s="31"/>
      <c r="UKL759" s="31"/>
      <c r="UKM759" s="31"/>
      <c r="UKN759" s="31"/>
      <c r="UKO759" s="31"/>
      <c r="UKP759" s="31"/>
      <c r="UKQ759" s="31"/>
      <c r="UKR759" s="31"/>
      <c r="UKS759" s="31"/>
      <c r="UKT759" s="31"/>
      <c r="UKU759" s="31"/>
      <c r="UKV759" s="31"/>
      <c r="UKW759" s="31"/>
      <c r="UKX759" s="31"/>
      <c r="UKY759" s="31"/>
      <c r="UKZ759" s="31"/>
      <c r="ULA759" s="31"/>
      <c r="ULB759" s="31"/>
      <c r="ULC759" s="31"/>
      <c r="ULD759" s="31"/>
      <c r="ULE759" s="31"/>
      <c r="ULF759" s="31"/>
      <c r="ULG759" s="31"/>
      <c r="ULH759" s="31"/>
      <c r="ULI759" s="31"/>
      <c r="ULJ759" s="31"/>
      <c r="ULK759" s="31"/>
      <c r="ULL759" s="31"/>
      <c r="ULM759" s="31"/>
      <c r="ULN759" s="31"/>
      <c r="ULO759" s="31"/>
      <c r="ULP759" s="31"/>
      <c r="ULQ759" s="31"/>
      <c r="ULR759" s="31"/>
      <c r="ULS759" s="31"/>
      <c r="ULT759" s="31"/>
      <c r="ULU759" s="31"/>
      <c r="ULV759" s="31"/>
      <c r="ULW759" s="31"/>
      <c r="ULX759" s="31"/>
      <c r="ULY759" s="31"/>
      <c r="ULZ759" s="31"/>
      <c r="UMA759" s="31"/>
      <c r="UMB759" s="31"/>
      <c r="UMC759" s="31"/>
      <c r="UMD759" s="31"/>
      <c r="UME759" s="31"/>
      <c r="UMF759" s="31"/>
      <c r="UMG759" s="31"/>
      <c r="UMH759" s="31"/>
      <c r="UMI759" s="31"/>
      <c r="UMJ759" s="31"/>
      <c r="UMK759" s="31"/>
      <c r="UML759" s="31"/>
      <c r="UMM759" s="31"/>
      <c r="UMN759" s="31"/>
      <c r="UMO759" s="31"/>
      <c r="UMP759" s="31"/>
      <c r="UMQ759" s="31"/>
      <c r="UMR759" s="31"/>
      <c r="UMS759" s="31"/>
      <c r="UMT759" s="31"/>
      <c r="UMU759" s="31"/>
      <c r="UMV759" s="31"/>
      <c r="UMW759" s="31"/>
      <c r="UMX759" s="31"/>
      <c r="UMY759" s="31"/>
      <c r="UMZ759" s="31"/>
      <c r="UNA759" s="31"/>
      <c r="UNB759" s="31"/>
      <c r="UNC759" s="31"/>
      <c r="UND759" s="31"/>
      <c r="UNE759" s="31"/>
      <c r="UNF759" s="31"/>
      <c r="UNG759" s="31"/>
      <c r="UNH759" s="31"/>
      <c r="UNI759" s="31"/>
      <c r="UNJ759" s="31"/>
      <c r="UNK759" s="31"/>
      <c r="UNL759" s="31"/>
      <c r="UNM759" s="31"/>
      <c r="UNN759" s="31"/>
      <c r="UNO759" s="31"/>
      <c r="UNP759" s="31"/>
      <c r="UNQ759" s="31"/>
      <c r="UNR759" s="31"/>
      <c r="UNS759" s="31"/>
      <c r="UNT759" s="31"/>
      <c r="UNU759" s="31"/>
      <c r="UNV759" s="31"/>
      <c r="UNW759" s="31"/>
      <c r="UNX759" s="31"/>
      <c r="UNY759" s="31"/>
      <c r="UNZ759" s="31"/>
      <c r="UOA759" s="31"/>
      <c r="UOB759" s="31"/>
      <c r="UOC759" s="31"/>
      <c r="UOD759" s="31"/>
      <c r="UOE759" s="31"/>
      <c r="UOF759" s="31"/>
      <c r="UOG759" s="31"/>
      <c r="UOH759" s="31"/>
      <c r="UOI759" s="31"/>
      <c r="UOJ759" s="31"/>
      <c r="UOK759" s="31"/>
      <c r="UOL759" s="31"/>
      <c r="UOM759" s="31"/>
      <c r="UON759" s="31"/>
      <c r="UOO759" s="31"/>
      <c r="UOP759" s="31"/>
      <c r="UOQ759" s="31"/>
      <c r="UOR759" s="31"/>
      <c r="UOS759" s="31"/>
      <c r="UOT759" s="31"/>
      <c r="UOU759" s="31"/>
      <c r="UOV759" s="31"/>
      <c r="UOW759" s="31"/>
      <c r="UOX759" s="31"/>
      <c r="UOY759" s="31"/>
      <c r="UOZ759" s="31"/>
      <c r="UPA759" s="31"/>
      <c r="UPB759" s="31"/>
      <c r="UPC759" s="31"/>
      <c r="UPD759" s="31"/>
      <c r="UPE759" s="31"/>
      <c r="UPF759" s="31"/>
      <c r="UPG759" s="31"/>
      <c r="UPH759" s="31"/>
      <c r="UPI759" s="31"/>
      <c r="UPJ759" s="31"/>
      <c r="UPK759" s="31"/>
      <c r="UPL759" s="31"/>
      <c r="UPM759" s="31"/>
      <c r="UPN759" s="31"/>
      <c r="UPO759" s="31"/>
      <c r="UPP759" s="31"/>
      <c r="UPQ759" s="31"/>
      <c r="UPR759" s="31"/>
      <c r="UPS759" s="31"/>
      <c r="UPT759" s="31"/>
      <c r="UPU759" s="31"/>
      <c r="UPV759" s="31"/>
      <c r="UPW759" s="31"/>
      <c r="UPX759" s="31"/>
      <c r="UPY759" s="31"/>
      <c r="UPZ759" s="31"/>
      <c r="UQA759" s="31"/>
      <c r="UQB759" s="31"/>
      <c r="UQC759" s="31"/>
      <c r="UQD759" s="31"/>
      <c r="UQE759" s="31"/>
      <c r="UQF759" s="31"/>
      <c r="UQG759" s="31"/>
      <c r="UQH759" s="31"/>
      <c r="UQI759" s="31"/>
      <c r="UQJ759" s="31"/>
      <c r="UQK759" s="31"/>
      <c r="UQL759" s="31"/>
      <c r="UQM759" s="31"/>
      <c r="UQN759" s="31"/>
      <c r="UQO759" s="31"/>
      <c r="UQP759" s="31"/>
      <c r="UQQ759" s="31"/>
      <c r="UQR759" s="31"/>
      <c r="UQS759" s="31"/>
      <c r="UQT759" s="31"/>
      <c r="UQU759" s="31"/>
      <c r="UQV759" s="31"/>
      <c r="UQW759" s="31"/>
      <c r="UQX759" s="31"/>
      <c r="UQY759" s="31"/>
      <c r="UQZ759" s="31"/>
      <c r="URA759" s="31"/>
      <c r="URB759" s="31"/>
      <c r="URC759" s="31"/>
      <c r="URD759" s="31"/>
      <c r="URE759" s="31"/>
      <c r="URF759" s="31"/>
      <c r="URG759" s="31"/>
      <c r="URH759" s="31"/>
      <c r="URI759" s="31"/>
      <c r="URJ759" s="31"/>
      <c r="URK759" s="31"/>
      <c r="URL759" s="31"/>
      <c r="URM759" s="31"/>
      <c r="URN759" s="31"/>
      <c r="URO759" s="31"/>
      <c r="URP759" s="31"/>
      <c r="URQ759" s="31"/>
      <c r="URR759" s="31"/>
      <c r="URS759" s="31"/>
      <c r="URT759" s="31"/>
      <c r="URU759" s="31"/>
      <c r="URV759" s="31"/>
      <c r="URW759" s="31"/>
      <c r="URX759" s="31"/>
      <c r="URY759" s="31"/>
      <c r="URZ759" s="31"/>
      <c r="USA759" s="31"/>
      <c r="USB759" s="31"/>
      <c r="USC759" s="31"/>
      <c r="USD759" s="31"/>
      <c r="USE759" s="31"/>
      <c r="USF759" s="31"/>
      <c r="USG759" s="31"/>
      <c r="USH759" s="31"/>
      <c r="USI759" s="31"/>
      <c r="USJ759" s="31"/>
      <c r="USK759" s="31"/>
      <c r="USL759" s="31"/>
      <c r="USM759" s="31"/>
      <c r="USN759" s="31"/>
      <c r="USO759" s="31"/>
      <c r="USP759" s="31"/>
      <c r="USQ759" s="31"/>
      <c r="USR759" s="31"/>
      <c r="USS759" s="31"/>
      <c r="UST759" s="31"/>
      <c r="USU759" s="31"/>
      <c r="USV759" s="31"/>
      <c r="USW759" s="31"/>
      <c r="USX759" s="31"/>
      <c r="USY759" s="31"/>
      <c r="USZ759" s="31"/>
      <c r="UTA759" s="31"/>
      <c r="UTB759" s="31"/>
      <c r="UTC759" s="31"/>
      <c r="UTD759" s="31"/>
      <c r="UTE759" s="31"/>
      <c r="UTF759" s="31"/>
      <c r="UTG759" s="31"/>
      <c r="UTH759" s="31"/>
      <c r="UTI759" s="31"/>
      <c r="UTJ759" s="31"/>
      <c r="UTK759" s="31"/>
      <c r="UTL759" s="31"/>
      <c r="UTM759" s="31"/>
      <c r="UTN759" s="31"/>
      <c r="UTO759" s="31"/>
      <c r="UTP759" s="31"/>
      <c r="UTQ759" s="31"/>
      <c r="UTR759" s="31"/>
      <c r="UTS759" s="31"/>
      <c r="UTT759" s="31"/>
      <c r="UTU759" s="31"/>
      <c r="UTV759" s="31"/>
      <c r="UTW759" s="31"/>
      <c r="UTX759" s="31"/>
      <c r="UTY759" s="31"/>
      <c r="UTZ759" s="31"/>
      <c r="UUA759" s="31"/>
      <c r="UUB759" s="31"/>
      <c r="UUC759" s="31"/>
      <c r="UUD759" s="31"/>
      <c r="UUE759" s="31"/>
      <c r="UUF759" s="31"/>
      <c r="UUG759" s="31"/>
      <c r="UUH759" s="31"/>
      <c r="UUI759" s="31"/>
      <c r="UUJ759" s="31"/>
      <c r="UUK759" s="31"/>
      <c r="UUL759" s="31"/>
      <c r="UUM759" s="31"/>
      <c r="UUN759" s="31"/>
      <c r="UUO759" s="31"/>
      <c r="UUP759" s="31"/>
      <c r="UUQ759" s="31"/>
      <c r="UUR759" s="31"/>
      <c r="UUS759" s="31"/>
      <c r="UUT759" s="31"/>
      <c r="UUU759" s="31"/>
      <c r="UUV759" s="31"/>
      <c r="UUW759" s="31"/>
      <c r="UUX759" s="31"/>
      <c r="UUY759" s="31"/>
      <c r="UUZ759" s="31"/>
      <c r="UVA759" s="31"/>
      <c r="UVB759" s="31"/>
      <c r="UVC759" s="31"/>
      <c r="UVD759" s="31"/>
      <c r="UVE759" s="31"/>
      <c r="UVF759" s="31"/>
      <c r="UVG759" s="31"/>
      <c r="UVH759" s="31"/>
      <c r="UVI759" s="31"/>
      <c r="UVJ759" s="31"/>
      <c r="UVK759" s="31"/>
      <c r="UVL759" s="31"/>
      <c r="UVM759" s="31"/>
      <c r="UVN759" s="31"/>
      <c r="UVO759" s="31"/>
      <c r="UVP759" s="31"/>
      <c r="UVQ759" s="31"/>
      <c r="UVR759" s="31"/>
      <c r="UVS759" s="31"/>
      <c r="UVT759" s="31"/>
      <c r="UVU759" s="31"/>
      <c r="UVV759" s="31"/>
      <c r="UVW759" s="31"/>
      <c r="UVX759" s="31"/>
      <c r="UVY759" s="31"/>
      <c r="UVZ759" s="31"/>
      <c r="UWA759" s="31"/>
      <c r="UWB759" s="31"/>
      <c r="UWC759" s="31"/>
      <c r="UWD759" s="31"/>
      <c r="UWE759" s="31"/>
      <c r="UWF759" s="31"/>
      <c r="UWG759" s="31"/>
      <c r="UWH759" s="31"/>
      <c r="UWI759" s="31"/>
      <c r="UWJ759" s="31"/>
      <c r="UWK759" s="31"/>
      <c r="UWL759" s="31"/>
      <c r="UWM759" s="31"/>
      <c r="UWN759" s="31"/>
      <c r="UWO759" s="31"/>
      <c r="UWP759" s="31"/>
      <c r="UWQ759" s="31"/>
      <c r="UWR759" s="31"/>
      <c r="UWS759" s="31"/>
      <c r="UWT759" s="31"/>
      <c r="UWU759" s="31"/>
      <c r="UWV759" s="31"/>
      <c r="UWW759" s="31"/>
      <c r="UWX759" s="31"/>
      <c r="UWY759" s="31"/>
      <c r="UWZ759" s="31"/>
      <c r="UXA759" s="31"/>
      <c r="UXB759" s="31"/>
      <c r="UXC759" s="31"/>
      <c r="UXD759" s="31"/>
      <c r="UXE759" s="31"/>
      <c r="UXF759" s="31"/>
      <c r="UXG759" s="31"/>
      <c r="UXH759" s="31"/>
      <c r="UXI759" s="31"/>
      <c r="UXJ759" s="31"/>
      <c r="UXK759" s="31"/>
      <c r="UXL759" s="31"/>
      <c r="UXM759" s="31"/>
      <c r="UXN759" s="31"/>
      <c r="UXO759" s="31"/>
      <c r="UXP759" s="31"/>
      <c r="UXQ759" s="31"/>
      <c r="UXR759" s="31"/>
      <c r="UXS759" s="31"/>
      <c r="UXT759" s="31"/>
      <c r="UXU759" s="31"/>
      <c r="UXV759" s="31"/>
      <c r="UXW759" s="31"/>
      <c r="UXX759" s="31"/>
      <c r="UXY759" s="31"/>
      <c r="UXZ759" s="31"/>
      <c r="UYA759" s="31"/>
      <c r="UYB759" s="31"/>
      <c r="UYC759" s="31"/>
      <c r="UYD759" s="31"/>
      <c r="UYE759" s="31"/>
      <c r="UYF759" s="31"/>
      <c r="UYG759" s="31"/>
      <c r="UYH759" s="31"/>
      <c r="UYI759" s="31"/>
      <c r="UYJ759" s="31"/>
      <c r="UYK759" s="31"/>
      <c r="UYL759" s="31"/>
      <c r="UYM759" s="31"/>
      <c r="UYN759" s="31"/>
      <c r="UYO759" s="31"/>
      <c r="UYP759" s="31"/>
      <c r="UYQ759" s="31"/>
      <c r="UYR759" s="31"/>
      <c r="UYS759" s="31"/>
      <c r="UYT759" s="31"/>
      <c r="UYU759" s="31"/>
      <c r="UYV759" s="31"/>
      <c r="UYW759" s="31"/>
      <c r="UYX759" s="31"/>
      <c r="UYY759" s="31"/>
      <c r="UYZ759" s="31"/>
      <c r="UZA759" s="31"/>
      <c r="UZB759" s="31"/>
      <c r="UZC759" s="31"/>
      <c r="UZD759" s="31"/>
      <c r="UZE759" s="31"/>
      <c r="UZF759" s="31"/>
      <c r="UZG759" s="31"/>
      <c r="UZH759" s="31"/>
      <c r="UZI759" s="31"/>
      <c r="UZJ759" s="31"/>
      <c r="UZK759" s="31"/>
      <c r="UZL759" s="31"/>
      <c r="UZM759" s="31"/>
      <c r="UZN759" s="31"/>
      <c r="UZO759" s="31"/>
      <c r="UZP759" s="31"/>
      <c r="UZQ759" s="31"/>
      <c r="UZR759" s="31"/>
      <c r="UZS759" s="31"/>
      <c r="UZT759" s="31"/>
      <c r="UZU759" s="31"/>
      <c r="UZV759" s="31"/>
      <c r="UZW759" s="31"/>
      <c r="UZX759" s="31"/>
      <c r="UZY759" s="31"/>
      <c r="UZZ759" s="31"/>
      <c r="VAA759" s="31"/>
      <c r="VAB759" s="31"/>
      <c r="VAC759" s="31"/>
      <c r="VAD759" s="31"/>
      <c r="VAE759" s="31"/>
      <c r="VAF759" s="31"/>
      <c r="VAG759" s="31"/>
      <c r="VAH759" s="31"/>
      <c r="VAI759" s="31"/>
      <c r="VAJ759" s="31"/>
      <c r="VAK759" s="31"/>
      <c r="VAL759" s="31"/>
      <c r="VAM759" s="31"/>
      <c r="VAN759" s="31"/>
      <c r="VAO759" s="31"/>
      <c r="VAP759" s="31"/>
      <c r="VAQ759" s="31"/>
      <c r="VAR759" s="31"/>
      <c r="VAS759" s="31"/>
      <c r="VAT759" s="31"/>
      <c r="VAU759" s="31"/>
      <c r="VAV759" s="31"/>
      <c r="VAW759" s="31"/>
      <c r="VAX759" s="31"/>
      <c r="VAY759" s="31"/>
      <c r="VAZ759" s="31"/>
      <c r="VBA759" s="31"/>
      <c r="VBB759" s="31"/>
      <c r="VBC759" s="31"/>
      <c r="VBD759" s="31"/>
      <c r="VBE759" s="31"/>
      <c r="VBF759" s="31"/>
      <c r="VBG759" s="31"/>
      <c r="VBH759" s="31"/>
      <c r="VBI759" s="31"/>
      <c r="VBJ759" s="31"/>
      <c r="VBK759" s="31"/>
      <c r="VBL759" s="31"/>
      <c r="VBM759" s="31"/>
      <c r="VBN759" s="31"/>
      <c r="VBO759" s="31"/>
      <c r="VBP759" s="31"/>
      <c r="VBQ759" s="31"/>
      <c r="VBR759" s="31"/>
      <c r="VBS759" s="31"/>
      <c r="VBT759" s="31"/>
      <c r="VBU759" s="31"/>
      <c r="VBV759" s="31"/>
      <c r="VBW759" s="31"/>
      <c r="VBX759" s="31"/>
      <c r="VBY759" s="31"/>
      <c r="VBZ759" s="31"/>
      <c r="VCA759" s="31"/>
      <c r="VCB759" s="31"/>
      <c r="VCC759" s="31"/>
      <c r="VCD759" s="31"/>
      <c r="VCE759" s="31"/>
      <c r="VCF759" s="31"/>
      <c r="VCG759" s="31"/>
      <c r="VCH759" s="31"/>
      <c r="VCI759" s="31"/>
      <c r="VCJ759" s="31"/>
      <c r="VCK759" s="31"/>
      <c r="VCL759" s="31"/>
      <c r="VCM759" s="31"/>
      <c r="VCN759" s="31"/>
      <c r="VCO759" s="31"/>
      <c r="VCP759" s="31"/>
      <c r="VCQ759" s="31"/>
      <c r="VCR759" s="31"/>
      <c r="VCS759" s="31"/>
      <c r="VCT759" s="31"/>
      <c r="VCU759" s="31"/>
      <c r="VCV759" s="31"/>
      <c r="VCW759" s="31"/>
      <c r="VCX759" s="31"/>
      <c r="VCY759" s="31"/>
      <c r="VCZ759" s="31"/>
      <c r="VDA759" s="31"/>
      <c r="VDB759" s="31"/>
      <c r="VDC759" s="31"/>
      <c r="VDD759" s="31"/>
      <c r="VDE759" s="31"/>
      <c r="VDF759" s="31"/>
      <c r="VDG759" s="31"/>
      <c r="VDH759" s="31"/>
      <c r="VDI759" s="31"/>
      <c r="VDJ759" s="31"/>
      <c r="VDK759" s="31"/>
      <c r="VDL759" s="31"/>
      <c r="VDM759" s="31"/>
      <c r="VDN759" s="31"/>
      <c r="VDO759" s="31"/>
      <c r="VDP759" s="31"/>
      <c r="VDQ759" s="31"/>
      <c r="VDR759" s="31"/>
      <c r="VDS759" s="31"/>
      <c r="VDT759" s="31"/>
      <c r="VDU759" s="31"/>
      <c r="VDV759" s="31"/>
      <c r="VDW759" s="31"/>
      <c r="VDX759" s="31"/>
      <c r="VDY759" s="31"/>
      <c r="VDZ759" s="31"/>
      <c r="VEA759" s="31"/>
      <c r="VEB759" s="31"/>
      <c r="VEC759" s="31"/>
      <c r="VED759" s="31"/>
      <c r="VEE759" s="31"/>
      <c r="VEF759" s="31"/>
      <c r="VEG759" s="31"/>
      <c r="VEH759" s="31"/>
      <c r="VEI759" s="31"/>
      <c r="VEJ759" s="31"/>
      <c r="VEK759" s="31"/>
      <c r="VEL759" s="31"/>
      <c r="VEM759" s="31"/>
      <c r="VEN759" s="31"/>
      <c r="VEO759" s="31"/>
      <c r="VEP759" s="31"/>
      <c r="VEQ759" s="31"/>
      <c r="VER759" s="31"/>
      <c r="VES759" s="31"/>
      <c r="VET759" s="31"/>
      <c r="VEU759" s="31"/>
      <c r="VEV759" s="31"/>
      <c r="VEW759" s="31"/>
      <c r="VEX759" s="31"/>
      <c r="VEY759" s="31"/>
      <c r="VEZ759" s="31"/>
      <c r="VFA759" s="31"/>
      <c r="VFB759" s="31"/>
      <c r="VFC759" s="31"/>
      <c r="VFD759" s="31"/>
      <c r="VFE759" s="31"/>
      <c r="VFF759" s="31"/>
      <c r="VFG759" s="31"/>
      <c r="VFH759" s="31"/>
      <c r="VFI759" s="31"/>
      <c r="VFJ759" s="31"/>
      <c r="VFK759" s="31"/>
      <c r="VFL759" s="31"/>
      <c r="VFM759" s="31"/>
      <c r="VFN759" s="31"/>
      <c r="VFO759" s="31"/>
      <c r="VFP759" s="31"/>
      <c r="VFQ759" s="31"/>
      <c r="VFR759" s="31"/>
      <c r="VFS759" s="31"/>
      <c r="VFT759" s="31"/>
      <c r="VFU759" s="31"/>
      <c r="VFV759" s="31"/>
      <c r="VFW759" s="31"/>
      <c r="VFX759" s="31"/>
      <c r="VFY759" s="31"/>
      <c r="VFZ759" s="31"/>
      <c r="VGA759" s="31"/>
      <c r="VGB759" s="31"/>
      <c r="VGC759" s="31"/>
      <c r="VGD759" s="31"/>
      <c r="VGE759" s="31"/>
      <c r="VGF759" s="31"/>
      <c r="VGG759" s="31"/>
      <c r="VGH759" s="31"/>
      <c r="VGI759" s="31"/>
      <c r="VGJ759" s="31"/>
      <c r="VGK759" s="31"/>
      <c r="VGL759" s="31"/>
      <c r="VGM759" s="31"/>
      <c r="VGN759" s="31"/>
      <c r="VGO759" s="31"/>
      <c r="VGP759" s="31"/>
      <c r="VGQ759" s="31"/>
      <c r="VGR759" s="31"/>
      <c r="VGS759" s="31"/>
      <c r="VGT759" s="31"/>
      <c r="VGU759" s="31"/>
      <c r="VGV759" s="31"/>
      <c r="VGW759" s="31"/>
      <c r="VGX759" s="31"/>
      <c r="VGY759" s="31"/>
      <c r="VGZ759" s="31"/>
      <c r="VHA759" s="31"/>
      <c r="VHB759" s="31"/>
      <c r="VHC759" s="31"/>
      <c r="VHD759" s="31"/>
      <c r="VHE759" s="31"/>
      <c r="VHF759" s="31"/>
      <c r="VHG759" s="31"/>
      <c r="VHH759" s="31"/>
      <c r="VHI759" s="31"/>
      <c r="VHJ759" s="31"/>
      <c r="VHK759" s="31"/>
      <c r="VHL759" s="31"/>
      <c r="VHM759" s="31"/>
      <c r="VHN759" s="31"/>
      <c r="VHO759" s="31"/>
      <c r="VHP759" s="31"/>
      <c r="VHQ759" s="31"/>
      <c r="VHR759" s="31"/>
      <c r="VHS759" s="31"/>
      <c r="VHT759" s="31"/>
      <c r="VHU759" s="31"/>
      <c r="VHV759" s="31"/>
      <c r="VHW759" s="31"/>
      <c r="VHX759" s="31"/>
      <c r="VHY759" s="31"/>
      <c r="VHZ759" s="31"/>
      <c r="VIA759" s="31"/>
      <c r="VIB759" s="31"/>
      <c r="VIC759" s="31"/>
      <c r="VID759" s="31"/>
      <c r="VIE759" s="31"/>
      <c r="VIF759" s="31"/>
      <c r="VIG759" s="31"/>
      <c r="VIH759" s="31"/>
      <c r="VII759" s="31"/>
      <c r="VIJ759" s="31"/>
      <c r="VIK759" s="31"/>
      <c r="VIL759" s="31"/>
      <c r="VIM759" s="31"/>
      <c r="VIN759" s="31"/>
      <c r="VIO759" s="31"/>
      <c r="VIP759" s="31"/>
      <c r="VIQ759" s="31"/>
      <c r="VIR759" s="31"/>
      <c r="VIS759" s="31"/>
      <c r="VIT759" s="31"/>
      <c r="VIU759" s="31"/>
      <c r="VIV759" s="31"/>
      <c r="VIW759" s="31"/>
      <c r="VIX759" s="31"/>
      <c r="VIY759" s="31"/>
      <c r="VIZ759" s="31"/>
      <c r="VJA759" s="31"/>
      <c r="VJB759" s="31"/>
      <c r="VJC759" s="31"/>
      <c r="VJD759" s="31"/>
      <c r="VJE759" s="31"/>
      <c r="VJF759" s="31"/>
      <c r="VJG759" s="31"/>
      <c r="VJH759" s="31"/>
      <c r="VJI759" s="31"/>
      <c r="VJJ759" s="31"/>
      <c r="VJK759" s="31"/>
      <c r="VJL759" s="31"/>
      <c r="VJM759" s="31"/>
      <c r="VJN759" s="31"/>
      <c r="VJO759" s="31"/>
      <c r="VJP759" s="31"/>
      <c r="VJQ759" s="31"/>
      <c r="VJR759" s="31"/>
      <c r="VJS759" s="31"/>
      <c r="VJT759" s="31"/>
      <c r="VJU759" s="31"/>
      <c r="VJV759" s="31"/>
      <c r="VJW759" s="31"/>
      <c r="VJX759" s="31"/>
      <c r="VJY759" s="31"/>
      <c r="VJZ759" s="31"/>
      <c r="VKA759" s="31"/>
      <c r="VKB759" s="31"/>
      <c r="VKC759" s="31"/>
      <c r="VKD759" s="31"/>
      <c r="VKE759" s="31"/>
      <c r="VKF759" s="31"/>
      <c r="VKG759" s="31"/>
      <c r="VKH759" s="31"/>
      <c r="VKI759" s="31"/>
      <c r="VKJ759" s="31"/>
      <c r="VKK759" s="31"/>
      <c r="VKL759" s="31"/>
      <c r="VKM759" s="31"/>
      <c r="VKN759" s="31"/>
      <c r="VKO759" s="31"/>
      <c r="VKP759" s="31"/>
      <c r="VKQ759" s="31"/>
      <c r="VKR759" s="31"/>
      <c r="VKS759" s="31"/>
      <c r="VKT759" s="31"/>
      <c r="VKU759" s="31"/>
      <c r="VKV759" s="31"/>
      <c r="VKW759" s="31"/>
      <c r="VKX759" s="31"/>
      <c r="VKY759" s="31"/>
      <c r="VKZ759" s="31"/>
      <c r="VLA759" s="31"/>
      <c r="VLB759" s="31"/>
      <c r="VLC759" s="31"/>
      <c r="VLD759" s="31"/>
      <c r="VLE759" s="31"/>
      <c r="VLF759" s="31"/>
      <c r="VLG759" s="31"/>
      <c r="VLH759" s="31"/>
      <c r="VLI759" s="31"/>
      <c r="VLJ759" s="31"/>
      <c r="VLK759" s="31"/>
      <c r="VLL759" s="31"/>
      <c r="VLM759" s="31"/>
      <c r="VLN759" s="31"/>
      <c r="VLO759" s="31"/>
      <c r="VLP759" s="31"/>
      <c r="VLQ759" s="31"/>
      <c r="VLR759" s="31"/>
      <c r="VLS759" s="31"/>
      <c r="VLT759" s="31"/>
      <c r="VLU759" s="31"/>
      <c r="VLV759" s="31"/>
      <c r="VLW759" s="31"/>
      <c r="VLX759" s="31"/>
      <c r="VLY759" s="31"/>
      <c r="VLZ759" s="31"/>
      <c r="VMA759" s="31"/>
      <c r="VMB759" s="31"/>
      <c r="VMC759" s="31"/>
      <c r="VMD759" s="31"/>
      <c r="VME759" s="31"/>
      <c r="VMF759" s="31"/>
      <c r="VMG759" s="31"/>
      <c r="VMH759" s="31"/>
      <c r="VMI759" s="31"/>
      <c r="VMJ759" s="31"/>
      <c r="VMK759" s="31"/>
      <c r="VML759" s="31"/>
      <c r="VMM759" s="31"/>
      <c r="VMN759" s="31"/>
      <c r="VMO759" s="31"/>
      <c r="VMP759" s="31"/>
      <c r="VMQ759" s="31"/>
      <c r="VMR759" s="31"/>
      <c r="VMS759" s="31"/>
      <c r="VMT759" s="31"/>
      <c r="VMU759" s="31"/>
      <c r="VMV759" s="31"/>
      <c r="VMW759" s="31"/>
      <c r="VMX759" s="31"/>
      <c r="VMY759" s="31"/>
      <c r="VMZ759" s="31"/>
      <c r="VNA759" s="31"/>
      <c r="VNB759" s="31"/>
      <c r="VNC759" s="31"/>
      <c r="VND759" s="31"/>
      <c r="VNE759" s="31"/>
      <c r="VNF759" s="31"/>
      <c r="VNG759" s="31"/>
      <c r="VNH759" s="31"/>
      <c r="VNI759" s="31"/>
      <c r="VNJ759" s="31"/>
      <c r="VNK759" s="31"/>
      <c r="VNL759" s="31"/>
      <c r="VNM759" s="31"/>
      <c r="VNN759" s="31"/>
      <c r="VNO759" s="31"/>
      <c r="VNP759" s="31"/>
      <c r="VNQ759" s="31"/>
      <c r="VNR759" s="31"/>
      <c r="VNS759" s="31"/>
      <c r="VNT759" s="31"/>
      <c r="VNU759" s="31"/>
      <c r="VNV759" s="31"/>
      <c r="VNW759" s="31"/>
      <c r="VNX759" s="31"/>
      <c r="VNY759" s="31"/>
      <c r="VNZ759" s="31"/>
      <c r="VOA759" s="31"/>
      <c r="VOB759" s="31"/>
      <c r="VOC759" s="31"/>
      <c r="VOD759" s="31"/>
      <c r="VOE759" s="31"/>
      <c r="VOF759" s="31"/>
      <c r="VOG759" s="31"/>
      <c r="VOH759" s="31"/>
      <c r="VOI759" s="31"/>
      <c r="VOJ759" s="31"/>
      <c r="VOK759" s="31"/>
      <c r="VOL759" s="31"/>
      <c r="VOM759" s="31"/>
      <c r="VON759" s="31"/>
      <c r="VOO759" s="31"/>
      <c r="VOP759" s="31"/>
      <c r="VOQ759" s="31"/>
      <c r="VOR759" s="31"/>
      <c r="VOS759" s="31"/>
      <c r="VOT759" s="31"/>
      <c r="VOU759" s="31"/>
      <c r="VOV759" s="31"/>
      <c r="VOW759" s="31"/>
      <c r="VOX759" s="31"/>
      <c r="VOY759" s="31"/>
      <c r="VOZ759" s="31"/>
      <c r="VPA759" s="31"/>
      <c r="VPB759" s="31"/>
      <c r="VPC759" s="31"/>
      <c r="VPD759" s="31"/>
      <c r="VPE759" s="31"/>
      <c r="VPF759" s="31"/>
      <c r="VPG759" s="31"/>
      <c r="VPH759" s="31"/>
      <c r="VPI759" s="31"/>
      <c r="VPJ759" s="31"/>
      <c r="VPK759" s="31"/>
      <c r="VPL759" s="31"/>
      <c r="VPM759" s="31"/>
      <c r="VPN759" s="31"/>
      <c r="VPO759" s="31"/>
      <c r="VPP759" s="31"/>
      <c r="VPQ759" s="31"/>
      <c r="VPR759" s="31"/>
      <c r="VPS759" s="31"/>
      <c r="VPT759" s="31"/>
      <c r="VPU759" s="31"/>
      <c r="VPV759" s="31"/>
      <c r="VPW759" s="31"/>
      <c r="VPX759" s="31"/>
      <c r="VPY759" s="31"/>
      <c r="VPZ759" s="31"/>
      <c r="VQA759" s="31"/>
      <c r="VQB759" s="31"/>
      <c r="VQC759" s="31"/>
      <c r="VQD759" s="31"/>
      <c r="VQE759" s="31"/>
      <c r="VQF759" s="31"/>
      <c r="VQG759" s="31"/>
      <c r="VQH759" s="31"/>
      <c r="VQI759" s="31"/>
      <c r="VQJ759" s="31"/>
      <c r="VQK759" s="31"/>
      <c r="VQL759" s="31"/>
      <c r="VQM759" s="31"/>
      <c r="VQN759" s="31"/>
      <c r="VQO759" s="31"/>
      <c r="VQP759" s="31"/>
      <c r="VQQ759" s="31"/>
      <c r="VQR759" s="31"/>
      <c r="VQS759" s="31"/>
      <c r="VQT759" s="31"/>
      <c r="VQU759" s="31"/>
      <c r="VQV759" s="31"/>
      <c r="VQW759" s="31"/>
      <c r="VQX759" s="31"/>
      <c r="VQY759" s="31"/>
      <c r="VQZ759" s="31"/>
      <c r="VRA759" s="31"/>
      <c r="VRB759" s="31"/>
      <c r="VRC759" s="31"/>
      <c r="VRD759" s="31"/>
      <c r="VRE759" s="31"/>
      <c r="VRF759" s="31"/>
      <c r="VRG759" s="31"/>
      <c r="VRH759" s="31"/>
      <c r="VRI759" s="31"/>
      <c r="VRJ759" s="31"/>
      <c r="VRK759" s="31"/>
      <c r="VRL759" s="31"/>
      <c r="VRM759" s="31"/>
      <c r="VRN759" s="31"/>
      <c r="VRO759" s="31"/>
      <c r="VRP759" s="31"/>
      <c r="VRQ759" s="31"/>
      <c r="VRR759" s="31"/>
      <c r="VRS759" s="31"/>
      <c r="VRT759" s="31"/>
      <c r="VRU759" s="31"/>
      <c r="VRV759" s="31"/>
      <c r="VRW759" s="31"/>
      <c r="VRX759" s="31"/>
      <c r="VRY759" s="31"/>
      <c r="VRZ759" s="31"/>
      <c r="VSA759" s="31"/>
      <c r="VSB759" s="31"/>
      <c r="VSC759" s="31"/>
      <c r="VSD759" s="31"/>
      <c r="VSE759" s="31"/>
      <c r="VSF759" s="31"/>
      <c r="VSG759" s="31"/>
      <c r="VSH759" s="31"/>
      <c r="VSI759" s="31"/>
      <c r="VSJ759" s="31"/>
      <c r="VSK759" s="31"/>
      <c r="VSL759" s="31"/>
      <c r="VSM759" s="31"/>
      <c r="VSN759" s="31"/>
      <c r="VSO759" s="31"/>
      <c r="VSP759" s="31"/>
      <c r="VSQ759" s="31"/>
      <c r="VSR759" s="31"/>
      <c r="VSS759" s="31"/>
      <c r="VST759" s="31"/>
      <c r="VSU759" s="31"/>
      <c r="VSV759" s="31"/>
      <c r="VSW759" s="31"/>
      <c r="VSX759" s="31"/>
      <c r="VSY759" s="31"/>
      <c r="VSZ759" s="31"/>
      <c r="VTA759" s="31"/>
      <c r="VTB759" s="31"/>
      <c r="VTC759" s="31"/>
      <c r="VTD759" s="31"/>
      <c r="VTE759" s="31"/>
      <c r="VTF759" s="31"/>
      <c r="VTG759" s="31"/>
      <c r="VTH759" s="31"/>
      <c r="VTI759" s="31"/>
      <c r="VTJ759" s="31"/>
      <c r="VTK759" s="31"/>
      <c r="VTL759" s="31"/>
      <c r="VTM759" s="31"/>
      <c r="VTN759" s="31"/>
      <c r="VTO759" s="31"/>
      <c r="VTP759" s="31"/>
      <c r="VTQ759" s="31"/>
      <c r="VTR759" s="31"/>
      <c r="VTS759" s="31"/>
      <c r="VTT759" s="31"/>
      <c r="VTU759" s="31"/>
      <c r="VTV759" s="31"/>
      <c r="VTW759" s="31"/>
      <c r="VTX759" s="31"/>
      <c r="VTY759" s="31"/>
      <c r="VTZ759" s="31"/>
      <c r="VUA759" s="31"/>
      <c r="VUB759" s="31"/>
      <c r="VUC759" s="31"/>
      <c r="VUD759" s="31"/>
      <c r="VUE759" s="31"/>
      <c r="VUF759" s="31"/>
      <c r="VUG759" s="31"/>
      <c r="VUH759" s="31"/>
      <c r="VUI759" s="31"/>
      <c r="VUJ759" s="31"/>
      <c r="VUK759" s="31"/>
      <c r="VUL759" s="31"/>
      <c r="VUM759" s="31"/>
      <c r="VUN759" s="31"/>
      <c r="VUO759" s="31"/>
      <c r="VUP759" s="31"/>
      <c r="VUQ759" s="31"/>
      <c r="VUR759" s="31"/>
      <c r="VUS759" s="31"/>
      <c r="VUT759" s="31"/>
      <c r="VUU759" s="31"/>
      <c r="VUV759" s="31"/>
      <c r="VUW759" s="31"/>
      <c r="VUX759" s="31"/>
      <c r="VUY759" s="31"/>
      <c r="VUZ759" s="31"/>
      <c r="VVA759" s="31"/>
      <c r="VVB759" s="31"/>
      <c r="VVC759" s="31"/>
      <c r="VVD759" s="31"/>
      <c r="VVE759" s="31"/>
      <c r="VVF759" s="31"/>
      <c r="VVG759" s="31"/>
      <c r="VVH759" s="31"/>
      <c r="VVI759" s="31"/>
      <c r="VVJ759" s="31"/>
      <c r="VVK759" s="31"/>
      <c r="VVL759" s="31"/>
      <c r="VVM759" s="31"/>
      <c r="VVN759" s="31"/>
      <c r="VVO759" s="31"/>
      <c r="VVP759" s="31"/>
      <c r="VVQ759" s="31"/>
      <c r="VVR759" s="31"/>
      <c r="VVS759" s="31"/>
      <c r="VVT759" s="31"/>
      <c r="VVU759" s="31"/>
      <c r="VVV759" s="31"/>
      <c r="VVW759" s="31"/>
      <c r="VVX759" s="31"/>
      <c r="VVY759" s="31"/>
      <c r="VVZ759" s="31"/>
      <c r="VWA759" s="31"/>
      <c r="VWB759" s="31"/>
      <c r="VWC759" s="31"/>
      <c r="VWD759" s="31"/>
      <c r="VWE759" s="31"/>
      <c r="VWF759" s="31"/>
      <c r="VWG759" s="31"/>
      <c r="VWH759" s="31"/>
      <c r="VWI759" s="31"/>
      <c r="VWJ759" s="31"/>
      <c r="VWK759" s="31"/>
      <c r="VWL759" s="31"/>
      <c r="VWM759" s="31"/>
      <c r="VWN759" s="31"/>
      <c r="VWO759" s="31"/>
      <c r="VWP759" s="31"/>
      <c r="VWQ759" s="31"/>
      <c r="VWR759" s="31"/>
      <c r="VWS759" s="31"/>
      <c r="VWT759" s="31"/>
      <c r="VWU759" s="31"/>
      <c r="VWV759" s="31"/>
      <c r="VWW759" s="31"/>
      <c r="VWX759" s="31"/>
      <c r="VWY759" s="31"/>
      <c r="VWZ759" s="31"/>
      <c r="VXA759" s="31"/>
      <c r="VXB759" s="31"/>
      <c r="VXC759" s="31"/>
      <c r="VXD759" s="31"/>
      <c r="VXE759" s="31"/>
      <c r="VXF759" s="31"/>
      <c r="VXG759" s="31"/>
      <c r="VXH759" s="31"/>
      <c r="VXI759" s="31"/>
      <c r="VXJ759" s="31"/>
      <c r="VXK759" s="31"/>
      <c r="VXL759" s="31"/>
      <c r="VXM759" s="31"/>
      <c r="VXN759" s="31"/>
      <c r="VXO759" s="31"/>
      <c r="VXP759" s="31"/>
      <c r="VXQ759" s="31"/>
      <c r="VXR759" s="31"/>
      <c r="VXS759" s="31"/>
      <c r="VXT759" s="31"/>
      <c r="VXU759" s="31"/>
      <c r="VXV759" s="31"/>
      <c r="VXW759" s="31"/>
      <c r="VXX759" s="31"/>
      <c r="VXY759" s="31"/>
      <c r="VXZ759" s="31"/>
      <c r="VYA759" s="31"/>
      <c r="VYB759" s="31"/>
      <c r="VYC759" s="31"/>
      <c r="VYD759" s="31"/>
      <c r="VYE759" s="31"/>
      <c r="VYF759" s="31"/>
      <c r="VYG759" s="31"/>
      <c r="VYH759" s="31"/>
      <c r="VYI759" s="31"/>
      <c r="VYJ759" s="31"/>
      <c r="VYK759" s="31"/>
      <c r="VYL759" s="31"/>
      <c r="VYM759" s="31"/>
      <c r="VYN759" s="31"/>
      <c r="VYO759" s="31"/>
      <c r="VYP759" s="31"/>
      <c r="VYQ759" s="31"/>
      <c r="VYR759" s="31"/>
      <c r="VYS759" s="31"/>
      <c r="VYT759" s="31"/>
      <c r="VYU759" s="31"/>
      <c r="VYV759" s="31"/>
      <c r="VYW759" s="31"/>
      <c r="VYX759" s="31"/>
      <c r="VYY759" s="31"/>
      <c r="VYZ759" s="31"/>
      <c r="VZA759" s="31"/>
      <c r="VZB759" s="31"/>
      <c r="VZC759" s="31"/>
      <c r="VZD759" s="31"/>
      <c r="VZE759" s="31"/>
      <c r="VZF759" s="31"/>
      <c r="VZG759" s="31"/>
      <c r="VZH759" s="31"/>
      <c r="VZI759" s="31"/>
      <c r="VZJ759" s="31"/>
      <c r="VZK759" s="31"/>
      <c r="VZL759" s="31"/>
      <c r="VZM759" s="31"/>
      <c r="VZN759" s="31"/>
      <c r="VZO759" s="31"/>
      <c r="VZP759" s="31"/>
      <c r="VZQ759" s="31"/>
      <c r="VZR759" s="31"/>
      <c r="VZS759" s="31"/>
      <c r="VZT759" s="31"/>
      <c r="VZU759" s="31"/>
      <c r="VZV759" s="31"/>
      <c r="VZW759" s="31"/>
      <c r="VZX759" s="31"/>
      <c r="VZY759" s="31"/>
      <c r="VZZ759" s="31"/>
      <c r="WAA759" s="31"/>
      <c r="WAB759" s="31"/>
      <c r="WAC759" s="31"/>
      <c r="WAD759" s="31"/>
      <c r="WAE759" s="31"/>
      <c r="WAF759" s="31"/>
      <c r="WAG759" s="31"/>
      <c r="WAH759" s="31"/>
      <c r="WAI759" s="31"/>
      <c r="WAJ759" s="31"/>
      <c r="WAK759" s="31"/>
      <c r="WAL759" s="31"/>
      <c r="WAM759" s="31"/>
      <c r="WAN759" s="31"/>
      <c r="WAO759" s="31"/>
      <c r="WAP759" s="31"/>
      <c r="WAQ759" s="31"/>
      <c r="WAR759" s="31"/>
      <c r="WAS759" s="31"/>
      <c r="WAT759" s="31"/>
      <c r="WAU759" s="31"/>
      <c r="WAV759" s="31"/>
      <c r="WAW759" s="31"/>
      <c r="WAX759" s="31"/>
      <c r="WAY759" s="31"/>
      <c r="WAZ759" s="31"/>
      <c r="WBA759" s="31"/>
      <c r="WBB759" s="31"/>
      <c r="WBC759" s="31"/>
      <c r="WBD759" s="31"/>
      <c r="WBE759" s="31"/>
      <c r="WBF759" s="31"/>
      <c r="WBG759" s="31"/>
      <c r="WBH759" s="31"/>
      <c r="WBI759" s="31"/>
      <c r="WBJ759" s="31"/>
      <c r="WBK759" s="31"/>
      <c r="WBL759" s="31"/>
      <c r="WBM759" s="31"/>
      <c r="WBN759" s="31"/>
      <c r="WBO759" s="31"/>
      <c r="WBP759" s="31"/>
      <c r="WBQ759" s="31"/>
      <c r="WBR759" s="31"/>
      <c r="WBS759" s="31"/>
      <c r="WBT759" s="31"/>
      <c r="WBU759" s="31"/>
      <c r="WBV759" s="31"/>
      <c r="WBW759" s="31"/>
      <c r="WBX759" s="31"/>
      <c r="WBY759" s="31"/>
      <c r="WBZ759" s="31"/>
      <c r="WCA759" s="31"/>
      <c r="WCB759" s="31"/>
      <c r="WCC759" s="31"/>
      <c r="WCD759" s="31"/>
      <c r="WCE759" s="31"/>
      <c r="WCF759" s="31"/>
      <c r="WCG759" s="31"/>
      <c r="WCH759" s="31"/>
      <c r="WCI759" s="31"/>
      <c r="WCJ759" s="31"/>
      <c r="WCK759" s="31"/>
      <c r="WCL759" s="31"/>
      <c r="WCM759" s="31"/>
      <c r="WCN759" s="31"/>
      <c r="WCO759" s="31"/>
      <c r="WCP759" s="31"/>
      <c r="WCQ759" s="31"/>
      <c r="WCR759" s="31"/>
      <c r="WCS759" s="31"/>
      <c r="WCT759" s="31"/>
      <c r="WCU759" s="31"/>
      <c r="WCV759" s="31"/>
      <c r="WCW759" s="31"/>
      <c r="WCX759" s="31"/>
      <c r="WCY759" s="31"/>
      <c r="WCZ759" s="31"/>
      <c r="WDA759" s="31"/>
      <c r="WDB759" s="31"/>
      <c r="WDC759" s="31"/>
      <c r="WDD759" s="31"/>
      <c r="WDE759" s="31"/>
      <c r="WDF759" s="31"/>
      <c r="WDG759" s="31"/>
      <c r="WDH759" s="31"/>
      <c r="WDI759" s="31"/>
      <c r="WDJ759" s="31"/>
      <c r="WDK759" s="31"/>
      <c r="WDL759" s="31"/>
      <c r="WDM759" s="31"/>
      <c r="WDN759" s="31"/>
      <c r="WDO759" s="31"/>
      <c r="WDP759" s="31"/>
      <c r="WDQ759" s="31"/>
      <c r="WDR759" s="31"/>
      <c r="WDS759" s="31"/>
      <c r="WDT759" s="31"/>
      <c r="WDU759" s="31"/>
      <c r="WDV759" s="31"/>
      <c r="WDW759" s="31"/>
      <c r="WDX759" s="31"/>
      <c r="WDY759" s="31"/>
      <c r="WDZ759" s="31"/>
      <c r="WEA759" s="31"/>
      <c r="WEB759" s="31"/>
      <c r="WEC759" s="31"/>
      <c r="WED759" s="31"/>
      <c r="WEE759" s="31"/>
      <c r="WEF759" s="31"/>
      <c r="WEG759" s="31"/>
      <c r="WEH759" s="31"/>
      <c r="WEI759" s="31"/>
      <c r="WEJ759" s="31"/>
      <c r="WEK759" s="31"/>
      <c r="WEL759" s="31"/>
      <c r="WEM759" s="31"/>
      <c r="WEN759" s="31"/>
      <c r="WEO759" s="31"/>
      <c r="WEP759" s="31"/>
      <c r="WEQ759" s="31"/>
      <c r="WER759" s="31"/>
      <c r="WES759" s="31"/>
      <c r="WET759" s="31"/>
      <c r="WEU759" s="31"/>
      <c r="WEV759" s="31"/>
      <c r="WEW759" s="31"/>
      <c r="WEX759" s="31"/>
      <c r="WEY759" s="31"/>
      <c r="WEZ759" s="31"/>
      <c r="WFA759" s="31"/>
      <c r="WFB759" s="31"/>
      <c r="WFC759" s="31"/>
      <c r="WFD759" s="31"/>
      <c r="WFE759" s="31"/>
      <c r="WFF759" s="31"/>
      <c r="WFG759" s="31"/>
      <c r="WFH759" s="31"/>
      <c r="WFI759" s="31"/>
      <c r="WFJ759" s="31"/>
      <c r="WFK759" s="31"/>
      <c r="WFL759" s="31"/>
      <c r="WFM759" s="31"/>
      <c r="WFN759" s="31"/>
      <c r="WFO759" s="31"/>
      <c r="WFP759" s="31"/>
      <c r="WFQ759" s="31"/>
      <c r="WFR759" s="31"/>
      <c r="WFS759" s="31"/>
      <c r="WFT759" s="31"/>
      <c r="WFU759" s="31"/>
      <c r="WFV759" s="31"/>
      <c r="WFW759" s="31"/>
      <c r="WFX759" s="31"/>
      <c r="WFY759" s="31"/>
      <c r="WFZ759" s="31"/>
      <c r="WGA759" s="31"/>
      <c r="WGB759" s="31"/>
      <c r="WGC759" s="31"/>
      <c r="WGD759" s="31"/>
      <c r="WGE759" s="31"/>
      <c r="WGF759" s="31"/>
      <c r="WGG759" s="31"/>
      <c r="WGH759" s="31"/>
      <c r="WGI759" s="31"/>
      <c r="WGJ759" s="31"/>
      <c r="WGK759" s="31"/>
      <c r="WGL759" s="31"/>
      <c r="WGM759" s="31"/>
      <c r="WGN759" s="31"/>
      <c r="WGO759" s="31"/>
      <c r="WGP759" s="31"/>
      <c r="WGQ759" s="31"/>
      <c r="WGR759" s="31"/>
      <c r="WGS759" s="31"/>
      <c r="WGT759" s="31"/>
      <c r="WGU759" s="31"/>
      <c r="WGV759" s="31"/>
      <c r="WGW759" s="31"/>
      <c r="WGX759" s="31"/>
      <c r="WGY759" s="31"/>
      <c r="WGZ759" s="31"/>
      <c r="WHA759" s="31"/>
      <c r="WHB759" s="31"/>
      <c r="WHC759" s="31"/>
      <c r="WHD759" s="31"/>
      <c r="WHE759" s="31"/>
      <c r="WHF759" s="31"/>
      <c r="WHG759" s="31"/>
      <c r="WHH759" s="31"/>
      <c r="WHI759" s="31"/>
      <c r="WHJ759" s="31"/>
      <c r="WHK759" s="31"/>
      <c r="WHL759" s="31"/>
      <c r="WHM759" s="31"/>
      <c r="WHN759" s="31"/>
      <c r="WHO759" s="31"/>
      <c r="WHP759" s="31"/>
      <c r="WHQ759" s="31"/>
      <c r="WHR759" s="31"/>
      <c r="WHS759" s="31"/>
      <c r="WHT759" s="31"/>
      <c r="WHU759" s="31"/>
      <c r="WHV759" s="31"/>
      <c r="WHW759" s="31"/>
      <c r="WHX759" s="31"/>
      <c r="WHY759" s="31"/>
      <c r="WHZ759" s="31"/>
      <c r="WIA759" s="31"/>
      <c r="WIB759" s="31"/>
      <c r="WIC759" s="31"/>
      <c r="WID759" s="31"/>
      <c r="WIE759" s="31"/>
      <c r="WIF759" s="31"/>
      <c r="WIG759" s="31"/>
      <c r="WIH759" s="31"/>
      <c r="WII759" s="31"/>
      <c r="WIJ759" s="31"/>
      <c r="WIK759" s="31"/>
      <c r="WIL759" s="31"/>
      <c r="WIM759" s="31"/>
      <c r="WIN759" s="31"/>
      <c r="WIO759" s="31"/>
      <c r="WIP759" s="31"/>
      <c r="WIQ759" s="31"/>
      <c r="WIR759" s="31"/>
      <c r="WIS759" s="31"/>
      <c r="WIT759" s="31"/>
      <c r="WIU759" s="31"/>
      <c r="WIV759" s="31"/>
      <c r="WIW759" s="31"/>
      <c r="WIX759" s="31"/>
      <c r="WIY759" s="31"/>
      <c r="WIZ759" s="31"/>
      <c r="WJA759" s="31"/>
      <c r="WJB759" s="31"/>
      <c r="WJC759" s="31"/>
      <c r="WJD759" s="31"/>
      <c r="WJE759" s="31"/>
      <c r="WJF759" s="31"/>
      <c r="WJG759" s="31"/>
      <c r="WJH759" s="31"/>
      <c r="WJI759" s="31"/>
      <c r="WJJ759" s="31"/>
      <c r="WJK759" s="31"/>
      <c r="WJL759" s="31"/>
      <c r="WJM759" s="31"/>
      <c r="WJN759" s="31"/>
      <c r="WJO759" s="31"/>
      <c r="WJP759" s="31"/>
      <c r="WJQ759" s="31"/>
      <c r="WJR759" s="31"/>
      <c r="WJS759" s="31"/>
      <c r="WJT759" s="31"/>
      <c r="WJU759" s="31"/>
      <c r="WJV759" s="31"/>
      <c r="WJW759" s="31"/>
      <c r="WJX759" s="31"/>
      <c r="WJY759" s="31"/>
      <c r="WJZ759" s="31"/>
      <c r="WKA759" s="31"/>
      <c r="WKB759" s="31"/>
      <c r="WKC759" s="31"/>
      <c r="WKD759" s="31"/>
      <c r="WKE759" s="31"/>
      <c r="WKF759" s="31"/>
      <c r="WKG759" s="31"/>
      <c r="WKH759" s="31"/>
      <c r="WKI759" s="31"/>
      <c r="WKJ759" s="31"/>
      <c r="WKK759" s="31"/>
      <c r="WKL759" s="31"/>
      <c r="WKM759" s="31"/>
      <c r="WKN759" s="31"/>
      <c r="WKO759" s="31"/>
      <c r="WKP759" s="31"/>
      <c r="WKQ759" s="31"/>
      <c r="WKR759" s="31"/>
      <c r="WKS759" s="31"/>
      <c r="WKT759" s="31"/>
      <c r="WKU759" s="31"/>
      <c r="WKV759" s="31"/>
      <c r="WKW759" s="31"/>
      <c r="WKX759" s="31"/>
      <c r="WKY759" s="31"/>
      <c r="WKZ759" s="31"/>
      <c r="WLA759" s="31"/>
      <c r="WLB759" s="31"/>
      <c r="WLC759" s="31"/>
      <c r="WLD759" s="31"/>
      <c r="WLE759" s="31"/>
      <c r="WLF759" s="31"/>
      <c r="WLG759" s="31"/>
      <c r="WLH759" s="31"/>
      <c r="WLI759" s="31"/>
      <c r="WLJ759" s="31"/>
      <c r="WLK759" s="31"/>
      <c r="WLL759" s="31"/>
      <c r="WLM759" s="31"/>
      <c r="WLN759" s="31"/>
      <c r="WLO759" s="31"/>
      <c r="WLP759" s="31"/>
      <c r="WLQ759" s="31"/>
      <c r="WLR759" s="31"/>
      <c r="WLS759" s="31"/>
      <c r="WLT759" s="31"/>
      <c r="WLU759" s="31"/>
      <c r="WLV759" s="31"/>
      <c r="WLW759" s="31"/>
      <c r="WLX759" s="31"/>
      <c r="WLY759" s="31"/>
      <c r="WLZ759" s="31"/>
      <c r="WMA759" s="31"/>
      <c r="WMB759" s="31"/>
      <c r="WMC759" s="31"/>
      <c r="WMD759" s="31"/>
      <c r="WME759" s="31"/>
      <c r="WMF759" s="31"/>
      <c r="WMG759" s="31"/>
      <c r="WMH759" s="31"/>
      <c r="WMI759" s="31"/>
      <c r="WMJ759" s="31"/>
      <c r="WMK759" s="31"/>
      <c r="WML759" s="31"/>
      <c r="WMM759" s="31"/>
      <c r="WMN759" s="31"/>
      <c r="WMO759" s="31"/>
      <c r="WMP759" s="31"/>
      <c r="WMQ759" s="31"/>
      <c r="WMR759" s="31"/>
      <c r="WMS759" s="31"/>
      <c r="WMT759" s="31"/>
      <c r="WMU759" s="31"/>
      <c r="WMV759" s="31"/>
      <c r="WMW759" s="31"/>
      <c r="WMX759" s="31"/>
      <c r="WMY759" s="31"/>
      <c r="WMZ759" s="31"/>
      <c r="WNA759" s="31"/>
      <c r="WNB759" s="31"/>
      <c r="WNC759" s="31"/>
      <c r="WND759" s="31"/>
      <c r="WNE759" s="31"/>
      <c r="WNF759" s="31"/>
      <c r="WNG759" s="31"/>
      <c r="WNH759" s="31"/>
      <c r="WNI759" s="31"/>
      <c r="WNJ759" s="31"/>
      <c r="WNK759" s="31"/>
      <c r="WNL759" s="31"/>
      <c r="WNM759" s="31"/>
      <c r="WNN759" s="31"/>
      <c r="WNO759" s="31"/>
      <c r="WNP759" s="31"/>
      <c r="WNQ759" s="31"/>
      <c r="WNR759" s="31"/>
      <c r="WNS759" s="31"/>
      <c r="WNT759" s="31"/>
      <c r="WNU759" s="31"/>
      <c r="WNV759" s="31"/>
      <c r="WNW759" s="31"/>
      <c r="WNX759" s="31"/>
      <c r="WNY759" s="31"/>
      <c r="WNZ759" s="31"/>
      <c r="WOA759" s="31"/>
      <c r="WOB759" s="31"/>
      <c r="WOC759" s="31"/>
      <c r="WOD759" s="31"/>
      <c r="WOE759" s="31"/>
      <c r="WOF759" s="31"/>
      <c r="WOG759" s="31"/>
      <c r="WOH759" s="31"/>
      <c r="WOI759" s="31"/>
      <c r="WOJ759" s="31"/>
      <c r="WOK759" s="31"/>
      <c r="WOL759" s="31"/>
      <c r="WOM759" s="31"/>
      <c r="WON759" s="31"/>
      <c r="WOO759" s="31"/>
      <c r="WOP759" s="31"/>
      <c r="WOQ759" s="31"/>
      <c r="WOR759" s="31"/>
      <c r="WOS759" s="31"/>
      <c r="WOT759" s="31"/>
      <c r="WOU759" s="31"/>
      <c r="WOV759" s="31"/>
      <c r="WOW759" s="31"/>
      <c r="WOX759" s="31"/>
      <c r="WOY759" s="31"/>
      <c r="WOZ759" s="31"/>
      <c r="WPA759" s="31"/>
      <c r="WPB759" s="31"/>
      <c r="WPC759" s="31"/>
      <c r="WPD759" s="31"/>
      <c r="WPE759" s="31"/>
      <c r="WPF759" s="31"/>
      <c r="WPG759" s="31"/>
      <c r="WPH759" s="31"/>
      <c r="WPI759" s="31"/>
      <c r="WPJ759" s="31"/>
      <c r="WPK759" s="31"/>
      <c r="WPL759" s="31"/>
      <c r="WPM759" s="31"/>
      <c r="WPN759" s="31"/>
      <c r="WPO759" s="31"/>
      <c r="WPP759" s="31"/>
      <c r="WPQ759" s="31"/>
      <c r="WPR759" s="31"/>
      <c r="WPS759" s="31"/>
      <c r="WPT759" s="31"/>
      <c r="WPU759" s="31"/>
      <c r="WPV759" s="31"/>
      <c r="WPW759" s="31"/>
      <c r="WPX759" s="31"/>
      <c r="WPY759" s="31"/>
      <c r="WPZ759" s="31"/>
      <c r="WQA759" s="31"/>
      <c r="WQB759" s="31"/>
      <c r="WQC759" s="31"/>
      <c r="WQD759" s="31"/>
      <c r="WQE759" s="31"/>
      <c r="WQF759" s="31"/>
      <c r="WQG759" s="31"/>
      <c r="WQH759" s="31"/>
      <c r="WQI759" s="31"/>
      <c r="WQJ759" s="31"/>
      <c r="WQK759" s="31"/>
      <c r="WQL759" s="31"/>
      <c r="WQM759" s="31"/>
      <c r="WQN759" s="31"/>
      <c r="WQO759" s="31"/>
      <c r="WQP759" s="31"/>
      <c r="WQQ759" s="31"/>
      <c r="WQR759" s="31"/>
      <c r="WQS759" s="31"/>
      <c r="WQT759" s="31"/>
      <c r="WQU759" s="31"/>
      <c r="WQV759" s="31"/>
      <c r="WQW759" s="31"/>
      <c r="WQX759" s="31"/>
      <c r="WQY759" s="31"/>
      <c r="WQZ759" s="31"/>
      <c r="WRA759" s="31"/>
      <c r="WRB759" s="31"/>
      <c r="WRC759" s="31"/>
      <c r="WRD759" s="31"/>
      <c r="WRE759" s="31"/>
      <c r="WRF759" s="31"/>
      <c r="WRG759" s="31"/>
      <c r="WRH759" s="31"/>
      <c r="WRI759" s="31"/>
      <c r="WRJ759" s="31"/>
      <c r="WRK759" s="31"/>
      <c r="WRL759" s="31"/>
      <c r="WRM759" s="31"/>
      <c r="WRN759" s="31"/>
      <c r="WRO759" s="31"/>
      <c r="WRP759" s="31"/>
      <c r="WRQ759" s="31"/>
      <c r="WRR759" s="31"/>
      <c r="WRS759" s="31"/>
      <c r="WRT759" s="31"/>
      <c r="WRU759" s="31"/>
      <c r="WRV759" s="31"/>
      <c r="WRW759" s="31"/>
      <c r="WRX759" s="31"/>
      <c r="WRY759" s="31"/>
      <c r="WRZ759" s="31"/>
      <c r="WSA759" s="31"/>
      <c r="WSB759" s="31"/>
      <c r="WSC759" s="31"/>
      <c r="WSD759" s="31"/>
      <c r="WSE759" s="31"/>
      <c r="WSF759" s="31"/>
      <c r="WSG759" s="31"/>
      <c r="WSH759" s="31"/>
      <c r="WSI759" s="31"/>
      <c r="WSJ759" s="31"/>
      <c r="WSK759" s="31"/>
      <c r="WSL759" s="31"/>
      <c r="WSM759" s="31"/>
      <c r="WSN759" s="31"/>
      <c r="WSO759" s="31"/>
      <c r="WSP759" s="31"/>
      <c r="WSQ759" s="31"/>
      <c r="WSR759" s="31"/>
      <c r="WSS759" s="31"/>
      <c r="WST759" s="31"/>
      <c r="WSU759" s="31"/>
      <c r="WSV759" s="31"/>
      <c r="WSW759" s="31"/>
      <c r="WSX759" s="31"/>
      <c r="WSY759" s="31"/>
      <c r="WSZ759" s="31"/>
      <c r="WTA759" s="31"/>
      <c r="WTB759" s="31"/>
      <c r="WTC759" s="31"/>
      <c r="WTD759" s="31"/>
      <c r="WTE759" s="31"/>
      <c r="WTF759" s="31"/>
      <c r="WTG759" s="31"/>
      <c r="WTH759" s="31"/>
      <c r="WTI759" s="31"/>
      <c r="WTJ759" s="31"/>
      <c r="WTK759" s="31"/>
      <c r="WTL759" s="31"/>
      <c r="WTM759" s="31"/>
      <c r="WTN759" s="31"/>
      <c r="WTO759" s="31"/>
      <c r="WTP759" s="31"/>
      <c r="WTQ759" s="31"/>
      <c r="WTR759" s="31"/>
      <c r="WTS759" s="31"/>
      <c r="WTT759" s="31"/>
      <c r="WTU759" s="31"/>
      <c r="WTV759" s="31"/>
      <c r="WTW759" s="31"/>
      <c r="WTX759" s="31"/>
      <c r="WTY759" s="31"/>
      <c r="WTZ759" s="31"/>
      <c r="WUA759" s="31"/>
      <c r="WUB759" s="31"/>
      <c r="WUC759" s="31"/>
      <c r="WUD759" s="31"/>
      <c r="WUE759" s="31"/>
      <c r="WUF759" s="31"/>
      <c r="WUG759" s="31"/>
      <c r="WUH759" s="31"/>
      <c r="WUI759" s="31"/>
      <c r="WUJ759" s="31"/>
      <c r="WUK759" s="31"/>
      <c r="WUL759" s="31"/>
      <c r="WUM759" s="31"/>
      <c r="WUN759" s="31"/>
      <c r="WUO759" s="31"/>
      <c r="WUP759" s="31"/>
      <c r="WUQ759" s="31"/>
      <c r="WUR759" s="31"/>
      <c r="WUS759" s="31"/>
      <c r="WUT759" s="31"/>
      <c r="WUU759" s="31"/>
      <c r="WUV759" s="31"/>
      <c r="WUW759" s="31"/>
      <c r="WUX759" s="31"/>
      <c r="WUY759" s="31"/>
      <c r="WUZ759" s="31"/>
      <c r="WVA759" s="31"/>
      <c r="WVB759" s="31"/>
      <c r="WVC759" s="31"/>
      <c r="WVD759" s="31"/>
      <c r="WVE759" s="31"/>
      <c r="WVF759" s="31"/>
      <c r="WVG759" s="31"/>
      <c r="WVH759" s="31"/>
      <c r="WVI759" s="31"/>
      <c r="WVJ759" s="31"/>
      <c r="WVK759" s="31"/>
      <c r="WVL759" s="31"/>
      <c r="WVM759" s="31"/>
      <c r="WVN759" s="31"/>
      <c r="WVO759" s="31"/>
      <c r="WVP759" s="31"/>
      <c r="WVQ759" s="31"/>
      <c r="WVR759" s="31"/>
      <c r="WVS759" s="31"/>
    </row>
    <row r="760" spans="1:16139" s="70" customFormat="1">
      <c r="A760" s="168"/>
      <c r="B760" s="169"/>
      <c r="C760" s="170"/>
      <c r="D760" s="170"/>
      <c r="E760" s="170"/>
      <c r="F760" s="170"/>
      <c r="G760" s="170"/>
      <c r="H760" s="170"/>
      <c r="I760" s="170"/>
      <c r="J760" s="32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H760" s="3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31"/>
      <c r="BH760" s="31"/>
      <c r="BI760" s="31"/>
      <c r="BJ760" s="31"/>
      <c r="BK760" s="31"/>
      <c r="BL760" s="31"/>
      <c r="BM760" s="31"/>
      <c r="BN760" s="31"/>
      <c r="BO760" s="31"/>
      <c r="BP760" s="31"/>
      <c r="BQ760" s="31"/>
      <c r="BR760" s="31"/>
      <c r="BS760" s="31"/>
      <c r="BT760" s="31"/>
      <c r="BU760" s="31"/>
      <c r="BV760" s="31"/>
      <c r="BW760" s="31"/>
      <c r="BX760" s="31"/>
      <c r="BY760" s="31"/>
      <c r="BZ760" s="31"/>
      <c r="CA760" s="31"/>
      <c r="CB760" s="31"/>
      <c r="CC760" s="31"/>
      <c r="CD760" s="31"/>
      <c r="CE760" s="31"/>
      <c r="CF760" s="31"/>
      <c r="CG760" s="31"/>
      <c r="CH760" s="31"/>
      <c r="CI760" s="31"/>
      <c r="CJ760" s="31"/>
      <c r="CK760" s="31"/>
      <c r="CL760" s="31"/>
      <c r="CM760" s="31"/>
      <c r="CN760" s="31"/>
      <c r="CO760" s="31"/>
      <c r="CP760" s="31"/>
      <c r="CQ760" s="31"/>
      <c r="CR760" s="31"/>
      <c r="CS760" s="31"/>
      <c r="CT760" s="31"/>
      <c r="CU760" s="31"/>
      <c r="CV760" s="31"/>
      <c r="CW760" s="31"/>
      <c r="CX760" s="31"/>
      <c r="CY760" s="31"/>
      <c r="CZ760" s="31"/>
      <c r="DA760" s="31"/>
      <c r="DB760" s="31"/>
      <c r="DC760" s="31"/>
      <c r="DD760" s="31"/>
      <c r="DE760" s="31"/>
      <c r="DF760" s="31"/>
      <c r="DG760" s="31"/>
      <c r="DH760" s="31"/>
      <c r="DI760" s="31"/>
      <c r="DJ760" s="31"/>
      <c r="DK760" s="31"/>
      <c r="DL760" s="31"/>
      <c r="DM760" s="31"/>
      <c r="DN760" s="31"/>
      <c r="DO760" s="31"/>
      <c r="DP760" s="31"/>
      <c r="DQ760" s="31"/>
      <c r="DR760" s="31"/>
      <c r="DS760" s="31"/>
      <c r="DT760" s="31"/>
      <c r="DU760" s="31"/>
      <c r="DV760" s="31"/>
      <c r="DW760" s="31"/>
      <c r="DX760" s="31"/>
      <c r="DY760" s="31"/>
      <c r="DZ760" s="31"/>
      <c r="EA760" s="31"/>
      <c r="EB760" s="31"/>
      <c r="EC760" s="31"/>
      <c r="ED760" s="31"/>
      <c r="EE760" s="31"/>
      <c r="EF760" s="31"/>
      <c r="EG760" s="31"/>
      <c r="EH760" s="31"/>
      <c r="EI760" s="31"/>
      <c r="EJ760" s="31"/>
      <c r="EK760" s="31"/>
      <c r="EL760" s="31"/>
      <c r="EM760" s="31"/>
      <c r="EN760" s="31"/>
      <c r="EO760" s="31"/>
      <c r="EP760" s="31"/>
      <c r="EQ760" s="31"/>
      <c r="ER760" s="31"/>
      <c r="ES760" s="31"/>
      <c r="ET760" s="31"/>
      <c r="EU760" s="31"/>
      <c r="EV760" s="31"/>
      <c r="EW760" s="31"/>
      <c r="EX760" s="31"/>
      <c r="EY760" s="31"/>
      <c r="EZ760" s="31"/>
      <c r="FA760" s="31"/>
      <c r="FB760" s="31"/>
      <c r="FC760" s="31"/>
      <c r="FD760" s="31"/>
      <c r="FE760" s="31"/>
      <c r="FF760" s="31"/>
      <c r="FG760" s="31"/>
      <c r="FH760" s="31"/>
      <c r="FI760" s="31"/>
      <c r="FJ760" s="31"/>
      <c r="FK760" s="31"/>
      <c r="FL760" s="31"/>
      <c r="FM760" s="31"/>
      <c r="FN760" s="31"/>
      <c r="FO760" s="31"/>
      <c r="FP760" s="31"/>
      <c r="FQ760" s="31"/>
      <c r="FR760" s="31"/>
      <c r="FS760" s="31"/>
      <c r="FT760" s="31"/>
      <c r="FU760" s="31"/>
      <c r="FV760" s="31"/>
      <c r="FW760" s="31"/>
      <c r="FX760" s="31"/>
      <c r="FY760" s="31"/>
      <c r="FZ760" s="31"/>
      <c r="GA760" s="31"/>
      <c r="GB760" s="31"/>
      <c r="GC760" s="31"/>
      <c r="GD760" s="31"/>
      <c r="GE760" s="31"/>
      <c r="GF760" s="31"/>
      <c r="GG760" s="31"/>
      <c r="GH760" s="31"/>
      <c r="GI760" s="31"/>
      <c r="GJ760" s="31"/>
      <c r="GK760" s="31"/>
      <c r="GL760" s="31"/>
      <c r="GM760" s="31"/>
      <c r="GN760" s="31"/>
      <c r="GO760" s="31"/>
      <c r="GP760" s="31"/>
      <c r="GQ760" s="31"/>
      <c r="GR760" s="31"/>
      <c r="GS760" s="31"/>
      <c r="GT760" s="31"/>
      <c r="GU760" s="31"/>
      <c r="GV760" s="31"/>
      <c r="GW760" s="31"/>
      <c r="GX760" s="31"/>
      <c r="GY760" s="31"/>
      <c r="GZ760" s="31"/>
      <c r="HA760" s="31"/>
      <c r="HB760" s="31"/>
      <c r="HC760" s="31"/>
      <c r="HD760" s="31"/>
      <c r="HE760" s="31"/>
      <c r="HF760" s="31"/>
      <c r="HG760" s="31"/>
      <c r="HH760" s="31"/>
      <c r="HI760" s="31"/>
      <c r="HJ760" s="31"/>
      <c r="HK760" s="31"/>
      <c r="HL760" s="31"/>
      <c r="HM760" s="31"/>
      <c r="HN760" s="31"/>
      <c r="HO760" s="31"/>
      <c r="HP760" s="31"/>
      <c r="HQ760" s="31"/>
      <c r="HR760" s="31"/>
      <c r="HS760" s="31"/>
      <c r="HT760" s="31"/>
      <c r="HU760" s="31"/>
      <c r="HV760" s="31"/>
      <c r="HW760" s="31"/>
      <c r="HX760" s="31"/>
      <c r="HY760" s="31"/>
      <c r="HZ760" s="31"/>
      <c r="IA760" s="31"/>
      <c r="IB760" s="31"/>
      <c r="IC760" s="31"/>
      <c r="ID760" s="31"/>
      <c r="IE760" s="31"/>
      <c r="IF760" s="31"/>
      <c r="IG760" s="31"/>
      <c r="IH760" s="31"/>
      <c r="II760" s="31"/>
      <c r="IJ760" s="31"/>
      <c r="IK760" s="31"/>
      <c r="IL760" s="31"/>
      <c r="IM760" s="31"/>
      <c r="IN760" s="31"/>
      <c r="IO760" s="31"/>
      <c r="IP760" s="31"/>
      <c r="IQ760" s="31"/>
      <c r="IR760" s="31"/>
      <c r="IS760" s="31"/>
      <c r="IT760" s="31"/>
      <c r="IU760" s="31"/>
      <c r="IV760" s="31"/>
      <c r="IW760" s="31"/>
      <c r="IX760" s="31"/>
      <c r="IY760" s="31"/>
      <c r="IZ760" s="31"/>
      <c r="JA760" s="31"/>
      <c r="JB760" s="31"/>
      <c r="JC760" s="31"/>
      <c r="JD760" s="31"/>
      <c r="JE760" s="31"/>
      <c r="JF760" s="31"/>
      <c r="JG760" s="31"/>
      <c r="JH760" s="31"/>
      <c r="JI760" s="31"/>
      <c r="JJ760" s="31"/>
      <c r="JK760" s="31"/>
      <c r="JL760" s="31"/>
      <c r="JM760" s="31"/>
      <c r="JN760" s="31"/>
      <c r="JO760" s="31"/>
      <c r="JP760" s="31"/>
      <c r="JQ760" s="31"/>
      <c r="JR760" s="31"/>
      <c r="JS760" s="31"/>
      <c r="JT760" s="31"/>
      <c r="JU760" s="31"/>
      <c r="JV760" s="31"/>
      <c r="JW760" s="31"/>
      <c r="JX760" s="31"/>
      <c r="JY760" s="31"/>
      <c r="JZ760" s="31"/>
      <c r="KA760" s="31"/>
      <c r="KB760" s="31"/>
      <c r="KC760" s="31"/>
      <c r="KD760" s="31"/>
      <c r="KE760" s="31"/>
      <c r="KF760" s="31"/>
      <c r="KG760" s="31"/>
      <c r="KH760" s="31"/>
      <c r="KI760" s="31"/>
      <c r="KJ760" s="31"/>
      <c r="KK760" s="31"/>
      <c r="KL760" s="31"/>
      <c r="KM760" s="31"/>
      <c r="KN760" s="31"/>
      <c r="KO760" s="31"/>
      <c r="KP760" s="31"/>
      <c r="KQ760" s="31"/>
      <c r="KR760" s="31"/>
      <c r="KS760" s="31"/>
      <c r="KT760" s="31"/>
      <c r="KU760" s="31"/>
      <c r="KV760" s="31"/>
      <c r="KW760" s="31"/>
      <c r="KX760" s="31"/>
      <c r="KY760" s="31"/>
      <c r="KZ760" s="31"/>
      <c r="LA760" s="31"/>
      <c r="LB760" s="31"/>
      <c r="LC760" s="31"/>
      <c r="LD760" s="31"/>
      <c r="LE760" s="31"/>
      <c r="LF760" s="31"/>
      <c r="LG760" s="31"/>
      <c r="LH760" s="31"/>
      <c r="LI760" s="31"/>
      <c r="LJ760" s="31"/>
      <c r="LK760" s="31"/>
      <c r="LL760" s="31"/>
      <c r="LM760" s="31"/>
      <c r="LN760" s="31"/>
      <c r="LO760" s="31"/>
      <c r="LP760" s="31"/>
      <c r="LQ760" s="31"/>
      <c r="LR760" s="31"/>
      <c r="LS760" s="31"/>
      <c r="LT760" s="31"/>
      <c r="LU760" s="31"/>
      <c r="LV760" s="31"/>
      <c r="LW760" s="31"/>
      <c r="LX760" s="31"/>
      <c r="LY760" s="31"/>
      <c r="LZ760" s="31"/>
      <c r="MA760" s="31"/>
      <c r="MB760" s="31"/>
      <c r="MC760" s="31"/>
      <c r="MD760" s="31"/>
      <c r="ME760" s="31"/>
      <c r="MF760" s="31"/>
      <c r="MG760" s="31"/>
      <c r="MH760" s="31"/>
      <c r="MI760" s="31"/>
      <c r="MJ760" s="31"/>
      <c r="MK760" s="31"/>
      <c r="ML760" s="31"/>
      <c r="MM760" s="31"/>
      <c r="MN760" s="31"/>
      <c r="MO760" s="31"/>
      <c r="MP760" s="31"/>
      <c r="MQ760" s="31"/>
      <c r="MR760" s="31"/>
      <c r="MS760" s="31"/>
      <c r="MT760" s="31"/>
      <c r="MU760" s="31"/>
      <c r="MV760" s="31"/>
      <c r="MW760" s="31"/>
      <c r="MX760" s="31"/>
      <c r="MY760" s="31"/>
      <c r="MZ760" s="31"/>
      <c r="NA760" s="31"/>
      <c r="NB760" s="31"/>
      <c r="NC760" s="31"/>
      <c r="ND760" s="31"/>
      <c r="NE760" s="31"/>
      <c r="NF760" s="31"/>
      <c r="NG760" s="31"/>
      <c r="NH760" s="31"/>
      <c r="NI760" s="31"/>
      <c r="NJ760" s="31"/>
      <c r="NK760" s="31"/>
      <c r="NL760" s="31"/>
      <c r="NM760" s="31"/>
      <c r="NN760" s="31"/>
      <c r="NO760" s="31"/>
      <c r="NP760" s="31"/>
      <c r="NQ760" s="31"/>
      <c r="NR760" s="31"/>
      <c r="NS760" s="31"/>
      <c r="NT760" s="31"/>
      <c r="NU760" s="31"/>
      <c r="NV760" s="31"/>
      <c r="NW760" s="31"/>
      <c r="NX760" s="31"/>
      <c r="NY760" s="31"/>
      <c r="NZ760" s="31"/>
      <c r="OA760" s="31"/>
      <c r="OB760" s="31"/>
      <c r="OC760" s="31"/>
      <c r="OD760" s="31"/>
      <c r="OE760" s="31"/>
      <c r="OF760" s="31"/>
      <c r="OG760" s="31"/>
      <c r="OH760" s="31"/>
      <c r="OI760" s="31"/>
      <c r="OJ760" s="31"/>
      <c r="OK760" s="31"/>
      <c r="OL760" s="31"/>
      <c r="OM760" s="31"/>
      <c r="ON760" s="31"/>
      <c r="OO760" s="31"/>
      <c r="OP760" s="31"/>
      <c r="OQ760" s="31"/>
      <c r="OR760" s="31"/>
      <c r="OS760" s="31"/>
      <c r="OT760" s="31"/>
      <c r="OU760" s="31"/>
      <c r="OV760" s="31"/>
      <c r="OW760" s="31"/>
      <c r="OX760" s="31"/>
      <c r="OY760" s="31"/>
      <c r="OZ760" s="31"/>
      <c r="PA760" s="31"/>
      <c r="PB760" s="31"/>
      <c r="PC760" s="31"/>
      <c r="PD760" s="31"/>
      <c r="PE760" s="31"/>
      <c r="PF760" s="31"/>
      <c r="PG760" s="31"/>
      <c r="PH760" s="31"/>
      <c r="PI760" s="31"/>
      <c r="PJ760" s="31"/>
      <c r="PK760" s="31"/>
      <c r="PL760" s="31"/>
      <c r="PM760" s="31"/>
      <c r="PN760" s="31"/>
      <c r="PO760" s="31"/>
      <c r="PP760" s="31"/>
      <c r="PQ760" s="31"/>
      <c r="PR760" s="31"/>
      <c r="PS760" s="31"/>
      <c r="PT760" s="31"/>
      <c r="PU760" s="31"/>
      <c r="PV760" s="31"/>
      <c r="PW760" s="31"/>
      <c r="PX760" s="31"/>
      <c r="PY760" s="31"/>
      <c r="PZ760" s="31"/>
      <c r="QA760" s="31"/>
      <c r="QB760" s="31"/>
      <c r="QC760" s="31"/>
      <c r="QD760" s="31"/>
      <c r="QE760" s="31"/>
      <c r="QF760" s="31"/>
      <c r="QG760" s="31"/>
      <c r="QH760" s="31"/>
      <c r="QI760" s="31"/>
      <c r="QJ760" s="31"/>
      <c r="QK760" s="31"/>
      <c r="QL760" s="31"/>
      <c r="QM760" s="31"/>
      <c r="QN760" s="31"/>
      <c r="QO760" s="31"/>
      <c r="QP760" s="31"/>
      <c r="QQ760" s="31"/>
      <c r="QR760" s="31"/>
      <c r="QS760" s="31"/>
      <c r="QT760" s="31"/>
      <c r="QU760" s="31"/>
      <c r="QV760" s="31"/>
      <c r="QW760" s="31"/>
      <c r="QX760" s="31"/>
      <c r="QY760" s="31"/>
      <c r="QZ760" s="31"/>
      <c r="RA760" s="31"/>
      <c r="RB760" s="31"/>
      <c r="RC760" s="31"/>
      <c r="RD760" s="31"/>
      <c r="RE760" s="31"/>
      <c r="RF760" s="31"/>
      <c r="RG760" s="31"/>
      <c r="RH760" s="31"/>
      <c r="RI760" s="31"/>
      <c r="RJ760" s="31"/>
      <c r="RK760" s="31"/>
      <c r="RL760" s="31"/>
      <c r="RM760" s="31"/>
      <c r="RN760" s="31"/>
      <c r="RO760" s="31"/>
      <c r="RP760" s="31"/>
      <c r="RQ760" s="31"/>
      <c r="RR760" s="31"/>
      <c r="RS760" s="31"/>
      <c r="RT760" s="31"/>
      <c r="RU760" s="31"/>
      <c r="RV760" s="31"/>
      <c r="RW760" s="31"/>
      <c r="RX760" s="31"/>
      <c r="RY760" s="31"/>
      <c r="RZ760" s="31"/>
      <c r="SA760" s="31"/>
      <c r="SB760" s="31"/>
      <c r="SC760" s="31"/>
      <c r="SD760" s="31"/>
      <c r="SE760" s="31"/>
      <c r="SF760" s="31"/>
      <c r="SG760" s="31"/>
      <c r="SH760" s="31"/>
      <c r="SI760" s="31"/>
      <c r="SJ760" s="31"/>
      <c r="SK760" s="31"/>
      <c r="SL760" s="31"/>
      <c r="SM760" s="31"/>
      <c r="SN760" s="31"/>
      <c r="SO760" s="31"/>
      <c r="SP760" s="31"/>
      <c r="SQ760" s="31"/>
      <c r="SR760" s="31"/>
      <c r="SS760" s="31"/>
      <c r="ST760" s="31"/>
      <c r="SU760" s="31"/>
      <c r="SV760" s="31"/>
      <c r="SW760" s="31"/>
      <c r="SX760" s="31"/>
      <c r="SY760" s="31"/>
      <c r="SZ760" s="31"/>
      <c r="TA760" s="31"/>
      <c r="TB760" s="31"/>
      <c r="TC760" s="31"/>
      <c r="TD760" s="31"/>
      <c r="TE760" s="31"/>
      <c r="TF760" s="31"/>
      <c r="TG760" s="31"/>
      <c r="TH760" s="31"/>
      <c r="TI760" s="31"/>
      <c r="TJ760" s="31"/>
      <c r="TK760" s="31"/>
      <c r="TL760" s="31"/>
      <c r="TM760" s="31"/>
      <c r="TN760" s="31"/>
      <c r="TO760" s="31"/>
      <c r="TP760" s="31"/>
      <c r="TQ760" s="31"/>
      <c r="TR760" s="31"/>
      <c r="TS760" s="31"/>
      <c r="TT760" s="31"/>
      <c r="TU760" s="31"/>
      <c r="TV760" s="31"/>
      <c r="TW760" s="31"/>
      <c r="TX760" s="31"/>
      <c r="TY760" s="31"/>
      <c r="TZ760" s="31"/>
      <c r="UA760" s="31"/>
      <c r="UB760" s="31"/>
      <c r="UC760" s="31"/>
      <c r="UD760" s="31"/>
      <c r="UE760" s="31"/>
      <c r="UF760" s="31"/>
      <c r="UG760" s="31"/>
      <c r="UH760" s="31"/>
      <c r="UI760" s="31"/>
      <c r="UJ760" s="31"/>
      <c r="UK760" s="31"/>
      <c r="UL760" s="31"/>
      <c r="UM760" s="31"/>
      <c r="UN760" s="31"/>
      <c r="UO760" s="31"/>
      <c r="UP760" s="31"/>
      <c r="UQ760" s="31"/>
      <c r="UR760" s="31"/>
      <c r="US760" s="31"/>
      <c r="UT760" s="31"/>
      <c r="UU760" s="31"/>
      <c r="UV760" s="31"/>
      <c r="UW760" s="31"/>
      <c r="UX760" s="31"/>
      <c r="UY760" s="31"/>
      <c r="UZ760" s="31"/>
      <c r="VA760" s="31"/>
      <c r="VB760" s="31"/>
      <c r="VC760" s="31"/>
      <c r="VD760" s="31"/>
      <c r="VE760" s="31"/>
      <c r="VF760" s="31"/>
      <c r="VG760" s="31"/>
      <c r="VH760" s="31"/>
      <c r="VI760" s="31"/>
      <c r="VJ760" s="31"/>
      <c r="VK760" s="31"/>
      <c r="VL760" s="31"/>
      <c r="VM760" s="31"/>
      <c r="VN760" s="31"/>
      <c r="VO760" s="31"/>
      <c r="VP760" s="31"/>
      <c r="VQ760" s="31"/>
      <c r="VR760" s="31"/>
      <c r="VS760" s="31"/>
      <c r="VT760" s="31"/>
      <c r="VU760" s="31"/>
      <c r="VV760" s="31"/>
      <c r="VW760" s="31"/>
      <c r="VX760" s="31"/>
      <c r="VY760" s="31"/>
      <c r="VZ760" s="31"/>
      <c r="WA760" s="31"/>
      <c r="WB760" s="31"/>
      <c r="WC760" s="31"/>
      <c r="WD760" s="31"/>
      <c r="WE760" s="31"/>
      <c r="WF760" s="31"/>
      <c r="WG760" s="31"/>
      <c r="WH760" s="31"/>
      <c r="WI760" s="31"/>
      <c r="WJ760" s="31"/>
      <c r="WK760" s="31"/>
      <c r="WL760" s="31"/>
      <c r="WM760" s="31"/>
      <c r="WN760" s="31"/>
      <c r="WO760" s="31"/>
      <c r="WP760" s="31"/>
      <c r="WQ760" s="31"/>
      <c r="WR760" s="31"/>
      <c r="WS760" s="31"/>
      <c r="WT760" s="31"/>
      <c r="WU760" s="31"/>
      <c r="WV760" s="31"/>
      <c r="WW760" s="31"/>
      <c r="WX760" s="31"/>
      <c r="WY760" s="31"/>
      <c r="WZ760" s="31"/>
      <c r="XA760" s="31"/>
      <c r="XB760" s="31"/>
      <c r="XC760" s="31"/>
      <c r="XD760" s="31"/>
      <c r="XE760" s="31"/>
      <c r="XF760" s="31"/>
      <c r="XG760" s="31"/>
      <c r="XH760" s="31"/>
      <c r="XI760" s="31"/>
      <c r="XJ760" s="31"/>
      <c r="XK760" s="31"/>
      <c r="XL760" s="31"/>
      <c r="XM760" s="31"/>
      <c r="XN760" s="31"/>
      <c r="XO760" s="31"/>
      <c r="XP760" s="31"/>
      <c r="XQ760" s="31"/>
      <c r="XR760" s="31"/>
      <c r="XS760" s="31"/>
      <c r="XT760" s="31"/>
      <c r="XU760" s="31"/>
      <c r="XV760" s="31"/>
      <c r="XW760" s="31"/>
      <c r="XX760" s="31"/>
      <c r="XY760" s="31"/>
      <c r="XZ760" s="31"/>
      <c r="YA760" s="31"/>
      <c r="YB760" s="31"/>
      <c r="YC760" s="31"/>
      <c r="YD760" s="31"/>
      <c r="YE760" s="31"/>
      <c r="YF760" s="31"/>
      <c r="YG760" s="31"/>
      <c r="YH760" s="31"/>
      <c r="YI760" s="31"/>
      <c r="YJ760" s="31"/>
      <c r="YK760" s="31"/>
      <c r="YL760" s="31"/>
      <c r="YM760" s="31"/>
      <c r="YN760" s="31"/>
      <c r="YO760" s="31"/>
      <c r="YP760" s="31"/>
      <c r="YQ760" s="31"/>
      <c r="YR760" s="31"/>
      <c r="YS760" s="31"/>
      <c r="YT760" s="31"/>
      <c r="YU760" s="31"/>
      <c r="YV760" s="31"/>
      <c r="YW760" s="31"/>
      <c r="YX760" s="31"/>
      <c r="YY760" s="31"/>
      <c r="YZ760" s="31"/>
      <c r="ZA760" s="31"/>
      <c r="ZB760" s="31"/>
      <c r="ZC760" s="31"/>
      <c r="ZD760" s="31"/>
      <c r="ZE760" s="31"/>
      <c r="ZF760" s="31"/>
      <c r="ZG760" s="31"/>
      <c r="ZH760" s="31"/>
      <c r="ZI760" s="31"/>
      <c r="ZJ760" s="31"/>
      <c r="ZK760" s="31"/>
      <c r="ZL760" s="31"/>
      <c r="ZM760" s="31"/>
      <c r="ZN760" s="31"/>
      <c r="ZO760" s="31"/>
      <c r="ZP760" s="31"/>
      <c r="ZQ760" s="31"/>
      <c r="ZR760" s="31"/>
      <c r="ZS760" s="31"/>
      <c r="ZT760" s="31"/>
      <c r="ZU760" s="31"/>
      <c r="ZV760" s="31"/>
      <c r="ZW760" s="31"/>
      <c r="ZX760" s="31"/>
      <c r="ZY760" s="31"/>
      <c r="ZZ760" s="31"/>
      <c r="AAA760" s="31"/>
      <c r="AAB760" s="31"/>
      <c r="AAC760" s="31"/>
      <c r="AAD760" s="31"/>
      <c r="AAE760" s="31"/>
      <c r="AAF760" s="31"/>
      <c r="AAG760" s="31"/>
      <c r="AAH760" s="31"/>
      <c r="AAI760" s="31"/>
      <c r="AAJ760" s="31"/>
      <c r="AAK760" s="31"/>
      <c r="AAL760" s="31"/>
      <c r="AAM760" s="31"/>
      <c r="AAN760" s="31"/>
      <c r="AAO760" s="31"/>
      <c r="AAP760" s="31"/>
      <c r="AAQ760" s="31"/>
      <c r="AAR760" s="31"/>
      <c r="AAS760" s="31"/>
      <c r="AAT760" s="31"/>
      <c r="AAU760" s="31"/>
      <c r="AAV760" s="31"/>
      <c r="AAW760" s="31"/>
      <c r="AAX760" s="31"/>
      <c r="AAY760" s="31"/>
      <c r="AAZ760" s="31"/>
      <c r="ABA760" s="31"/>
      <c r="ABB760" s="31"/>
      <c r="ABC760" s="31"/>
      <c r="ABD760" s="31"/>
      <c r="ABE760" s="31"/>
      <c r="ABF760" s="31"/>
      <c r="ABG760" s="31"/>
      <c r="ABH760" s="31"/>
      <c r="ABI760" s="31"/>
      <c r="ABJ760" s="31"/>
      <c r="ABK760" s="31"/>
      <c r="ABL760" s="31"/>
      <c r="ABM760" s="31"/>
      <c r="ABN760" s="31"/>
      <c r="ABO760" s="31"/>
      <c r="ABP760" s="31"/>
      <c r="ABQ760" s="31"/>
      <c r="ABR760" s="31"/>
      <c r="ABS760" s="31"/>
      <c r="ABT760" s="31"/>
      <c r="ABU760" s="31"/>
      <c r="ABV760" s="31"/>
      <c r="ABW760" s="31"/>
      <c r="ABX760" s="31"/>
      <c r="ABY760" s="31"/>
      <c r="ABZ760" s="31"/>
      <c r="ACA760" s="31"/>
      <c r="ACB760" s="31"/>
      <c r="ACC760" s="31"/>
      <c r="ACD760" s="31"/>
      <c r="ACE760" s="31"/>
      <c r="ACF760" s="31"/>
      <c r="ACG760" s="31"/>
      <c r="ACH760" s="31"/>
      <c r="ACI760" s="31"/>
      <c r="ACJ760" s="31"/>
      <c r="ACK760" s="31"/>
      <c r="ACL760" s="31"/>
      <c r="ACM760" s="31"/>
      <c r="ACN760" s="31"/>
      <c r="ACO760" s="31"/>
      <c r="ACP760" s="31"/>
      <c r="ACQ760" s="31"/>
      <c r="ACR760" s="31"/>
      <c r="ACS760" s="31"/>
      <c r="ACT760" s="31"/>
      <c r="ACU760" s="31"/>
      <c r="ACV760" s="31"/>
      <c r="ACW760" s="31"/>
      <c r="ACX760" s="31"/>
      <c r="ACY760" s="31"/>
      <c r="ACZ760" s="31"/>
      <c r="ADA760" s="31"/>
      <c r="ADB760" s="31"/>
      <c r="ADC760" s="31"/>
      <c r="ADD760" s="31"/>
      <c r="ADE760" s="31"/>
      <c r="ADF760" s="31"/>
      <c r="ADG760" s="31"/>
      <c r="ADH760" s="31"/>
      <c r="ADI760" s="31"/>
      <c r="ADJ760" s="31"/>
      <c r="ADK760" s="31"/>
      <c r="ADL760" s="31"/>
      <c r="ADM760" s="31"/>
      <c r="ADN760" s="31"/>
      <c r="ADO760" s="31"/>
      <c r="ADP760" s="31"/>
      <c r="ADQ760" s="31"/>
      <c r="ADR760" s="31"/>
      <c r="ADS760" s="31"/>
      <c r="ADT760" s="31"/>
      <c r="ADU760" s="31"/>
      <c r="ADV760" s="31"/>
      <c r="ADW760" s="31"/>
      <c r="ADX760" s="31"/>
      <c r="ADY760" s="31"/>
      <c r="ADZ760" s="31"/>
      <c r="AEA760" s="31"/>
      <c r="AEB760" s="31"/>
      <c r="AEC760" s="31"/>
      <c r="AED760" s="31"/>
      <c r="AEE760" s="31"/>
      <c r="AEF760" s="31"/>
      <c r="AEG760" s="31"/>
      <c r="AEH760" s="31"/>
      <c r="AEI760" s="31"/>
      <c r="AEJ760" s="31"/>
      <c r="AEK760" s="31"/>
      <c r="AEL760" s="31"/>
      <c r="AEM760" s="31"/>
      <c r="AEN760" s="31"/>
      <c r="AEO760" s="31"/>
      <c r="AEP760" s="31"/>
      <c r="AEQ760" s="31"/>
      <c r="AER760" s="31"/>
      <c r="AES760" s="31"/>
      <c r="AET760" s="31"/>
      <c r="AEU760" s="31"/>
      <c r="AEV760" s="31"/>
      <c r="AEW760" s="31"/>
      <c r="AEX760" s="31"/>
      <c r="AEY760" s="31"/>
      <c r="AEZ760" s="31"/>
      <c r="AFA760" s="31"/>
      <c r="AFB760" s="31"/>
      <c r="AFC760" s="31"/>
      <c r="AFD760" s="31"/>
      <c r="AFE760" s="31"/>
      <c r="AFF760" s="31"/>
      <c r="AFG760" s="31"/>
      <c r="AFH760" s="31"/>
      <c r="AFI760" s="31"/>
      <c r="AFJ760" s="31"/>
      <c r="AFK760" s="31"/>
      <c r="AFL760" s="31"/>
      <c r="AFM760" s="31"/>
      <c r="AFN760" s="31"/>
      <c r="AFO760" s="31"/>
      <c r="AFP760" s="31"/>
      <c r="AFQ760" s="31"/>
      <c r="AFR760" s="31"/>
      <c r="AFS760" s="31"/>
      <c r="AFT760" s="31"/>
      <c r="AFU760" s="31"/>
      <c r="AFV760" s="31"/>
      <c r="AFW760" s="31"/>
      <c r="AFX760" s="31"/>
      <c r="AFY760" s="31"/>
      <c r="AFZ760" s="31"/>
      <c r="AGA760" s="31"/>
      <c r="AGB760" s="31"/>
      <c r="AGC760" s="31"/>
      <c r="AGD760" s="31"/>
      <c r="AGE760" s="31"/>
      <c r="AGF760" s="31"/>
      <c r="AGG760" s="31"/>
      <c r="AGH760" s="31"/>
      <c r="AGI760" s="31"/>
      <c r="AGJ760" s="31"/>
      <c r="AGK760" s="31"/>
      <c r="AGL760" s="31"/>
      <c r="AGM760" s="31"/>
      <c r="AGN760" s="31"/>
      <c r="AGO760" s="31"/>
      <c r="AGP760" s="31"/>
      <c r="AGQ760" s="31"/>
      <c r="AGR760" s="31"/>
      <c r="AGS760" s="31"/>
      <c r="AGT760" s="31"/>
      <c r="AGU760" s="31"/>
      <c r="AGV760" s="31"/>
      <c r="AGW760" s="31"/>
      <c r="AGX760" s="31"/>
      <c r="AGY760" s="31"/>
      <c r="AGZ760" s="31"/>
      <c r="AHA760" s="31"/>
      <c r="AHB760" s="31"/>
      <c r="AHC760" s="31"/>
      <c r="AHD760" s="31"/>
      <c r="AHE760" s="31"/>
      <c r="AHF760" s="31"/>
      <c r="AHG760" s="31"/>
      <c r="AHH760" s="31"/>
      <c r="AHI760" s="31"/>
      <c r="AHJ760" s="31"/>
      <c r="AHK760" s="31"/>
      <c r="AHL760" s="31"/>
      <c r="AHM760" s="31"/>
      <c r="AHN760" s="31"/>
      <c r="AHO760" s="31"/>
      <c r="AHP760" s="31"/>
      <c r="AHQ760" s="31"/>
      <c r="AHR760" s="31"/>
      <c r="AHS760" s="31"/>
      <c r="AHT760" s="31"/>
      <c r="AHU760" s="31"/>
      <c r="AHV760" s="31"/>
      <c r="AHW760" s="31"/>
      <c r="AHX760" s="31"/>
      <c r="AHY760" s="31"/>
      <c r="AHZ760" s="31"/>
      <c r="AIA760" s="31"/>
      <c r="AIB760" s="31"/>
      <c r="AIC760" s="31"/>
      <c r="AID760" s="31"/>
      <c r="AIE760" s="31"/>
      <c r="AIF760" s="31"/>
      <c r="AIG760" s="31"/>
      <c r="AIH760" s="31"/>
      <c r="AII760" s="31"/>
      <c r="AIJ760" s="31"/>
      <c r="AIK760" s="31"/>
      <c r="AIL760" s="31"/>
      <c r="AIM760" s="31"/>
      <c r="AIN760" s="31"/>
      <c r="AIO760" s="31"/>
      <c r="AIP760" s="31"/>
      <c r="AIQ760" s="31"/>
      <c r="AIR760" s="31"/>
      <c r="AIS760" s="31"/>
      <c r="AIT760" s="31"/>
      <c r="AIU760" s="31"/>
      <c r="AIV760" s="31"/>
      <c r="AIW760" s="31"/>
      <c r="AIX760" s="31"/>
      <c r="AIY760" s="31"/>
      <c r="AIZ760" s="31"/>
      <c r="AJA760" s="31"/>
      <c r="AJB760" s="31"/>
      <c r="AJC760" s="31"/>
      <c r="AJD760" s="31"/>
      <c r="AJE760" s="31"/>
      <c r="AJF760" s="31"/>
      <c r="AJG760" s="31"/>
      <c r="AJH760" s="31"/>
      <c r="AJI760" s="31"/>
      <c r="AJJ760" s="31"/>
      <c r="AJK760" s="31"/>
      <c r="AJL760" s="31"/>
      <c r="AJM760" s="31"/>
      <c r="AJN760" s="31"/>
      <c r="AJO760" s="31"/>
      <c r="AJP760" s="31"/>
      <c r="AJQ760" s="31"/>
      <c r="AJR760" s="31"/>
      <c r="AJS760" s="31"/>
      <c r="AJT760" s="31"/>
      <c r="AJU760" s="31"/>
      <c r="AJV760" s="31"/>
      <c r="AJW760" s="31"/>
      <c r="AJX760" s="31"/>
      <c r="AJY760" s="31"/>
      <c r="AJZ760" s="31"/>
      <c r="AKA760" s="31"/>
      <c r="AKB760" s="31"/>
      <c r="AKC760" s="31"/>
      <c r="AKD760" s="31"/>
      <c r="AKE760" s="31"/>
      <c r="AKF760" s="31"/>
      <c r="AKG760" s="31"/>
      <c r="AKH760" s="31"/>
      <c r="AKI760" s="31"/>
      <c r="AKJ760" s="31"/>
      <c r="AKK760" s="31"/>
      <c r="AKL760" s="31"/>
      <c r="AKM760" s="31"/>
      <c r="AKN760" s="31"/>
      <c r="AKO760" s="31"/>
      <c r="AKP760" s="31"/>
      <c r="AKQ760" s="31"/>
      <c r="AKR760" s="31"/>
      <c r="AKS760" s="31"/>
      <c r="AKT760" s="31"/>
      <c r="AKU760" s="31"/>
      <c r="AKV760" s="31"/>
      <c r="AKW760" s="31"/>
      <c r="AKX760" s="31"/>
      <c r="AKY760" s="31"/>
      <c r="AKZ760" s="31"/>
      <c r="ALA760" s="31"/>
      <c r="ALB760" s="31"/>
      <c r="ALC760" s="31"/>
      <c r="ALD760" s="31"/>
      <c r="ALE760" s="31"/>
      <c r="ALF760" s="31"/>
      <c r="ALG760" s="31"/>
      <c r="ALH760" s="31"/>
      <c r="ALI760" s="31"/>
      <c r="ALJ760" s="31"/>
      <c r="ALK760" s="31"/>
      <c r="ALL760" s="31"/>
      <c r="ALM760" s="31"/>
      <c r="ALN760" s="31"/>
      <c r="ALO760" s="31"/>
      <c r="ALP760" s="31"/>
      <c r="ALQ760" s="31"/>
      <c r="ALR760" s="31"/>
      <c r="ALS760" s="31"/>
      <c r="ALT760" s="31"/>
      <c r="ALU760" s="31"/>
      <c r="ALV760" s="31"/>
      <c r="ALW760" s="31"/>
      <c r="ALX760" s="31"/>
      <c r="ALY760" s="31"/>
      <c r="ALZ760" s="31"/>
      <c r="AMA760" s="31"/>
      <c r="AMB760" s="31"/>
      <c r="AMC760" s="31"/>
      <c r="AMD760" s="31"/>
      <c r="AME760" s="31"/>
      <c r="AMF760" s="31"/>
      <c r="AMG760" s="31"/>
      <c r="AMH760" s="31"/>
      <c r="AMI760" s="31"/>
      <c r="AMJ760" s="31"/>
      <c r="AMK760" s="31"/>
      <c r="AML760" s="31"/>
      <c r="AMM760" s="31"/>
      <c r="AMN760" s="31"/>
      <c r="AMO760" s="31"/>
      <c r="AMP760" s="31"/>
      <c r="AMQ760" s="31"/>
      <c r="AMR760" s="31"/>
      <c r="AMS760" s="31"/>
      <c r="AMT760" s="31"/>
      <c r="AMU760" s="31"/>
      <c r="AMV760" s="31"/>
      <c r="AMW760" s="31"/>
      <c r="AMX760" s="31"/>
      <c r="AMY760" s="31"/>
      <c r="AMZ760" s="31"/>
      <c r="ANA760" s="31"/>
      <c r="ANB760" s="31"/>
      <c r="ANC760" s="31"/>
      <c r="AND760" s="31"/>
      <c r="ANE760" s="31"/>
      <c r="ANF760" s="31"/>
      <c r="ANG760" s="31"/>
      <c r="ANH760" s="31"/>
      <c r="ANI760" s="31"/>
      <c r="ANJ760" s="31"/>
      <c r="ANK760" s="31"/>
      <c r="ANL760" s="31"/>
      <c r="ANM760" s="31"/>
      <c r="ANN760" s="31"/>
      <c r="ANO760" s="31"/>
      <c r="ANP760" s="31"/>
      <c r="ANQ760" s="31"/>
      <c r="ANR760" s="31"/>
      <c r="ANS760" s="31"/>
      <c r="ANT760" s="31"/>
      <c r="ANU760" s="31"/>
      <c r="ANV760" s="31"/>
      <c r="ANW760" s="31"/>
      <c r="ANX760" s="31"/>
      <c r="ANY760" s="31"/>
      <c r="ANZ760" s="31"/>
      <c r="AOA760" s="31"/>
      <c r="AOB760" s="31"/>
      <c r="AOC760" s="31"/>
      <c r="AOD760" s="31"/>
      <c r="AOE760" s="31"/>
      <c r="AOF760" s="31"/>
      <c r="AOG760" s="31"/>
      <c r="AOH760" s="31"/>
      <c r="AOI760" s="31"/>
      <c r="AOJ760" s="31"/>
      <c r="AOK760" s="31"/>
      <c r="AOL760" s="31"/>
      <c r="AOM760" s="31"/>
      <c r="AON760" s="31"/>
      <c r="AOO760" s="31"/>
      <c r="AOP760" s="31"/>
      <c r="AOQ760" s="31"/>
      <c r="AOR760" s="31"/>
      <c r="AOS760" s="31"/>
      <c r="AOT760" s="31"/>
      <c r="AOU760" s="31"/>
      <c r="AOV760" s="31"/>
      <c r="AOW760" s="31"/>
      <c r="AOX760" s="31"/>
      <c r="AOY760" s="31"/>
      <c r="AOZ760" s="31"/>
      <c r="APA760" s="31"/>
      <c r="APB760" s="31"/>
      <c r="APC760" s="31"/>
      <c r="APD760" s="31"/>
      <c r="APE760" s="31"/>
      <c r="APF760" s="31"/>
      <c r="APG760" s="31"/>
      <c r="APH760" s="31"/>
      <c r="API760" s="31"/>
      <c r="APJ760" s="31"/>
      <c r="APK760" s="31"/>
      <c r="APL760" s="31"/>
      <c r="APM760" s="31"/>
      <c r="APN760" s="31"/>
      <c r="APO760" s="31"/>
      <c r="APP760" s="31"/>
      <c r="APQ760" s="31"/>
      <c r="APR760" s="31"/>
      <c r="APS760" s="31"/>
      <c r="APT760" s="31"/>
      <c r="APU760" s="31"/>
      <c r="APV760" s="31"/>
      <c r="APW760" s="31"/>
      <c r="APX760" s="31"/>
      <c r="APY760" s="31"/>
      <c r="APZ760" s="31"/>
      <c r="AQA760" s="31"/>
      <c r="AQB760" s="31"/>
      <c r="AQC760" s="31"/>
      <c r="AQD760" s="31"/>
      <c r="AQE760" s="31"/>
      <c r="AQF760" s="31"/>
      <c r="AQG760" s="31"/>
      <c r="AQH760" s="31"/>
      <c r="AQI760" s="31"/>
      <c r="AQJ760" s="31"/>
      <c r="AQK760" s="31"/>
      <c r="AQL760" s="31"/>
      <c r="AQM760" s="31"/>
      <c r="AQN760" s="31"/>
      <c r="AQO760" s="31"/>
      <c r="AQP760" s="31"/>
      <c r="AQQ760" s="31"/>
      <c r="AQR760" s="31"/>
      <c r="AQS760" s="31"/>
      <c r="AQT760" s="31"/>
      <c r="AQU760" s="31"/>
      <c r="AQV760" s="31"/>
      <c r="AQW760" s="31"/>
      <c r="AQX760" s="31"/>
      <c r="AQY760" s="31"/>
      <c r="AQZ760" s="31"/>
      <c r="ARA760" s="31"/>
      <c r="ARB760" s="31"/>
      <c r="ARC760" s="31"/>
      <c r="ARD760" s="31"/>
      <c r="ARE760" s="31"/>
      <c r="ARF760" s="31"/>
      <c r="ARG760" s="31"/>
      <c r="ARH760" s="31"/>
      <c r="ARI760" s="31"/>
      <c r="ARJ760" s="31"/>
      <c r="ARK760" s="31"/>
      <c r="ARL760" s="31"/>
      <c r="ARM760" s="31"/>
      <c r="ARN760" s="31"/>
      <c r="ARO760" s="31"/>
      <c r="ARP760" s="31"/>
      <c r="ARQ760" s="31"/>
      <c r="ARR760" s="31"/>
      <c r="ARS760" s="31"/>
      <c r="ART760" s="31"/>
      <c r="ARU760" s="31"/>
      <c r="ARV760" s="31"/>
      <c r="ARW760" s="31"/>
      <c r="ARX760" s="31"/>
      <c r="ARY760" s="31"/>
      <c r="ARZ760" s="31"/>
      <c r="ASA760" s="31"/>
      <c r="ASB760" s="31"/>
      <c r="ASC760" s="31"/>
      <c r="ASD760" s="31"/>
      <c r="ASE760" s="31"/>
      <c r="ASF760" s="31"/>
      <c r="ASG760" s="31"/>
      <c r="ASH760" s="31"/>
      <c r="ASI760" s="31"/>
      <c r="ASJ760" s="31"/>
      <c r="ASK760" s="31"/>
      <c r="ASL760" s="31"/>
      <c r="ASM760" s="31"/>
      <c r="ASN760" s="31"/>
      <c r="ASO760" s="31"/>
      <c r="ASP760" s="31"/>
      <c r="ASQ760" s="31"/>
      <c r="ASR760" s="31"/>
      <c r="ASS760" s="31"/>
      <c r="AST760" s="31"/>
      <c r="ASU760" s="31"/>
      <c r="ASV760" s="31"/>
      <c r="ASW760" s="31"/>
      <c r="ASX760" s="31"/>
      <c r="ASY760" s="31"/>
      <c r="ASZ760" s="31"/>
      <c r="ATA760" s="31"/>
      <c r="ATB760" s="31"/>
      <c r="ATC760" s="31"/>
      <c r="ATD760" s="31"/>
      <c r="ATE760" s="31"/>
      <c r="ATF760" s="31"/>
      <c r="ATG760" s="31"/>
      <c r="ATH760" s="31"/>
      <c r="ATI760" s="31"/>
      <c r="ATJ760" s="31"/>
      <c r="ATK760" s="31"/>
      <c r="ATL760" s="31"/>
      <c r="ATM760" s="31"/>
      <c r="ATN760" s="31"/>
      <c r="ATO760" s="31"/>
      <c r="ATP760" s="31"/>
      <c r="ATQ760" s="31"/>
      <c r="ATR760" s="31"/>
      <c r="ATS760" s="31"/>
      <c r="ATT760" s="31"/>
      <c r="ATU760" s="31"/>
      <c r="ATV760" s="31"/>
      <c r="ATW760" s="31"/>
      <c r="ATX760" s="31"/>
      <c r="ATY760" s="31"/>
      <c r="ATZ760" s="31"/>
      <c r="AUA760" s="31"/>
      <c r="AUB760" s="31"/>
      <c r="AUC760" s="31"/>
      <c r="AUD760" s="31"/>
      <c r="AUE760" s="31"/>
      <c r="AUF760" s="31"/>
      <c r="AUG760" s="31"/>
      <c r="AUH760" s="31"/>
      <c r="AUI760" s="31"/>
      <c r="AUJ760" s="31"/>
      <c r="AUK760" s="31"/>
      <c r="AUL760" s="31"/>
      <c r="AUM760" s="31"/>
      <c r="AUN760" s="31"/>
      <c r="AUO760" s="31"/>
      <c r="AUP760" s="31"/>
      <c r="AUQ760" s="31"/>
      <c r="AUR760" s="31"/>
      <c r="AUS760" s="31"/>
      <c r="AUT760" s="31"/>
      <c r="AUU760" s="31"/>
      <c r="AUV760" s="31"/>
      <c r="AUW760" s="31"/>
      <c r="AUX760" s="31"/>
      <c r="AUY760" s="31"/>
      <c r="AUZ760" s="31"/>
      <c r="AVA760" s="31"/>
      <c r="AVB760" s="31"/>
      <c r="AVC760" s="31"/>
      <c r="AVD760" s="31"/>
      <c r="AVE760" s="31"/>
      <c r="AVF760" s="31"/>
      <c r="AVG760" s="31"/>
      <c r="AVH760" s="31"/>
      <c r="AVI760" s="31"/>
      <c r="AVJ760" s="31"/>
      <c r="AVK760" s="31"/>
      <c r="AVL760" s="31"/>
      <c r="AVM760" s="31"/>
      <c r="AVN760" s="31"/>
      <c r="AVO760" s="31"/>
      <c r="AVP760" s="31"/>
      <c r="AVQ760" s="31"/>
      <c r="AVR760" s="31"/>
      <c r="AVS760" s="31"/>
      <c r="AVT760" s="31"/>
      <c r="AVU760" s="31"/>
      <c r="AVV760" s="31"/>
      <c r="AVW760" s="31"/>
      <c r="AVX760" s="31"/>
      <c r="AVY760" s="31"/>
      <c r="AVZ760" s="31"/>
      <c r="AWA760" s="31"/>
      <c r="AWB760" s="31"/>
      <c r="AWC760" s="31"/>
      <c r="AWD760" s="31"/>
      <c r="AWE760" s="31"/>
      <c r="AWF760" s="31"/>
      <c r="AWG760" s="31"/>
      <c r="AWH760" s="31"/>
      <c r="AWI760" s="31"/>
      <c r="AWJ760" s="31"/>
      <c r="AWK760" s="31"/>
      <c r="AWL760" s="31"/>
      <c r="AWM760" s="31"/>
      <c r="AWN760" s="31"/>
      <c r="AWO760" s="31"/>
      <c r="AWP760" s="31"/>
      <c r="AWQ760" s="31"/>
      <c r="AWR760" s="31"/>
      <c r="AWS760" s="31"/>
      <c r="AWT760" s="31"/>
      <c r="AWU760" s="31"/>
      <c r="AWV760" s="31"/>
      <c r="AWW760" s="31"/>
      <c r="AWX760" s="31"/>
      <c r="AWY760" s="31"/>
      <c r="AWZ760" s="31"/>
      <c r="AXA760" s="31"/>
      <c r="AXB760" s="31"/>
      <c r="AXC760" s="31"/>
      <c r="AXD760" s="31"/>
      <c r="AXE760" s="31"/>
      <c r="AXF760" s="31"/>
      <c r="AXG760" s="31"/>
      <c r="AXH760" s="31"/>
      <c r="AXI760" s="31"/>
      <c r="AXJ760" s="31"/>
      <c r="AXK760" s="31"/>
      <c r="AXL760" s="31"/>
      <c r="AXM760" s="31"/>
      <c r="AXN760" s="31"/>
      <c r="AXO760" s="31"/>
      <c r="AXP760" s="31"/>
      <c r="AXQ760" s="31"/>
      <c r="AXR760" s="31"/>
      <c r="AXS760" s="31"/>
      <c r="AXT760" s="31"/>
      <c r="AXU760" s="31"/>
      <c r="AXV760" s="31"/>
      <c r="AXW760" s="31"/>
      <c r="AXX760" s="31"/>
      <c r="AXY760" s="31"/>
      <c r="AXZ760" s="31"/>
      <c r="AYA760" s="31"/>
      <c r="AYB760" s="31"/>
      <c r="AYC760" s="31"/>
      <c r="AYD760" s="31"/>
      <c r="AYE760" s="31"/>
      <c r="AYF760" s="31"/>
      <c r="AYG760" s="31"/>
      <c r="AYH760" s="31"/>
      <c r="AYI760" s="31"/>
      <c r="AYJ760" s="31"/>
      <c r="AYK760" s="31"/>
      <c r="AYL760" s="31"/>
      <c r="AYM760" s="31"/>
      <c r="AYN760" s="31"/>
      <c r="AYO760" s="31"/>
      <c r="AYP760" s="31"/>
      <c r="AYQ760" s="31"/>
      <c r="AYR760" s="31"/>
      <c r="AYS760" s="31"/>
      <c r="AYT760" s="31"/>
      <c r="AYU760" s="31"/>
      <c r="AYV760" s="31"/>
      <c r="AYW760" s="31"/>
      <c r="AYX760" s="31"/>
      <c r="AYY760" s="31"/>
      <c r="AYZ760" s="31"/>
      <c r="AZA760" s="31"/>
      <c r="AZB760" s="31"/>
      <c r="AZC760" s="31"/>
      <c r="AZD760" s="31"/>
      <c r="AZE760" s="31"/>
      <c r="AZF760" s="31"/>
      <c r="AZG760" s="31"/>
      <c r="AZH760" s="31"/>
      <c r="AZI760" s="31"/>
      <c r="AZJ760" s="31"/>
      <c r="AZK760" s="31"/>
      <c r="AZL760" s="31"/>
      <c r="AZM760" s="31"/>
      <c r="AZN760" s="31"/>
      <c r="AZO760" s="31"/>
      <c r="AZP760" s="31"/>
      <c r="AZQ760" s="31"/>
      <c r="AZR760" s="31"/>
      <c r="AZS760" s="31"/>
      <c r="AZT760" s="31"/>
      <c r="AZU760" s="31"/>
      <c r="AZV760" s="31"/>
      <c r="AZW760" s="31"/>
      <c r="AZX760" s="31"/>
      <c r="AZY760" s="31"/>
      <c r="AZZ760" s="31"/>
      <c r="BAA760" s="31"/>
      <c r="BAB760" s="31"/>
      <c r="BAC760" s="31"/>
      <c r="BAD760" s="31"/>
      <c r="BAE760" s="31"/>
      <c r="BAF760" s="31"/>
      <c r="BAG760" s="31"/>
      <c r="BAH760" s="31"/>
      <c r="BAI760" s="31"/>
      <c r="BAJ760" s="31"/>
      <c r="BAK760" s="31"/>
      <c r="BAL760" s="31"/>
      <c r="BAM760" s="31"/>
      <c r="BAN760" s="31"/>
      <c r="BAO760" s="31"/>
      <c r="BAP760" s="31"/>
      <c r="BAQ760" s="31"/>
      <c r="BAR760" s="31"/>
      <c r="BAS760" s="31"/>
      <c r="BAT760" s="31"/>
      <c r="BAU760" s="31"/>
      <c r="BAV760" s="31"/>
      <c r="BAW760" s="31"/>
      <c r="BAX760" s="31"/>
      <c r="BAY760" s="31"/>
      <c r="BAZ760" s="31"/>
      <c r="BBA760" s="31"/>
      <c r="BBB760" s="31"/>
      <c r="BBC760" s="31"/>
      <c r="BBD760" s="31"/>
      <c r="BBE760" s="31"/>
      <c r="BBF760" s="31"/>
      <c r="BBG760" s="31"/>
      <c r="BBH760" s="31"/>
      <c r="BBI760" s="31"/>
      <c r="BBJ760" s="31"/>
      <c r="BBK760" s="31"/>
      <c r="BBL760" s="31"/>
      <c r="BBM760" s="31"/>
      <c r="BBN760" s="31"/>
      <c r="BBO760" s="31"/>
      <c r="BBP760" s="31"/>
      <c r="BBQ760" s="31"/>
      <c r="BBR760" s="31"/>
      <c r="BBS760" s="31"/>
      <c r="BBT760" s="31"/>
      <c r="BBU760" s="31"/>
      <c r="BBV760" s="31"/>
      <c r="BBW760" s="31"/>
      <c r="BBX760" s="31"/>
      <c r="BBY760" s="31"/>
      <c r="BBZ760" s="31"/>
      <c r="BCA760" s="31"/>
      <c r="BCB760" s="31"/>
      <c r="BCC760" s="31"/>
      <c r="BCD760" s="31"/>
      <c r="BCE760" s="31"/>
      <c r="BCF760" s="31"/>
      <c r="BCG760" s="31"/>
      <c r="BCH760" s="31"/>
      <c r="BCI760" s="31"/>
      <c r="BCJ760" s="31"/>
      <c r="BCK760" s="31"/>
      <c r="BCL760" s="31"/>
      <c r="BCM760" s="31"/>
      <c r="BCN760" s="31"/>
      <c r="BCO760" s="31"/>
      <c r="BCP760" s="31"/>
      <c r="BCQ760" s="31"/>
      <c r="BCR760" s="31"/>
      <c r="BCS760" s="31"/>
      <c r="BCT760" s="31"/>
      <c r="BCU760" s="31"/>
      <c r="BCV760" s="31"/>
      <c r="BCW760" s="31"/>
      <c r="BCX760" s="31"/>
      <c r="BCY760" s="31"/>
      <c r="BCZ760" s="31"/>
      <c r="BDA760" s="31"/>
      <c r="BDB760" s="31"/>
      <c r="BDC760" s="31"/>
      <c r="BDD760" s="31"/>
      <c r="BDE760" s="31"/>
      <c r="BDF760" s="31"/>
      <c r="BDG760" s="31"/>
      <c r="BDH760" s="31"/>
      <c r="BDI760" s="31"/>
      <c r="BDJ760" s="31"/>
      <c r="BDK760" s="31"/>
      <c r="BDL760" s="31"/>
      <c r="BDM760" s="31"/>
      <c r="BDN760" s="31"/>
      <c r="BDO760" s="31"/>
      <c r="BDP760" s="31"/>
      <c r="BDQ760" s="31"/>
      <c r="BDR760" s="31"/>
      <c r="BDS760" s="31"/>
      <c r="BDT760" s="31"/>
      <c r="BDU760" s="31"/>
      <c r="BDV760" s="31"/>
      <c r="BDW760" s="31"/>
      <c r="BDX760" s="31"/>
      <c r="BDY760" s="31"/>
      <c r="BDZ760" s="31"/>
      <c r="BEA760" s="31"/>
      <c r="BEB760" s="31"/>
      <c r="BEC760" s="31"/>
      <c r="BED760" s="31"/>
      <c r="BEE760" s="31"/>
      <c r="BEF760" s="31"/>
      <c r="BEG760" s="31"/>
      <c r="BEH760" s="31"/>
      <c r="BEI760" s="31"/>
      <c r="BEJ760" s="31"/>
      <c r="BEK760" s="31"/>
      <c r="BEL760" s="31"/>
      <c r="BEM760" s="31"/>
      <c r="BEN760" s="31"/>
      <c r="BEO760" s="31"/>
      <c r="BEP760" s="31"/>
      <c r="BEQ760" s="31"/>
      <c r="BER760" s="31"/>
      <c r="BES760" s="31"/>
      <c r="BET760" s="31"/>
      <c r="BEU760" s="31"/>
      <c r="BEV760" s="31"/>
      <c r="BEW760" s="31"/>
      <c r="BEX760" s="31"/>
      <c r="BEY760" s="31"/>
      <c r="BEZ760" s="31"/>
      <c r="BFA760" s="31"/>
      <c r="BFB760" s="31"/>
      <c r="BFC760" s="31"/>
      <c r="BFD760" s="31"/>
      <c r="BFE760" s="31"/>
      <c r="BFF760" s="31"/>
      <c r="BFG760" s="31"/>
      <c r="BFH760" s="31"/>
      <c r="BFI760" s="31"/>
      <c r="BFJ760" s="31"/>
      <c r="BFK760" s="31"/>
      <c r="BFL760" s="31"/>
      <c r="BFM760" s="31"/>
      <c r="BFN760" s="31"/>
      <c r="BFO760" s="31"/>
      <c r="BFP760" s="31"/>
      <c r="BFQ760" s="31"/>
      <c r="BFR760" s="31"/>
      <c r="BFS760" s="31"/>
      <c r="BFT760" s="31"/>
      <c r="BFU760" s="31"/>
      <c r="BFV760" s="31"/>
      <c r="BFW760" s="31"/>
      <c r="BFX760" s="31"/>
      <c r="BFY760" s="31"/>
      <c r="BFZ760" s="31"/>
      <c r="BGA760" s="31"/>
      <c r="BGB760" s="31"/>
      <c r="BGC760" s="31"/>
      <c r="BGD760" s="31"/>
      <c r="BGE760" s="31"/>
      <c r="BGF760" s="31"/>
      <c r="BGG760" s="31"/>
      <c r="BGH760" s="31"/>
      <c r="BGI760" s="31"/>
      <c r="BGJ760" s="31"/>
      <c r="BGK760" s="31"/>
      <c r="BGL760" s="31"/>
      <c r="BGM760" s="31"/>
      <c r="BGN760" s="31"/>
      <c r="BGO760" s="31"/>
      <c r="BGP760" s="31"/>
      <c r="BGQ760" s="31"/>
      <c r="BGR760" s="31"/>
      <c r="BGS760" s="31"/>
      <c r="BGT760" s="31"/>
      <c r="BGU760" s="31"/>
      <c r="BGV760" s="31"/>
      <c r="BGW760" s="31"/>
      <c r="BGX760" s="31"/>
      <c r="BGY760" s="31"/>
      <c r="BGZ760" s="31"/>
      <c r="BHA760" s="31"/>
      <c r="BHB760" s="31"/>
      <c r="BHC760" s="31"/>
      <c r="BHD760" s="31"/>
      <c r="BHE760" s="31"/>
      <c r="BHF760" s="31"/>
      <c r="BHG760" s="31"/>
      <c r="BHH760" s="31"/>
      <c r="BHI760" s="31"/>
      <c r="BHJ760" s="31"/>
      <c r="BHK760" s="31"/>
      <c r="BHL760" s="31"/>
      <c r="BHM760" s="31"/>
      <c r="BHN760" s="31"/>
      <c r="BHO760" s="31"/>
      <c r="BHP760" s="31"/>
      <c r="BHQ760" s="31"/>
      <c r="BHR760" s="31"/>
      <c r="BHS760" s="31"/>
      <c r="BHT760" s="31"/>
      <c r="BHU760" s="31"/>
      <c r="BHV760" s="31"/>
      <c r="BHW760" s="31"/>
      <c r="BHX760" s="31"/>
      <c r="BHY760" s="31"/>
      <c r="BHZ760" s="31"/>
      <c r="BIA760" s="31"/>
      <c r="BIB760" s="31"/>
      <c r="BIC760" s="31"/>
      <c r="BID760" s="31"/>
      <c r="BIE760" s="31"/>
      <c r="BIF760" s="31"/>
      <c r="BIG760" s="31"/>
      <c r="BIH760" s="31"/>
      <c r="BII760" s="31"/>
      <c r="BIJ760" s="31"/>
      <c r="BIK760" s="31"/>
      <c r="BIL760" s="31"/>
      <c r="BIM760" s="31"/>
      <c r="BIN760" s="31"/>
      <c r="BIO760" s="31"/>
      <c r="BIP760" s="31"/>
      <c r="BIQ760" s="31"/>
      <c r="BIR760" s="31"/>
      <c r="BIS760" s="31"/>
      <c r="BIT760" s="31"/>
      <c r="BIU760" s="31"/>
      <c r="BIV760" s="31"/>
      <c r="BIW760" s="31"/>
      <c r="BIX760" s="31"/>
      <c r="BIY760" s="31"/>
      <c r="BIZ760" s="31"/>
      <c r="BJA760" s="31"/>
      <c r="BJB760" s="31"/>
      <c r="BJC760" s="31"/>
      <c r="BJD760" s="31"/>
      <c r="BJE760" s="31"/>
      <c r="BJF760" s="31"/>
      <c r="BJG760" s="31"/>
      <c r="BJH760" s="31"/>
      <c r="BJI760" s="31"/>
      <c r="BJJ760" s="31"/>
      <c r="BJK760" s="31"/>
      <c r="BJL760" s="31"/>
      <c r="BJM760" s="31"/>
      <c r="BJN760" s="31"/>
      <c r="BJO760" s="31"/>
      <c r="BJP760" s="31"/>
      <c r="BJQ760" s="31"/>
      <c r="BJR760" s="31"/>
      <c r="BJS760" s="31"/>
      <c r="BJT760" s="31"/>
      <c r="BJU760" s="31"/>
      <c r="BJV760" s="31"/>
      <c r="BJW760" s="31"/>
      <c r="BJX760" s="31"/>
      <c r="BJY760" s="31"/>
      <c r="BJZ760" s="31"/>
      <c r="BKA760" s="31"/>
      <c r="BKB760" s="31"/>
      <c r="BKC760" s="31"/>
      <c r="BKD760" s="31"/>
      <c r="BKE760" s="31"/>
      <c r="BKF760" s="31"/>
      <c r="BKG760" s="31"/>
      <c r="BKH760" s="31"/>
      <c r="BKI760" s="31"/>
      <c r="BKJ760" s="31"/>
      <c r="BKK760" s="31"/>
      <c r="BKL760" s="31"/>
      <c r="BKM760" s="31"/>
      <c r="BKN760" s="31"/>
      <c r="BKO760" s="31"/>
      <c r="BKP760" s="31"/>
      <c r="BKQ760" s="31"/>
      <c r="BKR760" s="31"/>
      <c r="BKS760" s="31"/>
      <c r="BKT760" s="31"/>
      <c r="BKU760" s="31"/>
      <c r="BKV760" s="31"/>
      <c r="BKW760" s="31"/>
      <c r="BKX760" s="31"/>
      <c r="BKY760" s="31"/>
      <c r="BKZ760" s="31"/>
      <c r="BLA760" s="31"/>
      <c r="BLB760" s="31"/>
      <c r="BLC760" s="31"/>
      <c r="BLD760" s="31"/>
      <c r="BLE760" s="31"/>
      <c r="BLF760" s="31"/>
      <c r="BLG760" s="31"/>
      <c r="BLH760" s="31"/>
      <c r="BLI760" s="31"/>
      <c r="BLJ760" s="31"/>
      <c r="BLK760" s="31"/>
      <c r="BLL760" s="31"/>
      <c r="BLM760" s="31"/>
      <c r="BLN760" s="31"/>
      <c r="BLO760" s="31"/>
      <c r="BLP760" s="31"/>
      <c r="BLQ760" s="31"/>
      <c r="BLR760" s="31"/>
      <c r="BLS760" s="31"/>
      <c r="BLT760" s="31"/>
      <c r="BLU760" s="31"/>
      <c r="BLV760" s="31"/>
      <c r="BLW760" s="31"/>
      <c r="BLX760" s="31"/>
      <c r="BLY760" s="31"/>
      <c r="BLZ760" s="31"/>
      <c r="BMA760" s="31"/>
      <c r="BMB760" s="31"/>
      <c r="BMC760" s="31"/>
      <c r="BMD760" s="31"/>
      <c r="BME760" s="31"/>
      <c r="BMF760" s="31"/>
      <c r="BMG760" s="31"/>
      <c r="BMH760" s="31"/>
      <c r="BMI760" s="31"/>
      <c r="BMJ760" s="31"/>
      <c r="BMK760" s="31"/>
      <c r="BML760" s="31"/>
      <c r="BMM760" s="31"/>
      <c r="BMN760" s="31"/>
      <c r="BMO760" s="31"/>
      <c r="BMP760" s="31"/>
      <c r="BMQ760" s="31"/>
      <c r="BMR760" s="31"/>
      <c r="BMS760" s="31"/>
      <c r="BMT760" s="31"/>
      <c r="BMU760" s="31"/>
      <c r="BMV760" s="31"/>
      <c r="BMW760" s="31"/>
      <c r="BMX760" s="31"/>
      <c r="BMY760" s="31"/>
      <c r="BMZ760" s="31"/>
      <c r="BNA760" s="31"/>
      <c r="BNB760" s="31"/>
      <c r="BNC760" s="31"/>
      <c r="BND760" s="31"/>
      <c r="BNE760" s="31"/>
      <c r="BNF760" s="31"/>
      <c r="BNG760" s="31"/>
      <c r="BNH760" s="31"/>
      <c r="BNI760" s="31"/>
      <c r="BNJ760" s="31"/>
      <c r="BNK760" s="31"/>
      <c r="BNL760" s="31"/>
      <c r="BNM760" s="31"/>
      <c r="BNN760" s="31"/>
      <c r="BNO760" s="31"/>
      <c r="BNP760" s="31"/>
      <c r="BNQ760" s="31"/>
      <c r="BNR760" s="31"/>
      <c r="BNS760" s="31"/>
      <c r="BNT760" s="31"/>
      <c r="BNU760" s="31"/>
      <c r="BNV760" s="31"/>
      <c r="BNW760" s="31"/>
      <c r="BNX760" s="31"/>
      <c r="BNY760" s="31"/>
      <c r="BNZ760" s="31"/>
      <c r="BOA760" s="31"/>
      <c r="BOB760" s="31"/>
      <c r="BOC760" s="31"/>
      <c r="BOD760" s="31"/>
      <c r="BOE760" s="31"/>
      <c r="BOF760" s="31"/>
      <c r="BOG760" s="31"/>
      <c r="BOH760" s="31"/>
      <c r="BOI760" s="31"/>
      <c r="BOJ760" s="31"/>
      <c r="BOK760" s="31"/>
      <c r="BOL760" s="31"/>
      <c r="BOM760" s="31"/>
      <c r="BON760" s="31"/>
      <c r="BOO760" s="31"/>
      <c r="BOP760" s="31"/>
      <c r="BOQ760" s="31"/>
      <c r="BOR760" s="31"/>
      <c r="BOS760" s="31"/>
      <c r="BOT760" s="31"/>
      <c r="BOU760" s="31"/>
      <c r="BOV760" s="31"/>
      <c r="BOW760" s="31"/>
      <c r="BOX760" s="31"/>
      <c r="BOY760" s="31"/>
      <c r="BOZ760" s="31"/>
      <c r="BPA760" s="31"/>
      <c r="BPB760" s="31"/>
      <c r="BPC760" s="31"/>
      <c r="BPD760" s="31"/>
      <c r="BPE760" s="31"/>
      <c r="BPF760" s="31"/>
      <c r="BPG760" s="31"/>
      <c r="BPH760" s="31"/>
      <c r="BPI760" s="31"/>
      <c r="BPJ760" s="31"/>
      <c r="BPK760" s="31"/>
      <c r="BPL760" s="31"/>
      <c r="BPM760" s="31"/>
      <c r="BPN760" s="31"/>
      <c r="BPO760" s="31"/>
      <c r="BPP760" s="31"/>
      <c r="BPQ760" s="31"/>
      <c r="BPR760" s="31"/>
      <c r="BPS760" s="31"/>
      <c r="BPT760" s="31"/>
      <c r="BPU760" s="31"/>
      <c r="BPV760" s="31"/>
      <c r="BPW760" s="31"/>
      <c r="BPX760" s="31"/>
      <c r="BPY760" s="31"/>
      <c r="BPZ760" s="31"/>
      <c r="BQA760" s="31"/>
      <c r="BQB760" s="31"/>
      <c r="BQC760" s="31"/>
      <c r="BQD760" s="31"/>
      <c r="BQE760" s="31"/>
      <c r="BQF760" s="31"/>
      <c r="BQG760" s="31"/>
      <c r="BQH760" s="31"/>
      <c r="BQI760" s="31"/>
      <c r="BQJ760" s="31"/>
      <c r="BQK760" s="31"/>
      <c r="BQL760" s="31"/>
      <c r="BQM760" s="31"/>
      <c r="BQN760" s="31"/>
      <c r="BQO760" s="31"/>
      <c r="BQP760" s="31"/>
      <c r="BQQ760" s="31"/>
      <c r="BQR760" s="31"/>
      <c r="BQS760" s="31"/>
      <c r="BQT760" s="31"/>
      <c r="BQU760" s="31"/>
      <c r="BQV760" s="31"/>
      <c r="BQW760" s="31"/>
      <c r="BQX760" s="31"/>
      <c r="BQY760" s="31"/>
      <c r="BQZ760" s="31"/>
      <c r="BRA760" s="31"/>
      <c r="BRB760" s="31"/>
      <c r="BRC760" s="31"/>
      <c r="BRD760" s="31"/>
      <c r="BRE760" s="31"/>
      <c r="BRF760" s="31"/>
      <c r="BRG760" s="31"/>
      <c r="BRH760" s="31"/>
      <c r="BRI760" s="31"/>
      <c r="BRJ760" s="31"/>
      <c r="BRK760" s="31"/>
      <c r="BRL760" s="31"/>
      <c r="BRM760" s="31"/>
      <c r="BRN760" s="31"/>
      <c r="BRO760" s="31"/>
      <c r="BRP760" s="31"/>
      <c r="BRQ760" s="31"/>
      <c r="BRR760" s="31"/>
      <c r="BRS760" s="31"/>
      <c r="BRT760" s="31"/>
      <c r="BRU760" s="31"/>
      <c r="BRV760" s="31"/>
      <c r="BRW760" s="31"/>
      <c r="BRX760" s="31"/>
      <c r="BRY760" s="31"/>
      <c r="BRZ760" s="31"/>
      <c r="BSA760" s="31"/>
      <c r="BSB760" s="31"/>
      <c r="BSC760" s="31"/>
      <c r="BSD760" s="31"/>
      <c r="BSE760" s="31"/>
      <c r="BSF760" s="31"/>
      <c r="BSG760" s="31"/>
      <c r="BSH760" s="31"/>
      <c r="BSI760" s="31"/>
      <c r="BSJ760" s="31"/>
      <c r="BSK760" s="31"/>
      <c r="BSL760" s="31"/>
      <c r="BSM760" s="31"/>
      <c r="BSN760" s="31"/>
      <c r="BSO760" s="31"/>
      <c r="BSP760" s="31"/>
      <c r="BSQ760" s="31"/>
      <c r="BSR760" s="31"/>
      <c r="BSS760" s="31"/>
      <c r="BST760" s="31"/>
      <c r="BSU760" s="31"/>
      <c r="BSV760" s="31"/>
      <c r="BSW760" s="31"/>
      <c r="BSX760" s="31"/>
      <c r="BSY760" s="31"/>
      <c r="BSZ760" s="31"/>
      <c r="BTA760" s="31"/>
      <c r="BTB760" s="31"/>
      <c r="BTC760" s="31"/>
      <c r="BTD760" s="31"/>
      <c r="BTE760" s="31"/>
      <c r="BTF760" s="31"/>
      <c r="BTG760" s="31"/>
      <c r="BTH760" s="31"/>
      <c r="BTI760" s="31"/>
      <c r="BTJ760" s="31"/>
      <c r="BTK760" s="31"/>
      <c r="BTL760" s="31"/>
      <c r="BTM760" s="31"/>
      <c r="BTN760" s="31"/>
      <c r="BTO760" s="31"/>
      <c r="BTP760" s="31"/>
      <c r="BTQ760" s="31"/>
      <c r="BTR760" s="31"/>
      <c r="BTS760" s="31"/>
      <c r="BTT760" s="31"/>
      <c r="BTU760" s="31"/>
      <c r="BTV760" s="31"/>
      <c r="BTW760" s="31"/>
      <c r="BTX760" s="31"/>
      <c r="BTY760" s="31"/>
      <c r="BTZ760" s="31"/>
      <c r="BUA760" s="31"/>
      <c r="BUB760" s="31"/>
      <c r="BUC760" s="31"/>
      <c r="BUD760" s="31"/>
      <c r="BUE760" s="31"/>
      <c r="BUF760" s="31"/>
      <c r="BUG760" s="31"/>
      <c r="BUH760" s="31"/>
      <c r="BUI760" s="31"/>
      <c r="BUJ760" s="31"/>
      <c r="BUK760" s="31"/>
      <c r="BUL760" s="31"/>
      <c r="BUM760" s="31"/>
      <c r="BUN760" s="31"/>
      <c r="BUO760" s="31"/>
      <c r="BUP760" s="31"/>
      <c r="BUQ760" s="31"/>
      <c r="BUR760" s="31"/>
      <c r="BUS760" s="31"/>
      <c r="BUT760" s="31"/>
      <c r="BUU760" s="31"/>
      <c r="BUV760" s="31"/>
      <c r="BUW760" s="31"/>
      <c r="BUX760" s="31"/>
      <c r="BUY760" s="31"/>
      <c r="BUZ760" s="31"/>
      <c r="BVA760" s="31"/>
      <c r="BVB760" s="31"/>
      <c r="BVC760" s="31"/>
      <c r="BVD760" s="31"/>
      <c r="BVE760" s="31"/>
      <c r="BVF760" s="31"/>
      <c r="BVG760" s="31"/>
      <c r="BVH760" s="31"/>
      <c r="BVI760" s="31"/>
      <c r="BVJ760" s="31"/>
      <c r="BVK760" s="31"/>
      <c r="BVL760" s="31"/>
      <c r="BVM760" s="31"/>
      <c r="BVN760" s="31"/>
      <c r="BVO760" s="31"/>
      <c r="BVP760" s="31"/>
      <c r="BVQ760" s="31"/>
      <c r="BVR760" s="31"/>
      <c r="BVS760" s="31"/>
      <c r="BVT760" s="31"/>
      <c r="BVU760" s="31"/>
      <c r="BVV760" s="31"/>
      <c r="BVW760" s="31"/>
      <c r="BVX760" s="31"/>
      <c r="BVY760" s="31"/>
      <c r="BVZ760" s="31"/>
      <c r="BWA760" s="31"/>
      <c r="BWB760" s="31"/>
      <c r="BWC760" s="31"/>
      <c r="BWD760" s="31"/>
      <c r="BWE760" s="31"/>
      <c r="BWF760" s="31"/>
      <c r="BWG760" s="31"/>
      <c r="BWH760" s="31"/>
      <c r="BWI760" s="31"/>
      <c r="BWJ760" s="31"/>
      <c r="BWK760" s="31"/>
      <c r="BWL760" s="31"/>
      <c r="BWM760" s="31"/>
      <c r="BWN760" s="31"/>
      <c r="BWO760" s="31"/>
      <c r="BWP760" s="31"/>
      <c r="BWQ760" s="31"/>
      <c r="BWR760" s="31"/>
      <c r="BWS760" s="31"/>
      <c r="BWT760" s="31"/>
      <c r="BWU760" s="31"/>
      <c r="BWV760" s="31"/>
      <c r="BWW760" s="31"/>
      <c r="BWX760" s="31"/>
      <c r="BWY760" s="31"/>
      <c r="BWZ760" s="31"/>
      <c r="BXA760" s="31"/>
      <c r="BXB760" s="31"/>
      <c r="BXC760" s="31"/>
      <c r="BXD760" s="31"/>
      <c r="BXE760" s="31"/>
      <c r="BXF760" s="31"/>
      <c r="BXG760" s="31"/>
      <c r="BXH760" s="31"/>
      <c r="BXI760" s="31"/>
      <c r="BXJ760" s="31"/>
      <c r="BXK760" s="31"/>
      <c r="BXL760" s="31"/>
      <c r="BXM760" s="31"/>
      <c r="BXN760" s="31"/>
      <c r="BXO760" s="31"/>
      <c r="BXP760" s="31"/>
      <c r="BXQ760" s="31"/>
      <c r="BXR760" s="31"/>
      <c r="BXS760" s="31"/>
      <c r="BXT760" s="31"/>
      <c r="BXU760" s="31"/>
      <c r="BXV760" s="31"/>
      <c r="BXW760" s="31"/>
      <c r="BXX760" s="31"/>
      <c r="BXY760" s="31"/>
      <c r="BXZ760" s="31"/>
      <c r="BYA760" s="31"/>
      <c r="BYB760" s="31"/>
      <c r="BYC760" s="31"/>
      <c r="BYD760" s="31"/>
      <c r="BYE760" s="31"/>
      <c r="BYF760" s="31"/>
      <c r="BYG760" s="31"/>
      <c r="BYH760" s="31"/>
      <c r="BYI760" s="31"/>
      <c r="BYJ760" s="31"/>
      <c r="BYK760" s="31"/>
      <c r="BYL760" s="31"/>
      <c r="BYM760" s="31"/>
      <c r="BYN760" s="31"/>
      <c r="BYO760" s="31"/>
      <c r="BYP760" s="31"/>
      <c r="BYQ760" s="31"/>
      <c r="BYR760" s="31"/>
      <c r="BYS760" s="31"/>
      <c r="BYT760" s="31"/>
      <c r="BYU760" s="31"/>
      <c r="BYV760" s="31"/>
      <c r="BYW760" s="31"/>
      <c r="BYX760" s="31"/>
      <c r="BYY760" s="31"/>
      <c r="BYZ760" s="31"/>
      <c r="BZA760" s="31"/>
      <c r="BZB760" s="31"/>
      <c r="BZC760" s="31"/>
      <c r="BZD760" s="31"/>
      <c r="BZE760" s="31"/>
      <c r="BZF760" s="31"/>
      <c r="BZG760" s="31"/>
      <c r="BZH760" s="31"/>
      <c r="BZI760" s="31"/>
      <c r="BZJ760" s="31"/>
      <c r="BZK760" s="31"/>
      <c r="BZL760" s="31"/>
      <c r="BZM760" s="31"/>
      <c r="BZN760" s="31"/>
      <c r="BZO760" s="31"/>
      <c r="BZP760" s="31"/>
      <c r="BZQ760" s="31"/>
      <c r="BZR760" s="31"/>
      <c r="BZS760" s="31"/>
      <c r="BZT760" s="31"/>
      <c r="BZU760" s="31"/>
      <c r="BZV760" s="31"/>
      <c r="BZW760" s="31"/>
      <c r="BZX760" s="31"/>
      <c r="BZY760" s="31"/>
      <c r="BZZ760" s="31"/>
      <c r="CAA760" s="31"/>
      <c r="CAB760" s="31"/>
      <c r="CAC760" s="31"/>
      <c r="CAD760" s="31"/>
      <c r="CAE760" s="31"/>
      <c r="CAF760" s="31"/>
      <c r="CAG760" s="31"/>
      <c r="CAH760" s="31"/>
      <c r="CAI760" s="31"/>
      <c r="CAJ760" s="31"/>
      <c r="CAK760" s="31"/>
      <c r="CAL760" s="31"/>
      <c r="CAM760" s="31"/>
      <c r="CAN760" s="31"/>
      <c r="CAO760" s="31"/>
      <c r="CAP760" s="31"/>
      <c r="CAQ760" s="31"/>
      <c r="CAR760" s="31"/>
      <c r="CAS760" s="31"/>
      <c r="CAT760" s="31"/>
      <c r="CAU760" s="31"/>
      <c r="CAV760" s="31"/>
      <c r="CAW760" s="31"/>
      <c r="CAX760" s="31"/>
      <c r="CAY760" s="31"/>
      <c r="CAZ760" s="31"/>
      <c r="CBA760" s="31"/>
      <c r="CBB760" s="31"/>
      <c r="CBC760" s="31"/>
      <c r="CBD760" s="31"/>
      <c r="CBE760" s="31"/>
      <c r="CBF760" s="31"/>
      <c r="CBG760" s="31"/>
      <c r="CBH760" s="31"/>
      <c r="CBI760" s="31"/>
      <c r="CBJ760" s="31"/>
      <c r="CBK760" s="31"/>
      <c r="CBL760" s="31"/>
      <c r="CBM760" s="31"/>
      <c r="CBN760" s="31"/>
      <c r="CBO760" s="31"/>
      <c r="CBP760" s="31"/>
      <c r="CBQ760" s="31"/>
      <c r="CBR760" s="31"/>
      <c r="CBS760" s="31"/>
      <c r="CBT760" s="31"/>
      <c r="CBU760" s="31"/>
      <c r="CBV760" s="31"/>
      <c r="CBW760" s="31"/>
      <c r="CBX760" s="31"/>
      <c r="CBY760" s="31"/>
      <c r="CBZ760" s="31"/>
      <c r="CCA760" s="31"/>
      <c r="CCB760" s="31"/>
      <c r="CCC760" s="31"/>
      <c r="CCD760" s="31"/>
      <c r="CCE760" s="31"/>
      <c r="CCF760" s="31"/>
      <c r="CCG760" s="31"/>
      <c r="CCH760" s="31"/>
      <c r="CCI760" s="31"/>
      <c r="CCJ760" s="31"/>
      <c r="CCK760" s="31"/>
      <c r="CCL760" s="31"/>
      <c r="CCM760" s="31"/>
      <c r="CCN760" s="31"/>
      <c r="CCO760" s="31"/>
      <c r="CCP760" s="31"/>
      <c r="CCQ760" s="31"/>
      <c r="CCR760" s="31"/>
      <c r="CCS760" s="31"/>
      <c r="CCT760" s="31"/>
      <c r="CCU760" s="31"/>
      <c r="CCV760" s="31"/>
      <c r="CCW760" s="31"/>
      <c r="CCX760" s="31"/>
      <c r="CCY760" s="31"/>
      <c r="CCZ760" s="31"/>
      <c r="CDA760" s="31"/>
      <c r="CDB760" s="31"/>
      <c r="CDC760" s="31"/>
      <c r="CDD760" s="31"/>
      <c r="CDE760" s="31"/>
      <c r="CDF760" s="31"/>
      <c r="CDG760" s="31"/>
      <c r="CDH760" s="31"/>
      <c r="CDI760" s="31"/>
      <c r="CDJ760" s="31"/>
      <c r="CDK760" s="31"/>
      <c r="CDL760" s="31"/>
      <c r="CDM760" s="31"/>
      <c r="CDN760" s="31"/>
      <c r="CDO760" s="31"/>
      <c r="CDP760" s="31"/>
      <c r="CDQ760" s="31"/>
      <c r="CDR760" s="31"/>
      <c r="CDS760" s="31"/>
      <c r="CDT760" s="31"/>
      <c r="CDU760" s="31"/>
      <c r="CDV760" s="31"/>
      <c r="CDW760" s="31"/>
      <c r="CDX760" s="31"/>
      <c r="CDY760" s="31"/>
      <c r="CDZ760" s="31"/>
      <c r="CEA760" s="31"/>
      <c r="CEB760" s="31"/>
      <c r="CEC760" s="31"/>
      <c r="CED760" s="31"/>
      <c r="CEE760" s="31"/>
      <c r="CEF760" s="31"/>
      <c r="CEG760" s="31"/>
      <c r="CEH760" s="31"/>
      <c r="CEI760" s="31"/>
      <c r="CEJ760" s="31"/>
      <c r="CEK760" s="31"/>
      <c r="CEL760" s="31"/>
      <c r="CEM760" s="31"/>
      <c r="CEN760" s="31"/>
      <c r="CEO760" s="31"/>
      <c r="CEP760" s="31"/>
      <c r="CEQ760" s="31"/>
      <c r="CER760" s="31"/>
      <c r="CES760" s="31"/>
      <c r="CET760" s="31"/>
      <c r="CEU760" s="31"/>
      <c r="CEV760" s="31"/>
      <c r="CEW760" s="31"/>
      <c r="CEX760" s="31"/>
      <c r="CEY760" s="31"/>
      <c r="CEZ760" s="31"/>
      <c r="CFA760" s="31"/>
      <c r="CFB760" s="31"/>
      <c r="CFC760" s="31"/>
      <c r="CFD760" s="31"/>
      <c r="CFE760" s="31"/>
      <c r="CFF760" s="31"/>
      <c r="CFG760" s="31"/>
      <c r="CFH760" s="31"/>
      <c r="CFI760" s="31"/>
      <c r="CFJ760" s="31"/>
      <c r="CFK760" s="31"/>
      <c r="CFL760" s="31"/>
      <c r="CFM760" s="31"/>
      <c r="CFN760" s="31"/>
      <c r="CFO760" s="31"/>
      <c r="CFP760" s="31"/>
      <c r="CFQ760" s="31"/>
      <c r="CFR760" s="31"/>
      <c r="CFS760" s="31"/>
      <c r="CFT760" s="31"/>
      <c r="CFU760" s="31"/>
      <c r="CFV760" s="31"/>
      <c r="CFW760" s="31"/>
      <c r="CFX760" s="31"/>
      <c r="CFY760" s="31"/>
      <c r="CFZ760" s="31"/>
      <c r="CGA760" s="31"/>
      <c r="CGB760" s="31"/>
      <c r="CGC760" s="31"/>
      <c r="CGD760" s="31"/>
      <c r="CGE760" s="31"/>
      <c r="CGF760" s="31"/>
      <c r="CGG760" s="31"/>
      <c r="CGH760" s="31"/>
      <c r="CGI760" s="31"/>
      <c r="CGJ760" s="31"/>
      <c r="CGK760" s="31"/>
      <c r="CGL760" s="31"/>
      <c r="CGM760" s="31"/>
      <c r="CGN760" s="31"/>
      <c r="CGO760" s="31"/>
      <c r="CGP760" s="31"/>
      <c r="CGQ760" s="31"/>
      <c r="CGR760" s="31"/>
      <c r="CGS760" s="31"/>
      <c r="CGT760" s="31"/>
      <c r="CGU760" s="31"/>
      <c r="CGV760" s="31"/>
      <c r="CGW760" s="31"/>
      <c r="CGX760" s="31"/>
      <c r="CGY760" s="31"/>
      <c r="CGZ760" s="31"/>
      <c r="CHA760" s="31"/>
      <c r="CHB760" s="31"/>
      <c r="CHC760" s="31"/>
      <c r="CHD760" s="31"/>
      <c r="CHE760" s="31"/>
      <c r="CHF760" s="31"/>
      <c r="CHG760" s="31"/>
      <c r="CHH760" s="31"/>
      <c r="CHI760" s="31"/>
      <c r="CHJ760" s="31"/>
      <c r="CHK760" s="31"/>
      <c r="CHL760" s="31"/>
      <c r="CHM760" s="31"/>
      <c r="CHN760" s="31"/>
      <c r="CHO760" s="31"/>
      <c r="CHP760" s="31"/>
      <c r="CHQ760" s="31"/>
      <c r="CHR760" s="31"/>
      <c r="CHS760" s="31"/>
      <c r="CHT760" s="31"/>
      <c r="CHU760" s="31"/>
      <c r="CHV760" s="31"/>
      <c r="CHW760" s="31"/>
      <c r="CHX760" s="31"/>
      <c r="CHY760" s="31"/>
      <c r="CHZ760" s="31"/>
      <c r="CIA760" s="31"/>
      <c r="CIB760" s="31"/>
      <c r="CIC760" s="31"/>
      <c r="CID760" s="31"/>
      <c r="CIE760" s="31"/>
      <c r="CIF760" s="31"/>
      <c r="CIG760" s="31"/>
      <c r="CIH760" s="31"/>
      <c r="CII760" s="31"/>
      <c r="CIJ760" s="31"/>
      <c r="CIK760" s="31"/>
      <c r="CIL760" s="31"/>
      <c r="CIM760" s="31"/>
      <c r="CIN760" s="31"/>
      <c r="CIO760" s="31"/>
      <c r="CIP760" s="31"/>
      <c r="CIQ760" s="31"/>
      <c r="CIR760" s="31"/>
      <c r="CIS760" s="31"/>
      <c r="CIT760" s="31"/>
      <c r="CIU760" s="31"/>
      <c r="CIV760" s="31"/>
      <c r="CIW760" s="31"/>
      <c r="CIX760" s="31"/>
      <c r="CIY760" s="31"/>
      <c r="CIZ760" s="31"/>
      <c r="CJA760" s="31"/>
      <c r="CJB760" s="31"/>
      <c r="CJC760" s="31"/>
      <c r="CJD760" s="31"/>
      <c r="CJE760" s="31"/>
      <c r="CJF760" s="31"/>
      <c r="CJG760" s="31"/>
      <c r="CJH760" s="31"/>
      <c r="CJI760" s="31"/>
      <c r="CJJ760" s="31"/>
      <c r="CJK760" s="31"/>
      <c r="CJL760" s="31"/>
      <c r="CJM760" s="31"/>
      <c r="CJN760" s="31"/>
      <c r="CJO760" s="31"/>
      <c r="CJP760" s="31"/>
      <c r="CJQ760" s="31"/>
      <c r="CJR760" s="31"/>
      <c r="CJS760" s="31"/>
      <c r="CJT760" s="31"/>
      <c r="CJU760" s="31"/>
      <c r="CJV760" s="31"/>
      <c r="CJW760" s="31"/>
      <c r="CJX760" s="31"/>
      <c r="CJY760" s="31"/>
      <c r="CJZ760" s="31"/>
      <c r="CKA760" s="31"/>
      <c r="CKB760" s="31"/>
      <c r="CKC760" s="31"/>
      <c r="CKD760" s="31"/>
      <c r="CKE760" s="31"/>
      <c r="CKF760" s="31"/>
      <c r="CKG760" s="31"/>
      <c r="CKH760" s="31"/>
      <c r="CKI760" s="31"/>
      <c r="CKJ760" s="31"/>
      <c r="CKK760" s="31"/>
      <c r="CKL760" s="31"/>
      <c r="CKM760" s="31"/>
      <c r="CKN760" s="31"/>
      <c r="CKO760" s="31"/>
      <c r="CKP760" s="31"/>
      <c r="CKQ760" s="31"/>
      <c r="CKR760" s="31"/>
      <c r="CKS760" s="31"/>
      <c r="CKT760" s="31"/>
      <c r="CKU760" s="31"/>
      <c r="CKV760" s="31"/>
      <c r="CKW760" s="31"/>
      <c r="CKX760" s="31"/>
      <c r="CKY760" s="31"/>
      <c r="CKZ760" s="31"/>
      <c r="CLA760" s="31"/>
      <c r="CLB760" s="31"/>
      <c r="CLC760" s="31"/>
      <c r="CLD760" s="31"/>
      <c r="CLE760" s="31"/>
      <c r="CLF760" s="31"/>
      <c r="CLG760" s="31"/>
      <c r="CLH760" s="31"/>
      <c r="CLI760" s="31"/>
      <c r="CLJ760" s="31"/>
      <c r="CLK760" s="31"/>
      <c r="CLL760" s="31"/>
      <c r="CLM760" s="31"/>
      <c r="CLN760" s="31"/>
      <c r="CLO760" s="31"/>
      <c r="CLP760" s="31"/>
      <c r="CLQ760" s="31"/>
      <c r="CLR760" s="31"/>
      <c r="CLS760" s="31"/>
      <c r="CLT760" s="31"/>
      <c r="CLU760" s="31"/>
      <c r="CLV760" s="31"/>
      <c r="CLW760" s="31"/>
      <c r="CLX760" s="31"/>
      <c r="CLY760" s="31"/>
      <c r="CLZ760" s="31"/>
      <c r="CMA760" s="31"/>
      <c r="CMB760" s="31"/>
      <c r="CMC760" s="31"/>
      <c r="CMD760" s="31"/>
      <c r="CME760" s="31"/>
      <c r="CMF760" s="31"/>
      <c r="CMG760" s="31"/>
      <c r="CMH760" s="31"/>
      <c r="CMI760" s="31"/>
      <c r="CMJ760" s="31"/>
      <c r="CMK760" s="31"/>
      <c r="CML760" s="31"/>
      <c r="CMM760" s="31"/>
      <c r="CMN760" s="31"/>
      <c r="CMO760" s="31"/>
      <c r="CMP760" s="31"/>
      <c r="CMQ760" s="31"/>
      <c r="CMR760" s="31"/>
      <c r="CMS760" s="31"/>
      <c r="CMT760" s="31"/>
      <c r="CMU760" s="31"/>
      <c r="CMV760" s="31"/>
      <c r="CMW760" s="31"/>
      <c r="CMX760" s="31"/>
      <c r="CMY760" s="31"/>
      <c r="CMZ760" s="31"/>
      <c r="CNA760" s="31"/>
      <c r="CNB760" s="31"/>
      <c r="CNC760" s="31"/>
      <c r="CND760" s="31"/>
      <c r="CNE760" s="31"/>
      <c r="CNF760" s="31"/>
      <c r="CNG760" s="31"/>
      <c r="CNH760" s="31"/>
      <c r="CNI760" s="31"/>
      <c r="CNJ760" s="31"/>
      <c r="CNK760" s="31"/>
      <c r="CNL760" s="31"/>
      <c r="CNM760" s="31"/>
      <c r="CNN760" s="31"/>
      <c r="CNO760" s="31"/>
      <c r="CNP760" s="31"/>
      <c r="CNQ760" s="31"/>
      <c r="CNR760" s="31"/>
      <c r="CNS760" s="31"/>
      <c r="CNT760" s="31"/>
      <c r="CNU760" s="31"/>
      <c r="CNV760" s="31"/>
      <c r="CNW760" s="31"/>
      <c r="CNX760" s="31"/>
      <c r="CNY760" s="31"/>
      <c r="CNZ760" s="31"/>
      <c r="COA760" s="31"/>
      <c r="COB760" s="31"/>
      <c r="COC760" s="31"/>
      <c r="COD760" s="31"/>
      <c r="COE760" s="31"/>
      <c r="COF760" s="31"/>
      <c r="COG760" s="31"/>
      <c r="COH760" s="31"/>
      <c r="COI760" s="31"/>
      <c r="COJ760" s="31"/>
      <c r="COK760" s="31"/>
      <c r="COL760" s="31"/>
      <c r="COM760" s="31"/>
      <c r="CON760" s="31"/>
      <c r="COO760" s="31"/>
      <c r="COP760" s="31"/>
      <c r="COQ760" s="31"/>
      <c r="COR760" s="31"/>
      <c r="COS760" s="31"/>
      <c r="COT760" s="31"/>
      <c r="COU760" s="31"/>
      <c r="COV760" s="31"/>
      <c r="COW760" s="31"/>
      <c r="COX760" s="31"/>
      <c r="COY760" s="31"/>
      <c r="COZ760" s="31"/>
      <c r="CPA760" s="31"/>
      <c r="CPB760" s="31"/>
      <c r="CPC760" s="31"/>
      <c r="CPD760" s="31"/>
      <c r="CPE760" s="31"/>
      <c r="CPF760" s="31"/>
      <c r="CPG760" s="31"/>
      <c r="CPH760" s="31"/>
      <c r="CPI760" s="31"/>
      <c r="CPJ760" s="31"/>
      <c r="CPK760" s="31"/>
      <c r="CPL760" s="31"/>
      <c r="CPM760" s="31"/>
      <c r="CPN760" s="31"/>
      <c r="CPO760" s="31"/>
      <c r="CPP760" s="31"/>
      <c r="CPQ760" s="31"/>
      <c r="CPR760" s="31"/>
      <c r="CPS760" s="31"/>
      <c r="CPT760" s="31"/>
      <c r="CPU760" s="31"/>
      <c r="CPV760" s="31"/>
      <c r="CPW760" s="31"/>
      <c r="CPX760" s="31"/>
      <c r="CPY760" s="31"/>
      <c r="CPZ760" s="31"/>
      <c r="CQA760" s="31"/>
      <c r="CQB760" s="31"/>
      <c r="CQC760" s="31"/>
      <c r="CQD760" s="31"/>
      <c r="CQE760" s="31"/>
      <c r="CQF760" s="31"/>
      <c r="CQG760" s="31"/>
      <c r="CQH760" s="31"/>
      <c r="CQI760" s="31"/>
      <c r="CQJ760" s="31"/>
      <c r="CQK760" s="31"/>
      <c r="CQL760" s="31"/>
      <c r="CQM760" s="31"/>
      <c r="CQN760" s="31"/>
      <c r="CQO760" s="31"/>
      <c r="CQP760" s="31"/>
      <c r="CQQ760" s="31"/>
      <c r="CQR760" s="31"/>
      <c r="CQS760" s="31"/>
      <c r="CQT760" s="31"/>
      <c r="CQU760" s="31"/>
      <c r="CQV760" s="31"/>
      <c r="CQW760" s="31"/>
      <c r="CQX760" s="31"/>
      <c r="CQY760" s="31"/>
      <c r="CQZ760" s="31"/>
      <c r="CRA760" s="31"/>
      <c r="CRB760" s="31"/>
      <c r="CRC760" s="31"/>
      <c r="CRD760" s="31"/>
      <c r="CRE760" s="31"/>
      <c r="CRF760" s="31"/>
      <c r="CRG760" s="31"/>
      <c r="CRH760" s="31"/>
      <c r="CRI760" s="31"/>
      <c r="CRJ760" s="31"/>
      <c r="CRK760" s="31"/>
      <c r="CRL760" s="31"/>
      <c r="CRM760" s="31"/>
      <c r="CRN760" s="31"/>
      <c r="CRO760" s="31"/>
      <c r="CRP760" s="31"/>
      <c r="CRQ760" s="31"/>
      <c r="CRR760" s="31"/>
      <c r="CRS760" s="31"/>
      <c r="CRT760" s="31"/>
      <c r="CRU760" s="31"/>
      <c r="CRV760" s="31"/>
      <c r="CRW760" s="31"/>
      <c r="CRX760" s="31"/>
      <c r="CRY760" s="31"/>
      <c r="CRZ760" s="31"/>
      <c r="CSA760" s="31"/>
      <c r="CSB760" s="31"/>
      <c r="CSC760" s="31"/>
      <c r="CSD760" s="31"/>
      <c r="CSE760" s="31"/>
      <c r="CSF760" s="31"/>
      <c r="CSG760" s="31"/>
      <c r="CSH760" s="31"/>
      <c r="CSI760" s="31"/>
      <c r="CSJ760" s="31"/>
      <c r="CSK760" s="31"/>
      <c r="CSL760" s="31"/>
      <c r="CSM760" s="31"/>
      <c r="CSN760" s="31"/>
      <c r="CSO760" s="31"/>
      <c r="CSP760" s="31"/>
      <c r="CSQ760" s="31"/>
      <c r="CSR760" s="31"/>
      <c r="CSS760" s="31"/>
      <c r="CST760" s="31"/>
      <c r="CSU760" s="31"/>
      <c r="CSV760" s="31"/>
      <c r="CSW760" s="31"/>
      <c r="CSX760" s="31"/>
      <c r="CSY760" s="31"/>
      <c r="CSZ760" s="31"/>
      <c r="CTA760" s="31"/>
      <c r="CTB760" s="31"/>
      <c r="CTC760" s="31"/>
      <c r="CTD760" s="31"/>
      <c r="CTE760" s="31"/>
      <c r="CTF760" s="31"/>
      <c r="CTG760" s="31"/>
      <c r="CTH760" s="31"/>
      <c r="CTI760" s="31"/>
      <c r="CTJ760" s="31"/>
      <c r="CTK760" s="31"/>
      <c r="CTL760" s="31"/>
      <c r="CTM760" s="31"/>
      <c r="CTN760" s="31"/>
      <c r="CTO760" s="31"/>
      <c r="CTP760" s="31"/>
      <c r="CTQ760" s="31"/>
      <c r="CTR760" s="31"/>
      <c r="CTS760" s="31"/>
      <c r="CTT760" s="31"/>
      <c r="CTU760" s="31"/>
      <c r="CTV760" s="31"/>
      <c r="CTW760" s="31"/>
      <c r="CTX760" s="31"/>
      <c r="CTY760" s="31"/>
      <c r="CTZ760" s="31"/>
      <c r="CUA760" s="31"/>
      <c r="CUB760" s="31"/>
      <c r="CUC760" s="31"/>
      <c r="CUD760" s="31"/>
      <c r="CUE760" s="31"/>
      <c r="CUF760" s="31"/>
      <c r="CUG760" s="31"/>
      <c r="CUH760" s="31"/>
      <c r="CUI760" s="31"/>
      <c r="CUJ760" s="31"/>
      <c r="CUK760" s="31"/>
      <c r="CUL760" s="31"/>
      <c r="CUM760" s="31"/>
      <c r="CUN760" s="31"/>
      <c r="CUO760" s="31"/>
      <c r="CUP760" s="31"/>
      <c r="CUQ760" s="31"/>
      <c r="CUR760" s="31"/>
      <c r="CUS760" s="31"/>
      <c r="CUT760" s="31"/>
      <c r="CUU760" s="31"/>
      <c r="CUV760" s="31"/>
      <c r="CUW760" s="31"/>
      <c r="CUX760" s="31"/>
      <c r="CUY760" s="31"/>
      <c r="CUZ760" s="31"/>
      <c r="CVA760" s="31"/>
      <c r="CVB760" s="31"/>
      <c r="CVC760" s="31"/>
      <c r="CVD760" s="31"/>
      <c r="CVE760" s="31"/>
      <c r="CVF760" s="31"/>
      <c r="CVG760" s="31"/>
      <c r="CVH760" s="31"/>
      <c r="CVI760" s="31"/>
      <c r="CVJ760" s="31"/>
      <c r="CVK760" s="31"/>
      <c r="CVL760" s="31"/>
      <c r="CVM760" s="31"/>
      <c r="CVN760" s="31"/>
      <c r="CVO760" s="31"/>
      <c r="CVP760" s="31"/>
      <c r="CVQ760" s="31"/>
      <c r="CVR760" s="31"/>
      <c r="CVS760" s="31"/>
      <c r="CVT760" s="31"/>
      <c r="CVU760" s="31"/>
      <c r="CVV760" s="31"/>
      <c r="CVW760" s="31"/>
      <c r="CVX760" s="31"/>
      <c r="CVY760" s="31"/>
      <c r="CVZ760" s="31"/>
      <c r="CWA760" s="31"/>
      <c r="CWB760" s="31"/>
      <c r="CWC760" s="31"/>
      <c r="CWD760" s="31"/>
      <c r="CWE760" s="31"/>
      <c r="CWF760" s="31"/>
      <c r="CWG760" s="31"/>
      <c r="CWH760" s="31"/>
      <c r="CWI760" s="31"/>
      <c r="CWJ760" s="31"/>
      <c r="CWK760" s="31"/>
      <c r="CWL760" s="31"/>
      <c r="CWM760" s="31"/>
      <c r="CWN760" s="31"/>
      <c r="CWO760" s="31"/>
      <c r="CWP760" s="31"/>
      <c r="CWQ760" s="31"/>
      <c r="CWR760" s="31"/>
      <c r="CWS760" s="31"/>
      <c r="CWT760" s="31"/>
      <c r="CWU760" s="31"/>
      <c r="CWV760" s="31"/>
      <c r="CWW760" s="31"/>
      <c r="CWX760" s="31"/>
      <c r="CWY760" s="31"/>
      <c r="CWZ760" s="31"/>
      <c r="CXA760" s="31"/>
      <c r="CXB760" s="31"/>
      <c r="CXC760" s="31"/>
      <c r="CXD760" s="31"/>
      <c r="CXE760" s="31"/>
      <c r="CXF760" s="31"/>
      <c r="CXG760" s="31"/>
      <c r="CXH760" s="31"/>
      <c r="CXI760" s="31"/>
      <c r="CXJ760" s="31"/>
      <c r="CXK760" s="31"/>
      <c r="CXL760" s="31"/>
      <c r="CXM760" s="31"/>
      <c r="CXN760" s="31"/>
      <c r="CXO760" s="31"/>
      <c r="CXP760" s="31"/>
      <c r="CXQ760" s="31"/>
      <c r="CXR760" s="31"/>
      <c r="CXS760" s="31"/>
      <c r="CXT760" s="31"/>
      <c r="CXU760" s="31"/>
      <c r="CXV760" s="31"/>
      <c r="CXW760" s="31"/>
      <c r="CXX760" s="31"/>
      <c r="CXY760" s="31"/>
      <c r="CXZ760" s="31"/>
      <c r="CYA760" s="31"/>
      <c r="CYB760" s="31"/>
      <c r="CYC760" s="31"/>
      <c r="CYD760" s="31"/>
      <c r="CYE760" s="31"/>
      <c r="CYF760" s="31"/>
      <c r="CYG760" s="31"/>
      <c r="CYH760" s="31"/>
      <c r="CYI760" s="31"/>
      <c r="CYJ760" s="31"/>
      <c r="CYK760" s="31"/>
      <c r="CYL760" s="31"/>
      <c r="CYM760" s="31"/>
      <c r="CYN760" s="31"/>
      <c r="CYO760" s="31"/>
      <c r="CYP760" s="31"/>
      <c r="CYQ760" s="31"/>
      <c r="CYR760" s="31"/>
      <c r="CYS760" s="31"/>
      <c r="CYT760" s="31"/>
      <c r="CYU760" s="31"/>
      <c r="CYV760" s="31"/>
      <c r="CYW760" s="31"/>
      <c r="CYX760" s="31"/>
      <c r="CYY760" s="31"/>
      <c r="CYZ760" s="31"/>
      <c r="CZA760" s="31"/>
      <c r="CZB760" s="31"/>
      <c r="CZC760" s="31"/>
      <c r="CZD760" s="31"/>
      <c r="CZE760" s="31"/>
      <c r="CZF760" s="31"/>
      <c r="CZG760" s="31"/>
      <c r="CZH760" s="31"/>
      <c r="CZI760" s="31"/>
      <c r="CZJ760" s="31"/>
      <c r="CZK760" s="31"/>
      <c r="CZL760" s="31"/>
      <c r="CZM760" s="31"/>
      <c r="CZN760" s="31"/>
      <c r="CZO760" s="31"/>
      <c r="CZP760" s="31"/>
      <c r="CZQ760" s="31"/>
      <c r="CZR760" s="31"/>
      <c r="CZS760" s="31"/>
      <c r="CZT760" s="31"/>
      <c r="CZU760" s="31"/>
      <c r="CZV760" s="31"/>
      <c r="CZW760" s="31"/>
      <c r="CZX760" s="31"/>
      <c r="CZY760" s="31"/>
      <c r="CZZ760" s="31"/>
      <c r="DAA760" s="31"/>
      <c r="DAB760" s="31"/>
      <c r="DAC760" s="31"/>
      <c r="DAD760" s="31"/>
      <c r="DAE760" s="31"/>
      <c r="DAF760" s="31"/>
      <c r="DAG760" s="31"/>
      <c r="DAH760" s="31"/>
      <c r="DAI760" s="31"/>
      <c r="DAJ760" s="31"/>
      <c r="DAK760" s="31"/>
      <c r="DAL760" s="31"/>
      <c r="DAM760" s="31"/>
      <c r="DAN760" s="31"/>
      <c r="DAO760" s="31"/>
      <c r="DAP760" s="31"/>
      <c r="DAQ760" s="31"/>
      <c r="DAR760" s="31"/>
      <c r="DAS760" s="31"/>
      <c r="DAT760" s="31"/>
      <c r="DAU760" s="31"/>
      <c r="DAV760" s="31"/>
      <c r="DAW760" s="31"/>
      <c r="DAX760" s="31"/>
      <c r="DAY760" s="31"/>
      <c r="DAZ760" s="31"/>
      <c r="DBA760" s="31"/>
      <c r="DBB760" s="31"/>
      <c r="DBC760" s="31"/>
      <c r="DBD760" s="31"/>
      <c r="DBE760" s="31"/>
      <c r="DBF760" s="31"/>
      <c r="DBG760" s="31"/>
      <c r="DBH760" s="31"/>
      <c r="DBI760" s="31"/>
      <c r="DBJ760" s="31"/>
      <c r="DBK760" s="31"/>
      <c r="DBL760" s="31"/>
      <c r="DBM760" s="31"/>
      <c r="DBN760" s="31"/>
      <c r="DBO760" s="31"/>
      <c r="DBP760" s="31"/>
      <c r="DBQ760" s="31"/>
      <c r="DBR760" s="31"/>
      <c r="DBS760" s="31"/>
      <c r="DBT760" s="31"/>
      <c r="DBU760" s="31"/>
      <c r="DBV760" s="31"/>
      <c r="DBW760" s="31"/>
      <c r="DBX760" s="31"/>
      <c r="DBY760" s="31"/>
      <c r="DBZ760" s="31"/>
      <c r="DCA760" s="31"/>
      <c r="DCB760" s="31"/>
      <c r="DCC760" s="31"/>
      <c r="DCD760" s="31"/>
      <c r="DCE760" s="31"/>
      <c r="DCF760" s="31"/>
      <c r="DCG760" s="31"/>
      <c r="DCH760" s="31"/>
      <c r="DCI760" s="31"/>
      <c r="DCJ760" s="31"/>
      <c r="DCK760" s="31"/>
      <c r="DCL760" s="31"/>
      <c r="DCM760" s="31"/>
      <c r="DCN760" s="31"/>
      <c r="DCO760" s="31"/>
      <c r="DCP760" s="31"/>
      <c r="DCQ760" s="31"/>
      <c r="DCR760" s="31"/>
      <c r="DCS760" s="31"/>
      <c r="DCT760" s="31"/>
      <c r="DCU760" s="31"/>
      <c r="DCV760" s="31"/>
      <c r="DCW760" s="31"/>
      <c r="DCX760" s="31"/>
      <c r="DCY760" s="31"/>
      <c r="DCZ760" s="31"/>
      <c r="DDA760" s="31"/>
      <c r="DDB760" s="31"/>
      <c r="DDC760" s="31"/>
      <c r="DDD760" s="31"/>
      <c r="DDE760" s="31"/>
      <c r="DDF760" s="31"/>
      <c r="DDG760" s="31"/>
      <c r="DDH760" s="31"/>
      <c r="DDI760" s="31"/>
      <c r="DDJ760" s="31"/>
      <c r="DDK760" s="31"/>
      <c r="DDL760" s="31"/>
      <c r="DDM760" s="31"/>
      <c r="DDN760" s="31"/>
      <c r="DDO760" s="31"/>
      <c r="DDP760" s="31"/>
      <c r="DDQ760" s="31"/>
      <c r="DDR760" s="31"/>
      <c r="DDS760" s="31"/>
      <c r="DDT760" s="31"/>
      <c r="DDU760" s="31"/>
      <c r="DDV760" s="31"/>
      <c r="DDW760" s="31"/>
      <c r="DDX760" s="31"/>
      <c r="DDY760" s="31"/>
      <c r="DDZ760" s="31"/>
      <c r="DEA760" s="31"/>
      <c r="DEB760" s="31"/>
      <c r="DEC760" s="31"/>
      <c r="DED760" s="31"/>
      <c r="DEE760" s="31"/>
      <c r="DEF760" s="31"/>
      <c r="DEG760" s="31"/>
      <c r="DEH760" s="31"/>
      <c r="DEI760" s="31"/>
      <c r="DEJ760" s="31"/>
      <c r="DEK760" s="31"/>
      <c r="DEL760" s="31"/>
      <c r="DEM760" s="31"/>
      <c r="DEN760" s="31"/>
      <c r="DEO760" s="31"/>
      <c r="DEP760" s="31"/>
      <c r="DEQ760" s="31"/>
      <c r="DER760" s="31"/>
      <c r="DES760" s="31"/>
      <c r="DET760" s="31"/>
      <c r="DEU760" s="31"/>
      <c r="DEV760" s="31"/>
      <c r="DEW760" s="31"/>
      <c r="DEX760" s="31"/>
      <c r="DEY760" s="31"/>
      <c r="DEZ760" s="31"/>
      <c r="DFA760" s="31"/>
      <c r="DFB760" s="31"/>
      <c r="DFC760" s="31"/>
      <c r="DFD760" s="31"/>
      <c r="DFE760" s="31"/>
      <c r="DFF760" s="31"/>
      <c r="DFG760" s="31"/>
      <c r="DFH760" s="31"/>
      <c r="DFI760" s="31"/>
      <c r="DFJ760" s="31"/>
      <c r="DFK760" s="31"/>
      <c r="DFL760" s="31"/>
      <c r="DFM760" s="31"/>
      <c r="DFN760" s="31"/>
      <c r="DFO760" s="31"/>
      <c r="DFP760" s="31"/>
      <c r="DFQ760" s="31"/>
      <c r="DFR760" s="31"/>
      <c r="DFS760" s="31"/>
      <c r="DFT760" s="31"/>
      <c r="DFU760" s="31"/>
      <c r="DFV760" s="31"/>
      <c r="DFW760" s="31"/>
      <c r="DFX760" s="31"/>
      <c r="DFY760" s="31"/>
      <c r="DFZ760" s="31"/>
      <c r="DGA760" s="31"/>
      <c r="DGB760" s="31"/>
      <c r="DGC760" s="31"/>
      <c r="DGD760" s="31"/>
      <c r="DGE760" s="31"/>
      <c r="DGF760" s="31"/>
      <c r="DGG760" s="31"/>
      <c r="DGH760" s="31"/>
      <c r="DGI760" s="31"/>
      <c r="DGJ760" s="31"/>
      <c r="DGK760" s="31"/>
      <c r="DGL760" s="31"/>
      <c r="DGM760" s="31"/>
      <c r="DGN760" s="31"/>
      <c r="DGO760" s="31"/>
      <c r="DGP760" s="31"/>
      <c r="DGQ760" s="31"/>
      <c r="DGR760" s="31"/>
      <c r="DGS760" s="31"/>
      <c r="DGT760" s="31"/>
      <c r="DGU760" s="31"/>
      <c r="DGV760" s="31"/>
      <c r="DGW760" s="31"/>
      <c r="DGX760" s="31"/>
      <c r="DGY760" s="31"/>
      <c r="DGZ760" s="31"/>
      <c r="DHA760" s="31"/>
      <c r="DHB760" s="31"/>
      <c r="DHC760" s="31"/>
      <c r="DHD760" s="31"/>
      <c r="DHE760" s="31"/>
      <c r="DHF760" s="31"/>
      <c r="DHG760" s="31"/>
      <c r="DHH760" s="31"/>
      <c r="DHI760" s="31"/>
      <c r="DHJ760" s="31"/>
      <c r="DHK760" s="31"/>
      <c r="DHL760" s="31"/>
      <c r="DHM760" s="31"/>
      <c r="DHN760" s="31"/>
      <c r="DHO760" s="31"/>
      <c r="DHP760" s="31"/>
      <c r="DHQ760" s="31"/>
      <c r="DHR760" s="31"/>
      <c r="DHS760" s="31"/>
      <c r="DHT760" s="31"/>
      <c r="DHU760" s="31"/>
      <c r="DHV760" s="31"/>
      <c r="DHW760" s="31"/>
      <c r="DHX760" s="31"/>
      <c r="DHY760" s="31"/>
      <c r="DHZ760" s="31"/>
      <c r="DIA760" s="31"/>
      <c r="DIB760" s="31"/>
      <c r="DIC760" s="31"/>
      <c r="DID760" s="31"/>
      <c r="DIE760" s="31"/>
      <c r="DIF760" s="31"/>
      <c r="DIG760" s="31"/>
      <c r="DIH760" s="31"/>
      <c r="DII760" s="31"/>
      <c r="DIJ760" s="31"/>
      <c r="DIK760" s="31"/>
      <c r="DIL760" s="31"/>
      <c r="DIM760" s="31"/>
      <c r="DIN760" s="31"/>
      <c r="DIO760" s="31"/>
      <c r="DIP760" s="31"/>
      <c r="DIQ760" s="31"/>
      <c r="DIR760" s="31"/>
      <c r="DIS760" s="31"/>
      <c r="DIT760" s="31"/>
      <c r="DIU760" s="31"/>
      <c r="DIV760" s="31"/>
      <c r="DIW760" s="31"/>
      <c r="DIX760" s="31"/>
      <c r="DIY760" s="31"/>
      <c r="DIZ760" s="31"/>
      <c r="DJA760" s="31"/>
      <c r="DJB760" s="31"/>
      <c r="DJC760" s="31"/>
      <c r="DJD760" s="31"/>
      <c r="DJE760" s="31"/>
      <c r="DJF760" s="31"/>
      <c r="DJG760" s="31"/>
      <c r="DJH760" s="31"/>
      <c r="DJI760" s="31"/>
      <c r="DJJ760" s="31"/>
      <c r="DJK760" s="31"/>
      <c r="DJL760" s="31"/>
      <c r="DJM760" s="31"/>
      <c r="DJN760" s="31"/>
      <c r="DJO760" s="31"/>
      <c r="DJP760" s="31"/>
      <c r="DJQ760" s="31"/>
      <c r="DJR760" s="31"/>
      <c r="DJS760" s="31"/>
      <c r="DJT760" s="31"/>
      <c r="DJU760" s="31"/>
      <c r="DJV760" s="31"/>
      <c r="DJW760" s="31"/>
      <c r="DJX760" s="31"/>
      <c r="DJY760" s="31"/>
      <c r="DJZ760" s="31"/>
      <c r="DKA760" s="31"/>
      <c r="DKB760" s="31"/>
      <c r="DKC760" s="31"/>
      <c r="DKD760" s="31"/>
      <c r="DKE760" s="31"/>
      <c r="DKF760" s="31"/>
      <c r="DKG760" s="31"/>
      <c r="DKH760" s="31"/>
      <c r="DKI760" s="31"/>
      <c r="DKJ760" s="31"/>
      <c r="DKK760" s="31"/>
      <c r="DKL760" s="31"/>
      <c r="DKM760" s="31"/>
      <c r="DKN760" s="31"/>
      <c r="DKO760" s="31"/>
      <c r="DKP760" s="31"/>
      <c r="DKQ760" s="31"/>
      <c r="DKR760" s="31"/>
      <c r="DKS760" s="31"/>
      <c r="DKT760" s="31"/>
      <c r="DKU760" s="31"/>
      <c r="DKV760" s="31"/>
      <c r="DKW760" s="31"/>
      <c r="DKX760" s="31"/>
      <c r="DKY760" s="31"/>
      <c r="DKZ760" s="31"/>
      <c r="DLA760" s="31"/>
      <c r="DLB760" s="31"/>
      <c r="DLC760" s="31"/>
      <c r="DLD760" s="31"/>
      <c r="DLE760" s="31"/>
      <c r="DLF760" s="31"/>
      <c r="DLG760" s="31"/>
      <c r="DLH760" s="31"/>
      <c r="DLI760" s="31"/>
      <c r="DLJ760" s="31"/>
      <c r="DLK760" s="31"/>
      <c r="DLL760" s="31"/>
      <c r="DLM760" s="31"/>
      <c r="DLN760" s="31"/>
      <c r="DLO760" s="31"/>
      <c r="DLP760" s="31"/>
      <c r="DLQ760" s="31"/>
      <c r="DLR760" s="31"/>
      <c r="DLS760" s="31"/>
      <c r="DLT760" s="31"/>
      <c r="DLU760" s="31"/>
      <c r="DLV760" s="31"/>
      <c r="DLW760" s="31"/>
      <c r="DLX760" s="31"/>
      <c r="DLY760" s="31"/>
      <c r="DLZ760" s="31"/>
      <c r="DMA760" s="31"/>
      <c r="DMB760" s="31"/>
      <c r="DMC760" s="31"/>
      <c r="DMD760" s="31"/>
      <c r="DME760" s="31"/>
      <c r="DMF760" s="31"/>
      <c r="DMG760" s="31"/>
      <c r="DMH760" s="31"/>
      <c r="DMI760" s="31"/>
      <c r="DMJ760" s="31"/>
      <c r="DMK760" s="31"/>
      <c r="DML760" s="31"/>
      <c r="DMM760" s="31"/>
      <c r="DMN760" s="31"/>
      <c r="DMO760" s="31"/>
      <c r="DMP760" s="31"/>
      <c r="DMQ760" s="31"/>
      <c r="DMR760" s="31"/>
      <c r="DMS760" s="31"/>
      <c r="DMT760" s="31"/>
      <c r="DMU760" s="31"/>
      <c r="DMV760" s="31"/>
      <c r="DMW760" s="31"/>
      <c r="DMX760" s="31"/>
      <c r="DMY760" s="31"/>
      <c r="DMZ760" s="31"/>
      <c r="DNA760" s="31"/>
      <c r="DNB760" s="31"/>
      <c r="DNC760" s="31"/>
      <c r="DND760" s="31"/>
      <c r="DNE760" s="31"/>
      <c r="DNF760" s="31"/>
      <c r="DNG760" s="31"/>
      <c r="DNH760" s="31"/>
      <c r="DNI760" s="31"/>
      <c r="DNJ760" s="31"/>
      <c r="DNK760" s="31"/>
      <c r="DNL760" s="31"/>
      <c r="DNM760" s="31"/>
      <c r="DNN760" s="31"/>
      <c r="DNO760" s="31"/>
      <c r="DNP760" s="31"/>
      <c r="DNQ760" s="31"/>
      <c r="DNR760" s="31"/>
      <c r="DNS760" s="31"/>
      <c r="DNT760" s="31"/>
      <c r="DNU760" s="31"/>
      <c r="DNV760" s="31"/>
      <c r="DNW760" s="31"/>
      <c r="DNX760" s="31"/>
      <c r="DNY760" s="31"/>
      <c r="DNZ760" s="31"/>
      <c r="DOA760" s="31"/>
      <c r="DOB760" s="31"/>
      <c r="DOC760" s="31"/>
      <c r="DOD760" s="31"/>
      <c r="DOE760" s="31"/>
      <c r="DOF760" s="31"/>
      <c r="DOG760" s="31"/>
      <c r="DOH760" s="31"/>
      <c r="DOI760" s="31"/>
      <c r="DOJ760" s="31"/>
      <c r="DOK760" s="31"/>
      <c r="DOL760" s="31"/>
      <c r="DOM760" s="31"/>
      <c r="DON760" s="31"/>
      <c r="DOO760" s="31"/>
      <c r="DOP760" s="31"/>
      <c r="DOQ760" s="31"/>
      <c r="DOR760" s="31"/>
      <c r="DOS760" s="31"/>
      <c r="DOT760" s="31"/>
      <c r="DOU760" s="31"/>
      <c r="DOV760" s="31"/>
      <c r="DOW760" s="31"/>
      <c r="DOX760" s="31"/>
      <c r="DOY760" s="31"/>
      <c r="DOZ760" s="31"/>
      <c r="DPA760" s="31"/>
      <c r="DPB760" s="31"/>
      <c r="DPC760" s="31"/>
      <c r="DPD760" s="31"/>
      <c r="DPE760" s="31"/>
      <c r="DPF760" s="31"/>
      <c r="DPG760" s="31"/>
      <c r="DPH760" s="31"/>
      <c r="DPI760" s="31"/>
      <c r="DPJ760" s="31"/>
      <c r="DPK760" s="31"/>
      <c r="DPL760" s="31"/>
      <c r="DPM760" s="31"/>
      <c r="DPN760" s="31"/>
      <c r="DPO760" s="31"/>
      <c r="DPP760" s="31"/>
      <c r="DPQ760" s="31"/>
      <c r="DPR760" s="31"/>
      <c r="DPS760" s="31"/>
      <c r="DPT760" s="31"/>
      <c r="DPU760" s="31"/>
      <c r="DPV760" s="31"/>
      <c r="DPW760" s="31"/>
      <c r="DPX760" s="31"/>
      <c r="DPY760" s="31"/>
      <c r="DPZ760" s="31"/>
      <c r="DQA760" s="31"/>
      <c r="DQB760" s="31"/>
      <c r="DQC760" s="31"/>
      <c r="DQD760" s="31"/>
      <c r="DQE760" s="31"/>
      <c r="DQF760" s="31"/>
      <c r="DQG760" s="31"/>
      <c r="DQH760" s="31"/>
      <c r="DQI760" s="31"/>
      <c r="DQJ760" s="31"/>
      <c r="DQK760" s="31"/>
      <c r="DQL760" s="31"/>
      <c r="DQM760" s="31"/>
      <c r="DQN760" s="31"/>
      <c r="DQO760" s="31"/>
      <c r="DQP760" s="31"/>
      <c r="DQQ760" s="31"/>
      <c r="DQR760" s="31"/>
      <c r="DQS760" s="31"/>
      <c r="DQT760" s="31"/>
      <c r="DQU760" s="31"/>
      <c r="DQV760" s="31"/>
      <c r="DQW760" s="31"/>
      <c r="DQX760" s="31"/>
      <c r="DQY760" s="31"/>
      <c r="DQZ760" s="31"/>
      <c r="DRA760" s="31"/>
      <c r="DRB760" s="31"/>
      <c r="DRC760" s="31"/>
      <c r="DRD760" s="31"/>
      <c r="DRE760" s="31"/>
      <c r="DRF760" s="31"/>
      <c r="DRG760" s="31"/>
      <c r="DRH760" s="31"/>
      <c r="DRI760" s="31"/>
      <c r="DRJ760" s="31"/>
      <c r="DRK760" s="31"/>
      <c r="DRL760" s="31"/>
      <c r="DRM760" s="31"/>
      <c r="DRN760" s="31"/>
      <c r="DRO760" s="31"/>
      <c r="DRP760" s="31"/>
      <c r="DRQ760" s="31"/>
      <c r="DRR760" s="31"/>
      <c r="DRS760" s="31"/>
      <c r="DRT760" s="31"/>
      <c r="DRU760" s="31"/>
      <c r="DRV760" s="31"/>
      <c r="DRW760" s="31"/>
      <c r="DRX760" s="31"/>
      <c r="DRY760" s="31"/>
      <c r="DRZ760" s="31"/>
      <c r="DSA760" s="31"/>
      <c r="DSB760" s="31"/>
      <c r="DSC760" s="31"/>
      <c r="DSD760" s="31"/>
      <c r="DSE760" s="31"/>
      <c r="DSF760" s="31"/>
      <c r="DSG760" s="31"/>
      <c r="DSH760" s="31"/>
      <c r="DSI760" s="31"/>
      <c r="DSJ760" s="31"/>
      <c r="DSK760" s="31"/>
      <c r="DSL760" s="31"/>
      <c r="DSM760" s="31"/>
      <c r="DSN760" s="31"/>
      <c r="DSO760" s="31"/>
      <c r="DSP760" s="31"/>
      <c r="DSQ760" s="31"/>
      <c r="DSR760" s="31"/>
      <c r="DSS760" s="31"/>
      <c r="DST760" s="31"/>
      <c r="DSU760" s="31"/>
      <c r="DSV760" s="31"/>
      <c r="DSW760" s="31"/>
      <c r="DSX760" s="31"/>
      <c r="DSY760" s="31"/>
      <c r="DSZ760" s="31"/>
      <c r="DTA760" s="31"/>
      <c r="DTB760" s="31"/>
      <c r="DTC760" s="31"/>
      <c r="DTD760" s="31"/>
      <c r="DTE760" s="31"/>
      <c r="DTF760" s="31"/>
      <c r="DTG760" s="31"/>
      <c r="DTH760" s="31"/>
      <c r="DTI760" s="31"/>
      <c r="DTJ760" s="31"/>
      <c r="DTK760" s="31"/>
      <c r="DTL760" s="31"/>
      <c r="DTM760" s="31"/>
      <c r="DTN760" s="31"/>
      <c r="DTO760" s="31"/>
      <c r="DTP760" s="31"/>
      <c r="DTQ760" s="31"/>
      <c r="DTR760" s="31"/>
      <c r="DTS760" s="31"/>
      <c r="DTT760" s="31"/>
      <c r="DTU760" s="31"/>
      <c r="DTV760" s="31"/>
      <c r="DTW760" s="31"/>
      <c r="DTX760" s="31"/>
      <c r="DTY760" s="31"/>
      <c r="DTZ760" s="31"/>
      <c r="DUA760" s="31"/>
      <c r="DUB760" s="31"/>
      <c r="DUC760" s="31"/>
      <c r="DUD760" s="31"/>
      <c r="DUE760" s="31"/>
      <c r="DUF760" s="31"/>
      <c r="DUG760" s="31"/>
      <c r="DUH760" s="31"/>
      <c r="DUI760" s="31"/>
      <c r="DUJ760" s="31"/>
      <c r="DUK760" s="31"/>
      <c r="DUL760" s="31"/>
      <c r="DUM760" s="31"/>
      <c r="DUN760" s="31"/>
      <c r="DUO760" s="31"/>
      <c r="DUP760" s="31"/>
      <c r="DUQ760" s="31"/>
      <c r="DUR760" s="31"/>
      <c r="DUS760" s="31"/>
      <c r="DUT760" s="31"/>
      <c r="DUU760" s="31"/>
      <c r="DUV760" s="31"/>
      <c r="DUW760" s="31"/>
      <c r="DUX760" s="31"/>
      <c r="DUY760" s="31"/>
      <c r="DUZ760" s="31"/>
      <c r="DVA760" s="31"/>
      <c r="DVB760" s="31"/>
      <c r="DVC760" s="31"/>
      <c r="DVD760" s="31"/>
      <c r="DVE760" s="31"/>
      <c r="DVF760" s="31"/>
      <c r="DVG760" s="31"/>
      <c r="DVH760" s="31"/>
      <c r="DVI760" s="31"/>
      <c r="DVJ760" s="31"/>
      <c r="DVK760" s="31"/>
      <c r="DVL760" s="31"/>
      <c r="DVM760" s="31"/>
      <c r="DVN760" s="31"/>
      <c r="DVO760" s="31"/>
      <c r="DVP760" s="31"/>
      <c r="DVQ760" s="31"/>
      <c r="DVR760" s="31"/>
      <c r="DVS760" s="31"/>
      <c r="DVT760" s="31"/>
      <c r="DVU760" s="31"/>
      <c r="DVV760" s="31"/>
      <c r="DVW760" s="31"/>
      <c r="DVX760" s="31"/>
      <c r="DVY760" s="31"/>
      <c r="DVZ760" s="31"/>
      <c r="DWA760" s="31"/>
      <c r="DWB760" s="31"/>
      <c r="DWC760" s="31"/>
      <c r="DWD760" s="31"/>
      <c r="DWE760" s="31"/>
      <c r="DWF760" s="31"/>
      <c r="DWG760" s="31"/>
      <c r="DWH760" s="31"/>
      <c r="DWI760" s="31"/>
      <c r="DWJ760" s="31"/>
      <c r="DWK760" s="31"/>
      <c r="DWL760" s="31"/>
      <c r="DWM760" s="31"/>
      <c r="DWN760" s="31"/>
      <c r="DWO760" s="31"/>
      <c r="DWP760" s="31"/>
      <c r="DWQ760" s="31"/>
      <c r="DWR760" s="31"/>
      <c r="DWS760" s="31"/>
      <c r="DWT760" s="31"/>
      <c r="DWU760" s="31"/>
      <c r="DWV760" s="31"/>
      <c r="DWW760" s="31"/>
      <c r="DWX760" s="31"/>
      <c r="DWY760" s="31"/>
      <c r="DWZ760" s="31"/>
      <c r="DXA760" s="31"/>
      <c r="DXB760" s="31"/>
      <c r="DXC760" s="31"/>
      <c r="DXD760" s="31"/>
      <c r="DXE760" s="31"/>
      <c r="DXF760" s="31"/>
      <c r="DXG760" s="31"/>
      <c r="DXH760" s="31"/>
      <c r="DXI760" s="31"/>
      <c r="DXJ760" s="31"/>
      <c r="DXK760" s="31"/>
      <c r="DXL760" s="31"/>
      <c r="DXM760" s="31"/>
      <c r="DXN760" s="31"/>
      <c r="DXO760" s="31"/>
      <c r="DXP760" s="31"/>
      <c r="DXQ760" s="31"/>
      <c r="DXR760" s="31"/>
      <c r="DXS760" s="31"/>
      <c r="DXT760" s="31"/>
      <c r="DXU760" s="31"/>
      <c r="DXV760" s="31"/>
      <c r="DXW760" s="31"/>
      <c r="DXX760" s="31"/>
      <c r="DXY760" s="31"/>
      <c r="DXZ760" s="31"/>
      <c r="DYA760" s="31"/>
      <c r="DYB760" s="31"/>
      <c r="DYC760" s="31"/>
      <c r="DYD760" s="31"/>
      <c r="DYE760" s="31"/>
      <c r="DYF760" s="31"/>
      <c r="DYG760" s="31"/>
      <c r="DYH760" s="31"/>
      <c r="DYI760" s="31"/>
      <c r="DYJ760" s="31"/>
      <c r="DYK760" s="31"/>
      <c r="DYL760" s="31"/>
      <c r="DYM760" s="31"/>
      <c r="DYN760" s="31"/>
      <c r="DYO760" s="31"/>
      <c r="DYP760" s="31"/>
      <c r="DYQ760" s="31"/>
      <c r="DYR760" s="31"/>
      <c r="DYS760" s="31"/>
      <c r="DYT760" s="31"/>
      <c r="DYU760" s="31"/>
      <c r="DYV760" s="31"/>
      <c r="DYW760" s="31"/>
      <c r="DYX760" s="31"/>
      <c r="DYY760" s="31"/>
      <c r="DYZ760" s="31"/>
      <c r="DZA760" s="31"/>
      <c r="DZB760" s="31"/>
      <c r="DZC760" s="31"/>
      <c r="DZD760" s="31"/>
      <c r="DZE760" s="31"/>
      <c r="DZF760" s="31"/>
      <c r="DZG760" s="31"/>
      <c r="DZH760" s="31"/>
      <c r="DZI760" s="31"/>
      <c r="DZJ760" s="31"/>
      <c r="DZK760" s="31"/>
      <c r="DZL760" s="31"/>
      <c r="DZM760" s="31"/>
      <c r="DZN760" s="31"/>
      <c r="DZO760" s="31"/>
      <c r="DZP760" s="31"/>
      <c r="DZQ760" s="31"/>
      <c r="DZR760" s="31"/>
      <c r="DZS760" s="31"/>
      <c r="DZT760" s="31"/>
      <c r="DZU760" s="31"/>
      <c r="DZV760" s="31"/>
      <c r="DZW760" s="31"/>
      <c r="DZX760" s="31"/>
      <c r="DZY760" s="31"/>
      <c r="DZZ760" s="31"/>
      <c r="EAA760" s="31"/>
      <c r="EAB760" s="31"/>
      <c r="EAC760" s="31"/>
      <c r="EAD760" s="31"/>
      <c r="EAE760" s="31"/>
      <c r="EAF760" s="31"/>
      <c r="EAG760" s="31"/>
      <c r="EAH760" s="31"/>
      <c r="EAI760" s="31"/>
      <c r="EAJ760" s="31"/>
      <c r="EAK760" s="31"/>
      <c r="EAL760" s="31"/>
      <c r="EAM760" s="31"/>
      <c r="EAN760" s="31"/>
      <c r="EAO760" s="31"/>
      <c r="EAP760" s="31"/>
      <c r="EAQ760" s="31"/>
      <c r="EAR760" s="31"/>
      <c r="EAS760" s="31"/>
      <c r="EAT760" s="31"/>
      <c r="EAU760" s="31"/>
      <c r="EAV760" s="31"/>
      <c r="EAW760" s="31"/>
      <c r="EAX760" s="31"/>
      <c r="EAY760" s="31"/>
      <c r="EAZ760" s="31"/>
      <c r="EBA760" s="31"/>
      <c r="EBB760" s="31"/>
      <c r="EBC760" s="31"/>
      <c r="EBD760" s="31"/>
      <c r="EBE760" s="31"/>
      <c r="EBF760" s="31"/>
      <c r="EBG760" s="31"/>
      <c r="EBH760" s="31"/>
      <c r="EBI760" s="31"/>
      <c r="EBJ760" s="31"/>
      <c r="EBK760" s="31"/>
      <c r="EBL760" s="31"/>
      <c r="EBM760" s="31"/>
      <c r="EBN760" s="31"/>
      <c r="EBO760" s="31"/>
      <c r="EBP760" s="31"/>
      <c r="EBQ760" s="31"/>
      <c r="EBR760" s="31"/>
      <c r="EBS760" s="31"/>
      <c r="EBT760" s="31"/>
      <c r="EBU760" s="31"/>
      <c r="EBV760" s="31"/>
      <c r="EBW760" s="31"/>
      <c r="EBX760" s="31"/>
      <c r="EBY760" s="31"/>
      <c r="EBZ760" s="31"/>
      <c r="ECA760" s="31"/>
      <c r="ECB760" s="31"/>
      <c r="ECC760" s="31"/>
      <c r="ECD760" s="31"/>
      <c r="ECE760" s="31"/>
      <c r="ECF760" s="31"/>
      <c r="ECG760" s="31"/>
      <c r="ECH760" s="31"/>
      <c r="ECI760" s="31"/>
      <c r="ECJ760" s="31"/>
      <c r="ECK760" s="31"/>
      <c r="ECL760" s="31"/>
      <c r="ECM760" s="31"/>
      <c r="ECN760" s="31"/>
      <c r="ECO760" s="31"/>
      <c r="ECP760" s="31"/>
      <c r="ECQ760" s="31"/>
      <c r="ECR760" s="31"/>
      <c r="ECS760" s="31"/>
      <c r="ECT760" s="31"/>
      <c r="ECU760" s="31"/>
      <c r="ECV760" s="31"/>
      <c r="ECW760" s="31"/>
      <c r="ECX760" s="31"/>
      <c r="ECY760" s="31"/>
      <c r="ECZ760" s="31"/>
      <c r="EDA760" s="31"/>
      <c r="EDB760" s="31"/>
      <c r="EDC760" s="31"/>
      <c r="EDD760" s="31"/>
      <c r="EDE760" s="31"/>
      <c r="EDF760" s="31"/>
      <c r="EDG760" s="31"/>
      <c r="EDH760" s="31"/>
      <c r="EDI760" s="31"/>
      <c r="EDJ760" s="31"/>
      <c r="EDK760" s="31"/>
      <c r="EDL760" s="31"/>
      <c r="EDM760" s="31"/>
      <c r="EDN760" s="31"/>
      <c r="EDO760" s="31"/>
      <c r="EDP760" s="31"/>
      <c r="EDQ760" s="31"/>
      <c r="EDR760" s="31"/>
      <c r="EDS760" s="31"/>
      <c r="EDT760" s="31"/>
      <c r="EDU760" s="31"/>
      <c r="EDV760" s="31"/>
      <c r="EDW760" s="31"/>
      <c r="EDX760" s="31"/>
      <c r="EDY760" s="31"/>
      <c r="EDZ760" s="31"/>
      <c r="EEA760" s="31"/>
      <c r="EEB760" s="31"/>
      <c r="EEC760" s="31"/>
      <c r="EED760" s="31"/>
      <c r="EEE760" s="31"/>
      <c r="EEF760" s="31"/>
      <c r="EEG760" s="31"/>
      <c r="EEH760" s="31"/>
      <c r="EEI760" s="31"/>
      <c r="EEJ760" s="31"/>
      <c r="EEK760" s="31"/>
      <c r="EEL760" s="31"/>
      <c r="EEM760" s="31"/>
      <c r="EEN760" s="31"/>
      <c r="EEO760" s="31"/>
      <c r="EEP760" s="31"/>
      <c r="EEQ760" s="31"/>
      <c r="EER760" s="31"/>
      <c r="EES760" s="31"/>
      <c r="EET760" s="31"/>
      <c r="EEU760" s="31"/>
      <c r="EEV760" s="31"/>
      <c r="EEW760" s="31"/>
      <c r="EEX760" s="31"/>
      <c r="EEY760" s="31"/>
      <c r="EEZ760" s="31"/>
      <c r="EFA760" s="31"/>
      <c r="EFB760" s="31"/>
      <c r="EFC760" s="31"/>
      <c r="EFD760" s="31"/>
      <c r="EFE760" s="31"/>
      <c r="EFF760" s="31"/>
      <c r="EFG760" s="31"/>
      <c r="EFH760" s="31"/>
      <c r="EFI760" s="31"/>
      <c r="EFJ760" s="31"/>
      <c r="EFK760" s="31"/>
      <c r="EFL760" s="31"/>
      <c r="EFM760" s="31"/>
      <c r="EFN760" s="31"/>
      <c r="EFO760" s="31"/>
      <c r="EFP760" s="31"/>
      <c r="EFQ760" s="31"/>
      <c r="EFR760" s="31"/>
      <c r="EFS760" s="31"/>
      <c r="EFT760" s="31"/>
      <c r="EFU760" s="31"/>
      <c r="EFV760" s="31"/>
      <c r="EFW760" s="31"/>
      <c r="EFX760" s="31"/>
      <c r="EFY760" s="31"/>
      <c r="EFZ760" s="31"/>
      <c r="EGA760" s="31"/>
      <c r="EGB760" s="31"/>
      <c r="EGC760" s="31"/>
      <c r="EGD760" s="31"/>
      <c r="EGE760" s="31"/>
      <c r="EGF760" s="31"/>
      <c r="EGG760" s="31"/>
      <c r="EGH760" s="31"/>
      <c r="EGI760" s="31"/>
      <c r="EGJ760" s="31"/>
      <c r="EGK760" s="31"/>
      <c r="EGL760" s="31"/>
      <c r="EGM760" s="31"/>
      <c r="EGN760" s="31"/>
      <c r="EGO760" s="31"/>
      <c r="EGP760" s="31"/>
      <c r="EGQ760" s="31"/>
      <c r="EGR760" s="31"/>
      <c r="EGS760" s="31"/>
      <c r="EGT760" s="31"/>
      <c r="EGU760" s="31"/>
      <c r="EGV760" s="31"/>
      <c r="EGW760" s="31"/>
      <c r="EGX760" s="31"/>
      <c r="EGY760" s="31"/>
      <c r="EGZ760" s="31"/>
      <c r="EHA760" s="31"/>
      <c r="EHB760" s="31"/>
      <c r="EHC760" s="31"/>
      <c r="EHD760" s="31"/>
      <c r="EHE760" s="31"/>
      <c r="EHF760" s="31"/>
      <c r="EHG760" s="31"/>
      <c r="EHH760" s="31"/>
      <c r="EHI760" s="31"/>
      <c r="EHJ760" s="31"/>
      <c r="EHK760" s="31"/>
      <c r="EHL760" s="31"/>
      <c r="EHM760" s="31"/>
      <c r="EHN760" s="31"/>
      <c r="EHO760" s="31"/>
      <c r="EHP760" s="31"/>
      <c r="EHQ760" s="31"/>
      <c r="EHR760" s="31"/>
      <c r="EHS760" s="31"/>
      <c r="EHT760" s="31"/>
      <c r="EHU760" s="31"/>
      <c r="EHV760" s="31"/>
      <c r="EHW760" s="31"/>
      <c r="EHX760" s="31"/>
      <c r="EHY760" s="31"/>
      <c r="EHZ760" s="31"/>
      <c r="EIA760" s="31"/>
      <c r="EIB760" s="31"/>
      <c r="EIC760" s="31"/>
      <c r="EID760" s="31"/>
      <c r="EIE760" s="31"/>
      <c r="EIF760" s="31"/>
      <c r="EIG760" s="31"/>
      <c r="EIH760" s="31"/>
      <c r="EII760" s="31"/>
      <c r="EIJ760" s="31"/>
      <c r="EIK760" s="31"/>
      <c r="EIL760" s="31"/>
      <c r="EIM760" s="31"/>
      <c r="EIN760" s="31"/>
      <c r="EIO760" s="31"/>
      <c r="EIP760" s="31"/>
      <c r="EIQ760" s="31"/>
      <c r="EIR760" s="31"/>
      <c r="EIS760" s="31"/>
      <c r="EIT760" s="31"/>
      <c r="EIU760" s="31"/>
      <c r="EIV760" s="31"/>
      <c r="EIW760" s="31"/>
      <c r="EIX760" s="31"/>
      <c r="EIY760" s="31"/>
      <c r="EIZ760" s="31"/>
      <c r="EJA760" s="31"/>
      <c r="EJB760" s="31"/>
      <c r="EJC760" s="31"/>
      <c r="EJD760" s="31"/>
      <c r="EJE760" s="31"/>
      <c r="EJF760" s="31"/>
      <c r="EJG760" s="31"/>
      <c r="EJH760" s="31"/>
      <c r="EJI760" s="31"/>
      <c r="EJJ760" s="31"/>
      <c r="EJK760" s="31"/>
      <c r="EJL760" s="31"/>
      <c r="EJM760" s="31"/>
      <c r="EJN760" s="31"/>
      <c r="EJO760" s="31"/>
      <c r="EJP760" s="31"/>
      <c r="EJQ760" s="31"/>
      <c r="EJR760" s="31"/>
      <c r="EJS760" s="31"/>
      <c r="EJT760" s="31"/>
      <c r="EJU760" s="31"/>
      <c r="EJV760" s="31"/>
      <c r="EJW760" s="31"/>
      <c r="EJX760" s="31"/>
      <c r="EJY760" s="31"/>
      <c r="EJZ760" s="31"/>
      <c r="EKA760" s="31"/>
      <c r="EKB760" s="31"/>
      <c r="EKC760" s="31"/>
      <c r="EKD760" s="31"/>
      <c r="EKE760" s="31"/>
      <c r="EKF760" s="31"/>
      <c r="EKG760" s="31"/>
      <c r="EKH760" s="31"/>
      <c r="EKI760" s="31"/>
      <c r="EKJ760" s="31"/>
      <c r="EKK760" s="31"/>
      <c r="EKL760" s="31"/>
      <c r="EKM760" s="31"/>
      <c r="EKN760" s="31"/>
      <c r="EKO760" s="31"/>
      <c r="EKP760" s="31"/>
      <c r="EKQ760" s="31"/>
      <c r="EKR760" s="31"/>
      <c r="EKS760" s="31"/>
      <c r="EKT760" s="31"/>
      <c r="EKU760" s="31"/>
      <c r="EKV760" s="31"/>
      <c r="EKW760" s="31"/>
      <c r="EKX760" s="31"/>
      <c r="EKY760" s="31"/>
      <c r="EKZ760" s="31"/>
      <c r="ELA760" s="31"/>
      <c r="ELB760" s="31"/>
      <c r="ELC760" s="31"/>
      <c r="ELD760" s="31"/>
      <c r="ELE760" s="31"/>
      <c r="ELF760" s="31"/>
      <c r="ELG760" s="31"/>
      <c r="ELH760" s="31"/>
      <c r="ELI760" s="31"/>
      <c r="ELJ760" s="31"/>
      <c r="ELK760" s="31"/>
      <c r="ELL760" s="31"/>
      <c r="ELM760" s="31"/>
      <c r="ELN760" s="31"/>
      <c r="ELO760" s="31"/>
      <c r="ELP760" s="31"/>
      <c r="ELQ760" s="31"/>
      <c r="ELR760" s="31"/>
      <c r="ELS760" s="31"/>
      <c r="ELT760" s="31"/>
      <c r="ELU760" s="31"/>
      <c r="ELV760" s="31"/>
      <c r="ELW760" s="31"/>
      <c r="ELX760" s="31"/>
      <c r="ELY760" s="31"/>
      <c r="ELZ760" s="31"/>
      <c r="EMA760" s="31"/>
      <c r="EMB760" s="31"/>
      <c r="EMC760" s="31"/>
      <c r="EMD760" s="31"/>
      <c r="EME760" s="31"/>
      <c r="EMF760" s="31"/>
      <c r="EMG760" s="31"/>
      <c r="EMH760" s="31"/>
      <c r="EMI760" s="31"/>
      <c r="EMJ760" s="31"/>
      <c r="EMK760" s="31"/>
      <c r="EML760" s="31"/>
      <c r="EMM760" s="31"/>
      <c r="EMN760" s="31"/>
      <c r="EMO760" s="31"/>
      <c r="EMP760" s="31"/>
      <c r="EMQ760" s="31"/>
      <c r="EMR760" s="31"/>
      <c r="EMS760" s="31"/>
      <c r="EMT760" s="31"/>
      <c r="EMU760" s="31"/>
      <c r="EMV760" s="31"/>
      <c r="EMW760" s="31"/>
      <c r="EMX760" s="31"/>
      <c r="EMY760" s="31"/>
      <c r="EMZ760" s="31"/>
      <c r="ENA760" s="31"/>
      <c r="ENB760" s="31"/>
      <c r="ENC760" s="31"/>
      <c r="END760" s="31"/>
      <c r="ENE760" s="31"/>
      <c r="ENF760" s="31"/>
      <c r="ENG760" s="31"/>
      <c r="ENH760" s="31"/>
      <c r="ENI760" s="31"/>
      <c r="ENJ760" s="31"/>
      <c r="ENK760" s="31"/>
      <c r="ENL760" s="31"/>
      <c r="ENM760" s="31"/>
      <c r="ENN760" s="31"/>
      <c r="ENO760" s="31"/>
      <c r="ENP760" s="31"/>
      <c r="ENQ760" s="31"/>
      <c r="ENR760" s="31"/>
      <c r="ENS760" s="31"/>
      <c r="ENT760" s="31"/>
      <c r="ENU760" s="31"/>
      <c r="ENV760" s="31"/>
      <c r="ENW760" s="31"/>
      <c r="ENX760" s="31"/>
      <c r="ENY760" s="31"/>
      <c r="ENZ760" s="31"/>
      <c r="EOA760" s="31"/>
      <c r="EOB760" s="31"/>
      <c r="EOC760" s="31"/>
      <c r="EOD760" s="31"/>
      <c r="EOE760" s="31"/>
      <c r="EOF760" s="31"/>
      <c r="EOG760" s="31"/>
      <c r="EOH760" s="31"/>
      <c r="EOI760" s="31"/>
      <c r="EOJ760" s="31"/>
      <c r="EOK760" s="31"/>
      <c r="EOL760" s="31"/>
      <c r="EOM760" s="31"/>
      <c r="EON760" s="31"/>
      <c r="EOO760" s="31"/>
      <c r="EOP760" s="31"/>
      <c r="EOQ760" s="31"/>
      <c r="EOR760" s="31"/>
      <c r="EOS760" s="31"/>
      <c r="EOT760" s="31"/>
      <c r="EOU760" s="31"/>
      <c r="EOV760" s="31"/>
      <c r="EOW760" s="31"/>
      <c r="EOX760" s="31"/>
      <c r="EOY760" s="31"/>
      <c r="EOZ760" s="31"/>
      <c r="EPA760" s="31"/>
      <c r="EPB760" s="31"/>
      <c r="EPC760" s="31"/>
      <c r="EPD760" s="31"/>
      <c r="EPE760" s="31"/>
      <c r="EPF760" s="31"/>
      <c r="EPG760" s="31"/>
      <c r="EPH760" s="31"/>
      <c r="EPI760" s="31"/>
      <c r="EPJ760" s="31"/>
      <c r="EPK760" s="31"/>
      <c r="EPL760" s="31"/>
      <c r="EPM760" s="31"/>
      <c r="EPN760" s="31"/>
      <c r="EPO760" s="31"/>
      <c r="EPP760" s="31"/>
      <c r="EPQ760" s="31"/>
      <c r="EPR760" s="31"/>
      <c r="EPS760" s="31"/>
      <c r="EPT760" s="31"/>
      <c r="EPU760" s="31"/>
      <c r="EPV760" s="31"/>
      <c r="EPW760" s="31"/>
      <c r="EPX760" s="31"/>
      <c r="EPY760" s="31"/>
      <c r="EPZ760" s="31"/>
      <c r="EQA760" s="31"/>
      <c r="EQB760" s="31"/>
      <c r="EQC760" s="31"/>
      <c r="EQD760" s="31"/>
      <c r="EQE760" s="31"/>
      <c r="EQF760" s="31"/>
      <c r="EQG760" s="31"/>
      <c r="EQH760" s="31"/>
      <c r="EQI760" s="31"/>
      <c r="EQJ760" s="31"/>
      <c r="EQK760" s="31"/>
      <c r="EQL760" s="31"/>
      <c r="EQM760" s="31"/>
      <c r="EQN760" s="31"/>
      <c r="EQO760" s="31"/>
      <c r="EQP760" s="31"/>
      <c r="EQQ760" s="31"/>
      <c r="EQR760" s="31"/>
      <c r="EQS760" s="31"/>
      <c r="EQT760" s="31"/>
      <c r="EQU760" s="31"/>
      <c r="EQV760" s="31"/>
      <c r="EQW760" s="31"/>
      <c r="EQX760" s="31"/>
      <c r="EQY760" s="31"/>
      <c r="EQZ760" s="31"/>
      <c r="ERA760" s="31"/>
      <c r="ERB760" s="31"/>
      <c r="ERC760" s="31"/>
      <c r="ERD760" s="31"/>
      <c r="ERE760" s="31"/>
      <c r="ERF760" s="31"/>
      <c r="ERG760" s="31"/>
      <c r="ERH760" s="31"/>
      <c r="ERI760" s="31"/>
      <c r="ERJ760" s="31"/>
      <c r="ERK760" s="31"/>
      <c r="ERL760" s="31"/>
      <c r="ERM760" s="31"/>
      <c r="ERN760" s="31"/>
      <c r="ERO760" s="31"/>
      <c r="ERP760" s="31"/>
      <c r="ERQ760" s="31"/>
      <c r="ERR760" s="31"/>
      <c r="ERS760" s="31"/>
      <c r="ERT760" s="31"/>
      <c r="ERU760" s="31"/>
      <c r="ERV760" s="31"/>
      <c r="ERW760" s="31"/>
      <c r="ERX760" s="31"/>
      <c r="ERY760" s="31"/>
      <c r="ERZ760" s="31"/>
      <c r="ESA760" s="31"/>
      <c r="ESB760" s="31"/>
      <c r="ESC760" s="31"/>
      <c r="ESD760" s="31"/>
      <c r="ESE760" s="31"/>
      <c r="ESF760" s="31"/>
      <c r="ESG760" s="31"/>
      <c r="ESH760" s="31"/>
      <c r="ESI760" s="31"/>
      <c r="ESJ760" s="31"/>
      <c r="ESK760" s="31"/>
      <c r="ESL760" s="31"/>
      <c r="ESM760" s="31"/>
      <c r="ESN760" s="31"/>
      <c r="ESO760" s="31"/>
      <c r="ESP760" s="31"/>
      <c r="ESQ760" s="31"/>
      <c r="ESR760" s="31"/>
      <c r="ESS760" s="31"/>
      <c r="EST760" s="31"/>
      <c r="ESU760" s="31"/>
      <c r="ESV760" s="31"/>
      <c r="ESW760" s="31"/>
      <c r="ESX760" s="31"/>
      <c r="ESY760" s="31"/>
      <c r="ESZ760" s="31"/>
      <c r="ETA760" s="31"/>
      <c r="ETB760" s="31"/>
      <c r="ETC760" s="31"/>
      <c r="ETD760" s="31"/>
      <c r="ETE760" s="31"/>
      <c r="ETF760" s="31"/>
      <c r="ETG760" s="31"/>
      <c r="ETH760" s="31"/>
      <c r="ETI760" s="31"/>
      <c r="ETJ760" s="31"/>
      <c r="ETK760" s="31"/>
      <c r="ETL760" s="31"/>
      <c r="ETM760" s="31"/>
      <c r="ETN760" s="31"/>
      <c r="ETO760" s="31"/>
      <c r="ETP760" s="31"/>
      <c r="ETQ760" s="31"/>
      <c r="ETR760" s="31"/>
      <c r="ETS760" s="31"/>
      <c r="ETT760" s="31"/>
      <c r="ETU760" s="31"/>
      <c r="ETV760" s="31"/>
      <c r="ETW760" s="31"/>
      <c r="ETX760" s="31"/>
      <c r="ETY760" s="31"/>
      <c r="ETZ760" s="31"/>
      <c r="EUA760" s="31"/>
      <c r="EUB760" s="31"/>
      <c r="EUC760" s="31"/>
      <c r="EUD760" s="31"/>
      <c r="EUE760" s="31"/>
      <c r="EUF760" s="31"/>
      <c r="EUG760" s="31"/>
      <c r="EUH760" s="31"/>
      <c r="EUI760" s="31"/>
      <c r="EUJ760" s="31"/>
      <c r="EUK760" s="31"/>
      <c r="EUL760" s="31"/>
      <c r="EUM760" s="31"/>
      <c r="EUN760" s="31"/>
      <c r="EUO760" s="31"/>
      <c r="EUP760" s="31"/>
      <c r="EUQ760" s="31"/>
      <c r="EUR760" s="31"/>
      <c r="EUS760" s="31"/>
      <c r="EUT760" s="31"/>
      <c r="EUU760" s="31"/>
      <c r="EUV760" s="31"/>
      <c r="EUW760" s="31"/>
      <c r="EUX760" s="31"/>
      <c r="EUY760" s="31"/>
      <c r="EUZ760" s="31"/>
      <c r="EVA760" s="31"/>
      <c r="EVB760" s="31"/>
      <c r="EVC760" s="31"/>
      <c r="EVD760" s="31"/>
      <c r="EVE760" s="31"/>
      <c r="EVF760" s="31"/>
      <c r="EVG760" s="31"/>
      <c r="EVH760" s="31"/>
      <c r="EVI760" s="31"/>
      <c r="EVJ760" s="31"/>
      <c r="EVK760" s="31"/>
      <c r="EVL760" s="31"/>
      <c r="EVM760" s="31"/>
      <c r="EVN760" s="31"/>
      <c r="EVO760" s="31"/>
      <c r="EVP760" s="31"/>
      <c r="EVQ760" s="31"/>
      <c r="EVR760" s="31"/>
      <c r="EVS760" s="31"/>
      <c r="EVT760" s="31"/>
      <c r="EVU760" s="31"/>
      <c r="EVV760" s="31"/>
      <c r="EVW760" s="31"/>
      <c r="EVX760" s="31"/>
      <c r="EVY760" s="31"/>
      <c r="EVZ760" s="31"/>
      <c r="EWA760" s="31"/>
      <c r="EWB760" s="31"/>
      <c r="EWC760" s="31"/>
      <c r="EWD760" s="31"/>
      <c r="EWE760" s="31"/>
      <c r="EWF760" s="31"/>
      <c r="EWG760" s="31"/>
      <c r="EWH760" s="31"/>
      <c r="EWI760" s="31"/>
      <c r="EWJ760" s="31"/>
      <c r="EWK760" s="31"/>
      <c r="EWL760" s="31"/>
      <c r="EWM760" s="31"/>
      <c r="EWN760" s="31"/>
      <c r="EWO760" s="31"/>
      <c r="EWP760" s="31"/>
      <c r="EWQ760" s="31"/>
      <c r="EWR760" s="31"/>
      <c r="EWS760" s="31"/>
      <c r="EWT760" s="31"/>
      <c r="EWU760" s="31"/>
      <c r="EWV760" s="31"/>
      <c r="EWW760" s="31"/>
      <c r="EWX760" s="31"/>
      <c r="EWY760" s="31"/>
      <c r="EWZ760" s="31"/>
      <c r="EXA760" s="31"/>
      <c r="EXB760" s="31"/>
      <c r="EXC760" s="31"/>
      <c r="EXD760" s="31"/>
      <c r="EXE760" s="31"/>
      <c r="EXF760" s="31"/>
      <c r="EXG760" s="31"/>
      <c r="EXH760" s="31"/>
      <c r="EXI760" s="31"/>
      <c r="EXJ760" s="31"/>
      <c r="EXK760" s="31"/>
      <c r="EXL760" s="31"/>
      <c r="EXM760" s="31"/>
      <c r="EXN760" s="31"/>
      <c r="EXO760" s="31"/>
      <c r="EXP760" s="31"/>
      <c r="EXQ760" s="31"/>
      <c r="EXR760" s="31"/>
      <c r="EXS760" s="31"/>
      <c r="EXT760" s="31"/>
      <c r="EXU760" s="31"/>
      <c r="EXV760" s="31"/>
      <c r="EXW760" s="31"/>
      <c r="EXX760" s="31"/>
      <c r="EXY760" s="31"/>
      <c r="EXZ760" s="31"/>
      <c r="EYA760" s="31"/>
      <c r="EYB760" s="31"/>
      <c r="EYC760" s="31"/>
      <c r="EYD760" s="31"/>
      <c r="EYE760" s="31"/>
      <c r="EYF760" s="31"/>
      <c r="EYG760" s="31"/>
      <c r="EYH760" s="31"/>
      <c r="EYI760" s="31"/>
      <c r="EYJ760" s="31"/>
      <c r="EYK760" s="31"/>
      <c r="EYL760" s="31"/>
      <c r="EYM760" s="31"/>
      <c r="EYN760" s="31"/>
      <c r="EYO760" s="31"/>
      <c r="EYP760" s="31"/>
      <c r="EYQ760" s="31"/>
      <c r="EYR760" s="31"/>
      <c r="EYS760" s="31"/>
      <c r="EYT760" s="31"/>
      <c r="EYU760" s="31"/>
      <c r="EYV760" s="31"/>
      <c r="EYW760" s="31"/>
      <c r="EYX760" s="31"/>
      <c r="EYY760" s="31"/>
      <c r="EYZ760" s="31"/>
      <c r="EZA760" s="31"/>
      <c r="EZB760" s="31"/>
      <c r="EZC760" s="31"/>
      <c r="EZD760" s="31"/>
      <c r="EZE760" s="31"/>
      <c r="EZF760" s="31"/>
      <c r="EZG760" s="31"/>
      <c r="EZH760" s="31"/>
      <c r="EZI760" s="31"/>
      <c r="EZJ760" s="31"/>
      <c r="EZK760" s="31"/>
      <c r="EZL760" s="31"/>
      <c r="EZM760" s="31"/>
      <c r="EZN760" s="31"/>
      <c r="EZO760" s="31"/>
      <c r="EZP760" s="31"/>
      <c r="EZQ760" s="31"/>
      <c r="EZR760" s="31"/>
      <c r="EZS760" s="31"/>
      <c r="EZT760" s="31"/>
      <c r="EZU760" s="31"/>
      <c r="EZV760" s="31"/>
      <c r="EZW760" s="31"/>
      <c r="EZX760" s="31"/>
      <c r="EZY760" s="31"/>
      <c r="EZZ760" s="31"/>
      <c r="FAA760" s="31"/>
      <c r="FAB760" s="31"/>
      <c r="FAC760" s="31"/>
      <c r="FAD760" s="31"/>
      <c r="FAE760" s="31"/>
      <c r="FAF760" s="31"/>
      <c r="FAG760" s="31"/>
      <c r="FAH760" s="31"/>
      <c r="FAI760" s="31"/>
      <c r="FAJ760" s="31"/>
      <c r="FAK760" s="31"/>
      <c r="FAL760" s="31"/>
      <c r="FAM760" s="31"/>
      <c r="FAN760" s="31"/>
      <c r="FAO760" s="31"/>
      <c r="FAP760" s="31"/>
      <c r="FAQ760" s="31"/>
      <c r="FAR760" s="31"/>
      <c r="FAS760" s="31"/>
      <c r="FAT760" s="31"/>
      <c r="FAU760" s="31"/>
      <c r="FAV760" s="31"/>
      <c r="FAW760" s="31"/>
      <c r="FAX760" s="31"/>
      <c r="FAY760" s="31"/>
      <c r="FAZ760" s="31"/>
      <c r="FBA760" s="31"/>
      <c r="FBB760" s="31"/>
      <c r="FBC760" s="31"/>
      <c r="FBD760" s="31"/>
      <c r="FBE760" s="31"/>
      <c r="FBF760" s="31"/>
      <c r="FBG760" s="31"/>
      <c r="FBH760" s="31"/>
      <c r="FBI760" s="31"/>
      <c r="FBJ760" s="31"/>
      <c r="FBK760" s="31"/>
      <c r="FBL760" s="31"/>
      <c r="FBM760" s="31"/>
      <c r="FBN760" s="31"/>
      <c r="FBO760" s="31"/>
      <c r="FBP760" s="31"/>
      <c r="FBQ760" s="31"/>
      <c r="FBR760" s="31"/>
      <c r="FBS760" s="31"/>
      <c r="FBT760" s="31"/>
      <c r="FBU760" s="31"/>
      <c r="FBV760" s="31"/>
      <c r="FBW760" s="31"/>
      <c r="FBX760" s="31"/>
      <c r="FBY760" s="31"/>
      <c r="FBZ760" s="31"/>
      <c r="FCA760" s="31"/>
      <c r="FCB760" s="31"/>
      <c r="FCC760" s="31"/>
      <c r="FCD760" s="31"/>
      <c r="FCE760" s="31"/>
      <c r="FCF760" s="31"/>
      <c r="FCG760" s="31"/>
      <c r="FCH760" s="31"/>
      <c r="FCI760" s="31"/>
      <c r="FCJ760" s="31"/>
      <c r="FCK760" s="31"/>
      <c r="FCL760" s="31"/>
      <c r="FCM760" s="31"/>
      <c r="FCN760" s="31"/>
      <c r="FCO760" s="31"/>
      <c r="FCP760" s="31"/>
      <c r="FCQ760" s="31"/>
      <c r="FCR760" s="31"/>
      <c r="FCS760" s="31"/>
      <c r="FCT760" s="31"/>
      <c r="FCU760" s="31"/>
      <c r="FCV760" s="31"/>
      <c r="FCW760" s="31"/>
      <c r="FCX760" s="31"/>
      <c r="FCY760" s="31"/>
      <c r="FCZ760" s="31"/>
      <c r="FDA760" s="31"/>
      <c r="FDB760" s="31"/>
      <c r="FDC760" s="31"/>
      <c r="FDD760" s="31"/>
      <c r="FDE760" s="31"/>
      <c r="FDF760" s="31"/>
      <c r="FDG760" s="31"/>
      <c r="FDH760" s="31"/>
      <c r="FDI760" s="31"/>
      <c r="FDJ760" s="31"/>
      <c r="FDK760" s="31"/>
      <c r="FDL760" s="31"/>
      <c r="FDM760" s="31"/>
      <c r="FDN760" s="31"/>
      <c r="FDO760" s="31"/>
      <c r="FDP760" s="31"/>
      <c r="FDQ760" s="31"/>
      <c r="FDR760" s="31"/>
      <c r="FDS760" s="31"/>
      <c r="FDT760" s="31"/>
      <c r="FDU760" s="31"/>
      <c r="FDV760" s="31"/>
      <c r="FDW760" s="31"/>
      <c r="FDX760" s="31"/>
      <c r="FDY760" s="31"/>
      <c r="FDZ760" s="31"/>
      <c r="FEA760" s="31"/>
      <c r="FEB760" s="31"/>
      <c r="FEC760" s="31"/>
      <c r="FED760" s="31"/>
      <c r="FEE760" s="31"/>
      <c r="FEF760" s="31"/>
      <c r="FEG760" s="31"/>
      <c r="FEH760" s="31"/>
      <c r="FEI760" s="31"/>
      <c r="FEJ760" s="31"/>
      <c r="FEK760" s="31"/>
      <c r="FEL760" s="31"/>
      <c r="FEM760" s="31"/>
      <c r="FEN760" s="31"/>
      <c r="FEO760" s="31"/>
      <c r="FEP760" s="31"/>
      <c r="FEQ760" s="31"/>
      <c r="FER760" s="31"/>
      <c r="FES760" s="31"/>
      <c r="FET760" s="31"/>
      <c r="FEU760" s="31"/>
      <c r="FEV760" s="31"/>
      <c r="FEW760" s="31"/>
      <c r="FEX760" s="31"/>
      <c r="FEY760" s="31"/>
      <c r="FEZ760" s="31"/>
      <c r="FFA760" s="31"/>
      <c r="FFB760" s="31"/>
      <c r="FFC760" s="31"/>
      <c r="FFD760" s="31"/>
      <c r="FFE760" s="31"/>
      <c r="FFF760" s="31"/>
      <c r="FFG760" s="31"/>
      <c r="FFH760" s="31"/>
      <c r="FFI760" s="31"/>
      <c r="FFJ760" s="31"/>
      <c r="FFK760" s="31"/>
      <c r="FFL760" s="31"/>
      <c r="FFM760" s="31"/>
      <c r="FFN760" s="31"/>
      <c r="FFO760" s="31"/>
      <c r="FFP760" s="31"/>
      <c r="FFQ760" s="31"/>
      <c r="FFR760" s="31"/>
      <c r="FFS760" s="31"/>
      <c r="FFT760" s="31"/>
      <c r="FFU760" s="31"/>
      <c r="FFV760" s="31"/>
      <c r="FFW760" s="31"/>
      <c r="FFX760" s="31"/>
      <c r="FFY760" s="31"/>
      <c r="FFZ760" s="31"/>
      <c r="FGA760" s="31"/>
      <c r="FGB760" s="31"/>
      <c r="FGC760" s="31"/>
      <c r="FGD760" s="31"/>
      <c r="FGE760" s="31"/>
      <c r="FGF760" s="31"/>
      <c r="FGG760" s="31"/>
      <c r="FGH760" s="31"/>
      <c r="FGI760" s="31"/>
      <c r="FGJ760" s="31"/>
      <c r="FGK760" s="31"/>
      <c r="FGL760" s="31"/>
      <c r="FGM760" s="31"/>
      <c r="FGN760" s="31"/>
      <c r="FGO760" s="31"/>
      <c r="FGP760" s="31"/>
      <c r="FGQ760" s="31"/>
      <c r="FGR760" s="31"/>
      <c r="FGS760" s="31"/>
      <c r="FGT760" s="31"/>
      <c r="FGU760" s="31"/>
      <c r="FGV760" s="31"/>
      <c r="FGW760" s="31"/>
      <c r="FGX760" s="31"/>
      <c r="FGY760" s="31"/>
      <c r="FGZ760" s="31"/>
      <c r="FHA760" s="31"/>
      <c r="FHB760" s="31"/>
      <c r="FHC760" s="31"/>
      <c r="FHD760" s="31"/>
      <c r="FHE760" s="31"/>
      <c r="FHF760" s="31"/>
      <c r="FHG760" s="31"/>
      <c r="FHH760" s="31"/>
      <c r="FHI760" s="31"/>
      <c r="FHJ760" s="31"/>
      <c r="FHK760" s="31"/>
      <c r="FHL760" s="31"/>
      <c r="FHM760" s="31"/>
      <c r="FHN760" s="31"/>
      <c r="FHO760" s="31"/>
      <c r="FHP760" s="31"/>
      <c r="FHQ760" s="31"/>
      <c r="FHR760" s="31"/>
      <c r="FHS760" s="31"/>
      <c r="FHT760" s="31"/>
      <c r="FHU760" s="31"/>
      <c r="FHV760" s="31"/>
      <c r="FHW760" s="31"/>
      <c r="FHX760" s="31"/>
      <c r="FHY760" s="31"/>
      <c r="FHZ760" s="31"/>
      <c r="FIA760" s="31"/>
      <c r="FIB760" s="31"/>
      <c r="FIC760" s="31"/>
      <c r="FID760" s="31"/>
      <c r="FIE760" s="31"/>
      <c r="FIF760" s="31"/>
      <c r="FIG760" s="31"/>
      <c r="FIH760" s="31"/>
      <c r="FII760" s="31"/>
      <c r="FIJ760" s="31"/>
      <c r="FIK760" s="31"/>
      <c r="FIL760" s="31"/>
      <c r="FIM760" s="31"/>
      <c r="FIN760" s="31"/>
      <c r="FIO760" s="31"/>
      <c r="FIP760" s="31"/>
      <c r="FIQ760" s="31"/>
      <c r="FIR760" s="31"/>
      <c r="FIS760" s="31"/>
      <c r="FIT760" s="31"/>
      <c r="FIU760" s="31"/>
      <c r="FIV760" s="31"/>
      <c r="FIW760" s="31"/>
      <c r="FIX760" s="31"/>
      <c r="FIY760" s="31"/>
      <c r="FIZ760" s="31"/>
      <c r="FJA760" s="31"/>
      <c r="FJB760" s="31"/>
      <c r="FJC760" s="31"/>
      <c r="FJD760" s="31"/>
      <c r="FJE760" s="31"/>
      <c r="FJF760" s="31"/>
      <c r="FJG760" s="31"/>
      <c r="FJH760" s="31"/>
      <c r="FJI760" s="31"/>
      <c r="FJJ760" s="31"/>
      <c r="FJK760" s="31"/>
      <c r="FJL760" s="31"/>
      <c r="FJM760" s="31"/>
      <c r="FJN760" s="31"/>
      <c r="FJO760" s="31"/>
      <c r="FJP760" s="31"/>
      <c r="FJQ760" s="31"/>
      <c r="FJR760" s="31"/>
      <c r="FJS760" s="31"/>
      <c r="FJT760" s="31"/>
      <c r="FJU760" s="31"/>
      <c r="FJV760" s="31"/>
      <c r="FJW760" s="31"/>
      <c r="FJX760" s="31"/>
      <c r="FJY760" s="31"/>
      <c r="FJZ760" s="31"/>
      <c r="FKA760" s="31"/>
      <c r="FKB760" s="31"/>
      <c r="FKC760" s="31"/>
      <c r="FKD760" s="31"/>
      <c r="FKE760" s="31"/>
      <c r="FKF760" s="31"/>
      <c r="FKG760" s="31"/>
      <c r="FKH760" s="31"/>
      <c r="FKI760" s="31"/>
      <c r="FKJ760" s="31"/>
      <c r="FKK760" s="31"/>
      <c r="FKL760" s="31"/>
      <c r="FKM760" s="31"/>
      <c r="FKN760" s="31"/>
      <c r="FKO760" s="31"/>
      <c r="FKP760" s="31"/>
      <c r="FKQ760" s="31"/>
      <c r="FKR760" s="31"/>
      <c r="FKS760" s="31"/>
      <c r="FKT760" s="31"/>
      <c r="FKU760" s="31"/>
      <c r="FKV760" s="31"/>
      <c r="FKW760" s="31"/>
      <c r="FKX760" s="31"/>
      <c r="FKY760" s="31"/>
      <c r="FKZ760" s="31"/>
      <c r="FLA760" s="31"/>
      <c r="FLB760" s="31"/>
      <c r="FLC760" s="31"/>
      <c r="FLD760" s="31"/>
      <c r="FLE760" s="31"/>
      <c r="FLF760" s="31"/>
      <c r="FLG760" s="31"/>
      <c r="FLH760" s="31"/>
      <c r="FLI760" s="31"/>
      <c r="FLJ760" s="31"/>
      <c r="FLK760" s="31"/>
      <c r="FLL760" s="31"/>
      <c r="FLM760" s="31"/>
      <c r="FLN760" s="31"/>
      <c r="FLO760" s="31"/>
      <c r="FLP760" s="31"/>
      <c r="FLQ760" s="31"/>
      <c r="FLR760" s="31"/>
      <c r="FLS760" s="31"/>
      <c r="FLT760" s="31"/>
      <c r="FLU760" s="31"/>
      <c r="FLV760" s="31"/>
      <c r="FLW760" s="31"/>
      <c r="FLX760" s="31"/>
      <c r="FLY760" s="31"/>
      <c r="FLZ760" s="31"/>
      <c r="FMA760" s="31"/>
      <c r="FMB760" s="31"/>
      <c r="FMC760" s="31"/>
      <c r="FMD760" s="31"/>
      <c r="FME760" s="31"/>
      <c r="FMF760" s="31"/>
      <c r="FMG760" s="31"/>
      <c r="FMH760" s="31"/>
      <c r="FMI760" s="31"/>
      <c r="FMJ760" s="31"/>
      <c r="FMK760" s="31"/>
      <c r="FML760" s="31"/>
      <c r="FMM760" s="31"/>
      <c r="FMN760" s="31"/>
      <c r="FMO760" s="31"/>
      <c r="FMP760" s="31"/>
      <c r="FMQ760" s="31"/>
      <c r="FMR760" s="31"/>
      <c r="FMS760" s="31"/>
      <c r="FMT760" s="31"/>
      <c r="FMU760" s="31"/>
      <c r="FMV760" s="31"/>
      <c r="FMW760" s="31"/>
      <c r="FMX760" s="31"/>
      <c r="FMY760" s="31"/>
      <c r="FMZ760" s="31"/>
      <c r="FNA760" s="31"/>
      <c r="FNB760" s="31"/>
      <c r="FNC760" s="31"/>
      <c r="FND760" s="31"/>
      <c r="FNE760" s="31"/>
      <c r="FNF760" s="31"/>
      <c r="FNG760" s="31"/>
      <c r="FNH760" s="31"/>
      <c r="FNI760" s="31"/>
      <c r="FNJ760" s="31"/>
      <c r="FNK760" s="31"/>
      <c r="FNL760" s="31"/>
      <c r="FNM760" s="31"/>
      <c r="FNN760" s="31"/>
      <c r="FNO760" s="31"/>
      <c r="FNP760" s="31"/>
      <c r="FNQ760" s="31"/>
      <c r="FNR760" s="31"/>
      <c r="FNS760" s="31"/>
      <c r="FNT760" s="31"/>
      <c r="FNU760" s="31"/>
      <c r="FNV760" s="31"/>
      <c r="FNW760" s="31"/>
      <c r="FNX760" s="31"/>
      <c r="FNY760" s="31"/>
      <c r="FNZ760" s="31"/>
      <c r="FOA760" s="31"/>
      <c r="FOB760" s="31"/>
      <c r="FOC760" s="31"/>
      <c r="FOD760" s="31"/>
      <c r="FOE760" s="31"/>
      <c r="FOF760" s="31"/>
      <c r="FOG760" s="31"/>
      <c r="FOH760" s="31"/>
      <c r="FOI760" s="31"/>
      <c r="FOJ760" s="31"/>
      <c r="FOK760" s="31"/>
      <c r="FOL760" s="31"/>
      <c r="FOM760" s="31"/>
      <c r="FON760" s="31"/>
      <c r="FOO760" s="31"/>
      <c r="FOP760" s="31"/>
      <c r="FOQ760" s="31"/>
      <c r="FOR760" s="31"/>
      <c r="FOS760" s="31"/>
      <c r="FOT760" s="31"/>
      <c r="FOU760" s="31"/>
      <c r="FOV760" s="31"/>
      <c r="FOW760" s="31"/>
      <c r="FOX760" s="31"/>
      <c r="FOY760" s="31"/>
      <c r="FOZ760" s="31"/>
      <c r="FPA760" s="31"/>
      <c r="FPB760" s="31"/>
      <c r="FPC760" s="31"/>
      <c r="FPD760" s="31"/>
      <c r="FPE760" s="31"/>
      <c r="FPF760" s="31"/>
      <c r="FPG760" s="31"/>
      <c r="FPH760" s="31"/>
      <c r="FPI760" s="31"/>
      <c r="FPJ760" s="31"/>
      <c r="FPK760" s="31"/>
      <c r="FPL760" s="31"/>
      <c r="FPM760" s="31"/>
      <c r="FPN760" s="31"/>
      <c r="FPO760" s="31"/>
      <c r="FPP760" s="31"/>
      <c r="FPQ760" s="31"/>
      <c r="FPR760" s="31"/>
      <c r="FPS760" s="31"/>
      <c r="FPT760" s="31"/>
      <c r="FPU760" s="31"/>
      <c r="FPV760" s="31"/>
      <c r="FPW760" s="31"/>
      <c r="FPX760" s="31"/>
      <c r="FPY760" s="31"/>
      <c r="FPZ760" s="31"/>
      <c r="FQA760" s="31"/>
      <c r="FQB760" s="31"/>
      <c r="FQC760" s="31"/>
      <c r="FQD760" s="31"/>
      <c r="FQE760" s="31"/>
      <c r="FQF760" s="31"/>
      <c r="FQG760" s="31"/>
      <c r="FQH760" s="31"/>
      <c r="FQI760" s="31"/>
      <c r="FQJ760" s="31"/>
      <c r="FQK760" s="31"/>
      <c r="FQL760" s="31"/>
      <c r="FQM760" s="31"/>
      <c r="FQN760" s="31"/>
      <c r="FQO760" s="31"/>
      <c r="FQP760" s="31"/>
      <c r="FQQ760" s="31"/>
      <c r="FQR760" s="31"/>
      <c r="FQS760" s="31"/>
      <c r="FQT760" s="31"/>
      <c r="FQU760" s="31"/>
      <c r="FQV760" s="31"/>
      <c r="FQW760" s="31"/>
      <c r="FQX760" s="31"/>
      <c r="FQY760" s="31"/>
      <c r="FQZ760" s="31"/>
      <c r="FRA760" s="31"/>
      <c r="FRB760" s="31"/>
      <c r="FRC760" s="31"/>
      <c r="FRD760" s="31"/>
      <c r="FRE760" s="31"/>
      <c r="FRF760" s="31"/>
      <c r="FRG760" s="31"/>
      <c r="FRH760" s="31"/>
      <c r="FRI760" s="31"/>
      <c r="FRJ760" s="31"/>
      <c r="FRK760" s="31"/>
      <c r="FRL760" s="31"/>
      <c r="FRM760" s="31"/>
      <c r="FRN760" s="31"/>
      <c r="FRO760" s="31"/>
      <c r="FRP760" s="31"/>
      <c r="FRQ760" s="31"/>
      <c r="FRR760" s="31"/>
      <c r="FRS760" s="31"/>
      <c r="FRT760" s="31"/>
      <c r="FRU760" s="31"/>
      <c r="FRV760" s="31"/>
      <c r="FRW760" s="31"/>
      <c r="FRX760" s="31"/>
      <c r="FRY760" s="31"/>
      <c r="FRZ760" s="31"/>
      <c r="FSA760" s="31"/>
      <c r="FSB760" s="31"/>
      <c r="FSC760" s="31"/>
      <c r="FSD760" s="31"/>
      <c r="FSE760" s="31"/>
      <c r="FSF760" s="31"/>
      <c r="FSG760" s="31"/>
      <c r="FSH760" s="31"/>
      <c r="FSI760" s="31"/>
      <c r="FSJ760" s="31"/>
      <c r="FSK760" s="31"/>
      <c r="FSL760" s="31"/>
      <c r="FSM760" s="31"/>
      <c r="FSN760" s="31"/>
      <c r="FSO760" s="31"/>
      <c r="FSP760" s="31"/>
      <c r="FSQ760" s="31"/>
      <c r="FSR760" s="31"/>
      <c r="FSS760" s="31"/>
      <c r="FST760" s="31"/>
      <c r="FSU760" s="31"/>
      <c r="FSV760" s="31"/>
      <c r="FSW760" s="31"/>
      <c r="FSX760" s="31"/>
      <c r="FSY760" s="31"/>
      <c r="FSZ760" s="31"/>
      <c r="FTA760" s="31"/>
      <c r="FTB760" s="31"/>
      <c r="FTC760" s="31"/>
      <c r="FTD760" s="31"/>
      <c r="FTE760" s="31"/>
      <c r="FTF760" s="31"/>
      <c r="FTG760" s="31"/>
      <c r="FTH760" s="31"/>
      <c r="FTI760" s="31"/>
      <c r="FTJ760" s="31"/>
      <c r="FTK760" s="31"/>
      <c r="FTL760" s="31"/>
      <c r="FTM760" s="31"/>
      <c r="FTN760" s="31"/>
      <c r="FTO760" s="31"/>
      <c r="FTP760" s="31"/>
      <c r="FTQ760" s="31"/>
      <c r="FTR760" s="31"/>
      <c r="FTS760" s="31"/>
      <c r="FTT760" s="31"/>
      <c r="FTU760" s="31"/>
      <c r="FTV760" s="31"/>
      <c r="FTW760" s="31"/>
      <c r="FTX760" s="31"/>
      <c r="FTY760" s="31"/>
      <c r="FTZ760" s="31"/>
      <c r="FUA760" s="31"/>
      <c r="FUB760" s="31"/>
      <c r="FUC760" s="31"/>
      <c r="FUD760" s="31"/>
      <c r="FUE760" s="31"/>
      <c r="FUF760" s="31"/>
      <c r="FUG760" s="31"/>
      <c r="FUH760" s="31"/>
      <c r="FUI760" s="31"/>
      <c r="FUJ760" s="31"/>
      <c r="FUK760" s="31"/>
      <c r="FUL760" s="31"/>
      <c r="FUM760" s="31"/>
      <c r="FUN760" s="31"/>
      <c r="FUO760" s="31"/>
      <c r="FUP760" s="31"/>
      <c r="FUQ760" s="31"/>
      <c r="FUR760" s="31"/>
      <c r="FUS760" s="31"/>
      <c r="FUT760" s="31"/>
      <c r="FUU760" s="31"/>
      <c r="FUV760" s="31"/>
      <c r="FUW760" s="31"/>
      <c r="FUX760" s="31"/>
      <c r="FUY760" s="31"/>
      <c r="FUZ760" s="31"/>
      <c r="FVA760" s="31"/>
      <c r="FVB760" s="31"/>
      <c r="FVC760" s="31"/>
      <c r="FVD760" s="31"/>
      <c r="FVE760" s="31"/>
      <c r="FVF760" s="31"/>
      <c r="FVG760" s="31"/>
      <c r="FVH760" s="31"/>
      <c r="FVI760" s="31"/>
      <c r="FVJ760" s="31"/>
      <c r="FVK760" s="31"/>
      <c r="FVL760" s="31"/>
      <c r="FVM760" s="31"/>
      <c r="FVN760" s="31"/>
      <c r="FVO760" s="31"/>
      <c r="FVP760" s="31"/>
      <c r="FVQ760" s="31"/>
      <c r="FVR760" s="31"/>
      <c r="FVS760" s="31"/>
      <c r="FVT760" s="31"/>
      <c r="FVU760" s="31"/>
      <c r="FVV760" s="31"/>
      <c r="FVW760" s="31"/>
      <c r="FVX760" s="31"/>
      <c r="FVY760" s="31"/>
      <c r="FVZ760" s="31"/>
      <c r="FWA760" s="31"/>
      <c r="FWB760" s="31"/>
      <c r="FWC760" s="31"/>
      <c r="FWD760" s="31"/>
      <c r="FWE760" s="31"/>
      <c r="FWF760" s="31"/>
      <c r="FWG760" s="31"/>
      <c r="FWH760" s="31"/>
      <c r="FWI760" s="31"/>
      <c r="FWJ760" s="31"/>
      <c r="FWK760" s="31"/>
      <c r="FWL760" s="31"/>
      <c r="FWM760" s="31"/>
      <c r="FWN760" s="31"/>
      <c r="FWO760" s="31"/>
      <c r="FWP760" s="31"/>
      <c r="FWQ760" s="31"/>
      <c r="FWR760" s="31"/>
      <c r="FWS760" s="31"/>
      <c r="FWT760" s="31"/>
      <c r="FWU760" s="31"/>
      <c r="FWV760" s="31"/>
      <c r="FWW760" s="31"/>
      <c r="FWX760" s="31"/>
      <c r="FWY760" s="31"/>
      <c r="FWZ760" s="31"/>
      <c r="FXA760" s="31"/>
      <c r="FXB760" s="31"/>
      <c r="FXC760" s="31"/>
      <c r="FXD760" s="31"/>
      <c r="FXE760" s="31"/>
      <c r="FXF760" s="31"/>
      <c r="FXG760" s="31"/>
      <c r="FXH760" s="31"/>
      <c r="FXI760" s="31"/>
      <c r="FXJ760" s="31"/>
      <c r="FXK760" s="31"/>
      <c r="FXL760" s="31"/>
      <c r="FXM760" s="31"/>
      <c r="FXN760" s="31"/>
      <c r="FXO760" s="31"/>
      <c r="FXP760" s="31"/>
      <c r="FXQ760" s="31"/>
      <c r="FXR760" s="31"/>
      <c r="FXS760" s="31"/>
      <c r="FXT760" s="31"/>
      <c r="FXU760" s="31"/>
      <c r="FXV760" s="31"/>
      <c r="FXW760" s="31"/>
      <c r="FXX760" s="31"/>
      <c r="FXY760" s="31"/>
      <c r="FXZ760" s="31"/>
      <c r="FYA760" s="31"/>
      <c r="FYB760" s="31"/>
      <c r="FYC760" s="31"/>
      <c r="FYD760" s="31"/>
      <c r="FYE760" s="31"/>
      <c r="FYF760" s="31"/>
      <c r="FYG760" s="31"/>
      <c r="FYH760" s="31"/>
      <c r="FYI760" s="31"/>
      <c r="FYJ760" s="31"/>
      <c r="FYK760" s="31"/>
      <c r="FYL760" s="31"/>
      <c r="FYM760" s="31"/>
      <c r="FYN760" s="31"/>
      <c r="FYO760" s="31"/>
      <c r="FYP760" s="31"/>
      <c r="FYQ760" s="31"/>
      <c r="FYR760" s="31"/>
      <c r="FYS760" s="31"/>
      <c r="FYT760" s="31"/>
      <c r="FYU760" s="31"/>
      <c r="FYV760" s="31"/>
      <c r="FYW760" s="31"/>
      <c r="FYX760" s="31"/>
      <c r="FYY760" s="31"/>
      <c r="FYZ760" s="31"/>
      <c r="FZA760" s="31"/>
      <c r="FZB760" s="31"/>
      <c r="FZC760" s="31"/>
      <c r="FZD760" s="31"/>
      <c r="FZE760" s="31"/>
      <c r="FZF760" s="31"/>
      <c r="FZG760" s="31"/>
      <c r="FZH760" s="31"/>
      <c r="FZI760" s="31"/>
      <c r="FZJ760" s="31"/>
      <c r="FZK760" s="31"/>
      <c r="FZL760" s="31"/>
      <c r="FZM760" s="31"/>
      <c r="FZN760" s="31"/>
      <c r="FZO760" s="31"/>
      <c r="FZP760" s="31"/>
      <c r="FZQ760" s="31"/>
      <c r="FZR760" s="31"/>
      <c r="FZS760" s="31"/>
      <c r="FZT760" s="31"/>
      <c r="FZU760" s="31"/>
      <c r="FZV760" s="31"/>
      <c r="FZW760" s="31"/>
      <c r="FZX760" s="31"/>
      <c r="FZY760" s="31"/>
      <c r="FZZ760" s="31"/>
      <c r="GAA760" s="31"/>
      <c r="GAB760" s="31"/>
      <c r="GAC760" s="31"/>
      <c r="GAD760" s="31"/>
      <c r="GAE760" s="31"/>
      <c r="GAF760" s="31"/>
      <c r="GAG760" s="31"/>
      <c r="GAH760" s="31"/>
      <c r="GAI760" s="31"/>
      <c r="GAJ760" s="31"/>
      <c r="GAK760" s="31"/>
      <c r="GAL760" s="31"/>
      <c r="GAM760" s="31"/>
      <c r="GAN760" s="31"/>
      <c r="GAO760" s="31"/>
      <c r="GAP760" s="31"/>
      <c r="GAQ760" s="31"/>
      <c r="GAR760" s="31"/>
      <c r="GAS760" s="31"/>
      <c r="GAT760" s="31"/>
      <c r="GAU760" s="31"/>
      <c r="GAV760" s="31"/>
      <c r="GAW760" s="31"/>
      <c r="GAX760" s="31"/>
      <c r="GAY760" s="31"/>
      <c r="GAZ760" s="31"/>
      <c r="GBA760" s="31"/>
      <c r="GBB760" s="31"/>
      <c r="GBC760" s="31"/>
      <c r="GBD760" s="31"/>
      <c r="GBE760" s="31"/>
      <c r="GBF760" s="31"/>
      <c r="GBG760" s="31"/>
      <c r="GBH760" s="31"/>
      <c r="GBI760" s="31"/>
      <c r="GBJ760" s="31"/>
      <c r="GBK760" s="31"/>
      <c r="GBL760" s="31"/>
      <c r="GBM760" s="31"/>
      <c r="GBN760" s="31"/>
      <c r="GBO760" s="31"/>
      <c r="GBP760" s="31"/>
      <c r="GBQ760" s="31"/>
      <c r="GBR760" s="31"/>
      <c r="GBS760" s="31"/>
      <c r="GBT760" s="31"/>
      <c r="GBU760" s="31"/>
      <c r="GBV760" s="31"/>
      <c r="GBW760" s="31"/>
      <c r="GBX760" s="31"/>
      <c r="GBY760" s="31"/>
      <c r="GBZ760" s="31"/>
      <c r="GCA760" s="31"/>
      <c r="GCB760" s="31"/>
      <c r="GCC760" s="31"/>
      <c r="GCD760" s="31"/>
      <c r="GCE760" s="31"/>
      <c r="GCF760" s="31"/>
      <c r="GCG760" s="31"/>
      <c r="GCH760" s="31"/>
      <c r="GCI760" s="31"/>
      <c r="GCJ760" s="31"/>
      <c r="GCK760" s="31"/>
      <c r="GCL760" s="31"/>
      <c r="GCM760" s="31"/>
      <c r="GCN760" s="31"/>
      <c r="GCO760" s="31"/>
      <c r="GCP760" s="31"/>
      <c r="GCQ760" s="31"/>
      <c r="GCR760" s="31"/>
      <c r="GCS760" s="31"/>
      <c r="GCT760" s="31"/>
      <c r="GCU760" s="31"/>
      <c r="GCV760" s="31"/>
      <c r="GCW760" s="31"/>
      <c r="GCX760" s="31"/>
      <c r="GCY760" s="31"/>
      <c r="GCZ760" s="31"/>
      <c r="GDA760" s="31"/>
      <c r="GDB760" s="31"/>
      <c r="GDC760" s="31"/>
      <c r="GDD760" s="31"/>
      <c r="GDE760" s="31"/>
      <c r="GDF760" s="31"/>
      <c r="GDG760" s="31"/>
      <c r="GDH760" s="31"/>
      <c r="GDI760" s="31"/>
      <c r="GDJ760" s="31"/>
      <c r="GDK760" s="31"/>
      <c r="GDL760" s="31"/>
      <c r="GDM760" s="31"/>
      <c r="GDN760" s="31"/>
      <c r="GDO760" s="31"/>
      <c r="GDP760" s="31"/>
      <c r="GDQ760" s="31"/>
      <c r="GDR760" s="31"/>
      <c r="GDS760" s="31"/>
      <c r="GDT760" s="31"/>
      <c r="GDU760" s="31"/>
      <c r="GDV760" s="31"/>
      <c r="GDW760" s="31"/>
      <c r="GDX760" s="31"/>
      <c r="GDY760" s="31"/>
      <c r="GDZ760" s="31"/>
      <c r="GEA760" s="31"/>
      <c r="GEB760" s="31"/>
      <c r="GEC760" s="31"/>
      <c r="GED760" s="31"/>
      <c r="GEE760" s="31"/>
      <c r="GEF760" s="31"/>
      <c r="GEG760" s="31"/>
      <c r="GEH760" s="31"/>
      <c r="GEI760" s="31"/>
      <c r="GEJ760" s="31"/>
      <c r="GEK760" s="31"/>
      <c r="GEL760" s="31"/>
      <c r="GEM760" s="31"/>
      <c r="GEN760" s="31"/>
      <c r="GEO760" s="31"/>
      <c r="GEP760" s="31"/>
      <c r="GEQ760" s="31"/>
      <c r="GER760" s="31"/>
      <c r="GES760" s="31"/>
      <c r="GET760" s="31"/>
      <c r="GEU760" s="31"/>
      <c r="GEV760" s="31"/>
      <c r="GEW760" s="31"/>
      <c r="GEX760" s="31"/>
      <c r="GEY760" s="31"/>
      <c r="GEZ760" s="31"/>
      <c r="GFA760" s="31"/>
      <c r="GFB760" s="31"/>
      <c r="GFC760" s="31"/>
      <c r="GFD760" s="31"/>
      <c r="GFE760" s="31"/>
      <c r="GFF760" s="31"/>
      <c r="GFG760" s="31"/>
      <c r="GFH760" s="31"/>
      <c r="GFI760" s="31"/>
      <c r="GFJ760" s="31"/>
      <c r="GFK760" s="31"/>
      <c r="GFL760" s="31"/>
      <c r="GFM760" s="31"/>
      <c r="GFN760" s="31"/>
      <c r="GFO760" s="31"/>
      <c r="GFP760" s="31"/>
      <c r="GFQ760" s="31"/>
      <c r="GFR760" s="31"/>
      <c r="GFS760" s="31"/>
      <c r="GFT760" s="31"/>
      <c r="GFU760" s="31"/>
      <c r="GFV760" s="31"/>
      <c r="GFW760" s="31"/>
      <c r="GFX760" s="31"/>
      <c r="GFY760" s="31"/>
      <c r="GFZ760" s="31"/>
      <c r="GGA760" s="31"/>
      <c r="GGB760" s="31"/>
      <c r="GGC760" s="31"/>
      <c r="GGD760" s="31"/>
      <c r="GGE760" s="31"/>
      <c r="GGF760" s="31"/>
      <c r="GGG760" s="31"/>
      <c r="GGH760" s="31"/>
      <c r="GGI760" s="31"/>
      <c r="GGJ760" s="31"/>
      <c r="GGK760" s="31"/>
      <c r="GGL760" s="31"/>
      <c r="GGM760" s="31"/>
      <c r="GGN760" s="31"/>
      <c r="GGO760" s="31"/>
      <c r="GGP760" s="31"/>
      <c r="GGQ760" s="31"/>
      <c r="GGR760" s="31"/>
      <c r="GGS760" s="31"/>
      <c r="GGT760" s="31"/>
      <c r="GGU760" s="31"/>
      <c r="GGV760" s="31"/>
      <c r="GGW760" s="31"/>
      <c r="GGX760" s="31"/>
      <c r="GGY760" s="31"/>
      <c r="GGZ760" s="31"/>
      <c r="GHA760" s="31"/>
      <c r="GHB760" s="31"/>
      <c r="GHC760" s="31"/>
      <c r="GHD760" s="31"/>
      <c r="GHE760" s="31"/>
      <c r="GHF760" s="31"/>
      <c r="GHG760" s="31"/>
      <c r="GHH760" s="31"/>
      <c r="GHI760" s="31"/>
      <c r="GHJ760" s="31"/>
      <c r="GHK760" s="31"/>
      <c r="GHL760" s="31"/>
      <c r="GHM760" s="31"/>
      <c r="GHN760" s="31"/>
      <c r="GHO760" s="31"/>
      <c r="GHP760" s="31"/>
      <c r="GHQ760" s="31"/>
      <c r="GHR760" s="31"/>
      <c r="GHS760" s="31"/>
      <c r="GHT760" s="31"/>
      <c r="GHU760" s="31"/>
      <c r="GHV760" s="31"/>
      <c r="GHW760" s="31"/>
      <c r="GHX760" s="31"/>
      <c r="GHY760" s="31"/>
      <c r="GHZ760" s="31"/>
      <c r="GIA760" s="31"/>
      <c r="GIB760" s="31"/>
      <c r="GIC760" s="31"/>
      <c r="GID760" s="31"/>
      <c r="GIE760" s="31"/>
      <c r="GIF760" s="31"/>
      <c r="GIG760" s="31"/>
      <c r="GIH760" s="31"/>
      <c r="GII760" s="31"/>
      <c r="GIJ760" s="31"/>
      <c r="GIK760" s="31"/>
      <c r="GIL760" s="31"/>
      <c r="GIM760" s="31"/>
      <c r="GIN760" s="31"/>
      <c r="GIO760" s="31"/>
      <c r="GIP760" s="31"/>
      <c r="GIQ760" s="31"/>
      <c r="GIR760" s="31"/>
      <c r="GIS760" s="31"/>
      <c r="GIT760" s="31"/>
      <c r="GIU760" s="31"/>
      <c r="GIV760" s="31"/>
      <c r="GIW760" s="31"/>
      <c r="GIX760" s="31"/>
      <c r="GIY760" s="31"/>
      <c r="GIZ760" s="31"/>
      <c r="GJA760" s="31"/>
      <c r="GJB760" s="31"/>
      <c r="GJC760" s="31"/>
      <c r="GJD760" s="31"/>
      <c r="GJE760" s="31"/>
      <c r="GJF760" s="31"/>
      <c r="GJG760" s="31"/>
      <c r="GJH760" s="31"/>
      <c r="GJI760" s="31"/>
      <c r="GJJ760" s="31"/>
      <c r="GJK760" s="31"/>
      <c r="GJL760" s="31"/>
      <c r="GJM760" s="31"/>
      <c r="GJN760" s="31"/>
      <c r="GJO760" s="31"/>
      <c r="GJP760" s="31"/>
      <c r="GJQ760" s="31"/>
      <c r="GJR760" s="31"/>
      <c r="GJS760" s="31"/>
      <c r="GJT760" s="31"/>
      <c r="GJU760" s="31"/>
      <c r="GJV760" s="31"/>
      <c r="GJW760" s="31"/>
      <c r="GJX760" s="31"/>
      <c r="GJY760" s="31"/>
      <c r="GJZ760" s="31"/>
      <c r="GKA760" s="31"/>
      <c r="GKB760" s="31"/>
      <c r="GKC760" s="31"/>
      <c r="GKD760" s="31"/>
      <c r="GKE760" s="31"/>
      <c r="GKF760" s="31"/>
      <c r="GKG760" s="31"/>
      <c r="GKH760" s="31"/>
      <c r="GKI760" s="31"/>
      <c r="GKJ760" s="31"/>
      <c r="GKK760" s="31"/>
      <c r="GKL760" s="31"/>
      <c r="GKM760" s="31"/>
      <c r="GKN760" s="31"/>
      <c r="GKO760" s="31"/>
      <c r="GKP760" s="31"/>
      <c r="GKQ760" s="31"/>
      <c r="GKR760" s="31"/>
      <c r="GKS760" s="31"/>
      <c r="GKT760" s="31"/>
      <c r="GKU760" s="31"/>
      <c r="GKV760" s="31"/>
      <c r="GKW760" s="31"/>
      <c r="GKX760" s="31"/>
      <c r="GKY760" s="31"/>
      <c r="GKZ760" s="31"/>
      <c r="GLA760" s="31"/>
      <c r="GLB760" s="31"/>
      <c r="GLC760" s="31"/>
      <c r="GLD760" s="31"/>
      <c r="GLE760" s="31"/>
      <c r="GLF760" s="31"/>
      <c r="GLG760" s="31"/>
      <c r="GLH760" s="31"/>
      <c r="GLI760" s="31"/>
      <c r="GLJ760" s="31"/>
      <c r="GLK760" s="31"/>
      <c r="GLL760" s="31"/>
      <c r="GLM760" s="31"/>
      <c r="GLN760" s="31"/>
      <c r="GLO760" s="31"/>
      <c r="GLP760" s="31"/>
      <c r="GLQ760" s="31"/>
      <c r="GLR760" s="31"/>
      <c r="GLS760" s="31"/>
      <c r="GLT760" s="31"/>
      <c r="GLU760" s="31"/>
      <c r="GLV760" s="31"/>
      <c r="GLW760" s="31"/>
      <c r="GLX760" s="31"/>
      <c r="GLY760" s="31"/>
      <c r="GLZ760" s="31"/>
      <c r="GMA760" s="31"/>
      <c r="GMB760" s="31"/>
      <c r="GMC760" s="31"/>
      <c r="GMD760" s="31"/>
      <c r="GME760" s="31"/>
      <c r="GMF760" s="31"/>
      <c r="GMG760" s="31"/>
      <c r="GMH760" s="31"/>
      <c r="GMI760" s="31"/>
      <c r="GMJ760" s="31"/>
      <c r="GMK760" s="31"/>
      <c r="GML760" s="31"/>
      <c r="GMM760" s="31"/>
      <c r="GMN760" s="31"/>
      <c r="GMO760" s="31"/>
      <c r="GMP760" s="31"/>
      <c r="GMQ760" s="31"/>
      <c r="GMR760" s="31"/>
      <c r="GMS760" s="31"/>
      <c r="GMT760" s="31"/>
      <c r="GMU760" s="31"/>
      <c r="GMV760" s="31"/>
      <c r="GMW760" s="31"/>
      <c r="GMX760" s="31"/>
      <c r="GMY760" s="31"/>
      <c r="GMZ760" s="31"/>
      <c r="GNA760" s="31"/>
      <c r="GNB760" s="31"/>
      <c r="GNC760" s="31"/>
      <c r="GND760" s="31"/>
      <c r="GNE760" s="31"/>
      <c r="GNF760" s="31"/>
      <c r="GNG760" s="31"/>
      <c r="GNH760" s="31"/>
      <c r="GNI760" s="31"/>
      <c r="GNJ760" s="31"/>
      <c r="GNK760" s="31"/>
      <c r="GNL760" s="31"/>
      <c r="GNM760" s="31"/>
      <c r="GNN760" s="31"/>
      <c r="GNO760" s="31"/>
      <c r="GNP760" s="31"/>
      <c r="GNQ760" s="31"/>
      <c r="GNR760" s="31"/>
      <c r="GNS760" s="31"/>
      <c r="GNT760" s="31"/>
      <c r="GNU760" s="31"/>
      <c r="GNV760" s="31"/>
      <c r="GNW760" s="31"/>
      <c r="GNX760" s="31"/>
      <c r="GNY760" s="31"/>
      <c r="GNZ760" s="31"/>
      <c r="GOA760" s="31"/>
      <c r="GOB760" s="31"/>
      <c r="GOC760" s="31"/>
      <c r="GOD760" s="31"/>
      <c r="GOE760" s="31"/>
      <c r="GOF760" s="31"/>
      <c r="GOG760" s="31"/>
      <c r="GOH760" s="31"/>
      <c r="GOI760" s="31"/>
      <c r="GOJ760" s="31"/>
      <c r="GOK760" s="31"/>
      <c r="GOL760" s="31"/>
      <c r="GOM760" s="31"/>
      <c r="GON760" s="31"/>
      <c r="GOO760" s="31"/>
      <c r="GOP760" s="31"/>
      <c r="GOQ760" s="31"/>
      <c r="GOR760" s="31"/>
      <c r="GOS760" s="31"/>
      <c r="GOT760" s="31"/>
      <c r="GOU760" s="31"/>
      <c r="GOV760" s="31"/>
      <c r="GOW760" s="31"/>
      <c r="GOX760" s="31"/>
      <c r="GOY760" s="31"/>
      <c r="GOZ760" s="31"/>
      <c r="GPA760" s="31"/>
      <c r="GPB760" s="31"/>
      <c r="GPC760" s="31"/>
      <c r="GPD760" s="31"/>
      <c r="GPE760" s="31"/>
      <c r="GPF760" s="31"/>
      <c r="GPG760" s="31"/>
      <c r="GPH760" s="31"/>
      <c r="GPI760" s="31"/>
      <c r="GPJ760" s="31"/>
      <c r="GPK760" s="31"/>
      <c r="GPL760" s="31"/>
      <c r="GPM760" s="31"/>
      <c r="GPN760" s="31"/>
      <c r="GPO760" s="31"/>
      <c r="GPP760" s="31"/>
      <c r="GPQ760" s="31"/>
      <c r="GPR760" s="31"/>
      <c r="GPS760" s="31"/>
      <c r="GPT760" s="31"/>
      <c r="GPU760" s="31"/>
      <c r="GPV760" s="31"/>
      <c r="GPW760" s="31"/>
      <c r="GPX760" s="31"/>
      <c r="GPY760" s="31"/>
      <c r="GPZ760" s="31"/>
      <c r="GQA760" s="31"/>
      <c r="GQB760" s="31"/>
      <c r="GQC760" s="31"/>
      <c r="GQD760" s="31"/>
      <c r="GQE760" s="31"/>
      <c r="GQF760" s="31"/>
      <c r="GQG760" s="31"/>
      <c r="GQH760" s="31"/>
      <c r="GQI760" s="31"/>
      <c r="GQJ760" s="31"/>
      <c r="GQK760" s="31"/>
      <c r="GQL760" s="31"/>
      <c r="GQM760" s="31"/>
      <c r="GQN760" s="31"/>
      <c r="GQO760" s="31"/>
      <c r="GQP760" s="31"/>
      <c r="GQQ760" s="31"/>
      <c r="GQR760" s="31"/>
      <c r="GQS760" s="31"/>
      <c r="GQT760" s="31"/>
      <c r="GQU760" s="31"/>
      <c r="GQV760" s="31"/>
      <c r="GQW760" s="31"/>
      <c r="GQX760" s="31"/>
      <c r="GQY760" s="31"/>
      <c r="GQZ760" s="31"/>
      <c r="GRA760" s="31"/>
      <c r="GRB760" s="31"/>
      <c r="GRC760" s="31"/>
      <c r="GRD760" s="31"/>
      <c r="GRE760" s="31"/>
      <c r="GRF760" s="31"/>
      <c r="GRG760" s="31"/>
      <c r="GRH760" s="31"/>
      <c r="GRI760" s="31"/>
      <c r="GRJ760" s="31"/>
      <c r="GRK760" s="31"/>
      <c r="GRL760" s="31"/>
      <c r="GRM760" s="31"/>
      <c r="GRN760" s="31"/>
      <c r="GRO760" s="31"/>
      <c r="GRP760" s="31"/>
      <c r="GRQ760" s="31"/>
      <c r="GRR760" s="31"/>
      <c r="GRS760" s="31"/>
      <c r="GRT760" s="31"/>
      <c r="GRU760" s="31"/>
      <c r="GRV760" s="31"/>
      <c r="GRW760" s="31"/>
      <c r="GRX760" s="31"/>
      <c r="GRY760" s="31"/>
      <c r="GRZ760" s="31"/>
      <c r="GSA760" s="31"/>
      <c r="GSB760" s="31"/>
      <c r="GSC760" s="31"/>
      <c r="GSD760" s="31"/>
      <c r="GSE760" s="31"/>
      <c r="GSF760" s="31"/>
      <c r="GSG760" s="31"/>
      <c r="GSH760" s="31"/>
      <c r="GSI760" s="31"/>
      <c r="GSJ760" s="31"/>
      <c r="GSK760" s="31"/>
      <c r="GSL760" s="31"/>
      <c r="GSM760" s="31"/>
      <c r="GSN760" s="31"/>
      <c r="GSO760" s="31"/>
      <c r="GSP760" s="31"/>
      <c r="GSQ760" s="31"/>
      <c r="GSR760" s="31"/>
      <c r="GSS760" s="31"/>
      <c r="GST760" s="31"/>
      <c r="GSU760" s="31"/>
      <c r="GSV760" s="31"/>
      <c r="GSW760" s="31"/>
      <c r="GSX760" s="31"/>
      <c r="GSY760" s="31"/>
      <c r="GSZ760" s="31"/>
      <c r="GTA760" s="31"/>
      <c r="GTB760" s="31"/>
      <c r="GTC760" s="31"/>
      <c r="GTD760" s="31"/>
      <c r="GTE760" s="31"/>
      <c r="GTF760" s="31"/>
      <c r="GTG760" s="31"/>
      <c r="GTH760" s="31"/>
      <c r="GTI760" s="31"/>
      <c r="GTJ760" s="31"/>
      <c r="GTK760" s="31"/>
      <c r="GTL760" s="31"/>
      <c r="GTM760" s="31"/>
      <c r="GTN760" s="31"/>
      <c r="GTO760" s="31"/>
      <c r="GTP760" s="31"/>
      <c r="GTQ760" s="31"/>
      <c r="GTR760" s="31"/>
      <c r="GTS760" s="31"/>
      <c r="GTT760" s="31"/>
      <c r="GTU760" s="31"/>
      <c r="GTV760" s="31"/>
      <c r="GTW760" s="31"/>
      <c r="GTX760" s="31"/>
      <c r="GTY760" s="31"/>
      <c r="GTZ760" s="31"/>
      <c r="GUA760" s="31"/>
      <c r="GUB760" s="31"/>
      <c r="GUC760" s="31"/>
      <c r="GUD760" s="31"/>
      <c r="GUE760" s="31"/>
      <c r="GUF760" s="31"/>
      <c r="GUG760" s="31"/>
      <c r="GUH760" s="31"/>
      <c r="GUI760" s="31"/>
      <c r="GUJ760" s="31"/>
      <c r="GUK760" s="31"/>
      <c r="GUL760" s="31"/>
      <c r="GUM760" s="31"/>
      <c r="GUN760" s="31"/>
      <c r="GUO760" s="31"/>
      <c r="GUP760" s="31"/>
      <c r="GUQ760" s="31"/>
      <c r="GUR760" s="31"/>
      <c r="GUS760" s="31"/>
      <c r="GUT760" s="31"/>
      <c r="GUU760" s="31"/>
      <c r="GUV760" s="31"/>
      <c r="GUW760" s="31"/>
      <c r="GUX760" s="31"/>
      <c r="GUY760" s="31"/>
      <c r="GUZ760" s="31"/>
      <c r="GVA760" s="31"/>
      <c r="GVB760" s="31"/>
      <c r="GVC760" s="31"/>
      <c r="GVD760" s="31"/>
      <c r="GVE760" s="31"/>
      <c r="GVF760" s="31"/>
      <c r="GVG760" s="31"/>
      <c r="GVH760" s="31"/>
      <c r="GVI760" s="31"/>
      <c r="GVJ760" s="31"/>
      <c r="GVK760" s="31"/>
      <c r="GVL760" s="31"/>
      <c r="GVM760" s="31"/>
      <c r="GVN760" s="31"/>
      <c r="GVO760" s="31"/>
      <c r="GVP760" s="31"/>
      <c r="GVQ760" s="31"/>
      <c r="GVR760" s="31"/>
      <c r="GVS760" s="31"/>
      <c r="GVT760" s="31"/>
      <c r="GVU760" s="31"/>
      <c r="GVV760" s="31"/>
      <c r="GVW760" s="31"/>
      <c r="GVX760" s="31"/>
      <c r="GVY760" s="31"/>
      <c r="GVZ760" s="31"/>
      <c r="GWA760" s="31"/>
      <c r="GWB760" s="31"/>
      <c r="GWC760" s="31"/>
      <c r="GWD760" s="31"/>
      <c r="GWE760" s="31"/>
      <c r="GWF760" s="31"/>
      <c r="GWG760" s="31"/>
      <c r="GWH760" s="31"/>
      <c r="GWI760" s="31"/>
      <c r="GWJ760" s="31"/>
      <c r="GWK760" s="31"/>
      <c r="GWL760" s="31"/>
      <c r="GWM760" s="31"/>
      <c r="GWN760" s="31"/>
      <c r="GWO760" s="31"/>
      <c r="GWP760" s="31"/>
      <c r="GWQ760" s="31"/>
      <c r="GWR760" s="31"/>
      <c r="GWS760" s="31"/>
      <c r="GWT760" s="31"/>
      <c r="GWU760" s="31"/>
      <c r="GWV760" s="31"/>
      <c r="GWW760" s="31"/>
      <c r="GWX760" s="31"/>
      <c r="GWY760" s="31"/>
      <c r="GWZ760" s="31"/>
      <c r="GXA760" s="31"/>
      <c r="GXB760" s="31"/>
      <c r="GXC760" s="31"/>
      <c r="GXD760" s="31"/>
      <c r="GXE760" s="31"/>
      <c r="GXF760" s="31"/>
      <c r="GXG760" s="31"/>
      <c r="GXH760" s="31"/>
      <c r="GXI760" s="31"/>
      <c r="GXJ760" s="31"/>
      <c r="GXK760" s="31"/>
      <c r="GXL760" s="31"/>
      <c r="GXM760" s="31"/>
      <c r="GXN760" s="31"/>
      <c r="GXO760" s="31"/>
      <c r="GXP760" s="31"/>
      <c r="GXQ760" s="31"/>
      <c r="GXR760" s="31"/>
      <c r="GXS760" s="31"/>
      <c r="GXT760" s="31"/>
      <c r="GXU760" s="31"/>
      <c r="GXV760" s="31"/>
      <c r="GXW760" s="31"/>
      <c r="GXX760" s="31"/>
      <c r="GXY760" s="31"/>
      <c r="GXZ760" s="31"/>
      <c r="GYA760" s="31"/>
      <c r="GYB760" s="31"/>
      <c r="GYC760" s="31"/>
      <c r="GYD760" s="31"/>
      <c r="GYE760" s="31"/>
      <c r="GYF760" s="31"/>
      <c r="GYG760" s="31"/>
      <c r="GYH760" s="31"/>
      <c r="GYI760" s="31"/>
      <c r="GYJ760" s="31"/>
      <c r="GYK760" s="31"/>
      <c r="GYL760" s="31"/>
      <c r="GYM760" s="31"/>
      <c r="GYN760" s="31"/>
      <c r="GYO760" s="31"/>
      <c r="GYP760" s="31"/>
      <c r="GYQ760" s="31"/>
      <c r="GYR760" s="31"/>
      <c r="GYS760" s="31"/>
      <c r="GYT760" s="31"/>
      <c r="GYU760" s="31"/>
      <c r="GYV760" s="31"/>
      <c r="GYW760" s="31"/>
      <c r="GYX760" s="31"/>
      <c r="GYY760" s="31"/>
      <c r="GYZ760" s="31"/>
      <c r="GZA760" s="31"/>
      <c r="GZB760" s="31"/>
      <c r="GZC760" s="31"/>
      <c r="GZD760" s="31"/>
      <c r="GZE760" s="31"/>
      <c r="GZF760" s="31"/>
      <c r="GZG760" s="31"/>
      <c r="GZH760" s="31"/>
      <c r="GZI760" s="31"/>
      <c r="GZJ760" s="31"/>
      <c r="GZK760" s="31"/>
      <c r="GZL760" s="31"/>
      <c r="GZM760" s="31"/>
      <c r="GZN760" s="31"/>
      <c r="GZO760" s="31"/>
      <c r="GZP760" s="31"/>
      <c r="GZQ760" s="31"/>
      <c r="GZR760" s="31"/>
      <c r="GZS760" s="31"/>
      <c r="GZT760" s="31"/>
      <c r="GZU760" s="31"/>
      <c r="GZV760" s="31"/>
      <c r="GZW760" s="31"/>
      <c r="GZX760" s="31"/>
      <c r="GZY760" s="31"/>
      <c r="GZZ760" s="31"/>
      <c r="HAA760" s="31"/>
      <c r="HAB760" s="31"/>
      <c r="HAC760" s="31"/>
      <c r="HAD760" s="31"/>
      <c r="HAE760" s="31"/>
      <c r="HAF760" s="31"/>
      <c r="HAG760" s="31"/>
      <c r="HAH760" s="31"/>
      <c r="HAI760" s="31"/>
      <c r="HAJ760" s="31"/>
      <c r="HAK760" s="31"/>
      <c r="HAL760" s="31"/>
      <c r="HAM760" s="31"/>
      <c r="HAN760" s="31"/>
      <c r="HAO760" s="31"/>
      <c r="HAP760" s="31"/>
      <c r="HAQ760" s="31"/>
      <c r="HAR760" s="31"/>
      <c r="HAS760" s="31"/>
      <c r="HAT760" s="31"/>
      <c r="HAU760" s="31"/>
      <c r="HAV760" s="31"/>
      <c r="HAW760" s="31"/>
      <c r="HAX760" s="31"/>
      <c r="HAY760" s="31"/>
      <c r="HAZ760" s="31"/>
      <c r="HBA760" s="31"/>
      <c r="HBB760" s="31"/>
      <c r="HBC760" s="31"/>
      <c r="HBD760" s="31"/>
      <c r="HBE760" s="31"/>
      <c r="HBF760" s="31"/>
      <c r="HBG760" s="31"/>
      <c r="HBH760" s="31"/>
      <c r="HBI760" s="31"/>
      <c r="HBJ760" s="31"/>
      <c r="HBK760" s="31"/>
      <c r="HBL760" s="31"/>
      <c r="HBM760" s="31"/>
      <c r="HBN760" s="31"/>
      <c r="HBO760" s="31"/>
      <c r="HBP760" s="31"/>
      <c r="HBQ760" s="31"/>
      <c r="HBR760" s="31"/>
      <c r="HBS760" s="31"/>
      <c r="HBT760" s="31"/>
      <c r="HBU760" s="31"/>
      <c r="HBV760" s="31"/>
      <c r="HBW760" s="31"/>
      <c r="HBX760" s="31"/>
      <c r="HBY760" s="31"/>
      <c r="HBZ760" s="31"/>
      <c r="HCA760" s="31"/>
      <c r="HCB760" s="31"/>
      <c r="HCC760" s="31"/>
      <c r="HCD760" s="31"/>
      <c r="HCE760" s="31"/>
      <c r="HCF760" s="31"/>
      <c r="HCG760" s="31"/>
      <c r="HCH760" s="31"/>
      <c r="HCI760" s="31"/>
      <c r="HCJ760" s="31"/>
      <c r="HCK760" s="31"/>
      <c r="HCL760" s="31"/>
      <c r="HCM760" s="31"/>
      <c r="HCN760" s="31"/>
      <c r="HCO760" s="31"/>
      <c r="HCP760" s="31"/>
      <c r="HCQ760" s="31"/>
      <c r="HCR760" s="31"/>
      <c r="HCS760" s="31"/>
      <c r="HCT760" s="31"/>
      <c r="HCU760" s="31"/>
      <c r="HCV760" s="31"/>
      <c r="HCW760" s="31"/>
      <c r="HCX760" s="31"/>
      <c r="HCY760" s="31"/>
      <c r="HCZ760" s="31"/>
      <c r="HDA760" s="31"/>
      <c r="HDB760" s="31"/>
      <c r="HDC760" s="31"/>
      <c r="HDD760" s="31"/>
      <c r="HDE760" s="31"/>
      <c r="HDF760" s="31"/>
      <c r="HDG760" s="31"/>
      <c r="HDH760" s="31"/>
      <c r="HDI760" s="31"/>
      <c r="HDJ760" s="31"/>
      <c r="HDK760" s="31"/>
      <c r="HDL760" s="31"/>
      <c r="HDM760" s="31"/>
      <c r="HDN760" s="31"/>
      <c r="HDO760" s="31"/>
      <c r="HDP760" s="31"/>
      <c r="HDQ760" s="31"/>
      <c r="HDR760" s="31"/>
      <c r="HDS760" s="31"/>
      <c r="HDT760" s="31"/>
      <c r="HDU760" s="31"/>
      <c r="HDV760" s="31"/>
      <c r="HDW760" s="31"/>
      <c r="HDX760" s="31"/>
      <c r="HDY760" s="31"/>
      <c r="HDZ760" s="31"/>
      <c r="HEA760" s="31"/>
      <c r="HEB760" s="31"/>
      <c r="HEC760" s="31"/>
      <c r="HED760" s="31"/>
      <c r="HEE760" s="31"/>
      <c r="HEF760" s="31"/>
      <c r="HEG760" s="31"/>
      <c r="HEH760" s="31"/>
      <c r="HEI760" s="31"/>
      <c r="HEJ760" s="31"/>
      <c r="HEK760" s="31"/>
      <c r="HEL760" s="31"/>
      <c r="HEM760" s="31"/>
      <c r="HEN760" s="31"/>
      <c r="HEO760" s="31"/>
      <c r="HEP760" s="31"/>
      <c r="HEQ760" s="31"/>
      <c r="HER760" s="31"/>
      <c r="HES760" s="31"/>
      <c r="HET760" s="31"/>
      <c r="HEU760" s="31"/>
      <c r="HEV760" s="31"/>
      <c r="HEW760" s="31"/>
      <c r="HEX760" s="31"/>
      <c r="HEY760" s="31"/>
      <c r="HEZ760" s="31"/>
      <c r="HFA760" s="31"/>
      <c r="HFB760" s="31"/>
      <c r="HFC760" s="31"/>
      <c r="HFD760" s="31"/>
      <c r="HFE760" s="31"/>
      <c r="HFF760" s="31"/>
      <c r="HFG760" s="31"/>
      <c r="HFH760" s="31"/>
      <c r="HFI760" s="31"/>
      <c r="HFJ760" s="31"/>
      <c r="HFK760" s="31"/>
      <c r="HFL760" s="31"/>
      <c r="HFM760" s="31"/>
      <c r="HFN760" s="31"/>
      <c r="HFO760" s="31"/>
      <c r="HFP760" s="31"/>
      <c r="HFQ760" s="31"/>
      <c r="HFR760" s="31"/>
      <c r="HFS760" s="31"/>
      <c r="HFT760" s="31"/>
      <c r="HFU760" s="31"/>
      <c r="HFV760" s="31"/>
      <c r="HFW760" s="31"/>
      <c r="HFX760" s="31"/>
      <c r="HFY760" s="31"/>
      <c r="HFZ760" s="31"/>
      <c r="HGA760" s="31"/>
      <c r="HGB760" s="31"/>
      <c r="HGC760" s="31"/>
      <c r="HGD760" s="31"/>
      <c r="HGE760" s="31"/>
      <c r="HGF760" s="31"/>
      <c r="HGG760" s="31"/>
      <c r="HGH760" s="31"/>
      <c r="HGI760" s="31"/>
      <c r="HGJ760" s="31"/>
      <c r="HGK760" s="31"/>
      <c r="HGL760" s="31"/>
      <c r="HGM760" s="31"/>
      <c r="HGN760" s="31"/>
      <c r="HGO760" s="31"/>
      <c r="HGP760" s="31"/>
      <c r="HGQ760" s="31"/>
      <c r="HGR760" s="31"/>
      <c r="HGS760" s="31"/>
      <c r="HGT760" s="31"/>
      <c r="HGU760" s="31"/>
      <c r="HGV760" s="31"/>
      <c r="HGW760" s="31"/>
      <c r="HGX760" s="31"/>
      <c r="HGY760" s="31"/>
      <c r="HGZ760" s="31"/>
      <c r="HHA760" s="31"/>
      <c r="HHB760" s="31"/>
      <c r="HHC760" s="31"/>
      <c r="HHD760" s="31"/>
      <c r="HHE760" s="31"/>
      <c r="HHF760" s="31"/>
      <c r="HHG760" s="31"/>
      <c r="HHH760" s="31"/>
      <c r="HHI760" s="31"/>
      <c r="HHJ760" s="31"/>
      <c r="HHK760" s="31"/>
      <c r="HHL760" s="31"/>
      <c r="HHM760" s="31"/>
      <c r="HHN760" s="31"/>
      <c r="HHO760" s="31"/>
      <c r="HHP760" s="31"/>
      <c r="HHQ760" s="31"/>
      <c r="HHR760" s="31"/>
      <c r="HHS760" s="31"/>
      <c r="HHT760" s="31"/>
      <c r="HHU760" s="31"/>
      <c r="HHV760" s="31"/>
      <c r="HHW760" s="31"/>
      <c r="HHX760" s="31"/>
      <c r="HHY760" s="31"/>
      <c r="HHZ760" s="31"/>
      <c r="HIA760" s="31"/>
      <c r="HIB760" s="31"/>
      <c r="HIC760" s="31"/>
      <c r="HID760" s="31"/>
      <c r="HIE760" s="31"/>
      <c r="HIF760" s="31"/>
      <c r="HIG760" s="31"/>
      <c r="HIH760" s="31"/>
      <c r="HII760" s="31"/>
      <c r="HIJ760" s="31"/>
      <c r="HIK760" s="31"/>
      <c r="HIL760" s="31"/>
      <c r="HIM760" s="31"/>
      <c r="HIN760" s="31"/>
      <c r="HIO760" s="31"/>
      <c r="HIP760" s="31"/>
      <c r="HIQ760" s="31"/>
      <c r="HIR760" s="31"/>
      <c r="HIS760" s="31"/>
      <c r="HIT760" s="31"/>
      <c r="HIU760" s="31"/>
      <c r="HIV760" s="31"/>
      <c r="HIW760" s="31"/>
      <c r="HIX760" s="31"/>
      <c r="HIY760" s="31"/>
      <c r="HIZ760" s="31"/>
      <c r="HJA760" s="31"/>
      <c r="HJB760" s="31"/>
      <c r="HJC760" s="31"/>
      <c r="HJD760" s="31"/>
      <c r="HJE760" s="31"/>
      <c r="HJF760" s="31"/>
      <c r="HJG760" s="31"/>
      <c r="HJH760" s="31"/>
      <c r="HJI760" s="31"/>
      <c r="HJJ760" s="31"/>
      <c r="HJK760" s="31"/>
      <c r="HJL760" s="31"/>
      <c r="HJM760" s="31"/>
      <c r="HJN760" s="31"/>
      <c r="HJO760" s="31"/>
      <c r="HJP760" s="31"/>
      <c r="HJQ760" s="31"/>
      <c r="HJR760" s="31"/>
      <c r="HJS760" s="31"/>
      <c r="HJT760" s="31"/>
      <c r="HJU760" s="31"/>
      <c r="HJV760" s="31"/>
      <c r="HJW760" s="31"/>
      <c r="HJX760" s="31"/>
      <c r="HJY760" s="31"/>
      <c r="HJZ760" s="31"/>
      <c r="HKA760" s="31"/>
      <c r="HKB760" s="31"/>
      <c r="HKC760" s="31"/>
      <c r="HKD760" s="31"/>
      <c r="HKE760" s="31"/>
      <c r="HKF760" s="31"/>
      <c r="HKG760" s="31"/>
      <c r="HKH760" s="31"/>
      <c r="HKI760" s="31"/>
      <c r="HKJ760" s="31"/>
      <c r="HKK760" s="31"/>
      <c r="HKL760" s="31"/>
      <c r="HKM760" s="31"/>
      <c r="HKN760" s="31"/>
      <c r="HKO760" s="31"/>
      <c r="HKP760" s="31"/>
      <c r="HKQ760" s="31"/>
      <c r="HKR760" s="31"/>
      <c r="HKS760" s="31"/>
      <c r="HKT760" s="31"/>
      <c r="HKU760" s="31"/>
      <c r="HKV760" s="31"/>
      <c r="HKW760" s="31"/>
      <c r="HKX760" s="31"/>
      <c r="HKY760" s="31"/>
      <c r="HKZ760" s="31"/>
      <c r="HLA760" s="31"/>
      <c r="HLB760" s="31"/>
      <c r="HLC760" s="31"/>
      <c r="HLD760" s="31"/>
      <c r="HLE760" s="31"/>
      <c r="HLF760" s="31"/>
      <c r="HLG760" s="31"/>
      <c r="HLH760" s="31"/>
      <c r="HLI760" s="31"/>
      <c r="HLJ760" s="31"/>
      <c r="HLK760" s="31"/>
      <c r="HLL760" s="31"/>
      <c r="HLM760" s="31"/>
      <c r="HLN760" s="31"/>
      <c r="HLO760" s="31"/>
      <c r="HLP760" s="31"/>
      <c r="HLQ760" s="31"/>
      <c r="HLR760" s="31"/>
      <c r="HLS760" s="31"/>
      <c r="HLT760" s="31"/>
      <c r="HLU760" s="31"/>
      <c r="HLV760" s="31"/>
      <c r="HLW760" s="31"/>
      <c r="HLX760" s="31"/>
      <c r="HLY760" s="31"/>
      <c r="HLZ760" s="31"/>
      <c r="HMA760" s="31"/>
      <c r="HMB760" s="31"/>
      <c r="HMC760" s="31"/>
      <c r="HMD760" s="31"/>
      <c r="HME760" s="31"/>
      <c r="HMF760" s="31"/>
      <c r="HMG760" s="31"/>
      <c r="HMH760" s="31"/>
      <c r="HMI760" s="31"/>
      <c r="HMJ760" s="31"/>
      <c r="HMK760" s="31"/>
      <c r="HML760" s="31"/>
      <c r="HMM760" s="31"/>
      <c r="HMN760" s="31"/>
      <c r="HMO760" s="31"/>
      <c r="HMP760" s="31"/>
      <c r="HMQ760" s="31"/>
      <c r="HMR760" s="31"/>
      <c r="HMS760" s="31"/>
      <c r="HMT760" s="31"/>
      <c r="HMU760" s="31"/>
      <c r="HMV760" s="31"/>
      <c r="HMW760" s="31"/>
      <c r="HMX760" s="31"/>
      <c r="HMY760" s="31"/>
      <c r="HMZ760" s="31"/>
      <c r="HNA760" s="31"/>
      <c r="HNB760" s="31"/>
      <c r="HNC760" s="31"/>
      <c r="HND760" s="31"/>
      <c r="HNE760" s="31"/>
      <c r="HNF760" s="31"/>
      <c r="HNG760" s="31"/>
      <c r="HNH760" s="31"/>
      <c r="HNI760" s="31"/>
      <c r="HNJ760" s="31"/>
      <c r="HNK760" s="31"/>
      <c r="HNL760" s="31"/>
      <c r="HNM760" s="31"/>
      <c r="HNN760" s="31"/>
      <c r="HNO760" s="31"/>
      <c r="HNP760" s="31"/>
      <c r="HNQ760" s="31"/>
      <c r="HNR760" s="31"/>
      <c r="HNS760" s="31"/>
      <c r="HNT760" s="31"/>
      <c r="HNU760" s="31"/>
      <c r="HNV760" s="31"/>
      <c r="HNW760" s="31"/>
      <c r="HNX760" s="31"/>
      <c r="HNY760" s="31"/>
      <c r="HNZ760" s="31"/>
      <c r="HOA760" s="31"/>
      <c r="HOB760" s="31"/>
      <c r="HOC760" s="31"/>
      <c r="HOD760" s="31"/>
      <c r="HOE760" s="31"/>
      <c r="HOF760" s="31"/>
      <c r="HOG760" s="31"/>
      <c r="HOH760" s="31"/>
      <c r="HOI760" s="31"/>
      <c r="HOJ760" s="31"/>
      <c r="HOK760" s="31"/>
      <c r="HOL760" s="31"/>
      <c r="HOM760" s="31"/>
      <c r="HON760" s="31"/>
      <c r="HOO760" s="31"/>
      <c r="HOP760" s="31"/>
      <c r="HOQ760" s="31"/>
      <c r="HOR760" s="31"/>
      <c r="HOS760" s="31"/>
      <c r="HOT760" s="31"/>
      <c r="HOU760" s="31"/>
      <c r="HOV760" s="31"/>
      <c r="HOW760" s="31"/>
      <c r="HOX760" s="31"/>
      <c r="HOY760" s="31"/>
      <c r="HOZ760" s="31"/>
      <c r="HPA760" s="31"/>
      <c r="HPB760" s="31"/>
      <c r="HPC760" s="31"/>
      <c r="HPD760" s="31"/>
      <c r="HPE760" s="31"/>
      <c r="HPF760" s="31"/>
      <c r="HPG760" s="31"/>
      <c r="HPH760" s="31"/>
      <c r="HPI760" s="31"/>
      <c r="HPJ760" s="31"/>
      <c r="HPK760" s="31"/>
      <c r="HPL760" s="31"/>
      <c r="HPM760" s="31"/>
      <c r="HPN760" s="31"/>
      <c r="HPO760" s="31"/>
      <c r="HPP760" s="31"/>
      <c r="HPQ760" s="31"/>
      <c r="HPR760" s="31"/>
      <c r="HPS760" s="31"/>
      <c r="HPT760" s="31"/>
      <c r="HPU760" s="31"/>
      <c r="HPV760" s="31"/>
      <c r="HPW760" s="31"/>
      <c r="HPX760" s="31"/>
      <c r="HPY760" s="31"/>
      <c r="HPZ760" s="31"/>
      <c r="HQA760" s="31"/>
      <c r="HQB760" s="31"/>
      <c r="HQC760" s="31"/>
      <c r="HQD760" s="31"/>
      <c r="HQE760" s="31"/>
      <c r="HQF760" s="31"/>
      <c r="HQG760" s="31"/>
      <c r="HQH760" s="31"/>
      <c r="HQI760" s="31"/>
      <c r="HQJ760" s="31"/>
      <c r="HQK760" s="31"/>
      <c r="HQL760" s="31"/>
      <c r="HQM760" s="31"/>
      <c r="HQN760" s="31"/>
      <c r="HQO760" s="31"/>
      <c r="HQP760" s="31"/>
      <c r="HQQ760" s="31"/>
      <c r="HQR760" s="31"/>
      <c r="HQS760" s="31"/>
      <c r="HQT760" s="31"/>
      <c r="HQU760" s="31"/>
      <c r="HQV760" s="31"/>
      <c r="HQW760" s="31"/>
      <c r="HQX760" s="31"/>
      <c r="HQY760" s="31"/>
      <c r="HQZ760" s="31"/>
      <c r="HRA760" s="31"/>
      <c r="HRB760" s="31"/>
      <c r="HRC760" s="31"/>
      <c r="HRD760" s="31"/>
      <c r="HRE760" s="31"/>
      <c r="HRF760" s="31"/>
      <c r="HRG760" s="31"/>
      <c r="HRH760" s="31"/>
      <c r="HRI760" s="31"/>
      <c r="HRJ760" s="31"/>
      <c r="HRK760" s="31"/>
      <c r="HRL760" s="31"/>
      <c r="HRM760" s="31"/>
      <c r="HRN760" s="31"/>
      <c r="HRO760" s="31"/>
      <c r="HRP760" s="31"/>
      <c r="HRQ760" s="31"/>
      <c r="HRR760" s="31"/>
      <c r="HRS760" s="31"/>
      <c r="HRT760" s="31"/>
      <c r="HRU760" s="31"/>
      <c r="HRV760" s="31"/>
      <c r="HRW760" s="31"/>
      <c r="HRX760" s="31"/>
      <c r="HRY760" s="31"/>
      <c r="HRZ760" s="31"/>
      <c r="HSA760" s="31"/>
      <c r="HSB760" s="31"/>
      <c r="HSC760" s="31"/>
      <c r="HSD760" s="31"/>
      <c r="HSE760" s="31"/>
      <c r="HSF760" s="31"/>
      <c r="HSG760" s="31"/>
      <c r="HSH760" s="31"/>
      <c r="HSI760" s="31"/>
      <c r="HSJ760" s="31"/>
      <c r="HSK760" s="31"/>
      <c r="HSL760" s="31"/>
      <c r="HSM760" s="31"/>
      <c r="HSN760" s="31"/>
      <c r="HSO760" s="31"/>
      <c r="HSP760" s="31"/>
      <c r="HSQ760" s="31"/>
      <c r="HSR760" s="31"/>
      <c r="HSS760" s="31"/>
      <c r="HST760" s="31"/>
      <c r="HSU760" s="31"/>
      <c r="HSV760" s="31"/>
      <c r="HSW760" s="31"/>
      <c r="HSX760" s="31"/>
      <c r="HSY760" s="31"/>
      <c r="HSZ760" s="31"/>
      <c r="HTA760" s="31"/>
      <c r="HTB760" s="31"/>
      <c r="HTC760" s="31"/>
      <c r="HTD760" s="31"/>
      <c r="HTE760" s="31"/>
      <c r="HTF760" s="31"/>
      <c r="HTG760" s="31"/>
      <c r="HTH760" s="31"/>
      <c r="HTI760" s="31"/>
      <c r="HTJ760" s="31"/>
      <c r="HTK760" s="31"/>
      <c r="HTL760" s="31"/>
      <c r="HTM760" s="31"/>
      <c r="HTN760" s="31"/>
      <c r="HTO760" s="31"/>
      <c r="HTP760" s="31"/>
      <c r="HTQ760" s="31"/>
      <c r="HTR760" s="31"/>
      <c r="HTS760" s="31"/>
      <c r="HTT760" s="31"/>
      <c r="HTU760" s="31"/>
      <c r="HTV760" s="31"/>
      <c r="HTW760" s="31"/>
      <c r="HTX760" s="31"/>
      <c r="HTY760" s="31"/>
      <c r="HTZ760" s="31"/>
      <c r="HUA760" s="31"/>
      <c r="HUB760" s="31"/>
      <c r="HUC760" s="31"/>
      <c r="HUD760" s="31"/>
      <c r="HUE760" s="31"/>
      <c r="HUF760" s="31"/>
      <c r="HUG760" s="31"/>
      <c r="HUH760" s="31"/>
      <c r="HUI760" s="31"/>
      <c r="HUJ760" s="31"/>
      <c r="HUK760" s="31"/>
      <c r="HUL760" s="31"/>
      <c r="HUM760" s="31"/>
      <c r="HUN760" s="31"/>
      <c r="HUO760" s="31"/>
      <c r="HUP760" s="31"/>
      <c r="HUQ760" s="31"/>
      <c r="HUR760" s="31"/>
      <c r="HUS760" s="31"/>
      <c r="HUT760" s="31"/>
      <c r="HUU760" s="31"/>
      <c r="HUV760" s="31"/>
      <c r="HUW760" s="31"/>
      <c r="HUX760" s="31"/>
      <c r="HUY760" s="31"/>
      <c r="HUZ760" s="31"/>
      <c r="HVA760" s="31"/>
      <c r="HVB760" s="31"/>
      <c r="HVC760" s="31"/>
      <c r="HVD760" s="31"/>
      <c r="HVE760" s="31"/>
      <c r="HVF760" s="31"/>
      <c r="HVG760" s="31"/>
      <c r="HVH760" s="31"/>
      <c r="HVI760" s="31"/>
      <c r="HVJ760" s="31"/>
      <c r="HVK760" s="31"/>
      <c r="HVL760" s="31"/>
      <c r="HVM760" s="31"/>
      <c r="HVN760" s="31"/>
      <c r="HVO760" s="31"/>
      <c r="HVP760" s="31"/>
      <c r="HVQ760" s="31"/>
      <c r="HVR760" s="31"/>
      <c r="HVS760" s="31"/>
      <c r="HVT760" s="31"/>
      <c r="HVU760" s="31"/>
      <c r="HVV760" s="31"/>
      <c r="HVW760" s="31"/>
      <c r="HVX760" s="31"/>
      <c r="HVY760" s="31"/>
      <c r="HVZ760" s="31"/>
      <c r="HWA760" s="31"/>
      <c r="HWB760" s="31"/>
      <c r="HWC760" s="31"/>
      <c r="HWD760" s="31"/>
      <c r="HWE760" s="31"/>
      <c r="HWF760" s="31"/>
      <c r="HWG760" s="31"/>
      <c r="HWH760" s="31"/>
      <c r="HWI760" s="31"/>
      <c r="HWJ760" s="31"/>
      <c r="HWK760" s="31"/>
      <c r="HWL760" s="31"/>
      <c r="HWM760" s="31"/>
      <c r="HWN760" s="31"/>
      <c r="HWO760" s="31"/>
      <c r="HWP760" s="31"/>
      <c r="HWQ760" s="31"/>
      <c r="HWR760" s="31"/>
      <c r="HWS760" s="31"/>
      <c r="HWT760" s="31"/>
      <c r="HWU760" s="31"/>
      <c r="HWV760" s="31"/>
      <c r="HWW760" s="31"/>
      <c r="HWX760" s="31"/>
      <c r="HWY760" s="31"/>
      <c r="HWZ760" s="31"/>
      <c r="HXA760" s="31"/>
      <c r="HXB760" s="31"/>
      <c r="HXC760" s="31"/>
      <c r="HXD760" s="31"/>
      <c r="HXE760" s="31"/>
      <c r="HXF760" s="31"/>
      <c r="HXG760" s="31"/>
      <c r="HXH760" s="31"/>
      <c r="HXI760" s="31"/>
      <c r="HXJ760" s="31"/>
      <c r="HXK760" s="31"/>
      <c r="HXL760" s="31"/>
      <c r="HXM760" s="31"/>
      <c r="HXN760" s="31"/>
      <c r="HXO760" s="31"/>
      <c r="HXP760" s="31"/>
      <c r="HXQ760" s="31"/>
      <c r="HXR760" s="31"/>
      <c r="HXS760" s="31"/>
      <c r="HXT760" s="31"/>
      <c r="HXU760" s="31"/>
      <c r="HXV760" s="31"/>
      <c r="HXW760" s="31"/>
      <c r="HXX760" s="31"/>
      <c r="HXY760" s="31"/>
      <c r="HXZ760" s="31"/>
      <c r="HYA760" s="31"/>
      <c r="HYB760" s="31"/>
      <c r="HYC760" s="31"/>
      <c r="HYD760" s="31"/>
      <c r="HYE760" s="31"/>
      <c r="HYF760" s="31"/>
      <c r="HYG760" s="31"/>
      <c r="HYH760" s="31"/>
      <c r="HYI760" s="31"/>
      <c r="HYJ760" s="31"/>
      <c r="HYK760" s="31"/>
      <c r="HYL760" s="31"/>
      <c r="HYM760" s="31"/>
      <c r="HYN760" s="31"/>
      <c r="HYO760" s="31"/>
      <c r="HYP760" s="31"/>
      <c r="HYQ760" s="31"/>
      <c r="HYR760" s="31"/>
      <c r="HYS760" s="31"/>
      <c r="HYT760" s="31"/>
      <c r="HYU760" s="31"/>
      <c r="HYV760" s="31"/>
      <c r="HYW760" s="31"/>
      <c r="HYX760" s="31"/>
      <c r="HYY760" s="31"/>
      <c r="HYZ760" s="31"/>
      <c r="HZA760" s="31"/>
      <c r="HZB760" s="31"/>
      <c r="HZC760" s="31"/>
      <c r="HZD760" s="31"/>
      <c r="HZE760" s="31"/>
      <c r="HZF760" s="31"/>
      <c r="HZG760" s="31"/>
      <c r="HZH760" s="31"/>
      <c r="HZI760" s="31"/>
      <c r="HZJ760" s="31"/>
      <c r="HZK760" s="31"/>
      <c r="HZL760" s="31"/>
      <c r="HZM760" s="31"/>
      <c r="HZN760" s="31"/>
      <c r="HZO760" s="31"/>
      <c r="HZP760" s="31"/>
      <c r="HZQ760" s="31"/>
      <c r="HZR760" s="31"/>
      <c r="HZS760" s="31"/>
      <c r="HZT760" s="31"/>
      <c r="HZU760" s="31"/>
      <c r="HZV760" s="31"/>
      <c r="HZW760" s="31"/>
      <c r="HZX760" s="31"/>
      <c r="HZY760" s="31"/>
      <c r="HZZ760" s="31"/>
      <c r="IAA760" s="31"/>
      <c r="IAB760" s="31"/>
      <c r="IAC760" s="31"/>
      <c r="IAD760" s="31"/>
      <c r="IAE760" s="31"/>
      <c r="IAF760" s="31"/>
      <c r="IAG760" s="31"/>
      <c r="IAH760" s="31"/>
      <c r="IAI760" s="31"/>
      <c r="IAJ760" s="31"/>
      <c r="IAK760" s="31"/>
      <c r="IAL760" s="31"/>
      <c r="IAM760" s="31"/>
      <c r="IAN760" s="31"/>
      <c r="IAO760" s="31"/>
      <c r="IAP760" s="31"/>
      <c r="IAQ760" s="31"/>
      <c r="IAR760" s="31"/>
      <c r="IAS760" s="31"/>
      <c r="IAT760" s="31"/>
      <c r="IAU760" s="31"/>
      <c r="IAV760" s="31"/>
      <c r="IAW760" s="31"/>
      <c r="IAX760" s="31"/>
      <c r="IAY760" s="31"/>
      <c r="IAZ760" s="31"/>
      <c r="IBA760" s="31"/>
      <c r="IBB760" s="31"/>
      <c r="IBC760" s="31"/>
      <c r="IBD760" s="31"/>
      <c r="IBE760" s="31"/>
      <c r="IBF760" s="31"/>
      <c r="IBG760" s="31"/>
      <c r="IBH760" s="31"/>
      <c r="IBI760" s="31"/>
      <c r="IBJ760" s="31"/>
      <c r="IBK760" s="31"/>
      <c r="IBL760" s="31"/>
      <c r="IBM760" s="31"/>
      <c r="IBN760" s="31"/>
      <c r="IBO760" s="31"/>
      <c r="IBP760" s="31"/>
      <c r="IBQ760" s="31"/>
      <c r="IBR760" s="31"/>
      <c r="IBS760" s="31"/>
      <c r="IBT760" s="31"/>
      <c r="IBU760" s="31"/>
      <c r="IBV760" s="31"/>
      <c r="IBW760" s="31"/>
      <c r="IBX760" s="31"/>
      <c r="IBY760" s="31"/>
      <c r="IBZ760" s="31"/>
      <c r="ICA760" s="31"/>
      <c r="ICB760" s="31"/>
      <c r="ICC760" s="31"/>
      <c r="ICD760" s="31"/>
      <c r="ICE760" s="31"/>
      <c r="ICF760" s="31"/>
      <c r="ICG760" s="31"/>
      <c r="ICH760" s="31"/>
      <c r="ICI760" s="31"/>
      <c r="ICJ760" s="31"/>
      <c r="ICK760" s="31"/>
      <c r="ICL760" s="31"/>
      <c r="ICM760" s="31"/>
      <c r="ICN760" s="31"/>
      <c r="ICO760" s="31"/>
      <c r="ICP760" s="31"/>
      <c r="ICQ760" s="31"/>
      <c r="ICR760" s="31"/>
      <c r="ICS760" s="31"/>
      <c r="ICT760" s="31"/>
      <c r="ICU760" s="31"/>
      <c r="ICV760" s="31"/>
      <c r="ICW760" s="31"/>
      <c r="ICX760" s="31"/>
      <c r="ICY760" s="31"/>
      <c r="ICZ760" s="31"/>
      <c r="IDA760" s="31"/>
      <c r="IDB760" s="31"/>
      <c r="IDC760" s="31"/>
      <c r="IDD760" s="31"/>
      <c r="IDE760" s="31"/>
      <c r="IDF760" s="31"/>
      <c r="IDG760" s="31"/>
      <c r="IDH760" s="31"/>
      <c r="IDI760" s="31"/>
      <c r="IDJ760" s="31"/>
      <c r="IDK760" s="31"/>
      <c r="IDL760" s="31"/>
      <c r="IDM760" s="31"/>
      <c r="IDN760" s="31"/>
      <c r="IDO760" s="31"/>
      <c r="IDP760" s="31"/>
      <c r="IDQ760" s="31"/>
      <c r="IDR760" s="31"/>
      <c r="IDS760" s="31"/>
      <c r="IDT760" s="31"/>
      <c r="IDU760" s="31"/>
      <c r="IDV760" s="31"/>
      <c r="IDW760" s="31"/>
      <c r="IDX760" s="31"/>
      <c r="IDY760" s="31"/>
      <c r="IDZ760" s="31"/>
      <c r="IEA760" s="31"/>
      <c r="IEB760" s="31"/>
      <c r="IEC760" s="31"/>
      <c r="IED760" s="31"/>
      <c r="IEE760" s="31"/>
      <c r="IEF760" s="31"/>
      <c r="IEG760" s="31"/>
      <c r="IEH760" s="31"/>
      <c r="IEI760" s="31"/>
      <c r="IEJ760" s="31"/>
      <c r="IEK760" s="31"/>
      <c r="IEL760" s="31"/>
      <c r="IEM760" s="31"/>
      <c r="IEN760" s="31"/>
      <c r="IEO760" s="31"/>
      <c r="IEP760" s="31"/>
      <c r="IEQ760" s="31"/>
      <c r="IER760" s="31"/>
      <c r="IES760" s="31"/>
      <c r="IET760" s="31"/>
      <c r="IEU760" s="31"/>
      <c r="IEV760" s="31"/>
      <c r="IEW760" s="31"/>
      <c r="IEX760" s="31"/>
      <c r="IEY760" s="31"/>
      <c r="IEZ760" s="31"/>
      <c r="IFA760" s="31"/>
      <c r="IFB760" s="31"/>
      <c r="IFC760" s="31"/>
      <c r="IFD760" s="31"/>
      <c r="IFE760" s="31"/>
      <c r="IFF760" s="31"/>
      <c r="IFG760" s="31"/>
      <c r="IFH760" s="31"/>
      <c r="IFI760" s="31"/>
      <c r="IFJ760" s="31"/>
      <c r="IFK760" s="31"/>
      <c r="IFL760" s="31"/>
      <c r="IFM760" s="31"/>
      <c r="IFN760" s="31"/>
      <c r="IFO760" s="31"/>
      <c r="IFP760" s="31"/>
      <c r="IFQ760" s="31"/>
      <c r="IFR760" s="31"/>
      <c r="IFS760" s="31"/>
      <c r="IFT760" s="31"/>
      <c r="IFU760" s="31"/>
      <c r="IFV760" s="31"/>
      <c r="IFW760" s="31"/>
      <c r="IFX760" s="31"/>
      <c r="IFY760" s="31"/>
      <c r="IFZ760" s="31"/>
      <c r="IGA760" s="31"/>
      <c r="IGB760" s="31"/>
      <c r="IGC760" s="31"/>
      <c r="IGD760" s="31"/>
      <c r="IGE760" s="31"/>
      <c r="IGF760" s="31"/>
      <c r="IGG760" s="31"/>
      <c r="IGH760" s="31"/>
      <c r="IGI760" s="31"/>
      <c r="IGJ760" s="31"/>
      <c r="IGK760" s="31"/>
      <c r="IGL760" s="31"/>
      <c r="IGM760" s="31"/>
      <c r="IGN760" s="31"/>
      <c r="IGO760" s="31"/>
      <c r="IGP760" s="31"/>
      <c r="IGQ760" s="31"/>
      <c r="IGR760" s="31"/>
      <c r="IGS760" s="31"/>
      <c r="IGT760" s="31"/>
      <c r="IGU760" s="31"/>
      <c r="IGV760" s="31"/>
      <c r="IGW760" s="31"/>
      <c r="IGX760" s="31"/>
      <c r="IGY760" s="31"/>
      <c r="IGZ760" s="31"/>
      <c r="IHA760" s="31"/>
      <c r="IHB760" s="31"/>
      <c r="IHC760" s="31"/>
      <c r="IHD760" s="31"/>
      <c r="IHE760" s="31"/>
      <c r="IHF760" s="31"/>
      <c r="IHG760" s="31"/>
      <c r="IHH760" s="31"/>
      <c r="IHI760" s="31"/>
      <c r="IHJ760" s="31"/>
      <c r="IHK760" s="31"/>
      <c r="IHL760" s="31"/>
      <c r="IHM760" s="31"/>
      <c r="IHN760" s="31"/>
      <c r="IHO760" s="31"/>
      <c r="IHP760" s="31"/>
      <c r="IHQ760" s="31"/>
      <c r="IHR760" s="31"/>
      <c r="IHS760" s="31"/>
      <c r="IHT760" s="31"/>
      <c r="IHU760" s="31"/>
      <c r="IHV760" s="31"/>
      <c r="IHW760" s="31"/>
      <c r="IHX760" s="31"/>
      <c r="IHY760" s="31"/>
      <c r="IHZ760" s="31"/>
      <c r="IIA760" s="31"/>
      <c r="IIB760" s="31"/>
      <c r="IIC760" s="31"/>
      <c r="IID760" s="31"/>
      <c r="IIE760" s="31"/>
      <c r="IIF760" s="31"/>
      <c r="IIG760" s="31"/>
      <c r="IIH760" s="31"/>
      <c r="III760" s="31"/>
      <c r="IIJ760" s="31"/>
      <c r="IIK760" s="31"/>
      <c r="IIL760" s="31"/>
      <c r="IIM760" s="31"/>
      <c r="IIN760" s="31"/>
      <c r="IIO760" s="31"/>
      <c r="IIP760" s="31"/>
      <c r="IIQ760" s="31"/>
      <c r="IIR760" s="31"/>
      <c r="IIS760" s="31"/>
      <c r="IIT760" s="31"/>
      <c r="IIU760" s="31"/>
      <c r="IIV760" s="31"/>
      <c r="IIW760" s="31"/>
      <c r="IIX760" s="31"/>
      <c r="IIY760" s="31"/>
      <c r="IIZ760" s="31"/>
      <c r="IJA760" s="31"/>
      <c r="IJB760" s="31"/>
      <c r="IJC760" s="31"/>
      <c r="IJD760" s="31"/>
      <c r="IJE760" s="31"/>
      <c r="IJF760" s="31"/>
      <c r="IJG760" s="31"/>
      <c r="IJH760" s="31"/>
      <c r="IJI760" s="31"/>
      <c r="IJJ760" s="31"/>
      <c r="IJK760" s="31"/>
      <c r="IJL760" s="31"/>
      <c r="IJM760" s="31"/>
      <c r="IJN760" s="31"/>
      <c r="IJO760" s="31"/>
      <c r="IJP760" s="31"/>
      <c r="IJQ760" s="31"/>
      <c r="IJR760" s="31"/>
      <c r="IJS760" s="31"/>
      <c r="IJT760" s="31"/>
      <c r="IJU760" s="31"/>
      <c r="IJV760" s="31"/>
      <c r="IJW760" s="31"/>
      <c r="IJX760" s="31"/>
      <c r="IJY760" s="31"/>
      <c r="IJZ760" s="31"/>
      <c r="IKA760" s="31"/>
      <c r="IKB760" s="31"/>
      <c r="IKC760" s="31"/>
      <c r="IKD760" s="31"/>
      <c r="IKE760" s="31"/>
      <c r="IKF760" s="31"/>
      <c r="IKG760" s="31"/>
      <c r="IKH760" s="31"/>
      <c r="IKI760" s="31"/>
      <c r="IKJ760" s="31"/>
      <c r="IKK760" s="31"/>
      <c r="IKL760" s="31"/>
      <c r="IKM760" s="31"/>
      <c r="IKN760" s="31"/>
      <c r="IKO760" s="31"/>
      <c r="IKP760" s="31"/>
      <c r="IKQ760" s="31"/>
      <c r="IKR760" s="31"/>
      <c r="IKS760" s="31"/>
      <c r="IKT760" s="31"/>
      <c r="IKU760" s="31"/>
      <c r="IKV760" s="31"/>
      <c r="IKW760" s="31"/>
      <c r="IKX760" s="31"/>
      <c r="IKY760" s="31"/>
      <c r="IKZ760" s="31"/>
      <c r="ILA760" s="31"/>
      <c r="ILB760" s="31"/>
      <c r="ILC760" s="31"/>
      <c r="ILD760" s="31"/>
      <c r="ILE760" s="31"/>
      <c r="ILF760" s="31"/>
      <c r="ILG760" s="31"/>
      <c r="ILH760" s="31"/>
      <c r="ILI760" s="31"/>
      <c r="ILJ760" s="31"/>
      <c r="ILK760" s="31"/>
      <c r="ILL760" s="31"/>
      <c r="ILM760" s="31"/>
      <c r="ILN760" s="31"/>
      <c r="ILO760" s="31"/>
      <c r="ILP760" s="31"/>
      <c r="ILQ760" s="31"/>
      <c r="ILR760" s="31"/>
      <c r="ILS760" s="31"/>
      <c r="ILT760" s="31"/>
      <c r="ILU760" s="31"/>
      <c r="ILV760" s="31"/>
      <c r="ILW760" s="31"/>
      <c r="ILX760" s="31"/>
      <c r="ILY760" s="31"/>
      <c r="ILZ760" s="31"/>
      <c r="IMA760" s="31"/>
      <c r="IMB760" s="31"/>
      <c r="IMC760" s="31"/>
      <c r="IMD760" s="31"/>
      <c r="IME760" s="31"/>
      <c r="IMF760" s="31"/>
      <c r="IMG760" s="31"/>
      <c r="IMH760" s="31"/>
      <c r="IMI760" s="31"/>
      <c r="IMJ760" s="31"/>
      <c r="IMK760" s="31"/>
      <c r="IML760" s="31"/>
      <c r="IMM760" s="31"/>
      <c r="IMN760" s="31"/>
      <c r="IMO760" s="31"/>
      <c r="IMP760" s="31"/>
      <c r="IMQ760" s="31"/>
      <c r="IMR760" s="31"/>
      <c r="IMS760" s="31"/>
      <c r="IMT760" s="31"/>
      <c r="IMU760" s="31"/>
      <c r="IMV760" s="31"/>
      <c r="IMW760" s="31"/>
      <c r="IMX760" s="31"/>
      <c r="IMY760" s="31"/>
      <c r="IMZ760" s="31"/>
      <c r="INA760" s="31"/>
      <c r="INB760" s="31"/>
      <c r="INC760" s="31"/>
      <c r="IND760" s="31"/>
      <c r="INE760" s="31"/>
      <c r="INF760" s="31"/>
      <c r="ING760" s="31"/>
      <c r="INH760" s="31"/>
      <c r="INI760" s="31"/>
      <c r="INJ760" s="31"/>
      <c r="INK760" s="31"/>
      <c r="INL760" s="31"/>
      <c r="INM760" s="31"/>
      <c r="INN760" s="31"/>
      <c r="INO760" s="31"/>
      <c r="INP760" s="31"/>
      <c r="INQ760" s="31"/>
      <c r="INR760" s="31"/>
      <c r="INS760" s="31"/>
      <c r="INT760" s="31"/>
      <c r="INU760" s="31"/>
      <c r="INV760" s="31"/>
      <c r="INW760" s="31"/>
      <c r="INX760" s="31"/>
      <c r="INY760" s="31"/>
      <c r="INZ760" s="31"/>
      <c r="IOA760" s="31"/>
      <c r="IOB760" s="31"/>
      <c r="IOC760" s="31"/>
      <c r="IOD760" s="31"/>
      <c r="IOE760" s="31"/>
      <c r="IOF760" s="31"/>
      <c r="IOG760" s="31"/>
      <c r="IOH760" s="31"/>
      <c r="IOI760" s="31"/>
      <c r="IOJ760" s="31"/>
      <c r="IOK760" s="31"/>
      <c r="IOL760" s="31"/>
      <c r="IOM760" s="31"/>
      <c r="ION760" s="31"/>
      <c r="IOO760" s="31"/>
      <c r="IOP760" s="31"/>
      <c r="IOQ760" s="31"/>
      <c r="IOR760" s="31"/>
      <c r="IOS760" s="31"/>
      <c r="IOT760" s="31"/>
      <c r="IOU760" s="31"/>
      <c r="IOV760" s="31"/>
      <c r="IOW760" s="31"/>
      <c r="IOX760" s="31"/>
      <c r="IOY760" s="31"/>
      <c r="IOZ760" s="31"/>
      <c r="IPA760" s="31"/>
      <c r="IPB760" s="31"/>
      <c r="IPC760" s="31"/>
      <c r="IPD760" s="31"/>
      <c r="IPE760" s="31"/>
      <c r="IPF760" s="31"/>
      <c r="IPG760" s="31"/>
      <c r="IPH760" s="31"/>
      <c r="IPI760" s="31"/>
      <c r="IPJ760" s="31"/>
      <c r="IPK760" s="31"/>
      <c r="IPL760" s="31"/>
      <c r="IPM760" s="31"/>
      <c r="IPN760" s="31"/>
      <c r="IPO760" s="31"/>
      <c r="IPP760" s="31"/>
      <c r="IPQ760" s="31"/>
      <c r="IPR760" s="31"/>
      <c r="IPS760" s="31"/>
      <c r="IPT760" s="31"/>
      <c r="IPU760" s="31"/>
      <c r="IPV760" s="31"/>
      <c r="IPW760" s="31"/>
      <c r="IPX760" s="31"/>
      <c r="IPY760" s="31"/>
      <c r="IPZ760" s="31"/>
      <c r="IQA760" s="31"/>
      <c r="IQB760" s="31"/>
      <c r="IQC760" s="31"/>
      <c r="IQD760" s="31"/>
      <c r="IQE760" s="31"/>
      <c r="IQF760" s="31"/>
      <c r="IQG760" s="31"/>
      <c r="IQH760" s="31"/>
      <c r="IQI760" s="31"/>
      <c r="IQJ760" s="31"/>
      <c r="IQK760" s="31"/>
      <c r="IQL760" s="31"/>
      <c r="IQM760" s="31"/>
      <c r="IQN760" s="31"/>
      <c r="IQO760" s="31"/>
      <c r="IQP760" s="31"/>
      <c r="IQQ760" s="31"/>
      <c r="IQR760" s="31"/>
      <c r="IQS760" s="31"/>
      <c r="IQT760" s="31"/>
      <c r="IQU760" s="31"/>
      <c r="IQV760" s="31"/>
      <c r="IQW760" s="31"/>
      <c r="IQX760" s="31"/>
      <c r="IQY760" s="31"/>
      <c r="IQZ760" s="31"/>
      <c r="IRA760" s="31"/>
      <c r="IRB760" s="31"/>
      <c r="IRC760" s="31"/>
      <c r="IRD760" s="31"/>
      <c r="IRE760" s="31"/>
      <c r="IRF760" s="31"/>
      <c r="IRG760" s="31"/>
      <c r="IRH760" s="31"/>
      <c r="IRI760" s="31"/>
      <c r="IRJ760" s="31"/>
      <c r="IRK760" s="31"/>
      <c r="IRL760" s="31"/>
      <c r="IRM760" s="31"/>
      <c r="IRN760" s="31"/>
      <c r="IRO760" s="31"/>
      <c r="IRP760" s="31"/>
      <c r="IRQ760" s="31"/>
      <c r="IRR760" s="31"/>
      <c r="IRS760" s="31"/>
      <c r="IRT760" s="31"/>
      <c r="IRU760" s="31"/>
      <c r="IRV760" s="31"/>
      <c r="IRW760" s="31"/>
      <c r="IRX760" s="31"/>
      <c r="IRY760" s="31"/>
      <c r="IRZ760" s="31"/>
      <c r="ISA760" s="31"/>
      <c r="ISB760" s="31"/>
      <c r="ISC760" s="31"/>
      <c r="ISD760" s="31"/>
      <c r="ISE760" s="31"/>
      <c r="ISF760" s="31"/>
      <c r="ISG760" s="31"/>
      <c r="ISH760" s="31"/>
      <c r="ISI760" s="31"/>
      <c r="ISJ760" s="31"/>
      <c r="ISK760" s="31"/>
      <c r="ISL760" s="31"/>
      <c r="ISM760" s="31"/>
      <c r="ISN760" s="31"/>
      <c r="ISO760" s="31"/>
      <c r="ISP760" s="31"/>
      <c r="ISQ760" s="31"/>
      <c r="ISR760" s="31"/>
      <c r="ISS760" s="31"/>
      <c r="IST760" s="31"/>
      <c r="ISU760" s="31"/>
      <c r="ISV760" s="31"/>
      <c r="ISW760" s="31"/>
      <c r="ISX760" s="31"/>
      <c r="ISY760" s="31"/>
      <c r="ISZ760" s="31"/>
      <c r="ITA760" s="31"/>
      <c r="ITB760" s="31"/>
      <c r="ITC760" s="31"/>
      <c r="ITD760" s="31"/>
      <c r="ITE760" s="31"/>
      <c r="ITF760" s="31"/>
      <c r="ITG760" s="31"/>
      <c r="ITH760" s="31"/>
      <c r="ITI760" s="31"/>
      <c r="ITJ760" s="31"/>
      <c r="ITK760" s="31"/>
      <c r="ITL760" s="31"/>
      <c r="ITM760" s="31"/>
      <c r="ITN760" s="31"/>
      <c r="ITO760" s="31"/>
      <c r="ITP760" s="31"/>
      <c r="ITQ760" s="31"/>
      <c r="ITR760" s="31"/>
      <c r="ITS760" s="31"/>
      <c r="ITT760" s="31"/>
      <c r="ITU760" s="31"/>
      <c r="ITV760" s="31"/>
      <c r="ITW760" s="31"/>
      <c r="ITX760" s="31"/>
      <c r="ITY760" s="31"/>
      <c r="ITZ760" s="31"/>
      <c r="IUA760" s="31"/>
      <c r="IUB760" s="31"/>
      <c r="IUC760" s="31"/>
      <c r="IUD760" s="31"/>
      <c r="IUE760" s="31"/>
      <c r="IUF760" s="31"/>
      <c r="IUG760" s="31"/>
      <c r="IUH760" s="31"/>
      <c r="IUI760" s="31"/>
      <c r="IUJ760" s="31"/>
      <c r="IUK760" s="31"/>
      <c r="IUL760" s="31"/>
      <c r="IUM760" s="31"/>
      <c r="IUN760" s="31"/>
      <c r="IUO760" s="31"/>
      <c r="IUP760" s="31"/>
      <c r="IUQ760" s="31"/>
      <c r="IUR760" s="31"/>
      <c r="IUS760" s="31"/>
      <c r="IUT760" s="31"/>
      <c r="IUU760" s="31"/>
      <c r="IUV760" s="31"/>
      <c r="IUW760" s="31"/>
      <c r="IUX760" s="31"/>
      <c r="IUY760" s="31"/>
      <c r="IUZ760" s="31"/>
      <c r="IVA760" s="31"/>
      <c r="IVB760" s="31"/>
      <c r="IVC760" s="31"/>
      <c r="IVD760" s="31"/>
      <c r="IVE760" s="31"/>
      <c r="IVF760" s="31"/>
      <c r="IVG760" s="31"/>
      <c r="IVH760" s="31"/>
      <c r="IVI760" s="31"/>
      <c r="IVJ760" s="31"/>
      <c r="IVK760" s="31"/>
      <c r="IVL760" s="31"/>
      <c r="IVM760" s="31"/>
      <c r="IVN760" s="31"/>
      <c r="IVO760" s="31"/>
      <c r="IVP760" s="31"/>
      <c r="IVQ760" s="31"/>
      <c r="IVR760" s="31"/>
      <c r="IVS760" s="31"/>
      <c r="IVT760" s="31"/>
      <c r="IVU760" s="31"/>
      <c r="IVV760" s="31"/>
      <c r="IVW760" s="31"/>
      <c r="IVX760" s="31"/>
      <c r="IVY760" s="31"/>
      <c r="IVZ760" s="31"/>
      <c r="IWA760" s="31"/>
      <c r="IWB760" s="31"/>
      <c r="IWC760" s="31"/>
      <c r="IWD760" s="31"/>
      <c r="IWE760" s="31"/>
      <c r="IWF760" s="31"/>
      <c r="IWG760" s="31"/>
      <c r="IWH760" s="31"/>
      <c r="IWI760" s="31"/>
      <c r="IWJ760" s="31"/>
      <c r="IWK760" s="31"/>
      <c r="IWL760" s="31"/>
      <c r="IWM760" s="31"/>
      <c r="IWN760" s="31"/>
      <c r="IWO760" s="31"/>
      <c r="IWP760" s="31"/>
      <c r="IWQ760" s="31"/>
      <c r="IWR760" s="31"/>
      <c r="IWS760" s="31"/>
      <c r="IWT760" s="31"/>
      <c r="IWU760" s="31"/>
      <c r="IWV760" s="31"/>
      <c r="IWW760" s="31"/>
      <c r="IWX760" s="31"/>
      <c r="IWY760" s="31"/>
      <c r="IWZ760" s="31"/>
      <c r="IXA760" s="31"/>
      <c r="IXB760" s="31"/>
      <c r="IXC760" s="31"/>
      <c r="IXD760" s="31"/>
      <c r="IXE760" s="31"/>
      <c r="IXF760" s="31"/>
      <c r="IXG760" s="31"/>
      <c r="IXH760" s="31"/>
      <c r="IXI760" s="31"/>
      <c r="IXJ760" s="31"/>
      <c r="IXK760" s="31"/>
      <c r="IXL760" s="31"/>
      <c r="IXM760" s="31"/>
      <c r="IXN760" s="31"/>
      <c r="IXO760" s="31"/>
      <c r="IXP760" s="31"/>
      <c r="IXQ760" s="31"/>
      <c r="IXR760" s="31"/>
      <c r="IXS760" s="31"/>
      <c r="IXT760" s="31"/>
      <c r="IXU760" s="31"/>
      <c r="IXV760" s="31"/>
      <c r="IXW760" s="31"/>
      <c r="IXX760" s="31"/>
      <c r="IXY760" s="31"/>
      <c r="IXZ760" s="31"/>
      <c r="IYA760" s="31"/>
      <c r="IYB760" s="31"/>
      <c r="IYC760" s="31"/>
      <c r="IYD760" s="31"/>
      <c r="IYE760" s="31"/>
      <c r="IYF760" s="31"/>
      <c r="IYG760" s="31"/>
      <c r="IYH760" s="31"/>
      <c r="IYI760" s="31"/>
      <c r="IYJ760" s="31"/>
      <c r="IYK760" s="31"/>
      <c r="IYL760" s="31"/>
      <c r="IYM760" s="31"/>
      <c r="IYN760" s="31"/>
      <c r="IYO760" s="31"/>
      <c r="IYP760" s="31"/>
      <c r="IYQ760" s="31"/>
      <c r="IYR760" s="31"/>
      <c r="IYS760" s="31"/>
      <c r="IYT760" s="31"/>
      <c r="IYU760" s="31"/>
      <c r="IYV760" s="31"/>
      <c r="IYW760" s="31"/>
      <c r="IYX760" s="31"/>
      <c r="IYY760" s="31"/>
      <c r="IYZ760" s="31"/>
      <c r="IZA760" s="31"/>
      <c r="IZB760" s="31"/>
      <c r="IZC760" s="31"/>
      <c r="IZD760" s="31"/>
      <c r="IZE760" s="31"/>
      <c r="IZF760" s="31"/>
      <c r="IZG760" s="31"/>
      <c r="IZH760" s="31"/>
      <c r="IZI760" s="31"/>
      <c r="IZJ760" s="31"/>
      <c r="IZK760" s="31"/>
      <c r="IZL760" s="31"/>
      <c r="IZM760" s="31"/>
      <c r="IZN760" s="31"/>
      <c r="IZO760" s="31"/>
      <c r="IZP760" s="31"/>
      <c r="IZQ760" s="31"/>
      <c r="IZR760" s="31"/>
      <c r="IZS760" s="31"/>
      <c r="IZT760" s="31"/>
      <c r="IZU760" s="31"/>
      <c r="IZV760" s="31"/>
      <c r="IZW760" s="31"/>
      <c r="IZX760" s="31"/>
      <c r="IZY760" s="31"/>
      <c r="IZZ760" s="31"/>
      <c r="JAA760" s="31"/>
      <c r="JAB760" s="31"/>
      <c r="JAC760" s="31"/>
      <c r="JAD760" s="31"/>
      <c r="JAE760" s="31"/>
      <c r="JAF760" s="31"/>
      <c r="JAG760" s="31"/>
      <c r="JAH760" s="31"/>
      <c r="JAI760" s="31"/>
      <c r="JAJ760" s="31"/>
      <c r="JAK760" s="31"/>
      <c r="JAL760" s="31"/>
      <c r="JAM760" s="31"/>
      <c r="JAN760" s="31"/>
      <c r="JAO760" s="31"/>
      <c r="JAP760" s="31"/>
      <c r="JAQ760" s="31"/>
      <c r="JAR760" s="31"/>
      <c r="JAS760" s="31"/>
      <c r="JAT760" s="31"/>
      <c r="JAU760" s="31"/>
      <c r="JAV760" s="31"/>
      <c r="JAW760" s="31"/>
      <c r="JAX760" s="31"/>
      <c r="JAY760" s="31"/>
      <c r="JAZ760" s="31"/>
      <c r="JBA760" s="31"/>
      <c r="JBB760" s="31"/>
      <c r="JBC760" s="31"/>
      <c r="JBD760" s="31"/>
      <c r="JBE760" s="31"/>
      <c r="JBF760" s="31"/>
      <c r="JBG760" s="31"/>
      <c r="JBH760" s="31"/>
      <c r="JBI760" s="31"/>
      <c r="JBJ760" s="31"/>
      <c r="JBK760" s="31"/>
      <c r="JBL760" s="31"/>
      <c r="JBM760" s="31"/>
      <c r="JBN760" s="31"/>
      <c r="JBO760" s="31"/>
      <c r="JBP760" s="31"/>
      <c r="JBQ760" s="31"/>
      <c r="JBR760" s="31"/>
      <c r="JBS760" s="31"/>
      <c r="JBT760" s="31"/>
      <c r="JBU760" s="31"/>
      <c r="JBV760" s="31"/>
      <c r="JBW760" s="31"/>
      <c r="JBX760" s="31"/>
      <c r="JBY760" s="31"/>
      <c r="JBZ760" s="31"/>
      <c r="JCA760" s="31"/>
      <c r="JCB760" s="31"/>
      <c r="JCC760" s="31"/>
      <c r="JCD760" s="31"/>
      <c r="JCE760" s="31"/>
      <c r="JCF760" s="31"/>
      <c r="JCG760" s="31"/>
      <c r="JCH760" s="31"/>
      <c r="JCI760" s="31"/>
      <c r="JCJ760" s="31"/>
      <c r="JCK760" s="31"/>
      <c r="JCL760" s="31"/>
      <c r="JCM760" s="31"/>
      <c r="JCN760" s="31"/>
      <c r="JCO760" s="31"/>
      <c r="JCP760" s="31"/>
      <c r="JCQ760" s="31"/>
      <c r="JCR760" s="31"/>
      <c r="JCS760" s="31"/>
      <c r="JCT760" s="31"/>
      <c r="JCU760" s="31"/>
      <c r="JCV760" s="31"/>
      <c r="JCW760" s="31"/>
      <c r="JCX760" s="31"/>
      <c r="JCY760" s="31"/>
      <c r="JCZ760" s="31"/>
      <c r="JDA760" s="31"/>
      <c r="JDB760" s="31"/>
      <c r="JDC760" s="31"/>
      <c r="JDD760" s="31"/>
      <c r="JDE760" s="31"/>
      <c r="JDF760" s="31"/>
      <c r="JDG760" s="31"/>
      <c r="JDH760" s="31"/>
      <c r="JDI760" s="31"/>
      <c r="JDJ760" s="31"/>
      <c r="JDK760" s="31"/>
      <c r="JDL760" s="31"/>
      <c r="JDM760" s="31"/>
      <c r="JDN760" s="31"/>
      <c r="JDO760" s="31"/>
      <c r="JDP760" s="31"/>
      <c r="JDQ760" s="31"/>
      <c r="JDR760" s="31"/>
      <c r="JDS760" s="31"/>
      <c r="JDT760" s="31"/>
      <c r="JDU760" s="31"/>
      <c r="JDV760" s="31"/>
      <c r="JDW760" s="31"/>
      <c r="JDX760" s="31"/>
      <c r="JDY760" s="31"/>
      <c r="JDZ760" s="31"/>
      <c r="JEA760" s="31"/>
      <c r="JEB760" s="31"/>
      <c r="JEC760" s="31"/>
      <c r="JED760" s="31"/>
      <c r="JEE760" s="31"/>
      <c r="JEF760" s="31"/>
      <c r="JEG760" s="31"/>
      <c r="JEH760" s="31"/>
      <c r="JEI760" s="31"/>
      <c r="JEJ760" s="31"/>
      <c r="JEK760" s="31"/>
      <c r="JEL760" s="31"/>
      <c r="JEM760" s="31"/>
      <c r="JEN760" s="31"/>
      <c r="JEO760" s="31"/>
      <c r="JEP760" s="31"/>
      <c r="JEQ760" s="31"/>
      <c r="JER760" s="31"/>
      <c r="JES760" s="31"/>
      <c r="JET760" s="31"/>
      <c r="JEU760" s="31"/>
      <c r="JEV760" s="31"/>
      <c r="JEW760" s="31"/>
      <c r="JEX760" s="31"/>
      <c r="JEY760" s="31"/>
      <c r="JEZ760" s="31"/>
      <c r="JFA760" s="31"/>
      <c r="JFB760" s="31"/>
      <c r="JFC760" s="31"/>
      <c r="JFD760" s="31"/>
      <c r="JFE760" s="31"/>
      <c r="JFF760" s="31"/>
      <c r="JFG760" s="31"/>
      <c r="JFH760" s="31"/>
      <c r="JFI760" s="31"/>
      <c r="JFJ760" s="31"/>
      <c r="JFK760" s="31"/>
      <c r="JFL760" s="31"/>
      <c r="JFM760" s="31"/>
      <c r="JFN760" s="31"/>
      <c r="JFO760" s="31"/>
      <c r="JFP760" s="31"/>
      <c r="JFQ760" s="31"/>
      <c r="JFR760" s="31"/>
      <c r="JFS760" s="31"/>
      <c r="JFT760" s="31"/>
      <c r="JFU760" s="31"/>
      <c r="JFV760" s="31"/>
      <c r="JFW760" s="31"/>
      <c r="JFX760" s="31"/>
      <c r="JFY760" s="31"/>
      <c r="JFZ760" s="31"/>
      <c r="JGA760" s="31"/>
      <c r="JGB760" s="31"/>
      <c r="JGC760" s="31"/>
      <c r="JGD760" s="31"/>
      <c r="JGE760" s="31"/>
      <c r="JGF760" s="31"/>
      <c r="JGG760" s="31"/>
      <c r="JGH760" s="31"/>
      <c r="JGI760" s="31"/>
      <c r="JGJ760" s="31"/>
      <c r="JGK760" s="31"/>
      <c r="JGL760" s="31"/>
      <c r="JGM760" s="31"/>
      <c r="JGN760" s="31"/>
      <c r="JGO760" s="31"/>
      <c r="JGP760" s="31"/>
      <c r="JGQ760" s="31"/>
      <c r="JGR760" s="31"/>
      <c r="JGS760" s="31"/>
      <c r="JGT760" s="31"/>
      <c r="JGU760" s="31"/>
      <c r="JGV760" s="31"/>
      <c r="JGW760" s="31"/>
      <c r="JGX760" s="31"/>
      <c r="JGY760" s="31"/>
      <c r="JGZ760" s="31"/>
      <c r="JHA760" s="31"/>
      <c r="JHB760" s="31"/>
      <c r="JHC760" s="31"/>
      <c r="JHD760" s="31"/>
      <c r="JHE760" s="31"/>
      <c r="JHF760" s="31"/>
      <c r="JHG760" s="31"/>
      <c r="JHH760" s="31"/>
      <c r="JHI760" s="31"/>
      <c r="JHJ760" s="31"/>
      <c r="JHK760" s="31"/>
      <c r="JHL760" s="31"/>
      <c r="JHM760" s="31"/>
      <c r="JHN760" s="31"/>
      <c r="JHO760" s="31"/>
      <c r="JHP760" s="31"/>
      <c r="JHQ760" s="31"/>
      <c r="JHR760" s="31"/>
      <c r="JHS760" s="31"/>
      <c r="JHT760" s="31"/>
      <c r="JHU760" s="31"/>
      <c r="JHV760" s="31"/>
      <c r="JHW760" s="31"/>
      <c r="JHX760" s="31"/>
      <c r="JHY760" s="31"/>
      <c r="JHZ760" s="31"/>
      <c r="JIA760" s="31"/>
      <c r="JIB760" s="31"/>
      <c r="JIC760" s="31"/>
      <c r="JID760" s="31"/>
      <c r="JIE760" s="31"/>
      <c r="JIF760" s="31"/>
      <c r="JIG760" s="31"/>
      <c r="JIH760" s="31"/>
      <c r="JII760" s="31"/>
      <c r="JIJ760" s="31"/>
      <c r="JIK760" s="31"/>
      <c r="JIL760" s="31"/>
      <c r="JIM760" s="31"/>
      <c r="JIN760" s="31"/>
      <c r="JIO760" s="31"/>
      <c r="JIP760" s="31"/>
      <c r="JIQ760" s="31"/>
      <c r="JIR760" s="31"/>
      <c r="JIS760" s="31"/>
      <c r="JIT760" s="31"/>
      <c r="JIU760" s="31"/>
      <c r="JIV760" s="31"/>
      <c r="JIW760" s="31"/>
      <c r="JIX760" s="31"/>
      <c r="JIY760" s="31"/>
      <c r="JIZ760" s="31"/>
      <c r="JJA760" s="31"/>
      <c r="JJB760" s="31"/>
      <c r="JJC760" s="31"/>
      <c r="JJD760" s="31"/>
      <c r="JJE760" s="31"/>
      <c r="JJF760" s="31"/>
      <c r="JJG760" s="31"/>
      <c r="JJH760" s="31"/>
      <c r="JJI760" s="31"/>
      <c r="JJJ760" s="31"/>
      <c r="JJK760" s="31"/>
      <c r="JJL760" s="31"/>
      <c r="JJM760" s="31"/>
      <c r="JJN760" s="31"/>
      <c r="JJO760" s="31"/>
      <c r="JJP760" s="31"/>
      <c r="JJQ760" s="31"/>
      <c r="JJR760" s="31"/>
      <c r="JJS760" s="31"/>
      <c r="JJT760" s="31"/>
      <c r="JJU760" s="31"/>
      <c r="JJV760" s="31"/>
      <c r="JJW760" s="31"/>
      <c r="JJX760" s="31"/>
      <c r="JJY760" s="31"/>
      <c r="JJZ760" s="31"/>
      <c r="JKA760" s="31"/>
      <c r="JKB760" s="31"/>
      <c r="JKC760" s="31"/>
      <c r="JKD760" s="31"/>
      <c r="JKE760" s="31"/>
      <c r="JKF760" s="31"/>
      <c r="JKG760" s="31"/>
      <c r="JKH760" s="31"/>
      <c r="JKI760" s="31"/>
      <c r="JKJ760" s="31"/>
      <c r="JKK760" s="31"/>
      <c r="JKL760" s="31"/>
      <c r="JKM760" s="31"/>
      <c r="JKN760" s="31"/>
      <c r="JKO760" s="31"/>
      <c r="JKP760" s="31"/>
      <c r="JKQ760" s="31"/>
      <c r="JKR760" s="31"/>
      <c r="JKS760" s="31"/>
      <c r="JKT760" s="31"/>
      <c r="JKU760" s="31"/>
      <c r="JKV760" s="31"/>
      <c r="JKW760" s="31"/>
      <c r="JKX760" s="31"/>
      <c r="JKY760" s="31"/>
      <c r="JKZ760" s="31"/>
      <c r="JLA760" s="31"/>
      <c r="JLB760" s="31"/>
      <c r="JLC760" s="31"/>
      <c r="JLD760" s="31"/>
      <c r="JLE760" s="31"/>
      <c r="JLF760" s="31"/>
      <c r="JLG760" s="31"/>
      <c r="JLH760" s="31"/>
      <c r="JLI760" s="31"/>
      <c r="JLJ760" s="31"/>
      <c r="JLK760" s="31"/>
      <c r="JLL760" s="31"/>
      <c r="JLM760" s="31"/>
      <c r="JLN760" s="31"/>
      <c r="JLO760" s="31"/>
      <c r="JLP760" s="31"/>
      <c r="JLQ760" s="31"/>
      <c r="JLR760" s="31"/>
      <c r="JLS760" s="31"/>
      <c r="JLT760" s="31"/>
      <c r="JLU760" s="31"/>
      <c r="JLV760" s="31"/>
      <c r="JLW760" s="31"/>
      <c r="JLX760" s="31"/>
      <c r="JLY760" s="31"/>
      <c r="JLZ760" s="31"/>
      <c r="JMA760" s="31"/>
      <c r="JMB760" s="31"/>
      <c r="JMC760" s="31"/>
      <c r="JMD760" s="31"/>
      <c r="JME760" s="31"/>
      <c r="JMF760" s="31"/>
      <c r="JMG760" s="31"/>
      <c r="JMH760" s="31"/>
      <c r="JMI760" s="31"/>
      <c r="JMJ760" s="31"/>
      <c r="JMK760" s="31"/>
      <c r="JML760" s="31"/>
      <c r="JMM760" s="31"/>
      <c r="JMN760" s="31"/>
      <c r="JMO760" s="31"/>
      <c r="JMP760" s="31"/>
      <c r="JMQ760" s="31"/>
      <c r="JMR760" s="31"/>
      <c r="JMS760" s="31"/>
      <c r="JMT760" s="31"/>
      <c r="JMU760" s="31"/>
      <c r="JMV760" s="31"/>
      <c r="JMW760" s="31"/>
      <c r="JMX760" s="31"/>
      <c r="JMY760" s="31"/>
      <c r="JMZ760" s="31"/>
      <c r="JNA760" s="31"/>
      <c r="JNB760" s="31"/>
      <c r="JNC760" s="31"/>
      <c r="JND760" s="31"/>
      <c r="JNE760" s="31"/>
      <c r="JNF760" s="31"/>
      <c r="JNG760" s="31"/>
      <c r="JNH760" s="31"/>
      <c r="JNI760" s="31"/>
      <c r="JNJ760" s="31"/>
      <c r="JNK760" s="31"/>
      <c r="JNL760" s="31"/>
      <c r="JNM760" s="31"/>
      <c r="JNN760" s="31"/>
      <c r="JNO760" s="31"/>
      <c r="JNP760" s="31"/>
      <c r="JNQ760" s="31"/>
      <c r="JNR760" s="31"/>
      <c r="JNS760" s="31"/>
      <c r="JNT760" s="31"/>
      <c r="JNU760" s="31"/>
      <c r="JNV760" s="31"/>
      <c r="JNW760" s="31"/>
      <c r="JNX760" s="31"/>
      <c r="JNY760" s="31"/>
      <c r="JNZ760" s="31"/>
      <c r="JOA760" s="31"/>
      <c r="JOB760" s="31"/>
      <c r="JOC760" s="31"/>
      <c r="JOD760" s="31"/>
      <c r="JOE760" s="31"/>
      <c r="JOF760" s="31"/>
      <c r="JOG760" s="31"/>
      <c r="JOH760" s="31"/>
      <c r="JOI760" s="31"/>
      <c r="JOJ760" s="31"/>
      <c r="JOK760" s="31"/>
      <c r="JOL760" s="31"/>
      <c r="JOM760" s="31"/>
      <c r="JON760" s="31"/>
      <c r="JOO760" s="31"/>
      <c r="JOP760" s="31"/>
      <c r="JOQ760" s="31"/>
      <c r="JOR760" s="31"/>
      <c r="JOS760" s="31"/>
      <c r="JOT760" s="31"/>
      <c r="JOU760" s="31"/>
      <c r="JOV760" s="31"/>
      <c r="JOW760" s="31"/>
      <c r="JOX760" s="31"/>
      <c r="JOY760" s="31"/>
      <c r="JOZ760" s="31"/>
      <c r="JPA760" s="31"/>
      <c r="JPB760" s="31"/>
      <c r="JPC760" s="31"/>
      <c r="JPD760" s="31"/>
      <c r="JPE760" s="31"/>
      <c r="JPF760" s="31"/>
      <c r="JPG760" s="31"/>
      <c r="JPH760" s="31"/>
      <c r="JPI760" s="31"/>
      <c r="JPJ760" s="31"/>
      <c r="JPK760" s="31"/>
      <c r="JPL760" s="31"/>
      <c r="JPM760" s="31"/>
      <c r="JPN760" s="31"/>
      <c r="JPO760" s="31"/>
      <c r="JPP760" s="31"/>
      <c r="JPQ760" s="31"/>
      <c r="JPR760" s="31"/>
      <c r="JPS760" s="31"/>
      <c r="JPT760" s="31"/>
      <c r="JPU760" s="31"/>
      <c r="JPV760" s="31"/>
      <c r="JPW760" s="31"/>
      <c r="JPX760" s="31"/>
      <c r="JPY760" s="31"/>
      <c r="JPZ760" s="31"/>
      <c r="JQA760" s="31"/>
      <c r="JQB760" s="31"/>
      <c r="JQC760" s="31"/>
      <c r="JQD760" s="31"/>
      <c r="JQE760" s="31"/>
      <c r="JQF760" s="31"/>
      <c r="JQG760" s="31"/>
      <c r="JQH760" s="31"/>
      <c r="JQI760" s="31"/>
      <c r="JQJ760" s="31"/>
      <c r="JQK760" s="31"/>
      <c r="JQL760" s="31"/>
      <c r="JQM760" s="31"/>
      <c r="JQN760" s="31"/>
      <c r="JQO760" s="31"/>
      <c r="JQP760" s="31"/>
      <c r="JQQ760" s="31"/>
      <c r="JQR760" s="31"/>
      <c r="JQS760" s="31"/>
      <c r="JQT760" s="31"/>
      <c r="JQU760" s="31"/>
      <c r="JQV760" s="31"/>
      <c r="JQW760" s="31"/>
      <c r="JQX760" s="31"/>
      <c r="JQY760" s="31"/>
      <c r="JQZ760" s="31"/>
      <c r="JRA760" s="31"/>
      <c r="JRB760" s="31"/>
      <c r="JRC760" s="31"/>
      <c r="JRD760" s="31"/>
      <c r="JRE760" s="31"/>
      <c r="JRF760" s="31"/>
      <c r="JRG760" s="31"/>
      <c r="JRH760" s="31"/>
      <c r="JRI760" s="31"/>
      <c r="JRJ760" s="31"/>
      <c r="JRK760" s="31"/>
      <c r="JRL760" s="31"/>
      <c r="JRM760" s="31"/>
      <c r="JRN760" s="31"/>
      <c r="JRO760" s="31"/>
      <c r="JRP760" s="31"/>
      <c r="JRQ760" s="31"/>
      <c r="JRR760" s="31"/>
      <c r="JRS760" s="31"/>
      <c r="JRT760" s="31"/>
      <c r="JRU760" s="31"/>
      <c r="JRV760" s="31"/>
      <c r="JRW760" s="31"/>
      <c r="JRX760" s="31"/>
      <c r="JRY760" s="31"/>
      <c r="JRZ760" s="31"/>
      <c r="JSA760" s="31"/>
      <c r="JSB760" s="31"/>
      <c r="JSC760" s="31"/>
      <c r="JSD760" s="31"/>
      <c r="JSE760" s="31"/>
      <c r="JSF760" s="31"/>
      <c r="JSG760" s="31"/>
      <c r="JSH760" s="31"/>
      <c r="JSI760" s="31"/>
      <c r="JSJ760" s="31"/>
      <c r="JSK760" s="31"/>
      <c r="JSL760" s="31"/>
      <c r="JSM760" s="31"/>
      <c r="JSN760" s="31"/>
      <c r="JSO760" s="31"/>
      <c r="JSP760" s="31"/>
      <c r="JSQ760" s="31"/>
      <c r="JSR760" s="31"/>
      <c r="JSS760" s="31"/>
      <c r="JST760" s="31"/>
      <c r="JSU760" s="31"/>
      <c r="JSV760" s="31"/>
      <c r="JSW760" s="31"/>
      <c r="JSX760" s="31"/>
      <c r="JSY760" s="31"/>
      <c r="JSZ760" s="31"/>
      <c r="JTA760" s="31"/>
      <c r="JTB760" s="31"/>
      <c r="JTC760" s="31"/>
      <c r="JTD760" s="31"/>
      <c r="JTE760" s="31"/>
      <c r="JTF760" s="31"/>
      <c r="JTG760" s="31"/>
      <c r="JTH760" s="31"/>
      <c r="JTI760" s="31"/>
      <c r="JTJ760" s="31"/>
      <c r="JTK760" s="31"/>
      <c r="JTL760" s="31"/>
      <c r="JTM760" s="31"/>
      <c r="JTN760" s="31"/>
      <c r="JTO760" s="31"/>
      <c r="JTP760" s="31"/>
      <c r="JTQ760" s="31"/>
      <c r="JTR760" s="31"/>
      <c r="JTS760" s="31"/>
      <c r="JTT760" s="31"/>
      <c r="JTU760" s="31"/>
      <c r="JTV760" s="31"/>
      <c r="JTW760" s="31"/>
      <c r="JTX760" s="31"/>
      <c r="JTY760" s="31"/>
      <c r="JTZ760" s="31"/>
      <c r="JUA760" s="31"/>
      <c r="JUB760" s="31"/>
      <c r="JUC760" s="31"/>
      <c r="JUD760" s="31"/>
      <c r="JUE760" s="31"/>
      <c r="JUF760" s="31"/>
      <c r="JUG760" s="31"/>
      <c r="JUH760" s="31"/>
      <c r="JUI760" s="31"/>
      <c r="JUJ760" s="31"/>
      <c r="JUK760" s="31"/>
      <c r="JUL760" s="31"/>
      <c r="JUM760" s="31"/>
      <c r="JUN760" s="31"/>
      <c r="JUO760" s="31"/>
      <c r="JUP760" s="31"/>
      <c r="JUQ760" s="31"/>
      <c r="JUR760" s="31"/>
      <c r="JUS760" s="31"/>
      <c r="JUT760" s="31"/>
      <c r="JUU760" s="31"/>
      <c r="JUV760" s="31"/>
      <c r="JUW760" s="31"/>
      <c r="JUX760" s="31"/>
      <c r="JUY760" s="31"/>
      <c r="JUZ760" s="31"/>
      <c r="JVA760" s="31"/>
      <c r="JVB760" s="31"/>
      <c r="JVC760" s="31"/>
      <c r="JVD760" s="31"/>
      <c r="JVE760" s="31"/>
      <c r="JVF760" s="31"/>
      <c r="JVG760" s="31"/>
      <c r="JVH760" s="31"/>
      <c r="JVI760" s="31"/>
      <c r="JVJ760" s="31"/>
      <c r="JVK760" s="31"/>
      <c r="JVL760" s="31"/>
      <c r="JVM760" s="31"/>
      <c r="JVN760" s="31"/>
      <c r="JVO760" s="31"/>
      <c r="JVP760" s="31"/>
      <c r="JVQ760" s="31"/>
      <c r="JVR760" s="31"/>
      <c r="JVS760" s="31"/>
      <c r="JVT760" s="31"/>
      <c r="JVU760" s="31"/>
      <c r="JVV760" s="31"/>
      <c r="JVW760" s="31"/>
      <c r="JVX760" s="31"/>
      <c r="JVY760" s="31"/>
      <c r="JVZ760" s="31"/>
      <c r="JWA760" s="31"/>
      <c r="JWB760" s="31"/>
      <c r="JWC760" s="31"/>
      <c r="JWD760" s="31"/>
      <c r="JWE760" s="31"/>
      <c r="JWF760" s="31"/>
      <c r="JWG760" s="31"/>
      <c r="JWH760" s="31"/>
      <c r="JWI760" s="31"/>
      <c r="JWJ760" s="31"/>
      <c r="JWK760" s="31"/>
      <c r="JWL760" s="31"/>
      <c r="JWM760" s="31"/>
      <c r="JWN760" s="31"/>
      <c r="JWO760" s="31"/>
      <c r="JWP760" s="31"/>
      <c r="JWQ760" s="31"/>
      <c r="JWR760" s="31"/>
      <c r="JWS760" s="31"/>
      <c r="JWT760" s="31"/>
      <c r="JWU760" s="31"/>
      <c r="JWV760" s="31"/>
      <c r="JWW760" s="31"/>
      <c r="JWX760" s="31"/>
      <c r="JWY760" s="31"/>
      <c r="JWZ760" s="31"/>
      <c r="JXA760" s="31"/>
      <c r="JXB760" s="31"/>
      <c r="JXC760" s="31"/>
      <c r="JXD760" s="31"/>
      <c r="JXE760" s="31"/>
      <c r="JXF760" s="31"/>
      <c r="JXG760" s="31"/>
      <c r="JXH760" s="31"/>
      <c r="JXI760" s="31"/>
      <c r="JXJ760" s="31"/>
      <c r="JXK760" s="31"/>
      <c r="JXL760" s="31"/>
      <c r="JXM760" s="31"/>
      <c r="JXN760" s="31"/>
      <c r="JXO760" s="31"/>
      <c r="JXP760" s="31"/>
      <c r="JXQ760" s="31"/>
      <c r="JXR760" s="31"/>
      <c r="JXS760" s="31"/>
      <c r="JXT760" s="31"/>
      <c r="JXU760" s="31"/>
      <c r="JXV760" s="31"/>
      <c r="JXW760" s="31"/>
      <c r="JXX760" s="31"/>
      <c r="JXY760" s="31"/>
      <c r="JXZ760" s="31"/>
      <c r="JYA760" s="31"/>
      <c r="JYB760" s="31"/>
      <c r="JYC760" s="31"/>
      <c r="JYD760" s="31"/>
      <c r="JYE760" s="31"/>
      <c r="JYF760" s="31"/>
      <c r="JYG760" s="31"/>
      <c r="JYH760" s="31"/>
      <c r="JYI760" s="31"/>
      <c r="JYJ760" s="31"/>
      <c r="JYK760" s="31"/>
      <c r="JYL760" s="31"/>
      <c r="JYM760" s="31"/>
      <c r="JYN760" s="31"/>
      <c r="JYO760" s="31"/>
      <c r="JYP760" s="31"/>
      <c r="JYQ760" s="31"/>
      <c r="JYR760" s="31"/>
      <c r="JYS760" s="31"/>
      <c r="JYT760" s="31"/>
      <c r="JYU760" s="31"/>
      <c r="JYV760" s="31"/>
      <c r="JYW760" s="31"/>
      <c r="JYX760" s="31"/>
      <c r="JYY760" s="31"/>
      <c r="JYZ760" s="31"/>
      <c r="JZA760" s="31"/>
      <c r="JZB760" s="31"/>
      <c r="JZC760" s="31"/>
      <c r="JZD760" s="31"/>
      <c r="JZE760" s="31"/>
      <c r="JZF760" s="31"/>
      <c r="JZG760" s="31"/>
      <c r="JZH760" s="31"/>
      <c r="JZI760" s="31"/>
      <c r="JZJ760" s="31"/>
      <c r="JZK760" s="31"/>
      <c r="JZL760" s="31"/>
      <c r="JZM760" s="31"/>
      <c r="JZN760" s="31"/>
      <c r="JZO760" s="31"/>
      <c r="JZP760" s="31"/>
      <c r="JZQ760" s="31"/>
      <c r="JZR760" s="31"/>
      <c r="JZS760" s="31"/>
      <c r="JZT760" s="31"/>
      <c r="JZU760" s="31"/>
      <c r="JZV760" s="31"/>
      <c r="JZW760" s="31"/>
      <c r="JZX760" s="31"/>
      <c r="JZY760" s="31"/>
      <c r="JZZ760" s="31"/>
      <c r="KAA760" s="31"/>
      <c r="KAB760" s="31"/>
      <c r="KAC760" s="31"/>
      <c r="KAD760" s="31"/>
      <c r="KAE760" s="31"/>
      <c r="KAF760" s="31"/>
      <c r="KAG760" s="31"/>
      <c r="KAH760" s="31"/>
      <c r="KAI760" s="31"/>
      <c r="KAJ760" s="31"/>
      <c r="KAK760" s="31"/>
      <c r="KAL760" s="31"/>
      <c r="KAM760" s="31"/>
      <c r="KAN760" s="31"/>
      <c r="KAO760" s="31"/>
      <c r="KAP760" s="31"/>
      <c r="KAQ760" s="31"/>
      <c r="KAR760" s="31"/>
      <c r="KAS760" s="31"/>
      <c r="KAT760" s="31"/>
      <c r="KAU760" s="31"/>
      <c r="KAV760" s="31"/>
      <c r="KAW760" s="31"/>
      <c r="KAX760" s="31"/>
      <c r="KAY760" s="31"/>
      <c r="KAZ760" s="31"/>
      <c r="KBA760" s="31"/>
      <c r="KBB760" s="31"/>
      <c r="KBC760" s="31"/>
      <c r="KBD760" s="31"/>
      <c r="KBE760" s="31"/>
      <c r="KBF760" s="31"/>
      <c r="KBG760" s="31"/>
      <c r="KBH760" s="31"/>
      <c r="KBI760" s="31"/>
      <c r="KBJ760" s="31"/>
      <c r="KBK760" s="31"/>
      <c r="KBL760" s="31"/>
      <c r="KBM760" s="31"/>
      <c r="KBN760" s="31"/>
      <c r="KBO760" s="31"/>
      <c r="KBP760" s="31"/>
      <c r="KBQ760" s="31"/>
      <c r="KBR760" s="31"/>
      <c r="KBS760" s="31"/>
      <c r="KBT760" s="31"/>
      <c r="KBU760" s="31"/>
      <c r="KBV760" s="31"/>
      <c r="KBW760" s="31"/>
      <c r="KBX760" s="31"/>
      <c r="KBY760" s="31"/>
      <c r="KBZ760" s="31"/>
      <c r="KCA760" s="31"/>
      <c r="KCB760" s="31"/>
      <c r="KCC760" s="31"/>
      <c r="KCD760" s="31"/>
      <c r="KCE760" s="31"/>
      <c r="KCF760" s="31"/>
      <c r="KCG760" s="31"/>
      <c r="KCH760" s="31"/>
      <c r="KCI760" s="31"/>
      <c r="KCJ760" s="31"/>
      <c r="KCK760" s="31"/>
      <c r="KCL760" s="31"/>
      <c r="KCM760" s="31"/>
      <c r="KCN760" s="31"/>
      <c r="KCO760" s="31"/>
      <c r="KCP760" s="31"/>
      <c r="KCQ760" s="31"/>
      <c r="KCR760" s="31"/>
      <c r="KCS760" s="31"/>
      <c r="KCT760" s="31"/>
      <c r="KCU760" s="31"/>
      <c r="KCV760" s="31"/>
      <c r="KCW760" s="31"/>
      <c r="KCX760" s="31"/>
      <c r="KCY760" s="31"/>
      <c r="KCZ760" s="31"/>
      <c r="KDA760" s="31"/>
      <c r="KDB760" s="31"/>
      <c r="KDC760" s="31"/>
      <c r="KDD760" s="31"/>
      <c r="KDE760" s="31"/>
      <c r="KDF760" s="31"/>
      <c r="KDG760" s="31"/>
      <c r="KDH760" s="31"/>
      <c r="KDI760" s="31"/>
      <c r="KDJ760" s="31"/>
      <c r="KDK760" s="31"/>
      <c r="KDL760" s="31"/>
      <c r="KDM760" s="31"/>
      <c r="KDN760" s="31"/>
      <c r="KDO760" s="31"/>
      <c r="KDP760" s="31"/>
      <c r="KDQ760" s="31"/>
      <c r="KDR760" s="31"/>
      <c r="KDS760" s="31"/>
      <c r="KDT760" s="31"/>
      <c r="KDU760" s="31"/>
      <c r="KDV760" s="31"/>
      <c r="KDW760" s="31"/>
      <c r="KDX760" s="31"/>
      <c r="KDY760" s="31"/>
      <c r="KDZ760" s="31"/>
      <c r="KEA760" s="31"/>
      <c r="KEB760" s="31"/>
      <c r="KEC760" s="31"/>
      <c r="KED760" s="31"/>
      <c r="KEE760" s="31"/>
      <c r="KEF760" s="31"/>
      <c r="KEG760" s="31"/>
      <c r="KEH760" s="31"/>
      <c r="KEI760" s="31"/>
      <c r="KEJ760" s="31"/>
      <c r="KEK760" s="31"/>
      <c r="KEL760" s="31"/>
      <c r="KEM760" s="31"/>
      <c r="KEN760" s="31"/>
      <c r="KEO760" s="31"/>
      <c r="KEP760" s="31"/>
      <c r="KEQ760" s="31"/>
      <c r="KER760" s="31"/>
      <c r="KES760" s="31"/>
      <c r="KET760" s="31"/>
      <c r="KEU760" s="31"/>
      <c r="KEV760" s="31"/>
      <c r="KEW760" s="31"/>
      <c r="KEX760" s="31"/>
      <c r="KEY760" s="31"/>
      <c r="KEZ760" s="31"/>
      <c r="KFA760" s="31"/>
      <c r="KFB760" s="31"/>
      <c r="KFC760" s="31"/>
      <c r="KFD760" s="31"/>
      <c r="KFE760" s="31"/>
      <c r="KFF760" s="31"/>
      <c r="KFG760" s="31"/>
      <c r="KFH760" s="31"/>
      <c r="KFI760" s="31"/>
      <c r="KFJ760" s="31"/>
      <c r="KFK760" s="31"/>
      <c r="KFL760" s="31"/>
      <c r="KFM760" s="31"/>
      <c r="KFN760" s="31"/>
      <c r="KFO760" s="31"/>
      <c r="KFP760" s="31"/>
      <c r="KFQ760" s="31"/>
      <c r="KFR760" s="31"/>
      <c r="KFS760" s="31"/>
      <c r="KFT760" s="31"/>
      <c r="KFU760" s="31"/>
      <c r="KFV760" s="31"/>
      <c r="KFW760" s="31"/>
      <c r="KFX760" s="31"/>
      <c r="KFY760" s="31"/>
      <c r="KFZ760" s="31"/>
      <c r="KGA760" s="31"/>
      <c r="KGB760" s="31"/>
      <c r="KGC760" s="31"/>
      <c r="KGD760" s="31"/>
      <c r="KGE760" s="31"/>
      <c r="KGF760" s="31"/>
      <c r="KGG760" s="31"/>
      <c r="KGH760" s="31"/>
      <c r="KGI760" s="31"/>
      <c r="KGJ760" s="31"/>
      <c r="KGK760" s="31"/>
      <c r="KGL760" s="31"/>
      <c r="KGM760" s="31"/>
      <c r="KGN760" s="31"/>
      <c r="KGO760" s="31"/>
      <c r="KGP760" s="31"/>
      <c r="KGQ760" s="31"/>
      <c r="KGR760" s="31"/>
      <c r="KGS760" s="31"/>
      <c r="KGT760" s="31"/>
      <c r="KGU760" s="31"/>
      <c r="KGV760" s="31"/>
      <c r="KGW760" s="31"/>
      <c r="KGX760" s="31"/>
      <c r="KGY760" s="31"/>
      <c r="KGZ760" s="31"/>
      <c r="KHA760" s="31"/>
      <c r="KHB760" s="31"/>
      <c r="KHC760" s="31"/>
      <c r="KHD760" s="31"/>
      <c r="KHE760" s="31"/>
      <c r="KHF760" s="31"/>
      <c r="KHG760" s="31"/>
      <c r="KHH760" s="31"/>
      <c r="KHI760" s="31"/>
      <c r="KHJ760" s="31"/>
      <c r="KHK760" s="31"/>
      <c r="KHL760" s="31"/>
      <c r="KHM760" s="31"/>
      <c r="KHN760" s="31"/>
      <c r="KHO760" s="31"/>
      <c r="KHP760" s="31"/>
      <c r="KHQ760" s="31"/>
      <c r="KHR760" s="31"/>
      <c r="KHS760" s="31"/>
      <c r="KHT760" s="31"/>
      <c r="KHU760" s="31"/>
      <c r="KHV760" s="31"/>
      <c r="KHW760" s="31"/>
      <c r="KHX760" s="31"/>
      <c r="KHY760" s="31"/>
      <c r="KHZ760" s="31"/>
      <c r="KIA760" s="31"/>
      <c r="KIB760" s="31"/>
      <c r="KIC760" s="31"/>
      <c r="KID760" s="31"/>
      <c r="KIE760" s="31"/>
      <c r="KIF760" s="31"/>
      <c r="KIG760" s="31"/>
      <c r="KIH760" s="31"/>
      <c r="KII760" s="31"/>
      <c r="KIJ760" s="31"/>
      <c r="KIK760" s="31"/>
      <c r="KIL760" s="31"/>
      <c r="KIM760" s="31"/>
      <c r="KIN760" s="31"/>
      <c r="KIO760" s="31"/>
      <c r="KIP760" s="31"/>
      <c r="KIQ760" s="31"/>
      <c r="KIR760" s="31"/>
      <c r="KIS760" s="31"/>
      <c r="KIT760" s="31"/>
      <c r="KIU760" s="31"/>
      <c r="KIV760" s="31"/>
      <c r="KIW760" s="31"/>
      <c r="KIX760" s="31"/>
      <c r="KIY760" s="31"/>
      <c r="KIZ760" s="31"/>
      <c r="KJA760" s="31"/>
      <c r="KJB760" s="31"/>
      <c r="KJC760" s="31"/>
      <c r="KJD760" s="31"/>
      <c r="KJE760" s="31"/>
      <c r="KJF760" s="31"/>
      <c r="KJG760" s="31"/>
      <c r="KJH760" s="31"/>
      <c r="KJI760" s="31"/>
      <c r="KJJ760" s="31"/>
      <c r="KJK760" s="31"/>
      <c r="KJL760" s="31"/>
      <c r="KJM760" s="31"/>
      <c r="KJN760" s="31"/>
      <c r="KJO760" s="31"/>
      <c r="KJP760" s="31"/>
      <c r="KJQ760" s="31"/>
      <c r="KJR760" s="31"/>
      <c r="KJS760" s="31"/>
      <c r="KJT760" s="31"/>
      <c r="KJU760" s="31"/>
      <c r="KJV760" s="31"/>
      <c r="KJW760" s="31"/>
      <c r="KJX760" s="31"/>
      <c r="KJY760" s="31"/>
      <c r="KJZ760" s="31"/>
      <c r="KKA760" s="31"/>
      <c r="KKB760" s="31"/>
      <c r="KKC760" s="31"/>
      <c r="KKD760" s="31"/>
      <c r="KKE760" s="31"/>
      <c r="KKF760" s="31"/>
      <c r="KKG760" s="31"/>
      <c r="KKH760" s="31"/>
      <c r="KKI760" s="31"/>
      <c r="KKJ760" s="31"/>
      <c r="KKK760" s="31"/>
      <c r="KKL760" s="31"/>
      <c r="KKM760" s="31"/>
      <c r="KKN760" s="31"/>
      <c r="KKO760" s="31"/>
      <c r="KKP760" s="31"/>
      <c r="KKQ760" s="31"/>
      <c r="KKR760" s="31"/>
      <c r="KKS760" s="31"/>
      <c r="KKT760" s="31"/>
      <c r="KKU760" s="31"/>
      <c r="KKV760" s="31"/>
      <c r="KKW760" s="31"/>
      <c r="KKX760" s="31"/>
      <c r="KKY760" s="31"/>
      <c r="KKZ760" s="31"/>
      <c r="KLA760" s="31"/>
      <c r="KLB760" s="31"/>
      <c r="KLC760" s="31"/>
      <c r="KLD760" s="31"/>
      <c r="KLE760" s="31"/>
      <c r="KLF760" s="31"/>
      <c r="KLG760" s="31"/>
      <c r="KLH760" s="31"/>
      <c r="KLI760" s="31"/>
      <c r="KLJ760" s="31"/>
      <c r="KLK760" s="31"/>
      <c r="KLL760" s="31"/>
      <c r="KLM760" s="31"/>
      <c r="KLN760" s="31"/>
      <c r="KLO760" s="31"/>
      <c r="KLP760" s="31"/>
      <c r="KLQ760" s="31"/>
      <c r="KLR760" s="31"/>
      <c r="KLS760" s="31"/>
      <c r="KLT760" s="31"/>
      <c r="KLU760" s="31"/>
      <c r="KLV760" s="31"/>
      <c r="KLW760" s="31"/>
      <c r="KLX760" s="31"/>
      <c r="KLY760" s="31"/>
      <c r="KLZ760" s="31"/>
      <c r="KMA760" s="31"/>
      <c r="KMB760" s="31"/>
      <c r="KMC760" s="31"/>
      <c r="KMD760" s="31"/>
      <c r="KME760" s="31"/>
      <c r="KMF760" s="31"/>
      <c r="KMG760" s="31"/>
      <c r="KMH760" s="31"/>
      <c r="KMI760" s="31"/>
      <c r="KMJ760" s="31"/>
      <c r="KMK760" s="31"/>
      <c r="KML760" s="31"/>
      <c r="KMM760" s="31"/>
      <c r="KMN760" s="31"/>
      <c r="KMO760" s="31"/>
      <c r="KMP760" s="31"/>
      <c r="KMQ760" s="31"/>
      <c r="KMR760" s="31"/>
      <c r="KMS760" s="31"/>
      <c r="KMT760" s="31"/>
      <c r="KMU760" s="31"/>
      <c r="KMV760" s="31"/>
      <c r="KMW760" s="31"/>
      <c r="KMX760" s="31"/>
      <c r="KMY760" s="31"/>
      <c r="KMZ760" s="31"/>
      <c r="KNA760" s="31"/>
      <c r="KNB760" s="31"/>
      <c r="KNC760" s="31"/>
      <c r="KND760" s="31"/>
      <c r="KNE760" s="31"/>
      <c r="KNF760" s="31"/>
      <c r="KNG760" s="31"/>
      <c r="KNH760" s="31"/>
      <c r="KNI760" s="31"/>
      <c r="KNJ760" s="31"/>
      <c r="KNK760" s="31"/>
      <c r="KNL760" s="31"/>
      <c r="KNM760" s="31"/>
      <c r="KNN760" s="31"/>
      <c r="KNO760" s="31"/>
      <c r="KNP760" s="31"/>
      <c r="KNQ760" s="31"/>
      <c r="KNR760" s="31"/>
      <c r="KNS760" s="31"/>
      <c r="KNT760" s="31"/>
      <c r="KNU760" s="31"/>
      <c r="KNV760" s="31"/>
      <c r="KNW760" s="31"/>
      <c r="KNX760" s="31"/>
      <c r="KNY760" s="31"/>
      <c r="KNZ760" s="31"/>
      <c r="KOA760" s="31"/>
      <c r="KOB760" s="31"/>
      <c r="KOC760" s="31"/>
      <c r="KOD760" s="31"/>
      <c r="KOE760" s="31"/>
      <c r="KOF760" s="31"/>
      <c r="KOG760" s="31"/>
      <c r="KOH760" s="31"/>
      <c r="KOI760" s="31"/>
      <c r="KOJ760" s="31"/>
      <c r="KOK760" s="31"/>
      <c r="KOL760" s="31"/>
      <c r="KOM760" s="31"/>
      <c r="KON760" s="31"/>
      <c r="KOO760" s="31"/>
      <c r="KOP760" s="31"/>
      <c r="KOQ760" s="31"/>
      <c r="KOR760" s="31"/>
      <c r="KOS760" s="31"/>
      <c r="KOT760" s="31"/>
      <c r="KOU760" s="31"/>
      <c r="KOV760" s="31"/>
      <c r="KOW760" s="31"/>
      <c r="KOX760" s="31"/>
      <c r="KOY760" s="31"/>
      <c r="KOZ760" s="31"/>
      <c r="KPA760" s="31"/>
      <c r="KPB760" s="31"/>
      <c r="KPC760" s="31"/>
      <c r="KPD760" s="31"/>
      <c r="KPE760" s="31"/>
      <c r="KPF760" s="31"/>
      <c r="KPG760" s="31"/>
      <c r="KPH760" s="31"/>
      <c r="KPI760" s="31"/>
      <c r="KPJ760" s="31"/>
      <c r="KPK760" s="31"/>
      <c r="KPL760" s="31"/>
      <c r="KPM760" s="31"/>
      <c r="KPN760" s="31"/>
      <c r="KPO760" s="31"/>
      <c r="KPP760" s="31"/>
      <c r="KPQ760" s="31"/>
      <c r="KPR760" s="31"/>
      <c r="KPS760" s="31"/>
      <c r="KPT760" s="31"/>
      <c r="KPU760" s="31"/>
      <c r="KPV760" s="31"/>
      <c r="KPW760" s="31"/>
      <c r="KPX760" s="31"/>
      <c r="KPY760" s="31"/>
      <c r="KPZ760" s="31"/>
      <c r="KQA760" s="31"/>
      <c r="KQB760" s="31"/>
      <c r="KQC760" s="31"/>
      <c r="KQD760" s="31"/>
      <c r="KQE760" s="31"/>
      <c r="KQF760" s="31"/>
      <c r="KQG760" s="31"/>
      <c r="KQH760" s="31"/>
      <c r="KQI760" s="31"/>
      <c r="KQJ760" s="31"/>
      <c r="KQK760" s="31"/>
      <c r="KQL760" s="31"/>
      <c r="KQM760" s="31"/>
      <c r="KQN760" s="31"/>
      <c r="KQO760" s="31"/>
      <c r="KQP760" s="31"/>
      <c r="KQQ760" s="31"/>
      <c r="KQR760" s="31"/>
      <c r="KQS760" s="31"/>
      <c r="KQT760" s="31"/>
      <c r="KQU760" s="31"/>
      <c r="KQV760" s="31"/>
      <c r="KQW760" s="31"/>
      <c r="KQX760" s="31"/>
      <c r="KQY760" s="31"/>
      <c r="KQZ760" s="31"/>
      <c r="KRA760" s="31"/>
      <c r="KRB760" s="31"/>
      <c r="KRC760" s="31"/>
      <c r="KRD760" s="31"/>
      <c r="KRE760" s="31"/>
      <c r="KRF760" s="31"/>
      <c r="KRG760" s="31"/>
      <c r="KRH760" s="31"/>
      <c r="KRI760" s="31"/>
      <c r="KRJ760" s="31"/>
      <c r="KRK760" s="31"/>
      <c r="KRL760" s="31"/>
      <c r="KRM760" s="31"/>
      <c r="KRN760" s="31"/>
      <c r="KRO760" s="31"/>
      <c r="KRP760" s="31"/>
      <c r="KRQ760" s="31"/>
      <c r="KRR760" s="31"/>
      <c r="KRS760" s="31"/>
      <c r="KRT760" s="31"/>
      <c r="KRU760" s="31"/>
      <c r="KRV760" s="31"/>
      <c r="KRW760" s="31"/>
      <c r="KRX760" s="31"/>
      <c r="KRY760" s="31"/>
      <c r="KRZ760" s="31"/>
      <c r="KSA760" s="31"/>
      <c r="KSB760" s="31"/>
      <c r="KSC760" s="31"/>
      <c r="KSD760" s="31"/>
      <c r="KSE760" s="31"/>
      <c r="KSF760" s="31"/>
      <c r="KSG760" s="31"/>
      <c r="KSH760" s="31"/>
      <c r="KSI760" s="31"/>
      <c r="KSJ760" s="31"/>
      <c r="KSK760" s="31"/>
      <c r="KSL760" s="31"/>
      <c r="KSM760" s="31"/>
      <c r="KSN760" s="31"/>
      <c r="KSO760" s="31"/>
      <c r="KSP760" s="31"/>
      <c r="KSQ760" s="31"/>
      <c r="KSR760" s="31"/>
      <c r="KSS760" s="31"/>
      <c r="KST760" s="31"/>
      <c r="KSU760" s="31"/>
      <c r="KSV760" s="31"/>
      <c r="KSW760" s="31"/>
      <c r="KSX760" s="31"/>
      <c r="KSY760" s="31"/>
      <c r="KSZ760" s="31"/>
      <c r="KTA760" s="31"/>
      <c r="KTB760" s="31"/>
      <c r="KTC760" s="31"/>
      <c r="KTD760" s="31"/>
      <c r="KTE760" s="31"/>
      <c r="KTF760" s="31"/>
      <c r="KTG760" s="31"/>
      <c r="KTH760" s="31"/>
      <c r="KTI760" s="31"/>
      <c r="KTJ760" s="31"/>
      <c r="KTK760" s="31"/>
      <c r="KTL760" s="31"/>
      <c r="KTM760" s="31"/>
      <c r="KTN760" s="31"/>
      <c r="KTO760" s="31"/>
      <c r="KTP760" s="31"/>
      <c r="KTQ760" s="31"/>
      <c r="KTR760" s="31"/>
      <c r="KTS760" s="31"/>
      <c r="KTT760" s="31"/>
      <c r="KTU760" s="31"/>
      <c r="KTV760" s="31"/>
      <c r="KTW760" s="31"/>
      <c r="KTX760" s="31"/>
      <c r="KTY760" s="31"/>
      <c r="KTZ760" s="31"/>
      <c r="KUA760" s="31"/>
      <c r="KUB760" s="31"/>
      <c r="KUC760" s="31"/>
      <c r="KUD760" s="31"/>
      <c r="KUE760" s="31"/>
      <c r="KUF760" s="31"/>
      <c r="KUG760" s="31"/>
      <c r="KUH760" s="31"/>
      <c r="KUI760" s="31"/>
      <c r="KUJ760" s="31"/>
      <c r="KUK760" s="31"/>
      <c r="KUL760" s="31"/>
      <c r="KUM760" s="31"/>
      <c r="KUN760" s="31"/>
      <c r="KUO760" s="31"/>
      <c r="KUP760" s="31"/>
      <c r="KUQ760" s="31"/>
      <c r="KUR760" s="31"/>
      <c r="KUS760" s="31"/>
      <c r="KUT760" s="31"/>
      <c r="KUU760" s="31"/>
      <c r="KUV760" s="31"/>
      <c r="KUW760" s="31"/>
      <c r="KUX760" s="31"/>
      <c r="KUY760" s="31"/>
      <c r="KUZ760" s="31"/>
      <c r="KVA760" s="31"/>
      <c r="KVB760" s="31"/>
      <c r="KVC760" s="31"/>
      <c r="KVD760" s="31"/>
      <c r="KVE760" s="31"/>
      <c r="KVF760" s="31"/>
      <c r="KVG760" s="31"/>
      <c r="KVH760" s="31"/>
      <c r="KVI760" s="31"/>
      <c r="KVJ760" s="31"/>
      <c r="KVK760" s="31"/>
      <c r="KVL760" s="31"/>
      <c r="KVM760" s="31"/>
      <c r="KVN760" s="31"/>
      <c r="KVO760" s="31"/>
      <c r="KVP760" s="31"/>
      <c r="KVQ760" s="31"/>
      <c r="KVR760" s="31"/>
      <c r="KVS760" s="31"/>
      <c r="KVT760" s="31"/>
      <c r="KVU760" s="31"/>
      <c r="KVV760" s="31"/>
      <c r="KVW760" s="31"/>
      <c r="KVX760" s="31"/>
      <c r="KVY760" s="31"/>
      <c r="KVZ760" s="31"/>
      <c r="KWA760" s="31"/>
      <c r="KWB760" s="31"/>
      <c r="KWC760" s="31"/>
      <c r="KWD760" s="31"/>
      <c r="KWE760" s="31"/>
      <c r="KWF760" s="31"/>
      <c r="KWG760" s="31"/>
      <c r="KWH760" s="31"/>
      <c r="KWI760" s="31"/>
      <c r="KWJ760" s="31"/>
      <c r="KWK760" s="31"/>
      <c r="KWL760" s="31"/>
      <c r="KWM760" s="31"/>
      <c r="KWN760" s="31"/>
      <c r="KWO760" s="31"/>
      <c r="KWP760" s="31"/>
      <c r="KWQ760" s="31"/>
      <c r="KWR760" s="31"/>
      <c r="KWS760" s="31"/>
      <c r="KWT760" s="31"/>
      <c r="KWU760" s="31"/>
      <c r="KWV760" s="31"/>
      <c r="KWW760" s="31"/>
      <c r="KWX760" s="31"/>
      <c r="KWY760" s="31"/>
      <c r="KWZ760" s="31"/>
      <c r="KXA760" s="31"/>
      <c r="KXB760" s="31"/>
      <c r="KXC760" s="31"/>
      <c r="KXD760" s="31"/>
      <c r="KXE760" s="31"/>
      <c r="KXF760" s="31"/>
      <c r="KXG760" s="31"/>
      <c r="KXH760" s="31"/>
      <c r="KXI760" s="31"/>
      <c r="KXJ760" s="31"/>
      <c r="KXK760" s="31"/>
      <c r="KXL760" s="31"/>
      <c r="KXM760" s="31"/>
      <c r="KXN760" s="31"/>
      <c r="KXO760" s="31"/>
      <c r="KXP760" s="31"/>
      <c r="KXQ760" s="31"/>
      <c r="KXR760" s="31"/>
      <c r="KXS760" s="31"/>
      <c r="KXT760" s="31"/>
      <c r="KXU760" s="31"/>
      <c r="KXV760" s="31"/>
      <c r="KXW760" s="31"/>
      <c r="KXX760" s="31"/>
      <c r="KXY760" s="31"/>
      <c r="KXZ760" s="31"/>
      <c r="KYA760" s="31"/>
      <c r="KYB760" s="31"/>
      <c r="KYC760" s="31"/>
      <c r="KYD760" s="31"/>
      <c r="KYE760" s="31"/>
      <c r="KYF760" s="31"/>
      <c r="KYG760" s="31"/>
      <c r="KYH760" s="31"/>
      <c r="KYI760" s="31"/>
      <c r="KYJ760" s="31"/>
      <c r="KYK760" s="31"/>
      <c r="KYL760" s="31"/>
      <c r="KYM760" s="31"/>
      <c r="KYN760" s="31"/>
      <c r="KYO760" s="31"/>
      <c r="KYP760" s="31"/>
      <c r="KYQ760" s="31"/>
      <c r="KYR760" s="31"/>
      <c r="KYS760" s="31"/>
      <c r="KYT760" s="31"/>
      <c r="KYU760" s="31"/>
      <c r="KYV760" s="31"/>
      <c r="KYW760" s="31"/>
      <c r="KYX760" s="31"/>
      <c r="KYY760" s="31"/>
      <c r="KYZ760" s="31"/>
      <c r="KZA760" s="31"/>
      <c r="KZB760" s="31"/>
      <c r="KZC760" s="31"/>
      <c r="KZD760" s="31"/>
      <c r="KZE760" s="31"/>
      <c r="KZF760" s="31"/>
      <c r="KZG760" s="31"/>
      <c r="KZH760" s="31"/>
      <c r="KZI760" s="31"/>
      <c r="KZJ760" s="31"/>
      <c r="KZK760" s="31"/>
      <c r="KZL760" s="31"/>
      <c r="KZM760" s="31"/>
      <c r="KZN760" s="31"/>
      <c r="KZO760" s="31"/>
      <c r="KZP760" s="31"/>
      <c r="KZQ760" s="31"/>
      <c r="KZR760" s="31"/>
      <c r="KZS760" s="31"/>
      <c r="KZT760" s="31"/>
      <c r="KZU760" s="31"/>
      <c r="KZV760" s="31"/>
      <c r="KZW760" s="31"/>
      <c r="KZX760" s="31"/>
      <c r="KZY760" s="31"/>
      <c r="KZZ760" s="31"/>
      <c r="LAA760" s="31"/>
      <c r="LAB760" s="31"/>
      <c r="LAC760" s="31"/>
      <c r="LAD760" s="31"/>
      <c r="LAE760" s="31"/>
      <c r="LAF760" s="31"/>
      <c r="LAG760" s="31"/>
      <c r="LAH760" s="31"/>
      <c r="LAI760" s="31"/>
      <c r="LAJ760" s="31"/>
      <c r="LAK760" s="31"/>
      <c r="LAL760" s="31"/>
      <c r="LAM760" s="31"/>
      <c r="LAN760" s="31"/>
      <c r="LAO760" s="31"/>
      <c r="LAP760" s="31"/>
      <c r="LAQ760" s="31"/>
      <c r="LAR760" s="31"/>
      <c r="LAS760" s="31"/>
      <c r="LAT760" s="31"/>
      <c r="LAU760" s="31"/>
      <c r="LAV760" s="31"/>
      <c r="LAW760" s="31"/>
      <c r="LAX760" s="31"/>
      <c r="LAY760" s="31"/>
      <c r="LAZ760" s="31"/>
      <c r="LBA760" s="31"/>
      <c r="LBB760" s="31"/>
      <c r="LBC760" s="31"/>
      <c r="LBD760" s="31"/>
      <c r="LBE760" s="31"/>
      <c r="LBF760" s="31"/>
      <c r="LBG760" s="31"/>
      <c r="LBH760" s="31"/>
      <c r="LBI760" s="31"/>
      <c r="LBJ760" s="31"/>
      <c r="LBK760" s="31"/>
      <c r="LBL760" s="31"/>
      <c r="LBM760" s="31"/>
      <c r="LBN760" s="31"/>
      <c r="LBO760" s="31"/>
      <c r="LBP760" s="31"/>
      <c r="LBQ760" s="31"/>
      <c r="LBR760" s="31"/>
      <c r="LBS760" s="31"/>
      <c r="LBT760" s="31"/>
      <c r="LBU760" s="31"/>
      <c r="LBV760" s="31"/>
      <c r="LBW760" s="31"/>
      <c r="LBX760" s="31"/>
      <c r="LBY760" s="31"/>
      <c r="LBZ760" s="31"/>
      <c r="LCA760" s="31"/>
      <c r="LCB760" s="31"/>
      <c r="LCC760" s="31"/>
      <c r="LCD760" s="31"/>
      <c r="LCE760" s="31"/>
      <c r="LCF760" s="31"/>
      <c r="LCG760" s="31"/>
      <c r="LCH760" s="31"/>
      <c r="LCI760" s="31"/>
      <c r="LCJ760" s="31"/>
      <c r="LCK760" s="31"/>
      <c r="LCL760" s="31"/>
      <c r="LCM760" s="31"/>
      <c r="LCN760" s="31"/>
      <c r="LCO760" s="31"/>
      <c r="LCP760" s="31"/>
      <c r="LCQ760" s="31"/>
      <c r="LCR760" s="31"/>
      <c r="LCS760" s="31"/>
      <c r="LCT760" s="31"/>
      <c r="LCU760" s="31"/>
      <c r="LCV760" s="31"/>
      <c r="LCW760" s="31"/>
      <c r="LCX760" s="31"/>
      <c r="LCY760" s="31"/>
      <c r="LCZ760" s="31"/>
      <c r="LDA760" s="31"/>
      <c r="LDB760" s="31"/>
      <c r="LDC760" s="31"/>
      <c r="LDD760" s="31"/>
      <c r="LDE760" s="31"/>
      <c r="LDF760" s="31"/>
      <c r="LDG760" s="31"/>
      <c r="LDH760" s="31"/>
      <c r="LDI760" s="31"/>
      <c r="LDJ760" s="31"/>
      <c r="LDK760" s="31"/>
      <c r="LDL760" s="31"/>
      <c r="LDM760" s="31"/>
      <c r="LDN760" s="31"/>
      <c r="LDO760" s="31"/>
      <c r="LDP760" s="31"/>
      <c r="LDQ760" s="31"/>
      <c r="LDR760" s="31"/>
      <c r="LDS760" s="31"/>
      <c r="LDT760" s="31"/>
      <c r="LDU760" s="31"/>
      <c r="LDV760" s="31"/>
      <c r="LDW760" s="31"/>
      <c r="LDX760" s="31"/>
      <c r="LDY760" s="31"/>
      <c r="LDZ760" s="31"/>
      <c r="LEA760" s="31"/>
      <c r="LEB760" s="31"/>
      <c r="LEC760" s="31"/>
      <c r="LED760" s="31"/>
      <c r="LEE760" s="31"/>
      <c r="LEF760" s="31"/>
      <c r="LEG760" s="31"/>
      <c r="LEH760" s="31"/>
      <c r="LEI760" s="31"/>
      <c r="LEJ760" s="31"/>
      <c r="LEK760" s="31"/>
      <c r="LEL760" s="31"/>
      <c r="LEM760" s="31"/>
      <c r="LEN760" s="31"/>
      <c r="LEO760" s="31"/>
      <c r="LEP760" s="31"/>
      <c r="LEQ760" s="31"/>
      <c r="LER760" s="31"/>
      <c r="LES760" s="31"/>
      <c r="LET760" s="31"/>
      <c r="LEU760" s="31"/>
      <c r="LEV760" s="31"/>
      <c r="LEW760" s="31"/>
      <c r="LEX760" s="31"/>
      <c r="LEY760" s="31"/>
      <c r="LEZ760" s="31"/>
      <c r="LFA760" s="31"/>
      <c r="LFB760" s="31"/>
      <c r="LFC760" s="31"/>
      <c r="LFD760" s="31"/>
      <c r="LFE760" s="31"/>
      <c r="LFF760" s="31"/>
      <c r="LFG760" s="31"/>
      <c r="LFH760" s="31"/>
      <c r="LFI760" s="31"/>
      <c r="LFJ760" s="31"/>
      <c r="LFK760" s="31"/>
      <c r="LFL760" s="31"/>
      <c r="LFM760" s="31"/>
      <c r="LFN760" s="31"/>
      <c r="LFO760" s="31"/>
      <c r="LFP760" s="31"/>
      <c r="LFQ760" s="31"/>
      <c r="LFR760" s="31"/>
      <c r="LFS760" s="31"/>
      <c r="LFT760" s="31"/>
      <c r="LFU760" s="31"/>
      <c r="LFV760" s="31"/>
      <c r="LFW760" s="31"/>
      <c r="LFX760" s="31"/>
      <c r="LFY760" s="31"/>
      <c r="LFZ760" s="31"/>
      <c r="LGA760" s="31"/>
      <c r="LGB760" s="31"/>
      <c r="LGC760" s="31"/>
      <c r="LGD760" s="31"/>
      <c r="LGE760" s="31"/>
      <c r="LGF760" s="31"/>
      <c r="LGG760" s="31"/>
      <c r="LGH760" s="31"/>
      <c r="LGI760" s="31"/>
      <c r="LGJ760" s="31"/>
      <c r="LGK760" s="31"/>
      <c r="LGL760" s="31"/>
      <c r="LGM760" s="31"/>
      <c r="LGN760" s="31"/>
      <c r="LGO760" s="31"/>
      <c r="LGP760" s="31"/>
      <c r="LGQ760" s="31"/>
      <c r="LGR760" s="31"/>
      <c r="LGS760" s="31"/>
      <c r="LGT760" s="31"/>
      <c r="LGU760" s="31"/>
      <c r="LGV760" s="31"/>
      <c r="LGW760" s="31"/>
      <c r="LGX760" s="31"/>
      <c r="LGY760" s="31"/>
      <c r="LGZ760" s="31"/>
      <c r="LHA760" s="31"/>
      <c r="LHB760" s="31"/>
      <c r="LHC760" s="31"/>
      <c r="LHD760" s="31"/>
      <c r="LHE760" s="31"/>
      <c r="LHF760" s="31"/>
      <c r="LHG760" s="31"/>
      <c r="LHH760" s="31"/>
      <c r="LHI760" s="31"/>
      <c r="LHJ760" s="31"/>
      <c r="LHK760" s="31"/>
      <c r="LHL760" s="31"/>
      <c r="LHM760" s="31"/>
      <c r="LHN760" s="31"/>
      <c r="LHO760" s="31"/>
      <c r="LHP760" s="31"/>
      <c r="LHQ760" s="31"/>
      <c r="LHR760" s="31"/>
      <c r="LHS760" s="31"/>
      <c r="LHT760" s="31"/>
      <c r="LHU760" s="31"/>
      <c r="LHV760" s="31"/>
      <c r="LHW760" s="31"/>
      <c r="LHX760" s="31"/>
      <c r="LHY760" s="31"/>
      <c r="LHZ760" s="31"/>
      <c r="LIA760" s="31"/>
      <c r="LIB760" s="31"/>
      <c r="LIC760" s="31"/>
      <c r="LID760" s="31"/>
      <c r="LIE760" s="31"/>
      <c r="LIF760" s="31"/>
      <c r="LIG760" s="31"/>
      <c r="LIH760" s="31"/>
      <c r="LII760" s="31"/>
      <c r="LIJ760" s="31"/>
      <c r="LIK760" s="31"/>
      <c r="LIL760" s="31"/>
      <c r="LIM760" s="31"/>
      <c r="LIN760" s="31"/>
      <c r="LIO760" s="31"/>
      <c r="LIP760" s="31"/>
      <c r="LIQ760" s="31"/>
      <c r="LIR760" s="31"/>
      <c r="LIS760" s="31"/>
      <c r="LIT760" s="31"/>
      <c r="LIU760" s="31"/>
      <c r="LIV760" s="31"/>
      <c r="LIW760" s="31"/>
      <c r="LIX760" s="31"/>
      <c r="LIY760" s="31"/>
      <c r="LIZ760" s="31"/>
      <c r="LJA760" s="31"/>
      <c r="LJB760" s="31"/>
      <c r="LJC760" s="31"/>
      <c r="LJD760" s="31"/>
      <c r="LJE760" s="31"/>
      <c r="LJF760" s="31"/>
      <c r="LJG760" s="31"/>
      <c r="LJH760" s="31"/>
      <c r="LJI760" s="31"/>
      <c r="LJJ760" s="31"/>
      <c r="LJK760" s="31"/>
      <c r="LJL760" s="31"/>
      <c r="LJM760" s="31"/>
      <c r="LJN760" s="31"/>
      <c r="LJO760" s="31"/>
      <c r="LJP760" s="31"/>
      <c r="LJQ760" s="31"/>
      <c r="LJR760" s="31"/>
      <c r="LJS760" s="31"/>
      <c r="LJT760" s="31"/>
      <c r="LJU760" s="31"/>
      <c r="LJV760" s="31"/>
      <c r="LJW760" s="31"/>
      <c r="LJX760" s="31"/>
      <c r="LJY760" s="31"/>
      <c r="LJZ760" s="31"/>
      <c r="LKA760" s="31"/>
      <c r="LKB760" s="31"/>
      <c r="LKC760" s="31"/>
      <c r="LKD760" s="31"/>
      <c r="LKE760" s="31"/>
      <c r="LKF760" s="31"/>
      <c r="LKG760" s="31"/>
      <c r="LKH760" s="31"/>
      <c r="LKI760" s="31"/>
      <c r="LKJ760" s="31"/>
      <c r="LKK760" s="31"/>
      <c r="LKL760" s="31"/>
      <c r="LKM760" s="31"/>
      <c r="LKN760" s="31"/>
      <c r="LKO760" s="31"/>
      <c r="LKP760" s="31"/>
      <c r="LKQ760" s="31"/>
      <c r="LKR760" s="31"/>
      <c r="LKS760" s="31"/>
      <c r="LKT760" s="31"/>
      <c r="LKU760" s="31"/>
      <c r="LKV760" s="31"/>
      <c r="LKW760" s="31"/>
      <c r="LKX760" s="31"/>
      <c r="LKY760" s="31"/>
      <c r="LKZ760" s="31"/>
      <c r="LLA760" s="31"/>
      <c r="LLB760" s="31"/>
      <c r="LLC760" s="31"/>
      <c r="LLD760" s="31"/>
      <c r="LLE760" s="31"/>
      <c r="LLF760" s="31"/>
      <c r="LLG760" s="31"/>
      <c r="LLH760" s="31"/>
      <c r="LLI760" s="31"/>
      <c r="LLJ760" s="31"/>
      <c r="LLK760" s="31"/>
      <c r="LLL760" s="31"/>
      <c r="LLM760" s="31"/>
      <c r="LLN760" s="31"/>
      <c r="LLO760" s="31"/>
      <c r="LLP760" s="31"/>
      <c r="LLQ760" s="31"/>
      <c r="LLR760" s="31"/>
      <c r="LLS760" s="31"/>
      <c r="LLT760" s="31"/>
      <c r="LLU760" s="31"/>
      <c r="LLV760" s="31"/>
      <c r="LLW760" s="31"/>
      <c r="LLX760" s="31"/>
      <c r="LLY760" s="31"/>
      <c r="LLZ760" s="31"/>
      <c r="LMA760" s="31"/>
      <c r="LMB760" s="31"/>
      <c r="LMC760" s="31"/>
      <c r="LMD760" s="31"/>
      <c r="LME760" s="31"/>
      <c r="LMF760" s="31"/>
      <c r="LMG760" s="31"/>
      <c r="LMH760" s="31"/>
      <c r="LMI760" s="31"/>
      <c r="LMJ760" s="31"/>
      <c r="LMK760" s="31"/>
      <c r="LML760" s="31"/>
      <c r="LMM760" s="31"/>
      <c r="LMN760" s="31"/>
      <c r="LMO760" s="31"/>
      <c r="LMP760" s="31"/>
      <c r="LMQ760" s="31"/>
      <c r="LMR760" s="31"/>
      <c r="LMS760" s="31"/>
      <c r="LMT760" s="31"/>
      <c r="LMU760" s="31"/>
      <c r="LMV760" s="31"/>
      <c r="LMW760" s="31"/>
      <c r="LMX760" s="31"/>
      <c r="LMY760" s="31"/>
      <c r="LMZ760" s="31"/>
      <c r="LNA760" s="31"/>
      <c r="LNB760" s="31"/>
      <c r="LNC760" s="31"/>
      <c r="LND760" s="31"/>
      <c r="LNE760" s="31"/>
      <c r="LNF760" s="31"/>
      <c r="LNG760" s="31"/>
      <c r="LNH760" s="31"/>
      <c r="LNI760" s="31"/>
      <c r="LNJ760" s="31"/>
      <c r="LNK760" s="31"/>
      <c r="LNL760" s="31"/>
      <c r="LNM760" s="31"/>
      <c r="LNN760" s="31"/>
      <c r="LNO760" s="31"/>
      <c r="LNP760" s="31"/>
      <c r="LNQ760" s="31"/>
      <c r="LNR760" s="31"/>
      <c r="LNS760" s="31"/>
      <c r="LNT760" s="31"/>
      <c r="LNU760" s="31"/>
      <c r="LNV760" s="31"/>
      <c r="LNW760" s="31"/>
      <c r="LNX760" s="31"/>
      <c r="LNY760" s="31"/>
      <c r="LNZ760" s="31"/>
      <c r="LOA760" s="31"/>
      <c r="LOB760" s="31"/>
      <c r="LOC760" s="31"/>
      <c r="LOD760" s="31"/>
      <c r="LOE760" s="31"/>
      <c r="LOF760" s="31"/>
      <c r="LOG760" s="31"/>
      <c r="LOH760" s="31"/>
      <c r="LOI760" s="31"/>
      <c r="LOJ760" s="31"/>
      <c r="LOK760" s="31"/>
      <c r="LOL760" s="31"/>
      <c r="LOM760" s="31"/>
      <c r="LON760" s="31"/>
      <c r="LOO760" s="31"/>
      <c r="LOP760" s="31"/>
      <c r="LOQ760" s="31"/>
      <c r="LOR760" s="31"/>
      <c r="LOS760" s="31"/>
      <c r="LOT760" s="31"/>
      <c r="LOU760" s="31"/>
      <c r="LOV760" s="31"/>
      <c r="LOW760" s="31"/>
      <c r="LOX760" s="31"/>
      <c r="LOY760" s="31"/>
      <c r="LOZ760" s="31"/>
      <c r="LPA760" s="31"/>
      <c r="LPB760" s="31"/>
      <c r="LPC760" s="31"/>
      <c r="LPD760" s="31"/>
      <c r="LPE760" s="31"/>
      <c r="LPF760" s="31"/>
      <c r="LPG760" s="31"/>
      <c r="LPH760" s="31"/>
      <c r="LPI760" s="31"/>
      <c r="LPJ760" s="31"/>
      <c r="LPK760" s="31"/>
      <c r="LPL760" s="31"/>
      <c r="LPM760" s="31"/>
      <c r="LPN760" s="31"/>
      <c r="LPO760" s="31"/>
      <c r="LPP760" s="31"/>
      <c r="LPQ760" s="31"/>
      <c r="LPR760" s="31"/>
      <c r="LPS760" s="31"/>
      <c r="LPT760" s="31"/>
      <c r="LPU760" s="31"/>
      <c r="LPV760" s="31"/>
      <c r="LPW760" s="31"/>
      <c r="LPX760" s="31"/>
      <c r="LPY760" s="31"/>
      <c r="LPZ760" s="31"/>
      <c r="LQA760" s="31"/>
      <c r="LQB760" s="31"/>
      <c r="LQC760" s="31"/>
      <c r="LQD760" s="31"/>
      <c r="LQE760" s="31"/>
      <c r="LQF760" s="31"/>
      <c r="LQG760" s="31"/>
      <c r="LQH760" s="31"/>
      <c r="LQI760" s="31"/>
      <c r="LQJ760" s="31"/>
      <c r="LQK760" s="31"/>
      <c r="LQL760" s="31"/>
      <c r="LQM760" s="31"/>
      <c r="LQN760" s="31"/>
      <c r="LQO760" s="31"/>
      <c r="LQP760" s="31"/>
      <c r="LQQ760" s="31"/>
      <c r="LQR760" s="31"/>
      <c r="LQS760" s="31"/>
      <c r="LQT760" s="31"/>
      <c r="LQU760" s="31"/>
      <c r="LQV760" s="31"/>
      <c r="LQW760" s="31"/>
      <c r="LQX760" s="31"/>
      <c r="LQY760" s="31"/>
      <c r="LQZ760" s="31"/>
      <c r="LRA760" s="31"/>
      <c r="LRB760" s="31"/>
      <c r="LRC760" s="31"/>
      <c r="LRD760" s="31"/>
      <c r="LRE760" s="31"/>
      <c r="LRF760" s="31"/>
      <c r="LRG760" s="31"/>
      <c r="LRH760" s="31"/>
      <c r="LRI760" s="31"/>
      <c r="LRJ760" s="31"/>
      <c r="LRK760" s="31"/>
      <c r="LRL760" s="31"/>
      <c r="LRM760" s="31"/>
      <c r="LRN760" s="31"/>
      <c r="LRO760" s="31"/>
      <c r="LRP760" s="31"/>
      <c r="LRQ760" s="31"/>
      <c r="LRR760" s="31"/>
      <c r="LRS760" s="31"/>
      <c r="LRT760" s="31"/>
      <c r="LRU760" s="31"/>
      <c r="LRV760" s="31"/>
      <c r="LRW760" s="31"/>
      <c r="LRX760" s="31"/>
      <c r="LRY760" s="31"/>
      <c r="LRZ760" s="31"/>
      <c r="LSA760" s="31"/>
      <c r="LSB760" s="31"/>
      <c r="LSC760" s="31"/>
      <c r="LSD760" s="31"/>
      <c r="LSE760" s="31"/>
      <c r="LSF760" s="31"/>
      <c r="LSG760" s="31"/>
      <c r="LSH760" s="31"/>
      <c r="LSI760" s="31"/>
      <c r="LSJ760" s="31"/>
      <c r="LSK760" s="31"/>
      <c r="LSL760" s="31"/>
      <c r="LSM760" s="31"/>
      <c r="LSN760" s="31"/>
      <c r="LSO760" s="31"/>
      <c r="LSP760" s="31"/>
      <c r="LSQ760" s="31"/>
      <c r="LSR760" s="31"/>
      <c r="LSS760" s="31"/>
      <c r="LST760" s="31"/>
      <c r="LSU760" s="31"/>
      <c r="LSV760" s="31"/>
      <c r="LSW760" s="31"/>
      <c r="LSX760" s="31"/>
      <c r="LSY760" s="31"/>
      <c r="LSZ760" s="31"/>
      <c r="LTA760" s="31"/>
      <c r="LTB760" s="31"/>
      <c r="LTC760" s="31"/>
      <c r="LTD760" s="31"/>
      <c r="LTE760" s="31"/>
      <c r="LTF760" s="31"/>
      <c r="LTG760" s="31"/>
      <c r="LTH760" s="31"/>
      <c r="LTI760" s="31"/>
      <c r="LTJ760" s="31"/>
      <c r="LTK760" s="31"/>
      <c r="LTL760" s="31"/>
      <c r="LTM760" s="31"/>
      <c r="LTN760" s="31"/>
      <c r="LTO760" s="31"/>
      <c r="LTP760" s="31"/>
      <c r="LTQ760" s="31"/>
      <c r="LTR760" s="31"/>
      <c r="LTS760" s="31"/>
      <c r="LTT760" s="31"/>
      <c r="LTU760" s="31"/>
      <c r="LTV760" s="31"/>
      <c r="LTW760" s="31"/>
      <c r="LTX760" s="31"/>
      <c r="LTY760" s="31"/>
      <c r="LTZ760" s="31"/>
      <c r="LUA760" s="31"/>
      <c r="LUB760" s="31"/>
      <c r="LUC760" s="31"/>
      <c r="LUD760" s="31"/>
      <c r="LUE760" s="31"/>
      <c r="LUF760" s="31"/>
      <c r="LUG760" s="31"/>
      <c r="LUH760" s="31"/>
      <c r="LUI760" s="31"/>
      <c r="LUJ760" s="31"/>
      <c r="LUK760" s="31"/>
      <c r="LUL760" s="31"/>
      <c r="LUM760" s="31"/>
      <c r="LUN760" s="31"/>
      <c r="LUO760" s="31"/>
      <c r="LUP760" s="31"/>
      <c r="LUQ760" s="31"/>
      <c r="LUR760" s="31"/>
      <c r="LUS760" s="31"/>
      <c r="LUT760" s="31"/>
      <c r="LUU760" s="31"/>
      <c r="LUV760" s="31"/>
      <c r="LUW760" s="31"/>
      <c r="LUX760" s="31"/>
      <c r="LUY760" s="31"/>
      <c r="LUZ760" s="31"/>
      <c r="LVA760" s="31"/>
      <c r="LVB760" s="31"/>
      <c r="LVC760" s="31"/>
      <c r="LVD760" s="31"/>
      <c r="LVE760" s="31"/>
      <c r="LVF760" s="31"/>
      <c r="LVG760" s="31"/>
      <c r="LVH760" s="31"/>
      <c r="LVI760" s="31"/>
      <c r="LVJ760" s="31"/>
      <c r="LVK760" s="31"/>
      <c r="LVL760" s="31"/>
      <c r="LVM760" s="31"/>
      <c r="LVN760" s="31"/>
      <c r="LVO760" s="31"/>
      <c r="LVP760" s="31"/>
      <c r="LVQ760" s="31"/>
      <c r="LVR760" s="31"/>
      <c r="LVS760" s="31"/>
      <c r="LVT760" s="31"/>
      <c r="LVU760" s="31"/>
      <c r="LVV760" s="31"/>
      <c r="LVW760" s="31"/>
      <c r="LVX760" s="31"/>
      <c r="LVY760" s="31"/>
      <c r="LVZ760" s="31"/>
      <c r="LWA760" s="31"/>
      <c r="LWB760" s="31"/>
      <c r="LWC760" s="31"/>
      <c r="LWD760" s="31"/>
      <c r="LWE760" s="31"/>
      <c r="LWF760" s="31"/>
      <c r="LWG760" s="31"/>
      <c r="LWH760" s="31"/>
      <c r="LWI760" s="31"/>
      <c r="LWJ760" s="31"/>
      <c r="LWK760" s="31"/>
      <c r="LWL760" s="31"/>
      <c r="LWM760" s="31"/>
      <c r="LWN760" s="31"/>
      <c r="LWO760" s="31"/>
      <c r="LWP760" s="31"/>
      <c r="LWQ760" s="31"/>
      <c r="LWR760" s="31"/>
      <c r="LWS760" s="31"/>
      <c r="LWT760" s="31"/>
      <c r="LWU760" s="31"/>
      <c r="LWV760" s="31"/>
      <c r="LWW760" s="31"/>
      <c r="LWX760" s="31"/>
      <c r="LWY760" s="31"/>
      <c r="LWZ760" s="31"/>
      <c r="LXA760" s="31"/>
      <c r="LXB760" s="31"/>
      <c r="LXC760" s="31"/>
      <c r="LXD760" s="31"/>
      <c r="LXE760" s="31"/>
      <c r="LXF760" s="31"/>
      <c r="LXG760" s="31"/>
      <c r="LXH760" s="31"/>
      <c r="LXI760" s="31"/>
      <c r="LXJ760" s="31"/>
      <c r="LXK760" s="31"/>
      <c r="LXL760" s="31"/>
      <c r="LXM760" s="31"/>
      <c r="LXN760" s="31"/>
      <c r="LXO760" s="31"/>
      <c r="LXP760" s="31"/>
      <c r="LXQ760" s="31"/>
      <c r="LXR760" s="31"/>
      <c r="LXS760" s="31"/>
      <c r="LXT760" s="31"/>
      <c r="LXU760" s="31"/>
      <c r="LXV760" s="31"/>
      <c r="LXW760" s="31"/>
      <c r="LXX760" s="31"/>
      <c r="LXY760" s="31"/>
      <c r="LXZ760" s="31"/>
      <c r="LYA760" s="31"/>
      <c r="LYB760" s="31"/>
      <c r="LYC760" s="31"/>
      <c r="LYD760" s="31"/>
      <c r="LYE760" s="31"/>
      <c r="LYF760" s="31"/>
      <c r="LYG760" s="31"/>
      <c r="LYH760" s="31"/>
      <c r="LYI760" s="31"/>
      <c r="LYJ760" s="31"/>
      <c r="LYK760" s="31"/>
      <c r="LYL760" s="31"/>
      <c r="LYM760" s="31"/>
      <c r="LYN760" s="31"/>
      <c r="LYO760" s="31"/>
      <c r="LYP760" s="31"/>
      <c r="LYQ760" s="31"/>
      <c r="LYR760" s="31"/>
      <c r="LYS760" s="31"/>
      <c r="LYT760" s="31"/>
      <c r="LYU760" s="31"/>
      <c r="LYV760" s="31"/>
      <c r="LYW760" s="31"/>
      <c r="LYX760" s="31"/>
      <c r="LYY760" s="31"/>
      <c r="LYZ760" s="31"/>
      <c r="LZA760" s="31"/>
      <c r="LZB760" s="31"/>
      <c r="LZC760" s="31"/>
      <c r="LZD760" s="31"/>
      <c r="LZE760" s="31"/>
      <c r="LZF760" s="31"/>
      <c r="LZG760" s="31"/>
      <c r="LZH760" s="31"/>
      <c r="LZI760" s="31"/>
      <c r="LZJ760" s="31"/>
      <c r="LZK760" s="31"/>
      <c r="LZL760" s="31"/>
      <c r="LZM760" s="31"/>
      <c r="LZN760" s="31"/>
      <c r="LZO760" s="31"/>
      <c r="LZP760" s="31"/>
      <c r="LZQ760" s="31"/>
      <c r="LZR760" s="31"/>
      <c r="LZS760" s="31"/>
      <c r="LZT760" s="31"/>
      <c r="LZU760" s="31"/>
      <c r="LZV760" s="31"/>
      <c r="LZW760" s="31"/>
      <c r="LZX760" s="31"/>
      <c r="LZY760" s="31"/>
      <c r="LZZ760" s="31"/>
      <c r="MAA760" s="31"/>
      <c r="MAB760" s="31"/>
      <c r="MAC760" s="31"/>
      <c r="MAD760" s="31"/>
      <c r="MAE760" s="31"/>
      <c r="MAF760" s="31"/>
      <c r="MAG760" s="31"/>
      <c r="MAH760" s="31"/>
      <c r="MAI760" s="31"/>
      <c r="MAJ760" s="31"/>
      <c r="MAK760" s="31"/>
      <c r="MAL760" s="31"/>
      <c r="MAM760" s="31"/>
      <c r="MAN760" s="31"/>
      <c r="MAO760" s="31"/>
      <c r="MAP760" s="31"/>
      <c r="MAQ760" s="31"/>
      <c r="MAR760" s="31"/>
      <c r="MAS760" s="31"/>
      <c r="MAT760" s="31"/>
      <c r="MAU760" s="31"/>
      <c r="MAV760" s="31"/>
      <c r="MAW760" s="31"/>
      <c r="MAX760" s="31"/>
      <c r="MAY760" s="31"/>
      <c r="MAZ760" s="31"/>
      <c r="MBA760" s="31"/>
      <c r="MBB760" s="31"/>
      <c r="MBC760" s="31"/>
      <c r="MBD760" s="31"/>
      <c r="MBE760" s="31"/>
      <c r="MBF760" s="31"/>
      <c r="MBG760" s="31"/>
      <c r="MBH760" s="31"/>
      <c r="MBI760" s="31"/>
      <c r="MBJ760" s="31"/>
      <c r="MBK760" s="31"/>
      <c r="MBL760" s="31"/>
      <c r="MBM760" s="31"/>
      <c r="MBN760" s="31"/>
      <c r="MBO760" s="31"/>
      <c r="MBP760" s="31"/>
      <c r="MBQ760" s="31"/>
      <c r="MBR760" s="31"/>
      <c r="MBS760" s="31"/>
      <c r="MBT760" s="31"/>
      <c r="MBU760" s="31"/>
      <c r="MBV760" s="31"/>
      <c r="MBW760" s="31"/>
      <c r="MBX760" s="31"/>
      <c r="MBY760" s="31"/>
      <c r="MBZ760" s="31"/>
      <c r="MCA760" s="31"/>
      <c r="MCB760" s="31"/>
      <c r="MCC760" s="31"/>
      <c r="MCD760" s="31"/>
      <c r="MCE760" s="31"/>
      <c r="MCF760" s="31"/>
      <c r="MCG760" s="31"/>
      <c r="MCH760" s="31"/>
      <c r="MCI760" s="31"/>
      <c r="MCJ760" s="31"/>
      <c r="MCK760" s="31"/>
      <c r="MCL760" s="31"/>
      <c r="MCM760" s="31"/>
      <c r="MCN760" s="31"/>
      <c r="MCO760" s="31"/>
      <c r="MCP760" s="31"/>
      <c r="MCQ760" s="31"/>
      <c r="MCR760" s="31"/>
      <c r="MCS760" s="31"/>
      <c r="MCT760" s="31"/>
      <c r="MCU760" s="31"/>
      <c r="MCV760" s="31"/>
      <c r="MCW760" s="31"/>
      <c r="MCX760" s="31"/>
      <c r="MCY760" s="31"/>
      <c r="MCZ760" s="31"/>
      <c r="MDA760" s="31"/>
      <c r="MDB760" s="31"/>
      <c r="MDC760" s="31"/>
      <c r="MDD760" s="31"/>
      <c r="MDE760" s="31"/>
      <c r="MDF760" s="31"/>
      <c r="MDG760" s="31"/>
      <c r="MDH760" s="31"/>
      <c r="MDI760" s="31"/>
      <c r="MDJ760" s="31"/>
      <c r="MDK760" s="31"/>
      <c r="MDL760" s="31"/>
      <c r="MDM760" s="31"/>
      <c r="MDN760" s="31"/>
      <c r="MDO760" s="31"/>
      <c r="MDP760" s="31"/>
      <c r="MDQ760" s="31"/>
      <c r="MDR760" s="31"/>
      <c r="MDS760" s="31"/>
      <c r="MDT760" s="31"/>
      <c r="MDU760" s="31"/>
      <c r="MDV760" s="31"/>
      <c r="MDW760" s="31"/>
      <c r="MDX760" s="31"/>
      <c r="MDY760" s="31"/>
      <c r="MDZ760" s="31"/>
      <c r="MEA760" s="31"/>
      <c r="MEB760" s="31"/>
      <c r="MEC760" s="31"/>
      <c r="MED760" s="31"/>
      <c r="MEE760" s="31"/>
      <c r="MEF760" s="31"/>
      <c r="MEG760" s="31"/>
      <c r="MEH760" s="31"/>
      <c r="MEI760" s="31"/>
      <c r="MEJ760" s="31"/>
      <c r="MEK760" s="31"/>
      <c r="MEL760" s="31"/>
      <c r="MEM760" s="31"/>
      <c r="MEN760" s="31"/>
      <c r="MEO760" s="31"/>
      <c r="MEP760" s="31"/>
      <c r="MEQ760" s="31"/>
      <c r="MER760" s="31"/>
      <c r="MES760" s="31"/>
      <c r="MET760" s="31"/>
      <c r="MEU760" s="31"/>
      <c r="MEV760" s="31"/>
      <c r="MEW760" s="31"/>
      <c r="MEX760" s="31"/>
      <c r="MEY760" s="31"/>
      <c r="MEZ760" s="31"/>
      <c r="MFA760" s="31"/>
      <c r="MFB760" s="31"/>
      <c r="MFC760" s="31"/>
      <c r="MFD760" s="31"/>
      <c r="MFE760" s="31"/>
      <c r="MFF760" s="31"/>
      <c r="MFG760" s="31"/>
      <c r="MFH760" s="31"/>
      <c r="MFI760" s="31"/>
      <c r="MFJ760" s="31"/>
      <c r="MFK760" s="31"/>
      <c r="MFL760" s="31"/>
      <c r="MFM760" s="31"/>
      <c r="MFN760" s="31"/>
      <c r="MFO760" s="31"/>
      <c r="MFP760" s="31"/>
      <c r="MFQ760" s="31"/>
      <c r="MFR760" s="31"/>
      <c r="MFS760" s="31"/>
      <c r="MFT760" s="31"/>
      <c r="MFU760" s="31"/>
      <c r="MFV760" s="31"/>
      <c r="MFW760" s="31"/>
      <c r="MFX760" s="31"/>
      <c r="MFY760" s="31"/>
      <c r="MFZ760" s="31"/>
      <c r="MGA760" s="31"/>
      <c r="MGB760" s="31"/>
      <c r="MGC760" s="31"/>
      <c r="MGD760" s="31"/>
      <c r="MGE760" s="31"/>
      <c r="MGF760" s="31"/>
      <c r="MGG760" s="31"/>
      <c r="MGH760" s="31"/>
      <c r="MGI760" s="31"/>
      <c r="MGJ760" s="31"/>
      <c r="MGK760" s="31"/>
      <c r="MGL760" s="31"/>
      <c r="MGM760" s="31"/>
      <c r="MGN760" s="31"/>
      <c r="MGO760" s="31"/>
      <c r="MGP760" s="31"/>
      <c r="MGQ760" s="31"/>
      <c r="MGR760" s="31"/>
      <c r="MGS760" s="31"/>
      <c r="MGT760" s="31"/>
      <c r="MGU760" s="31"/>
      <c r="MGV760" s="31"/>
      <c r="MGW760" s="31"/>
      <c r="MGX760" s="31"/>
      <c r="MGY760" s="31"/>
      <c r="MGZ760" s="31"/>
      <c r="MHA760" s="31"/>
      <c r="MHB760" s="31"/>
      <c r="MHC760" s="31"/>
      <c r="MHD760" s="31"/>
      <c r="MHE760" s="31"/>
      <c r="MHF760" s="31"/>
      <c r="MHG760" s="31"/>
      <c r="MHH760" s="31"/>
      <c r="MHI760" s="31"/>
      <c r="MHJ760" s="31"/>
      <c r="MHK760" s="31"/>
      <c r="MHL760" s="31"/>
      <c r="MHM760" s="31"/>
      <c r="MHN760" s="31"/>
      <c r="MHO760" s="31"/>
      <c r="MHP760" s="31"/>
      <c r="MHQ760" s="31"/>
      <c r="MHR760" s="31"/>
      <c r="MHS760" s="31"/>
      <c r="MHT760" s="31"/>
      <c r="MHU760" s="31"/>
      <c r="MHV760" s="31"/>
      <c r="MHW760" s="31"/>
      <c r="MHX760" s="31"/>
      <c r="MHY760" s="31"/>
      <c r="MHZ760" s="31"/>
      <c r="MIA760" s="31"/>
      <c r="MIB760" s="31"/>
      <c r="MIC760" s="31"/>
      <c r="MID760" s="31"/>
      <c r="MIE760" s="31"/>
      <c r="MIF760" s="31"/>
      <c r="MIG760" s="31"/>
      <c r="MIH760" s="31"/>
      <c r="MII760" s="31"/>
      <c r="MIJ760" s="31"/>
      <c r="MIK760" s="31"/>
      <c r="MIL760" s="31"/>
      <c r="MIM760" s="31"/>
      <c r="MIN760" s="31"/>
      <c r="MIO760" s="31"/>
      <c r="MIP760" s="31"/>
      <c r="MIQ760" s="31"/>
      <c r="MIR760" s="31"/>
      <c r="MIS760" s="31"/>
      <c r="MIT760" s="31"/>
      <c r="MIU760" s="31"/>
      <c r="MIV760" s="31"/>
      <c r="MIW760" s="31"/>
      <c r="MIX760" s="31"/>
      <c r="MIY760" s="31"/>
      <c r="MIZ760" s="31"/>
      <c r="MJA760" s="31"/>
      <c r="MJB760" s="31"/>
      <c r="MJC760" s="31"/>
      <c r="MJD760" s="31"/>
      <c r="MJE760" s="31"/>
      <c r="MJF760" s="31"/>
      <c r="MJG760" s="31"/>
      <c r="MJH760" s="31"/>
      <c r="MJI760" s="31"/>
      <c r="MJJ760" s="31"/>
      <c r="MJK760" s="31"/>
      <c r="MJL760" s="31"/>
      <c r="MJM760" s="31"/>
      <c r="MJN760" s="31"/>
      <c r="MJO760" s="31"/>
      <c r="MJP760" s="31"/>
      <c r="MJQ760" s="31"/>
      <c r="MJR760" s="31"/>
      <c r="MJS760" s="31"/>
      <c r="MJT760" s="31"/>
      <c r="MJU760" s="31"/>
      <c r="MJV760" s="31"/>
      <c r="MJW760" s="31"/>
      <c r="MJX760" s="31"/>
      <c r="MJY760" s="31"/>
      <c r="MJZ760" s="31"/>
      <c r="MKA760" s="31"/>
      <c r="MKB760" s="31"/>
      <c r="MKC760" s="31"/>
      <c r="MKD760" s="31"/>
      <c r="MKE760" s="31"/>
      <c r="MKF760" s="31"/>
      <c r="MKG760" s="31"/>
      <c r="MKH760" s="31"/>
      <c r="MKI760" s="31"/>
      <c r="MKJ760" s="31"/>
      <c r="MKK760" s="31"/>
      <c r="MKL760" s="31"/>
      <c r="MKM760" s="31"/>
      <c r="MKN760" s="31"/>
      <c r="MKO760" s="31"/>
      <c r="MKP760" s="31"/>
      <c r="MKQ760" s="31"/>
      <c r="MKR760" s="31"/>
      <c r="MKS760" s="31"/>
      <c r="MKT760" s="31"/>
      <c r="MKU760" s="31"/>
      <c r="MKV760" s="31"/>
      <c r="MKW760" s="31"/>
      <c r="MKX760" s="31"/>
      <c r="MKY760" s="31"/>
      <c r="MKZ760" s="31"/>
      <c r="MLA760" s="31"/>
      <c r="MLB760" s="31"/>
      <c r="MLC760" s="31"/>
      <c r="MLD760" s="31"/>
      <c r="MLE760" s="31"/>
      <c r="MLF760" s="31"/>
      <c r="MLG760" s="31"/>
      <c r="MLH760" s="31"/>
      <c r="MLI760" s="31"/>
      <c r="MLJ760" s="31"/>
      <c r="MLK760" s="31"/>
      <c r="MLL760" s="31"/>
      <c r="MLM760" s="31"/>
      <c r="MLN760" s="31"/>
      <c r="MLO760" s="31"/>
      <c r="MLP760" s="31"/>
      <c r="MLQ760" s="31"/>
      <c r="MLR760" s="31"/>
      <c r="MLS760" s="31"/>
      <c r="MLT760" s="31"/>
      <c r="MLU760" s="31"/>
      <c r="MLV760" s="31"/>
      <c r="MLW760" s="31"/>
      <c r="MLX760" s="31"/>
      <c r="MLY760" s="31"/>
      <c r="MLZ760" s="31"/>
      <c r="MMA760" s="31"/>
      <c r="MMB760" s="31"/>
      <c r="MMC760" s="31"/>
      <c r="MMD760" s="31"/>
      <c r="MME760" s="31"/>
      <c r="MMF760" s="31"/>
      <c r="MMG760" s="31"/>
      <c r="MMH760" s="31"/>
      <c r="MMI760" s="31"/>
      <c r="MMJ760" s="31"/>
      <c r="MMK760" s="31"/>
      <c r="MML760" s="31"/>
      <c r="MMM760" s="31"/>
      <c r="MMN760" s="31"/>
      <c r="MMO760" s="31"/>
      <c r="MMP760" s="31"/>
      <c r="MMQ760" s="31"/>
      <c r="MMR760" s="31"/>
      <c r="MMS760" s="31"/>
      <c r="MMT760" s="31"/>
      <c r="MMU760" s="31"/>
      <c r="MMV760" s="31"/>
      <c r="MMW760" s="31"/>
      <c r="MMX760" s="31"/>
      <c r="MMY760" s="31"/>
      <c r="MMZ760" s="31"/>
      <c r="MNA760" s="31"/>
      <c r="MNB760" s="31"/>
      <c r="MNC760" s="31"/>
      <c r="MND760" s="31"/>
      <c r="MNE760" s="31"/>
      <c r="MNF760" s="31"/>
      <c r="MNG760" s="31"/>
      <c r="MNH760" s="31"/>
      <c r="MNI760" s="31"/>
      <c r="MNJ760" s="31"/>
      <c r="MNK760" s="31"/>
      <c r="MNL760" s="31"/>
      <c r="MNM760" s="31"/>
      <c r="MNN760" s="31"/>
      <c r="MNO760" s="31"/>
      <c r="MNP760" s="31"/>
      <c r="MNQ760" s="31"/>
      <c r="MNR760" s="31"/>
      <c r="MNS760" s="31"/>
      <c r="MNT760" s="31"/>
      <c r="MNU760" s="31"/>
      <c r="MNV760" s="31"/>
      <c r="MNW760" s="31"/>
      <c r="MNX760" s="31"/>
      <c r="MNY760" s="31"/>
      <c r="MNZ760" s="31"/>
      <c r="MOA760" s="31"/>
      <c r="MOB760" s="31"/>
      <c r="MOC760" s="31"/>
      <c r="MOD760" s="31"/>
      <c r="MOE760" s="31"/>
      <c r="MOF760" s="31"/>
      <c r="MOG760" s="31"/>
      <c r="MOH760" s="31"/>
      <c r="MOI760" s="31"/>
      <c r="MOJ760" s="31"/>
      <c r="MOK760" s="31"/>
      <c r="MOL760" s="31"/>
      <c r="MOM760" s="31"/>
      <c r="MON760" s="31"/>
      <c r="MOO760" s="31"/>
      <c r="MOP760" s="31"/>
      <c r="MOQ760" s="31"/>
      <c r="MOR760" s="31"/>
      <c r="MOS760" s="31"/>
      <c r="MOT760" s="31"/>
      <c r="MOU760" s="31"/>
      <c r="MOV760" s="31"/>
      <c r="MOW760" s="31"/>
      <c r="MOX760" s="31"/>
      <c r="MOY760" s="31"/>
      <c r="MOZ760" s="31"/>
      <c r="MPA760" s="31"/>
      <c r="MPB760" s="31"/>
      <c r="MPC760" s="31"/>
      <c r="MPD760" s="31"/>
      <c r="MPE760" s="31"/>
      <c r="MPF760" s="31"/>
      <c r="MPG760" s="31"/>
      <c r="MPH760" s="31"/>
      <c r="MPI760" s="31"/>
      <c r="MPJ760" s="31"/>
      <c r="MPK760" s="31"/>
      <c r="MPL760" s="31"/>
      <c r="MPM760" s="31"/>
      <c r="MPN760" s="31"/>
      <c r="MPO760" s="31"/>
      <c r="MPP760" s="31"/>
      <c r="MPQ760" s="31"/>
      <c r="MPR760" s="31"/>
      <c r="MPS760" s="31"/>
      <c r="MPT760" s="31"/>
      <c r="MPU760" s="31"/>
      <c r="MPV760" s="31"/>
      <c r="MPW760" s="31"/>
      <c r="MPX760" s="31"/>
      <c r="MPY760" s="31"/>
      <c r="MPZ760" s="31"/>
      <c r="MQA760" s="31"/>
      <c r="MQB760" s="31"/>
      <c r="MQC760" s="31"/>
      <c r="MQD760" s="31"/>
      <c r="MQE760" s="31"/>
      <c r="MQF760" s="31"/>
      <c r="MQG760" s="31"/>
      <c r="MQH760" s="31"/>
      <c r="MQI760" s="31"/>
      <c r="MQJ760" s="31"/>
      <c r="MQK760" s="31"/>
      <c r="MQL760" s="31"/>
      <c r="MQM760" s="31"/>
      <c r="MQN760" s="31"/>
      <c r="MQO760" s="31"/>
      <c r="MQP760" s="31"/>
      <c r="MQQ760" s="31"/>
      <c r="MQR760" s="31"/>
      <c r="MQS760" s="31"/>
      <c r="MQT760" s="31"/>
      <c r="MQU760" s="31"/>
      <c r="MQV760" s="31"/>
      <c r="MQW760" s="31"/>
      <c r="MQX760" s="31"/>
      <c r="MQY760" s="31"/>
      <c r="MQZ760" s="31"/>
      <c r="MRA760" s="31"/>
      <c r="MRB760" s="31"/>
      <c r="MRC760" s="31"/>
      <c r="MRD760" s="31"/>
      <c r="MRE760" s="31"/>
      <c r="MRF760" s="31"/>
      <c r="MRG760" s="31"/>
      <c r="MRH760" s="31"/>
      <c r="MRI760" s="31"/>
      <c r="MRJ760" s="31"/>
      <c r="MRK760" s="31"/>
      <c r="MRL760" s="31"/>
      <c r="MRM760" s="31"/>
      <c r="MRN760" s="31"/>
      <c r="MRO760" s="31"/>
      <c r="MRP760" s="31"/>
      <c r="MRQ760" s="31"/>
      <c r="MRR760" s="31"/>
      <c r="MRS760" s="31"/>
      <c r="MRT760" s="31"/>
      <c r="MRU760" s="31"/>
      <c r="MRV760" s="31"/>
      <c r="MRW760" s="31"/>
      <c r="MRX760" s="31"/>
      <c r="MRY760" s="31"/>
      <c r="MRZ760" s="31"/>
      <c r="MSA760" s="31"/>
      <c r="MSB760" s="31"/>
      <c r="MSC760" s="31"/>
      <c r="MSD760" s="31"/>
      <c r="MSE760" s="31"/>
      <c r="MSF760" s="31"/>
      <c r="MSG760" s="31"/>
      <c r="MSH760" s="31"/>
      <c r="MSI760" s="31"/>
      <c r="MSJ760" s="31"/>
      <c r="MSK760" s="31"/>
      <c r="MSL760" s="31"/>
      <c r="MSM760" s="31"/>
      <c r="MSN760" s="31"/>
      <c r="MSO760" s="31"/>
      <c r="MSP760" s="31"/>
      <c r="MSQ760" s="31"/>
      <c r="MSR760" s="31"/>
      <c r="MSS760" s="31"/>
      <c r="MST760" s="31"/>
      <c r="MSU760" s="31"/>
      <c r="MSV760" s="31"/>
      <c r="MSW760" s="31"/>
      <c r="MSX760" s="31"/>
      <c r="MSY760" s="31"/>
      <c r="MSZ760" s="31"/>
      <c r="MTA760" s="31"/>
      <c r="MTB760" s="31"/>
      <c r="MTC760" s="31"/>
      <c r="MTD760" s="31"/>
      <c r="MTE760" s="31"/>
      <c r="MTF760" s="31"/>
      <c r="MTG760" s="31"/>
      <c r="MTH760" s="31"/>
      <c r="MTI760" s="31"/>
      <c r="MTJ760" s="31"/>
      <c r="MTK760" s="31"/>
      <c r="MTL760" s="31"/>
      <c r="MTM760" s="31"/>
      <c r="MTN760" s="31"/>
      <c r="MTO760" s="31"/>
      <c r="MTP760" s="31"/>
      <c r="MTQ760" s="31"/>
      <c r="MTR760" s="31"/>
      <c r="MTS760" s="31"/>
      <c r="MTT760" s="31"/>
      <c r="MTU760" s="31"/>
      <c r="MTV760" s="31"/>
      <c r="MTW760" s="31"/>
      <c r="MTX760" s="31"/>
      <c r="MTY760" s="31"/>
      <c r="MTZ760" s="31"/>
      <c r="MUA760" s="31"/>
      <c r="MUB760" s="31"/>
      <c r="MUC760" s="31"/>
      <c r="MUD760" s="31"/>
      <c r="MUE760" s="31"/>
      <c r="MUF760" s="31"/>
      <c r="MUG760" s="31"/>
      <c r="MUH760" s="31"/>
      <c r="MUI760" s="31"/>
      <c r="MUJ760" s="31"/>
      <c r="MUK760" s="31"/>
      <c r="MUL760" s="31"/>
      <c r="MUM760" s="31"/>
      <c r="MUN760" s="31"/>
      <c r="MUO760" s="31"/>
      <c r="MUP760" s="31"/>
      <c r="MUQ760" s="31"/>
      <c r="MUR760" s="31"/>
      <c r="MUS760" s="31"/>
      <c r="MUT760" s="31"/>
      <c r="MUU760" s="31"/>
      <c r="MUV760" s="31"/>
      <c r="MUW760" s="31"/>
      <c r="MUX760" s="31"/>
      <c r="MUY760" s="31"/>
      <c r="MUZ760" s="31"/>
      <c r="MVA760" s="31"/>
      <c r="MVB760" s="31"/>
      <c r="MVC760" s="31"/>
      <c r="MVD760" s="31"/>
      <c r="MVE760" s="31"/>
      <c r="MVF760" s="31"/>
      <c r="MVG760" s="31"/>
      <c r="MVH760" s="31"/>
      <c r="MVI760" s="31"/>
      <c r="MVJ760" s="31"/>
      <c r="MVK760" s="31"/>
      <c r="MVL760" s="31"/>
      <c r="MVM760" s="31"/>
      <c r="MVN760" s="31"/>
      <c r="MVO760" s="31"/>
      <c r="MVP760" s="31"/>
      <c r="MVQ760" s="31"/>
      <c r="MVR760" s="31"/>
      <c r="MVS760" s="31"/>
      <c r="MVT760" s="31"/>
      <c r="MVU760" s="31"/>
      <c r="MVV760" s="31"/>
      <c r="MVW760" s="31"/>
      <c r="MVX760" s="31"/>
      <c r="MVY760" s="31"/>
      <c r="MVZ760" s="31"/>
      <c r="MWA760" s="31"/>
      <c r="MWB760" s="31"/>
      <c r="MWC760" s="31"/>
      <c r="MWD760" s="31"/>
      <c r="MWE760" s="31"/>
      <c r="MWF760" s="31"/>
      <c r="MWG760" s="31"/>
      <c r="MWH760" s="31"/>
      <c r="MWI760" s="31"/>
      <c r="MWJ760" s="31"/>
      <c r="MWK760" s="31"/>
      <c r="MWL760" s="31"/>
      <c r="MWM760" s="31"/>
      <c r="MWN760" s="31"/>
      <c r="MWO760" s="31"/>
      <c r="MWP760" s="31"/>
      <c r="MWQ760" s="31"/>
      <c r="MWR760" s="31"/>
      <c r="MWS760" s="31"/>
      <c r="MWT760" s="31"/>
      <c r="MWU760" s="31"/>
      <c r="MWV760" s="31"/>
      <c r="MWW760" s="31"/>
      <c r="MWX760" s="31"/>
      <c r="MWY760" s="31"/>
      <c r="MWZ760" s="31"/>
      <c r="MXA760" s="31"/>
      <c r="MXB760" s="31"/>
      <c r="MXC760" s="31"/>
      <c r="MXD760" s="31"/>
      <c r="MXE760" s="31"/>
      <c r="MXF760" s="31"/>
      <c r="MXG760" s="31"/>
      <c r="MXH760" s="31"/>
      <c r="MXI760" s="31"/>
      <c r="MXJ760" s="31"/>
      <c r="MXK760" s="31"/>
      <c r="MXL760" s="31"/>
      <c r="MXM760" s="31"/>
      <c r="MXN760" s="31"/>
      <c r="MXO760" s="31"/>
      <c r="MXP760" s="31"/>
      <c r="MXQ760" s="31"/>
      <c r="MXR760" s="31"/>
      <c r="MXS760" s="31"/>
      <c r="MXT760" s="31"/>
      <c r="MXU760" s="31"/>
      <c r="MXV760" s="31"/>
      <c r="MXW760" s="31"/>
      <c r="MXX760" s="31"/>
      <c r="MXY760" s="31"/>
      <c r="MXZ760" s="31"/>
      <c r="MYA760" s="31"/>
      <c r="MYB760" s="31"/>
      <c r="MYC760" s="31"/>
      <c r="MYD760" s="31"/>
      <c r="MYE760" s="31"/>
      <c r="MYF760" s="31"/>
      <c r="MYG760" s="31"/>
      <c r="MYH760" s="31"/>
      <c r="MYI760" s="31"/>
      <c r="MYJ760" s="31"/>
      <c r="MYK760" s="31"/>
      <c r="MYL760" s="31"/>
      <c r="MYM760" s="31"/>
      <c r="MYN760" s="31"/>
      <c r="MYO760" s="31"/>
      <c r="MYP760" s="31"/>
      <c r="MYQ760" s="31"/>
      <c r="MYR760" s="31"/>
      <c r="MYS760" s="31"/>
      <c r="MYT760" s="31"/>
      <c r="MYU760" s="31"/>
      <c r="MYV760" s="31"/>
      <c r="MYW760" s="31"/>
      <c r="MYX760" s="31"/>
      <c r="MYY760" s="31"/>
      <c r="MYZ760" s="31"/>
      <c r="MZA760" s="31"/>
      <c r="MZB760" s="31"/>
      <c r="MZC760" s="31"/>
      <c r="MZD760" s="31"/>
      <c r="MZE760" s="31"/>
      <c r="MZF760" s="31"/>
      <c r="MZG760" s="31"/>
      <c r="MZH760" s="31"/>
      <c r="MZI760" s="31"/>
      <c r="MZJ760" s="31"/>
      <c r="MZK760" s="31"/>
      <c r="MZL760" s="31"/>
      <c r="MZM760" s="31"/>
      <c r="MZN760" s="31"/>
      <c r="MZO760" s="31"/>
      <c r="MZP760" s="31"/>
      <c r="MZQ760" s="31"/>
      <c r="MZR760" s="31"/>
      <c r="MZS760" s="31"/>
      <c r="MZT760" s="31"/>
      <c r="MZU760" s="31"/>
      <c r="MZV760" s="31"/>
      <c r="MZW760" s="31"/>
      <c r="MZX760" s="31"/>
      <c r="MZY760" s="31"/>
      <c r="MZZ760" s="31"/>
      <c r="NAA760" s="31"/>
      <c r="NAB760" s="31"/>
      <c r="NAC760" s="31"/>
      <c r="NAD760" s="31"/>
      <c r="NAE760" s="31"/>
      <c r="NAF760" s="31"/>
      <c r="NAG760" s="31"/>
      <c r="NAH760" s="31"/>
      <c r="NAI760" s="31"/>
      <c r="NAJ760" s="31"/>
      <c r="NAK760" s="31"/>
      <c r="NAL760" s="31"/>
      <c r="NAM760" s="31"/>
      <c r="NAN760" s="31"/>
      <c r="NAO760" s="31"/>
      <c r="NAP760" s="31"/>
      <c r="NAQ760" s="31"/>
      <c r="NAR760" s="31"/>
      <c r="NAS760" s="31"/>
      <c r="NAT760" s="31"/>
      <c r="NAU760" s="31"/>
      <c r="NAV760" s="31"/>
      <c r="NAW760" s="31"/>
      <c r="NAX760" s="31"/>
      <c r="NAY760" s="31"/>
      <c r="NAZ760" s="31"/>
      <c r="NBA760" s="31"/>
      <c r="NBB760" s="31"/>
      <c r="NBC760" s="31"/>
      <c r="NBD760" s="31"/>
      <c r="NBE760" s="31"/>
      <c r="NBF760" s="31"/>
      <c r="NBG760" s="31"/>
      <c r="NBH760" s="31"/>
      <c r="NBI760" s="31"/>
      <c r="NBJ760" s="31"/>
      <c r="NBK760" s="31"/>
      <c r="NBL760" s="31"/>
      <c r="NBM760" s="31"/>
      <c r="NBN760" s="31"/>
      <c r="NBO760" s="31"/>
      <c r="NBP760" s="31"/>
      <c r="NBQ760" s="31"/>
      <c r="NBR760" s="31"/>
      <c r="NBS760" s="31"/>
      <c r="NBT760" s="31"/>
      <c r="NBU760" s="31"/>
      <c r="NBV760" s="31"/>
      <c r="NBW760" s="31"/>
      <c r="NBX760" s="31"/>
      <c r="NBY760" s="31"/>
      <c r="NBZ760" s="31"/>
      <c r="NCA760" s="31"/>
      <c r="NCB760" s="31"/>
      <c r="NCC760" s="31"/>
      <c r="NCD760" s="31"/>
      <c r="NCE760" s="31"/>
      <c r="NCF760" s="31"/>
      <c r="NCG760" s="31"/>
      <c r="NCH760" s="31"/>
      <c r="NCI760" s="31"/>
      <c r="NCJ760" s="31"/>
      <c r="NCK760" s="31"/>
      <c r="NCL760" s="31"/>
      <c r="NCM760" s="31"/>
      <c r="NCN760" s="31"/>
      <c r="NCO760" s="31"/>
      <c r="NCP760" s="31"/>
      <c r="NCQ760" s="31"/>
      <c r="NCR760" s="31"/>
      <c r="NCS760" s="31"/>
      <c r="NCT760" s="31"/>
      <c r="NCU760" s="31"/>
      <c r="NCV760" s="31"/>
      <c r="NCW760" s="31"/>
      <c r="NCX760" s="31"/>
      <c r="NCY760" s="31"/>
      <c r="NCZ760" s="31"/>
      <c r="NDA760" s="31"/>
      <c r="NDB760" s="31"/>
      <c r="NDC760" s="31"/>
      <c r="NDD760" s="31"/>
      <c r="NDE760" s="31"/>
      <c r="NDF760" s="31"/>
      <c r="NDG760" s="31"/>
      <c r="NDH760" s="31"/>
      <c r="NDI760" s="31"/>
      <c r="NDJ760" s="31"/>
      <c r="NDK760" s="31"/>
      <c r="NDL760" s="31"/>
      <c r="NDM760" s="31"/>
      <c r="NDN760" s="31"/>
      <c r="NDO760" s="31"/>
      <c r="NDP760" s="31"/>
      <c r="NDQ760" s="31"/>
      <c r="NDR760" s="31"/>
      <c r="NDS760" s="31"/>
      <c r="NDT760" s="31"/>
      <c r="NDU760" s="31"/>
      <c r="NDV760" s="31"/>
      <c r="NDW760" s="31"/>
      <c r="NDX760" s="31"/>
      <c r="NDY760" s="31"/>
      <c r="NDZ760" s="31"/>
      <c r="NEA760" s="31"/>
      <c r="NEB760" s="31"/>
      <c r="NEC760" s="31"/>
      <c r="NED760" s="31"/>
      <c r="NEE760" s="31"/>
      <c r="NEF760" s="31"/>
      <c r="NEG760" s="31"/>
      <c r="NEH760" s="31"/>
      <c r="NEI760" s="31"/>
      <c r="NEJ760" s="31"/>
      <c r="NEK760" s="31"/>
      <c r="NEL760" s="31"/>
      <c r="NEM760" s="31"/>
      <c r="NEN760" s="31"/>
      <c r="NEO760" s="31"/>
      <c r="NEP760" s="31"/>
      <c r="NEQ760" s="31"/>
      <c r="NER760" s="31"/>
      <c r="NES760" s="31"/>
      <c r="NET760" s="31"/>
      <c r="NEU760" s="31"/>
      <c r="NEV760" s="31"/>
      <c r="NEW760" s="31"/>
      <c r="NEX760" s="31"/>
      <c r="NEY760" s="31"/>
      <c r="NEZ760" s="31"/>
      <c r="NFA760" s="31"/>
      <c r="NFB760" s="31"/>
      <c r="NFC760" s="31"/>
      <c r="NFD760" s="31"/>
      <c r="NFE760" s="31"/>
      <c r="NFF760" s="31"/>
      <c r="NFG760" s="31"/>
      <c r="NFH760" s="31"/>
      <c r="NFI760" s="31"/>
      <c r="NFJ760" s="31"/>
      <c r="NFK760" s="31"/>
      <c r="NFL760" s="31"/>
      <c r="NFM760" s="31"/>
      <c r="NFN760" s="31"/>
      <c r="NFO760" s="31"/>
      <c r="NFP760" s="31"/>
      <c r="NFQ760" s="31"/>
      <c r="NFR760" s="31"/>
      <c r="NFS760" s="31"/>
      <c r="NFT760" s="31"/>
      <c r="NFU760" s="31"/>
      <c r="NFV760" s="31"/>
      <c r="NFW760" s="31"/>
      <c r="NFX760" s="31"/>
      <c r="NFY760" s="31"/>
      <c r="NFZ760" s="31"/>
      <c r="NGA760" s="31"/>
      <c r="NGB760" s="31"/>
      <c r="NGC760" s="31"/>
      <c r="NGD760" s="31"/>
      <c r="NGE760" s="31"/>
      <c r="NGF760" s="31"/>
      <c r="NGG760" s="31"/>
      <c r="NGH760" s="31"/>
      <c r="NGI760" s="31"/>
      <c r="NGJ760" s="31"/>
      <c r="NGK760" s="31"/>
      <c r="NGL760" s="31"/>
      <c r="NGM760" s="31"/>
      <c r="NGN760" s="31"/>
      <c r="NGO760" s="31"/>
      <c r="NGP760" s="31"/>
      <c r="NGQ760" s="31"/>
      <c r="NGR760" s="31"/>
      <c r="NGS760" s="31"/>
      <c r="NGT760" s="31"/>
      <c r="NGU760" s="31"/>
      <c r="NGV760" s="31"/>
      <c r="NGW760" s="31"/>
      <c r="NGX760" s="31"/>
      <c r="NGY760" s="31"/>
      <c r="NGZ760" s="31"/>
      <c r="NHA760" s="31"/>
      <c r="NHB760" s="31"/>
      <c r="NHC760" s="31"/>
      <c r="NHD760" s="31"/>
      <c r="NHE760" s="31"/>
      <c r="NHF760" s="31"/>
      <c r="NHG760" s="31"/>
      <c r="NHH760" s="31"/>
      <c r="NHI760" s="31"/>
      <c r="NHJ760" s="31"/>
      <c r="NHK760" s="31"/>
      <c r="NHL760" s="31"/>
      <c r="NHM760" s="31"/>
      <c r="NHN760" s="31"/>
      <c r="NHO760" s="31"/>
      <c r="NHP760" s="31"/>
      <c r="NHQ760" s="31"/>
      <c r="NHR760" s="31"/>
      <c r="NHS760" s="31"/>
      <c r="NHT760" s="31"/>
      <c r="NHU760" s="31"/>
      <c r="NHV760" s="31"/>
      <c r="NHW760" s="31"/>
      <c r="NHX760" s="31"/>
      <c r="NHY760" s="31"/>
      <c r="NHZ760" s="31"/>
      <c r="NIA760" s="31"/>
      <c r="NIB760" s="31"/>
      <c r="NIC760" s="31"/>
      <c r="NID760" s="31"/>
      <c r="NIE760" s="31"/>
      <c r="NIF760" s="31"/>
      <c r="NIG760" s="31"/>
      <c r="NIH760" s="31"/>
      <c r="NII760" s="31"/>
      <c r="NIJ760" s="31"/>
      <c r="NIK760" s="31"/>
      <c r="NIL760" s="31"/>
      <c r="NIM760" s="31"/>
      <c r="NIN760" s="31"/>
      <c r="NIO760" s="31"/>
      <c r="NIP760" s="31"/>
      <c r="NIQ760" s="31"/>
      <c r="NIR760" s="31"/>
      <c r="NIS760" s="31"/>
      <c r="NIT760" s="31"/>
      <c r="NIU760" s="31"/>
      <c r="NIV760" s="31"/>
      <c r="NIW760" s="31"/>
      <c r="NIX760" s="31"/>
      <c r="NIY760" s="31"/>
      <c r="NIZ760" s="31"/>
      <c r="NJA760" s="31"/>
      <c r="NJB760" s="31"/>
      <c r="NJC760" s="31"/>
      <c r="NJD760" s="31"/>
      <c r="NJE760" s="31"/>
      <c r="NJF760" s="31"/>
      <c r="NJG760" s="31"/>
      <c r="NJH760" s="31"/>
      <c r="NJI760" s="31"/>
      <c r="NJJ760" s="31"/>
      <c r="NJK760" s="31"/>
      <c r="NJL760" s="31"/>
      <c r="NJM760" s="31"/>
      <c r="NJN760" s="31"/>
      <c r="NJO760" s="31"/>
      <c r="NJP760" s="31"/>
      <c r="NJQ760" s="31"/>
      <c r="NJR760" s="31"/>
      <c r="NJS760" s="31"/>
      <c r="NJT760" s="31"/>
      <c r="NJU760" s="31"/>
      <c r="NJV760" s="31"/>
      <c r="NJW760" s="31"/>
      <c r="NJX760" s="31"/>
      <c r="NJY760" s="31"/>
      <c r="NJZ760" s="31"/>
      <c r="NKA760" s="31"/>
      <c r="NKB760" s="31"/>
      <c r="NKC760" s="31"/>
      <c r="NKD760" s="31"/>
      <c r="NKE760" s="31"/>
      <c r="NKF760" s="31"/>
      <c r="NKG760" s="31"/>
      <c r="NKH760" s="31"/>
      <c r="NKI760" s="31"/>
      <c r="NKJ760" s="31"/>
      <c r="NKK760" s="31"/>
      <c r="NKL760" s="31"/>
      <c r="NKM760" s="31"/>
      <c r="NKN760" s="31"/>
      <c r="NKO760" s="31"/>
      <c r="NKP760" s="31"/>
      <c r="NKQ760" s="31"/>
      <c r="NKR760" s="31"/>
      <c r="NKS760" s="31"/>
      <c r="NKT760" s="31"/>
      <c r="NKU760" s="31"/>
      <c r="NKV760" s="31"/>
      <c r="NKW760" s="31"/>
      <c r="NKX760" s="31"/>
      <c r="NKY760" s="31"/>
      <c r="NKZ760" s="31"/>
      <c r="NLA760" s="31"/>
      <c r="NLB760" s="31"/>
      <c r="NLC760" s="31"/>
      <c r="NLD760" s="31"/>
      <c r="NLE760" s="31"/>
      <c r="NLF760" s="31"/>
      <c r="NLG760" s="31"/>
      <c r="NLH760" s="31"/>
      <c r="NLI760" s="31"/>
      <c r="NLJ760" s="31"/>
      <c r="NLK760" s="31"/>
      <c r="NLL760" s="31"/>
      <c r="NLM760" s="31"/>
      <c r="NLN760" s="31"/>
      <c r="NLO760" s="31"/>
      <c r="NLP760" s="31"/>
      <c r="NLQ760" s="31"/>
      <c r="NLR760" s="31"/>
      <c r="NLS760" s="31"/>
      <c r="NLT760" s="31"/>
      <c r="NLU760" s="31"/>
      <c r="NLV760" s="31"/>
      <c r="NLW760" s="31"/>
      <c r="NLX760" s="31"/>
      <c r="NLY760" s="31"/>
      <c r="NLZ760" s="31"/>
      <c r="NMA760" s="31"/>
      <c r="NMB760" s="31"/>
      <c r="NMC760" s="31"/>
      <c r="NMD760" s="31"/>
      <c r="NME760" s="31"/>
      <c r="NMF760" s="31"/>
      <c r="NMG760" s="31"/>
      <c r="NMH760" s="31"/>
      <c r="NMI760" s="31"/>
      <c r="NMJ760" s="31"/>
      <c r="NMK760" s="31"/>
      <c r="NML760" s="31"/>
      <c r="NMM760" s="31"/>
      <c r="NMN760" s="31"/>
      <c r="NMO760" s="31"/>
      <c r="NMP760" s="31"/>
      <c r="NMQ760" s="31"/>
      <c r="NMR760" s="31"/>
      <c r="NMS760" s="31"/>
      <c r="NMT760" s="31"/>
      <c r="NMU760" s="31"/>
      <c r="NMV760" s="31"/>
      <c r="NMW760" s="31"/>
      <c r="NMX760" s="31"/>
      <c r="NMY760" s="31"/>
      <c r="NMZ760" s="31"/>
      <c r="NNA760" s="31"/>
      <c r="NNB760" s="31"/>
      <c r="NNC760" s="31"/>
      <c r="NND760" s="31"/>
      <c r="NNE760" s="31"/>
      <c r="NNF760" s="31"/>
      <c r="NNG760" s="31"/>
      <c r="NNH760" s="31"/>
      <c r="NNI760" s="31"/>
      <c r="NNJ760" s="31"/>
      <c r="NNK760" s="31"/>
      <c r="NNL760" s="31"/>
      <c r="NNM760" s="31"/>
      <c r="NNN760" s="31"/>
      <c r="NNO760" s="31"/>
      <c r="NNP760" s="31"/>
      <c r="NNQ760" s="31"/>
      <c r="NNR760" s="31"/>
      <c r="NNS760" s="31"/>
      <c r="NNT760" s="31"/>
      <c r="NNU760" s="31"/>
      <c r="NNV760" s="31"/>
      <c r="NNW760" s="31"/>
      <c r="NNX760" s="31"/>
      <c r="NNY760" s="31"/>
      <c r="NNZ760" s="31"/>
      <c r="NOA760" s="31"/>
      <c r="NOB760" s="31"/>
      <c r="NOC760" s="31"/>
      <c r="NOD760" s="31"/>
      <c r="NOE760" s="31"/>
      <c r="NOF760" s="31"/>
      <c r="NOG760" s="31"/>
      <c r="NOH760" s="31"/>
      <c r="NOI760" s="31"/>
      <c r="NOJ760" s="31"/>
      <c r="NOK760" s="31"/>
      <c r="NOL760" s="31"/>
      <c r="NOM760" s="31"/>
      <c r="NON760" s="31"/>
      <c r="NOO760" s="31"/>
      <c r="NOP760" s="31"/>
      <c r="NOQ760" s="31"/>
      <c r="NOR760" s="31"/>
      <c r="NOS760" s="31"/>
      <c r="NOT760" s="31"/>
      <c r="NOU760" s="31"/>
      <c r="NOV760" s="31"/>
      <c r="NOW760" s="31"/>
      <c r="NOX760" s="31"/>
      <c r="NOY760" s="31"/>
      <c r="NOZ760" s="31"/>
      <c r="NPA760" s="31"/>
      <c r="NPB760" s="31"/>
      <c r="NPC760" s="31"/>
      <c r="NPD760" s="31"/>
      <c r="NPE760" s="31"/>
      <c r="NPF760" s="31"/>
      <c r="NPG760" s="31"/>
      <c r="NPH760" s="31"/>
      <c r="NPI760" s="31"/>
      <c r="NPJ760" s="31"/>
      <c r="NPK760" s="31"/>
      <c r="NPL760" s="31"/>
      <c r="NPM760" s="31"/>
      <c r="NPN760" s="31"/>
      <c r="NPO760" s="31"/>
      <c r="NPP760" s="31"/>
      <c r="NPQ760" s="31"/>
      <c r="NPR760" s="31"/>
      <c r="NPS760" s="31"/>
      <c r="NPT760" s="31"/>
      <c r="NPU760" s="31"/>
      <c r="NPV760" s="31"/>
      <c r="NPW760" s="31"/>
      <c r="NPX760" s="31"/>
      <c r="NPY760" s="31"/>
      <c r="NPZ760" s="31"/>
      <c r="NQA760" s="31"/>
      <c r="NQB760" s="31"/>
      <c r="NQC760" s="31"/>
      <c r="NQD760" s="31"/>
      <c r="NQE760" s="31"/>
      <c r="NQF760" s="31"/>
      <c r="NQG760" s="31"/>
      <c r="NQH760" s="31"/>
      <c r="NQI760" s="31"/>
      <c r="NQJ760" s="31"/>
      <c r="NQK760" s="31"/>
      <c r="NQL760" s="31"/>
      <c r="NQM760" s="31"/>
      <c r="NQN760" s="31"/>
      <c r="NQO760" s="31"/>
      <c r="NQP760" s="31"/>
      <c r="NQQ760" s="31"/>
      <c r="NQR760" s="31"/>
      <c r="NQS760" s="31"/>
      <c r="NQT760" s="31"/>
      <c r="NQU760" s="31"/>
      <c r="NQV760" s="31"/>
      <c r="NQW760" s="31"/>
      <c r="NQX760" s="31"/>
      <c r="NQY760" s="31"/>
      <c r="NQZ760" s="31"/>
      <c r="NRA760" s="31"/>
      <c r="NRB760" s="31"/>
      <c r="NRC760" s="31"/>
      <c r="NRD760" s="31"/>
      <c r="NRE760" s="31"/>
      <c r="NRF760" s="31"/>
      <c r="NRG760" s="31"/>
      <c r="NRH760" s="31"/>
      <c r="NRI760" s="31"/>
      <c r="NRJ760" s="31"/>
      <c r="NRK760" s="31"/>
      <c r="NRL760" s="31"/>
      <c r="NRM760" s="31"/>
      <c r="NRN760" s="31"/>
      <c r="NRO760" s="31"/>
      <c r="NRP760" s="31"/>
      <c r="NRQ760" s="31"/>
      <c r="NRR760" s="31"/>
      <c r="NRS760" s="31"/>
      <c r="NRT760" s="31"/>
      <c r="NRU760" s="31"/>
      <c r="NRV760" s="31"/>
      <c r="NRW760" s="31"/>
      <c r="NRX760" s="31"/>
      <c r="NRY760" s="31"/>
      <c r="NRZ760" s="31"/>
      <c r="NSA760" s="31"/>
      <c r="NSB760" s="31"/>
      <c r="NSC760" s="31"/>
      <c r="NSD760" s="31"/>
      <c r="NSE760" s="31"/>
      <c r="NSF760" s="31"/>
      <c r="NSG760" s="31"/>
      <c r="NSH760" s="31"/>
      <c r="NSI760" s="31"/>
      <c r="NSJ760" s="31"/>
      <c r="NSK760" s="31"/>
      <c r="NSL760" s="31"/>
      <c r="NSM760" s="31"/>
      <c r="NSN760" s="31"/>
      <c r="NSO760" s="31"/>
      <c r="NSP760" s="31"/>
      <c r="NSQ760" s="31"/>
      <c r="NSR760" s="31"/>
      <c r="NSS760" s="31"/>
      <c r="NST760" s="31"/>
      <c r="NSU760" s="31"/>
      <c r="NSV760" s="31"/>
      <c r="NSW760" s="31"/>
      <c r="NSX760" s="31"/>
      <c r="NSY760" s="31"/>
      <c r="NSZ760" s="31"/>
      <c r="NTA760" s="31"/>
      <c r="NTB760" s="31"/>
      <c r="NTC760" s="31"/>
      <c r="NTD760" s="31"/>
      <c r="NTE760" s="31"/>
      <c r="NTF760" s="31"/>
      <c r="NTG760" s="31"/>
      <c r="NTH760" s="31"/>
      <c r="NTI760" s="31"/>
      <c r="NTJ760" s="31"/>
      <c r="NTK760" s="31"/>
      <c r="NTL760" s="31"/>
      <c r="NTM760" s="31"/>
      <c r="NTN760" s="31"/>
      <c r="NTO760" s="31"/>
      <c r="NTP760" s="31"/>
      <c r="NTQ760" s="31"/>
      <c r="NTR760" s="31"/>
      <c r="NTS760" s="31"/>
      <c r="NTT760" s="31"/>
      <c r="NTU760" s="31"/>
      <c r="NTV760" s="31"/>
      <c r="NTW760" s="31"/>
      <c r="NTX760" s="31"/>
      <c r="NTY760" s="31"/>
      <c r="NTZ760" s="31"/>
      <c r="NUA760" s="31"/>
      <c r="NUB760" s="31"/>
      <c r="NUC760" s="31"/>
      <c r="NUD760" s="31"/>
      <c r="NUE760" s="31"/>
      <c r="NUF760" s="31"/>
      <c r="NUG760" s="31"/>
      <c r="NUH760" s="31"/>
      <c r="NUI760" s="31"/>
      <c r="NUJ760" s="31"/>
      <c r="NUK760" s="31"/>
      <c r="NUL760" s="31"/>
      <c r="NUM760" s="31"/>
      <c r="NUN760" s="31"/>
      <c r="NUO760" s="31"/>
      <c r="NUP760" s="31"/>
      <c r="NUQ760" s="31"/>
      <c r="NUR760" s="31"/>
      <c r="NUS760" s="31"/>
      <c r="NUT760" s="31"/>
      <c r="NUU760" s="31"/>
      <c r="NUV760" s="31"/>
      <c r="NUW760" s="31"/>
      <c r="NUX760" s="31"/>
      <c r="NUY760" s="31"/>
      <c r="NUZ760" s="31"/>
      <c r="NVA760" s="31"/>
      <c r="NVB760" s="31"/>
      <c r="NVC760" s="31"/>
      <c r="NVD760" s="31"/>
      <c r="NVE760" s="31"/>
      <c r="NVF760" s="31"/>
      <c r="NVG760" s="31"/>
      <c r="NVH760" s="31"/>
      <c r="NVI760" s="31"/>
      <c r="NVJ760" s="31"/>
      <c r="NVK760" s="31"/>
      <c r="NVL760" s="31"/>
      <c r="NVM760" s="31"/>
      <c r="NVN760" s="31"/>
      <c r="NVO760" s="31"/>
      <c r="NVP760" s="31"/>
      <c r="NVQ760" s="31"/>
      <c r="NVR760" s="31"/>
      <c r="NVS760" s="31"/>
      <c r="NVT760" s="31"/>
      <c r="NVU760" s="31"/>
      <c r="NVV760" s="31"/>
      <c r="NVW760" s="31"/>
      <c r="NVX760" s="31"/>
      <c r="NVY760" s="31"/>
      <c r="NVZ760" s="31"/>
      <c r="NWA760" s="31"/>
      <c r="NWB760" s="31"/>
      <c r="NWC760" s="31"/>
      <c r="NWD760" s="31"/>
      <c r="NWE760" s="31"/>
      <c r="NWF760" s="31"/>
      <c r="NWG760" s="31"/>
      <c r="NWH760" s="31"/>
      <c r="NWI760" s="31"/>
      <c r="NWJ760" s="31"/>
      <c r="NWK760" s="31"/>
      <c r="NWL760" s="31"/>
      <c r="NWM760" s="31"/>
      <c r="NWN760" s="31"/>
      <c r="NWO760" s="31"/>
      <c r="NWP760" s="31"/>
      <c r="NWQ760" s="31"/>
      <c r="NWR760" s="31"/>
      <c r="NWS760" s="31"/>
      <c r="NWT760" s="31"/>
      <c r="NWU760" s="31"/>
      <c r="NWV760" s="31"/>
      <c r="NWW760" s="31"/>
      <c r="NWX760" s="31"/>
      <c r="NWY760" s="31"/>
      <c r="NWZ760" s="31"/>
      <c r="NXA760" s="31"/>
      <c r="NXB760" s="31"/>
      <c r="NXC760" s="31"/>
      <c r="NXD760" s="31"/>
      <c r="NXE760" s="31"/>
      <c r="NXF760" s="31"/>
      <c r="NXG760" s="31"/>
      <c r="NXH760" s="31"/>
      <c r="NXI760" s="31"/>
      <c r="NXJ760" s="31"/>
      <c r="NXK760" s="31"/>
      <c r="NXL760" s="31"/>
      <c r="NXM760" s="31"/>
      <c r="NXN760" s="31"/>
      <c r="NXO760" s="31"/>
      <c r="NXP760" s="31"/>
      <c r="NXQ760" s="31"/>
      <c r="NXR760" s="31"/>
      <c r="NXS760" s="31"/>
      <c r="NXT760" s="31"/>
      <c r="NXU760" s="31"/>
      <c r="NXV760" s="31"/>
      <c r="NXW760" s="31"/>
      <c r="NXX760" s="31"/>
      <c r="NXY760" s="31"/>
      <c r="NXZ760" s="31"/>
      <c r="NYA760" s="31"/>
      <c r="NYB760" s="31"/>
      <c r="NYC760" s="31"/>
      <c r="NYD760" s="31"/>
      <c r="NYE760" s="31"/>
      <c r="NYF760" s="31"/>
      <c r="NYG760" s="31"/>
      <c r="NYH760" s="31"/>
      <c r="NYI760" s="31"/>
      <c r="NYJ760" s="31"/>
      <c r="NYK760" s="31"/>
      <c r="NYL760" s="31"/>
      <c r="NYM760" s="31"/>
      <c r="NYN760" s="31"/>
      <c r="NYO760" s="31"/>
      <c r="NYP760" s="31"/>
      <c r="NYQ760" s="31"/>
      <c r="NYR760" s="31"/>
      <c r="NYS760" s="31"/>
      <c r="NYT760" s="31"/>
      <c r="NYU760" s="31"/>
      <c r="NYV760" s="31"/>
      <c r="NYW760" s="31"/>
      <c r="NYX760" s="31"/>
      <c r="NYY760" s="31"/>
      <c r="NYZ760" s="31"/>
      <c r="NZA760" s="31"/>
      <c r="NZB760" s="31"/>
      <c r="NZC760" s="31"/>
      <c r="NZD760" s="31"/>
      <c r="NZE760" s="31"/>
      <c r="NZF760" s="31"/>
      <c r="NZG760" s="31"/>
      <c r="NZH760" s="31"/>
      <c r="NZI760" s="31"/>
      <c r="NZJ760" s="31"/>
      <c r="NZK760" s="31"/>
      <c r="NZL760" s="31"/>
      <c r="NZM760" s="31"/>
      <c r="NZN760" s="31"/>
      <c r="NZO760" s="31"/>
      <c r="NZP760" s="31"/>
      <c r="NZQ760" s="31"/>
      <c r="NZR760" s="31"/>
      <c r="NZS760" s="31"/>
      <c r="NZT760" s="31"/>
      <c r="NZU760" s="31"/>
      <c r="NZV760" s="31"/>
      <c r="NZW760" s="31"/>
      <c r="NZX760" s="31"/>
      <c r="NZY760" s="31"/>
      <c r="NZZ760" s="31"/>
      <c r="OAA760" s="31"/>
      <c r="OAB760" s="31"/>
      <c r="OAC760" s="31"/>
      <c r="OAD760" s="31"/>
      <c r="OAE760" s="31"/>
      <c r="OAF760" s="31"/>
      <c r="OAG760" s="31"/>
      <c r="OAH760" s="31"/>
      <c r="OAI760" s="31"/>
      <c r="OAJ760" s="31"/>
      <c r="OAK760" s="31"/>
      <c r="OAL760" s="31"/>
      <c r="OAM760" s="31"/>
      <c r="OAN760" s="31"/>
      <c r="OAO760" s="31"/>
      <c r="OAP760" s="31"/>
      <c r="OAQ760" s="31"/>
      <c r="OAR760" s="31"/>
      <c r="OAS760" s="31"/>
      <c r="OAT760" s="31"/>
      <c r="OAU760" s="31"/>
      <c r="OAV760" s="31"/>
      <c r="OAW760" s="31"/>
      <c r="OAX760" s="31"/>
      <c r="OAY760" s="31"/>
      <c r="OAZ760" s="31"/>
      <c r="OBA760" s="31"/>
      <c r="OBB760" s="31"/>
      <c r="OBC760" s="31"/>
      <c r="OBD760" s="31"/>
      <c r="OBE760" s="31"/>
      <c r="OBF760" s="31"/>
      <c r="OBG760" s="31"/>
      <c r="OBH760" s="31"/>
      <c r="OBI760" s="31"/>
      <c r="OBJ760" s="31"/>
      <c r="OBK760" s="31"/>
      <c r="OBL760" s="31"/>
      <c r="OBM760" s="31"/>
      <c r="OBN760" s="31"/>
      <c r="OBO760" s="31"/>
      <c r="OBP760" s="31"/>
      <c r="OBQ760" s="31"/>
      <c r="OBR760" s="31"/>
      <c r="OBS760" s="31"/>
      <c r="OBT760" s="31"/>
      <c r="OBU760" s="31"/>
      <c r="OBV760" s="31"/>
      <c r="OBW760" s="31"/>
      <c r="OBX760" s="31"/>
      <c r="OBY760" s="31"/>
      <c r="OBZ760" s="31"/>
      <c r="OCA760" s="31"/>
      <c r="OCB760" s="31"/>
      <c r="OCC760" s="31"/>
      <c r="OCD760" s="31"/>
      <c r="OCE760" s="31"/>
      <c r="OCF760" s="31"/>
      <c r="OCG760" s="31"/>
      <c r="OCH760" s="31"/>
      <c r="OCI760" s="31"/>
      <c r="OCJ760" s="31"/>
      <c r="OCK760" s="31"/>
      <c r="OCL760" s="31"/>
      <c r="OCM760" s="31"/>
      <c r="OCN760" s="31"/>
      <c r="OCO760" s="31"/>
      <c r="OCP760" s="31"/>
      <c r="OCQ760" s="31"/>
      <c r="OCR760" s="31"/>
      <c r="OCS760" s="31"/>
      <c r="OCT760" s="31"/>
      <c r="OCU760" s="31"/>
      <c r="OCV760" s="31"/>
      <c r="OCW760" s="31"/>
      <c r="OCX760" s="31"/>
      <c r="OCY760" s="31"/>
      <c r="OCZ760" s="31"/>
      <c r="ODA760" s="31"/>
      <c r="ODB760" s="31"/>
      <c r="ODC760" s="31"/>
      <c r="ODD760" s="31"/>
      <c r="ODE760" s="31"/>
      <c r="ODF760" s="31"/>
      <c r="ODG760" s="31"/>
      <c r="ODH760" s="31"/>
      <c r="ODI760" s="31"/>
      <c r="ODJ760" s="31"/>
      <c r="ODK760" s="31"/>
      <c r="ODL760" s="31"/>
      <c r="ODM760" s="31"/>
      <c r="ODN760" s="31"/>
      <c r="ODO760" s="31"/>
      <c r="ODP760" s="31"/>
      <c r="ODQ760" s="31"/>
      <c r="ODR760" s="31"/>
      <c r="ODS760" s="31"/>
      <c r="ODT760" s="31"/>
      <c r="ODU760" s="31"/>
      <c r="ODV760" s="31"/>
      <c r="ODW760" s="31"/>
      <c r="ODX760" s="31"/>
      <c r="ODY760" s="31"/>
      <c r="ODZ760" s="31"/>
      <c r="OEA760" s="31"/>
      <c r="OEB760" s="31"/>
      <c r="OEC760" s="31"/>
      <c r="OED760" s="31"/>
      <c r="OEE760" s="31"/>
      <c r="OEF760" s="31"/>
      <c r="OEG760" s="31"/>
      <c r="OEH760" s="31"/>
      <c r="OEI760" s="31"/>
      <c r="OEJ760" s="31"/>
      <c r="OEK760" s="31"/>
      <c r="OEL760" s="31"/>
      <c r="OEM760" s="31"/>
      <c r="OEN760" s="31"/>
      <c r="OEO760" s="31"/>
      <c r="OEP760" s="31"/>
      <c r="OEQ760" s="31"/>
      <c r="OER760" s="31"/>
      <c r="OES760" s="31"/>
      <c r="OET760" s="31"/>
      <c r="OEU760" s="31"/>
      <c r="OEV760" s="31"/>
      <c r="OEW760" s="31"/>
      <c r="OEX760" s="31"/>
      <c r="OEY760" s="31"/>
      <c r="OEZ760" s="31"/>
      <c r="OFA760" s="31"/>
      <c r="OFB760" s="31"/>
      <c r="OFC760" s="31"/>
      <c r="OFD760" s="31"/>
      <c r="OFE760" s="31"/>
      <c r="OFF760" s="31"/>
      <c r="OFG760" s="31"/>
      <c r="OFH760" s="31"/>
      <c r="OFI760" s="31"/>
      <c r="OFJ760" s="31"/>
      <c r="OFK760" s="31"/>
      <c r="OFL760" s="31"/>
      <c r="OFM760" s="31"/>
      <c r="OFN760" s="31"/>
      <c r="OFO760" s="31"/>
      <c r="OFP760" s="31"/>
      <c r="OFQ760" s="31"/>
      <c r="OFR760" s="31"/>
      <c r="OFS760" s="31"/>
      <c r="OFT760" s="31"/>
      <c r="OFU760" s="31"/>
      <c r="OFV760" s="31"/>
      <c r="OFW760" s="31"/>
      <c r="OFX760" s="31"/>
      <c r="OFY760" s="31"/>
      <c r="OFZ760" s="31"/>
      <c r="OGA760" s="31"/>
      <c r="OGB760" s="31"/>
      <c r="OGC760" s="31"/>
      <c r="OGD760" s="31"/>
      <c r="OGE760" s="31"/>
      <c r="OGF760" s="31"/>
      <c r="OGG760" s="31"/>
      <c r="OGH760" s="31"/>
      <c r="OGI760" s="31"/>
      <c r="OGJ760" s="31"/>
      <c r="OGK760" s="31"/>
      <c r="OGL760" s="31"/>
      <c r="OGM760" s="31"/>
      <c r="OGN760" s="31"/>
      <c r="OGO760" s="31"/>
      <c r="OGP760" s="31"/>
      <c r="OGQ760" s="31"/>
      <c r="OGR760" s="31"/>
      <c r="OGS760" s="31"/>
      <c r="OGT760" s="31"/>
      <c r="OGU760" s="31"/>
      <c r="OGV760" s="31"/>
      <c r="OGW760" s="31"/>
      <c r="OGX760" s="31"/>
      <c r="OGY760" s="31"/>
      <c r="OGZ760" s="31"/>
      <c r="OHA760" s="31"/>
      <c r="OHB760" s="31"/>
      <c r="OHC760" s="31"/>
      <c r="OHD760" s="31"/>
      <c r="OHE760" s="31"/>
      <c r="OHF760" s="31"/>
      <c r="OHG760" s="31"/>
      <c r="OHH760" s="31"/>
      <c r="OHI760" s="31"/>
      <c r="OHJ760" s="31"/>
      <c r="OHK760" s="31"/>
      <c r="OHL760" s="31"/>
      <c r="OHM760" s="31"/>
      <c r="OHN760" s="31"/>
      <c r="OHO760" s="31"/>
      <c r="OHP760" s="31"/>
      <c r="OHQ760" s="31"/>
      <c r="OHR760" s="31"/>
      <c r="OHS760" s="31"/>
      <c r="OHT760" s="31"/>
      <c r="OHU760" s="31"/>
      <c r="OHV760" s="31"/>
      <c r="OHW760" s="31"/>
      <c r="OHX760" s="31"/>
      <c r="OHY760" s="31"/>
      <c r="OHZ760" s="31"/>
      <c r="OIA760" s="31"/>
      <c r="OIB760" s="31"/>
      <c r="OIC760" s="31"/>
      <c r="OID760" s="31"/>
      <c r="OIE760" s="31"/>
      <c r="OIF760" s="31"/>
      <c r="OIG760" s="31"/>
      <c r="OIH760" s="31"/>
      <c r="OII760" s="31"/>
      <c r="OIJ760" s="31"/>
      <c r="OIK760" s="31"/>
      <c r="OIL760" s="31"/>
      <c r="OIM760" s="31"/>
      <c r="OIN760" s="31"/>
      <c r="OIO760" s="31"/>
      <c r="OIP760" s="31"/>
      <c r="OIQ760" s="31"/>
      <c r="OIR760" s="31"/>
      <c r="OIS760" s="31"/>
      <c r="OIT760" s="31"/>
      <c r="OIU760" s="31"/>
      <c r="OIV760" s="31"/>
      <c r="OIW760" s="31"/>
      <c r="OIX760" s="31"/>
      <c r="OIY760" s="31"/>
      <c r="OIZ760" s="31"/>
      <c r="OJA760" s="31"/>
      <c r="OJB760" s="31"/>
      <c r="OJC760" s="31"/>
      <c r="OJD760" s="31"/>
      <c r="OJE760" s="31"/>
      <c r="OJF760" s="31"/>
      <c r="OJG760" s="31"/>
      <c r="OJH760" s="31"/>
      <c r="OJI760" s="31"/>
      <c r="OJJ760" s="31"/>
      <c r="OJK760" s="31"/>
      <c r="OJL760" s="31"/>
      <c r="OJM760" s="31"/>
      <c r="OJN760" s="31"/>
      <c r="OJO760" s="31"/>
      <c r="OJP760" s="31"/>
      <c r="OJQ760" s="31"/>
      <c r="OJR760" s="31"/>
      <c r="OJS760" s="31"/>
      <c r="OJT760" s="31"/>
      <c r="OJU760" s="31"/>
      <c r="OJV760" s="31"/>
      <c r="OJW760" s="31"/>
      <c r="OJX760" s="31"/>
      <c r="OJY760" s="31"/>
      <c r="OJZ760" s="31"/>
      <c r="OKA760" s="31"/>
      <c r="OKB760" s="31"/>
      <c r="OKC760" s="31"/>
      <c r="OKD760" s="31"/>
      <c r="OKE760" s="31"/>
      <c r="OKF760" s="31"/>
      <c r="OKG760" s="31"/>
      <c r="OKH760" s="31"/>
      <c r="OKI760" s="31"/>
      <c r="OKJ760" s="31"/>
      <c r="OKK760" s="31"/>
      <c r="OKL760" s="31"/>
      <c r="OKM760" s="31"/>
      <c r="OKN760" s="31"/>
      <c r="OKO760" s="31"/>
      <c r="OKP760" s="31"/>
      <c r="OKQ760" s="31"/>
      <c r="OKR760" s="31"/>
      <c r="OKS760" s="31"/>
      <c r="OKT760" s="31"/>
      <c r="OKU760" s="31"/>
      <c r="OKV760" s="31"/>
      <c r="OKW760" s="31"/>
      <c r="OKX760" s="31"/>
      <c r="OKY760" s="31"/>
      <c r="OKZ760" s="31"/>
      <c r="OLA760" s="31"/>
      <c r="OLB760" s="31"/>
      <c r="OLC760" s="31"/>
      <c r="OLD760" s="31"/>
      <c r="OLE760" s="31"/>
      <c r="OLF760" s="31"/>
      <c r="OLG760" s="31"/>
      <c r="OLH760" s="31"/>
      <c r="OLI760" s="31"/>
      <c r="OLJ760" s="31"/>
      <c r="OLK760" s="31"/>
      <c r="OLL760" s="31"/>
      <c r="OLM760" s="31"/>
      <c r="OLN760" s="31"/>
      <c r="OLO760" s="31"/>
      <c r="OLP760" s="31"/>
      <c r="OLQ760" s="31"/>
      <c r="OLR760" s="31"/>
      <c r="OLS760" s="31"/>
      <c r="OLT760" s="31"/>
      <c r="OLU760" s="31"/>
      <c r="OLV760" s="31"/>
      <c r="OLW760" s="31"/>
      <c r="OLX760" s="31"/>
      <c r="OLY760" s="31"/>
      <c r="OLZ760" s="31"/>
      <c r="OMA760" s="31"/>
      <c r="OMB760" s="31"/>
      <c r="OMC760" s="31"/>
      <c r="OMD760" s="31"/>
      <c r="OME760" s="31"/>
      <c r="OMF760" s="31"/>
      <c r="OMG760" s="31"/>
      <c r="OMH760" s="31"/>
      <c r="OMI760" s="31"/>
      <c r="OMJ760" s="31"/>
      <c r="OMK760" s="31"/>
      <c r="OML760" s="31"/>
      <c r="OMM760" s="31"/>
      <c r="OMN760" s="31"/>
      <c r="OMO760" s="31"/>
      <c r="OMP760" s="31"/>
      <c r="OMQ760" s="31"/>
      <c r="OMR760" s="31"/>
      <c r="OMS760" s="31"/>
      <c r="OMT760" s="31"/>
      <c r="OMU760" s="31"/>
      <c r="OMV760" s="31"/>
      <c r="OMW760" s="31"/>
      <c r="OMX760" s="31"/>
      <c r="OMY760" s="31"/>
      <c r="OMZ760" s="31"/>
      <c r="ONA760" s="31"/>
      <c r="ONB760" s="31"/>
      <c r="ONC760" s="31"/>
      <c r="OND760" s="31"/>
      <c r="ONE760" s="31"/>
      <c r="ONF760" s="31"/>
      <c r="ONG760" s="31"/>
      <c r="ONH760" s="31"/>
      <c r="ONI760" s="31"/>
      <c r="ONJ760" s="31"/>
      <c r="ONK760" s="31"/>
      <c r="ONL760" s="31"/>
      <c r="ONM760" s="31"/>
      <c r="ONN760" s="31"/>
      <c r="ONO760" s="31"/>
      <c r="ONP760" s="31"/>
      <c r="ONQ760" s="31"/>
      <c r="ONR760" s="31"/>
      <c r="ONS760" s="31"/>
      <c r="ONT760" s="31"/>
      <c r="ONU760" s="31"/>
      <c r="ONV760" s="31"/>
      <c r="ONW760" s="31"/>
      <c r="ONX760" s="31"/>
      <c r="ONY760" s="31"/>
      <c r="ONZ760" s="31"/>
      <c r="OOA760" s="31"/>
      <c r="OOB760" s="31"/>
      <c r="OOC760" s="31"/>
      <c r="OOD760" s="31"/>
      <c r="OOE760" s="31"/>
      <c r="OOF760" s="31"/>
      <c r="OOG760" s="31"/>
      <c r="OOH760" s="31"/>
      <c r="OOI760" s="31"/>
      <c r="OOJ760" s="31"/>
      <c r="OOK760" s="31"/>
      <c r="OOL760" s="31"/>
      <c r="OOM760" s="31"/>
      <c r="OON760" s="31"/>
      <c r="OOO760" s="31"/>
      <c r="OOP760" s="31"/>
      <c r="OOQ760" s="31"/>
      <c r="OOR760" s="31"/>
      <c r="OOS760" s="31"/>
      <c r="OOT760" s="31"/>
      <c r="OOU760" s="31"/>
      <c r="OOV760" s="31"/>
      <c r="OOW760" s="31"/>
      <c r="OOX760" s="31"/>
      <c r="OOY760" s="31"/>
      <c r="OOZ760" s="31"/>
      <c r="OPA760" s="31"/>
      <c r="OPB760" s="31"/>
      <c r="OPC760" s="31"/>
      <c r="OPD760" s="31"/>
      <c r="OPE760" s="31"/>
      <c r="OPF760" s="31"/>
      <c r="OPG760" s="31"/>
      <c r="OPH760" s="31"/>
      <c r="OPI760" s="31"/>
      <c r="OPJ760" s="31"/>
      <c r="OPK760" s="31"/>
      <c r="OPL760" s="31"/>
      <c r="OPM760" s="31"/>
      <c r="OPN760" s="31"/>
      <c r="OPO760" s="31"/>
      <c r="OPP760" s="31"/>
      <c r="OPQ760" s="31"/>
      <c r="OPR760" s="31"/>
      <c r="OPS760" s="31"/>
      <c r="OPT760" s="31"/>
      <c r="OPU760" s="31"/>
      <c r="OPV760" s="31"/>
      <c r="OPW760" s="31"/>
      <c r="OPX760" s="31"/>
      <c r="OPY760" s="31"/>
      <c r="OPZ760" s="31"/>
      <c r="OQA760" s="31"/>
      <c r="OQB760" s="31"/>
      <c r="OQC760" s="31"/>
      <c r="OQD760" s="31"/>
      <c r="OQE760" s="31"/>
      <c r="OQF760" s="31"/>
      <c r="OQG760" s="31"/>
      <c r="OQH760" s="31"/>
      <c r="OQI760" s="31"/>
      <c r="OQJ760" s="31"/>
      <c r="OQK760" s="31"/>
      <c r="OQL760" s="31"/>
      <c r="OQM760" s="31"/>
      <c r="OQN760" s="31"/>
      <c r="OQO760" s="31"/>
      <c r="OQP760" s="31"/>
      <c r="OQQ760" s="31"/>
      <c r="OQR760" s="31"/>
      <c r="OQS760" s="31"/>
      <c r="OQT760" s="31"/>
      <c r="OQU760" s="31"/>
      <c r="OQV760" s="31"/>
      <c r="OQW760" s="31"/>
      <c r="OQX760" s="31"/>
      <c r="OQY760" s="31"/>
      <c r="OQZ760" s="31"/>
      <c r="ORA760" s="31"/>
      <c r="ORB760" s="31"/>
      <c r="ORC760" s="31"/>
      <c r="ORD760" s="31"/>
      <c r="ORE760" s="31"/>
      <c r="ORF760" s="31"/>
      <c r="ORG760" s="31"/>
      <c r="ORH760" s="31"/>
      <c r="ORI760" s="31"/>
      <c r="ORJ760" s="31"/>
      <c r="ORK760" s="31"/>
      <c r="ORL760" s="31"/>
      <c r="ORM760" s="31"/>
      <c r="ORN760" s="31"/>
      <c r="ORO760" s="31"/>
      <c r="ORP760" s="31"/>
      <c r="ORQ760" s="31"/>
      <c r="ORR760" s="31"/>
      <c r="ORS760" s="31"/>
      <c r="ORT760" s="31"/>
      <c r="ORU760" s="31"/>
      <c r="ORV760" s="31"/>
      <c r="ORW760" s="31"/>
      <c r="ORX760" s="31"/>
      <c r="ORY760" s="31"/>
      <c r="ORZ760" s="31"/>
      <c r="OSA760" s="31"/>
      <c r="OSB760" s="31"/>
      <c r="OSC760" s="31"/>
      <c r="OSD760" s="31"/>
      <c r="OSE760" s="31"/>
      <c r="OSF760" s="31"/>
      <c r="OSG760" s="31"/>
      <c r="OSH760" s="31"/>
      <c r="OSI760" s="31"/>
      <c r="OSJ760" s="31"/>
      <c r="OSK760" s="31"/>
      <c r="OSL760" s="31"/>
      <c r="OSM760" s="31"/>
      <c r="OSN760" s="31"/>
      <c r="OSO760" s="31"/>
      <c r="OSP760" s="31"/>
      <c r="OSQ760" s="31"/>
      <c r="OSR760" s="31"/>
      <c r="OSS760" s="31"/>
      <c r="OST760" s="31"/>
      <c r="OSU760" s="31"/>
      <c r="OSV760" s="31"/>
      <c r="OSW760" s="31"/>
      <c r="OSX760" s="31"/>
      <c r="OSY760" s="31"/>
      <c r="OSZ760" s="31"/>
      <c r="OTA760" s="31"/>
      <c r="OTB760" s="31"/>
      <c r="OTC760" s="31"/>
      <c r="OTD760" s="31"/>
      <c r="OTE760" s="31"/>
      <c r="OTF760" s="31"/>
      <c r="OTG760" s="31"/>
      <c r="OTH760" s="31"/>
      <c r="OTI760" s="31"/>
      <c r="OTJ760" s="31"/>
      <c r="OTK760" s="31"/>
      <c r="OTL760" s="31"/>
      <c r="OTM760" s="31"/>
      <c r="OTN760" s="31"/>
      <c r="OTO760" s="31"/>
      <c r="OTP760" s="31"/>
      <c r="OTQ760" s="31"/>
      <c r="OTR760" s="31"/>
      <c r="OTS760" s="31"/>
      <c r="OTT760" s="31"/>
      <c r="OTU760" s="31"/>
      <c r="OTV760" s="31"/>
      <c r="OTW760" s="31"/>
      <c r="OTX760" s="31"/>
      <c r="OTY760" s="31"/>
      <c r="OTZ760" s="31"/>
      <c r="OUA760" s="31"/>
      <c r="OUB760" s="31"/>
      <c r="OUC760" s="31"/>
      <c r="OUD760" s="31"/>
      <c r="OUE760" s="31"/>
      <c r="OUF760" s="31"/>
      <c r="OUG760" s="31"/>
      <c r="OUH760" s="31"/>
      <c r="OUI760" s="31"/>
      <c r="OUJ760" s="31"/>
      <c r="OUK760" s="31"/>
      <c r="OUL760" s="31"/>
      <c r="OUM760" s="31"/>
      <c r="OUN760" s="31"/>
      <c r="OUO760" s="31"/>
      <c r="OUP760" s="31"/>
      <c r="OUQ760" s="31"/>
      <c r="OUR760" s="31"/>
      <c r="OUS760" s="31"/>
      <c r="OUT760" s="31"/>
      <c r="OUU760" s="31"/>
      <c r="OUV760" s="31"/>
      <c r="OUW760" s="31"/>
      <c r="OUX760" s="31"/>
      <c r="OUY760" s="31"/>
      <c r="OUZ760" s="31"/>
      <c r="OVA760" s="31"/>
      <c r="OVB760" s="31"/>
      <c r="OVC760" s="31"/>
      <c r="OVD760" s="31"/>
      <c r="OVE760" s="31"/>
      <c r="OVF760" s="31"/>
      <c r="OVG760" s="31"/>
      <c r="OVH760" s="31"/>
      <c r="OVI760" s="31"/>
      <c r="OVJ760" s="31"/>
      <c r="OVK760" s="31"/>
      <c r="OVL760" s="31"/>
      <c r="OVM760" s="31"/>
      <c r="OVN760" s="31"/>
      <c r="OVO760" s="31"/>
      <c r="OVP760" s="31"/>
      <c r="OVQ760" s="31"/>
      <c r="OVR760" s="31"/>
      <c r="OVS760" s="31"/>
      <c r="OVT760" s="31"/>
      <c r="OVU760" s="31"/>
      <c r="OVV760" s="31"/>
      <c r="OVW760" s="31"/>
      <c r="OVX760" s="31"/>
      <c r="OVY760" s="31"/>
      <c r="OVZ760" s="31"/>
      <c r="OWA760" s="31"/>
      <c r="OWB760" s="31"/>
      <c r="OWC760" s="31"/>
      <c r="OWD760" s="31"/>
      <c r="OWE760" s="31"/>
      <c r="OWF760" s="31"/>
      <c r="OWG760" s="31"/>
      <c r="OWH760" s="31"/>
      <c r="OWI760" s="31"/>
      <c r="OWJ760" s="31"/>
      <c r="OWK760" s="31"/>
      <c r="OWL760" s="31"/>
      <c r="OWM760" s="31"/>
      <c r="OWN760" s="31"/>
      <c r="OWO760" s="31"/>
      <c r="OWP760" s="31"/>
      <c r="OWQ760" s="31"/>
      <c r="OWR760" s="31"/>
      <c r="OWS760" s="31"/>
      <c r="OWT760" s="31"/>
      <c r="OWU760" s="31"/>
      <c r="OWV760" s="31"/>
      <c r="OWW760" s="31"/>
      <c r="OWX760" s="31"/>
      <c r="OWY760" s="31"/>
      <c r="OWZ760" s="31"/>
      <c r="OXA760" s="31"/>
      <c r="OXB760" s="31"/>
      <c r="OXC760" s="31"/>
      <c r="OXD760" s="31"/>
      <c r="OXE760" s="31"/>
      <c r="OXF760" s="31"/>
      <c r="OXG760" s="31"/>
      <c r="OXH760" s="31"/>
      <c r="OXI760" s="31"/>
      <c r="OXJ760" s="31"/>
      <c r="OXK760" s="31"/>
      <c r="OXL760" s="31"/>
      <c r="OXM760" s="31"/>
      <c r="OXN760" s="31"/>
      <c r="OXO760" s="31"/>
      <c r="OXP760" s="31"/>
      <c r="OXQ760" s="31"/>
      <c r="OXR760" s="31"/>
      <c r="OXS760" s="31"/>
      <c r="OXT760" s="31"/>
      <c r="OXU760" s="31"/>
      <c r="OXV760" s="31"/>
      <c r="OXW760" s="31"/>
      <c r="OXX760" s="31"/>
      <c r="OXY760" s="31"/>
      <c r="OXZ760" s="31"/>
      <c r="OYA760" s="31"/>
      <c r="OYB760" s="31"/>
      <c r="OYC760" s="31"/>
      <c r="OYD760" s="31"/>
      <c r="OYE760" s="31"/>
      <c r="OYF760" s="31"/>
      <c r="OYG760" s="31"/>
      <c r="OYH760" s="31"/>
      <c r="OYI760" s="31"/>
      <c r="OYJ760" s="31"/>
      <c r="OYK760" s="31"/>
      <c r="OYL760" s="31"/>
      <c r="OYM760" s="31"/>
      <c r="OYN760" s="31"/>
      <c r="OYO760" s="31"/>
      <c r="OYP760" s="31"/>
      <c r="OYQ760" s="31"/>
      <c r="OYR760" s="31"/>
      <c r="OYS760" s="31"/>
      <c r="OYT760" s="31"/>
      <c r="OYU760" s="31"/>
      <c r="OYV760" s="31"/>
      <c r="OYW760" s="31"/>
      <c r="OYX760" s="31"/>
      <c r="OYY760" s="31"/>
      <c r="OYZ760" s="31"/>
      <c r="OZA760" s="31"/>
      <c r="OZB760" s="31"/>
      <c r="OZC760" s="31"/>
      <c r="OZD760" s="31"/>
      <c r="OZE760" s="31"/>
      <c r="OZF760" s="31"/>
      <c r="OZG760" s="31"/>
      <c r="OZH760" s="31"/>
      <c r="OZI760" s="31"/>
      <c r="OZJ760" s="31"/>
      <c r="OZK760" s="31"/>
      <c r="OZL760" s="31"/>
      <c r="OZM760" s="31"/>
      <c r="OZN760" s="31"/>
      <c r="OZO760" s="31"/>
      <c r="OZP760" s="31"/>
      <c r="OZQ760" s="31"/>
      <c r="OZR760" s="31"/>
      <c r="OZS760" s="31"/>
      <c r="OZT760" s="31"/>
      <c r="OZU760" s="31"/>
      <c r="OZV760" s="31"/>
      <c r="OZW760" s="31"/>
      <c r="OZX760" s="31"/>
      <c r="OZY760" s="31"/>
      <c r="OZZ760" s="31"/>
      <c r="PAA760" s="31"/>
      <c r="PAB760" s="31"/>
      <c r="PAC760" s="31"/>
      <c r="PAD760" s="31"/>
      <c r="PAE760" s="31"/>
      <c r="PAF760" s="31"/>
      <c r="PAG760" s="31"/>
      <c r="PAH760" s="31"/>
      <c r="PAI760" s="31"/>
      <c r="PAJ760" s="31"/>
      <c r="PAK760" s="31"/>
      <c r="PAL760" s="31"/>
      <c r="PAM760" s="31"/>
      <c r="PAN760" s="31"/>
      <c r="PAO760" s="31"/>
      <c r="PAP760" s="31"/>
      <c r="PAQ760" s="31"/>
      <c r="PAR760" s="31"/>
      <c r="PAS760" s="31"/>
      <c r="PAT760" s="31"/>
      <c r="PAU760" s="31"/>
      <c r="PAV760" s="31"/>
      <c r="PAW760" s="31"/>
      <c r="PAX760" s="31"/>
      <c r="PAY760" s="31"/>
      <c r="PAZ760" s="31"/>
      <c r="PBA760" s="31"/>
      <c r="PBB760" s="31"/>
      <c r="PBC760" s="31"/>
      <c r="PBD760" s="31"/>
      <c r="PBE760" s="31"/>
      <c r="PBF760" s="31"/>
      <c r="PBG760" s="31"/>
      <c r="PBH760" s="31"/>
      <c r="PBI760" s="31"/>
      <c r="PBJ760" s="31"/>
      <c r="PBK760" s="31"/>
      <c r="PBL760" s="31"/>
      <c r="PBM760" s="31"/>
      <c r="PBN760" s="31"/>
      <c r="PBO760" s="31"/>
      <c r="PBP760" s="31"/>
      <c r="PBQ760" s="31"/>
      <c r="PBR760" s="31"/>
      <c r="PBS760" s="31"/>
      <c r="PBT760" s="31"/>
      <c r="PBU760" s="31"/>
      <c r="PBV760" s="31"/>
      <c r="PBW760" s="31"/>
      <c r="PBX760" s="31"/>
      <c r="PBY760" s="31"/>
      <c r="PBZ760" s="31"/>
      <c r="PCA760" s="31"/>
      <c r="PCB760" s="31"/>
      <c r="PCC760" s="31"/>
      <c r="PCD760" s="31"/>
      <c r="PCE760" s="31"/>
      <c r="PCF760" s="31"/>
      <c r="PCG760" s="31"/>
      <c r="PCH760" s="31"/>
      <c r="PCI760" s="31"/>
      <c r="PCJ760" s="31"/>
      <c r="PCK760" s="31"/>
      <c r="PCL760" s="31"/>
      <c r="PCM760" s="31"/>
      <c r="PCN760" s="31"/>
      <c r="PCO760" s="31"/>
      <c r="PCP760" s="31"/>
      <c r="PCQ760" s="31"/>
      <c r="PCR760" s="31"/>
      <c r="PCS760" s="31"/>
      <c r="PCT760" s="31"/>
      <c r="PCU760" s="31"/>
      <c r="PCV760" s="31"/>
      <c r="PCW760" s="31"/>
      <c r="PCX760" s="31"/>
      <c r="PCY760" s="31"/>
      <c r="PCZ760" s="31"/>
      <c r="PDA760" s="31"/>
      <c r="PDB760" s="31"/>
      <c r="PDC760" s="31"/>
      <c r="PDD760" s="31"/>
      <c r="PDE760" s="31"/>
      <c r="PDF760" s="31"/>
      <c r="PDG760" s="31"/>
      <c r="PDH760" s="31"/>
      <c r="PDI760" s="31"/>
      <c r="PDJ760" s="31"/>
      <c r="PDK760" s="31"/>
      <c r="PDL760" s="31"/>
      <c r="PDM760" s="31"/>
      <c r="PDN760" s="31"/>
      <c r="PDO760" s="31"/>
      <c r="PDP760" s="31"/>
      <c r="PDQ760" s="31"/>
      <c r="PDR760" s="31"/>
      <c r="PDS760" s="31"/>
      <c r="PDT760" s="31"/>
      <c r="PDU760" s="31"/>
      <c r="PDV760" s="31"/>
      <c r="PDW760" s="31"/>
      <c r="PDX760" s="31"/>
      <c r="PDY760" s="31"/>
      <c r="PDZ760" s="31"/>
      <c r="PEA760" s="31"/>
      <c r="PEB760" s="31"/>
      <c r="PEC760" s="31"/>
      <c r="PED760" s="31"/>
      <c r="PEE760" s="31"/>
      <c r="PEF760" s="31"/>
      <c r="PEG760" s="31"/>
      <c r="PEH760" s="31"/>
      <c r="PEI760" s="31"/>
      <c r="PEJ760" s="31"/>
      <c r="PEK760" s="31"/>
      <c r="PEL760" s="31"/>
      <c r="PEM760" s="31"/>
      <c r="PEN760" s="31"/>
      <c r="PEO760" s="31"/>
      <c r="PEP760" s="31"/>
      <c r="PEQ760" s="31"/>
      <c r="PER760" s="31"/>
      <c r="PES760" s="31"/>
      <c r="PET760" s="31"/>
      <c r="PEU760" s="31"/>
      <c r="PEV760" s="31"/>
      <c r="PEW760" s="31"/>
      <c r="PEX760" s="31"/>
      <c r="PEY760" s="31"/>
      <c r="PEZ760" s="31"/>
      <c r="PFA760" s="31"/>
      <c r="PFB760" s="31"/>
      <c r="PFC760" s="31"/>
      <c r="PFD760" s="31"/>
      <c r="PFE760" s="31"/>
      <c r="PFF760" s="31"/>
      <c r="PFG760" s="31"/>
      <c r="PFH760" s="31"/>
      <c r="PFI760" s="31"/>
      <c r="PFJ760" s="31"/>
      <c r="PFK760" s="31"/>
      <c r="PFL760" s="31"/>
      <c r="PFM760" s="31"/>
      <c r="PFN760" s="31"/>
      <c r="PFO760" s="31"/>
      <c r="PFP760" s="31"/>
      <c r="PFQ760" s="31"/>
      <c r="PFR760" s="31"/>
      <c r="PFS760" s="31"/>
      <c r="PFT760" s="31"/>
      <c r="PFU760" s="31"/>
      <c r="PFV760" s="31"/>
      <c r="PFW760" s="31"/>
      <c r="PFX760" s="31"/>
      <c r="PFY760" s="31"/>
      <c r="PFZ760" s="31"/>
      <c r="PGA760" s="31"/>
      <c r="PGB760" s="31"/>
      <c r="PGC760" s="31"/>
      <c r="PGD760" s="31"/>
      <c r="PGE760" s="31"/>
      <c r="PGF760" s="31"/>
      <c r="PGG760" s="31"/>
      <c r="PGH760" s="31"/>
      <c r="PGI760" s="31"/>
      <c r="PGJ760" s="31"/>
      <c r="PGK760" s="31"/>
      <c r="PGL760" s="31"/>
      <c r="PGM760" s="31"/>
      <c r="PGN760" s="31"/>
      <c r="PGO760" s="31"/>
      <c r="PGP760" s="31"/>
      <c r="PGQ760" s="31"/>
      <c r="PGR760" s="31"/>
      <c r="PGS760" s="31"/>
      <c r="PGT760" s="31"/>
      <c r="PGU760" s="31"/>
      <c r="PGV760" s="31"/>
      <c r="PGW760" s="31"/>
      <c r="PGX760" s="31"/>
      <c r="PGY760" s="31"/>
      <c r="PGZ760" s="31"/>
      <c r="PHA760" s="31"/>
      <c r="PHB760" s="31"/>
      <c r="PHC760" s="31"/>
      <c r="PHD760" s="31"/>
      <c r="PHE760" s="31"/>
      <c r="PHF760" s="31"/>
      <c r="PHG760" s="31"/>
      <c r="PHH760" s="31"/>
      <c r="PHI760" s="31"/>
      <c r="PHJ760" s="31"/>
      <c r="PHK760" s="31"/>
      <c r="PHL760" s="31"/>
      <c r="PHM760" s="31"/>
      <c r="PHN760" s="31"/>
      <c r="PHO760" s="31"/>
      <c r="PHP760" s="31"/>
      <c r="PHQ760" s="31"/>
      <c r="PHR760" s="31"/>
      <c r="PHS760" s="31"/>
      <c r="PHT760" s="31"/>
      <c r="PHU760" s="31"/>
      <c r="PHV760" s="31"/>
      <c r="PHW760" s="31"/>
      <c r="PHX760" s="31"/>
      <c r="PHY760" s="31"/>
      <c r="PHZ760" s="31"/>
      <c r="PIA760" s="31"/>
      <c r="PIB760" s="31"/>
      <c r="PIC760" s="31"/>
      <c r="PID760" s="31"/>
      <c r="PIE760" s="31"/>
      <c r="PIF760" s="31"/>
      <c r="PIG760" s="31"/>
      <c r="PIH760" s="31"/>
      <c r="PII760" s="31"/>
      <c r="PIJ760" s="31"/>
      <c r="PIK760" s="31"/>
      <c r="PIL760" s="31"/>
      <c r="PIM760" s="31"/>
      <c r="PIN760" s="31"/>
      <c r="PIO760" s="31"/>
      <c r="PIP760" s="31"/>
      <c r="PIQ760" s="31"/>
      <c r="PIR760" s="31"/>
      <c r="PIS760" s="31"/>
      <c r="PIT760" s="31"/>
      <c r="PIU760" s="31"/>
      <c r="PIV760" s="31"/>
      <c r="PIW760" s="31"/>
      <c r="PIX760" s="31"/>
      <c r="PIY760" s="31"/>
      <c r="PIZ760" s="31"/>
      <c r="PJA760" s="31"/>
      <c r="PJB760" s="31"/>
      <c r="PJC760" s="31"/>
      <c r="PJD760" s="31"/>
      <c r="PJE760" s="31"/>
      <c r="PJF760" s="31"/>
      <c r="PJG760" s="31"/>
      <c r="PJH760" s="31"/>
      <c r="PJI760" s="31"/>
      <c r="PJJ760" s="31"/>
      <c r="PJK760" s="31"/>
      <c r="PJL760" s="31"/>
      <c r="PJM760" s="31"/>
      <c r="PJN760" s="31"/>
      <c r="PJO760" s="31"/>
      <c r="PJP760" s="31"/>
      <c r="PJQ760" s="31"/>
      <c r="PJR760" s="31"/>
      <c r="PJS760" s="31"/>
      <c r="PJT760" s="31"/>
      <c r="PJU760" s="31"/>
      <c r="PJV760" s="31"/>
      <c r="PJW760" s="31"/>
      <c r="PJX760" s="31"/>
      <c r="PJY760" s="31"/>
      <c r="PJZ760" s="31"/>
      <c r="PKA760" s="31"/>
      <c r="PKB760" s="31"/>
      <c r="PKC760" s="31"/>
      <c r="PKD760" s="31"/>
      <c r="PKE760" s="31"/>
      <c r="PKF760" s="31"/>
      <c r="PKG760" s="31"/>
      <c r="PKH760" s="31"/>
      <c r="PKI760" s="31"/>
      <c r="PKJ760" s="31"/>
      <c r="PKK760" s="31"/>
      <c r="PKL760" s="31"/>
      <c r="PKM760" s="31"/>
      <c r="PKN760" s="31"/>
      <c r="PKO760" s="31"/>
      <c r="PKP760" s="31"/>
      <c r="PKQ760" s="31"/>
      <c r="PKR760" s="31"/>
      <c r="PKS760" s="31"/>
      <c r="PKT760" s="31"/>
      <c r="PKU760" s="31"/>
      <c r="PKV760" s="31"/>
      <c r="PKW760" s="31"/>
      <c r="PKX760" s="31"/>
      <c r="PKY760" s="31"/>
      <c r="PKZ760" s="31"/>
      <c r="PLA760" s="31"/>
      <c r="PLB760" s="31"/>
      <c r="PLC760" s="31"/>
      <c r="PLD760" s="31"/>
      <c r="PLE760" s="31"/>
      <c r="PLF760" s="31"/>
      <c r="PLG760" s="31"/>
      <c r="PLH760" s="31"/>
      <c r="PLI760" s="31"/>
      <c r="PLJ760" s="31"/>
      <c r="PLK760" s="31"/>
      <c r="PLL760" s="31"/>
      <c r="PLM760" s="31"/>
      <c r="PLN760" s="31"/>
      <c r="PLO760" s="31"/>
      <c r="PLP760" s="31"/>
      <c r="PLQ760" s="31"/>
      <c r="PLR760" s="31"/>
      <c r="PLS760" s="31"/>
      <c r="PLT760" s="31"/>
      <c r="PLU760" s="31"/>
      <c r="PLV760" s="31"/>
      <c r="PLW760" s="31"/>
      <c r="PLX760" s="31"/>
      <c r="PLY760" s="31"/>
      <c r="PLZ760" s="31"/>
      <c r="PMA760" s="31"/>
      <c r="PMB760" s="31"/>
      <c r="PMC760" s="31"/>
      <c r="PMD760" s="31"/>
      <c r="PME760" s="31"/>
      <c r="PMF760" s="31"/>
      <c r="PMG760" s="31"/>
      <c r="PMH760" s="31"/>
      <c r="PMI760" s="31"/>
      <c r="PMJ760" s="31"/>
      <c r="PMK760" s="31"/>
      <c r="PML760" s="31"/>
      <c r="PMM760" s="31"/>
      <c r="PMN760" s="31"/>
      <c r="PMO760" s="31"/>
      <c r="PMP760" s="31"/>
      <c r="PMQ760" s="31"/>
      <c r="PMR760" s="31"/>
      <c r="PMS760" s="31"/>
      <c r="PMT760" s="31"/>
      <c r="PMU760" s="31"/>
      <c r="PMV760" s="31"/>
      <c r="PMW760" s="31"/>
      <c r="PMX760" s="31"/>
      <c r="PMY760" s="31"/>
      <c r="PMZ760" s="31"/>
      <c r="PNA760" s="31"/>
      <c r="PNB760" s="31"/>
      <c r="PNC760" s="31"/>
      <c r="PND760" s="31"/>
      <c r="PNE760" s="31"/>
      <c r="PNF760" s="31"/>
      <c r="PNG760" s="31"/>
      <c r="PNH760" s="31"/>
      <c r="PNI760" s="31"/>
      <c r="PNJ760" s="31"/>
      <c r="PNK760" s="31"/>
      <c r="PNL760" s="31"/>
      <c r="PNM760" s="31"/>
      <c r="PNN760" s="31"/>
      <c r="PNO760" s="31"/>
      <c r="PNP760" s="31"/>
      <c r="PNQ760" s="31"/>
      <c r="PNR760" s="31"/>
      <c r="PNS760" s="31"/>
      <c r="PNT760" s="31"/>
      <c r="PNU760" s="31"/>
      <c r="PNV760" s="31"/>
      <c r="PNW760" s="31"/>
      <c r="PNX760" s="31"/>
      <c r="PNY760" s="31"/>
      <c r="PNZ760" s="31"/>
      <c r="POA760" s="31"/>
      <c r="POB760" s="31"/>
      <c r="POC760" s="31"/>
      <c r="POD760" s="31"/>
      <c r="POE760" s="31"/>
      <c r="POF760" s="31"/>
      <c r="POG760" s="31"/>
      <c r="POH760" s="31"/>
      <c r="POI760" s="31"/>
      <c r="POJ760" s="31"/>
      <c r="POK760" s="31"/>
      <c r="POL760" s="31"/>
      <c r="POM760" s="31"/>
      <c r="PON760" s="31"/>
      <c r="POO760" s="31"/>
      <c r="POP760" s="31"/>
      <c r="POQ760" s="31"/>
      <c r="POR760" s="31"/>
      <c r="POS760" s="31"/>
      <c r="POT760" s="31"/>
      <c r="POU760" s="31"/>
      <c r="POV760" s="31"/>
      <c r="POW760" s="31"/>
      <c r="POX760" s="31"/>
      <c r="POY760" s="31"/>
      <c r="POZ760" s="31"/>
      <c r="PPA760" s="31"/>
      <c r="PPB760" s="31"/>
      <c r="PPC760" s="31"/>
      <c r="PPD760" s="31"/>
      <c r="PPE760" s="31"/>
      <c r="PPF760" s="31"/>
      <c r="PPG760" s="31"/>
      <c r="PPH760" s="31"/>
      <c r="PPI760" s="31"/>
      <c r="PPJ760" s="31"/>
      <c r="PPK760" s="31"/>
      <c r="PPL760" s="31"/>
      <c r="PPM760" s="31"/>
      <c r="PPN760" s="31"/>
      <c r="PPO760" s="31"/>
      <c r="PPP760" s="31"/>
      <c r="PPQ760" s="31"/>
      <c r="PPR760" s="31"/>
      <c r="PPS760" s="31"/>
      <c r="PPT760" s="31"/>
      <c r="PPU760" s="31"/>
      <c r="PPV760" s="31"/>
      <c r="PPW760" s="31"/>
      <c r="PPX760" s="31"/>
      <c r="PPY760" s="31"/>
      <c r="PPZ760" s="31"/>
      <c r="PQA760" s="31"/>
      <c r="PQB760" s="31"/>
      <c r="PQC760" s="31"/>
      <c r="PQD760" s="31"/>
      <c r="PQE760" s="31"/>
      <c r="PQF760" s="31"/>
      <c r="PQG760" s="31"/>
      <c r="PQH760" s="31"/>
      <c r="PQI760" s="31"/>
      <c r="PQJ760" s="31"/>
      <c r="PQK760" s="31"/>
      <c r="PQL760" s="31"/>
      <c r="PQM760" s="31"/>
      <c r="PQN760" s="31"/>
      <c r="PQO760" s="31"/>
      <c r="PQP760" s="31"/>
      <c r="PQQ760" s="31"/>
      <c r="PQR760" s="31"/>
      <c r="PQS760" s="31"/>
      <c r="PQT760" s="31"/>
      <c r="PQU760" s="31"/>
      <c r="PQV760" s="31"/>
      <c r="PQW760" s="31"/>
      <c r="PQX760" s="31"/>
      <c r="PQY760" s="31"/>
      <c r="PQZ760" s="31"/>
      <c r="PRA760" s="31"/>
      <c r="PRB760" s="31"/>
      <c r="PRC760" s="31"/>
      <c r="PRD760" s="31"/>
      <c r="PRE760" s="31"/>
      <c r="PRF760" s="31"/>
      <c r="PRG760" s="31"/>
      <c r="PRH760" s="31"/>
      <c r="PRI760" s="31"/>
      <c r="PRJ760" s="31"/>
      <c r="PRK760" s="31"/>
      <c r="PRL760" s="31"/>
      <c r="PRM760" s="31"/>
      <c r="PRN760" s="31"/>
      <c r="PRO760" s="31"/>
      <c r="PRP760" s="31"/>
      <c r="PRQ760" s="31"/>
      <c r="PRR760" s="31"/>
      <c r="PRS760" s="31"/>
      <c r="PRT760" s="31"/>
      <c r="PRU760" s="31"/>
      <c r="PRV760" s="31"/>
      <c r="PRW760" s="31"/>
      <c r="PRX760" s="31"/>
      <c r="PRY760" s="31"/>
      <c r="PRZ760" s="31"/>
      <c r="PSA760" s="31"/>
      <c r="PSB760" s="31"/>
      <c r="PSC760" s="31"/>
      <c r="PSD760" s="31"/>
      <c r="PSE760" s="31"/>
      <c r="PSF760" s="31"/>
      <c r="PSG760" s="31"/>
      <c r="PSH760" s="31"/>
      <c r="PSI760" s="31"/>
      <c r="PSJ760" s="31"/>
      <c r="PSK760" s="31"/>
      <c r="PSL760" s="31"/>
      <c r="PSM760" s="31"/>
      <c r="PSN760" s="31"/>
      <c r="PSO760" s="31"/>
      <c r="PSP760" s="31"/>
      <c r="PSQ760" s="31"/>
      <c r="PSR760" s="31"/>
      <c r="PSS760" s="31"/>
      <c r="PST760" s="31"/>
      <c r="PSU760" s="31"/>
      <c r="PSV760" s="31"/>
      <c r="PSW760" s="31"/>
      <c r="PSX760" s="31"/>
      <c r="PSY760" s="31"/>
      <c r="PSZ760" s="31"/>
      <c r="PTA760" s="31"/>
      <c r="PTB760" s="31"/>
      <c r="PTC760" s="31"/>
      <c r="PTD760" s="31"/>
      <c r="PTE760" s="31"/>
      <c r="PTF760" s="31"/>
      <c r="PTG760" s="31"/>
      <c r="PTH760" s="31"/>
      <c r="PTI760" s="31"/>
      <c r="PTJ760" s="31"/>
      <c r="PTK760" s="31"/>
      <c r="PTL760" s="31"/>
      <c r="PTM760" s="31"/>
      <c r="PTN760" s="31"/>
      <c r="PTO760" s="31"/>
      <c r="PTP760" s="31"/>
      <c r="PTQ760" s="31"/>
      <c r="PTR760" s="31"/>
      <c r="PTS760" s="31"/>
      <c r="PTT760" s="31"/>
      <c r="PTU760" s="31"/>
      <c r="PTV760" s="31"/>
      <c r="PTW760" s="31"/>
      <c r="PTX760" s="31"/>
      <c r="PTY760" s="31"/>
      <c r="PTZ760" s="31"/>
      <c r="PUA760" s="31"/>
      <c r="PUB760" s="31"/>
      <c r="PUC760" s="31"/>
      <c r="PUD760" s="31"/>
      <c r="PUE760" s="31"/>
      <c r="PUF760" s="31"/>
      <c r="PUG760" s="31"/>
      <c r="PUH760" s="31"/>
      <c r="PUI760" s="31"/>
      <c r="PUJ760" s="31"/>
      <c r="PUK760" s="31"/>
      <c r="PUL760" s="31"/>
      <c r="PUM760" s="31"/>
      <c r="PUN760" s="31"/>
      <c r="PUO760" s="31"/>
      <c r="PUP760" s="31"/>
      <c r="PUQ760" s="31"/>
      <c r="PUR760" s="31"/>
      <c r="PUS760" s="31"/>
      <c r="PUT760" s="31"/>
      <c r="PUU760" s="31"/>
      <c r="PUV760" s="31"/>
      <c r="PUW760" s="31"/>
      <c r="PUX760" s="31"/>
      <c r="PUY760" s="31"/>
      <c r="PUZ760" s="31"/>
      <c r="PVA760" s="31"/>
      <c r="PVB760" s="31"/>
      <c r="PVC760" s="31"/>
      <c r="PVD760" s="31"/>
      <c r="PVE760" s="31"/>
      <c r="PVF760" s="31"/>
      <c r="PVG760" s="31"/>
      <c r="PVH760" s="31"/>
      <c r="PVI760" s="31"/>
      <c r="PVJ760" s="31"/>
      <c r="PVK760" s="31"/>
      <c r="PVL760" s="31"/>
      <c r="PVM760" s="31"/>
      <c r="PVN760" s="31"/>
      <c r="PVO760" s="31"/>
      <c r="PVP760" s="31"/>
      <c r="PVQ760" s="31"/>
      <c r="PVR760" s="31"/>
      <c r="PVS760" s="31"/>
      <c r="PVT760" s="31"/>
      <c r="PVU760" s="31"/>
      <c r="PVV760" s="31"/>
      <c r="PVW760" s="31"/>
      <c r="PVX760" s="31"/>
      <c r="PVY760" s="31"/>
      <c r="PVZ760" s="31"/>
      <c r="PWA760" s="31"/>
      <c r="PWB760" s="31"/>
      <c r="PWC760" s="31"/>
      <c r="PWD760" s="31"/>
      <c r="PWE760" s="31"/>
      <c r="PWF760" s="31"/>
      <c r="PWG760" s="31"/>
      <c r="PWH760" s="31"/>
      <c r="PWI760" s="31"/>
      <c r="PWJ760" s="31"/>
      <c r="PWK760" s="31"/>
      <c r="PWL760" s="31"/>
      <c r="PWM760" s="31"/>
      <c r="PWN760" s="31"/>
      <c r="PWO760" s="31"/>
      <c r="PWP760" s="31"/>
      <c r="PWQ760" s="31"/>
      <c r="PWR760" s="31"/>
      <c r="PWS760" s="31"/>
      <c r="PWT760" s="31"/>
      <c r="PWU760" s="31"/>
      <c r="PWV760" s="31"/>
      <c r="PWW760" s="31"/>
      <c r="PWX760" s="31"/>
      <c r="PWY760" s="31"/>
      <c r="PWZ760" s="31"/>
      <c r="PXA760" s="31"/>
      <c r="PXB760" s="31"/>
      <c r="PXC760" s="31"/>
      <c r="PXD760" s="31"/>
      <c r="PXE760" s="31"/>
      <c r="PXF760" s="31"/>
      <c r="PXG760" s="31"/>
      <c r="PXH760" s="31"/>
      <c r="PXI760" s="31"/>
      <c r="PXJ760" s="31"/>
      <c r="PXK760" s="31"/>
      <c r="PXL760" s="31"/>
      <c r="PXM760" s="31"/>
      <c r="PXN760" s="31"/>
      <c r="PXO760" s="31"/>
      <c r="PXP760" s="31"/>
      <c r="PXQ760" s="31"/>
      <c r="PXR760" s="31"/>
      <c r="PXS760" s="31"/>
      <c r="PXT760" s="31"/>
      <c r="PXU760" s="31"/>
      <c r="PXV760" s="31"/>
      <c r="PXW760" s="31"/>
      <c r="PXX760" s="31"/>
      <c r="PXY760" s="31"/>
      <c r="PXZ760" s="31"/>
      <c r="PYA760" s="31"/>
      <c r="PYB760" s="31"/>
      <c r="PYC760" s="31"/>
      <c r="PYD760" s="31"/>
      <c r="PYE760" s="31"/>
      <c r="PYF760" s="31"/>
      <c r="PYG760" s="31"/>
      <c r="PYH760" s="31"/>
      <c r="PYI760" s="31"/>
      <c r="PYJ760" s="31"/>
      <c r="PYK760" s="31"/>
      <c r="PYL760" s="31"/>
      <c r="PYM760" s="31"/>
      <c r="PYN760" s="31"/>
      <c r="PYO760" s="31"/>
      <c r="PYP760" s="31"/>
      <c r="PYQ760" s="31"/>
      <c r="PYR760" s="31"/>
      <c r="PYS760" s="31"/>
      <c r="PYT760" s="31"/>
      <c r="PYU760" s="31"/>
      <c r="PYV760" s="31"/>
      <c r="PYW760" s="31"/>
      <c r="PYX760" s="31"/>
      <c r="PYY760" s="31"/>
      <c r="PYZ760" s="31"/>
      <c r="PZA760" s="31"/>
      <c r="PZB760" s="31"/>
      <c r="PZC760" s="31"/>
      <c r="PZD760" s="31"/>
      <c r="PZE760" s="31"/>
      <c r="PZF760" s="31"/>
      <c r="PZG760" s="31"/>
      <c r="PZH760" s="31"/>
      <c r="PZI760" s="31"/>
      <c r="PZJ760" s="31"/>
      <c r="PZK760" s="31"/>
      <c r="PZL760" s="31"/>
      <c r="PZM760" s="31"/>
      <c r="PZN760" s="31"/>
      <c r="PZO760" s="31"/>
      <c r="PZP760" s="31"/>
      <c r="PZQ760" s="31"/>
      <c r="PZR760" s="31"/>
      <c r="PZS760" s="31"/>
      <c r="PZT760" s="31"/>
      <c r="PZU760" s="31"/>
      <c r="PZV760" s="31"/>
      <c r="PZW760" s="31"/>
      <c r="PZX760" s="31"/>
      <c r="PZY760" s="31"/>
      <c r="PZZ760" s="31"/>
      <c r="QAA760" s="31"/>
      <c r="QAB760" s="31"/>
      <c r="QAC760" s="31"/>
      <c r="QAD760" s="31"/>
      <c r="QAE760" s="31"/>
      <c r="QAF760" s="31"/>
      <c r="QAG760" s="31"/>
      <c r="QAH760" s="31"/>
      <c r="QAI760" s="31"/>
      <c r="QAJ760" s="31"/>
      <c r="QAK760" s="31"/>
      <c r="QAL760" s="31"/>
      <c r="QAM760" s="31"/>
      <c r="QAN760" s="31"/>
      <c r="QAO760" s="31"/>
      <c r="QAP760" s="31"/>
      <c r="QAQ760" s="31"/>
      <c r="QAR760" s="31"/>
      <c r="QAS760" s="31"/>
      <c r="QAT760" s="31"/>
      <c r="QAU760" s="31"/>
      <c r="QAV760" s="31"/>
      <c r="QAW760" s="31"/>
      <c r="QAX760" s="31"/>
      <c r="QAY760" s="31"/>
      <c r="QAZ760" s="31"/>
      <c r="QBA760" s="31"/>
      <c r="QBB760" s="31"/>
      <c r="QBC760" s="31"/>
      <c r="QBD760" s="31"/>
      <c r="QBE760" s="31"/>
      <c r="QBF760" s="31"/>
      <c r="QBG760" s="31"/>
      <c r="QBH760" s="31"/>
      <c r="QBI760" s="31"/>
      <c r="QBJ760" s="31"/>
      <c r="QBK760" s="31"/>
      <c r="QBL760" s="31"/>
      <c r="QBM760" s="31"/>
      <c r="QBN760" s="31"/>
      <c r="QBO760" s="31"/>
      <c r="QBP760" s="31"/>
      <c r="QBQ760" s="31"/>
      <c r="QBR760" s="31"/>
      <c r="QBS760" s="31"/>
      <c r="QBT760" s="31"/>
      <c r="QBU760" s="31"/>
      <c r="QBV760" s="31"/>
      <c r="QBW760" s="31"/>
      <c r="QBX760" s="31"/>
      <c r="QBY760" s="31"/>
      <c r="QBZ760" s="31"/>
      <c r="QCA760" s="31"/>
      <c r="QCB760" s="31"/>
      <c r="QCC760" s="31"/>
      <c r="QCD760" s="31"/>
      <c r="QCE760" s="31"/>
      <c r="QCF760" s="31"/>
      <c r="QCG760" s="31"/>
      <c r="QCH760" s="31"/>
      <c r="QCI760" s="31"/>
      <c r="QCJ760" s="31"/>
      <c r="QCK760" s="31"/>
      <c r="QCL760" s="31"/>
      <c r="QCM760" s="31"/>
      <c r="QCN760" s="31"/>
      <c r="QCO760" s="31"/>
      <c r="QCP760" s="31"/>
      <c r="QCQ760" s="31"/>
      <c r="QCR760" s="31"/>
      <c r="QCS760" s="31"/>
      <c r="QCT760" s="31"/>
      <c r="QCU760" s="31"/>
      <c r="QCV760" s="31"/>
      <c r="QCW760" s="31"/>
      <c r="QCX760" s="31"/>
      <c r="QCY760" s="31"/>
      <c r="QCZ760" s="31"/>
      <c r="QDA760" s="31"/>
      <c r="QDB760" s="31"/>
      <c r="QDC760" s="31"/>
      <c r="QDD760" s="31"/>
      <c r="QDE760" s="31"/>
      <c r="QDF760" s="31"/>
      <c r="QDG760" s="31"/>
      <c r="QDH760" s="31"/>
      <c r="QDI760" s="31"/>
      <c r="QDJ760" s="31"/>
      <c r="QDK760" s="31"/>
      <c r="QDL760" s="31"/>
      <c r="QDM760" s="31"/>
      <c r="QDN760" s="31"/>
      <c r="QDO760" s="31"/>
      <c r="QDP760" s="31"/>
      <c r="QDQ760" s="31"/>
      <c r="QDR760" s="31"/>
      <c r="QDS760" s="31"/>
      <c r="QDT760" s="31"/>
      <c r="QDU760" s="31"/>
      <c r="QDV760" s="31"/>
      <c r="QDW760" s="31"/>
      <c r="QDX760" s="31"/>
      <c r="QDY760" s="31"/>
      <c r="QDZ760" s="31"/>
      <c r="QEA760" s="31"/>
      <c r="QEB760" s="31"/>
      <c r="QEC760" s="31"/>
      <c r="QED760" s="31"/>
      <c r="QEE760" s="31"/>
      <c r="QEF760" s="31"/>
      <c r="QEG760" s="31"/>
      <c r="QEH760" s="31"/>
      <c r="QEI760" s="31"/>
      <c r="QEJ760" s="31"/>
      <c r="QEK760" s="31"/>
      <c r="QEL760" s="31"/>
      <c r="QEM760" s="31"/>
      <c r="QEN760" s="31"/>
      <c r="QEO760" s="31"/>
      <c r="QEP760" s="31"/>
      <c r="QEQ760" s="31"/>
      <c r="QER760" s="31"/>
      <c r="QES760" s="31"/>
      <c r="QET760" s="31"/>
      <c r="QEU760" s="31"/>
      <c r="QEV760" s="31"/>
      <c r="QEW760" s="31"/>
      <c r="QEX760" s="31"/>
      <c r="QEY760" s="31"/>
      <c r="QEZ760" s="31"/>
      <c r="QFA760" s="31"/>
      <c r="QFB760" s="31"/>
      <c r="QFC760" s="31"/>
      <c r="QFD760" s="31"/>
      <c r="QFE760" s="31"/>
      <c r="QFF760" s="31"/>
      <c r="QFG760" s="31"/>
      <c r="QFH760" s="31"/>
      <c r="QFI760" s="31"/>
      <c r="QFJ760" s="31"/>
      <c r="QFK760" s="31"/>
      <c r="QFL760" s="31"/>
      <c r="QFM760" s="31"/>
      <c r="QFN760" s="31"/>
      <c r="QFO760" s="31"/>
      <c r="QFP760" s="31"/>
      <c r="QFQ760" s="31"/>
      <c r="QFR760" s="31"/>
      <c r="QFS760" s="31"/>
      <c r="QFT760" s="31"/>
      <c r="QFU760" s="31"/>
      <c r="QFV760" s="31"/>
      <c r="QFW760" s="31"/>
      <c r="QFX760" s="31"/>
      <c r="QFY760" s="31"/>
      <c r="QFZ760" s="31"/>
      <c r="QGA760" s="31"/>
      <c r="QGB760" s="31"/>
      <c r="QGC760" s="31"/>
      <c r="QGD760" s="31"/>
      <c r="QGE760" s="31"/>
      <c r="QGF760" s="31"/>
      <c r="QGG760" s="31"/>
      <c r="QGH760" s="31"/>
      <c r="QGI760" s="31"/>
      <c r="QGJ760" s="31"/>
      <c r="QGK760" s="31"/>
      <c r="QGL760" s="31"/>
      <c r="QGM760" s="31"/>
      <c r="QGN760" s="31"/>
      <c r="QGO760" s="31"/>
      <c r="QGP760" s="31"/>
      <c r="QGQ760" s="31"/>
      <c r="QGR760" s="31"/>
      <c r="QGS760" s="31"/>
      <c r="QGT760" s="31"/>
      <c r="QGU760" s="31"/>
      <c r="QGV760" s="31"/>
      <c r="QGW760" s="31"/>
      <c r="QGX760" s="31"/>
      <c r="QGY760" s="31"/>
      <c r="QGZ760" s="31"/>
      <c r="QHA760" s="31"/>
      <c r="QHB760" s="31"/>
      <c r="QHC760" s="31"/>
      <c r="QHD760" s="31"/>
      <c r="QHE760" s="31"/>
      <c r="QHF760" s="31"/>
      <c r="QHG760" s="31"/>
      <c r="QHH760" s="31"/>
      <c r="QHI760" s="31"/>
      <c r="QHJ760" s="31"/>
      <c r="QHK760" s="31"/>
      <c r="QHL760" s="31"/>
      <c r="QHM760" s="31"/>
      <c r="QHN760" s="31"/>
      <c r="QHO760" s="31"/>
      <c r="QHP760" s="31"/>
      <c r="QHQ760" s="31"/>
      <c r="QHR760" s="31"/>
      <c r="QHS760" s="31"/>
      <c r="QHT760" s="31"/>
      <c r="QHU760" s="31"/>
      <c r="QHV760" s="31"/>
      <c r="QHW760" s="31"/>
      <c r="QHX760" s="31"/>
      <c r="QHY760" s="31"/>
      <c r="QHZ760" s="31"/>
      <c r="QIA760" s="31"/>
      <c r="QIB760" s="31"/>
      <c r="QIC760" s="31"/>
      <c r="QID760" s="31"/>
      <c r="QIE760" s="31"/>
      <c r="QIF760" s="31"/>
      <c r="QIG760" s="31"/>
      <c r="QIH760" s="31"/>
      <c r="QII760" s="31"/>
      <c r="QIJ760" s="31"/>
      <c r="QIK760" s="31"/>
      <c r="QIL760" s="31"/>
      <c r="QIM760" s="31"/>
      <c r="QIN760" s="31"/>
      <c r="QIO760" s="31"/>
      <c r="QIP760" s="31"/>
      <c r="QIQ760" s="31"/>
      <c r="QIR760" s="31"/>
      <c r="QIS760" s="31"/>
      <c r="QIT760" s="31"/>
      <c r="QIU760" s="31"/>
      <c r="QIV760" s="31"/>
      <c r="QIW760" s="31"/>
      <c r="QIX760" s="31"/>
      <c r="QIY760" s="31"/>
      <c r="QIZ760" s="31"/>
      <c r="QJA760" s="31"/>
      <c r="QJB760" s="31"/>
      <c r="QJC760" s="31"/>
      <c r="QJD760" s="31"/>
      <c r="QJE760" s="31"/>
      <c r="QJF760" s="31"/>
      <c r="QJG760" s="31"/>
      <c r="QJH760" s="31"/>
      <c r="QJI760" s="31"/>
      <c r="QJJ760" s="31"/>
      <c r="QJK760" s="31"/>
      <c r="QJL760" s="31"/>
      <c r="QJM760" s="31"/>
      <c r="QJN760" s="31"/>
      <c r="QJO760" s="31"/>
      <c r="QJP760" s="31"/>
      <c r="QJQ760" s="31"/>
      <c r="QJR760" s="31"/>
      <c r="QJS760" s="31"/>
      <c r="QJT760" s="31"/>
      <c r="QJU760" s="31"/>
      <c r="QJV760" s="31"/>
      <c r="QJW760" s="31"/>
      <c r="QJX760" s="31"/>
      <c r="QJY760" s="31"/>
      <c r="QJZ760" s="31"/>
      <c r="QKA760" s="31"/>
      <c r="QKB760" s="31"/>
      <c r="QKC760" s="31"/>
      <c r="QKD760" s="31"/>
      <c r="QKE760" s="31"/>
      <c r="QKF760" s="31"/>
      <c r="QKG760" s="31"/>
      <c r="QKH760" s="31"/>
      <c r="QKI760" s="31"/>
      <c r="QKJ760" s="31"/>
      <c r="QKK760" s="31"/>
      <c r="QKL760" s="31"/>
      <c r="QKM760" s="31"/>
      <c r="QKN760" s="31"/>
      <c r="QKO760" s="31"/>
      <c r="QKP760" s="31"/>
      <c r="QKQ760" s="31"/>
      <c r="QKR760" s="31"/>
      <c r="QKS760" s="31"/>
      <c r="QKT760" s="31"/>
      <c r="QKU760" s="31"/>
      <c r="QKV760" s="31"/>
      <c r="QKW760" s="31"/>
      <c r="QKX760" s="31"/>
      <c r="QKY760" s="31"/>
      <c r="QKZ760" s="31"/>
      <c r="QLA760" s="31"/>
      <c r="QLB760" s="31"/>
      <c r="QLC760" s="31"/>
      <c r="QLD760" s="31"/>
      <c r="QLE760" s="31"/>
      <c r="QLF760" s="31"/>
      <c r="QLG760" s="31"/>
      <c r="QLH760" s="31"/>
      <c r="QLI760" s="31"/>
      <c r="QLJ760" s="31"/>
      <c r="QLK760" s="31"/>
      <c r="QLL760" s="31"/>
      <c r="QLM760" s="31"/>
      <c r="QLN760" s="31"/>
      <c r="QLO760" s="31"/>
      <c r="QLP760" s="31"/>
      <c r="QLQ760" s="31"/>
      <c r="QLR760" s="31"/>
      <c r="QLS760" s="31"/>
      <c r="QLT760" s="31"/>
      <c r="QLU760" s="31"/>
      <c r="QLV760" s="31"/>
      <c r="QLW760" s="31"/>
      <c r="QLX760" s="31"/>
      <c r="QLY760" s="31"/>
      <c r="QLZ760" s="31"/>
      <c r="QMA760" s="31"/>
      <c r="QMB760" s="31"/>
      <c r="QMC760" s="31"/>
      <c r="QMD760" s="31"/>
      <c r="QME760" s="31"/>
      <c r="QMF760" s="31"/>
      <c r="QMG760" s="31"/>
      <c r="QMH760" s="31"/>
      <c r="QMI760" s="31"/>
      <c r="QMJ760" s="31"/>
      <c r="QMK760" s="31"/>
      <c r="QML760" s="31"/>
      <c r="QMM760" s="31"/>
      <c r="QMN760" s="31"/>
      <c r="QMO760" s="31"/>
      <c r="QMP760" s="31"/>
      <c r="QMQ760" s="31"/>
      <c r="QMR760" s="31"/>
      <c r="QMS760" s="31"/>
      <c r="QMT760" s="31"/>
      <c r="QMU760" s="31"/>
      <c r="QMV760" s="31"/>
      <c r="QMW760" s="31"/>
      <c r="QMX760" s="31"/>
      <c r="QMY760" s="31"/>
      <c r="QMZ760" s="31"/>
      <c r="QNA760" s="31"/>
      <c r="QNB760" s="31"/>
      <c r="QNC760" s="31"/>
      <c r="QND760" s="31"/>
      <c r="QNE760" s="31"/>
      <c r="QNF760" s="31"/>
      <c r="QNG760" s="31"/>
      <c r="QNH760" s="31"/>
      <c r="QNI760" s="31"/>
      <c r="QNJ760" s="31"/>
      <c r="QNK760" s="31"/>
      <c r="QNL760" s="31"/>
      <c r="QNM760" s="31"/>
      <c r="QNN760" s="31"/>
      <c r="QNO760" s="31"/>
      <c r="QNP760" s="31"/>
      <c r="QNQ760" s="31"/>
      <c r="QNR760" s="31"/>
      <c r="QNS760" s="31"/>
      <c r="QNT760" s="31"/>
      <c r="QNU760" s="31"/>
      <c r="QNV760" s="31"/>
      <c r="QNW760" s="31"/>
      <c r="QNX760" s="31"/>
      <c r="QNY760" s="31"/>
      <c r="QNZ760" s="31"/>
      <c r="QOA760" s="31"/>
      <c r="QOB760" s="31"/>
      <c r="QOC760" s="31"/>
      <c r="QOD760" s="31"/>
      <c r="QOE760" s="31"/>
      <c r="QOF760" s="31"/>
      <c r="QOG760" s="31"/>
      <c r="QOH760" s="31"/>
      <c r="QOI760" s="31"/>
      <c r="QOJ760" s="31"/>
      <c r="QOK760" s="31"/>
      <c r="QOL760" s="31"/>
      <c r="QOM760" s="31"/>
      <c r="QON760" s="31"/>
      <c r="QOO760" s="31"/>
      <c r="QOP760" s="31"/>
      <c r="QOQ760" s="31"/>
      <c r="QOR760" s="31"/>
      <c r="QOS760" s="31"/>
      <c r="QOT760" s="31"/>
      <c r="QOU760" s="31"/>
      <c r="QOV760" s="31"/>
      <c r="QOW760" s="31"/>
      <c r="QOX760" s="31"/>
      <c r="QOY760" s="31"/>
      <c r="QOZ760" s="31"/>
      <c r="QPA760" s="31"/>
      <c r="QPB760" s="31"/>
      <c r="QPC760" s="31"/>
      <c r="QPD760" s="31"/>
      <c r="QPE760" s="31"/>
      <c r="QPF760" s="31"/>
      <c r="QPG760" s="31"/>
      <c r="QPH760" s="31"/>
      <c r="QPI760" s="31"/>
      <c r="QPJ760" s="31"/>
      <c r="QPK760" s="31"/>
      <c r="QPL760" s="31"/>
      <c r="QPM760" s="31"/>
      <c r="QPN760" s="31"/>
      <c r="QPO760" s="31"/>
      <c r="QPP760" s="31"/>
      <c r="QPQ760" s="31"/>
      <c r="QPR760" s="31"/>
      <c r="QPS760" s="31"/>
      <c r="QPT760" s="31"/>
      <c r="QPU760" s="31"/>
      <c r="QPV760" s="31"/>
      <c r="QPW760" s="31"/>
      <c r="QPX760" s="31"/>
      <c r="QPY760" s="31"/>
      <c r="QPZ760" s="31"/>
      <c r="QQA760" s="31"/>
      <c r="QQB760" s="31"/>
      <c r="QQC760" s="31"/>
      <c r="QQD760" s="31"/>
      <c r="QQE760" s="31"/>
      <c r="QQF760" s="31"/>
      <c r="QQG760" s="31"/>
      <c r="QQH760" s="31"/>
      <c r="QQI760" s="31"/>
      <c r="QQJ760" s="31"/>
      <c r="QQK760" s="31"/>
      <c r="QQL760" s="31"/>
      <c r="QQM760" s="31"/>
      <c r="QQN760" s="31"/>
      <c r="QQO760" s="31"/>
      <c r="QQP760" s="31"/>
      <c r="QQQ760" s="31"/>
      <c r="QQR760" s="31"/>
      <c r="QQS760" s="31"/>
      <c r="QQT760" s="31"/>
      <c r="QQU760" s="31"/>
      <c r="QQV760" s="31"/>
      <c r="QQW760" s="31"/>
      <c r="QQX760" s="31"/>
      <c r="QQY760" s="31"/>
      <c r="QQZ760" s="31"/>
      <c r="QRA760" s="31"/>
      <c r="QRB760" s="31"/>
      <c r="QRC760" s="31"/>
      <c r="QRD760" s="31"/>
      <c r="QRE760" s="31"/>
      <c r="QRF760" s="31"/>
      <c r="QRG760" s="31"/>
      <c r="QRH760" s="31"/>
      <c r="QRI760" s="31"/>
      <c r="QRJ760" s="31"/>
      <c r="QRK760" s="31"/>
      <c r="QRL760" s="31"/>
      <c r="QRM760" s="31"/>
      <c r="QRN760" s="31"/>
      <c r="QRO760" s="31"/>
      <c r="QRP760" s="31"/>
      <c r="QRQ760" s="31"/>
      <c r="QRR760" s="31"/>
      <c r="QRS760" s="31"/>
      <c r="QRT760" s="31"/>
      <c r="QRU760" s="31"/>
      <c r="QRV760" s="31"/>
      <c r="QRW760" s="31"/>
      <c r="QRX760" s="31"/>
      <c r="QRY760" s="31"/>
      <c r="QRZ760" s="31"/>
      <c r="QSA760" s="31"/>
      <c r="QSB760" s="31"/>
      <c r="QSC760" s="31"/>
      <c r="QSD760" s="31"/>
      <c r="QSE760" s="31"/>
      <c r="QSF760" s="31"/>
      <c r="QSG760" s="31"/>
      <c r="QSH760" s="31"/>
      <c r="QSI760" s="31"/>
      <c r="QSJ760" s="31"/>
      <c r="QSK760" s="31"/>
      <c r="QSL760" s="31"/>
      <c r="QSM760" s="31"/>
      <c r="QSN760" s="31"/>
      <c r="QSO760" s="31"/>
      <c r="QSP760" s="31"/>
      <c r="QSQ760" s="31"/>
      <c r="QSR760" s="31"/>
      <c r="QSS760" s="31"/>
      <c r="QST760" s="31"/>
      <c r="QSU760" s="31"/>
      <c r="QSV760" s="31"/>
      <c r="QSW760" s="31"/>
      <c r="QSX760" s="31"/>
      <c r="QSY760" s="31"/>
      <c r="QSZ760" s="31"/>
      <c r="QTA760" s="31"/>
      <c r="QTB760" s="31"/>
      <c r="QTC760" s="31"/>
      <c r="QTD760" s="31"/>
      <c r="QTE760" s="31"/>
      <c r="QTF760" s="31"/>
      <c r="QTG760" s="31"/>
      <c r="QTH760" s="31"/>
      <c r="QTI760" s="31"/>
      <c r="QTJ760" s="31"/>
      <c r="QTK760" s="31"/>
      <c r="QTL760" s="31"/>
      <c r="QTM760" s="31"/>
      <c r="QTN760" s="31"/>
      <c r="QTO760" s="31"/>
      <c r="QTP760" s="31"/>
      <c r="QTQ760" s="31"/>
      <c r="QTR760" s="31"/>
      <c r="QTS760" s="31"/>
      <c r="QTT760" s="31"/>
      <c r="QTU760" s="31"/>
      <c r="QTV760" s="31"/>
      <c r="QTW760" s="31"/>
      <c r="QTX760" s="31"/>
      <c r="QTY760" s="31"/>
      <c r="QTZ760" s="31"/>
      <c r="QUA760" s="31"/>
      <c r="QUB760" s="31"/>
      <c r="QUC760" s="31"/>
      <c r="QUD760" s="31"/>
      <c r="QUE760" s="31"/>
      <c r="QUF760" s="31"/>
      <c r="QUG760" s="31"/>
      <c r="QUH760" s="31"/>
      <c r="QUI760" s="31"/>
      <c r="QUJ760" s="31"/>
      <c r="QUK760" s="31"/>
      <c r="QUL760" s="31"/>
      <c r="QUM760" s="31"/>
      <c r="QUN760" s="31"/>
      <c r="QUO760" s="31"/>
      <c r="QUP760" s="31"/>
      <c r="QUQ760" s="31"/>
      <c r="QUR760" s="31"/>
      <c r="QUS760" s="31"/>
      <c r="QUT760" s="31"/>
      <c r="QUU760" s="31"/>
      <c r="QUV760" s="31"/>
      <c r="QUW760" s="31"/>
      <c r="QUX760" s="31"/>
      <c r="QUY760" s="31"/>
      <c r="QUZ760" s="31"/>
      <c r="QVA760" s="31"/>
      <c r="QVB760" s="31"/>
      <c r="QVC760" s="31"/>
      <c r="QVD760" s="31"/>
      <c r="QVE760" s="31"/>
      <c r="QVF760" s="31"/>
      <c r="QVG760" s="31"/>
      <c r="QVH760" s="31"/>
      <c r="QVI760" s="31"/>
      <c r="QVJ760" s="31"/>
      <c r="QVK760" s="31"/>
      <c r="QVL760" s="31"/>
      <c r="QVM760" s="31"/>
      <c r="QVN760" s="31"/>
      <c r="QVO760" s="31"/>
      <c r="QVP760" s="31"/>
      <c r="QVQ760" s="31"/>
      <c r="QVR760" s="31"/>
      <c r="QVS760" s="31"/>
      <c r="QVT760" s="31"/>
      <c r="QVU760" s="31"/>
      <c r="QVV760" s="31"/>
      <c r="QVW760" s="31"/>
      <c r="QVX760" s="31"/>
      <c r="QVY760" s="31"/>
      <c r="QVZ760" s="31"/>
      <c r="QWA760" s="31"/>
      <c r="QWB760" s="31"/>
      <c r="QWC760" s="31"/>
      <c r="QWD760" s="31"/>
      <c r="QWE760" s="31"/>
      <c r="QWF760" s="31"/>
      <c r="QWG760" s="31"/>
      <c r="QWH760" s="31"/>
      <c r="QWI760" s="31"/>
      <c r="QWJ760" s="31"/>
      <c r="QWK760" s="31"/>
      <c r="QWL760" s="31"/>
      <c r="QWM760" s="31"/>
      <c r="QWN760" s="31"/>
      <c r="QWO760" s="31"/>
      <c r="QWP760" s="31"/>
      <c r="QWQ760" s="31"/>
      <c r="QWR760" s="31"/>
      <c r="QWS760" s="31"/>
      <c r="QWT760" s="31"/>
      <c r="QWU760" s="31"/>
      <c r="QWV760" s="31"/>
      <c r="QWW760" s="31"/>
      <c r="QWX760" s="31"/>
      <c r="QWY760" s="31"/>
      <c r="QWZ760" s="31"/>
      <c r="QXA760" s="31"/>
      <c r="QXB760" s="31"/>
      <c r="QXC760" s="31"/>
      <c r="QXD760" s="31"/>
      <c r="QXE760" s="31"/>
      <c r="QXF760" s="31"/>
      <c r="QXG760" s="31"/>
      <c r="QXH760" s="31"/>
      <c r="QXI760" s="31"/>
      <c r="QXJ760" s="31"/>
      <c r="QXK760" s="31"/>
      <c r="QXL760" s="31"/>
      <c r="QXM760" s="31"/>
      <c r="QXN760" s="31"/>
      <c r="QXO760" s="31"/>
      <c r="QXP760" s="31"/>
      <c r="QXQ760" s="31"/>
      <c r="QXR760" s="31"/>
      <c r="QXS760" s="31"/>
      <c r="QXT760" s="31"/>
      <c r="QXU760" s="31"/>
      <c r="QXV760" s="31"/>
      <c r="QXW760" s="31"/>
      <c r="QXX760" s="31"/>
      <c r="QXY760" s="31"/>
      <c r="QXZ760" s="31"/>
      <c r="QYA760" s="31"/>
      <c r="QYB760" s="31"/>
      <c r="QYC760" s="31"/>
      <c r="QYD760" s="31"/>
      <c r="QYE760" s="31"/>
      <c r="QYF760" s="31"/>
      <c r="QYG760" s="31"/>
      <c r="QYH760" s="31"/>
      <c r="QYI760" s="31"/>
      <c r="QYJ760" s="31"/>
      <c r="QYK760" s="31"/>
      <c r="QYL760" s="31"/>
      <c r="QYM760" s="31"/>
      <c r="QYN760" s="31"/>
      <c r="QYO760" s="31"/>
      <c r="QYP760" s="31"/>
      <c r="QYQ760" s="31"/>
      <c r="QYR760" s="31"/>
      <c r="QYS760" s="31"/>
      <c r="QYT760" s="31"/>
      <c r="QYU760" s="31"/>
      <c r="QYV760" s="31"/>
      <c r="QYW760" s="31"/>
      <c r="QYX760" s="31"/>
      <c r="QYY760" s="31"/>
      <c r="QYZ760" s="31"/>
      <c r="QZA760" s="31"/>
      <c r="QZB760" s="31"/>
      <c r="QZC760" s="31"/>
      <c r="QZD760" s="31"/>
      <c r="QZE760" s="31"/>
      <c r="QZF760" s="31"/>
      <c r="QZG760" s="31"/>
      <c r="QZH760" s="31"/>
      <c r="QZI760" s="31"/>
      <c r="QZJ760" s="31"/>
      <c r="QZK760" s="31"/>
      <c r="QZL760" s="31"/>
      <c r="QZM760" s="31"/>
      <c r="QZN760" s="31"/>
      <c r="QZO760" s="31"/>
      <c r="QZP760" s="31"/>
      <c r="QZQ760" s="31"/>
      <c r="QZR760" s="31"/>
      <c r="QZS760" s="31"/>
      <c r="QZT760" s="31"/>
      <c r="QZU760" s="31"/>
      <c r="QZV760" s="31"/>
      <c r="QZW760" s="31"/>
      <c r="QZX760" s="31"/>
      <c r="QZY760" s="31"/>
      <c r="QZZ760" s="31"/>
      <c r="RAA760" s="31"/>
      <c r="RAB760" s="31"/>
      <c r="RAC760" s="31"/>
      <c r="RAD760" s="31"/>
      <c r="RAE760" s="31"/>
      <c r="RAF760" s="31"/>
      <c r="RAG760" s="31"/>
      <c r="RAH760" s="31"/>
      <c r="RAI760" s="31"/>
      <c r="RAJ760" s="31"/>
      <c r="RAK760" s="31"/>
      <c r="RAL760" s="31"/>
      <c r="RAM760" s="31"/>
      <c r="RAN760" s="31"/>
      <c r="RAO760" s="31"/>
      <c r="RAP760" s="31"/>
      <c r="RAQ760" s="31"/>
      <c r="RAR760" s="31"/>
      <c r="RAS760" s="31"/>
      <c r="RAT760" s="31"/>
      <c r="RAU760" s="31"/>
      <c r="RAV760" s="31"/>
      <c r="RAW760" s="31"/>
      <c r="RAX760" s="31"/>
      <c r="RAY760" s="31"/>
      <c r="RAZ760" s="31"/>
      <c r="RBA760" s="31"/>
      <c r="RBB760" s="31"/>
      <c r="RBC760" s="31"/>
      <c r="RBD760" s="31"/>
      <c r="RBE760" s="31"/>
      <c r="RBF760" s="31"/>
      <c r="RBG760" s="31"/>
      <c r="RBH760" s="31"/>
      <c r="RBI760" s="31"/>
      <c r="RBJ760" s="31"/>
      <c r="RBK760" s="31"/>
      <c r="RBL760" s="31"/>
      <c r="RBM760" s="31"/>
      <c r="RBN760" s="31"/>
      <c r="RBO760" s="31"/>
      <c r="RBP760" s="31"/>
      <c r="RBQ760" s="31"/>
      <c r="RBR760" s="31"/>
      <c r="RBS760" s="31"/>
      <c r="RBT760" s="31"/>
      <c r="RBU760" s="31"/>
      <c r="RBV760" s="31"/>
      <c r="RBW760" s="31"/>
      <c r="RBX760" s="31"/>
      <c r="RBY760" s="31"/>
      <c r="RBZ760" s="31"/>
      <c r="RCA760" s="31"/>
      <c r="RCB760" s="31"/>
      <c r="RCC760" s="31"/>
      <c r="RCD760" s="31"/>
      <c r="RCE760" s="31"/>
      <c r="RCF760" s="31"/>
      <c r="RCG760" s="31"/>
      <c r="RCH760" s="31"/>
      <c r="RCI760" s="31"/>
      <c r="RCJ760" s="31"/>
      <c r="RCK760" s="31"/>
      <c r="RCL760" s="31"/>
      <c r="RCM760" s="31"/>
      <c r="RCN760" s="31"/>
      <c r="RCO760" s="31"/>
      <c r="RCP760" s="31"/>
      <c r="RCQ760" s="31"/>
      <c r="RCR760" s="31"/>
      <c r="RCS760" s="31"/>
      <c r="RCT760" s="31"/>
      <c r="RCU760" s="31"/>
      <c r="RCV760" s="31"/>
      <c r="RCW760" s="31"/>
      <c r="RCX760" s="31"/>
      <c r="RCY760" s="31"/>
      <c r="RCZ760" s="31"/>
      <c r="RDA760" s="31"/>
      <c r="RDB760" s="31"/>
      <c r="RDC760" s="31"/>
      <c r="RDD760" s="31"/>
      <c r="RDE760" s="31"/>
      <c r="RDF760" s="31"/>
      <c r="RDG760" s="31"/>
      <c r="RDH760" s="31"/>
      <c r="RDI760" s="31"/>
      <c r="RDJ760" s="31"/>
      <c r="RDK760" s="31"/>
      <c r="RDL760" s="31"/>
      <c r="RDM760" s="31"/>
      <c r="RDN760" s="31"/>
      <c r="RDO760" s="31"/>
      <c r="RDP760" s="31"/>
      <c r="RDQ760" s="31"/>
      <c r="RDR760" s="31"/>
      <c r="RDS760" s="31"/>
      <c r="RDT760" s="31"/>
      <c r="RDU760" s="31"/>
      <c r="RDV760" s="31"/>
      <c r="RDW760" s="31"/>
      <c r="RDX760" s="31"/>
      <c r="RDY760" s="31"/>
      <c r="RDZ760" s="31"/>
      <c r="REA760" s="31"/>
      <c r="REB760" s="31"/>
      <c r="REC760" s="31"/>
      <c r="RED760" s="31"/>
      <c r="REE760" s="31"/>
      <c r="REF760" s="31"/>
      <c r="REG760" s="31"/>
      <c r="REH760" s="31"/>
      <c r="REI760" s="31"/>
      <c r="REJ760" s="31"/>
      <c r="REK760" s="31"/>
      <c r="REL760" s="31"/>
      <c r="REM760" s="31"/>
      <c r="REN760" s="31"/>
      <c r="REO760" s="31"/>
      <c r="REP760" s="31"/>
      <c r="REQ760" s="31"/>
      <c r="RER760" s="31"/>
      <c r="RES760" s="31"/>
      <c r="RET760" s="31"/>
      <c r="REU760" s="31"/>
      <c r="REV760" s="31"/>
      <c r="REW760" s="31"/>
      <c r="REX760" s="31"/>
      <c r="REY760" s="31"/>
      <c r="REZ760" s="31"/>
      <c r="RFA760" s="31"/>
      <c r="RFB760" s="31"/>
      <c r="RFC760" s="31"/>
      <c r="RFD760" s="31"/>
      <c r="RFE760" s="31"/>
      <c r="RFF760" s="31"/>
      <c r="RFG760" s="31"/>
      <c r="RFH760" s="31"/>
      <c r="RFI760" s="31"/>
      <c r="RFJ760" s="31"/>
      <c r="RFK760" s="31"/>
      <c r="RFL760" s="31"/>
      <c r="RFM760" s="31"/>
      <c r="RFN760" s="31"/>
      <c r="RFO760" s="31"/>
      <c r="RFP760" s="31"/>
      <c r="RFQ760" s="31"/>
      <c r="RFR760" s="31"/>
      <c r="RFS760" s="31"/>
      <c r="RFT760" s="31"/>
      <c r="RFU760" s="31"/>
      <c r="RFV760" s="31"/>
      <c r="RFW760" s="31"/>
      <c r="RFX760" s="31"/>
      <c r="RFY760" s="31"/>
      <c r="RFZ760" s="31"/>
      <c r="RGA760" s="31"/>
      <c r="RGB760" s="31"/>
      <c r="RGC760" s="31"/>
      <c r="RGD760" s="31"/>
      <c r="RGE760" s="31"/>
      <c r="RGF760" s="31"/>
      <c r="RGG760" s="31"/>
      <c r="RGH760" s="31"/>
      <c r="RGI760" s="31"/>
      <c r="RGJ760" s="31"/>
      <c r="RGK760" s="31"/>
      <c r="RGL760" s="31"/>
      <c r="RGM760" s="31"/>
      <c r="RGN760" s="31"/>
      <c r="RGO760" s="31"/>
      <c r="RGP760" s="31"/>
      <c r="RGQ760" s="31"/>
      <c r="RGR760" s="31"/>
      <c r="RGS760" s="31"/>
      <c r="RGT760" s="31"/>
      <c r="RGU760" s="31"/>
      <c r="RGV760" s="31"/>
      <c r="RGW760" s="31"/>
      <c r="RGX760" s="31"/>
      <c r="RGY760" s="31"/>
      <c r="RGZ760" s="31"/>
      <c r="RHA760" s="31"/>
      <c r="RHB760" s="31"/>
      <c r="RHC760" s="31"/>
      <c r="RHD760" s="31"/>
      <c r="RHE760" s="31"/>
      <c r="RHF760" s="31"/>
      <c r="RHG760" s="31"/>
      <c r="RHH760" s="31"/>
      <c r="RHI760" s="31"/>
      <c r="RHJ760" s="31"/>
      <c r="RHK760" s="31"/>
      <c r="RHL760" s="31"/>
      <c r="RHM760" s="31"/>
      <c r="RHN760" s="31"/>
      <c r="RHO760" s="31"/>
      <c r="RHP760" s="31"/>
      <c r="RHQ760" s="31"/>
      <c r="RHR760" s="31"/>
      <c r="RHS760" s="31"/>
      <c r="RHT760" s="31"/>
      <c r="RHU760" s="31"/>
      <c r="RHV760" s="31"/>
      <c r="RHW760" s="31"/>
      <c r="RHX760" s="31"/>
      <c r="RHY760" s="31"/>
      <c r="RHZ760" s="31"/>
      <c r="RIA760" s="31"/>
      <c r="RIB760" s="31"/>
      <c r="RIC760" s="31"/>
      <c r="RID760" s="31"/>
      <c r="RIE760" s="31"/>
      <c r="RIF760" s="31"/>
      <c r="RIG760" s="31"/>
      <c r="RIH760" s="31"/>
      <c r="RII760" s="31"/>
      <c r="RIJ760" s="31"/>
      <c r="RIK760" s="31"/>
      <c r="RIL760" s="31"/>
      <c r="RIM760" s="31"/>
      <c r="RIN760" s="31"/>
      <c r="RIO760" s="31"/>
      <c r="RIP760" s="31"/>
      <c r="RIQ760" s="31"/>
      <c r="RIR760" s="31"/>
      <c r="RIS760" s="31"/>
      <c r="RIT760" s="31"/>
      <c r="RIU760" s="31"/>
      <c r="RIV760" s="31"/>
      <c r="RIW760" s="31"/>
      <c r="RIX760" s="31"/>
      <c r="RIY760" s="31"/>
      <c r="RIZ760" s="31"/>
      <c r="RJA760" s="31"/>
      <c r="RJB760" s="31"/>
      <c r="RJC760" s="31"/>
      <c r="RJD760" s="31"/>
      <c r="RJE760" s="31"/>
      <c r="RJF760" s="31"/>
      <c r="RJG760" s="31"/>
      <c r="RJH760" s="31"/>
      <c r="RJI760" s="31"/>
      <c r="RJJ760" s="31"/>
      <c r="RJK760" s="31"/>
      <c r="RJL760" s="31"/>
      <c r="RJM760" s="31"/>
      <c r="RJN760" s="31"/>
      <c r="RJO760" s="31"/>
      <c r="RJP760" s="31"/>
      <c r="RJQ760" s="31"/>
      <c r="RJR760" s="31"/>
      <c r="RJS760" s="31"/>
      <c r="RJT760" s="31"/>
      <c r="RJU760" s="31"/>
      <c r="RJV760" s="31"/>
      <c r="RJW760" s="31"/>
      <c r="RJX760" s="31"/>
      <c r="RJY760" s="31"/>
      <c r="RJZ760" s="31"/>
      <c r="RKA760" s="31"/>
      <c r="RKB760" s="31"/>
      <c r="RKC760" s="31"/>
      <c r="RKD760" s="31"/>
      <c r="RKE760" s="31"/>
      <c r="RKF760" s="31"/>
      <c r="RKG760" s="31"/>
      <c r="RKH760" s="31"/>
      <c r="RKI760" s="31"/>
      <c r="RKJ760" s="31"/>
      <c r="RKK760" s="31"/>
      <c r="RKL760" s="31"/>
      <c r="RKM760" s="31"/>
      <c r="RKN760" s="31"/>
      <c r="RKO760" s="31"/>
      <c r="RKP760" s="31"/>
      <c r="RKQ760" s="31"/>
      <c r="RKR760" s="31"/>
      <c r="RKS760" s="31"/>
      <c r="RKT760" s="31"/>
      <c r="RKU760" s="31"/>
      <c r="RKV760" s="31"/>
      <c r="RKW760" s="31"/>
      <c r="RKX760" s="31"/>
      <c r="RKY760" s="31"/>
      <c r="RKZ760" s="31"/>
      <c r="RLA760" s="31"/>
      <c r="RLB760" s="31"/>
      <c r="RLC760" s="31"/>
      <c r="RLD760" s="31"/>
      <c r="RLE760" s="31"/>
      <c r="RLF760" s="31"/>
      <c r="RLG760" s="31"/>
      <c r="RLH760" s="31"/>
      <c r="RLI760" s="31"/>
      <c r="RLJ760" s="31"/>
      <c r="RLK760" s="31"/>
      <c r="RLL760" s="31"/>
      <c r="RLM760" s="31"/>
      <c r="RLN760" s="31"/>
      <c r="RLO760" s="31"/>
      <c r="RLP760" s="31"/>
      <c r="RLQ760" s="31"/>
      <c r="RLR760" s="31"/>
      <c r="RLS760" s="31"/>
      <c r="RLT760" s="31"/>
      <c r="RLU760" s="31"/>
      <c r="RLV760" s="31"/>
      <c r="RLW760" s="31"/>
      <c r="RLX760" s="31"/>
      <c r="RLY760" s="31"/>
      <c r="RLZ760" s="31"/>
      <c r="RMA760" s="31"/>
      <c r="RMB760" s="31"/>
      <c r="RMC760" s="31"/>
      <c r="RMD760" s="31"/>
      <c r="RME760" s="31"/>
      <c r="RMF760" s="31"/>
      <c r="RMG760" s="31"/>
      <c r="RMH760" s="31"/>
      <c r="RMI760" s="31"/>
      <c r="RMJ760" s="31"/>
      <c r="RMK760" s="31"/>
      <c r="RML760" s="31"/>
      <c r="RMM760" s="31"/>
      <c r="RMN760" s="31"/>
      <c r="RMO760" s="31"/>
      <c r="RMP760" s="31"/>
      <c r="RMQ760" s="31"/>
      <c r="RMR760" s="31"/>
      <c r="RMS760" s="31"/>
      <c r="RMT760" s="31"/>
      <c r="RMU760" s="31"/>
      <c r="RMV760" s="31"/>
      <c r="RMW760" s="31"/>
      <c r="RMX760" s="31"/>
      <c r="RMY760" s="31"/>
      <c r="RMZ760" s="31"/>
      <c r="RNA760" s="31"/>
      <c r="RNB760" s="31"/>
      <c r="RNC760" s="31"/>
      <c r="RND760" s="31"/>
      <c r="RNE760" s="31"/>
      <c r="RNF760" s="31"/>
      <c r="RNG760" s="31"/>
      <c r="RNH760" s="31"/>
      <c r="RNI760" s="31"/>
      <c r="RNJ760" s="31"/>
      <c r="RNK760" s="31"/>
      <c r="RNL760" s="31"/>
      <c r="RNM760" s="31"/>
      <c r="RNN760" s="31"/>
      <c r="RNO760" s="31"/>
      <c r="RNP760" s="31"/>
      <c r="RNQ760" s="31"/>
      <c r="RNR760" s="31"/>
      <c r="RNS760" s="31"/>
      <c r="RNT760" s="31"/>
      <c r="RNU760" s="31"/>
      <c r="RNV760" s="31"/>
      <c r="RNW760" s="31"/>
      <c r="RNX760" s="31"/>
      <c r="RNY760" s="31"/>
      <c r="RNZ760" s="31"/>
      <c r="ROA760" s="31"/>
      <c r="ROB760" s="31"/>
      <c r="ROC760" s="31"/>
      <c r="ROD760" s="31"/>
      <c r="ROE760" s="31"/>
      <c r="ROF760" s="31"/>
      <c r="ROG760" s="31"/>
      <c r="ROH760" s="31"/>
      <c r="ROI760" s="31"/>
      <c r="ROJ760" s="31"/>
      <c r="ROK760" s="31"/>
      <c r="ROL760" s="31"/>
      <c r="ROM760" s="31"/>
      <c r="RON760" s="31"/>
      <c r="ROO760" s="31"/>
      <c r="ROP760" s="31"/>
      <c r="ROQ760" s="31"/>
      <c r="ROR760" s="31"/>
      <c r="ROS760" s="31"/>
      <c r="ROT760" s="31"/>
      <c r="ROU760" s="31"/>
      <c r="ROV760" s="31"/>
      <c r="ROW760" s="31"/>
      <c r="ROX760" s="31"/>
      <c r="ROY760" s="31"/>
      <c r="ROZ760" s="31"/>
      <c r="RPA760" s="31"/>
      <c r="RPB760" s="31"/>
      <c r="RPC760" s="31"/>
      <c r="RPD760" s="31"/>
      <c r="RPE760" s="31"/>
      <c r="RPF760" s="31"/>
      <c r="RPG760" s="31"/>
      <c r="RPH760" s="31"/>
      <c r="RPI760" s="31"/>
      <c r="RPJ760" s="31"/>
      <c r="RPK760" s="31"/>
      <c r="RPL760" s="31"/>
      <c r="RPM760" s="31"/>
      <c r="RPN760" s="31"/>
      <c r="RPO760" s="31"/>
      <c r="RPP760" s="31"/>
      <c r="RPQ760" s="31"/>
      <c r="RPR760" s="31"/>
      <c r="RPS760" s="31"/>
      <c r="RPT760" s="31"/>
      <c r="RPU760" s="31"/>
      <c r="RPV760" s="31"/>
      <c r="RPW760" s="31"/>
      <c r="RPX760" s="31"/>
      <c r="RPY760" s="31"/>
      <c r="RPZ760" s="31"/>
      <c r="RQA760" s="31"/>
      <c r="RQB760" s="31"/>
      <c r="RQC760" s="31"/>
      <c r="RQD760" s="31"/>
      <c r="RQE760" s="31"/>
      <c r="RQF760" s="31"/>
      <c r="RQG760" s="31"/>
      <c r="RQH760" s="31"/>
      <c r="RQI760" s="31"/>
      <c r="RQJ760" s="31"/>
      <c r="RQK760" s="31"/>
      <c r="RQL760" s="31"/>
      <c r="RQM760" s="31"/>
      <c r="RQN760" s="31"/>
      <c r="RQO760" s="31"/>
      <c r="RQP760" s="31"/>
      <c r="RQQ760" s="31"/>
      <c r="RQR760" s="31"/>
      <c r="RQS760" s="31"/>
      <c r="RQT760" s="31"/>
      <c r="RQU760" s="31"/>
      <c r="RQV760" s="31"/>
      <c r="RQW760" s="31"/>
      <c r="RQX760" s="31"/>
      <c r="RQY760" s="31"/>
      <c r="RQZ760" s="31"/>
      <c r="RRA760" s="31"/>
      <c r="RRB760" s="31"/>
      <c r="RRC760" s="31"/>
      <c r="RRD760" s="31"/>
      <c r="RRE760" s="31"/>
      <c r="RRF760" s="31"/>
      <c r="RRG760" s="31"/>
      <c r="RRH760" s="31"/>
      <c r="RRI760" s="31"/>
      <c r="RRJ760" s="31"/>
      <c r="RRK760" s="31"/>
      <c r="RRL760" s="31"/>
      <c r="RRM760" s="31"/>
      <c r="RRN760" s="31"/>
      <c r="RRO760" s="31"/>
      <c r="RRP760" s="31"/>
      <c r="RRQ760" s="31"/>
      <c r="RRR760" s="31"/>
      <c r="RRS760" s="31"/>
      <c r="RRT760" s="31"/>
      <c r="RRU760" s="31"/>
      <c r="RRV760" s="31"/>
      <c r="RRW760" s="31"/>
      <c r="RRX760" s="31"/>
      <c r="RRY760" s="31"/>
      <c r="RRZ760" s="31"/>
      <c r="RSA760" s="31"/>
      <c r="RSB760" s="31"/>
      <c r="RSC760" s="31"/>
      <c r="RSD760" s="31"/>
      <c r="RSE760" s="31"/>
      <c r="RSF760" s="31"/>
      <c r="RSG760" s="31"/>
      <c r="RSH760" s="31"/>
      <c r="RSI760" s="31"/>
      <c r="RSJ760" s="31"/>
      <c r="RSK760" s="31"/>
      <c r="RSL760" s="31"/>
      <c r="RSM760" s="31"/>
      <c r="RSN760" s="31"/>
      <c r="RSO760" s="31"/>
      <c r="RSP760" s="31"/>
      <c r="RSQ760" s="31"/>
      <c r="RSR760" s="31"/>
      <c r="RSS760" s="31"/>
      <c r="RST760" s="31"/>
      <c r="RSU760" s="31"/>
      <c r="RSV760" s="31"/>
      <c r="RSW760" s="31"/>
      <c r="RSX760" s="31"/>
      <c r="RSY760" s="31"/>
      <c r="RSZ760" s="31"/>
      <c r="RTA760" s="31"/>
      <c r="RTB760" s="31"/>
      <c r="RTC760" s="31"/>
      <c r="RTD760" s="31"/>
      <c r="RTE760" s="31"/>
      <c r="RTF760" s="31"/>
      <c r="RTG760" s="31"/>
      <c r="RTH760" s="31"/>
      <c r="RTI760" s="31"/>
      <c r="RTJ760" s="31"/>
      <c r="RTK760" s="31"/>
      <c r="RTL760" s="31"/>
      <c r="RTM760" s="31"/>
      <c r="RTN760" s="31"/>
      <c r="RTO760" s="31"/>
      <c r="RTP760" s="31"/>
      <c r="RTQ760" s="31"/>
      <c r="RTR760" s="31"/>
      <c r="RTS760" s="31"/>
      <c r="RTT760" s="31"/>
      <c r="RTU760" s="31"/>
      <c r="RTV760" s="31"/>
      <c r="RTW760" s="31"/>
      <c r="RTX760" s="31"/>
      <c r="RTY760" s="31"/>
      <c r="RTZ760" s="31"/>
      <c r="RUA760" s="31"/>
      <c r="RUB760" s="31"/>
      <c r="RUC760" s="31"/>
      <c r="RUD760" s="31"/>
      <c r="RUE760" s="31"/>
      <c r="RUF760" s="31"/>
      <c r="RUG760" s="31"/>
      <c r="RUH760" s="31"/>
      <c r="RUI760" s="31"/>
      <c r="RUJ760" s="31"/>
      <c r="RUK760" s="31"/>
      <c r="RUL760" s="31"/>
      <c r="RUM760" s="31"/>
      <c r="RUN760" s="31"/>
      <c r="RUO760" s="31"/>
      <c r="RUP760" s="31"/>
      <c r="RUQ760" s="31"/>
      <c r="RUR760" s="31"/>
      <c r="RUS760" s="31"/>
      <c r="RUT760" s="31"/>
      <c r="RUU760" s="31"/>
      <c r="RUV760" s="31"/>
      <c r="RUW760" s="31"/>
      <c r="RUX760" s="31"/>
      <c r="RUY760" s="31"/>
      <c r="RUZ760" s="31"/>
      <c r="RVA760" s="31"/>
      <c r="RVB760" s="31"/>
      <c r="RVC760" s="31"/>
      <c r="RVD760" s="31"/>
      <c r="RVE760" s="31"/>
      <c r="RVF760" s="31"/>
      <c r="RVG760" s="31"/>
      <c r="RVH760" s="31"/>
      <c r="RVI760" s="31"/>
      <c r="RVJ760" s="31"/>
      <c r="RVK760" s="31"/>
      <c r="RVL760" s="31"/>
      <c r="RVM760" s="31"/>
      <c r="RVN760" s="31"/>
      <c r="RVO760" s="31"/>
      <c r="RVP760" s="31"/>
      <c r="RVQ760" s="31"/>
      <c r="RVR760" s="31"/>
      <c r="RVS760" s="31"/>
      <c r="RVT760" s="31"/>
      <c r="RVU760" s="31"/>
      <c r="RVV760" s="31"/>
      <c r="RVW760" s="31"/>
      <c r="RVX760" s="31"/>
      <c r="RVY760" s="31"/>
      <c r="RVZ760" s="31"/>
      <c r="RWA760" s="31"/>
      <c r="RWB760" s="31"/>
      <c r="RWC760" s="31"/>
      <c r="RWD760" s="31"/>
      <c r="RWE760" s="31"/>
      <c r="RWF760" s="31"/>
      <c r="RWG760" s="31"/>
      <c r="RWH760" s="31"/>
      <c r="RWI760" s="31"/>
      <c r="RWJ760" s="31"/>
      <c r="RWK760" s="31"/>
      <c r="RWL760" s="31"/>
      <c r="RWM760" s="31"/>
      <c r="RWN760" s="31"/>
      <c r="RWO760" s="31"/>
      <c r="RWP760" s="31"/>
      <c r="RWQ760" s="31"/>
      <c r="RWR760" s="31"/>
      <c r="RWS760" s="31"/>
      <c r="RWT760" s="31"/>
      <c r="RWU760" s="31"/>
      <c r="RWV760" s="31"/>
      <c r="RWW760" s="31"/>
      <c r="RWX760" s="31"/>
      <c r="RWY760" s="31"/>
      <c r="RWZ760" s="31"/>
      <c r="RXA760" s="31"/>
      <c r="RXB760" s="31"/>
      <c r="RXC760" s="31"/>
      <c r="RXD760" s="31"/>
      <c r="RXE760" s="31"/>
      <c r="RXF760" s="31"/>
      <c r="RXG760" s="31"/>
      <c r="RXH760" s="31"/>
      <c r="RXI760" s="31"/>
      <c r="RXJ760" s="31"/>
      <c r="RXK760" s="31"/>
      <c r="RXL760" s="31"/>
      <c r="RXM760" s="31"/>
      <c r="RXN760" s="31"/>
      <c r="RXO760" s="31"/>
      <c r="RXP760" s="31"/>
      <c r="RXQ760" s="31"/>
      <c r="RXR760" s="31"/>
      <c r="RXS760" s="31"/>
      <c r="RXT760" s="31"/>
      <c r="RXU760" s="31"/>
      <c r="RXV760" s="31"/>
      <c r="RXW760" s="31"/>
      <c r="RXX760" s="31"/>
      <c r="RXY760" s="31"/>
      <c r="RXZ760" s="31"/>
      <c r="RYA760" s="31"/>
      <c r="RYB760" s="31"/>
      <c r="RYC760" s="31"/>
      <c r="RYD760" s="31"/>
      <c r="RYE760" s="31"/>
      <c r="RYF760" s="31"/>
      <c r="RYG760" s="31"/>
      <c r="RYH760" s="31"/>
      <c r="RYI760" s="31"/>
      <c r="RYJ760" s="31"/>
      <c r="RYK760" s="31"/>
      <c r="RYL760" s="31"/>
      <c r="RYM760" s="31"/>
      <c r="RYN760" s="31"/>
      <c r="RYO760" s="31"/>
      <c r="RYP760" s="31"/>
      <c r="RYQ760" s="31"/>
      <c r="RYR760" s="31"/>
      <c r="RYS760" s="31"/>
      <c r="RYT760" s="31"/>
      <c r="RYU760" s="31"/>
      <c r="RYV760" s="31"/>
      <c r="RYW760" s="31"/>
      <c r="RYX760" s="31"/>
      <c r="RYY760" s="31"/>
      <c r="RYZ760" s="31"/>
      <c r="RZA760" s="31"/>
      <c r="RZB760" s="31"/>
      <c r="RZC760" s="31"/>
      <c r="RZD760" s="31"/>
      <c r="RZE760" s="31"/>
      <c r="RZF760" s="31"/>
      <c r="RZG760" s="31"/>
      <c r="RZH760" s="31"/>
      <c r="RZI760" s="31"/>
      <c r="RZJ760" s="31"/>
      <c r="RZK760" s="31"/>
      <c r="RZL760" s="31"/>
      <c r="RZM760" s="31"/>
      <c r="RZN760" s="31"/>
      <c r="RZO760" s="31"/>
      <c r="RZP760" s="31"/>
      <c r="RZQ760" s="31"/>
      <c r="RZR760" s="31"/>
      <c r="RZS760" s="31"/>
      <c r="RZT760" s="31"/>
      <c r="RZU760" s="31"/>
      <c r="RZV760" s="31"/>
      <c r="RZW760" s="31"/>
      <c r="RZX760" s="31"/>
      <c r="RZY760" s="31"/>
      <c r="RZZ760" s="31"/>
      <c r="SAA760" s="31"/>
      <c r="SAB760" s="31"/>
      <c r="SAC760" s="31"/>
      <c r="SAD760" s="31"/>
      <c r="SAE760" s="31"/>
      <c r="SAF760" s="31"/>
      <c r="SAG760" s="31"/>
      <c r="SAH760" s="31"/>
      <c r="SAI760" s="31"/>
      <c r="SAJ760" s="31"/>
      <c r="SAK760" s="31"/>
      <c r="SAL760" s="31"/>
      <c r="SAM760" s="31"/>
      <c r="SAN760" s="31"/>
      <c r="SAO760" s="31"/>
      <c r="SAP760" s="31"/>
      <c r="SAQ760" s="31"/>
      <c r="SAR760" s="31"/>
      <c r="SAS760" s="31"/>
      <c r="SAT760" s="31"/>
      <c r="SAU760" s="31"/>
      <c r="SAV760" s="31"/>
      <c r="SAW760" s="31"/>
      <c r="SAX760" s="31"/>
      <c r="SAY760" s="31"/>
      <c r="SAZ760" s="31"/>
      <c r="SBA760" s="31"/>
      <c r="SBB760" s="31"/>
      <c r="SBC760" s="31"/>
      <c r="SBD760" s="31"/>
      <c r="SBE760" s="31"/>
      <c r="SBF760" s="31"/>
      <c r="SBG760" s="31"/>
      <c r="SBH760" s="31"/>
      <c r="SBI760" s="31"/>
      <c r="SBJ760" s="31"/>
      <c r="SBK760" s="31"/>
      <c r="SBL760" s="31"/>
      <c r="SBM760" s="31"/>
      <c r="SBN760" s="31"/>
      <c r="SBO760" s="31"/>
      <c r="SBP760" s="31"/>
      <c r="SBQ760" s="31"/>
      <c r="SBR760" s="31"/>
      <c r="SBS760" s="31"/>
      <c r="SBT760" s="31"/>
      <c r="SBU760" s="31"/>
      <c r="SBV760" s="31"/>
      <c r="SBW760" s="31"/>
      <c r="SBX760" s="31"/>
      <c r="SBY760" s="31"/>
      <c r="SBZ760" s="31"/>
      <c r="SCA760" s="31"/>
      <c r="SCB760" s="31"/>
      <c r="SCC760" s="31"/>
      <c r="SCD760" s="31"/>
      <c r="SCE760" s="31"/>
      <c r="SCF760" s="31"/>
      <c r="SCG760" s="31"/>
      <c r="SCH760" s="31"/>
      <c r="SCI760" s="31"/>
      <c r="SCJ760" s="31"/>
      <c r="SCK760" s="31"/>
      <c r="SCL760" s="31"/>
      <c r="SCM760" s="31"/>
      <c r="SCN760" s="31"/>
      <c r="SCO760" s="31"/>
      <c r="SCP760" s="31"/>
      <c r="SCQ760" s="31"/>
      <c r="SCR760" s="31"/>
      <c r="SCS760" s="31"/>
      <c r="SCT760" s="31"/>
      <c r="SCU760" s="31"/>
      <c r="SCV760" s="31"/>
      <c r="SCW760" s="31"/>
      <c r="SCX760" s="31"/>
      <c r="SCY760" s="31"/>
      <c r="SCZ760" s="31"/>
      <c r="SDA760" s="31"/>
      <c r="SDB760" s="31"/>
      <c r="SDC760" s="31"/>
      <c r="SDD760" s="31"/>
      <c r="SDE760" s="31"/>
      <c r="SDF760" s="31"/>
      <c r="SDG760" s="31"/>
      <c r="SDH760" s="31"/>
      <c r="SDI760" s="31"/>
      <c r="SDJ760" s="31"/>
      <c r="SDK760" s="31"/>
      <c r="SDL760" s="31"/>
      <c r="SDM760" s="31"/>
      <c r="SDN760" s="31"/>
      <c r="SDO760" s="31"/>
      <c r="SDP760" s="31"/>
      <c r="SDQ760" s="31"/>
      <c r="SDR760" s="31"/>
      <c r="SDS760" s="31"/>
      <c r="SDT760" s="31"/>
      <c r="SDU760" s="31"/>
      <c r="SDV760" s="31"/>
      <c r="SDW760" s="31"/>
      <c r="SDX760" s="31"/>
      <c r="SDY760" s="31"/>
      <c r="SDZ760" s="31"/>
      <c r="SEA760" s="31"/>
      <c r="SEB760" s="31"/>
      <c r="SEC760" s="31"/>
      <c r="SED760" s="31"/>
      <c r="SEE760" s="31"/>
      <c r="SEF760" s="31"/>
      <c r="SEG760" s="31"/>
      <c r="SEH760" s="31"/>
      <c r="SEI760" s="31"/>
      <c r="SEJ760" s="31"/>
      <c r="SEK760" s="31"/>
      <c r="SEL760" s="31"/>
      <c r="SEM760" s="31"/>
      <c r="SEN760" s="31"/>
      <c r="SEO760" s="31"/>
      <c r="SEP760" s="31"/>
      <c r="SEQ760" s="31"/>
      <c r="SER760" s="31"/>
      <c r="SES760" s="31"/>
      <c r="SET760" s="31"/>
      <c r="SEU760" s="31"/>
      <c r="SEV760" s="31"/>
      <c r="SEW760" s="31"/>
      <c r="SEX760" s="31"/>
      <c r="SEY760" s="31"/>
      <c r="SEZ760" s="31"/>
      <c r="SFA760" s="31"/>
      <c r="SFB760" s="31"/>
      <c r="SFC760" s="31"/>
      <c r="SFD760" s="31"/>
      <c r="SFE760" s="31"/>
      <c r="SFF760" s="31"/>
      <c r="SFG760" s="31"/>
      <c r="SFH760" s="31"/>
      <c r="SFI760" s="31"/>
      <c r="SFJ760" s="31"/>
      <c r="SFK760" s="31"/>
      <c r="SFL760" s="31"/>
      <c r="SFM760" s="31"/>
      <c r="SFN760" s="31"/>
      <c r="SFO760" s="31"/>
      <c r="SFP760" s="31"/>
      <c r="SFQ760" s="31"/>
      <c r="SFR760" s="31"/>
      <c r="SFS760" s="31"/>
      <c r="SFT760" s="31"/>
      <c r="SFU760" s="31"/>
      <c r="SFV760" s="31"/>
      <c r="SFW760" s="31"/>
      <c r="SFX760" s="31"/>
      <c r="SFY760" s="31"/>
      <c r="SFZ760" s="31"/>
      <c r="SGA760" s="31"/>
      <c r="SGB760" s="31"/>
      <c r="SGC760" s="31"/>
      <c r="SGD760" s="31"/>
      <c r="SGE760" s="31"/>
      <c r="SGF760" s="31"/>
      <c r="SGG760" s="31"/>
      <c r="SGH760" s="31"/>
      <c r="SGI760" s="31"/>
      <c r="SGJ760" s="31"/>
      <c r="SGK760" s="31"/>
      <c r="SGL760" s="31"/>
      <c r="SGM760" s="31"/>
      <c r="SGN760" s="31"/>
      <c r="SGO760" s="31"/>
      <c r="SGP760" s="31"/>
      <c r="SGQ760" s="31"/>
      <c r="SGR760" s="31"/>
      <c r="SGS760" s="31"/>
      <c r="SGT760" s="31"/>
      <c r="SGU760" s="31"/>
      <c r="SGV760" s="31"/>
      <c r="SGW760" s="31"/>
      <c r="SGX760" s="31"/>
      <c r="SGY760" s="31"/>
      <c r="SGZ760" s="31"/>
      <c r="SHA760" s="31"/>
      <c r="SHB760" s="31"/>
      <c r="SHC760" s="31"/>
      <c r="SHD760" s="31"/>
      <c r="SHE760" s="31"/>
      <c r="SHF760" s="31"/>
      <c r="SHG760" s="31"/>
      <c r="SHH760" s="31"/>
      <c r="SHI760" s="31"/>
      <c r="SHJ760" s="31"/>
      <c r="SHK760" s="31"/>
      <c r="SHL760" s="31"/>
      <c r="SHM760" s="31"/>
      <c r="SHN760" s="31"/>
      <c r="SHO760" s="31"/>
      <c r="SHP760" s="31"/>
      <c r="SHQ760" s="31"/>
      <c r="SHR760" s="31"/>
      <c r="SHS760" s="31"/>
      <c r="SHT760" s="31"/>
      <c r="SHU760" s="31"/>
      <c r="SHV760" s="31"/>
      <c r="SHW760" s="31"/>
      <c r="SHX760" s="31"/>
      <c r="SHY760" s="31"/>
      <c r="SHZ760" s="31"/>
      <c r="SIA760" s="31"/>
      <c r="SIB760" s="31"/>
      <c r="SIC760" s="31"/>
      <c r="SID760" s="31"/>
      <c r="SIE760" s="31"/>
      <c r="SIF760" s="31"/>
      <c r="SIG760" s="31"/>
      <c r="SIH760" s="31"/>
      <c r="SII760" s="31"/>
      <c r="SIJ760" s="31"/>
      <c r="SIK760" s="31"/>
      <c r="SIL760" s="31"/>
      <c r="SIM760" s="31"/>
      <c r="SIN760" s="31"/>
      <c r="SIO760" s="31"/>
      <c r="SIP760" s="31"/>
      <c r="SIQ760" s="31"/>
      <c r="SIR760" s="31"/>
      <c r="SIS760" s="31"/>
      <c r="SIT760" s="31"/>
      <c r="SIU760" s="31"/>
      <c r="SIV760" s="31"/>
      <c r="SIW760" s="31"/>
      <c r="SIX760" s="31"/>
      <c r="SIY760" s="31"/>
      <c r="SIZ760" s="31"/>
      <c r="SJA760" s="31"/>
      <c r="SJB760" s="31"/>
      <c r="SJC760" s="31"/>
      <c r="SJD760" s="31"/>
      <c r="SJE760" s="31"/>
      <c r="SJF760" s="31"/>
      <c r="SJG760" s="31"/>
      <c r="SJH760" s="31"/>
      <c r="SJI760" s="31"/>
      <c r="SJJ760" s="31"/>
      <c r="SJK760" s="31"/>
      <c r="SJL760" s="31"/>
      <c r="SJM760" s="31"/>
      <c r="SJN760" s="31"/>
      <c r="SJO760" s="31"/>
      <c r="SJP760" s="31"/>
      <c r="SJQ760" s="31"/>
      <c r="SJR760" s="31"/>
      <c r="SJS760" s="31"/>
      <c r="SJT760" s="31"/>
      <c r="SJU760" s="31"/>
      <c r="SJV760" s="31"/>
      <c r="SJW760" s="31"/>
      <c r="SJX760" s="31"/>
      <c r="SJY760" s="31"/>
      <c r="SJZ760" s="31"/>
      <c r="SKA760" s="31"/>
      <c r="SKB760" s="31"/>
      <c r="SKC760" s="31"/>
      <c r="SKD760" s="31"/>
      <c r="SKE760" s="31"/>
      <c r="SKF760" s="31"/>
      <c r="SKG760" s="31"/>
      <c r="SKH760" s="31"/>
      <c r="SKI760" s="31"/>
      <c r="SKJ760" s="31"/>
      <c r="SKK760" s="31"/>
      <c r="SKL760" s="31"/>
      <c r="SKM760" s="31"/>
      <c r="SKN760" s="31"/>
      <c r="SKO760" s="31"/>
      <c r="SKP760" s="31"/>
      <c r="SKQ760" s="31"/>
      <c r="SKR760" s="31"/>
      <c r="SKS760" s="31"/>
      <c r="SKT760" s="31"/>
      <c r="SKU760" s="31"/>
      <c r="SKV760" s="31"/>
      <c r="SKW760" s="31"/>
      <c r="SKX760" s="31"/>
      <c r="SKY760" s="31"/>
      <c r="SKZ760" s="31"/>
      <c r="SLA760" s="31"/>
      <c r="SLB760" s="31"/>
      <c r="SLC760" s="31"/>
      <c r="SLD760" s="31"/>
      <c r="SLE760" s="31"/>
      <c r="SLF760" s="31"/>
      <c r="SLG760" s="31"/>
      <c r="SLH760" s="31"/>
      <c r="SLI760" s="31"/>
      <c r="SLJ760" s="31"/>
      <c r="SLK760" s="31"/>
      <c r="SLL760" s="31"/>
      <c r="SLM760" s="31"/>
      <c r="SLN760" s="31"/>
      <c r="SLO760" s="31"/>
      <c r="SLP760" s="31"/>
      <c r="SLQ760" s="31"/>
      <c r="SLR760" s="31"/>
      <c r="SLS760" s="31"/>
      <c r="SLT760" s="31"/>
      <c r="SLU760" s="31"/>
      <c r="SLV760" s="31"/>
      <c r="SLW760" s="31"/>
      <c r="SLX760" s="31"/>
      <c r="SLY760" s="31"/>
      <c r="SLZ760" s="31"/>
      <c r="SMA760" s="31"/>
      <c r="SMB760" s="31"/>
      <c r="SMC760" s="31"/>
      <c r="SMD760" s="31"/>
      <c r="SME760" s="31"/>
      <c r="SMF760" s="31"/>
      <c r="SMG760" s="31"/>
      <c r="SMH760" s="31"/>
      <c r="SMI760" s="31"/>
      <c r="SMJ760" s="31"/>
      <c r="SMK760" s="31"/>
      <c r="SML760" s="31"/>
      <c r="SMM760" s="31"/>
      <c r="SMN760" s="31"/>
      <c r="SMO760" s="31"/>
      <c r="SMP760" s="31"/>
      <c r="SMQ760" s="31"/>
      <c r="SMR760" s="31"/>
      <c r="SMS760" s="31"/>
      <c r="SMT760" s="31"/>
      <c r="SMU760" s="31"/>
      <c r="SMV760" s="31"/>
      <c r="SMW760" s="31"/>
      <c r="SMX760" s="31"/>
      <c r="SMY760" s="31"/>
      <c r="SMZ760" s="31"/>
      <c r="SNA760" s="31"/>
      <c r="SNB760" s="31"/>
      <c r="SNC760" s="31"/>
      <c r="SND760" s="31"/>
      <c r="SNE760" s="31"/>
      <c r="SNF760" s="31"/>
      <c r="SNG760" s="31"/>
      <c r="SNH760" s="31"/>
      <c r="SNI760" s="31"/>
      <c r="SNJ760" s="31"/>
      <c r="SNK760" s="31"/>
      <c r="SNL760" s="31"/>
      <c r="SNM760" s="31"/>
      <c r="SNN760" s="31"/>
      <c r="SNO760" s="31"/>
      <c r="SNP760" s="31"/>
      <c r="SNQ760" s="31"/>
      <c r="SNR760" s="31"/>
      <c r="SNS760" s="31"/>
      <c r="SNT760" s="31"/>
      <c r="SNU760" s="31"/>
      <c r="SNV760" s="31"/>
      <c r="SNW760" s="31"/>
      <c r="SNX760" s="31"/>
      <c r="SNY760" s="31"/>
      <c r="SNZ760" s="31"/>
      <c r="SOA760" s="31"/>
      <c r="SOB760" s="31"/>
      <c r="SOC760" s="31"/>
      <c r="SOD760" s="31"/>
      <c r="SOE760" s="31"/>
      <c r="SOF760" s="31"/>
      <c r="SOG760" s="31"/>
      <c r="SOH760" s="31"/>
      <c r="SOI760" s="31"/>
      <c r="SOJ760" s="31"/>
      <c r="SOK760" s="31"/>
      <c r="SOL760" s="31"/>
      <c r="SOM760" s="31"/>
      <c r="SON760" s="31"/>
      <c r="SOO760" s="31"/>
      <c r="SOP760" s="31"/>
      <c r="SOQ760" s="31"/>
      <c r="SOR760" s="31"/>
      <c r="SOS760" s="31"/>
      <c r="SOT760" s="31"/>
      <c r="SOU760" s="31"/>
      <c r="SOV760" s="31"/>
      <c r="SOW760" s="31"/>
      <c r="SOX760" s="31"/>
      <c r="SOY760" s="31"/>
      <c r="SOZ760" s="31"/>
      <c r="SPA760" s="31"/>
      <c r="SPB760" s="31"/>
      <c r="SPC760" s="31"/>
      <c r="SPD760" s="31"/>
      <c r="SPE760" s="31"/>
      <c r="SPF760" s="31"/>
      <c r="SPG760" s="31"/>
      <c r="SPH760" s="31"/>
      <c r="SPI760" s="31"/>
      <c r="SPJ760" s="31"/>
      <c r="SPK760" s="31"/>
      <c r="SPL760" s="31"/>
      <c r="SPM760" s="31"/>
      <c r="SPN760" s="31"/>
      <c r="SPO760" s="31"/>
      <c r="SPP760" s="31"/>
      <c r="SPQ760" s="31"/>
      <c r="SPR760" s="31"/>
      <c r="SPS760" s="31"/>
      <c r="SPT760" s="31"/>
      <c r="SPU760" s="31"/>
      <c r="SPV760" s="31"/>
      <c r="SPW760" s="31"/>
      <c r="SPX760" s="31"/>
      <c r="SPY760" s="31"/>
      <c r="SPZ760" s="31"/>
      <c r="SQA760" s="31"/>
      <c r="SQB760" s="31"/>
      <c r="SQC760" s="31"/>
      <c r="SQD760" s="31"/>
      <c r="SQE760" s="31"/>
      <c r="SQF760" s="31"/>
      <c r="SQG760" s="31"/>
      <c r="SQH760" s="31"/>
      <c r="SQI760" s="31"/>
      <c r="SQJ760" s="31"/>
      <c r="SQK760" s="31"/>
      <c r="SQL760" s="31"/>
      <c r="SQM760" s="31"/>
      <c r="SQN760" s="31"/>
      <c r="SQO760" s="31"/>
      <c r="SQP760" s="31"/>
      <c r="SQQ760" s="31"/>
      <c r="SQR760" s="31"/>
      <c r="SQS760" s="31"/>
      <c r="SQT760" s="31"/>
      <c r="SQU760" s="31"/>
      <c r="SQV760" s="31"/>
      <c r="SQW760" s="31"/>
      <c r="SQX760" s="31"/>
      <c r="SQY760" s="31"/>
      <c r="SQZ760" s="31"/>
      <c r="SRA760" s="31"/>
      <c r="SRB760" s="31"/>
      <c r="SRC760" s="31"/>
      <c r="SRD760" s="31"/>
      <c r="SRE760" s="31"/>
      <c r="SRF760" s="31"/>
      <c r="SRG760" s="31"/>
      <c r="SRH760" s="31"/>
      <c r="SRI760" s="31"/>
      <c r="SRJ760" s="31"/>
      <c r="SRK760" s="31"/>
      <c r="SRL760" s="31"/>
      <c r="SRM760" s="31"/>
      <c r="SRN760" s="31"/>
      <c r="SRO760" s="31"/>
      <c r="SRP760" s="31"/>
      <c r="SRQ760" s="31"/>
      <c r="SRR760" s="31"/>
      <c r="SRS760" s="31"/>
      <c r="SRT760" s="31"/>
      <c r="SRU760" s="31"/>
      <c r="SRV760" s="31"/>
      <c r="SRW760" s="31"/>
      <c r="SRX760" s="31"/>
      <c r="SRY760" s="31"/>
      <c r="SRZ760" s="31"/>
      <c r="SSA760" s="31"/>
      <c r="SSB760" s="31"/>
      <c r="SSC760" s="31"/>
      <c r="SSD760" s="31"/>
      <c r="SSE760" s="31"/>
      <c r="SSF760" s="31"/>
      <c r="SSG760" s="31"/>
      <c r="SSH760" s="31"/>
      <c r="SSI760" s="31"/>
      <c r="SSJ760" s="31"/>
      <c r="SSK760" s="31"/>
      <c r="SSL760" s="31"/>
      <c r="SSM760" s="31"/>
      <c r="SSN760" s="31"/>
      <c r="SSO760" s="31"/>
      <c r="SSP760" s="31"/>
      <c r="SSQ760" s="31"/>
      <c r="SSR760" s="31"/>
      <c r="SSS760" s="31"/>
      <c r="SST760" s="31"/>
      <c r="SSU760" s="31"/>
      <c r="SSV760" s="31"/>
      <c r="SSW760" s="31"/>
      <c r="SSX760" s="31"/>
      <c r="SSY760" s="31"/>
      <c r="SSZ760" s="31"/>
      <c r="STA760" s="31"/>
      <c r="STB760" s="31"/>
      <c r="STC760" s="31"/>
      <c r="STD760" s="31"/>
      <c r="STE760" s="31"/>
      <c r="STF760" s="31"/>
      <c r="STG760" s="31"/>
      <c r="STH760" s="31"/>
      <c r="STI760" s="31"/>
      <c r="STJ760" s="31"/>
      <c r="STK760" s="31"/>
      <c r="STL760" s="31"/>
      <c r="STM760" s="31"/>
      <c r="STN760" s="31"/>
      <c r="STO760" s="31"/>
      <c r="STP760" s="31"/>
      <c r="STQ760" s="31"/>
      <c r="STR760" s="31"/>
      <c r="STS760" s="31"/>
      <c r="STT760" s="31"/>
      <c r="STU760" s="31"/>
      <c r="STV760" s="31"/>
      <c r="STW760" s="31"/>
      <c r="STX760" s="31"/>
      <c r="STY760" s="31"/>
      <c r="STZ760" s="31"/>
      <c r="SUA760" s="31"/>
      <c r="SUB760" s="31"/>
      <c r="SUC760" s="31"/>
      <c r="SUD760" s="31"/>
      <c r="SUE760" s="31"/>
      <c r="SUF760" s="31"/>
      <c r="SUG760" s="31"/>
      <c r="SUH760" s="31"/>
      <c r="SUI760" s="31"/>
      <c r="SUJ760" s="31"/>
      <c r="SUK760" s="31"/>
      <c r="SUL760" s="31"/>
      <c r="SUM760" s="31"/>
      <c r="SUN760" s="31"/>
      <c r="SUO760" s="31"/>
      <c r="SUP760" s="31"/>
      <c r="SUQ760" s="31"/>
      <c r="SUR760" s="31"/>
      <c r="SUS760" s="31"/>
      <c r="SUT760" s="31"/>
      <c r="SUU760" s="31"/>
      <c r="SUV760" s="31"/>
      <c r="SUW760" s="31"/>
      <c r="SUX760" s="31"/>
      <c r="SUY760" s="31"/>
      <c r="SUZ760" s="31"/>
      <c r="SVA760" s="31"/>
      <c r="SVB760" s="31"/>
      <c r="SVC760" s="31"/>
      <c r="SVD760" s="31"/>
      <c r="SVE760" s="31"/>
      <c r="SVF760" s="31"/>
      <c r="SVG760" s="31"/>
      <c r="SVH760" s="31"/>
      <c r="SVI760" s="31"/>
      <c r="SVJ760" s="31"/>
      <c r="SVK760" s="31"/>
      <c r="SVL760" s="31"/>
      <c r="SVM760" s="31"/>
      <c r="SVN760" s="31"/>
      <c r="SVO760" s="31"/>
      <c r="SVP760" s="31"/>
      <c r="SVQ760" s="31"/>
      <c r="SVR760" s="31"/>
      <c r="SVS760" s="31"/>
      <c r="SVT760" s="31"/>
      <c r="SVU760" s="31"/>
      <c r="SVV760" s="31"/>
      <c r="SVW760" s="31"/>
      <c r="SVX760" s="31"/>
      <c r="SVY760" s="31"/>
      <c r="SVZ760" s="31"/>
      <c r="SWA760" s="31"/>
      <c r="SWB760" s="31"/>
      <c r="SWC760" s="31"/>
      <c r="SWD760" s="31"/>
      <c r="SWE760" s="31"/>
      <c r="SWF760" s="31"/>
      <c r="SWG760" s="31"/>
      <c r="SWH760" s="31"/>
      <c r="SWI760" s="31"/>
      <c r="SWJ760" s="31"/>
      <c r="SWK760" s="31"/>
      <c r="SWL760" s="31"/>
      <c r="SWM760" s="31"/>
      <c r="SWN760" s="31"/>
      <c r="SWO760" s="31"/>
      <c r="SWP760" s="31"/>
      <c r="SWQ760" s="31"/>
      <c r="SWR760" s="31"/>
      <c r="SWS760" s="31"/>
      <c r="SWT760" s="31"/>
      <c r="SWU760" s="31"/>
      <c r="SWV760" s="31"/>
      <c r="SWW760" s="31"/>
      <c r="SWX760" s="31"/>
      <c r="SWY760" s="31"/>
      <c r="SWZ760" s="31"/>
      <c r="SXA760" s="31"/>
      <c r="SXB760" s="31"/>
      <c r="SXC760" s="31"/>
      <c r="SXD760" s="31"/>
      <c r="SXE760" s="31"/>
      <c r="SXF760" s="31"/>
      <c r="SXG760" s="31"/>
      <c r="SXH760" s="31"/>
      <c r="SXI760" s="31"/>
      <c r="SXJ760" s="31"/>
      <c r="SXK760" s="31"/>
      <c r="SXL760" s="31"/>
      <c r="SXM760" s="31"/>
      <c r="SXN760" s="31"/>
      <c r="SXO760" s="31"/>
      <c r="SXP760" s="31"/>
      <c r="SXQ760" s="31"/>
      <c r="SXR760" s="31"/>
      <c r="SXS760" s="31"/>
      <c r="SXT760" s="31"/>
      <c r="SXU760" s="31"/>
      <c r="SXV760" s="31"/>
      <c r="SXW760" s="31"/>
      <c r="SXX760" s="31"/>
      <c r="SXY760" s="31"/>
      <c r="SXZ760" s="31"/>
      <c r="SYA760" s="31"/>
      <c r="SYB760" s="31"/>
      <c r="SYC760" s="31"/>
      <c r="SYD760" s="31"/>
      <c r="SYE760" s="31"/>
      <c r="SYF760" s="31"/>
      <c r="SYG760" s="31"/>
      <c r="SYH760" s="31"/>
      <c r="SYI760" s="31"/>
      <c r="SYJ760" s="31"/>
      <c r="SYK760" s="31"/>
      <c r="SYL760" s="31"/>
      <c r="SYM760" s="31"/>
      <c r="SYN760" s="31"/>
      <c r="SYO760" s="31"/>
      <c r="SYP760" s="31"/>
      <c r="SYQ760" s="31"/>
      <c r="SYR760" s="31"/>
      <c r="SYS760" s="31"/>
      <c r="SYT760" s="31"/>
      <c r="SYU760" s="31"/>
      <c r="SYV760" s="31"/>
      <c r="SYW760" s="31"/>
      <c r="SYX760" s="31"/>
      <c r="SYY760" s="31"/>
      <c r="SYZ760" s="31"/>
      <c r="SZA760" s="31"/>
      <c r="SZB760" s="31"/>
      <c r="SZC760" s="31"/>
      <c r="SZD760" s="31"/>
      <c r="SZE760" s="31"/>
      <c r="SZF760" s="31"/>
      <c r="SZG760" s="31"/>
      <c r="SZH760" s="31"/>
      <c r="SZI760" s="31"/>
      <c r="SZJ760" s="31"/>
      <c r="SZK760" s="31"/>
      <c r="SZL760" s="31"/>
      <c r="SZM760" s="31"/>
      <c r="SZN760" s="31"/>
      <c r="SZO760" s="31"/>
      <c r="SZP760" s="31"/>
      <c r="SZQ760" s="31"/>
      <c r="SZR760" s="31"/>
      <c r="SZS760" s="31"/>
      <c r="SZT760" s="31"/>
      <c r="SZU760" s="31"/>
      <c r="SZV760" s="31"/>
      <c r="SZW760" s="31"/>
      <c r="SZX760" s="31"/>
      <c r="SZY760" s="31"/>
      <c r="SZZ760" s="31"/>
      <c r="TAA760" s="31"/>
      <c r="TAB760" s="31"/>
      <c r="TAC760" s="31"/>
      <c r="TAD760" s="31"/>
      <c r="TAE760" s="31"/>
      <c r="TAF760" s="31"/>
      <c r="TAG760" s="31"/>
      <c r="TAH760" s="31"/>
      <c r="TAI760" s="31"/>
      <c r="TAJ760" s="31"/>
      <c r="TAK760" s="31"/>
      <c r="TAL760" s="31"/>
      <c r="TAM760" s="31"/>
      <c r="TAN760" s="31"/>
      <c r="TAO760" s="31"/>
      <c r="TAP760" s="31"/>
      <c r="TAQ760" s="31"/>
      <c r="TAR760" s="31"/>
      <c r="TAS760" s="31"/>
      <c r="TAT760" s="31"/>
      <c r="TAU760" s="31"/>
      <c r="TAV760" s="31"/>
      <c r="TAW760" s="31"/>
      <c r="TAX760" s="31"/>
      <c r="TAY760" s="31"/>
      <c r="TAZ760" s="31"/>
      <c r="TBA760" s="31"/>
      <c r="TBB760" s="31"/>
      <c r="TBC760" s="31"/>
      <c r="TBD760" s="31"/>
      <c r="TBE760" s="31"/>
      <c r="TBF760" s="31"/>
      <c r="TBG760" s="31"/>
      <c r="TBH760" s="31"/>
      <c r="TBI760" s="31"/>
      <c r="TBJ760" s="31"/>
      <c r="TBK760" s="31"/>
      <c r="TBL760" s="31"/>
      <c r="TBM760" s="31"/>
      <c r="TBN760" s="31"/>
      <c r="TBO760" s="31"/>
      <c r="TBP760" s="31"/>
      <c r="TBQ760" s="31"/>
      <c r="TBR760" s="31"/>
      <c r="TBS760" s="31"/>
      <c r="TBT760" s="31"/>
      <c r="TBU760" s="31"/>
      <c r="TBV760" s="31"/>
      <c r="TBW760" s="31"/>
      <c r="TBX760" s="31"/>
      <c r="TBY760" s="31"/>
      <c r="TBZ760" s="31"/>
      <c r="TCA760" s="31"/>
      <c r="TCB760" s="31"/>
      <c r="TCC760" s="31"/>
      <c r="TCD760" s="31"/>
      <c r="TCE760" s="31"/>
      <c r="TCF760" s="31"/>
      <c r="TCG760" s="31"/>
      <c r="TCH760" s="31"/>
      <c r="TCI760" s="31"/>
      <c r="TCJ760" s="31"/>
      <c r="TCK760" s="31"/>
      <c r="TCL760" s="31"/>
      <c r="TCM760" s="31"/>
      <c r="TCN760" s="31"/>
      <c r="TCO760" s="31"/>
      <c r="TCP760" s="31"/>
      <c r="TCQ760" s="31"/>
      <c r="TCR760" s="31"/>
      <c r="TCS760" s="31"/>
      <c r="TCT760" s="31"/>
      <c r="TCU760" s="31"/>
      <c r="TCV760" s="31"/>
      <c r="TCW760" s="31"/>
      <c r="TCX760" s="31"/>
      <c r="TCY760" s="31"/>
      <c r="TCZ760" s="31"/>
      <c r="TDA760" s="31"/>
      <c r="TDB760" s="31"/>
      <c r="TDC760" s="31"/>
      <c r="TDD760" s="31"/>
      <c r="TDE760" s="31"/>
      <c r="TDF760" s="31"/>
      <c r="TDG760" s="31"/>
      <c r="TDH760" s="31"/>
      <c r="TDI760" s="31"/>
      <c r="TDJ760" s="31"/>
      <c r="TDK760" s="31"/>
      <c r="TDL760" s="31"/>
      <c r="TDM760" s="31"/>
      <c r="TDN760" s="31"/>
      <c r="TDO760" s="31"/>
      <c r="TDP760" s="31"/>
      <c r="TDQ760" s="31"/>
      <c r="TDR760" s="31"/>
      <c r="TDS760" s="31"/>
      <c r="TDT760" s="31"/>
      <c r="TDU760" s="31"/>
      <c r="TDV760" s="31"/>
      <c r="TDW760" s="31"/>
      <c r="TDX760" s="31"/>
      <c r="TDY760" s="31"/>
      <c r="TDZ760" s="31"/>
      <c r="TEA760" s="31"/>
      <c r="TEB760" s="31"/>
      <c r="TEC760" s="31"/>
      <c r="TED760" s="31"/>
      <c r="TEE760" s="31"/>
      <c r="TEF760" s="31"/>
      <c r="TEG760" s="31"/>
      <c r="TEH760" s="31"/>
      <c r="TEI760" s="31"/>
      <c r="TEJ760" s="31"/>
      <c r="TEK760" s="31"/>
      <c r="TEL760" s="31"/>
      <c r="TEM760" s="31"/>
      <c r="TEN760" s="31"/>
      <c r="TEO760" s="31"/>
      <c r="TEP760" s="31"/>
      <c r="TEQ760" s="31"/>
      <c r="TER760" s="31"/>
      <c r="TES760" s="31"/>
      <c r="TET760" s="31"/>
      <c r="TEU760" s="31"/>
      <c r="TEV760" s="31"/>
      <c r="TEW760" s="31"/>
      <c r="TEX760" s="31"/>
      <c r="TEY760" s="31"/>
      <c r="TEZ760" s="31"/>
      <c r="TFA760" s="31"/>
      <c r="TFB760" s="31"/>
      <c r="TFC760" s="31"/>
      <c r="TFD760" s="31"/>
      <c r="TFE760" s="31"/>
      <c r="TFF760" s="31"/>
      <c r="TFG760" s="31"/>
      <c r="TFH760" s="31"/>
      <c r="TFI760" s="31"/>
      <c r="TFJ760" s="31"/>
      <c r="TFK760" s="31"/>
      <c r="TFL760" s="31"/>
      <c r="TFM760" s="31"/>
      <c r="TFN760" s="31"/>
      <c r="TFO760" s="31"/>
      <c r="TFP760" s="31"/>
      <c r="TFQ760" s="31"/>
      <c r="TFR760" s="31"/>
      <c r="TFS760" s="31"/>
      <c r="TFT760" s="31"/>
      <c r="TFU760" s="31"/>
      <c r="TFV760" s="31"/>
      <c r="TFW760" s="31"/>
      <c r="TFX760" s="31"/>
      <c r="TFY760" s="31"/>
      <c r="TFZ760" s="31"/>
      <c r="TGA760" s="31"/>
      <c r="TGB760" s="31"/>
      <c r="TGC760" s="31"/>
      <c r="TGD760" s="31"/>
      <c r="TGE760" s="31"/>
      <c r="TGF760" s="31"/>
      <c r="TGG760" s="31"/>
      <c r="TGH760" s="31"/>
      <c r="TGI760" s="31"/>
      <c r="TGJ760" s="31"/>
      <c r="TGK760" s="31"/>
      <c r="TGL760" s="31"/>
      <c r="TGM760" s="31"/>
      <c r="TGN760" s="31"/>
      <c r="TGO760" s="31"/>
      <c r="TGP760" s="31"/>
      <c r="TGQ760" s="31"/>
      <c r="TGR760" s="31"/>
      <c r="TGS760" s="31"/>
      <c r="TGT760" s="31"/>
      <c r="TGU760" s="31"/>
      <c r="TGV760" s="31"/>
      <c r="TGW760" s="31"/>
      <c r="TGX760" s="31"/>
      <c r="TGY760" s="31"/>
      <c r="TGZ760" s="31"/>
      <c r="THA760" s="31"/>
      <c r="THB760" s="31"/>
      <c r="THC760" s="31"/>
      <c r="THD760" s="31"/>
      <c r="THE760" s="31"/>
      <c r="THF760" s="31"/>
      <c r="THG760" s="31"/>
      <c r="THH760" s="31"/>
      <c r="THI760" s="31"/>
      <c r="THJ760" s="31"/>
      <c r="THK760" s="31"/>
      <c r="THL760" s="31"/>
      <c r="THM760" s="31"/>
      <c r="THN760" s="31"/>
      <c r="THO760" s="31"/>
      <c r="THP760" s="31"/>
      <c r="THQ760" s="31"/>
      <c r="THR760" s="31"/>
      <c r="THS760" s="31"/>
      <c r="THT760" s="31"/>
      <c r="THU760" s="31"/>
      <c r="THV760" s="31"/>
      <c r="THW760" s="31"/>
      <c r="THX760" s="31"/>
      <c r="THY760" s="31"/>
      <c r="THZ760" s="31"/>
      <c r="TIA760" s="31"/>
      <c r="TIB760" s="31"/>
      <c r="TIC760" s="31"/>
      <c r="TID760" s="31"/>
      <c r="TIE760" s="31"/>
      <c r="TIF760" s="31"/>
      <c r="TIG760" s="31"/>
      <c r="TIH760" s="31"/>
      <c r="TII760" s="31"/>
      <c r="TIJ760" s="31"/>
      <c r="TIK760" s="31"/>
      <c r="TIL760" s="31"/>
      <c r="TIM760" s="31"/>
      <c r="TIN760" s="31"/>
      <c r="TIO760" s="31"/>
      <c r="TIP760" s="31"/>
      <c r="TIQ760" s="31"/>
      <c r="TIR760" s="31"/>
      <c r="TIS760" s="31"/>
      <c r="TIT760" s="31"/>
      <c r="TIU760" s="31"/>
      <c r="TIV760" s="31"/>
      <c r="TIW760" s="31"/>
      <c r="TIX760" s="31"/>
      <c r="TIY760" s="31"/>
      <c r="TIZ760" s="31"/>
      <c r="TJA760" s="31"/>
      <c r="TJB760" s="31"/>
      <c r="TJC760" s="31"/>
      <c r="TJD760" s="31"/>
      <c r="TJE760" s="31"/>
      <c r="TJF760" s="31"/>
      <c r="TJG760" s="31"/>
      <c r="TJH760" s="31"/>
      <c r="TJI760" s="31"/>
      <c r="TJJ760" s="31"/>
      <c r="TJK760" s="31"/>
      <c r="TJL760" s="31"/>
      <c r="TJM760" s="31"/>
      <c r="TJN760" s="31"/>
      <c r="TJO760" s="31"/>
      <c r="TJP760" s="31"/>
      <c r="TJQ760" s="31"/>
      <c r="TJR760" s="31"/>
      <c r="TJS760" s="31"/>
      <c r="TJT760" s="31"/>
      <c r="TJU760" s="31"/>
      <c r="TJV760" s="31"/>
      <c r="TJW760" s="31"/>
      <c r="TJX760" s="31"/>
      <c r="TJY760" s="31"/>
      <c r="TJZ760" s="31"/>
      <c r="TKA760" s="31"/>
      <c r="TKB760" s="31"/>
      <c r="TKC760" s="31"/>
      <c r="TKD760" s="31"/>
      <c r="TKE760" s="31"/>
      <c r="TKF760" s="31"/>
      <c r="TKG760" s="31"/>
      <c r="TKH760" s="31"/>
      <c r="TKI760" s="31"/>
      <c r="TKJ760" s="31"/>
      <c r="TKK760" s="31"/>
      <c r="TKL760" s="31"/>
      <c r="TKM760" s="31"/>
      <c r="TKN760" s="31"/>
      <c r="TKO760" s="31"/>
      <c r="TKP760" s="31"/>
      <c r="TKQ760" s="31"/>
      <c r="TKR760" s="31"/>
      <c r="TKS760" s="31"/>
      <c r="TKT760" s="31"/>
      <c r="TKU760" s="31"/>
      <c r="TKV760" s="31"/>
      <c r="TKW760" s="31"/>
      <c r="TKX760" s="31"/>
      <c r="TKY760" s="31"/>
      <c r="TKZ760" s="31"/>
      <c r="TLA760" s="31"/>
      <c r="TLB760" s="31"/>
      <c r="TLC760" s="31"/>
      <c r="TLD760" s="31"/>
      <c r="TLE760" s="31"/>
      <c r="TLF760" s="31"/>
      <c r="TLG760" s="31"/>
      <c r="TLH760" s="31"/>
      <c r="TLI760" s="31"/>
      <c r="TLJ760" s="31"/>
      <c r="TLK760" s="31"/>
      <c r="TLL760" s="31"/>
      <c r="TLM760" s="31"/>
      <c r="TLN760" s="31"/>
      <c r="TLO760" s="31"/>
      <c r="TLP760" s="31"/>
      <c r="TLQ760" s="31"/>
      <c r="TLR760" s="31"/>
      <c r="TLS760" s="31"/>
      <c r="TLT760" s="31"/>
      <c r="TLU760" s="31"/>
      <c r="TLV760" s="31"/>
      <c r="TLW760" s="31"/>
      <c r="TLX760" s="31"/>
      <c r="TLY760" s="31"/>
      <c r="TLZ760" s="31"/>
      <c r="TMA760" s="31"/>
      <c r="TMB760" s="31"/>
      <c r="TMC760" s="31"/>
      <c r="TMD760" s="31"/>
      <c r="TME760" s="31"/>
      <c r="TMF760" s="31"/>
      <c r="TMG760" s="31"/>
      <c r="TMH760" s="31"/>
      <c r="TMI760" s="31"/>
      <c r="TMJ760" s="31"/>
      <c r="TMK760" s="31"/>
      <c r="TML760" s="31"/>
      <c r="TMM760" s="31"/>
      <c r="TMN760" s="31"/>
      <c r="TMO760" s="31"/>
      <c r="TMP760" s="31"/>
      <c r="TMQ760" s="31"/>
      <c r="TMR760" s="31"/>
      <c r="TMS760" s="31"/>
      <c r="TMT760" s="31"/>
      <c r="TMU760" s="31"/>
      <c r="TMV760" s="31"/>
      <c r="TMW760" s="31"/>
      <c r="TMX760" s="31"/>
      <c r="TMY760" s="31"/>
      <c r="TMZ760" s="31"/>
      <c r="TNA760" s="31"/>
      <c r="TNB760" s="31"/>
      <c r="TNC760" s="31"/>
      <c r="TND760" s="31"/>
      <c r="TNE760" s="31"/>
      <c r="TNF760" s="31"/>
      <c r="TNG760" s="31"/>
      <c r="TNH760" s="31"/>
      <c r="TNI760" s="31"/>
      <c r="TNJ760" s="31"/>
      <c r="TNK760" s="31"/>
      <c r="TNL760" s="31"/>
      <c r="TNM760" s="31"/>
      <c r="TNN760" s="31"/>
      <c r="TNO760" s="31"/>
      <c r="TNP760" s="31"/>
      <c r="TNQ760" s="31"/>
      <c r="TNR760" s="31"/>
      <c r="TNS760" s="31"/>
      <c r="TNT760" s="31"/>
      <c r="TNU760" s="31"/>
      <c r="TNV760" s="31"/>
      <c r="TNW760" s="31"/>
      <c r="TNX760" s="31"/>
      <c r="TNY760" s="31"/>
      <c r="TNZ760" s="31"/>
      <c r="TOA760" s="31"/>
      <c r="TOB760" s="31"/>
      <c r="TOC760" s="31"/>
      <c r="TOD760" s="31"/>
      <c r="TOE760" s="31"/>
      <c r="TOF760" s="31"/>
      <c r="TOG760" s="31"/>
      <c r="TOH760" s="31"/>
      <c r="TOI760" s="31"/>
      <c r="TOJ760" s="31"/>
      <c r="TOK760" s="31"/>
      <c r="TOL760" s="31"/>
      <c r="TOM760" s="31"/>
      <c r="TON760" s="31"/>
      <c r="TOO760" s="31"/>
      <c r="TOP760" s="31"/>
      <c r="TOQ760" s="31"/>
      <c r="TOR760" s="31"/>
      <c r="TOS760" s="31"/>
      <c r="TOT760" s="31"/>
      <c r="TOU760" s="31"/>
      <c r="TOV760" s="31"/>
      <c r="TOW760" s="31"/>
      <c r="TOX760" s="31"/>
      <c r="TOY760" s="31"/>
      <c r="TOZ760" s="31"/>
      <c r="TPA760" s="31"/>
      <c r="TPB760" s="31"/>
      <c r="TPC760" s="31"/>
      <c r="TPD760" s="31"/>
      <c r="TPE760" s="31"/>
      <c r="TPF760" s="31"/>
      <c r="TPG760" s="31"/>
      <c r="TPH760" s="31"/>
      <c r="TPI760" s="31"/>
      <c r="TPJ760" s="31"/>
      <c r="TPK760" s="31"/>
      <c r="TPL760" s="31"/>
      <c r="TPM760" s="31"/>
      <c r="TPN760" s="31"/>
      <c r="TPO760" s="31"/>
      <c r="TPP760" s="31"/>
      <c r="TPQ760" s="31"/>
      <c r="TPR760" s="31"/>
      <c r="TPS760" s="31"/>
      <c r="TPT760" s="31"/>
      <c r="TPU760" s="31"/>
      <c r="TPV760" s="31"/>
      <c r="TPW760" s="31"/>
      <c r="TPX760" s="31"/>
      <c r="TPY760" s="31"/>
      <c r="TPZ760" s="31"/>
      <c r="TQA760" s="31"/>
      <c r="TQB760" s="31"/>
      <c r="TQC760" s="31"/>
      <c r="TQD760" s="31"/>
      <c r="TQE760" s="31"/>
      <c r="TQF760" s="31"/>
      <c r="TQG760" s="31"/>
      <c r="TQH760" s="31"/>
      <c r="TQI760" s="31"/>
      <c r="TQJ760" s="31"/>
      <c r="TQK760" s="31"/>
      <c r="TQL760" s="31"/>
      <c r="TQM760" s="31"/>
      <c r="TQN760" s="31"/>
      <c r="TQO760" s="31"/>
      <c r="TQP760" s="31"/>
      <c r="TQQ760" s="31"/>
      <c r="TQR760" s="31"/>
      <c r="TQS760" s="31"/>
      <c r="TQT760" s="31"/>
      <c r="TQU760" s="31"/>
      <c r="TQV760" s="31"/>
      <c r="TQW760" s="31"/>
      <c r="TQX760" s="31"/>
      <c r="TQY760" s="31"/>
      <c r="TQZ760" s="31"/>
      <c r="TRA760" s="31"/>
      <c r="TRB760" s="31"/>
      <c r="TRC760" s="31"/>
      <c r="TRD760" s="31"/>
      <c r="TRE760" s="31"/>
      <c r="TRF760" s="31"/>
      <c r="TRG760" s="31"/>
      <c r="TRH760" s="31"/>
      <c r="TRI760" s="31"/>
      <c r="TRJ760" s="31"/>
      <c r="TRK760" s="31"/>
      <c r="TRL760" s="31"/>
      <c r="TRM760" s="31"/>
      <c r="TRN760" s="31"/>
      <c r="TRO760" s="31"/>
      <c r="TRP760" s="31"/>
      <c r="TRQ760" s="31"/>
      <c r="TRR760" s="31"/>
      <c r="TRS760" s="31"/>
      <c r="TRT760" s="31"/>
      <c r="TRU760" s="31"/>
      <c r="TRV760" s="31"/>
      <c r="TRW760" s="31"/>
      <c r="TRX760" s="31"/>
      <c r="TRY760" s="31"/>
      <c r="TRZ760" s="31"/>
      <c r="TSA760" s="31"/>
      <c r="TSB760" s="31"/>
      <c r="TSC760" s="31"/>
      <c r="TSD760" s="31"/>
      <c r="TSE760" s="31"/>
      <c r="TSF760" s="31"/>
      <c r="TSG760" s="31"/>
      <c r="TSH760" s="31"/>
      <c r="TSI760" s="31"/>
      <c r="TSJ760" s="31"/>
      <c r="TSK760" s="31"/>
      <c r="TSL760" s="31"/>
      <c r="TSM760" s="31"/>
      <c r="TSN760" s="31"/>
      <c r="TSO760" s="31"/>
      <c r="TSP760" s="31"/>
      <c r="TSQ760" s="31"/>
      <c r="TSR760" s="31"/>
      <c r="TSS760" s="31"/>
      <c r="TST760" s="31"/>
      <c r="TSU760" s="31"/>
      <c r="TSV760" s="31"/>
      <c r="TSW760" s="31"/>
      <c r="TSX760" s="31"/>
      <c r="TSY760" s="31"/>
      <c r="TSZ760" s="31"/>
      <c r="TTA760" s="31"/>
      <c r="TTB760" s="31"/>
      <c r="TTC760" s="31"/>
      <c r="TTD760" s="31"/>
      <c r="TTE760" s="31"/>
      <c r="TTF760" s="31"/>
      <c r="TTG760" s="31"/>
      <c r="TTH760" s="31"/>
      <c r="TTI760" s="31"/>
      <c r="TTJ760" s="31"/>
      <c r="TTK760" s="31"/>
      <c r="TTL760" s="31"/>
      <c r="TTM760" s="31"/>
      <c r="TTN760" s="31"/>
      <c r="TTO760" s="31"/>
      <c r="TTP760" s="31"/>
      <c r="TTQ760" s="31"/>
      <c r="TTR760" s="31"/>
      <c r="TTS760" s="31"/>
      <c r="TTT760" s="31"/>
      <c r="TTU760" s="31"/>
      <c r="TTV760" s="31"/>
      <c r="TTW760" s="31"/>
      <c r="TTX760" s="31"/>
      <c r="TTY760" s="31"/>
      <c r="TTZ760" s="31"/>
      <c r="TUA760" s="31"/>
      <c r="TUB760" s="31"/>
      <c r="TUC760" s="31"/>
      <c r="TUD760" s="31"/>
      <c r="TUE760" s="31"/>
      <c r="TUF760" s="31"/>
      <c r="TUG760" s="31"/>
      <c r="TUH760" s="31"/>
      <c r="TUI760" s="31"/>
      <c r="TUJ760" s="31"/>
      <c r="TUK760" s="31"/>
      <c r="TUL760" s="31"/>
      <c r="TUM760" s="31"/>
      <c r="TUN760" s="31"/>
      <c r="TUO760" s="31"/>
      <c r="TUP760" s="31"/>
      <c r="TUQ760" s="31"/>
      <c r="TUR760" s="31"/>
      <c r="TUS760" s="31"/>
      <c r="TUT760" s="31"/>
      <c r="TUU760" s="31"/>
      <c r="TUV760" s="31"/>
      <c r="TUW760" s="31"/>
      <c r="TUX760" s="31"/>
      <c r="TUY760" s="31"/>
      <c r="TUZ760" s="31"/>
      <c r="TVA760" s="31"/>
      <c r="TVB760" s="31"/>
      <c r="TVC760" s="31"/>
      <c r="TVD760" s="31"/>
      <c r="TVE760" s="31"/>
      <c r="TVF760" s="31"/>
      <c r="TVG760" s="31"/>
      <c r="TVH760" s="31"/>
      <c r="TVI760" s="31"/>
      <c r="TVJ760" s="31"/>
      <c r="TVK760" s="31"/>
      <c r="TVL760" s="31"/>
      <c r="TVM760" s="31"/>
      <c r="TVN760" s="31"/>
      <c r="TVO760" s="31"/>
      <c r="TVP760" s="31"/>
      <c r="TVQ760" s="31"/>
      <c r="TVR760" s="31"/>
      <c r="TVS760" s="31"/>
      <c r="TVT760" s="31"/>
      <c r="TVU760" s="31"/>
      <c r="TVV760" s="31"/>
      <c r="TVW760" s="31"/>
      <c r="TVX760" s="31"/>
      <c r="TVY760" s="31"/>
      <c r="TVZ760" s="31"/>
      <c r="TWA760" s="31"/>
      <c r="TWB760" s="31"/>
      <c r="TWC760" s="31"/>
      <c r="TWD760" s="31"/>
      <c r="TWE760" s="31"/>
      <c r="TWF760" s="31"/>
      <c r="TWG760" s="31"/>
      <c r="TWH760" s="31"/>
      <c r="TWI760" s="31"/>
      <c r="TWJ760" s="31"/>
      <c r="TWK760" s="31"/>
      <c r="TWL760" s="31"/>
      <c r="TWM760" s="31"/>
      <c r="TWN760" s="31"/>
      <c r="TWO760" s="31"/>
      <c r="TWP760" s="31"/>
      <c r="TWQ760" s="31"/>
      <c r="TWR760" s="31"/>
      <c r="TWS760" s="31"/>
      <c r="TWT760" s="31"/>
      <c r="TWU760" s="31"/>
      <c r="TWV760" s="31"/>
      <c r="TWW760" s="31"/>
      <c r="TWX760" s="31"/>
      <c r="TWY760" s="31"/>
      <c r="TWZ760" s="31"/>
      <c r="TXA760" s="31"/>
      <c r="TXB760" s="31"/>
      <c r="TXC760" s="31"/>
      <c r="TXD760" s="31"/>
      <c r="TXE760" s="31"/>
      <c r="TXF760" s="31"/>
      <c r="TXG760" s="31"/>
      <c r="TXH760" s="31"/>
      <c r="TXI760" s="31"/>
      <c r="TXJ760" s="31"/>
      <c r="TXK760" s="31"/>
      <c r="TXL760" s="31"/>
      <c r="TXM760" s="31"/>
      <c r="TXN760" s="31"/>
      <c r="TXO760" s="31"/>
      <c r="TXP760" s="31"/>
      <c r="TXQ760" s="31"/>
      <c r="TXR760" s="31"/>
      <c r="TXS760" s="31"/>
      <c r="TXT760" s="31"/>
      <c r="TXU760" s="31"/>
      <c r="TXV760" s="31"/>
      <c r="TXW760" s="31"/>
      <c r="TXX760" s="31"/>
      <c r="TXY760" s="31"/>
      <c r="TXZ760" s="31"/>
      <c r="TYA760" s="31"/>
      <c r="TYB760" s="31"/>
      <c r="TYC760" s="31"/>
      <c r="TYD760" s="31"/>
      <c r="TYE760" s="31"/>
      <c r="TYF760" s="31"/>
      <c r="TYG760" s="31"/>
      <c r="TYH760" s="31"/>
      <c r="TYI760" s="31"/>
      <c r="TYJ760" s="31"/>
      <c r="TYK760" s="31"/>
      <c r="TYL760" s="31"/>
      <c r="TYM760" s="31"/>
      <c r="TYN760" s="31"/>
      <c r="TYO760" s="31"/>
      <c r="TYP760" s="31"/>
      <c r="TYQ760" s="31"/>
      <c r="TYR760" s="31"/>
      <c r="TYS760" s="31"/>
      <c r="TYT760" s="31"/>
      <c r="TYU760" s="31"/>
      <c r="TYV760" s="31"/>
      <c r="TYW760" s="31"/>
      <c r="TYX760" s="31"/>
      <c r="TYY760" s="31"/>
      <c r="TYZ760" s="31"/>
      <c r="TZA760" s="31"/>
      <c r="TZB760" s="31"/>
      <c r="TZC760" s="31"/>
      <c r="TZD760" s="31"/>
      <c r="TZE760" s="31"/>
      <c r="TZF760" s="31"/>
      <c r="TZG760" s="31"/>
      <c r="TZH760" s="31"/>
      <c r="TZI760" s="31"/>
      <c r="TZJ760" s="31"/>
      <c r="TZK760" s="31"/>
      <c r="TZL760" s="31"/>
      <c r="TZM760" s="31"/>
      <c r="TZN760" s="31"/>
      <c r="TZO760" s="31"/>
      <c r="TZP760" s="31"/>
      <c r="TZQ760" s="31"/>
      <c r="TZR760" s="31"/>
      <c r="TZS760" s="31"/>
      <c r="TZT760" s="31"/>
      <c r="TZU760" s="31"/>
      <c r="TZV760" s="31"/>
      <c r="TZW760" s="31"/>
      <c r="TZX760" s="31"/>
      <c r="TZY760" s="31"/>
      <c r="TZZ760" s="31"/>
      <c r="UAA760" s="31"/>
      <c r="UAB760" s="31"/>
      <c r="UAC760" s="31"/>
      <c r="UAD760" s="31"/>
      <c r="UAE760" s="31"/>
      <c r="UAF760" s="31"/>
      <c r="UAG760" s="31"/>
      <c r="UAH760" s="31"/>
      <c r="UAI760" s="31"/>
      <c r="UAJ760" s="31"/>
      <c r="UAK760" s="31"/>
      <c r="UAL760" s="31"/>
      <c r="UAM760" s="31"/>
      <c r="UAN760" s="31"/>
      <c r="UAO760" s="31"/>
      <c r="UAP760" s="31"/>
      <c r="UAQ760" s="31"/>
      <c r="UAR760" s="31"/>
      <c r="UAS760" s="31"/>
      <c r="UAT760" s="31"/>
      <c r="UAU760" s="31"/>
      <c r="UAV760" s="31"/>
      <c r="UAW760" s="31"/>
      <c r="UAX760" s="31"/>
      <c r="UAY760" s="31"/>
      <c r="UAZ760" s="31"/>
      <c r="UBA760" s="31"/>
      <c r="UBB760" s="31"/>
      <c r="UBC760" s="31"/>
      <c r="UBD760" s="31"/>
      <c r="UBE760" s="31"/>
      <c r="UBF760" s="31"/>
      <c r="UBG760" s="31"/>
      <c r="UBH760" s="31"/>
      <c r="UBI760" s="31"/>
      <c r="UBJ760" s="31"/>
      <c r="UBK760" s="31"/>
      <c r="UBL760" s="31"/>
      <c r="UBM760" s="31"/>
      <c r="UBN760" s="31"/>
      <c r="UBO760" s="31"/>
      <c r="UBP760" s="31"/>
      <c r="UBQ760" s="31"/>
      <c r="UBR760" s="31"/>
      <c r="UBS760" s="31"/>
      <c r="UBT760" s="31"/>
      <c r="UBU760" s="31"/>
      <c r="UBV760" s="31"/>
      <c r="UBW760" s="31"/>
      <c r="UBX760" s="31"/>
      <c r="UBY760" s="31"/>
      <c r="UBZ760" s="31"/>
      <c r="UCA760" s="31"/>
      <c r="UCB760" s="31"/>
      <c r="UCC760" s="31"/>
      <c r="UCD760" s="31"/>
      <c r="UCE760" s="31"/>
      <c r="UCF760" s="31"/>
      <c r="UCG760" s="31"/>
      <c r="UCH760" s="31"/>
      <c r="UCI760" s="31"/>
      <c r="UCJ760" s="31"/>
      <c r="UCK760" s="31"/>
      <c r="UCL760" s="31"/>
      <c r="UCM760" s="31"/>
      <c r="UCN760" s="31"/>
      <c r="UCO760" s="31"/>
      <c r="UCP760" s="31"/>
      <c r="UCQ760" s="31"/>
      <c r="UCR760" s="31"/>
      <c r="UCS760" s="31"/>
      <c r="UCT760" s="31"/>
      <c r="UCU760" s="31"/>
      <c r="UCV760" s="31"/>
      <c r="UCW760" s="31"/>
      <c r="UCX760" s="31"/>
      <c r="UCY760" s="31"/>
      <c r="UCZ760" s="31"/>
      <c r="UDA760" s="31"/>
      <c r="UDB760" s="31"/>
      <c r="UDC760" s="31"/>
      <c r="UDD760" s="31"/>
      <c r="UDE760" s="31"/>
      <c r="UDF760" s="31"/>
      <c r="UDG760" s="31"/>
      <c r="UDH760" s="31"/>
      <c r="UDI760" s="31"/>
      <c r="UDJ760" s="31"/>
      <c r="UDK760" s="31"/>
      <c r="UDL760" s="31"/>
      <c r="UDM760" s="31"/>
      <c r="UDN760" s="31"/>
      <c r="UDO760" s="31"/>
      <c r="UDP760" s="31"/>
      <c r="UDQ760" s="31"/>
      <c r="UDR760" s="31"/>
      <c r="UDS760" s="31"/>
      <c r="UDT760" s="31"/>
      <c r="UDU760" s="31"/>
      <c r="UDV760" s="31"/>
      <c r="UDW760" s="31"/>
      <c r="UDX760" s="31"/>
      <c r="UDY760" s="31"/>
      <c r="UDZ760" s="31"/>
      <c r="UEA760" s="31"/>
      <c r="UEB760" s="31"/>
      <c r="UEC760" s="31"/>
      <c r="UED760" s="31"/>
      <c r="UEE760" s="31"/>
      <c r="UEF760" s="31"/>
      <c r="UEG760" s="31"/>
      <c r="UEH760" s="31"/>
      <c r="UEI760" s="31"/>
      <c r="UEJ760" s="31"/>
      <c r="UEK760" s="31"/>
      <c r="UEL760" s="31"/>
      <c r="UEM760" s="31"/>
      <c r="UEN760" s="31"/>
      <c r="UEO760" s="31"/>
      <c r="UEP760" s="31"/>
      <c r="UEQ760" s="31"/>
      <c r="UER760" s="31"/>
      <c r="UES760" s="31"/>
      <c r="UET760" s="31"/>
      <c r="UEU760" s="31"/>
      <c r="UEV760" s="31"/>
      <c r="UEW760" s="31"/>
      <c r="UEX760" s="31"/>
      <c r="UEY760" s="31"/>
      <c r="UEZ760" s="31"/>
      <c r="UFA760" s="31"/>
      <c r="UFB760" s="31"/>
      <c r="UFC760" s="31"/>
      <c r="UFD760" s="31"/>
      <c r="UFE760" s="31"/>
      <c r="UFF760" s="31"/>
      <c r="UFG760" s="31"/>
      <c r="UFH760" s="31"/>
      <c r="UFI760" s="31"/>
      <c r="UFJ760" s="31"/>
      <c r="UFK760" s="31"/>
      <c r="UFL760" s="31"/>
      <c r="UFM760" s="31"/>
      <c r="UFN760" s="31"/>
      <c r="UFO760" s="31"/>
      <c r="UFP760" s="31"/>
      <c r="UFQ760" s="31"/>
      <c r="UFR760" s="31"/>
      <c r="UFS760" s="31"/>
      <c r="UFT760" s="31"/>
      <c r="UFU760" s="31"/>
      <c r="UFV760" s="31"/>
      <c r="UFW760" s="31"/>
      <c r="UFX760" s="31"/>
      <c r="UFY760" s="31"/>
      <c r="UFZ760" s="31"/>
      <c r="UGA760" s="31"/>
      <c r="UGB760" s="31"/>
      <c r="UGC760" s="31"/>
      <c r="UGD760" s="31"/>
      <c r="UGE760" s="31"/>
      <c r="UGF760" s="31"/>
      <c r="UGG760" s="31"/>
      <c r="UGH760" s="31"/>
      <c r="UGI760" s="31"/>
      <c r="UGJ760" s="31"/>
      <c r="UGK760" s="31"/>
      <c r="UGL760" s="31"/>
      <c r="UGM760" s="31"/>
      <c r="UGN760" s="31"/>
      <c r="UGO760" s="31"/>
      <c r="UGP760" s="31"/>
      <c r="UGQ760" s="31"/>
      <c r="UGR760" s="31"/>
      <c r="UGS760" s="31"/>
      <c r="UGT760" s="31"/>
      <c r="UGU760" s="31"/>
      <c r="UGV760" s="31"/>
      <c r="UGW760" s="31"/>
      <c r="UGX760" s="31"/>
      <c r="UGY760" s="31"/>
      <c r="UGZ760" s="31"/>
      <c r="UHA760" s="31"/>
      <c r="UHB760" s="31"/>
      <c r="UHC760" s="31"/>
      <c r="UHD760" s="31"/>
      <c r="UHE760" s="31"/>
      <c r="UHF760" s="31"/>
      <c r="UHG760" s="31"/>
      <c r="UHH760" s="31"/>
      <c r="UHI760" s="31"/>
      <c r="UHJ760" s="31"/>
      <c r="UHK760" s="31"/>
      <c r="UHL760" s="31"/>
      <c r="UHM760" s="31"/>
      <c r="UHN760" s="31"/>
      <c r="UHO760" s="31"/>
      <c r="UHP760" s="31"/>
      <c r="UHQ760" s="31"/>
      <c r="UHR760" s="31"/>
      <c r="UHS760" s="31"/>
      <c r="UHT760" s="31"/>
      <c r="UHU760" s="31"/>
      <c r="UHV760" s="31"/>
      <c r="UHW760" s="31"/>
      <c r="UHX760" s="31"/>
      <c r="UHY760" s="31"/>
      <c r="UHZ760" s="31"/>
      <c r="UIA760" s="31"/>
      <c r="UIB760" s="31"/>
      <c r="UIC760" s="31"/>
      <c r="UID760" s="31"/>
      <c r="UIE760" s="31"/>
      <c r="UIF760" s="31"/>
      <c r="UIG760" s="31"/>
      <c r="UIH760" s="31"/>
      <c r="UII760" s="31"/>
      <c r="UIJ760" s="31"/>
      <c r="UIK760" s="31"/>
      <c r="UIL760" s="31"/>
      <c r="UIM760" s="31"/>
      <c r="UIN760" s="31"/>
      <c r="UIO760" s="31"/>
      <c r="UIP760" s="31"/>
      <c r="UIQ760" s="31"/>
      <c r="UIR760" s="31"/>
      <c r="UIS760" s="31"/>
      <c r="UIT760" s="31"/>
      <c r="UIU760" s="31"/>
      <c r="UIV760" s="31"/>
      <c r="UIW760" s="31"/>
      <c r="UIX760" s="31"/>
      <c r="UIY760" s="31"/>
      <c r="UIZ760" s="31"/>
      <c r="UJA760" s="31"/>
      <c r="UJB760" s="31"/>
      <c r="UJC760" s="31"/>
      <c r="UJD760" s="31"/>
      <c r="UJE760" s="31"/>
      <c r="UJF760" s="31"/>
      <c r="UJG760" s="31"/>
      <c r="UJH760" s="31"/>
      <c r="UJI760" s="31"/>
      <c r="UJJ760" s="31"/>
      <c r="UJK760" s="31"/>
      <c r="UJL760" s="31"/>
      <c r="UJM760" s="31"/>
      <c r="UJN760" s="31"/>
      <c r="UJO760" s="31"/>
      <c r="UJP760" s="31"/>
      <c r="UJQ760" s="31"/>
      <c r="UJR760" s="31"/>
      <c r="UJS760" s="31"/>
      <c r="UJT760" s="31"/>
      <c r="UJU760" s="31"/>
      <c r="UJV760" s="31"/>
      <c r="UJW760" s="31"/>
      <c r="UJX760" s="31"/>
      <c r="UJY760" s="31"/>
      <c r="UJZ760" s="31"/>
      <c r="UKA760" s="31"/>
      <c r="UKB760" s="31"/>
      <c r="UKC760" s="31"/>
      <c r="UKD760" s="31"/>
      <c r="UKE760" s="31"/>
      <c r="UKF760" s="31"/>
      <c r="UKG760" s="31"/>
      <c r="UKH760" s="31"/>
      <c r="UKI760" s="31"/>
      <c r="UKJ760" s="31"/>
      <c r="UKK760" s="31"/>
      <c r="UKL760" s="31"/>
      <c r="UKM760" s="31"/>
      <c r="UKN760" s="31"/>
      <c r="UKO760" s="31"/>
      <c r="UKP760" s="31"/>
      <c r="UKQ760" s="31"/>
      <c r="UKR760" s="31"/>
      <c r="UKS760" s="31"/>
      <c r="UKT760" s="31"/>
      <c r="UKU760" s="31"/>
      <c r="UKV760" s="31"/>
      <c r="UKW760" s="31"/>
      <c r="UKX760" s="31"/>
      <c r="UKY760" s="31"/>
      <c r="UKZ760" s="31"/>
      <c r="ULA760" s="31"/>
      <c r="ULB760" s="31"/>
      <c r="ULC760" s="31"/>
      <c r="ULD760" s="31"/>
      <c r="ULE760" s="31"/>
      <c r="ULF760" s="31"/>
      <c r="ULG760" s="31"/>
      <c r="ULH760" s="31"/>
      <c r="ULI760" s="31"/>
      <c r="ULJ760" s="31"/>
      <c r="ULK760" s="31"/>
      <c r="ULL760" s="31"/>
      <c r="ULM760" s="31"/>
      <c r="ULN760" s="31"/>
      <c r="ULO760" s="31"/>
      <c r="ULP760" s="31"/>
      <c r="ULQ760" s="31"/>
      <c r="ULR760" s="31"/>
      <c r="ULS760" s="31"/>
      <c r="ULT760" s="31"/>
      <c r="ULU760" s="31"/>
      <c r="ULV760" s="31"/>
      <c r="ULW760" s="31"/>
      <c r="ULX760" s="31"/>
      <c r="ULY760" s="31"/>
      <c r="ULZ760" s="31"/>
      <c r="UMA760" s="31"/>
      <c r="UMB760" s="31"/>
      <c r="UMC760" s="31"/>
      <c r="UMD760" s="31"/>
      <c r="UME760" s="31"/>
      <c r="UMF760" s="31"/>
      <c r="UMG760" s="31"/>
      <c r="UMH760" s="31"/>
      <c r="UMI760" s="31"/>
      <c r="UMJ760" s="31"/>
      <c r="UMK760" s="31"/>
      <c r="UML760" s="31"/>
      <c r="UMM760" s="31"/>
      <c r="UMN760" s="31"/>
      <c r="UMO760" s="31"/>
      <c r="UMP760" s="31"/>
      <c r="UMQ760" s="31"/>
      <c r="UMR760" s="31"/>
      <c r="UMS760" s="31"/>
      <c r="UMT760" s="31"/>
      <c r="UMU760" s="31"/>
      <c r="UMV760" s="31"/>
      <c r="UMW760" s="31"/>
      <c r="UMX760" s="31"/>
      <c r="UMY760" s="31"/>
      <c r="UMZ760" s="31"/>
      <c r="UNA760" s="31"/>
      <c r="UNB760" s="31"/>
      <c r="UNC760" s="31"/>
      <c r="UND760" s="31"/>
      <c r="UNE760" s="31"/>
      <c r="UNF760" s="31"/>
      <c r="UNG760" s="31"/>
      <c r="UNH760" s="31"/>
      <c r="UNI760" s="31"/>
      <c r="UNJ760" s="31"/>
      <c r="UNK760" s="31"/>
      <c r="UNL760" s="31"/>
      <c r="UNM760" s="31"/>
      <c r="UNN760" s="31"/>
      <c r="UNO760" s="31"/>
      <c r="UNP760" s="31"/>
      <c r="UNQ760" s="31"/>
      <c r="UNR760" s="31"/>
      <c r="UNS760" s="31"/>
      <c r="UNT760" s="31"/>
      <c r="UNU760" s="31"/>
      <c r="UNV760" s="31"/>
      <c r="UNW760" s="31"/>
      <c r="UNX760" s="31"/>
      <c r="UNY760" s="31"/>
      <c r="UNZ760" s="31"/>
      <c r="UOA760" s="31"/>
      <c r="UOB760" s="31"/>
      <c r="UOC760" s="31"/>
      <c r="UOD760" s="31"/>
      <c r="UOE760" s="31"/>
      <c r="UOF760" s="31"/>
      <c r="UOG760" s="31"/>
      <c r="UOH760" s="31"/>
      <c r="UOI760" s="31"/>
      <c r="UOJ760" s="31"/>
      <c r="UOK760" s="31"/>
      <c r="UOL760" s="31"/>
      <c r="UOM760" s="31"/>
      <c r="UON760" s="31"/>
      <c r="UOO760" s="31"/>
      <c r="UOP760" s="31"/>
      <c r="UOQ760" s="31"/>
      <c r="UOR760" s="31"/>
      <c r="UOS760" s="31"/>
      <c r="UOT760" s="31"/>
      <c r="UOU760" s="31"/>
      <c r="UOV760" s="31"/>
      <c r="UOW760" s="31"/>
      <c r="UOX760" s="31"/>
      <c r="UOY760" s="31"/>
      <c r="UOZ760" s="31"/>
      <c r="UPA760" s="31"/>
      <c r="UPB760" s="31"/>
      <c r="UPC760" s="31"/>
      <c r="UPD760" s="31"/>
      <c r="UPE760" s="31"/>
      <c r="UPF760" s="31"/>
      <c r="UPG760" s="31"/>
      <c r="UPH760" s="31"/>
      <c r="UPI760" s="31"/>
      <c r="UPJ760" s="31"/>
      <c r="UPK760" s="31"/>
      <c r="UPL760" s="31"/>
      <c r="UPM760" s="31"/>
      <c r="UPN760" s="31"/>
      <c r="UPO760" s="31"/>
      <c r="UPP760" s="31"/>
      <c r="UPQ760" s="31"/>
      <c r="UPR760" s="31"/>
      <c r="UPS760" s="31"/>
      <c r="UPT760" s="31"/>
      <c r="UPU760" s="31"/>
      <c r="UPV760" s="31"/>
      <c r="UPW760" s="31"/>
      <c r="UPX760" s="31"/>
      <c r="UPY760" s="31"/>
      <c r="UPZ760" s="31"/>
      <c r="UQA760" s="31"/>
      <c r="UQB760" s="31"/>
      <c r="UQC760" s="31"/>
      <c r="UQD760" s="31"/>
      <c r="UQE760" s="31"/>
      <c r="UQF760" s="31"/>
      <c r="UQG760" s="31"/>
      <c r="UQH760" s="31"/>
      <c r="UQI760" s="31"/>
      <c r="UQJ760" s="31"/>
      <c r="UQK760" s="31"/>
      <c r="UQL760" s="31"/>
      <c r="UQM760" s="31"/>
      <c r="UQN760" s="31"/>
      <c r="UQO760" s="31"/>
      <c r="UQP760" s="31"/>
      <c r="UQQ760" s="31"/>
      <c r="UQR760" s="31"/>
      <c r="UQS760" s="31"/>
      <c r="UQT760" s="31"/>
      <c r="UQU760" s="31"/>
      <c r="UQV760" s="31"/>
      <c r="UQW760" s="31"/>
      <c r="UQX760" s="31"/>
      <c r="UQY760" s="31"/>
      <c r="UQZ760" s="31"/>
      <c r="URA760" s="31"/>
      <c r="URB760" s="31"/>
      <c r="URC760" s="31"/>
      <c r="URD760" s="31"/>
      <c r="URE760" s="31"/>
      <c r="URF760" s="31"/>
      <c r="URG760" s="31"/>
      <c r="URH760" s="31"/>
      <c r="URI760" s="31"/>
      <c r="URJ760" s="31"/>
      <c r="URK760" s="31"/>
      <c r="URL760" s="31"/>
      <c r="URM760" s="31"/>
      <c r="URN760" s="31"/>
      <c r="URO760" s="31"/>
      <c r="URP760" s="31"/>
      <c r="URQ760" s="31"/>
      <c r="URR760" s="31"/>
      <c r="URS760" s="31"/>
      <c r="URT760" s="31"/>
      <c r="URU760" s="31"/>
      <c r="URV760" s="31"/>
      <c r="URW760" s="31"/>
      <c r="URX760" s="31"/>
      <c r="URY760" s="31"/>
      <c r="URZ760" s="31"/>
      <c r="USA760" s="31"/>
      <c r="USB760" s="31"/>
      <c r="USC760" s="31"/>
      <c r="USD760" s="31"/>
      <c r="USE760" s="31"/>
      <c r="USF760" s="31"/>
      <c r="USG760" s="31"/>
      <c r="USH760" s="31"/>
      <c r="USI760" s="31"/>
      <c r="USJ760" s="31"/>
      <c r="USK760" s="31"/>
      <c r="USL760" s="31"/>
      <c r="USM760" s="31"/>
      <c r="USN760" s="31"/>
      <c r="USO760" s="31"/>
      <c r="USP760" s="31"/>
      <c r="USQ760" s="31"/>
      <c r="USR760" s="31"/>
      <c r="USS760" s="31"/>
      <c r="UST760" s="31"/>
      <c r="USU760" s="31"/>
      <c r="USV760" s="31"/>
      <c r="USW760" s="31"/>
      <c r="USX760" s="31"/>
      <c r="USY760" s="31"/>
      <c r="USZ760" s="31"/>
      <c r="UTA760" s="31"/>
      <c r="UTB760" s="31"/>
      <c r="UTC760" s="31"/>
      <c r="UTD760" s="31"/>
      <c r="UTE760" s="31"/>
      <c r="UTF760" s="31"/>
      <c r="UTG760" s="31"/>
      <c r="UTH760" s="31"/>
      <c r="UTI760" s="31"/>
      <c r="UTJ760" s="31"/>
      <c r="UTK760" s="31"/>
      <c r="UTL760" s="31"/>
      <c r="UTM760" s="31"/>
      <c r="UTN760" s="31"/>
      <c r="UTO760" s="31"/>
      <c r="UTP760" s="31"/>
      <c r="UTQ760" s="31"/>
      <c r="UTR760" s="31"/>
      <c r="UTS760" s="31"/>
      <c r="UTT760" s="31"/>
      <c r="UTU760" s="31"/>
      <c r="UTV760" s="31"/>
      <c r="UTW760" s="31"/>
      <c r="UTX760" s="31"/>
      <c r="UTY760" s="31"/>
      <c r="UTZ760" s="31"/>
      <c r="UUA760" s="31"/>
      <c r="UUB760" s="31"/>
      <c r="UUC760" s="31"/>
      <c r="UUD760" s="31"/>
      <c r="UUE760" s="31"/>
      <c r="UUF760" s="31"/>
      <c r="UUG760" s="31"/>
      <c r="UUH760" s="31"/>
      <c r="UUI760" s="31"/>
      <c r="UUJ760" s="31"/>
      <c r="UUK760" s="31"/>
      <c r="UUL760" s="31"/>
      <c r="UUM760" s="31"/>
      <c r="UUN760" s="31"/>
      <c r="UUO760" s="31"/>
      <c r="UUP760" s="31"/>
      <c r="UUQ760" s="31"/>
      <c r="UUR760" s="31"/>
      <c r="UUS760" s="31"/>
      <c r="UUT760" s="31"/>
      <c r="UUU760" s="31"/>
      <c r="UUV760" s="31"/>
      <c r="UUW760" s="31"/>
      <c r="UUX760" s="31"/>
      <c r="UUY760" s="31"/>
      <c r="UUZ760" s="31"/>
      <c r="UVA760" s="31"/>
      <c r="UVB760" s="31"/>
      <c r="UVC760" s="31"/>
      <c r="UVD760" s="31"/>
      <c r="UVE760" s="31"/>
      <c r="UVF760" s="31"/>
      <c r="UVG760" s="31"/>
      <c r="UVH760" s="31"/>
      <c r="UVI760" s="31"/>
      <c r="UVJ760" s="31"/>
      <c r="UVK760" s="31"/>
      <c r="UVL760" s="31"/>
      <c r="UVM760" s="31"/>
      <c r="UVN760" s="31"/>
      <c r="UVO760" s="31"/>
      <c r="UVP760" s="31"/>
      <c r="UVQ760" s="31"/>
      <c r="UVR760" s="31"/>
      <c r="UVS760" s="31"/>
      <c r="UVT760" s="31"/>
      <c r="UVU760" s="31"/>
      <c r="UVV760" s="31"/>
      <c r="UVW760" s="31"/>
      <c r="UVX760" s="31"/>
      <c r="UVY760" s="31"/>
      <c r="UVZ760" s="31"/>
      <c r="UWA760" s="31"/>
      <c r="UWB760" s="31"/>
      <c r="UWC760" s="31"/>
      <c r="UWD760" s="31"/>
      <c r="UWE760" s="31"/>
      <c r="UWF760" s="31"/>
      <c r="UWG760" s="31"/>
      <c r="UWH760" s="31"/>
      <c r="UWI760" s="31"/>
      <c r="UWJ760" s="31"/>
      <c r="UWK760" s="31"/>
      <c r="UWL760" s="31"/>
      <c r="UWM760" s="31"/>
      <c r="UWN760" s="31"/>
      <c r="UWO760" s="31"/>
      <c r="UWP760" s="31"/>
      <c r="UWQ760" s="31"/>
      <c r="UWR760" s="31"/>
      <c r="UWS760" s="31"/>
      <c r="UWT760" s="31"/>
      <c r="UWU760" s="31"/>
      <c r="UWV760" s="31"/>
      <c r="UWW760" s="31"/>
      <c r="UWX760" s="31"/>
      <c r="UWY760" s="31"/>
      <c r="UWZ760" s="31"/>
      <c r="UXA760" s="31"/>
      <c r="UXB760" s="31"/>
      <c r="UXC760" s="31"/>
      <c r="UXD760" s="31"/>
      <c r="UXE760" s="31"/>
      <c r="UXF760" s="31"/>
      <c r="UXG760" s="31"/>
      <c r="UXH760" s="31"/>
      <c r="UXI760" s="31"/>
      <c r="UXJ760" s="31"/>
      <c r="UXK760" s="31"/>
      <c r="UXL760" s="31"/>
      <c r="UXM760" s="31"/>
      <c r="UXN760" s="31"/>
      <c r="UXO760" s="31"/>
      <c r="UXP760" s="31"/>
      <c r="UXQ760" s="31"/>
      <c r="UXR760" s="31"/>
      <c r="UXS760" s="31"/>
      <c r="UXT760" s="31"/>
      <c r="UXU760" s="31"/>
      <c r="UXV760" s="31"/>
      <c r="UXW760" s="31"/>
      <c r="UXX760" s="31"/>
      <c r="UXY760" s="31"/>
      <c r="UXZ760" s="31"/>
      <c r="UYA760" s="31"/>
      <c r="UYB760" s="31"/>
      <c r="UYC760" s="31"/>
      <c r="UYD760" s="31"/>
      <c r="UYE760" s="31"/>
      <c r="UYF760" s="31"/>
      <c r="UYG760" s="31"/>
      <c r="UYH760" s="31"/>
      <c r="UYI760" s="31"/>
      <c r="UYJ760" s="31"/>
      <c r="UYK760" s="31"/>
      <c r="UYL760" s="31"/>
      <c r="UYM760" s="31"/>
      <c r="UYN760" s="31"/>
      <c r="UYO760" s="31"/>
      <c r="UYP760" s="31"/>
      <c r="UYQ760" s="31"/>
      <c r="UYR760" s="31"/>
      <c r="UYS760" s="31"/>
      <c r="UYT760" s="31"/>
      <c r="UYU760" s="31"/>
      <c r="UYV760" s="31"/>
      <c r="UYW760" s="31"/>
      <c r="UYX760" s="31"/>
      <c r="UYY760" s="31"/>
      <c r="UYZ760" s="31"/>
      <c r="UZA760" s="31"/>
      <c r="UZB760" s="31"/>
      <c r="UZC760" s="31"/>
      <c r="UZD760" s="31"/>
      <c r="UZE760" s="31"/>
      <c r="UZF760" s="31"/>
      <c r="UZG760" s="31"/>
      <c r="UZH760" s="31"/>
      <c r="UZI760" s="31"/>
      <c r="UZJ760" s="31"/>
      <c r="UZK760" s="31"/>
      <c r="UZL760" s="31"/>
      <c r="UZM760" s="31"/>
      <c r="UZN760" s="31"/>
      <c r="UZO760" s="31"/>
      <c r="UZP760" s="31"/>
      <c r="UZQ760" s="31"/>
      <c r="UZR760" s="31"/>
      <c r="UZS760" s="31"/>
      <c r="UZT760" s="31"/>
      <c r="UZU760" s="31"/>
      <c r="UZV760" s="31"/>
      <c r="UZW760" s="31"/>
      <c r="UZX760" s="31"/>
      <c r="UZY760" s="31"/>
      <c r="UZZ760" s="31"/>
      <c r="VAA760" s="31"/>
      <c r="VAB760" s="31"/>
      <c r="VAC760" s="31"/>
      <c r="VAD760" s="31"/>
      <c r="VAE760" s="31"/>
      <c r="VAF760" s="31"/>
      <c r="VAG760" s="31"/>
      <c r="VAH760" s="31"/>
      <c r="VAI760" s="31"/>
      <c r="VAJ760" s="31"/>
      <c r="VAK760" s="31"/>
      <c r="VAL760" s="31"/>
      <c r="VAM760" s="31"/>
      <c r="VAN760" s="31"/>
      <c r="VAO760" s="31"/>
      <c r="VAP760" s="31"/>
      <c r="VAQ760" s="31"/>
      <c r="VAR760" s="31"/>
      <c r="VAS760" s="31"/>
      <c r="VAT760" s="31"/>
      <c r="VAU760" s="31"/>
      <c r="VAV760" s="31"/>
      <c r="VAW760" s="31"/>
      <c r="VAX760" s="31"/>
      <c r="VAY760" s="31"/>
      <c r="VAZ760" s="31"/>
      <c r="VBA760" s="31"/>
      <c r="VBB760" s="31"/>
      <c r="VBC760" s="31"/>
      <c r="VBD760" s="31"/>
      <c r="VBE760" s="31"/>
      <c r="VBF760" s="31"/>
      <c r="VBG760" s="31"/>
      <c r="VBH760" s="31"/>
      <c r="VBI760" s="31"/>
      <c r="VBJ760" s="31"/>
      <c r="VBK760" s="31"/>
      <c r="VBL760" s="31"/>
      <c r="VBM760" s="31"/>
      <c r="VBN760" s="31"/>
      <c r="VBO760" s="31"/>
      <c r="VBP760" s="31"/>
      <c r="VBQ760" s="31"/>
      <c r="VBR760" s="31"/>
      <c r="VBS760" s="31"/>
      <c r="VBT760" s="31"/>
      <c r="VBU760" s="31"/>
      <c r="VBV760" s="31"/>
      <c r="VBW760" s="31"/>
      <c r="VBX760" s="31"/>
      <c r="VBY760" s="31"/>
      <c r="VBZ760" s="31"/>
      <c r="VCA760" s="31"/>
      <c r="VCB760" s="31"/>
      <c r="VCC760" s="31"/>
      <c r="VCD760" s="31"/>
      <c r="VCE760" s="31"/>
      <c r="VCF760" s="31"/>
      <c r="VCG760" s="31"/>
      <c r="VCH760" s="31"/>
      <c r="VCI760" s="31"/>
      <c r="VCJ760" s="31"/>
      <c r="VCK760" s="31"/>
      <c r="VCL760" s="31"/>
      <c r="VCM760" s="31"/>
      <c r="VCN760" s="31"/>
      <c r="VCO760" s="31"/>
      <c r="VCP760" s="31"/>
      <c r="VCQ760" s="31"/>
      <c r="VCR760" s="31"/>
      <c r="VCS760" s="31"/>
      <c r="VCT760" s="31"/>
      <c r="VCU760" s="31"/>
      <c r="VCV760" s="31"/>
      <c r="VCW760" s="31"/>
      <c r="VCX760" s="31"/>
      <c r="VCY760" s="31"/>
      <c r="VCZ760" s="31"/>
      <c r="VDA760" s="31"/>
      <c r="VDB760" s="31"/>
      <c r="VDC760" s="31"/>
      <c r="VDD760" s="31"/>
      <c r="VDE760" s="31"/>
      <c r="VDF760" s="31"/>
      <c r="VDG760" s="31"/>
      <c r="VDH760" s="31"/>
      <c r="VDI760" s="31"/>
      <c r="VDJ760" s="31"/>
      <c r="VDK760" s="31"/>
      <c r="VDL760" s="31"/>
      <c r="VDM760" s="31"/>
      <c r="VDN760" s="31"/>
      <c r="VDO760" s="31"/>
      <c r="VDP760" s="31"/>
      <c r="VDQ760" s="31"/>
      <c r="VDR760" s="31"/>
      <c r="VDS760" s="31"/>
      <c r="VDT760" s="31"/>
      <c r="VDU760" s="31"/>
      <c r="VDV760" s="31"/>
      <c r="VDW760" s="31"/>
      <c r="VDX760" s="31"/>
      <c r="VDY760" s="31"/>
      <c r="VDZ760" s="31"/>
      <c r="VEA760" s="31"/>
      <c r="VEB760" s="31"/>
      <c r="VEC760" s="31"/>
      <c r="VED760" s="31"/>
      <c r="VEE760" s="31"/>
      <c r="VEF760" s="31"/>
      <c r="VEG760" s="31"/>
      <c r="VEH760" s="31"/>
      <c r="VEI760" s="31"/>
      <c r="VEJ760" s="31"/>
      <c r="VEK760" s="31"/>
      <c r="VEL760" s="31"/>
      <c r="VEM760" s="31"/>
      <c r="VEN760" s="31"/>
      <c r="VEO760" s="31"/>
      <c r="VEP760" s="31"/>
      <c r="VEQ760" s="31"/>
      <c r="VER760" s="31"/>
      <c r="VES760" s="31"/>
      <c r="VET760" s="31"/>
      <c r="VEU760" s="31"/>
      <c r="VEV760" s="31"/>
      <c r="VEW760" s="31"/>
      <c r="VEX760" s="31"/>
      <c r="VEY760" s="31"/>
      <c r="VEZ760" s="31"/>
      <c r="VFA760" s="31"/>
      <c r="VFB760" s="31"/>
      <c r="VFC760" s="31"/>
      <c r="VFD760" s="31"/>
      <c r="VFE760" s="31"/>
      <c r="VFF760" s="31"/>
      <c r="VFG760" s="31"/>
      <c r="VFH760" s="31"/>
      <c r="VFI760" s="31"/>
      <c r="VFJ760" s="31"/>
      <c r="VFK760" s="31"/>
      <c r="VFL760" s="31"/>
      <c r="VFM760" s="31"/>
      <c r="VFN760" s="31"/>
      <c r="VFO760" s="31"/>
      <c r="VFP760" s="31"/>
      <c r="VFQ760" s="31"/>
      <c r="VFR760" s="31"/>
      <c r="VFS760" s="31"/>
      <c r="VFT760" s="31"/>
      <c r="VFU760" s="31"/>
      <c r="VFV760" s="31"/>
      <c r="VFW760" s="31"/>
      <c r="VFX760" s="31"/>
      <c r="VFY760" s="31"/>
      <c r="VFZ760" s="31"/>
      <c r="VGA760" s="31"/>
      <c r="VGB760" s="31"/>
      <c r="VGC760" s="31"/>
      <c r="VGD760" s="31"/>
      <c r="VGE760" s="31"/>
      <c r="VGF760" s="31"/>
      <c r="VGG760" s="31"/>
      <c r="VGH760" s="31"/>
      <c r="VGI760" s="31"/>
      <c r="VGJ760" s="31"/>
      <c r="VGK760" s="31"/>
      <c r="VGL760" s="31"/>
      <c r="VGM760" s="31"/>
      <c r="VGN760" s="31"/>
      <c r="VGO760" s="31"/>
      <c r="VGP760" s="31"/>
      <c r="VGQ760" s="31"/>
      <c r="VGR760" s="31"/>
      <c r="VGS760" s="31"/>
      <c r="VGT760" s="31"/>
      <c r="VGU760" s="31"/>
      <c r="VGV760" s="31"/>
      <c r="VGW760" s="31"/>
      <c r="VGX760" s="31"/>
      <c r="VGY760" s="31"/>
      <c r="VGZ760" s="31"/>
      <c r="VHA760" s="31"/>
      <c r="VHB760" s="31"/>
      <c r="VHC760" s="31"/>
      <c r="VHD760" s="31"/>
      <c r="VHE760" s="31"/>
      <c r="VHF760" s="31"/>
      <c r="VHG760" s="31"/>
      <c r="VHH760" s="31"/>
      <c r="VHI760" s="31"/>
      <c r="VHJ760" s="31"/>
      <c r="VHK760" s="31"/>
      <c r="VHL760" s="31"/>
      <c r="VHM760" s="31"/>
      <c r="VHN760" s="31"/>
      <c r="VHO760" s="31"/>
      <c r="VHP760" s="31"/>
      <c r="VHQ760" s="31"/>
      <c r="VHR760" s="31"/>
      <c r="VHS760" s="31"/>
      <c r="VHT760" s="31"/>
      <c r="VHU760" s="31"/>
      <c r="VHV760" s="31"/>
      <c r="VHW760" s="31"/>
      <c r="VHX760" s="31"/>
      <c r="VHY760" s="31"/>
      <c r="VHZ760" s="31"/>
      <c r="VIA760" s="31"/>
      <c r="VIB760" s="31"/>
      <c r="VIC760" s="31"/>
      <c r="VID760" s="31"/>
      <c r="VIE760" s="31"/>
      <c r="VIF760" s="31"/>
      <c r="VIG760" s="31"/>
      <c r="VIH760" s="31"/>
      <c r="VII760" s="31"/>
      <c r="VIJ760" s="31"/>
      <c r="VIK760" s="31"/>
      <c r="VIL760" s="31"/>
      <c r="VIM760" s="31"/>
      <c r="VIN760" s="31"/>
      <c r="VIO760" s="31"/>
      <c r="VIP760" s="31"/>
      <c r="VIQ760" s="31"/>
      <c r="VIR760" s="31"/>
      <c r="VIS760" s="31"/>
      <c r="VIT760" s="31"/>
      <c r="VIU760" s="31"/>
      <c r="VIV760" s="31"/>
      <c r="VIW760" s="31"/>
      <c r="VIX760" s="31"/>
      <c r="VIY760" s="31"/>
      <c r="VIZ760" s="31"/>
      <c r="VJA760" s="31"/>
      <c r="VJB760" s="31"/>
      <c r="VJC760" s="31"/>
      <c r="VJD760" s="31"/>
      <c r="VJE760" s="31"/>
      <c r="VJF760" s="31"/>
      <c r="VJG760" s="31"/>
      <c r="VJH760" s="31"/>
      <c r="VJI760" s="31"/>
      <c r="VJJ760" s="31"/>
      <c r="VJK760" s="31"/>
      <c r="VJL760" s="31"/>
      <c r="VJM760" s="31"/>
      <c r="VJN760" s="31"/>
      <c r="VJO760" s="31"/>
      <c r="VJP760" s="31"/>
      <c r="VJQ760" s="31"/>
      <c r="VJR760" s="31"/>
      <c r="VJS760" s="31"/>
      <c r="VJT760" s="31"/>
      <c r="VJU760" s="31"/>
      <c r="VJV760" s="31"/>
      <c r="VJW760" s="31"/>
      <c r="VJX760" s="31"/>
      <c r="VJY760" s="31"/>
      <c r="VJZ760" s="31"/>
      <c r="VKA760" s="31"/>
      <c r="VKB760" s="31"/>
      <c r="VKC760" s="31"/>
      <c r="VKD760" s="31"/>
      <c r="VKE760" s="31"/>
      <c r="VKF760" s="31"/>
      <c r="VKG760" s="31"/>
      <c r="VKH760" s="31"/>
      <c r="VKI760" s="31"/>
      <c r="VKJ760" s="31"/>
      <c r="VKK760" s="31"/>
      <c r="VKL760" s="31"/>
      <c r="VKM760" s="31"/>
      <c r="VKN760" s="31"/>
      <c r="VKO760" s="31"/>
      <c r="VKP760" s="31"/>
      <c r="VKQ760" s="31"/>
      <c r="VKR760" s="31"/>
      <c r="VKS760" s="31"/>
      <c r="VKT760" s="31"/>
      <c r="VKU760" s="31"/>
      <c r="VKV760" s="31"/>
      <c r="VKW760" s="31"/>
      <c r="VKX760" s="31"/>
      <c r="VKY760" s="31"/>
      <c r="VKZ760" s="31"/>
      <c r="VLA760" s="31"/>
      <c r="VLB760" s="31"/>
      <c r="VLC760" s="31"/>
      <c r="VLD760" s="31"/>
      <c r="VLE760" s="31"/>
      <c r="VLF760" s="31"/>
      <c r="VLG760" s="31"/>
      <c r="VLH760" s="31"/>
      <c r="VLI760" s="31"/>
      <c r="VLJ760" s="31"/>
      <c r="VLK760" s="31"/>
      <c r="VLL760" s="31"/>
      <c r="VLM760" s="31"/>
      <c r="VLN760" s="31"/>
      <c r="VLO760" s="31"/>
      <c r="VLP760" s="31"/>
      <c r="VLQ760" s="31"/>
      <c r="VLR760" s="31"/>
      <c r="VLS760" s="31"/>
      <c r="VLT760" s="31"/>
      <c r="VLU760" s="31"/>
      <c r="VLV760" s="31"/>
      <c r="VLW760" s="31"/>
      <c r="VLX760" s="31"/>
      <c r="VLY760" s="31"/>
      <c r="VLZ760" s="31"/>
      <c r="VMA760" s="31"/>
      <c r="VMB760" s="31"/>
      <c r="VMC760" s="31"/>
      <c r="VMD760" s="31"/>
      <c r="VME760" s="31"/>
      <c r="VMF760" s="31"/>
      <c r="VMG760" s="31"/>
      <c r="VMH760" s="31"/>
      <c r="VMI760" s="31"/>
      <c r="VMJ760" s="31"/>
      <c r="VMK760" s="31"/>
      <c r="VML760" s="31"/>
      <c r="VMM760" s="31"/>
      <c r="VMN760" s="31"/>
      <c r="VMO760" s="31"/>
      <c r="VMP760" s="31"/>
      <c r="VMQ760" s="31"/>
      <c r="VMR760" s="31"/>
      <c r="VMS760" s="31"/>
      <c r="VMT760" s="31"/>
      <c r="VMU760" s="31"/>
      <c r="VMV760" s="31"/>
      <c r="VMW760" s="31"/>
      <c r="VMX760" s="31"/>
      <c r="VMY760" s="31"/>
      <c r="VMZ760" s="31"/>
      <c r="VNA760" s="31"/>
      <c r="VNB760" s="31"/>
      <c r="VNC760" s="31"/>
      <c r="VND760" s="31"/>
      <c r="VNE760" s="31"/>
      <c r="VNF760" s="31"/>
      <c r="VNG760" s="31"/>
      <c r="VNH760" s="31"/>
      <c r="VNI760" s="31"/>
      <c r="VNJ760" s="31"/>
      <c r="VNK760" s="31"/>
      <c r="VNL760" s="31"/>
      <c r="VNM760" s="31"/>
      <c r="VNN760" s="31"/>
      <c r="VNO760" s="31"/>
      <c r="VNP760" s="31"/>
      <c r="VNQ760" s="31"/>
      <c r="VNR760" s="31"/>
      <c r="VNS760" s="31"/>
      <c r="VNT760" s="31"/>
      <c r="VNU760" s="31"/>
      <c r="VNV760" s="31"/>
      <c r="VNW760" s="31"/>
      <c r="VNX760" s="31"/>
      <c r="VNY760" s="31"/>
      <c r="VNZ760" s="31"/>
      <c r="VOA760" s="31"/>
      <c r="VOB760" s="31"/>
      <c r="VOC760" s="31"/>
      <c r="VOD760" s="31"/>
      <c r="VOE760" s="31"/>
      <c r="VOF760" s="31"/>
      <c r="VOG760" s="31"/>
      <c r="VOH760" s="31"/>
      <c r="VOI760" s="31"/>
      <c r="VOJ760" s="31"/>
      <c r="VOK760" s="31"/>
      <c r="VOL760" s="31"/>
      <c r="VOM760" s="31"/>
      <c r="VON760" s="31"/>
      <c r="VOO760" s="31"/>
      <c r="VOP760" s="31"/>
      <c r="VOQ760" s="31"/>
      <c r="VOR760" s="31"/>
      <c r="VOS760" s="31"/>
      <c r="VOT760" s="31"/>
      <c r="VOU760" s="31"/>
      <c r="VOV760" s="31"/>
      <c r="VOW760" s="31"/>
      <c r="VOX760" s="31"/>
      <c r="VOY760" s="31"/>
      <c r="VOZ760" s="31"/>
      <c r="VPA760" s="31"/>
      <c r="VPB760" s="31"/>
      <c r="VPC760" s="31"/>
      <c r="VPD760" s="31"/>
      <c r="VPE760" s="31"/>
      <c r="VPF760" s="31"/>
      <c r="VPG760" s="31"/>
      <c r="VPH760" s="31"/>
      <c r="VPI760" s="31"/>
      <c r="VPJ760" s="31"/>
      <c r="VPK760" s="31"/>
      <c r="VPL760" s="31"/>
      <c r="VPM760" s="31"/>
      <c r="VPN760" s="31"/>
      <c r="VPO760" s="31"/>
      <c r="VPP760" s="31"/>
      <c r="VPQ760" s="31"/>
      <c r="VPR760" s="31"/>
      <c r="VPS760" s="31"/>
      <c r="VPT760" s="31"/>
      <c r="VPU760" s="31"/>
      <c r="VPV760" s="31"/>
      <c r="VPW760" s="31"/>
      <c r="VPX760" s="31"/>
      <c r="VPY760" s="31"/>
      <c r="VPZ760" s="31"/>
      <c r="VQA760" s="31"/>
      <c r="VQB760" s="31"/>
      <c r="VQC760" s="31"/>
      <c r="VQD760" s="31"/>
      <c r="VQE760" s="31"/>
      <c r="VQF760" s="31"/>
      <c r="VQG760" s="31"/>
      <c r="VQH760" s="31"/>
      <c r="VQI760" s="31"/>
      <c r="VQJ760" s="31"/>
      <c r="VQK760" s="31"/>
      <c r="VQL760" s="31"/>
      <c r="VQM760" s="31"/>
      <c r="VQN760" s="31"/>
      <c r="VQO760" s="31"/>
      <c r="VQP760" s="31"/>
      <c r="VQQ760" s="31"/>
      <c r="VQR760" s="31"/>
      <c r="VQS760" s="31"/>
      <c r="VQT760" s="31"/>
      <c r="VQU760" s="31"/>
      <c r="VQV760" s="31"/>
      <c r="VQW760" s="31"/>
      <c r="VQX760" s="31"/>
      <c r="VQY760" s="31"/>
      <c r="VQZ760" s="31"/>
      <c r="VRA760" s="31"/>
      <c r="VRB760" s="31"/>
      <c r="VRC760" s="31"/>
      <c r="VRD760" s="31"/>
      <c r="VRE760" s="31"/>
      <c r="VRF760" s="31"/>
      <c r="VRG760" s="31"/>
      <c r="VRH760" s="31"/>
      <c r="VRI760" s="31"/>
      <c r="VRJ760" s="31"/>
      <c r="VRK760" s="31"/>
      <c r="VRL760" s="31"/>
      <c r="VRM760" s="31"/>
      <c r="VRN760" s="31"/>
      <c r="VRO760" s="31"/>
      <c r="VRP760" s="31"/>
      <c r="VRQ760" s="31"/>
      <c r="VRR760" s="31"/>
      <c r="VRS760" s="31"/>
      <c r="VRT760" s="31"/>
      <c r="VRU760" s="31"/>
      <c r="VRV760" s="31"/>
      <c r="VRW760" s="31"/>
      <c r="VRX760" s="31"/>
      <c r="VRY760" s="31"/>
      <c r="VRZ760" s="31"/>
      <c r="VSA760" s="31"/>
      <c r="VSB760" s="31"/>
      <c r="VSC760" s="31"/>
      <c r="VSD760" s="31"/>
      <c r="VSE760" s="31"/>
      <c r="VSF760" s="31"/>
      <c r="VSG760" s="31"/>
      <c r="VSH760" s="31"/>
      <c r="VSI760" s="31"/>
      <c r="VSJ760" s="31"/>
      <c r="VSK760" s="31"/>
      <c r="VSL760" s="31"/>
      <c r="VSM760" s="31"/>
      <c r="VSN760" s="31"/>
      <c r="VSO760" s="31"/>
      <c r="VSP760" s="31"/>
      <c r="VSQ760" s="31"/>
      <c r="VSR760" s="31"/>
      <c r="VSS760" s="31"/>
      <c r="VST760" s="31"/>
      <c r="VSU760" s="31"/>
      <c r="VSV760" s="31"/>
      <c r="VSW760" s="31"/>
      <c r="VSX760" s="31"/>
      <c r="VSY760" s="31"/>
      <c r="VSZ760" s="31"/>
      <c r="VTA760" s="31"/>
      <c r="VTB760" s="31"/>
      <c r="VTC760" s="31"/>
      <c r="VTD760" s="31"/>
      <c r="VTE760" s="31"/>
      <c r="VTF760" s="31"/>
      <c r="VTG760" s="31"/>
      <c r="VTH760" s="31"/>
      <c r="VTI760" s="31"/>
      <c r="VTJ760" s="31"/>
      <c r="VTK760" s="31"/>
      <c r="VTL760" s="31"/>
      <c r="VTM760" s="31"/>
      <c r="VTN760" s="31"/>
      <c r="VTO760" s="31"/>
      <c r="VTP760" s="31"/>
      <c r="VTQ760" s="31"/>
      <c r="VTR760" s="31"/>
      <c r="VTS760" s="31"/>
      <c r="VTT760" s="31"/>
      <c r="VTU760" s="31"/>
      <c r="VTV760" s="31"/>
      <c r="VTW760" s="31"/>
      <c r="VTX760" s="31"/>
      <c r="VTY760" s="31"/>
      <c r="VTZ760" s="31"/>
      <c r="VUA760" s="31"/>
      <c r="VUB760" s="31"/>
      <c r="VUC760" s="31"/>
      <c r="VUD760" s="31"/>
      <c r="VUE760" s="31"/>
      <c r="VUF760" s="31"/>
      <c r="VUG760" s="31"/>
      <c r="VUH760" s="31"/>
      <c r="VUI760" s="31"/>
      <c r="VUJ760" s="31"/>
      <c r="VUK760" s="31"/>
      <c r="VUL760" s="31"/>
      <c r="VUM760" s="31"/>
      <c r="VUN760" s="31"/>
      <c r="VUO760" s="31"/>
      <c r="VUP760" s="31"/>
      <c r="VUQ760" s="31"/>
      <c r="VUR760" s="31"/>
      <c r="VUS760" s="31"/>
      <c r="VUT760" s="31"/>
      <c r="VUU760" s="31"/>
      <c r="VUV760" s="31"/>
      <c r="VUW760" s="31"/>
      <c r="VUX760" s="31"/>
      <c r="VUY760" s="31"/>
      <c r="VUZ760" s="31"/>
      <c r="VVA760" s="31"/>
      <c r="VVB760" s="31"/>
      <c r="VVC760" s="31"/>
      <c r="VVD760" s="31"/>
      <c r="VVE760" s="31"/>
      <c r="VVF760" s="31"/>
      <c r="VVG760" s="31"/>
      <c r="VVH760" s="31"/>
      <c r="VVI760" s="31"/>
      <c r="VVJ760" s="31"/>
      <c r="VVK760" s="31"/>
      <c r="VVL760" s="31"/>
      <c r="VVM760" s="31"/>
      <c r="VVN760" s="31"/>
      <c r="VVO760" s="31"/>
      <c r="VVP760" s="31"/>
      <c r="VVQ760" s="31"/>
      <c r="VVR760" s="31"/>
      <c r="VVS760" s="31"/>
      <c r="VVT760" s="31"/>
      <c r="VVU760" s="31"/>
      <c r="VVV760" s="31"/>
      <c r="VVW760" s="31"/>
      <c r="VVX760" s="31"/>
      <c r="VVY760" s="31"/>
      <c r="VVZ760" s="31"/>
      <c r="VWA760" s="31"/>
      <c r="VWB760" s="31"/>
      <c r="VWC760" s="31"/>
      <c r="VWD760" s="31"/>
      <c r="VWE760" s="31"/>
      <c r="VWF760" s="31"/>
      <c r="VWG760" s="31"/>
      <c r="VWH760" s="31"/>
      <c r="VWI760" s="31"/>
      <c r="VWJ760" s="31"/>
      <c r="VWK760" s="31"/>
      <c r="VWL760" s="31"/>
      <c r="VWM760" s="31"/>
      <c r="VWN760" s="31"/>
      <c r="VWO760" s="31"/>
      <c r="VWP760" s="31"/>
      <c r="VWQ760" s="31"/>
      <c r="VWR760" s="31"/>
      <c r="VWS760" s="31"/>
      <c r="VWT760" s="31"/>
      <c r="VWU760" s="31"/>
      <c r="VWV760" s="31"/>
      <c r="VWW760" s="31"/>
      <c r="VWX760" s="31"/>
      <c r="VWY760" s="31"/>
      <c r="VWZ760" s="31"/>
      <c r="VXA760" s="31"/>
      <c r="VXB760" s="31"/>
      <c r="VXC760" s="31"/>
      <c r="VXD760" s="31"/>
      <c r="VXE760" s="31"/>
      <c r="VXF760" s="31"/>
      <c r="VXG760" s="31"/>
      <c r="VXH760" s="31"/>
      <c r="VXI760" s="31"/>
      <c r="VXJ760" s="31"/>
      <c r="VXK760" s="31"/>
      <c r="VXL760" s="31"/>
      <c r="VXM760" s="31"/>
      <c r="VXN760" s="31"/>
      <c r="VXO760" s="31"/>
      <c r="VXP760" s="31"/>
      <c r="VXQ760" s="31"/>
      <c r="VXR760" s="31"/>
      <c r="VXS760" s="31"/>
      <c r="VXT760" s="31"/>
      <c r="VXU760" s="31"/>
      <c r="VXV760" s="31"/>
      <c r="VXW760" s="31"/>
      <c r="VXX760" s="31"/>
      <c r="VXY760" s="31"/>
      <c r="VXZ760" s="31"/>
      <c r="VYA760" s="31"/>
      <c r="VYB760" s="31"/>
      <c r="VYC760" s="31"/>
      <c r="VYD760" s="31"/>
      <c r="VYE760" s="31"/>
      <c r="VYF760" s="31"/>
      <c r="VYG760" s="31"/>
      <c r="VYH760" s="31"/>
      <c r="VYI760" s="31"/>
      <c r="VYJ760" s="31"/>
      <c r="VYK760" s="31"/>
      <c r="VYL760" s="31"/>
      <c r="VYM760" s="31"/>
      <c r="VYN760" s="31"/>
      <c r="VYO760" s="31"/>
      <c r="VYP760" s="31"/>
      <c r="VYQ760" s="31"/>
      <c r="VYR760" s="31"/>
      <c r="VYS760" s="31"/>
      <c r="VYT760" s="31"/>
      <c r="VYU760" s="31"/>
      <c r="VYV760" s="31"/>
      <c r="VYW760" s="31"/>
      <c r="VYX760" s="31"/>
      <c r="VYY760" s="31"/>
      <c r="VYZ760" s="31"/>
      <c r="VZA760" s="31"/>
      <c r="VZB760" s="31"/>
      <c r="VZC760" s="31"/>
      <c r="VZD760" s="31"/>
      <c r="VZE760" s="31"/>
      <c r="VZF760" s="31"/>
      <c r="VZG760" s="31"/>
      <c r="VZH760" s="31"/>
      <c r="VZI760" s="31"/>
      <c r="VZJ760" s="31"/>
      <c r="VZK760" s="31"/>
      <c r="VZL760" s="31"/>
      <c r="VZM760" s="31"/>
      <c r="VZN760" s="31"/>
      <c r="VZO760" s="31"/>
      <c r="VZP760" s="31"/>
      <c r="VZQ760" s="31"/>
      <c r="VZR760" s="31"/>
      <c r="VZS760" s="31"/>
      <c r="VZT760" s="31"/>
      <c r="VZU760" s="31"/>
      <c r="VZV760" s="31"/>
      <c r="VZW760" s="31"/>
      <c r="VZX760" s="31"/>
      <c r="VZY760" s="31"/>
      <c r="VZZ760" s="31"/>
      <c r="WAA760" s="31"/>
      <c r="WAB760" s="31"/>
      <c r="WAC760" s="31"/>
      <c r="WAD760" s="31"/>
      <c r="WAE760" s="31"/>
      <c r="WAF760" s="31"/>
      <c r="WAG760" s="31"/>
      <c r="WAH760" s="31"/>
      <c r="WAI760" s="31"/>
      <c r="WAJ760" s="31"/>
      <c r="WAK760" s="31"/>
      <c r="WAL760" s="31"/>
      <c r="WAM760" s="31"/>
      <c r="WAN760" s="31"/>
      <c r="WAO760" s="31"/>
      <c r="WAP760" s="31"/>
      <c r="WAQ760" s="31"/>
      <c r="WAR760" s="31"/>
      <c r="WAS760" s="31"/>
      <c r="WAT760" s="31"/>
      <c r="WAU760" s="31"/>
      <c r="WAV760" s="31"/>
      <c r="WAW760" s="31"/>
      <c r="WAX760" s="31"/>
      <c r="WAY760" s="31"/>
      <c r="WAZ760" s="31"/>
      <c r="WBA760" s="31"/>
      <c r="WBB760" s="31"/>
      <c r="WBC760" s="31"/>
      <c r="WBD760" s="31"/>
      <c r="WBE760" s="31"/>
      <c r="WBF760" s="31"/>
      <c r="WBG760" s="31"/>
      <c r="WBH760" s="31"/>
      <c r="WBI760" s="31"/>
      <c r="WBJ760" s="31"/>
      <c r="WBK760" s="31"/>
      <c r="WBL760" s="31"/>
      <c r="WBM760" s="31"/>
      <c r="WBN760" s="31"/>
      <c r="WBO760" s="31"/>
      <c r="WBP760" s="31"/>
      <c r="WBQ760" s="31"/>
      <c r="WBR760" s="31"/>
      <c r="WBS760" s="31"/>
      <c r="WBT760" s="31"/>
      <c r="WBU760" s="31"/>
      <c r="WBV760" s="31"/>
      <c r="WBW760" s="31"/>
      <c r="WBX760" s="31"/>
      <c r="WBY760" s="31"/>
      <c r="WBZ760" s="31"/>
      <c r="WCA760" s="31"/>
      <c r="WCB760" s="31"/>
      <c r="WCC760" s="31"/>
      <c r="WCD760" s="31"/>
      <c r="WCE760" s="31"/>
      <c r="WCF760" s="31"/>
      <c r="WCG760" s="31"/>
      <c r="WCH760" s="31"/>
      <c r="WCI760" s="31"/>
      <c r="WCJ760" s="31"/>
      <c r="WCK760" s="31"/>
      <c r="WCL760" s="31"/>
      <c r="WCM760" s="31"/>
      <c r="WCN760" s="31"/>
      <c r="WCO760" s="31"/>
      <c r="WCP760" s="31"/>
      <c r="WCQ760" s="31"/>
      <c r="WCR760" s="31"/>
      <c r="WCS760" s="31"/>
      <c r="WCT760" s="31"/>
      <c r="WCU760" s="31"/>
      <c r="WCV760" s="31"/>
      <c r="WCW760" s="31"/>
      <c r="WCX760" s="31"/>
      <c r="WCY760" s="31"/>
      <c r="WCZ760" s="31"/>
      <c r="WDA760" s="31"/>
      <c r="WDB760" s="31"/>
      <c r="WDC760" s="31"/>
      <c r="WDD760" s="31"/>
      <c r="WDE760" s="31"/>
      <c r="WDF760" s="31"/>
      <c r="WDG760" s="31"/>
      <c r="WDH760" s="31"/>
      <c r="WDI760" s="31"/>
      <c r="WDJ760" s="31"/>
      <c r="WDK760" s="31"/>
      <c r="WDL760" s="31"/>
      <c r="WDM760" s="31"/>
      <c r="WDN760" s="31"/>
      <c r="WDO760" s="31"/>
      <c r="WDP760" s="31"/>
      <c r="WDQ760" s="31"/>
      <c r="WDR760" s="31"/>
      <c r="WDS760" s="31"/>
      <c r="WDT760" s="31"/>
      <c r="WDU760" s="31"/>
      <c r="WDV760" s="31"/>
      <c r="WDW760" s="31"/>
      <c r="WDX760" s="31"/>
      <c r="WDY760" s="31"/>
      <c r="WDZ760" s="31"/>
      <c r="WEA760" s="31"/>
      <c r="WEB760" s="31"/>
      <c r="WEC760" s="31"/>
      <c r="WED760" s="31"/>
      <c r="WEE760" s="31"/>
      <c r="WEF760" s="31"/>
      <c r="WEG760" s="31"/>
      <c r="WEH760" s="31"/>
      <c r="WEI760" s="31"/>
      <c r="WEJ760" s="31"/>
      <c r="WEK760" s="31"/>
      <c r="WEL760" s="31"/>
      <c r="WEM760" s="31"/>
      <c r="WEN760" s="31"/>
      <c r="WEO760" s="31"/>
      <c r="WEP760" s="31"/>
      <c r="WEQ760" s="31"/>
      <c r="WER760" s="31"/>
      <c r="WES760" s="31"/>
      <c r="WET760" s="31"/>
      <c r="WEU760" s="31"/>
      <c r="WEV760" s="31"/>
      <c r="WEW760" s="31"/>
      <c r="WEX760" s="31"/>
      <c r="WEY760" s="31"/>
      <c r="WEZ760" s="31"/>
      <c r="WFA760" s="31"/>
      <c r="WFB760" s="31"/>
      <c r="WFC760" s="31"/>
      <c r="WFD760" s="31"/>
      <c r="WFE760" s="31"/>
      <c r="WFF760" s="31"/>
      <c r="WFG760" s="31"/>
      <c r="WFH760" s="31"/>
      <c r="WFI760" s="31"/>
      <c r="WFJ760" s="31"/>
      <c r="WFK760" s="31"/>
      <c r="WFL760" s="31"/>
      <c r="WFM760" s="31"/>
      <c r="WFN760" s="31"/>
      <c r="WFO760" s="31"/>
      <c r="WFP760" s="31"/>
      <c r="WFQ760" s="31"/>
      <c r="WFR760" s="31"/>
      <c r="WFS760" s="31"/>
      <c r="WFT760" s="31"/>
      <c r="WFU760" s="31"/>
      <c r="WFV760" s="31"/>
      <c r="WFW760" s="31"/>
      <c r="WFX760" s="31"/>
      <c r="WFY760" s="31"/>
      <c r="WFZ760" s="31"/>
      <c r="WGA760" s="31"/>
      <c r="WGB760" s="31"/>
      <c r="WGC760" s="31"/>
      <c r="WGD760" s="31"/>
      <c r="WGE760" s="31"/>
      <c r="WGF760" s="31"/>
      <c r="WGG760" s="31"/>
      <c r="WGH760" s="31"/>
      <c r="WGI760" s="31"/>
      <c r="WGJ760" s="31"/>
      <c r="WGK760" s="31"/>
      <c r="WGL760" s="31"/>
      <c r="WGM760" s="31"/>
      <c r="WGN760" s="31"/>
      <c r="WGO760" s="31"/>
      <c r="WGP760" s="31"/>
      <c r="WGQ760" s="31"/>
      <c r="WGR760" s="31"/>
      <c r="WGS760" s="31"/>
      <c r="WGT760" s="31"/>
      <c r="WGU760" s="31"/>
      <c r="WGV760" s="31"/>
      <c r="WGW760" s="31"/>
      <c r="WGX760" s="31"/>
      <c r="WGY760" s="31"/>
      <c r="WGZ760" s="31"/>
      <c r="WHA760" s="31"/>
      <c r="WHB760" s="31"/>
      <c r="WHC760" s="31"/>
      <c r="WHD760" s="31"/>
      <c r="WHE760" s="31"/>
      <c r="WHF760" s="31"/>
      <c r="WHG760" s="31"/>
      <c r="WHH760" s="31"/>
      <c r="WHI760" s="31"/>
      <c r="WHJ760" s="31"/>
      <c r="WHK760" s="31"/>
      <c r="WHL760" s="31"/>
      <c r="WHM760" s="31"/>
      <c r="WHN760" s="31"/>
      <c r="WHO760" s="31"/>
      <c r="WHP760" s="31"/>
      <c r="WHQ760" s="31"/>
      <c r="WHR760" s="31"/>
      <c r="WHS760" s="31"/>
      <c r="WHT760" s="31"/>
      <c r="WHU760" s="31"/>
      <c r="WHV760" s="31"/>
      <c r="WHW760" s="31"/>
      <c r="WHX760" s="31"/>
      <c r="WHY760" s="31"/>
      <c r="WHZ760" s="31"/>
      <c r="WIA760" s="31"/>
      <c r="WIB760" s="31"/>
      <c r="WIC760" s="31"/>
      <c r="WID760" s="31"/>
      <c r="WIE760" s="31"/>
      <c r="WIF760" s="31"/>
      <c r="WIG760" s="31"/>
      <c r="WIH760" s="31"/>
      <c r="WII760" s="31"/>
      <c r="WIJ760" s="31"/>
      <c r="WIK760" s="31"/>
      <c r="WIL760" s="31"/>
      <c r="WIM760" s="31"/>
      <c r="WIN760" s="31"/>
      <c r="WIO760" s="31"/>
      <c r="WIP760" s="31"/>
      <c r="WIQ760" s="31"/>
      <c r="WIR760" s="31"/>
      <c r="WIS760" s="31"/>
      <c r="WIT760" s="31"/>
      <c r="WIU760" s="31"/>
      <c r="WIV760" s="31"/>
      <c r="WIW760" s="31"/>
      <c r="WIX760" s="31"/>
      <c r="WIY760" s="31"/>
      <c r="WIZ760" s="31"/>
      <c r="WJA760" s="31"/>
      <c r="WJB760" s="31"/>
      <c r="WJC760" s="31"/>
      <c r="WJD760" s="31"/>
      <c r="WJE760" s="31"/>
      <c r="WJF760" s="31"/>
      <c r="WJG760" s="31"/>
      <c r="WJH760" s="31"/>
      <c r="WJI760" s="31"/>
      <c r="WJJ760" s="31"/>
      <c r="WJK760" s="31"/>
      <c r="WJL760" s="31"/>
      <c r="WJM760" s="31"/>
      <c r="WJN760" s="31"/>
      <c r="WJO760" s="31"/>
      <c r="WJP760" s="31"/>
      <c r="WJQ760" s="31"/>
      <c r="WJR760" s="31"/>
      <c r="WJS760" s="31"/>
      <c r="WJT760" s="31"/>
      <c r="WJU760" s="31"/>
      <c r="WJV760" s="31"/>
      <c r="WJW760" s="31"/>
      <c r="WJX760" s="31"/>
      <c r="WJY760" s="31"/>
      <c r="WJZ760" s="31"/>
      <c r="WKA760" s="31"/>
      <c r="WKB760" s="31"/>
      <c r="WKC760" s="31"/>
      <c r="WKD760" s="31"/>
      <c r="WKE760" s="31"/>
      <c r="WKF760" s="31"/>
      <c r="WKG760" s="31"/>
      <c r="WKH760" s="31"/>
      <c r="WKI760" s="31"/>
      <c r="WKJ760" s="31"/>
      <c r="WKK760" s="31"/>
      <c r="WKL760" s="31"/>
      <c r="WKM760" s="31"/>
      <c r="WKN760" s="31"/>
      <c r="WKO760" s="31"/>
      <c r="WKP760" s="31"/>
      <c r="WKQ760" s="31"/>
      <c r="WKR760" s="31"/>
      <c r="WKS760" s="31"/>
      <c r="WKT760" s="31"/>
      <c r="WKU760" s="31"/>
      <c r="WKV760" s="31"/>
      <c r="WKW760" s="31"/>
      <c r="WKX760" s="31"/>
      <c r="WKY760" s="31"/>
      <c r="WKZ760" s="31"/>
      <c r="WLA760" s="31"/>
      <c r="WLB760" s="31"/>
      <c r="WLC760" s="31"/>
      <c r="WLD760" s="31"/>
      <c r="WLE760" s="31"/>
      <c r="WLF760" s="31"/>
      <c r="WLG760" s="31"/>
      <c r="WLH760" s="31"/>
      <c r="WLI760" s="31"/>
      <c r="WLJ760" s="31"/>
      <c r="WLK760" s="31"/>
      <c r="WLL760" s="31"/>
      <c r="WLM760" s="31"/>
      <c r="WLN760" s="31"/>
      <c r="WLO760" s="31"/>
      <c r="WLP760" s="31"/>
      <c r="WLQ760" s="31"/>
      <c r="WLR760" s="31"/>
      <c r="WLS760" s="31"/>
      <c r="WLT760" s="31"/>
      <c r="WLU760" s="31"/>
      <c r="WLV760" s="31"/>
      <c r="WLW760" s="31"/>
      <c r="WLX760" s="31"/>
      <c r="WLY760" s="31"/>
      <c r="WLZ760" s="31"/>
      <c r="WMA760" s="31"/>
      <c r="WMB760" s="31"/>
      <c r="WMC760" s="31"/>
      <c r="WMD760" s="31"/>
      <c r="WME760" s="31"/>
      <c r="WMF760" s="31"/>
      <c r="WMG760" s="31"/>
      <c r="WMH760" s="31"/>
      <c r="WMI760" s="31"/>
      <c r="WMJ760" s="31"/>
      <c r="WMK760" s="31"/>
      <c r="WML760" s="31"/>
      <c r="WMM760" s="31"/>
      <c r="WMN760" s="31"/>
      <c r="WMO760" s="31"/>
      <c r="WMP760" s="31"/>
      <c r="WMQ760" s="31"/>
      <c r="WMR760" s="31"/>
      <c r="WMS760" s="31"/>
      <c r="WMT760" s="31"/>
      <c r="WMU760" s="31"/>
      <c r="WMV760" s="31"/>
      <c r="WMW760" s="31"/>
      <c r="WMX760" s="31"/>
      <c r="WMY760" s="31"/>
      <c r="WMZ760" s="31"/>
      <c r="WNA760" s="31"/>
      <c r="WNB760" s="31"/>
      <c r="WNC760" s="31"/>
      <c r="WND760" s="31"/>
      <c r="WNE760" s="31"/>
      <c r="WNF760" s="31"/>
      <c r="WNG760" s="31"/>
      <c r="WNH760" s="31"/>
      <c r="WNI760" s="31"/>
      <c r="WNJ760" s="31"/>
      <c r="WNK760" s="31"/>
      <c r="WNL760" s="31"/>
      <c r="WNM760" s="31"/>
      <c r="WNN760" s="31"/>
      <c r="WNO760" s="31"/>
      <c r="WNP760" s="31"/>
      <c r="WNQ760" s="31"/>
      <c r="WNR760" s="31"/>
      <c r="WNS760" s="31"/>
      <c r="WNT760" s="31"/>
      <c r="WNU760" s="31"/>
      <c r="WNV760" s="31"/>
      <c r="WNW760" s="31"/>
      <c r="WNX760" s="31"/>
      <c r="WNY760" s="31"/>
      <c r="WNZ760" s="31"/>
      <c r="WOA760" s="31"/>
      <c r="WOB760" s="31"/>
      <c r="WOC760" s="31"/>
      <c r="WOD760" s="31"/>
      <c r="WOE760" s="31"/>
      <c r="WOF760" s="31"/>
      <c r="WOG760" s="31"/>
      <c r="WOH760" s="31"/>
      <c r="WOI760" s="31"/>
      <c r="WOJ760" s="31"/>
      <c r="WOK760" s="31"/>
      <c r="WOL760" s="31"/>
      <c r="WOM760" s="31"/>
      <c r="WON760" s="31"/>
      <c r="WOO760" s="31"/>
      <c r="WOP760" s="31"/>
      <c r="WOQ760" s="31"/>
      <c r="WOR760" s="31"/>
      <c r="WOS760" s="31"/>
      <c r="WOT760" s="31"/>
      <c r="WOU760" s="31"/>
      <c r="WOV760" s="31"/>
      <c r="WOW760" s="31"/>
      <c r="WOX760" s="31"/>
      <c r="WOY760" s="31"/>
      <c r="WOZ760" s="31"/>
      <c r="WPA760" s="31"/>
      <c r="WPB760" s="31"/>
      <c r="WPC760" s="31"/>
      <c r="WPD760" s="31"/>
      <c r="WPE760" s="31"/>
      <c r="WPF760" s="31"/>
      <c r="WPG760" s="31"/>
      <c r="WPH760" s="31"/>
      <c r="WPI760" s="31"/>
      <c r="WPJ760" s="31"/>
      <c r="WPK760" s="31"/>
      <c r="WPL760" s="31"/>
      <c r="WPM760" s="31"/>
      <c r="WPN760" s="31"/>
      <c r="WPO760" s="31"/>
      <c r="WPP760" s="31"/>
      <c r="WPQ760" s="31"/>
      <c r="WPR760" s="31"/>
      <c r="WPS760" s="31"/>
      <c r="WPT760" s="31"/>
      <c r="WPU760" s="31"/>
      <c r="WPV760" s="31"/>
      <c r="WPW760" s="31"/>
      <c r="WPX760" s="31"/>
      <c r="WPY760" s="31"/>
      <c r="WPZ760" s="31"/>
      <c r="WQA760" s="31"/>
      <c r="WQB760" s="31"/>
      <c r="WQC760" s="31"/>
      <c r="WQD760" s="31"/>
      <c r="WQE760" s="31"/>
      <c r="WQF760" s="31"/>
      <c r="WQG760" s="31"/>
      <c r="WQH760" s="31"/>
      <c r="WQI760" s="31"/>
      <c r="WQJ760" s="31"/>
      <c r="WQK760" s="31"/>
      <c r="WQL760" s="31"/>
      <c r="WQM760" s="31"/>
      <c r="WQN760" s="31"/>
      <c r="WQO760" s="31"/>
      <c r="WQP760" s="31"/>
      <c r="WQQ760" s="31"/>
      <c r="WQR760" s="31"/>
      <c r="WQS760" s="31"/>
      <c r="WQT760" s="31"/>
      <c r="WQU760" s="31"/>
      <c r="WQV760" s="31"/>
      <c r="WQW760" s="31"/>
      <c r="WQX760" s="31"/>
      <c r="WQY760" s="31"/>
      <c r="WQZ760" s="31"/>
      <c r="WRA760" s="31"/>
      <c r="WRB760" s="31"/>
      <c r="WRC760" s="31"/>
      <c r="WRD760" s="31"/>
      <c r="WRE760" s="31"/>
      <c r="WRF760" s="31"/>
      <c r="WRG760" s="31"/>
      <c r="WRH760" s="31"/>
      <c r="WRI760" s="31"/>
      <c r="WRJ760" s="31"/>
      <c r="WRK760" s="31"/>
      <c r="WRL760" s="31"/>
      <c r="WRM760" s="31"/>
      <c r="WRN760" s="31"/>
      <c r="WRO760" s="31"/>
      <c r="WRP760" s="31"/>
      <c r="WRQ760" s="31"/>
      <c r="WRR760" s="31"/>
      <c r="WRS760" s="31"/>
      <c r="WRT760" s="31"/>
      <c r="WRU760" s="31"/>
      <c r="WRV760" s="31"/>
      <c r="WRW760" s="31"/>
      <c r="WRX760" s="31"/>
      <c r="WRY760" s="31"/>
      <c r="WRZ760" s="31"/>
      <c r="WSA760" s="31"/>
      <c r="WSB760" s="31"/>
      <c r="WSC760" s="31"/>
      <c r="WSD760" s="31"/>
      <c r="WSE760" s="31"/>
      <c r="WSF760" s="31"/>
      <c r="WSG760" s="31"/>
      <c r="WSH760" s="31"/>
      <c r="WSI760" s="31"/>
      <c r="WSJ760" s="31"/>
      <c r="WSK760" s="31"/>
      <c r="WSL760" s="31"/>
      <c r="WSM760" s="31"/>
      <c r="WSN760" s="31"/>
      <c r="WSO760" s="31"/>
      <c r="WSP760" s="31"/>
      <c r="WSQ760" s="31"/>
      <c r="WSR760" s="31"/>
      <c r="WSS760" s="31"/>
      <c r="WST760" s="31"/>
      <c r="WSU760" s="31"/>
      <c r="WSV760" s="31"/>
      <c r="WSW760" s="31"/>
      <c r="WSX760" s="31"/>
      <c r="WSY760" s="31"/>
      <c r="WSZ760" s="31"/>
      <c r="WTA760" s="31"/>
      <c r="WTB760" s="31"/>
      <c r="WTC760" s="31"/>
      <c r="WTD760" s="31"/>
      <c r="WTE760" s="31"/>
      <c r="WTF760" s="31"/>
      <c r="WTG760" s="31"/>
      <c r="WTH760" s="31"/>
      <c r="WTI760" s="31"/>
      <c r="WTJ760" s="31"/>
      <c r="WTK760" s="31"/>
      <c r="WTL760" s="31"/>
      <c r="WTM760" s="31"/>
      <c r="WTN760" s="31"/>
      <c r="WTO760" s="31"/>
      <c r="WTP760" s="31"/>
      <c r="WTQ760" s="31"/>
      <c r="WTR760" s="31"/>
      <c r="WTS760" s="31"/>
      <c r="WTT760" s="31"/>
      <c r="WTU760" s="31"/>
      <c r="WTV760" s="31"/>
      <c r="WTW760" s="31"/>
      <c r="WTX760" s="31"/>
      <c r="WTY760" s="31"/>
      <c r="WTZ760" s="31"/>
      <c r="WUA760" s="31"/>
      <c r="WUB760" s="31"/>
      <c r="WUC760" s="31"/>
      <c r="WUD760" s="31"/>
      <c r="WUE760" s="31"/>
      <c r="WUF760" s="31"/>
      <c r="WUG760" s="31"/>
      <c r="WUH760" s="31"/>
      <c r="WUI760" s="31"/>
      <c r="WUJ760" s="31"/>
      <c r="WUK760" s="31"/>
      <c r="WUL760" s="31"/>
      <c r="WUM760" s="31"/>
      <c r="WUN760" s="31"/>
      <c r="WUO760" s="31"/>
      <c r="WUP760" s="31"/>
      <c r="WUQ760" s="31"/>
      <c r="WUR760" s="31"/>
      <c r="WUS760" s="31"/>
      <c r="WUT760" s="31"/>
      <c r="WUU760" s="31"/>
      <c r="WUV760" s="31"/>
      <c r="WUW760" s="31"/>
      <c r="WUX760" s="31"/>
      <c r="WUY760" s="31"/>
      <c r="WUZ760" s="31"/>
      <c r="WVA760" s="31"/>
      <c r="WVB760" s="31"/>
      <c r="WVC760" s="31"/>
      <c r="WVD760" s="31"/>
      <c r="WVE760" s="31"/>
      <c r="WVF760" s="31"/>
      <c r="WVG760" s="31"/>
      <c r="WVH760" s="31"/>
      <c r="WVI760" s="31"/>
      <c r="WVJ760" s="31"/>
      <c r="WVK760" s="31"/>
      <c r="WVL760" s="31"/>
      <c r="WVM760" s="31"/>
      <c r="WVN760" s="31"/>
      <c r="WVO760" s="31"/>
      <c r="WVP760" s="31"/>
      <c r="WVQ760" s="31"/>
      <c r="WVR760" s="31"/>
      <c r="WVS760" s="31"/>
    </row>
    <row r="761" spans="1:16139" s="70" customFormat="1">
      <c r="A761" s="168"/>
      <c r="B761" s="169"/>
      <c r="C761" s="170"/>
      <c r="D761" s="170"/>
      <c r="E761" s="170"/>
      <c r="F761" s="170"/>
      <c r="G761" s="170"/>
      <c r="H761" s="170"/>
      <c r="I761" s="170"/>
      <c r="J761" s="32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H761" s="3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31"/>
      <c r="AV761" s="3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31"/>
      <c r="BH761" s="31"/>
      <c r="BI761" s="31"/>
      <c r="BJ761" s="31"/>
      <c r="BK761" s="31"/>
      <c r="BL761" s="31"/>
      <c r="BM761" s="31"/>
      <c r="BN761" s="31"/>
      <c r="BO761" s="31"/>
      <c r="BP761" s="31"/>
      <c r="BQ761" s="31"/>
      <c r="BR761" s="31"/>
      <c r="BS761" s="31"/>
      <c r="BT761" s="31"/>
      <c r="BU761" s="31"/>
      <c r="BV761" s="31"/>
      <c r="BW761" s="31"/>
      <c r="BX761" s="31"/>
      <c r="BY761" s="31"/>
      <c r="BZ761" s="31"/>
      <c r="CA761" s="31"/>
      <c r="CB761" s="31"/>
      <c r="CC761" s="31"/>
      <c r="CD761" s="31"/>
      <c r="CE761" s="31"/>
      <c r="CF761" s="31"/>
      <c r="CG761" s="31"/>
      <c r="CH761" s="31"/>
      <c r="CI761" s="31"/>
      <c r="CJ761" s="31"/>
      <c r="CK761" s="31"/>
      <c r="CL761" s="31"/>
      <c r="CM761" s="31"/>
      <c r="CN761" s="31"/>
      <c r="CO761" s="31"/>
      <c r="CP761" s="31"/>
      <c r="CQ761" s="31"/>
      <c r="CR761" s="31"/>
      <c r="CS761" s="31"/>
      <c r="CT761" s="31"/>
      <c r="CU761" s="31"/>
      <c r="CV761" s="31"/>
      <c r="CW761" s="31"/>
      <c r="CX761" s="31"/>
      <c r="CY761" s="31"/>
      <c r="CZ761" s="31"/>
      <c r="DA761" s="31"/>
      <c r="DB761" s="31"/>
      <c r="DC761" s="31"/>
      <c r="DD761" s="31"/>
      <c r="DE761" s="31"/>
      <c r="DF761" s="31"/>
      <c r="DG761" s="31"/>
      <c r="DH761" s="31"/>
      <c r="DI761" s="31"/>
      <c r="DJ761" s="31"/>
      <c r="DK761" s="31"/>
      <c r="DL761" s="31"/>
      <c r="DM761" s="31"/>
      <c r="DN761" s="31"/>
      <c r="DO761" s="31"/>
      <c r="DP761" s="31"/>
      <c r="DQ761" s="31"/>
      <c r="DR761" s="31"/>
      <c r="DS761" s="31"/>
      <c r="DT761" s="31"/>
      <c r="DU761" s="31"/>
      <c r="DV761" s="31"/>
      <c r="DW761" s="31"/>
      <c r="DX761" s="31"/>
      <c r="DY761" s="31"/>
      <c r="DZ761" s="31"/>
      <c r="EA761" s="31"/>
      <c r="EB761" s="31"/>
      <c r="EC761" s="31"/>
      <c r="ED761" s="31"/>
      <c r="EE761" s="31"/>
      <c r="EF761" s="31"/>
      <c r="EG761" s="31"/>
      <c r="EH761" s="31"/>
      <c r="EI761" s="31"/>
      <c r="EJ761" s="31"/>
      <c r="EK761" s="31"/>
      <c r="EL761" s="31"/>
      <c r="EM761" s="31"/>
      <c r="EN761" s="31"/>
      <c r="EO761" s="31"/>
      <c r="EP761" s="31"/>
      <c r="EQ761" s="31"/>
      <c r="ER761" s="31"/>
      <c r="ES761" s="31"/>
      <c r="ET761" s="31"/>
      <c r="EU761" s="31"/>
      <c r="EV761" s="31"/>
      <c r="EW761" s="31"/>
      <c r="EX761" s="31"/>
      <c r="EY761" s="31"/>
      <c r="EZ761" s="31"/>
      <c r="FA761" s="31"/>
      <c r="FB761" s="31"/>
      <c r="FC761" s="31"/>
      <c r="FD761" s="31"/>
      <c r="FE761" s="31"/>
      <c r="FF761" s="31"/>
      <c r="FG761" s="31"/>
      <c r="FH761" s="31"/>
      <c r="FI761" s="31"/>
      <c r="FJ761" s="31"/>
      <c r="FK761" s="31"/>
      <c r="FL761" s="31"/>
      <c r="FM761" s="31"/>
      <c r="FN761" s="31"/>
      <c r="FO761" s="31"/>
      <c r="FP761" s="31"/>
      <c r="FQ761" s="31"/>
      <c r="FR761" s="31"/>
      <c r="FS761" s="31"/>
      <c r="FT761" s="31"/>
      <c r="FU761" s="31"/>
      <c r="FV761" s="31"/>
      <c r="FW761" s="31"/>
      <c r="FX761" s="31"/>
      <c r="FY761" s="31"/>
      <c r="FZ761" s="31"/>
      <c r="GA761" s="31"/>
      <c r="GB761" s="31"/>
      <c r="GC761" s="31"/>
      <c r="GD761" s="31"/>
      <c r="GE761" s="31"/>
      <c r="GF761" s="31"/>
      <c r="GG761" s="31"/>
      <c r="GH761" s="31"/>
      <c r="GI761" s="31"/>
      <c r="GJ761" s="31"/>
      <c r="GK761" s="31"/>
      <c r="GL761" s="31"/>
      <c r="GM761" s="31"/>
      <c r="GN761" s="31"/>
      <c r="GO761" s="31"/>
      <c r="GP761" s="31"/>
      <c r="GQ761" s="31"/>
      <c r="GR761" s="31"/>
      <c r="GS761" s="31"/>
      <c r="GT761" s="31"/>
      <c r="GU761" s="31"/>
      <c r="GV761" s="31"/>
      <c r="GW761" s="31"/>
      <c r="GX761" s="31"/>
      <c r="GY761" s="31"/>
      <c r="GZ761" s="31"/>
      <c r="HA761" s="31"/>
      <c r="HB761" s="31"/>
      <c r="HC761" s="31"/>
      <c r="HD761" s="31"/>
      <c r="HE761" s="31"/>
      <c r="HF761" s="31"/>
      <c r="HG761" s="31"/>
      <c r="HH761" s="31"/>
      <c r="HI761" s="31"/>
      <c r="HJ761" s="31"/>
      <c r="HK761" s="31"/>
      <c r="HL761" s="31"/>
      <c r="HM761" s="31"/>
      <c r="HN761" s="31"/>
      <c r="HO761" s="31"/>
      <c r="HP761" s="31"/>
      <c r="HQ761" s="31"/>
      <c r="HR761" s="31"/>
      <c r="HS761" s="31"/>
      <c r="HT761" s="31"/>
      <c r="HU761" s="31"/>
      <c r="HV761" s="31"/>
      <c r="HW761" s="31"/>
      <c r="HX761" s="31"/>
      <c r="HY761" s="31"/>
      <c r="HZ761" s="31"/>
      <c r="IA761" s="31"/>
      <c r="IB761" s="31"/>
      <c r="IC761" s="31"/>
      <c r="ID761" s="31"/>
      <c r="IE761" s="31"/>
      <c r="IF761" s="31"/>
      <c r="IG761" s="31"/>
      <c r="IH761" s="31"/>
      <c r="II761" s="31"/>
      <c r="IJ761" s="31"/>
      <c r="IK761" s="31"/>
      <c r="IL761" s="31"/>
      <c r="IM761" s="31"/>
      <c r="IN761" s="31"/>
      <c r="IO761" s="31"/>
      <c r="IP761" s="31"/>
      <c r="IQ761" s="31"/>
      <c r="IR761" s="31"/>
      <c r="IS761" s="31"/>
      <c r="IT761" s="31"/>
      <c r="IU761" s="31"/>
      <c r="IV761" s="31"/>
      <c r="IW761" s="31"/>
      <c r="IX761" s="31"/>
      <c r="IY761" s="31"/>
      <c r="IZ761" s="31"/>
      <c r="JA761" s="31"/>
      <c r="JB761" s="31"/>
      <c r="JC761" s="31"/>
      <c r="JD761" s="31"/>
      <c r="JE761" s="31"/>
      <c r="JF761" s="31"/>
      <c r="JG761" s="31"/>
      <c r="JH761" s="31"/>
      <c r="JI761" s="31"/>
      <c r="JJ761" s="31"/>
      <c r="JK761" s="31"/>
      <c r="JL761" s="31"/>
      <c r="JM761" s="31"/>
      <c r="JN761" s="31"/>
      <c r="JO761" s="31"/>
      <c r="JP761" s="31"/>
      <c r="JQ761" s="31"/>
      <c r="JR761" s="31"/>
      <c r="JS761" s="31"/>
      <c r="JT761" s="31"/>
      <c r="JU761" s="31"/>
      <c r="JV761" s="31"/>
      <c r="JW761" s="31"/>
      <c r="JX761" s="31"/>
      <c r="JY761" s="31"/>
      <c r="JZ761" s="31"/>
      <c r="KA761" s="31"/>
      <c r="KB761" s="31"/>
      <c r="KC761" s="31"/>
      <c r="KD761" s="31"/>
      <c r="KE761" s="31"/>
      <c r="KF761" s="31"/>
      <c r="KG761" s="31"/>
      <c r="KH761" s="31"/>
      <c r="KI761" s="31"/>
      <c r="KJ761" s="31"/>
      <c r="KK761" s="31"/>
      <c r="KL761" s="31"/>
      <c r="KM761" s="31"/>
      <c r="KN761" s="31"/>
      <c r="KO761" s="31"/>
      <c r="KP761" s="31"/>
      <c r="KQ761" s="31"/>
      <c r="KR761" s="31"/>
      <c r="KS761" s="31"/>
      <c r="KT761" s="31"/>
      <c r="KU761" s="31"/>
      <c r="KV761" s="31"/>
      <c r="KW761" s="31"/>
      <c r="KX761" s="31"/>
      <c r="KY761" s="31"/>
      <c r="KZ761" s="31"/>
      <c r="LA761" s="31"/>
      <c r="LB761" s="31"/>
      <c r="LC761" s="31"/>
      <c r="LD761" s="31"/>
      <c r="LE761" s="31"/>
      <c r="LF761" s="31"/>
      <c r="LG761" s="31"/>
      <c r="LH761" s="31"/>
      <c r="LI761" s="31"/>
      <c r="LJ761" s="31"/>
      <c r="LK761" s="31"/>
      <c r="LL761" s="31"/>
      <c r="LM761" s="31"/>
      <c r="LN761" s="31"/>
      <c r="LO761" s="31"/>
      <c r="LP761" s="31"/>
      <c r="LQ761" s="31"/>
      <c r="LR761" s="31"/>
      <c r="LS761" s="31"/>
      <c r="LT761" s="31"/>
      <c r="LU761" s="31"/>
      <c r="LV761" s="31"/>
      <c r="LW761" s="31"/>
      <c r="LX761" s="31"/>
      <c r="LY761" s="31"/>
      <c r="LZ761" s="31"/>
      <c r="MA761" s="31"/>
      <c r="MB761" s="31"/>
      <c r="MC761" s="31"/>
      <c r="MD761" s="31"/>
      <c r="ME761" s="31"/>
      <c r="MF761" s="31"/>
      <c r="MG761" s="31"/>
      <c r="MH761" s="31"/>
      <c r="MI761" s="31"/>
      <c r="MJ761" s="31"/>
      <c r="MK761" s="31"/>
      <c r="ML761" s="31"/>
      <c r="MM761" s="31"/>
      <c r="MN761" s="31"/>
      <c r="MO761" s="31"/>
      <c r="MP761" s="31"/>
      <c r="MQ761" s="31"/>
      <c r="MR761" s="31"/>
      <c r="MS761" s="31"/>
      <c r="MT761" s="31"/>
      <c r="MU761" s="31"/>
      <c r="MV761" s="31"/>
      <c r="MW761" s="31"/>
      <c r="MX761" s="31"/>
      <c r="MY761" s="31"/>
      <c r="MZ761" s="31"/>
      <c r="NA761" s="31"/>
      <c r="NB761" s="31"/>
      <c r="NC761" s="31"/>
      <c r="ND761" s="31"/>
      <c r="NE761" s="31"/>
      <c r="NF761" s="31"/>
      <c r="NG761" s="31"/>
      <c r="NH761" s="31"/>
      <c r="NI761" s="31"/>
      <c r="NJ761" s="31"/>
      <c r="NK761" s="31"/>
      <c r="NL761" s="31"/>
      <c r="NM761" s="31"/>
      <c r="NN761" s="31"/>
      <c r="NO761" s="31"/>
      <c r="NP761" s="31"/>
      <c r="NQ761" s="31"/>
      <c r="NR761" s="31"/>
      <c r="NS761" s="31"/>
      <c r="NT761" s="31"/>
      <c r="NU761" s="31"/>
      <c r="NV761" s="31"/>
      <c r="NW761" s="31"/>
      <c r="NX761" s="31"/>
      <c r="NY761" s="31"/>
      <c r="NZ761" s="31"/>
      <c r="OA761" s="31"/>
      <c r="OB761" s="31"/>
      <c r="OC761" s="31"/>
      <c r="OD761" s="31"/>
      <c r="OE761" s="31"/>
      <c r="OF761" s="31"/>
      <c r="OG761" s="31"/>
      <c r="OH761" s="31"/>
      <c r="OI761" s="31"/>
      <c r="OJ761" s="31"/>
      <c r="OK761" s="31"/>
      <c r="OL761" s="31"/>
      <c r="OM761" s="31"/>
      <c r="ON761" s="31"/>
      <c r="OO761" s="31"/>
      <c r="OP761" s="31"/>
      <c r="OQ761" s="31"/>
      <c r="OR761" s="31"/>
      <c r="OS761" s="31"/>
      <c r="OT761" s="31"/>
      <c r="OU761" s="31"/>
      <c r="OV761" s="31"/>
      <c r="OW761" s="31"/>
      <c r="OX761" s="31"/>
      <c r="OY761" s="31"/>
      <c r="OZ761" s="31"/>
      <c r="PA761" s="31"/>
      <c r="PB761" s="31"/>
      <c r="PC761" s="31"/>
      <c r="PD761" s="31"/>
      <c r="PE761" s="31"/>
      <c r="PF761" s="31"/>
      <c r="PG761" s="31"/>
      <c r="PH761" s="31"/>
      <c r="PI761" s="31"/>
      <c r="PJ761" s="31"/>
      <c r="PK761" s="31"/>
      <c r="PL761" s="31"/>
      <c r="PM761" s="31"/>
      <c r="PN761" s="31"/>
      <c r="PO761" s="31"/>
      <c r="PP761" s="31"/>
      <c r="PQ761" s="31"/>
      <c r="PR761" s="31"/>
      <c r="PS761" s="31"/>
      <c r="PT761" s="31"/>
      <c r="PU761" s="31"/>
      <c r="PV761" s="31"/>
      <c r="PW761" s="31"/>
      <c r="PX761" s="31"/>
      <c r="PY761" s="31"/>
      <c r="PZ761" s="31"/>
      <c r="QA761" s="31"/>
      <c r="QB761" s="31"/>
      <c r="QC761" s="31"/>
      <c r="QD761" s="31"/>
      <c r="QE761" s="31"/>
      <c r="QF761" s="31"/>
      <c r="QG761" s="31"/>
      <c r="QH761" s="31"/>
      <c r="QI761" s="31"/>
      <c r="QJ761" s="31"/>
      <c r="QK761" s="31"/>
      <c r="QL761" s="31"/>
      <c r="QM761" s="31"/>
      <c r="QN761" s="31"/>
      <c r="QO761" s="31"/>
      <c r="QP761" s="31"/>
      <c r="QQ761" s="31"/>
      <c r="QR761" s="31"/>
      <c r="QS761" s="31"/>
      <c r="QT761" s="31"/>
      <c r="QU761" s="31"/>
      <c r="QV761" s="31"/>
      <c r="QW761" s="31"/>
      <c r="QX761" s="31"/>
      <c r="QY761" s="31"/>
      <c r="QZ761" s="31"/>
      <c r="RA761" s="31"/>
      <c r="RB761" s="31"/>
      <c r="RC761" s="31"/>
      <c r="RD761" s="31"/>
      <c r="RE761" s="31"/>
      <c r="RF761" s="31"/>
      <c r="RG761" s="31"/>
      <c r="RH761" s="31"/>
      <c r="RI761" s="31"/>
      <c r="RJ761" s="31"/>
      <c r="RK761" s="31"/>
      <c r="RL761" s="31"/>
      <c r="RM761" s="31"/>
      <c r="RN761" s="31"/>
      <c r="RO761" s="31"/>
      <c r="RP761" s="31"/>
      <c r="RQ761" s="31"/>
      <c r="RR761" s="31"/>
      <c r="RS761" s="31"/>
      <c r="RT761" s="31"/>
      <c r="RU761" s="31"/>
      <c r="RV761" s="31"/>
      <c r="RW761" s="31"/>
      <c r="RX761" s="31"/>
      <c r="RY761" s="31"/>
      <c r="RZ761" s="31"/>
      <c r="SA761" s="31"/>
      <c r="SB761" s="31"/>
      <c r="SC761" s="31"/>
      <c r="SD761" s="31"/>
      <c r="SE761" s="31"/>
      <c r="SF761" s="31"/>
      <c r="SG761" s="31"/>
      <c r="SH761" s="31"/>
      <c r="SI761" s="31"/>
      <c r="SJ761" s="31"/>
      <c r="SK761" s="31"/>
      <c r="SL761" s="31"/>
      <c r="SM761" s="31"/>
      <c r="SN761" s="31"/>
      <c r="SO761" s="31"/>
      <c r="SP761" s="31"/>
      <c r="SQ761" s="31"/>
      <c r="SR761" s="31"/>
      <c r="SS761" s="31"/>
      <c r="ST761" s="31"/>
      <c r="SU761" s="31"/>
      <c r="SV761" s="31"/>
      <c r="SW761" s="31"/>
      <c r="SX761" s="31"/>
      <c r="SY761" s="31"/>
      <c r="SZ761" s="31"/>
      <c r="TA761" s="31"/>
      <c r="TB761" s="31"/>
      <c r="TC761" s="31"/>
      <c r="TD761" s="31"/>
      <c r="TE761" s="31"/>
      <c r="TF761" s="31"/>
      <c r="TG761" s="31"/>
      <c r="TH761" s="31"/>
      <c r="TI761" s="31"/>
      <c r="TJ761" s="31"/>
      <c r="TK761" s="31"/>
      <c r="TL761" s="31"/>
      <c r="TM761" s="31"/>
      <c r="TN761" s="31"/>
      <c r="TO761" s="31"/>
      <c r="TP761" s="31"/>
      <c r="TQ761" s="31"/>
      <c r="TR761" s="31"/>
      <c r="TS761" s="31"/>
      <c r="TT761" s="31"/>
      <c r="TU761" s="31"/>
      <c r="TV761" s="31"/>
      <c r="TW761" s="31"/>
      <c r="TX761" s="31"/>
      <c r="TY761" s="31"/>
      <c r="TZ761" s="31"/>
      <c r="UA761" s="31"/>
      <c r="UB761" s="31"/>
      <c r="UC761" s="31"/>
      <c r="UD761" s="31"/>
      <c r="UE761" s="31"/>
      <c r="UF761" s="31"/>
      <c r="UG761" s="31"/>
      <c r="UH761" s="31"/>
      <c r="UI761" s="31"/>
      <c r="UJ761" s="31"/>
      <c r="UK761" s="31"/>
      <c r="UL761" s="31"/>
      <c r="UM761" s="31"/>
      <c r="UN761" s="31"/>
      <c r="UO761" s="31"/>
      <c r="UP761" s="31"/>
      <c r="UQ761" s="31"/>
      <c r="UR761" s="31"/>
      <c r="US761" s="31"/>
      <c r="UT761" s="31"/>
      <c r="UU761" s="31"/>
      <c r="UV761" s="31"/>
      <c r="UW761" s="31"/>
      <c r="UX761" s="31"/>
      <c r="UY761" s="31"/>
      <c r="UZ761" s="31"/>
      <c r="VA761" s="31"/>
      <c r="VB761" s="31"/>
      <c r="VC761" s="31"/>
      <c r="VD761" s="31"/>
      <c r="VE761" s="31"/>
      <c r="VF761" s="31"/>
      <c r="VG761" s="31"/>
      <c r="VH761" s="31"/>
      <c r="VI761" s="31"/>
      <c r="VJ761" s="31"/>
      <c r="VK761" s="31"/>
      <c r="VL761" s="31"/>
      <c r="VM761" s="31"/>
      <c r="VN761" s="31"/>
      <c r="VO761" s="31"/>
      <c r="VP761" s="31"/>
      <c r="VQ761" s="31"/>
      <c r="VR761" s="31"/>
      <c r="VS761" s="31"/>
      <c r="VT761" s="31"/>
      <c r="VU761" s="31"/>
      <c r="VV761" s="31"/>
      <c r="VW761" s="31"/>
      <c r="VX761" s="31"/>
      <c r="VY761" s="31"/>
      <c r="VZ761" s="31"/>
      <c r="WA761" s="31"/>
      <c r="WB761" s="31"/>
      <c r="WC761" s="31"/>
      <c r="WD761" s="31"/>
      <c r="WE761" s="31"/>
      <c r="WF761" s="31"/>
      <c r="WG761" s="31"/>
      <c r="WH761" s="31"/>
      <c r="WI761" s="31"/>
      <c r="WJ761" s="31"/>
      <c r="WK761" s="31"/>
      <c r="WL761" s="31"/>
      <c r="WM761" s="31"/>
      <c r="WN761" s="31"/>
      <c r="WO761" s="31"/>
      <c r="WP761" s="31"/>
      <c r="WQ761" s="31"/>
      <c r="WR761" s="31"/>
      <c r="WS761" s="31"/>
      <c r="WT761" s="31"/>
      <c r="WU761" s="31"/>
      <c r="WV761" s="31"/>
      <c r="WW761" s="31"/>
      <c r="WX761" s="31"/>
      <c r="WY761" s="31"/>
      <c r="WZ761" s="31"/>
      <c r="XA761" s="31"/>
      <c r="XB761" s="31"/>
      <c r="XC761" s="31"/>
      <c r="XD761" s="31"/>
      <c r="XE761" s="31"/>
      <c r="XF761" s="31"/>
      <c r="XG761" s="31"/>
      <c r="XH761" s="31"/>
      <c r="XI761" s="31"/>
      <c r="XJ761" s="31"/>
      <c r="XK761" s="31"/>
      <c r="XL761" s="31"/>
      <c r="XM761" s="31"/>
      <c r="XN761" s="31"/>
      <c r="XO761" s="31"/>
      <c r="XP761" s="31"/>
      <c r="XQ761" s="31"/>
      <c r="XR761" s="31"/>
      <c r="XS761" s="31"/>
      <c r="XT761" s="31"/>
      <c r="XU761" s="31"/>
      <c r="XV761" s="31"/>
      <c r="XW761" s="31"/>
      <c r="XX761" s="31"/>
      <c r="XY761" s="31"/>
      <c r="XZ761" s="31"/>
      <c r="YA761" s="31"/>
      <c r="YB761" s="31"/>
      <c r="YC761" s="31"/>
      <c r="YD761" s="31"/>
      <c r="YE761" s="31"/>
      <c r="YF761" s="31"/>
      <c r="YG761" s="31"/>
      <c r="YH761" s="31"/>
      <c r="YI761" s="31"/>
      <c r="YJ761" s="31"/>
      <c r="YK761" s="31"/>
      <c r="YL761" s="31"/>
      <c r="YM761" s="31"/>
      <c r="YN761" s="31"/>
      <c r="YO761" s="31"/>
      <c r="YP761" s="31"/>
      <c r="YQ761" s="31"/>
      <c r="YR761" s="31"/>
      <c r="YS761" s="31"/>
      <c r="YT761" s="31"/>
      <c r="YU761" s="31"/>
      <c r="YV761" s="31"/>
      <c r="YW761" s="31"/>
      <c r="YX761" s="31"/>
      <c r="YY761" s="31"/>
      <c r="YZ761" s="31"/>
      <c r="ZA761" s="31"/>
      <c r="ZB761" s="31"/>
      <c r="ZC761" s="31"/>
      <c r="ZD761" s="31"/>
      <c r="ZE761" s="31"/>
      <c r="ZF761" s="31"/>
      <c r="ZG761" s="31"/>
      <c r="ZH761" s="31"/>
      <c r="ZI761" s="31"/>
      <c r="ZJ761" s="31"/>
      <c r="ZK761" s="31"/>
      <c r="ZL761" s="31"/>
      <c r="ZM761" s="31"/>
      <c r="ZN761" s="31"/>
      <c r="ZO761" s="31"/>
      <c r="ZP761" s="31"/>
      <c r="ZQ761" s="31"/>
      <c r="ZR761" s="31"/>
      <c r="ZS761" s="31"/>
      <c r="ZT761" s="31"/>
      <c r="ZU761" s="31"/>
      <c r="ZV761" s="31"/>
      <c r="ZW761" s="31"/>
      <c r="ZX761" s="31"/>
      <c r="ZY761" s="31"/>
      <c r="ZZ761" s="31"/>
      <c r="AAA761" s="31"/>
      <c r="AAB761" s="31"/>
      <c r="AAC761" s="31"/>
      <c r="AAD761" s="31"/>
      <c r="AAE761" s="31"/>
      <c r="AAF761" s="31"/>
      <c r="AAG761" s="31"/>
      <c r="AAH761" s="31"/>
      <c r="AAI761" s="31"/>
      <c r="AAJ761" s="31"/>
      <c r="AAK761" s="31"/>
      <c r="AAL761" s="31"/>
      <c r="AAM761" s="31"/>
      <c r="AAN761" s="31"/>
      <c r="AAO761" s="31"/>
      <c r="AAP761" s="31"/>
      <c r="AAQ761" s="31"/>
      <c r="AAR761" s="31"/>
      <c r="AAS761" s="31"/>
      <c r="AAT761" s="31"/>
      <c r="AAU761" s="31"/>
      <c r="AAV761" s="31"/>
      <c r="AAW761" s="31"/>
      <c r="AAX761" s="31"/>
      <c r="AAY761" s="31"/>
      <c r="AAZ761" s="31"/>
      <c r="ABA761" s="31"/>
      <c r="ABB761" s="31"/>
      <c r="ABC761" s="31"/>
      <c r="ABD761" s="31"/>
      <c r="ABE761" s="31"/>
      <c r="ABF761" s="31"/>
      <c r="ABG761" s="31"/>
      <c r="ABH761" s="31"/>
      <c r="ABI761" s="31"/>
      <c r="ABJ761" s="31"/>
      <c r="ABK761" s="31"/>
      <c r="ABL761" s="31"/>
      <c r="ABM761" s="31"/>
      <c r="ABN761" s="31"/>
      <c r="ABO761" s="31"/>
      <c r="ABP761" s="31"/>
      <c r="ABQ761" s="31"/>
      <c r="ABR761" s="31"/>
      <c r="ABS761" s="31"/>
      <c r="ABT761" s="31"/>
      <c r="ABU761" s="31"/>
      <c r="ABV761" s="31"/>
      <c r="ABW761" s="31"/>
      <c r="ABX761" s="31"/>
      <c r="ABY761" s="31"/>
      <c r="ABZ761" s="31"/>
      <c r="ACA761" s="31"/>
      <c r="ACB761" s="31"/>
      <c r="ACC761" s="31"/>
      <c r="ACD761" s="31"/>
      <c r="ACE761" s="31"/>
      <c r="ACF761" s="31"/>
      <c r="ACG761" s="31"/>
      <c r="ACH761" s="31"/>
      <c r="ACI761" s="31"/>
      <c r="ACJ761" s="31"/>
      <c r="ACK761" s="31"/>
      <c r="ACL761" s="31"/>
      <c r="ACM761" s="31"/>
      <c r="ACN761" s="31"/>
      <c r="ACO761" s="31"/>
      <c r="ACP761" s="31"/>
      <c r="ACQ761" s="31"/>
      <c r="ACR761" s="31"/>
      <c r="ACS761" s="31"/>
      <c r="ACT761" s="31"/>
      <c r="ACU761" s="31"/>
      <c r="ACV761" s="31"/>
      <c r="ACW761" s="31"/>
      <c r="ACX761" s="31"/>
      <c r="ACY761" s="31"/>
      <c r="ACZ761" s="31"/>
      <c r="ADA761" s="31"/>
      <c r="ADB761" s="31"/>
      <c r="ADC761" s="31"/>
      <c r="ADD761" s="31"/>
      <c r="ADE761" s="31"/>
      <c r="ADF761" s="31"/>
      <c r="ADG761" s="31"/>
      <c r="ADH761" s="31"/>
      <c r="ADI761" s="31"/>
      <c r="ADJ761" s="31"/>
      <c r="ADK761" s="31"/>
      <c r="ADL761" s="31"/>
      <c r="ADM761" s="31"/>
      <c r="ADN761" s="31"/>
      <c r="ADO761" s="31"/>
      <c r="ADP761" s="31"/>
      <c r="ADQ761" s="31"/>
      <c r="ADR761" s="31"/>
      <c r="ADS761" s="31"/>
      <c r="ADT761" s="31"/>
      <c r="ADU761" s="31"/>
      <c r="ADV761" s="31"/>
      <c r="ADW761" s="31"/>
      <c r="ADX761" s="31"/>
      <c r="ADY761" s="31"/>
      <c r="ADZ761" s="31"/>
      <c r="AEA761" s="31"/>
      <c r="AEB761" s="31"/>
      <c r="AEC761" s="31"/>
      <c r="AED761" s="31"/>
      <c r="AEE761" s="31"/>
      <c r="AEF761" s="31"/>
      <c r="AEG761" s="31"/>
      <c r="AEH761" s="31"/>
      <c r="AEI761" s="31"/>
      <c r="AEJ761" s="31"/>
      <c r="AEK761" s="31"/>
      <c r="AEL761" s="31"/>
      <c r="AEM761" s="31"/>
      <c r="AEN761" s="31"/>
      <c r="AEO761" s="31"/>
      <c r="AEP761" s="31"/>
      <c r="AEQ761" s="31"/>
      <c r="AER761" s="31"/>
      <c r="AES761" s="31"/>
      <c r="AET761" s="31"/>
      <c r="AEU761" s="31"/>
      <c r="AEV761" s="31"/>
      <c r="AEW761" s="31"/>
      <c r="AEX761" s="31"/>
      <c r="AEY761" s="31"/>
      <c r="AEZ761" s="31"/>
      <c r="AFA761" s="31"/>
      <c r="AFB761" s="31"/>
      <c r="AFC761" s="31"/>
      <c r="AFD761" s="31"/>
      <c r="AFE761" s="31"/>
      <c r="AFF761" s="31"/>
      <c r="AFG761" s="31"/>
      <c r="AFH761" s="31"/>
      <c r="AFI761" s="31"/>
      <c r="AFJ761" s="31"/>
      <c r="AFK761" s="31"/>
      <c r="AFL761" s="31"/>
      <c r="AFM761" s="31"/>
      <c r="AFN761" s="31"/>
      <c r="AFO761" s="31"/>
      <c r="AFP761" s="31"/>
      <c r="AFQ761" s="31"/>
      <c r="AFR761" s="31"/>
      <c r="AFS761" s="31"/>
      <c r="AFT761" s="31"/>
      <c r="AFU761" s="31"/>
      <c r="AFV761" s="31"/>
      <c r="AFW761" s="31"/>
      <c r="AFX761" s="31"/>
      <c r="AFY761" s="31"/>
      <c r="AFZ761" s="31"/>
      <c r="AGA761" s="31"/>
      <c r="AGB761" s="31"/>
      <c r="AGC761" s="31"/>
      <c r="AGD761" s="31"/>
      <c r="AGE761" s="31"/>
      <c r="AGF761" s="31"/>
      <c r="AGG761" s="31"/>
      <c r="AGH761" s="31"/>
      <c r="AGI761" s="31"/>
      <c r="AGJ761" s="31"/>
      <c r="AGK761" s="31"/>
      <c r="AGL761" s="31"/>
      <c r="AGM761" s="31"/>
      <c r="AGN761" s="31"/>
      <c r="AGO761" s="31"/>
      <c r="AGP761" s="31"/>
      <c r="AGQ761" s="31"/>
      <c r="AGR761" s="31"/>
      <c r="AGS761" s="31"/>
      <c r="AGT761" s="31"/>
      <c r="AGU761" s="31"/>
      <c r="AGV761" s="31"/>
      <c r="AGW761" s="31"/>
      <c r="AGX761" s="31"/>
      <c r="AGY761" s="31"/>
      <c r="AGZ761" s="31"/>
      <c r="AHA761" s="31"/>
      <c r="AHB761" s="31"/>
      <c r="AHC761" s="31"/>
      <c r="AHD761" s="31"/>
      <c r="AHE761" s="31"/>
      <c r="AHF761" s="31"/>
      <c r="AHG761" s="31"/>
      <c r="AHH761" s="31"/>
      <c r="AHI761" s="31"/>
      <c r="AHJ761" s="31"/>
      <c r="AHK761" s="31"/>
      <c r="AHL761" s="31"/>
      <c r="AHM761" s="31"/>
      <c r="AHN761" s="31"/>
      <c r="AHO761" s="31"/>
      <c r="AHP761" s="31"/>
      <c r="AHQ761" s="31"/>
      <c r="AHR761" s="31"/>
      <c r="AHS761" s="31"/>
      <c r="AHT761" s="31"/>
      <c r="AHU761" s="31"/>
      <c r="AHV761" s="31"/>
      <c r="AHW761" s="31"/>
      <c r="AHX761" s="31"/>
      <c r="AHY761" s="31"/>
      <c r="AHZ761" s="31"/>
      <c r="AIA761" s="31"/>
      <c r="AIB761" s="31"/>
      <c r="AIC761" s="31"/>
      <c r="AID761" s="31"/>
      <c r="AIE761" s="31"/>
      <c r="AIF761" s="31"/>
      <c r="AIG761" s="31"/>
      <c r="AIH761" s="31"/>
      <c r="AII761" s="31"/>
      <c r="AIJ761" s="31"/>
      <c r="AIK761" s="31"/>
      <c r="AIL761" s="31"/>
      <c r="AIM761" s="31"/>
      <c r="AIN761" s="31"/>
      <c r="AIO761" s="31"/>
      <c r="AIP761" s="31"/>
      <c r="AIQ761" s="31"/>
      <c r="AIR761" s="31"/>
      <c r="AIS761" s="31"/>
      <c r="AIT761" s="31"/>
      <c r="AIU761" s="31"/>
      <c r="AIV761" s="31"/>
      <c r="AIW761" s="31"/>
      <c r="AIX761" s="31"/>
      <c r="AIY761" s="31"/>
      <c r="AIZ761" s="31"/>
      <c r="AJA761" s="31"/>
      <c r="AJB761" s="31"/>
      <c r="AJC761" s="31"/>
      <c r="AJD761" s="31"/>
      <c r="AJE761" s="31"/>
      <c r="AJF761" s="31"/>
      <c r="AJG761" s="31"/>
      <c r="AJH761" s="31"/>
      <c r="AJI761" s="31"/>
      <c r="AJJ761" s="31"/>
      <c r="AJK761" s="31"/>
      <c r="AJL761" s="31"/>
      <c r="AJM761" s="31"/>
      <c r="AJN761" s="31"/>
      <c r="AJO761" s="31"/>
      <c r="AJP761" s="31"/>
      <c r="AJQ761" s="31"/>
      <c r="AJR761" s="31"/>
      <c r="AJS761" s="31"/>
      <c r="AJT761" s="31"/>
      <c r="AJU761" s="31"/>
      <c r="AJV761" s="31"/>
      <c r="AJW761" s="31"/>
      <c r="AJX761" s="31"/>
      <c r="AJY761" s="31"/>
      <c r="AJZ761" s="31"/>
      <c r="AKA761" s="31"/>
      <c r="AKB761" s="31"/>
      <c r="AKC761" s="31"/>
      <c r="AKD761" s="31"/>
      <c r="AKE761" s="31"/>
      <c r="AKF761" s="31"/>
      <c r="AKG761" s="31"/>
      <c r="AKH761" s="31"/>
      <c r="AKI761" s="31"/>
      <c r="AKJ761" s="31"/>
      <c r="AKK761" s="31"/>
      <c r="AKL761" s="31"/>
      <c r="AKM761" s="31"/>
      <c r="AKN761" s="31"/>
      <c r="AKO761" s="31"/>
      <c r="AKP761" s="31"/>
      <c r="AKQ761" s="31"/>
      <c r="AKR761" s="31"/>
      <c r="AKS761" s="31"/>
      <c r="AKT761" s="31"/>
      <c r="AKU761" s="31"/>
      <c r="AKV761" s="31"/>
      <c r="AKW761" s="31"/>
      <c r="AKX761" s="31"/>
      <c r="AKY761" s="31"/>
      <c r="AKZ761" s="31"/>
      <c r="ALA761" s="31"/>
      <c r="ALB761" s="31"/>
      <c r="ALC761" s="31"/>
      <c r="ALD761" s="31"/>
      <c r="ALE761" s="31"/>
      <c r="ALF761" s="31"/>
      <c r="ALG761" s="31"/>
      <c r="ALH761" s="31"/>
      <c r="ALI761" s="31"/>
      <c r="ALJ761" s="31"/>
      <c r="ALK761" s="31"/>
      <c r="ALL761" s="31"/>
      <c r="ALM761" s="31"/>
      <c r="ALN761" s="31"/>
      <c r="ALO761" s="31"/>
      <c r="ALP761" s="31"/>
      <c r="ALQ761" s="31"/>
      <c r="ALR761" s="31"/>
      <c r="ALS761" s="31"/>
      <c r="ALT761" s="31"/>
      <c r="ALU761" s="31"/>
      <c r="ALV761" s="31"/>
      <c r="ALW761" s="31"/>
      <c r="ALX761" s="31"/>
      <c r="ALY761" s="31"/>
      <c r="ALZ761" s="31"/>
      <c r="AMA761" s="31"/>
      <c r="AMB761" s="31"/>
      <c r="AMC761" s="31"/>
      <c r="AMD761" s="31"/>
      <c r="AME761" s="31"/>
      <c r="AMF761" s="31"/>
      <c r="AMG761" s="31"/>
      <c r="AMH761" s="31"/>
      <c r="AMI761" s="31"/>
      <c r="AMJ761" s="31"/>
      <c r="AMK761" s="31"/>
      <c r="AML761" s="31"/>
      <c r="AMM761" s="31"/>
      <c r="AMN761" s="31"/>
      <c r="AMO761" s="31"/>
      <c r="AMP761" s="31"/>
      <c r="AMQ761" s="31"/>
      <c r="AMR761" s="31"/>
      <c r="AMS761" s="31"/>
      <c r="AMT761" s="31"/>
      <c r="AMU761" s="31"/>
      <c r="AMV761" s="31"/>
      <c r="AMW761" s="31"/>
      <c r="AMX761" s="31"/>
      <c r="AMY761" s="31"/>
      <c r="AMZ761" s="31"/>
      <c r="ANA761" s="31"/>
      <c r="ANB761" s="31"/>
      <c r="ANC761" s="31"/>
      <c r="AND761" s="31"/>
      <c r="ANE761" s="31"/>
      <c r="ANF761" s="31"/>
      <c r="ANG761" s="31"/>
      <c r="ANH761" s="31"/>
      <c r="ANI761" s="31"/>
      <c r="ANJ761" s="31"/>
      <c r="ANK761" s="31"/>
      <c r="ANL761" s="31"/>
      <c r="ANM761" s="31"/>
      <c r="ANN761" s="31"/>
      <c r="ANO761" s="31"/>
      <c r="ANP761" s="31"/>
      <c r="ANQ761" s="31"/>
      <c r="ANR761" s="31"/>
      <c r="ANS761" s="31"/>
      <c r="ANT761" s="31"/>
      <c r="ANU761" s="31"/>
      <c r="ANV761" s="31"/>
      <c r="ANW761" s="31"/>
      <c r="ANX761" s="31"/>
      <c r="ANY761" s="31"/>
      <c r="ANZ761" s="31"/>
      <c r="AOA761" s="31"/>
      <c r="AOB761" s="31"/>
      <c r="AOC761" s="31"/>
      <c r="AOD761" s="31"/>
      <c r="AOE761" s="31"/>
      <c r="AOF761" s="31"/>
      <c r="AOG761" s="31"/>
      <c r="AOH761" s="31"/>
      <c r="AOI761" s="31"/>
      <c r="AOJ761" s="31"/>
      <c r="AOK761" s="31"/>
      <c r="AOL761" s="31"/>
      <c r="AOM761" s="31"/>
      <c r="AON761" s="31"/>
      <c r="AOO761" s="31"/>
      <c r="AOP761" s="31"/>
      <c r="AOQ761" s="31"/>
      <c r="AOR761" s="31"/>
      <c r="AOS761" s="31"/>
      <c r="AOT761" s="31"/>
      <c r="AOU761" s="31"/>
      <c r="AOV761" s="31"/>
      <c r="AOW761" s="31"/>
      <c r="AOX761" s="31"/>
      <c r="AOY761" s="31"/>
      <c r="AOZ761" s="31"/>
      <c r="APA761" s="31"/>
      <c r="APB761" s="31"/>
      <c r="APC761" s="31"/>
      <c r="APD761" s="31"/>
      <c r="APE761" s="31"/>
      <c r="APF761" s="31"/>
      <c r="APG761" s="31"/>
      <c r="APH761" s="31"/>
      <c r="API761" s="31"/>
      <c r="APJ761" s="31"/>
      <c r="APK761" s="31"/>
      <c r="APL761" s="31"/>
      <c r="APM761" s="31"/>
      <c r="APN761" s="31"/>
      <c r="APO761" s="31"/>
      <c r="APP761" s="31"/>
      <c r="APQ761" s="31"/>
      <c r="APR761" s="31"/>
      <c r="APS761" s="31"/>
      <c r="APT761" s="31"/>
      <c r="APU761" s="31"/>
      <c r="APV761" s="31"/>
      <c r="APW761" s="31"/>
      <c r="APX761" s="31"/>
      <c r="APY761" s="31"/>
      <c r="APZ761" s="31"/>
      <c r="AQA761" s="31"/>
      <c r="AQB761" s="31"/>
      <c r="AQC761" s="31"/>
      <c r="AQD761" s="31"/>
      <c r="AQE761" s="31"/>
      <c r="AQF761" s="31"/>
      <c r="AQG761" s="31"/>
      <c r="AQH761" s="31"/>
      <c r="AQI761" s="31"/>
      <c r="AQJ761" s="31"/>
      <c r="AQK761" s="31"/>
      <c r="AQL761" s="31"/>
      <c r="AQM761" s="31"/>
      <c r="AQN761" s="31"/>
      <c r="AQO761" s="31"/>
      <c r="AQP761" s="31"/>
      <c r="AQQ761" s="31"/>
      <c r="AQR761" s="31"/>
      <c r="AQS761" s="31"/>
      <c r="AQT761" s="31"/>
      <c r="AQU761" s="31"/>
      <c r="AQV761" s="31"/>
      <c r="AQW761" s="31"/>
      <c r="AQX761" s="31"/>
      <c r="AQY761" s="31"/>
      <c r="AQZ761" s="31"/>
      <c r="ARA761" s="31"/>
      <c r="ARB761" s="31"/>
      <c r="ARC761" s="31"/>
      <c r="ARD761" s="31"/>
      <c r="ARE761" s="31"/>
      <c r="ARF761" s="31"/>
      <c r="ARG761" s="31"/>
      <c r="ARH761" s="31"/>
      <c r="ARI761" s="31"/>
      <c r="ARJ761" s="31"/>
      <c r="ARK761" s="31"/>
      <c r="ARL761" s="31"/>
      <c r="ARM761" s="31"/>
      <c r="ARN761" s="31"/>
      <c r="ARO761" s="31"/>
      <c r="ARP761" s="31"/>
      <c r="ARQ761" s="31"/>
      <c r="ARR761" s="31"/>
      <c r="ARS761" s="31"/>
      <c r="ART761" s="31"/>
      <c r="ARU761" s="31"/>
      <c r="ARV761" s="31"/>
      <c r="ARW761" s="31"/>
      <c r="ARX761" s="31"/>
      <c r="ARY761" s="31"/>
      <c r="ARZ761" s="31"/>
      <c r="ASA761" s="31"/>
      <c r="ASB761" s="31"/>
      <c r="ASC761" s="31"/>
      <c r="ASD761" s="31"/>
      <c r="ASE761" s="31"/>
      <c r="ASF761" s="31"/>
      <c r="ASG761" s="31"/>
      <c r="ASH761" s="31"/>
      <c r="ASI761" s="31"/>
      <c r="ASJ761" s="31"/>
      <c r="ASK761" s="31"/>
      <c r="ASL761" s="31"/>
      <c r="ASM761" s="31"/>
      <c r="ASN761" s="31"/>
      <c r="ASO761" s="31"/>
      <c r="ASP761" s="31"/>
      <c r="ASQ761" s="31"/>
      <c r="ASR761" s="31"/>
      <c r="ASS761" s="31"/>
      <c r="AST761" s="31"/>
      <c r="ASU761" s="31"/>
      <c r="ASV761" s="31"/>
      <c r="ASW761" s="31"/>
      <c r="ASX761" s="31"/>
      <c r="ASY761" s="31"/>
      <c r="ASZ761" s="31"/>
      <c r="ATA761" s="31"/>
      <c r="ATB761" s="31"/>
      <c r="ATC761" s="31"/>
      <c r="ATD761" s="31"/>
      <c r="ATE761" s="31"/>
      <c r="ATF761" s="31"/>
      <c r="ATG761" s="31"/>
      <c r="ATH761" s="31"/>
      <c r="ATI761" s="31"/>
      <c r="ATJ761" s="31"/>
      <c r="ATK761" s="31"/>
      <c r="ATL761" s="31"/>
      <c r="ATM761" s="31"/>
      <c r="ATN761" s="31"/>
      <c r="ATO761" s="31"/>
      <c r="ATP761" s="31"/>
      <c r="ATQ761" s="31"/>
      <c r="ATR761" s="31"/>
      <c r="ATS761" s="31"/>
      <c r="ATT761" s="31"/>
      <c r="ATU761" s="31"/>
      <c r="ATV761" s="31"/>
      <c r="ATW761" s="31"/>
      <c r="ATX761" s="31"/>
      <c r="ATY761" s="31"/>
      <c r="ATZ761" s="31"/>
      <c r="AUA761" s="31"/>
      <c r="AUB761" s="31"/>
      <c r="AUC761" s="31"/>
      <c r="AUD761" s="31"/>
      <c r="AUE761" s="31"/>
      <c r="AUF761" s="31"/>
      <c r="AUG761" s="31"/>
      <c r="AUH761" s="31"/>
      <c r="AUI761" s="31"/>
      <c r="AUJ761" s="31"/>
      <c r="AUK761" s="31"/>
      <c r="AUL761" s="31"/>
      <c r="AUM761" s="31"/>
      <c r="AUN761" s="31"/>
      <c r="AUO761" s="31"/>
      <c r="AUP761" s="31"/>
      <c r="AUQ761" s="31"/>
      <c r="AUR761" s="31"/>
      <c r="AUS761" s="31"/>
      <c r="AUT761" s="31"/>
      <c r="AUU761" s="31"/>
      <c r="AUV761" s="31"/>
      <c r="AUW761" s="31"/>
      <c r="AUX761" s="31"/>
      <c r="AUY761" s="31"/>
      <c r="AUZ761" s="31"/>
      <c r="AVA761" s="31"/>
      <c r="AVB761" s="31"/>
      <c r="AVC761" s="31"/>
      <c r="AVD761" s="31"/>
      <c r="AVE761" s="31"/>
      <c r="AVF761" s="31"/>
      <c r="AVG761" s="31"/>
      <c r="AVH761" s="31"/>
      <c r="AVI761" s="31"/>
      <c r="AVJ761" s="31"/>
      <c r="AVK761" s="31"/>
      <c r="AVL761" s="31"/>
      <c r="AVM761" s="31"/>
      <c r="AVN761" s="31"/>
      <c r="AVO761" s="31"/>
      <c r="AVP761" s="31"/>
      <c r="AVQ761" s="31"/>
      <c r="AVR761" s="31"/>
      <c r="AVS761" s="31"/>
      <c r="AVT761" s="31"/>
      <c r="AVU761" s="31"/>
      <c r="AVV761" s="31"/>
      <c r="AVW761" s="31"/>
      <c r="AVX761" s="31"/>
      <c r="AVY761" s="31"/>
      <c r="AVZ761" s="31"/>
      <c r="AWA761" s="31"/>
      <c r="AWB761" s="31"/>
      <c r="AWC761" s="31"/>
      <c r="AWD761" s="31"/>
      <c r="AWE761" s="31"/>
      <c r="AWF761" s="31"/>
      <c r="AWG761" s="31"/>
      <c r="AWH761" s="31"/>
      <c r="AWI761" s="31"/>
      <c r="AWJ761" s="31"/>
      <c r="AWK761" s="31"/>
      <c r="AWL761" s="31"/>
      <c r="AWM761" s="31"/>
      <c r="AWN761" s="31"/>
      <c r="AWO761" s="31"/>
      <c r="AWP761" s="31"/>
      <c r="AWQ761" s="31"/>
      <c r="AWR761" s="31"/>
      <c r="AWS761" s="31"/>
      <c r="AWT761" s="31"/>
      <c r="AWU761" s="31"/>
      <c r="AWV761" s="31"/>
      <c r="AWW761" s="31"/>
      <c r="AWX761" s="31"/>
      <c r="AWY761" s="31"/>
      <c r="AWZ761" s="31"/>
      <c r="AXA761" s="31"/>
      <c r="AXB761" s="31"/>
      <c r="AXC761" s="31"/>
      <c r="AXD761" s="31"/>
      <c r="AXE761" s="31"/>
      <c r="AXF761" s="31"/>
      <c r="AXG761" s="31"/>
      <c r="AXH761" s="31"/>
      <c r="AXI761" s="31"/>
      <c r="AXJ761" s="31"/>
      <c r="AXK761" s="31"/>
      <c r="AXL761" s="31"/>
      <c r="AXM761" s="31"/>
      <c r="AXN761" s="31"/>
      <c r="AXO761" s="31"/>
      <c r="AXP761" s="31"/>
      <c r="AXQ761" s="31"/>
      <c r="AXR761" s="31"/>
      <c r="AXS761" s="31"/>
      <c r="AXT761" s="31"/>
      <c r="AXU761" s="31"/>
      <c r="AXV761" s="31"/>
      <c r="AXW761" s="31"/>
      <c r="AXX761" s="31"/>
      <c r="AXY761" s="31"/>
      <c r="AXZ761" s="31"/>
      <c r="AYA761" s="31"/>
      <c r="AYB761" s="31"/>
      <c r="AYC761" s="31"/>
      <c r="AYD761" s="31"/>
      <c r="AYE761" s="31"/>
      <c r="AYF761" s="31"/>
      <c r="AYG761" s="31"/>
      <c r="AYH761" s="31"/>
      <c r="AYI761" s="31"/>
      <c r="AYJ761" s="31"/>
      <c r="AYK761" s="31"/>
      <c r="AYL761" s="31"/>
      <c r="AYM761" s="31"/>
      <c r="AYN761" s="31"/>
      <c r="AYO761" s="31"/>
      <c r="AYP761" s="31"/>
      <c r="AYQ761" s="31"/>
      <c r="AYR761" s="31"/>
      <c r="AYS761" s="31"/>
      <c r="AYT761" s="31"/>
      <c r="AYU761" s="31"/>
      <c r="AYV761" s="31"/>
      <c r="AYW761" s="31"/>
      <c r="AYX761" s="31"/>
      <c r="AYY761" s="31"/>
      <c r="AYZ761" s="31"/>
      <c r="AZA761" s="31"/>
      <c r="AZB761" s="31"/>
      <c r="AZC761" s="31"/>
      <c r="AZD761" s="31"/>
      <c r="AZE761" s="31"/>
      <c r="AZF761" s="31"/>
      <c r="AZG761" s="31"/>
      <c r="AZH761" s="31"/>
      <c r="AZI761" s="31"/>
      <c r="AZJ761" s="31"/>
      <c r="AZK761" s="31"/>
      <c r="AZL761" s="31"/>
      <c r="AZM761" s="31"/>
      <c r="AZN761" s="31"/>
      <c r="AZO761" s="31"/>
      <c r="AZP761" s="31"/>
      <c r="AZQ761" s="31"/>
      <c r="AZR761" s="31"/>
      <c r="AZS761" s="31"/>
      <c r="AZT761" s="31"/>
      <c r="AZU761" s="31"/>
      <c r="AZV761" s="31"/>
      <c r="AZW761" s="31"/>
      <c r="AZX761" s="31"/>
      <c r="AZY761" s="31"/>
      <c r="AZZ761" s="31"/>
      <c r="BAA761" s="31"/>
      <c r="BAB761" s="31"/>
      <c r="BAC761" s="31"/>
      <c r="BAD761" s="31"/>
      <c r="BAE761" s="31"/>
      <c r="BAF761" s="31"/>
      <c r="BAG761" s="31"/>
      <c r="BAH761" s="31"/>
      <c r="BAI761" s="31"/>
      <c r="BAJ761" s="31"/>
      <c r="BAK761" s="31"/>
      <c r="BAL761" s="31"/>
      <c r="BAM761" s="31"/>
      <c r="BAN761" s="31"/>
      <c r="BAO761" s="31"/>
      <c r="BAP761" s="31"/>
      <c r="BAQ761" s="31"/>
      <c r="BAR761" s="31"/>
      <c r="BAS761" s="31"/>
      <c r="BAT761" s="31"/>
      <c r="BAU761" s="31"/>
      <c r="BAV761" s="31"/>
      <c r="BAW761" s="31"/>
      <c r="BAX761" s="31"/>
      <c r="BAY761" s="31"/>
      <c r="BAZ761" s="31"/>
      <c r="BBA761" s="31"/>
      <c r="BBB761" s="31"/>
      <c r="BBC761" s="31"/>
      <c r="BBD761" s="31"/>
      <c r="BBE761" s="31"/>
      <c r="BBF761" s="31"/>
      <c r="BBG761" s="31"/>
      <c r="BBH761" s="31"/>
      <c r="BBI761" s="31"/>
      <c r="BBJ761" s="31"/>
      <c r="BBK761" s="31"/>
      <c r="BBL761" s="31"/>
      <c r="BBM761" s="31"/>
      <c r="BBN761" s="31"/>
      <c r="BBO761" s="31"/>
      <c r="BBP761" s="31"/>
      <c r="BBQ761" s="31"/>
      <c r="BBR761" s="31"/>
      <c r="BBS761" s="31"/>
      <c r="BBT761" s="31"/>
      <c r="BBU761" s="31"/>
      <c r="BBV761" s="31"/>
      <c r="BBW761" s="31"/>
      <c r="BBX761" s="31"/>
      <c r="BBY761" s="31"/>
      <c r="BBZ761" s="31"/>
      <c r="BCA761" s="31"/>
      <c r="BCB761" s="31"/>
      <c r="BCC761" s="31"/>
      <c r="BCD761" s="31"/>
      <c r="BCE761" s="31"/>
      <c r="BCF761" s="31"/>
      <c r="BCG761" s="31"/>
      <c r="BCH761" s="31"/>
      <c r="BCI761" s="31"/>
      <c r="BCJ761" s="31"/>
      <c r="BCK761" s="31"/>
      <c r="BCL761" s="31"/>
      <c r="BCM761" s="31"/>
      <c r="BCN761" s="31"/>
      <c r="BCO761" s="31"/>
      <c r="BCP761" s="31"/>
      <c r="BCQ761" s="31"/>
      <c r="BCR761" s="31"/>
      <c r="BCS761" s="31"/>
      <c r="BCT761" s="31"/>
      <c r="BCU761" s="31"/>
      <c r="BCV761" s="31"/>
      <c r="BCW761" s="31"/>
      <c r="BCX761" s="31"/>
      <c r="BCY761" s="31"/>
      <c r="BCZ761" s="31"/>
      <c r="BDA761" s="31"/>
      <c r="BDB761" s="31"/>
      <c r="BDC761" s="31"/>
      <c r="BDD761" s="31"/>
      <c r="BDE761" s="31"/>
      <c r="BDF761" s="31"/>
      <c r="BDG761" s="31"/>
      <c r="BDH761" s="31"/>
      <c r="BDI761" s="31"/>
      <c r="BDJ761" s="31"/>
      <c r="BDK761" s="31"/>
      <c r="BDL761" s="31"/>
      <c r="BDM761" s="31"/>
      <c r="BDN761" s="31"/>
      <c r="BDO761" s="31"/>
      <c r="BDP761" s="31"/>
      <c r="BDQ761" s="31"/>
      <c r="BDR761" s="31"/>
      <c r="BDS761" s="31"/>
      <c r="BDT761" s="31"/>
      <c r="BDU761" s="31"/>
      <c r="BDV761" s="31"/>
      <c r="BDW761" s="31"/>
      <c r="BDX761" s="31"/>
      <c r="BDY761" s="31"/>
      <c r="BDZ761" s="31"/>
      <c r="BEA761" s="31"/>
      <c r="BEB761" s="31"/>
      <c r="BEC761" s="31"/>
      <c r="BED761" s="31"/>
      <c r="BEE761" s="31"/>
      <c r="BEF761" s="31"/>
      <c r="BEG761" s="31"/>
      <c r="BEH761" s="31"/>
      <c r="BEI761" s="31"/>
      <c r="BEJ761" s="31"/>
      <c r="BEK761" s="31"/>
      <c r="BEL761" s="31"/>
      <c r="BEM761" s="31"/>
      <c r="BEN761" s="31"/>
      <c r="BEO761" s="31"/>
      <c r="BEP761" s="31"/>
      <c r="BEQ761" s="31"/>
      <c r="BER761" s="31"/>
      <c r="BES761" s="31"/>
      <c r="BET761" s="31"/>
      <c r="BEU761" s="31"/>
      <c r="BEV761" s="31"/>
      <c r="BEW761" s="31"/>
      <c r="BEX761" s="31"/>
      <c r="BEY761" s="31"/>
      <c r="BEZ761" s="31"/>
      <c r="BFA761" s="31"/>
      <c r="BFB761" s="31"/>
      <c r="BFC761" s="31"/>
      <c r="BFD761" s="31"/>
      <c r="BFE761" s="31"/>
      <c r="BFF761" s="31"/>
      <c r="BFG761" s="31"/>
      <c r="BFH761" s="31"/>
      <c r="BFI761" s="31"/>
      <c r="BFJ761" s="31"/>
      <c r="BFK761" s="31"/>
      <c r="BFL761" s="31"/>
      <c r="BFM761" s="31"/>
      <c r="BFN761" s="31"/>
      <c r="BFO761" s="31"/>
      <c r="BFP761" s="31"/>
      <c r="BFQ761" s="31"/>
      <c r="BFR761" s="31"/>
      <c r="BFS761" s="31"/>
      <c r="BFT761" s="31"/>
      <c r="BFU761" s="31"/>
      <c r="BFV761" s="31"/>
      <c r="BFW761" s="31"/>
      <c r="BFX761" s="31"/>
      <c r="BFY761" s="31"/>
      <c r="BFZ761" s="31"/>
      <c r="BGA761" s="31"/>
      <c r="BGB761" s="31"/>
      <c r="BGC761" s="31"/>
      <c r="BGD761" s="31"/>
      <c r="BGE761" s="31"/>
      <c r="BGF761" s="31"/>
      <c r="BGG761" s="31"/>
      <c r="BGH761" s="31"/>
      <c r="BGI761" s="31"/>
      <c r="BGJ761" s="31"/>
      <c r="BGK761" s="31"/>
      <c r="BGL761" s="31"/>
      <c r="BGM761" s="31"/>
      <c r="BGN761" s="31"/>
      <c r="BGO761" s="31"/>
      <c r="BGP761" s="31"/>
      <c r="BGQ761" s="31"/>
      <c r="BGR761" s="31"/>
      <c r="BGS761" s="31"/>
      <c r="BGT761" s="31"/>
      <c r="BGU761" s="31"/>
      <c r="BGV761" s="31"/>
      <c r="BGW761" s="31"/>
      <c r="BGX761" s="31"/>
      <c r="BGY761" s="31"/>
      <c r="BGZ761" s="31"/>
      <c r="BHA761" s="31"/>
      <c r="BHB761" s="31"/>
      <c r="BHC761" s="31"/>
      <c r="BHD761" s="31"/>
      <c r="BHE761" s="31"/>
      <c r="BHF761" s="31"/>
      <c r="BHG761" s="31"/>
      <c r="BHH761" s="31"/>
      <c r="BHI761" s="31"/>
      <c r="BHJ761" s="31"/>
      <c r="BHK761" s="31"/>
      <c r="BHL761" s="31"/>
      <c r="BHM761" s="31"/>
      <c r="BHN761" s="31"/>
      <c r="BHO761" s="31"/>
      <c r="BHP761" s="31"/>
      <c r="BHQ761" s="31"/>
      <c r="BHR761" s="31"/>
      <c r="BHS761" s="31"/>
      <c r="BHT761" s="31"/>
      <c r="BHU761" s="31"/>
      <c r="BHV761" s="31"/>
      <c r="BHW761" s="31"/>
      <c r="BHX761" s="31"/>
      <c r="BHY761" s="31"/>
      <c r="BHZ761" s="31"/>
      <c r="BIA761" s="31"/>
      <c r="BIB761" s="31"/>
      <c r="BIC761" s="31"/>
      <c r="BID761" s="31"/>
      <c r="BIE761" s="31"/>
      <c r="BIF761" s="31"/>
      <c r="BIG761" s="31"/>
      <c r="BIH761" s="31"/>
      <c r="BII761" s="31"/>
      <c r="BIJ761" s="31"/>
      <c r="BIK761" s="31"/>
      <c r="BIL761" s="31"/>
      <c r="BIM761" s="31"/>
      <c r="BIN761" s="31"/>
      <c r="BIO761" s="31"/>
      <c r="BIP761" s="31"/>
      <c r="BIQ761" s="31"/>
      <c r="BIR761" s="31"/>
      <c r="BIS761" s="31"/>
      <c r="BIT761" s="31"/>
      <c r="BIU761" s="31"/>
      <c r="BIV761" s="31"/>
      <c r="BIW761" s="31"/>
      <c r="BIX761" s="31"/>
      <c r="BIY761" s="31"/>
      <c r="BIZ761" s="31"/>
      <c r="BJA761" s="31"/>
      <c r="BJB761" s="31"/>
      <c r="BJC761" s="31"/>
      <c r="BJD761" s="31"/>
      <c r="BJE761" s="31"/>
      <c r="BJF761" s="31"/>
      <c r="BJG761" s="31"/>
      <c r="BJH761" s="31"/>
      <c r="BJI761" s="31"/>
      <c r="BJJ761" s="31"/>
      <c r="BJK761" s="31"/>
      <c r="BJL761" s="31"/>
      <c r="BJM761" s="31"/>
      <c r="BJN761" s="31"/>
      <c r="BJO761" s="31"/>
      <c r="BJP761" s="31"/>
      <c r="BJQ761" s="31"/>
      <c r="BJR761" s="31"/>
      <c r="BJS761" s="31"/>
      <c r="BJT761" s="31"/>
      <c r="BJU761" s="31"/>
      <c r="BJV761" s="31"/>
      <c r="BJW761" s="31"/>
      <c r="BJX761" s="31"/>
      <c r="BJY761" s="31"/>
      <c r="BJZ761" s="31"/>
      <c r="BKA761" s="31"/>
      <c r="BKB761" s="31"/>
      <c r="BKC761" s="31"/>
      <c r="BKD761" s="31"/>
      <c r="BKE761" s="31"/>
      <c r="BKF761" s="31"/>
      <c r="BKG761" s="31"/>
      <c r="BKH761" s="31"/>
      <c r="BKI761" s="31"/>
      <c r="BKJ761" s="31"/>
      <c r="BKK761" s="31"/>
      <c r="BKL761" s="31"/>
      <c r="BKM761" s="31"/>
      <c r="BKN761" s="31"/>
      <c r="BKO761" s="31"/>
      <c r="BKP761" s="31"/>
      <c r="BKQ761" s="31"/>
      <c r="BKR761" s="31"/>
      <c r="BKS761" s="31"/>
      <c r="BKT761" s="31"/>
      <c r="BKU761" s="31"/>
      <c r="BKV761" s="31"/>
      <c r="BKW761" s="31"/>
      <c r="BKX761" s="31"/>
      <c r="BKY761" s="31"/>
      <c r="BKZ761" s="31"/>
      <c r="BLA761" s="31"/>
      <c r="BLB761" s="31"/>
      <c r="BLC761" s="31"/>
      <c r="BLD761" s="31"/>
      <c r="BLE761" s="31"/>
      <c r="BLF761" s="31"/>
      <c r="BLG761" s="31"/>
      <c r="BLH761" s="31"/>
      <c r="BLI761" s="31"/>
      <c r="BLJ761" s="31"/>
      <c r="BLK761" s="31"/>
      <c r="BLL761" s="31"/>
      <c r="BLM761" s="31"/>
      <c r="BLN761" s="31"/>
      <c r="BLO761" s="31"/>
      <c r="BLP761" s="31"/>
      <c r="BLQ761" s="31"/>
      <c r="BLR761" s="31"/>
      <c r="BLS761" s="31"/>
      <c r="BLT761" s="31"/>
      <c r="BLU761" s="31"/>
      <c r="BLV761" s="31"/>
      <c r="BLW761" s="31"/>
      <c r="BLX761" s="31"/>
      <c r="BLY761" s="31"/>
      <c r="BLZ761" s="31"/>
      <c r="BMA761" s="31"/>
      <c r="BMB761" s="31"/>
      <c r="BMC761" s="31"/>
      <c r="BMD761" s="31"/>
      <c r="BME761" s="31"/>
      <c r="BMF761" s="31"/>
      <c r="BMG761" s="31"/>
      <c r="BMH761" s="31"/>
      <c r="BMI761" s="31"/>
      <c r="BMJ761" s="31"/>
      <c r="BMK761" s="31"/>
      <c r="BML761" s="31"/>
      <c r="BMM761" s="31"/>
      <c r="BMN761" s="31"/>
      <c r="BMO761" s="31"/>
      <c r="BMP761" s="31"/>
      <c r="BMQ761" s="31"/>
      <c r="BMR761" s="31"/>
      <c r="BMS761" s="31"/>
      <c r="BMT761" s="31"/>
      <c r="BMU761" s="31"/>
      <c r="BMV761" s="31"/>
      <c r="BMW761" s="31"/>
      <c r="BMX761" s="31"/>
      <c r="BMY761" s="31"/>
      <c r="BMZ761" s="31"/>
      <c r="BNA761" s="31"/>
      <c r="BNB761" s="31"/>
      <c r="BNC761" s="31"/>
      <c r="BND761" s="31"/>
      <c r="BNE761" s="31"/>
      <c r="BNF761" s="31"/>
      <c r="BNG761" s="31"/>
      <c r="BNH761" s="31"/>
      <c r="BNI761" s="31"/>
      <c r="BNJ761" s="31"/>
      <c r="BNK761" s="31"/>
      <c r="BNL761" s="31"/>
      <c r="BNM761" s="31"/>
      <c r="BNN761" s="31"/>
      <c r="BNO761" s="31"/>
      <c r="BNP761" s="31"/>
      <c r="BNQ761" s="31"/>
      <c r="BNR761" s="31"/>
      <c r="BNS761" s="31"/>
      <c r="BNT761" s="31"/>
      <c r="BNU761" s="31"/>
      <c r="BNV761" s="31"/>
      <c r="BNW761" s="31"/>
      <c r="BNX761" s="31"/>
      <c r="BNY761" s="31"/>
      <c r="BNZ761" s="31"/>
      <c r="BOA761" s="31"/>
      <c r="BOB761" s="31"/>
      <c r="BOC761" s="31"/>
      <c r="BOD761" s="31"/>
      <c r="BOE761" s="31"/>
      <c r="BOF761" s="31"/>
      <c r="BOG761" s="31"/>
      <c r="BOH761" s="31"/>
      <c r="BOI761" s="31"/>
      <c r="BOJ761" s="31"/>
      <c r="BOK761" s="31"/>
      <c r="BOL761" s="31"/>
      <c r="BOM761" s="31"/>
      <c r="BON761" s="31"/>
      <c r="BOO761" s="31"/>
      <c r="BOP761" s="31"/>
      <c r="BOQ761" s="31"/>
      <c r="BOR761" s="31"/>
      <c r="BOS761" s="31"/>
      <c r="BOT761" s="31"/>
      <c r="BOU761" s="31"/>
      <c r="BOV761" s="31"/>
      <c r="BOW761" s="31"/>
      <c r="BOX761" s="31"/>
      <c r="BOY761" s="31"/>
      <c r="BOZ761" s="31"/>
      <c r="BPA761" s="31"/>
      <c r="BPB761" s="31"/>
      <c r="BPC761" s="31"/>
      <c r="BPD761" s="31"/>
      <c r="BPE761" s="31"/>
      <c r="BPF761" s="31"/>
      <c r="BPG761" s="31"/>
      <c r="BPH761" s="31"/>
      <c r="BPI761" s="31"/>
      <c r="BPJ761" s="31"/>
      <c r="BPK761" s="31"/>
      <c r="BPL761" s="31"/>
      <c r="BPM761" s="31"/>
      <c r="BPN761" s="31"/>
      <c r="BPO761" s="31"/>
      <c r="BPP761" s="31"/>
      <c r="BPQ761" s="31"/>
      <c r="BPR761" s="31"/>
      <c r="BPS761" s="31"/>
      <c r="BPT761" s="31"/>
      <c r="BPU761" s="31"/>
      <c r="BPV761" s="31"/>
      <c r="BPW761" s="31"/>
      <c r="BPX761" s="31"/>
      <c r="BPY761" s="31"/>
      <c r="BPZ761" s="31"/>
      <c r="BQA761" s="31"/>
      <c r="BQB761" s="31"/>
      <c r="BQC761" s="31"/>
      <c r="BQD761" s="31"/>
      <c r="BQE761" s="31"/>
      <c r="BQF761" s="31"/>
      <c r="BQG761" s="31"/>
      <c r="BQH761" s="31"/>
      <c r="BQI761" s="31"/>
      <c r="BQJ761" s="31"/>
      <c r="BQK761" s="31"/>
      <c r="BQL761" s="31"/>
      <c r="BQM761" s="31"/>
      <c r="BQN761" s="31"/>
      <c r="BQO761" s="31"/>
      <c r="BQP761" s="31"/>
      <c r="BQQ761" s="31"/>
      <c r="BQR761" s="31"/>
      <c r="BQS761" s="31"/>
      <c r="BQT761" s="31"/>
      <c r="BQU761" s="31"/>
      <c r="BQV761" s="31"/>
      <c r="BQW761" s="31"/>
      <c r="BQX761" s="31"/>
      <c r="BQY761" s="31"/>
      <c r="BQZ761" s="31"/>
      <c r="BRA761" s="31"/>
      <c r="BRB761" s="31"/>
      <c r="BRC761" s="31"/>
      <c r="BRD761" s="31"/>
      <c r="BRE761" s="31"/>
      <c r="BRF761" s="31"/>
      <c r="BRG761" s="31"/>
      <c r="BRH761" s="31"/>
      <c r="BRI761" s="31"/>
      <c r="BRJ761" s="31"/>
      <c r="BRK761" s="31"/>
      <c r="BRL761" s="31"/>
      <c r="BRM761" s="31"/>
      <c r="BRN761" s="31"/>
      <c r="BRO761" s="31"/>
      <c r="BRP761" s="31"/>
      <c r="BRQ761" s="31"/>
      <c r="BRR761" s="31"/>
      <c r="BRS761" s="31"/>
      <c r="BRT761" s="31"/>
      <c r="BRU761" s="31"/>
      <c r="BRV761" s="31"/>
      <c r="BRW761" s="31"/>
      <c r="BRX761" s="31"/>
      <c r="BRY761" s="31"/>
      <c r="BRZ761" s="31"/>
      <c r="BSA761" s="31"/>
      <c r="BSB761" s="31"/>
      <c r="BSC761" s="31"/>
      <c r="BSD761" s="31"/>
      <c r="BSE761" s="31"/>
      <c r="BSF761" s="31"/>
      <c r="BSG761" s="31"/>
      <c r="BSH761" s="31"/>
      <c r="BSI761" s="31"/>
      <c r="BSJ761" s="31"/>
      <c r="BSK761" s="31"/>
      <c r="BSL761" s="31"/>
      <c r="BSM761" s="31"/>
      <c r="BSN761" s="31"/>
      <c r="BSO761" s="31"/>
      <c r="BSP761" s="31"/>
      <c r="BSQ761" s="31"/>
      <c r="BSR761" s="31"/>
      <c r="BSS761" s="31"/>
      <c r="BST761" s="31"/>
      <c r="BSU761" s="31"/>
      <c r="BSV761" s="31"/>
      <c r="BSW761" s="31"/>
      <c r="BSX761" s="31"/>
      <c r="BSY761" s="31"/>
      <c r="BSZ761" s="31"/>
      <c r="BTA761" s="31"/>
      <c r="BTB761" s="31"/>
      <c r="BTC761" s="31"/>
      <c r="BTD761" s="31"/>
      <c r="BTE761" s="31"/>
      <c r="BTF761" s="31"/>
      <c r="BTG761" s="31"/>
      <c r="BTH761" s="31"/>
      <c r="BTI761" s="31"/>
      <c r="BTJ761" s="31"/>
      <c r="BTK761" s="31"/>
      <c r="BTL761" s="31"/>
      <c r="BTM761" s="31"/>
      <c r="BTN761" s="31"/>
      <c r="BTO761" s="31"/>
      <c r="BTP761" s="31"/>
      <c r="BTQ761" s="31"/>
      <c r="BTR761" s="31"/>
      <c r="BTS761" s="31"/>
      <c r="BTT761" s="31"/>
      <c r="BTU761" s="31"/>
      <c r="BTV761" s="31"/>
      <c r="BTW761" s="31"/>
      <c r="BTX761" s="31"/>
      <c r="BTY761" s="31"/>
      <c r="BTZ761" s="31"/>
      <c r="BUA761" s="31"/>
      <c r="BUB761" s="31"/>
      <c r="BUC761" s="31"/>
      <c r="BUD761" s="31"/>
      <c r="BUE761" s="31"/>
      <c r="BUF761" s="31"/>
      <c r="BUG761" s="31"/>
      <c r="BUH761" s="31"/>
      <c r="BUI761" s="31"/>
      <c r="BUJ761" s="31"/>
      <c r="BUK761" s="31"/>
      <c r="BUL761" s="31"/>
      <c r="BUM761" s="31"/>
      <c r="BUN761" s="31"/>
      <c r="BUO761" s="31"/>
      <c r="BUP761" s="31"/>
      <c r="BUQ761" s="31"/>
      <c r="BUR761" s="31"/>
      <c r="BUS761" s="31"/>
      <c r="BUT761" s="31"/>
      <c r="BUU761" s="31"/>
      <c r="BUV761" s="31"/>
      <c r="BUW761" s="31"/>
      <c r="BUX761" s="31"/>
      <c r="BUY761" s="31"/>
      <c r="BUZ761" s="31"/>
      <c r="BVA761" s="31"/>
      <c r="BVB761" s="31"/>
      <c r="BVC761" s="31"/>
      <c r="BVD761" s="31"/>
      <c r="BVE761" s="31"/>
      <c r="BVF761" s="31"/>
      <c r="BVG761" s="31"/>
      <c r="BVH761" s="31"/>
      <c r="BVI761" s="31"/>
      <c r="BVJ761" s="31"/>
      <c r="BVK761" s="31"/>
      <c r="BVL761" s="31"/>
      <c r="BVM761" s="31"/>
      <c r="BVN761" s="31"/>
      <c r="BVO761" s="31"/>
      <c r="BVP761" s="31"/>
      <c r="BVQ761" s="31"/>
      <c r="BVR761" s="31"/>
      <c r="BVS761" s="31"/>
      <c r="BVT761" s="31"/>
      <c r="BVU761" s="31"/>
      <c r="BVV761" s="31"/>
      <c r="BVW761" s="31"/>
      <c r="BVX761" s="31"/>
      <c r="BVY761" s="31"/>
      <c r="BVZ761" s="31"/>
      <c r="BWA761" s="31"/>
      <c r="BWB761" s="31"/>
      <c r="BWC761" s="31"/>
      <c r="BWD761" s="31"/>
      <c r="BWE761" s="31"/>
      <c r="BWF761" s="31"/>
      <c r="BWG761" s="31"/>
      <c r="BWH761" s="31"/>
      <c r="BWI761" s="31"/>
      <c r="BWJ761" s="31"/>
      <c r="BWK761" s="31"/>
      <c r="BWL761" s="31"/>
      <c r="BWM761" s="31"/>
      <c r="BWN761" s="31"/>
      <c r="BWO761" s="31"/>
      <c r="BWP761" s="31"/>
      <c r="BWQ761" s="31"/>
      <c r="BWR761" s="31"/>
      <c r="BWS761" s="31"/>
      <c r="BWT761" s="31"/>
      <c r="BWU761" s="31"/>
      <c r="BWV761" s="31"/>
      <c r="BWW761" s="31"/>
      <c r="BWX761" s="31"/>
      <c r="BWY761" s="31"/>
      <c r="BWZ761" s="31"/>
      <c r="BXA761" s="31"/>
      <c r="BXB761" s="31"/>
      <c r="BXC761" s="31"/>
      <c r="BXD761" s="31"/>
      <c r="BXE761" s="31"/>
      <c r="BXF761" s="31"/>
      <c r="BXG761" s="31"/>
      <c r="BXH761" s="31"/>
      <c r="BXI761" s="31"/>
      <c r="BXJ761" s="31"/>
      <c r="BXK761" s="31"/>
      <c r="BXL761" s="31"/>
      <c r="BXM761" s="31"/>
      <c r="BXN761" s="31"/>
      <c r="BXO761" s="31"/>
      <c r="BXP761" s="31"/>
      <c r="BXQ761" s="31"/>
      <c r="BXR761" s="31"/>
      <c r="BXS761" s="31"/>
      <c r="BXT761" s="31"/>
      <c r="BXU761" s="31"/>
      <c r="BXV761" s="31"/>
      <c r="BXW761" s="31"/>
      <c r="BXX761" s="31"/>
      <c r="BXY761" s="31"/>
      <c r="BXZ761" s="31"/>
      <c r="BYA761" s="31"/>
      <c r="BYB761" s="31"/>
      <c r="BYC761" s="31"/>
      <c r="BYD761" s="31"/>
      <c r="BYE761" s="31"/>
      <c r="BYF761" s="31"/>
      <c r="BYG761" s="31"/>
      <c r="BYH761" s="31"/>
      <c r="BYI761" s="31"/>
      <c r="BYJ761" s="31"/>
      <c r="BYK761" s="31"/>
      <c r="BYL761" s="31"/>
      <c r="BYM761" s="31"/>
      <c r="BYN761" s="31"/>
      <c r="BYO761" s="31"/>
      <c r="BYP761" s="31"/>
      <c r="BYQ761" s="31"/>
      <c r="BYR761" s="31"/>
      <c r="BYS761" s="31"/>
      <c r="BYT761" s="31"/>
      <c r="BYU761" s="31"/>
      <c r="BYV761" s="31"/>
      <c r="BYW761" s="31"/>
      <c r="BYX761" s="31"/>
      <c r="BYY761" s="31"/>
      <c r="BYZ761" s="31"/>
      <c r="BZA761" s="31"/>
      <c r="BZB761" s="31"/>
      <c r="BZC761" s="31"/>
      <c r="BZD761" s="31"/>
      <c r="BZE761" s="31"/>
      <c r="BZF761" s="31"/>
      <c r="BZG761" s="31"/>
      <c r="BZH761" s="31"/>
      <c r="BZI761" s="31"/>
      <c r="BZJ761" s="31"/>
      <c r="BZK761" s="31"/>
      <c r="BZL761" s="31"/>
      <c r="BZM761" s="31"/>
      <c r="BZN761" s="31"/>
      <c r="BZO761" s="31"/>
      <c r="BZP761" s="31"/>
      <c r="BZQ761" s="31"/>
      <c r="BZR761" s="31"/>
      <c r="BZS761" s="31"/>
      <c r="BZT761" s="31"/>
      <c r="BZU761" s="31"/>
      <c r="BZV761" s="31"/>
      <c r="BZW761" s="31"/>
      <c r="BZX761" s="31"/>
      <c r="BZY761" s="31"/>
      <c r="BZZ761" s="31"/>
      <c r="CAA761" s="31"/>
      <c r="CAB761" s="31"/>
      <c r="CAC761" s="31"/>
      <c r="CAD761" s="31"/>
      <c r="CAE761" s="31"/>
      <c r="CAF761" s="31"/>
      <c r="CAG761" s="31"/>
      <c r="CAH761" s="31"/>
      <c r="CAI761" s="31"/>
      <c r="CAJ761" s="31"/>
      <c r="CAK761" s="31"/>
      <c r="CAL761" s="31"/>
      <c r="CAM761" s="31"/>
      <c r="CAN761" s="31"/>
      <c r="CAO761" s="31"/>
      <c r="CAP761" s="31"/>
      <c r="CAQ761" s="31"/>
      <c r="CAR761" s="31"/>
      <c r="CAS761" s="31"/>
      <c r="CAT761" s="31"/>
      <c r="CAU761" s="31"/>
      <c r="CAV761" s="31"/>
      <c r="CAW761" s="31"/>
      <c r="CAX761" s="31"/>
      <c r="CAY761" s="31"/>
      <c r="CAZ761" s="31"/>
      <c r="CBA761" s="31"/>
      <c r="CBB761" s="31"/>
      <c r="CBC761" s="31"/>
      <c r="CBD761" s="31"/>
      <c r="CBE761" s="31"/>
      <c r="CBF761" s="31"/>
      <c r="CBG761" s="31"/>
      <c r="CBH761" s="31"/>
      <c r="CBI761" s="31"/>
      <c r="CBJ761" s="31"/>
      <c r="CBK761" s="31"/>
      <c r="CBL761" s="31"/>
      <c r="CBM761" s="31"/>
      <c r="CBN761" s="31"/>
      <c r="CBO761" s="31"/>
      <c r="CBP761" s="31"/>
      <c r="CBQ761" s="31"/>
      <c r="CBR761" s="31"/>
      <c r="CBS761" s="31"/>
      <c r="CBT761" s="31"/>
      <c r="CBU761" s="31"/>
      <c r="CBV761" s="31"/>
      <c r="CBW761" s="31"/>
      <c r="CBX761" s="31"/>
      <c r="CBY761" s="31"/>
      <c r="CBZ761" s="31"/>
      <c r="CCA761" s="31"/>
      <c r="CCB761" s="31"/>
      <c r="CCC761" s="31"/>
      <c r="CCD761" s="31"/>
      <c r="CCE761" s="31"/>
      <c r="CCF761" s="31"/>
      <c r="CCG761" s="31"/>
      <c r="CCH761" s="31"/>
      <c r="CCI761" s="31"/>
      <c r="CCJ761" s="31"/>
      <c r="CCK761" s="31"/>
      <c r="CCL761" s="31"/>
      <c r="CCM761" s="31"/>
      <c r="CCN761" s="31"/>
      <c r="CCO761" s="31"/>
      <c r="CCP761" s="31"/>
      <c r="CCQ761" s="31"/>
      <c r="CCR761" s="31"/>
      <c r="CCS761" s="31"/>
      <c r="CCT761" s="31"/>
      <c r="CCU761" s="31"/>
      <c r="CCV761" s="31"/>
      <c r="CCW761" s="31"/>
      <c r="CCX761" s="31"/>
      <c r="CCY761" s="31"/>
      <c r="CCZ761" s="31"/>
      <c r="CDA761" s="31"/>
      <c r="CDB761" s="31"/>
      <c r="CDC761" s="31"/>
      <c r="CDD761" s="31"/>
      <c r="CDE761" s="31"/>
      <c r="CDF761" s="31"/>
      <c r="CDG761" s="31"/>
      <c r="CDH761" s="31"/>
      <c r="CDI761" s="31"/>
      <c r="CDJ761" s="31"/>
      <c r="CDK761" s="31"/>
      <c r="CDL761" s="31"/>
      <c r="CDM761" s="31"/>
      <c r="CDN761" s="31"/>
      <c r="CDO761" s="31"/>
      <c r="CDP761" s="31"/>
      <c r="CDQ761" s="31"/>
      <c r="CDR761" s="31"/>
      <c r="CDS761" s="31"/>
      <c r="CDT761" s="31"/>
      <c r="CDU761" s="31"/>
      <c r="CDV761" s="31"/>
      <c r="CDW761" s="31"/>
      <c r="CDX761" s="31"/>
      <c r="CDY761" s="31"/>
      <c r="CDZ761" s="31"/>
      <c r="CEA761" s="31"/>
      <c r="CEB761" s="31"/>
      <c r="CEC761" s="31"/>
      <c r="CED761" s="31"/>
      <c r="CEE761" s="31"/>
      <c r="CEF761" s="31"/>
      <c r="CEG761" s="31"/>
      <c r="CEH761" s="31"/>
      <c r="CEI761" s="31"/>
      <c r="CEJ761" s="31"/>
      <c r="CEK761" s="31"/>
      <c r="CEL761" s="31"/>
      <c r="CEM761" s="31"/>
      <c r="CEN761" s="31"/>
      <c r="CEO761" s="31"/>
      <c r="CEP761" s="31"/>
      <c r="CEQ761" s="31"/>
      <c r="CER761" s="31"/>
      <c r="CES761" s="31"/>
      <c r="CET761" s="31"/>
      <c r="CEU761" s="31"/>
      <c r="CEV761" s="31"/>
      <c r="CEW761" s="31"/>
      <c r="CEX761" s="31"/>
      <c r="CEY761" s="31"/>
      <c r="CEZ761" s="31"/>
      <c r="CFA761" s="31"/>
      <c r="CFB761" s="31"/>
      <c r="CFC761" s="31"/>
      <c r="CFD761" s="31"/>
      <c r="CFE761" s="31"/>
      <c r="CFF761" s="31"/>
      <c r="CFG761" s="31"/>
      <c r="CFH761" s="31"/>
      <c r="CFI761" s="31"/>
      <c r="CFJ761" s="31"/>
      <c r="CFK761" s="31"/>
      <c r="CFL761" s="31"/>
      <c r="CFM761" s="31"/>
      <c r="CFN761" s="31"/>
      <c r="CFO761" s="31"/>
      <c r="CFP761" s="31"/>
      <c r="CFQ761" s="31"/>
      <c r="CFR761" s="31"/>
      <c r="CFS761" s="31"/>
      <c r="CFT761" s="31"/>
      <c r="CFU761" s="31"/>
      <c r="CFV761" s="31"/>
      <c r="CFW761" s="31"/>
      <c r="CFX761" s="31"/>
      <c r="CFY761" s="31"/>
      <c r="CFZ761" s="31"/>
      <c r="CGA761" s="31"/>
      <c r="CGB761" s="31"/>
      <c r="CGC761" s="31"/>
      <c r="CGD761" s="31"/>
      <c r="CGE761" s="31"/>
      <c r="CGF761" s="31"/>
      <c r="CGG761" s="31"/>
      <c r="CGH761" s="31"/>
      <c r="CGI761" s="31"/>
      <c r="CGJ761" s="31"/>
      <c r="CGK761" s="31"/>
      <c r="CGL761" s="31"/>
      <c r="CGM761" s="31"/>
      <c r="CGN761" s="31"/>
      <c r="CGO761" s="31"/>
      <c r="CGP761" s="31"/>
      <c r="CGQ761" s="31"/>
      <c r="CGR761" s="31"/>
      <c r="CGS761" s="31"/>
      <c r="CGT761" s="31"/>
      <c r="CGU761" s="31"/>
      <c r="CGV761" s="31"/>
      <c r="CGW761" s="31"/>
      <c r="CGX761" s="31"/>
      <c r="CGY761" s="31"/>
      <c r="CGZ761" s="31"/>
      <c r="CHA761" s="31"/>
      <c r="CHB761" s="31"/>
      <c r="CHC761" s="31"/>
      <c r="CHD761" s="31"/>
      <c r="CHE761" s="31"/>
      <c r="CHF761" s="31"/>
      <c r="CHG761" s="31"/>
      <c r="CHH761" s="31"/>
      <c r="CHI761" s="31"/>
      <c r="CHJ761" s="31"/>
      <c r="CHK761" s="31"/>
      <c r="CHL761" s="31"/>
      <c r="CHM761" s="31"/>
      <c r="CHN761" s="31"/>
      <c r="CHO761" s="31"/>
      <c r="CHP761" s="31"/>
      <c r="CHQ761" s="31"/>
      <c r="CHR761" s="31"/>
      <c r="CHS761" s="31"/>
      <c r="CHT761" s="31"/>
      <c r="CHU761" s="31"/>
      <c r="CHV761" s="31"/>
      <c r="CHW761" s="31"/>
      <c r="CHX761" s="31"/>
      <c r="CHY761" s="31"/>
      <c r="CHZ761" s="31"/>
      <c r="CIA761" s="31"/>
      <c r="CIB761" s="31"/>
      <c r="CIC761" s="31"/>
      <c r="CID761" s="31"/>
      <c r="CIE761" s="31"/>
      <c r="CIF761" s="31"/>
      <c r="CIG761" s="31"/>
      <c r="CIH761" s="31"/>
      <c r="CII761" s="31"/>
      <c r="CIJ761" s="31"/>
      <c r="CIK761" s="31"/>
      <c r="CIL761" s="31"/>
      <c r="CIM761" s="31"/>
      <c r="CIN761" s="31"/>
      <c r="CIO761" s="31"/>
      <c r="CIP761" s="31"/>
      <c r="CIQ761" s="31"/>
      <c r="CIR761" s="31"/>
      <c r="CIS761" s="31"/>
      <c r="CIT761" s="31"/>
      <c r="CIU761" s="31"/>
      <c r="CIV761" s="31"/>
      <c r="CIW761" s="31"/>
      <c r="CIX761" s="31"/>
      <c r="CIY761" s="31"/>
      <c r="CIZ761" s="31"/>
      <c r="CJA761" s="31"/>
      <c r="CJB761" s="31"/>
      <c r="CJC761" s="31"/>
      <c r="CJD761" s="31"/>
      <c r="CJE761" s="31"/>
      <c r="CJF761" s="31"/>
      <c r="CJG761" s="31"/>
      <c r="CJH761" s="31"/>
      <c r="CJI761" s="31"/>
      <c r="CJJ761" s="31"/>
      <c r="CJK761" s="31"/>
      <c r="CJL761" s="31"/>
      <c r="CJM761" s="31"/>
      <c r="CJN761" s="31"/>
      <c r="CJO761" s="31"/>
      <c r="CJP761" s="31"/>
      <c r="CJQ761" s="31"/>
      <c r="CJR761" s="31"/>
      <c r="CJS761" s="31"/>
      <c r="CJT761" s="31"/>
      <c r="CJU761" s="31"/>
      <c r="CJV761" s="31"/>
      <c r="CJW761" s="31"/>
      <c r="CJX761" s="31"/>
      <c r="CJY761" s="31"/>
      <c r="CJZ761" s="31"/>
      <c r="CKA761" s="31"/>
      <c r="CKB761" s="31"/>
      <c r="CKC761" s="31"/>
      <c r="CKD761" s="31"/>
      <c r="CKE761" s="31"/>
      <c r="CKF761" s="31"/>
      <c r="CKG761" s="31"/>
      <c r="CKH761" s="31"/>
      <c r="CKI761" s="31"/>
      <c r="CKJ761" s="31"/>
      <c r="CKK761" s="31"/>
      <c r="CKL761" s="31"/>
      <c r="CKM761" s="31"/>
      <c r="CKN761" s="31"/>
      <c r="CKO761" s="31"/>
      <c r="CKP761" s="31"/>
      <c r="CKQ761" s="31"/>
      <c r="CKR761" s="31"/>
      <c r="CKS761" s="31"/>
      <c r="CKT761" s="31"/>
      <c r="CKU761" s="31"/>
      <c r="CKV761" s="31"/>
      <c r="CKW761" s="31"/>
      <c r="CKX761" s="31"/>
      <c r="CKY761" s="31"/>
      <c r="CKZ761" s="31"/>
      <c r="CLA761" s="31"/>
      <c r="CLB761" s="31"/>
      <c r="CLC761" s="31"/>
      <c r="CLD761" s="31"/>
      <c r="CLE761" s="31"/>
      <c r="CLF761" s="31"/>
      <c r="CLG761" s="31"/>
      <c r="CLH761" s="31"/>
      <c r="CLI761" s="31"/>
      <c r="CLJ761" s="31"/>
      <c r="CLK761" s="31"/>
      <c r="CLL761" s="31"/>
      <c r="CLM761" s="31"/>
      <c r="CLN761" s="31"/>
      <c r="CLO761" s="31"/>
      <c r="CLP761" s="31"/>
      <c r="CLQ761" s="31"/>
      <c r="CLR761" s="31"/>
      <c r="CLS761" s="31"/>
      <c r="CLT761" s="31"/>
      <c r="CLU761" s="31"/>
      <c r="CLV761" s="31"/>
      <c r="CLW761" s="31"/>
      <c r="CLX761" s="31"/>
      <c r="CLY761" s="31"/>
      <c r="CLZ761" s="31"/>
      <c r="CMA761" s="31"/>
      <c r="CMB761" s="31"/>
      <c r="CMC761" s="31"/>
      <c r="CMD761" s="31"/>
      <c r="CME761" s="31"/>
      <c r="CMF761" s="31"/>
      <c r="CMG761" s="31"/>
      <c r="CMH761" s="31"/>
      <c r="CMI761" s="31"/>
      <c r="CMJ761" s="31"/>
      <c r="CMK761" s="31"/>
      <c r="CML761" s="31"/>
      <c r="CMM761" s="31"/>
      <c r="CMN761" s="31"/>
      <c r="CMO761" s="31"/>
      <c r="CMP761" s="31"/>
      <c r="CMQ761" s="31"/>
      <c r="CMR761" s="31"/>
      <c r="CMS761" s="31"/>
      <c r="CMT761" s="31"/>
      <c r="CMU761" s="31"/>
      <c r="CMV761" s="31"/>
      <c r="CMW761" s="31"/>
      <c r="CMX761" s="31"/>
      <c r="CMY761" s="31"/>
      <c r="CMZ761" s="31"/>
      <c r="CNA761" s="31"/>
      <c r="CNB761" s="31"/>
      <c r="CNC761" s="31"/>
      <c r="CND761" s="31"/>
      <c r="CNE761" s="31"/>
      <c r="CNF761" s="31"/>
      <c r="CNG761" s="31"/>
      <c r="CNH761" s="31"/>
      <c r="CNI761" s="31"/>
      <c r="CNJ761" s="31"/>
      <c r="CNK761" s="31"/>
      <c r="CNL761" s="31"/>
      <c r="CNM761" s="31"/>
      <c r="CNN761" s="31"/>
      <c r="CNO761" s="31"/>
      <c r="CNP761" s="31"/>
      <c r="CNQ761" s="31"/>
      <c r="CNR761" s="31"/>
      <c r="CNS761" s="31"/>
      <c r="CNT761" s="31"/>
      <c r="CNU761" s="31"/>
      <c r="CNV761" s="31"/>
      <c r="CNW761" s="31"/>
      <c r="CNX761" s="31"/>
      <c r="CNY761" s="31"/>
      <c r="CNZ761" s="31"/>
      <c r="COA761" s="31"/>
      <c r="COB761" s="31"/>
      <c r="COC761" s="31"/>
      <c r="COD761" s="31"/>
      <c r="COE761" s="31"/>
      <c r="COF761" s="31"/>
      <c r="COG761" s="31"/>
      <c r="COH761" s="31"/>
      <c r="COI761" s="31"/>
      <c r="COJ761" s="31"/>
      <c r="COK761" s="31"/>
      <c r="COL761" s="31"/>
      <c r="COM761" s="31"/>
      <c r="CON761" s="31"/>
      <c r="COO761" s="31"/>
      <c r="COP761" s="31"/>
      <c r="COQ761" s="31"/>
      <c r="COR761" s="31"/>
      <c r="COS761" s="31"/>
      <c r="COT761" s="31"/>
      <c r="COU761" s="31"/>
      <c r="COV761" s="31"/>
      <c r="COW761" s="31"/>
      <c r="COX761" s="31"/>
      <c r="COY761" s="31"/>
      <c r="COZ761" s="31"/>
      <c r="CPA761" s="31"/>
      <c r="CPB761" s="31"/>
      <c r="CPC761" s="31"/>
      <c r="CPD761" s="31"/>
      <c r="CPE761" s="31"/>
      <c r="CPF761" s="31"/>
      <c r="CPG761" s="31"/>
      <c r="CPH761" s="31"/>
      <c r="CPI761" s="31"/>
      <c r="CPJ761" s="31"/>
      <c r="CPK761" s="31"/>
      <c r="CPL761" s="31"/>
      <c r="CPM761" s="31"/>
      <c r="CPN761" s="31"/>
      <c r="CPO761" s="31"/>
      <c r="CPP761" s="31"/>
      <c r="CPQ761" s="31"/>
      <c r="CPR761" s="31"/>
      <c r="CPS761" s="31"/>
      <c r="CPT761" s="31"/>
      <c r="CPU761" s="31"/>
      <c r="CPV761" s="31"/>
      <c r="CPW761" s="31"/>
      <c r="CPX761" s="31"/>
      <c r="CPY761" s="31"/>
      <c r="CPZ761" s="31"/>
      <c r="CQA761" s="31"/>
      <c r="CQB761" s="31"/>
      <c r="CQC761" s="31"/>
      <c r="CQD761" s="31"/>
      <c r="CQE761" s="31"/>
      <c r="CQF761" s="31"/>
      <c r="CQG761" s="31"/>
      <c r="CQH761" s="31"/>
      <c r="CQI761" s="31"/>
      <c r="CQJ761" s="31"/>
      <c r="CQK761" s="31"/>
      <c r="CQL761" s="31"/>
      <c r="CQM761" s="31"/>
      <c r="CQN761" s="31"/>
      <c r="CQO761" s="31"/>
      <c r="CQP761" s="31"/>
      <c r="CQQ761" s="31"/>
      <c r="CQR761" s="31"/>
      <c r="CQS761" s="31"/>
      <c r="CQT761" s="31"/>
      <c r="CQU761" s="31"/>
      <c r="CQV761" s="31"/>
      <c r="CQW761" s="31"/>
      <c r="CQX761" s="31"/>
      <c r="CQY761" s="31"/>
      <c r="CQZ761" s="31"/>
      <c r="CRA761" s="31"/>
      <c r="CRB761" s="31"/>
      <c r="CRC761" s="31"/>
      <c r="CRD761" s="31"/>
      <c r="CRE761" s="31"/>
      <c r="CRF761" s="31"/>
      <c r="CRG761" s="31"/>
      <c r="CRH761" s="31"/>
      <c r="CRI761" s="31"/>
      <c r="CRJ761" s="31"/>
      <c r="CRK761" s="31"/>
      <c r="CRL761" s="31"/>
      <c r="CRM761" s="31"/>
      <c r="CRN761" s="31"/>
      <c r="CRO761" s="31"/>
      <c r="CRP761" s="31"/>
      <c r="CRQ761" s="31"/>
      <c r="CRR761" s="31"/>
      <c r="CRS761" s="31"/>
      <c r="CRT761" s="31"/>
      <c r="CRU761" s="31"/>
      <c r="CRV761" s="31"/>
      <c r="CRW761" s="31"/>
      <c r="CRX761" s="31"/>
      <c r="CRY761" s="31"/>
      <c r="CRZ761" s="31"/>
      <c r="CSA761" s="31"/>
      <c r="CSB761" s="31"/>
      <c r="CSC761" s="31"/>
      <c r="CSD761" s="31"/>
      <c r="CSE761" s="31"/>
      <c r="CSF761" s="31"/>
      <c r="CSG761" s="31"/>
      <c r="CSH761" s="31"/>
      <c r="CSI761" s="31"/>
      <c r="CSJ761" s="31"/>
      <c r="CSK761" s="31"/>
      <c r="CSL761" s="31"/>
      <c r="CSM761" s="31"/>
      <c r="CSN761" s="31"/>
      <c r="CSO761" s="31"/>
      <c r="CSP761" s="31"/>
      <c r="CSQ761" s="31"/>
      <c r="CSR761" s="31"/>
      <c r="CSS761" s="31"/>
      <c r="CST761" s="31"/>
      <c r="CSU761" s="31"/>
      <c r="CSV761" s="31"/>
      <c r="CSW761" s="31"/>
      <c r="CSX761" s="31"/>
      <c r="CSY761" s="31"/>
      <c r="CSZ761" s="31"/>
      <c r="CTA761" s="31"/>
      <c r="CTB761" s="31"/>
      <c r="CTC761" s="31"/>
      <c r="CTD761" s="31"/>
      <c r="CTE761" s="31"/>
      <c r="CTF761" s="31"/>
      <c r="CTG761" s="31"/>
      <c r="CTH761" s="31"/>
      <c r="CTI761" s="31"/>
      <c r="CTJ761" s="31"/>
      <c r="CTK761" s="31"/>
      <c r="CTL761" s="31"/>
      <c r="CTM761" s="31"/>
      <c r="CTN761" s="31"/>
      <c r="CTO761" s="31"/>
      <c r="CTP761" s="31"/>
      <c r="CTQ761" s="31"/>
      <c r="CTR761" s="31"/>
      <c r="CTS761" s="31"/>
      <c r="CTT761" s="31"/>
      <c r="CTU761" s="31"/>
      <c r="CTV761" s="31"/>
      <c r="CTW761" s="31"/>
      <c r="CTX761" s="31"/>
      <c r="CTY761" s="31"/>
      <c r="CTZ761" s="31"/>
      <c r="CUA761" s="31"/>
      <c r="CUB761" s="31"/>
      <c r="CUC761" s="31"/>
      <c r="CUD761" s="31"/>
      <c r="CUE761" s="31"/>
      <c r="CUF761" s="31"/>
      <c r="CUG761" s="31"/>
      <c r="CUH761" s="31"/>
      <c r="CUI761" s="31"/>
      <c r="CUJ761" s="31"/>
      <c r="CUK761" s="31"/>
      <c r="CUL761" s="31"/>
      <c r="CUM761" s="31"/>
      <c r="CUN761" s="31"/>
      <c r="CUO761" s="31"/>
      <c r="CUP761" s="31"/>
      <c r="CUQ761" s="31"/>
      <c r="CUR761" s="31"/>
      <c r="CUS761" s="31"/>
      <c r="CUT761" s="31"/>
      <c r="CUU761" s="31"/>
      <c r="CUV761" s="31"/>
      <c r="CUW761" s="31"/>
      <c r="CUX761" s="31"/>
      <c r="CUY761" s="31"/>
      <c r="CUZ761" s="31"/>
      <c r="CVA761" s="31"/>
      <c r="CVB761" s="31"/>
      <c r="CVC761" s="31"/>
      <c r="CVD761" s="31"/>
      <c r="CVE761" s="31"/>
      <c r="CVF761" s="31"/>
      <c r="CVG761" s="31"/>
      <c r="CVH761" s="31"/>
      <c r="CVI761" s="31"/>
      <c r="CVJ761" s="31"/>
      <c r="CVK761" s="31"/>
      <c r="CVL761" s="31"/>
      <c r="CVM761" s="31"/>
      <c r="CVN761" s="31"/>
      <c r="CVO761" s="31"/>
      <c r="CVP761" s="31"/>
      <c r="CVQ761" s="31"/>
      <c r="CVR761" s="31"/>
      <c r="CVS761" s="31"/>
      <c r="CVT761" s="31"/>
      <c r="CVU761" s="31"/>
      <c r="CVV761" s="31"/>
      <c r="CVW761" s="31"/>
      <c r="CVX761" s="31"/>
      <c r="CVY761" s="31"/>
      <c r="CVZ761" s="31"/>
      <c r="CWA761" s="31"/>
      <c r="CWB761" s="31"/>
      <c r="CWC761" s="31"/>
      <c r="CWD761" s="31"/>
      <c r="CWE761" s="31"/>
      <c r="CWF761" s="31"/>
      <c r="CWG761" s="31"/>
      <c r="CWH761" s="31"/>
      <c r="CWI761" s="31"/>
      <c r="CWJ761" s="31"/>
      <c r="CWK761" s="31"/>
      <c r="CWL761" s="31"/>
      <c r="CWM761" s="31"/>
      <c r="CWN761" s="31"/>
      <c r="CWO761" s="31"/>
      <c r="CWP761" s="31"/>
      <c r="CWQ761" s="31"/>
      <c r="CWR761" s="31"/>
      <c r="CWS761" s="31"/>
      <c r="CWT761" s="31"/>
      <c r="CWU761" s="31"/>
      <c r="CWV761" s="31"/>
      <c r="CWW761" s="31"/>
      <c r="CWX761" s="31"/>
      <c r="CWY761" s="31"/>
      <c r="CWZ761" s="31"/>
      <c r="CXA761" s="31"/>
      <c r="CXB761" s="31"/>
      <c r="CXC761" s="31"/>
      <c r="CXD761" s="31"/>
      <c r="CXE761" s="31"/>
      <c r="CXF761" s="31"/>
      <c r="CXG761" s="31"/>
      <c r="CXH761" s="31"/>
      <c r="CXI761" s="31"/>
      <c r="CXJ761" s="31"/>
      <c r="CXK761" s="31"/>
      <c r="CXL761" s="31"/>
      <c r="CXM761" s="31"/>
      <c r="CXN761" s="31"/>
      <c r="CXO761" s="31"/>
      <c r="CXP761" s="31"/>
      <c r="CXQ761" s="31"/>
      <c r="CXR761" s="31"/>
      <c r="CXS761" s="31"/>
      <c r="CXT761" s="31"/>
      <c r="CXU761" s="31"/>
      <c r="CXV761" s="31"/>
      <c r="CXW761" s="31"/>
      <c r="CXX761" s="31"/>
      <c r="CXY761" s="31"/>
      <c r="CXZ761" s="31"/>
      <c r="CYA761" s="31"/>
      <c r="CYB761" s="31"/>
      <c r="CYC761" s="31"/>
      <c r="CYD761" s="31"/>
      <c r="CYE761" s="31"/>
      <c r="CYF761" s="31"/>
      <c r="CYG761" s="31"/>
      <c r="CYH761" s="31"/>
      <c r="CYI761" s="31"/>
      <c r="CYJ761" s="31"/>
      <c r="CYK761" s="31"/>
      <c r="CYL761" s="31"/>
      <c r="CYM761" s="31"/>
      <c r="CYN761" s="31"/>
      <c r="CYO761" s="31"/>
      <c r="CYP761" s="31"/>
      <c r="CYQ761" s="31"/>
      <c r="CYR761" s="31"/>
      <c r="CYS761" s="31"/>
      <c r="CYT761" s="31"/>
      <c r="CYU761" s="31"/>
      <c r="CYV761" s="31"/>
      <c r="CYW761" s="31"/>
      <c r="CYX761" s="31"/>
      <c r="CYY761" s="31"/>
      <c r="CYZ761" s="31"/>
      <c r="CZA761" s="31"/>
      <c r="CZB761" s="31"/>
      <c r="CZC761" s="31"/>
      <c r="CZD761" s="31"/>
      <c r="CZE761" s="31"/>
      <c r="CZF761" s="31"/>
      <c r="CZG761" s="31"/>
      <c r="CZH761" s="31"/>
      <c r="CZI761" s="31"/>
      <c r="CZJ761" s="31"/>
      <c r="CZK761" s="31"/>
      <c r="CZL761" s="31"/>
      <c r="CZM761" s="31"/>
      <c r="CZN761" s="31"/>
      <c r="CZO761" s="31"/>
      <c r="CZP761" s="31"/>
      <c r="CZQ761" s="31"/>
      <c r="CZR761" s="31"/>
      <c r="CZS761" s="31"/>
      <c r="CZT761" s="31"/>
      <c r="CZU761" s="31"/>
      <c r="CZV761" s="31"/>
      <c r="CZW761" s="31"/>
      <c r="CZX761" s="31"/>
      <c r="CZY761" s="31"/>
      <c r="CZZ761" s="31"/>
      <c r="DAA761" s="31"/>
      <c r="DAB761" s="31"/>
      <c r="DAC761" s="31"/>
      <c r="DAD761" s="31"/>
      <c r="DAE761" s="31"/>
      <c r="DAF761" s="31"/>
      <c r="DAG761" s="31"/>
      <c r="DAH761" s="31"/>
      <c r="DAI761" s="31"/>
      <c r="DAJ761" s="31"/>
      <c r="DAK761" s="31"/>
      <c r="DAL761" s="31"/>
      <c r="DAM761" s="31"/>
      <c r="DAN761" s="31"/>
      <c r="DAO761" s="31"/>
      <c r="DAP761" s="31"/>
      <c r="DAQ761" s="31"/>
      <c r="DAR761" s="31"/>
      <c r="DAS761" s="31"/>
      <c r="DAT761" s="31"/>
      <c r="DAU761" s="31"/>
      <c r="DAV761" s="31"/>
      <c r="DAW761" s="31"/>
      <c r="DAX761" s="31"/>
      <c r="DAY761" s="31"/>
      <c r="DAZ761" s="31"/>
      <c r="DBA761" s="31"/>
      <c r="DBB761" s="31"/>
      <c r="DBC761" s="31"/>
      <c r="DBD761" s="31"/>
      <c r="DBE761" s="31"/>
      <c r="DBF761" s="31"/>
      <c r="DBG761" s="31"/>
      <c r="DBH761" s="31"/>
      <c r="DBI761" s="31"/>
      <c r="DBJ761" s="31"/>
      <c r="DBK761" s="31"/>
      <c r="DBL761" s="31"/>
      <c r="DBM761" s="31"/>
      <c r="DBN761" s="31"/>
      <c r="DBO761" s="31"/>
      <c r="DBP761" s="31"/>
      <c r="DBQ761" s="31"/>
      <c r="DBR761" s="31"/>
      <c r="DBS761" s="31"/>
      <c r="DBT761" s="31"/>
      <c r="DBU761" s="31"/>
      <c r="DBV761" s="31"/>
      <c r="DBW761" s="31"/>
      <c r="DBX761" s="31"/>
      <c r="DBY761" s="31"/>
      <c r="DBZ761" s="31"/>
      <c r="DCA761" s="31"/>
      <c r="DCB761" s="31"/>
      <c r="DCC761" s="31"/>
      <c r="DCD761" s="31"/>
      <c r="DCE761" s="31"/>
      <c r="DCF761" s="31"/>
      <c r="DCG761" s="31"/>
      <c r="DCH761" s="31"/>
      <c r="DCI761" s="31"/>
      <c r="DCJ761" s="31"/>
      <c r="DCK761" s="31"/>
      <c r="DCL761" s="31"/>
      <c r="DCM761" s="31"/>
      <c r="DCN761" s="31"/>
      <c r="DCO761" s="31"/>
      <c r="DCP761" s="31"/>
      <c r="DCQ761" s="31"/>
      <c r="DCR761" s="31"/>
      <c r="DCS761" s="31"/>
      <c r="DCT761" s="31"/>
      <c r="DCU761" s="31"/>
      <c r="DCV761" s="31"/>
      <c r="DCW761" s="31"/>
      <c r="DCX761" s="31"/>
      <c r="DCY761" s="31"/>
      <c r="DCZ761" s="31"/>
      <c r="DDA761" s="31"/>
      <c r="DDB761" s="31"/>
      <c r="DDC761" s="31"/>
      <c r="DDD761" s="31"/>
      <c r="DDE761" s="31"/>
      <c r="DDF761" s="31"/>
      <c r="DDG761" s="31"/>
      <c r="DDH761" s="31"/>
      <c r="DDI761" s="31"/>
      <c r="DDJ761" s="31"/>
      <c r="DDK761" s="31"/>
      <c r="DDL761" s="31"/>
      <c r="DDM761" s="31"/>
      <c r="DDN761" s="31"/>
      <c r="DDO761" s="31"/>
      <c r="DDP761" s="31"/>
      <c r="DDQ761" s="31"/>
      <c r="DDR761" s="31"/>
      <c r="DDS761" s="31"/>
      <c r="DDT761" s="31"/>
      <c r="DDU761" s="31"/>
      <c r="DDV761" s="31"/>
      <c r="DDW761" s="31"/>
      <c r="DDX761" s="31"/>
      <c r="DDY761" s="31"/>
      <c r="DDZ761" s="31"/>
      <c r="DEA761" s="31"/>
      <c r="DEB761" s="31"/>
      <c r="DEC761" s="31"/>
      <c r="DED761" s="31"/>
      <c r="DEE761" s="31"/>
      <c r="DEF761" s="31"/>
      <c r="DEG761" s="31"/>
      <c r="DEH761" s="31"/>
      <c r="DEI761" s="31"/>
      <c r="DEJ761" s="31"/>
      <c r="DEK761" s="31"/>
      <c r="DEL761" s="31"/>
      <c r="DEM761" s="31"/>
      <c r="DEN761" s="31"/>
      <c r="DEO761" s="31"/>
      <c r="DEP761" s="31"/>
      <c r="DEQ761" s="31"/>
      <c r="DER761" s="31"/>
      <c r="DES761" s="31"/>
      <c r="DET761" s="31"/>
      <c r="DEU761" s="31"/>
      <c r="DEV761" s="31"/>
      <c r="DEW761" s="31"/>
      <c r="DEX761" s="31"/>
      <c r="DEY761" s="31"/>
      <c r="DEZ761" s="31"/>
      <c r="DFA761" s="31"/>
      <c r="DFB761" s="31"/>
      <c r="DFC761" s="31"/>
      <c r="DFD761" s="31"/>
      <c r="DFE761" s="31"/>
      <c r="DFF761" s="31"/>
      <c r="DFG761" s="31"/>
      <c r="DFH761" s="31"/>
      <c r="DFI761" s="31"/>
      <c r="DFJ761" s="31"/>
      <c r="DFK761" s="31"/>
      <c r="DFL761" s="31"/>
      <c r="DFM761" s="31"/>
      <c r="DFN761" s="31"/>
      <c r="DFO761" s="31"/>
      <c r="DFP761" s="31"/>
      <c r="DFQ761" s="31"/>
      <c r="DFR761" s="31"/>
      <c r="DFS761" s="31"/>
      <c r="DFT761" s="31"/>
      <c r="DFU761" s="31"/>
      <c r="DFV761" s="31"/>
      <c r="DFW761" s="31"/>
      <c r="DFX761" s="31"/>
      <c r="DFY761" s="31"/>
      <c r="DFZ761" s="31"/>
      <c r="DGA761" s="31"/>
      <c r="DGB761" s="31"/>
      <c r="DGC761" s="31"/>
      <c r="DGD761" s="31"/>
      <c r="DGE761" s="31"/>
      <c r="DGF761" s="31"/>
      <c r="DGG761" s="31"/>
      <c r="DGH761" s="31"/>
      <c r="DGI761" s="31"/>
      <c r="DGJ761" s="31"/>
      <c r="DGK761" s="31"/>
      <c r="DGL761" s="31"/>
      <c r="DGM761" s="31"/>
      <c r="DGN761" s="31"/>
      <c r="DGO761" s="31"/>
      <c r="DGP761" s="31"/>
      <c r="DGQ761" s="31"/>
      <c r="DGR761" s="31"/>
      <c r="DGS761" s="31"/>
      <c r="DGT761" s="31"/>
      <c r="DGU761" s="31"/>
      <c r="DGV761" s="31"/>
      <c r="DGW761" s="31"/>
      <c r="DGX761" s="31"/>
      <c r="DGY761" s="31"/>
      <c r="DGZ761" s="31"/>
      <c r="DHA761" s="31"/>
      <c r="DHB761" s="31"/>
      <c r="DHC761" s="31"/>
      <c r="DHD761" s="31"/>
      <c r="DHE761" s="31"/>
      <c r="DHF761" s="31"/>
      <c r="DHG761" s="31"/>
      <c r="DHH761" s="31"/>
      <c r="DHI761" s="31"/>
      <c r="DHJ761" s="31"/>
      <c r="DHK761" s="31"/>
      <c r="DHL761" s="31"/>
      <c r="DHM761" s="31"/>
      <c r="DHN761" s="31"/>
      <c r="DHO761" s="31"/>
      <c r="DHP761" s="31"/>
      <c r="DHQ761" s="31"/>
      <c r="DHR761" s="31"/>
      <c r="DHS761" s="31"/>
      <c r="DHT761" s="31"/>
      <c r="DHU761" s="31"/>
      <c r="DHV761" s="31"/>
      <c r="DHW761" s="31"/>
      <c r="DHX761" s="31"/>
      <c r="DHY761" s="31"/>
      <c r="DHZ761" s="31"/>
      <c r="DIA761" s="31"/>
      <c r="DIB761" s="31"/>
      <c r="DIC761" s="31"/>
      <c r="DID761" s="31"/>
      <c r="DIE761" s="31"/>
      <c r="DIF761" s="31"/>
      <c r="DIG761" s="31"/>
      <c r="DIH761" s="31"/>
      <c r="DII761" s="31"/>
      <c r="DIJ761" s="31"/>
      <c r="DIK761" s="31"/>
      <c r="DIL761" s="31"/>
      <c r="DIM761" s="31"/>
      <c r="DIN761" s="31"/>
      <c r="DIO761" s="31"/>
      <c r="DIP761" s="31"/>
      <c r="DIQ761" s="31"/>
      <c r="DIR761" s="31"/>
      <c r="DIS761" s="31"/>
      <c r="DIT761" s="31"/>
      <c r="DIU761" s="31"/>
      <c r="DIV761" s="31"/>
      <c r="DIW761" s="31"/>
      <c r="DIX761" s="31"/>
      <c r="DIY761" s="31"/>
      <c r="DIZ761" s="31"/>
      <c r="DJA761" s="31"/>
      <c r="DJB761" s="31"/>
      <c r="DJC761" s="31"/>
      <c r="DJD761" s="31"/>
      <c r="DJE761" s="31"/>
      <c r="DJF761" s="31"/>
      <c r="DJG761" s="31"/>
      <c r="DJH761" s="31"/>
      <c r="DJI761" s="31"/>
      <c r="DJJ761" s="31"/>
      <c r="DJK761" s="31"/>
      <c r="DJL761" s="31"/>
      <c r="DJM761" s="31"/>
      <c r="DJN761" s="31"/>
      <c r="DJO761" s="31"/>
      <c r="DJP761" s="31"/>
      <c r="DJQ761" s="31"/>
      <c r="DJR761" s="31"/>
      <c r="DJS761" s="31"/>
      <c r="DJT761" s="31"/>
      <c r="DJU761" s="31"/>
      <c r="DJV761" s="31"/>
      <c r="DJW761" s="31"/>
      <c r="DJX761" s="31"/>
      <c r="DJY761" s="31"/>
      <c r="DJZ761" s="31"/>
      <c r="DKA761" s="31"/>
      <c r="DKB761" s="31"/>
      <c r="DKC761" s="31"/>
      <c r="DKD761" s="31"/>
      <c r="DKE761" s="31"/>
      <c r="DKF761" s="31"/>
      <c r="DKG761" s="31"/>
      <c r="DKH761" s="31"/>
      <c r="DKI761" s="31"/>
      <c r="DKJ761" s="31"/>
      <c r="DKK761" s="31"/>
      <c r="DKL761" s="31"/>
      <c r="DKM761" s="31"/>
      <c r="DKN761" s="31"/>
      <c r="DKO761" s="31"/>
      <c r="DKP761" s="31"/>
      <c r="DKQ761" s="31"/>
      <c r="DKR761" s="31"/>
      <c r="DKS761" s="31"/>
      <c r="DKT761" s="31"/>
      <c r="DKU761" s="31"/>
      <c r="DKV761" s="31"/>
      <c r="DKW761" s="31"/>
      <c r="DKX761" s="31"/>
      <c r="DKY761" s="31"/>
      <c r="DKZ761" s="31"/>
      <c r="DLA761" s="31"/>
      <c r="DLB761" s="31"/>
      <c r="DLC761" s="31"/>
      <c r="DLD761" s="31"/>
      <c r="DLE761" s="31"/>
      <c r="DLF761" s="31"/>
      <c r="DLG761" s="31"/>
      <c r="DLH761" s="31"/>
      <c r="DLI761" s="31"/>
      <c r="DLJ761" s="31"/>
      <c r="DLK761" s="31"/>
      <c r="DLL761" s="31"/>
      <c r="DLM761" s="31"/>
      <c r="DLN761" s="31"/>
      <c r="DLO761" s="31"/>
      <c r="DLP761" s="31"/>
      <c r="DLQ761" s="31"/>
      <c r="DLR761" s="31"/>
      <c r="DLS761" s="31"/>
      <c r="DLT761" s="31"/>
      <c r="DLU761" s="31"/>
      <c r="DLV761" s="31"/>
      <c r="DLW761" s="31"/>
      <c r="DLX761" s="31"/>
      <c r="DLY761" s="31"/>
      <c r="DLZ761" s="31"/>
      <c r="DMA761" s="31"/>
      <c r="DMB761" s="31"/>
      <c r="DMC761" s="31"/>
      <c r="DMD761" s="31"/>
      <c r="DME761" s="31"/>
      <c r="DMF761" s="31"/>
      <c r="DMG761" s="31"/>
      <c r="DMH761" s="31"/>
      <c r="DMI761" s="31"/>
      <c r="DMJ761" s="31"/>
      <c r="DMK761" s="31"/>
      <c r="DML761" s="31"/>
      <c r="DMM761" s="31"/>
      <c r="DMN761" s="31"/>
      <c r="DMO761" s="31"/>
      <c r="DMP761" s="31"/>
      <c r="DMQ761" s="31"/>
      <c r="DMR761" s="31"/>
      <c r="DMS761" s="31"/>
      <c r="DMT761" s="31"/>
      <c r="DMU761" s="31"/>
      <c r="DMV761" s="31"/>
      <c r="DMW761" s="31"/>
      <c r="DMX761" s="31"/>
      <c r="DMY761" s="31"/>
      <c r="DMZ761" s="31"/>
      <c r="DNA761" s="31"/>
      <c r="DNB761" s="31"/>
      <c r="DNC761" s="31"/>
      <c r="DND761" s="31"/>
      <c r="DNE761" s="31"/>
      <c r="DNF761" s="31"/>
      <c r="DNG761" s="31"/>
      <c r="DNH761" s="31"/>
      <c r="DNI761" s="31"/>
      <c r="DNJ761" s="31"/>
      <c r="DNK761" s="31"/>
      <c r="DNL761" s="31"/>
      <c r="DNM761" s="31"/>
      <c r="DNN761" s="31"/>
      <c r="DNO761" s="31"/>
      <c r="DNP761" s="31"/>
      <c r="DNQ761" s="31"/>
      <c r="DNR761" s="31"/>
      <c r="DNS761" s="31"/>
      <c r="DNT761" s="31"/>
      <c r="DNU761" s="31"/>
      <c r="DNV761" s="31"/>
      <c r="DNW761" s="31"/>
      <c r="DNX761" s="31"/>
      <c r="DNY761" s="31"/>
      <c r="DNZ761" s="31"/>
      <c r="DOA761" s="31"/>
      <c r="DOB761" s="31"/>
      <c r="DOC761" s="31"/>
      <c r="DOD761" s="31"/>
      <c r="DOE761" s="31"/>
      <c r="DOF761" s="31"/>
      <c r="DOG761" s="31"/>
      <c r="DOH761" s="31"/>
      <c r="DOI761" s="31"/>
      <c r="DOJ761" s="31"/>
      <c r="DOK761" s="31"/>
      <c r="DOL761" s="31"/>
      <c r="DOM761" s="31"/>
      <c r="DON761" s="31"/>
      <c r="DOO761" s="31"/>
      <c r="DOP761" s="31"/>
      <c r="DOQ761" s="31"/>
      <c r="DOR761" s="31"/>
      <c r="DOS761" s="31"/>
      <c r="DOT761" s="31"/>
      <c r="DOU761" s="31"/>
      <c r="DOV761" s="31"/>
      <c r="DOW761" s="31"/>
      <c r="DOX761" s="31"/>
      <c r="DOY761" s="31"/>
      <c r="DOZ761" s="31"/>
      <c r="DPA761" s="31"/>
      <c r="DPB761" s="31"/>
      <c r="DPC761" s="31"/>
      <c r="DPD761" s="31"/>
      <c r="DPE761" s="31"/>
      <c r="DPF761" s="31"/>
      <c r="DPG761" s="31"/>
      <c r="DPH761" s="31"/>
      <c r="DPI761" s="31"/>
      <c r="DPJ761" s="31"/>
      <c r="DPK761" s="31"/>
      <c r="DPL761" s="31"/>
      <c r="DPM761" s="31"/>
      <c r="DPN761" s="31"/>
      <c r="DPO761" s="31"/>
      <c r="DPP761" s="31"/>
      <c r="DPQ761" s="31"/>
      <c r="DPR761" s="31"/>
      <c r="DPS761" s="31"/>
      <c r="DPT761" s="31"/>
      <c r="DPU761" s="31"/>
      <c r="DPV761" s="31"/>
      <c r="DPW761" s="31"/>
      <c r="DPX761" s="31"/>
      <c r="DPY761" s="31"/>
      <c r="DPZ761" s="31"/>
      <c r="DQA761" s="31"/>
      <c r="DQB761" s="31"/>
      <c r="DQC761" s="31"/>
      <c r="DQD761" s="31"/>
      <c r="DQE761" s="31"/>
      <c r="DQF761" s="31"/>
      <c r="DQG761" s="31"/>
      <c r="DQH761" s="31"/>
      <c r="DQI761" s="31"/>
      <c r="DQJ761" s="31"/>
      <c r="DQK761" s="31"/>
      <c r="DQL761" s="31"/>
      <c r="DQM761" s="31"/>
      <c r="DQN761" s="31"/>
      <c r="DQO761" s="31"/>
      <c r="DQP761" s="31"/>
      <c r="DQQ761" s="31"/>
      <c r="DQR761" s="31"/>
      <c r="DQS761" s="31"/>
      <c r="DQT761" s="31"/>
      <c r="DQU761" s="31"/>
      <c r="DQV761" s="31"/>
      <c r="DQW761" s="31"/>
      <c r="DQX761" s="31"/>
      <c r="DQY761" s="31"/>
      <c r="DQZ761" s="31"/>
      <c r="DRA761" s="31"/>
      <c r="DRB761" s="31"/>
      <c r="DRC761" s="31"/>
      <c r="DRD761" s="31"/>
      <c r="DRE761" s="31"/>
      <c r="DRF761" s="31"/>
      <c r="DRG761" s="31"/>
      <c r="DRH761" s="31"/>
      <c r="DRI761" s="31"/>
      <c r="DRJ761" s="31"/>
      <c r="DRK761" s="31"/>
      <c r="DRL761" s="31"/>
      <c r="DRM761" s="31"/>
      <c r="DRN761" s="31"/>
      <c r="DRO761" s="31"/>
      <c r="DRP761" s="31"/>
      <c r="DRQ761" s="31"/>
      <c r="DRR761" s="31"/>
      <c r="DRS761" s="31"/>
      <c r="DRT761" s="31"/>
      <c r="DRU761" s="31"/>
      <c r="DRV761" s="31"/>
      <c r="DRW761" s="31"/>
      <c r="DRX761" s="31"/>
      <c r="DRY761" s="31"/>
      <c r="DRZ761" s="31"/>
      <c r="DSA761" s="31"/>
      <c r="DSB761" s="31"/>
      <c r="DSC761" s="31"/>
      <c r="DSD761" s="31"/>
      <c r="DSE761" s="31"/>
      <c r="DSF761" s="31"/>
      <c r="DSG761" s="31"/>
      <c r="DSH761" s="31"/>
      <c r="DSI761" s="31"/>
      <c r="DSJ761" s="31"/>
      <c r="DSK761" s="31"/>
      <c r="DSL761" s="31"/>
      <c r="DSM761" s="31"/>
      <c r="DSN761" s="31"/>
      <c r="DSO761" s="31"/>
      <c r="DSP761" s="31"/>
      <c r="DSQ761" s="31"/>
      <c r="DSR761" s="31"/>
      <c r="DSS761" s="31"/>
      <c r="DST761" s="31"/>
      <c r="DSU761" s="31"/>
      <c r="DSV761" s="31"/>
      <c r="DSW761" s="31"/>
      <c r="DSX761" s="31"/>
      <c r="DSY761" s="31"/>
      <c r="DSZ761" s="31"/>
      <c r="DTA761" s="31"/>
      <c r="DTB761" s="31"/>
      <c r="DTC761" s="31"/>
      <c r="DTD761" s="31"/>
      <c r="DTE761" s="31"/>
      <c r="DTF761" s="31"/>
      <c r="DTG761" s="31"/>
      <c r="DTH761" s="31"/>
      <c r="DTI761" s="31"/>
      <c r="DTJ761" s="31"/>
      <c r="DTK761" s="31"/>
      <c r="DTL761" s="31"/>
      <c r="DTM761" s="31"/>
      <c r="DTN761" s="31"/>
      <c r="DTO761" s="31"/>
      <c r="DTP761" s="31"/>
      <c r="DTQ761" s="31"/>
      <c r="DTR761" s="31"/>
      <c r="DTS761" s="31"/>
      <c r="DTT761" s="31"/>
      <c r="DTU761" s="31"/>
      <c r="DTV761" s="31"/>
      <c r="DTW761" s="31"/>
      <c r="DTX761" s="31"/>
      <c r="DTY761" s="31"/>
      <c r="DTZ761" s="31"/>
      <c r="DUA761" s="31"/>
      <c r="DUB761" s="31"/>
      <c r="DUC761" s="31"/>
      <c r="DUD761" s="31"/>
      <c r="DUE761" s="31"/>
      <c r="DUF761" s="31"/>
      <c r="DUG761" s="31"/>
      <c r="DUH761" s="31"/>
      <c r="DUI761" s="31"/>
      <c r="DUJ761" s="31"/>
      <c r="DUK761" s="31"/>
      <c r="DUL761" s="31"/>
      <c r="DUM761" s="31"/>
      <c r="DUN761" s="31"/>
      <c r="DUO761" s="31"/>
      <c r="DUP761" s="31"/>
      <c r="DUQ761" s="31"/>
      <c r="DUR761" s="31"/>
      <c r="DUS761" s="31"/>
      <c r="DUT761" s="31"/>
      <c r="DUU761" s="31"/>
      <c r="DUV761" s="31"/>
      <c r="DUW761" s="31"/>
      <c r="DUX761" s="31"/>
      <c r="DUY761" s="31"/>
      <c r="DUZ761" s="31"/>
      <c r="DVA761" s="31"/>
      <c r="DVB761" s="31"/>
      <c r="DVC761" s="31"/>
      <c r="DVD761" s="31"/>
      <c r="DVE761" s="31"/>
      <c r="DVF761" s="31"/>
      <c r="DVG761" s="31"/>
      <c r="DVH761" s="31"/>
      <c r="DVI761" s="31"/>
      <c r="DVJ761" s="31"/>
      <c r="DVK761" s="31"/>
      <c r="DVL761" s="31"/>
      <c r="DVM761" s="31"/>
      <c r="DVN761" s="31"/>
      <c r="DVO761" s="31"/>
      <c r="DVP761" s="31"/>
      <c r="DVQ761" s="31"/>
      <c r="DVR761" s="31"/>
      <c r="DVS761" s="31"/>
      <c r="DVT761" s="31"/>
      <c r="DVU761" s="31"/>
      <c r="DVV761" s="31"/>
      <c r="DVW761" s="31"/>
      <c r="DVX761" s="31"/>
      <c r="DVY761" s="31"/>
      <c r="DVZ761" s="31"/>
      <c r="DWA761" s="31"/>
      <c r="DWB761" s="31"/>
      <c r="DWC761" s="31"/>
      <c r="DWD761" s="31"/>
      <c r="DWE761" s="31"/>
      <c r="DWF761" s="31"/>
      <c r="DWG761" s="31"/>
      <c r="DWH761" s="31"/>
      <c r="DWI761" s="31"/>
      <c r="DWJ761" s="31"/>
      <c r="DWK761" s="31"/>
      <c r="DWL761" s="31"/>
      <c r="DWM761" s="31"/>
      <c r="DWN761" s="31"/>
      <c r="DWO761" s="31"/>
      <c r="DWP761" s="31"/>
      <c r="DWQ761" s="31"/>
      <c r="DWR761" s="31"/>
      <c r="DWS761" s="31"/>
      <c r="DWT761" s="31"/>
      <c r="DWU761" s="31"/>
      <c r="DWV761" s="31"/>
      <c r="DWW761" s="31"/>
      <c r="DWX761" s="31"/>
      <c r="DWY761" s="31"/>
      <c r="DWZ761" s="31"/>
      <c r="DXA761" s="31"/>
      <c r="DXB761" s="31"/>
      <c r="DXC761" s="31"/>
      <c r="DXD761" s="31"/>
      <c r="DXE761" s="31"/>
      <c r="DXF761" s="31"/>
      <c r="DXG761" s="31"/>
      <c r="DXH761" s="31"/>
      <c r="DXI761" s="31"/>
      <c r="DXJ761" s="31"/>
      <c r="DXK761" s="31"/>
      <c r="DXL761" s="31"/>
      <c r="DXM761" s="31"/>
      <c r="DXN761" s="31"/>
      <c r="DXO761" s="31"/>
      <c r="DXP761" s="31"/>
      <c r="DXQ761" s="31"/>
      <c r="DXR761" s="31"/>
      <c r="DXS761" s="31"/>
      <c r="DXT761" s="31"/>
      <c r="DXU761" s="31"/>
      <c r="DXV761" s="31"/>
      <c r="DXW761" s="31"/>
      <c r="DXX761" s="31"/>
      <c r="DXY761" s="31"/>
      <c r="DXZ761" s="31"/>
      <c r="DYA761" s="31"/>
      <c r="DYB761" s="31"/>
      <c r="DYC761" s="31"/>
      <c r="DYD761" s="31"/>
      <c r="DYE761" s="31"/>
      <c r="DYF761" s="31"/>
      <c r="DYG761" s="31"/>
      <c r="DYH761" s="31"/>
      <c r="DYI761" s="31"/>
      <c r="DYJ761" s="31"/>
      <c r="DYK761" s="31"/>
      <c r="DYL761" s="31"/>
      <c r="DYM761" s="31"/>
      <c r="DYN761" s="31"/>
      <c r="DYO761" s="31"/>
      <c r="DYP761" s="31"/>
      <c r="DYQ761" s="31"/>
      <c r="DYR761" s="31"/>
      <c r="DYS761" s="31"/>
      <c r="DYT761" s="31"/>
      <c r="DYU761" s="31"/>
      <c r="DYV761" s="31"/>
      <c r="DYW761" s="31"/>
      <c r="DYX761" s="31"/>
      <c r="DYY761" s="31"/>
      <c r="DYZ761" s="31"/>
      <c r="DZA761" s="31"/>
      <c r="DZB761" s="31"/>
      <c r="DZC761" s="31"/>
      <c r="DZD761" s="31"/>
      <c r="DZE761" s="31"/>
      <c r="DZF761" s="31"/>
      <c r="DZG761" s="31"/>
      <c r="DZH761" s="31"/>
      <c r="DZI761" s="31"/>
      <c r="DZJ761" s="31"/>
      <c r="DZK761" s="31"/>
      <c r="DZL761" s="31"/>
      <c r="DZM761" s="31"/>
      <c r="DZN761" s="31"/>
      <c r="DZO761" s="31"/>
      <c r="DZP761" s="31"/>
      <c r="DZQ761" s="31"/>
      <c r="DZR761" s="31"/>
      <c r="DZS761" s="31"/>
      <c r="DZT761" s="31"/>
      <c r="DZU761" s="31"/>
      <c r="DZV761" s="31"/>
      <c r="DZW761" s="31"/>
      <c r="DZX761" s="31"/>
      <c r="DZY761" s="31"/>
      <c r="DZZ761" s="31"/>
      <c r="EAA761" s="31"/>
      <c r="EAB761" s="31"/>
      <c r="EAC761" s="31"/>
      <c r="EAD761" s="31"/>
      <c r="EAE761" s="31"/>
      <c r="EAF761" s="31"/>
      <c r="EAG761" s="31"/>
      <c r="EAH761" s="31"/>
      <c r="EAI761" s="31"/>
      <c r="EAJ761" s="31"/>
      <c r="EAK761" s="31"/>
      <c r="EAL761" s="31"/>
      <c r="EAM761" s="31"/>
      <c r="EAN761" s="31"/>
      <c r="EAO761" s="31"/>
      <c r="EAP761" s="31"/>
      <c r="EAQ761" s="31"/>
      <c r="EAR761" s="31"/>
      <c r="EAS761" s="31"/>
      <c r="EAT761" s="31"/>
      <c r="EAU761" s="31"/>
      <c r="EAV761" s="31"/>
      <c r="EAW761" s="31"/>
      <c r="EAX761" s="31"/>
      <c r="EAY761" s="31"/>
      <c r="EAZ761" s="31"/>
      <c r="EBA761" s="31"/>
      <c r="EBB761" s="31"/>
      <c r="EBC761" s="31"/>
      <c r="EBD761" s="31"/>
      <c r="EBE761" s="31"/>
      <c r="EBF761" s="31"/>
      <c r="EBG761" s="31"/>
      <c r="EBH761" s="31"/>
      <c r="EBI761" s="31"/>
      <c r="EBJ761" s="31"/>
      <c r="EBK761" s="31"/>
      <c r="EBL761" s="31"/>
      <c r="EBM761" s="31"/>
      <c r="EBN761" s="31"/>
      <c r="EBO761" s="31"/>
      <c r="EBP761" s="31"/>
      <c r="EBQ761" s="31"/>
      <c r="EBR761" s="31"/>
      <c r="EBS761" s="31"/>
      <c r="EBT761" s="31"/>
      <c r="EBU761" s="31"/>
      <c r="EBV761" s="31"/>
      <c r="EBW761" s="31"/>
      <c r="EBX761" s="31"/>
      <c r="EBY761" s="31"/>
      <c r="EBZ761" s="31"/>
      <c r="ECA761" s="31"/>
      <c r="ECB761" s="31"/>
      <c r="ECC761" s="31"/>
      <c r="ECD761" s="31"/>
      <c r="ECE761" s="31"/>
      <c r="ECF761" s="31"/>
      <c r="ECG761" s="31"/>
      <c r="ECH761" s="31"/>
      <c r="ECI761" s="31"/>
      <c r="ECJ761" s="31"/>
      <c r="ECK761" s="31"/>
      <c r="ECL761" s="31"/>
      <c r="ECM761" s="31"/>
      <c r="ECN761" s="31"/>
      <c r="ECO761" s="31"/>
      <c r="ECP761" s="31"/>
      <c r="ECQ761" s="31"/>
      <c r="ECR761" s="31"/>
      <c r="ECS761" s="31"/>
      <c r="ECT761" s="31"/>
      <c r="ECU761" s="31"/>
      <c r="ECV761" s="31"/>
      <c r="ECW761" s="31"/>
      <c r="ECX761" s="31"/>
      <c r="ECY761" s="31"/>
      <c r="ECZ761" s="31"/>
      <c r="EDA761" s="31"/>
      <c r="EDB761" s="31"/>
      <c r="EDC761" s="31"/>
      <c r="EDD761" s="31"/>
      <c r="EDE761" s="31"/>
      <c r="EDF761" s="31"/>
      <c r="EDG761" s="31"/>
      <c r="EDH761" s="31"/>
      <c r="EDI761" s="31"/>
      <c r="EDJ761" s="31"/>
      <c r="EDK761" s="31"/>
      <c r="EDL761" s="31"/>
      <c r="EDM761" s="31"/>
      <c r="EDN761" s="31"/>
      <c r="EDO761" s="31"/>
      <c r="EDP761" s="31"/>
      <c r="EDQ761" s="31"/>
      <c r="EDR761" s="31"/>
      <c r="EDS761" s="31"/>
      <c r="EDT761" s="31"/>
      <c r="EDU761" s="31"/>
      <c r="EDV761" s="31"/>
      <c r="EDW761" s="31"/>
      <c r="EDX761" s="31"/>
      <c r="EDY761" s="31"/>
      <c r="EDZ761" s="31"/>
      <c r="EEA761" s="31"/>
      <c r="EEB761" s="31"/>
      <c r="EEC761" s="31"/>
      <c r="EED761" s="31"/>
      <c r="EEE761" s="31"/>
      <c r="EEF761" s="31"/>
      <c r="EEG761" s="31"/>
      <c r="EEH761" s="31"/>
      <c r="EEI761" s="31"/>
      <c r="EEJ761" s="31"/>
      <c r="EEK761" s="31"/>
      <c r="EEL761" s="31"/>
      <c r="EEM761" s="31"/>
      <c r="EEN761" s="31"/>
      <c r="EEO761" s="31"/>
      <c r="EEP761" s="31"/>
      <c r="EEQ761" s="31"/>
      <c r="EER761" s="31"/>
      <c r="EES761" s="31"/>
      <c r="EET761" s="31"/>
      <c r="EEU761" s="31"/>
      <c r="EEV761" s="31"/>
      <c r="EEW761" s="31"/>
      <c r="EEX761" s="31"/>
      <c r="EEY761" s="31"/>
      <c r="EEZ761" s="31"/>
      <c r="EFA761" s="31"/>
      <c r="EFB761" s="31"/>
      <c r="EFC761" s="31"/>
      <c r="EFD761" s="31"/>
      <c r="EFE761" s="31"/>
      <c r="EFF761" s="31"/>
      <c r="EFG761" s="31"/>
      <c r="EFH761" s="31"/>
      <c r="EFI761" s="31"/>
      <c r="EFJ761" s="31"/>
      <c r="EFK761" s="31"/>
      <c r="EFL761" s="31"/>
      <c r="EFM761" s="31"/>
      <c r="EFN761" s="31"/>
      <c r="EFO761" s="31"/>
      <c r="EFP761" s="31"/>
      <c r="EFQ761" s="31"/>
      <c r="EFR761" s="31"/>
      <c r="EFS761" s="31"/>
      <c r="EFT761" s="31"/>
      <c r="EFU761" s="31"/>
      <c r="EFV761" s="31"/>
      <c r="EFW761" s="31"/>
      <c r="EFX761" s="31"/>
      <c r="EFY761" s="31"/>
      <c r="EFZ761" s="31"/>
      <c r="EGA761" s="31"/>
      <c r="EGB761" s="31"/>
      <c r="EGC761" s="31"/>
      <c r="EGD761" s="31"/>
      <c r="EGE761" s="31"/>
      <c r="EGF761" s="31"/>
      <c r="EGG761" s="31"/>
      <c r="EGH761" s="31"/>
      <c r="EGI761" s="31"/>
      <c r="EGJ761" s="31"/>
      <c r="EGK761" s="31"/>
      <c r="EGL761" s="31"/>
      <c r="EGM761" s="31"/>
      <c r="EGN761" s="31"/>
      <c r="EGO761" s="31"/>
      <c r="EGP761" s="31"/>
      <c r="EGQ761" s="31"/>
      <c r="EGR761" s="31"/>
      <c r="EGS761" s="31"/>
      <c r="EGT761" s="31"/>
      <c r="EGU761" s="31"/>
      <c r="EGV761" s="31"/>
      <c r="EGW761" s="31"/>
      <c r="EGX761" s="31"/>
      <c r="EGY761" s="31"/>
      <c r="EGZ761" s="31"/>
      <c r="EHA761" s="31"/>
      <c r="EHB761" s="31"/>
      <c r="EHC761" s="31"/>
      <c r="EHD761" s="31"/>
      <c r="EHE761" s="31"/>
      <c r="EHF761" s="31"/>
      <c r="EHG761" s="31"/>
      <c r="EHH761" s="31"/>
      <c r="EHI761" s="31"/>
      <c r="EHJ761" s="31"/>
      <c r="EHK761" s="31"/>
      <c r="EHL761" s="31"/>
      <c r="EHM761" s="31"/>
      <c r="EHN761" s="31"/>
      <c r="EHO761" s="31"/>
      <c r="EHP761" s="31"/>
      <c r="EHQ761" s="31"/>
      <c r="EHR761" s="31"/>
      <c r="EHS761" s="31"/>
      <c r="EHT761" s="31"/>
      <c r="EHU761" s="31"/>
      <c r="EHV761" s="31"/>
      <c r="EHW761" s="31"/>
      <c r="EHX761" s="31"/>
      <c r="EHY761" s="31"/>
      <c r="EHZ761" s="31"/>
      <c r="EIA761" s="31"/>
      <c r="EIB761" s="31"/>
      <c r="EIC761" s="31"/>
      <c r="EID761" s="31"/>
      <c r="EIE761" s="31"/>
      <c r="EIF761" s="31"/>
      <c r="EIG761" s="31"/>
      <c r="EIH761" s="31"/>
      <c r="EII761" s="31"/>
      <c r="EIJ761" s="31"/>
      <c r="EIK761" s="31"/>
      <c r="EIL761" s="31"/>
      <c r="EIM761" s="31"/>
      <c r="EIN761" s="31"/>
      <c r="EIO761" s="31"/>
      <c r="EIP761" s="31"/>
      <c r="EIQ761" s="31"/>
      <c r="EIR761" s="31"/>
      <c r="EIS761" s="31"/>
      <c r="EIT761" s="31"/>
      <c r="EIU761" s="31"/>
      <c r="EIV761" s="31"/>
      <c r="EIW761" s="31"/>
      <c r="EIX761" s="31"/>
      <c r="EIY761" s="31"/>
      <c r="EIZ761" s="31"/>
      <c r="EJA761" s="31"/>
      <c r="EJB761" s="31"/>
      <c r="EJC761" s="31"/>
      <c r="EJD761" s="31"/>
      <c r="EJE761" s="31"/>
      <c r="EJF761" s="31"/>
      <c r="EJG761" s="31"/>
      <c r="EJH761" s="31"/>
      <c r="EJI761" s="31"/>
      <c r="EJJ761" s="31"/>
      <c r="EJK761" s="31"/>
      <c r="EJL761" s="31"/>
      <c r="EJM761" s="31"/>
      <c r="EJN761" s="31"/>
      <c r="EJO761" s="31"/>
      <c r="EJP761" s="31"/>
      <c r="EJQ761" s="31"/>
      <c r="EJR761" s="31"/>
      <c r="EJS761" s="31"/>
      <c r="EJT761" s="31"/>
      <c r="EJU761" s="31"/>
      <c r="EJV761" s="31"/>
      <c r="EJW761" s="31"/>
      <c r="EJX761" s="31"/>
      <c r="EJY761" s="31"/>
      <c r="EJZ761" s="31"/>
      <c r="EKA761" s="31"/>
      <c r="EKB761" s="31"/>
      <c r="EKC761" s="31"/>
      <c r="EKD761" s="31"/>
      <c r="EKE761" s="31"/>
      <c r="EKF761" s="31"/>
      <c r="EKG761" s="31"/>
      <c r="EKH761" s="31"/>
      <c r="EKI761" s="31"/>
      <c r="EKJ761" s="31"/>
      <c r="EKK761" s="31"/>
      <c r="EKL761" s="31"/>
      <c r="EKM761" s="31"/>
      <c r="EKN761" s="31"/>
      <c r="EKO761" s="31"/>
      <c r="EKP761" s="31"/>
      <c r="EKQ761" s="31"/>
      <c r="EKR761" s="31"/>
      <c r="EKS761" s="31"/>
      <c r="EKT761" s="31"/>
      <c r="EKU761" s="31"/>
      <c r="EKV761" s="31"/>
      <c r="EKW761" s="31"/>
      <c r="EKX761" s="31"/>
      <c r="EKY761" s="31"/>
      <c r="EKZ761" s="31"/>
      <c r="ELA761" s="31"/>
      <c r="ELB761" s="31"/>
      <c r="ELC761" s="31"/>
      <c r="ELD761" s="31"/>
      <c r="ELE761" s="31"/>
      <c r="ELF761" s="31"/>
      <c r="ELG761" s="31"/>
      <c r="ELH761" s="31"/>
      <c r="ELI761" s="31"/>
      <c r="ELJ761" s="31"/>
      <c r="ELK761" s="31"/>
      <c r="ELL761" s="31"/>
      <c r="ELM761" s="31"/>
      <c r="ELN761" s="31"/>
      <c r="ELO761" s="31"/>
      <c r="ELP761" s="31"/>
      <c r="ELQ761" s="31"/>
      <c r="ELR761" s="31"/>
      <c r="ELS761" s="31"/>
      <c r="ELT761" s="31"/>
      <c r="ELU761" s="31"/>
      <c r="ELV761" s="31"/>
      <c r="ELW761" s="31"/>
      <c r="ELX761" s="31"/>
      <c r="ELY761" s="31"/>
      <c r="ELZ761" s="31"/>
      <c r="EMA761" s="31"/>
      <c r="EMB761" s="31"/>
      <c r="EMC761" s="31"/>
      <c r="EMD761" s="31"/>
      <c r="EME761" s="31"/>
      <c r="EMF761" s="31"/>
      <c r="EMG761" s="31"/>
      <c r="EMH761" s="31"/>
      <c r="EMI761" s="31"/>
      <c r="EMJ761" s="31"/>
      <c r="EMK761" s="31"/>
      <c r="EML761" s="31"/>
      <c r="EMM761" s="31"/>
      <c r="EMN761" s="31"/>
      <c r="EMO761" s="31"/>
      <c r="EMP761" s="31"/>
      <c r="EMQ761" s="31"/>
      <c r="EMR761" s="31"/>
      <c r="EMS761" s="31"/>
      <c r="EMT761" s="31"/>
      <c r="EMU761" s="31"/>
      <c r="EMV761" s="31"/>
      <c r="EMW761" s="31"/>
      <c r="EMX761" s="31"/>
      <c r="EMY761" s="31"/>
      <c r="EMZ761" s="31"/>
      <c r="ENA761" s="31"/>
      <c r="ENB761" s="31"/>
      <c r="ENC761" s="31"/>
      <c r="END761" s="31"/>
      <c r="ENE761" s="31"/>
      <c r="ENF761" s="31"/>
      <c r="ENG761" s="31"/>
      <c r="ENH761" s="31"/>
      <c r="ENI761" s="31"/>
      <c r="ENJ761" s="31"/>
      <c r="ENK761" s="31"/>
      <c r="ENL761" s="31"/>
      <c r="ENM761" s="31"/>
      <c r="ENN761" s="31"/>
      <c r="ENO761" s="31"/>
      <c r="ENP761" s="31"/>
      <c r="ENQ761" s="31"/>
      <c r="ENR761" s="31"/>
      <c r="ENS761" s="31"/>
      <c r="ENT761" s="31"/>
      <c r="ENU761" s="31"/>
      <c r="ENV761" s="31"/>
      <c r="ENW761" s="31"/>
      <c r="ENX761" s="31"/>
      <c r="ENY761" s="31"/>
      <c r="ENZ761" s="31"/>
      <c r="EOA761" s="31"/>
      <c r="EOB761" s="31"/>
      <c r="EOC761" s="31"/>
      <c r="EOD761" s="31"/>
      <c r="EOE761" s="31"/>
      <c r="EOF761" s="31"/>
      <c r="EOG761" s="31"/>
      <c r="EOH761" s="31"/>
      <c r="EOI761" s="31"/>
      <c r="EOJ761" s="31"/>
      <c r="EOK761" s="31"/>
      <c r="EOL761" s="31"/>
      <c r="EOM761" s="31"/>
      <c r="EON761" s="31"/>
      <c r="EOO761" s="31"/>
      <c r="EOP761" s="31"/>
      <c r="EOQ761" s="31"/>
      <c r="EOR761" s="31"/>
      <c r="EOS761" s="31"/>
      <c r="EOT761" s="31"/>
      <c r="EOU761" s="31"/>
      <c r="EOV761" s="31"/>
      <c r="EOW761" s="31"/>
      <c r="EOX761" s="31"/>
      <c r="EOY761" s="31"/>
      <c r="EOZ761" s="31"/>
      <c r="EPA761" s="31"/>
      <c r="EPB761" s="31"/>
      <c r="EPC761" s="31"/>
      <c r="EPD761" s="31"/>
      <c r="EPE761" s="31"/>
      <c r="EPF761" s="31"/>
      <c r="EPG761" s="31"/>
      <c r="EPH761" s="31"/>
      <c r="EPI761" s="31"/>
      <c r="EPJ761" s="31"/>
      <c r="EPK761" s="31"/>
      <c r="EPL761" s="31"/>
      <c r="EPM761" s="31"/>
      <c r="EPN761" s="31"/>
      <c r="EPO761" s="31"/>
      <c r="EPP761" s="31"/>
      <c r="EPQ761" s="31"/>
      <c r="EPR761" s="31"/>
      <c r="EPS761" s="31"/>
      <c r="EPT761" s="31"/>
      <c r="EPU761" s="31"/>
      <c r="EPV761" s="31"/>
      <c r="EPW761" s="31"/>
      <c r="EPX761" s="31"/>
      <c r="EPY761" s="31"/>
      <c r="EPZ761" s="31"/>
      <c r="EQA761" s="31"/>
      <c r="EQB761" s="31"/>
      <c r="EQC761" s="31"/>
      <c r="EQD761" s="31"/>
      <c r="EQE761" s="31"/>
      <c r="EQF761" s="31"/>
      <c r="EQG761" s="31"/>
      <c r="EQH761" s="31"/>
      <c r="EQI761" s="31"/>
      <c r="EQJ761" s="31"/>
      <c r="EQK761" s="31"/>
      <c r="EQL761" s="31"/>
      <c r="EQM761" s="31"/>
      <c r="EQN761" s="31"/>
      <c r="EQO761" s="31"/>
      <c r="EQP761" s="31"/>
      <c r="EQQ761" s="31"/>
      <c r="EQR761" s="31"/>
      <c r="EQS761" s="31"/>
      <c r="EQT761" s="31"/>
      <c r="EQU761" s="31"/>
      <c r="EQV761" s="31"/>
      <c r="EQW761" s="31"/>
      <c r="EQX761" s="31"/>
      <c r="EQY761" s="31"/>
      <c r="EQZ761" s="31"/>
      <c r="ERA761" s="31"/>
      <c r="ERB761" s="31"/>
      <c r="ERC761" s="31"/>
      <c r="ERD761" s="31"/>
      <c r="ERE761" s="31"/>
      <c r="ERF761" s="31"/>
      <c r="ERG761" s="31"/>
      <c r="ERH761" s="31"/>
      <c r="ERI761" s="31"/>
      <c r="ERJ761" s="31"/>
      <c r="ERK761" s="31"/>
      <c r="ERL761" s="31"/>
      <c r="ERM761" s="31"/>
      <c r="ERN761" s="31"/>
      <c r="ERO761" s="31"/>
      <c r="ERP761" s="31"/>
      <c r="ERQ761" s="31"/>
      <c r="ERR761" s="31"/>
      <c r="ERS761" s="31"/>
      <c r="ERT761" s="31"/>
      <c r="ERU761" s="31"/>
      <c r="ERV761" s="31"/>
      <c r="ERW761" s="31"/>
      <c r="ERX761" s="31"/>
      <c r="ERY761" s="31"/>
      <c r="ERZ761" s="31"/>
      <c r="ESA761" s="31"/>
      <c r="ESB761" s="31"/>
      <c r="ESC761" s="31"/>
      <c r="ESD761" s="31"/>
      <c r="ESE761" s="31"/>
      <c r="ESF761" s="31"/>
      <c r="ESG761" s="31"/>
      <c r="ESH761" s="31"/>
      <c r="ESI761" s="31"/>
      <c r="ESJ761" s="31"/>
      <c r="ESK761" s="31"/>
      <c r="ESL761" s="31"/>
      <c r="ESM761" s="31"/>
      <c r="ESN761" s="31"/>
      <c r="ESO761" s="31"/>
      <c r="ESP761" s="31"/>
      <c r="ESQ761" s="31"/>
      <c r="ESR761" s="31"/>
      <c r="ESS761" s="31"/>
      <c r="EST761" s="31"/>
      <c r="ESU761" s="31"/>
      <c r="ESV761" s="31"/>
      <c r="ESW761" s="31"/>
      <c r="ESX761" s="31"/>
      <c r="ESY761" s="31"/>
      <c r="ESZ761" s="31"/>
      <c r="ETA761" s="31"/>
      <c r="ETB761" s="31"/>
      <c r="ETC761" s="31"/>
      <c r="ETD761" s="31"/>
      <c r="ETE761" s="31"/>
      <c r="ETF761" s="31"/>
      <c r="ETG761" s="31"/>
      <c r="ETH761" s="31"/>
      <c r="ETI761" s="31"/>
      <c r="ETJ761" s="31"/>
      <c r="ETK761" s="31"/>
      <c r="ETL761" s="31"/>
      <c r="ETM761" s="31"/>
      <c r="ETN761" s="31"/>
      <c r="ETO761" s="31"/>
      <c r="ETP761" s="31"/>
      <c r="ETQ761" s="31"/>
      <c r="ETR761" s="31"/>
      <c r="ETS761" s="31"/>
      <c r="ETT761" s="31"/>
      <c r="ETU761" s="31"/>
      <c r="ETV761" s="31"/>
      <c r="ETW761" s="31"/>
      <c r="ETX761" s="31"/>
      <c r="ETY761" s="31"/>
      <c r="ETZ761" s="31"/>
      <c r="EUA761" s="31"/>
      <c r="EUB761" s="31"/>
      <c r="EUC761" s="31"/>
      <c r="EUD761" s="31"/>
      <c r="EUE761" s="31"/>
      <c r="EUF761" s="31"/>
      <c r="EUG761" s="31"/>
      <c r="EUH761" s="31"/>
      <c r="EUI761" s="31"/>
      <c r="EUJ761" s="31"/>
      <c r="EUK761" s="31"/>
      <c r="EUL761" s="31"/>
      <c r="EUM761" s="31"/>
      <c r="EUN761" s="31"/>
      <c r="EUO761" s="31"/>
      <c r="EUP761" s="31"/>
      <c r="EUQ761" s="31"/>
      <c r="EUR761" s="31"/>
      <c r="EUS761" s="31"/>
      <c r="EUT761" s="31"/>
      <c r="EUU761" s="31"/>
      <c r="EUV761" s="31"/>
      <c r="EUW761" s="31"/>
      <c r="EUX761" s="31"/>
      <c r="EUY761" s="31"/>
      <c r="EUZ761" s="31"/>
      <c r="EVA761" s="31"/>
      <c r="EVB761" s="31"/>
      <c r="EVC761" s="31"/>
      <c r="EVD761" s="31"/>
      <c r="EVE761" s="31"/>
      <c r="EVF761" s="31"/>
      <c r="EVG761" s="31"/>
      <c r="EVH761" s="31"/>
      <c r="EVI761" s="31"/>
      <c r="EVJ761" s="31"/>
      <c r="EVK761" s="31"/>
      <c r="EVL761" s="31"/>
      <c r="EVM761" s="31"/>
      <c r="EVN761" s="31"/>
      <c r="EVO761" s="31"/>
      <c r="EVP761" s="31"/>
      <c r="EVQ761" s="31"/>
      <c r="EVR761" s="31"/>
      <c r="EVS761" s="31"/>
      <c r="EVT761" s="31"/>
      <c r="EVU761" s="31"/>
      <c r="EVV761" s="31"/>
      <c r="EVW761" s="31"/>
      <c r="EVX761" s="31"/>
      <c r="EVY761" s="31"/>
      <c r="EVZ761" s="31"/>
      <c r="EWA761" s="31"/>
      <c r="EWB761" s="31"/>
      <c r="EWC761" s="31"/>
      <c r="EWD761" s="31"/>
      <c r="EWE761" s="31"/>
      <c r="EWF761" s="31"/>
      <c r="EWG761" s="31"/>
      <c r="EWH761" s="31"/>
      <c r="EWI761" s="31"/>
      <c r="EWJ761" s="31"/>
      <c r="EWK761" s="31"/>
      <c r="EWL761" s="31"/>
      <c r="EWM761" s="31"/>
      <c r="EWN761" s="31"/>
      <c r="EWO761" s="31"/>
      <c r="EWP761" s="31"/>
      <c r="EWQ761" s="31"/>
      <c r="EWR761" s="31"/>
      <c r="EWS761" s="31"/>
      <c r="EWT761" s="31"/>
      <c r="EWU761" s="31"/>
      <c r="EWV761" s="31"/>
      <c r="EWW761" s="31"/>
      <c r="EWX761" s="31"/>
      <c r="EWY761" s="31"/>
      <c r="EWZ761" s="31"/>
      <c r="EXA761" s="31"/>
      <c r="EXB761" s="31"/>
      <c r="EXC761" s="31"/>
      <c r="EXD761" s="31"/>
      <c r="EXE761" s="31"/>
      <c r="EXF761" s="31"/>
      <c r="EXG761" s="31"/>
      <c r="EXH761" s="31"/>
      <c r="EXI761" s="31"/>
      <c r="EXJ761" s="31"/>
      <c r="EXK761" s="31"/>
      <c r="EXL761" s="31"/>
      <c r="EXM761" s="31"/>
      <c r="EXN761" s="31"/>
      <c r="EXO761" s="31"/>
      <c r="EXP761" s="31"/>
      <c r="EXQ761" s="31"/>
      <c r="EXR761" s="31"/>
      <c r="EXS761" s="31"/>
      <c r="EXT761" s="31"/>
      <c r="EXU761" s="31"/>
      <c r="EXV761" s="31"/>
      <c r="EXW761" s="31"/>
      <c r="EXX761" s="31"/>
      <c r="EXY761" s="31"/>
      <c r="EXZ761" s="31"/>
      <c r="EYA761" s="31"/>
      <c r="EYB761" s="31"/>
      <c r="EYC761" s="31"/>
      <c r="EYD761" s="31"/>
      <c r="EYE761" s="31"/>
      <c r="EYF761" s="31"/>
      <c r="EYG761" s="31"/>
      <c r="EYH761" s="31"/>
      <c r="EYI761" s="31"/>
      <c r="EYJ761" s="31"/>
      <c r="EYK761" s="31"/>
      <c r="EYL761" s="31"/>
      <c r="EYM761" s="31"/>
      <c r="EYN761" s="31"/>
      <c r="EYO761" s="31"/>
      <c r="EYP761" s="31"/>
      <c r="EYQ761" s="31"/>
      <c r="EYR761" s="31"/>
      <c r="EYS761" s="31"/>
      <c r="EYT761" s="31"/>
      <c r="EYU761" s="31"/>
      <c r="EYV761" s="31"/>
      <c r="EYW761" s="31"/>
      <c r="EYX761" s="31"/>
      <c r="EYY761" s="31"/>
      <c r="EYZ761" s="31"/>
      <c r="EZA761" s="31"/>
      <c r="EZB761" s="31"/>
      <c r="EZC761" s="31"/>
      <c r="EZD761" s="31"/>
      <c r="EZE761" s="31"/>
      <c r="EZF761" s="31"/>
      <c r="EZG761" s="31"/>
      <c r="EZH761" s="31"/>
      <c r="EZI761" s="31"/>
      <c r="EZJ761" s="31"/>
      <c r="EZK761" s="31"/>
      <c r="EZL761" s="31"/>
      <c r="EZM761" s="31"/>
      <c r="EZN761" s="31"/>
      <c r="EZO761" s="31"/>
      <c r="EZP761" s="31"/>
      <c r="EZQ761" s="31"/>
      <c r="EZR761" s="31"/>
      <c r="EZS761" s="31"/>
      <c r="EZT761" s="31"/>
      <c r="EZU761" s="31"/>
      <c r="EZV761" s="31"/>
      <c r="EZW761" s="31"/>
      <c r="EZX761" s="31"/>
      <c r="EZY761" s="31"/>
      <c r="EZZ761" s="31"/>
      <c r="FAA761" s="31"/>
      <c r="FAB761" s="31"/>
      <c r="FAC761" s="31"/>
      <c r="FAD761" s="31"/>
      <c r="FAE761" s="31"/>
      <c r="FAF761" s="31"/>
      <c r="FAG761" s="31"/>
      <c r="FAH761" s="31"/>
      <c r="FAI761" s="31"/>
      <c r="FAJ761" s="31"/>
      <c r="FAK761" s="31"/>
      <c r="FAL761" s="31"/>
      <c r="FAM761" s="31"/>
      <c r="FAN761" s="31"/>
      <c r="FAO761" s="31"/>
      <c r="FAP761" s="31"/>
      <c r="FAQ761" s="31"/>
      <c r="FAR761" s="31"/>
      <c r="FAS761" s="31"/>
      <c r="FAT761" s="31"/>
      <c r="FAU761" s="31"/>
      <c r="FAV761" s="31"/>
      <c r="FAW761" s="31"/>
      <c r="FAX761" s="31"/>
      <c r="FAY761" s="31"/>
      <c r="FAZ761" s="31"/>
      <c r="FBA761" s="31"/>
      <c r="FBB761" s="31"/>
      <c r="FBC761" s="31"/>
      <c r="FBD761" s="31"/>
      <c r="FBE761" s="31"/>
      <c r="FBF761" s="31"/>
      <c r="FBG761" s="31"/>
      <c r="FBH761" s="31"/>
      <c r="FBI761" s="31"/>
      <c r="FBJ761" s="31"/>
      <c r="FBK761" s="31"/>
      <c r="FBL761" s="31"/>
      <c r="FBM761" s="31"/>
      <c r="FBN761" s="31"/>
      <c r="FBO761" s="31"/>
      <c r="FBP761" s="31"/>
      <c r="FBQ761" s="31"/>
      <c r="FBR761" s="31"/>
      <c r="FBS761" s="31"/>
      <c r="FBT761" s="31"/>
      <c r="FBU761" s="31"/>
      <c r="FBV761" s="31"/>
      <c r="FBW761" s="31"/>
      <c r="FBX761" s="31"/>
      <c r="FBY761" s="31"/>
      <c r="FBZ761" s="31"/>
      <c r="FCA761" s="31"/>
      <c r="FCB761" s="31"/>
      <c r="FCC761" s="31"/>
      <c r="FCD761" s="31"/>
      <c r="FCE761" s="31"/>
      <c r="FCF761" s="31"/>
      <c r="FCG761" s="31"/>
      <c r="FCH761" s="31"/>
      <c r="FCI761" s="31"/>
      <c r="FCJ761" s="31"/>
      <c r="FCK761" s="31"/>
      <c r="FCL761" s="31"/>
      <c r="FCM761" s="31"/>
      <c r="FCN761" s="31"/>
      <c r="FCO761" s="31"/>
      <c r="FCP761" s="31"/>
      <c r="FCQ761" s="31"/>
      <c r="FCR761" s="31"/>
      <c r="FCS761" s="31"/>
      <c r="FCT761" s="31"/>
      <c r="FCU761" s="31"/>
      <c r="FCV761" s="31"/>
      <c r="FCW761" s="31"/>
      <c r="FCX761" s="31"/>
      <c r="FCY761" s="31"/>
      <c r="FCZ761" s="31"/>
      <c r="FDA761" s="31"/>
      <c r="FDB761" s="31"/>
      <c r="FDC761" s="31"/>
      <c r="FDD761" s="31"/>
      <c r="FDE761" s="31"/>
      <c r="FDF761" s="31"/>
      <c r="FDG761" s="31"/>
      <c r="FDH761" s="31"/>
      <c r="FDI761" s="31"/>
      <c r="FDJ761" s="31"/>
      <c r="FDK761" s="31"/>
      <c r="FDL761" s="31"/>
      <c r="FDM761" s="31"/>
      <c r="FDN761" s="31"/>
      <c r="FDO761" s="31"/>
      <c r="FDP761" s="31"/>
      <c r="FDQ761" s="31"/>
      <c r="FDR761" s="31"/>
      <c r="FDS761" s="31"/>
      <c r="FDT761" s="31"/>
      <c r="FDU761" s="31"/>
      <c r="FDV761" s="31"/>
      <c r="FDW761" s="31"/>
      <c r="FDX761" s="31"/>
      <c r="FDY761" s="31"/>
      <c r="FDZ761" s="31"/>
      <c r="FEA761" s="31"/>
      <c r="FEB761" s="31"/>
      <c r="FEC761" s="31"/>
      <c r="FED761" s="31"/>
      <c r="FEE761" s="31"/>
      <c r="FEF761" s="31"/>
      <c r="FEG761" s="31"/>
      <c r="FEH761" s="31"/>
      <c r="FEI761" s="31"/>
      <c r="FEJ761" s="31"/>
      <c r="FEK761" s="31"/>
      <c r="FEL761" s="31"/>
      <c r="FEM761" s="31"/>
      <c r="FEN761" s="31"/>
      <c r="FEO761" s="31"/>
      <c r="FEP761" s="31"/>
      <c r="FEQ761" s="31"/>
      <c r="FER761" s="31"/>
      <c r="FES761" s="31"/>
      <c r="FET761" s="31"/>
      <c r="FEU761" s="31"/>
      <c r="FEV761" s="31"/>
      <c r="FEW761" s="31"/>
      <c r="FEX761" s="31"/>
      <c r="FEY761" s="31"/>
      <c r="FEZ761" s="31"/>
      <c r="FFA761" s="31"/>
      <c r="FFB761" s="31"/>
      <c r="FFC761" s="31"/>
      <c r="FFD761" s="31"/>
      <c r="FFE761" s="31"/>
      <c r="FFF761" s="31"/>
      <c r="FFG761" s="31"/>
      <c r="FFH761" s="31"/>
      <c r="FFI761" s="31"/>
      <c r="FFJ761" s="31"/>
      <c r="FFK761" s="31"/>
      <c r="FFL761" s="31"/>
      <c r="FFM761" s="31"/>
      <c r="FFN761" s="31"/>
      <c r="FFO761" s="31"/>
      <c r="FFP761" s="31"/>
      <c r="FFQ761" s="31"/>
      <c r="FFR761" s="31"/>
      <c r="FFS761" s="31"/>
      <c r="FFT761" s="31"/>
      <c r="FFU761" s="31"/>
      <c r="FFV761" s="31"/>
      <c r="FFW761" s="31"/>
      <c r="FFX761" s="31"/>
      <c r="FFY761" s="31"/>
      <c r="FFZ761" s="31"/>
      <c r="FGA761" s="31"/>
      <c r="FGB761" s="31"/>
      <c r="FGC761" s="31"/>
      <c r="FGD761" s="31"/>
      <c r="FGE761" s="31"/>
      <c r="FGF761" s="31"/>
      <c r="FGG761" s="31"/>
      <c r="FGH761" s="31"/>
      <c r="FGI761" s="31"/>
      <c r="FGJ761" s="31"/>
      <c r="FGK761" s="31"/>
      <c r="FGL761" s="31"/>
      <c r="FGM761" s="31"/>
      <c r="FGN761" s="31"/>
      <c r="FGO761" s="31"/>
      <c r="FGP761" s="31"/>
      <c r="FGQ761" s="31"/>
      <c r="FGR761" s="31"/>
      <c r="FGS761" s="31"/>
      <c r="FGT761" s="31"/>
      <c r="FGU761" s="31"/>
      <c r="FGV761" s="31"/>
      <c r="FGW761" s="31"/>
      <c r="FGX761" s="31"/>
      <c r="FGY761" s="31"/>
      <c r="FGZ761" s="31"/>
      <c r="FHA761" s="31"/>
      <c r="FHB761" s="31"/>
      <c r="FHC761" s="31"/>
      <c r="FHD761" s="31"/>
      <c r="FHE761" s="31"/>
      <c r="FHF761" s="31"/>
      <c r="FHG761" s="31"/>
      <c r="FHH761" s="31"/>
      <c r="FHI761" s="31"/>
      <c r="FHJ761" s="31"/>
      <c r="FHK761" s="31"/>
      <c r="FHL761" s="31"/>
      <c r="FHM761" s="31"/>
      <c r="FHN761" s="31"/>
      <c r="FHO761" s="31"/>
      <c r="FHP761" s="31"/>
      <c r="FHQ761" s="31"/>
      <c r="FHR761" s="31"/>
      <c r="FHS761" s="31"/>
      <c r="FHT761" s="31"/>
      <c r="FHU761" s="31"/>
      <c r="FHV761" s="31"/>
      <c r="FHW761" s="31"/>
      <c r="FHX761" s="31"/>
      <c r="FHY761" s="31"/>
      <c r="FHZ761" s="31"/>
      <c r="FIA761" s="31"/>
      <c r="FIB761" s="31"/>
      <c r="FIC761" s="31"/>
      <c r="FID761" s="31"/>
      <c r="FIE761" s="31"/>
      <c r="FIF761" s="31"/>
      <c r="FIG761" s="31"/>
      <c r="FIH761" s="31"/>
      <c r="FII761" s="31"/>
      <c r="FIJ761" s="31"/>
      <c r="FIK761" s="31"/>
      <c r="FIL761" s="31"/>
      <c r="FIM761" s="31"/>
      <c r="FIN761" s="31"/>
      <c r="FIO761" s="31"/>
      <c r="FIP761" s="31"/>
      <c r="FIQ761" s="31"/>
      <c r="FIR761" s="31"/>
      <c r="FIS761" s="31"/>
      <c r="FIT761" s="31"/>
      <c r="FIU761" s="31"/>
      <c r="FIV761" s="31"/>
      <c r="FIW761" s="31"/>
      <c r="FIX761" s="31"/>
      <c r="FIY761" s="31"/>
      <c r="FIZ761" s="31"/>
      <c r="FJA761" s="31"/>
      <c r="FJB761" s="31"/>
      <c r="FJC761" s="31"/>
      <c r="FJD761" s="31"/>
      <c r="FJE761" s="31"/>
      <c r="FJF761" s="31"/>
      <c r="FJG761" s="31"/>
      <c r="FJH761" s="31"/>
      <c r="FJI761" s="31"/>
      <c r="FJJ761" s="31"/>
      <c r="FJK761" s="31"/>
      <c r="FJL761" s="31"/>
      <c r="FJM761" s="31"/>
      <c r="FJN761" s="31"/>
      <c r="FJO761" s="31"/>
      <c r="FJP761" s="31"/>
      <c r="FJQ761" s="31"/>
      <c r="FJR761" s="31"/>
      <c r="FJS761" s="31"/>
      <c r="FJT761" s="31"/>
      <c r="FJU761" s="31"/>
      <c r="FJV761" s="31"/>
      <c r="FJW761" s="31"/>
      <c r="FJX761" s="31"/>
      <c r="FJY761" s="31"/>
      <c r="FJZ761" s="31"/>
      <c r="FKA761" s="31"/>
      <c r="FKB761" s="31"/>
      <c r="FKC761" s="31"/>
      <c r="FKD761" s="31"/>
      <c r="FKE761" s="31"/>
      <c r="FKF761" s="31"/>
      <c r="FKG761" s="31"/>
      <c r="FKH761" s="31"/>
      <c r="FKI761" s="31"/>
      <c r="FKJ761" s="31"/>
      <c r="FKK761" s="31"/>
      <c r="FKL761" s="31"/>
      <c r="FKM761" s="31"/>
      <c r="FKN761" s="31"/>
      <c r="FKO761" s="31"/>
      <c r="FKP761" s="31"/>
      <c r="FKQ761" s="31"/>
      <c r="FKR761" s="31"/>
      <c r="FKS761" s="31"/>
      <c r="FKT761" s="31"/>
      <c r="FKU761" s="31"/>
      <c r="FKV761" s="31"/>
      <c r="FKW761" s="31"/>
      <c r="FKX761" s="31"/>
      <c r="FKY761" s="31"/>
      <c r="FKZ761" s="31"/>
      <c r="FLA761" s="31"/>
      <c r="FLB761" s="31"/>
      <c r="FLC761" s="31"/>
      <c r="FLD761" s="31"/>
      <c r="FLE761" s="31"/>
      <c r="FLF761" s="31"/>
      <c r="FLG761" s="31"/>
      <c r="FLH761" s="31"/>
      <c r="FLI761" s="31"/>
      <c r="FLJ761" s="31"/>
      <c r="FLK761" s="31"/>
      <c r="FLL761" s="31"/>
      <c r="FLM761" s="31"/>
      <c r="FLN761" s="31"/>
      <c r="FLO761" s="31"/>
      <c r="FLP761" s="31"/>
      <c r="FLQ761" s="31"/>
      <c r="FLR761" s="31"/>
      <c r="FLS761" s="31"/>
      <c r="FLT761" s="31"/>
      <c r="FLU761" s="31"/>
      <c r="FLV761" s="31"/>
      <c r="FLW761" s="31"/>
      <c r="FLX761" s="31"/>
      <c r="FLY761" s="31"/>
      <c r="FLZ761" s="31"/>
      <c r="FMA761" s="31"/>
      <c r="FMB761" s="31"/>
      <c r="FMC761" s="31"/>
      <c r="FMD761" s="31"/>
      <c r="FME761" s="31"/>
      <c r="FMF761" s="31"/>
      <c r="FMG761" s="31"/>
      <c r="FMH761" s="31"/>
      <c r="FMI761" s="31"/>
      <c r="FMJ761" s="31"/>
      <c r="FMK761" s="31"/>
      <c r="FML761" s="31"/>
      <c r="FMM761" s="31"/>
      <c r="FMN761" s="31"/>
      <c r="FMO761" s="31"/>
      <c r="FMP761" s="31"/>
      <c r="FMQ761" s="31"/>
      <c r="FMR761" s="31"/>
      <c r="FMS761" s="31"/>
      <c r="FMT761" s="31"/>
      <c r="FMU761" s="31"/>
      <c r="FMV761" s="31"/>
      <c r="FMW761" s="31"/>
      <c r="FMX761" s="31"/>
      <c r="FMY761" s="31"/>
      <c r="FMZ761" s="31"/>
      <c r="FNA761" s="31"/>
      <c r="FNB761" s="31"/>
      <c r="FNC761" s="31"/>
      <c r="FND761" s="31"/>
      <c r="FNE761" s="31"/>
      <c r="FNF761" s="31"/>
      <c r="FNG761" s="31"/>
      <c r="FNH761" s="31"/>
      <c r="FNI761" s="31"/>
      <c r="FNJ761" s="31"/>
      <c r="FNK761" s="31"/>
      <c r="FNL761" s="31"/>
      <c r="FNM761" s="31"/>
      <c r="FNN761" s="31"/>
      <c r="FNO761" s="31"/>
      <c r="FNP761" s="31"/>
      <c r="FNQ761" s="31"/>
      <c r="FNR761" s="31"/>
      <c r="FNS761" s="31"/>
      <c r="FNT761" s="31"/>
      <c r="FNU761" s="31"/>
      <c r="FNV761" s="31"/>
      <c r="FNW761" s="31"/>
      <c r="FNX761" s="31"/>
      <c r="FNY761" s="31"/>
      <c r="FNZ761" s="31"/>
      <c r="FOA761" s="31"/>
      <c r="FOB761" s="31"/>
      <c r="FOC761" s="31"/>
      <c r="FOD761" s="31"/>
      <c r="FOE761" s="31"/>
      <c r="FOF761" s="31"/>
      <c r="FOG761" s="31"/>
      <c r="FOH761" s="31"/>
      <c r="FOI761" s="31"/>
      <c r="FOJ761" s="31"/>
      <c r="FOK761" s="31"/>
      <c r="FOL761" s="31"/>
      <c r="FOM761" s="31"/>
      <c r="FON761" s="31"/>
      <c r="FOO761" s="31"/>
      <c r="FOP761" s="31"/>
      <c r="FOQ761" s="31"/>
      <c r="FOR761" s="31"/>
      <c r="FOS761" s="31"/>
      <c r="FOT761" s="31"/>
      <c r="FOU761" s="31"/>
      <c r="FOV761" s="31"/>
      <c r="FOW761" s="31"/>
      <c r="FOX761" s="31"/>
      <c r="FOY761" s="31"/>
      <c r="FOZ761" s="31"/>
      <c r="FPA761" s="31"/>
      <c r="FPB761" s="31"/>
      <c r="FPC761" s="31"/>
      <c r="FPD761" s="31"/>
      <c r="FPE761" s="31"/>
      <c r="FPF761" s="31"/>
      <c r="FPG761" s="31"/>
      <c r="FPH761" s="31"/>
      <c r="FPI761" s="31"/>
      <c r="FPJ761" s="31"/>
      <c r="FPK761" s="31"/>
      <c r="FPL761" s="31"/>
      <c r="FPM761" s="31"/>
      <c r="FPN761" s="31"/>
      <c r="FPO761" s="31"/>
      <c r="FPP761" s="31"/>
      <c r="FPQ761" s="31"/>
      <c r="FPR761" s="31"/>
      <c r="FPS761" s="31"/>
      <c r="FPT761" s="31"/>
      <c r="FPU761" s="31"/>
      <c r="FPV761" s="31"/>
      <c r="FPW761" s="31"/>
      <c r="FPX761" s="31"/>
      <c r="FPY761" s="31"/>
      <c r="FPZ761" s="31"/>
      <c r="FQA761" s="31"/>
      <c r="FQB761" s="31"/>
      <c r="FQC761" s="31"/>
      <c r="FQD761" s="31"/>
      <c r="FQE761" s="31"/>
      <c r="FQF761" s="31"/>
      <c r="FQG761" s="31"/>
      <c r="FQH761" s="31"/>
      <c r="FQI761" s="31"/>
      <c r="FQJ761" s="31"/>
      <c r="FQK761" s="31"/>
      <c r="FQL761" s="31"/>
      <c r="FQM761" s="31"/>
      <c r="FQN761" s="31"/>
      <c r="FQO761" s="31"/>
      <c r="FQP761" s="31"/>
      <c r="FQQ761" s="31"/>
      <c r="FQR761" s="31"/>
      <c r="FQS761" s="31"/>
      <c r="FQT761" s="31"/>
      <c r="FQU761" s="31"/>
      <c r="FQV761" s="31"/>
      <c r="FQW761" s="31"/>
      <c r="FQX761" s="31"/>
      <c r="FQY761" s="31"/>
      <c r="FQZ761" s="31"/>
      <c r="FRA761" s="31"/>
      <c r="FRB761" s="31"/>
      <c r="FRC761" s="31"/>
      <c r="FRD761" s="31"/>
      <c r="FRE761" s="31"/>
      <c r="FRF761" s="31"/>
      <c r="FRG761" s="31"/>
      <c r="FRH761" s="31"/>
      <c r="FRI761" s="31"/>
      <c r="FRJ761" s="31"/>
      <c r="FRK761" s="31"/>
      <c r="FRL761" s="31"/>
      <c r="FRM761" s="31"/>
      <c r="FRN761" s="31"/>
      <c r="FRO761" s="31"/>
      <c r="FRP761" s="31"/>
      <c r="FRQ761" s="31"/>
      <c r="FRR761" s="31"/>
      <c r="FRS761" s="31"/>
      <c r="FRT761" s="31"/>
      <c r="FRU761" s="31"/>
      <c r="FRV761" s="31"/>
      <c r="FRW761" s="31"/>
      <c r="FRX761" s="31"/>
      <c r="FRY761" s="31"/>
      <c r="FRZ761" s="31"/>
      <c r="FSA761" s="31"/>
      <c r="FSB761" s="31"/>
      <c r="FSC761" s="31"/>
      <c r="FSD761" s="31"/>
      <c r="FSE761" s="31"/>
      <c r="FSF761" s="31"/>
      <c r="FSG761" s="31"/>
      <c r="FSH761" s="31"/>
      <c r="FSI761" s="31"/>
      <c r="FSJ761" s="31"/>
      <c r="FSK761" s="31"/>
      <c r="FSL761" s="31"/>
      <c r="FSM761" s="31"/>
      <c r="FSN761" s="31"/>
      <c r="FSO761" s="31"/>
      <c r="FSP761" s="31"/>
      <c r="FSQ761" s="31"/>
      <c r="FSR761" s="31"/>
      <c r="FSS761" s="31"/>
      <c r="FST761" s="31"/>
      <c r="FSU761" s="31"/>
      <c r="FSV761" s="31"/>
      <c r="FSW761" s="31"/>
      <c r="FSX761" s="31"/>
      <c r="FSY761" s="31"/>
      <c r="FSZ761" s="31"/>
      <c r="FTA761" s="31"/>
      <c r="FTB761" s="31"/>
      <c r="FTC761" s="31"/>
      <c r="FTD761" s="31"/>
      <c r="FTE761" s="31"/>
      <c r="FTF761" s="31"/>
      <c r="FTG761" s="31"/>
      <c r="FTH761" s="31"/>
      <c r="FTI761" s="31"/>
      <c r="FTJ761" s="31"/>
      <c r="FTK761" s="31"/>
      <c r="FTL761" s="31"/>
      <c r="FTM761" s="31"/>
      <c r="FTN761" s="31"/>
      <c r="FTO761" s="31"/>
      <c r="FTP761" s="31"/>
      <c r="FTQ761" s="31"/>
      <c r="FTR761" s="31"/>
      <c r="FTS761" s="31"/>
      <c r="FTT761" s="31"/>
      <c r="FTU761" s="31"/>
      <c r="FTV761" s="31"/>
      <c r="FTW761" s="31"/>
      <c r="FTX761" s="31"/>
      <c r="FTY761" s="31"/>
      <c r="FTZ761" s="31"/>
      <c r="FUA761" s="31"/>
      <c r="FUB761" s="31"/>
      <c r="FUC761" s="31"/>
      <c r="FUD761" s="31"/>
      <c r="FUE761" s="31"/>
      <c r="FUF761" s="31"/>
      <c r="FUG761" s="31"/>
      <c r="FUH761" s="31"/>
      <c r="FUI761" s="31"/>
      <c r="FUJ761" s="31"/>
      <c r="FUK761" s="31"/>
      <c r="FUL761" s="31"/>
      <c r="FUM761" s="31"/>
      <c r="FUN761" s="31"/>
      <c r="FUO761" s="31"/>
      <c r="FUP761" s="31"/>
      <c r="FUQ761" s="31"/>
      <c r="FUR761" s="31"/>
      <c r="FUS761" s="31"/>
      <c r="FUT761" s="31"/>
      <c r="FUU761" s="31"/>
      <c r="FUV761" s="31"/>
      <c r="FUW761" s="31"/>
      <c r="FUX761" s="31"/>
      <c r="FUY761" s="31"/>
      <c r="FUZ761" s="31"/>
      <c r="FVA761" s="31"/>
      <c r="FVB761" s="31"/>
      <c r="FVC761" s="31"/>
      <c r="FVD761" s="31"/>
      <c r="FVE761" s="31"/>
      <c r="FVF761" s="31"/>
      <c r="FVG761" s="31"/>
      <c r="FVH761" s="31"/>
      <c r="FVI761" s="31"/>
      <c r="FVJ761" s="31"/>
      <c r="FVK761" s="31"/>
      <c r="FVL761" s="31"/>
      <c r="FVM761" s="31"/>
      <c r="FVN761" s="31"/>
      <c r="FVO761" s="31"/>
      <c r="FVP761" s="31"/>
      <c r="FVQ761" s="31"/>
      <c r="FVR761" s="31"/>
      <c r="FVS761" s="31"/>
      <c r="FVT761" s="31"/>
      <c r="FVU761" s="31"/>
      <c r="FVV761" s="31"/>
      <c r="FVW761" s="31"/>
      <c r="FVX761" s="31"/>
      <c r="FVY761" s="31"/>
      <c r="FVZ761" s="31"/>
      <c r="FWA761" s="31"/>
      <c r="FWB761" s="31"/>
      <c r="FWC761" s="31"/>
      <c r="FWD761" s="31"/>
      <c r="FWE761" s="31"/>
      <c r="FWF761" s="31"/>
      <c r="FWG761" s="31"/>
      <c r="FWH761" s="31"/>
      <c r="FWI761" s="31"/>
      <c r="FWJ761" s="31"/>
      <c r="FWK761" s="31"/>
      <c r="FWL761" s="31"/>
      <c r="FWM761" s="31"/>
      <c r="FWN761" s="31"/>
      <c r="FWO761" s="31"/>
      <c r="FWP761" s="31"/>
      <c r="FWQ761" s="31"/>
      <c r="FWR761" s="31"/>
      <c r="FWS761" s="31"/>
      <c r="FWT761" s="31"/>
      <c r="FWU761" s="31"/>
      <c r="FWV761" s="31"/>
      <c r="FWW761" s="31"/>
      <c r="FWX761" s="31"/>
      <c r="FWY761" s="31"/>
      <c r="FWZ761" s="31"/>
      <c r="FXA761" s="31"/>
      <c r="FXB761" s="31"/>
      <c r="FXC761" s="31"/>
      <c r="FXD761" s="31"/>
      <c r="FXE761" s="31"/>
      <c r="FXF761" s="31"/>
      <c r="FXG761" s="31"/>
      <c r="FXH761" s="31"/>
      <c r="FXI761" s="31"/>
      <c r="FXJ761" s="31"/>
      <c r="FXK761" s="31"/>
      <c r="FXL761" s="31"/>
      <c r="FXM761" s="31"/>
      <c r="FXN761" s="31"/>
      <c r="FXO761" s="31"/>
      <c r="FXP761" s="31"/>
      <c r="FXQ761" s="31"/>
      <c r="FXR761" s="31"/>
      <c r="FXS761" s="31"/>
      <c r="FXT761" s="31"/>
      <c r="FXU761" s="31"/>
      <c r="FXV761" s="31"/>
      <c r="FXW761" s="31"/>
      <c r="FXX761" s="31"/>
      <c r="FXY761" s="31"/>
      <c r="FXZ761" s="31"/>
      <c r="FYA761" s="31"/>
      <c r="FYB761" s="31"/>
      <c r="FYC761" s="31"/>
      <c r="FYD761" s="31"/>
      <c r="FYE761" s="31"/>
      <c r="FYF761" s="31"/>
      <c r="FYG761" s="31"/>
      <c r="FYH761" s="31"/>
      <c r="FYI761" s="31"/>
      <c r="FYJ761" s="31"/>
      <c r="FYK761" s="31"/>
      <c r="FYL761" s="31"/>
      <c r="FYM761" s="31"/>
      <c r="FYN761" s="31"/>
      <c r="FYO761" s="31"/>
      <c r="FYP761" s="31"/>
      <c r="FYQ761" s="31"/>
      <c r="FYR761" s="31"/>
      <c r="FYS761" s="31"/>
      <c r="FYT761" s="31"/>
      <c r="FYU761" s="31"/>
      <c r="FYV761" s="31"/>
      <c r="FYW761" s="31"/>
      <c r="FYX761" s="31"/>
      <c r="FYY761" s="31"/>
      <c r="FYZ761" s="31"/>
      <c r="FZA761" s="31"/>
      <c r="FZB761" s="31"/>
      <c r="FZC761" s="31"/>
      <c r="FZD761" s="31"/>
      <c r="FZE761" s="31"/>
      <c r="FZF761" s="31"/>
      <c r="FZG761" s="31"/>
      <c r="FZH761" s="31"/>
      <c r="FZI761" s="31"/>
      <c r="FZJ761" s="31"/>
      <c r="FZK761" s="31"/>
      <c r="FZL761" s="31"/>
      <c r="FZM761" s="31"/>
      <c r="FZN761" s="31"/>
      <c r="FZO761" s="31"/>
      <c r="FZP761" s="31"/>
      <c r="FZQ761" s="31"/>
      <c r="FZR761" s="31"/>
      <c r="FZS761" s="31"/>
      <c r="FZT761" s="31"/>
      <c r="FZU761" s="31"/>
      <c r="FZV761" s="31"/>
      <c r="FZW761" s="31"/>
      <c r="FZX761" s="31"/>
      <c r="FZY761" s="31"/>
      <c r="FZZ761" s="31"/>
      <c r="GAA761" s="31"/>
      <c r="GAB761" s="31"/>
      <c r="GAC761" s="31"/>
      <c r="GAD761" s="31"/>
      <c r="GAE761" s="31"/>
      <c r="GAF761" s="31"/>
      <c r="GAG761" s="31"/>
      <c r="GAH761" s="31"/>
      <c r="GAI761" s="31"/>
      <c r="GAJ761" s="31"/>
      <c r="GAK761" s="31"/>
      <c r="GAL761" s="31"/>
      <c r="GAM761" s="31"/>
      <c r="GAN761" s="31"/>
      <c r="GAO761" s="31"/>
      <c r="GAP761" s="31"/>
      <c r="GAQ761" s="31"/>
      <c r="GAR761" s="31"/>
      <c r="GAS761" s="31"/>
      <c r="GAT761" s="31"/>
      <c r="GAU761" s="31"/>
      <c r="GAV761" s="31"/>
      <c r="GAW761" s="31"/>
      <c r="GAX761" s="31"/>
      <c r="GAY761" s="31"/>
      <c r="GAZ761" s="31"/>
      <c r="GBA761" s="31"/>
      <c r="GBB761" s="31"/>
      <c r="GBC761" s="31"/>
      <c r="GBD761" s="31"/>
      <c r="GBE761" s="31"/>
      <c r="GBF761" s="31"/>
      <c r="GBG761" s="31"/>
      <c r="GBH761" s="31"/>
      <c r="GBI761" s="31"/>
      <c r="GBJ761" s="31"/>
      <c r="GBK761" s="31"/>
      <c r="GBL761" s="31"/>
      <c r="GBM761" s="31"/>
      <c r="GBN761" s="31"/>
      <c r="GBO761" s="31"/>
      <c r="GBP761" s="31"/>
      <c r="GBQ761" s="31"/>
      <c r="GBR761" s="31"/>
      <c r="GBS761" s="31"/>
      <c r="GBT761" s="31"/>
      <c r="GBU761" s="31"/>
      <c r="GBV761" s="31"/>
      <c r="GBW761" s="31"/>
      <c r="GBX761" s="31"/>
      <c r="GBY761" s="31"/>
      <c r="GBZ761" s="31"/>
      <c r="GCA761" s="31"/>
      <c r="GCB761" s="31"/>
      <c r="GCC761" s="31"/>
      <c r="GCD761" s="31"/>
      <c r="GCE761" s="31"/>
      <c r="GCF761" s="31"/>
      <c r="GCG761" s="31"/>
      <c r="GCH761" s="31"/>
      <c r="GCI761" s="31"/>
      <c r="GCJ761" s="31"/>
      <c r="GCK761" s="31"/>
      <c r="GCL761" s="31"/>
      <c r="GCM761" s="31"/>
      <c r="GCN761" s="31"/>
      <c r="GCO761" s="31"/>
      <c r="GCP761" s="31"/>
      <c r="GCQ761" s="31"/>
      <c r="GCR761" s="31"/>
      <c r="GCS761" s="31"/>
      <c r="GCT761" s="31"/>
      <c r="GCU761" s="31"/>
      <c r="GCV761" s="31"/>
      <c r="GCW761" s="31"/>
      <c r="GCX761" s="31"/>
      <c r="GCY761" s="31"/>
      <c r="GCZ761" s="31"/>
      <c r="GDA761" s="31"/>
      <c r="GDB761" s="31"/>
      <c r="GDC761" s="31"/>
      <c r="GDD761" s="31"/>
      <c r="GDE761" s="31"/>
      <c r="GDF761" s="31"/>
      <c r="GDG761" s="31"/>
      <c r="GDH761" s="31"/>
      <c r="GDI761" s="31"/>
      <c r="GDJ761" s="31"/>
      <c r="GDK761" s="31"/>
      <c r="GDL761" s="31"/>
      <c r="GDM761" s="31"/>
      <c r="GDN761" s="31"/>
      <c r="GDO761" s="31"/>
      <c r="GDP761" s="31"/>
      <c r="GDQ761" s="31"/>
      <c r="GDR761" s="31"/>
      <c r="GDS761" s="31"/>
      <c r="GDT761" s="31"/>
      <c r="GDU761" s="31"/>
      <c r="GDV761" s="31"/>
      <c r="GDW761" s="31"/>
      <c r="GDX761" s="31"/>
      <c r="GDY761" s="31"/>
      <c r="GDZ761" s="31"/>
      <c r="GEA761" s="31"/>
      <c r="GEB761" s="31"/>
      <c r="GEC761" s="31"/>
      <c r="GED761" s="31"/>
      <c r="GEE761" s="31"/>
      <c r="GEF761" s="31"/>
      <c r="GEG761" s="31"/>
      <c r="GEH761" s="31"/>
      <c r="GEI761" s="31"/>
      <c r="GEJ761" s="31"/>
      <c r="GEK761" s="31"/>
      <c r="GEL761" s="31"/>
      <c r="GEM761" s="31"/>
      <c r="GEN761" s="31"/>
      <c r="GEO761" s="31"/>
      <c r="GEP761" s="31"/>
      <c r="GEQ761" s="31"/>
      <c r="GER761" s="31"/>
      <c r="GES761" s="31"/>
      <c r="GET761" s="31"/>
      <c r="GEU761" s="31"/>
      <c r="GEV761" s="31"/>
      <c r="GEW761" s="31"/>
      <c r="GEX761" s="31"/>
      <c r="GEY761" s="31"/>
      <c r="GEZ761" s="31"/>
      <c r="GFA761" s="31"/>
      <c r="GFB761" s="31"/>
      <c r="GFC761" s="31"/>
      <c r="GFD761" s="31"/>
      <c r="GFE761" s="31"/>
      <c r="GFF761" s="31"/>
      <c r="GFG761" s="31"/>
      <c r="GFH761" s="31"/>
      <c r="GFI761" s="31"/>
      <c r="GFJ761" s="31"/>
      <c r="GFK761" s="31"/>
      <c r="GFL761" s="31"/>
      <c r="GFM761" s="31"/>
      <c r="GFN761" s="31"/>
      <c r="GFO761" s="31"/>
      <c r="GFP761" s="31"/>
      <c r="GFQ761" s="31"/>
      <c r="GFR761" s="31"/>
      <c r="GFS761" s="31"/>
      <c r="GFT761" s="31"/>
      <c r="GFU761" s="31"/>
      <c r="GFV761" s="31"/>
      <c r="GFW761" s="31"/>
      <c r="GFX761" s="31"/>
      <c r="GFY761" s="31"/>
      <c r="GFZ761" s="31"/>
      <c r="GGA761" s="31"/>
      <c r="GGB761" s="31"/>
      <c r="GGC761" s="31"/>
      <c r="GGD761" s="31"/>
      <c r="GGE761" s="31"/>
      <c r="GGF761" s="31"/>
      <c r="GGG761" s="31"/>
      <c r="GGH761" s="31"/>
      <c r="GGI761" s="31"/>
      <c r="GGJ761" s="31"/>
      <c r="GGK761" s="31"/>
      <c r="GGL761" s="31"/>
      <c r="GGM761" s="31"/>
      <c r="GGN761" s="31"/>
      <c r="GGO761" s="31"/>
      <c r="GGP761" s="31"/>
      <c r="GGQ761" s="31"/>
      <c r="GGR761" s="31"/>
      <c r="GGS761" s="31"/>
      <c r="GGT761" s="31"/>
      <c r="GGU761" s="31"/>
      <c r="GGV761" s="31"/>
      <c r="GGW761" s="31"/>
      <c r="GGX761" s="31"/>
      <c r="GGY761" s="31"/>
      <c r="GGZ761" s="31"/>
      <c r="GHA761" s="31"/>
      <c r="GHB761" s="31"/>
      <c r="GHC761" s="31"/>
      <c r="GHD761" s="31"/>
      <c r="GHE761" s="31"/>
      <c r="GHF761" s="31"/>
      <c r="GHG761" s="31"/>
      <c r="GHH761" s="31"/>
      <c r="GHI761" s="31"/>
      <c r="GHJ761" s="31"/>
      <c r="GHK761" s="31"/>
      <c r="GHL761" s="31"/>
      <c r="GHM761" s="31"/>
      <c r="GHN761" s="31"/>
      <c r="GHO761" s="31"/>
      <c r="GHP761" s="31"/>
      <c r="GHQ761" s="31"/>
      <c r="GHR761" s="31"/>
      <c r="GHS761" s="31"/>
      <c r="GHT761" s="31"/>
      <c r="GHU761" s="31"/>
      <c r="GHV761" s="31"/>
      <c r="GHW761" s="31"/>
      <c r="GHX761" s="31"/>
      <c r="GHY761" s="31"/>
      <c r="GHZ761" s="31"/>
      <c r="GIA761" s="31"/>
      <c r="GIB761" s="31"/>
      <c r="GIC761" s="31"/>
      <c r="GID761" s="31"/>
      <c r="GIE761" s="31"/>
      <c r="GIF761" s="31"/>
      <c r="GIG761" s="31"/>
      <c r="GIH761" s="31"/>
      <c r="GII761" s="31"/>
      <c r="GIJ761" s="31"/>
      <c r="GIK761" s="31"/>
      <c r="GIL761" s="31"/>
      <c r="GIM761" s="31"/>
      <c r="GIN761" s="31"/>
      <c r="GIO761" s="31"/>
      <c r="GIP761" s="31"/>
      <c r="GIQ761" s="31"/>
      <c r="GIR761" s="31"/>
      <c r="GIS761" s="31"/>
      <c r="GIT761" s="31"/>
      <c r="GIU761" s="31"/>
      <c r="GIV761" s="31"/>
      <c r="GIW761" s="31"/>
      <c r="GIX761" s="31"/>
      <c r="GIY761" s="31"/>
      <c r="GIZ761" s="31"/>
      <c r="GJA761" s="31"/>
      <c r="GJB761" s="31"/>
      <c r="GJC761" s="31"/>
      <c r="GJD761" s="31"/>
      <c r="GJE761" s="31"/>
      <c r="GJF761" s="31"/>
      <c r="GJG761" s="31"/>
      <c r="GJH761" s="31"/>
      <c r="GJI761" s="31"/>
      <c r="GJJ761" s="31"/>
      <c r="GJK761" s="31"/>
      <c r="GJL761" s="31"/>
      <c r="GJM761" s="31"/>
      <c r="GJN761" s="31"/>
      <c r="GJO761" s="31"/>
      <c r="GJP761" s="31"/>
      <c r="GJQ761" s="31"/>
      <c r="GJR761" s="31"/>
      <c r="GJS761" s="31"/>
      <c r="GJT761" s="31"/>
      <c r="GJU761" s="31"/>
      <c r="GJV761" s="31"/>
      <c r="GJW761" s="31"/>
      <c r="GJX761" s="31"/>
      <c r="GJY761" s="31"/>
      <c r="GJZ761" s="31"/>
      <c r="GKA761" s="31"/>
      <c r="GKB761" s="31"/>
      <c r="GKC761" s="31"/>
      <c r="GKD761" s="31"/>
      <c r="GKE761" s="31"/>
      <c r="GKF761" s="31"/>
      <c r="GKG761" s="31"/>
      <c r="GKH761" s="31"/>
      <c r="GKI761" s="31"/>
      <c r="GKJ761" s="31"/>
      <c r="GKK761" s="31"/>
      <c r="GKL761" s="31"/>
      <c r="GKM761" s="31"/>
      <c r="GKN761" s="31"/>
      <c r="GKO761" s="31"/>
      <c r="GKP761" s="31"/>
      <c r="GKQ761" s="31"/>
      <c r="GKR761" s="31"/>
      <c r="GKS761" s="31"/>
      <c r="GKT761" s="31"/>
      <c r="GKU761" s="31"/>
      <c r="GKV761" s="31"/>
      <c r="GKW761" s="31"/>
      <c r="GKX761" s="31"/>
      <c r="GKY761" s="31"/>
      <c r="GKZ761" s="31"/>
      <c r="GLA761" s="31"/>
      <c r="GLB761" s="31"/>
      <c r="GLC761" s="31"/>
      <c r="GLD761" s="31"/>
      <c r="GLE761" s="31"/>
      <c r="GLF761" s="31"/>
      <c r="GLG761" s="31"/>
      <c r="GLH761" s="31"/>
      <c r="GLI761" s="31"/>
      <c r="GLJ761" s="31"/>
      <c r="GLK761" s="31"/>
      <c r="GLL761" s="31"/>
      <c r="GLM761" s="31"/>
      <c r="GLN761" s="31"/>
      <c r="GLO761" s="31"/>
      <c r="GLP761" s="31"/>
      <c r="GLQ761" s="31"/>
      <c r="GLR761" s="31"/>
      <c r="GLS761" s="31"/>
      <c r="GLT761" s="31"/>
      <c r="GLU761" s="31"/>
      <c r="GLV761" s="31"/>
      <c r="GLW761" s="31"/>
      <c r="GLX761" s="31"/>
      <c r="GLY761" s="31"/>
      <c r="GLZ761" s="31"/>
      <c r="GMA761" s="31"/>
      <c r="GMB761" s="31"/>
      <c r="GMC761" s="31"/>
      <c r="GMD761" s="31"/>
      <c r="GME761" s="31"/>
      <c r="GMF761" s="31"/>
      <c r="GMG761" s="31"/>
      <c r="GMH761" s="31"/>
      <c r="GMI761" s="31"/>
      <c r="GMJ761" s="31"/>
      <c r="GMK761" s="31"/>
      <c r="GML761" s="31"/>
      <c r="GMM761" s="31"/>
      <c r="GMN761" s="31"/>
      <c r="GMO761" s="31"/>
      <c r="GMP761" s="31"/>
      <c r="GMQ761" s="31"/>
      <c r="GMR761" s="31"/>
      <c r="GMS761" s="31"/>
      <c r="GMT761" s="31"/>
      <c r="GMU761" s="31"/>
      <c r="GMV761" s="31"/>
      <c r="GMW761" s="31"/>
      <c r="GMX761" s="31"/>
      <c r="GMY761" s="31"/>
      <c r="GMZ761" s="31"/>
      <c r="GNA761" s="31"/>
      <c r="GNB761" s="31"/>
      <c r="GNC761" s="31"/>
      <c r="GND761" s="31"/>
      <c r="GNE761" s="31"/>
      <c r="GNF761" s="31"/>
      <c r="GNG761" s="31"/>
      <c r="GNH761" s="31"/>
      <c r="GNI761" s="31"/>
      <c r="GNJ761" s="31"/>
      <c r="GNK761" s="31"/>
      <c r="GNL761" s="31"/>
      <c r="GNM761" s="31"/>
      <c r="GNN761" s="31"/>
      <c r="GNO761" s="31"/>
      <c r="GNP761" s="31"/>
      <c r="GNQ761" s="31"/>
      <c r="GNR761" s="31"/>
      <c r="GNS761" s="31"/>
      <c r="GNT761" s="31"/>
      <c r="GNU761" s="31"/>
      <c r="GNV761" s="31"/>
      <c r="GNW761" s="31"/>
      <c r="GNX761" s="31"/>
      <c r="GNY761" s="31"/>
      <c r="GNZ761" s="31"/>
      <c r="GOA761" s="31"/>
      <c r="GOB761" s="31"/>
      <c r="GOC761" s="31"/>
      <c r="GOD761" s="31"/>
      <c r="GOE761" s="31"/>
      <c r="GOF761" s="31"/>
      <c r="GOG761" s="31"/>
      <c r="GOH761" s="31"/>
      <c r="GOI761" s="31"/>
      <c r="GOJ761" s="31"/>
      <c r="GOK761" s="31"/>
      <c r="GOL761" s="31"/>
      <c r="GOM761" s="31"/>
      <c r="GON761" s="31"/>
      <c r="GOO761" s="31"/>
      <c r="GOP761" s="31"/>
      <c r="GOQ761" s="31"/>
      <c r="GOR761" s="31"/>
      <c r="GOS761" s="31"/>
      <c r="GOT761" s="31"/>
      <c r="GOU761" s="31"/>
      <c r="GOV761" s="31"/>
      <c r="GOW761" s="31"/>
      <c r="GOX761" s="31"/>
      <c r="GOY761" s="31"/>
      <c r="GOZ761" s="31"/>
      <c r="GPA761" s="31"/>
      <c r="GPB761" s="31"/>
      <c r="GPC761" s="31"/>
      <c r="GPD761" s="31"/>
      <c r="GPE761" s="31"/>
      <c r="GPF761" s="31"/>
      <c r="GPG761" s="31"/>
      <c r="GPH761" s="31"/>
      <c r="GPI761" s="31"/>
      <c r="GPJ761" s="31"/>
      <c r="GPK761" s="31"/>
      <c r="GPL761" s="31"/>
      <c r="GPM761" s="31"/>
      <c r="GPN761" s="31"/>
      <c r="GPO761" s="31"/>
      <c r="GPP761" s="31"/>
      <c r="GPQ761" s="31"/>
      <c r="GPR761" s="31"/>
      <c r="GPS761" s="31"/>
      <c r="GPT761" s="31"/>
      <c r="GPU761" s="31"/>
      <c r="GPV761" s="31"/>
      <c r="GPW761" s="31"/>
      <c r="GPX761" s="31"/>
      <c r="GPY761" s="31"/>
      <c r="GPZ761" s="31"/>
      <c r="GQA761" s="31"/>
      <c r="GQB761" s="31"/>
      <c r="GQC761" s="31"/>
      <c r="GQD761" s="31"/>
      <c r="GQE761" s="31"/>
      <c r="GQF761" s="31"/>
      <c r="GQG761" s="31"/>
      <c r="GQH761" s="31"/>
      <c r="GQI761" s="31"/>
      <c r="GQJ761" s="31"/>
      <c r="GQK761" s="31"/>
      <c r="GQL761" s="31"/>
      <c r="GQM761" s="31"/>
      <c r="GQN761" s="31"/>
      <c r="GQO761" s="31"/>
      <c r="GQP761" s="31"/>
      <c r="GQQ761" s="31"/>
      <c r="GQR761" s="31"/>
      <c r="GQS761" s="31"/>
      <c r="GQT761" s="31"/>
      <c r="GQU761" s="31"/>
      <c r="GQV761" s="31"/>
      <c r="GQW761" s="31"/>
      <c r="GQX761" s="31"/>
      <c r="GQY761" s="31"/>
      <c r="GQZ761" s="31"/>
      <c r="GRA761" s="31"/>
      <c r="GRB761" s="31"/>
      <c r="GRC761" s="31"/>
      <c r="GRD761" s="31"/>
      <c r="GRE761" s="31"/>
      <c r="GRF761" s="31"/>
      <c r="GRG761" s="31"/>
      <c r="GRH761" s="31"/>
      <c r="GRI761" s="31"/>
      <c r="GRJ761" s="31"/>
      <c r="GRK761" s="31"/>
      <c r="GRL761" s="31"/>
      <c r="GRM761" s="31"/>
      <c r="GRN761" s="31"/>
      <c r="GRO761" s="31"/>
      <c r="GRP761" s="31"/>
      <c r="GRQ761" s="31"/>
      <c r="GRR761" s="31"/>
      <c r="GRS761" s="31"/>
      <c r="GRT761" s="31"/>
      <c r="GRU761" s="31"/>
      <c r="GRV761" s="31"/>
      <c r="GRW761" s="31"/>
      <c r="GRX761" s="31"/>
      <c r="GRY761" s="31"/>
      <c r="GRZ761" s="31"/>
      <c r="GSA761" s="31"/>
      <c r="GSB761" s="31"/>
      <c r="GSC761" s="31"/>
      <c r="GSD761" s="31"/>
      <c r="GSE761" s="31"/>
      <c r="GSF761" s="31"/>
      <c r="GSG761" s="31"/>
      <c r="GSH761" s="31"/>
      <c r="GSI761" s="31"/>
      <c r="GSJ761" s="31"/>
      <c r="GSK761" s="31"/>
      <c r="GSL761" s="31"/>
      <c r="GSM761" s="31"/>
      <c r="GSN761" s="31"/>
      <c r="GSO761" s="31"/>
      <c r="GSP761" s="31"/>
      <c r="GSQ761" s="31"/>
      <c r="GSR761" s="31"/>
      <c r="GSS761" s="31"/>
      <c r="GST761" s="31"/>
      <c r="GSU761" s="31"/>
      <c r="GSV761" s="31"/>
      <c r="GSW761" s="31"/>
      <c r="GSX761" s="31"/>
      <c r="GSY761" s="31"/>
      <c r="GSZ761" s="31"/>
      <c r="GTA761" s="31"/>
      <c r="GTB761" s="31"/>
      <c r="GTC761" s="31"/>
      <c r="GTD761" s="31"/>
      <c r="GTE761" s="31"/>
      <c r="GTF761" s="31"/>
      <c r="GTG761" s="31"/>
      <c r="GTH761" s="31"/>
      <c r="GTI761" s="31"/>
      <c r="GTJ761" s="31"/>
      <c r="GTK761" s="31"/>
      <c r="GTL761" s="31"/>
      <c r="GTM761" s="31"/>
      <c r="GTN761" s="31"/>
      <c r="GTO761" s="31"/>
      <c r="GTP761" s="31"/>
      <c r="GTQ761" s="31"/>
      <c r="GTR761" s="31"/>
      <c r="GTS761" s="31"/>
      <c r="GTT761" s="31"/>
      <c r="GTU761" s="31"/>
      <c r="GTV761" s="31"/>
      <c r="GTW761" s="31"/>
      <c r="GTX761" s="31"/>
      <c r="GTY761" s="31"/>
      <c r="GTZ761" s="31"/>
      <c r="GUA761" s="31"/>
      <c r="GUB761" s="31"/>
      <c r="GUC761" s="31"/>
      <c r="GUD761" s="31"/>
      <c r="GUE761" s="31"/>
      <c r="GUF761" s="31"/>
      <c r="GUG761" s="31"/>
      <c r="GUH761" s="31"/>
      <c r="GUI761" s="31"/>
      <c r="GUJ761" s="31"/>
      <c r="GUK761" s="31"/>
      <c r="GUL761" s="31"/>
      <c r="GUM761" s="31"/>
      <c r="GUN761" s="31"/>
      <c r="GUO761" s="31"/>
      <c r="GUP761" s="31"/>
      <c r="GUQ761" s="31"/>
      <c r="GUR761" s="31"/>
      <c r="GUS761" s="31"/>
      <c r="GUT761" s="31"/>
      <c r="GUU761" s="31"/>
      <c r="GUV761" s="31"/>
      <c r="GUW761" s="31"/>
      <c r="GUX761" s="31"/>
      <c r="GUY761" s="31"/>
      <c r="GUZ761" s="31"/>
      <c r="GVA761" s="31"/>
      <c r="GVB761" s="31"/>
      <c r="GVC761" s="31"/>
      <c r="GVD761" s="31"/>
      <c r="GVE761" s="31"/>
      <c r="GVF761" s="31"/>
      <c r="GVG761" s="31"/>
      <c r="GVH761" s="31"/>
      <c r="GVI761" s="31"/>
      <c r="GVJ761" s="31"/>
      <c r="GVK761" s="31"/>
      <c r="GVL761" s="31"/>
      <c r="GVM761" s="31"/>
      <c r="GVN761" s="31"/>
      <c r="GVO761" s="31"/>
      <c r="GVP761" s="31"/>
      <c r="GVQ761" s="31"/>
      <c r="GVR761" s="31"/>
      <c r="GVS761" s="31"/>
      <c r="GVT761" s="31"/>
      <c r="GVU761" s="31"/>
      <c r="GVV761" s="31"/>
      <c r="GVW761" s="31"/>
      <c r="GVX761" s="31"/>
      <c r="GVY761" s="31"/>
      <c r="GVZ761" s="31"/>
      <c r="GWA761" s="31"/>
      <c r="GWB761" s="31"/>
      <c r="GWC761" s="31"/>
      <c r="GWD761" s="31"/>
      <c r="GWE761" s="31"/>
      <c r="GWF761" s="31"/>
      <c r="GWG761" s="31"/>
      <c r="GWH761" s="31"/>
      <c r="GWI761" s="31"/>
      <c r="GWJ761" s="31"/>
      <c r="GWK761" s="31"/>
      <c r="GWL761" s="31"/>
      <c r="GWM761" s="31"/>
      <c r="GWN761" s="31"/>
      <c r="GWO761" s="31"/>
      <c r="GWP761" s="31"/>
      <c r="GWQ761" s="31"/>
      <c r="GWR761" s="31"/>
      <c r="GWS761" s="31"/>
      <c r="GWT761" s="31"/>
      <c r="GWU761" s="31"/>
      <c r="GWV761" s="31"/>
      <c r="GWW761" s="31"/>
      <c r="GWX761" s="31"/>
      <c r="GWY761" s="31"/>
      <c r="GWZ761" s="31"/>
      <c r="GXA761" s="31"/>
      <c r="GXB761" s="31"/>
      <c r="GXC761" s="31"/>
      <c r="GXD761" s="31"/>
      <c r="GXE761" s="31"/>
      <c r="GXF761" s="31"/>
      <c r="GXG761" s="31"/>
      <c r="GXH761" s="31"/>
      <c r="GXI761" s="31"/>
      <c r="GXJ761" s="31"/>
      <c r="GXK761" s="31"/>
      <c r="GXL761" s="31"/>
      <c r="GXM761" s="31"/>
      <c r="GXN761" s="31"/>
      <c r="GXO761" s="31"/>
      <c r="GXP761" s="31"/>
      <c r="GXQ761" s="31"/>
      <c r="GXR761" s="31"/>
      <c r="GXS761" s="31"/>
      <c r="GXT761" s="31"/>
      <c r="GXU761" s="31"/>
      <c r="GXV761" s="31"/>
      <c r="GXW761" s="31"/>
      <c r="GXX761" s="31"/>
      <c r="GXY761" s="31"/>
      <c r="GXZ761" s="31"/>
      <c r="GYA761" s="31"/>
      <c r="GYB761" s="31"/>
      <c r="GYC761" s="31"/>
      <c r="GYD761" s="31"/>
      <c r="GYE761" s="31"/>
      <c r="GYF761" s="31"/>
      <c r="GYG761" s="31"/>
      <c r="GYH761" s="31"/>
      <c r="GYI761" s="31"/>
      <c r="GYJ761" s="31"/>
      <c r="GYK761" s="31"/>
      <c r="GYL761" s="31"/>
      <c r="GYM761" s="31"/>
      <c r="GYN761" s="31"/>
      <c r="GYO761" s="31"/>
      <c r="GYP761" s="31"/>
      <c r="GYQ761" s="31"/>
      <c r="GYR761" s="31"/>
      <c r="GYS761" s="31"/>
      <c r="GYT761" s="31"/>
      <c r="GYU761" s="31"/>
      <c r="GYV761" s="31"/>
      <c r="GYW761" s="31"/>
      <c r="GYX761" s="31"/>
      <c r="GYY761" s="31"/>
      <c r="GYZ761" s="31"/>
      <c r="GZA761" s="31"/>
      <c r="GZB761" s="31"/>
      <c r="GZC761" s="31"/>
      <c r="GZD761" s="31"/>
      <c r="GZE761" s="31"/>
      <c r="GZF761" s="31"/>
      <c r="GZG761" s="31"/>
      <c r="GZH761" s="31"/>
      <c r="GZI761" s="31"/>
      <c r="GZJ761" s="31"/>
      <c r="GZK761" s="31"/>
      <c r="GZL761" s="31"/>
      <c r="GZM761" s="31"/>
      <c r="GZN761" s="31"/>
      <c r="GZO761" s="31"/>
      <c r="GZP761" s="31"/>
      <c r="GZQ761" s="31"/>
      <c r="GZR761" s="31"/>
      <c r="GZS761" s="31"/>
      <c r="GZT761" s="31"/>
      <c r="GZU761" s="31"/>
      <c r="GZV761" s="31"/>
      <c r="GZW761" s="31"/>
      <c r="GZX761" s="31"/>
      <c r="GZY761" s="31"/>
      <c r="GZZ761" s="31"/>
      <c r="HAA761" s="31"/>
      <c r="HAB761" s="31"/>
      <c r="HAC761" s="31"/>
      <c r="HAD761" s="31"/>
      <c r="HAE761" s="31"/>
      <c r="HAF761" s="31"/>
      <c r="HAG761" s="31"/>
      <c r="HAH761" s="31"/>
      <c r="HAI761" s="31"/>
      <c r="HAJ761" s="31"/>
      <c r="HAK761" s="31"/>
      <c r="HAL761" s="31"/>
      <c r="HAM761" s="31"/>
      <c r="HAN761" s="31"/>
      <c r="HAO761" s="31"/>
      <c r="HAP761" s="31"/>
      <c r="HAQ761" s="31"/>
      <c r="HAR761" s="31"/>
      <c r="HAS761" s="31"/>
      <c r="HAT761" s="31"/>
      <c r="HAU761" s="31"/>
      <c r="HAV761" s="31"/>
      <c r="HAW761" s="31"/>
      <c r="HAX761" s="31"/>
      <c r="HAY761" s="31"/>
      <c r="HAZ761" s="31"/>
      <c r="HBA761" s="31"/>
      <c r="HBB761" s="31"/>
      <c r="HBC761" s="31"/>
      <c r="HBD761" s="31"/>
      <c r="HBE761" s="31"/>
      <c r="HBF761" s="31"/>
      <c r="HBG761" s="31"/>
      <c r="HBH761" s="31"/>
      <c r="HBI761" s="31"/>
      <c r="HBJ761" s="31"/>
      <c r="HBK761" s="31"/>
      <c r="HBL761" s="31"/>
      <c r="HBM761" s="31"/>
      <c r="HBN761" s="31"/>
      <c r="HBO761" s="31"/>
      <c r="HBP761" s="31"/>
      <c r="HBQ761" s="31"/>
      <c r="HBR761" s="31"/>
      <c r="HBS761" s="31"/>
      <c r="HBT761" s="31"/>
      <c r="HBU761" s="31"/>
      <c r="HBV761" s="31"/>
      <c r="HBW761" s="31"/>
      <c r="HBX761" s="31"/>
      <c r="HBY761" s="31"/>
      <c r="HBZ761" s="31"/>
      <c r="HCA761" s="31"/>
      <c r="HCB761" s="31"/>
      <c r="HCC761" s="31"/>
      <c r="HCD761" s="31"/>
      <c r="HCE761" s="31"/>
      <c r="HCF761" s="31"/>
      <c r="HCG761" s="31"/>
      <c r="HCH761" s="31"/>
      <c r="HCI761" s="31"/>
      <c r="HCJ761" s="31"/>
      <c r="HCK761" s="31"/>
      <c r="HCL761" s="31"/>
      <c r="HCM761" s="31"/>
      <c r="HCN761" s="31"/>
      <c r="HCO761" s="31"/>
      <c r="HCP761" s="31"/>
      <c r="HCQ761" s="31"/>
      <c r="HCR761" s="31"/>
      <c r="HCS761" s="31"/>
      <c r="HCT761" s="31"/>
      <c r="HCU761" s="31"/>
      <c r="HCV761" s="31"/>
      <c r="HCW761" s="31"/>
      <c r="HCX761" s="31"/>
      <c r="HCY761" s="31"/>
      <c r="HCZ761" s="31"/>
      <c r="HDA761" s="31"/>
      <c r="HDB761" s="31"/>
      <c r="HDC761" s="31"/>
      <c r="HDD761" s="31"/>
      <c r="HDE761" s="31"/>
      <c r="HDF761" s="31"/>
      <c r="HDG761" s="31"/>
      <c r="HDH761" s="31"/>
      <c r="HDI761" s="31"/>
      <c r="HDJ761" s="31"/>
      <c r="HDK761" s="31"/>
      <c r="HDL761" s="31"/>
      <c r="HDM761" s="31"/>
      <c r="HDN761" s="31"/>
      <c r="HDO761" s="31"/>
      <c r="HDP761" s="31"/>
      <c r="HDQ761" s="31"/>
      <c r="HDR761" s="31"/>
      <c r="HDS761" s="31"/>
      <c r="HDT761" s="31"/>
      <c r="HDU761" s="31"/>
      <c r="HDV761" s="31"/>
      <c r="HDW761" s="31"/>
      <c r="HDX761" s="31"/>
      <c r="HDY761" s="31"/>
      <c r="HDZ761" s="31"/>
      <c r="HEA761" s="31"/>
      <c r="HEB761" s="31"/>
      <c r="HEC761" s="31"/>
      <c r="HED761" s="31"/>
      <c r="HEE761" s="31"/>
      <c r="HEF761" s="31"/>
      <c r="HEG761" s="31"/>
      <c r="HEH761" s="31"/>
      <c r="HEI761" s="31"/>
      <c r="HEJ761" s="31"/>
      <c r="HEK761" s="31"/>
      <c r="HEL761" s="31"/>
      <c r="HEM761" s="31"/>
      <c r="HEN761" s="31"/>
      <c r="HEO761" s="31"/>
      <c r="HEP761" s="31"/>
      <c r="HEQ761" s="31"/>
      <c r="HER761" s="31"/>
      <c r="HES761" s="31"/>
      <c r="HET761" s="31"/>
      <c r="HEU761" s="31"/>
      <c r="HEV761" s="31"/>
      <c r="HEW761" s="31"/>
      <c r="HEX761" s="31"/>
      <c r="HEY761" s="31"/>
      <c r="HEZ761" s="31"/>
      <c r="HFA761" s="31"/>
      <c r="HFB761" s="31"/>
      <c r="HFC761" s="31"/>
      <c r="HFD761" s="31"/>
      <c r="HFE761" s="31"/>
      <c r="HFF761" s="31"/>
      <c r="HFG761" s="31"/>
      <c r="HFH761" s="31"/>
      <c r="HFI761" s="31"/>
      <c r="HFJ761" s="31"/>
      <c r="HFK761" s="31"/>
      <c r="HFL761" s="31"/>
      <c r="HFM761" s="31"/>
      <c r="HFN761" s="31"/>
      <c r="HFO761" s="31"/>
      <c r="HFP761" s="31"/>
      <c r="HFQ761" s="31"/>
      <c r="HFR761" s="31"/>
      <c r="HFS761" s="31"/>
      <c r="HFT761" s="31"/>
      <c r="HFU761" s="31"/>
      <c r="HFV761" s="31"/>
      <c r="HFW761" s="31"/>
      <c r="HFX761" s="31"/>
      <c r="HFY761" s="31"/>
      <c r="HFZ761" s="31"/>
      <c r="HGA761" s="31"/>
      <c r="HGB761" s="31"/>
      <c r="HGC761" s="31"/>
      <c r="HGD761" s="31"/>
      <c r="HGE761" s="31"/>
      <c r="HGF761" s="31"/>
      <c r="HGG761" s="31"/>
      <c r="HGH761" s="31"/>
      <c r="HGI761" s="31"/>
      <c r="HGJ761" s="31"/>
      <c r="HGK761" s="31"/>
      <c r="HGL761" s="31"/>
      <c r="HGM761" s="31"/>
      <c r="HGN761" s="31"/>
      <c r="HGO761" s="31"/>
      <c r="HGP761" s="31"/>
      <c r="HGQ761" s="31"/>
      <c r="HGR761" s="31"/>
      <c r="HGS761" s="31"/>
      <c r="HGT761" s="31"/>
      <c r="HGU761" s="31"/>
      <c r="HGV761" s="31"/>
      <c r="HGW761" s="31"/>
      <c r="HGX761" s="31"/>
      <c r="HGY761" s="31"/>
      <c r="HGZ761" s="31"/>
      <c r="HHA761" s="31"/>
      <c r="HHB761" s="31"/>
      <c r="HHC761" s="31"/>
      <c r="HHD761" s="31"/>
      <c r="HHE761" s="31"/>
      <c r="HHF761" s="31"/>
      <c r="HHG761" s="31"/>
      <c r="HHH761" s="31"/>
      <c r="HHI761" s="31"/>
      <c r="HHJ761" s="31"/>
      <c r="HHK761" s="31"/>
      <c r="HHL761" s="31"/>
      <c r="HHM761" s="31"/>
      <c r="HHN761" s="31"/>
      <c r="HHO761" s="31"/>
      <c r="HHP761" s="31"/>
      <c r="HHQ761" s="31"/>
      <c r="HHR761" s="31"/>
      <c r="HHS761" s="31"/>
      <c r="HHT761" s="31"/>
      <c r="HHU761" s="31"/>
      <c r="HHV761" s="31"/>
      <c r="HHW761" s="31"/>
      <c r="HHX761" s="31"/>
      <c r="HHY761" s="31"/>
      <c r="HHZ761" s="31"/>
      <c r="HIA761" s="31"/>
      <c r="HIB761" s="31"/>
      <c r="HIC761" s="31"/>
      <c r="HID761" s="31"/>
      <c r="HIE761" s="31"/>
      <c r="HIF761" s="31"/>
      <c r="HIG761" s="31"/>
      <c r="HIH761" s="31"/>
      <c r="HII761" s="31"/>
      <c r="HIJ761" s="31"/>
      <c r="HIK761" s="31"/>
      <c r="HIL761" s="31"/>
      <c r="HIM761" s="31"/>
      <c r="HIN761" s="31"/>
      <c r="HIO761" s="31"/>
      <c r="HIP761" s="31"/>
      <c r="HIQ761" s="31"/>
      <c r="HIR761" s="31"/>
      <c r="HIS761" s="31"/>
      <c r="HIT761" s="31"/>
      <c r="HIU761" s="31"/>
      <c r="HIV761" s="31"/>
      <c r="HIW761" s="31"/>
      <c r="HIX761" s="31"/>
      <c r="HIY761" s="31"/>
      <c r="HIZ761" s="31"/>
      <c r="HJA761" s="31"/>
      <c r="HJB761" s="31"/>
      <c r="HJC761" s="31"/>
      <c r="HJD761" s="31"/>
      <c r="HJE761" s="31"/>
      <c r="HJF761" s="31"/>
      <c r="HJG761" s="31"/>
      <c r="HJH761" s="31"/>
      <c r="HJI761" s="31"/>
      <c r="HJJ761" s="31"/>
      <c r="HJK761" s="31"/>
      <c r="HJL761" s="31"/>
      <c r="HJM761" s="31"/>
      <c r="HJN761" s="31"/>
      <c r="HJO761" s="31"/>
      <c r="HJP761" s="31"/>
      <c r="HJQ761" s="31"/>
      <c r="HJR761" s="31"/>
      <c r="HJS761" s="31"/>
      <c r="HJT761" s="31"/>
      <c r="HJU761" s="31"/>
      <c r="HJV761" s="31"/>
      <c r="HJW761" s="31"/>
      <c r="HJX761" s="31"/>
      <c r="HJY761" s="31"/>
      <c r="HJZ761" s="31"/>
      <c r="HKA761" s="31"/>
      <c r="HKB761" s="31"/>
      <c r="HKC761" s="31"/>
      <c r="HKD761" s="31"/>
      <c r="HKE761" s="31"/>
      <c r="HKF761" s="31"/>
      <c r="HKG761" s="31"/>
      <c r="HKH761" s="31"/>
      <c r="HKI761" s="31"/>
      <c r="HKJ761" s="31"/>
      <c r="HKK761" s="31"/>
      <c r="HKL761" s="31"/>
      <c r="HKM761" s="31"/>
      <c r="HKN761" s="31"/>
      <c r="HKO761" s="31"/>
      <c r="HKP761" s="31"/>
      <c r="HKQ761" s="31"/>
      <c r="HKR761" s="31"/>
      <c r="HKS761" s="31"/>
      <c r="HKT761" s="31"/>
      <c r="HKU761" s="31"/>
      <c r="HKV761" s="31"/>
      <c r="HKW761" s="31"/>
      <c r="HKX761" s="31"/>
      <c r="HKY761" s="31"/>
      <c r="HKZ761" s="31"/>
      <c r="HLA761" s="31"/>
      <c r="HLB761" s="31"/>
      <c r="HLC761" s="31"/>
      <c r="HLD761" s="31"/>
      <c r="HLE761" s="31"/>
      <c r="HLF761" s="31"/>
      <c r="HLG761" s="31"/>
      <c r="HLH761" s="31"/>
      <c r="HLI761" s="31"/>
      <c r="HLJ761" s="31"/>
      <c r="HLK761" s="31"/>
      <c r="HLL761" s="31"/>
      <c r="HLM761" s="31"/>
      <c r="HLN761" s="31"/>
      <c r="HLO761" s="31"/>
      <c r="HLP761" s="31"/>
      <c r="HLQ761" s="31"/>
      <c r="HLR761" s="31"/>
      <c r="HLS761" s="31"/>
      <c r="HLT761" s="31"/>
      <c r="HLU761" s="31"/>
      <c r="HLV761" s="31"/>
      <c r="HLW761" s="31"/>
      <c r="HLX761" s="31"/>
      <c r="HLY761" s="31"/>
      <c r="HLZ761" s="31"/>
      <c r="HMA761" s="31"/>
      <c r="HMB761" s="31"/>
      <c r="HMC761" s="31"/>
      <c r="HMD761" s="31"/>
      <c r="HME761" s="31"/>
      <c r="HMF761" s="31"/>
      <c r="HMG761" s="31"/>
      <c r="HMH761" s="31"/>
      <c r="HMI761" s="31"/>
      <c r="HMJ761" s="31"/>
      <c r="HMK761" s="31"/>
      <c r="HML761" s="31"/>
      <c r="HMM761" s="31"/>
      <c r="HMN761" s="31"/>
      <c r="HMO761" s="31"/>
      <c r="HMP761" s="31"/>
      <c r="HMQ761" s="31"/>
      <c r="HMR761" s="31"/>
      <c r="HMS761" s="31"/>
      <c r="HMT761" s="31"/>
      <c r="HMU761" s="31"/>
      <c r="HMV761" s="31"/>
      <c r="HMW761" s="31"/>
      <c r="HMX761" s="31"/>
      <c r="HMY761" s="31"/>
      <c r="HMZ761" s="31"/>
      <c r="HNA761" s="31"/>
      <c r="HNB761" s="31"/>
      <c r="HNC761" s="31"/>
      <c r="HND761" s="31"/>
      <c r="HNE761" s="31"/>
      <c r="HNF761" s="31"/>
      <c r="HNG761" s="31"/>
      <c r="HNH761" s="31"/>
      <c r="HNI761" s="31"/>
      <c r="HNJ761" s="31"/>
      <c r="HNK761" s="31"/>
      <c r="HNL761" s="31"/>
      <c r="HNM761" s="31"/>
      <c r="HNN761" s="31"/>
      <c r="HNO761" s="31"/>
      <c r="HNP761" s="31"/>
      <c r="HNQ761" s="31"/>
      <c r="HNR761" s="31"/>
      <c r="HNS761" s="31"/>
      <c r="HNT761" s="31"/>
      <c r="HNU761" s="31"/>
      <c r="HNV761" s="31"/>
      <c r="HNW761" s="31"/>
      <c r="HNX761" s="31"/>
      <c r="HNY761" s="31"/>
      <c r="HNZ761" s="31"/>
      <c r="HOA761" s="31"/>
      <c r="HOB761" s="31"/>
      <c r="HOC761" s="31"/>
      <c r="HOD761" s="31"/>
      <c r="HOE761" s="31"/>
      <c r="HOF761" s="31"/>
      <c r="HOG761" s="31"/>
      <c r="HOH761" s="31"/>
      <c r="HOI761" s="31"/>
      <c r="HOJ761" s="31"/>
      <c r="HOK761" s="31"/>
      <c r="HOL761" s="31"/>
      <c r="HOM761" s="31"/>
      <c r="HON761" s="31"/>
      <c r="HOO761" s="31"/>
      <c r="HOP761" s="31"/>
      <c r="HOQ761" s="31"/>
      <c r="HOR761" s="31"/>
      <c r="HOS761" s="31"/>
      <c r="HOT761" s="31"/>
      <c r="HOU761" s="31"/>
      <c r="HOV761" s="31"/>
      <c r="HOW761" s="31"/>
      <c r="HOX761" s="31"/>
      <c r="HOY761" s="31"/>
      <c r="HOZ761" s="31"/>
      <c r="HPA761" s="31"/>
      <c r="HPB761" s="31"/>
      <c r="HPC761" s="31"/>
      <c r="HPD761" s="31"/>
      <c r="HPE761" s="31"/>
      <c r="HPF761" s="31"/>
      <c r="HPG761" s="31"/>
      <c r="HPH761" s="31"/>
      <c r="HPI761" s="31"/>
      <c r="HPJ761" s="31"/>
      <c r="HPK761" s="31"/>
      <c r="HPL761" s="31"/>
      <c r="HPM761" s="31"/>
      <c r="HPN761" s="31"/>
      <c r="HPO761" s="31"/>
      <c r="HPP761" s="31"/>
      <c r="HPQ761" s="31"/>
      <c r="HPR761" s="31"/>
      <c r="HPS761" s="31"/>
      <c r="HPT761" s="31"/>
      <c r="HPU761" s="31"/>
      <c r="HPV761" s="31"/>
      <c r="HPW761" s="31"/>
      <c r="HPX761" s="31"/>
      <c r="HPY761" s="31"/>
      <c r="HPZ761" s="31"/>
      <c r="HQA761" s="31"/>
      <c r="HQB761" s="31"/>
      <c r="HQC761" s="31"/>
      <c r="HQD761" s="31"/>
      <c r="HQE761" s="31"/>
      <c r="HQF761" s="31"/>
      <c r="HQG761" s="31"/>
      <c r="HQH761" s="31"/>
      <c r="HQI761" s="31"/>
      <c r="HQJ761" s="31"/>
      <c r="HQK761" s="31"/>
      <c r="HQL761" s="31"/>
      <c r="HQM761" s="31"/>
      <c r="HQN761" s="31"/>
      <c r="HQO761" s="31"/>
      <c r="HQP761" s="31"/>
      <c r="HQQ761" s="31"/>
      <c r="HQR761" s="31"/>
      <c r="HQS761" s="31"/>
      <c r="HQT761" s="31"/>
      <c r="HQU761" s="31"/>
      <c r="HQV761" s="31"/>
      <c r="HQW761" s="31"/>
      <c r="HQX761" s="31"/>
      <c r="HQY761" s="31"/>
      <c r="HQZ761" s="31"/>
      <c r="HRA761" s="31"/>
      <c r="HRB761" s="31"/>
      <c r="HRC761" s="31"/>
      <c r="HRD761" s="31"/>
      <c r="HRE761" s="31"/>
      <c r="HRF761" s="31"/>
      <c r="HRG761" s="31"/>
      <c r="HRH761" s="31"/>
      <c r="HRI761" s="31"/>
      <c r="HRJ761" s="31"/>
      <c r="HRK761" s="31"/>
      <c r="HRL761" s="31"/>
      <c r="HRM761" s="31"/>
      <c r="HRN761" s="31"/>
      <c r="HRO761" s="31"/>
      <c r="HRP761" s="31"/>
      <c r="HRQ761" s="31"/>
      <c r="HRR761" s="31"/>
      <c r="HRS761" s="31"/>
      <c r="HRT761" s="31"/>
      <c r="HRU761" s="31"/>
      <c r="HRV761" s="31"/>
      <c r="HRW761" s="31"/>
      <c r="HRX761" s="31"/>
      <c r="HRY761" s="31"/>
      <c r="HRZ761" s="31"/>
      <c r="HSA761" s="31"/>
      <c r="HSB761" s="31"/>
      <c r="HSC761" s="31"/>
      <c r="HSD761" s="31"/>
      <c r="HSE761" s="31"/>
      <c r="HSF761" s="31"/>
      <c r="HSG761" s="31"/>
      <c r="HSH761" s="31"/>
      <c r="HSI761" s="31"/>
      <c r="HSJ761" s="31"/>
      <c r="HSK761" s="31"/>
      <c r="HSL761" s="31"/>
      <c r="HSM761" s="31"/>
      <c r="HSN761" s="31"/>
      <c r="HSO761" s="31"/>
      <c r="HSP761" s="31"/>
      <c r="HSQ761" s="31"/>
      <c r="HSR761" s="31"/>
      <c r="HSS761" s="31"/>
      <c r="HST761" s="31"/>
      <c r="HSU761" s="31"/>
      <c r="HSV761" s="31"/>
      <c r="HSW761" s="31"/>
      <c r="HSX761" s="31"/>
      <c r="HSY761" s="31"/>
      <c r="HSZ761" s="31"/>
      <c r="HTA761" s="31"/>
      <c r="HTB761" s="31"/>
      <c r="HTC761" s="31"/>
      <c r="HTD761" s="31"/>
      <c r="HTE761" s="31"/>
      <c r="HTF761" s="31"/>
      <c r="HTG761" s="31"/>
      <c r="HTH761" s="31"/>
      <c r="HTI761" s="31"/>
      <c r="HTJ761" s="31"/>
      <c r="HTK761" s="31"/>
      <c r="HTL761" s="31"/>
      <c r="HTM761" s="31"/>
      <c r="HTN761" s="31"/>
      <c r="HTO761" s="31"/>
      <c r="HTP761" s="31"/>
      <c r="HTQ761" s="31"/>
      <c r="HTR761" s="31"/>
      <c r="HTS761" s="31"/>
      <c r="HTT761" s="31"/>
      <c r="HTU761" s="31"/>
      <c r="HTV761" s="31"/>
      <c r="HTW761" s="31"/>
      <c r="HTX761" s="31"/>
      <c r="HTY761" s="31"/>
      <c r="HTZ761" s="31"/>
      <c r="HUA761" s="31"/>
      <c r="HUB761" s="31"/>
      <c r="HUC761" s="31"/>
      <c r="HUD761" s="31"/>
      <c r="HUE761" s="31"/>
      <c r="HUF761" s="31"/>
      <c r="HUG761" s="31"/>
      <c r="HUH761" s="31"/>
      <c r="HUI761" s="31"/>
      <c r="HUJ761" s="31"/>
      <c r="HUK761" s="31"/>
      <c r="HUL761" s="31"/>
      <c r="HUM761" s="31"/>
      <c r="HUN761" s="31"/>
      <c r="HUO761" s="31"/>
      <c r="HUP761" s="31"/>
      <c r="HUQ761" s="31"/>
      <c r="HUR761" s="31"/>
      <c r="HUS761" s="31"/>
      <c r="HUT761" s="31"/>
      <c r="HUU761" s="31"/>
      <c r="HUV761" s="31"/>
      <c r="HUW761" s="31"/>
      <c r="HUX761" s="31"/>
      <c r="HUY761" s="31"/>
      <c r="HUZ761" s="31"/>
      <c r="HVA761" s="31"/>
      <c r="HVB761" s="31"/>
      <c r="HVC761" s="31"/>
      <c r="HVD761" s="31"/>
      <c r="HVE761" s="31"/>
      <c r="HVF761" s="31"/>
      <c r="HVG761" s="31"/>
      <c r="HVH761" s="31"/>
      <c r="HVI761" s="31"/>
      <c r="HVJ761" s="31"/>
      <c r="HVK761" s="31"/>
      <c r="HVL761" s="31"/>
      <c r="HVM761" s="31"/>
      <c r="HVN761" s="31"/>
      <c r="HVO761" s="31"/>
      <c r="HVP761" s="31"/>
      <c r="HVQ761" s="31"/>
      <c r="HVR761" s="31"/>
      <c r="HVS761" s="31"/>
      <c r="HVT761" s="31"/>
      <c r="HVU761" s="31"/>
      <c r="HVV761" s="31"/>
      <c r="HVW761" s="31"/>
      <c r="HVX761" s="31"/>
      <c r="HVY761" s="31"/>
      <c r="HVZ761" s="31"/>
      <c r="HWA761" s="31"/>
      <c r="HWB761" s="31"/>
      <c r="HWC761" s="31"/>
      <c r="HWD761" s="31"/>
      <c r="HWE761" s="31"/>
      <c r="HWF761" s="31"/>
      <c r="HWG761" s="31"/>
      <c r="HWH761" s="31"/>
      <c r="HWI761" s="31"/>
      <c r="HWJ761" s="31"/>
      <c r="HWK761" s="31"/>
      <c r="HWL761" s="31"/>
      <c r="HWM761" s="31"/>
      <c r="HWN761" s="31"/>
      <c r="HWO761" s="31"/>
      <c r="HWP761" s="31"/>
      <c r="HWQ761" s="31"/>
      <c r="HWR761" s="31"/>
      <c r="HWS761" s="31"/>
      <c r="HWT761" s="31"/>
      <c r="HWU761" s="31"/>
      <c r="HWV761" s="31"/>
      <c r="HWW761" s="31"/>
      <c r="HWX761" s="31"/>
      <c r="HWY761" s="31"/>
      <c r="HWZ761" s="31"/>
      <c r="HXA761" s="31"/>
      <c r="HXB761" s="31"/>
      <c r="HXC761" s="31"/>
      <c r="HXD761" s="31"/>
      <c r="HXE761" s="31"/>
      <c r="HXF761" s="31"/>
      <c r="HXG761" s="31"/>
      <c r="HXH761" s="31"/>
      <c r="HXI761" s="31"/>
      <c r="HXJ761" s="31"/>
      <c r="HXK761" s="31"/>
      <c r="HXL761" s="31"/>
      <c r="HXM761" s="31"/>
      <c r="HXN761" s="31"/>
      <c r="HXO761" s="31"/>
      <c r="HXP761" s="31"/>
      <c r="HXQ761" s="31"/>
      <c r="HXR761" s="31"/>
      <c r="HXS761" s="31"/>
      <c r="HXT761" s="31"/>
      <c r="HXU761" s="31"/>
      <c r="HXV761" s="31"/>
      <c r="HXW761" s="31"/>
      <c r="HXX761" s="31"/>
      <c r="HXY761" s="31"/>
      <c r="HXZ761" s="31"/>
      <c r="HYA761" s="31"/>
      <c r="HYB761" s="31"/>
      <c r="HYC761" s="31"/>
      <c r="HYD761" s="31"/>
      <c r="HYE761" s="31"/>
      <c r="HYF761" s="31"/>
      <c r="HYG761" s="31"/>
      <c r="HYH761" s="31"/>
      <c r="HYI761" s="31"/>
      <c r="HYJ761" s="31"/>
      <c r="HYK761" s="31"/>
      <c r="HYL761" s="31"/>
      <c r="HYM761" s="31"/>
      <c r="HYN761" s="31"/>
      <c r="HYO761" s="31"/>
      <c r="HYP761" s="31"/>
      <c r="HYQ761" s="31"/>
      <c r="HYR761" s="31"/>
      <c r="HYS761" s="31"/>
      <c r="HYT761" s="31"/>
      <c r="HYU761" s="31"/>
      <c r="HYV761" s="31"/>
      <c r="HYW761" s="31"/>
      <c r="HYX761" s="31"/>
      <c r="HYY761" s="31"/>
      <c r="HYZ761" s="31"/>
      <c r="HZA761" s="31"/>
      <c r="HZB761" s="31"/>
      <c r="HZC761" s="31"/>
      <c r="HZD761" s="31"/>
      <c r="HZE761" s="31"/>
      <c r="HZF761" s="31"/>
      <c r="HZG761" s="31"/>
      <c r="HZH761" s="31"/>
      <c r="HZI761" s="31"/>
      <c r="HZJ761" s="31"/>
      <c r="HZK761" s="31"/>
      <c r="HZL761" s="31"/>
      <c r="HZM761" s="31"/>
      <c r="HZN761" s="31"/>
      <c r="HZO761" s="31"/>
      <c r="HZP761" s="31"/>
      <c r="HZQ761" s="31"/>
      <c r="HZR761" s="31"/>
      <c r="HZS761" s="31"/>
      <c r="HZT761" s="31"/>
      <c r="HZU761" s="31"/>
      <c r="HZV761" s="31"/>
      <c r="HZW761" s="31"/>
      <c r="HZX761" s="31"/>
      <c r="HZY761" s="31"/>
      <c r="HZZ761" s="31"/>
      <c r="IAA761" s="31"/>
      <c r="IAB761" s="31"/>
      <c r="IAC761" s="31"/>
      <c r="IAD761" s="31"/>
      <c r="IAE761" s="31"/>
      <c r="IAF761" s="31"/>
      <c r="IAG761" s="31"/>
      <c r="IAH761" s="31"/>
      <c r="IAI761" s="31"/>
      <c r="IAJ761" s="31"/>
      <c r="IAK761" s="31"/>
      <c r="IAL761" s="31"/>
      <c r="IAM761" s="31"/>
      <c r="IAN761" s="31"/>
      <c r="IAO761" s="31"/>
      <c r="IAP761" s="31"/>
      <c r="IAQ761" s="31"/>
      <c r="IAR761" s="31"/>
      <c r="IAS761" s="31"/>
      <c r="IAT761" s="31"/>
      <c r="IAU761" s="31"/>
      <c r="IAV761" s="31"/>
      <c r="IAW761" s="31"/>
      <c r="IAX761" s="31"/>
      <c r="IAY761" s="31"/>
      <c r="IAZ761" s="31"/>
      <c r="IBA761" s="31"/>
      <c r="IBB761" s="31"/>
      <c r="IBC761" s="31"/>
      <c r="IBD761" s="31"/>
      <c r="IBE761" s="31"/>
      <c r="IBF761" s="31"/>
      <c r="IBG761" s="31"/>
      <c r="IBH761" s="31"/>
      <c r="IBI761" s="31"/>
      <c r="IBJ761" s="31"/>
      <c r="IBK761" s="31"/>
      <c r="IBL761" s="31"/>
      <c r="IBM761" s="31"/>
      <c r="IBN761" s="31"/>
      <c r="IBO761" s="31"/>
      <c r="IBP761" s="31"/>
      <c r="IBQ761" s="31"/>
      <c r="IBR761" s="31"/>
      <c r="IBS761" s="31"/>
      <c r="IBT761" s="31"/>
      <c r="IBU761" s="31"/>
      <c r="IBV761" s="31"/>
      <c r="IBW761" s="31"/>
      <c r="IBX761" s="31"/>
      <c r="IBY761" s="31"/>
      <c r="IBZ761" s="31"/>
      <c r="ICA761" s="31"/>
      <c r="ICB761" s="31"/>
      <c r="ICC761" s="31"/>
      <c r="ICD761" s="31"/>
      <c r="ICE761" s="31"/>
      <c r="ICF761" s="31"/>
      <c r="ICG761" s="31"/>
      <c r="ICH761" s="31"/>
      <c r="ICI761" s="31"/>
      <c r="ICJ761" s="31"/>
      <c r="ICK761" s="31"/>
      <c r="ICL761" s="31"/>
      <c r="ICM761" s="31"/>
      <c r="ICN761" s="31"/>
      <c r="ICO761" s="31"/>
      <c r="ICP761" s="31"/>
      <c r="ICQ761" s="31"/>
      <c r="ICR761" s="31"/>
      <c r="ICS761" s="31"/>
      <c r="ICT761" s="31"/>
      <c r="ICU761" s="31"/>
      <c r="ICV761" s="31"/>
      <c r="ICW761" s="31"/>
      <c r="ICX761" s="31"/>
      <c r="ICY761" s="31"/>
      <c r="ICZ761" s="31"/>
      <c r="IDA761" s="31"/>
      <c r="IDB761" s="31"/>
      <c r="IDC761" s="31"/>
      <c r="IDD761" s="31"/>
      <c r="IDE761" s="31"/>
      <c r="IDF761" s="31"/>
      <c r="IDG761" s="31"/>
      <c r="IDH761" s="31"/>
      <c r="IDI761" s="31"/>
      <c r="IDJ761" s="31"/>
      <c r="IDK761" s="31"/>
      <c r="IDL761" s="31"/>
      <c r="IDM761" s="31"/>
      <c r="IDN761" s="31"/>
      <c r="IDO761" s="31"/>
      <c r="IDP761" s="31"/>
      <c r="IDQ761" s="31"/>
      <c r="IDR761" s="31"/>
      <c r="IDS761" s="31"/>
      <c r="IDT761" s="31"/>
      <c r="IDU761" s="31"/>
      <c r="IDV761" s="31"/>
      <c r="IDW761" s="31"/>
      <c r="IDX761" s="31"/>
      <c r="IDY761" s="31"/>
      <c r="IDZ761" s="31"/>
      <c r="IEA761" s="31"/>
      <c r="IEB761" s="31"/>
      <c r="IEC761" s="31"/>
      <c r="IED761" s="31"/>
      <c r="IEE761" s="31"/>
      <c r="IEF761" s="31"/>
      <c r="IEG761" s="31"/>
      <c r="IEH761" s="31"/>
      <c r="IEI761" s="31"/>
      <c r="IEJ761" s="31"/>
      <c r="IEK761" s="31"/>
      <c r="IEL761" s="31"/>
      <c r="IEM761" s="31"/>
      <c r="IEN761" s="31"/>
      <c r="IEO761" s="31"/>
      <c r="IEP761" s="31"/>
      <c r="IEQ761" s="31"/>
      <c r="IER761" s="31"/>
      <c r="IES761" s="31"/>
      <c r="IET761" s="31"/>
      <c r="IEU761" s="31"/>
      <c r="IEV761" s="31"/>
      <c r="IEW761" s="31"/>
      <c r="IEX761" s="31"/>
      <c r="IEY761" s="31"/>
      <c r="IEZ761" s="31"/>
      <c r="IFA761" s="31"/>
      <c r="IFB761" s="31"/>
      <c r="IFC761" s="31"/>
      <c r="IFD761" s="31"/>
      <c r="IFE761" s="31"/>
      <c r="IFF761" s="31"/>
      <c r="IFG761" s="31"/>
      <c r="IFH761" s="31"/>
      <c r="IFI761" s="31"/>
      <c r="IFJ761" s="31"/>
      <c r="IFK761" s="31"/>
      <c r="IFL761" s="31"/>
      <c r="IFM761" s="31"/>
      <c r="IFN761" s="31"/>
      <c r="IFO761" s="31"/>
      <c r="IFP761" s="31"/>
      <c r="IFQ761" s="31"/>
      <c r="IFR761" s="31"/>
      <c r="IFS761" s="31"/>
      <c r="IFT761" s="31"/>
      <c r="IFU761" s="31"/>
      <c r="IFV761" s="31"/>
      <c r="IFW761" s="31"/>
      <c r="IFX761" s="31"/>
      <c r="IFY761" s="31"/>
      <c r="IFZ761" s="31"/>
      <c r="IGA761" s="31"/>
      <c r="IGB761" s="31"/>
      <c r="IGC761" s="31"/>
      <c r="IGD761" s="31"/>
      <c r="IGE761" s="31"/>
      <c r="IGF761" s="31"/>
      <c r="IGG761" s="31"/>
      <c r="IGH761" s="31"/>
      <c r="IGI761" s="31"/>
      <c r="IGJ761" s="31"/>
      <c r="IGK761" s="31"/>
      <c r="IGL761" s="31"/>
      <c r="IGM761" s="31"/>
      <c r="IGN761" s="31"/>
      <c r="IGO761" s="31"/>
      <c r="IGP761" s="31"/>
      <c r="IGQ761" s="31"/>
      <c r="IGR761" s="31"/>
      <c r="IGS761" s="31"/>
      <c r="IGT761" s="31"/>
      <c r="IGU761" s="31"/>
      <c r="IGV761" s="31"/>
      <c r="IGW761" s="31"/>
      <c r="IGX761" s="31"/>
      <c r="IGY761" s="31"/>
      <c r="IGZ761" s="31"/>
      <c r="IHA761" s="31"/>
      <c r="IHB761" s="31"/>
      <c r="IHC761" s="31"/>
      <c r="IHD761" s="31"/>
      <c r="IHE761" s="31"/>
      <c r="IHF761" s="31"/>
      <c r="IHG761" s="31"/>
      <c r="IHH761" s="31"/>
      <c r="IHI761" s="31"/>
      <c r="IHJ761" s="31"/>
      <c r="IHK761" s="31"/>
      <c r="IHL761" s="31"/>
      <c r="IHM761" s="31"/>
      <c r="IHN761" s="31"/>
      <c r="IHO761" s="31"/>
      <c r="IHP761" s="31"/>
      <c r="IHQ761" s="31"/>
      <c r="IHR761" s="31"/>
      <c r="IHS761" s="31"/>
      <c r="IHT761" s="31"/>
      <c r="IHU761" s="31"/>
      <c r="IHV761" s="31"/>
      <c r="IHW761" s="31"/>
      <c r="IHX761" s="31"/>
      <c r="IHY761" s="31"/>
      <c r="IHZ761" s="31"/>
      <c r="IIA761" s="31"/>
      <c r="IIB761" s="31"/>
      <c r="IIC761" s="31"/>
      <c r="IID761" s="31"/>
      <c r="IIE761" s="31"/>
      <c r="IIF761" s="31"/>
      <c r="IIG761" s="31"/>
      <c r="IIH761" s="31"/>
      <c r="III761" s="31"/>
      <c r="IIJ761" s="31"/>
      <c r="IIK761" s="31"/>
      <c r="IIL761" s="31"/>
      <c r="IIM761" s="31"/>
      <c r="IIN761" s="31"/>
      <c r="IIO761" s="31"/>
      <c r="IIP761" s="31"/>
      <c r="IIQ761" s="31"/>
      <c r="IIR761" s="31"/>
      <c r="IIS761" s="31"/>
      <c r="IIT761" s="31"/>
      <c r="IIU761" s="31"/>
      <c r="IIV761" s="31"/>
      <c r="IIW761" s="31"/>
      <c r="IIX761" s="31"/>
      <c r="IIY761" s="31"/>
      <c r="IIZ761" s="31"/>
      <c r="IJA761" s="31"/>
      <c r="IJB761" s="31"/>
      <c r="IJC761" s="31"/>
      <c r="IJD761" s="31"/>
      <c r="IJE761" s="31"/>
      <c r="IJF761" s="31"/>
      <c r="IJG761" s="31"/>
      <c r="IJH761" s="31"/>
      <c r="IJI761" s="31"/>
      <c r="IJJ761" s="31"/>
      <c r="IJK761" s="31"/>
      <c r="IJL761" s="31"/>
      <c r="IJM761" s="31"/>
      <c r="IJN761" s="31"/>
      <c r="IJO761" s="31"/>
      <c r="IJP761" s="31"/>
      <c r="IJQ761" s="31"/>
      <c r="IJR761" s="31"/>
      <c r="IJS761" s="31"/>
      <c r="IJT761" s="31"/>
      <c r="IJU761" s="31"/>
      <c r="IJV761" s="31"/>
      <c r="IJW761" s="31"/>
      <c r="IJX761" s="31"/>
      <c r="IJY761" s="31"/>
      <c r="IJZ761" s="31"/>
      <c r="IKA761" s="31"/>
      <c r="IKB761" s="31"/>
      <c r="IKC761" s="31"/>
      <c r="IKD761" s="31"/>
      <c r="IKE761" s="31"/>
      <c r="IKF761" s="31"/>
      <c r="IKG761" s="31"/>
      <c r="IKH761" s="31"/>
      <c r="IKI761" s="31"/>
      <c r="IKJ761" s="31"/>
      <c r="IKK761" s="31"/>
      <c r="IKL761" s="31"/>
      <c r="IKM761" s="31"/>
      <c r="IKN761" s="31"/>
      <c r="IKO761" s="31"/>
      <c r="IKP761" s="31"/>
      <c r="IKQ761" s="31"/>
      <c r="IKR761" s="31"/>
      <c r="IKS761" s="31"/>
      <c r="IKT761" s="31"/>
      <c r="IKU761" s="31"/>
      <c r="IKV761" s="31"/>
      <c r="IKW761" s="31"/>
      <c r="IKX761" s="31"/>
      <c r="IKY761" s="31"/>
      <c r="IKZ761" s="31"/>
      <c r="ILA761" s="31"/>
      <c r="ILB761" s="31"/>
      <c r="ILC761" s="31"/>
      <c r="ILD761" s="31"/>
      <c r="ILE761" s="31"/>
      <c r="ILF761" s="31"/>
      <c r="ILG761" s="31"/>
      <c r="ILH761" s="31"/>
      <c r="ILI761" s="31"/>
      <c r="ILJ761" s="31"/>
      <c r="ILK761" s="31"/>
      <c r="ILL761" s="31"/>
      <c r="ILM761" s="31"/>
      <c r="ILN761" s="31"/>
      <c r="ILO761" s="31"/>
      <c r="ILP761" s="31"/>
      <c r="ILQ761" s="31"/>
      <c r="ILR761" s="31"/>
      <c r="ILS761" s="31"/>
      <c r="ILT761" s="31"/>
      <c r="ILU761" s="31"/>
      <c r="ILV761" s="31"/>
      <c r="ILW761" s="31"/>
      <c r="ILX761" s="31"/>
      <c r="ILY761" s="31"/>
      <c r="ILZ761" s="31"/>
      <c r="IMA761" s="31"/>
      <c r="IMB761" s="31"/>
      <c r="IMC761" s="31"/>
      <c r="IMD761" s="31"/>
      <c r="IME761" s="31"/>
      <c r="IMF761" s="31"/>
      <c r="IMG761" s="31"/>
      <c r="IMH761" s="31"/>
      <c r="IMI761" s="31"/>
      <c r="IMJ761" s="31"/>
      <c r="IMK761" s="31"/>
      <c r="IML761" s="31"/>
      <c r="IMM761" s="31"/>
      <c r="IMN761" s="31"/>
      <c r="IMO761" s="31"/>
      <c r="IMP761" s="31"/>
      <c r="IMQ761" s="31"/>
      <c r="IMR761" s="31"/>
      <c r="IMS761" s="31"/>
      <c r="IMT761" s="31"/>
      <c r="IMU761" s="31"/>
      <c r="IMV761" s="31"/>
      <c r="IMW761" s="31"/>
      <c r="IMX761" s="31"/>
      <c r="IMY761" s="31"/>
      <c r="IMZ761" s="31"/>
      <c r="INA761" s="31"/>
      <c r="INB761" s="31"/>
      <c r="INC761" s="31"/>
      <c r="IND761" s="31"/>
      <c r="INE761" s="31"/>
      <c r="INF761" s="31"/>
      <c r="ING761" s="31"/>
      <c r="INH761" s="31"/>
      <c r="INI761" s="31"/>
      <c r="INJ761" s="31"/>
      <c r="INK761" s="31"/>
      <c r="INL761" s="31"/>
      <c r="INM761" s="31"/>
      <c r="INN761" s="31"/>
      <c r="INO761" s="31"/>
      <c r="INP761" s="31"/>
      <c r="INQ761" s="31"/>
      <c r="INR761" s="31"/>
      <c r="INS761" s="31"/>
      <c r="INT761" s="31"/>
      <c r="INU761" s="31"/>
      <c r="INV761" s="31"/>
      <c r="INW761" s="31"/>
      <c r="INX761" s="31"/>
      <c r="INY761" s="31"/>
      <c r="INZ761" s="31"/>
      <c r="IOA761" s="31"/>
      <c r="IOB761" s="31"/>
      <c r="IOC761" s="31"/>
      <c r="IOD761" s="31"/>
      <c r="IOE761" s="31"/>
      <c r="IOF761" s="31"/>
      <c r="IOG761" s="31"/>
      <c r="IOH761" s="31"/>
      <c r="IOI761" s="31"/>
      <c r="IOJ761" s="31"/>
      <c r="IOK761" s="31"/>
      <c r="IOL761" s="31"/>
      <c r="IOM761" s="31"/>
      <c r="ION761" s="31"/>
      <c r="IOO761" s="31"/>
      <c r="IOP761" s="31"/>
      <c r="IOQ761" s="31"/>
      <c r="IOR761" s="31"/>
      <c r="IOS761" s="31"/>
      <c r="IOT761" s="31"/>
      <c r="IOU761" s="31"/>
      <c r="IOV761" s="31"/>
      <c r="IOW761" s="31"/>
      <c r="IOX761" s="31"/>
      <c r="IOY761" s="31"/>
      <c r="IOZ761" s="31"/>
      <c r="IPA761" s="31"/>
      <c r="IPB761" s="31"/>
      <c r="IPC761" s="31"/>
      <c r="IPD761" s="31"/>
      <c r="IPE761" s="31"/>
      <c r="IPF761" s="31"/>
      <c r="IPG761" s="31"/>
      <c r="IPH761" s="31"/>
      <c r="IPI761" s="31"/>
      <c r="IPJ761" s="31"/>
      <c r="IPK761" s="31"/>
      <c r="IPL761" s="31"/>
      <c r="IPM761" s="31"/>
      <c r="IPN761" s="31"/>
      <c r="IPO761" s="31"/>
      <c r="IPP761" s="31"/>
      <c r="IPQ761" s="31"/>
      <c r="IPR761" s="31"/>
      <c r="IPS761" s="31"/>
      <c r="IPT761" s="31"/>
      <c r="IPU761" s="31"/>
      <c r="IPV761" s="31"/>
      <c r="IPW761" s="31"/>
      <c r="IPX761" s="31"/>
      <c r="IPY761" s="31"/>
      <c r="IPZ761" s="31"/>
      <c r="IQA761" s="31"/>
      <c r="IQB761" s="31"/>
      <c r="IQC761" s="31"/>
      <c r="IQD761" s="31"/>
      <c r="IQE761" s="31"/>
      <c r="IQF761" s="31"/>
      <c r="IQG761" s="31"/>
      <c r="IQH761" s="31"/>
      <c r="IQI761" s="31"/>
      <c r="IQJ761" s="31"/>
      <c r="IQK761" s="31"/>
      <c r="IQL761" s="31"/>
      <c r="IQM761" s="31"/>
      <c r="IQN761" s="31"/>
      <c r="IQO761" s="31"/>
      <c r="IQP761" s="31"/>
      <c r="IQQ761" s="31"/>
      <c r="IQR761" s="31"/>
      <c r="IQS761" s="31"/>
      <c r="IQT761" s="31"/>
      <c r="IQU761" s="31"/>
      <c r="IQV761" s="31"/>
      <c r="IQW761" s="31"/>
      <c r="IQX761" s="31"/>
      <c r="IQY761" s="31"/>
      <c r="IQZ761" s="31"/>
      <c r="IRA761" s="31"/>
      <c r="IRB761" s="31"/>
      <c r="IRC761" s="31"/>
      <c r="IRD761" s="31"/>
      <c r="IRE761" s="31"/>
      <c r="IRF761" s="31"/>
      <c r="IRG761" s="31"/>
      <c r="IRH761" s="31"/>
      <c r="IRI761" s="31"/>
      <c r="IRJ761" s="31"/>
      <c r="IRK761" s="31"/>
      <c r="IRL761" s="31"/>
      <c r="IRM761" s="31"/>
      <c r="IRN761" s="31"/>
      <c r="IRO761" s="31"/>
      <c r="IRP761" s="31"/>
      <c r="IRQ761" s="31"/>
      <c r="IRR761" s="31"/>
      <c r="IRS761" s="31"/>
      <c r="IRT761" s="31"/>
      <c r="IRU761" s="31"/>
      <c r="IRV761" s="31"/>
      <c r="IRW761" s="31"/>
      <c r="IRX761" s="31"/>
      <c r="IRY761" s="31"/>
      <c r="IRZ761" s="31"/>
      <c r="ISA761" s="31"/>
      <c r="ISB761" s="31"/>
      <c r="ISC761" s="31"/>
      <c r="ISD761" s="31"/>
      <c r="ISE761" s="31"/>
      <c r="ISF761" s="31"/>
      <c r="ISG761" s="31"/>
      <c r="ISH761" s="31"/>
      <c r="ISI761" s="31"/>
      <c r="ISJ761" s="31"/>
      <c r="ISK761" s="31"/>
      <c r="ISL761" s="31"/>
      <c r="ISM761" s="31"/>
      <c r="ISN761" s="31"/>
      <c r="ISO761" s="31"/>
      <c r="ISP761" s="31"/>
      <c r="ISQ761" s="31"/>
      <c r="ISR761" s="31"/>
      <c r="ISS761" s="31"/>
      <c r="IST761" s="31"/>
      <c r="ISU761" s="31"/>
      <c r="ISV761" s="31"/>
      <c r="ISW761" s="31"/>
      <c r="ISX761" s="31"/>
      <c r="ISY761" s="31"/>
      <c r="ISZ761" s="31"/>
      <c r="ITA761" s="31"/>
      <c r="ITB761" s="31"/>
      <c r="ITC761" s="31"/>
      <c r="ITD761" s="31"/>
      <c r="ITE761" s="31"/>
      <c r="ITF761" s="31"/>
      <c r="ITG761" s="31"/>
      <c r="ITH761" s="31"/>
      <c r="ITI761" s="31"/>
      <c r="ITJ761" s="31"/>
      <c r="ITK761" s="31"/>
      <c r="ITL761" s="31"/>
      <c r="ITM761" s="31"/>
      <c r="ITN761" s="31"/>
      <c r="ITO761" s="31"/>
      <c r="ITP761" s="31"/>
      <c r="ITQ761" s="31"/>
      <c r="ITR761" s="31"/>
      <c r="ITS761" s="31"/>
      <c r="ITT761" s="31"/>
      <c r="ITU761" s="31"/>
      <c r="ITV761" s="31"/>
      <c r="ITW761" s="31"/>
      <c r="ITX761" s="31"/>
      <c r="ITY761" s="31"/>
      <c r="ITZ761" s="31"/>
      <c r="IUA761" s="31"/>
      <c r="IUB761" s="31"/>
      <c r="IUC761" s="31"/>
      <c r="IUD761" s="31"/>
      <c r="IUE761" s="31"/>
      <c r="IUF761" s="31"/>
      <c r="IUG761" s="31"/>
      <c r="IUH761" s="31"/>
      <c r="IUI761" s="31"/>
      <c r="IUJ761" s="31"/>
      <c r="IUK761" s="31"/>
      <c r="IUL761" s="31"/>
      <c r="IUM761" s="31"/>
      <c r="IUN761" s="31"/>
      <c r="IUO761" s="31"/>
      <c r="IUP761" s="31"/>
      <c r="IUQ761" s="31"/>
      <c r="IUR761" s="31"/>
      <c r="IUS761" s="31"/>
      <c r="IUT761" s="31"/>
      <c r="IUU761" s="31"/>
      <c r="IUV761" s="31"/>
      <c r="IUW761" s="31"/>
      <c r="IUX761" s="31"/>
      <c r="IUY761" s="31"/>
      <c r="IUZ761" s="31"/>
      <c r="IVA761" s="31"/>
      <c r="IVB761" s="31"/>
      <c r="IVC761" s="31"/>
      <c r="IVD761" s="31"/>
      <c r="IVE761" s="31"/>
      <c r="IVF761" s="31"/>
      <c r="IVG761" s="31"/>
      <c r="IVH761" s="31"/>
      <c r="IVI761" s="31"/>
      <c r="IVJ761" s="31"/>
      <c r="IVK761" s="31"/>
      <c r="IVL761" s="31"/>
      <c r="IVM761" s="31"/>
      <c r="IVN761" s="31"/>
      <c r="IVO761" s="31"/>
      <c r="IVP761" s="31"/>
      <c r="IVQ761" s="31"/>
      <c r="IVR761" s="31"/>
      <c r="IVS761" s="31"/>
      <c r="IVT761" s="31"/>
      <c r="IVU761" s="31"/>
      <c r="IVV761" s="31"/>
      <c r="IVW761" s="31"/>
      <c r="IVX761" s="31"/>
      <c r="IVY761" s="31"/>
      <c r="IVZ761" s="31"/>
      <c r="IWA761" s="31"/>
      <c r="IWB761" s="31"/>
      <c r="IWC761" s="31"/>
      <c r="IWD761" s="31"/>
      <c r="IWE761" s="31"/>
      <c r="IWF761" s="31"/>
      <c r="IWG761" s="31"/>
      <c r="IWH761" s="31"/>
      <c r="IWI761" s="31"/>
      <c r="IWJ761" s="31"/>
      <c r="IWK761" s="31"/>
      <c r="IWL761" s="31"/>
      <c r="IWM761" s="31"/>
      <c r="IWN761" s="31"/>
      <c r="IWO761" s="31"/>
      <c r="IWP761" s="31"/>
      <c r="IWQ761" s="31"/>
      <c r="IWR761" s="31"/>
      <c r="IWS761" s="31"/>
      <c r="IWT761" s="31"/>
      <c r="IWU761" s="31"/>
      <c r="IWV761" s="31"/>
      <c r="IWW761" s="31"/>
      <c r="IWX761" s="31"/>
      <c r="IWY761" s="31"/>
      <c r="IWZ761" s="31"/>
      <c r="IXA761" s="31"/>
      <c r="IXB761" s="31"/>
      <c r="IXC761" s="31"/>
      <c r="IXD761" s="31"/>
      <c r="IXE761" s="31"/>
      <c r="IXF761" s="31"/>
      <c r="IXG761" s="31"/>
      <c r="IXH761" s="31"/>
      <c r="IXI761" s="31"/>
      <c r="IXJ761" s="31"/>
      <c r="IXK761" s="31"/>
      <c r="IXL761" s="31"/>
      <c r="IXM761" s="31"/>
      <c r="IXN761" s="31"/>
      <c r="IXO761" s="31"/>
      <c r="IXP761" s="31"/>
      <c r="IXQ761" s="31"/>
      <c r="IXR761" s="31"/>
      <c r="IXS761" s="31"/>
      <c r="IXT761" s="31"/>
      <c r="IXU761" s="31"/>
      <c r="IXV761" s="31"/>
      <c r="IXW761" s="31"/>
      <c r="IXX761" s="31"/>
      <c r="IXY761" s="31"/>
      <c r="IXZ761" s="31"/>
      <c r="IYA761" s="31"/>
      <c r="IYB761" s="31"/>
      <c r="IYC761" s="31"/>
      <c r="IYD761" s="31"/>
      <c r="IYE761" s="31"/>
      <c r="IYF761" s="31"/>
      <c r="IYG761" s="31"/>
      <c r="IYH761" s="31"/>
      <c r="IYI761" s="31"/>
      <c r="IYJ761" s="31"/>
      <c r="IYK761" s="31"/>
      <c r="IYL761" s="31"/>
      <c r="IYM761" s="31"/>
      <c r="IYN761" s="31"/>
      <c r="IYO761" s="31"/>
      <c r="IYP761" s="31"/>
      <c r="IYQ761" s="31"/>
      <c r="IYR761" s="31"/>
      <c r="IYS761" s="31"/>
      <c r="IYT761" s="31"/>
      <c r="IYU761" s="31"/>
      <c r="IYV761" s="31"/>
      <c r="IYW761" s="31"/>
      <c r="IYX761" s="31"/>
      <c r="IYY761" s="31"/>
      <c r="IYZ761" s="31"/>
      <c r="IZA761" s="31"/>
      <c r="IZB761" s="31"/>
      <c r="IZC761" s="31"/>
      <c r="IZD761" s="31"/>
      <c r="IZE761" s="31"/>
      <c r="IZF761" s="31"/>
      <c r="IZG761" s="31"/>
      <c r="IZH761" s="31"/>
      <c r="IZI761" s="31"/>
      <c r="IZJ761" s="31"/>
      <c r="IZK761" s="31"/>
      <c r="IZL761" s="31"/>
      <c r="IZM761" s="31"/>
      <c r="IZN761" s="31"/>
      <c r="IZO761" s="31"/>
      <c r="IZP761" s="31"/>
      <c r="IZQ761" s="31"/>
      <c r="IZR761" s="31"/>
      <c r="IZS761" s="31"/>
      <c r="IZT761" s="31"/>
      <c r="IZU761" s="31"/>
      <c r="IZV761" s="31"/>
      <c r="IZW761" s="31"/>
      <c r="IZX761" s="31"/>
      <c r="IZY761" s="31"/>
      <c r="IZZ761" s="31"/>
      <c r="JAA761" s="31"/>
      <c r="JAB761" s="31"/>
      <c r="JAC761" s="31"/>
      <c r="JAD761" s="31"/>
      <c r="JAE761" s="31"/>
      <c r="JAF761" s="31"/>
      <c r="JAG761" s="31"/>
      <c r="JAH761" s="31"/>
      <c r="JAI761" s="31"/>
      <c r="JAJ761" s="31"/>
      <c r="JAK761" s="31"/>
      <c r="JAL761" s="31"/>
      <c r="JAM761" s="31"/>
      <c r="JAN761" s="31"/>
      <c r="JAO761" s="31"/>
      <c r="JAP761" s="31"/>
      <c r="JAQ761" s="31"/>
      <c r="JAR761" s="31"/>
      <c r="JAS761" s="31"/>
      <c r="JAT761" s="31"/>
      <c r="JAU761" s="31"/>
      <c r="JAV761" s="31"/>
      <c r="JAW761" s="31"/>
      <c r="JAX761" s="31"/>
      <c r="JAY761" s="31"/>
      <c r="JAZ761" s="31"/>
      <c r="JBA761" s="31"/>
      <c r="JBB761" s="31"/>
      <c r="JBC761" s="31"/>
      <c r="JBD761" s="31"/>
      <c r="JBE761" s="31"/>
      <c r="JBF761" s="31"/>
      <c r="JBG761" s="31"/>
      <c r="JBH761" s="31"/>
      <c r="JBI761" s="31"/>
      <c r="JBJ761" s="31"/>
      <c r="JBK761" s="31"/>
      <c r="JBL761" s="31"/>
      <c r="JBM761" s="31"/>
      <c r="JBN761" s="31"/>
      <c r="JBO761" s="31"/>
      <c r="JBP761" s="31"/>
      <c r="JBQ761" s="31"/>
      <c r="JBR761" s="31"/>
      <c r="JBS761" s="31"/>
      <c r="JBT761" s="31"/>
      <c r="JBU761" s="31"/>
      <c r="JBV761" s="31"/>
      <c r="JBW761" s="31"/>
      <c r="JBX761" s="31"/>
      <c r="JBY761" s="31"/>
      <c r="JBZ761" s="31"/>
      <c r="JCA761" s="31"/>
      <c r="JCB761" s="31"/>
      <c r="JCC761" s="31"/>
      <c r="JCD761" s="31"/>
      <c r="JCE761" s="31"/>
      <c r="JCF761" s="31"/>
      <c r="JCG761" s="31"/>
      <c r="JCH761" s="31"/>
      <c r="JCI761" s="31"/>
      <c r="JCJ761" s="31"/>
      <c r="JCK761" s="31"/>
      <c r="JCL761" s="31"/>
      <c r="JCM761" s="31"/>
      <c r="JCN761" s="31"/>
      <c r="JCO761" s="31"/>
      <c r="JCP761" s="31"/>
      <c r="JCQ761" s="31"/>
      <c r="JCR761" s="31"/>
      <c r="JCS761" s="31"/>
      <c r="JCT761" s="31"/>
      <c r="JCU761" s="31"/>
      <c r="JCV761" s="31"/>
      <c r="JCW761" s="31"/>
      <c r="JCX761" s="31"/>
      <c r="JCY761" s="31"/>
      <c r="JCZ761" s="31"/>
      <c r="JDA761" s="31"/>
      <c r="JDB761" s="31"/>
      <c r="JDC761" s="31"/>
      <c r="JDD761" s="31"/>
      <c r="JDE761" s="31"/>
      <c r="JDF761" s="31"/>
      <c r="JDG761" s="31"/>
      <c r="JDH761" s="31"/>
      <c r="JDI761" s="31"/>
      <c r="JDJ761" s="31"/>
      <c r="JDK761" s="31"/>
      <c r="JDL761" s="31"/>
      <c r="JDM761" s="31"/>
      <c r="JDN761" s="31"/>
      <c r="JDO761" s="31"/>
      <c r="JDP761" s="31"/>
      <c r="JDQ761" s="31"/>
      <c r="JDR761" s="31"/>
      <c r="JDS761" s="31"/>
      <c r="JDT761" s="31"/>
      <c r="JDU761" s="31"/>
      <c r="JDV761" s="31"/>
      <c r="JDW761" s="31"/>
      <c r="JDX761" s="31"/>
      <c r="JDY761" s="31"/>
      <c r="JDZ761" s="31"/>
      <c r="JEA761" s="31"/>
      <c r="JEB761" s="31"/>
      <c r="JEC761" s="31"/>
      <c r="JED761" s="31"/>
      <c r="JEE761" s="31"/>
      <c r="JEF761" s="31"/>
      <c r="JEG761" s="31"/>
      <c r="JEH761" s="31"/>
      <c r="JEI761" s="31"/>
      <c r="JEJ761" s="31"/>
      <c r="JEK761" s="31"/>
      <c r="JEL761" s="31"/>
      <c r="JEM761" s="31"/>
      <c r="JEN761" s="31"/>
      <c r="JEO761" s="31"/>
      <c r="JEP761" s="31"/>
      <c r="JEQ761" s="31"/>
      <c r="JER761" s="31"/>
      <c r="JES761" s="31"/>
      <c r="JET761" s="31"/>
      <c r="JEU761" s="31"/>
      <c r="JEV761" s="31"/>
      <c r="JEW761" s="31"/>
      <c r="JEX761" s="31"/>
      <c r="JEY761" s="31"/>
      <c r="JEZ761" s="31"/>
      <c r="JFA761" s="31"/>
      <c r="JFB761" s="31"/>
      <c r="JFC761" s="31"/>
      <c r="JFD761" s="31"/>
      <c r="JFE761" s="31"/>
      <c r="JFF761" s="31"/>
      <c r="JFG761" s="31"/>
      <c r="JFH761" s="31"/>
      <c r="JFI761" s="31"/>
      <c r="JFJ761" s="31"/>
      <c r="JFK761" s="31"/>
      <c r="JFL761" s="31"/>
      <c r="JFM761" s="31"/>
      <c r="JFN761" s="31"/>
      <c r="JFO761" s="31"/>
      <c r="JFP761" s="31"/>
      <c r="JFQ761" s="31"/>
      <c r="JFR761" s="31"/>
      <c r="JFS761" s="31"/>
      <c r="JFT761" s="31"/>
      <c r="JFU761" s="31"/>
      <c r="JFV761" s="31"/>
      <c r="JFW761" s="31"/>
      <c r="JFX761" s="31"/>
      <c r="JFY761" s="31"/>
      <c r="JFZ761" s="31"/>
      <c r="JGA761" s="31"/>
      <c r="JGB761" s="31"/>
      <c r="JGC761" s="31"/>
      <c r="JGD761" s="31"/>
      <c r="JGE761" s="31"/>
      <c r="JGF761" s="31"/>
      <c r="JGG761" s="31"/>
      <c r="JGH761" s="31"/>
      <c r="JGI761" s="31"/>
      <c r="JGJ761" s="31"/>
      <c r="JGK761" s="31"/>
      <c r="JGL761" s="31"/>
      <c r="JGM761" s="31"/>
      <c r="JGN761" s="31"/>
      <c r="JGO761" s="31"/>
      <c r="JGP761" s="31"/>
      <c r="JGQ761" s="31"/>
      <c r="JGR761" s="31"/>
      <c r="JGS761" s="31"/>
      <c r="JGT761" s="31"/>
      <c r="JGU761" s="31"/>
      <c r="JGV761" s="31"/>
      <c r="JGW761" s="31"/>
      <c r="JGX761" s="31"/>
      <c r="JGY761" s="31"/>
      <c r="JGZ761" s="31"/>
      <c r="JHA761" s="31"/>
      <c r="JHB761" s="31"/>
      <c r="JHC761" s="31"/>
      <c r="JHD761" s="31"/>
      <c r="JHE761" s="31"/>
      <c r="JHF761" s="31"/>
      <c r="JHG761" s="31"/>
      <c r="JHH761" s="31"/>
      <c r="JHI761" s="31"/>
      <c r="JHJ761" s="31"/>
      <c r="JHK761" s="31"/>
      <c r="JHL761" s="31"/>
      <c r="JHM761" s="31"/>
      <c r="JHN761" s="31"/>
      <c r="JHO761" s="31"/>
      <c r="JHP761" s="31"/>
      <c r="JHQ761" s="31"/>
      <c r="JHR761" s="31"/>
      <c r="JHS761" s="31"/>
      <c r="JHT761" s="31"/>
      <c r="JHU761" s="31"/>
      <c r="JHV761" s="31"/>
      <c r="JHW761" s="31"/>
      <c r="JHX761" s="31"/>
      <c r="JHY761" s="31"/>
      <c r="JHZ761" s="31"/>
      <c r="JIA761" s="31"/>
      <c r="JIB761" s="31"/>
      <c r="JIC761" s="31"/>
      <c r="JID761" s="31"/>
      <c r="JIE761" s="31"/>
      <c r="JIF761" s="31"/>
      <c r="JIG761" s="31"/>
      <c r="JIH761" s="31"/>
      <c r="JII761" s="31"/>
      <c r="JIJ761" s="31"/>
      <c r="JIK761" s="31"/>
      <c r="JIL761" s="31"/>
      <c r="JIM761" s="31"/>
      <c r="JIN761" s="31"/>
      <c r="JIO761" s="31"/>
      <c r="JIP761" s="31"/>
      <c r="JIQ761" s="31"/>
      <c r="JIR761" s="31"/>
      <c r="JIS761" s="31"/>
      <c r="JIT761" s="31"/>
      <c r="JIU761" s="31"/>
      <c r="JIV761" s="31"/>
      <c r="JIW761" s="31"/>
      <c r="JIX761" s="31"/>
      <c r="JIY761" s="31"/>
      <c r="JIZ761" s="31"/>
      <c r="JJA761" s="31"/>
      <c r="JJB761" s="31"/>
      <c r="JJC761" s="31"/>
      <c r="JJD761" s="31"/>
      <c r="JJE761" s="31"/>
      <c r="JJF761" s="31"/>
      <c r="JJG761" s="31"/>
      <c r="JJH761" s="31"/>
      <c r="JJI761" s="31"/>
      <c r="JJJ761" s="31"/>
      <c r="JJK761" s="31"/>
      <c r="JJL761" s="31"/>
      <c r="JJM761" s="31"/>
      <c r="JJN761" s="31"/>
      <c r="JJO761" s="31"/>
      <c r="JJP761" s="31"/>
      <c r="JJQ761" s="31"/>
      <c r="JJR761" s="31"/>
      <c r="JJS761" s="31"/>
      <c r="JJT761" s="31"/>
      <c r="JJU761" s="31"/>
      <c r="JJV761" s="31"/>
      <c r="JJW761" s="31"/>
      <c r="JJX761" s="31"/>
      <c r="JJY761" s="31"/>
      <c r="JJZ761" s="31"/>
      <c r="JKA761" s="31"/>
      <c r="JKB761" s="31"/>
      <c r="JKC761" s="31"/>
      <c r="JKD761" s="31"/>
      <c r="JKE761" s="31"/>
      <c r="JKF761" s="31"/>
      <c r="JKG761" s="31"/>
      <c r="JKH761" s="31"/>
      <c r="JKI761" s="31"/>
      <c r="JKJ761" s="31"/>
      <c r="JKK761" s="31"/>
      <c r="JKL761" s="31"/>
      <c r="JKM761" s="31"/>
      <c r="JKN761" s="31"/>
      <c r="JKO761" s="31"/>
      <c r="JKP761" s="31"/>
      <c r="JKQ761" s="31"/>
      <c r="JKR761" s="31"/>
      <c r="JKS761" s="31"/>
      <c r="JKT761" s="31"/>
      <c r="JKU761" s="31"/>
      <c r="JKV761" s="31"/>
      <c r="JKW761" s="31"/>
      <c r="JKX761" s="31"/>
      <c r="JKY761" s="31"/>
      <c r="JKZ761" s="31"/>
      <c r="JLA761" s="31"/>
      <c r="JLB761" s="31"/>
      <c r="JLC761" s="31"/>
      <c r="JLD761" s="31"/>
      <c r="JLE761" s="31"/>
      <c r="JLF761" s="31"/>
      <c r="JLG761" s="31"/>
      <c r="JLH761" s="31"/>
      <c r="JLI761" s="31"/>
      <c r="JLJ761" s="31"/>
      <c r="JLK761" s="31"/>
      <c r="JLL761" s="31"/>
      <c r="JLM761" s="31"/>
      <c r="JLN761" s="31"/>
      <c r="JLO761" s="31"/>
      <c r="JLP761" s="31"/>
      <c r="JLQ761" s="31"/>
      <c r="JLR761" s="31"/>
      <c r="JLS761" s="31"/>
      <c r="JLT761" s="31"/>
      <c r="JLU761" s="31"/>
      <c r="JLV761" s="31"/>
      <c r="JLW761" s="31"/>
      <c r="JLX761" s="31"/>
      <c r="JLY761" s="31"/>
      <c r="JLZ761" s="31"/>
      <c r="JMA761" s="31"/>
      <c r="JMB761" s="31"/>
      <c r="JMC761" s="31"/>
      <c r="JMD761" s="31"/>
      <c r="JME761" s="31"/>
      <c r="JMF761" s="31"/>
      <c r="JMG761" s="31"/>
      <c r="JMH761" s="31"/>
      <c r="JMI761" s="31"/>
      <c r="JMJ761" s="31"/>
      <c r="JMK761" s="31"/>
      <c r="JML761" s="31"/>
      <c r="JMM761" s="31"/>
      <c r="JMN761" s="31"/>
      <c r="JMO761" s="31"/>
      <c r="JMP761" s="31"/>
      <c r="JMQ761" s="31"/>
      <c r="JMR761" s="31"/>
      <c r="JMS761" s="31"/>
      <c r="JMT761" s="31"/>
      <c r="JMU761" s="31"/>
      <c r="JMV761" s="31"/>
      <c r="JMW761" s="31"/>
      <c r="JMX761" s="31"/>
      <c r="JMY761" s="31"/>
      <c r="JMZ761" s="31"/>
      <c r="JNA761" s="31"/>
      <c r="JNB761" s="31"/>
      <c r="JNC761" s="31"/>
      <c r="JND761" s="31"/>
      <c r="JNE761" s="31"/>
      <c r="JNF761" s="31"/>
      <c r="JNG761" s="31"/>
      <c r="JNH761" s="31"/>
      <c r="JNI761" s="31"/>
      <c r="JNJ761" s="31"/>
      <c r="JNK761" s="31"/>
      <c r="JNL761" s="31"/>
      <c r="JNM761" s="31"/>
      <c r="JNN761" s="31"/>
      <c r="JNO761" s="31"/>
      <c r="JNP761" s="31"/>
      <c r="JNQ761" s="31"/>
      <c r="JNR761" s="31"/>
      <c r="JNS761" s="31"/>
      <c r="JNT761" s="31"/>
      <c r="JNU761" s="31"/>
      <c r="JNV761" s="31"/>
      <c r="JNW761" s="31"/>
      <c r="JNX761" s="31"/>
      <c r="JNY761" s="31"/>
      <c r="JNZ761" s="31"/>
      <c r="JOA761" s="31"/>
      <c r="JOB761" s="31"/>
      <c r="JOC761" s="31"/>
      <c r="JOD761" s="31"/>
      <c r="JOE761" s="31"/>
      <c r="JOF761" s="31"/>
      <c r="JOG761" s="31"/>
      <c r="JOH761" s="31"/>
      <c r="JOI761" s="31"/>
      <c r="JOJ761" s="31"/>
      <c r="JOK761" s="31"/>
      <c r="JOL761" s="31"/>
      <c r="JOM761" s="31"/>
      <c r="JON761" s="31"/>
      <c r="JOO761" s="31"/>
      <c r="JOP761" s="31"/>
      <c r="JOQ761" s="31"/>
      <c r="JOR761" s="31"/>
      <c r="JOS761" s="31"/>
      <c r="JOT761" s="31"/>
      <c r="JOU761" s="31"/>
      <c r="JOV761" s="31"/>
      <c r="JOW761" s="31"/>
      <c r="JOX761" s="31"/>
      <c r="JOY761" s="31"/>
      <c r="JOZ761" s="31"/>
      <c r="JPA761" s="31"/>
      <c r="JPB761" s="31"/>
      <c r="JPC761" s="31"/>
      <c r="JPD761" s="31"/>
      <c r="JPE761" s="31"/>
      <c r="JPF761" s="31"/>
      <c r="JPG761" s="31"/>
      <c r="JPH761" s="31"/>
      <c r="JPI761" s="31"/>
      <c r="JPJ761" s="31"/>
      <c r="JPK761" s="31"/>
      <c r="JPL761" s="31"/>
      <c r="JPM761" s="31"/>
      <c r="JPN761" s="31"/>
      <c r="JPO761" s="31"/>
      <c r="JPP761" s="31"/>
      <c r="JPQ761" s="31"/>
      <c r="JPR761" s="31"/>
      <c r="JPS761" s="31"/>
      <c r="JPT761" s="31"/>
      <c r="JPU761" s="31"/>
      <c r="JPV761" s="31"/>
      <c r="JPW761" s="31"/>
      <c r="JPX761" s="31"/>
      <c r="JPY761" s="31"/>
      <c r="JPZ761" s="31"/>
      <c r="JQA761" s="31"/>
      <c r="JQB761" s="31"/>
      <c r="JQC761" s="31"/>
      <c r="JQD761" s="31"/>
      <c r="JQE761" s="31"/>
      <c r="JQF761" s="31"/>
      <c r="JQG761" s="31"/>
      <c r="JQH761" s="31"/>
      <c r="JQI761" s="31"/>
      <c r="JQJ761" s="31"/>
      <c r="JQK761" s="31"/>
      <c r="JQL761" s="31"/>
      <c r="JQM761" s="31"/>
      <c r="JQN761" s="31"/>
      <c r="JQO761" s="31"/>
      <c r="JQP761" s="31"/>
      <c r="JQQ761" s="31"/>
      <c r="JQR761" s="31"/>
      <c r="JQS761" s="31"/>
      <c r="JQT761" s="31"/>
      <c r="JQU761" s="31"/>
      <c r="JQV761" s="31"/>
      <c r="JQW761" s="31"/>
      <c r="JQX761" s="31"/>
      <c r="JQY761" s="31"/>
      <c r="JQZ761" s="31"/>
      <c r="JRA761" s="31"/>
      <c r="JRB761" s="31"/>
      <c r="JRC761" s="31"/>
      <c r="JRD761" s="31"/>
      <c r="JRE761" s="31"/>
      <c r="JRF761" s="31"/>
      <c r="JRG761" s="31"/>
      <c r="JRH761" s="31"/>
      <c r="JRI761" s="31"/>
      <c r="JRJ761" s="31"/>
      <c r="JRK761" s="31"/>
      <c r="JRL761" s="31"/>
      <c r="JRM761" s="31"/>
      <c r="JRN761" s="31"/>
      <c r="JRO761" s="31"/>
      <c r="JRP761" s="31"/>
      <c r="JRQ761" s="31"/>
      <c r="JRR761" s="31"/>
      <c r="JRS761" s="31"/>
      <c r="JRT761" s="31"/>
      <c r="JRU761" s="31"/>
      <c r="JRV761" s="31"/>
      <c r="JRW761" s="31"/>
      <c r="JRX761" s="31"/>
      <c r="JRY761" s="31"/>
      <c r="JRZ761" s="31"/>
      <c r="JSA761" s="31"/>
      <c r="JSB761" s="31"/>
      <c r="JSC761" s="31"/>
      <c r="JSD761" s="31"/>
      <c r="JSE761" s="31"/>
      <c r="JSF761" s="31"/>
      <c r="JSG761" s="31"/>
      <c r="JSH761" s="31"/>
      <c r="JSI761" s="31"/>
      <c r="JSJ761" s="31"/>
      <c r="JSK761" s="31"/>
      <c r="JSL761" s="31"/>
      <c r="JSM761" s="31"/>
      <c r="JSN761" s="31"/>
      <c r="JSO761" s="31"/>
      <c r="JSP761" s="31"/>
      <c r="JSQ761" s="31"/>
      <c r="JSR761" s="31"/>
      <c r="JSS761" s="31"/>
      <c r="JST761" s="31"/>
      <c r="JSU761" s="31"/>
      <c r="JSV761" s="31"/>
      <c r="JSW761" s="31"/>
      <c r="JSX761" s="31"/>
      <c r="JSY761" s="31"/>
      <c r="JSZ761" s="31"/>
      <c r="JTA761" s="31"/>
      <c r="JTB761" s="31"/>
      <c r="JTC761" s="31"/>
      <c r="JTD761" s="31"/>
      <c r="JTE761" s="31"/>
      <c r="JTF761" s="31"/>
      <c r="JTG761" s="31"/>
      <c r="JTH761" s="31"/>
      <c r="JTI761" s="31"/>
      <c r="JTJ761" s="31"/>
      <c r="JTK761" s="31"/>
      <c r="JTL761" s="31"/>
      <c r="JTM761" s="31"/>
      <c r="JTN761" s="31"/>
      <c r="JTO761" s="31"/>
      <c r="JTP761" s="31"/>
      <c r="JTQ761" s="31"/>
      <c r="JTR761" s="31"/>
      <c r="JTS761" s="31"/>
      <c r="JTT761" s="31"/>
      <c r="JTU761" s="31"/>
      <c r="JTV761" s="31"/>
      <c r="JTW761" s="31"/>
      <c r="JTX761" s="31"/>
      <c r="JTY761" s="31"/>
      <c r="JTZ761" s="31"/>
      <c r="JUA761" s="31"/>
      <c r="JUB761" s="31"/>
      <c r="JUC761" s="31"/>
      <c r="JUD761" s="31"/>
      <c r="JUE761" s="31"/>
      <c r="JUF761" s="31"/>
      <c r="JUG761" s="31"/>
      <c r="JUH761" s="31"/>
      <c r="JUI761" s="31"/>
      <c r="JUJ761" s="31"/>
      <c r="JUK761" s="31"/>
      <c r="JUL761" s="31"/>
      <c r="JUM761" s="31"/>
      <c r="JUN761" s="31"/>
      <c r="JUO761" s="31"/>
      <c r="JUP761" s="31"/>
      <c r="JUQ761" s="31"/>
      <c r="JUR761" s="31"/>
      <c r="JUS761" s="31"/>
      <c r="JUT761" s="31"/>
      <c r="JUU761" s="31"/>
      <c r="JUV761" s="31"/>
      <c r="JUW761" s="31"/>
      <c r="JUX761" s="31"/>
      <c r="JUY761" s="31"/>
      <c r="JUZ761" s="31"/>
      <c r="JVA761" s="31"/>
      <c r="JVB761" s="31"/>
      <c r="JVC761" s="31"/>
      <c r="JVD761" s="31"/>
      <c r="JVE761" s="31"/>
      <c r="JVF761" s="31"/>
      <c r="JVG761" s="31"/>
      <c r="JVH761" s="31"/>
      <c r="JVI761" s="31"/>
      <c r="JVJ761" s="31"/>
      <c r="JVK761" s="31"/>
      <c r="JVL761" s="31"/>
      <c r="JVM761" s="31"/>
      <c r="JVN761" s="31"/>
      <c r="JVO761" s="31"/>
      <c r="JVP761" s="31"/>
      <c r="JVQ761" s="31"/>
      <c r="JVR761" s="31"/>
      <c r="JVS761" s="31"/>
      <c r="JVT761" s="31"/>
      <c r="JVU761" s="31"/>
      <c r="JVV761" s="31"/>
      <c r="JVW761" s="31"/>
      <c r="JVX761" s="31"/>
      <c r="JVY761" s="31"/>
      <c r="JVZ761" s="31"/>
      <c r="JWA761" s="31"/>
      <c r="JWB761" s="31"/>
      <c r="JWC761" s="31"/>
      <c r="JWD761" s="31"/>
      <c r="JWE761" s="31"/>
      <c r="JWF761" s="31"/>
      <c r="JWG761" s="31"/>
      <c r="JWH761" s="31"/>
      <c r="JWI761" s="31"/>
      <c r="JWJ761" s="31"/>
      <c r="JWK761" s="31"/>
      <c r="JWL761" s="31"/>
      <c r="JWM761" s="31"/>
      <c r="JWN761" s="31"/>
      <c r="JWO761" s="31"/>
      <c r="JWP761" s="31"/>
      <c r="JWQ761" s="31"/>
      <c r="JWR761" s="31"/>
      <c r="JWS761" s="31"/>
      <c r="JWT761" s="31"/>
      <c r="JWU761" s="31"/>
      <c r="JWV761" s="31"/>
      <c r="JWW761" s="31"/>
      <c r="JWX761" s="31"/>
      <c r="JWY761" s="31"/>
      <c r="JWZ761" s="31"/>
      <c r="JXA761" s="31"/>
      <c r="JXB761" s="31"/>
      <c r="JXC761" s="31"/>
      <c r="JXD761" s="31"/>
      <c r="JXE761" s="31"/>
      <c r="JXF761" s="31"/>
      <c r="JXG761" s="31"/>
      <c r="JXH761" s="31"/>
      <c r="JXI761" s="31"/>
      <c r="JXJ761" s="31"/>
      <c r="JXK761" s="31"/>
      <c r="JXL761" s="31"/>
      <c r="JXM761" s="31"/>
      <c r="JXN761" s="31"/>
      <c r="JXO761" s="31"/>
      <c r="JXP761" s="31"/>
      <c r="JXQ761" s="31"/>
      <c r="JXR761" s="31"/>
      <c r="JXS761" s="31"/>
      <c r="JXT761" s="31"/>
      <c r="JXU761" s="31"/>
      <c r="JXV761" s="31"/>
      <c r="JXW761" s="31"/>
      <c r="JXX761" s="31"/>
      <c r="JXY761" s="31"/>
      <c r="JXZ761" s="31"/>
      <c r="JYA761" s="31"/>
      <c r="JYB761" s="31"/>
      <c r="JYC761" s="31"/>
      <c r="JYD761" s="31"/>
      <c r="JYE761" s="31"/>
      <c r="JYF761" s="31"/>
      <c r="JYG761" s="31"/>
      <c r="JYH761" s="31"/>
      <c r="JYI761" s="31"/>
      <c r="JYJ761" s="31"/>
      <c r="JYK761" s="31"/>
      <c r="JYL761" s="31"/>
      <c r="JYM761" s="31"/>
      <c r="JYN761" s="31"/>
      <c r="JYO761" s="31"/>
      <c r="JYP761" s="31"/>
      <c r="JYQ761" s="31"/>
      <c r="JYR761" s="31"/>
      <c r="JYS761" s="31"/>
      <c r="JYT761" s="31"/>
      <c r="JYU761" s="31"/>
      <c r="JYV761" s="31"/>
      <c r="JYW761" s="31"/>
      <c r="JYX761" s="31"/>
      <c r="JYY761" s="31"/>
      <c r="JYZ761" s="31"/>
      <c r="JZA761" s="31"/>
      <c r="JZB761" s="31"/>
      <c r="JZC761" s="31"/>
      <c r="JZD761" s="31"/>
      <c r="JZE761" s="31"/>
      <c r="JZF761" s="31"/>
      <c r="JZG761" s="31"/>
      <c r="JZH761" s="31"/>
      <c r="JZI761" s="31"/>
      <c r="JZJ761" s="31"/>
      <c r="JZK761" s="31"/>
      <c r="JZL761" s="31"/>
      <c r="JZM761" s="31"/>
      <c r="JZN761" s="31"/>
      <c r="JZO761" s="31"/>
      <c r="JZP761" s="31"/>
      <c r="JZQ761" s="31"/>
      <c r="JZR761" s="31"/>
      <c r="JZS761" s="31"/>
      <c r="JZT761" s="31"/>
      <c r="JZU761" s="31"/>
      <c r="JZV761" s="31"/>
      <c r="JZW761" s="31"/>
      <c r="JZX761" s="31"/>
      <c r="JZY761" s="31"/>
      <c r="JZZ761" s="31"/>
      <c r="KAA761" s="31"/>
      <c r="KAB761" s="31"/>
      <c r="KAC761" s="31"/>
      <c r="KAD761" s="31"/>
      <c r="KAE761" s="31"/>
      <c r="KAF761" s="31"/>
      <c r="KAG761" s="31"/>
      <c r="KAH761" s="31"/>
      <c r="KAI761" s="31"/>
      <c r="KAJ761" s="31"/>
      <c r="KAK761" s="31"/>
      <c r="KAL761" s="31"/>
      <c r="KAM761" s="31"/>
      <c r="KAN761" s="31"/>
      <c r="KAO761" s="31"/>
      <c r="KAP761" s="31"/>
      <c r="KAQ761" s="31"/>
      <c r="KAR761" s="31"/>
      <c r="KAS761" s="31"/>
      <c r="KAT761" s="31"/>
      <c r="KAU761" s="31"/>
      <c r="KAV761" s="31"/>
      <c r="KAW761" s="31"/>
      <c r="KAX761" s="31"/>
      <c r="KAY761" s="31"/>
      <c r="KAZ761" s="31"/>
      <c r="KBA761" s="31"/>
      <c r="KBB761" s="31"/>
      <c r="KBC761" s="31"/>
      <c r="KBD761" s="31"/>
      <c r="KBE761" s="31"/>
      <c r="KBF761" s="31"/>
      <c r="KBG761" s="31"/>
      <c r="KBH761" s="31"/>
      <c r="KBI761" s="31"/>
      <c r="KBJ761" s="31"/>
      <c r="KBK761" s="31"/>
      <c r="KBL761" s="31"/>
      <c r="KBM761" s="31"/>
      <c r="KBN761" s="31"/>
      <c r="KBO761" s="31"/>
      <c r="KBP761" s="31"/>
      <c r="KBQ761" s="31"/>
      <c r="KBR761" s="31"/>
      <c r="KBS761" s="31"/>
      <c r="KBT761" s="31"/>
      <c r="KBU761" s="31"/>
      <c r="KBV761" s="31"/>
      <c r="KBW761" s="31"/>
      <c r="KBX761" s="31"/>
      <c r="KBY761" s="31"/>
      <c r="KBZ761" s="31"/>
      <c r="KCA761" s="31"/>
      <c r="KCB761" s="31"/>
      <c r="KCC761" s="31"/>
      <c r="KCD761" s="31"/>
      <c r="KCE761" s="31"/>
      <c r="KCF761" s="31"/>
      <c r="KCG761" s="31"/>
      <c r="KCH761" s="31"/>
      <c r="KCI761" s="31"/>
      <c r="KCJ761" s="31"/>
      <c r="KCK761" s="31"/>
      <c r="KCL761" s="31"/>
      <c r="KCM761" s="31"/>
      <c r="KCN761" s="31"/>
      <c r="KCO761" s="31"/>
      <c r="KCP761" s="31"/>
      <c r="KCQ761" s="31"/>
      <c r="KCR761" s="31"/>
      <c r="KCS761" s="31"/>
      <c r="KCT761" s="31"/>
      <c r="KCU761" s="31"/>
      <c r="KCV761" s="31"/>
      <c r="KCW761" s="31"/>
      <c r="KCX761" s="31"/>
      <c r="KCY761" s="31"/>
      <c r="KCZ761" s="31"/>
      <c r="KDA761" s="31"/>
      <c r="KDB761" s="31"/>
      <c r="KDC761" s="31"/>
      <c r="KDD761" s="31"/>
      <c r="KDE761" s="31"/>
      <c r="KDF761" s="31"/>
      <c r="KDG761" s="31"/>
      <c r="KDH761" s="31"/>
      <c r="KDI761" s="31"/>
      <c r="KDJ761" s="31"/>
      <c r="KDK761" s="31"/>
      <c r="KDL761" s="31"/>
      <c r="KDM761" s="31"/>
      <c r="KDN761" s="31"/>
      <c r="KDO761" s="31"/>
      <c r="KDP761" s="31"/>
      <c r="KDQ761" s="31"/>
      <c r="KDR761" s="31"/>
      <c r="KDS761" s="31"/>
      <c r="KDT761" s="31"/>
      <c r="KDU761" s="31"/>
      <c r="KDV761" s="31"/>
      <c r="KDW761" s="31"/>
      <c r="KDX761" s="31"/>
      <c r="KDY761" s="31"/>
      <c r="KDZ761" s="31"/>
      <c r="KEA761" s="31"/>
      <c r="KEB761" s="31"/>
      <c r="KEC761" s="31"/>
      <c r="KED761" s="31"/>
      <c r="KEE761" s="31"/>
      <c r="KEF761" s="31"/>
      <c r="KEG761" s="31"/>
      <c r="KEH761" s="31"/>
      <c r="KEI761" s="31"/>
      <c r="KEJ761" s="31"/>
      <c r="KEK761" s="31"/>
      <c r="KEL761" s="31"/>
      <c r="KEM761" s="31"/>
      <c r="KEN761" s="31"/>
      <c r="KEO761" s="31"/>
      <c r="KEP761" s="31"/>
      <c r="KEQ761" s="31"/>
      <c r="KER761" s="31"/>
      <c r="KES761" s="31"/>
      <c r="KET761" s="31"/>
      <c r="KEU761" s="31"/>
      <c r="KEV761" s="31"/>
      <c r="KEW761" s="31"/>
      <c r="KEX761" s="31"/>
      <c r="KEY761" s="31"/>
      <c r="KEZ761" s="31"/>
      <c r="KFA761" s="31"/>
      <c r="KFB761" s="31"/>
      <c r="KFC761" s="31"/>
      <c r="KFD761" s="31"/>
      <c r="KFE761" s="31"/>
      <c r="KFF761" s="31"/>
      <c r="KFG761" s="31"/>
      <c r="KFH761" s="31"/>
      <c r="KFI761" s="31"/>
      <c r="KFJ761" s="31"/>
      <c r="KFK761" s="31"/>
      <c r="KFL761" s="31"/>
      <c r="KFM761" s="31"/>
      <c r="KFN761" s="31"/>
      <c r="KFO761" s="31"/>
      <c r="KFP761" s="31"/>
      <c r="KFQ761" s="31"/>
      <c r="KFR761" s="31"/>
      <c r="KFS761" s="31"/>
      <c r="KFT761" s="31"/>
      <c r="KFU761" s="31"/>
      <c r="KFV761" s="31"/>
      <c r="KFW761" s="31"/>
      <c r="KFX761" s="31"/>
      <c r="KFY761" s="31"/>
      <c r="KFZ761" s="31"/>
      <c r="KGA761" s="31"/>
      <c r="KGB761" s="31"/>
      <c r="KGC761" s="31"/>
      <c r="KGD761" s="31"/>
      <c r="KGE761" s="31"/>
      <c r="KGF761" s="31"/>
      <c r="KGG761" s="31"/>
      <c r="KGH761" s="31"/>
      <c r="KGI761" s="31"/>
      <c r="KGJ761" s="31"/>
      <c r="KGK761" s="31"/>
      <c r="KGL761" s="31"/>
      <c r="KGM761" s="31"/>
      <c r="KGN761" s="31"/>
      <c r="KGO761" s="31"/>
      <c r="KGP761" s="31"/>
      <c r="KGQ761" s="31"/>
      <c r="KGR761" s="31"/>
      <c r="KGS761" s="31"/>
      <c r="KGT761" s="31"/>
      <c r="KGU761" s="31"/>
      <c r="KGV761" s="31"/>
      <c r="KGW761" s="31"/>
      <c r="KGX761" s="31"/>
      <c r="KGY761" s="31"/>
      <c r="KGZ761" s="31"/>
      <c r="KHA761" s="31"/>
      <c r="KHB761" s="31"/>
      <c r="KHC761" s="31"/>
      <c r="KHD761" s="31"/>
      <c r="KHE761" s="31"/>
      <c r="KHF761" s="31"/>
      <c r="KHG761" s="31"/>
      <c r="KHH761" s="31"/>
      <c r="KHI761" s="31"/>
      <c r="KHJ761" s="31"/>
      <c r="KHK761" s="31"/>
      <c r="KHL761" s="31"/>
      <c r="KHM761" s="31"/>
      <c r="KHN761" s="31"/>
      <c r="KHO761" s="31"/>
      <c r="KHP761" s="31"/>
      <c r="KHQ761" s="31"/>
      <c r="KHR761" s="31"/>
      <c r="KHS761" s="31"/>
      <c r="KHT761" s="31"/>
      <c r="KHU761" s="31"/>
      <c r="KHV761" s="31"/>
      <c r="KHW761" s="31"/>
      <c r="KHX761" s="31"/>
      <c r="KHY761" s="31"/>
      <c r="KHZ761" s="31"/>
      <c r="KIA761" s="31"/>
      <c r="KIB761" s="31"/>
      <c r="KIC761" s="31"/>
      <c r="KID761" s="31"/>
      <c r="KIE761" s="31"/>
      <c r="KIF761" s="31"/>
      <c r="KIG761" s="31"/>
      <c r="KIH761" s="31"/>
      <c r="KII761" s="31"/>
      <c r="KIJ761" s="31"/>
      <c r="KIK761" s="31"/>
      <c r="KIL761" s="31"/>
      <c r="KIM761" s="31"/>
      <c r="KIN761" s="31"/>
      <c r="KIO761" s="31"/>
      <c r="KIP761" s="31"/>
      <c r="KIQ761" s="31"/>
      <c r="KIR761" s="31"/>
      <c r="KIS761" s="31"/>
      <c r="KIT761" s="31"/>
      <c r="KIU761" s="31"/>
      <c r="KIV761" s="31"/>
      <c r="KIW761" s="31"/>
      <c r="KIX761" s="31"/>
      <c r="KIY761" s="31"/>
      <c r="KIZ761" s="31"/>
      <c r="KJA761" s="31"/>
      <c r="KJB761" s="31"/>
      <c r="KJC761" s="31"/>
      <c r="KJD761" s="31"/>
      <c r="KJE761" s="31"/>
      <c r="KJF761" s="31"/>
      <c r="KJG761" s="31"/>
      <c r="KJH761" s="31"/>
      <c r="KJI761" s="31"/>
      <c r="KJJ761" s="31"/>
      <c r="KJK761" s="31"/>
      <c r="KJL761" s="31"/>
      <c r="KJM761" s="31"/>
      <c r="KJN761" s="31"/>
      <c r="KJO761" s="31"/>
      <c r="KJP761" s="31"/>
      <c r="KJQ761" s="31"/>
      <c r="KJR761" s="31"/>
      <c r="KJS761" s="31"/>
      <c r="KJT761" s="31"/>
      <c r="KJU761" s="31"/>
      <c r="KJV761" s="31"/>
      <c r="KJW761" s="31"/>
      <c r="KJX761" s="31"/>
      <c r="KJY761" s="31"/>
      <c r="KJZ761" s="31"/>
      <c r="KKA761" s="31"/>
      <c r="KKB761" s="31"/>
      <c r="KKC761" s="31"/>
      <c r="KKD761" s="31"/>
      <c r="KKE761" s="31"/>
      <c r="KKF761" s="31"/>
      <c r="KKG761" s="31"/>
      <c r="KKH761" s="31"/>
      <c r="KKI761" s="31"/>
      <c r="KKJ761" s="31"/>
      <c r="KKK761" s="31"/>
      <c r="KKL761" s="31"/>
      <c r="KKM761" s="31"/>
      <c r="KKN761" s="31"/>
      <c r="KKO761" s="31"/>
      <c r="KKP761" s="31"/>
      <c r="KKQ761" s="31"/>
      <c r="KKR761" s="31"/>
      <c r="KKS761" s="31"/>
      <c r="KKT761" s="31"/>
      <c r="KKU761" s="31"/>
      <c r="KKV761" s="31"/>
      <c r="KKW761" s="31"/>
      <c r="KKX761" s="31"/>
      <c r="KKY761" s="31"/>
      <c r="KKZ761" s="31"/>
      <c r="KLA761" s="31"/>
      <c r="KLB761" s="31"/>
      <c r="KLC761" s="31"/>
      <c r="KLD761" s="31"/>
      <c r="KLE761" s="31"/>
      <c r="KLF761" s="31"/>
      <c r="KLG761" s="31"/>
      <c r="KLH761" s="31"/>
      <c r="KLI761" s="31"/>
      <c r="KLJ761" s="31"/>
      <c r="KLK761" s="31"/>
      <c r="KLL761" s="31"/>
      <c r="KLM761" s="31"/>
      <c r="KLN761" s="31"/>
      <c r="KLO761" s="31"/>
      <c r="KLP761" s="31"/>
      <c r="KLQ761" s="31"/>
      <c r="KLR761" s="31"/>
      <c r="KLS761" s="31"/>
      <c r="KLT761" s="31"/>
      <c r="KLU761" s="31"/>
      <c r="KLV761" s="31"/>
      <c r="KLW761" s="31"/>
      <c r="KLX761" s="31"/>
      <c r="KLY761" s="31"/>
      <c r="KLZ761" s="31"/>
      <c r="KMA761" s="31"/>
      <c r="KMB761" s="31"/>
      <c r="KMC761" s="31"/>
      <c r="KMD761" s="31"/>
      <c r="KME761" s="31"/>
      <c r="KMF761" s="31"/>
      <c r="KMG761" s="31"/>
      <c r="KMH761" s="31"/>
      <c r="KMI761" s="31"/>
      <c r="KMJ761" s="31"/>
      <c r="KMK761" s="31"/>
      <c r="KML761" s="31"/>
      <c r="KMM761" s="31"/>
      <c r="KMN761" s="31"/>
      <c r="KMO761" s="31"/>
      <c r="KMP761" s="31"/>
      <c r="KMQ761" s="31"/>
      <c r="KMR761" s="31"/>
      <c r="KMS761" s="31"/>
      <c r="KMT761" s="31"/>
      <c r="KMU761" s="31"/>
      <c r="KMV761" s="31"/>
      <c r="KMW761" s="31"/>
      <c r="KMX761" s="31"/>
      <c r="KMY761" s="31"/>
      <c r="KMZ761" s="31"/>
      <c r="KNA761" s="31"/>
      <c r="KNB761" s="31"/>
      <c r="KNC761" s="31"/>
      <c r="KND761" s="31"/>
      <c r="KNE761" s="31"/>
      <c r="KNF761" s="31"/>
      <c r="KNG761" s="31"/>
      <c r="KNH761" s="31"/>
      <c r="KNI761" s="31"/>
      <c r="KNJ761" s="31"/>
      <c r="KNK761" s="31"/>
      <c r="KNL761" s="31"/>
      <c r="KNM761" s="31"/>
      <c r="KNN761" s="31"/>
      <c r="KNO761" s="31"/>
      <c r="KNP761" s="31"/>
      <c r="KNQ761" s="31"/>
      <c r="KNR761" s="31"/>
      <c r="KNS761" s="31"/>
      <c r="KNT761" s="31"/>
      <c r="KNU761" s="31"/>
      <c r="KNV761" s="31"/>
      <c r="KNW761" s="31"/>
      <c r="KNX761" s="31"/>
      <c r="KNY761" s="31"/>
      <c r="KNZ761" s="31"/>
      <c r="KOA761" s="31"/>
      <c r="KOB761" s="31"/>
      <c r="KOC761" s="31"/>
      <c r="KOD761" s="31"/>
      <c r="KOE761" s="31"/>
      <c r="KOF761" s="31"/>
      <c r="KOG761" s="31"/>
      <c r="KOH761" s="31"/>
      <c r="KOI761" s="31"/>
      <c r="KOJ761" s="31"/>
      <c r="KOK761" s="31"/>
      <c r="KOL761" s="31"/>
      <c r="KOM761" s="31"/>
      <c r="KON761" s="31"/>
      <c r="KOO761" s="31"/>
      <c r="KOP761" s="31"/>
      <c r="KOQ761" s="31"/>
      <c r="KOR761" s="31"/>
      <c r="KOS761" s="31"/>
      <c r="KOT761" s="31"/>
      <c r="KOU761" s="31"/>
      <c r="KOV761" s="31"/>
      <c r="KOW761" s="31"/>
      <c r="KOX761" s="31"/>
      <c r="KOY761" s="31"/>
      <c r="KOZ761" s="31"/>
      <c r="KPA761" s="31"/>
      <c r="KPB761" s="31"/>
      <c r="KPC761" s="31"/>
      <c r="KPD761" s="31"/>
      <c r="KPE761" s="31"/>
      <c r="KPF761" s="31"/>
      <c r="KPG761" s="31"/>
      <c r="KPH761" s="31"/>
      <c r="KPI761" s="31"/>
      <c r="KPJ761" s="31"/>
      <c r="KPK761" s="31"/>
      <c r="KPL761" s="31"/>
      <c r="KPM761" s="31"/>
      <c r="KPN761" s="31"/>
      <c r="KPO761" s="31"/>
      <c r="KPP761" s="31"/>
      <c r="KPQ761" s="31"/>
      <c r="KPR761" s="31"/>
      <c r="KPS761" s="31"/>
      <c r="KPT761" s="31"/>
      <c r="KPU761" s="31"/>
      <c r="KPV761" s="31"/>
      <c r="KPW761" s="31"/>
      <c r="KPX761" s="31"/>
      <c r="KPY761" s="31"/>
      <c r="KPZ761" s="31"/>
      <c r="KQA761" s="31"/>
      <c r="KQB761" s="31"/>
      <c r="KQC761" s="31"/>
      <c r="KQD761" s="31"/>
      <c r="KQE761" s="31"/>
      <c r="KQF761" s="31"/>
      <c r="KQG761" s="31"/>
      <c r="KQH761" s="31"/>
      <c r="KQI761" s="31"/>
      <c r="KQJ761" s="31"/>
      <c r="KQK761" s="31"/>
      <c r="KQL761" s="31"/>
      <c r="KQM761" s="31"/>
      <c r="KQN761" s="31"/>
      <c r="KQO761" s="31"/>
      <c r="KQP761" s="31"/>
      <c r="KQQ761" s="31"/>
      <c r="KQR761" s="31"/>
      <c r="KQS761" s="31"/>
      <c r="KQT761" s="31"/>
      <c r="KQU761" s="31"/>
      <c r="KQV761" s="31"/>
      <c r="KQW761" s="31"/>
      <c r="KQX761" s="31"/>
      <c r="KQY761" s="31"/>
      <c r="KQZ761" s="31"/>
      <c r="KRA761" s="31"/>
      <c r="KRB761" s="31"/>
      <c r="KRC761" s="31"/>
      <c r="KRD761" s="31"/>
      <c r="KRE761" s="31"/>
      <c r="KRF761" s="31"/>
      <c r="KRG761" s="31"/>
      <c r="KRH761" s="31"/>
      <c r="KRI761" s="31"/>
      <c r="KRJ761" s="31"/>
      <c r="KRK761" s="31"/>
      <c r="KRL761" s="31"/>
      <c r="KRM761" s="31"/>
      <c r="KRN761" s="31"/>
      <c r="KRO761" s="31"/>
      <c r="KRP761" s="31"/>
      <c r="KRQ761" s="31"/>
      <c r="KRR761" s="31"/>
      <c r="KRS761" s="31"/>
      <c r="KRT761" s="31"/>
      <c r="KRU761" s="31"/>
      <c r="KRV761" s="31"/>
      <c r="KRW761" s="31"/>
      <c r="KRX761" s="31"/>
      <c r="KRY761" s="31"/>
      <c r="KRZ761" s="31"/>
      <c r="KSA761" s="31"/>
      <c r="KSB761" s="31"/>
      <c r="KSC761" s="31"/>
      <c r="KSD761" s="31"/>
      <c r="KSE761" s="31"/>
      <c r="KSF761" s="31"/>
      <c r="KSG761" s="31"/>
      <c r="KSH761" s="31"/>
      <c r="KSI761" s="31"/>
      <c r="KSJ761" s="31"/>
      <c r="KSK761" s="31"/>
      <c r="KSL761" s="31"/>
      <c r="KSM761" s="31"/>
      <c r="KSN761" s="31"/>
      <c r="KSO761" s="31"/>
      <c r="KSP761" s="31"/>
      <c r="KSQ761" s="31"/>
      <c r="KSR761" s="31"/>
      <c r="KSS761" s="31"/>
      <c r="KST761" s="31"/>
      <c r="KSU761" s="31"/>
      <c r="KSV761" s="31"/>
      <c r="KSW761" s="31"/>
      <c r="KSX761" s="31"/>
      <c r="KSY761" s="31"/>
      <c r="KSZ761" s="31"/>
      <c r="KTA761" s="31"/>
      <c r="KTB761" s="31"/>
      <c r="KTC761" s="31"/>
      <c r="KTD761" s="31"/>
      <c r="KTE761" s="31"/>
      <c r="KTF761" s="31"/>
      <c r="KTG761" s="31"/>
      <c r="KTH761" s="31"/>
      <c r="KTI761" s="31"/>
      <c r="KTJ761" s="31"/>
      <c r="KTK761" s="31"/>
      <c r="KTL761" s="31"/>
      <c r="KTM761" s="31"/>
      <c r="KTN761" s="31"/>
      <c r="KTO761" s="31"/>
      <c r="KTP761" s="31"/>
      <c r="KTQ761" s="31"/>
      <c r="KTR761" s="31"/>
      <c r="KTS761" s="31"/>
      <c r="KTT761" s="31"/>
      <c r="KTU761" s="31"/>
      <c r="KTV761" s="31"/>
      <c r="KTW761" s="31"/>
      <c r="KTX761" s="31"/>
      <c r="KTY761" s="31"/>
      <c r="KTZ761" s="31"/>
      <c r="KUA761" s="31"/>
      <c r="KUB761" s="31"/>
      <c r="KUC761" s="31"/>
      <c r="KUD761" s="31"/>
      <c r="KUE761" s="31"/>
      <c r="KUF761" s="31"/>
      <c r="KUG761" s="31"/>
      <c r="KUH761" s="31"/>
      <c r="KUI761" s="31"/>
      <c r="KUJ761" s="31"/>
      <c r="KUK761" s="31"/>
      <c r="KUL761" s="31"/>
      <c r="KUM761" s="31"/>
      <c r="KUN761" s="31"/>
      <c r="KUO761" s="31"/>
      <c r="KUP761" s="31"/>
      <c r="KUQ761" s="31"/>
      <c r="KUR761" s="31"/>
      <c r="KUS761" s="31"/>
      <c r="KUT761" s="31"/>
      <c r="KUU761" s="31"/>
      <c r="KUV761" s="31"/>
      <c r="KUW761" s="31"/>
      <c r="KUX761" s="31"/>
      <c r="KUY761" s="31"/>
      <c r="KUZ761" s="31"/>
      <c r="KVA761" s="31"/>
      <c r="KVB761" s="31"/>
      <c r="KVC761" s="31"/>
      <c r="KVD761" s="31"/>
      <c r="KVE761" s="31"/>
      <c r="KVF761" s="31"/>
      <c r="KVG761" s="31"/>
      <c r="KVH761" s="31"/>
      <c r="KVI761" s="31"/>
      <c r="KVJ761" s="31"/>
      <c r="KVK761" s="31"/>
      <c r="KVL761" s="31"/>
      <c r="KVM761" s="31"/>
      <c r="KVN761" s="31"/>
      <c r="KVO761" s="31"/>
      <c r="KVP761" s="31"/>
      <c r="KVQ761" s="31"/>
      <c r="KVR761" s="31"/>
      <c r="KVS761" s="31"/>
      <c r="KVT761" s="31"/>
      <c r="KVU761" s="31"/>
      <c r="KVV761" s="31"/>
      <c r="KVW761" s="31"/>
      <c r="KVX761" s="31"/>
      <c r="KVY761" s="31"/>
      <c r="KVZ761" s="31"/>
      <c r="KWA761" s="31"/>
      <c r="KWB761" s="31"/>
      <c r="KWC761" s="31"/>
      <c r="KWD761" s="31"/>
      <c r="KWE761" s="31"/>
      <c r="KWF761" s="31"/>
      <c r="KWG761" s="31"/>
      <c r="KWH761" s="31"/>
      <c r="KWI761" s="31"/>
      <c r="KWJ761" s="31"/>
      <c r="KWK761" s="31"/>
      <c r="KWL761" s="31"/>
      <c r="KWM761" s="31"/>
      <c r="KWN761" s="31"/>
      <c r="KWO761" s="31"/>
      <c r="KWP761" s="31"/>
      <c r="KWQ761" s="31"/>
      <c r="KWR761" s="31"/>
      <c r="KWS761" s="31"/>
      <c r="KWT761" s="31"/>
      <c r="KWU761" s="31"/>
      <c r="KWV761" s="31"/>
      <c r="KWW761" s="31"/>
      <c r="KWX761" s="31"/>
      <c r="KWY761" s="31"/>
      <c r="KWZ761" s="31"/>
      <c r="KXA761" s="31"/>
      <c r="KXB761" s="31"/>
      <c r="KXC761" s="31"/>
      <c r="KXD761" s="31"/>
      <c r="KXE761" s="31"/>
      <c r="KXF761" s="31"/>
      <c r="KXG761" s="31"/>
      <c r="KXH761" s="31"/>
      <c r="KXI761" s="31"/>
      <c r="KXJ761" s="31"/>
      <c r="KXK761" s="31"/>
      <c r="KXL761" s="31"/>
      <c r="KXM761" s="31"/>
      <c r="KXN761" s="31"/>
      <c r="KXO761" s="31"/>
      <c r="KXP761" s="31"/>
      <c r="KXQ761" s="31"/>
      <c r="KXR761" s="31"/>
      <c r="KXS761" s="31"/>
      <c r="KXT761" s="31"/>
      <c r="KXU761" s="31"/>
      <c r="KXV761" s="31"/>
      <c r="KXW761" s="31"/>
      <c r="KXX761" s="31"/>
      <c r="KXY761" s="31"/>
      <c r="KXZ761" s="31"/>
      <c r="KYA761" s="31"/>
      <c r="KYB761" s="31"/>
      <c r="KYC761" s="31"/>
      <c r="KYD761" s="31"/>
      <c r="KYE761" s="31"/>
      <c r="KYF761" s="31"/>
      <c r="KYG761" s="31"/>
      <c r="KYH761" s="31"/>
      <c r="KYI761" s="31"/>
      <c r="KYJ761" s="31"/>
      <c r="KYK761" s="31"/>
      <c r="KYL761" s="31"/>
      <c r="KYM761" s="31"/>
      <c r="KYN761" s="31"/>
      <c r="KYO761" s="31"/>
      <c r="KYP761" s="31"/>
      <c r="KYQ761" s="31"/>
      <c r="KYR761" s="31"/>
      <c r="KYS761" s="31"/>
      <c r="KYT761" s="31"/>
      <c r="KYU761" s="31"/>
      <c r="KYV761" s="31"/>
      <c r="KYW761" s="31"/>
      <c r="KYX761" s="31"/>
      <c r="KYY761" s="31"/>
      <c r="KYZ761" s="31"/>
      <c r="KZA761" s="31"/>
      <c r="KZB761" s="31"/>
      <c r="KZC761" s="31"/>
      <c r="KZD761" s="31"/>
      <c r="KZE761" s="31"/>
      <c r="KZF761" s="31"/>
      <c r="KZG761" s="31"/>
      <c r="KZH761" s="31"/>
      <c r="KZI761" s="31"/>
      <c r="KZJ761" s="31"/>
      <c r="KZK761" s="31"/>
      <c r="KZL761" s="31"/>
      <c r="KZM761" s="31"/>
      <c r="KZN761" s="31"/>
      <c r="KZO761" s="31"/>
      <c r="KZP761" s="31"/>
      <c r="KZQ761" s="31"/>
      <c r="KZR761" s="31"/>
      <c r="KZS761" s="31"/>
      <c r="KZT761" s="31"/>
      <c r="KZU761" s="31"/>
      <c r="KZV761" s="31"/>
      <c r="KZW761" s="31"/>
      <c r="KZX761" s="31"/>
      <c r="KZY761" s="31"/>
      <c r="KZZ761" s="31"/>
      <c r="LAA761" s="31"/>
      <c r="LAB761" s="31"/>
      <c r="LAC761" s="31"/>
      <c r="LAD761" s="31"/>
      <c r="LAE761" s="31"/>
      <c r="LAF761" s="31"/>
      <c r="LAG761" s="31"/>
      <c r="LAH761" s="31"/>
      <c r="LAI761" s="31"/>
      <c r="LAJ761" s="31"/>
      <c r="LAK761" s="31"/>
      <c r="LAL761" s="31"/>
      <c r="LAM761" s="31"/>
      <c r="LAN761" s="31"/>
      <c r="LAO761" s="31"/>
      <c r="LAP761" s="31"/>
      <c r="LAQ761" s="31"/>
      <c r="LAR761" s="31"/>
      <c r="LAS761" s="31"/>
      <c r="LAT761" s="31"/>
      <c r="LAU761" s="31"/>
      <c r="LAV761" s="31"/>
      <c r="LAW761" s="31"/>
      <c r="LAX761" s="31"/>
      <c r="LAY761" s="31"/>
      <c r="LAZ761" s="31"/>
      <c r="LBA761" s="31"/>
      <c r="LBB761" s="31"/>
      <c r="LBC761" s="31"/>
      <c r="LBD761" s="31"/>
      <c r="LBE761" s="31"/>
      <c r="LBF761" s="31"/>
      <c r="LBG761" s="31"/>
      <c r="LBH761" s="31"/>
      <c r="LBI761" s="31"/>
      <c r="LBJ761" s="31"/>
      <c r="LBK761" s="31"/>
      <c r="LBL761" s="31"/>
      <c r="LBM761" s="31"/>
      <c r="LBN761" s="31"/>
      <c r="LBO761" s="31"/>
      <c r="LBP761" s="31"/>
      <c r="LBQ761" s="31"/>
      <c r="LBR761" s="31"/>
      <c r="LBS761" s="31"/>
      <c r="LBT761" s="31"/>
      <c r="LBU761" s="31"/>
      <c r="LBV761" s="31"/>
      <c r="LBW761" s="31"/>
      <c r="LBX761" s="31"/>
      <c r="LBY761" s="31"/>
      <c r="LBZ761" s="31"/>
      <c r="LCA761" s="31"/>
      <c r="LCB761" s="31"/>
      <c r="LCC761" s="31"/>
      <c r="LCD761" s="31"/>
      <c r="LCE761" s="31"/>
      <c r="LCF761" s="31"/>
      <c r="LCG761" s="31"/>
      <c r="LCH761" s="31"/>
      <c r="LCI761" s="31"/>
      <c r="LCJ761" s="31"/>
      <c r="LCK761" s="31"/>
      <c r="LCL761" s="31"/>
      <c r="LCM761" s="31"/>
      <c r="LCN761" s="31"/>
      <c r="LCO761" s="31"/>
      <c r="LCP761" s="31"/>
      <c r="LCQ761" s="31"/>
      <c r="LCR761" s="31"/>
      <c r="LCS761" s="31"/>
      <c r="LCT761" s="31"/>
      <c r="LCU761" s="31"/>
      <c r="LCV761" s="31"/>
      <c r="LCW761" s="31"/>
      <c r="LCX761" s="31"/>
      <c r="LCY761" s="31"/>
      <c r="LCZ761" s="31"/>
      <c r="LDA761" s="31"/>
      <c r="LDB761" s="31"/>
      <c r="LDC761" s="31"/>
      <c r="LDD761" s="31"/>
      <c r="LDE761" s="31"/>
      <c r="LDF761" s="31"/>
      <c r="LDG761" s="31"/>
      <c r="LDH761" s="31"/>
      <c r="LDI761" s="31"/>
      <c r="LDJ761" s="31"/>
      <c r="LDK761" s="31"/>
      <c r="LDL761" s="31"/>
      <c r="LDM761" s="31"/>
      <c r="LDN761" s="31"/>
      <c r="LDO761" s="31"/>
      <c r="LDP761" s="31"/>
      <c r="LDQ761" s="31"/>
      <c r="LDR761" s="31"/>
      <c r="LDS761" s="31"/>
      <c r="LDT761" s="31"/>
      <c r="LDU761" s="31"/>
      <c r="LDV761" s="31"/>
      <c r="LDW761" s="31"/>
      <c r="LDX761" s="31"/>
      <c r="LDY761" s="31"/>
      <c r="LDZ761" s="31"/>
      <c r="LEA761" s="31"/>
      <c r="LEB761" s="31"/>
      <c r="LEC761" s="31"/>
      <c r="LED761" s="31"/>
      <c r="LEE761" s="31"/>
      <c r="LEF761" s="31"/>
      <c r="LEG761" s="31"/>
      <c r="LEH761" s="31"/>
      <c r="LEI761" s="31"/>
      <c r="LEJ761" s="31"/>
      <c r="LEK761" s="31"/>
      <c r="LEL761" s="31"/>
      <c r="LEM761" s="31"/>
      <c r="LEN761" s="31"/>
      <c r="LEO761" s="31"/>
      <c r="LEP761" s="31"/>
      <c r="LEQ761" s="31"/>
      <c r="LER761" s="31"/>
      <c r="LES761" s="31"/>
      <c r="LET761" s="31"/>
      <c r="LEU761" s="31"/>
      <c r="LEV761" s="31"/>
      <c r="LEW761" s="31"/>
      <c r="LEX761" s="31"/>
      <c r="LEY761" s="31"/>
      <c r="LEZ761" s="31"/>
      <c r="LFA761" s="31"/>
      <c r="LFB761" s="31"/>
      <c r="LFC761" s="31"/>
      <c r="LFD761" s="31"/>
      <c r="LFE761" s="31"/>
      <c r="LFF761" s="31"/>
      <c r="LFG761" s="31"/>
      <c r="LFH761" s="31"/>
      <c r="LFI761" s="31"/>
      <c r="LFJ761" s="31"/>
      <c r="LFK761" s="31"/>
      <c r="LFL761" s="31"/>
      <c r="LFM761" s="31"/>
      <c r="LFN761" s="31"/>
      <c r="LFO761" s="31"/>
      <c r="LFP761" s="31"/>
      <c r="LFQ761" s="31"/>
      <c r="LFR761" s="31"/>
      <c r="LFS761" s="31"/>
      <c r="LFT761" s="31"/>
      <c r="LFU761" s="31"/>
      <c r="LFV761" s="31"/>
      <c r="LFW761" s="31"/>
      <c r="LFX761" s="31"/>
      <c r="LFY761" s="31"/>
      <c r="LFZ761" s="31"/>
      <c r="LGA761" s="31"/>
      <c r="LGB761" s="31"/>
      <c r="LGC761" s="31"/>
      <c r="LGD761" s="31"/>
      <c r="LGE761" s="31"/>
      <c r="LGF761" s="31"/>
      <c r="LGG761" s="31"/>
      <c r="LGH761" s="31"/>
      <c r="LGI761" s="31"/>
      <c r="LGJ761" s="31"/>
      <c r="LGK761" s="31"/>
      <c r="LGL761" s="31"/>
      <c r="LGM761" s="31"/>
      <c r="LGN761" s="31"/>
      <c r="LGO761" s="31"/>
      <c r="LGP761" s="31"/>
      <c r="LGQ761" s="31"/>
      <c r="LGR761" s="31"/>
      <c r="LGS761" s="31"/>
      <c r="LGT761" s="31"/>
      <c r="LGU761" s="31"/>
      <c r="LGV761" s="31"/>
      <c r="LGW761" s="31"/>
      <c r="LGX761" s="31"/>
      <c r="LGY761" s="31"/>
      <c r="LGZ761" s="31"/>
      <c r="LHA761" s="31"/>
      <c r="LHB761" s="31"/>
      <c r="LHC761" s="31"/>
      <c r="LHD761" s="31"/>
      <c r="LHE761" s="31"/>
      <c r="LHF761" s="31"/>
      <c r="LHG761" s="31"/>
      <c r="LHH761" s="31"/>
      <c r="LHI761" s="31"/>
      <c r="LHJ761" s="31"/>
      <c r="LHK761" s="31"/>
      <c r="LHL761" s="31"/>
      <c r="LHM761" s="31"/>
      <c r="LHN761" s="31"/>
      <c r="LHO761" s="31"/>
      <c r="LHP761" s="31"/>
      <c r="LHQ761" s="31"/>
      <c r="LHR761" s="31"/>
      <c r="LHS761" s="31"/>
      <c r="LHT761" s="31"/>
      <c r="LHU761" s="31"/>
      <c r="LHV761" s="31"/>
      <c r="LHW761" s="31"/>
      <c r="LHX761" s="31"/>
      <c r="LHY761" s="31"/>
      <c r="LHZ761" s="31"/>
      <c r="LIA761" s="31"/>
      <c r="LIB761" s="31"/>
      <c r="LIC761" s="31"/>
      <c r="LID761" s="31"/>
      <c r="LIE761" s="31"/>
      <c r="LIF761" s="31"/>
      <c r="LIG761" s="31"/>
      <c r="LIH761" s="31"/>
      <c r="LII761" s="31"/>
      <c r="LIJ761" s="31"/>
      <c r="LIK761" s="31"/>
      <c r="LIL761" s="31"/>
      <c r="LIM761" s="31"/>
      <c r="LIN761" s="31"/>
      <c r="LIO761" s="31"/>
      <c r="LIP761" s="31"/>
      <c r="LIQ761" s="31"/>
      <c r="LIR761" s="31"/>
      <c r="LIS761" s="31"/>
      <c r="LIT761" s="31"/>
      <c r="LIU761" s="31"/>
      <c r="LIV761" s="31"/>
      <c r="LIW761" s="31"/>
      <c r="LIX761" s="31"/>
      <c r="LIY761" s="31"/>
      <c r="LIZ761" s="31"/>
      <c r="LJA761" s="31"/>
      <c r="LJB761" s="31"/>
      <c r="LJC761" s="31"/>
      <c r="LJD761" s="31"/>
      <c r="LJE761" s="31"/>
      <c r="LJF761" s="31"/>
      <c r="LJG761" s="31"/>
      <c r="LJH761" s="31"/>
      <c r="LJI761" s="31"/>
      <c r="LJJ761" s="31"/>
      <c r="LJK761" s="31"/>
      <c r="LJL761" s="31"/>
      <c r="LJM761" s="31"/>
      <c r="LJN761" s="31"/>
      <c r="LJO761" s="31"/>
      <c r="LJP761" s="31"/>
      <c r="LJQ761" s="31"/>
      <c r="LJR761" s="31"/>
      <c r="LJS761" s="31"/>
      <c r="LJT761" s="31"/>
      <c r="LJU761" s="31"/>
      <c r="LJV761" s="31"/>
      <c r="LJW761" s="31"/>
      <c r="LJX761" s="31"/>
      <c r="LJY761" s="31"/>
      <c r="LJZ761" s="31"/>
      <c r="LKA761" s="31"/>
      <c r="LKB761" s="31"/>
      <c r="LKC761" s="31"/>
      <c r="LKD761" s="31"/>
      <c r="LKE761" s="31"/>
      <c r="LKF761" s="31"/>
      <c r="LKG761" s="31"/>
      <c r="LKH761" s="31"/>
      <c r="LKI761" s="31"/>
      <c r="LKJ761" s="31"/>
      <c r="LKK761" s="31"/>
      <c r="LKL761" s="31"/>
      <c r="LKM761" s="31"/>
      <c r="LKN761" s="31"/>
      <c r="LKO761" s="31"/>
      <c r="LKP761" s="31"/>
      <c r="LKQ761" s="31"/>
      <c r="LKR761" s="31"/>
      <c r="LKS761" s="31"/>
      <c r="LKT761" s="31"/>
      <c r="LKU761" s="31"/>
      <c r="LKV761" s="31"/>
      <c r="LKW761" s="31"/>
      <c r="LKX761" s="31"/>
      <c r="LKY761" s="31"/>
      <c r="LKZ761" s="31"/>
      <c r="LLA761" s="31"/>
      <c r="LLB761" s="31"/>
      <c r="LLC761" s="31"/>
      <c r="LLD761" s="31"/>
      <c r="LLE761" s="31"/>
      <c r="LLF761" s="31"/>
      <c r="LLG761" s="31"/>
      <c r="LLH761" s="31"/>
      <c r="LLI761" s="31"/>
      <c r="LLJ761" s="31"/>
      <c r="LLK761" s="31"/>
      <c r="LLL761" s="31"/>
      <c r="LLM761" s="31"/>
      <c r="LLN761" s="31"/>
      <c r="LLO761" s="31"/>
      <c r="LLP761" s="31"/>
      <c r="LLQ761" s="31"/>
      <c r="LLR761" s="31"/>
      <c r="LLS761" s="31"/>
      <c r="LLT761" s="31"/>
      <c r="LLU761" s="31"/>
      <c r="LLV761" s="31"/>
      <c r="LLW761" s="31"/>
      <c r="LLX761" s="31"/>
      <c r="LLY761" s="31"/>
      <c r="LLZ761" s="31"/>
      <c r="LMA761" s="31"/>
      <c r="LMB761" s="31"/>
      <c r="LMC761" s="31"/>
      <c r="LMD761" s="31"/>
      <c r="LME761" s="31"/>
      <c r="LMF761" s="31"/>
      <c r="LMG761" s="31"/>
      <c r="LMH761" s="31"/>
      <c r="LMI761" s="31"/>
      <c r="LMJ761" s="31"/>
      <c r="LMK761" s="31"/>
      <c r="LML761" s="31"/>
      <c r="LMM761" s="31"/>
      <c r="LMN761" s="31"/>
      <c r="LMO761" s="31"/>
      <c r="LMP761" s="31"/>
      <c r="LMQ761" s="31"/>
      <c r="LMR761" s="31"/>
      <c r="LMS761" s="31"/>
      <c r="LMT761" s="31"/>
      <c r="LMU761" s="31"/>
      <c r="LMV761" s="31"/>
      <c r="LMW761" s="31"/>
      <c r="LMX761" s="31"/>
      <c r="LMY761" s="31"/>
      <c r="LMZ761" s="31"/>
      <c r="LNA761" s="31"/>
      <c r="LNB761" s="31"/>
      <c r="LNC761" s="31"/>
      <c r="LND761" s="31"/>
      <c r="LNE761" s="31"/>
      <c r="LNF761" s="31"/>
      <c r="LNG761" s="31"/>
      <c r="LNH761" s="31"/>
      <c r="LNI761" s="31"/>
      <c r="LNJ761" s="31"/>
      <c r="LNK761" s="31"/>
      <c r="LNL761" s="31"/>
      <c r="LNM761" s="31"/>
      <c r="LNN761" s="31"/>
      <c r="LNO761" s="31"/>
      <c r="LNP761" s="31"/>
      <c r="LNQ761" s="31"/>
      <c r="LNR761" s="31"/>
      <c r="LNS761" s="31"/>
      <c r="LNT761" s="31"/>
      <c r="LNU761" s="31"/>
      <c r="LNV761" s="31"/>
      <c r="LNW761" s="31"/>
      <c r="LNX761" s="31"/>
      <c r="LNY761" s="31"/>
      <c r="LNZ761" s="31"/>
      <c r="LOA761" s="31"/>
      <c r="LOB761" s="31"/>
      <c r="LOC761" s="31"/>
      <c r="LOD761" s="31"/>
      <c r="LOE761" s="31"/>
      <c r="LOF761" s="31"/>
      <c r="LOG761" s="31"/>
      <c r="LOH761" s="31"/>
      <c r="LOI761" s="31"/>
      <c r="LOJ761" s="31"/>
      <c r="LOK761" s="31"/>
      <c r="LOL761" s="31"/>
      <c r="LOM761" s="31"/>
      <c r="LON761" s="31"/>
      <c r="LOO761" s="31"/>
      <c r="LOP761" s="31"/>
      <c r="LOQ761" s="31"/>
      <c r="LOR761" s="31"/>
      <c r="LOS761" s="31"/>
      <c r="LOT761" s="31"/>
      <c r="LOU761" s="31"/>
      <c r="LOV761" s="31"/>
      <c r="LOW761" s="31"/>
      <c r="LOX761" s="31"/>
      <c r="LOY761" s="31"/>
      <c r="LOZ761" s="31"/>
      <c r="LPA761" s="31"/>
      <c r="LPB761" s="31"/>
      <c r="LPC761" s="31"/>
      <c r="LPD761" s="31"/>
      <c r="LPE761" s="31"/>
      <c r="LPF761" s="31"/>
      <c r="LPG761" s="31"/>
      <c r="LPH761" s="31"/>
      <c r="LPI761" s="31"/>
      <c r="LPJ761" s="31"/>
      <c r="LPK761" s="31"/>
      <c r="LPL761" s="31"/>
      <c r="LPM761" s="31"/>
      <c r="LPN761" s="31"/>
      <c r="LPO761" s="31"/>
      <c r="LPP761" s="31"/>
      <c r="LPQ761" s="31"/>
      <c r="LPR761" s="31"/>
      <c r="LPS761" s="31"/>
      <c r="LPT761" s="31"/>
      <c r="LPU761" s="31"/>
      <c r="LPV761" s="31"/>
      <c r="LPW761" s="31"/>
      <c r="LPX761" s="31"/>
      <c r="LPY761" s="31"/>
      <c r="LPZ761" s="31"/>
      <c r="LQA761" s="31"/>
      <c r="LQB761" s="31"/>
      <c r="LQC761" s="31"/>
      <c r="LQD761" s="31"/>
      <c r="LQE761" s="31"/>
      <c r="LQF761" s="31"/>
      <c r="LQG761" s="31"/>
      <c r="LQH761" s="31"/>
      <c r="LQI761" s="31"/>
      <c r="LQJ761" s="31"/>
      <c r="LQK761" s="31"/>
      <c r="LQL761" s="31"/>
      <c r="LQM761" s="31"/>
      <c r="LQN761" s="31"/>
      <c r="LQO761" s="31"/>
      <c r="LQP761" s="31"/>
      <c r="LQQ761" s="31"/>
      <c r="LQR761" s="31"/>
      <c r="LQS761" s="31"/>
      <c r="LQT761" s="31"/>
      <c r="LQU761" s="31"/>
      <c r="LQV761" s="31"/>
      <c r="LQW761" s="31"/>
      <c r="LQX761" s="31"/>
      <c r="LQY761" s="31"/>
      <c r="LQZ761" s="31"/>
      <c r="LRA761" s="31"/>
      <c r="LRB761" s="31"/>
      <c r="LRC761" s="31"/>
      <c r="LRD761" s="31"/>
      <c r="LRE761" s="31"/>
      <c r="LRF761" s="31"/>
      <c r="LRG761" s="31"/>
      <c r="LRH761" s="31"/>
      <c r="LRI761" s="31"/>
      <c r="LRJ761" s="31"/>
      <c r="LRK761" s="31"/>
      <c r="LRL761" s="31"/>
      <c r="LRM761" s="31"/>
      <c r="LRN761" s="31"/>
      <c r="LRO761" s="31"/>
      <c r="LRP761" s="31"/>
      <c r="LRQ761" s="31"/>
      <c r="LRR761" s="31"/>
      <c r="LRS761" s="31"/>
      <c r="LRT761" s="31"/>
      <c r="LRU761" s="31"/>
      <c r="LRV761" s="31"/>
      <c r="LRW761" s="31"/>
      <c r="LRX761" s="31"/>
      <c r="LRY761" s="31"/>
      <c r="LRZ761" s="31"/>
      <c r="LSA761" s="31"/>
      <c r="LSB761" s="31"/>
      <c r="LSC761" s="31"/>
      <c r="LSD761" s="31"/>
      <c r="LSE761" s="31"/>
      <c r="LSF761" s="31"/>
      <c r="LSG761" s="31"/>
      <c r="LSH761" s="31"/>
      <c r="LSI761" s="31"/>
      <c r="LSJ761" s="31"/>
      <c r="LSK761" s="31"/>
      <c r="LSL761" s="31"/>
      <c r="LSM761" s="31"/>
      <c r="LSN761" s="31"/>
      <c r="LSO761" s="31"/>
      <c r="LSP761" s="31"/>
      <c r="LSQ761" s="31"/>
      <c r="LSR761" s="31"/>
      <c r="LSS761" s="31"/>
      <c r="LST761" s="31"/>
      <c r="LSU761" s="31"/>
      <c r="LSV761" s="31"/>
      <c r="LSW761" s="31"/>
      <c r="LSX761" s="31"/>
      <c r="LSY761" s="31"/>
      <c r="LSZ761" s="31"/>
      <c r="LTA761" s="31"/>
      <c r="LTB761" s="31"/>
      <c r="LTC761" s="31"/>
      <c r="LTD761" s="31"/>
      <c r="LTE761" s="31"/>
      <c r="LTF761" s="31"/>
      <c r="LTG761" s="31"/>
      <c r="LTH761" s="31"/>
      <c r="LTI761" s="31"/>
      <c r="LTJ761" s="31"/>
      <c r="LTK761" s="31"/>
      <c r="LTL761" s="31"/>
      <c r="LTM761" s="31"/>
      <c r="LTN761" s="31"/>
      <c r="LTO761" s="31"/>
      <c r="LTP761" s="31"/>
      <c r="LTQ761" s="31"/>
      <c r="LTR761" s="31"/>
      <c r="LTS761" s="31"/>
      <c r="LTT761" s="31"/>
      <c r="LTU761" s="31"/>
      <c r="LTV761" s="31"/>
      <c r="LTW761" s="31"/>
      <c r="LTX761" s="31"/>
      <c r="LTY761" s="31"/>
      <c r="LTZ761" s="31"/>
      <c r="LUA761" s="31"/>
      <c r="LUB761" s="31"/>
      <c r="LUC761" s="31"/>
      <c r="LUD761" s="31"/>
      <c r="LUE761" s="31"/>
      <c r="LUF761" s="31"/>
      <c r="LUG761" s="31"/>
      <c r="LUH761" s="31"/>
      <c r="LUI761" s="31"/>
      <c r="LUJ761" s="31"/>
      <c r="LUK761" s="31"/>
      <c r="LUL761" s="31"/>
      <c r="LUM761" s="31"/>
      <c r="LUN761" s="31"/>
      <c r="LUO761" s="31"/>
      <c r="LUP761" s="31"/>
      <c r="LUQ761" s="31"/>
      <c r="LUR761" s="31"/>
      <c r="LUS761" s="31"/>
      <c r="LUT761" s="31"/>
      <c r="LUU761" s="31"/>
      <c r="LUV761" s="31"/>
      <c r="LUW761" s="31"/>
      <c r="LUX761" s="31"/>
      <c r="LUY761" s="31"/>
      <c r="LUZ761" s="31"/>
      <c r="LVA761" s="31"/>
      <c r="LVB761" s="31"/>
      <c r="LVC761" s="31"/>
      <c r="LVD761" s="31"/>
      <c r="LVE761" s="31"/>
      <c r="LVF761" s="31"/>
      <c r="LVG761" s="31"/>
      <c r="LVH761" s="31"/>
      <c r="LVI761" s="31"/>
      <c r="LVJ761" s="31"/>
      <c r="LVK761" s="31"/>
      <c r="LVL761" s="31"/>
      <c r="LVM761" s="31"/>
      <c r="LVN761" s="31"/>
      <c r="LVO761" s="31"/>
      <c r="LVP761" s="31"/>
      <c r="LVQ761" s="31"/>
      <c r="LVR761" s="31"/>
      <c r="LVS761" s="31"/>
      <c r="LVT761" s="31"/>
      <c r="LVU761" s="31"/>
      <c r="LVV761" s="31"/>
      <c r="LVW761" s="31"/>
      <c r="LVX761" s="31"/>
      <c r="LVY761" s="31"/>
      <c r="LVZ761" s="31"/>
      <c r="LWA761" s="31"/>
      <c r="LWB761" s="31"/>
      <c r="LWC761" s="31"/>
      <c r="LWD761" s="31"/>
      <c r="LWE761" s="31"/>
      <c r="LWF761" s="31"/>
      <c r="LWG761" s="31"/>
      <c r="LWH761" s="31"/>
      <c r="LWI761" s="31"/>
      <c r="LWJ761" s="31"/>
      <c r="LWK761" s="31"/>
      <c r="LWL761" s="31"/>
      <c r="LWM761" s="31"/>
      <c r="LWN761" s="31"/>
      <c r="LWO761" s="31"/>
      <c r="LWP761" s="31"/>
      <c r="LWQ761" s="31"/>
      <c r="LWR761" s="31"/>
      <c r="LWS761" s="31"/>
      <c r="LWT761" s="31"/>
      <c r="LWU761" s="31"/>
      <c r="LWV761" s="31"/>
      <c r="LWW761" s="31"/>
      <c r="LWX761" s="31"/>
      <c r="LWY761" s="31"/>
      <c r="LWZ761" s="31"/>
      <c r="LXA761" s="31"/>
      <c r="LXB761" s="31"/>
      <c r="LXC761" s="31"/>
      <c r="LXD761" s="31"/>
      <c r="LXE761" s="31"/>
      <c r="LXF761" s="31"/>
      <c r="LXG761" s="31"/>
      <c r="LXH761" s="31"/>
      <c r="LXI761" s="31"/>
      <c r="LXJ761" s="31"/>
      <c r="LXK761" s="31"/>
      <c r="LXL761" s="31"/>
      <c r="LXM761" s="31"/>
      <c r="LXN761" s="31"/>
      <c r="LXO761" s="31"/>
      <c r="LXP761" s="31"/>
      <c r="LXQ761" s="31"/>
      <c r="LXR761" s="31"/>
      <c r="LXS761" s="31"/>
      <c r="LXT761" s="31"/>
      <c r="LXU761" s="31"/>
      <c r="LXV761" s="31"/>
      <c r="LXW761" s="31"/>
      <c r="LXX761" s="31"/>
      <c r="LXY761" s="31"/>
      <c r="LXZ761" s="31"/>
      <c r="LYA761" s="31"/>
      <c r="LYB761" s="31"/>
      <c r="LYC761" s="31"/>
      <c r="LYD761" s="31"/>
      <c r="LYE761" s="31"/>
      <c r="LYF761" s="31"/>
      <c r="LYG761" s="31"/>
      <c r="LYH761" s="31"/>
      <c r="LYI761" s="31"/>
      <c r="LYJ761" s="31"/>
      <c r="LYK761" s="31"/>
      <c r="LYL761" s="31"/>
      <c r="LYM761" s="31"/>
      <c r="LYN761" s="31"/>
      <c r="LYO761" s="31"/>
      <c r="LYP761" s="31"/>
      <c r="LYQ761" s="31"/>
      <c r="LYR761" s="31"/>
      <c r="LYS761" s="31"/>
      <c r="LYT761" s="31"/>
      <c r="LYU761" s="31"/>
      <c r="LYV761" s="31"/>
      <c r="LYW761" s="31"/>
      <c r="LYX761" s="31"/>
      <c r="LYY761" s="31"/>
      <c r="LYZ761" s="31"/>
      <c r="LZA761" s="31"/>
      <c r="LZB761" s="31"/>
      <c r="LZC761" s="31"/>
      <c r="LZD761" s="31"/>
      <c r="LZE761" s="31"/>
      <c r="LZF761" s="31"/>
      <c r="LZG761" s="31"/>
      <c r="LZH761" s="31"/>
      <c r="LZI761" s="31"/>
      <c r="LZJ761" s="31"/>
      <c r="LZK761" s="31"/>
      <c r="LZL761" s="31"/>
      <c r="LZM761" s="31"/>
      <c r="LZN761" s="31"/>
      <c r="LZO761" s="31"/>
      <c r="LZP761" s="31"/>
      <c r="LZQ761" s="31"/>
      <c r="LZR761" s="31"/>
      <c r="LZS761" s="31"/>
      <c r="LZT761" s="31"/>
      <c r="LZU761" s="31"/>
      <c r="LZV761" s="31"/>
      <c r="LZW761" s="31"/>
      <c r="LZX761" s="31"/>
      <c r="LZY761" s="31"/>
      <c r="LZZ761" s="31"/>
      <c r="MAA761" s="31"/>
      <c r="MAB761" s="31"/>
      <c r="MAC761" s="31"/>
      <c r="MAD761" s="31"/>
      <c r="MAE761" s="31"/>
      <c r="MAF761" s="31"/>
      <c r="MAG761" s="31"/>
      <c r="MAH761" s="31"/>
      <c r="MAI761" s="31"/>
      <c r="MAJ761" s="31"/>
      <c r="MAK761" s="31"/>
      <c r="MAL761" s="31"/>
      <c r="MAM761" s="31"/>
      <c r="MAN761" s="31"/>
      <c r="MAO761" s="31"/>
      <c r="MAP761" s="31"/>
      <c r="MAQ761" s="31"/>
      <c r="MAR761" s="31"/>
      <c r="MAS761" s="31"/>
      <c r="MAT761" s="31"/>
      <c r="MAU761" s="31"/>
      <c r="MAV761" s="31"/>
      <c r="MAW761" s="31"/>
      <c r="MAX761" s="31"/>
      <c r="MAY761" s="31"/>
      <c r="MAZ761" s="31"/>
      <c r="MBA761" s="31"/>
      <c r="MBB761" s="31"/>
      <c r="MBC761" s="31"/>
      <c r="MBD761" s="31"/>
      <c r="MBE761" s="31"/>
      <c r="MBF761" s="31"/>
      <c r="MBG761" s="31"/>
      <c r="MBH761" s="31"/>
      <c r="MBI761" s="31"/>
      <c r="MBJ761" s="31"/>
      <c r="MBK761" s="31"/>
      <c r="MBL761" s="31"/>
      <c r="MBM761" s="31"/>
      <c r="MBN761" s="31"/>
      <c r="MBO761" s="31"/>
      <c r="MBP761" s="31"/>
      <c r="MBQ761" s="31"/>
      <c r="MBR761" s="31"/>
      <c r="MBS761" s="31"/>
      <c r="MBT761" s="31"/>
      <c r="MBU761" s="31"/>
      <c r="MBV761" s="31"/>
      <c r="MBW761" s="31"/>
      <c r="MBX761" s="31"/>
      <c r="MBY761" s="31"/>
      <c r="MBZ761" s="31"/>
      <c r="MCA761" s="31"/>
      <c r="MCB761" s="31"/>
      <c r="MCC761" s="31"/>
      <c r="MCD761" s="31"/>
      <c r="MCE761" s="31"/>
      <c r="MCF761" s="31"/>
      <c r="MCG761" s="31"/>
      <c r="MCH761" s="31"/>
      <c r="MCI761" s="31"/>
      <c r="MCJ761" s="31"/>
      <c r="MCK761" s="31"/>
      <c r="MCL761" s="31"/>
      <c r="MCM761" s="31"/>
      <c r="MCN761" s="31"/>
      <c r="MCO761" s="31"/>
      <c r="MCP761" s="31"/>
      <c r="MCQ761" s="31"/>
      <c r="MCR761" s="31"/>
      <c r="MCS761" s="31"/>
      <c r="MCT761" s="31"/>
      <c r="MCU761" s="31"/>
      <c r="MCV761" s="31"/>
      <c r="MCW761" s="31"/>
      <c r="MCX761" s="31"/>
      <c r="MCY761" s="31"/>
      <c r="MCZ761" s="31"/>
      <c r="MDA761" s="31"/>
      <c r="MDB761" s="31"/>
      <c r="MDC761" s="31"/>
      <c r="MDD761" s="31"/>
      <c r="MDE761" s="31"/>
      <c r="MDF761" s="31"/>
      <c r="MDG761" s="31"/>
      <c r="MDH761" s="31"/>
      <c r="MDI761" s="31"/>
      <c r="MDJ761" s="31"/>
      <c r="MDK761" s="31"/>
      <c r="MDL761" s="31"/>
      <c r="MDM761" s="31"/>
      <c r="MDN761" s="31"/>
      <c r="MDO761" s="31"/>
      <c r="MDP761" s="31"/>
      <c r="MDQ761" s="31"/>
      <c r="MDR761" s="31"/>
      <c r="MDS761" s="31"/>
      <c r="MDT761" s="31"/>
      <c r="MDU761" s="31"/>
      <c r="MDV761" s="31"/>
      <c r="MDW761" s="31"/>
      <c r="MDX761" s="31"/>
      <c r="MDY761" s="31"/>
      <c r="MDZ761" s="31"/>
      <c r="MEA761" s="31"/>
      <c r="MEB761" s="31"/>
      <c r="MEC761" s="31"/>
      <c r="MED761" s="31"/>
      <c r="MEE761" s="31"/>
      <c r="MEF761" s="31"/>
      <c r="MEG761" s="31"/>
      <c r="MEH761" s="31"/>
      <c r="MEI761" s="31"/>
      <c r="MEJ761" s="31"/>
      <c r="MEK761" s="31"/>
      <c r="MEL761" s="31"/>
      <c r="MEM761" s="31"/>
      <c r="MEN761" s="31"/>
      <c r="MEO761" s="31"/>
      <c r="MEP761" s="31"/>
      <c r="MEQ761" s="31"/>
      <c r="MER761" s="31"/>
      <c r="MES761" s="31"/>
      <c r="MET761" s="31"/>
      <c r="MEU761" s="31"/>
      <c r="MEV761" s="31"/>
      <c r="MEW761" s="31"/>
      <c r="MEX761" s="31"/>
      <c r="MEY761" s="31"/>
      <c r="MEZ761" s="31"/>
      <c r="MFA761" s="31"/>
      <c r="MFB761" s="31"/>
      <c r="MFC761" s="31"/>
      <c r="MFD761" s="31"/>
      <c r="MFE761" s="31"/>
      <c r="MFF761" s="31"/>
      <c r="MFG761" s="31"/>
      <c r="MFH761" s="31"/>
      <c r="MFI761" s="31"/>
      <c r="MFJ761" s="31"/>
      <c r="MFK761" s="31"/>
      <c r="MFL761" s="31"/>
      <c r="MFM761" s="31"/>
      <c r="MFN761" s="31"/>
      <c r="MFO761" s="31"/>
      <c r="MFP761" s="31"/>
      <c r="MFQ761" s="31"/>
      <c r="MFR761" s="31"/>
      <c r="MFS761" s="31"/>
      <c r="MFT761" s="31"/>
      <c r="MFU761" s="31"/>
      <c r="MFV761" s="31"/>
      <c r="MFW761" s="31"/>
      <c r="MFX761" s="31"/>
      <c r="MFY761" s="31"/>
      <c r="MFZ761" s="31"/>
      <c r="MGA761" s="31"/>
      <c r="MGB761" s="31"/>
      <c r="MGC761" s="31"/>
      <c r="MGD761" s="31"/>
      <c r="MGE761" s="31"/>
      <c r="MGF761" s="31"/>
      <c r="MGG761" s="31"/>
      <c r="MGH761" s="31"/>
      <c r="MGI761" s="31"/>
      <c r="MGJ761" s="31"/>
      <c r="MGK761" s="31"/>
      <c r="MGL761" s="31"/>
      <c r="MGM761" s="31"/>
      <c r="MGN761" s="31"/>
      <c r="MGO761" s="31"/>
      <c r="MGP761" s="31"/>
      <c r="MGQ761" s="31"/>
      <c r="MGR761" s="31"/>
      <c r="MGS761" s="31"/>
      <c r="MGT761" s="31"/>
      <c r="MGU761" s="31"/>
      <c r="MGV761" s="31"/>
      <c r="MGW761" s="31"/>
      <c r="MGX761" s="31"/>
      <c r="MGY761" s="31"/>
      <c r="MGZ761" s="31"/>
      <c r="MHA761" s="31"/>
      <c r="MHB761" s="31"/>
      <c r="MHC761" s="31"/>
      <c r="MHD761" s="31"/>
      <c r="MHE761" s="31"/>
      <c r="MHF761" s="31"/>
      <c r="MHG761" s="31"/>
      <c r="MHH761" s="31"/>
      <c r="MHI761" s="31"/>
      <c r="MHJ761" s="31"/>
      <c r="MHK761" s="31"/>
      <c r="MHL761" s="31"/>
      <c r="MHM761" s="31"/>
      <c r="MHN761" s="31"/>
      <c r="MHO761" s="31"/>
      <c r="MHP761" s="31"/>
      <c r="MHQ761" s="31"/>
      <c r="MHR761" s="31"/>
      <c r="MHS761" s="31"/>
      <c r="MHT761" s="31"/>
      <c r="MHU761" s="31"/>
      <c r="MHV761" s="31"/>
      <c r="MHW761" s="31"/>
      <c r="MHX761" s="31"/>
      <c r="MHY761" s="31"/>
      <c r="MHZ761" s="31"/>
      <c r="MIA761" s="31"/>
      <c r="MIB761" s="31"/>
      <c r="MIC761" s="31"/>
      <c r="MID761" s="31"/>
      <c r="MIE761" s="31"/>
      <c r="MIF761" s="31"/>
      <c r="MIG761" s="31"/>
      <c r="MIH761" s="31"/>
      <c r="MII761" s="31"/>
      <c r="MIJ761" s="31"/>
      <c r="MIK761" s="31"/>
      <c r="MIL761" s="31"/>
      <c r="MIM761" s="31"/>
      <c r="MIN761" s="31"/>
      <c r="MIO761" s="31"/>
      <c r="MIP761" s="31"/>
      <c r="MIQ761" s="31"/>
      <c r="MIR761" s="31"/>
      <c r="MIS761" s="31"/>
      <c r="MIT761" s="31"/>
      <c r="MIU761" s="31"/>
      <c r="MIV761" s="31"/>
      <c r="MIW761" s="31"/>
      <c r="MIX761" s="31"/>
      <c r="MIY761" s="31"/>
      <c r="MIZ761" s="31"/>
      <c r="MJA761" s="31"/>
      <c r="MJB761" s="31"/>
      <c r="MJC761" s="31"/>
      <c r="MJD761" s="31"/>
      <c r="MJE761" s="31"/>
      <c r="MJF761" s="31"/>
      <c r="MJG761" s="31"/>
      <c r="MJH761" s="31"/>
      <c r="MJI761" s="31"/>
      <c r="MJJ761" s="31"/>
      <c r="MJK761" s="31"/>
      <c r="MJL761" s="31"/>
      <c r="MJM761" s="31"/>
      <c r="MJN761" s="31"/>
      <c r="MJO761" s="31"/>
      <c r="MJP761" s="31"/>
      <c r="MJQ761" s="31"/>
      <c r="MJR761" s="31"/>
      <c r="MJS761" s="31"/>
      <c r="MJT761" s="31"/>
      <c r="MJU761" s="31"/>
      <c r="MJV761" s="31"/>
      <c r="MJW761" s="31"/>
      <c r="MJX761" s="31"/>
      <c r="MJY761" s="31"/>
      <c r="MJZ761" s="31"/>
      <c r="MKA761" s="31"/>
      <c r="MKB761" s="31"/>
      <c r="MKC761" s="31"/>
      <c r="MKD761" s="31"/>
      <c r="MKE761" s="31"/>
      <c r="MKF761" s="31"/>
      <c r="MKG761" s="31"/>
      <c r="MKH761" s="31"/>
      <c r="MKI761" s="31"/>
      <c r="MKJ761" s="31"/>
      <c r="MKK761" s="31"/>
      <c r="MKL761" s="31"/>
      <c r="MKM761" s="31"/>
      <c r="MKN761" s="31"/>
      <c r="MKO761" s="31"/>
      <c r="MKP761" s="31"/>
      <c r="MKQ761" s="31"/>
      <c r="MKR761" s="31"/>
      <c r="MKS761" s="31"/>
      <c r="MKT761" s="31"/>
      <c r="MKU761" s="31"/>
      <c r="MKV761" s="31"/>
      <c r="MKW761" s="31"/>
      <c r="MKX761" s="31"/>
      <c r="MKY761" s="31"/>
      <c r="MKZ761" s="31"/>
      <c r="MLA761" s="31"/>
      <c r="MLB761" s="31"/>
      <c r="MLC761" s="31"/>
      <c r="MLD761" s="31"/>
      <c r="MLE761" s="31"/>
      <c r="MLF761" s="31"/>
      <c r="MLG761" s="31"/>
      <c r="MLH761" s="31"/>
      <c r="MLI761" s="31"/>
      <c r="MLJ761" s="31"/>
      <c r="MLK761" s="31"/>
      <c r="MLL761" s="31"/>
      <c r="MLM761" s="31"/>
      <c r="MLN761" s="31"/>
      <c r="MLO761" s="31"/>
      <c r="MLP761" s="31"/>
      <c r="MLQ761" s="31"/>
      <c r="MLR761" s="31"/>
      <c r="MLS761" s="31"/>
      <c r="MLT761" s="31"/>
      <c r="MLU761" s="31"/>
      <c r="MLV761" s="31"/>
      <c r="MLW761" s="31"/>
      <c r="MLX761" s="31"/>
      <c r="MLY761" s="31"/>
      <c r="MLZ761" s="31"/>
      <c r="MMA761" s="31"/>
      <c r="MMB761" s="31"/>
      <c r="MMC761" s="31"/>
      <c r="MMD761" s="31"/>
      <c r="MME761" s="31"/>
      <c r="MMF761" s="31"/>
      <c r="MMG761" s="31"/>
      <c r="MMH761" s="31"/>
      <c r="MMI761" s="31"/>
      <c r="MMJ761" s="31"/>
      <c r="MMK761" s="31"/>
      <c r="MML761" s="31"/>
      <c r="MMM761" s="31"/>
      <c r="MMN761" s="31"/>
      <c r="MMO761" s="31"/>
      <c r="MMP761" s="31"/>
      <c r="MMQ761" s="31"/>
      <c r="MMR761" s="31"/>
      <c r="MMS761" s="31"/>
      <c r="MMT761" s="31"/>
      <c r="MMU761" s="31"/>
      <c r="MMV761" s="31"/>
      <c r="MMW761" s="31"/>
      <c r="MMX761" s="31"/>
      <c r="MMY761" s="31"/>
      <c r="MMZ761" s="31"/>
      <c r="MNA761" s="31"/>
      <c r="MNB761" s="31"/>
      <c r="MNC761" s="31"/>
      <c r="MND761" s="31"/>
      <c r="MNE761" s="31"/>
      <c r="MNF761" s="31"/>
      <c r="MNG761" s="31"/>
      <c r="MNH761" s="31"/>
      <c r="MNI761" s="31"/>
      <c r="MNJ761" s="31"/>
      <c r="MNK761" s="31"/>
      <c r="MNL761" s="31"/>
      <c r="MNM761" s="31"/>
      <c r="MNN761" s="31"/>
      <c r="MNO761" s="31"/>
      <c r="MNP761" s="31"/>
      <c r="MNQ761" s="31"/>
      <c r="MNR761" s="31"/>
      <c r="MNS761" s="31"/>
      <c r="MNT761" s="31"/>
      <c r="MNU761" s="31"/>
      <c r="MNV761" s="31"/>
      <c r="MNW761" s="31"/>
      <c r="MNX761" s="31"/>
      <c r="MNY761" s="31"/>
      <c r="MNZ761" s="31"/>
      <c r="MOA761" s="31"/>
      <c r="MOB761" s="31"/>
      <c r="MOC761" s="31"/>
      <c r="MOD761" s="31"/>
      <c r="MOE761" s="31"/>
      <c r="MOF761" s="31"/>
      <c r="MOG761" s="31"/>
      <c r="MOH761" s="31"/>
      <c r="MOI761" s="31"/>
      <c r="MOJ761" s="31"/>
      <c r="MOK761" s="31"/>
      <c r="MOL761" s="31"/>
      <c r="MOM761" s="31"/>
      <c r="MON761" s="31"/>
      <c r="MOO761" s="31"/>
      <c r="MOP761" s="31"/>
      <c r="MOQ761" s="31"/>
      <c r="MOR761" s="31"/>
      <c r="MOS761" s="31"/>
      <c r="MOT761" s="31"/>
      <c r="MOU761" s="31"/>
      <c r="MOV761" s="31"/>
      <c r="MOW761" s="31"/>
      <c r="MOX761" s="31"/>
      <c r="MOY761" s="31"/>
      <c r="MOZ761" s="31"/>
      <c r="MPA761" s="31"/>
      <c r="MPB761" s="31"/>
      <c r="MPC761" s="31"/>
      <c r="MPD761" s="31"/>
      <c r="MPE761" s="31"/>
      <c r="MPF761" s="31"/>
      <c r="MPG761" s="31"/>
      <c r="MPH761" s="31"/>
      <c r="MPI761" s="31"/>
      <c r="MPJ761" s="31"/>
      <c r="MPK761" s="31"/>
      <c r="MPL761" s="31"/>
      <c r="MPM761" s="31"/>
      <c r="MPN761" s="31"/>
      <c r="MPO761" s="31"/>
      <c r="MPP761" s="31"/>
      <c r="MPQ761" s="31"/>
      <c r="MPR761" s="31"/>
      <c r="MPS761" s="31"/>
      <c r="MPT761" s="31"/>
      <c r="MPU761" s="31"/>
      <c r="MPV761" s="31"/>
      <c r="MPW761" s="31"/>
      <c r="MPX761" s="31"/>
      <c r="MPY761" s="31"/>
      <c r="MPZ761" s="31"/>
      <c r="MQA761" s="31"/>
      <c r="MQB761" s="31"/>
      <c r="MQC761" s="31"/>
      <c r="MQD761" s="31"/>
      <c r="MQE761" s="31"/>
      <c r="MQF761" s="31"/>
      <c r="MQG761" s="31"/>
      <c r="MQH761" s="31"/>
      <c r="MQI761" s="31"/>
      <c r="MQJ761" s="31"/>
      <c r="MQK761" s="31"/>
      <c r="MQL761" s="31"/>
      <c r="MQM761" s="31"/>
      <c r="MQN761" s="31"/>
      <c r="MQO761" s="31"/>
      <c r="MQP761" s="31"/>
      <c r="MQQ761" s="31"/>
      <c r="MQR761" s="31"/>
      <c r="MQS761" s="31"/>
      <c r="MQT761" s="31"/>
      <c r="MQU761" s="31"/>
      <c r="MQV761" s="31"/>
      <c r="MQW761" s="31"/>
      <c r="MQX761" s="31"/>
      <c r="MQY761" s="31"/>
      <c r="MQZ761" s="31"/>
      <c r="MRA761" s="31"/>
      <c r="MRB761" s="31"/>
      <c r="MRC761" s="31"/>
      <c r="MRD761" s="31"/>
      <c r="MRE761" s="31"/>
      <c r="MRF761" s="31"/>
      <c r="MRG761" s="31"/>
      <c r="MRH761" s="31"/>
      <c r="MRI761" s="31"/>
      <c r="MRJ761" s="31"/>
      <c r="MRK761" s="31"/>
      <c r="MRL761" s="31"/>
      <c r="MRM761" s="31"/>
      <c r="MRN761" s="31"/>
      <c r="MRO761" s="31"/>
      <c r="MRP761" s="31"/>
      <c r="MRQ761" s="31"/>
      <c r="MRR761" s="31"/>
      <c r="MRS761" s="31"/>
      <c r="MRT761" s="31"/>
      <c r="MRU761" s="31"/>
      <c r="MRV761" s="31"/>
      <c r="MRW761" s="31"/>
      <c r="MRX761" s="31"/>
      <c r="MRY761" s="31"/>
      <c r="MRZ761" s="31"/>
      <c r="MSA761" s="31"/>
      <c r="MSB761" s="31"/>
      <c r="MSC761" s="31"/>
      <c r="MSD761" s="31"/>
      <c r="MSE761" s="31"/>
      <c r="MSF761" s="31"/>
      <c r="MSG761" s="31"/>
      <c r="MSH761" s="31"/>
      <c r="MSI761" s="31"/>
      <c r="MSJ761" s="31"/>
      <c r="MSK761" s="31"/>
      <c r="MSL761" s="31"/>
      <c r="MSM761" s="31"/>
      <c r="MSN761" s="31"/>
      <c r="MSO761" s="31"/>
      <c r="MSP761" s="31"/>
      <c r="MSQ761" s="31"/>
      <c r="MSR761" s="31"/>
      <c r="MSS761" s="31"/>
      <c r="MST761" s="31"/>
      <c r="MSU761" s="31"/>
      <c r="MSV761" s="31"/>
      <c r="MSW761" s="31"/>
      <c r="MSX761" s="31"/>
      <c r="MSY761" s="31"/>
      <c r="MSZ761" s="31"/>
      <c r="MTA761" s="31"/>
      <c r="MTB761" s="31"/>
      <c r="MTC761" s="31"/>
      <c r="MTD761" s="31"/>
      <c r="MTE761" s="31"/>
      <c r="MTF761" s="31"/>
      <c r="MTG761" s="31"/>
      <c r="MTH761" s="31"/>
      <c r="MTI761" s="31"/>
      <c r="MTJ761" s="31"/>
      <c r="MTK761" s="31"/>
      <c r="MTL761" s="31"/>
      <c r="MTM761" s="31"/>
      <c r="MTN761" s="31"/>
      <c r="MTO761" s="31"/>
      <c r="MTP761" s="31"/>
      <c r="MTQ761" s="31"/>
      <c r="MTR761" s="31"/>
      <c r="MTS761" s="31"/>
      <c r="MTT761" s="31"/>
      <c r="MTU761" s="31"/>
      <c r="MTV761" s="31"/>
      <c r="MTW761" s="31"/>
      <c r="MTX761" s="31"/>
      <c r="MTY761" s="31"/>
      <c r="MTZ761" s="31"/>
      <c r="MUA761" s="31"/>
      <c r="MUB761" s="31"/>
      <c r="MUC761" s="31"/>
      <c r="MUD761" s="31"/>
      <c r="MUE761" s="31"/>
      <c r="MUF761" s="31"/>
      <c r="MUG761" s="31"/>
      <c r="MUH761" s="31"/>
      <c r="MUI761" s="31"/>
      <c r="MUJ761" s="31"/>
      <c r="MUK761" s="31"/>
      <c r="MUL761" s="31"/>
      <c r="MUM761" s="31"/>
      <c r="MUN761" s="31"/>
      <c r="MUO761" s="31"/>
      <c r="MUP761" s="31"/>
      <c r="MUQ761" s="31"/>
      <c r="MUR761" s="31"/>
      <c r="MUS761" s="31"/>
      <c r="MUT761" s="31"/>
      <c r="MUU761" s="31"/>
      <c r="MUV761" s="31"/>
      <c r="MUW761" s="31"/>
      <c r="MUX761" s="31"/>
      <c r="MUY761" s="31"/>
      <c r="MUZ761" s="31"/>
      <c r="MVA761" s="31"/>
      <c r="MVB761" s="31"/>
      <c r="MVC761" s="31"/>
      <c r="MVD761" s="31"/>
      <c r="MVE761" s="31"/>
      <c r="MVF761" s="31"/>
      <c r="MVG761" s="31"/>
      <c r="MVH761" s="31"/>
      <c r="MVI761" s="31"/>
      <c r="MVJ761" s="31"/>
      <c r="MVK761" s="31"/>
      <c r="MVL761" s="31"/>
      <c r="MVM761" s="31"/>
      <c r="MVN761" s="31"/>
      <c r="MVO761" s="31"/>
      <c r="MVP761" s="31"/>
      <c r="MVQ761" s="31"/>
      <c r="MVR761" s="31"/>
      <c r="MVS761" s="31"/>
      <c r="MVT761" s="31"/>
      <c r="MVU761" s="31"/>
      <c r="MVV761" s="31"/>
      <c r="MVW761" s="31"/>
      <c r="MVX761" s="31"/>
      <c r="MVY761" s="31"/>
      <c r="MVZ761" s="31"/>
      <c r="MWA761" s="31"/>
      <c r="MWB761" s="31"/>
      <c r="MWC761" s="31"/>
      <c r="MWD761" s="31"/>
      <c r="MWE761" s="31"/>
      <c r="MWF761" s="31"/>
      <c r="MWG761" s="31"/>
      <c r="MWH761" s="31"/>
      <c r="MWI761" s="31"/>
      <c r="MWJ761" s="31"/>
      <c r="MWK761" s="31"/>
      <c r="MWL761" s="31"/>
      <c r="MWM761" s="31"/>
      <c r="MWN761" s="31"/>
      <c r="MWO761" s="31"/>
      <c r="MWP761" s="31"/>
      <c r="MWQ761" s="31"/>
      <c r="MWR761" s="31"/>
      <c r="MWS761" s="31"/>
      <c r="MWT761" s="31"/>
      <c r="MWU761" s="31"/>
      <c r="MWV761" s="31"/>
      <c r="MWW761" s="31"/>
      <c r="MWX761" s="31"/>
      <c r="MWY761" s="31"/>
      <c r="MWZ761" s="31"/>
      <c r="MXA761" s="31"/>
      <c r="MXB761" s="31"/>
      <c r="MXC761" s="31"/>
      <c r="MXD761" s="31"/>
      <c r="MXE761" s="31"/>
      <c r="MXF761" s="31"/>
      <c r="MXG761" s="31"/>
      <c r="MXH761" s="31"/>
      <c r="MXI761" s="31"/>
      <c r="MXJ761" s="31"/>
      <c r="MXK761" s="31"/>
      <c r="MXL761" s="31"/>
      <c r="MXM761" s="31"/>
      <c r="MXN761" s="31"/>
      <c r="MXO761" s="31"/>
      <c r="MXP761" s="31"/>
      <c r="MXQ761" s="31"/>
      <c r="MXR761" s="31"/>
      <c r="MXS761" s="31"/>
      <c r="MXT761" s="31"/>
      <c r="MXU761" s="31"/>
      <c r="MXV761" s="31"/>
      <c r="MXW761" s="31"/>
      <c r="MXX761" s="31"/>
      <c r="MXY761" s="31"/>
      <c r="MXZ761" s="31"/>
      <c r="MYA761" s="31"/>
      <c r="MYB761" s="31"/>
      <c r="MYC761" s="31"/>
      <c r="MYD761" s="31"/>
      <c r="MYE761" s="31"/>
      <c r="MYF761" s="31"/>
      <c r="MYG761" s="31"/>
      <c r="MYH761" s="31"/>
      <c r="MYI761" s="31"/>
      <c r="MYJ761" s="31"/>
      <c r="MYK761" s="31"/>
      <c r="MYL761" s="31"/>
      <c r="MYM761" s="31"/>
      <c r="MYN761" s="31"/>
      <c r="MYO761" s="31"/>
      <c r="MYP761" s="31"/>
      <c r="MYQ761" s="31"/>
      <c r="MYR761" s="31"/>
      <c r="MYS761" s="31"/>
      <c r="MYT761" s="31"/>
      <c r="MYU761" s="31"/>
      <c r="MYV761" s="31"/>
      <c r="MYW761" s="31"/>
      <c r="MYX761" s="31"/>
      <c r="MYY761" s="31"/>
      <c r="MYZ761" s="31"/>
      <c r="MZA761" s="31"/>
      <c r="MZB761" s="31"/>
      <c r="MZC761" s="31"/>
      <c r="MZD761" s="31"/>
      <c r="MZE761" s="31"/>
      <c r="MZF761" s="31"/>
      <c r="MZG761" s="31"/>
      <c r="MZH761" s="31"/>
      <c r="MZI761" s="31"/>
      <c r="MZJ761" s="31"/>
      <c r="MZK761" s="31"/>
      <c r="MZL761" s="31"/>
      <c r="MZM761" s="31"/>
      <c r="MZN761" s="31"/>
      <c r="MZO761" s="31"/>
      <c r="MZP761" s="31"/>
      <c r="MZQ761" s="31"/>
      <c r="MZR761" s="31"/>
      <c r="MZS761" s="31"/>
      <c r="MZT761" s="31"/>
      <c r="MZU761" s="31"/>
      <c r="MZV761" s="31"/>
      <c r="MZW761" s="31"/>
      <c r="MZX761" s="31"/>
      <c r="MZY761" s="31"/>
      <c r="MZZ761" s="31"/>
      <c r="NAA761" s="31"/>
      <c r="NAB761" s="31"/>
      <c r="NAC761" s="31"/>
      <c r="NAD761" s="31"/>
      <c r="NAE761" s="31"/>
      <c r="NAF761" s="31"/>
      <c r="NAG761" s="31"/>
      <c r="NAH761" s="31"/>
      <c r="NAI761" s="31"/>
      <c r="NAJ761" s="31"/>
      <c r="NAK761" s="31"/>
      <c r="NAL761" s="31"/>
      <c r="NAM761" s="31"/>
      <c r="NAN761" s="31"/>
      <c r="NAO761" s="31"/>
      <c r="NAP761" s="31"/>
      <c r="NAQ761" s="31"/>
      <c r="NAR761" s="31"/>
      <c r="NAS761" s="31"/>
      <c r="NAT761" s="31"/>
      <c r="NAU761" s="31"/>
      <c r="NAV761" s="31"/>
      <c r="NAW761" s="31"/>
      <c r="NAX761" s="31"/>
      <c r="NAY761" s="31"/>
      <c r="NAZ761" s="31"/>
      <c r="NBA761" s="31"/>
      <c r="NBB761" s="31"/>
      <c r="NBC761" s="31"/>
      <c r="NBD761" s="31"/>
      <c r="NBE761" s="31"/>
      <c r="NBF761" s="31"/>
      <c r="NBG761" s="31"/>
      <c r="NBH761" s="31"/>
      <c r="NBI761" s="31"/>
      <c r="NBJ761" s="31"/>
      <c r="NBK761" s="31"/>
      <c r="NBL761" s="31"/>
      <c r="NBM761" s="31"/>
      <c r="NBN761" s="31"/>
      <c r="NBO761" s="31"/>
      <c r="NBP761" s="31"/>
      <c r="NBQ761" s="31"/>
      <c r="NBR761" s="31"/>
      <c r="NBS761" s="31"/>
      <c r="NBT761" s="31"/>
      <c r="NBU761" s="31"/>
      <c r="NBV761" s="31"/>
      <c r="NBW761" s="31"/>
      <c r="NBX761" s="31"/>
      <c r="NBY761" s="31"/>
      <c r="NBZ761" s="31"/>
      <c r="NCA761" s="31"/>
      <c r="NCB761" s="31"/>
      <c r="NCC761" s="31"/>
      <c r="NCD761" s="31"/>
      <c r="NCE761" s="31"/>
      <c r="NCF761" s="31"/>
      <c r="NCG761" s="31"/>
      <c r="NCH761" s="31"/>
      <c r="NCI761" s="31"/>
      <c r="NCJ761" s="31"/>
      <c r="NCK761" s="31"/>
      <c r="NCL761" s="31"/>
      <c r="NCM761" s="31"/>
      <c r="NCN761" s="31"/>
      <c r="NCO761" s="31"/>
      <c r="NCP761" s="31"/>
      <c r="NCQ761" s="31"/>
      <c r="NCR761" s="31"/>
      <c r="NCS761" s="31"/>
      <c r="NCT761" s="31"/>
      <c r="NCU761" s="31"/>
      <c r="NCV761" s="31"/>
      <c r="NCW761" s="31"/>
      <c r="NCX761" s="31"/>
      <c r="NCY761" s="31"/>
      <c r="NCZ761" s="31"/>
      <c r="NDA761" s="31"/>
      <c r="NDB761" s="31"/>
      <c r="NDC761" s="31"/>
      <c r="NDD761" s="31"/>
      <c r="NDE761" s="31"/>
      <c r="NDF761" s="31"/>
      <c r="NDG761" s="31"/>
      <c r="NDH761" s="31"/>
      <c r="NDI761" s="31"/>
      <c r="NDJ761" s="31"/>
      <c r="NDK761" s="31"/>
      <c r="NDL761" s="31"/>
      <c r="NDM761" s="31"/>
      <c r="NDN761" s="31"/>
      <c r="NDO761" s="31"/>
      <c r="NDP761" s="31"/>
      <c r="NDQ761" s="31"/>
      <c r="NDR761" s="31"/>
      <c r="NDS761" s="31"/>
      <c r="NDT761" s="31"/>
      <c r="NDU761" s="31"/>
      <c r="NDV761" s="31"/>
      <c r="NDW761" s="31"/>
      <c r="NDX761" s="31"/>
      <c r="NDY761" s="31"/>
      <c r="NDZ761" s="31"/>
      <c r="NEA761" s="31"/>
      <c r="NEB761" s="31"/>
      <c r="NEC761" s="31"/>
      <c r="NED761" s="31"/>
      <c r="NEE761" s="31"/>
      <c r="NEF761" s="31"/>
      <c r="NEG761" s="31"/>
      <c r="NEH761" s="31"/>
      <c r="NEI761" s="31"/>
      <c r="NEJ761" s="31"/>
      <c r="NEK761" s="31"/>
      <c r="NEL761" s="31"/>
      <c r="NEM761" s="31"/>
      <c r="NEN761" s="31"/>
      <c r="NEO761" s="31"/>
      <c r="NEP761" s="31"/>
      <c r="NEQ761" s="31"/>
      <c r="NER761" s="31"/>
      <c r="NES761" s="31"/>
      <c r="NET761" s="31"/>
      <c r="NEU761" s="31"/>
      <c r="NEV761" s="31"/>
      <c r="NEW761" s="31"/>
      <c r="NEX761" s="31"/>
      <c r="NEY761" s="31"/>
      <c r="NEZ761" s="31"/>
      <c r="NFA761" s="31"/>
      <c r="NFB761" s="31"/>
      <c r="NFC761" s="31"/>
      <c r="NFD761" s="31"/>
      <c r="NFE761" s="31"/>
      <c r="NFF761" s="31"/>
      <c r="NFG761" s="31"/>
      <c r="NFH761" s="31"/>
      <c r="NFI761" s="31"/>
      <c r="NFJ761" s="31"/>
      <c r="NFK761" s="31"/>
      <c r="NFL761" s="31"/>
      <c r="NFM761" s="31"/>
      <c r="NFN761" s="31"/>
      <c r="NFO761" s="31"/>
      <c r="NFP761" s="31"/>
      <c r="NFQ761" s="31"/>
      <c r="NFR761" s="31"/>
      <c r="NFS761" s="31"/>
      <c r="NFT761" s="31"/>
      <c r="NFU761" s="31"/>
      <c r="NFV761" s="31"/>
      <c r="NFW761" s="31"/>
      <c r="NFX761" s="31"/>
      <c r="NFY761" s="31"/>
      <c r="NFZ761" s="31"/>
      <c r="NGA761" s="31"/>
      <c r="NGB761" s="31"/>
      <c r="NGC761" s="31"/>
      <c r="NGD761" s="31"/>
      <c r="NGE761" s="31"/>
      <c r="NGF761" s="31"/>
      <c r="NGG761" s="31"/>
      <c r="NGH761" s="31"/>
      <c r="NGI761" s="31"/>
      <c r="NGJ761" s="31"/>
      <c r="NGK761" s="31"/>
      <c r="NGL761" s="31"/>
      <c r="NGM761" s="31"/>
      <c r="NGN761" s="31"/>
      <c r="NGO761" s="31"/>
      <c r="NGP761" s="31"/>
      <c r="NGQ761" s="31"/>
      <c r="NGR761" s="31"/>
      <c r="NGS761" s="31"/>
      <c r="NGT761" s="31"/>
      <c r="NGU761" s="31"/>
      <c r="NGV761" s="31"/>
      <c r="NGW761" s="31"/>
      <c r="NGX761" s="31"/>
      <c r="NGY761" s="31"/>
      <c r="NGZ761" s="31"/>
      <c r="NHA761" s="31"/>
      <c r="NHB761" s="31"/>
      <c r="NHC761" s="31"/>
      <c r="NHD761" s="31"/>
      <c r="NHE761" s="31"/>
      <c r="NHF761" s="31"/>
      <c r="NHG761" s="31"/>
      <c r="NHH761" s="31"/>
      <c r="NHI761" s="31"/>
      <c r="NHJ761" s="31"/>
      <c r="NHK761" s="31"/>
      <c r="NHL761" s="31"/>
      <c r="NHM761" s="31"/>
      <c r="NHN761" s="31"/>
      <c r="NHO761" s="31"/>
      <c r="NHP761" s="31"/>
      <c r="NHQ761" s="31"/>
      <c r="NHR761" s="31"/>
      <c r="NHS761" s="31"/>
      <c r="NHT761" s="31"/>
      <c r="NHU761" s="31"/>
      <c r="NHV761" s="31"/>
      <c r="NHW761" s="31"/>
      <c r="NHX761" s="31"/>
      <c r="NHY761" s="31"/>
      <c r="NHZ761" s="31"/>
      <c r="NIA761" s="31"/>
      <c r="NIB761" s="31"/>
      <c r="NIC761" s="31"/>
      <c r="NID761" s="31"/>
      <c r="NIE761" s="31"/>
      <c r="NIF761" s="31"/>
      <c r="NIG761" s="31"/>
      <c r="NIH761" s="31"/>
      <c r="NII761" s="31"/>
      <c r="NIJ761" s="31"/>
      <c r="NIK761" s="31"/>
      <c r="NIL761" s="31"/>
      <c r="NIM761" s="31"/>
      <c r="NIN761" s="31"/>
      <c r="NIO761" s="31"/>
      <c r="NIP761" s="31"/>
      <c r="NIQ761" s="31"/>
      <c r="NIR761" s="31"/>
      <c r="NIS761" s="31"/>
      <c r="NIT761" s="31"/>
      <c r="NIU761" s="31"/>
      <c r="NIV761" s="31"/>
      <c r="NIW761" s="31"/>
      <c r="NIX761" s="31"/>
      <c r="NIY761" s="31"/>
      <c r="NIZ761" s="31"/>
      <c r="NJA761" s="31"/>
      <c r="NJB761" s="31"/>
      <c r="NJC761" s="31"/>
      <c r="NJD761" s="31"/>
      <c r="NJE761" s="31"/>
      <c r="NJF761" s="31"/>
      <c r="NJG761" s="31"/>
      <c r="NJH761" s="31"/>
      <c r="NJI761" s="31"/>
      <c r="NJJ761" s="31"/>
      <c r="NJK761" s="31"/>
      <c r="NJL761" s="31"/>
      <c r="NJM761" s="31"/>
      <c r="NJN761" s="31"/>
      <c r="NJO761" s="31"/>
      <c r="NJP761" s="31"/>
      <c r="NJQ761" s="31"/>
      <c r="NJR761" s="31"/>
      <c r="NJS761" s="31"/>
      <c r="NJT761" s="31"/>
      <c r="NJU761" s="31"/>
      <c r="NJV761" s="31"/>
      <c r="NJW761" s="31"/>
      <c r="NJX761" s="31"/>
      <c r="NJY761" s="31"/>
      <c r="NJZ761" s="31"/>
      <c r="NKA761" s="31"/>
      <c r="NKB761" s="31"/>
      <c r="NKC761" s="31"/>
      <c r="NKD761" s="31"/>
      <c r="NKE761" s="31"/>
      <c r="NKF761" s="31"/>
      <c r="NKG761" s="31"/>
      <c r="NKH761" s="31"/>
      <c r="NKI761" s="31"/>
      <c r="NKJ761" s="31"/>
      <c r="NKK761" s="31"/>
      <c r="NKL761" s="31"/>
      <c r="NKM761" s="31"/>
      <c r="NKN761" s="31"/>
      <c r="NKO761" s="31"/>
      <c r="NKP761" s="31"/>
      <c r="NKQ761" s="31"/>
      <c r="NKR761" s="31"/>
      <c r="NKS761" s="31"/>
      <c r="NKT761" s="31"/>
      <c r="NKU761" s="31"/>
      <c r="NKV761" s="31"/>
      <c r="NKW761" s="31"/>
      <c r="NKX761" s="31"/>
      <c r="NKY761" s="31"/>
      <c r="NKZ761" s="31"/>
      <c r="NLA761" s="31"/>
      <c r="NLB761" s="31"/>
      <c r="NLC761" s="31"/>
      <c r="NLD761" s="31"/>
      <c r="NLE761" s="31"/>
      <c r="NLF761" s="31"/>
      <c r="NLG761" s="31"/>
      <c r="NLH761" s="31"/>
      <c r="NLI761" s="31"/>
      <c r="NLJ761" s="31"/>
      <c r="NLK761" s="31"/>
      <c r="NLL761" s="31"/>
      <c r="NLM761" s="31"/>
      <c r="NLN761" s="31"/>
      <c r="NLO761" s="31"/>
      <c r="NLP761" s="31"/>
      <c r="NLQ761" s="31"/>
      <c r="NLR761" s="31"/>
      <c r="NLS761" s="31"/>
      <c r="NLT761" s="31"/>
      <c r="NLU761" s="31"/>
      <c r="NLV761" s="31"/>
      <c r="NLW761" s="31"/>
      <c r="NLX761" s="31"/>
      <c r="NLY761" s="31"/>
      <c r="NLZ761" s="31"/>
      <c r="NMA761" s="31"/>
      <c r="NMB761" s="31"/>
      <c r="NMC761" s="31"/>
      <c r="NMD761" s="31"/>
      <c r="NME761" s="31"/>
      <c r="NMF761" s="31"/>
      <c r="NMG761" s="31"/>
      <c r="NMH761" s="31"/>
      <c r="NMI761" s="31"/>
      <c r="NMJ761" s="31"/>
      <c r="NMK761" s="31"/>
      <c r="NML761" s="31"/>
      <c r="NMM761" s="31"/>
      <c r="NMN761" s="31"/>
      <c r="NMO761" s="31"/>
      <c r="NMP761" s="31"/>
      <c r="NMQ761" s="31"/>
      <c r="NMR761" s="31"/>
      <c r="NMS761" s="31"/>
      <c r="NMT761" s="31"/>
      <c r="NMU761" s="31"/>
      <c r="NMV761" s="31"/>
      <c r="NMW761" s="31"/>
      <c r="NMX761" s="31"/>
      <c r="NMY761" s="31"/>
      <c r="NMZ761" s="31"/>
      <c r="NNA761" s="31"/>
      <c r="NNB761" s="31"/>
      <c r="NNC761" s="31"/>
      <c r="NND761" s="31"/>
      <c r="NNE761" s="31"/>
      <c r="NNF761" s="31"/>
      <c r="NNG761" s="31"/>
      <c r="NNH761" s="31"/>
      <c r="NNI761" s="31"/>
      <c r="NNJ761" s="31"/>
      <c r="NNK761" s="31"/>
      <c r="NNL761" s="31"/>
      <c r="NNM761" s="31"/>
      <c r="NNN761" s="31"/>
      <c r="NNO761" s="31"/>
      <c r="NNP761" s="31"/>
      <c r="NNQ761" s="31"/>
      <c r="NNR761" s="31"/>
      <c r="NNS761" s="31"/>
      <c r="NNT761" s="31"/>
      <c r="NNU761" s="31"/>
      <c r="NNV761" s="31"/>
      <c r="NNW761" s="31"/>
      <c r="NNX761" s="31"/>
      <c r="NNY761" s="31"/>
      <c r="NNZ761" s="31"/>
      <c r="NOA761" s="31"/>
      <c r="NOB761" s="31"/>
      <c r="NOC761" s="31"/>
      <c r="NOD761" s="31"/>
      <c r="NOE761" s="31"/>
      <c r="NOF761" s="31"/>
      <c r="NOG761" s="31"/>
      <c r="NOH761" s="31"/>
      <c r="NOI761" s="31"/>
      <c r="NOJ761" s="31"/>
      <c r="NOK761" s="31"/>
      <c r="NOL761" s="31"/>
      <c r="NOM761" s="31"/>
      <c r="NON761" s="31"/>
      <c r="NOO761" s="31"/>
      <c r="NOP761" s="31"/>
      <c r="NOQ761" s="31"/>
      <c r="NOR761" s="31"/>
      <c r="NOS761" s="31"/>
      <c r="NOT761" s="31"/>
      <c r="NOU761" s="31"/>
      <c r="NOV761" s="31"/>
      <c r="NOW761" s="31"/>
      <c r="NOX761" s="31"/>
      <c r="NOY761" s="31"/>
      <c r="NOZ761" s="31"/>
      <c r="NPA761" s="31"/>
      <c r="NPB761" s="31"/>
      <c r="NPC761" s="31"/>
      <c r="NPD761" s="31"/>
      <c r="NPE761" s="31"/>
      <c r="NPF761" s="31"/>
      <c r="NPG761" s="31"/>
      <c r="NPH761" s="31"/>
      <c r="NPI761" s="31"/>
      <c r="NPJ761" s="31"/>
      <c r="NPK761" s="31"/>
      <c r="NPL761" s="31"/>
      <c r="NPM761" s="31"/>
      <c r="NPN761" s="31"/>
      <c r="NPO761" s="31"/>
      <c r="NPP761" s="31"/>
      <c r="NPQ761" s="31"/>
      <c r="NPR761" s="31"/>
      <c r="NPS761" s="31"/>
      <c r="NPT761" s="31"/>
      <c r="NPU761" s="31"/>
      <c r="NPV761" s="31"/>
      <c r="NPW761" s="31"/>
      <c r="NPX761" s="31"/>
      <c r="NPY761" s="31"/>
      <c r="NPZ761" s="31"/>
      <c r="NQA761" s="31"/>
      <c r="NQB761" s="31"/>
      <c r="NQC761" s="31"/>
      <c r="NQD761" s="31"/>
      <c r="NQE761" s="31"/>
      <c r="NQF761" s="31"/>
      <c r="NQG761" s="31"/>
      <c r="NQH761" s="31"/>
      <c r="NQI761" s="31"/>
      <c r="NQJ761" s="31"/>
      <c r="NQK761" s="31"/>
      <c r="NQL761" s="31"/>
      <c r="NQM761" s="31"/>
      <c r="NQN761" s="31"/>
      <c r="NQO761" s="31"/>
      <c r="NQP761" s="31"/>
      <c r="NQQ761" s="31"/>
      <c r="NQR761" s="31"/>
      <c r="NQS761" s="31"/>
      <c r="NQT761" s="31"/>
      <c r="NQU761" s="31"/>
      <c r="NQV761" s="31"/>
      <c r="NQW761" s="31"/>
      <c r="NQX761" s="31"/>
      <c r="NQY761" s="31"/>
      <c r="NQZ761" s="31"/>
      <c r="NRA761" s="31"/>
      <c r="NRB761" s="31"/>
      <c r="NRC761" s="31"/>
      <c r="NRD761" s="31"/>
      <c r="NRE761" s="31"/>
      <c r="NRF761" s="31"/>
      <c r="NRG761" s="31"/>
      <c r="NRH761" s="31"/>
      <c r="NRI761" s="31"/>
      <c r="NRJ761" s="31"/>
      <c r="NRK761" s="31"/>
      <c r="NRL761" s="31"/>
      <c r="NRM761" s="31"/>
      <c r="NRN761" s="31"/>
      <c r="NRO761" s="31"/>
      <c r="NRP761" s="31"/>
      <c r="NRQ761" s="31"/>
      <c r="NRR761" s="31"/>
      <c r="NRS761" s="31"/>
      <c r="NRT761" s="31"/>
      <c r="NRU761" s="31"/>
      <c r="NRV761" s="31"/>
      <c r="NRW761" s="31"/>
      <c r="NRX761" s="31"/>
      <c r="NRY761" s="31"/>
      <c r="NRZ761" s="31"/>
      <c r="NSA761" s="31"/>
      <c r="NSB761" s="31"/>
      <c r="NSC761" s="31"/>
      <c r="NSD761" s="31"/>
      <c r="NSE761" s="31"/>
      <c r="NSF761" s="31"/>
      <c r="NSG761" s="31"/>
      <c r="NSH761" s="31"/>
      <c r="NSI761" s="31"/>
      <c r="NSJ761" s="31"/>
      <c r="NSK761" s="31"/>
      <c r="NSL761" s="31"/>
      <c r="NSM761" s="31"/>
      <c r="NSN761" s="31"/>
      <c r="NSO761" s="31"/>
      <c r="NSP761" s="31"/>
      <c r="NSQ761" s="31"/>
      <c r="NSR761" s="31"/>
      <c r="NSS761" s="31"/>
      <c r="NST761" s="31"/>
      <c r="NSU761" s="31"/>
      <c r="NSV761" s="31"/>
      <c r="NSW761" s="31"/>
      <c r="NSX761" s="31"/>
      <c r="NSY761" s="31"/>
      <c r="NSZ761" s="31"/>
      <c r="NTA761" s="31"/>
      <c r="NTB761" s="31"/>
      <c r="NTC761" s="31"/>
      <c r="NTD761" s="31"/>
      <c r="NTE761" s="31"/>
      <c r="NTF761" s="31"/>
      <c r="NTG761" s="31"/>
      <c r="NTH761" s="31"/>
      <c r="NTI761" s="31"/>
      <c r="NTJ761" s="31"/>
      <c r="NTK761" s="31"/>
      <c r="NTL761" s="31"/>
      <c r="NTM761" s="31"/>
      <c r="NTN761" s="31"/>
      <c r="NTO761" s="31"/>
      <c r="NTP761" s="31"/>
      <c r="NTQ761" s="31"/>
      <c r="NTR761" s="31"/>
      <c r="NTS761" s="31"/>
      <c r="NTT761" s="31"/>
      <c r="NTU761" s="31"/>
      <c r="NTV761" s="31"/>
      <c r="NTW761" s="31"/>
      <c r="NTX761" s="31"/>
      <c r="NTY761" s="31"/>
      <c r="NTZ761" s="31"/>
      <c r="NUA761" s="31"/>
      <c r="NUB761" s="31"/>
      <c r="NUC761" s="31"/>
      <c r="NUD761" s="31"/>
      <c r="NUE761" s="31"/>
      <c r="NUF761" s="31"/>
      <c r="NUG761" s="31"/>
      <c r="NUH761" s="31"/>
      <c r="NUI761" s="31"/>
      <c r="NUJ761" s="31"/>
      <c r="NUK761" s="31"/>
      <c r="NUL761" s="31"/>
      <c r="NUM761" s="31"/>
      <c r="NUN761" s="31"/>
      <c r="NUO761" s="31"/>
      <c r="NUP761" s="31"/>
      <c r="NUQ761" s="31"/>
      <c r="NUR761" s="31"/>
      <c r="NUS761" s="31"/>
      <c r="NUT761" s="31"/>
      <c r="NUU761" s="31"/>
      <c r="NUV761" s="31"/>
      <c r="NUW761" s="31"/>
      <c r="NUX761" s="31"/>
      <c r="NUY761" s="31"/>
      <c r="NUZ761" s="31"/>
      <c r="NVA761" s="31"/>
      <c r="NVB761" s="31"/>
      <c r="NVC761" s="31"/>
      <c r="NVD761" s="31"/>
      <c r="NVE761" s="31"/>
      <c r="NVF761" s="31"/>
      <c r="NVG761" s="31"/>
      <c r="NVH761" s="31"/>
      <c r="NVI761" s="31"/>
      <c r="NVJ761" s="31"/>
      <c r="NVK761" s="31"/>
      <c r="NVL761" s="31"/>
      <c r="NVM761" s="31"/>
      <c r="NVN761" s="31"/>
      <c r="NVO761" s="31"/>
      <c r="NVP761" s="31"/>
      <c r="NVQ761" s="31"/>
      <c r="NVR761" s="31"/>
      <c r="NVS761" s="31"/>
      <c r="NVT761" s="31"/>
      <c r="NVU761" s="31"/>
      <c r="NVV761" s="31"/>
      <c r="NVW761" s="31"/>
      <c r="NVX761" s="31"/>
      <c r="NVY761" s="31"/>
      <c r="NVZ761" s="31"/>
      <c r="NWA761" s="31"/>
      <c r="NWB761" s="31"/>
      <c r="NWC761" s="31"/>
      <c r="NWD761" s="31"/>
      <c r="NWE761" s="31"/>
      <c r="NWF761" s="31"/>
      <c r="NWG761" s="31"/>
      <c r="NWH761" s="31"/>
      <c r="NWI761" s="31"/>
      <c r="NWJ761" s="31"/>
      <c r="NWK761" s="31"/>
      <c r="NWL761" s="31"/>
      <c r="NWM761" s="31"/>
      <c r="NWN761" s="31"/>
      <c r="NWO761" s="31"/>
      <c r="NWP761" s="31"/>
      <c r="NWQ761" s="31"/>
      <c r="NWR761" s="31"/>
      <c r="NWS761" s="31"/>
      <c r="NWT761" s="31"/>
      <c r="NWU761" s="31"/>
      <c r="NWV761" s="31"/>
      <c r="NWW761" s="31"/>
      <c r="NWX761" s="31"/>
      <c r="NWY761" s="31"/>
      <c r="NWZ761" s="31"/>
      <c r="NXA761" s="31"/>
      <c r="NXB761" s="31"/>
      <c r="NXC761" s="31"/>
      <c r="NXD761" s="31"/>
      <c r="NXE761" s="31"/>
      <c r="NXF761" s="31"/>
      <c r="NXG761" s="31"/>
      <c r="NXH761" s="31"/>
      <c r="NXI761" s="31"/>
      <c r="NXJ761" s="31"/>
      <c r="NXK761" s="31"/>
      <c r="NXL761" s="31"/>
      <c r="NXM761" s="31"/>
      <c r="NXN761" s="31"/>
      <c r="NXO761" s="31"/>
      <c r="NXP761" s="31"/>
      <c r="NXQ761" s="31"/>
      <c r="NXR761" s="31"/>
      <c r="NXS761" s="31"/>
      <c r="NXT761" s="31"/>
      <c r="NXU761" s="31"/>
      <c r="NXV761" s="31"/>
      <c r="NXW761" s="31"/>
      <c r="NXX761" s="31"/>
      <c r="NXY761" s="31"/>
      <c r="NXZ761" s="31"/>
      <c r="NYA761" s="31"/>
      <c r="NYB761" s="31"/>
      <c r="NYC761" s="31"/>
      <c r="NYD761" s="31"/>
      <c r="NYE761" s="31"/>
      <c r="NYF761" s="31"/>
      <c r="NYG761" s="31"/>
      <c r="NYH761" s="31"/>
      <c r="NYI761" s="31"/>
      <c r="NYJ761" s="31"/>
      <c r="NYK761" s="31"/>
      <c r="NYL761" s="31"/>
      <c r="NYM761" s="31"/>
      <c r="NYN761" s="31"/>
      <c r="NYO761" s="31"/>
      <c r="NYP761" s="31"/>
      <c r="NYQ761" s="31"/>
      <c r="NYR761" s="31"/>
      <c r="NYS761" s="31"/>
      <c r="NYT761" s="31"/>
      <c r="NYU761" s="31"/>
      <c r="NYV761" s="31"/>
      <c r="NYW761" s="31"/>
      <c r="NYX761" s="31"/>
      <c r="NYY761" s="31"/>
      <c r="NYZ761" s="31"/>
      <c r="NZA761" s="31"/>
      <c r="NZB761" s="31"/>
      <c r="NZC761" s="31"/>
      <c r="NZD761" s="31"/>
      <c r="NZE761" s="31"/>
      <c r="NZF761" s="31"/>
      <c r="NZG761" s="31"/>
      <c r="NZH761" s="31"/>
      <c r="NZI761" s="31"/>
      <c r="NZJ761" s="31"/>
      <c r="NZK761" s="31"/>
      <c r="NZL761" s="31"/>
      <c r="NZM761" s="31"/>
      <c r="NZN761" s="31"/>
      <c r="NZO761" s="31"/>
      <c r="NZP761" s="31"/>
      <c r="NZQ761" s="31"/>
      <c r="NZR761" s="31"/>
      <c r="NZS761" s="31"/>
      <c r="NZT761" s="31"/>
      <c r="NZU761" s="31"/>
      <c r="NZV761" s="31"/>
      <c r="NZW761" s="31"/>
      <c r="NZX761" s="31"/>
      <c r="NZY761" s="31"/>
      <c r="NZZ761" s="31"/>
      <c r="OAA761" s="31"/>
      <c r="OAB761" s="31"/>
      <c r="OAC761" s="31"/>
      <c r="OAD761" s="31"/>
      <c r="OAE761" s="31"/>
      <c r="OAF761" s="31"/>
      <c r="OAG761" s="31"/>
      <c r="OAH761" s="31"/>
      <c r="OAI761" s="31"/>
      <c r="OAJ761" s="31"/>
      <c r="OAK761" s="31"/>
      <c r="OAL761" s="31"/>
      <c r="OAM761" s="31"/>
      <c r="OAN761" s="31"/>
      <c r="OAO761" s="31"/>
      <c r="OAP761" s="31"/>
      <c r="OAQ761" s="31"/>
      <c r="OAR761" s="31"/>
      <c r="OAS761" s="31"/>
      <c r="OAT761" s="31"/>
      <c r="OAU761" s="31"/>
      <c r="OAV761" s="31"/>
      <c r="OAW761" s="31"/>
      <c r="OAX761" s="31"/>
      <c r="OAY761" s="31"/>
      <c r="OAZ761" s="31"/>
      <c r="OBA761" s="31"/>
      <c r="OBB761" s="31"/>
      <c r="OBC761" s="31"/>
      <c r="OBD761" s="31"/>
      <c r="OBE761" s="31"/>
      <c r="OBF761" s="31"/>
      <c r="OBG761" s="31"/>
      <c r="OBH761" s="31"/>
      <c r="OBI761" s="31"/>
      <c r="OBJ761" s="31"/>
      <c r="OBK761" s="31"/>
      <c r="OBL761" s="31"/>
      <c r="OBM761" s="31"/>
      <c r="OBN761" s="31"/>
      <c r="OBO761" s="31"/>
      <c r="OBP761" s="31"/>
      <c r="OBQ761" s="31"/>
      <c r="OBR761" s="31"/>
      <c r="OBS761" s="31"/>
      <c r="OBT761" s="31"/>
      <c r="OBU761" s="31"/>
      <c r="OBV761" s="31"/>
      <c r="OBW761" s="31"/>
      <c r="OBX761" s="31"/>
      <c r="OBY761" s="31"/>
      <c r="OBZ761" s="31"/>
      <c r="OCA761" s="31"/>
      <c r="OCB761" s="31"/>
      <c r="OCC761" s="31"/>
      <c r="OCD761" s="31"/>
      <c r="OCE761" s="31"/>
      <c r="OCF761" s="31"/>
      <c r="OCG761" s="31"/>
      <c r="OCH761" s="31"/>
      <c r="OCI761" s="31"/>
      <c r="OCJ761" s="31"/>
      <c r="OCK761" s="31"/>
      <c r="OCL761" s="31"/>
      <c r="OCM761" s="31"/>
      <c r="OCN761" s="31"/>
      <c r="OCO761" s="31"/>
      <c r="OCP761" s="31"/>
      <c r="OCQ761" s="31"/>
      <c r="OCR761" s="31"/>
      <c r="OCS761" s="31"/>
      <c r="OCT761" s="31"/>
      <c r="OCU761" s="31"/>
      <c r="OCV761" s="31"/>
      <c r="OCW761" s="31"/>
      <c r="OCX761" s="31"/>
      <c r="OCY761" s="31"/>
      <c r="OCZ761" s="31"/>
      <c r="ODA761" s="31"/>
      <c r="ODB761" s="31"/>
      <c r="ODC761" s="31"/>
      <c r="ODD761" s="31"/>
      <c r="ODE761" s="31"/>
      <c r="ODF761" s="31"/>
      <c r="ODG761" s="31"/>
      <c r="ODH761" s="31"/>
      <c r="ODI761" s="31"/>
      <c r="ODJ761" s="31"/>
      <c r="ODK761" s="31"/>
      <c r="ODL761" s="31"/>
      <c r="ODM761" s="31"/>
      <c r="ODN761" s="31"/>
      <c r="ODO761" s="31"/>
      <c r="ODP761" s="31"/>
      <c r="ODQ761" s="31"/>
      <c r="ODR761" s="31"/>
      <c r="ODS761" s="31"/>
      <c r="ODT761" s="31"/>
      <c r="ODU761" s="31"/>
      <c r="ODV761" s="31"/>
      <c r="ODW761" s="31"/>
      <c r="ODX761" s="31"/>
      <c r="ODY761" s="31"/>
      <c r="ODZ761" s="31"/>
      <c r="OEA761" s="31"/>
      <c r="OEB761" s="31"/>
      <c r="OEC761" s="31"/>
      <c r="OED761" s="31"/>
      <c r="OEE761" s="31"/>
      <c r="OEF761" s="31"/>
      <c r="OEG761" s="31"/>
      <c r="OEH761" s="31"/>
      <c r="OEI761" s="31"/>
      <c r="OEJ761" s="31"/>
      <c r="OEK761" s="31"/>
      <c r="OEL761" s="31"/>
      <c r="OEM761" s="31"/>
      <c r="OEN761" s="31"/>
      <c r="OEO761" s="31"/>
      <c r="OEP761" s="31"/>
      <c r="OEQ761" s="31"/>
      <c r="OER761" s="31"/>
      <c r="OES761" s="31"/>
      <c r="OET761" s="31"/>
      <c r="OEU761" s="31"/>
      <c r="OEV761" s="31"/>
      <c r="OEW761" s="31"/>
      <c r="OEX761" s="31"/>
      <c r="OEY761" s="31"/>
      <c r="OEZ761" s="31"/>
      <c r="OFA761" s="31"/>
      <c r="OFB761" s="31"/>
      <c r="OFC761" s="31"/>
      <c r="OFD761" s="31"/>
      <c r="OFE761" s="31"/>
      <c r="OFF761" s="31"/>
      <c r="OFG761" s="31"/>
      <c r="OFH761" s="31"/>
      <c r="OFI761" s="31"/>
      <c r="OFJ761" s="31"/>
      <c r="OFK761" s="31"/>
      <c r="OFL761" s="31"/>
      <c r="OFM761" s="31"/>
      <c r="OFN761" s="31"/>
      <c r="OFO761" s="31"/>
      <c r="OFP761" s="31"/>
      <c r="OFQ761" s="31"/>
      <c r="OFR761" s="31"/>
      <c r="OFS761" s="31"/>
      <c r="OFT761" s="31"/>
      <c r="OFU761" s="31"/>
      <c r="OFV761" s="31"/>
      <c r="OFW761" s="31"/>
      <c r="OFX761" s="31"/>
      <c r="OFY761" s="31"/>
      <c r="OFZ761" s="31"/>
      <c r="OGA761" s="31"/>
      <c r="OGB761" s="31"/>
      <c r="OGC761" s="31"/>
      <c r="OGD761" s="31"/>
      <c r="OGE761" s="31"/>
      <c r="OGF761" s="31"/>
      <c r="OGG761" s="31"/>
      <c r="OGH761" s="31"/>
      <c r="OGI761" s="31"/>
      <c r="OGJ761" s="31"/>
      <c r="OGK761" s="31"/>
      <c r="OGL761" s="31"/>
      <c r="OGM761" s="31"/>
      <c r="OGN761" s="31"/>
      <c r="OGO761" s="31"/>
      <c r="OGP761" s="31"/>
      <c r="OGQ761" s="31"/>
      <c r="OGR761" s="31"/>
      <c r="OGS761" s="31"/>
      <c r="OGT761" s="31"/>
      <c r="OGU761" s="31"/>
      <c r="OGV761" s="31"/>
      <c r="OGW761" s="31"/>
      <c r="OGX761" s="31"/>
      <c r="OGY761" s="31"/>
      <c r="OGZ761" s="31"/>
      <c r="OHA761" s="31"/>
      <c r="OHB761" s="31"/>
      <c r="OHC761" s="31"/>
      <c r="OHD761" s="31"/>
      <c r="OHE761" s="31"/>
      <c r="OHF761" s="31"/>
      <c r="OHG761" s="31"/>
      <c r="OHH761" s="31"/>
      <c r="OHI761" s="31"/>
      <c r="OHJ761" s="31"/>
      <c r="OHK761" s="31"/>
      <c r="OHL761" s="31"/>
      <c r="OHM761" s="31"/>
      <c r="OHN761" s="31"/>
      <c r="OHO761" s="31"/>
      <c r="OHP761" s="31"/>
      <c r="OHQ761" s="31"/>
      <c r="OHR761" s="31"/>
      <c r="OHS761" s="31"/>
      <c r="OHT761" s="31"/>
      <c r="OHU761" s="31"/>
      <c r="OHV761" s="31"/>
      <c r="OHW761" s="31"/>
      <c r="OHX761" s="31"/>
      <c r="OHY761" s="31"/>
      <c r="OHZ761" s="31"/>
      <c r="OIA761" s="31"/>
      <c r="OIB761" s="31"/>
      <c r="OIC761" s="31"/>
      <c r="OID761" s="31"/>
      <c r="OIE761" s="31"/>
      <c r="OIF761" s="31"/>
      <c r="OIG761" s="31"/>
      <c r="OIH761" s="31"/>
      <c r="OII761" s="31"/>
      <c r="OIJ761" s="31"/>
      <c r="OIK761" s="31"/>
      <c r="OIL761" s="31"/>
      <c r="OIM761" s="31"/>
      <c r="OIN761" s="31"/>
      <c r="OIO761" s="31"/>
      <c r="OIP761" s="31"/>
      <c r="OIQ761" s="31"/>
      <c r="OIR761" s="31"/>
      <c r="OIS761" s="31"/>
      <c r="OIT761" s="31"/>
      <c r="OIU761" s="31"/>
      <c r="OIV761" s="31"/>
      <c r="OIW761" s="31"/>
      <c r="OIX761" s="31"/>
      <c r="OIY761" s="31"/>
      <c r="OIZ761" s="31"/>
      <c r="OJA761" s="31"/>
      <c r="OJB761" s="31"/>
      <c r="OJC761" s="31"/>
      <c r="OJD761" s="31"/>
      <c r="OJE761" s="31"/>
      <c r="OJF761" s="31"/>
      <c r="OJG761" s="31"/>
      <c r="OJH761" s="31"/>
      <c r="OJI761" s="31"/>
      <c r="OJJ761" s="31"/>
      <c r="OJK761" s="31"/>
      <c r="OJL761" s="31"/>
      <c r="OJM761" s="31"/>
      <c r="OJN761" s="31"/>
      <c r="OJO761" s="31"/>
      <c r="OJP761" s="31"/>
      <c r="OJQ761" s="31"/>
      <c r="OJR761" s="31"/>
      <c r="OJS761" s="31"/>
      <c r="OJT761" s="31"/>
      <c r="OJU761" s="31"/>
      <c r="OJV761" s="31"/>
      <c r="OJW761" s="31"/>
      <c r="OJX761" s="31"/>
      <c r="OJY761" s="31"/>
      <c r="OJZ761" s="31"/>
      <c r="OKA761" s="31"/>
      <c r="OKB761" s="31"/>
      <c r="OKC761" s="31"/>
      <c r="OKD761" s="31"/>
      <c r="OKE761" s="31"/>
      <c r="OKF761" s="31"/>
      <c r="OKG761" s="31"/>
      <c r="OKH761" s="31"/>
      <c r="OKI761" s="31"/>
      <c r="OKJ761" s="31"/>
      <c r="OKK761" s="31"/>
      <c r="OKL761" s="31"/>
      <c r="OKM761" s="31"/>
      <c r="OKN761" s="31"/>
      <c r="OKO761" s="31"/>
      <c r="OKP761" s="31"/>
      <c r="OKQ761" s="31"/>
      <c r="OKR761" s="31"/>
      <c r="OKS761" s="31"/>
      <c r="OKT761" s="31"/>
      <c r="OKU761" s="31"/>
      <c r="OKV761" s="31"/>
      <c r="OKW761" s="31"/>
      <c r="OKX761" s="31"/>
      <c r="OKY761" s="31"/>
      <c r="OKZ761" s="31"/>
      <c r="OLA761" s="31"/>
      <c r="OLB761" s="31"/>
      <c r="OLC761" s="31"/>
      <c r="OLD761" s="31"/>
      <c r="OLE761" s="31"/>
      <c r="OLF761" s="31"/>
      <c r="OLG761" s="31"/>
      <c r="OLH761" s="31"/>
      <c r="OLI761" s="31"/>
      <c r="OLJ761" s="31"/>
      <c r="OLK761" s="31"/>
      <c r="OLL761" s="31"/>
      <c r="OLM761" s="31"/>
      <c r="OLN761" s="31"/>
      <c r="OLO761" s="31"/>
      <c r="OLP761" s="31"/>
      <c r="OLQ761" s="31"/>
      <c r="OLR761" s="31"/>
      <c r="OLS761" s="31"/>
      <c r="OLT761" s="31"/>
      <c r="OLU761" s="31"/>
      <c r="OLV761" s="31"/>
      <c r="OLW761" s="31"/>
      <c r="OLX761" s="31"/>
      <c r="OLY761" s="31"/>
      <c r="OLZ761" s="31"/>
      <c r="OMA761" s="31"/>
      <c r="OMB761" s="31"/>
      <c r="OMC761" s="31"/>
      <c r="OMD761" s="31"/>
      <c r="OME761" s="31"/>
      <c r="OMF761" s="31"/>
      <c r="OMG761" s="31"/>
      <c r="OMH761" s="31"/>
      <c r="OMI761" s="31"/>
      <c r="OMJ761" s="31"/>
      <c r="OMK761" s="31"/>
      <c r="OML761" s="31"/>
      <c r="OMM761" s="31"/>
      <c r="OMN761" s="31"/>
      <c r="OMO761" s="31"/>
      <c r="OMP761" s="31"/>
      <c r="OMQ761" s="31"/>
      <c r="OMR761" s="31"/>
      <c r="OMS761" s="31"/>
      <c r="OMT761" s="31"/>
      <c r="OMU761" s="31"/>
      <c r="OMV761" s="31"/>
      <c r="OMW761" s="31"/>
      <c r="OMX761" s="31"/>
      <c r="OMY761" s="31"/>
      <c r="OMZ761" s="31"/>
      <c r="ONA761" s="31"/>
      <c r="ONB761" s="31"/>
      <c r="ONC761" s="31"/>
      <c r="OND761" s="31"/>
      <c r="ONE761" s="31"/>
      <c r="ONF761" s="31"/>
      <c r="ONG761" s="31"/>
      <c r="ONH761" s="31"/>
      <c r="ONI761" s="31"/>
      <c r="ONJ761" s="31"/>
      <c r="ONK761" s="31"/>
      <c r="ONL761" s="31"/>
      <c r="ONM761" s="31"/>
      <c r="ONN761" s="31"/>
      <c r="ONO761" s="31"/>
      <c r="ONP761" s="31"/>
      <c r="ONQ761" s="31"/>
      <c r="ONR761" s="31"/>
      <c r="ONS761" s="31"/>
      <c r="ONT761" s="31"/>
      <c r="ONU761" s="31"/>
      <c r="ONV761" s="31"/>
      <c r="ONW761" s="31"/>
      <c r="ONX761" s="31"/>
      <c r="ONY761" s="31"/>
      <c r="ONZ761" s="31"/>
      <c r="OOA761" s="31"/>
      <c r="OOB761" s="31"/>
      <c r="OOC761" s="31"/>
      <c r="OOD761" s="31"/>
      <c r="OOE761" s="31"/>
      <c r="OOF761" s="31"/>
      <c r="OOG761" s="31"/>
      <c r="OOH761" s="31"/>
      <c r="OOI761" s="31"/>
      <c r="OOJ761" s="31"/>
      <c r="OOK761" s="31"/>
      <c r="OOL761" s="31"/>
      <c r="OOM761" s="31"/>
      <c r="OON761" s="31"/>
      <c r="OOO761" s="31"/>
      <c r="OOP761" s="31"/>
      <c r="OOQ761" s="31"/>
      <c r="OOR761" s="31"/>
      <c r="OOS761" s="31"/>
      <c r="OOT761" s="31"/>
      <c r="OOU761" s="31"/>
      <c r="OOV761" s="31"/>
      <c r="OOW761" s="31"/>
      <c r="OOX761" s="31"/>
      <c r="OOY761" s="31"/>
      <c r="OOZ761" s="31"/>
      <c r="OPA761" s="31"/>
      <c r="OPB761" s="31"/>
      <c r="OPC761" s="31"/>
      <c r="OPD761" s="31"/>
      <c r="OPE761" s="31"/>
      <c r="OPF761" s="31"/>
      <c r="OPG761" s="31"/>
      <c r="OPH761" s="31"/>
      <c r="OPI761" s="31"/>
      <c r="OPJ761" s="31"/>
      <c r="OPK761" s="31"/>
      <c r="OPL761" s="31"/>
      <c r="OPM761" s="31"/>
      <c r="OPN761" s="31"/>
      <c r="OPO761" s="31"/>
      <c r="OPP761" s="31"/>
      <c r="OPQ761" s="31"/>
      <c r="OPR761" s="31"/>
      <c r="OPS761" s="31"/>
      <c r="OPT761" s="31"/>
      <c r="OPU761" s="31"/>
      <c r="OPV761" s="31"/>
      <c r="OPW761" s="31"/>
      <c r="OPX761" s="31"/>
      <c r="OPY761" s="31"/>
      <c r="OPZ761" s="31"/>
      <c r="OQA761" s="31"/>
      <c r="OQB761" s="31"/>
      <c r="OQC761" s="31"/>
      <c r="OQD761" s="31"/>
      <c r="OQE761" s="31"/>
      <c r="OQF761" s="31"/>
      <c r="OQG761" s="31"/>
      <c r="OQH761" s="31"/>
      <c r="OQI761" s="31"/>
      <c r="OQJ761" s="31"/>
      <c r="OQK761" s="31"/>
      <c r="OQL761" s="31"/>
      <c r="OQM761" s="31"/>
      <c r="OQN761" s="31"/>
      <c r="OQO761" s="31"/>
      <c r="OQP761" s="31"/>
      <c r="OQQ761" s="31"/>
      <c r="OQR761" s="31"/>
      <c r="OQS761" s="31"/>
      <c r="OQT761" s="31"/>
      <c r="OQU761" s="31"/>
      <c r="OQV761" s="31"/>
      <c r="OQW761" s="31"/>
      <c r="OQX761" s="31"/>
      <c r="OQY761" s="31"/>
      <c r="OQZ761" s="31"/>
      <c r="ORA761" s="31"/>
      <c r="ORB761" s="31"/>
      <c r="ORC761" s="31"/>
      <c r="ORD761" s="31"/>
      <c r="ORE761" s="31"/>
      <c r="ORF761" s="31"/>
      <c r="ORG761" s="31"/>
      <c r="ORH761" s="31"/>
      <c r="ORI761" s="31"/>
      <c r="ORJ761" s="31"/>
      <c r="ORK761" s="31"/>
      <c r="ORL761" s="31"/>
      <c r="ORM761" s="31"/>
      <c r="ORN761" s="31"/>
      <c r="ORO761" s="31"/>
      <c r="ORP761" s="31"/>
      <c r="ORQ761" s="31"/>
      <c r="ORR761" s="31"/>
      <c r="ORS761" s="31"/>
      <c r="ORT761" s="31"/>
      <c r="ORU761" s="31"/>
      <c r="ORV761" s="31"/>
      <c r="ORW761" s="31"/>
      <c r="ORX761" s="31"/>
      <c r="ORY761" s="31"/>
      <c r="ORZ761" s="31"/>
      <c r="OSA761" s="31"/>
      <c r="OSB761" s="31"/>
      <c r="OSC761" s="31"/>
      <c r="OSD761" s="31"/>
      <c r="OSE761" s="31"/>
      <c r="OSF761" s="31"/>
      <c r="OSG761" s="31"/>
      <c r="OSH761" s="31"/>
      <c r="OSI761" s="31"/>
      <c r="OSJ761" s="31"/>
      <c r="OSK761" s="31"/>
      <c r="OSL761" s="31"/>
      <c r="OSM761" s="31"/>
      <c r="OSN761" s="31"/>
      <c r="OSO761" s="31"/>
      <c r="OSP761" s="31"/>
      <c r="OSQ761" s="31"/>
      <c r="OSR761" s="31"/>
      <c r="OSS761" s="31"/>
      <c r="OST761" s="31"/>
      <c r="OSU761" s="31"/>
      <c r="OSV761" s="31"/>
      <c r="OSW761" s="31"/>
      <c r="OSX761" s="31"/>
      <c r="OSY761" s="31"/>
      <c r="OSZ761" s="31"/>
      <c r="OTA761" s="31"/>
      <c r="OTB761" s="31"/>
      <c r="OTC761" s="31"/>
      <c r="OTD761" s="31"/>
      <c r="OTE761" s="31"/>
      <c r="OTF761" s="31"/>
      <c r="OTG761" s="31"/>
      <c r="OTH761" s="31"/>
      <c r="OTI761" s="31"/>
      <c r="OTJ761" s="31"/>
      <c r="OTK761" s="31"/>
      <c r="OTL761" s="31"/>
      <c r="OTM761" s="31"/>
      <c r="OTN761" s="31"/>
      <c r="OTO761" s="31"/>
      <c r="OTP761" s="31"/>
      <c r="OTQ761" s="31"/>
      <c r="OTR761" s="31"/>
      <c r="OTS761" s="31"/>
      <c r="OTT761" s="31"/>
      <c r="OTU761" s="31"/>
      <c r="OTV761" s="31"/>
      <c r="OTW761" s="31"/>
      <c r="OTX761" s="31"/>
      <c r="OTY761" s="31"/>
      <c r="OTZ761" s="31"/>
      <c r="OUA761" s="31"/>
      <c r="OUB761" s="31"/>
      <c r="OUC761" s="31"/>
      <c r="OUD761" s="31"/>
      <c r="OUE761" s="31"/>
      <c r="OUF761" s="31"/>
      <c r="OUG761" s="31"/>
      <c r="OUH761" s="31"/>
      <c r="OUI761" s="31"/>
      <c r="OUJ761" s="31"/>
      <c r="OUK761" s="31"/>
      <c r="OUL761" s="31"/>
      <c r="OUM761" s="31"/>
      <c r="OUN761" s="31"/>
      <c r="OUO761" s="31"/>
      <c r="OUP761" s="31"/>
      <c r="OUQ761" s="31"/>
      <c r="OUR761" s="31"/>
      <c r="OUS761" s="31"/>
      <c r="OUT761" s="31"/>
      <c r="OUU761" s="31"/>
      <c r="OUV761" s="31"/>
      <c r="OUW761" s="31"/>
      <c r="OUX761" s="31"/>
      <c r="OUY761" s="31"/>
      <c r="OUZ761" s="31"/>
      <c r="OVA761" s="31"/>
      <c r="OVB761" s="31"/>
      <c r="OVC761" s="31"/>
      <c r="OVD761" s="31"/>
      <c r="OVE761" s="31"/>
      <c r="OVF761" s="31"/>
      <c r="OVG761" s="31"/>
      <c r="OVH761" s="31"/>
      <c r="OVI761" s="31"/>
      <c r="OVJ761" s="31"/>
      <c r="OVK761" s="31"/>
      <c r="OVL761" s="31"/>
      <c r="OVM761" s="31"/>
      <c r="OVN761" s="31"/>
      <c r="OVO761" s="31"/>
      <c r="OVP761" s="31"/>
      <c r="OVQ761" s="31"/>
      <c r="OVR761" s="31"/>
      <c r="OVS761" s="31"/>
      <c r="OVT761" s="31"/>
      <c r="OVU761" s="31"/>
      <c r="OVV761" s="31"/>
      <c r="OVW761" s="31"/>
      <c r="OVX761" s="31"/>
      <c r="OVY761" s="31"/>
      <c r="OVZ761" s="31"/>
      <c r="OWA761" s="31"/>
      <c r="OWB761" s="31"/>
      <c r="OWC761" s="31"/>
      <c r="OWD761" s="31"/>
      <c r="OWE761" s="31"/>
      <c r="OWF761" s="31"/>
      <c r="OWG761" s="31"/>
      <c r="OWH761" s="31"/>
      <c r="OWI761" s="31"/>
      <c r="OWJ761" s="31"/>
      <c r="OWK761" s="31"/>
      <c r="OWL761" s="31"/>
      <c r="OWM761" s="31"/>
      <c r="OWN761" s="31"/>
      <c r="OWO761" s="31"/>
      <c r="OWP761" s="31"/>
      <c r="OWQ761" s="31"/>
      <c r="OWR761" s="31"/>
      <c r="OWS761" s="31"/>
      <c r="OWT761" s="31"/>
      <c r="OWU761" s="31"/>
      <c r="OWV761" s="31"/>
      <c r="OWW761" s="31"/>
      <c r="OWX761" s="31"/>
      <c r="OWY761" s="31"/>
      <c r="OWZ761" s="31"/>
      <c r="OXA761" s="31"/>
      <c r="OXB761" s="31"/>
      <c r="OXC761" s="31"/>
      <c r="OXD761" s="31"/>
      <c r="OXE761" s="31"/>
      <c r="OXF761" s="31"/>
      <c r="OXG761" s="31"/>
      <c r="OXH761" s="31"/>
      <c r="OXI761" s="31"/>
      <c r="OXJ761" s="31"/>
      <c r="OXK761" s="31"/>
      <c r="OXL761" s="31"/>
      <c r="OXM761" s="31"/>
      <c r="OXN761" s="31"/>
      <c r="OXO761" s="31"/>
      <c r="OXP761" s="31"/>
      <c r="OXQ761" s="31"/>
      <c r="OXR761" s="31"/>
      <c r="OXS761" s="31"/>
      <c r="OXT761" s="31"/>
      <c r="OXU761" s="31"/>
      <c r="OXV761" s="31"/>
      <c r="OXW761" s="31"/>
      <c r="OXX761" s="31"/>
      <c r="OXY761" s="31"/>
      <c r="OXZ761" s="31"/>
      <c r="OYA761" s="31"/>
      <c r="OYB761" s="31"/>
      <c r="OYC761" s="31"/>
      <c r="OYD761" s="31"/>
      <c r="OYE761" s="31"/>
      <c r="OYF761" s="31"/>
      <c r="OYG761" s="31"/>
      <c r="OYH761" s="31"/>
      <c r="OYI761" s="31"/>
      <c r="OYJ761" s="31"/>
      <c r="OYK761" s="31"/>
      <c r="OYL761" s="31"/>
      <c r="OYM761" s="31"/>
      <c r="OYN761" s="31"/>
      <c r="OYO761" s="31"/>
      <c r="OYP761" s="31"/>
      <c r="OYQ761" s="31"/>
      <c r="OYR761" s="31"/>
      <c r="OYS761" s="31"/>
      <c r="OYT761" s="31"/>
      <c r="OYU761" s="31"/>
      <c r="OYV761" s="31"/>
      <c r="OYW761" s="31"/>
      <c r="OYX761" s="31"/>
      <c r="OYY761" s="31"/>
      <c r="OYZ761" s="31"/>
      <c r="OZA761" s="31"/>
      <c r="OZB761" s="31"/>
      <c r="OZC761" s="31"/>
      <c r="OZD761" s="31"/>
      <c r="OZE761" s="31"/>
      <c r="OZF761" s="31"/>
      <c r="OZG761" s="31"/>
      <c r="OZH761" s="31"/>
      <c r="OZI761" s="31"/>
      <c r="OZJ761" s="31"/>
      <c r="OZK761" s="31"/>
      <c r="OZL761" s="31"/>
      <c r="OZM761" s="31"/>
      <c r="OZN761" s="31"/>
      <c r="OZO761" s="31"/>
      <c r="OZP761" s="31"/>
      <c r="OZQ761" s="31"/>
      <c r="OZR761" s="31"/>
      <c r="OZS761" s="31"/>
      <c r="OZT761" s="31"/>
      <c r="OZU761" s="31"/>
      <c r="OZV761" s="31"/>
      <c r="OZW761" s="31"/>
      <c r="OZX761" s="31"/>
      <c r="OZY761" s="31"/>
      <c r="OZZ761" s="31"/>
      <c r="PAA761" s="31"/>
      <c r="PAB761" s="31"/>
      <c r="PAC761" s="31"/>
      <c r="PAD761" s="31"/>
      <c r="PAE761" s="31"/>
      <c r="PAF761" s="31"/>
      <c r="PAG761" s="31"/>
      <c r="PAH761" s="31"/>
      <c r="PAI761" s="31"/>
      <c r="PAJ761" s="31"/>
      <c r="PAK761" s="31"/>
      <c r="PAL761" s="31"/>
      <c r="PAM761" s="31"/>
      <c r="PAN761" s="31"/>
      <c r="PAO761" s="31"/>
      <c r="PAP761" s="31"/>
      <c r="PAQ761" s="31"/>
      <c r="PAR761" s="31"/>
      <c r="PAS761" s="31"/>
      <c r="PAT761" s="31"/>
      <c r="PAU761" s="31"/>
      <c r="PAV761" s="31"/>
      <c r="PAW761" s="31"/>
      <c r="PAX761" s="31"/>
      <c r="PAY761" s="31"/>
      <c r="PAZ761" s="31"/>
      <c r="PBA761" s="31"/>
      <c r="PBB761" s="31"/>
      <c r="PBC761" s="31"/>
      <c r="PBD761" s="31"/>
      <c r="PBE761" s="31"/>
      <c r="PBF761" s="31"/>
      <c r="PBG761" s="31"/>
      <c r="PBH761" s="31"/>
      <c r="PBI761" s="31"/>
      <c r="PBJ761" s="31"/>
      <c r="PBK761" s="31"/>
      <c r="PBL761" s="31"/>
      <c r="PBM761" s="31"/>
      <c r="PBN761" s="31"/>
      <c r="PBO761" s="31"/>
      <c r="PBP761" s="31"/>
      <c r="PBQ761" s="31"/>
      <c r="PBR761" s="31"/>
      <c r="PBS761" s="31"/>
      <c r="PBT761" s="31"/>
      <c r="PBU761" s="31"/>
      <c r="PBV761" s="31"/>
      <c r="PBW761" s="31"/>
      <c r="PBX761" s="31"/>
      <c r="PBY761" s="31"/>
      <c r="PBZ761" s="31"/>
      <c r="PCA761" s="31"/>
      <c r="PCB761" s="31"/>
      <c r="PCC761" s="31"/>
      <c r="PCD761" s="31"/>
      <c r="PCE761" s="31"/>
      <c r="PCF761" s="31"/>
      <c r="PCG761" s="31"/>
      <c r="PCH761" s="31"/>
      <c r="PCI761" s="31"/>
      <c r="PCJ761" s="31"/>
      <c r="PCK761" s="31"/>
      <c r="PCL761" s="31"/>
      <c r="PCM761" s="31"/>
      <c r="PCN761" s="31"/>
      <c r="PCO761" s="31"/>
      <c r="PCP761" s="31"/>
      <c r="PCQ761" s="31"/>
      <c r="PCR761" s="31"/>
      <c r="PCS761" s="31"/>
      <c r="PCT761" s="31"/>
      <c r="PCU761" s="31"/>
      <c r="PCV761" s="31"/>
      <c r="PCW761" s="31"/>
      <c r="PCX761" s="31"/>
      <c r="PCY761" s="31"/>
      <c r="PCZ761" s="31"/>
      <c r="PDA761" s="31"/>
      <c r="PDB761" s="31"/>
      <c r="PDC761" s="31"/>
      <c r="PDD761" s="31"/>
      <c r="PDE761" s="31"/>
      <c r="PDF761" s="31"/>
      <c r="PDG761" s="31"/>
      <c r="PDH761" s="31"/>
      <c r="PDI761" s="31"/>
      <c r="PDJ761" s="31"/>
      <c r="PDK761" s="31"/>
      <c r="PDL761" s="31"/>
      <c r="PDM761" s="31"/>
      <c r="PDN761" s="31"/>
      <c r="PDO761" s="31"/>
      <c r="PDP761" s="31"/>
      <c r="PDQ761" s="31"/>
      <c r="PDR761" s="31"/>
      <c r="PDS761" s="31"/>
      <c r="PDT761" s="31"/>
      <c r="PDU761" s="31"/>
      <c r="PDV761" s="31"/>
      <c r="PDW761" s="31"/>
      <c r="PDX761" s="31"/>
      <c r="PDY761" s="31"/>
      <c r="PDZ761" s="31"/>
      <c r="PEA761" s="31"/>
      <c r="PEB761" s="31"/>
      <c r="PEC761" s="31"/>
      <c r="PED761" s="31"/>
      <c r="PEE761" s="31"/>
      <c r="PEF761" s="31"/>
      <c r="PEG761" s="31"/>
      <c r="PEH761" s="31"/>
      <c r="PEI761" s="31"/>
      <c r="PEJ761" s="31"/>
      <c r="PEK761" s="31"/>
      <c r="PEL761" s="31"/>
      <c r="PEM761" s="31"/>
      <c r="PEN761" s="31"/>
      <c r="PEO761" s="31"/>
      <c r="PEP761" s="31"/>
      <c r="PEQ761" s="31"/>
      <c r="PER761" s="31"/>
      <c r="PES761" s="31"/>
      <c r="PET761" s="31"/>
      <c r="PEU761" s="31"/>
      <c r="PEV761" s="31"/>
      <c r="PEW761" s="31"/>
      <c r="PEX761" s="31"/>
      <c r="PEY761" s="31"/>
      <c r="PEZ761" s="31"/>
      <c r="PFA761" s="31"/>
      <c r="PFB761" s="31"/>
      <c r="PFC761" s="31"/>
      <c r="PFD761" s="31"/>
      <c r="PFE761" s="31"/>
      <c r="PFF761" s="31"/>
      <c r="PFG761" s="31"/>
      <c r="PFH761" s="31"/>
      <c r="PFI761" s="31"/>
      <c r="PFJ761" s="31"/>
      <c r="PFK761" s="31"/>
      <c r="PFL761" s="31"/>
      <c r="PFM761" s="31"/>
      <c r="PFN761" s="31"/>
      <c r="PFO761" s="31"/>
      <c r="PFP761" s="31"/>
      <c r="PFQ761" s="31"/>
      <c r="PFR761" s="31"/>
      <c r="PFS761" s="31"/>
      <c r="PFT761" s="31"/>
      <c r="PFU761" s="31"/>
      <c r="PFV761" s="31"/>
      <c r="PFW761" s="31"/>
      <c r="PFX761" s="31"/>
      <c r="PFY761" s="31"/>
      <c r="PFZ761" s="31"/>
      <c r="PGA761" s="31"/>
      <c r="PGB761" s="31"/>
      <c r="PGC761" s="31"/>
      <c r="PGD761" s="31"/>
      <c r="PGE761" s="31"/>
      <c r="PGF761" s="31"/>
      <c r="PGG761" s="31"/>
      <c r="PGH761" s="31"/>
      <c r="PGI761" s="31"/>
      <c r="PGJ761" s="31"/>
      <c r="PGK761" s="31"/>
      <c r="PGL761" s="31"/>
      <c r="PGM761" s="31"/>
      <c r="PGN761" s="31"/>
      <c r="PGO761" s="31"/>
      <c r="PGP761" s="31"/>
      <c r="PGQ761" s="31"/>
      <c r="PGR761" s="31"/>
      <c r="PGS761" s="31"/>
      <c r="PGT761" s="31"/>
      <c r="PGU761" s="31"/>
      <c r="PGV761" s="31"/>
      <c r="PGW761" s="31"/>
      <c r="PGX761" s="31"/>
      <c r="PGY761" s="31"/>
      <c r="PGZ761" s="31"/>
      <c r="PHA761" s="31"/>
      <c r="PHB761" s="31"/>
      <c r="PHC761" s="31"/>
      <c r="PHD761" s="31"/>
      <c r="PHE761" s="31"/>
      <c r="PHF761" s="31"/>
      <c r="PHG761" s="31"/>
      <c r="PHH761" s="31"/>
      <c r="PHI761" s="31"/>
      <c r="PHJ761" s="31"/>
      <c r="PHK761" s="31"/>
      <c r="PHL761" s="31"/>
      <c r="PHM761" s="31"/>
      <c r="PHN761" s="31"/>
      <c r="PHO761" s="31"/>
      <c r="PHP761" s="31"/>
      <c r="PHQ761" s="31"/>
      <c r="PHR761" s="31"/>
      <c r="PHS761" s="31"/>
      <c r="PHT761" s="31"/>
      <c r="PHU761" s="31"/>
      <c r="PHV761" s="31"/>
      <c r="PHW761" s="31"/>
      <c r="PHX761" s="31"/>
      <c r="PHY761" s="31"/>
      <c r="PHZ761" s="31"/>
      <c r="PIA761" s="31"/>
      <c r="PIB761" s="31"/>
      <c r="PIC761" s="31"/>
      <c r="PID761" s="31"/>
      <c r="PIE761" s="31"/>
      <c r="PIF761" s="31"/>
      <c r="PIG761" s="31"/>
      <c r="PIH761" s="31"/>
      <c r="PII761" s="31"/>
      <c r="PIJ761" s="31"/>
      <c r="PIK761" s="31"/>
      <c r="PIL761" s="31"/>
      <c r="PIM761" s="31"/>
      <c r="PIN761" s="31"/>
      <c r="PIO761" s="31"/>
      <c r="PIP761" s="31"/>
      <c r="PIQ761" s="31"/>
      <c r="PIR761" s="31"/>
      <c r="PIS761" s="31"/>
      <c r="PIT761" s="31"/>
      <c r="PIU761" s="31"/>
      <c r="PIV761" s="31"/>
      <c r="PIW761" s="31"/>
      <c r="PIX761" s="31"/>
      <c r="PIY761" s="31"/>
      <c r="PIZ761" s="31"/>
      <c r="PJA761" s="31"/>
      <c r="PJB761" s="31"/>
      <c r="PJC761" s="31"/>
      <c r="PJD761" s="31"/>
      <c r="PJE761" s="31"/>
      <c r="PJF761" s="31"/>
      <c r="PJG761" s="31"/>
      <c r="PJH761" s="31"/>
      <c r="PJI761" s="31"/>
      <c r="PJJ761" s="31"/>
      <c r="PJK761" s="31"/>
      <c r="PJL761" s="31"/>
      <c r="PJM761" s="31"/>
      <c r="PJN761" s="31"/>
      <c r="PJO761" s="31"/>
      <c r="PJP761" s="31"/>
      <c r="PJQ761" s="31"/>
      <c r="PJR761" s="31"/>
      <c r="PJS761" s="31"/>
      <c r="PJT761" s="31"/>
      <c r="PJU761" s="31"/>
      <c r="PJV761" s="31"/>
      <c r="PJW761" s="31"/>
      <c r="PJX761" s="31"/>
      <c r="PJY761" s="31"/>
      <c r="PJZ761" s="31"/>
      <c r="PKA761" s="31"/>
      <c r="PKB761" s="31"/>
      <c r="PKC761" s="31"/>
      <c r="PKD761" s="31"/>
      <c r="PKE761" s="31"/>
      <c r="PKF761" s="31"/>
      <c r="PKG761" s="31"/>
      <c r="PKH761" s="31"/>
      <c r="PKI761" s="31"/>
      <c r="PKJ761" s="31"/>
      <c r="PKK761" s="31"/>
      <c r="PKL761" s="31"/>
      <c r="PKM761" s="31"/>
      <c r="PKN761" s="31"/>
      <c r="PKO761" s="31"/>
      <c r="PKP761" s="31"/>
      <c r="PKQ761" s="31"/>
      <c r="PKR761" s="31"/>
      <c r="PKS761" s="31"/>
      <c r="PKT761" s="31"/>
      <c r="PKU761" s="31"/>
      <c r="PKV761" s="31"/>
      <c r="PKW761" s="31"/>
      <c r="PKX761" s="31"/>
      <c r="PKY761" s="31"/>
      <c r="PKZ761" s="31"/>
      <c r="PLA761" s="31"/>
      <c r="PLB761" s="31"/>
      <c r="PLC761" s="31"/>
      <c r="PLD761" s="31"/>
      <c r="PLE761" s="31"/>
      <c r="PLF761" s="31"/>
      <c r="PLG761" s="31"/>
      <c r="PLH761" s="31"/>
      <c r="PLI761" s="31"/>
      <c r="PLJ761" s="31"/>
      <c r="PLK761" s="31"/>
      <c r="PLL761" s="31"/>
      <c r="PLM761" s="31"/>
      <c r="PLN761" s="31"/>
      <c r="PLO761" s="31"/>
      <c r="PLP761" s="31"/>
      <c r="PLQ761" s="31"/>
      <c r="PLR761" s="31"/>
      <c r="PLS761" s="31"/>
      <c r="PLT761" s="31"/>
      <c r="PLU761" s="31"/>
      <c r="PLV761" s="31"/>
      <c r="PLW761" s="31"/>
      <c r="PLX761" s="31"/>
      <c r="PLY761" s="31"/>
      <c r="PLZ761" s="31"/>
      <c r="PMA761" s="31"/>
      <c r="PMB761" s="31"/>
      <c r="PMC761" s="31"/>
      <c r="PMD761" s="31"/>
      <c r="PME761" s="31"/>
      <c r="PMF761" s="31"/>
      <c r="PMG761" s="31"/>
      <c r="PMH761" s="31"/>
      <c r="PMI761" s="31"/>
      <c r="PMJ761" s="31"/>
      <c r="PMK761" s="31"/>
      <c r="PML761" s="31"/>
      <c r="PMM761" s="31"/>
      <c r="PMN761" s="31"/>
      <c r="PMO761" s="31"/>
      <c r="PMP761" s="31"/>
      <c r="PMQ761" s="31"/>
      <c r="PMR761" s="31"/>
      <c r="PMS761" s="31"/>
      <c r="PMT761" s="31"/>
      <c r="PMU761" s="31"/>
      <c r="PMV761" s="31"/>
      <c r="PMW761" s="31"/>
      <c r="PMX761" s="31"/>
      <c r="PMY761" s="31"/>
      <c r="PMZ761" s="31"/>
      <c r="PNA761" s="31"/>
      <c r="PNB761" s="31"/>
      <c r="PNC761" s="31"/>
      <c r="PND761" s="31"/>
      <c r="PNE761" s="31"/>
      <c r="PNF761" s="31"/>
      <c r="PNG761" s="31"/>
      <c r="PNH761" s="31"/>
      <c r="PNI761" s="31"/>
      <c r="PNJ761" s="31"/>
      <c r="PNK761" s="31"/>
      <c r="PNL761" s="31"/>
      <c r="PNM761" s="31"/>
      <c r="PNN761" s="31"/>
      <c r="PNO761" s="31"/>
      <c r="PNP761" s="31"/>
      <c r="PNQ761" s="31"/>
      <c r="PNR761" s="31"/>
      <c r="PNS761" s="31"/>
      <c r="PNT761" s="31"/>
      <c r="PNU761" s="31"/>
      <c r="PNV761" s="31"/>
      <c r="PNW761" s="31"/>
      <c r="PNX761" s="31"/>
      <c r="PNY761" s="31"/>
      <c r="PNZ761" s="31"/>
      <c r="POA761" s="31"/>
      <c r="POB761" s="31"/>
      <c r="POC761" s="31"/>
      <c r="POD761" s="31"/>
      <c r="POE761" s="31"/>
      <c r="POF761" s="31"/>
      <c r="POG761" s="31"/>
      <c r="POH761" s="31"/>
      <c r="POI761" s="31"/>
      <c r="POJ761" s="31"/>
      <c r="POK761" s="31"/>
      <c r="POL761" s="31"/>
      <c r="POM761" s="31"/>
      <c r="PON761" s="31"/>
      <c r="POO761" s="31"/>
      <c r="POP761" s="31"/>
      <c r="POQ761" s="31"/>
      <c r="POR761" s="31"/>
      <c r="POS761" s="31"/>
      <c r="POT761" s="31"/>
      <c r="POU761" s="31"/>
      <c r="POV761" s="31"/>
      <c r="POW761" s="31"/>
      <c r="POX761" s="31"/>
      <c r="POY761" s="31"/>
      <c r="POZ761" s="31"/>
      <c r="PPA761" s="31"/>
      <c r="PPB761" s="31"/>
      <c r="PPC761" s="31"/>
      <c r="PPD761" s="31"/>
      <c r="PPE761" s="31"/>
      <c r="PPF761" s="31"/>
      <c r="PPG761" s="31"/>
      <c r="PPH761" s="31"/>
      <c r="PPI761" s="31"/>
      <c r="PPJ761" s="31"/>
      <c r="PPK761" s="31"/>
      <c r="PPL761" s="31"/>
      <c r="PPM761" s="31"/>
      <c r="PPN761" s="31"/>
      <c r="PPO761" s="31"/>
      <c r="PPP761" s="31"/>
      <c r="PPQ761" s="31"/>
      <c r="PPR761" s="31"/>
      <c r="PPS761" s="31"/>
      <c r="PPT761" s="31"/>
      <c r="PPU761" s="31"/>
      <c r="PPV761" s="31"/>
      <c r="PPW761" s="31"/>
      <c r="PPX761" s="31"/>
      <c r="PPY761" s="31"/>
      <c r="PPZ761" s="31"/>
      <c r="PQA761" s="31"/>
      <c r="PQB761" s="31"/>
      <c r="PQC761" s="31"/>
      <c r="PQD761" s="31"/>
      <c r="PQE761" s="31"/>
      <c r="PQF761" s="31"/>
      <c r="PQG761" s="31"/>
      <c r="PQH761" s="31"/>
      <c r="PQI761" s="31"/>
      <c r="PQJ761" s="31"/>
      <c r="PQK761" s="31"/>
      <c r="PQL761" s="31"/>
      <c r="PQM761" s="31"/>
      <c r="PQN761" s="31"/>
      <c r="PQO761" s="31"/>
      <c r="PQP761" s="31"/>
      <c r="PQQ761" s="31"/>
      <c r="PQR761" s="31"/>
      <c r="PQS761" s="31"/>
      <c r="PQT761" s="31"/>
      <c r="PQU761" s="31"/>
      <c r="PQV761" s="31"/>
      <c r="PQW761" s="31"/>
      <c r="PQX761" s="31"/>
      <c r="PQY761" s="31"/>
      <c r="PQZ761" s="31"/>
      <c r="PRA761" s="31"/>
      <c r="PRB761" s="31"/>
      <c r="PRC761" s="31"/>
      <c r="PRD761" s="31"/>
      <c r="PRE761" s="31"/>
      <c r="PRF761" s="31"/>
      <c r="PRG761" s="31"/>
      <c r="PRH761" s="31"/>
      <c r="PRI761" s="31"/>
      <c r="PRJ761" s="31"/>
      <c r="PRK761" s="31"/>
      <c r="PRL761" s="31"/>
      <c r="PRM761" s="31"/>
      <c r="PRN761" s="31"/>
      <c r="PRO761" s="31"/>
      <c r="PRP761" s="31"/>
      <c r="PRQ761" s="31"/>
      <c r="PRR761" s="31"/>
      <c r="PRS761" s="31"/>
      <c r="PRT761" s="31"/>
      <c r="PRU761" s="31"/>
      <c r="PRV761" s="31"/>
      <c r="PRW761" s="31"/>
      <c r="PRX761" s="31"/>
      <c r="PRY761" s="31"/>
      <c r="PRZ761" s="31"/>
      <c r="PSA761" s="31"/>
      <c r="PSB761" s="31"/>
      <c r="PSC761" s="31"/>
      <c r="PSD761" s="31"/>
      <c r="PSE761" s="31"/>
      <c r="PSF761" s="31"/>
      <c r="PSG761" s="31"/>
      <c r="PSH761" s="31"/>
      <c r="PSI761" s="31"/>
      <c r="PSJ761" s="31"/>
      <c r="PSK761" s="31"/>
      <c r="PSL761" s="31"/>
      <c r="PSM761" s="31"/>
      <c r="PSN761" s="31"/>
      <c r="PSO761" s="31"/>
      <c r="PSP761" s="31"/>
      <c r="PSQ761" s="31"/>
      <c r="PSR761" s="31"/>
      <c r="PSS761" s="31"/>
      <c r="PST761" s="31"/>
      <c r="PSU761" s="31"/>
      <c r="PSV761" s="31"/>
      <c r="PSW761" s="31"/>
      <c r="PSX761" s="31"/>
      <c r="PSY761" s="31"/>
      <c r="PSZ761" s="31"/>
      <c r="PTA761" s="31"/>
      <c r="PTB761" s="31"/>
      <c r="PTC761" s="31"/>
      <c r="PTD761" s="31"/>
      <c r="PTE761" s="31"/>
      <c r="PTF761" s="31"/>
      <c r="PTG761" s="31"/>
      <c r="PTH761" s="31"/>
      <c r="PTI761" s="31"/>
      <c r="PTJ761" s="31"/>
      <c r="PTK761" s="31"/>
      <c r="PTL761" s="31"/>
      <c r="PTM761" s="31"/>
      <c r="PTN761" s="31"/>
      <c r="PTO761" s="31"/>
      <c r="PTP761" s="31"/>
      <c r="PTQ761" s="31"/>
      <c r="PTR761" s="31"/>
      <c r="PTS761" s="31"/>
      <c r="PTT761" s="31"/>
      <c r="PTU761" s="31"/>
      <c r="PTV761" s="31"/>
      <c r="PTW761" s="31"/>
      <c r="PTX761" s="31"/>
      <c r="PTY761" s="31"/>
      <c r="PTZ761" s="31"/>
      <c r="PUA761" s="31"/>
      <c r="PUB761" s="31"/>
      <c r="PUC761" s="31"/>
      <c r="PUD761" s="31"/>
      <c r="PUE761" s="31"/>
      <c r="PUF761" s="31"/>
      <c r="PUG761" s="31"/>
      <c r="PUH761" s="31"/>
      <c r="PUI761" s="31"/>
      <c r="PUJ761" s="31"/>
      <c r="PUK761" s="31"/>
      <c r="PUL761" s="31"/>
      <c r="PUM761" s="31"/>
      <c r="PUN761" s="31"/>
      <c r="PUO761" s="31"/>
      <c r="PUP761" s="31"/>
      <c r="PUQ761" s="31"/>
      <c r="PUR761" s="31"/>
      <c r="PUS761" s="31"/>
      <c r="PUT761" s="31"/>
      <c r="PUU761" s="31"/>
      <c r="PUV761" s="31"/>
      <c r="PUW761" s="31"/>
      <c r="PUX761" s="31"/>
      <c r="PUY761" s="31"/>
      <c r="PUZ761" s="31"/>
      <c r="PVA761" s="31"/>
      <c r="PVB761" s="31"/>
      <c r="PVC761" s="31"/>
      <c r="PVD761" s="31"/>
      <c r="PVE761" s="31"/>
      <c r="PVF761" s="31"/>
      <c r="PVG761" s="31"/>
      <c r="PVH761" s="31"/>
      <c r="PVI761" s="31"/>
      <c r="PVJ761" s="31"/>
      <c r="PVK761" s="31"/>
      <c r="PVL761" s="31"/>
      <c r="PVM761" s="31"/>
      <c r="PVN761" s="31"/>
      <c r="PVO761" s="31"/>
      <c r="PVP761" s="31"/>
      <c r="PVQ761" s="31"/>
      <c r="PVR761" s="31"/>
      <c r="PVS761" s="31"/>
      <c r="PVT761" s="31"/>
      <c r="PVU761" s="31"/>
      <c r="PVV761" s="31"/>
      <c r="PVW761" s="31"/>
      <c r="PVX761" s="31"/>
      <c r="PVY761" s="31"/>
      <c r="PVZ761" s="31"/>
      <c r="PWA761" s="31"/>
      <c r="PWB761" s="31"/>
      <c r="PWC761" s="31"/>
      <c r="PWD761" s="31"/>
      <c r="PWE761" s="31"/>
      <c r="PWF761" s="31"/>
      <c r="PWG761" s="31"/>
      <c r="PWH761" s="31"/>
      <c r="PWI761" s="31"/>
      <c r="PWJ761" s="31"/>
      <c r="PWK761" s="31"/>
      <c r="PWL761" s="31"/>
      <c r="PWM761" s="31"/>
      <c r="PWN761" s="31"/>
      <c r="PWO761" s="31"/>
      <c r="PWP761" s="31"/>
      <c r="PWQ761" s="31"/>
      <c r="PWR761" s="31"/>
      <c r="PWS761" s="31"/>
      <c r="PWT761" s="31"/>
      <c r="PWU761" s="31"/>
      <c r="PWV761" s="31"/>
      <c r="PWW761" s="31"/>
      <c r="PWX761" s="31"/>
      <c r="PWY761" s="31"/>
      <c r="PWZ761" s="31"/>
      <c r="PXA761" s="31"/>
      <c r="PXB761" s="31"/>
      <c r="PXC761" s="31"/>
      <c r="PXD761" s="31"/>
      <c r="PXE761" s="31"/>
      <c r="PXF761" s="31"/>
      <c r="PXG761" s="31"/>
      <c r="PXH761" s="31"/>
      <c r="PXI761" s="31"/>
      <c r="PXJ761" s="31"/>
      <c r="PXK761" s="31"/>
      <c r="PXL761" s="31"/>
      <c r="PXM761" s="31"/>
      <c r="PXN761" s="31"/>
      <c r="PXO761" s="31"/>
      <c r="PXP761" s="31"/>
      <c r="PXQ761" s="31"/>
      <c r="PXR761" s="31"/>
      <c r="PXS761" s="31"/>
      <c r="PXT761" s="31"/>
      <c r="PXU761" s="31"/>
      <c r="PXV761" s="31"/>
      <c r="PXW761" s="31"/>
      <c r="PXX761" s="31"/>
      <c r="PXY761" s="31"/>
      <c r="PXZ761" s="31"/>
      <c r="PYA761" s="31"/>
      <c r="PYB761" s="31"/>
      <c r="PYC761" s="31"/>
      <c r="PYD761" s="31"/>
      <c r="PYE761" s="31"/>
      <c r="PYF761" s="31"/>
      <c r="PYG761" s="31"/>
      <c r="PYH761" s="31"/>
      <c r="PYI761" s="31"/>
      <c r="PYJ761" s="31"/>
      <c r="PYK761" s="31"/>
      <c r="PYL761" s="31"/>
      <c r="PYM761" s="31"/>
      <c r="PYN761" s="31"/>
      <c r="PYO761" s="31"/>
      <c r="PYP761" s="31"/>
      <c r="PYQ761" s="31"/>
      <c r="PYR761" s="31"/>
      <c r="PYS761" s="31"/>
      <c r="PYT761" s="31"/>
      <c r="PYU761" s="31"/>
      <c r="PYV761" s="31"/>
      <c r="PYW761" s="31"/>
      <c r="PYX761" s="31"/>
      <c r="PYY761" s="31"/>
      <c r="PYZ761" s="31"/>
      <c r="PZA761" s="31"/>
      <c r="PZB761" s="31"/>
      <c r="PZC761" s="31"/>
      <c r="PZD761" s="31"/>
      <c r="PZE761" s="31"/>
      <c r="PZF761" s="31"/>
      <c r="PZG761" s="31"/>
      <c r="PZH761" s="31"/>
      <c r="PZI761" s="31"/>
      <c r="PZJ761" s="31"/>
      <c r="PZK761" s="31"/>
      <c r="PZL761" s="31"/>
      <c r="PZM761" s="31"/>
      <c r="PZN761" s="31"/>
      <c r="PZO761" s="31"/>
      <c r="PZP761" s="31"/>
      <c r="PZQ761" s="31"/>
      <c r="PZR761" s="31"/>
      <c r="PZS761" s="31"/>
      <c r="PZT761" s="31"/>
      <c r="PZU761" s="31"/>
      <c r="PZV761" s="31"/>
      <c r="PZW761" s="31"/>
      <c r="PZX761" s="31"/>
      <c r="PZY761" s="31"/>
      <c r="PZZ761" s="31"/>
      <c r="QAA761" s="31"/>
      <c r="QAB761" s="31"/>
      <c r="QAC761" s="31"/>
      <c r="QAD761" s="31"/>
      <c r="QAE761" s="31"/>
      <c r="QAF761" s="31"/>
      <c r="QAG761" s="31"/>
      <c r="QAH761" s="31"/>
      <c r="QAI761" s="31"/>
      <c r="QAJ761" s="31"/>
      <c r="QAK761" s="31"/>
      <c r="QAL761" s="31"/>
      <c r="QAM761" s="31"/>
      <c r="QAN761" s="31"/>
      <c r="QAO761" s="31"/>
      <c r="QAP761" s="31"/>
      <c r="QAQ761" s="31"/>
      <c r="QAR761" s="31"/>
      <c r="QAS761" s="31"/>
      <c r="QAT761" s="31"/>
      <c r="QAU761" s="31"/>
      <c r="QAV761" s="31"/>
      <c r="QAW761" s="31"/>
      <c r="QAX761" s="31"/>
      <c r="QAY761" s="31"/>
      <c r="QAZ761" s="31"/>
      <c r="QBA761" s="31"/>
      <c r="QBB761" s="31"/>
      <c r="QBC761" s="31"/>
      <c r="QBD761" s="31"/>
      <c r="QBE761" s="31"/>
      <c r="QBF761" s="31"/>
      <c r="QBG761" s="31"/>
      <c r="QBH761" s="31"/>
      <c r="QBI761" s="31"/>
      <c r="QBJ761" s="31"/>
      <c r="QBK761" s="31"/>
      <c r="QBL761" s="31"/>
      <c r="QBM761" s="31"/>
      <c r="QBN761" s="31"/>
      <c r="QBO761" s="31"/>
      <c r="QBP761" s="31"/>
      <c r="QBQ761" s="31"/>
      <c r="QBR761" s="31"/>
      <c r="QBS761" s="31"/>
      <c r="QBT761" s="31"/>
      <c r="QBU761" s="31"/>
      <c r="QBV761" s="31"/>
      <c r="QBW761" s="31"/>
      <c r="QBX761" s="31"/>
      <c r="QBY761" s="31"/>
      <c r="QBZ761" s="31"/>
      <c r="QCA761" s="31"/>
      <c r="QCB761" s="31"/>
      <c r="QCC761" s="31"/>
      <c r="QCD761" s="31"/>
      <c r="QCE761" s="31"/>
      <c r="QCF761" s="31"/>
      <c r="QCG761" s="31"/>
      <c r="QCH761" s="31"/>
      <c r="QCI761" s="31"/>
      <c r="QCJ761" s="31"/>
      <c r="QCK761" s="31"/>
      <c r="QCL761" s="31"/>
      <c r="QCM761" s="31"/>
      <c r="QCN761" s="31"/>
      <c r="QCO761" s="31"/>
      <c r="QCP761" s="31"/>
      <c r="QCQ761" s="31"/>
      <c r="QCR761" s="31"/>
      <c r="QCS761" s="31"/>
      <c r="QCT761" s="31"/>
      <c r="QCU761" s="31"/>
      <c r="QCV761" s="31"/>
      <c r="QCW761" s="31"/>
      <c r="QCX761" s="31"/>
      <c r="QCY761" s="31"/>
      <c r="QCZ761" s="31"/>
      <c r="QDA761" s="31"/>
      <c r="QDB761" s="31"/>
      <c r="QDC761" s="31"/>
      <c r="QDD761" s="31"/>
      <c r="QDE761" s="31"/>
      <c r="QDF761" s="31"/>
      <c r="QDG761" s="31"/>
      <c r="QDH761" s="31"/>
      <c r="QDI761" s="31"/>
      <c r="QDJ761" s="31"/>
      <c r="QDK761" s="31"/>
      <c r="QDL761" s="31"/>
      <c r="QDM761" s="31"/>
      <c r="QDN761" s="31"/>
      <c r="QDO761" s="31"/>
      <c r="QDP761" s="31"/>
      <c r="QDQ761" s="31"/>
      <c r="QDR761" s="31"/>
      <c r="QDS761" s="31"/>
      <c r="QDT761" s="31"/>
      <c r="QDU761" s="31"/>
      <c r="QDV761" s="31"/>
      <c r="QDW761" s="31"/>
      <c r="QDX761" s="31"/>
      <c r="QDY761" s="31"/>
      <c r="QDZ761" s="31"/>
      <c r="QEA761" s="31"/>
      <c r="QEB761" s="31"/>
      <c r="QEC761" s="31"/>
      <c r="QED761" s="31"/>
      <c r="QEE761" s="31"/>
      <c r="QEF761" s="31"/>
      <c r="QEG761" s="31"/>
      <c r="QEH761" s="31"/>
      <c r="QEI761" s="31"/>
      <c r="QEJ761" s="31"/>
      <c r="QEK761" s="31"/>
      <c r="QEL761" s="31"/>
      <c r="QEM761" s="31"/>
      <c r="QEN761" s="31"/>
      <c r="QEO761" s="31"/>
      <c r="QEP761" s="31"/>
      <c r="QEQ761" s="31"/>
      <c r="QER761" s="31"/>
      <c r="QES761" s="31"/>
      <c r="QET761" s="31"/>
      <c r="QEU761" s="31"/>
      <c r="QEV761" s="31"/>
      <c r="QEW761" s="31"/>
      <c r="QEX761" s="31"/>
      <c r="QEY761" s="31"/>
      <c r="QEZ761" s="31"/>
      <c r="QFA761" s="31"/>
      <c r="QFB761" s="31"/>
      <c r="QFC761" s="31"/>
      <c r="QFD761" s="31"/>
      <c r="QFE761" s="31"/>
      <c r="QFF761" s="31"/>
      <c r="QFG761" s="31"/>
      <c r="QFH761" s="31"/>
      <c r="QFI761" s="31"/>
      <c r="QFJ761" s="31"/>
      <c r="QFK761" s="31"/>
      <c r="QFL761" s="31"/>
      <c r="QFM761" s="31"/>
      <c r="QFN761" s="31"/>
      <c r="QFO761" s="31"/>
      <c r="QFP761" s="31"/>
      <c r="QFQ761" s="31"/>
      <c r="QFR761" s="31"/>
      <c r="QFS761" s="31"/>
      <c r="QFT761" s="31"/>
      <c r="QFU761" s="31"/>
      <c r="QFV761" s="31"/>
      <c r="QFW761" s="31"/>
      <c r="QFX761" s="31"/>
      <c r="QFY761" s="31"/>
      <c r="QFZ761" s="31"/>
      <c r="QGA761" s="31"/>
      <c r="QGB761" s="31"/>
      <c r="QGC761" s="31"/>
      <c r="QGD761" s="31"/>
      <c r="QGE761" s="31"/>
      <c r="QGF761" s="31"/>
      <c r="QGG761" s="31"/>
      <c r="QGH761" s="31"/>
      <c r="QGI761" s="31"/>
      <c r="QGJ761" s="31"/>
      <c r="QGK761" s="31"/>
      <c r="QGL761" s="31"/>
      <c r="QGM761" s="31"/>
      <c r="QGN761" s="31"/>
      <c r="QGO761" s="31"/>
      <c r="QGP761" s="31"/>
      <c r="QGQ761" s="31"/>
      <c r="QGR761" s="31"/>
      <c r="QGS761" s="31"/>
      <c r="QGT761" s="31"/>
      <c r="QGU761" s="31"/>
      <c r="QGV761" s="31"/>
      <c r="QGW761" s="31"/>
      <c r="QGX761" s="31"/>
      <c r="QGY761" s="31"/>
      <c r="QGZ761" s="31"/>
      <c r="QHA761" s="31"/>
      <c r="QHB761" s="31"/>
      <c r="QHC761" s="31"/>
      <c r="QHD761" s="31"/>
      <c r="QHE761" s="31"/>
      <c r="QHF761" s="31"/>
      <c r="QHG761" s="31"/>
      <c r="QHH761" s="31"/>
      <c r="QHI761" s="31"/>
      <c r="QHJ761" s="31"/>
      <c r="QHK761" s="31"/>
      <c r="QHL761" s="31"/>
      <c r="QHM761" s="31"/>
      <c r="QHN761" s="31"/>
      <c r="QHO761" s="31"/>
      <c r="QHP761" s="31"/>
      <c r="QHQ761" s="31"/>
      <c r="QHR761" s="31"/>
      <c r="QHS761" s="31"/>
      <c r="QHT761" s="31"/>
      <c r="QHU761" s="31"/>
      <c r="QHV761" s="31"/>
      <c r="QHW761" s="31"/>
      <c r="QHX761" s="31"/>
      <c r="QHY761" s="31"/>
      <c r="QHZ761" s="31"/>
      <c r="QIA761" s="31"/>
      <c r="QIB761" s="31"/>
      <c r="QIC761" s="31"/>
      <c r="QID761" s="31"/>
      <c r="QIE761" s="31"/>
      <c r="QIF761" s="31"/>
      <c r="QIG761" s="31"/>
      <c r="QIH761" s="31"/>
      <c r="QII761" s="31"/>
      <c r="QIJ761" s="31"/>
      <c r="QIK761" s="31"/>
      <c r="QIL761" s="31"/>
      <c r="QIM761" s="31"/>
      <c r="QIN761" s="31"/>
      <c r="QIO761" s="31"/>
      <c r="QIP761" s="31"/>
      <c r="QIQ761" s="31"/>
      <c r="QIR761" s="31"/>
      <c r="QIS761" s="31"/>
      <c r="QIT761" s="31"/>
      <c r="QIU761" s="31"/>
      <c r="QIV761" s="31"/>
      <c r="QIW761" s="31"/>
      <c r="QIX761" s="31"/>
      <c r="QIY761" s="31"/>
      <c r="QIZ761" s="31"/>
      <c r="QJA761" s="31"/>
      <c r="QJB761" s="31"/>
      <c r="QJC761" s="31"/>
      <c r="QJD761" s="31"/>
      <c r="QJE761" s="31"/>
      <c r="QJF761" s="31"/>
      <c r="QJG761" s="31"/>
      <c r="QJH761" s="31"/>
      <c r="QJI761" s="31"/>
      <c r="QJJ761" s="31"/>
      <c r="QJK761" s="31"/>
      <c r="QJL761" s="31"/>
      <c r="QJM761" s="31"/>
      <c r="QJN761" s="31"/>
      <c r="QJO761" s="31"/>
      <c r="QJP761" s="31"/>
      <c r="QJQ761" s="31"/>
      <c r="QJR761" s="31"/>
      <c r="QJS761" s="31"/>
      <c r="QJT761" s="31"/>
      <c r="QJU761" s="31"/>
      <c r="QJV761" s="31"/>
      <c r="QJW761" s="31"/>
      <c r="QJX761" s="31"/>
      <c r="QJY761" s="31"/>
      <c r="QJZ761" s="31"/>
      <c r="QKA761" s="31"/>
      <c r="QKB761" s="31"/>
      <c r="QKC761" s="31"/>
      <c r="QKD761" s="31"/>
      <c r="QKE761" s="31"/>
      <c r="QKF761" s="31"/>
      <c r="QKG761" s="31"/>
      <c r="QKH761" s="31"/>
      <c r="QKI761" s="31"/>
      <c r="QKJ761" s="31"/>
      <c r="QKK761" s="31"/>
      <c r="QKL761" s="31"/>
      <c r="QKM761" s="31"/>
      <c r="QKN761" s="31"/>
      <c r="QKO761" s="31"/>
      <c r="QKP761" s="31"/>
      <c r="QKQ761" s="31"/>
      <c r="QKR761" s="31"/>
      <c r="QKS761" s="31"/>
      <c r="QKT761" s="31"/>
      <c r="QKU761" s="31"/>
      <c r="QKV761" s="31"/>
      <c r="QKW761" s="31"/>
      <c r="QKX761" s="31"/>
      <c r="QKY761" s="31"/>
      <c r="QKZ761" s="31"/>
      <c r="QLA761" s="31"/>
      <c r="QLB761" s="31"/>
      <c r="QLC761" s="31"/>
      <c r="QLD761" s="31"/>
      <c r="QLE761" s="31"/>
      <c r="QLF761" s="31"/>
      <c r="QLG761" s="31"/>
      <c r="QLH761" s="31"/>
      <c r="QLI761" s="31"/>
      <c r="QLJ761" s="31"/>
      <c r="QLK761" s="31"/>
      <c r="QLL761" s="31"/>
      <c r="QLM761" s="31"/>
      <c r="QLN761" s="31"/>
      <c r="QLO761" s="31"/>
      <c r="QLP761" s="31"/>
      <c r="QLQ761" s="31"/>
      <c r="QLR761" s="31"/>
      <c r="QLS761" s="31"/>
      <c r="QLT761" s="31"/>
      <c r="QLU761" s="31"/>
      <c r="QLV761" s="31"/>
      <c r="QLW761" s="31"/>
      <c r="QLX761" s="31"/>
      <c r="QLY761" s="31"/>
      <c r="QLZ761" s="31"/>
      <c r="QMA761" s="31"/>
      <c r="QMB761" s="31"/>
      <c r="QMC761" s="31"/>
      <c r="QMD761" s="31"/>
      <c r="QME761" s="31"/>
      <c r="QMF761" s="31"/>
      <c r="QMG761" s="31"/>
      <c r="QMH761" s="31"/>
      <c r="QMI761" s="31"/>
      <c r="QMJ761" s="31"/>
      <c r="QMK761" s="31"/>
      <c r="QML761" s="31"/>
      <c r="QMM761" s="31"/>
      <c r="QMN761" s="31"/>
      <c r="QMO761" s="31"/>
      <c r="QMP761" s="31"/>
      <c r="QMQ761" s="31"/>
      <c r="QMR761" s="31"/>
      <c r="QMS761" s="31"/>
      <c r="QMT761" s="31"/>
      <c r="QMU761" s="31"/>
      <c r="QMV761" s="31"/>
      <c r="QMW761" s="31"/>
      <c r="QMX761" s="31"/>
      <c r="QMY761" s="31"/>
      <c r="QMZ761" s="31"/>
      <c r="QNA761" s="31"/>
      <c r="QNB761" s="31"/>
      <c r="QNC761" s="31"/>
      <c r="QND761" s="31"/>
      <c r="QNE761" s="31"/>
      <c r="QNF761" s="31"/>
      <c r="QNG761" s="31"/>
      <c r="QNH761" s="31"/>
      <c r="QNI761" s="31"/>
      <c r="QNJ761" s="31"/>
      <c r="QNK761" s="31"/>
      <c r="QNL761" s="31"/>
      <c r="QNM761" s="31"/>
      <c r="QNN761" s="31"/>
      <c r="QNO761" s="31"/>
      <c r="QNP761" s="31"/>
      <c r="QNQ761" s="31"/>
      <c r="QNR761" s="31"/>
      <c r="QNS761" s="31"/>
      <c r="QNT761" s="31"/>
      <c r="QNU761" s="31"/>
      <c r="QNV761" s="31"/>
      <c r="QNW761" s="31"/>
      <c r="QNX761" s="31"/>
      <c r="QNY761" s="31"/>
      <c r="QNZ761" s="31"/>
      <c r="QOA761" s="31"/>
      <c r="QOB761" s="31"/>
      <c r="QOC761" s="31"/>
      <c r="QOD761" s="31"/>
      <c r="QOE761" s="31"/>
      <c r="QOF761" s="31"/>
      <c r="QOG761" s="31"/>
      <c r="QOH761" s="31"/>
      <c r="QOI761" s="31"/>
      <c r="QOJ761" s="31"/>
      <c r="QOK761" s="31"/>
      <c r="QOL761" s="31"/>
      <c r="QOM761" s="31"/>
      <c r="QON761" s="31"/>
      <c r="QOO761" s="31"/>
      <c r="QOP761" s="31"/>
      <c r="QOQ761" s="31"/>
      <c r="QOR761" s="31"/>
      <c r="QOS761" s="31"/>
      <c r="QOT761" s="31"/>
      <c r="QOU761" s="31"/>
      <c r="QOV761" s="31"/>
      <c r="QOW761" s="31"/>
      <c r="QOX761" s="31"/>
      <c r="QOY761" s="31"/>
      <c r="QOZ761" s="31"/>
      <c r="QPA761" s="31"/>
      <c r="QPB761" s="31"/>
      <c r="QPC761" s="31"/>
      <c r="QPD761" s="31"/>
      <c r="QPE761" s="31"/>
      <c r="QPF761" s="31"/>
      <c r="QPG761" s="31"/>
      <c r="QPH761" s="31"/>
      <c r="QPI761" s="31"/>
      <c r="QPJ761" s="31"/>
      <c r="QPK761" s="31"/>
      <c r="QPL761" s="31"/>
      <c r="QPM761" s="31"/>
      <c r="QPN761" s="31"/>
      <c r="QPO761" s="31"/>
      <c r="QPP761" s="31"/>
      <c r="QPQ761" s="31"/>
      <c r="QPR761" s="31"/>
      <c r="QPS761" s="31"/>
      <c r="QPT761" s="31"/>
      <c r="QPU761" s="31"/>
      <c r="QPV761" s="31"/>
      <c r="QPW761" s="31"/>
      <c r="QPX761" s="31"/>
      <c r="QPY761" s="31"/>
      <c r="QPZ761" s="31"/>
      <c r="QQA761" s="31"/>
      <c r="QQB761" s="31"/>
      <c r="QQC761" s="31"/>
      <c r="QQD761" s="31"/>
      <c r="QQE761" s="31"/>
      <c r="QQF761" s="31"/>
      <c r="QQG761" s="31"/>
      <c r="QQH761" s="31"/>
      <c r="QQI761" s="31"/>
      <c r="QQJ761" s="31"/>
      <c r="QQK761" s="31"/>
      <c r="QQL761" s="31"/>
      <c r="QQM761" s="31"/>
      <c r="QQN761" s="31"/>
      <c r="QQO761" s="31"/>
      <c r="QQP761" s="31"/>
      <c r="QQQ761" s="31"/>
      <c r="QQR761" s="31"/>
      <c r="QQS761" s="31"/>
      <c r="QQT761" s="31"/>
      <c r="QQU761" s="31"/>
      <c r="QQV761" s="31"/>
      <c r="QQW761" s="31"/>
      <c r="QQX761" s="31"/>
      <c r="QQY761" s="31"/>
      <c r="QQZ761" s="31"/>
      <c r="QRA761" s="31"/>
      <c r="QRB761" s="31"/>
      <c r="QRC761" s="31"/>
      <c r="QRD761" s="31"/>
      <c r="QRE761" s="31"/>
      <c r="QRF761" s="31"/>
      <c r="QRG761" s="31"/>
      <c r="QRH761" s="31"/>
      <c r="QRI761" s="31"/>
      <c r="QRJ761" s="31"/>
      <c r="QRK761" s="31"/>
      <c r="QRL761" s="31"/>
      <c r="QRM761" s="31"/>
      <c r="QRN761" s="31"/>
      <c r="QRO761" s="31"/>
      <c r="QRP761" s="31"/>
      <c r="QRQ761" s="31"/>
      <c r="QRR761" s="31"/>
      <c r="QRS761" s="31"/>
      <c r="QRT761" s="31"/>
      <c r="QRU761" s="31"/>
      <c r="QRV761" s="31"/>
      <c r="QRW761" s="31"/>
      <c r="QRX761" s="31"/>
      <c r="QRY761" s="31"/>
      <c r="QRZ761" s="31"/>
      <c r="QSA761" s="31"/>
      <c r="QSB761" s="31"/>
      <c r="QSC761" s="31"/>
      <c r="QSD761" s="31"/>
      <c r="QSE761" s="31"/>
      <c r="QSF761" s="31"/>
      <c r="QSG761" s="31"/>
      <c r="QSH761" s="31"/>
      <c r="QSI761" s="31"/>
      <c r="QSJ761" s="31"/>
      <c r="QSK761" s="31"/>
      <c r="QSL761" s="31"/>
      <c r="QSM761" s="31"/>
      <c r="QSN761" s="31"/>
      <c r="QSO761" s="31"/>
      <c r="QSP761" s="31"/>
      <c r="QSQ761" s="31"/>
      <c r="QSR761" s="31"/>
      <c r="QSS761" s="31"/>
      <c r="QST761" s="31"/>
      <c r="QSU761" s="31"/>
      <c r="QSV761" s="31"/>
      <c r="QSW761" s="31"/>
      <c r="QSX761" s="31"/>
      <c r="QSY761" s="31"/>
      <c r="QSZ761" s="31"/>
      <c r="QTA761" s="31"/>
      <c r="QTB761" s="31"/>
      <c r="QTC761" s="31"/>
      <c r="QTD761" s="31"/>
      <c r="QTE761" s="31"/>
      <c r="QTF761" s="31"/>
      <c r="QTG761" s="31"/>
      <c r="QTH761" s="31"/>
      <c r="QTI761" s="31"/>
      <c r="QTJ761" s="31"/>
      <c r="QTK761" s="31"/>
      <c r="QTL761" s="31"/>
      <c r="QTM761" s="31"/>
      <c r="QTN761" s="31"/>
      <c r="QTO761" s="31"/>
      <c r="QTP761" s="31"/>
      <c r="QTQ761" s="31"/>
      <c r="QTR761" s="31"/>
      <c r="QTS761" s="31"/>
      <c r="QTT761" s="31"/>
      <c r="QTU761" s="31"/>
      <c r="QTV761" s="31"/>
      <c r="QTW761" s="31"/>
      <c r="QTX761" s="31"/>
      <c r="QTY761" s="31"/>
      <c r="QTZ761" s="31"/>
      <c r="QUA761" s="31"/>
      <c r="QUB761" s="31"/>
      <c r="QUC761" s="31"/>
      <c r="QUD761" s="31"/>
      <c r="QUE761" s="31"/>
      <c r="QUF761" s="31"/>
      <c r="QUG761" s="31"/>
      <c r="QUH761" s="31"/>
      <c r="QUI761" s="31"/>
      <c r="QUJ761" s="31"/>
      <c r="QUK761" s="31"/>
      <c r="QUL761" s="31"/>
      <c r="QUM761" s="31"/>
      <c r="QUN761" s="31"/>
      <c r="QUO761" s="31"/>
      <c r="QUP761" s="31"/>
      <c r="QUQ761" s="31"/>
      <c r="QUR761" s="31"/>
      <c r="QUS761" s="31"/>
      <c r="QUT761" s="31"/>
      <c r="QUU761" s="31"/>
      <c r="QUV761" s="31"/>
      <c r="QUW761" s="31"/>
      <c r="QUX761" s="31"/>
      <c r="QUY761" s="31"/>
      <c r="QUZ761" s="31"/>
      <c r="QVA761" s="31"/>
      <c r="QVB761" s="31"/>
      <c r="QVC761" s="31"/>
      <c r="QVD761" s="31"/>
      <c r="QVE761" s="31"/>
      <c r="QVF761" s="31"/>
      <c r="QVG761" s="31"/>
      <c r="QVH761" s="31"/>
      <c r="QVI761" s="31"/>
      <c r="QVJ761" s="31"/>
      <c r="QVK761" s="31"/>
      <c r="QVL761" s="31"/>
      <c r="QVM761" s="31"/>
      <c r="QVN761" s="31"/>
      <c r="QVO761" s="31"/>
      <c r="QVP761" s="31"/>
      <c r="QVQ761" s="31"/>
      <c r="QVR761" s="31"/>
      <c r="QVS761" s="31"/>
      <c r="QVT761" s="31"/>
      <c r="QVU761" s="31"/>
      <c r="QVV761" s="31"/>
      <c r="QVW761" s="31"/>
      <c r="QVX761" s="31"/>
      <c r="QVY761" s="31"/>
      <c r="QVZ761" s="31"/>
      <c r="QWA761" s="31"/>
      <c r="QWB761" s="31"/>
      <c r="QWC761" s="31"/>
      <c r="QWD761" s="31"/>
      <c r="QWE761" s="31"/>
      <c r="QWF761" s="31"/>
      <c r="QWG761" s="31"/>
      <c r="QWH761" s="31"/>
      <c r="QWI761" s="31"/>
      <c r="QWJ761" s="31"/>
      <c r="QWK761" s="31"/>
      <c r="QWL761" s="31"/>
      <c r="QWM761" s="31"/>
      <c r="QWN761" s="31"/>
      <c r="QWO761" s="31"/>
      <c r="QWP761" s="31"/>
      <c r="QWQ761" s="31"/>
      <c r="QWR761" s="31"/>
      <c r="QWS761" s="31"/>
      <c r="QWT761" s="31"/>
      <c r="QWU761" s="31"/>
      <c r="QWV761" s="31"/>
      <c r="QWW761" s="31"/>
      <c r="QWX761" s="31"/>
      <c r="QWY761" s="31"/>
      <c r="QWZ761" s="31"/>
      <c r="QXA761" s="31"/>
      <c r="QXB761" s="31"/>
      <c r="QXC761" s="31"/>
      <c r="QXD761" s="31"/>
      <c r="QXE761" s="31"/>
      <c r="QXF761" s="31"/>
      <c r="QXG761" s="31"/>
      <c r="QXH761" s="31"/>
      <c r="QXI761" s="31"/>
      <c r="QXJ761" s="31"/>
      <c r="QXK761" s="31"/>
      <c r="QXL761" s="31"/>
      <c r="QXM761" s="31"/>
      <c r="QXN761" s="31"/>
      <c r="QXO761" s="31"/>
      <c r="QXP761" s="31"/>
      <c r="QXQ761" s="31"/>
      <c r="QXR761" s="31"/>
      <c r="QXS761" s="31"/>
      <c r="QXT761" s="31"/>
      <c r="QXU761" s="31"/>
      <c r="QXV761" s="31"/>
      <c r="QXW761" s="31"/>
      <c r="QXX761" s="31"/>
      <c r="QXY761" s="31"/>
      <c r="QXZ761" s="31"/>
      <c r="QYA761" s="31"/>
      <c r="QYB761" s="31"/>
      <c r="QYC761" s="31"/>
      <c r="QYD761" s="31"/>
      <c r="QYE761" s="31"/>
      <c r="QYF761" s="31"/>
      <c r="QYG761" s="31"/>
      <c r="QYH761" s="31"/>
      <c r="QYI761" s="31"/>
      <c r="QYJ761" s="31"/>
      <c r="QYK761" s="31"/>
      <c r="QYL761" s="31"/>
      <c r="QYM761" s="31"/>
      <c r="QYN761" s="31"/>
      <c r="QYO761" s="31"/>
      <c r="QYP761" s="31"/>
      <c r="QYQ761" s="31"/>
      <c r="QYR761" s="31"/>
      <c r="QYS761" s="31"/>
      <c r="QYT761" s="31"/>
      <c r="QYU761" s="31"/>
      <c r="QYV761" s="31"/>
      <c r="QYW761" s="31"/>
      <c r="QYX761" s="31"/>
      <c r="QYY761" s="31"/>
      <c r="QYZ761" s="31"/>
      <c r="QZA761" s="31"/>
      <c r="QZB761" s="31"/>
      <c r="QZC761" s="31"/>
      <c r="QZD761" s="31"/>
      <c r="QZE761" s="31"/>
      <c r="QZF761" s="31"/>
      <c r="QZG761" s="31"/>
      <c r="QZH761" s="31"/>
      <c r="QZI761" s="31"/>
      <c r="QZJ761" s="31"/>
      <c r="QZK761" s="31"/>
      <c r="QZL761" s="31"/>
      <c r="QZM761" s="31"/>
      <c r="QZN761" s="31"/>
      <c r="QZO761" s="31"/>
      <c r="QZP761" s="31"/>
      <c r="QZQ761" s="31"/>
      <c r="QZR761" s="31"/>
      <c r="QZS761" s="31"/>
      <c r="QZT761" s="31"/>
      <c r="QZU761" s="31"/>
      <c r="QZV761" s="31"/>
      <c r="QZW761" s="31"/>
      <c r="QZX761" s="31"/>
      <c r="QZY761" s="31"/>
      <c r="QZZ761" s="31"/>
      <c r="RAA761" s="31"/>
      <c r="RAB761" s="31"/>
      <c r="RAC761" s="31"/>
      <c r="RAD761" s="31"/>
      <c r="RAE761" s="31"/>
      <c r="RAF761" s="31"/>
      <c r="RAG761" s="31"/>
      <c r="RAH761" s="31"/>
      <c r="RAI761" s="31"/>
      <c r="RAJ761" s="31"/>
      <c r="RAK761" s="31"/>
      <c r="RAL761" s="31"/>
      <c r="RAM761" s="31"/>
      <c r="RAN761" s="31"/>
      <c r="RAO761" s="31"/>
      <c r="RAP761" s="31"/>
      <c r="RAQ761" s="31"/>
      <c r="RAR761" s="31"/>
      <c r="RAS761" s="31"/>
      <c r="RAT761" s="31"/>
      <c r="RAU761" s="31"/>
      <c r="RAV761" s="31"/>
      <c r="RAW761" s="31"/>
      <c r="RAX761" s="31"/>
      <c r="RAY761" s="31"/>
      <c r="RAZ761" s="31"/>
      <c r="RBA761" s="31"/>
      <c r="RBB761" s="31"/>
      <c r="RBC761" s="31"/>
      <c r="RBD761" s="31"/>
      <c r="RBE761" s="31"/>
      <c r="RBF761" s="31"/>
      <c r="RBG761" s="31"/>
      <c r="RBH761" s="31"/>
      <c r="RBI761" s="31"/>
      <c r="RBJ761" s="31"/>
      <c r="RBK761" s="31"/>
      <c r="RBL761" s="31"/>
      <c r="RBM761" s="31"/>
      <c r="RBN761" s="31"/>
      <c r="RBO761" s="31"/>
      <c r="RBP761" s="31"/>
      <c r="RBQ761" s="31"/>
      <c r="RBR761" s="31"/>
      <c r="RBS761" s="31"/>
      <c r="RBT761" s="31"/>
      <c r="RBU761" s="31"/>
      <c r="RBV761" s="31"/>
      <c r="RBW761" s="31"/>
      <c r="RBX761" s="31"/>
      <c r="RBY761" s="31"/>
      <c r="RBZ761" s="31"/>
      <c r="RCA761" s="31"/>
      <c r="RCB761" s="31"/>
      <c r="RCC761" s="31"/>
      <c r="RCD761" s="31"/>
      <c r="RCE761" s="31"/>
      <c r="RCF761" s="31"/>
      <c r="RCG761" s="31"/>
      <c r="RCH761" s="31"/>
      <c r="RCI761" s="31"/>
      <c r="RCJ761" s="31"/>
      <c r="RCK761" s="31"/>
      <c r="RCL761" s="31"/>
      <c r="RCM761" s="31"/>
      <c r="RCN761" s="31"/>
      <c r="RCO761" s="31"/>
      <c r="RCP761" s="31"/>
      <c r="RCQ761" s="31"/>
      <c r="RCR761" s="31"/>
      <c r="RCS761" s="31"/>
      <c r="RCT761" s="31"/>
      <c r="RCU761" s="31"/>
      <c r="RCV761" s="31"/>
      <c r="RCW761" s="31"/>
      <c r="RCX761" s="31"/>
      <c r="RCY761" s="31"/>
      <c r="RCZ761" s="31"/>
      <c r="RDA761" s="31"/>
      <c r="RDB761" s="31"/>
      <c r="RDC761" s="31"/>
      <c r="RDD761" s="31"/>
      <c r="RDE761" s="31"/>
      <c r="RDF761" s="31"/>
      <c r="RDG761" s="31"/>
      <c r="RDH761" s="31"/>
      <c r="RDI761" s="31"/>
      <c r="RDJ761" s="31"/>
      <c r="RDK761" s="31"/>
      <c r="RDL761" s="31"/>
      <c r="RDM761" s="31"/>
      <c r="RDN761" s="31"/>
      <c r="RDO761" s="31"/>
      <c r="RDP761" s="31"/>
      <c r="RDQ761" s="31"/>
      <c r="RDR761" s="31"/>
      <c r="RDS761" s="31"/>
      <c r="RDT761" s="31"/>
      <c r="RDU761" s="31"/>
      <c r="RDV761" s="31"/>
      <c r="RDW761" s="31"/>
      <c r="RDX761" s="31"/>
      <c r="RDY761" s="31"/>
      <c r="RDZ761" s="31"/>
      <c r="REA761" s="31"/>
      <c r="REB761" s="31"/>
      <c r="REC761" s="31"/>
      <c r="RED761" s="31"/>
      <c r="REE761" s="31"/>
      <c r="REF761" s="31"/>
      <c r="REG761" s="31"/>
      <c r="REH761" s="31"/>
      <c r="REI761" s="31"/>
      <c r="REJ761" s="31"/>
      <c r="REK761" s="31"/>
      <c r="REL761" s="31"/>
      <c r="REM761" s="31"/>
      <c r="REN761" s="31"/>
      <c r="REO761" s="31"/>
      <c r="REP761" s="31"/>
      <c r="REQ761" s="31"/>
      <c r="RER761" s="31"/>
      <c r="RES761" s="31"/>
      <c r="RET761" s="31"/>
      <c r="REU761" s="31"/>
      <c r="REV761" s="31"/>
      <c r="REW761" s="31"/>
      <c r="REX761" s="31"/>
      <c r="REY761" s="31"/>
      <c r="REZ761" s="31"/>
      <c r="RFA761" s="31"/>
      <c r="RFB761" s="31"/>
      <c r="RFC761" s="31"/>
      <c r="RFD761" s="31"/>
      <c r="RFE761" s="31"/>
      <c r="RFF761" s="31"/>
      <c r="RFG761" s="31"/>
      <c r="RFH761" s="31"/>
      <c r="RFI761" s="31"/>
      <c r="RFJ761" s="31"/>
      <c r="RFK761" s="31"/>
      <c r="RFL761" s="31"/>
      <c r="RFM761" s="31"/>
      <c r="RFN761" s="31"/>
      <c r="RFO761" s="31"/>
      <c r="RFP761" s="31"/>
      <c r="RFQ761" s="31"/>
      <c r="RFR761" s="31"/>
      <c r="RFS761" s="31"/>
      <c r="RFT761" s="31"/>
      <c r="RFU761" s="31"/>
      <c r="RFV761" s="31"/>
      <c r="RFW761" s="31"/>
      <c r="RFX761" s="31"/>
      <c r="RFY761" s="31"/>
      <c r="RFZ761" s="31"/>
      <c r="RGA761" s="31"/>
      <c r="RGB761" s="31"/>
      <c r="RGC761" s="31"/>
      <c r="RGD761" s="31"/>
      <c r="RGE761" s="31"/>
      <c r="RGF761" s="31"/>
      <c r="RGG761" s="31"/>
      <c r="RGH761" s="31"/>
      <c r="RGI761" s="31"/>
      <c r="RGJ761" s="31"/>
      <c r="RGK761" s="31"/>
      <c r="RGL761" s="31"/>
      <c r="RGM761" s="31"/>
      <c r="RGN761" s="31"/>
      <c r="RGO761" s="31"/>
      <c r="RGP761" s="31"/>
      <c r="RGQ761" s="31"/>
      <c r="RGR761" s="31"/>
      <c r="RGS761" s="31"/>
      <c r="RGT761" s="31"/>
      <c r="RGU761" s="31"/>
      <c r="RGV761" s="31"/>
      <c r="RGW761" s="31"/>
      <c r="RGX761" s="31"/>
      <c r="RGY761" s="31"/>
      <c r="RGZ761" s="31"/>
      <c r="RHA761" s="31"/>
      <c r="RHB761" s="31"/>
      <c r="RHC761" s="31"/>
      <c r="RHD761" s="31"/>
      <c r="RHE761" s="31"/>
      <c r="RHF761" s="31"/>
      <c r="RHG761" s="31"/>
      <c r="RHH761" s="31"/>
      <c r="RHI761" s="31"/>
      <c r="RHJ761" s="31"/>
      <c r="RHK761" s="31"/>
      <c r="RHL761" s="31"/>
      <c r="RHM761" s="31"/>
      <c r="RHN761" s="31"/>
      <c r="RHO761" s="31"/>
      <c r="RHP761" s="31"/>
      <c r="RHQ761" s="31"/>
      <c r="RHR761" s="31"/>
      <c r="RHS761" s="31"/>
      <c r="RHT761" s="31"/>
      <c r="RHU761" s="31"/>
      <c r="RHV761" s="31"/>
      <c r="RHW761" s="31"/>
      <c r="RHX761" s="31"/>
      <c r="RHY761" s="31"/>
      <c r="RHZ761" s="31"/>
      <c r="RIA761" s="31"/>
      <c r="RIB761" s="31"/>
      <c r="RIC761" s="31"/>
      <c r="RID761" s="31"/>
      <c r="RIE761" s="31"/>
      <c r="RIF761" s="31"/>
      <c r="RIG761" s="31"/>
      <c r="RIH761" s="31"/>
      <c r="RII761" s="31"/>
      <c r="RIJ761" s="31"/>
      <c r="RIK761" s="31"/>
      <c r="RIL761" s="31"/>
      <c r="RIM761" s="31"/>
      <c r="RIN761" s="31"/>
      <c r="RIO761" s="31"/>
      <c r="RIP761" s="31"/>
      <c r="RIQ761" s="31"/>
      <c r="RIR761" s="31"/>
      <c r="RIS761" s="31"/>
      <c r="RIT761" s="31"/>
      <c r="RIU761" s="31"/>
      <c r="RIV761" s="31"/>
      <c r="RIW761" s="31"/>
      <c r="RIX761" s="31"/>
      <c r="RIY761" s="31"/>
      <c r="RIZ761" s="31"/>
      <c r="RJA761" s="31"/>
      <c r="RJB761" s="31"/>
      <c r="RJC761" s="31"/>
      <c r="RJD761" s="31"/>
      <c r="RJE761" s="31"/>
      <c r="RJF761" s="31"/>
      <c r="RJG761" s="31"/>
      <c r="RJH761" s="31"/>
      <c r="RJI761" s="31"/>
      <c r="RJJ761" s="31"/>
      <c r="RJK761" s="31"/>
      <c r="RJL761" s="31"/>
      <c r="RJM761" s="31"/>
      <c r="RJN761" s="31"/>
      <c r="RJO761" s="31"/>
      <c r="RJP761" s="31"/>
      <c r="RJQ761" s="31"/>
      <c r="RJR761" s="31"/>
      <c r="RJS761" s="31"/>
      <c r="RJT761" s="31"/>
      <c r="RJU761" s="31"/>
      <c r="RJV761" s="31"/>
      <c r="RJW761" s="31"/>
      <c r="RJX761" s="31"/>
      <c r="RJY761" s="31"/>
      <c r="RJZ761" s="31"/>
      <c r="RKA761" s="31"/>
      <c r="RKB761" s="31"/>
      <c r="RKC761" s="31"/>
      <c r="RKD761" s="31"/>
      <c r="RKE761" s="31"/>
      <c r="RKF761" s="31"/>
      <c r="RKG761" s="31"/>
      <c r="RKH761" s="31"/>
      <c r="RKI761" s="31"/>
      <c r="RKJ761" s="31"/>
      <c r="RKK761" s="31"/>
      <c r="RKL761" s="31"/>
      <c r="RKM761" s="31"/>
      <c r="RKN761" s="31"/>
      <c r="RKO761" s="31"/>
      <c r="RKP761" s="31"/>
      <c r="RKQ761" s="31"/>
      <c r="RKR761" s="31"/>
      <c r="RKS761" s="31"/>
      <c r="RKT761" s="31"/>
      <c r="RKU761" s="31"/>
      <c r="RKV761" s="31"/>
      <c r="RKW761" s="31"/>
      <c r="RKX761" s="31"/>
      <c r="RKY761" s="31"/>
      <c r="RKZ761" s="31"/>
      <c r="RLA761" s="31"/>
      <c r="RLB761" s="31"/>
      <c r="RLC761" s="31"/>
      <c r="RLD761" s="31"/>
      <c r="RLE761" s="31"/>
      <c r="RLF761" s="31"/>
      <c r="RLG761" s="31"/>
      <c r="RLH761" s="31"/>
      <c r="RLI761" s="31"/>
      <c r="RLJ761" s="31"/>
      <c r="RLK761" s="31"/>
      <c r="RLL761" s="31"/>
      <c r="RLM761" s="31"/>
      <c r="RLN761" s="31"/>
      <c r="RLO761" s="31"/>
      <c r="RLP761" s="31"/>
      <c r="RLQ761" s="31"/>
      <c r="RLR761" s="31"/>
      <c r="RLS761" s="31"/>
      <c r="RLT761" s="31"/>
      <c r="RLU761" s="31"/>
      <c r="RLV761" s="31"/>
      <c r="RLW761" s="31"/>
      <c r="RLX761" s="31"/>
      <c r="RLY761" s="31"/>
      <c r="RLZ761" s="31"/>
      <c r="RMA761" s="31"/>
      <c r="RMB761" s="31"/>
      <c r="RMC761" s="31"/>
      <c r="RMD761" s="31"/>
      <c r="RME761" s="31"/>
      <c r="RMF761" s="31"/>
      <c r="RMG761" s="31"/>
      <c r="RMH761" s="31"/>
      <c r="RMI761" s="31"/>
      <c r="RMJ761" s="31"/>
      <c r="RMK761" s="31"/>
      <c r="RML761" s="31"/>
      <c r="RMM761" s="31"/>
      <c r="RMN761" s="31"/>
      <c r="RMO761" s="31"/>
      <c r="RMP761" s="31"/>
      <c r="RMQ761" s="31"/>
      <c r="RMR761" s="31"/>
      <c r="RMS761" s="31"/>
      <c r="RMT761" s="31"/>
      <c r="RMU761" s="31"/>
      <c r="RMV761" s="31"/>
      <c r="RMW761" s="31"/>
      <c r="RMX761" s="31"/>
      <c r="RMY761" s="31"/>
      <c r="RMZ761" s="31"/>
      <c r="RNA761" s="31"/>
      <c r="RNB761" s="31"/>
      <c r="RNC761" s="31"/>
      <c r="RND761" s="31"/>
      <c r="RNE761" s="31"/>
      <c r="RNF761" s="31"/>
      <c r="RNG761" s="31"/>
      <c r="RNH761" s="31"/>
      <c r="RNI761" s="31"/>
      <c r="RNJ761" s="31"/>
      <c r="RNK761" s="31"/>
      <c r="RNL761" s="31"/>
      <c r="RNM761" s="31"/>
      <c r="RNN761" s="31"/>
      <c r="RNO761" s="31"/>
      <c r="RNP761" s="31"/>
      <c r="RNQ761" s="31"/>
      <c r="RNR761" s="31"/>
      <c r="RNS761" s="31"/>
      <c r="RNT761" s="31"/>
      <c r="RNU761" s="31"/>
      <c r="RNV761" s="31"/>
      <c r="RNW761" s="31"/>
      <c r="RNX761" s="31"/>
      <c r="RNY761" s="31"/>
      <c r="RNZ761" s="31"/>
      <c r="ROA761" s="31"/>
      <c r="ROB761" s="31"/>
      <c r="ROC761" s="31"/>
      <c r="ROD761" s="31"/>
      <c r="ROE761" s="31"/>
      <c r="ROF761" s="31"/>
      <c r="ROG761" s="31"/>
      <c r="ROH761" s="31"/>
      <c r="ROI761" s="31"/>
      <c r="ROJ761" s="31"/>
      <c r="ROK761" s="31"/>
      <c r="ROL761" s="31"/>
      <c r="ROM761" s="31"/>
      <c r="RON761" s="31"/>
      <c r="ROO761" s="31"/>
      <c r="ROP761" s="31"/>
      <c r="ROQ761" s="31"/>
      <c r="ROR761" s="31"/>
      <c r="ROS761" s="31"/>
      <c r="ROT761" s="31"/>
      <c r="ROU761" s="31"/>
      <c r="ROV761" s="31"/>
      <c r="ROW761" s="31"/>
      <c r="ROX761" s="31"/>
      <c r="ROY761" s="31"/>
      <c r="ROZ761" s="31"/>
      <c r="RPA761" s="31"/>
      <c r="RPB761" s="31"/>
      <c r="RPC761" s="31"/>
      <c r="RPD761" s="31"/>
      <c r="RPE761" s="31"/>
      <c r="RPF761" s="31"/>
      <c r="RPG761" s="31"/>
      <c r="RPH761" s="31"/>
      <c r="RPI761" s="31"/>
      <c r="RPJ761" s="31"/>
      <c r="RPK761" s="31"/>
      <c r="RPL761" s="31"/>
      <c r="RPM761" s="31"/>
      <c r="RPN761" s="31"/>
      <c r="RPO761" s="31"/>
      <c r="RPP761" s="31"/>
      <c r="RPQ761" s="31"/>
      <c r="RPR761" s="31"/>
      <c r="RPS761" s="31"/>
      <c r="RPT761" s="31"/>
      <c r="RPU761" s="31"/>
      <c r="RPV761" s="31"/>
      <c r="RPW761" s="31"/>
      <c r="RPX761" s="31"/>
      <c r="RPY761" s="31"/>
      <c r="RPZ761" s="31"/>
      <c r="RQA761" s="31"/>
      <c r="RQB761" s="31"/>
      <c r="RQC761" s="31"/>
      <c r="RQD761" s="31"/>
      <c r="RQE761" s="31"/>
      <c r="RQF761" s="31"/>
      <c r="RQG761" s="31"/>
      <c r="RQH761" s="31"/>
      <c r="RQI761" s="31"/>
      <c r="RQJ761" s="31"/>
      <c r="RQK761" s="31"/>
      <c r="RQL761" s="31"/>
      <c r="RQM761" s="31"/>
      <c r="RQN761" s="31"/>
      <c r="RQO761" s="31"/>
      <c r="RQP761" s="31"/>
      <c r="RQQ761" s="31"/>
      <c r="RQR761" s="31"/>
      <c r="RQS761" s="31"/>
      <c r="RQT761" s="31"/>
      <c r="RQU761" s="31"/>
      <c r="RQV761" s="31"/>
      <c r="RQW761" s="31"/>
      <c r="RQX761" s="31"/>
      <c r="RQY761" s="31"/>
      <c r="RQZ761" s="31"/>
      <c r="RRA761" s="31"/>
      <c r="RRB761" s="31"/>
      <c r="RRC761" s="31"/>
      <c r="RRD761" s="31"/>
      <c r="RRE761" s="31"/>
      <c r="RRF761" s="31"/>
      <c r="RRG761" s="31"/>
      <c r="RRH761" s="31"/>
      <c r="RRI761" s="31"/>
      <c r="RRJ761" s="31"/>
      <c r="RRK761" s="31"/>
      <c r="RRL761" s="31"/>
      <c r="RRM761" s="31"/>
      <c r="RRN761" s="31"/>
      <c r="RRO761" s="31"/>
      <c r="RRP761" s="31"/>
      <c r="RRQ761" s="31"/>
      <c r="RRR761" s="31"/>
      <c r="RRS761" s="31"/>
      <c r="RRT761" s="31"/>
      <c r="RRU761" s="31"/>
      <c r="RRV761" s="31"/>
      <c r="RRW761" s="31"/>
      <c r="RRX761" s="31"/>
      <c r="RRY761" s="31"/>
      <c r="RRZ761" s="31"/>
      <c r="RSA761" s="31"/>
      <c r="RSB761" s="31"/>
      <c r="RSC761" s="31"/>
      <c r="RSD761" s="31"/>
      <c r="RSE761" s="31"/>
      <c r="RSF761" s="31"/>
      <c r="RSG761" s="31"/>
      <c r="RSH761" s="31"/>
      <c r="RSI761" s="31"/>
      <c r="RSJ761" s="31"/>
      <c r="RSK761" s="31"/>
      <c r="RSL761" s="31"/>
      <c r="RSM761" s="31"/>
      <c r="RSN761" s="31"/>
      <c r="RSO761" s="31"/>
      <c r="RSP761" s="31"/>
      <c r="RSQ761" s="31"/>
      <c r="RSR761" s="31"/>
      <c r="RSS761" s="31"/>
      <c r="RST761" s="31"/>
      <c r="RSU761" s="31"/>
      <c r="RSV761" s="31"/>
      <c r="RSW761" s="31"/>
      <c r="RSX761" s="31"/>
      <c r="RSY761" s="31"/>
      <c r="RSZ761" s="31"/>
      <c r="RTA761" s="31"/>
      <c r="RTB761" s="31"/>
      <c r="RTC761" s="31"/>
      <c r="RTD761" s="31"/>
      <c r="RTE761" s="31"/>
      <c r="RTF761" s="31"/>
      <c r="RTG761" s="31"/>
      <c r="RTH761" s="31"/>
      <c r="RTI761" s="31"/>
      <c r="RTJ761" s="31"/>
      <c r="RTK761" s="31"/>
      <c r="RTL761" s="31"/>
      <c r="RTM761" s="31"/>
      <c r="RTN761" s="31"/>
      <c r="RTO761" s="31"/>
      <c r="RTP761" s="31"/>
      <c r="RTQ761" s="31"/>
      <c r="RTR761" s="31"/>
      <c r="RTS761" s="31"/>
      <c r="RTT761" s="31"/>
      <c r="RTU761" s="31"/>
      <c r="RTV761" s="31"/>
      <c r="RTW761" s="31"/>
      <c r="RTX761" s="31"/>
      <c r="RTY761" s="31"/>
      <c r="RTZ761" s="31"/>
      <c r="RUA761" s="31"/>
      <c r="RUB761" s="31"/>
      <c r="RUC761" s="31"/>
      <c r="RUD761" s="31"/>
      <c r="RUE761" s="31"/>
      <c r="RUF761" s="31"/>
      <c r="RUG761" s="31"/>
      <c r="RUH761" s="31"/>
      <c r="RUI761" s="31"/>
      <c r="RUJ761" s="31"/>
      <c r="RUK761" s="31"/>
      <c r="RUL761" s="31"/>
      <c r="RUM761" s="31"/>
      <c r="RUN761" s="31"/>
      <c r="RUO761" s="31"/>
      <c r="RUP761" s="31"/>
      <c r="RUQ761" s="31"/>
      <c r="RUR761" s="31"/>
      <c r="RUS761" s="31"/>
      <c r="RUT761" s="31"/>
      <c r="RUU761" s="31"/>
      <c r="RUV761" s="31"/>
      <c r="RUW761" s="31"/>
      <c r="RUX761" s="31"/>
      <c r="RUY761" s="31"/>
      <c r="RUZ761" s="31"/>
      <c r="RVA761" s="31"/>
      <c r="RVB761" s="31"/>
      <c r="RVC761" s="31"/>
      <c r="RVD761" s="31"/>
      <c r="RVE761" s="31"/>
      <c r="RVF761" s="31"/>
      <c r="RVG761" s="31"/>
      <c r="RVH761" s="31"/>
      <c r="RVI761" s="31"/>
      <c r="RVJ761" s="31"/>
      <c r="RVK761" s="31"/>
      <c r="RVL761" s="31"/>
      <c r="RVM761" s="31"/>
      <c r="RVN761" s="31"/>
      <c r="RVO761" s="31"/>
      <c r="RVP761" s="31"/>
      <c r="RVQ761" s="31"/>
      <c r="RVR761" s="31"/>
      <c r="RVS761" s="31"/>
      <c r="RVT761" s="31"/>
      <c r="RVU761" s="31"/>
      <c r="RVV761" s="31"/>
      <c r="RVW761" s="31"/>
      <c r="RVX761" s="31"/>
      <c r="RVY761" s="31"/>
      <c r="RVZ761" s="31"/>
      <c r="RWA761" s="31"/>
      <c r="RWB761" s="31"/>
      <c r="RWC761" s="31"/>
      <c r="RWD761" s="31"/>
      <c r="RWE761" s="31"/>
      <c r="RWF761" s="31"/>
      <c r="RWG761" s="31"/>
      <c r="RWH761" s="31"/>
      <c r="RWI761" s="31"/>
      <c r="RWJ761" s="31"/>
      <c r="RWK761" s="31"/>
      <c r="RWL761" s="31"/>
      <c r="RWM761" s="31"/>
      <c r="RWN761" s="31"/>
      <c r="RWO761" s="31"/>
      <c r="RWP761" s="31"/>
      <c r="RWQ761" s="31"/>
      <c r="RWR761" s="31"/>
      <c r="RWS761" s="31"/>
      <c r="RWT761" s="31"/>
      <c r="RWU761" s="31"/>
      <c r="RWV761" s="31"/>
      <c r="RWW761" s="31"/>
      <c r="RWX761" s="31"/>
      <c r="RWY761" s="31"/>
      <c r="RWZ761" s="31"/>
      <c r="RXA761" s="31"/>
      <c r="RXB761" s="31"/>
      <c r="RXC761" s="31"/>
      <c r="RXD761" s="31"/>
      <c r="RXE761" s="31"/>
      <c r="RXF761" s="31"/>
      <c r="RXG761" s="31"/>
      <c r="RXH761" s="31"/>
      <c r="RXI761" s="31"/>
      <c r="RXJ761" s="31"/>
      <c r="RXK761" s="31"/>
      <c r="RXL761" s="31"/>
      <c r="RXM761" s="31"/>
      <c r="RXN761" s="31"/>
      <c r="RXO761" s="31"/>
      <c r="RXP761" s="31"/>
      <c r="RXQ761" s="31"/>
      <c r="RXR761" s="31"/>
      <c r="RXS761" s="31"/>
      <c r="RXT761" s="31"/>
      <c r="RXU761" s="31"/>
      <c r="RXV761" s="31"/>
      <c r="RXW761" s="31"/>
      <c r="RXX761" s="31"/>
      <c r="RXY761" s="31"/>
      <c r="RXZ761" s="31"/>
      <c r="RYA761" s="31"/>
      <c r="RYB761" s="31"/>
      <c r="RYC761" s="31"/>
      <c r="RYD761" s="31"/>
      <c r="RYE761" s="31"/>
      <c r="RYF761" s="31"/>
      <c r="RYG761" s="31"/>
      <c r="RYH761" s="31"/>
      <c r="RYI761" s="31"/>
      <c r="RYJ761" s="31"/>
      <c r="RYK761" s="31"/>
      <c r="RYL761" s="31"/>
      <c r="RYM761" s="31"/>
      <c r="RYN761" s="31"/>
      <c r="RYO761" s="31"/>
      <c r="RYP761" s="31"/>
      <c r="RYQ761" s="31"/>
      <c r="RYR761" s="31"/>
      <c r="RYS761" s="31"/>
      <c r="RYT761" s="31"/>
      <c r="RYU761" s="31"/>
      <c r="RYV761" s="31"/>
      <c r="RYW761" s="31"/>
      <c r="RYX761" s="31"/>
      <c r="RYY761" s="31"/>
      <c r="RYZ761" s="31"/>
      <c r="RZA761" s="31"/>
      <c r="RZB761" s="31"/>
      <c r="RZC761" s="31"/>
      <c r="RZD761" s="31"/>
      <c r="RZE761" s="31"/>
      <c r="RZF761" s="31"/>
      <c r="RZG761" s="31"/>
      <c r="RZH761" s="31"/>
      <c r="RZI761" s="31"/>
      <c r="RZJ761" s="31"/>
      <c r="RZK761" s="31"/>
      <c r="RZL761" s="31"/>
      <c r="RZM761" s="31"/>
      <c r="RZN761" s="31"/>
      <c r="RZO761" s="31"/>
      <c r="RZP761" s="31"/>
      <c r="RZQ761" s="31"/>
      <c r="RZR761" s="31"/>
      <c r="RZS761" s="31"/>
      <c r="RZT761" s="31"/>
      <c r="RZU761" s="31"/>
      <c r="RZV761" s="31"/>
      <c r="RZW761" s="31"/>
      <c r="RZX761" s="31"/>
      <c r="RZY761" s="31"/>
      <c r="RZZ761" s="31"/>
      <c r="SAA761" s="31"/>
      <c r="SAB761" s="31"/>
      <c r="SAC761" s="31"/>
      <c r="SAD761" s="31"/>
      <c r="SAE761" s="31"/>
      <c r="SAF761" s="31"/>
      <c r="SAG761" s="31"/>
      <c r="SAH761" s="31"/>
      <c r="SAI761" s="31"/>
      <c r="SAJ761" s="31"/>
      <c r="SAK761" s="31"/>
      <c r="SAL761" s="31"/>
      <c r="SAM761" s="31"/>
      <c r="SAN761" s="31"/>
      <c r="SAO761" s="31"/>
      <c r="SAP761" s="31"/>
      <c r="SAQ761" s="31"/>
      <c r="SAR761" s="31"/>
      <c r="SAS761" s="31"/>
      <c r="SAT761" s="31"/>
      <c r="SAU761" s="31"/>
      <c r="SAV761" s="31"/>
      <c r="SAW761" s="31"/>
      <c r="SAX761" s="31"/>
      <c r="SAY761" s="31"/>
      <c r="SAZ761" s="31"/>
      <c r="SBA761" s="31"/>
      <c r="SBB761" s="31"/>
      <c r="SBC761" s="31"/>
      <c r="SBD761" s="31"/>
      <c r="SBE761" s="31"/>
      <c r="SBF761" s="31"/>
      <c r="SBG761" s="31"/>
      <c r="SBH761" s="31"/>
      <c r="SBI761" s="31"/>
      <c r="SBJ761" s="31"/>
      <c r="SBK761" s="31"/>
      <c r="SBL761" s="31"/>
      <c r="SBM761" s="31"/>
      <c r="SBN761" s="31"/>
      <c r="SBO761" s="31"/>
      <c r="SBP761" s="31"/>
      <c r="SBQ761" s="31"/>
      <c r="SBR761" s="31"/>
      <c r="SBS761" s="31"/>
      <c r="SBT761" s="31"/>
      <c r="SBU761" s="31"/>
      <c r="SBV761" s="31"/>
      <c r="SBW761" s="31"/>
      <c r="SBX761" s="31"/>
      <c r="SBY761" s="31"/>
      <c r="SBZ761" s="31"/>
      <c r="SCA761" s="31"/>
      <c r="SCB761" s="31"/>
      <c r="SCC761" s="31"/>
      <c r="SCD761" s="31"/>
      <c r="SCE761" s="31"/>
      <c r="SCF761" s="31"/>
      <c r="SCG761" s="31"/>
      <c r="SCH761" s="31"/>
      <c r="SCI761" s="31"/>
      <c r="SCJ761" s="31"/>
      <c r="SCK761" s="31"/>
      <c r="SCL761" s="31"/>
      <c r="SCM761" s="31"/>
      <c r="SCN761" s="31"/>
      <c r="SCO761" s="31"/>
      <c r="SCP761" s="31"/>
      <c r="SCQ761" s="31"/>
      <c r="SCR761" s="31"/>
      <c r="SCS761" s="31"/>
      <c r="SCT761" s="31"/>
      <c r="SCU761" s="31"/>
      <c r="SCV761" s="31"/>
      <c r="SCW761" s="31"/>
      <c r="SCX761" s="31"/>
      <c r="SCY761" s="31"/>
      <c r="SCZ761" s="31"/>
      <c r="SDA761" s="31"/>
      <c r="SDB761" s="31"/>
      <c r="SDC761" s="31"/>
      <c r="SDD761" s="31"/>
      <c r="SDE761" s="31"/>
      <c r="SDF761" s="31"/>
      <c r="SDG761" s="31"/>
      <c r="SDH761" s="31"/>
      <c r="SDI761" s="31"/>
      <c r="SDJ761" s="31"/>
      <c r="SDK761" s="31"/>
      <c r="SDL761" s="31"/>
      <c r="SDM761" s="31"/>
      <c r="SDN761" s="31"/>
      <c r="SDO761" s="31"/>
      <c r="SDP761" s="31"/>
      <c r="SDQ761" s="31"/>
      <c r="SDR761" s="31"/>
      <c r="SDS761" s="31"/>
      <c r="SDT761" s="31"/>
      <c r="SDU761" s="31"/>
      <c r="SDV761" s="31"/>
      <c r="SDW761" s="31"/>
      <c r="SDX761" s="31"/>
      <c r="SDY761" s="31"/>
      <c r="SDZ761" s="31"/>
      <c r="SEA761" s="31"/>
      <c r="SEB761" s="31"/>
      <c r="SEC761" s="31"/>
      <c r="SED761" s="31"/>
      <c r="SEE761" s="31"/>
      <c r="SEF761" s="31"/>
      <c r="SEG761" s="31"/>
      <c r="SEH761" s="31"/>
      <c r="SEI761" s="31"/>
      <c r="SEJ761" s="31"/>
      <c r="SEK761" s="31"/>
      <c r="SEL761" s="31"/>
      <c r="SEM761" s="31"/>
      <c r="SEN761" s="31"/>
      <c r="SEO761" s="31"/>
      <c r="SEP761" s="31"/>
      <c r="SEQ761" s="31"/>
      <c r="SER761" s="31"/>
      <c r="SES761" s="31"/>
      <c r="SET761" s="31"/>
      <c r="SEU761" s="31"/>
      <c r="SEV761" s="31"/>
      <c r="SEW761" s="31"/>
      <c r="SEX761" s="31"/>
      <c r="SEY761" s="31"/>
      <c r="SEZ761" s="31"/>
      <c r="SFA761" s="31"/>
      <c r="SFB761" s="31"/>
      <c r="SFC761" s="31"/>
      <c r="SFD761" s="31"/>
      <c r="SFE761" s="31"/>
      <c r="SFF761" s="31"/>
      <c r="SFG761" s="31"/>
      <c r="SFH761" s="31"/>
      <c r="SFI761" s="31"/>
      <c r="SFJ761" s="31"/>
      <c r="SFK761" s="31"/>
      <c r="SFL761" s="31"/>
      <c r="SFM761" s="31"/>
      <c r="SFN761" s="31"/>
      <c r="SFO761" s="31"/>
      <c r="SFP761" s="31"/>
      <c r="SFQ761" s="31"/>
      <c r="SFR761" s="31"/>
      <c r="SFS761" s="31"/>
      <c r="SFT761" s="31"/>
      <c r="SFU761" s="31"/>
      <c r="SFV761" s="31"/>
      <c r="SFW761" s="31"/>
      <c r="SFX761" s="31"/>
      <c r="SFY761" s="31"/>
      <c r="SFZ761" s="31"/>
      <c r="SGA761" s="31"/>
      <c r="SGB761" s="31"/>
      <c r="SGC761" s="31"/>
      <c r="SGD761" s="31"/>
      <c r="SGE761" s="31"/>
      <c r="SGF761" s="31"/>
      <c r="SGG761" s="31"/>
      <c r="SGH761" s="31"/>
      <c r="SGI761" s="31"/>
      <c r="SGJ761" s="31"/>
      <c r="SGK761" s="31"/>
      <c r="SGL761" s="31"/>
      <c r="SGM761" s="31"/>
      <c r="SGN761" s="31"/>
      <c r="SGO761" s="31"/>
      <c r="SGP761" s="31"/>
      <c r="SGQ761" s="31"/>
      <c r="SGR761" s="31"/>
      <c r="SGS761" s="31"/>
      <c r="SGT761" s="31"/>
      <c r="SGU761" s="31"/>
      <c r="SGV761" s="31"/>
      <c r="SGW761" s="31"/>
      <c r="SGX761" s="31"/>
      <c r="SGY761" s="31"/>
      <c r="SGZ761" s="31"/>
      <c r="SHA761" s="31"/>
      <c r="SHB761" s="31"/>
      <c r="SHC761" s="31"/>
      <c r="SHD761" s="31"/>
      <c r="SHE761" s="31"/>
      <c r="SHF761" s="31"/>
      <c r="SHG761" s="31"/>
      <c r="SHH761" s="31"/>
      <c r="SHI761" s="31"/>
      <c r="SHJ761" s="31"/>
      <c r="SHK761" s="31"/>
      <c r="SHL761" s="31"/>
      <c r="SHM761" s="31"/>
      <c r="SHN761" s="31"/>
      <c r="SHO761" s="31"/>
      <c r="SHP761" s="31"/>
      <c r="SHQ761" s="31"/>
      <c r="SHR761" s="31"/>
      <c r="SHS761" s="31"/>
      <c r="SHT761" s="31"/>
      <c r="SHU761" s="31"/>
      <c r="SHV761" s="31"/>
      <c r="SHW761" s="31"/>
      <c r="SHX761" s="31"/>
      <c r="SHY761" s="31"/>
      <c r="SHZ761" s="31"/>
      <c r="SIA761" s="31"/>
      <c r="SIB761" s="31"/>
      <c r="SIC761" s="31"/>
      <c r="SID761" s="31"/>
      <c r="SIE761" s="31"/>
      <c r="SIF761" s="31"/>
      <c r="SIG761" s="31"/>
      <c r="SIH761" s="31"/>
      <c r="SII761" s="31"/>
      <c r="SIJ761" s="31"/>
      <c r="SIK761" s="31"/>
      <c r="SIL761" s="31"/>
      <c r="SIM761" s="31"/>
      <c r="SIN761" s="31"/>
      <c r="SIO761" s="31"/>
      <c r="SIP761" s="31"/>
      <c r="SIQ761" s="31"/>
      <c r="SIR761" s="31"/>
      <c r="SIS761" s="31"/>
      <c r="SIT761" s="31"/>
      <c r="SIU761" s="31"/>
      <c r="SIV761" s="31"/>
      <c r="SIW761" s="31"/>
      <c r="SIX761" s="31"/>
      <c r="SIY761" s="31"/>
      <c r="SIZ761" s="31"/>
      <c r="SJA761" s="31"/>
      <c r="SJB761" s="31"/>
      <c r="SJC761" s="31"/>
      <c r="SJD761" s="31"/>
      <c r="SJE761" s="31"/>
      <c r="SJF761" s="31"/>
      <c r="SJG761" s="31"/>
      <c r="SJH761" s="31"/>
      <c r="SJI761" s="31"/>
      <c r="SJJ761" s="31"/>
      <c r="SJK761" s="31"/>
      <c r="SJL761" s="31"/>
      <c r="SJM761" s="31"/>
      <c r="SJN761" s="31"/>
      <c r="SJO761" s="31"/>
      <c r="SJP761" s="31"/>
      <c r="SJQ761" s="31"/>
      <c r="SJR761" s="31"/>
      <c r="SJS761" s="31"/>
      <c r="SJT761" s="31"/>
      <c r="SJU761" s="31"/>
      <c r="SJV761" s="31"/>
      <c r="SJW761" s="31"/>
      <c r="SJX761" s="31"/>
      <c r="SJY761" s="31"/>
      <c r="SJZ761" s="31"/>
      <c r="SKA761" s="31"/>
      <c r="SKB761" s="31"/>
      <c r="SKC761" s="31"/>
      <c r="SKD761" s="31"/>
      <c r="SKE761" s="31"/>
      <c r="SKF761" s="31"/>
      <c r="SKG761" s="31"/>
      <c r="SKH761" s="31"/>
      <c r="SKI761" s="31"/>
      <c r="SKJ761" s="31"/>
      <c r="SKK761" s="31"/>
      <c r="SKL761" s="31"/>
      <c r="SKM761" s="31"/>
      <c r="SKN761" s="31"/>
      <c r="SKO761" s="31"/>
      <c r="SKP761" s="31"/>
      <c r="SKQ761" s="31"/>
      <c r="SKR761" s="31"/>
      <c r="SKS761" s="31"/>
      <c r="SKT761" s="31"/>
      <c r="SKU761" s="31"/>
      <c r="SKV761" s="31"/>
      <c r="SKW761" s="31"/>
      <c r="SKX761" s="31"/>
      <c r="SKY761" s="31"/>
      <c r="SKZ761" s="31"/>
      <c r="SLA761" s="31"/>
      <c r="SLB761" s="31"/>
      <c r="SLC761" s="31"/>
      <c r="SLD761" s="31"/>
      <c r="SLE761" s="31"/>
      <c r="SLF761" s="31"/>
      <c r="SLG761" s="31"/>
      <c r="SLH761" s="31"/>
      <c r="SLI761" s="31"/>
      <c r="SLJ761" s="31"/>
      <c r="SLK761" s="31"/>
      <c r="SLL761" s="31"/>
      <c r="SLM761" s="31"/>
      <c r="SLN761" s="31"/>
      <c r="SLO761" s="31"/>
      <c r="SLP761" s="31"/>
      <c r="SLQ761" s="31"/>
      <c r="SLR761" s="31"/>
      <c r="SLS761" s="31"/>
      <c r="SLT761" s="31"/>
      <c r="SLU761" s="31"/>
      <c r="SLV761" s="31"/>
      <c r="SLW761" s="31"/>
      <c r="SLX761" s="31"/>
      <c r="SLY761" s="31"/>
      <c r="SLZ761" s="31"/>
      <c r="SMA761" s="31"/>
      <c r="SMB761" s="31"/>
      <c r="SMC761" s="31"/>
      <c r="SMD761" s="31"/>
      <c r="SME761" s="31"/>
      <c r="SMF761" s="31"/>
      <c r="SMG761" s="31"/>
      <c r="SMH761" s="31"/>
      <c r="SMI761" s="31"/>
      <c r="SMJ761" s="31"/>
      <c r="SMK761" s="31"/>
      <c r="SML761" s="31"/>
      <c r="SMM761" s="31"/>
      <c r="SMN761" s="31"/>
      <c r="SMO761" s="31"/>
      <c r="SMP761" s="31"/>
      <c r="SMQ761" s="31"/>
      <c r="SMR761" s="31"/>
      <c r="SMS761" s="31"/>
      <c r="SMT761" s="31"/>
      <c r="SMU761" s="31"/>
      <c r="SMV761" s="31"/>
      <c r="SMW761" s="31"/>
      <c r="SMX761" s="31"/>
      <c r="SMY761" s="31"/>
      <c r="SMZ761" s="31"/>
      <c r="SNA761" s="31"/>
      <c r="SNB761" s="31"/>
      <c r="SNC761" s="31"/>
      <c r="SND761" s="31"/>
      <c r="SNE761" s="31"/>
      <c r="SNF761" s="31"/>
      <c r="SNG761" s="31"/>
      <c r="SNH761" s="31"/>
      <c r="SNI761" s="31"/>
      <c r="SNJ761" s="31"/>
      <c r="SNK761" s="31"/>
      <c r="SNL761" s="31"/>
      <c r="SNM761" s="31"/>
      <c r="SNN761" s="31"/>
      <c r="SNO761" s="31"/>
      <c r="SNP761" s="31"/>
      <c r="SNQ761" s="31"/>
      <c r="SNR761" s="31"/>
      <c r="SNS761" s="31"/>
      <c r="SNT761" s="31"/>
      <c r="SNU761" s="31"/>
      <c r="SNV761" s="31"/>
      <c r="SNW761" s="31"/>
      <c r="SNX761" s="31"/>
      <c r="SNY761" s="31"/>
      <c r="SNZ761" s="31"/>
      <c r="SOA761" s="31"/>
      <c r="SOB761" s="31"/>
      <c r="SOC761" s="31"/>
      <c r="SOD761" s="31"/>
      <c r="SOE761" s="31"/>
      <c r="SOF761" s="31"/>
      <c r="SOG761" s="31"/>
      <c r="SOH761" s="31"/>
      <c r="SOI761" s="31"/>
      <c r="SOJ761" s="31"/>
      <c r="SOK761" s="31"/>
      <c r="SOL761" s="31"/>
      <c r="SOM761" s="31"/>
      <c r="SON761" s="31"/>
      <c r="SOO761" s="31"/>
      <c r="SOP761" s="31"/>
      <c r="SOQ761" s="31"/>
      <c r="SOR761" s="31"/>
      <c r="SOS761" s="31"/>
      <c r="SOT761" s="31"/>
      <c r="SOU761" s="31"/>
      <c r="SOV761" s="31"/>
      <c r="SOW761" s="31"/>
      <c r="SOX761" s="31"/>
      <c r="SOY761" s="31"/>
      <c r="SOZ761" s="31"/>
      <c r="SPA761" s="31"/>
      <c r="SPB761" s="31"/>
      <c r="SPC761" s="31"/>
      <c r="SPD761" s="31"/>
      <c r="SPE761" s="31"/>
      <c r="SPF761" s="31"/>
      <c r="SPG761" s="31"/>
      <c r="SPH761" s="31"/>
      <c r="SPI761" s="31"/>
      <c r="SPJ761" s="31"/>
      <c r="SPK761" s="31"/>
      <c r="SPL761" s="31"/>
      <c r="SPM761" s="31"/>
      <c r="SPN761" s="31"/>
      <c r="SPO761" s="31"/>
      <c r="SPP761" s="31"/>
      <c r="SPQ761" s="31"/>
      <c r="SPR761" s="31"/>
      <c r="SPS761" s="31"/>
      <c r="SPT761" s="31"/>
      <c r="SPU761" s="31"/>
      <c r="SPV761" s="31"/>
      <c r="SPW761" s="31"/>
      <c r="SPX761" s="31"/>
      <c r="SPY761" s="31"/>
      <c r="SPZ761" s="31"/>
      <c r="SQA761" s="31"/>
      <c r="SQB761" s="31"/>
      <c r="SQC761" s="31"/>
      <c r="SQD761" s="31"/>
      <c r="SQE761" s="31"/>
      <c r="SQF761" s="31"/>
      <c r="SQG761" s="31"/>
      <c r="SQH761" s="31"/>
      <c r="SQI761" s="31"/>
      <c r="SQJ761" s="31"/>
      <c r="SQK761" s="31"/>
      <c r="SQL761" s="31"/>
      <c r="SQM761" s="31"/>
      <c r="SQN761" s="31"/>
      <c r="SQO761" s="31"/>
      <c r="SQP761" s="31"/>
      <c r="SQQ761" s="31"/>
      <c r="SQR761" s="31"/>
      <c r="SQS761" s="31"/>
      <c r="SQT761" s="31"/>
      <c r="SQU761" s="31"/>
      <c r="SQV761" s="31"/>
      <c r="SQW761" s="31"/>
      <c r="SQX761" s="31"/>
      <c r="SQY761" s="31"/>
      <c r="SQZ761" s="31"/>
      <c r="SRA761" s="31"/>
      <c r="SRB761" s="31"/>
      <c r="SRC761" s="31"/>
      <c r="SRD761" s="31"/>
      <c r="SRE761" s="31"/>
      <c r="SRF761" s="31"/>
      <c r="SRG761" s="31"/>
      <c r="SRH761" s="31"/>
      <c r="SRI761" s="31"/>
      <c r="SRJ761" s="31"/>
      <c r="SRK761" s="31"/>
      <c r="SRL761" s="31"/>
      <c r="SRM761" s="31"/>
      <c r="SRN761" s="31"/>
      <c r="SRO761" s="31"/>
      <c r="SRP761" s="31"/>
      <c r="SRQ761" s="31"/>
      <c r="SRR761" s="31"/>
      <c r="SRS761" s="31"/>
      <c r="SRT761" s="31"/>
      <c r="SRU761" s="31"/>
      <c r="SRV761" s="31"/>
      <c r="SRW761" s="31"/>
      <c r="SRX761" s="31"/>
      <c r="SRY761" s="31"/>
      <c r="SRZ761" s="31"/>
      <c r="SSA761" s="31"/>
      <c r="SSB761" s="31"/>
      <c r="SSC761" s="31"/>
      <c r="SSD761" s="31"/>
      <c r="SSE761" s="31"/>
      <c r="SSF761" s="31"/>
      <c r="SSG761" s="31"/>
      <c r="SSH761" s="31"/>
      <c r="SSI761" s="31"/>
      <c r="SSJ761" s="31"/>
      <c r="SSK761" s="31"/>
      <c r="SSL761" s="31"/>
      <c r="SSM761" s="31"/>
      <c r="SSN761" s="31"/>
      <c r="SSO761" s="31"/>
      <c r="SSP761" s="31"/>
      <c r="SSQ761" s="31"/>
      <c r="SSR761" s="31"/>
      <c r="SSS761" s="31"/>
      <c r="SST761" s="31"/>
      <c r="SSU761" s="31"/>
      <c r="SSV761" s="31"/>
      <c r="SSW761" s="31"/>
      <c r="SSX761" s="31"/>
      <c r="SSY761" s="31"/>
      <c r="SSZ761" s="31"/>
      <c r="STA761" s="31"/>
      <c r="STB761" s="31"/>
      <c r="STC761" s="31"/>
      <c r="STD761" s="31"/>
      <c r="STE761" s="31"/>
      <c r="STF761" s="31"/>
      <c r="STG761" s="31"/>
      <c r="STH761" s="31"/>
      <c r="STI761" s="31"/>
      <c r="STJ761" s="31"/>
      <c r="STK761" s="31"/>
      <c r="STL761" s="31"/>
      <c r="STM761" s="31"/>
      <c r="STN761" s="31"/>
      <c r="STO761" s="31"/>
      <c r="STP761" s="31"/>
      <c r="STQ761" s="31"/>
      <c r="STR761" s="31"/>
      <c r="STS761" s="31"/>
      <c r="STT761" s="31"/>
      <c r="STU761" s="31"/>
      <c r="STV761" s="31"/>
      <c r="STW761" s="31"/>
      <c r="STX761" s="31"/>
      <c r="STY761" s="31"/>
      <c r="STZ761" s="31"/>
      <c r="SUA761" s="31"/>
      <c r="SUB761" s="31"/>
      <c r="SUC761" s="31"/>
      <c r="SUD761" s="31"/>
      <c r="SUE761" s="31"/>
      <c r="SUF761" s="31"/>
      <c r="SUG761" s="31"/>
      <c r="SUH761" s="31"/>
      <c r="SUI761" s="31"/>
      <c r="SUJ761" s="31"/>
      <c r="SUK761" s="31"/>
      <c r="SUL761" s="31"/>
      <c r="SUM761" s="31"/>
      <c r="SUN761" s="31"/>
      <c r="SUO761" s="31"/>
      <c r="SUP761" s="31"/>
      <c r="SUQ761" s="31"/>
      <c r="SUR761" s="31"/>
      <c r="SUS761" s="31"/>
      <c r="SUT761" s="31"/>
      <c r="SUU761" s="31"/>
      <c r="SUV761" s="31"/>
      <c r="SUW761" s="31"/>
      <c r="SUX761" s="31"/>
      <c r="SUY761" s="31"/>
      <c r="SUZ761" s="31"/>
      <c r="SVA761" s="31"/>
      <c r="SVB761" s="31"/>
      <c r="SVC761" s="31"/>
      <c r="SVD761" s="31"/>
      <c r="SVE761" s="31"/>
      <c r="SVF761" s="31"/>
      <c r="SVG761" s="31"/>
      <c r="SVH761" s="31"/>
      <c r="SVI761" s="31"/>
      <c r="SVJ761" s="31"/>
      <c r="SVK761" s="31"/>
      <c r="SVL761" s="31"/>
      <c r="SVM761" s="31"/>
      <c r="SVN761" s="31"/>
      <c r="SVO761" s="31"/>
      <c r="SVP761" s="31"/>
      <c r="SVQ761" s="31"/>
      <c r="SVR761" s="31"/>
      <c r="SVS761" s="31"/>
      <c r="SVT761" s="31"/>
      <c r="SVU761" s="31"/>
      <c r="SVV761" s="31"/>
      <c r="SVW761" s="31"/>
      <c r="SVX761" s="31"/>
      <c r="SVY761" s="31"/>
      <c r="SVZ761" s="31"/>
      <c r="SWA761" s="31"/>
      <c r="SWB761" s="31"/>
      <c r="SWC761" s="31"/>
      <c r="SWD761" s="31"/>
      <c r="SWE761" s="31"/>
      <c r="SWF761" s="31"/>
      <c r="SWG761" s="31"/>
      <c r="SWH761" s="31"/>
      <c r="SWI761" s="31"/>
      <c r="SWJ761" s="31"/>
      <c r="SWK761" s="31"/>
      <c r="SWL761" s="31"/>
      <c r="SWM761" s="31"/>
      <c r="SWN761" s="31"/>
      <c r="SWO761" s="31"/>
      <c r="SWP761" s="31"/>
      <c r="SWQ761" s="31"/>
      <c r="SWR761" s="31"/>
      <c r="SWS761" s="31"/>
      <c r="SWT761" s="31"/>
      <c r="SWU761" s="31"/>
      <c r="SWV761" s="31"/>
      <c r="SWW761" s="31"/>
      <c r="SWX761" s="31"/>
      <c r="SWY761" s="31"/>
      <c r="SWZ761" s="31"/>
      <c r="SXA761" s="31"/>
      <c r="SXB761" s="31"/>
      <c r="SXC761" s="31"/>
      <c r="SXD761" s="31"/>
      <c r="SXE761" s="31"/>
      <c r="SXF761" s="31"/>
      <c r="SXG761" s="31"/>
      <c r="SXH761" s="31"/>
      <c r="SXI761" s="31"/>
      <c r="SXJ761" s="31"/>
      <c r="SXK761" s="31"/>
      <c r="SXL761" s="31"/>
      <c r="SXM761" s="31"/>
      <c r="SXN761" s="31"/>
      <c r="SXO761" s="31"/>
      <c r="SXP761" s="31"/>
      <c r="SXQ761" s="31"/>
      <c r="SXR761" s="31"/>
      <c r="SXS761" s="31"/>
      <c r="SXT761" s="31"/>
      <c r="SXU761" s="31"/>
      <c r="SXV761" s="31"/>
      <c r="SXW761" s="31"/>
      <c r="SXX761" s="31"/>
      <c r="SXY761" s="31"/>
      <c r="SXZ761" s="31"/>
      <c r="SYA761" s="31"/>
      <c r="SYB761" s="31"/>
      <c r="SYC761" s="31"/>
      <c r="SYD761" s="31"/>
      <c r="SYE761" s="31"/>
      <c r="SYF761" s="31"/>
      <c r="SYG761" s="31"/>
      <c r="SYH761" s="31"/>
      <c r="SYI761" s="31"/>
      <c r="SYJ761" s="31"/>
      <c r="SYK761" s="31"/>
      <c r="SYL761" s="31"/>
      <c r="SYM761" s="31"/>
      <c r="SYN761" s="31"/>
      <c r="SYO761" s="31"/>
      <c r="SYP761" s="31"/>
      <c r="SYQ761" s="31"/>
      <c r="SYR761" s="31"/>
      <c r="SYS761" s="31"/>
      <c r="SYT761" s="31"/>
      <c r="SYU761" s="31"/>
      <c r="SYV761" s="31"/>
      <c r="SYW761" s="31"/>
      <c r="SYX761" s="31"/>
      <c r="SYY761" s="31"/>
      <c r="SYZ761" s="31"/>
      <c r="SZA761" s="31"/>
      <c r="SZB761" s="31"/>
      <c r="SZC761" s="31"/>
      <c r="SZD761" s="31"/>
      <c r="SZE761" s="31"/>
      <c r="SZF761" s="31"/>
      <c r="SZG761" s="31"/>
      <c r="SZH761" s="31"/>
      <c r="SZI761" s="31"/>
      <c r="SZJ761" s="31"/>
      <c r="SZK761" s="31"/>
      <c r="SZL761" s="31"/>
      <c r="SZM761" s="31"/>
      <c r="SZN761" s="31"/>
      <c r="SZO761" s="31"/>
      <c r="SZP761" s="31"/>
      <c r="SZQ761" s="31"/>
      <c r="SZR761" s="31"/>
      <c r="SZS761" s="31"/>
      <c r="SZT761" s="31"/>
      <c r="SZU761" s="31"/>
      <c r="SZV761" s="31"/>
      <c r="SZW761" s="31"/>
      <c r="SZX761" s="31"/>
      <c r="SZY761" s="31"/>
      <c r="SZZ761" s="31"/>
      <c r="TAA761" s="31"/>
      <c r="TAB761" s="31"/>
      <c r="TAC761" s="31"/>
      <c r="TAD761" s="31"/>
      <c r="TAE761" s="31"/>
      <c r="TAF761" s="31"/>
      <c r="TAG761" s="31"/>
      <c r="TAH761" s="31"/>
      <c r="TAI761" s="31"/>
      <c r="TAJ761" s="31"/>
      <c r="TAK761" s="31"/>
      <c r="TAL761" s="31"/>
      <c r="TAM761" s="31"/>
      <c r="TAN761" s="31"/>
      <c r="TAO761" s="31"/>
      <c r="TAP761" s="31"/>
      <c r="TAQ761" s="31"/>
      <c r="TAR761" s="31"/>
      <c r="TAS761" s="31"/>
      <c r="TAT761" s="31"/>
      <c r="TAU761" s="31"/>
      <c r="TAV761" s="31"/>
      <c r="TAW761" s="31"/>
      <c r="TAX761" s="31"/>
      <c r="TAY761" s="31"/>
      <c r="TAZ761" s="31"/>
      <c r="TBA761" s="31"/>
      <c r="TBB761" s="31"/>
      <c r="TBC761" s="31"/>
      <c r="TBD761" s="31"/>
      <c r="TBE761" s="31"/>
      <c r="TBF761" s="31"/>
      <c r="TBG761" s="31"/>
      <c r="TBH761" s="31"/>
      <c r="TBI761" s="31"/>
      <c r="TBJ761" s="31"/>
      <c r="TBK761" s="31"/>
      <c r="TBL761" s="31"/>
      <c r="TBM761" s="31"/>
      <c r="TBN761" s="31"/>
      <c r="TBO761" s="31"/>
      <c r="TBP761" s="31"/>
      <c r="TBQ761" s="31"/>
      <c r="TBR761" s="31"/>
      <c r="TBS761" s="31"/>
      <c r="TBT761" s="31"/>
      <c r="TBU761" s="31"/>
      <c r="TBV761" s="31"/>
      <c r="TBW761" s="31"/>
      <c r="TBX761" s="31"/>
      <c r="TBY761" s="31"/>
      <c r="TBZ761" s="31"/>
      <c r="TCA761" s="31"/>
      <c r="TCB761" s="31"/>
      <c r="TCC761" s="31"/>
      <c r="TCD761" s="31"/>
      <c r="TCE761" s="31"/>
      <c r="TCF761" s="31"/>
      <c r="TCG761" s="31"/>
      <c r="TCH761" s="31"/>
      <c r="TCI761" s="31"/>
      <c r="TCJ761" s="31"/>
      <c r="TCK761" s="31"/>
      <c r="TCL761" s="31"/>
      <c r="TCM761" s="31"/>
      <c r="TCN761" s="31"/>
      <c r="TCO761" s="31"/>
      <c r="TCP761" s="31"/>
      <c r="TCQ761" s="31"/>
      <c r="TCR761" s="31"/>
      <c r="TCS761" s="31"/>
      <c r="TCT761" s="31"/>
      <c r="TCU761" s="31"/>
      <c r="TCV761" s="31"/>
      <c r="TCW761" s="31"/>
      <c r="TCX761" s="31"/>
      <c r="TCY761" s="31"/>
      <c r="TCZ761" s="31"/>
      <c r="TDA761" s="31"/>
      <c r="TDB761" s="31"/>
      <c r="TDC761" s="31"/>
      <c r="TDD761" s="31"/>
      <c r="TDE761" s="31"/>
      <c r="TDF761" s="31"/>
      <c r="TDG761" s="31"/>
      <c r="TDH761" s="31"/>
      <c r="TDI761" s="31"/>
      <c r="TDJ761" s="31"/>
      <c r="TDK761" s="31"/>
      <c r="TDL761" s="31"/>
      <c r="TDM761" s="31"/>
      <c r="TDN761" s="31"/>
      <c r="TDO761" s="31"/>
      <c r="TDP761" s="31"/>
      <c r="TDQ761" s="31"/>
      <c r="TDR761" s="31"/>
      <c r="TDS761" s="31"/>
      <c r="TDT761" s="31"/>
      <c r="TDU761" s="31"/>
      <c r="TDV761" s="31"/>
      <c r="TDW761" s="31"/>
      <c r="TDX761" s="31"/>
      <c r="TDY761" s="31"/>
      <c r="TDZ761" s="31"/>
      <c r="TEA761" s="31"/>
      <c r="TEB761" s="31"/>
      <c r="TEC761" s="31"/>
      <c r="TED761" s="31"/>
      <c r="TEE761" s="31"/>
      <c r="TEF761" s="31"/>
      <c r="TEG761" s="31"/>
      <c r="TEH761" s="31"/>
      <c r="TEI761" s="31"/>
      <c r="TEJ761" s="31"/>
      <c r="TEK761" s="31"/>
      <c r="TEL761" s="31"/>
      <c r="TEM761" s="31"/>
      <c r="TEN761" s="31"/>
      <c r="TEO761" s="31"/>
      <c r="TEP761" s="31"/>
      <c r="TEQ761" s="31"/>
      <c r="TER761" s="31"/>
      <c r="TES761" s="31"/>
      <c r="TET761" s="31"/>
      <c r="TEU761" s="31"/>
      <c r="TEV761" s="31"/>
      <c r="TEW761" s="31"/>
      <c r="TEX761" s="31"/>
      <c r="TEY761" s="31"/>
      <c r="TEZ761" s="31"/>
      <c r="TFA761" s="31"/>
      <c r="TFB761" s="31"/>
      <c r="TFC761" s="31"/>
      <c r="TFD761" s="31"/>
      <c r="TFE761" s="31"/>
      <c r="TFF761" s="31"/>
      <c r="TFG761" s="31"/>
      <c r="TFH761" s="31"/>
      <c r="TFI761" s="31"/>
      <c r="TFJ761" s="31"/>
      <c r="TFK761" s="31"/>
      <c r="TFL761" s="31"/>
      <c r="TFM761" s="31"/>
      <c r="TFN761" s="31"/>
      <c r="TFO761" s="31"/>
      <c r="TFP761" s="31"/>
      <c r="TFQ761" s="31"/>
      <c r="TFR761" s="31"/>
      <c r="TFS761" s="31"/>
      <c r="TFT761" s="31"/>
      <c r="TFU761" s="31"/>
      <c r="TFV761" s="31"/>
      <c r="TFW761" s="31"/>
      <c r="TFX761" s="31"/>
      <c r="TFY761" s="31"/>
      <c r="TFZ761" s="31"/>
      <c r="TGA761" s="31"/>
      <c r="TGB761" s="31"/>
      <c r="TGC761" s="31"/>
      <c r="TGD761" s="31"/>
      <c r="TGE761" s="31"/>
      <c r="TGF761" s="31"/>
      <c r="TGG761" s="31"/>
      <c r="TGH761" s="31"/>
      <c r="TGI761" s="31"/>
      <c r="TGJ761" s="31"/>
      <c r="TGK761" s="31"/>
      <c r="TGL761" s="31"/>
      <c r="TGM761" s="31"/>
      <c r="TGN761" s="31"/>
      <c r="TGO761" s="31"/>
      <c r="TGP761" s="31"/>
      <c r="TGQ761" s="31"/>
      <c r="TGR761" s="31"/>
      <c r="TGS761" s="31"/>
      <c r="TGT761" s="31"/>
      <c r="TGU761" s="31"/>
      <c r="TGV761" s="31"/>
      <c r="TGW761" s="31"/>
      <c r="TGX761" s="31"/>
      <c r="TGY761" s="31"/>
      <c r="TGZ761" s="31"/>
      <c r="THA761" s="31"/>
      <c r="THB761" s="31"/>
      <c r="THC761" s="31"/>
      <c r="THD761" s="31"/>
      <c r="THE761" s="31"/>
      <c r="THF761" s="31"/>
      <c r="THG761" s="31"/>
      <c r="THH761" s="31"/>
      <c r="THI761" s="31"/>
      <c r="THJ761" s="31"/>
      <c r="THK761" s="31"/>
      <c r="THL761" s="31"/>
      <c r="THM761" s="31"/>
      <c r="THN761" s="31"/>
      <c r="THO761" s="31"/>
      <c r="THP761" s="31"/>
      <c r="THQ761" s="31"/>
      <c r="THR761" s="31"/>
      <c r="THS761" s="31"/>
      <c r="THT761" s="31"/>
      <c r="THU761" s="31"/>
      <c r="THV761" s="31"/>
      <c r="THW761" s="31"/>
      <c r="THX761" s="31"/>
      <c r="THY761" s="31"/>
      <c r="THZ761" s="31"/>
      <c r="TIA761" s="31"/>
      <c r="TIB761" s="31"/>
      <c r="TIC761" s="31"/>
      <c r="TID761" s="31"/>
      <c r="TIE761" s="31"/>
      <c r="TIF761" s="31"/>
      <c r="TIG761" s="31"/>
      <c r="TIH761" s="31"/>
      <c r="TII761" s="31"/>
      <c r="TIJ761" s="31"/>
      <c r="TIK761" s="31"/>
      <c r="TIL761" s="31"/>
      <c r="TIM761" s="31"/>
      <c r="TIN761" s="31"/>
      <c r="TIO761" s="31"/>
      <c r="TIP761" s="31"/>
      <c r="TIQ761" s="31"/>
      <c r="TIR761" s="31"/>
      <c r="TIS761" s="31"/>
      <c r="TIT761" s="31"/>
      <c r="TIU761" s="31"/>
      <c r="TIV761" s="31"/>
      <c r="TIW761" s="31"/>
      <c r="TIX761" s="31"/>
      <c r="TIY761" s="31"/>
      <c r="TIZ761" s="31"/>
      <c r="TJA761" s="31"/>
      <c r="TJB761" s="31"/>
      <c r="TJC761" s="31"/>
      <c r="TJD761" s="31"/>
      <c r="TJE761" s="31"/>
      <c r="TJF761" s="31"/>
      <c r="TJG761" s="31"/>
      <c r="TJH761" s="31"/>
      <c r="TJI761" s="31"/>
      <c r="TJJ761" s="31"/>
      <c r="TJK761" s="31"/>
      <c r="TJL761" s="31"/>
      <c r="TJM761" s="31"/>
      <c r="TJN761" s="31"/>
      <c r="TJO761" s="31"/>
      <c r="TJP761" s="31"/>
      <c r="TJQ761" s="31"/>
      <c r="TJR761" s="31"/>
      <c r="TJS761" s="31"/>
      <c r="TJT761" s="31"/>
      <c r="TJU761" s="31"/>
      <c r="TJV761" s="31"/>
      <c r="TJW761" s="31"/>
      <c r="TJX761" s="31"/>
      <c r="TJY761" s="31"/>
      <c r="TJZ761" s="31"/>
      <c r="TKA761" s="31"/>
      <c r="TKB761" s="31"/>
      <c r="TKC761" s="31"/>
      <c r="TKD761" s="31"/>
      <c r="TKE761" s="31"/>
      <c r="TKF761" s="31"/>
      <c r="TKG761" s="31"/>
      <c r="TKH761" s="31"/>
      <c r="TKI761" s="31"/>
      <c r="TKJ761" s="31"/>
      <c r="TKK761" s="31"/>
      <c r="TKL761" s="31"/>
      <c r="TKM761" s="31"/>
      <c r="TKN761" s="31"/>
      <c r="TKO761" s="31"/>
      <c r="TKP761" s="31"/>
      <c r="TKQ761" s="31"/>
      <c r="TKR761" s="31"/>
      <c r="TKS761" s="31"/>
      <c r="TKT761" s="31"/>
      <c r="TKU761" s="31"/>
      <c r="TKV761" s="31"/>
      <c r="TKW761" s="31"/>
      <c r="TKX761" s="31"/>
      <c r="TKY761" s="31"/>
      <c r="TKZ761" s="31"/>
      <c r="TLA761" s="31"/>
      <c r="TLB761" s="31"/>
      <c r="TLC761" s="31"/>
      <c r="TLD761" s="31"/>
      <c r="TLE761" s="31"/>
      <c r="TLF761" s="31"/>
      <c r="TLG761" s="31"/>
      <c r="TLH761" s="31"/>
      <c r="TLI761" s="31"/>
      <c r="TLJ761" s="31"/>
      <c r="TLK761" s="31"/>
      <c r="TLL761" s="31"/>
      <c r="TLM761" s="31"/>
      <c r="TLN761" s="31"/>
      <c r="TLO761" s="31"/>
      <c r="TLP761" s="31"/>
      <c r="TLQ761" s="31"/>
      <c r="TLR761" s="31"/>
      <c r="TLS761" s="31"/>
      <c r="TLT761" s="31"/>
      <c r="TLU761" s="31"/>
      <c r="TLV761" s="31"/>
      <c r="TLW761" s="31"/>
      <c r="TLX761" s="31"/>
      <c r="TLY761" s="31"/>
      <c r="TLZ761" s="31"/>
      <c r="TMA761" s="31"/>
      <c r="TMB761" s="31"/>
      <c r="TMC761" s="31"/>
      <c r="TMD761" s="31"/>
      <c r="TME761" s="31"/>
      <c r="TMF761" s="31"/>
      <c r="TMG761" s="31"/>
      <c r="TMH761" s="31"/>
      <c r="TMI761" s="31"/>
      <c r="TMJ761" s="31"/>
      <c r="TMK761" s="31"/>
      <c r="TML761" s="31"/>
      <c r="TMM761" s="31"/>
      <c r="TMN761" s="31"/>
      <c r="TMO761" s="31"/>
      <c r="TMP761" s="31"/>
      <c r="TMQ761" s="31"/>
      <c r="TMR761" s="31"/>
      <c r="TMS761" s="31"/>
      <c r="TMT761" s="31"/>
      <c r="TMU761" s="31"/>
      <c r="TMV761" s="31"/>
      <c r="TMW761" s="31"/>
      <c r="TMX761" s="31"/>
      <c r="TMY761" s="31"/>
      <c r="TMZ761" s="31"/>
      <c r="TNA761" s="31"/>
      <c r="TNB761" s="31"/>
      <c r="TNC761" s="31"/>
      <c r="TND761" s="31"/>
      <c r="TNE761" s="31"/>
      <c r="TNF761" s="31"/>
      <c r="TNG761" s="31"/>
      <c r="TNH761" s="31"/>
      <c r="TNI761" s="31"/>
      <c r="TNJ761" s="31"/>
      <c r="TNK761" s="31"/>
      <c r="TNL761" s="31"/>
      <c r="TNM761" s="31"/>
      <c r="TNN761" s="31"/>
      <c r="TNO761" s="31"/>
      <c r="TNP761" s="31"/>
      <c r="TNQ761" s="31"/>
      <c r="TNR761" s="31"/>
      <c r="TNS761" s="31"/>
      <c r="TNT761" s="31"/>
      <c r="TNU761" s="31"/>
      <c r="TNV761" s="31"/>
      <c r="TNW761" s="31"/>
      <c r="TNX761" s="31"/>
      <c r="TNY761" s="31"/>
      <c r="TNZ761" s="31"/>
      <c r="TOA761" s="31"/>
      <c r="TOB761" s="31"/>
      <c r="TOC761" s="31"/>
      <c r="TOD761" s="31"/>
      <c r="TOE761" s="31"/>
      <c r="TOF761" s="31"/>
      <c r="TOG761" s="31"/>
      <c r="TOH761" s="31"/>
      <c r="TOI761" s="31"/>
      <c r="TOJ761" s="31"/>
      <c r="TOK761" s="31"/>
      <c r="TOL761" s="31"/>
      <c r="TOM761" s="31"/>
      <c r="TON761" s="31"/>
      <c r="TOO761" s="31"/>
      <c r="TOP761" s="31"/>
      <c r="TOQ761" s="31"/>
      <c r="TOR761" s="31"/>
      <c r="TOS761" s="31"/>
      <c r="TOT761" s="31"/>
      <c r="TOU761" s="31"/>
      <c r="TOV761" s="31"/>
      <c r="TOW761" s="31"/>
      <c r="TOX761" s="31"/>
      <c r="TOY761" s="31"/>
      <c r="TOZ761" s="31"/>
      <c r="TPA761" s="31"/>
      <c r="TPB761" s="31"/>
      <c r="TPC761" s="31"/>
      <c r="TPD761" s="31"/>
      <c r="TPE761" s="31"/>
      <c r="TPF761" s="31"/>
      <c r="TPG761" s="31"/>
      <c r="TPH761" s="31"/>
      <c r="TPI761" s="31"/>
      <c r="TPJ761" s="31"/>
      <c r="TPK761" s="31"/>
      <c r="TPL761" s="31"/>
      <c r="TPM761" s="31"/>
      <c r="TPN761" s="31"/>
      <c r="TPO761" s="31"/>
      <c r="TPP761" s="31"/>
      <c r="TPQ761" s="31"/>
      <c r="TPR761" s="31"/>
      <c r="TPS761" s="31"/>
      <c r="TPT761" s="31"/>
      <c r="TPU761" s="31"/>
      <c r="TPV761" s="31"/>
      <c r="TPW761" s="31"/>
      <c r="TPX761" s="31"/>
      <c r="TPY761" s="31"/>
      <c r="TPZ761" s="31"/>
      <c r="TQA761" s="31"/>
      <c r="TQB761" s="31"/>
      <c r="TQC761" s="31"/>
      <c r="TQD761" s="31"/>
      <c r="TQE761" s="31"/>
      <c r="TQF761" s="31"/>
      <c r="TQG761" s="31"/>
      <c r="TQH761" s="31"/>
      <c r="TQI761" s="31"/>
      <c r="TQJ761" s="31"/>
      <c r="TQK761" s="31"/>
      <c r="TQL761" s="31"/>
      <c r="TQM761" s="31"/>
      <c r="TQN761" s="31"/>
      <c r="TQO761" s="31"/>
      <c r="TQP761" s="31"/>
      <c r="TQQ761" s="31"/>
      <c r="TQR761" s="31"/>
      <c r="TQS761" s="31"/>
      <c r="TQT761" s="31"/>
      <c r="TQU761" s="31"/>
      <c r="TQV761" s="31"/>
      <c r="TQW761" s="31"/>
      <c r="TQX761" s="31"/>
      <c r="TQY761" s="31"/>
      <c r="TQZ761" s="31"/>
      <c r="TRA761" s="31"/>
      <c r="TRB761" s="31"/>
      <c r="TRC761" s="31"/>
      <c r="TRD761" s="31"/>
      <c r="TRE761" s="31"/>
      <c r="TRF761" s="31"/>
      <c r="TRG761" s="31"/>
      <c r="TRH761" s="31"/>
      <c r="TRI761" s="31"/>
      <c r="TRJ761" s="31"/>
      <c r="TRK761" s="31"/>
      <c r="TRL761" s="31"/>
      <c r="TRM761" s="31"/>
      <c r="TRN761" s="31"/>
      <c r="TRO761" s="31"/>
      <c r="TRP761" s="31"/>
      <c r="TRQ761" s="31"/>
      <c r="TRR761" s="31"/>
      <c r="TRS761" s="31"/>
      <c r="TRT761" s="31"/>
      <c r="TRU761" s="31"/>
      <c r="TRV761" s="31"/>
      <c r="TRW761" s="31"/>
      <c r="TRX761" s="31"/>
      <c r="TRY761" s="31"/>
      <c r="TRZ761" s="31"/>
      <c r="TSA761" s="31"/>
      <c r="TSB761" s="31"/>
      <c r="TSC761" s="31"/>
      <c r="TSD761" s="31"/>
      <c r="TSE761" s="31"/>
      <c r="TSF761" s="31"/>
      <c r="TSG761" s="31"/>
      <c r="TSH761" s="31"/>
      <c r="TSI761" s="31"/>
      <c r="TSJ761" s="31"/>
      <c r="TSK761" s="31"/>
      <c r="TSL761" s="31"/>
      <c r="TSM761" s="31"/>
      <c r="TSN761" s="31"/>
      <c r="TSO761" s="31"/>
      <c r="TSP761" s="31"/>
      <c r="TSQ761" s="31"/>
      <c r="TSR761" s="31"/>
      <c r="TSS761" s="31"/>
      <c r="TST761" s="31"/>
      <c r="TSU761" s="31"/>
      <c r="TSV761" s="31"/>
      <c r="TSW761" s="31"/>
      <c r="TSX761" s="31"/>
      <c r="TSY761" s="31"/>
      <c r="TSZ761" s="31"/>
      <c r="TTA761" s="31"/>
      <c r="TTB761" s="31"/>
      <c r="TTC761" s="31"/>
      <c r="TTD761" s="31"/>
      <c r="TTE761" s="31"/>
      <c r="TTF761" s="31"/>
      <c r="TTG761" s="31"/>
      <c r="TTH761" s="31"/>
      <c r="TTI761" s="31"/>
      <c r="TTJ761" s="31"/>
      <c r="TTK761" s="31"/>
      <c r="TTL761" s="31"/>
      <c r="TTM761" s="31"/>
      <c r="TTN761" s="31"/>
      <c r="TTO761" s="31"/>
      <c r="TTP761" s="31"/>
      <c r="TTQ761" s="31"/>
      <c r="TTR761" s="31"/>
      <c r="TTS761" s="31"/>
      <c r="TTT761" s="31"/>
      <c r="TTU761" s="31"/>
      <c r="TTV761" s="31"/>
      <c r="TTW761" s="31"/>
      <c r="TTX761" s="31"/>
      <c r="TTY761" s="31"/>
      <c r="TTZ761" s="31"/>
      <c r="TUA761" s="31"/>
      <c r="TUB761" s="31"/>
      <c r="TUC761" s="31"/>
      <c r="TUD761" s="31"/>
      <c r="TUE761" s="31"/>
      <c r="TUF761" s="31"/>
      <c r="TUG761" s="31"/>
      <c r="TUH761" s="31"/>
      <c r="TUI761" s="31"/>
      <c r="TUJ761" s="31"/>
      <c r="TUK761" s="31"/>
      <c r="TUL761" s="31"/>
      <c r="TUM761" s="31"/>
      <c r="TUN761" s="31"/>
      <c r="TUO761" s="31"/>
      <c r="TUP761" s="31"/>
      <c r="TUQ761" s="31"/>
      <c r="TUR761" s="31"/>
      <c r="TUS761" s="31"/>
      <c r="TUT761" s="31"/>
      <c r="TUU761" s="31"/>
      <c r="TUV761" s="31"/>
      <c r="TUW761" s="31"/>
      <c r="TUX761" s="31"/>
      <c r="TUY761" s="31"/>
      <c r="TUZ761" s="31"/>
      <c r="TVA761" s="31"/>
      <c r="TVB761" s="31"/>
      <c r="TVC761" s="31"/>
      <c r="TVD761" s="31"/>
      <c r="TVE761" s="31"/>
      <c r="TVF761" s="31"/>
      <c r="TVG761" s="31"/>
      <c r="TVH761" s="31"/>
      <c r="TVI761" s="31"/>
      <c r="TVJ761" s="31"/>
      <c r="TVK761" s="31"/>
      <c r="TVL761" s="31"/>
      <c r="TVM761" s="31"/>
      <c r="TVN761" s="31"/>
      <c r="TVO761" s="31"/>
      <c r="TVP761" s="31"/>
      <c r="TVQ761" s="31"/>
      <c r="TVR761" s="31"/>
      <c r="TVS761" s="31"/>
      <c r="TVT761" s="31"/>
      <c r="TVU761" s="31"/>
      <c r="TVV761" s="31"/>
      <c r="TVW761" s="31"/>
      <c r="TVX761" s="31"/>
      <c r="TVY761" s="31"/>
      <c r="TVZ761" s="31"/>
      <c r="TWA761" s="31"/>
      <c r="TWB761" s="31"/>
      <c r="TWC761" s="31"/>
      <c r="TWD761" s="31"/>
      <c r="TWE761" s="31"/>
      <c r="TWF761" s="31"/>
      <c r="TWG761" s="31"/>
      <c r="TWH761" s="31"/>
      <c r="TWI761" s="31"/>
      <c r="TWJ761" s="31"/>
      <c r="TWK761" s="31"/>
      <c r="TWL761" s="31"/>
      <c r="TWM761" s="31"/>
      <c r="TWN761" s="31"/>
      <c r="TWO761" s="31"/>
      <c r="TWP761" s="31"/>
      <c r="TWQ761" s="31"/>
      <c r="TWR761" s="31"/>
      <c r="TWS761" s="31"/>
      <c r="TWT761" s="31"/>
      <c r="TWU761" s="31"/>
      <c r="TWV761" s="31"/>
      <c r="TWW761" s="31"/>
      <c r="TWX761" s="31"/>
      <c r="TWY761" s="31"/>
      <c r="TWZ761" s="31"/>
      <c r="TXA761" s="31"/>
      <c r="TXB761" s="31"/>
      <c r="TXC761" s="31"/>
      <c r="TXD761" s="31"/>
      <c r="TXE761" s="31"/>
      <c r="TXF761" s="31"/>
      <c r="TXG761" s="31"/>
      <c r="TXH761" s="31"/>
      <c r="TXI761" s="31"/>
      <c r="TXJ761" s="31"/>
      <c r="TXK761" s="31"/>
      <c r="TXL761" s="31"/>
      <c r="TXM761" s="31"/>
      <c r="TXN761" s="31"/>
      <c r="TXO761" s="31"/>
      <c r="TXP761" s="31"/>
      <c r="TXQ761" s="31"/>
      <c r="TXR761" s="31"/>
      <c r="TXS761" s="31"/>
      <c r="TXT761" s="31"/>
      <c r="TXU761" s="31"/>
      <c r="TXV761" s="31"/>
      <c r="TXW761" s="31"/>
      <c r="TXX761" s="31"/>
      <c r="TXY761" s="31"/>
      <c r="TXZ761" s="31"/>
      <c r="TYA761" s="31"/>
      <c r="TYB761" s="31"/>
      <c r="TYC761" s="31"/>
      <c r="TYD761" s="31"/>
      <c r="TYE761" s="31"/>
      <c r="TYF761" s="31"/>
      <c r="TYG761" s="31"/>
      <c r="TYH761" s="31"/>
      <c r="TYI761" s="31"/>
      <c r="TYJ761" s="31"/>
      <c r="TYK761" s="31"/>
      <c r="TYL761" s="31"/>
      <c r="TYM761" s="31"/>
      <c r="TYN761" s="31"/>
      <c r="TYO761" s="31"/>
      <c r="TYP761" s="31"/>
      <c r="TYQ761" s="31"/>
      <c r="TYR761" s="31"/>
      <c r="TYS761" s="31"/>
      <c r="TYT761" s="31"/>
      <c r="TYU761" s="31"/>
      <c r="TYV761" s="31"/>
      <c r="TYW761" s="31"/>
      <c r="TYX761" s="31"/>
      <c r="TYY761" s="31"/>
      <c r="TYZ761" s="31"/>
      <c r="TZA761" s="31"/>
      <c r="TZB761" s="31"/>
      <c r="TZC761" s="31"/>
      <c r="TZD761" s="31"/>
      <c r="TZE761" s="31"/>
      <c r="TZF761" s="31"/>
      <c r="TZG761" s="31"/>
      <c r="TZH761" s="31"/>
      <c r="TZI761" s="31"/>
      <c r="TZJ761" s="31"/>
      <c r="TZK761" s="31"/>
      <c r="TZL761" s="31"/>
      <c r="TZM761" s="31"/>
      <c r="TZN761" s="31"/>
      <c r="TZO761" s="31"/>
      <c r="TZP761" s="31"/>
      <c r="TZQ761" s="31"/>
      <c r="TZR761" s="31"/>
      <c r="TZS761" s="31"/>
      <c r="TZT761" s="31"/>
      <c r="TZU761" s="31"/>
      <c r="TZV761" s="31"/>
      <c r="TZW761" s="31"/>
      <c r="TZX761" s="31"/>
      <c r="TZY761" s="31"/>
      <c r="TZZ761" s="31"/>
      <c r="UAA761" s="31"/>
      <c r="UAB761" s="31"/>
      <c r="UAC761" s="31"/>
      <c r="UAD761" s="31"/>
      <c r="UAE761" s="31"/>
      <c r="UAF761" s="31"/>
      <c r="UAG761" s="31"/>
      <c r="UAH761" s="31"/>
      <c r="UAI761" s="31"/>
      <c r="UAJ761" s="31"/>
      <c r="UAK761" s="31"/>
      <c r="UAL761" s="31"/>
      <c r="UAM761" s="31"/>
      <c r="UAN761" s="31"/>
      <c r="UAO761" s="31"/>
      <c r="UAP761" s="31"/>
      <c r="UAQ761" s="31"/>
      <c r="UAR761" s="31"/>
      <c r="UAS761" s="31"/>
      <c r="UAT761" s="31"/>
      <c r="UAU761" s="31"/>
      <c r="UAV761" s="31"/>
      <c r="UAW761" s="31"/>
      <c r="UAX761" s="31"/>
      <c r="UAY761" s="31"/>
      <c r="UAZ761" s="31"/>
      <c r="UBA761" s="31"/>
      <c r="UBB761" s="31"/>
      <c r="UBC761" s="31"/>
      <c r="UBD761" s="31"/>
      <c r="UBE761" s="31"/>
      <c r="UBF761" s="31"/>
      <c r="UBG761" s="31"/>
      <c r="UBH761" s="31"/>
      <c r="UBI761" s="31"/>
      <c r="UBJ761" s="31"/>
      <c r="UBK761" s="31"/>
      <c r="UBL761" s="31"/>
      <c r="UBM761" s="31"/>
      <c r="UBN761" s="31"/>
      <c r="UBO761" s="31"/>
      <c r="UBP761" s="31"/>
      <c r="UBQ761" s="31"/>
      <c r="UBR761" s="31"/>
      <c r="UBS761" s="31"/>
      <c r="UBT761" s="31"/>
      <c r="UBU761" s="31"/>
      <c r="UBV761" s="31"/>
      <c r="UBW761" s="31"/>
      <c r="UBX761" s="31"/>
      <c r="UBY761" s="31"/>
      <c r="UBZ761" s="31"/>
      <c r="UCA761" s="31"/>
      <c r="UCB761" s="31"/>
      <c r="UCC761" s="31"/>
      <c r="UCD761" s="31"/>
      <c r="UCE761" s="31"/>
      <c r="UCF761" s="31"/>
      <c r="UCG761" s="31"/>
      <c r="UCH761" s="31"/>
      <c r="UCI761" s="31"/>
      <c r="UCJ761" s="31"/>
      <c r="UCK761" s="31"/>
      <c r="UCL761" s="31"/>
      <c r="UCM761" s="31"/>
      <c r="UCN761" s="31"/>
      <c r="UCO761" s="31"/>
      <c r="UCP761" s="31"/>
      <c r="UCQ761" s="31"/>
      <c r="UCR761" s="31"/>
      <c r="UCS761" s="31"/>
      <c r="UCT761" s="31"/>
      <c r="UCU761" s="31"/>
      <c r="UCV761" s="31"/>
      <c r="UCW761" s="31"/>
      <c r="UCX761" s="31"/>
      <c r="UCY761" s="31"/>
      <c r="UCZ761" s="31"/>
      <c r="UDA761" s="31"/>
      <c r="UDB761" s="31"/>
      <c r="UDC761" s="31"/>
      <c r="UDD761" s="31"/>
      <c r="UDE761" s="31"/>
      <c r="UDF761" s="31"/>
      <c r="UDG761" s="31"/>
      <c r="UDH761" s="31"/>
      <c r="UDI761" s="31"/>
      <c r="UDJ761" s="31"/>
      <c r="UDK761" s="31"/>
      <c r="UDL761" s="31"/>
      <c r="UDM761" s="31"/>
      <c r="UDN761" s="31"/>
      <c r="UDO761" s="31"/>
      <c r="UDP761" s="31"/>
      <c r="UDQ761" s="31"/>
      <c r="UDR761" s="31"/>
      <c r="UDS761" s="31"/>
      <c r="UDT761" s="31"/>
      <c r="UDU761" s="31"/>
      <c r="UDV761" s="31"/>
      <c r="UDW761" s="31"/>
      <c r="UDX761" s="31"/>
      <c r="UDY761" s="31"/>
      <c r="UDZ761" s="31"/>
      <c r="UEA761" s="31"/>
      <c r="UEB761" s="31"/>
      <c r="UEC761" s="31"/>
      <c r="UED761" s="31"/>
      <c r="UEE761" s="31"/>
      <c r="UEF761" s="31"/>
      <c r="UEG761" s="31"/>
      <c r="UEH761" s="31"/>
      <c r="UEI761" s="31"/>
      <c r="UEJ761" s="31"/>
      <c r="UEK761" s="31"/>
      <c r="UEL761" s="31"/>
      <c r="UEM761" s="31"/>
      <c r="UEN761" s="31"/>
      <c r="UEO761" s="31"/>
      <c r="UEP761" s="31"/>
      <c r="UEQ761" s="31"/>
      <c r="UER761" s="31"/>
      <c r="UES761" s="31"/>
      <c r="UET761" s="31"/>
      <c r="UEU761" s="31"/>
      <c r="UEV761" s="31"/>
      <c r="UEW761" s="31"/>
      <c r="UEX761" s="31"/>
      <c r="UEY761" s="31"/>
      <c r="UEZ761" s="31"/>
      <c r="UFA761" s="31"/>
      <c r="UFB761" s="31"/>
      <c r="UFC761" s="31"/>
      <c r="UFD761" s="31"/>
      <c r="UFE761" s="31"/>
      <c r="UFF761" s="31"/>
      <c r="UFG761" s="31"/>
      <c r="UFH761" s="31"/>
      <c r="UFI761" s="31"/>
      <c r="UFJ761" s="31"/>
      <c r="UFK761" s="31"/>
      <c r="UFL761" s="31"/>
      <c r="UFM761" s="31"/>
      <c r="UFN761" s="31"/>
      <c r="UFO761" s="31"/>
      <c r="UFP761" s="31"/>
      <c r="UFQ761" s="31"/>
      <c r="UFR761" s="31"/>
      <c r="UFS761" s="31"/>
      <c r="UFT761" s="31"/>
      <c r="UFU761" s="31"/>
      <c r="UFV761" s="31"/>
      <c r="UFW761" s="31"/>
      <c r="UFX761" s="31"/>
      <c r="UFY761" s="31"/>
      <c r="UFZ761" s="31"/>
      <c r="UGA761" s="31"/>
      <c r="UGB761" s="31"/>
      <c r="UGC761" s="31"/>
      <c r="UGD761" s="31"/>
      <c r="UGE761" s="31"/>
      <c r="UGF761" s="31"/>
      <c r="UGG761" s="31"/>
      <c r="UGH761" s="31"/>
      <c r="UGI761" s="31"/>
      <c r="UGJ761" s="31"/>
      <c r="UGK761" s="31"/>
      <c r="UGL761" s="31"/>
      <c r="UGM761" s="31"/>
      <c r="UGN761" s="31"/>
      <c r="UGO761" s="31"/>
      <c r="UGP761" s="31"/>
      <c r="UGQ761" s="31"/>
      <c r="UGR761" s="31"/>
      <c r="UGS761" s="31"/>
      <c r="UGT761" s="31"/>
      <c r="UGU761" s="31"/>
      <c r="UGV761" s="31"/>
      <c r="UGW761" s="31"/>
      <c r="UGX761" s="31"/>
      <c r="UGY761" s="31"/>
      <c r="UGZ761" s="31"/>
      <c r="UHA761" s="31"/>
      <c r="UHB761" s="31"/>
      <c r="UHC761" s="31"/>
      <c r="UHD761" s="31"/>
      <c r="UHE761" s="31"/>
      <c r="UHF761" s="31"/>
      <c r="UHG761" s="31"/>
      <c r="UHH761" s="31"/>
      <c r="UHI761" s="31"/>
      <c r="UHJ761" s="31"/>
      <c r="UHK761" s="31"/>
      <c r="UHL761" s="31"/>
      <c r="UHM761" s="31"/>
      <c r="UHN761" s="31"/>
      <c r="UHO761" s="31"/>
      <c r="UHP761" s="31"/>
      <c r="UHQ761" s="31"/>
      <c r="UHR761" s="31"/>
      <c r="UHS761" s="31"/>
      <c r="UHT761" s="31"/>
      <c r="UHU761" s="31"/>
      <c r="UHV761" s="31"/>
      <c r="UHW761" s="31"/>
      <c r="UHX761" s="31"/>
      <c r="UHY761" s="31"/>
      <c r="UHZ761" s="31"/>
      <c r="UIA761" s="31"/>
      <c r="UIB761" s="31"/>
      <c r="UIC761" s="31"/>
      <c r="UID761" s="31"/>
      <c r="UIE761" s="31"/>
      <c r="UIF761" s="31"/>
      <c r="UIG761" s="31"/>
      <c r="UIH761" s="31"/>
      <c r="UII761" s="31"/>
      <c r="UIJ761" s="31"/>
      <c r="UIK761" s="31"/>
      <c r="UIL761" s="31"/>
      <c r="UIM761" s="31"/>
      <c r="UIN761" s="31"/>
      <c r="UIO761" s="31"/>
      <c r="UIP761" s="31"/>
      <c r="UIQ761" s="31"/>
      <c r="UIR761" s="31"/>
      <c r="UIS761" s="31"/>
      <c r="UIT761" s="31"/>
      <c r="UIU761" s="31"/>
      <c r="UIV761" s="31"/>
      <c r="UIW761" s="31"/>
      <c r="UIX761" s="31"/>
      <c r="UIY761" s="31"/>
      <c r="UIZ761" s="31"/>
      <c r="UJA761" s="31"/>
      <c r="UJB761" s="31"/>
      <c r="UJC761" s="31"/>
      <c r="UJD761" s="31"/>
      <c r="UJE761" s="31"/>
      <c r="UJF761" s="31"/>
      <c r="UJG761" s="31"/>
      <c r="UJH761" s="31"/>
      <c r="UJI761" s="31"/>
      <c r="UJJ761" s="31"/>
      <c r="UJK761" s="31"/>
      <c r="UJL761" s="31"/>
      <c r="UJM761" s="31"/>
      <c r="UJN761" s="31"/>
      <c r="UJO761" s="31"/>
      <c r="UJP761" s="31"/>
      <c r="UJQ761" s="31"/>
      <c r="UJR761" s="31"/>
      <c r="UJS761" s="31"/>
      <c r="UJT761" s="31"/>
      <c r="UJU761" s="31"/>
      <c r="UJV761" s="31"/>
      <c r="UJW761" s="31"/>
      <c r="UJX761" s="31"/>
      <c r="UJY761" s="31"/>
      <c r="UJZ761" s="31"/>
      <c r="UKA761" s="31"/>
      <c r="UKB761" s="31"/>
      <c r="UKC761" s="31"/>
      <c r="UKD761" s="31"/>
      <c r="UKE761" s="31"/>
      <c r="UKF761" s="31"/>
      <c r="UKG761" s="31"/>
      <c r="UKH761" s="31"/>
      <c r="UKI761" s="31"/>
      <c r="UKJ761" s="31"/>
      <c r="UKK761" s="31"/>
      <c r="UKL761" s="31"/>
      <c r="UKM761" s="31"/>
      <c r="UKN761" s="31"/>
      <c r="UKO761" s="31"/>
      <c r="UKP761" s="31"/>
      <c r="UKQ761" s="31"/>
      <c r="UKR761" s="31"/>
      <c r="UKS761" s="31"/>
      <c r="UKT761" s="31"/>
      <c r="UKU761" s="31"/>
      <c r="UKV761" s="31"/>
      <c r="UKW761" s="31"/>
      <c r="UKX761" s="31"/>
      <c r="UKY761" s="31"/>
      <c r="UKZ761" s="31"/>
      <c r="ULA761" s="31"/>
      <c r="ULB761" s="31"/>
      <c r="ULC761" s="31"/>
      <c r="ULD761" s="31"/>
      <c r="ULE761" s="31"/>
      <c r="ULF761" s="31"/>
      <c r="ULG761" s="31"/>
      <c r="ULH761" s="31"/>
      <c r="ULI761" s="31"/>
      <c r="ULJ761" s="31"/>
      <c r="ULK761" s="31"/>
      <c r="ULL761" s="31"/>
      <c r="ULM761" s="31"/>
      <c r="ULN761" s="31"/>
      <c r="ULO761" s="31"/>
      <c r="ULP761" s="31"/>
      <c r="ULQ761" s="31"/>
      <c r="ULR761" s="31"/>
      <c r="ULS761" s="31"/>
      <c r="ULT761" s="31"/>
      <c r="ULU761" s="31"/>
      <c r="ULV761" s="31"/>
      <c r="ULW761" s="31"/>
      <c r="ULX761" s="31"/>
      <c r="ULY761" s="31"/>
      <c r="ULZ761" s="31"/>
      <c r="UMA761" s="31"/>
      <c r="UMB761" s="31"/>
      <c r="UMC761" s="31"/>
      <c r="UMD761" s="31"/>
      <c r="UME761" s="31"/>
      <c r="UMF761" s="31"/>
      <c r="UMG761" s="31"/>
      <c r="UMH761" s="31"/>
      <c r="UMI761" s="31"/>
      <c r="UMJ761" s="31"/>
      <c r="UMK761" s="31"/>
      <c r="UML761" s="31"/>
      <c r="UMM761" s="31"/>
      <c r="UMN761" s="31"/>
      <c r="UMO761" s="31"/>
      <c r="UMP761" s="31"/>
      <c r="UMQ761" s="31"/>
      <c r="UMR761" s="31"/>
      <c r="UMS761" s="31"/>
      <c r="UMT761" s="31"/>
      <c r="UMU761" s="31"/>
      <c r="UMV761" s="31"/>
      <c r="UMW761" s="31"/>
      <c r="UMX761" s="31"/>
      <c r="UMY761" s="31"/>
      <c r="UMZ761" s="31"/>
      <c r="UNA761" s="31"/>
      <c r="UNB761" s="31"/>
      <c r="UNC761" s="31"/>
      <c r="UND761" s="31"/>
      <c r="UNE761" s="31"/>
      <c r="UNF761" s="31"/>
      <c r="UNG761" s="31"/>
      <c r="UNH761" s="31"/>
      <c r="UNI761" s="31"/>
      <c r="UNJ761" s="31"/>
      <c r="UNK761" s="31"/>
      <c r="UNL761" s="31"/>
      <c r="UNM761" s="31"/>
      <c r="UNN761" s="31"/>
      <c r="UNO761" s="31"/>
      <c r="UNP761" s="31"/>
      <c r="UNQ761" s="31"/>
      <c r="UNR761" s="31"/>
      <c r="UNS761" s="31"/>
      <c r="UNT761" s="31"/>
      <c r="UNU761" s="31"/>
      <c r="UNV761" s="31"/>
      <c r="UNW761" s="31"/>
      <c r="UNX761" s="31"/>
      <c r="UNY761" s="31"/>
      <c r="UNZ761" s="31"/>
      <c r="UOA761" s="31"/>
      <c r="UOB761" s="31"/>
      <c r="UOC761" s="31"/>
      <c r="UOD761" s="31"/>
      <c r="UOE761" s="31"/>
      <c r="UOF761" s="31"/>
      <c r="UOG761" s="31"/>
      <c r="UOH761" s="31"/>
      <c r="UOI761" s="31"/>
      <c r="UOJ761" s="31"/>
      <c r="UOK761" s="31"/>
      <c r="UOL761" s="31"/>
      <c r="UOM761" s="31"/>
      <c r="UON761" s="31"/>
      <c r="UOO761" s="31"/>
      <c r="UOP761" s="31"/>
      <c r="UOQ761" s="31"/>
      <c r="UOR761" s="31"/>
      <c r="UOS761" s="31"/>
      <c r="UOT761" s="31"/>
      <c r="UOU761" s="31"/>
      <c r="UOV761" s="31"/>
      <c r="UOW761" s="31"/>
      <c r="UOX761" s="31"/>
      <c r="UOY761" s="31"/>
      <c r="UOZ761" s="31"/>
      <c r="UPA761" s="31"/>
      <c r="UPB761" s="31"/>
      <c r="UPC761" s="31"/>
      <c r="UPD761" s="31"/>
      <c r="UPE761" s="31"/>
      <c r="UPF761" s="31"/>
      <c r="UPG761" s="31"/>
      <c r="UPH761" s="31"/>
      <c r="UPI761" s="31"/>
      <c r="UPJ761" s="31"/>
      <c r="UPK761" s="31"/>
      <c r="UPL761" s="31"/>
      <c r="UPM761" s="31"/>
      <c r="UPN761" s="31"/>
      <c r="UPO761" s="31"/>
      <c r="UPP761" s="31"/>
      <c r="UPQ761" s="31"/>
      <c r="UPR761" s="31"/>
      <c r="UPS761" s="31"/>
      <c r="UPT761" s="31"/>
      <c r="UPU761" s="31"/>
      <c r="UPV761" s="31"/>
      <c r="UPW761" s="31"/>
      <c r="UPX761" s="31"/>
      <c r="UPY761" s="31"/>
      <c r="UPZ761" s="31"/>
      <c r="UQA761" s="31"/>
      <c r="UQB761" s="31"/>
      <c r="UQC761" s="31"/>
      <c r="UQD761" s="31"/>
      <c r="UQE761" s="31"/>
      <c r="UQF761" s="31"/>
      <c r="UQG761" s="31"/>
      <c r="UQH761" s="31"/>
      <c r="UQI761" s="31"/>
      <c r="UQJ761" s="31"/>
      <c r="UQK761" s="31"/>
      <c r="UQL761" s="31"/>
      <c r="UQM761" s="31"/>
      <c r="UQN761" s="31"/>
      <c r="UQO761" s="31"/>
      <c r="UQP761" s="31"/>
      <c r="UQQ761" s="31"/>
      <c r="UQR761" s="31"/>
      <c r="UQS761" s="31"/>
      <c r="UQT761" s="31"/>
      <c r="UQU761" s="31"/>
      <c r="UQV761" s="31"/>
      <c r="UQW761" s="31"/>
      <c r="UQX761" s="31"/>
      <c r="UQY761" s="31"/>
      <c r="UQZ761" s="31"/>
      <c r="URA761" s="31"/>
      <c r="URB761" s="31"/>
      <c r="URC761" s="31"/>
      <c r="URD761" s="31"/>
      <c r="URE761" s="31"/>
      <c r="URF761" s="31"/>
      <c r="URG761" s="31"/>
      <c r="URH761" s="31"/>
      <c r="URI761" s="31"/>
      <c r="URJ761" s="31"/>
      <c r="URK761" s="31"/>
      <c r="URL761" s="31"/>
      <c r="URM761" s="31"/>
      <c r="URN761" s="31"/>
      <c r="URO761" s="31"/>
      <c r="URP761" s="31"/>
      <c r="URQ761" s="31"/>
      <c r="URR761" s="31"/>
      <c r="URS761" s="31"/>
      <c r="URT761" s="31"/>
      <c r="URU761" s="31"/>
      <c r="URV761" s="31"/>
      <c r="URW761" s="31"/>
      <c r="URX761" s="31"/>
      <c r="URY761" s="31"/>
      <c r="URZ761" s="31"/>
      <c r="USA761" s="31"/>
      <c r="USB761" s="31"/>
      <c r="USC761" s="31"/>
      <c r="USD761" s="31"/>
      <c r="USE761" s="31"/>
      <c r="USF761" s="31"/>
      <c r="USG761" s="31"/>
      <c r="USH761" s="31"/>
      <c r="USI761" s="31"/>
      <c r="USJ761" s="31"/>
      <c r="USK761" s="31"/>
      <c r="USL761" s="31"/>
      <c r="USM761" s="31"/>
      <c r="USN761" s="31"/>
      <c r="USO761" s="31"/>
      <c r="USP761" s="31"/>
      <c r="USQ761" s="31"/>
      <c r="USR761" s="31"/>
      <c r="USS761" s="31"/>
      <c r="UST761" s="31"/>
      <c r="USU761" s="31"/>
      <c r="USV761" s="31"/>
      <c r="USW761" s="31"/>
      <c r="USX761" s="31"/>
      <c r="USY761" s="31"/>
      <c r="USZ761" s="31"/>
      <c r="UTA761" s="31"/>
      <c r="UTB761" s="31"/>
      <c r="UTC761" s="31"/>
      <c r="UTD761" s="31"/>
      <c r="UTE761" s="31"/>
      <c r="UTF761" s="31"/>
      <c r="UTG761" s="31"/>
      <c r="UTH761" s="31"/>
      <c r="UTI761" s="31"/>
      <c r="UTJ761" s="31"/>
      <c r="UTK761" s="31"/>
      <c r="UTL761" s="31"/>
      <c r="UTM761" s="31"/>
      <c r="UTN761" s="31"/>
      <c r="UTO761" s="31"/>
      <c r="UTP761" s="31"/>
      <c r="UTQ761" s="31"/>
      <c r="UTR761" s="31"/>
      <c r="UTS761" s="31"/>
      <c r="UTT761" s="31"/>
      <c r="UTU761" s="31"/>
      <c r="UTV761" s="31"/>
      <c r="UTW761" s="31"/>
      <c r="UTX761" s="31"/>
      <c r="UTY761" s="31"/>
      <c r="UTZ761" s="31"/>
      <c r="UUA761" s="31"/>
      <c r="UUB761" s="31"/>
      <c r="UUC761" s="31"/>
      <c r="UUD761" s="31"/>
      <c r="UUE761" s="31"/>
      <c r="UUF761" s="31"/>
      <c r="UUG761" s="31"/>
      <c r="UUH761" s="31"/>
      <c r="UUI761" s="31"/>
      <c r="UUJ761" s="31"/>
      <c r="UUK761" s="31"/>
      <c r="UUL761" s="31"/>
      <c r="UUM761" s="31"/>
      <c r="UUN761" s="31"/>
      <c r="UUO761" s="31"/>
      <c r="UUP761" s="31"/>
      <c r="UUQ761" s="31"/>
      <c r="UUR761" s="31"/>
      <c r="UUS761" s="31"/>
      <c r="UUT761" s="31"/>
      <c r="UUU761" s="31"/>
      <c r="UUV761" s="31"/>
      <c r="UUW761" s="31"/>
      <c r="UUX761" s="31"/>
      <c r="UUY761" s="31"/>
      <c r="UUZ761" s="31"/>
      <c r="UVA761" s="31"/>
      <c r="UVB761" s="31"/>
      <c r="UVC761" s="31"/>
      <c r="UVD761" s="31"/>
      <c r="UVE761" s="31"/>
      <c r="UVF761" s="31"/>
      <c r="UVG761" s="31"/>
      <c r="UVH761" s="31"/>
      <c r="UVI761" s="31"/>
      <c r="UVJ761" s="31"/>
      <c r="UVK761" s="31"/>
      <c r="UVL761" s="31"/>
      <c r="UVM761" s="31"/>
      <c r="UVN761" s="31"/>
      <c r="UVO761" s="31"/>
      <c r="UVP761" s="31"/>
      <c r="UVQ761" s="31"/>
      <c r="UVR761" s="31"/>
      <c r="UVS761" s="31"/>
      <c r="UVT761" s="31"/>
      <c r="UVU761" s="31"/>
      <c r="UVV761" s="31"/>
      <c r="UVW761" s="31"/>
      <c r="UVX761" s="31"/>
      <c r="UVY761" s="31"/>
      <c r="UVZ761" s="31"/>
      <c r="UWA761" s="31"/>
      <c r="UWB761" s="31"/>
      <c r="UWC761" s="31"/>
      <c r="UWD761" s="31"/>
      <c r="UWE761" s="31"/>
      <c r="UWF761" s="31"/>
      <c r="UWG761" s="31"/>
      <c r="UWH761" s="31"/>
      <c r="UWI761" s="31"/>
      <c r="UWJ761" s="31"/>
      <c r="UWK761" s="31"/>
      <c r="UWL761" s="31"/>
      <c r="UWM761" s="31"/>
      <c r="UWN761" s="31"/>
      <c r="UWO761" s="31"/>
      <c r="UWP761" s="31"/>
      <c r="UWQ761" s="31"/>
      <c r="UWR761" s="31"/>
      <c r="UWS761" s="31"/>
      <c r="UWT761" s="31"/>
      <c r="UWU761" s="31"/>
      <c r="UWV761" s="31"/>
      <c r="UWW761" s="31"/>
      <c r="UWX761" s="31"/>
      <c r="UWY761" s="31"/>
      <c r="UWZ761" s="31"/>
      <c r="UXA761" s="31"/>
      <c r="UXB761" s="31"/>
      <c r="UXC761" s="31"/>
      <c r="UXD761" s="31"/>
      <c r="UXE761" s="31"/>
      <c r="UXF761" s="31"/>
      <c r="UXG761" s="31"/>
      <c r="UXH761" s="31"/>
      <c r="UXI761" s="31"/>
      <c r="UXJ761" s="31"/>
      <c r="UXK761" s="31"/>
      <c r="UXL761" s="31"/>
      <c r="UXM761" s="31"/>
      <c r="UXN761" s="31"/>
      <c r="UXO761" s="31"/>
      <c r="UXP761" s="31"/>
      <c r="UXQ761" s="31"/>
      <c r="UXR761" s="31"/>
      <c r="UXS761" s="31"/>
      <c r="UXT761" s="31"/>
      <c r="UXU761" s="31"/>
      <c r="UXV761" s="31"/>
      <c r="UXW761" s="31"/>
      <c r="UXX761" s="31"/>
      <c r="UXY761" s="31"/>
      <c r="UXZ761" s="31"/>
      <c r="UYA761" s="31"/>
      <c r="UYB761" s="31"/>
      <c r="UYC761" s="31"/>
      <c r="UYD761" s="31"/>
      <c r="UYE761" s="31"/>
      <c r="UYF761" s="31"/>
      <c r="UYG761" s="31"/>
      <c r="UYH761" s="31"/>
      <c r="UYI761" s="31"/>
      <c r="UYJ761" s="31"/>
      <c r="UYK761" s="31"/>
      <c r="UYL761" s="31"/>
      <c r="UYM761" s="31"/>
      <c r="UYN761" s="31"/>
      <c r="UYO761" s="31"/>
      <c r="UYP761" s="31"/>
      <c r="UYQ761" s="31"/>
      <c r="UYR761" s="31"/>
      <c r="UYS761" s="31"/>
      <c r="UYT761" s="31"/>
      <c r="UYU761" s="31"/>
      <c r="UYV761" s="31"/>
      <c r="UYW761" s="31"/>
      <c r="UYX761" s="31"/>
      <c r="UYY761" s="31"/>
      <c r="UYZ761" s="31"/>
      <c r="UZA761" s="31"/>
      <c r="UZB761" s="31"/>
      <c r="UZC761" s="31"/>
      <c r="UZD761" s="31"/>
      <c r="UZE761" s="31"/>
      <c r="UZF761" s="31"/>
      <c r="UZG761" s="31"/>
      <c r="UZH761" s="31"/>
      <c r="UZI761" s="31"/>
      <c r="UZJ761" s="31"/>
      <c r="UZK761" s="31"/>
      <c r="UZL761" s="31"/>
      <c r="UZM761" s="31"/>
      <c r="UZN761" s="31"/>
      <c r="UZO761" s="31"/>
      <c r="UZP761" s="31"/>
      <c r="UZQ761" s="31"/>
      <c r="UZR761" s="31"/>
      <c r="UZS761" s="31"/>
      <c r="UZT761" s="31"/>
      <c r="UZU761" s="31"/>
      <c r="UZV761" s="31"/>
      <c r="UZW761" s="31"/>
      <c r="UZX761" s="31"/>
      <c r="UZY761" s="31"/>
      <c r="UZZ761" s="31"/>
      <c r="VAA761" s="31"/>
      <c r="VAB761" s="31"/>
      <c r="VAC761" s="31"/>
      <c r="VAD761" s="31"/>
      <c r="VAE761" s="31"/>
      <c r="VAF761" s="31"/>
      <c r="VAG761" s="31"/>
      <c r="VAH761" s="31"/>
      <c r="VAI761" s="31"/>
      <c r="VAJ761" s="31"/>
      <c r="VAK761" s="31"/>
      <c r="VAL761" s="31"/>
      <c r="VAM761" s="31"/>
      <c r="VAN761" s="31"/>
      <c r="VAO761" s="31"/>
      <c r="VAP761" s="31"/>
      <c r="VAQ761" s="31"/>
      <c r="VAR761" s="31"/>
      <c r="VAS761" s="31"/>
      <c r="VAT761" s="31"/>
      <c r="VAU761" s="31"/>
      <c r="VAV761" s="31"/>
      <c r="VAW761" s="31"/>
      <c r="VAX761" s="31"/>
      <c r="VAY761" s="31"/>
      <c r="VAZ761" s="31"/>
      <c r="VBA761" s="31"/>
      <c r="VBB761" s="31"/>
      <c r="VBC761" s="31"/>
      <c r="VBD761" s="31"/>
      <c r="VBE761" s="31"/>
      <c r="VBF761" s="31"/>
      <c r="VBG761" s="31"/>
      <c r="VBH761" s="31"/>
      <c r="VBI761" s="31"/>
      <c r="VBJ761" s="31"/>
      <c r="VBK761" s="31"/>
      <c r="VBL761" s="31"/>
      <c r="VBM761" s="31"/>
      <c r="VBN761" s="31"/>
      <c r="VBO761" s="31"/>
      <c r="VBP761" s="31"/>
      <c r="VBQ761" s="31"/>
      <c r="VBR761" s="31"/>
      <c r="VBS761" s="31"/>
      <c r="VBT761" s="31"/>
      <c r="VBU761" s="31"/>
      <c r="VBV761" s="31"/>
      <c r="VBW761" s="31"/>
      <c r="VBX761" s="31"/>
      <c r="VBY761" s="31"/>
      <c r="VBZ761" s="31"/>
      <c r="VCA761" s="31"/>
      <c r="VCB761" s="31"/>
      <c r="VCC761" s="31"/>
      <c r="VCD761" s="31"/>
      <c r="VCE761" s="31"/>
      <c r="VCF761" s="31"/>
      <c r="VCG761" s="31"/>
      <c r="VCH761" s="31"/>
      <c r="VCI761" s="31"/>
      <c r="VCJ761" s="31"/>
      <c r="VCK761" s="31"/>
      <c r="VCL761" s="31"/>
      <c r="VCM761" s="31"/>
      <c r="VCN761" s="31"/>
      <c r="VCO761" s="31"/>
      <c r="VCP761" s="31"/>
      <c r="VCQ761" s="31"/>
      <c r="VCR761" s="31"/>
      <c r="VCS761" s="31"/>
      <c r="VCT761" s="31"/>
      <c r="VCU761" s="31"/>
      <c r="VCV761" s="31"/>
      <c r="VCW761" s="31"/>
      <c r="VCX761" s="31"/>
      <c r="VCY761" s="31"/>
      <c r="VCZ761" s="31"/>
      <c r="VDA761" s="31"/>
      <c r="VDB761" s="31"/>
      <c r="VDC761" s="31"/>
      <c r="VDD761" s="31"/>
      <c r="VDE761" s="31"/>
      <c r="VDF761" s="31"/>
      <c r="VDG761" s="31"/>
      <c r="VDH761" s="31"/>
      <c r="VDI761" s="31"/>
      <c r="VDJ761" s="31"/>
      <c r="VDK761" s="31"/>
      <c r="VDL761" s="31"/>
      <c r="VDM761" s="31"/>
      <c r="VDN761" s="31"/>
      <c r="VDO761" s="31"/>
      <c r="VDP761" s="31"/>
      <c r="VDQ761" s="31"/>
      <c r="VDR761" s="31"/>
      <c r="VDS761" s="31"/>
      <c r="VDT761" s="31"/>
      <c r="VDU761" s="31"/>
      <c r="VDV761" s="31"/>
      <c r="VDW761" s="31"/>
      <c r="VDX761" s="31"/>
      <c r="VDY761" s="31"/>
      <c r="VDZ761" s="31"/>
      <c r="VEA761" s="31"/>
      <c r="VEB761" s="31"/>
      <c r="VEC761" s="31"/>
      <c r="VED761" s="31"/>
      <c r="VEE761" s="31"/>
      <c r="VEF761" s="31"/>
      <c r="VEG761" s="31"/>
      <c r="VEH761" s="31"/>
      <c r="VEI761" s="31"/>
      <c r="VEJ761" s="31"/>
      <c r="VEK761" s="31"/>
      <c r="VEL761" s="31"/>
      <c r="VEM761" s="31"/>
      <c r="VEN761" s="31"/>
      <c r="VEO761" s="31"/>
      <c r="VEP761" s="31"/>
      <c r="VEQ761" s="31"/>
      <c r="VER761" s="31"/>
      <c r="VES761" s="31"/>
      <c r="VET761" s="31"/>
      <c r="VEU761" s="31"/>
      <c r="VEV761" s="31"/>
      <c r="VEW761" s="31"/>
      <c r="VEX761" s="31"/>
      <c r="VEY761" s="31"/>
      <c r="VEZ761" s="31"/>
      <c r="VFA761" s="31"/>
      <c r="VFB761" s="31"/>
      <c r="VFC761" s="31"/>
      <c r="VFD761" s="31"/>
      <c r="VFE761" s="31"/>
      <c r="VFF761" s="31"/>
      <c r="VFG761" s="31"/>
      <c r="VFH761" s="31"/>
      <c r="VFI761" s="31"/>
      <c r="VFJ761" s="31"/>
      <c r="VFK761" s="31"/>
      <c r="VFL761" s="31"/>
      <c r="VFM761" s="31"/>
      <c r="VFN761" s="31"/>
      <c r="VFO761" s="31"/>
      <c r="VFP761" s="31"/>
      <c r="VFQ761" s="31"/>
      <c r="VFR761" s="31"/>
      <c r="VFS761" s="31"/>
      <c r="VFT761" s="31"/>
      <c r="VFU761" s="31"/>
      <c r="VFV761" s="31"/>
      <c r="VFW761" s="31"/>
      <c r="VFX761" s="31"/>
      <c r="VFY761" s="31"/>
      <c r="VFZ761" s="31"/>
      <c r="VGA761" s="31"/>
      <c r="VGB761" s="31"/>
      <c r="VGC761" s="31"/>
      <c r="VGD761" s="31"/>
      <c r="VGE761" s="31"/>
      <c r="VGF761" s="31"/>
      <c r="VGG761" s="31"/>
      <c r="VGH761" s="31"/>
      <c r="VGI761" s="31"/>
      <c r="VGJ761" s="31"/>
      <c r="VGK761" s="31"/>
      <c r="VGL761" s="31"/>
      <c r="VGM761" s="31"/>
      <c r="VGN761" s="31"/>
      <c r="VGO761" s="31"/>
      <c r="VGP761" s="31"/>
      <c r="VGQ761" s="31"/>
      <c r="VGR761" s="31"/>
      <c r="VGS761" s="31"/>
      <c r="VGT761" s="31"/>
      <c r="VGU761" s="31"/>
      <c r="VGV761" s="31"/>
      <c r="VGW761" s="31"/>
      <c r="VGX761" s="31"/>
      <c r="VGY761" s="31"/>
      <c r="VGZ761" s="31"/>
      <c r="VHA761" s="31"/>
      <c r="VHB761" s="31"/>
      <c r="VHC761" s="31"/>
      <c r="VHD761" s="31"/>
      <c r="VHE761" s="31"/>
      <c r="VHF761" s="31"/>
      <c r="VHG761" s="31"/>
      <c r="VHH761" s="31"/>
      <c r="VHI761" s="31"/>
      <c r="VHJ761" s="31"/>
      <c r="VHK761" s="31"/>
      <c r="VHL761" s="31"/>
      <c r="VHM761" s="31"/>
      <c r="VHN761" s="31"/>
      <c r="VHO761" s="31"/>
      <c r="VHP761" s="31"/>
      <c r="VHQ761" s="31"/>
      <c r="VHR761" s="31"/>
      <c r="VHS761" s="31"/>
      <c r="VHT761" s="31"/>
      <c r="VHU761" s="31"/>
      <c r="VHV761" s="31"/>
      <c r="VHW761" s="31"/>
      <c r="VHX761" s="31"/>
      <c r="VHY761" s="31"/>
      <c r="VHZ761" s="31"/>
      <c r="VIA761" s="31"/>
      <c r="VIB761" s="31"/>
      <c r="VIC761" s="31"/>
      <c r="VID761" s="31"/>
      <c r="VIE761" s="31"/>
      <c r="VIF761" s="31"/>
      <c r="VIG761" s="31"/>
      <c r="VIH761" s="31"/>
      <c r="VII761" s="31"/>
      <c r="VIJ761" s="31"/>
      <c r="VIK761" s="31"/>
      <c r="VIL761" s="31"/>
      <c r="VIM761" s="31"/>
      <c r="VIN761" s="31"/>
      <c r="VIO761" s="31"/>
      <c r="VIP761" s="31"/>
      <c r="VIQ761" s="31"/>
      <c r="VIR761" s="31"/>
      <c r="VIS761" s="31"/>
      <c r="VIT761" s="31"/>
      <c r="VIU761" s="31"/>
      <c r="VIV761" s="31"/>
      <c r="VIW761" s="31"/>
      <c r="VIX761" s="31"/>
      <c r="VIY761" s="31"/>
      <c r="VIZ761" s="31"/>
      <c r="VJA761" s="31"/>
      <c r="VJB761" s="31"/>
      <c r="VJC761" s="31"/>
      <c r="VJD761" s="31"/>
      <c r="VJE761" s="31"/>
      <c r="VJF761" s="31"/>
      <c r="VJG761" s="31"/>
      <c r="VJH761" s="31"/>
      <c r="VJI761" s="31"/>
      <c r="VJJ761" s="31"/>
      <c r="VJK761" s="31"/>
      <c r="VJL761" s="31"/>
      <c r="VJM761" s="31"/>
      <c r="VJN761" s="31"/>
      <c r="VJO761" s="31"/>
      <c r="VJP761" s="31"/>
      <c r="VJQ761" s="31"/>
      <c r="VJR761" s="31"/>
      <c r="VJS761" s="31"/>
      <c r="VJT761" s="31"/>
      <c r="VJU761" s="31"/>
      <c r="VJV761" s="31"/>
      <c r="VJW761" s="31"/>
      <c r="VJX761" s="31"/>
      <c r="VJY761" s="31"/>
      <c r="VJZ761" s="31"/>
      <c r="VKA761" s="31"/>
      <c r="VKB761" s="31"/>
      <c r="VKC761" s="31"/>
      <c r="VKD761" s="31"/>
      <c r="VKE761" s="31"/>
      <c r="VKF761" s="31"/>
      <c r="VKG761" s="31"/>
      <c r="VKH761" s="31"/>
      <c r="VKI761" s="31"/>
      <c r="VKJ761" s="31"/>
      <c r="VKK761" s="31"/>
      <c r="VKL761" s="31"/>
      <c r="VKM761" s="31"/>
      <c r="VKN761" s="31"/>
      <c r="VKO761" s="31"/>
      <c r="VKP761" s="31"/>
      <c r="VKQ761" s="31"/>
      <c r="VKR761" s="31"/>
      <c r="VKS761" s="31"/>
      <c r="VKT761" s="31"/>
      <c r="VKU761" s="31"/>
      <c r="VKV761" s="31"/>
      <c r="VKW761" s="31"/>
      <c r="VKX761" s="31"/>
      <c r="VKY761" s="31"/>
      <c r="VKZ761" s="31"/>
      <c r="VLA761" s="31"/>
      <c r="VLB761" s="31"/>
      <c r="VLC761" s="31"/>
      <c r="VLD761" s="31"/>
      <c r="VLE761" s="31"/>
      <c r="VLF761" s="31"/>
      <c r="VLG761" s="31"/>
      <c r="VLH761" s="31"/>
      <c r="VLI761" s="31"/>
      <c r="VLJ761" s="31"/>
      <c r="VLK761" s="31"/>
      <c r="VLL761" s="31"/>
      <c r="VLM761" s="31"/>
      <c r="VLN761" s="31"/>
      <c r="VLO761" s="31"/>
      <c r="VLP761" s="31"/>
      <c r="VLQ761" s="31"/>
      <c r="VLR761" s="31"/>
      <c r="VLS761" s="31"/>
      <c r="VLT761" s="31"/>
      <c r="VLU761" s="31"/>
      <c r="VLV761" s="31"/>
      <c r="VLW761" s="31"/>
      <c r="VLX761" s="31"/>
      <c r="VLY761" s="31"/>
      <c r="VLZ761" s="31"/>
      <c r="VMA761" s="31"/>
      <c r="VMB761" s="31"/>
      <c r="VMC761" s="31"/>
      <c r="VMD761" s="31"/>
      <c r="VME761" s="31"/>
      <c r="VMF761" s="31"/>
      <c r="VMG761" s="31"/>
      <c r="VMH761" s="31"/>
      <c r="VMI761" s="31"/>
      <c r="VMJ761" s="31"/>
      <c r="VMK761" s="31"/>
      <c r="VML761" s="31"/>
      <c r="VMM761" s="31"/>
      <c r="VMN761" s="31"/>
      <c r="VMO761" s="31"/>
      <c r="VMP761" s="31"/>
      <c r="VMQ761" s="31"/>
      <c r="VMR761" s="31"/>
      <c r="VMS761" s="31"/>
      <c r="VMT761" s="31"/>
      <c r="VMU761" s="31"/>
      <c r="VMV761" s="31"/>
      <c r="VMW761" s="31"/>
      <c r="VMX761" s="31"/>
      <c r="VMY761" s="31"/>
      <c r="VMZ761" s="31"/>
      <c r="VNA761" s="31"/>
      <c r="VNB761" s="31"/>
      <c r="VNC761" s="31"/>
      <c r="VND761" s="31"/>
      <c r="VNE761" s="31"/>
      <c r="VNF761" s="31"/>
      <c r="VNG761" s="31"/>
      <c r="VNH761" s="31"/>
      <c r="VNI761" s="31"/>
      <c r="VNJ761" s="31"/>
      <c r="VNK761" s="31"/>
      <c r="VNL761" s="31"/>
      <c r="VNM761" s="31"/>
      <c r="VNN761" s="31"/>
      <c r="VNO761" s="31"/>
      <c r="VNP761" s="31"/>
      <c r="VNQ761" s="31"/>
      <c r="VNR761" s="31"/>
      <c r="VNS761" s="31"/>
      <c r="VNT761" s="31"/>
      <c r="VNU761" s="31"/>
      <c r="VNV761" s="31"/>
      <c r="VNW761" s="31"/>
      <c r="VNX761" s="31"/>
      <c r="VNY761" s="31"/>
      <c r="VNZ761" s="31"/>
      <c r="VOA761" s="31"/>
      <c r="VOB761" s="31"/>
      <c r="VOC761" s="31"/>
      <c r="VOD761" s="31"/>
      <c r="VOE761" s="31"/>
      <c r="VOF761" s="31"/>
      <c r="VOG761" s="31"/>
      <c r="VOH761" s="31"/>
      <c r="VOI761" s="31"/>
      <c r="VOJ761" s="31"/>
      <c r="VOK761" s="31"/>
      <c r="VOL761" s="31"/>
      <c r="VOM761" s="31"/>
      <c r="VON761" s="31"/>
      <c r="VOO761" s="31"/>
      <c r="VOP761" s="31"/>
      <c r="VOQ761" s="31"/>
      <c r="VOR761" s="31"/>
      <c r="VOS761" s="31"/>
      <c r="VOT761" s="31"/>
      <c r="VOU761" s="31"/>
      <c r="VOV761" s="31"/>
      <c r="VOW761" s="31"/>
      <c r="VOX761" s="31"/>
      <c r="VOY761" s="31"/>
      <c r="VOZ761" s="31"/>
      <c r="VPA761" s="31"/>
      <c r="VPB761" s="31"/>
      <c r="VPC761" s="31"/>
      <c r="VPD761" s="31"/>
      <c r="VPE761" s="31"/>
      <c r="VPF761" s="31"/>
      <c r="VPG761" s="31"/>
      <c r="VPH761" s="31"/>
      <c r="VPI761" s="31"/>
      <c r="VPJ761" s="31"/>
      <c r="VPK761" s="31"/>
      <c r="VPL761" s="31"/>
      <c r="VPM761" s="31"/>
      <c r="VPN761" s="31"/>
      <c r="VPO761" s="31"/>
      <c r="VPP761" s="31"/>
      <c r="VPQ761" s="31"/>
      <c r="VPR761" s="31"/>
      <c r="VPS761" s="31"/>
      <c r="VPT761" s="31"/>
      <c r="VPU761" s="31"/>
      <c r="VPV761" s="31"/>
      <c r="VPW761" s="31"/>
      <c r="VPX761" s="31"/>
      <c r="VPY761" s="31"/>
      <c r="VPZ761" s="31"/>
      <c r="VQA761" s="31"/>
      <c r="VQB761" s="31"/>
      <c r="VQC761" s="31"/>
      <c r="VQD761" s="31"/>
      <c r="VQE761" s="31"/>
      <c r="VQF761" s="31"/>
      <c r="VQG761" s="31"/>
      <c r="VQH761" s="31"/>
      <c r="VQI761" s="31"/>
      <c r="VQJ761" s="31"/>
      <c r="VQK761" s="31"/>
      <c r="VQL761" s="31"/>
      <c r="VQM761" s="31"/>
      <c r="VQN761" s="31"/>
      <c r="VQO761" s="31"/>
      <c r="VQP761" s="31"/>
      <c r="VQQ761" s="31"/>
      <c r="VQR761" s="31"/>
      <c r="VQS761" s="31"/>
      <c r="VQT761" s="31"/>
      <c r="VQU761" s="31"/>
      <c r="VQV761" s="31"/>
      <c r="VQW761" s="31"/>
      <c r="VQX761" s="31"/>
      <c r="VQY761" s="31"/>
      <c r="VQZ761" s="31"/>
      <c r="VRA761" s="31"/>
      <c r="VRB761" s="31"/>
      <c r="VRC761" s="31"/>
      <c r="VRD761" s="31"/>
      <c r="VRE761" s="31"/>
      <c r="VRF761" s="31"/>
      <c r="VRG761" s="31"/>
      <c r="VRH761" s="31"/>
      <c r="VRI761" s="31"/>
      <c r="VRJ761" s="31"/>
      <c r="VRK761" s="31"/>
      <c r="VRL761" s="31"/>
      <c r="VRM761" s="31"/>
      <c r="VRN761" s="31"/>
      <c r="VRO761" s="31"/>
      <c r="VRP761" s="31"/>
      <c r="VRQ761" s="31"/>
      <c r="VRR761" s="31"/>
      <c r="VRS761" s="31"/>
      <c r="VRT761" s="31"/>
      <c r="VRU761" s="31"/>
      <c r="VRV761" s="31"/>
      <c r="VRW761" s="31"/>
      <c r="VRX761" s="31"/>
      <c r="VRY761" s="31"/>
      <c r="VRZ761" s="31"/>
      <c r="VSA761" s="31"/>
      <c r="VSB761" s="31"/>
      <c r="VSC761" s="31"/>
      <c r="VSD761" s="31"/>
      <c r="VSE761" s="31"/>
      <c r="VSF761" s="31"/>
      <c r="VSG761" s="31"/>
      <c r="VSH761" s="31"/>
      <c r="VSI761" s="31"/>
      <c r="VSJ761" s="31"/>
      <c r="VSK761" s="31"/>
      <c r="VSL761" s="31"/>
      <c r="VSM761" s="31"/>
      <c r="VSN761" s="31"/>
      <c r="VSO761" s="31"/>
      <c r="VSP761" s="31"/>
      <c r="VSQ761" s="31"/>
      <c r="VSR761" s="31"/>
      <c r="VSS761" s="31"/>
      <c r="VST761" s="31"/>
      <c r="VSU761" s="31"/>
      <c r="VSV761" s="31"/>
      <c r="VSW761" s="31"/>
      <c r="VSX761" s="31"/>
      <c r="VSY761" s="31"/>
      <c r="VSZ761" s="31"/>
      <c r="VTA761" s="31"/>
      <c r="VTB761" s="31"/>
      <c r="VTC761" s="31"/>
      <c r="VTD761" s="31"/>
      <c r="VTE761" s="31"/>
      <c r="VTF761" s="31"/>
      <c r="VTG761" s="31"/>
      <c r="VTH761" s="31"/>
      <c r="VTI761" s="31"/>
      <c r="VTJ761" s="31"/>
      <c r="VTK761" s="31"/>
      <c r="VTL761" s="31"/>
      <c r="VTM761" s="31"/>
      <c r="VTN761" s="31"/>
      <c r="VTO761" s="31"/>
      <c r="VTP761" s="31"/>
      <c r="VTQ761" s="31"/>
      <c r="VTR761" s="31"/>
      <c r="VTS761" s="31"/>
      <c r="VTT761" s="31"/>
      <c r="VTU761" s="31"/>
      <c r="VTV761" s="31"/>
      <c r="VTW761" s="31"/>
      <c r="VTX761" s="31"/>
      <c r="VTY761" s="31"/>
      <c r="VTZ761" s="31"/>
      <c r="VUA761" s="31"/>
      <c r="VUB761" s="31"/>
      <c r="VUC761" s="31"/>
      <c r="VUD761" s="31"/>
      <c r="VUE761" s="31"/>
      <c r="VUF761" s="31"/>
      <c r="VUG761" s="31"/>
      <c r="VUH761" s="31"/>
      <c r="VUI761" s="31"/>
      <c r="VUJ761" s="31"/>
      <c r="VUK761" s="31"/>
      <c r="VUL761" s="31"/>
      <c r="VUM761" s="31"/>
      <c r="VUN761" s="31"/>
      <c r="VUO761" s="31"/>
      <c r="VUP761" s="31"/>
      <c r="VUQ761" s="31"/>
      <c r="VUR761" s="31"/>
      <c r="VUS761" s="31"/>
      <c r="VUT761" s="31"/>
      <c r="VUU761" s="31"/>
      <c r="VUV761" s="31"/>
      <c r="VUW761" s="31"/>
      <c r="VUX761" s="31"/>
      <c r="VUY761" s="31"/>
      <c r="VUZ761" s="31"/>
      <c r="VVA761" s="31"/>
      <c r="VVB761" s="31"/>
      <c r="VVC761" s="31"/>
      <c r="VVD761" s="31"/>
      <c r="VVE761" s="31"/>
      <c r="VVF761" s="31"/>
      <c r="VVG761" s="31"/>
      <c r="VVH761" s="31"/>
      <c r="VVI761" s="31"/>
      <c r="VVJ761" s="31"/>
      <c r="VVK761" s="31"/>
      <c r="VVL761" s="31"/>
      <c r="VVM761" s="31"/>
      <c r="VVN761" s="31"/>
      <c r="VVO761" s="31"/>
      <c r="VVP761" s="31"/>
      <c r="VVQ761" s="31"/>
      <c r="VVR761" s="31"/>
      <c r="VVS761" s="31"/>
      <c r="VVT761" s="31"/>
      <c r="VVU761" s="31"/>
      <c r="VVV761" s="31"/>
      <c r="VVW761" s="31"/>
      <c r="VVX761" s="31"/>
      <c r="VVY761" s="31"/>
      <c r="VVZ761" s="31"/>
      <c r="VWA761" s="31"/>
      <c r="VWB761" s="31"/>
      <c r="VWC761" s="31"/>
      <c r="VWD761" s="31"/>
      <c r="VWE761" s="31"/>
      <c r="VWF761" s="31"/>
      <c r="VWG761" s="31"/>
      <c r="VWH761" s="31"/>
      <c r="VWI761" s="31"/>
      <c r="VWJ761" s="31"/>
      <c r="VWK761" s="31"/>
      <c r="VWL761" s="31"/>
      <c r="VWM761" s="31"/>
      <c r="VWN761" s="31"/>
      <c r="VWO761" s="31"/>
      <c r="VWP761" s="31"/>
      <c r="VWQ761" s="31"/>
      <c r="VWR761" s="31"/>
      <c r="VWS761" s="31"/>
      <c r="VWT761" s="31"/>
      <c r="VWU761" s="31"/>
      <c r="VWV761" s="31"/>
      <c r="VWW761" s="31"/>
      <c r="VWX761" s="31"/>
      <c r="VWY761" s="31"/>
      <c r="VWZ761" s="31"/>
      <c r="VXA761" s="31"/>
      <c r="VXB761" s="31"/>
      <c r="VXC761" s="31"/>
      <c r="VXD761" s="31"/>
      <c r="VXE761" s="31"/>
      <c r="VXF761" s="31"/>
      <c r="VXG761" s="31"/>
      <c r="VXH761" s="31"/>
      <c r="VXI761" s="31"/>
      <c r="VXJ761" s="31"/>
      <c r="VXK761" s="31"/>
      <c r="VXL761" s="31"/>
      <c r="VXM761" s="31"/>
      <c r="VXN761" s="31"/>
      <c r="VXO761" s="31"/>
      <c r="VXP761" s="31"/>
      <c r="VXQ761" s="31"/>
      <c r="VXR761" s="31"/>
      <c r="VXS761" s="31"/>
      <c r="VXT761" s="31"/>
      <c r="VXU761" s="31"/>
      <c r="VXV761" s="31"/>
      <c r="VXW761" s="31"/>
      <c r="VXX761" s="31"/>
      <c r="VXY761" s="31"/>
      <c r="VXZ761" s="31"/>
      <c r="VYA761" s="31"/>
      <c r="VYB761" s="31"/>
      <c r="VYC761" s="31"/>
      <c r="VYD761" s="31"/>
      <c r="VYE761" s="31"/>
      <c r="VYF761" s="31"/>
      <c r="VYG761" s="31"/>
      <c r="VYH761" s="31"/>
      <c r="VYI761" s="31"/>
      <c r="VYJ761" s="31"/>
      <c r="VYK761" s="31"/>
      <c r="VYL761" s="31"/>
      <c r="VYM761" s="31"/>
      <c r="VYN761" s="31"/>
      <c r="VYO761" s="31"/>
      <c r="VYP761" s="31"/>
      <c r="VYQ761" s="31"/>
      <c r="VYR761" s="31"/>
      <c r="VYS761" s="31"/>
      <c r="VYT761" s="31"/>
      <c r="VYU761" s="31"/>
      <c r="VYV761" s="31"/>
      <c r="VYW761" s="31"/>
      <c r="VYX761" s="31"/>
      <c r="VYY761" s="31"/>
      <c r="VYZ761" s="31"/>
      <c r="VZA761" s="31"/>
      <c r="VZB761" s="31"/>
      <c r="VZC761" s="31"/>
      <c r="VZD761" s="31"/>
      <c r="VZE761" s="31"/>
      <c r="VZF761" s="31"/>
      <c r="VZG761" s="31"/>
      <c r="VZH761" s="31"/>
      <c r="VZI761" s="31"/>
      <c r="VZJ761" s="31"/>
      <c r="VZK761" s="31"/>
      <c r="VZL761" s="31"/>
      <c r="VZM761" s="31"/>
      <c r="VZN761" s="31"/>
      <c r="VZO761" s="31"/>
      <c r="VZP761" s="31"/>
      <c r="VZQ761" s="31"/>
      <c r="VZR761" s="31"/>
      <c r="VZS761" s="31"/>
      <c r="VZT761" s="31"/>
      <c r="VZU761" s="31"/>
      <c r="VZV761" s="31"/>
      <c r="VZW761" s="31"/>
      <c r="VZX761" s="31"/>
      <c r="VZY761" s="31"/>
      <c r="VZZ761" s="31"/>
      <c r="WAA761" s="31"/>
      <c r="WAB761" s="31"/>
      <c r="WAC761" s="31"/>
      <c r="WAD761" s="31"/>
      <c r="WAE761" s="31"/>
      <c r="WAF761" s="31"/>
      <c r="WAG761" s="31"/>
      <c r="WAH761" s="31"/>
      <c r="WAI761" s="31"/>
      <c r="WAJ761" s="31"/>
      <c r="WAK761" s="31"/>
      <c r="WAL761" s="31"/>
      <c r="WAM761" s="31"/>
      <c r="WAN761" s="31"/>
      <c r="WAO761" s="31"/>
      <c r="WAP761" s="31"/>
      <c r="WAQ761" s="31"/>
      <c r="WAR761" s="31"/>
      <c r="WAS761" s="31"/>
      <c r="WAT761" s="31"/>
      <c r="WAU761" s="31"/>
      <c r="WAV761" s="31"/>
      <c r="WAW761" s="31"/>
      <c r="WAX761" s="31"/>
      <c r="WAY761" s="31"/>
      <c r="WAZ761" s="31"/>
      <c r="WBA761" s="31"/>
      <c r="WBB761" s="31"/>
      <c r="WBC761" s="31"/>
      <c r="WBD761" s="31"/>
      <c r="WBE761" s="31"/>
      <c r="WBF761" s="31"/>
      <c r="WBG761" s="31"/>
      <c r="WBH761" s="31"/>
      <c r="WBI761" s="31"/>
      <c r="WBJ761" s="31"/>
      <c r="WBK761" s="31"/>
      <c r="WBL761" s="31"/>
      <c r="WBM761" s="31"/>
      <c r="WBN761" s="31"/>
      <c r="WBO761" s="31"/>
      <c r="WBP761" s="31"/>
      <c r="WBQ761" s="31"/>
      <c r="WBR761" s="31"/>
      <c r="WBS761" s="31"/>
      <c r="WBT761" s="31"/>
      <c r="WBU761" s="31"/>
      <c r="WBV761" s="31"/>
      <c r="WBW761" s="31"/>
      <c r="WBX761" s="31"/>
      <c r="WBY761" s="31"/>
      <c r="WBZ761" s="31"/>
      <c r="WCA761" s="31"/>
      <c r="WCB761" s="31"/>
      <c r="WCC761" s="31"/>
      <c r="WCD761" s="31"/>
      <c r="WCE761" s="31"/>
      <c r="WCF761" s="31"/>
      <c r="WCG761" s="31"/>
      <c r="WCH761" s="31"/>
      <c r="WCI761" s="31"/>
      <c r="WCJ761" s="31"/>
      <c r="WCK761" s="31"/>
      <c r="WCL761" s="31"/>
      <c r="WCM761" s="31"/>
      <c r="WCN761" s="31"/>
      <c r="WCO761" s="31"/>
      <c r="WCP761" s="31"/>
      <c r="WCQ761" s="31"/>
      <c r="WCR761" s="31"/>
      <c r="WCS761" s="31"/>
      <c r="WCT761" s="31"/>
      <c r="WCU761" s="31"/>
      <c r="WCV761" s="31"/>
      <c r="WCW761" s="31"/>
      <c r="WCX761" s="31"/>
      <c r="WCY761" s="31"/>
      <c r="WCZ761" s="31"/>
      <c r="WDA761" s="31"/>
      <c r="WDB761" s="31"/>
      <c r="WDC761" s="31"/>
      <c r="WDD761" s="31"/>
      <c r="WDE761" s="31"/>
      <c r="WDF761" s="31"/>
      <c r="WDG761" s="31"/>
      <c r="WDH761" s="31"/>
      <c r="WDI761" s="31"/>
      <c r="WDJ761" s="31"/>
      <c r="WDK761" s="31"/>
      <c r="WDL761" s="31"/>
      <c r="WDM761" s="31"/>
      <c r="WDN761" s="31"/>
      <c r="WDO761" s="31"/>
      <c r="WDP761" s="31"/>
      <c r="WDQ761" s="31"/>
      <c r="WDR761" s="31"/>
      <c r="WDS761" s="31"/>
      <c r="WDT761" s="31"/>
      <c r="WDU761" s="31"/>
      <c r="WDV761" s="31"/>
      <c r="WDW761" s="31"/>
      <c r="WDX761" s="31"/>
      <c r="WDY761" s="31"/>
      <c r="WDZ761" s="31"/>
      <c r="WEA761" s="31"/>
      <c r="WEB761" s="31"/>
      <c r="WEC761" s="31"/>
      <c r="WED761" s="31"/>
      <c r="WEE761" s="31"/>
      <c r="WEF761" s="31"/>
      <c r="WEG761" s="31"/>
      <c r="WEH761" s="31"/>
      <c r="WEI761" s="31"/>
      <c r="WEJ761" s="31"/>
      <c r="WEK761" s="31"/>
      <c r="WEL761" s="31"/>
      <c r="WEM761" s="31"/>
      <c r="WEN761" s="31"/>
      <c r="WEO761" s="31"/>
      <c r="WEP761" s="31"/>
      <c r="WEQ761" s="31"/>
      <c r="WER761" s="31"/>
      <c r="WES761" s="31"/>
      <c r="WET761" s="31"/>
      <c r="WEU761" s="31"/>
      <c r="WEV761" s="31"/>
      <c r="WEW761" s="31"/>
      <c r="WEX761" s="31"/>
      <c r="WEY761" s="31"/>
      <c r="WEZ761" s="31"/>
      <c r="WFA761" s="31"/>
      <c r="WFB761" s="31"/>
      <c r="WFC761" s="31"/>
      <c r="WFD761" s="31"/>
      <c r="WFE761" s="31"/>
      <c r="WFF761" s="31"/>
      <c r="WFG761" s="31"/>
      <c r="WFH761" s="31"/>
      <c r="WFI761" s="31"/>
      <c r="WFJ761" s="31"/>
      <c r="WFK761" s="31"/>
      <c r="WFL761" s="31"/>
      <c r="WFM761" s="31"/>
      <c r="WFN761" s="31"/>
      <c r="WFO761" s="31"/>
      <c r="WFP761" s="31"/>
      <c r="WFQ761" s="31"/>
      <c r="WFR761" s="31"/>
      <c r="WFS761" s="31"/>
      <c r="WFT761" s="31"/>
      <c r="WFU761" s="31"/>
      <c r="WFV761" s="31"/>
      <c r="WFW761" s="31"/>
      <c r="WFX761" s="31"/>
      <c r="WFY761" s="31"/>
      <c r="WFZ761" s="31"/>
      <c r="WGA761" s="31"/>
      <c r="WGB761" s="31"/>
      <c r="WGC761" s="31"/>
      <c r="WGD761" s="31"/>
      <c r="WGE761" s="31"/>
      <c r="WGF761" s="31"/>
      <c r="WGG761" s="31"/>
      <c r="WGH761" s="31"/>
      <c r="WGI761" s="31"/>
      <c r="WGJ761" s="31"/>
      <c r="WGK761" s="31"/>
      <c r="WGL761" s="31"/>
      <c r="WGM761" s="31"/>
      <c r="WGN761" s="31"/>
      <c r="WGO761" s="31"/>
      <c r="WGP761" s="31"/>
      <c r="WGQ761" s="31"/>
      <c r="WGR761" s="31"/>
      <c r="WGS761" s="31"/>
      <c r="WGT761" s="31"/>
      <c r="WGU761" s="31"/>
      <c r="WGV761" s="31"/>
      <c r="WGW761" s="31"/>
      <c r="WGX761" s="31"/>
      <c r="WGY761" s="31"/>
      <c r="WGZ761" s="31"/>
      <c r="WHA761" s="31"/>
      <c r="WHB761" s="31"/>
      <c r="WHC761" s="31"/>
      <c r="WHD761" s="31"/>
      <c r="WHE761" s="31"/>
      <c r="WHF761" s="31"/>
      <c r="WHG761" s="31"/>
      <c r="WHH761" s="31"/>
      <c r="WHI761" s="31"/>
      <c r="WHJ761" s="31"/>
      <c r="WHK761" s="31"/>
      <c r="WHL761" s="31"/>
      <c r="WHM761" s="31"/>
      <c r="WHN761" s="31"/>
      <c r="WHO761" s="31"/>
      <c r="WHP761" s="31"/>
      <c r="WHQ761" s="31"/>
      <c r="WHR761" s="31"/>
      <c r="WHS761" s="31"/>
      <c r="WHT761" s="31"/>
      <c r="WHU761" s="31"/>
      <c r="WHV761" s="31"/>
      <c r="WHW761" s="31"/>
      <c r="WHX761" s="31"/>
      <c r="WHY761" s="31"/>
      <c r="WHZ761" s="31"/>
      <c r="WIA761" s="31"/>
      <c r="WIB761" s="31"/>
      <c r="WIC761" s="31"/>
      <c r="WID761" s="31"/>
      <c r="WIE761" s="31"/>
      <c r="WIF761" s="31"/>
      <c r="WIG761" s="31"/>
      <c r="WIH761" s="31"/>
      <c r="WII761" s="31"/>
      <c r="WIJ761" s="31"/>
      <c r="WIK761" s="31"/>
      <c r="WIL761" s="31"/>
      <c r="WIM761" s="31"/>
      <c r="WIN761" s="31"/>
      <c r="WIO761" s="31"/>
      <c r="WIP761" s="31"/>
      <c r="WIQ761" s="31"/>
      <c r="WIR761" s="31"/>
      <c r="WIS761" s="31"/>
      <c r="WIT761" s="31"/>
      <c r="WIU761" s="31"/>
      <c r="WIV761" s="31"/>
      <c r="WIW761" s="31"/>
      <c r="WIX761" s="31"/>
      <c r="WIY761" s="31"/>
      <c r="WIZ761" s="31"/>
      <c r="WJA761" s="31"/>
      <c r="WJB761" s="31"/>
      <c r="WJC761" s="31"/>
      <c r="WJD761" s="31"/>
      <c r="WJE761" s="31"/>
      <c r="WJF761" s="31"/>
      <c r="WJG761" s="31"/>
      <c r="WJH761" s="31"/>
      <c r="WJI761" s="31"/>
      <c r="WJJ761" s="31"/>
      <c r="WJK761" s="31"/>
      <c r="WJL761" s="31"/>
      <c r="WJM761" s="31"/>
      <c r="WJN761" s="31"/>
      <c r="WJO761" s="31"/>
      <c r="WJP761" s="31"/>
      <c r="WJQ761" s="31"/>
      <c r="WJR761" s="31"/>
      <c r="WJS761" s="31"/>
      <c r="WJT761" s="31"/>
      <c r="WJU761" s="31"/>
      <c r="WJV761" s="31"/>
      <c r="WJW761" s="31"/>
      <c r="WJX761" s="31"/>
      <c r="WJY761" s="31"/>
      <c r="WJZ761" s="31"/>
      <c r="WKA761" s="31"/>
      <c r="WKB761" s="31"/>
      <c r="WKC761" s="31"/>
      <c r="WKD761" s="31"/>
      <c r="WKE761" s="31"/>
      <c r="WKF761" s="31"/>
      <c r="WKG761" s="31"/>
      <c r="WKH761" s="31"/>
      <c r="WKI761" s="31"/>
      <c r="WKJ761" s="31"/>
      <c r="WKK761" s="31"/>
      <c r="WKL761" s="31"/>
      <c r="WKM761" s="31"/>
      <c r="WKN761" s="31"/>
      <c r="WKO761" s="31"/>
      <c r="WKP761" s="31"/>
      <c r="WKQ761" s="31"/>
      <c r="WKR761" s="31"/>
      <c r="WKS761" s="31"/>
      <c r="WKT761" s="31"/>
      <c r="WKU761" s="31"/>
      <c r="WKV761" s="31"/>
      <c r="WKW761" s="31"/>
      <c r="WKX761" s="31"/>
      <c r="WKY761" s="31"/>
      <c r="WKZ761" s="31"/>
      <c r="WLA761" s="31"/>
      <c r="WLB761" s="31"/>
      <c r="WLC761" s="31"/>
      <c r="WLD761" s="31"/>
      <c r="WLE761" s="31"/>
      <c r="WLF761" s="31"/>
      <c r="WLG761" s="31"/>
      <c r="WLH761" s="31"/>
      <c r="WLI761" s="31"/>
      <c r="WLJ761" s="31"/>
      <c r="WLK761" s="31"/>
      <c r="WLL761" s="31"/>
      <c r="WLM761" s="31"/>
      <c r="WLN761" s="31"/>
      <c r="WLO761" s="31"/>
      <c r="WLP761" s="31"/>
      <c r="WLQ761" s="31"/>
      <c r="WLR761" s="31"/>
      <c r="WLS761" s="31"/>
      <c r="WLT761" s="31"/>
      <c r="WLU761" s="31"/>
      <c r="WLV761" s="31"/>
      <c r="WLW761" s="31"/>
      <c r="WLX761" s="31"/>
      <c r="WLY761" s="31"/>
      <c r="WLZ761" s="31"/>
      <c r="WMA761" s="31"/>
      <c r="WMB761" s="31"/>
      <c r="WMC761" s="31"/>
      <c r="WMD761" s="31"/>
      <c r="WME761" s="31"/>
      <c r="WMF761" s="31"/>
      <c r="WMG761" s="31"/>
      <c r="WMH761" s="31"/>
      <c r="WMI761" s="31"/>
      <c r="WMJ761" s="31"/>
      <c r="WMK761" s="31"/>
      <c r="WML761" s="31"/>
      <c r="WMM761" s="31"/>
      <c r="WMN761" s="31"/>
      <c r="WMO761" s="31"/>
      <c r="WMP761" s="31"/>
      <c r="WMQ761" s="31"/>
      <c r="WMR761" s="31"/>
      <c r="WMS761" s="31"/>
      <c r="WMT761" s="31"/>
      <c r="WMU761" s="31"/>
      <c r="WMV761" s="31"/>
      <c r="WMW761" s="31"/>
      <c r="WMX761" s="31"/>
      <c r="WMY761" s="31"/>
      <c r="WMZ761" s="31"/>
      <c r="WNA761" s="31"/>
      <c r="WNB761" s="31"/>
      <c r="WNC761" s="31"/>
      <c r="WND761" s="31"/>
      <c r="WNE761" s="31"/>
      <c r="WNF761" s="31"/>
      <c r="WNG761" s="31"/>
      <c r="WNH761" s="31"/>
      <c r="WNI761" s="31"/>
      <c r="WNJ761" s="31"/>
      <c r="WNK761" s="31"/>
      <c r="WNL761" s="31"/>
      <c r="WNM761" s="31"/>
      <c r="WNN761" s="31"/>
      <c r="WNO761" s="31"/>
      <c r="WNP761" s="31"/>
      <c r="WNQ761" s="31"/>
      <c r="WNR761" s="31"/>
      <c r="WNS761" s="31"/>
      <c r="WNT761" s="31"/>
      <c r="WNU761" s="31"/>
      <c r="WNV761" s="31"/>
      <c r="WNW761" s="31"/>
      <c r="WNX761" s="31"/>
      <c r="WNY761" s="31"/>
      <c r="WNZ761" s="31"/>
      <c r="WOA761" s="31"/>
      <c r="WOB761" s="31"/>
      <c r="WOC761" s="31"/>
      <c r="WOD761" s="31"/>
      <c r="WOE761" s="31"/>
      <c r="WOF761" s="31"/>
      <c r="WOG761" s="31"/>
      <c r="WOH761" s="31"/>
      <c r="WOI761" s="31"/>
      <c r="WOJ761" s="31"/>
      <c r="WOK761" s="31"/>
      <c r="WOL761" s="31"/>
      <c r="WOM761" s="31"/>
      <c r="WON761" s="31"/>
      <c r="WOO761" s="31"/>
      <c r="WOP761" s="31"/>
      <c r="WOQ761" s="31"/>
      <c r="WOR761" s="31"/>
      <c r="WOS761" s="31"/>
      <c r="WOT761" s="31"/>
      <c r="WOU761" s="31"/>
      <c r="WOV761" s="31"/>
      <c r="WOW761" s="31"/>
      <c r="WOX761" s="31"/>
      <c r="WOY761" s="31"/>
      <c r="WOZ761" s="31"/>
      <c r="WPA761" s="31"/>
      <c r="WPB761" s="31"/>
      <c r="WPC761" s="31"/>
      <c r="WPD761" s="31"/>
      <c r="WPE761" s="31"/>
      <c r="WPF761" s="31"/>
      <c r="WPG761" s="31"/>
      <c r="WPH761" s="31"/>
      <c r="WPI761" s="31"/>
      <c r="WPJ761" s="31"/>
      <c r="WPK761" s="31"/>
      <c r="WPL761" s="31"/>
      <c r="WPM761" s="31"/>
      <c r="WPN761" s="31"/>
      <c r="WPO761" s="31"/>
      <c r="WPP761" s="31"/>
      <c r="WPQ761" s="31"/>
      <c r="WPR761" s="31"/>
      <c r="WPS761" s="31"/>
      <c r="WPT761" s="31"/>
      <c r="WPU761" s="31"/>
      <c r="WPV761" s="31"/>
      <c r="WPW761" s="31"/>
      <c r="WPX761" s="31"/>
      <c r="WPY761" s="31"/>
      <c r="WPZ761" s="31"/>
      <c r="WQA761" s="31"/>
      <c r="WQB761" s="31"/>
      <c r="WQC761" s="31"/>
      <c r="WQD761" s="31"/>
      <c r="WQE761" s="31"/>
      <c r="WQF761" s="31"/>
      <c r="WQG761" s="31"/>
      <c r="WQH761" s="31"/>
      <c r="WQI761" s="31"/>
      <c r="WQJ761" s="31"/>
      <c r="WQK761" s="31"/>
      <c r="WQL761" s="31"/>
      <c r="WQM761" s="31"/>
      <c r="WQN761" s="31"/>
      <c r="WQO761" s="31"/>
      <c r="WQP761" s="31"/>
      <c r="WQQ761" s="31"/>
      <c r="WQR761" s="31"/>
      <c r="WQS761" s="31"/>
      <c r="WQT761" s="31"/>
      <c r="WQU761" s="31"/>
      <c r="WQV761" s="31"/>
      <c r="WQW761" s="31"/>
      <c r="WQX761" s="31"/>
      <c r="WQY761" s="31"/>
      <c r="WQZ761" s="31"/>
      <c r="WRA761" s="31"/>
      <c r="WRB761" s="31"/>
      <c r="WRC761" s="31"/>
      <c r="WRD761" s="31"/>
      <c r="WRE761" s="31"/>
      <c r="WRF761" s="31"/>
      <c r="WRG761" s="31"/>
      <c r="WRH761" s="31"/>
      <c r="WRI761" s="31"/>
      <c r="WRJ761" s="31"/>
      <c r="WRK761" s="31"/>
      <c r="WRL761" s="31"/>
      <c r="WRM761" s="31"/>
      <c r="WRN761" s="31"/>
      <c r="WRO761" s="31"/>
      <c r="WRP761" s="31"/>
      <c r="WRQ761" s="31"/>
      <c r="WRR761" s="31"/>
      <c r="WRS761" s="31"/>
      <c r="WRT761" s="31"/>
      <c r="WRU761" s="31"/>
      <c r="WRV761" s="31"/>
      <c r="WRW761" s="31"/>
      <c r="WRX761" s="31"/>
      <c r="WRY761" s="31"/>
      <c r="WRZ761" s="31"/>
      <c r="WSA761" s="31"/>
      <c r="WSB761" s="31"/>
      <c r="WSC761" s="31"/>
      <c r="WSD761" s="31"/>
      <c r="WSE761" s="31"/>
      <c r="WSF761" s="31"/>
      <c r="WSG761" s="31"/>
      <c r="WSH761" s="31"/>
      <c r="WSI761" s="31"/>
      <c r="WSJ761" s="31"/>
      <c r="WSK761" s="31"/>
      <c r="WSL761" s="31"/>
      <c r="WSM761" s="31"/>
      <c r="WSN761" s="31"/>
      <c r="WSO761" s="31"/>
      <c r="WSP761" s="31"/>
      <c r="WSQ761" s="31"/>
      <c r="WSR761" s="31"/>
      <c r="WSS761" s="31"/>
      <c r="WST761" s="31"/>
      <c r="WSU761" s="31"/>
      <c r="WSV761" s="31"/>
      <c r="WSW761" s="31"/>
      <c r="WSX761" s="31"/>
      <c r="WSY761" s="31"/>
      <c r="WSZ761" s="31"/>
      <c r="WTA761" s="31"/>
      <c r="WTB761" s="31"/>
      <c r="WTC761" s="31"/>
      <c r="WTD761" s="31"/>
      <c r="WTE761" s="31"/>
      <c r="WTF761" s="31"/>
      <c r="WTG761" s="31"/>
      <c r="WTH761" s="31"/>
      <c r="WTI761" s="31"/>
      <c r="WTJ761" s="31"/>
      <c r="WTK761" s="31"/>
      <c r="WTL761" s="31"/>
      <c r="WTM761" s="31"/>
      <c r="WTN761" s="31"/>
      <c r="WTO761" s="31"/>
      <c r="WTP761" s="31"/>
      <c r="WTQ761" s="31"/>
      <c r="WTR761" s="31"/>
      <c r="WTS761" s="31"/>
      <c r="WTT761" s="31"/>
      <c r="WTU761" s="31"/>
      <c r="WTV761" s="31"/>
      <c r="WTW761" s="31"/>
      <c r="WTX761" s="31"/>
      <c r="WTY761" s="31"/>
      <c r="WTZ761" s="31"/>
      <c r="WUA761" s="31"/>
      <c r="WUB761" s="31"/>
      <c r="WUC761" s="31"/>
      <c r="WUD761" s="31"/>
      <c r="WUE761" s="31"/>
      <c r="WUF761" s="31"/>
      <c r="WUG761" s="31"/>
      <c r="WUH761" s="31"/>
      <c r="WUI761" s="31"/>
      <c r="WUJ761" s="31"/>
      <c r="WUK761" s="31"/>
      <c r="WUL761" s="31"/>
      <c r="WUM761" s="31"/>
      <c r="WUN761" s="31"/>
      <c r="WUO761" s="31"/>
      <c r="WUP761" s="31"/>
      <c r="WUQ761" s="31"/>
      <c r="WUR761" s="31"/>
      <c r="WUS761" s="31"/>
      <c r="WUT761" s="31"/>
      <c r="WUU761" s="31"/>
      <c r="WUV761" s="31"/>
      <c r="WUW761" s="31"/>
      <c r="WUX761" s="31"/>
      <c r="WUY761" s="31"/>
      <c r="WUZ761" s="31"/>
      <c r="WVA761" s="31"/>
      <c r="WVB761" s="31"/>
      <c r="WVC761" s="31"/>
      <c r="WVD761" s="31"/>
      <c r="WVE761" s="31"/>
      <c r="WVF761" s="31"/>
      <c r="WVG761" s="31"/>
      <c r="WVH761" s="31"/>
      <c r="WVI761" s="31"/>
      <c r="WVJ761" s="31"/>
      <c r="WVK761" s="31"/>
      <c r="WVL761" s="31"/>
      <c r="WVM761" s="31"/>
      <c r="WVN761" s="31"/>
      <c r="WVO761" s="31"/>
      <c r="WVP761" s="31"/>
      <c r="WVQ761" s="31"/>
      <c r="WVR761" s="31"/>
      <c r="WVS761" s="31"/>
    </row>
    <row r="762" spans="1:16139" s="70" customFormat="1">
      <c r="A762" s="168"/>
      <c r="B762" s="169"/>
      <c r="C762" s="170"/>
      <c r="D762" s="170"/>
      <c r="E762" s="170"/>
      <c r="F762" s="170"/>
      <c r="G762" s="170"/>
      <c r="H762" s="170"/>
      <c r="I762" s="170"/>
      <c r="J762" s="32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H762" s="3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31"/>
      <c r="AV762" s="3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31"/>
      <c r="BH762" s="31"/>
      <c r="BI762" s="31"/>
      <c r="BJ762" s="31"/>
      <c r="BK762" s="31"/>
      <c r="BL762" s="31"/>
      <c r="BM762" s="31"/>
      <c r="BN762" s="31"/>
      <c r="BO762" s="31"/>
      <c r="BP762" s="31"/>
      <c r="BQ762" s="31"/>
      <c r="BR762" s="31"/>
      <c r="BS762" s="31"/>
      <c r="BT762" s="31"/>
      <c r="BU762" s="31"/>
      <c r="BV762" s="31"/>
      <c r="BW762" s="31"/>
      <c r="BX762" s="31"/>
      <c r="BY762" s="31"/>
      <c r="BZ762" s="31"/>
      <c r="CA762" s="31"/>
      <c r="CB762" s="31"/>
      <c r="CC762" s="31"/>
      <c r="CD762" s="31"/>
      <c r="CE762" s="31"/>
      <c r="CF762" s="31"/>
      <c r="CG762" s="31"/>
      <c r="CH762" s="31"/>
      <c r="CI762" s="31"/>
      <c r="CJ762" s="31"/>
      <c r="CK762" s="31"/>
      <c r="CL762" s="31"/>
      <c r="CM762" s="31"/>
      <c r="CN762" s="31"/>
      <c r="CO762" s="31"/>
      <c r="CP762" s="31"/>
      <c r="CQ762" s="31"/>
      <c r="CR762" s="31"/>
      <c r="CS762" s="31"/>
      <c r="CT762" s="31"/>
      <c r="CU762" s="31"/>
      <c r="CV762" s="31"/>
      <c r="CW762" s="31"/>
      <c r="CX762" s="31"/>
      <c r="CY762" s="31"/>
      <c r="CZ762" s="31"/>
      <c r="DA762" s="31"/>
      <c r="DB762" s="31"/>
      <c r="DC762" s="31"/>
      <c r="DD762" s="31"/>
      <c r="DE762" s="31"/>
      <c r="DF762" s="31"/>
      <c r="DG762" s="31"/>
      <c r="DH762" s="31"/>
      <c r="DI762" s="31"/>
      <c r="DJ762" s="31"/>
      <c r="DK762" s="31"/>
      <c r="DL762" s="31"/>
      <c r="DM762" s="31"/>
      <c r="DN762" s="31"/>
      <c r="DO762" s="31"/>
      <c r="DP762" s="31"/>
      <c r="DQ762" s="31"/>
      <c r="DR762" s="31"/>
      <c r="DS762" s="31"/>
      <c r="DT762" s="31"/>
      <c r="DU762" s="31"/>
      <c r="DV762" s="31"/>
      <c r="DW762" s="31"/>
      <c r="DX762" s="31"/>
      <c r="DY762" s="31"/>
      <c r="DZ762" s="31"/>
      <c r="EA762" s="31"/>
      <c r="EB762" s="31"/>
      <c r="EC762" s="31"/>
      <c r="ED762" s="31"/>
      <c r="EE762" s="31"/>
      <c r="EF762" s="31"/>
      <c r="EG762" s="31"/>
      <c r="EH762" s="31"/>
      <c r="EI762" s="31"/>
      <c r="EJ762" s="31"/>
      <c r="EK762" s="31"/>
      <c r="EL762" s="31"/>
      <c r="EM762" s="31"/>
      <c r="EN762" s="31"/>
      <c r="EO762" s="31"/>
      <c r="EP762" s="31"/>
      <c r="EQ762" s="31"/>
      <c r="ER762" s="31"/>
      <c r="ES762" s="31"/>
      <c r="ET762" s="31"/>
      <c r="EU762" s="31"/>
      <c r="EV762" s="31"/>
      <c r="EW762" s="31"/>
      <c r="EX762" s="31"/>
      <c r="EY762" s="31"/>
      <c r="EZ762" s="31"/>
      <c r="FA762" s="31"/>
      <c r="FB762" s="31"/>
      <c r="FC762" s="31"/>
      <c r="FD762" s="31"/>
      <c r="FE762" s="31"/>
      <c r="FF762" s="31"/>
      <c r="FG762" s="31"/>
      <c r="FH762" s="31"/>
      <c r="FI762" s="31"/>
      <c r="FJ762" s="31"/>
      <c r="FK762" s="31"/>
      <c r="FL762" s="31"/>
      <c r="FM762" s="31"/>
      <c r="FN762" s="31"/>
      <c r="FO762" s="31"/>
      <c r="FP762" s="31"/>
      <c r="FQ762" s="31"/>
      <c r="FR762" s="31"/>
      <c r="FS762" s="31"/>
      <c r="FT762" s="31"/>
      <c r="FU762" s="31"/>
      <c r="FV762" s="31"/>
      <c r="FW762" s="31"/>
      <c r="FX762" s="31"/>
      <c r="FY762" s="31"/>
      <c r="FZ762" s="31"/>
      <c r="GA762" s="31"/>
      <c r="GB762" s="31"/>
      <c r="GC762" s="31"/>
      <c r="GD762" s="31"/>
      <c r="GE762" s="31"/>
      <c r="GF762" s="31"/>
      <c r="GG762" s="31"/>
      <c r="GH762" s="31"/>
      <c r="GI762" s="31"/>
      <c r="GJ762" s="31"/>
      <c r="GK762" s="31"/>
      <c r="GL762" s="31"/>
      <c r="GM762" s="31"/>
      <c r="GN762" s="31"/>
      <c r="GO762" s="31"/>
      <c r="GP762" s="31"/>
      <c r="GQ762" s="31"/>
      <c r="GR762" s="31"/>
      <c r="GS762" s="31"/>
      <c r="GT762" s="31"/>
      <c r="GU762" s="31"/>
      <c r="GV762" s="31"/>
      <c r="GW762" s="31"/>
      <c r="GX762" s="31"/>
      <c r="GY762" s="31"/>
      <c r="GZ762" s="31"/>
      <c r="HA762" s="31"/>
      <c r="HB762" s="31"/>
      <c r="HC762" s="31"/>
      <c r="HD762" s="31"/>
      <c r="HE762" s="31"/>
      <c r="HF762" s="31"/>
      <c r="HG762" s="31"/>
      <c r="HH762" s="31"/>
      <c r="HI762" s="31"/>
      <c r="HJ762" s="31"/>
      <c r="HK762" s="31"/>
      <c r="HL762" s="31"/>
      <c r="HM762" s="31"/>
      <c r="HN762" s="31"/>
      <c r="HO762" s="31"/>
      <c r="HP762" s="31"/>
      <c r="HQ762" s="31"/>
      <c r="HR762" s="31"/>
      <c r="HS762" s="31"/>
      <c r="HT762" s="31"/>
      <c r="HU762" s="31"/>
      <c r="HV762" s="31"/>
      <c r="HW762" s="31"/>
      <c r="HX762" s="31"/>
      <c r="HY762" s="31"/>
      <c r="HZ762" s="31"/>
      <c r="IA762" s="31"/>
      <c r="IB762" s="31"/>
      <c r="IC762" s="31"/>
      <c r="ID762" s="31"/>
      <c r="IE762" s="31"/>
      <c r="IF762" s="31"/>
      <c r="IG762" s="31"/>
      <c r="IH762" s="31"/>
      <c r="II762" s="31"/>
      <c r="IJ762" s="31"/>
      <c r="IK762" s="31"/>
      <c r="IL762" s="31"/>
      <c r="IM762" s="31"/>
      <c r="IN762" s="31"/>
      <c r="IO762" s="31"/>
      <c r="IP762" s="31"/>
      <c r="IQ762" s="31"/>
      <c r="IR762" s="31"/>
      <c r="IS762" s="31"/>
      <c r="IT762" s="31"/>
      <c r="IU762" s="31"/>
      <c r="IV762" s="31"/>
      <c r="IW762" s="31"/>
      <c r="IX762" s="31"/>
      <c r="IY762" s="31"/>
      <c r="IZ762" s="31"/>
      <c r="JA762" s="31"/>
      <c r="JB762" s="31"/>
      <c r="JC762" s="31"/>
      <c r="JD762" s="31"/>
      <c r="JE762" s="31"/>
      <c r="JF762" s="31"/>
      <c r="JG762" s="31"/>
      <c r="JH762" s="31"/>
      <c r="JI762" s="31"/>
      <c r="JJ762" s="31"/>
      <c r="JK762" s="31"/>
      <c r="JL762" s="31"/>
      <c r="JM762" s="31"/>
      <c r="JN762" s="31"/>
      <c r="JO762" s="31"/>
      <c r="JP762" s="31"/>
      <c r="JQ762" s="31"/>
      <c r="JR762" s="31"/>
      <c r="JS762" s="31"/>
      <c r="JT762" s="31"/>
      <c r="JU762" s="31"/>
      <c r="JV762" s="31"/>
      <c r="JW762" s="31"/>
      <c r="JX762" s="31"/>
      <c r="JY762" s="31"/>
      <c r="JZ762" s="31"/>
      <c r="KA762" s="31"/>
      <c r="KB762" s="31"/>
      <c r="KC762" s="31"/>
      <c r="KD762" s="31"/>
      <c r="KE762" s="31"/>
      <c r="KF762" s="31"/>
      <c r="KG762" s="31"/>
      <c r="KH762" s="31"/>
      <c r="KI762" s="31"/>
      <c r="KJ762" s="31"/>
      <c r="KK762" s="31"/>
      <c r="KL762" s="31"/>
      <c r="KM762" s="31"/>
      <c r="KN762" s="31"/>
      <c r="KO762" s="31"/>
      <c r="KP762" s="31"/>
      <c r="KQ762" s="31"/>
      <c r="KR762" s="31"/>
      <c r="KS762" s="31"/>
      <c r="KT762" s="31"/>
      <c r="KU762" s="31"/>
      <c r="KV762" s="31"/>
      <c r="KW762" s="31"/>
      <c r="KX762" s="31"/>
      <c r="KY762" s="31"/>
      <c r="KZ762" s="31"/>
      <c r="LA762" s="31"/>
      <c r="LB762" s="31"/>
      <c r="LC762" s="31"/>
      <c r="LD762" s="31"/>
      <c r="LE762" s="31"/>
      <c r="LF762" s="31"/>
      <c r="LG762" s="31"/>
      <c r="LH762" s="31"/>
      <c r="LI762" s="31"/>
      <c r="LJ762" s="31"/>
      <c r="LK762" s="31"/>
      <c r="LL762" s="31"/>
      <c r="LM762" s="31"/>
      <c r="LN762" s="31"/>
      <c r="LO762" s="31"/>
      <c r="LP762" s="31"/>
      <c r="LQ762" s="31"/>
      <c r="LR762" s="31"/>
      <c r="LS762" s="31"/>
      <c r="LT762" s="31"/>
      <c r="LU762" s="31"/>
      <c r="LV762" s="31"/>
      <c r="LW762" s="31"/>
      <c r="LX762" s="31"/>
      <c r="LY762" s="31"/>
      <c r="LZ762" s="31"/>
      <c r="MA762" s="31"/>
      <c r="MB762" s="31"/>
      <c r="MC762" s="31"/>
      <c r="MD762" s="31"/>
      <c r="ME762" s="31"/>
      <c r="MF762" s="31"/>
      <c r="MG762" s="31"/>
      <c r="MH762" s="31"/>
      <c r="MI762" s="31"/>
      <c r="MJ762" s="31"/>
      <c r="MK762" s="31"/>
      <c r="ML762" s="31"/>
      <c r="MM762" s="31"/>
      <c r="MN762" s="31"/>
      <c r="MO762" s="31"/>
      <c r="MP762" s="31"/>
      <c r="MQ762" s="31"/>
      <c r="MR762" s="31"/>
      <c r="MS762" s="31"/>
      <c r="MT762" s="31"/>
      <c r="MU762" s="31"/>
      <c r="MV762" s="31"/>
      <c r="MW762" s="31"/>
      <c r="MX762" s="31"/>
      <c r="MY762" s="31"/>
      <c r="MZ762" s="31"/>
      <c r="NA762" s="31"/>
      <c r="NB762" s="31"/>
      <c r="NC762" s="31"/>
      <c r="ND762" s="31"/>
      <c r="NE762" s="31"/>
      <c r="NF762" s="31"/>
      <c r="NG762" s="31"/>
      <c r="NH762" s="31"/>
      <c r="NI762" s="31"/>
      <c r="NJ762" s="31"/>
      <c r="NK762" s="31"/>
      <c r="NL762" s="31"/>
      <c r="NM762" s="31"/>
      <c r="NN762" s="31"/>
      <c r="NO762" s="31"/>
      <c r="NP762" s="31"/>
      <c r="NQ762" s="31"/>
      <c r="NR762" s="31"/>
      <c r="NS762" s="31"/>
      <c r="NT762" s="31"/>
      <c r="NU762" s="31"/>
      <c r="NV762" s="31"/>
      <c r="NW762" s="31"/>
      <c r="NX762" s="31"/>
      <c r="NY762" s="31"/>
      <c r="NZ762" s="31"/>
      <c r="OA762" s="31"/>
      <c r="OB762" s="31"/>
      <c r="OC762" s="31"/>
      <c r="OD762" s="31"/>
      <c r="OE762" s="31"/>
      <c r="OF762" s="31"/>
      <c r="OG762" s="31"/>
      <c r="OH762" s="31"/>
      <c r="OI762" s="31"/>
      <c r="OJ762" s="31"/>
      <c r="OK762" s="31"/>
      <c r="OL762" s="31"/>
      <c r="OM762" s="31"/>
      <c r="ON762" s="31"/>
      <c r="OO762" s="31"/>
      <c r="OP762" s="31"/>
      <c r="OQ762" s="31"/>
      <c r="OR762" s="31"/>
      <c r="OS762" s="31"/>
      <c r="OT762" s="31"/>
      <c r="OU762" s="31"/>
      <c r="OV762" s="31"/>
      <c r="OW762" s="31"/>
      <c r="OX762" s="31"/>
      <c r="OY762" s="31"/>
      <c r="OZ762" s="31"/>
      <c r="PA762" s="31"/>
      <c r="PB762" s="31"/>
      <c r="PC762" s="31"/>
      <c r="PD762" s="31"/>
      <c r="PE762" s="31"/>
      <c r="PF762" s="31"/>
      <c r="PG762" s="31"/>
      <c r="PH762" s="31"/>
      <c r="PI762" s="31"/>
      <c r="PJ762" s="31"/>
      <c r="PK762" s="31"/>
      <c r="PL762" s="31"/>
      <c r="PM762" s="31"/>
      <c r="PN762" s="31"/>
      <c r="PO762" s="31"/>
      <c r="PP762" s="31"/>
      <c r="PQ762" s="31"/>
      <c r="PR762" s="31"/>
      <c r="PS762" s="31"/>
      <c r="PT762" s="31"/>
      <c r="PU762" s="31"/>
      <c r="PV762" s="31"/>
      <c r="PW762" s="31"/>
      <c r="PX762" s="31"/>
      <c r="PY762" s="31"/>
      <c r="PZ762" s="31"/>
      <c r="QA762" s="31"/>
      <c r="QB762" s="31"/>
      <c r="QC762" s="31"/>
      <c r="QD762" s="31"/>
      <c r="QE762" s="31"/>
      <c r="QF762" s="31"/>
      <c r="QG762" s="31"/>
      <c r="QH762" s="31"/>
      <c r="QI762" s="31"/>
      <c r="QJ762" s="31"/>
      <c r="QK762" s="31"/>
      <c r="QL762" s="31"/>
      <c r="QM762" s="31"/>
      <c r="QN762" s="31"/>
      <c r="QO762" s="31"/>
      <c r="QP762" s="31"/>
      <c r="QQ762" s="31"/>
      <c r="QR762" s="31"/>
      <c r="QS762" s="31"/>
      <c r="QT762" s="31"/>
      <c r="QU762" s="31"/>
      <c r="QV762" s="31"/>
      <c r="QW762" s="31"/>
      <c r="QX762" s="31"/>
      <c r="QY762" s="31"/>
      <c r="QZ762" s="31"/>
      <c r="RA762" s="31"/>
      <c r="RB762" s="31"/>
      <c r="RC762" s="31"/>
      <c r="RD762" s="31"/>
      <c r="RE762" s="31"/>
      <c r="RF762" s="31"/>
      <c r="RG762" s="31"/>
      <c r="RH762" s="31"/>
      <c r="RI762" s="31"/>
      <c r="RJ762" s="31"/>
      <c r="RK762" s="31"/>
      <c r="RL762" s="31"/>
      <c r="RM762" s="31"/>
      <c r="RN762" s="31"/>
      <c r="RO762" s="31"/>
      <c r="RP762" s="31"/>
      <c r="RQ762" s="31"/>
      <c r="RR762" s="31"/>
      <c r="RS762" s="31"/>
      <c r="RT762" s="31"/>
      <c r="RU762" s="31"/>
      <c r="RV762" s="31"/>
      <c r="RW762" s="31"/>
      <c r="RX762" s="31"/>
      <c r="RY762" s="31"/>
      <c r="RZ762" s="31"/>
      <c r="SA762" s="31"/>
      <c r="SB762" s="31"/>
      <c r="SC762" s="31"/>
      <c r="SD762" s="31"/>
      <c r="SE762" s="31"/>
      <c r="SF762" s="31"/>
      <c r="SG762" s="31"/>
      <c r="SH762" s="31"/>
      <c r="SI762" s="31"/>
      <c r="SJ762" s="31"/>
      <c r="SK762" s="31"/>
      <c r="SL762" s="31"/>
      <c r="SM762" s="31"/>
      <c r="SN762" s="31"/>
      <c r="SO762" s="31"/>
      <c r="SP762" s="31"/>
      <c r="SQ762" s="31"/>
      <c r="SR762" s="31"/>
      <c r="SS762" s="31"/>
      <c r="ST762" s="31"/>
      <c r="SU762" s="31"/>
      <c r="SV762" s="31"/>
      <c r="SW762" s="31"/>
      <c r="SX762" s="31"/>
      <c r="SY762" s="31"/>
      <c r="SZ762" s="31"/>
      <c r="TA762" s="31"/>
      <c r="TB762" s="31"/>
      <c r="TC762" s="31"/>
      <c r="TD762" s="31"/>
      <c r="TE762" s="31"/>
      <c r="TF762" s="31"/>
      <c r="TG762" s="31"/>
      <c r="TH762" s="31"/>
      <c r="TI762" s="31"/>
      <c r="TJ762" s="31"/>
      <c r="TK762" s="31"/>
      <c r="TL762" s="31"/>
      <c r="TM762" s="31"/>
      <c r="TN762" s="31"/>
      <c r="TO762" s="31"/>
      <c r="TP762" s="31"/>
      <c r="TQ762" s="31"/>
      <c r="TR762" s="31"/>
      <c r="TS762" s="31"/>
      <c r="TT762" s="31"/>
      <c r="TU762" s="31"/>
      <c r="TV762" s="31"/>
      <c r="TW762" s="31"/>
      <c r="TX762" s="31"/>
      <c r="TY762" s="31"/>
      <c r="TZ762" s="31"/>
      <c r="UA762" s="31"/>
      <c r="UB762" s="31"/>
      <c r="UC762" s="31"/>
      <c r="UD762" s="31"/>
      <c r="UE762" s="31"/>
      <c r="UF762" s="31"/>
      <c r="UG762" s="31"/>
      <c r="UH762" s="31"/>
      <c r="UI762" s="31"/>
      <c r="UJ762" s="31"/>
      <c r="UK762" s="31"/>
      <c r="UL762" s="31"/>
      <c r="UM762" s="31"/>
      <c r="UN762" s="31"/>
      <c r="UO762" s="31"/>
      <c r="UP762" s="31"/>
      <c r="UQ762" s="31"/>
      <c r="UR762" s="31"/>
      <c r="US762" s="31"/>
      <c r="UT762" s="31"/>
      <c r="UU762" s="31"/>
      <c r="UV762" s="31"/>
      <c r="UW762" s="31"/>
      <c r="UX762" s="31"/>
      <c r="UY762" s="31"/>
      <c r="UZ762" s="31"/>
      <c r="VA762" s="31"/>
      <c r="VB762" s="31"/>
      <c r="VC762" s="31"/>
      <c r="VD762" s="31"/>
      <c r="VE762" s="31"/>
      <c r="VF762" s="31"/>
      <c r="VG762" s="31"/>
      <c r="VH762" s="31"/>
      <c r="VI762" s="31"/>
      <c r="VJ762" s="31"/>
      <c r="VK762" s="31"/>
      <c r="VL762" s="31"/>
      <c r="VM762" s="31"/>
      <c r="VN762" s="31"/>
      <c r="VO762" s="31"/>
      <c r="VP762" s="31"/>
      <c r="VQ762" s="31"/>
      <c r="VR762" s="31"/>
      <c r="VS762" s="31"/>
      <c r="VT762" s="31"/>
      <c r="VU762" s="31"/>
      <c r="VV762" s="31"/>
      <c r="VW762" s="31"/>
      <c r="VX762" s="31"/>
      <c r="VY762" s="31"/>
      <c r="VZ762" s="31"/>
      <c r="WA762" s="31"/>
      <c r="WB762" s="31"/>
      <c r="WC762" s="31"/>
      <c r="WD762" s="31"/>
      <c r="WE762" s="31"/>
      <c r="WF762" s="31"/>
      <c r="WG762" s="31"/>
      <c r="WH762" s="31"/>
      <c r="WI762" s="31"/>
      <c r="WJ762" s="31"/>
      <c r="WK762" s="31"/>
      <c r="WL762" s="31"/>
      <c r="WM762" s="31"/>
      <c r="WN762" s="31"/>
      <c r="WO762" s="31"/>
      <c r="WP762" s="31"/>
      <c r="WQ762" s="31"/>
      <c r="WR762" s="31"/>
      <c r="WS762" s="31"/>
      <c r="WT762" s="31"/>
      <c r="WU762" s="31"/>
      <c r="WV762" s="31"/>
      <c r="WW762" s="31"/>
      <c r="WX762" s="31"/>
      <c r="WY762" s="31"/>
      <c r="WZ762" s="31"/>
      <c r="XA762" s="31"/>
      <c r="XB762" s="31"/>
      <c r="XC762" s="31"/>
      <c r="XD762" s="31"/>
      <c r="XE762" s="31"/>
      <c r="XF762" s="31"/>
      <c r="XG762" s="31"/>
      <c r="XH762" s="31"/>
      <c r="XI762" s="31"/>
      <c r="XJ762" s="31"/>
      <c r="XK762" s="31"/>
      <c r="XL762" s="31"/>
      <c r="XM762" s="31"/>
      <c r="XN762" s="31"/>
      <c r="XO762" s="31"/>
      <c r="XP762" s="31"/>
      <c r="XQ762" s="31"/>
      <c r="XR762" s="31"/>
      <c r="XS762" s="31"/>
      <c r="XT762" s="31"/>
      <c r="XU762" s="31"/>
      <c r="XV762" s="31"/>
      <c r="XW762" s="31"/>
      <c r="XX762" s="31"/>
      <c r="XY762" s="31"/>
      <c r="XZ762" s="31"/>
      <c r="YA762" s="31"/>
      <c r="YB762" s="31"/>
      <c r="YC762" s="31"/>
      <c r="YD762" s="31"/>
      <c r="YE762" s="31"/>
      <c r="YF762" s="31"/>
      <c r="YG762" s="31"/>
      <c r="YH762" s="31"/>
      <c r="YI762" s="31"/>
      <c r="YJ762" s="31"/>
      <c r="YK762" s="31"/>
      <c r="YL762" s="31"/>
      <c r="YM762" s="31"/>
      <c r="YN762" s="31"/>
      <c r="YO762" s="31"/>
      <c r="YP762" s="31"/>
      <c r="YQ762" s="31"/>
      <c r="YR762" s="31"/>
      <c r="YS762" s="31"/>
      <c r="YT762" s="31"/>
      <c r="YU762" s="31"/>
      <c r="YV762" s="31"/>
      <c r="YW762" s="31"/>
      <c r="YX762" s="31"/>
      <c r="YY762" s="31"/>
      <c r="YZ762" s="31"/>
      <c r="ZA762" s="31"/>
      <c r="ZB762" s="31"/>
      <c r="ZC762" s="31"/>
      <c r="ZD762" s="31"/>
      <c r="ZE762" s="31"/>
      <c r="ZF762" s="31"/>
      <c r="ZG762" s="31"/>
      <c r="ZH762" s="31"/>
      <c r="ZI762" s="31"/>
      <c r="ZJ762" s="31"/>
      <c r="ZK762" s="31"/>
      <c r="ZL762" s="31"/>
      <c r="ZM762" s="31"/>
      <c r="ZN762" s="31"/>
      <c r="ZO762" s="31"/>
      <c r="ZP762" s="31"/>
      <c r="ZQ762" s="31"/>
      <c r="ZR762" s="31"/>
      <c r="ZS762" s="31"/>
      <c r="ZT762" s="31"/>
      <c r="ZU762" s="31"/>
      <c r="ZV762" s="31"/>
      <c r="ZW762" s="31"/>
      <c r="ZX762" s="31"/>
      <c r="ZY762" s="31"/>
      <c r="ZZ762" s="31"/>
      <c r="AAA762" s="31"/>
      <c r="AAB762" s="31"/>
      <c r="AAC762" s="31"/>
      <c r="AAD762" s="31"/>
      <c r="AAE762" s="31"/>
      <c r="AAF762" s="31"/>
      <c r="AAG762" s="31"/>
      <c r="AAH762" s="31"/>
      <c r="AAI762" s="31"/>
      <c r="AAJ762" s="31"/>
      <c r="AAK762" s="31"/>
      <c r="AAL762" s="31"/>
      <c r="AAM762" s="31"/>
      <c r="AAN762" s="31"/>
      <c r="AAO762" s="31"/>
      <c r="AAP762" s="31"/>
      <c r="AAQ762" s="31"/>
      <c r="AAR762" s="31"/>
      <c r="AAS762" s="31"/>
      <c r="AAT762" s="31"/>
      <c r="AAU762" s="31"/>
      <c r="AAV762" s="31"/>
      <c r="AAW762" s="31"/>
      <c r="AAX762" s="31"/>
      <c r="AAY762" s="31"/>
      <c r="AAZ762" s="31"/>
      <c r="ABA762" s="31"/>
      <c r="ABB762" s="31"/>
      <c r="ABC762" s="31"/>
      <c r="ABD762" s="31"/>
      <c r="ABE762" s="31"/>
      <c r="ABF762" s="31"/>
      <c r="ABG762" s="31"/>
      <c r="ABH762" s="31"/>
      <c r="ABI762" s="31"/>
      <c r="ABJ762" s="31"/>
      <c r="ABK762" s="31"/>
      <c r="ABL762" s="31"/>
      <c r="ABM762" s="31"/>
      <c r="ABN762" s="31"/>
      <c r="ABO762" s="31"/>
      <c r="ABP762" s="31"/>
      <c r="ABQ762" s="31"/>
      <c r="ABR762" s="31"/>
      <c r="ABS762" s="31"/>
      <c r="ABT762" s="31"/>
      <c r="ABU762" s="31"/>
      <c r="ABV762" s="31"/>
      <c r="ABW762" s="31"/>
      <c r="ABX762" s="31"/>
      <c r="ABY762" s="31"/>
      <c r="ABZ762" s="31"/>
      <c r="ACA762" s="31"/>
      <c r="ACB762" s="31"/>
      <c r="ACC762" s="31"/>
      <c r="ACD762" s="31"/>
      <c r="ACE762" s="31"/>
      <c r="ACF762" s="31"/>
      <c r="ACG762" s="31"/>
      <c r="ACH762" s="31"/>
      <c r="ACI762" s="31"/>
      <c r="ACJ762" s="31"/>
      <c r="ACK762" s="31"/>
      <c r="ACL762" s="31"/>
      <c r="ACM762" s="31"/>
      <c r="ACN762" s="31"/>
      <c r="ACO762" s="31"/>
      <c r="ACP762" s="31"/>
      <c r="ACQ762" s="31"/>
      <c r="ACR762" s="31"/>
      <c r="ACS762" s="31"/>
      <c r="ACT762" s="31"/>
      <c r="ACU762" s="31"/>
      <c r="ACV762" s="31"/>
      <c r="ACW762" s="31"/>
      <c r="ACX762" s="31"/>
      <c r="ACY762" s="31"/>
      <c r="ACZ762" s="31"/>
      <c r="ADA762" s="31"/>
      <c r="ADB762" s="31"/>
      <c r="ADC762" s="31"/>
      <c r="ADD762" s="31"/>
      <c r="ADE762" s="31"/>
      <c r="ADF762" s="31"/>
      <c r="ADG762" s="31"/>
      <c r="ADH762" s="31"/>
      <c r="ADI762" s="31"/>
      <c r="ADJ762" s="31"/>
      <c r="ADK762" s="31"/>
      <c r="ADL762" s="31"/>
      <c r="ADM762" s="31"/>
      <c r="ADN762" s="31"/>
      <c r="ADO762" s="31"/>
      <c r="ADP762" s="31"/>
      <c r="ADQ762" s="31"/>
      <c r="ADR762" s="31"/>
      <c r="ADS762" s="31"/>
      <c r="ADT762" s="31"/>
      <c r="ADU762" s="31"/>
      <c r="ADV762" s="31"/>
      <c r="ADW762" s="31"/>
      <c r="ADX762" s="31"/>
      <c r="ADY762" s="31"/>
      <c r="ADZ762" s="31"/>
      <c r="AEA762" s="31"/>
      <c r="AEB762" s="31"/>
      <c r="AEC762" s="31"/>
      <c r="AED762" s="31"/>
      <c r="AEE762" s="31"/>
      <c r="AEF762" s="31"/>
      <c r="AEG762" s="31"/>
      <c r="AEH762" s="31"/>
      <c r="AEI762" s="31"/>
      <c r="AEJ762" s="31"/>
      <c r="AEK762" s="31"/>
      <c r="AEL762" s="31"/>
      <c r="AEM762" s="31"/>
      <c r="AEN762" s="31"/>
      <c r="AEO762" s="31"/>
      <c r="AEP762" s="31"/>
      <c r="AEQ762" s="31"/>
      <c r="AER762" s="31"/>
      <c r="AES762" s="31"/>
      <c r="AET762" s="31"/>
      <c r="AEU762" s="31"/>
      <c r="AEV762" s="31"/>
      <c r="AEW762" s="31"/>
      <c r="AEX762" s="31"/>
      <c r="AEY762" s="31"/>
      <c r="AEZ762" s="31"/>
      <c r="AFA762" s="31"/>
      <c r="AFB762" s="31"/>
      <c r="AFC762" s="31"/>
      <c r="AFD762" s="31"/>
      <c r="AFE762" s="31"/>
      <c r="AFF762" s="31"/>
      <c r="AFG762" s="31"/>
      <c r="AFH762" s="31"/>
      <c r="AFI762" s="31"/>
      <c r="AFJ762" s="31"/>
      <c r="AFK762" s="31"/>
      <c r="AFL762" s="31"/>
      <c r="AFM762" s="31"/>
      <c r="AFN762" s="31"/>
      <c r="AFO762" s="31"/>
      <c r="AFP762" s="31"/>
      <c r="AFQ762" s="31"/>
      <c r="AFR762" s="31"/>
      <c r="AFS762" s="31"/>
      <c r="AFT762" s="31"/>
      <c r="AFU762" s="31"/>
      <c r="AFV762" s="31"/>
      <c r="AFW762" s="31"/>
      <c r="AFX762" s="31"/>
      <c r="AFY762" s="31"/>
      <c r="AFZ762" s="31"/>
      <c r="AGA762" s="31"/>
      <c r="AGB762" s="31"/>
      <c r="AGC762" s="31"/>
      <c r="AGD762" s="31"/>
      <c r="AGE762" s="31"/>
      <c r="AGF762" s="31"/>
      <c r="AGG762" s="31"/>
      <c r="AGH762" s="31"/>
      <c r="AGI762" s="31"/>
      <c r="AGJ762" s="31"/>
      <c r="AGK762" s="31"/>
      <c r="AGL762" s="31"/>
      <c r="AGM762" s="31"/>
      <c r="AGN762" s="31"/>
      <c r="AGO762" s="31"/>
      <c r="AGP762" s="31"/>
      <c r="AGQ762" s="31"/>
      <c r="AGR762" s="31"/>
      <c r="AGS762" s="31"/>
      <c r="AGT762" s="31"/>
      <c r="AGU762" s="31"/>
      <c r="AGV762" s="31"/>
      <c r="AGW762" s="31"/>
      <c r="AGX762" s="31"/>
      <c r="AGY762" s="31"/>
      <c r="AGZ762" s="31"/>
      <c r="AHA762" s="31"/>
      <c r="AHB762" s="31"/>
      <c r="AHC762" s="31"/>
      <c r="AHD762" s="31"/>
      <c r="AHE762" s="31"/>
      <c r="AHF762" s="31"/>
      <c r="AHG762" s="31"/>
      <c r="AHH762" s="31"/>
      <c r="AHI762" s="31"/>
      <c r="AHJ762" s="31"/>
      <c r="AHK762" s="31"/>
      <c r="AHL762" s="31"/>
      <c r="AHM762" s="31"/>
      <c r="AHN762" s="31"/>
      <c r="AHO762" s="31"/>
      <c r="AHP762" s="31"/>
      <c r="AHQ762" s="31"/>
      <c r="AHR762" s="31"/>
      <c r="AHS762" s="31"/>
      <c r="AHT762" s="31"/>
      <c r="AHU762" s="31"/>
      <c r="AHV762" s="31"/>
      <c r="AHW762" s="31"/>
      <c r="AHX762" s="31"/>
      <c r="AHY762" s="31"/>
      <c r="AHZ762" s="31"/>
      <c r="AIA762" s="31"/>
      <c r="AIB762" s="31"/>
      <c r="AIC762" s="31"/>
      <c r="AID762" s="31"/>
      <c r="AIE762" s="31"/>
      <c r="AIF762" s="31"/>
      <c r="AIG762" s="31"/>
      <c r="AIH762" s="31"/>
      <c r="AII762" s="31"/>
      <c r="AIJ762" s="31"/>
      <c r="AIK762" s="31"/>
      <c r="AIL762" s="31"/>
      <c r="AIM762" s="31"/>
      <c r="AIN762" s="31"/>
      <c r="AIO762" s="31"/>
      <c r="AIP762" s="31"/>
      <c r="AIQ762" s="31"/>
      <c r="AIR762" s="31"/>
      <c r="AIS762" s="31"/>
      <c r="AIT762" s="31"/>
      <c r="AIU762" s="31"/>
      <c r="AIV762" s="31"/>
      <c r="AIW762" s="31"/>
      <c r="AIX762" s="31"/>
      <c r="AIY762" s="31"/>
      <c r="AIZ762" s="31"/>
      <c r="AJA762" s="31"/>
      <c r="AJB762" s="31"/>
      <c r="AJC762" s="31"/>
      <c r="AJD762" s="31"/>
      <c r="AJE762" s="31"/>
      <c r="AJF762" s="31"/>
      <c r="AJG762" s="31"/>
      <c r="AJH762" s="31"/>
      <c r="AJI762" s="31"/>
      <c r="AJJ762" s="31"/>
      <c r="AJK762" s="31"/>
      <c r="AJL762" s="31"/>
      <c r="AJM762" s="31"/>
      <c r="AJN762" s="31"/>
      <c r="AJO762" s="31"/>
      <c r="AJP762" s="31"/>
      <c r="AJQ762" s="31"/>
      <c r="AJR762" s="31"/>
      <c r="AJS762" s="31"/>
      <c r="AJT762" s="31"/>
      <c r="AJU762" s="31"/>
      <c r="AJV762" s="31"/>
      <c r="AJW762" s="31"/>
      <c r="AJX762" s="31"/>
      <c r="AJY762" s="31"/>
      <c r="AJZ762" s="31"/>
      <c r="AKA762" s="31"/>
      <c r="AKB762" s="31"/>
      <c r="AKC762" s="31"/>
      <c r="AKD762" s="31"/>
      <c r="AKE762" s="31"/>
      <c r="AKF762" s="31"/>
      <c r="AKG762" s="31"/>
      <c r="AKH762" s="31"/>
      <c r="AKI762" s="31"/>
      <c r="AKJ762" s="31"/>
      <c r="AKK762" s="31"/>
      <c r="AKL762" s="31"/>
      <c r="AKM762" s="31"/>
      <c r="AKN762" s="31"/>
      <c r="AKO762" s="31"/>
      <c r="AKP762" s="31"/>
      <c r="AKQ762" s="31"/>
      <c r="AKR762" s="31"/>
      <c r="AKS762" s="31"/>
      <c r="AKT762" s="31"/>
      <c r="AKU762" s="31"/>
      <c r="AKV762" s="31"/>
      <c r="AKW762" s="31"/>
      <c r="AKX762" s="31"/>
      <c r="AKY762" s="31"/>
      <c r="AKZ762" s="31"/>
      <c r="ALA762" s="31"/>
      <c r="ALB762" s="31"/>
      <c r="ALC762" s="31"/>
      <c r="ALD762" s="31"/>
      <c r="ALE762" s="31"/>
      <c r="ALF762" s="31"/>
      <c r="ALG762" s="31"/>
      <c r="ALH762" s="31"/>
      <c r="ALI762" s="31"/>
      <c r="ALJ762" s="31"/>
      <c r="ALK762" s="31"/>
      <c r="ALL762" s="31"/>
      <c r="ALM762" s="31"/>
      <c r="ALN762" s="31"/>
      <c r="ALO762" s="31"/>
      <c r="ALP762" s="31"/>
      <c r="ALQ762" s="31"/>
      <c r="ALR762" s="31"/>
      <c r="ALS762" s="31"/>
      <c r="ALT762" s="31"/>
      <c r="ALU762" s="31"/>
      <c r="ALV762" s="31"/>
      <c r="ALW762" s="31"/>
      <c r="ALX762" s="31"/>
      <c r="ALY762" s="31"/>
      <c r="ALZ762" s="31"/>
      <c r="AMA762" s="31"/>
      <c r="AMB762" s="31"/>
      <c r="AMC762" s="31"/>
      <c r="AMD762" s="31"/>
      <c r="AME762" s="31"/>
      <c r="AMF762" s="31"/>
      <c r="AMG762" s="31"/>
      <c r="AMH762" s="31"/>
      <c r="AMI762" s="31"/>
      <c r="AMJ762" s="31"/>
      <c r="AMK762" s="31"/>
      <c r="AML762" s="31"/>
      <c r="AMM762" s="31"/>
      <c r="AMN762" s="31"/>
      <c r="AMO762" s="31"/>
      <c r="AMP762" s="31"/>
      <c r="AMQ762" s="31"/>
      <c r="AMR762" s="31"/>
      <c r="AMS762" s="31"/>
      <c r="AMT762" s="31"/>
      <c r="AMU762" s="31"/>
      <c r="AMV762" s="31"/>
      <c r="AMW762" s="31"/>
      <c r="AMX762" s="31"/>
      <c r="AMY762" s="31"/>
      <c r="AMZ762" s="31"/>
      <c r="ANA762" s="31"/>
      <c r="ANB762" s="31"/>
      <c r="ANC762" s="31"/>
      <c r="AND762" s="31"/>
      <c r="ANE762" s="31"/>
      <c r="ANF762" s="31"/>
      <c r="ANG762" s="31"/>
      <c r="ANH762" s="31"/>
      <c r="ANI762" s="31"/>
      <c r="ANJ762" s="31"/>
      <c r="ANK762" s="31"/>
      <c r="ANL762" s="31"/>
      <c r="ANM762" s="31"/>
      <c r="ANN762" s="31"/>
      <c r="ANO762" s="31"/>
      <c r="ANP762" s="31"/>
      <c r="ANQ762" s="31"/>
      <c r="ANR762" s="31"/>
      <c r="ANS762" s="31"/>
      <c r="ANT762" s="31"/>
      <c r="ANU762" s="31"/>
      <c r="ANV762" s="31"/>
      <c r="ANW762" s="31"/>
      <c r="ANX762" s="31"/>
      <c r="ANY762" s="31"/>
      <c r="ANZ762" s="31"/>
      <c r="AOA762" s="31"/>
      <c r="AOB762" s="31"/>
      <c r="AOC762" s="31"/>
      <c r="AOD762" s="31"/>
      <c r="AOE762" s="31"/>
      <c r="AOF762" s="31"/>
      <c r="AOG762" s="31"/>
      <c r="AOH762" s="31"/>
      <c r="AOI762" s="31"/>
      <c r="AOJ762" s="31"/>
      <c r="AOK762" s="31"/>
      <c r="AOL762" s="31"/>
      <c r="AOM762" s="31"/>
      <c r="AON762" s="31"/>
      <c r="AOO762" s="31"/>
      <c r="AOP762" s="31"/>
      <c r="AOQ762" s="31"/>
      <c r="AOR762" s="31"/>
      <c r="AOS762" s="31"/>
      <c r="AOT762" s="31"/>
      <c r="AOU762" s="31"/>
      <c r="AOV762" s="31"/>
      <c r="AOW762" s="31"/>
      <c r="AOX762" s="31"/>
      <c r="AOY762" s="31"/>
      <c r="AOZ762" s="31"/>
      <c r="APA762" s="31"/>
      <c r="APB762" s="31"/>
      <c r="APC762" s="31"/>
      <c r="APD762" s="31"/>
      <c r="APE762" s="31"/>
      <c r="APF762" s="31"/>
      <c r="APG762" s="31"/>
      <c r="APH762" s="31"/>
      <c r="API762" s="31"/>
      <c r="APJ762" s="31"/>
      <c r="APK762" s="31"/>
      <c r="APL762" s="31"/>
      <c r="APM762" s="31"/>
      <c r="APN762" s="31"/>
      <c r="APO762" s="31"/>
      <c r="APP762" s="31"/>
      <c r="APQ762" s="31"/>
      <c r="APR762" s="31"/>
      <c r="APS762" s="31"/>
      <c r="APT762" s="31"/>
      <c r="APU762" s="31"/>
      <c r="APV762" s="31"/>
      <c r="APW762" s="31"/>
      <c r="APX762" s="31"/>
      <c r="APY762" s="31"/>
      <c r="APZ762" s="31"/>
      <c r="AQA762" s="31"/>
      <c r="AQB762" s="31"/>
      <c r="AQC762" s="31"/>
      <c r="AQD762" s="31"/>
      <c r="AQE762" s="31"/>
      <c r="AQF762" s="31"/>
      <c r="AQG762" s="31"/>
      <c r="AQH762" s="31"/>
      <c r="AQI762" s="31"/>
      <c r="AQJ762" s="31"/>
      <c r="AQK762" s="31"/>
      <c r="AQL762" s="31"/>
      <c r="AQM762" s="31"/>
      <c r="AQN762" s="31"/>
      <c r="AQO762" s="31"/>
      <c r="AQP762" s="31"/>
      <c r="AQQ762" s="31"/>
      <c r="AQR762" s="31"/>
      <c r="AQS762" s="31"/>
      <c r="AQT762" s="31"/>
      <c r="AQU762" s="31"/>
      <c r="AQV762" s="31"/>
      <c r="AQW762" s="31"/>
      <c r="AQX762" s="31"/>
      <c r="AQY762" s="31"/>
      <c r="AQZ762" s="31"/>
      <c r="ARA762" s="31"/>
      <c r="ARB762" s="31"/>
      <c r="ARC762" s="31"/>
      <c r="ARD762" s="31"/>
      <c r="ARE762" s="31"/>
      <c r="ARF762" s="31"/>
      <c r="ARG762" s="31"/>
      <c r="ARH762" s="31"/>
      <c r="ARI762" s="31"/>
      <c r="ARJ762" s="31"/>
      <c r="ARK762" s="31"/>
      <c r="ARL762" s="31"/>
      <c r="ARM762" s="31"/>
      <c r="ARN762" s="31"/>
      <c r="ARO762" s="31"/>
      <c r="ARP762" s="31"/>
      <c r="ARQ762" s="31"/>
      <c r="ARR762" s="31"/>
      <c r="ARS762" s="31"/>
      <c r="ART762" s="31"/>
      <c r="ARU762" s="31"/>
      <c r="ARV762" s="31"/>
      <c r="ARW762" s="31"/>
      <c r="ARX762" s="31"/>
      <c r="ARY762" s="31"/>
      <c r="ARZ762" s="31"/>
      <c r="ASA762" s="31"/>
      <c r="ASB762" s="31"/>
      <c r="ASC762" s="31"/>
      <c r="ASD762" s="31"/>
      <c r="ASE762" s="31"/>
      <c r="ASF762" s="31"/>
      <c r="ASG762" s="31"/>
      <c r="ASH762" s="31"/>
      <c r="ASI762" s="31"/>
      <c r="ASJ762" s="31"/>
      <c r="ASK762" s="31"/>
      <c r="ASL762" s="31"/>
      <c r="ASM762" s="31"/>
      <c r="ASN762" s="31"/>
      <c r="ASO762" s="31"/>
      <c r="ASP762" s="31"/>
      <c r="ASQ762" s="31"/>
      <c r="ASR762" s="31"/>
      <c r="ASS762" s="31"/>
      <c r="AST762" s="31"/>
      <c r="ASU762" s="31"/>
      <c r="ASV762" s="31"/>
      <c r="ASW762" s="31"/>
      <c r="ASX762" s="31"/>
      <c r="ASY762" s="31"/>
      <c r="ASZ762" s="31"/>
      <c r="ATA762" s="31"/>
      <c r="ATB762" s="31"/>
      <c r="ATC762" s="31"/>
      <c r="ATD762" s="31"/>
      <c r="ATE762" s="31"/>
      <c r="ATF762" s="31"/>
      <c r="ATG762" s="31"/>
      <c r="ATH762" s="31"/>
      <c r="ATI762" s="31"/>
      <c r="ATJ762" s="31"/>
      <c r="ATK762" s="31"/>
      <c r="ATL762" s="31"/>
      <c r="ATM762" s="31"/>
      <c r="ATN762" s="31"/>
      <c r="ATO762" s="31"/>
      <c r="ATP762" s="31"/>
      <c r="ATQ762" s="31"/>
      <c r="ATR762" s="31"/>
      <c r="ATS762" s="31"/>
      <c r="ATT762" s="31"/>
      <c r="ATU762" s="31"/>
      <c r="ATV762" s="31"/>
      <c r="ATW762" s="31"/>
      <c r="ATX762" s="31"/>
      <c r="ATY762" s="31"/>
      <c r="ATZ762" s="31"/>
      <c r="AUA762" s="31"/>
      <c r="AUB762" s="31"/>
      <c r="AUC762" s="31"/>
      <c r="AUD762" s="31"/>
      <c r="AUE762" s="31"/>
      <c r="AUF762" s="31"/>
      <c r="AUG762" s="31"/>
      <c r="AUH762" s="31"/>
      <c r="AUI762" s="31"/>
      <c r="AUJ762" s="31"/>
      <c r="AUK762" s="31"/>
      <c r="AUL762" s="31"/>
      <c r="AUM762" s="31"/>
      <c r="AUN762" s="31"/>
      <c r="AUO762" s="31"/>
      <c r="AUP762" s="31"/>
      <c r="AUQ762" s="31"/>
      <c r="AUR762" s="31"/>
      <c r="AUS762" s="31"/>
      <c r="AUT762" s="31"/>
      <c r="AUU762" s="31"/>
      <c r="AUV762" s="31"/>
      <c r="AUW762" s="31"/>
      <c r="AUX762" s="31"/>
      <c r="AUY762" s="31"/>
      <c r="AUZ762" s="31"/>
      <c r="AVA762" s="31"/>
      <c r="AVB762" s="31"/>
      <c r="AVC762" s="31"/>
      <c r="AVD762" s="31"/>
      <c r="AVE762" s="31"/>
      <c r="AVF762" s="31"/>
      <c r="AVG762" s="31"/>
      <c r="AVH762" s="31"/>
      <c r="AVI762" s="31"/>
      <c r="AVJ762" s="31"/>
      <c r="AVK762" s="31"/>
      <c r="AVL762" s="31"/>
      <c r="AVM762" s="31"/>
      <c r="AVN762" s="31"/>
      <c r="AVO762" s="31"/>
      <c r="AVP762" s="31"/>
      <c r="AVQ762" s="31"/>
      <c r="AVR762" s="31"/>
      <c r="AVS762" s="31"/>
      <c r="AVT762" s="31"/>
      <c r="AVU762" s="31"/>
      <c r="AVV762" s="31"/>
      <c r="AVW762" s="31"/>
      <c r="AVX762" s="31"/>
      <c r="AVY762" s="31"/>
      <c r="AVZ762" s="31"/>
      <c r="AWA762" s="31"/>
      <c r="AWB762" s="31"/>
      <c r="AWC762" s="31"/>
      <c r="AWD762" s="31"/>
      <c r="AWE762" s="31"/>
      <c r="AWF762" s="31"/>
      <c r="AWG762" s="31"/>
      <c r="AWH762" s="31"/>
      <c r="AWI762" s="31"/>
      <c r="AWJ762" s="31"/>
      <c r="AWK762" s="31"/>
      <c r="AWL762" s="31"/>
      <c r="AWM762" s="31"/>
      <c r="AWN762" s="31"/>
      <c r="AWO762" s="31"/>
      <c r="AWP762" s="31"/>
      <c r="AWQ762" s="31"/>
      <c r="AWR762" s="31"/>
      <c r="AWS762" s="31"/>
      <c r="AWT762" s="31"/>
      <c r="AWU762" s="31"/>
      <c r="AWV762" s="31"/>
      <c r="AWW762" s="31"/>
      <c r="AWX762" s="31"/>
      <c r="AWY762" s="31"/>
      <c r="AWZ762" s="31"/>
      <c r="AXA762" s="31"/>
      <c r="AXB762" s="31"/>
      <c r="AXC762" s="31"/>
      <c r="AXD762" s="31"/>
      <c r="AXE762" s="31"/>
      <c r="AXF762" s="31"/>
      <c r="AXG762" s="31"/>
      <c r="AXH762" s="31"/>
      <c r="AXI762" s="31"/>
      <c r="AXJ762" s="31"/>
      <c r="AXK762" s="31"/>
      <c r="AXL762" s="31"/>
      <c r="AXM762" s="31"/>
      <c r="AXN762" s="31"/>
      <c r="AXO762" s="31"/>
      <c r="AXP762" s="31"/>
      <c r="AXQ762" s="31"/>
      <c r="AXR762" s="31"/>
      <c r="AXS762" s="31"/>
      <c r="AXT762" s="31"/>
      <c r="AXU762" s="31"/>
      <c r="AXV762" s="31"/>
      <c r="AXW762" s="31"/>
      <c r="AXX762" s="31"/>
      <c r="AXY762" s="31"/>
      <c r="AXZ762" s="31"/>
      <c r="AYA762" s="31"/>
      <c r="AYB762" s="31"/>
      <c r="AYC762" s="31"/>
      <c r="AYD762" s="31"/>
      <c r="AYE762" s="31"/>
      <c r="AYF762" s="31"/>
      <c r="AYG762" s="31"/>
      <c r="AYH762" s="31"/>
      <c r="AYI762" s="31"/>
      <c r="AYJ762" s="31"/>
      <c r="AYK762" s="31"/>
      <c r="AYL762" s="31"/>
      <c r="AYM762" s="31"/>
      <c r="AYN762" s="31"/>
      <c r="AYO762" s="31"/>
      <c r="AYP762" s="31"/>
      <c r="AYQ762" s="31"/>
      <c r="AYR762" s="31"/>
      <c r="AYS762" s="31"/>
      <c r="AYT762" s="31"/>
      <c r="AYU762" s="31"/>
      <c r="AYV762" s="31"/>
      <c r="AYW762" s="31"/>
      <c r="AYX762" s="31"/>
      <c r="AYY762" s="31"/>
      <c r="AYZ762" s="31"/>
      <c r="AZA762" s="31"/>
      <c r="AZB762" s="31"/>
      <c r="AZC762" s="31"/>
      <c r="AZD762" s="31"/>
      <c r="AZE762" s="31"/>
      <c r="AZF762" s="31"/>
      <c r="AZG762" s="31"/>
      <c r="AZH762" s="31"/>
      <c r="AZI762" s="31"/>
      <c r="AZJ762" s="31"/>
      <c r="AZK762" s="31"/>
      <c r="AZL762" s="31"/>
      <c r="AZM762" s="31"/>
      <c r="AZN762" s="31"/>
      <c r="AZO762" s="31"/>
      <c r="AZP762" s="31"/>
      <c r="AZQ762" s="31"/>
      <c r="AZR762" s="31"/>
      <c r="AZS762" s="31"/>
      <c r="AZT762" s="31"/>
      <c r="AZU762" s="31"/>
      <c r="AZV762" s="31"/>
      <c r="AZW762" s="31"/>
      <c r="AZX762" s="31"/>
      <c r="AZY762" s="31"/>
      <c r="AZZ762" s="31"/>
      <c r="BAA762" s="31"/>
      <c r="BAB762" s="31"/>
      <c r="BAC762" s="31"/>
      <c r="BAD762" s="31"/>
      <c r="BAE762" s="31"/>
      <c r="BAF762" s="31"/>
      <c r="BAG762" s="31"/>
      <c r="BAH762" s="31"/>
      <c r="BAI762" s="31"/>
      <c r="BAJ762" s="31"/>
      <c r="BAK762" s="31"/>
      <c r="BAL762" s="31"/>
      <c r="BAM762" s="31"/>
      <c r="BAN762" s="31"/>
      <c r="BAO762" s="31"/>
      <c r="BAP762" s="31"/>
      <c r="BAQ762" s="31"/>
      <c r="BAR762" s="31"/>
      <c r="BAS762" s="31"/>
      <c r="BAT762" s="31"/>
      <c r="BAU762" s="31"/>
      <c r="BAV762" s="31"/>
      <c r="BAW762" s="31"/>
      <c r="BAX762" s="31"/>
      <c r="BAY762" s="31"/>
      <c r="BAZ762" s="31"/>
      <c r="BBA762" s="31"/>
      <c r="BBB762" s="31"/>
      <c r="BBC762" s="31"/>
      <c r="BBD762" s="31"/>
      <c r="BBE762" s="31"/>
      <c r="BBF762" s="31"/>
      <c r="BBG762" s="31"/>
      <c r="BBH762" s="31"/>
      <c r="BBI762" s="31"/>
      <c r="BBJ762" s="31"/>
      <c r="BBK762" s="31"/>
      <c r="BBL762" s="31"/>
      <c r="BBM762" s="31"/>
      <c r="BBN762" s="31"/>
      <c r="BBO762" s="31"/>
      <c r="BBP762" s="31"/>
      <c r="BBQ762" s="31"/>
      <c r="BBR762" s="31"/>
      <c r="BBS762" s="31"/>
      <c r="BBT762" s="31"/>
      <c r="BBU762" s="31"/>
      <c r="BBV762" s="31"/>
      <c r="BBW762" s="31"/>
      <c r="BBX762" s="31"/>
      <c r="BBY762" s="31"/>
      <c r="BBZ762" s="31"/>
      <c r="BCA762" s="31"/>
      <c r="BCB762" s="31"/>
      <c r="BCC762" s="31"/>
      <c r="BCD762" s="31"/>
      <c r="BCE762" s="31"/>
      <c r="BCF762" s="31"/>
      <c r="BCG762" s="31"/>
      <c r="BCH762" s="31"/>
      <c r="BCI762" s="31"/>
      <c r="BCJ762" s="31"/>
      <c r="BCK762" s="31"/>
      <c r="BCL762" s="31"/>
      <c r="BCM762" s="31"/>
      <c r="BCN762" s="31"/>
      <c r="BCO762" s="31"/>
      <c r="BCP762" s="31"/>
      <c r="BCQ762" s="31"/>
      <c r="BCR762" s="31"/>
      <c r="BCS762" s="31"/>
      <c r="BCT762" s="31"/>
      <c r="BCU762" s="31"/>
      <c r="BCV762" s="31"/>
      <c r="BCW762" s="31"/>
      <c r="BCX762" s="31"/>
      <c r="BCY762" s="31"/>
      <c r="BCZ762" s="31"/>
      <c r="BDA762" s="31"/>
      <c r="BDB762" s="31"/>
      <c r="BDC762" s="31"/>
      <c r="BDD762" s="31"/>
      <c r="BDE762" s="31"/>
      <c r="BDF762" s="31"/>
      <c r="BDG762" s="31"/>
      <c r="BDH762" s="31"/>
      <c r="BDI762" s="31"/>
      <c r="BDJ762" s="31"/>
      <c r="BDK762" s="31"/>
      <c r="BDL762" s="31"/>
      <c r="BDM762" s="31"/>
      <c r="BDN762" s="31"/>
      <c r="BDO762" s="31"/>
      <c r="BDP762" s="31"/>
      <c r="BDQ762" s="31"/>
      <c r="BDR762" s="31"/>
      <c r="BDS762" s="31"/>
      <c r="BDT762" s="31"/>
      <c r="BDU762" s="31"/>
      <c r="BDV762" s="31"/>
      <c r="BDW762" s="31"/>
      <c r="BDX762" s="31"/>
      <c r="BDY762" s="31"/>
      <c r="BDZ762" s="31"/>
      <c r="BEA762" s="31"/>
      <c r="BEB762" s="31"/>
      <c r="BEC762" s="31"/>
      <c r="BED762" s="31"/>
      <c r="BEE762" s="31"/>
      <c r="BEF762" s="31"/>
      <c r="BEG762" s="31"/>
      <c r="BEH762" s="31"/>
      <c r="BEI762" s="31"/>
      <c r="BEJ762" s="31"/>
      <c r="BEK762" s="31"/>
      <c r="BEL762" s="31"/>
      <c r="BEM762" s="31"/>
      <c r="BEN762" s="31"/>
      <c r="BEO762" s="31"/>
      <c r="BEP762" s="31"/>
      <c r="BEQ762" s="31"/>
      <c r="BER762" s="31"/>
      <c r="BES762" s="31"/>
      <c r="BET762" s="31"/>
      <c r="BEU762" s="31"/>
      <c r="BEV762" s="31"/>
      <c r="BEW762" s="31"/>
      <c r="BEX762" s="31"/>
      <c r="BEY762" s="31"/>
      <c r="BEZ762" s="31"/>
      <c r="BFA762" s="31"/>
      <c r="BFB762" s="31"/>
      <c r="BFC762" s="31"/>
      <c r="BFD762" s="31"/>
      <c r="BFE762" s="31"/>
      <c r="BFF762" s="31"/>
      <c r="BFG762" s="31"/>
      <c r="BFH762" s="31"/>
      <c r="BFI762" s="31"/>
      <c r="BFJ762" s="31"/>
      <c r="BFK762" s="31"/>
      <c r="BFL762" s="31"/>
      <c r="BFM762" s="31"/>
      <c r="BFN762" s="31"/>
      <c r="BFO762" s="31"/>
      <c r="BFP762" s="31"/>
      <c r="BFQ762" s="31"/>
      <c r="BFR762" s="31"/>
      <c r="BFS762" s="31"/>
      <c r="BFT762" s="31"/>
      <c r="BFU762" s="31"/>
      <c r="BFV762" s="31"/>
      <c r="BFW762" s="31"/>
      <c r="BFX762" s="31"/>
      <c r="BFY762" s="31"/>
      <c r="BFZ762" s="31"/>
      <c r="BGA762" s="31"/>
      <c r="BGB762" s="31"/>
      <c r="BGC762" s="31"/>
      <c r="BGD762" s="31"/>
      <c r="BGE762" s="31"/>
      <c r="BGF762" s="31"/>
      <c r="BGG762" s="31"/>
      <c r="BGH762" s="31"/>
      <c r="BGI762" s="31"/>
      <c r="BGJ762" s="31"/>
      <c r="BGK762" s="31"/>
      <c r="BGL762" s="31"/>
      <c r="BGM762" s="31"/>
      <c r="BGN762" s="31"/>
      <c r="BGO762" s="31"/>
      <c r="BGP762" s="31"/>
      <c r="BGQ762" s="31"/>
      <c r="BGR762" s="31"/>
      <c r="BGS762" s="31"/>
      <c r="BGT762" s="31"/>
      <c r="BGU762" s="31"/>
      <c r="BGV762" s="31"/>
      <c r="BGW762" s="31"/>
      <c r="BGX762" s="31"/>
      <c r="BGY762" s="31"/>
      <c r="BGZ762" s="31"/>
      <c r="BHA762" s="31"/>
      <c r="BHB762" s="31"/>
      <c r="BHC762" s="31"/>
      <c r="BHD762" s="31"/>
      <c r="BHE762" s="31"/>
      <c r="BHF762" s="31"/>
      <c r="BHG762" s="31"/>
      <c r="BHH762" s="31"/>
      <c r="BHI762" s="31"/>
      <c r="BHJ762" s="31"/>
      <c r="BHK762" s="31"/>
      <c r="BHL762" s="31"/>
      <c r="BHM762" s="31"/>
      <c r="BHN762" s="31"/>
      <c r="BHO762" s="31"/>
      <c r="BHP762" s="31"/>
      <c r="BHQ762" s="31"/>
      <c r="BHR762" s="31"/>
      <c r="BHS762" s="31"/>
      <c r="BHT762" s="31"/>
      <c r="BHU762" s="31"/>
      <c r="BHV762" s="31"/>
      <c r="BHW762" s="31"/>
      <c r="BHX762" s="31"/>
      <c r="BHY762" s="31"/>
      <c r="BHZ762" s="31"/>
      <c r="BIA762" s="31"/>
      <c r="BIB762" s="31"/>
      <c r="BIC762" s="31"/>
      <c r="BID762" s="31"/>
      <c r="BIE762" s="31"/>
      <c r="BIF762" s="31"/>
      <c r="BIG762" s="31"/>
      <c r="BIH762" s="31"/>
      <c r="BII762" s="31"/>
      <c r="BIJ762" s="31"/>
      <c r="BIK762" s="31"/>
      <c r="BIL762" s="31"/>
      <c r="BIM762" s="31"/>
      <c r="BIN762" s="31"/>
      <c r="BIO762" s="31"/>
      <c r="BIP762" s="31"/>
      <c r="BIQ762" s="31"/>
      <c r="BIR762" s="31"/>
      <c r="BIS762" s="31"/>
      <c r="BIT762" s="31"/>
      <c r="BIU762" s="31"/>
      <c r="BIV762" s="31"/>
      <c r="BIW762" s="31"/>
      <c r="BIX762" s="31"/>
      <c r="BIY762" s="31"/>
      <c r="BIZ762" s="31"/>
      <c r="BJA762" s="31"/>
      <c r="BJB762" s="31"/>
      <c r="BJC762" s="31"/>
      <c r="BJD762" s="31"/>
      <c r="BJE762" s="31"/>
      <c r="BJF762" s="31"/>
      <c r="BJG762" s="31"/>
      <c r="BJH762" s="31"/>
      <c r="BJI762" s="31"/>
      <c r="BJJ762" s="31"/>
      <c r="BJK762" s="31"/>
      <c r="BJL762" s="31"/>
      <c r="BJM762" s="31"/>
      <c r="BJN762" s="31"/>
      <c r="BJO762" s="31"/>
      <c r="BJP762" s="31"/>
      <c r="BJQ762" s="31"/>
      <c r="BJR762" s="31"/>
      <c r="BJS762" s="31"/>
      <c r="BJT762" s="31"/>
      <c r="BJU762" s="31"/>
      <c r="BJV762" s="31"/>
      <c r="BJW762" s="31"/>
      <c r="BJX762" s="31"/>
      <c r="BJY762" s="31"/>
      <c r="BJZ762" s="31"/>
      <c r="BKA762" s="31"/>
      <c r="BKB762" s="31"/>
      <c r="BKC762" s="31"/>
      <c r="BKD762" s="31"/>
      <c r="BKE762" s="31"/>
      <c r="BKF762" s="31"/>
      <c r="BKG762" s="31"/>
      <c r="BKH762" s="31"/>
      <c r="BKI762" s="31"/>
      <c r="BKJ762" s="31"/>
      <c r="BKK762" s="31"/>
      <c r="BKL762" s="31"/>
      <c r="BKM762" s="31"/>
      <c r="BKN762" s="31"/>
      <c r="BKO762" s="31"/>
      <c r="BKP762" s="31"/>
      <c r="BKQ762" s="31"/>
      <c r="BKR762" s="31"/>
      <c r="BKS762" s="31"/>
      <c r="BKT762" s="31"/>
      <c r="BKU762" s="31"/>
      <c r="BKV762" s="31"/>
      <c r="BKW762" s="31"/>
      <c r="BKX762" s="31"/>
      <c r="BKY762" s="31"/>
      <c r="BKZ762" s="31"/>
      <c r="BLA762" s="31"/>
      <c r="BLB762" s="31"/>
      <c r="BLC762" s="31"/>
      <c r="BLD762" s="31"/>
      <c r="BLE762" s="31"/>
      <c r="BLF762" s="31"/>
      <c r="BLG762" s="31"/>
      <c r="BLH762" s="31"/>
      <c r="BLI762" s="31"/>
      <c r="BLJ762" s="31"/>
      <c r="BLK762" s="31"/>
      <c r="BLL762" s="31"/>
      <c r="BLM762" s="31"/>
      <c r="BLN762" s="31"/>
      <c r="BLO762" s="31"/>
      <c r="BLP762" s="31"/>
      <c r="BLQ762" s="31"/>
      <c r="BLR762" s="31"/>
      <c r="BLS762" s="31"/>
      <c r="BLT762" s="31"/>
      <c r="BLU762" s="31"/>
      <c r="BLV762" s="31"/>
      <c r="BLW762" s="31"/>
      <c r="BLX762" s="31"/>
      <c r="BLY762" s="31"/>
      <c r="BLZ762" s="31"/>
      <c r="BMA762" s="31"/>
      <c r="BMB762" s="31"/>
      <c r="BMC762" s="31"/>
      <c r="BMD762" s="31"/>
      <c r="BME762" s="31"/>
      <c r="BMF762" s="31"/>
      <c r="BMG762" s="31"/>
      <c r="BMH762" s="31"/>
      <c r="BMI762" s="31"/>
      <c r="BMJ762" s="31"/>
      <c r="BMK762" s="31"/>
      <c r="BML762" s="31"/>
      <c r="BMM762" s="31"/>
      <c r="BMN762" s="31"/>
      <c r="BMO762" s="31"/>
      <c r="BMP762" s="31"/>
      <c r="BMQ762" s="31"/>
      <c r="BMR762" s="31"/>
      <c r="BMS762" s="31"/>
      <c r="BMT762" s="31"/>
      <c r="BMU762" s="31"/>
      <c r="BMV762" s="31"/>
      <c r="BMW762" s="31"/>
      <c r="BMX762" s="31"/>
      <c r="BMY762" s="31"/>
      <c r="BMZ762" s="31"/>
      <c r="BNA762" s="31"/>
      <c r="BNB762" s="31"/>
      <c r="BNC762" s="31"/>
      <c r="BND762" s="31"/>
      <c r="BNE762" s="31"/>
      <c r="BNF762" s="31"/>
      <c r="BNG762" s="31"/>
      <c r="BNH762" s="31"/>
      <c r="BNI762" s="31"/>
      <c r="BNJ762" s="31"/>
      <c r="BNK762" s="31"/>
      <c r="BNL762" s="31"/>
      <c r="BNM762" s="31"/>
      <c r="BNN762" s="31"/>
      <c r="BNO762" s="31"/>
      <c r="BNP762" s="31"/>
      <c r="BNQ762" s="31"/>
      <c r="BNR762" s="31"/>
      <c r="BNS762" s="31"/>
      <c r="BNT762" s="31"/>
      <c r="BNU762" s="31"/>
      <c r="BNV762" s="31"/>
      <c r="BNW762" s="31"/>
      <c r="BNX762" s="31"/>
      <c r="BNY762" s="31"/>
      <c r="BNZ762" s="31"/>
      <c r="BOA762" s="31"/>
      <c r="BOB762" s="31"/>
      <c r="BOC762" s="31"/>
      <c r="BOD762" s="31"/>
      <c r="BOE762" s="31"/>
      <c r="BOF762" s="31"/>
      <c r="BOG762" s="31"/>
      <c r="BOH762" s="31"/>
      <c r="BOI762" s="31"/>
      <c r="BOJ762" s="31"/>
      <c r="BOK762" s="31"/>
      <c r="BOL762" s="31"/>
      <c r="BOM762" s="31"/>
      <c r="BON762" s="31"/>
      <c r="BOO762" s="31"/>
      <c r="BOP762" s="31"/>
      <c r="BOQ762" s="31"/>
      <c r="BOR762" s="31"/>
      <c r="BOS762" s="31"/>
      <c r="BOT762" s="31"/>
      <c r="BOU762" s="31"/>
      <c r="BOV762" s="31"/>
      <c r="BOW762" s="31"/>
      <c r="BOX762" s="31"/>
      <c r="BOY762" s="31"/>
      <c r="BOZ762" s="31"/>
      <c r="BPA762" s="31"/>
      <c r="BPB762" s="31"/>
      <c r="BPC762" s="31"/>
      <c r="BPD762" s="31"/>
      <c r="BPE762" s="31"/>
      <c r="BPF762" s="31"/>
      <c r="BPG762" s="31"/>
      <c r="BPH762" s="31"/>
      <c r="BPI762" s="31"/>
      <c r="BPJ762" s="31"/>
      <c r="BPK762" s="31"/>
      <c r="BPL762" s="31"/>
      <c r="BPM762" s="31"/>
      <c r="BPN762" s="31"/>
      <c r="BPO762" s="31"/>
      <c r="BPP762" s="31"/>
      <c r="BPQ762" s="31"/>
      <c r="BPR762" s="31"/>
      <c r="BPS762" s="31"/>
      <c r="BPT762" s="31"/>
      <c r="BPU762" s="31"/>
      <c r="BPV762" s="31"/>
      <c r="BPW762" s="31"/>
      <c r="BPX762" s="31"/>
      <c r="BPY762" s="31"/>
      <c r="BPZ762" s="31"/>
      <c r="BQA762" s="31"/>
      <c r="BQB762" s="31"/>
      <c r="BQC762" s="31"/>
      <c r="BQD762" s="31"/>
      <c r="BQE762" s="31"/>
      <c r="BQF762" s="31"/>
      <c r="BQG762" s="31"/>
      <c r="BQH762" s="31"/>
      <c r="BQI762" s="31"/>
      <c r="BQJ762" s="31"/>
      <c r="BQK762" s="31"/>
      <c r="BQL762" s="31"/>
      <c r="BQM762" s="31"/>
      <c r="BQN762" s="31"/>
      <c r="BQO762" s="31"/>
      <c r="BQP762" s="31"/>
      <c r="BQQ762" s="31"/>
      <c r="BQR762" s="31"/>
      <c r="BQS762" s="31"/>
      <c r="BQT762" s="31"/>
      <c r="BQU762" s="31"/>
      <c r="BQV762" s="31"/>
      <c r="BQW762" s="31"/>
      <c r="BQX762" s="31"/>
      <c r="BQY762" s="31"/>
      <c r="BQZ762" s="31"/>
      <c r="BRA762" s="31"/>
      <c r="BRB762" s="31"/>
      <c r="BRC762" s="31"/>
      <c r="BRD762" s="31"/>
      <c r="BRE762" s="31"/>
      <c r="BRF762" s="31"/>
      <c r="BRG762" s="31"/>
      <c r="BRH762" s="31"/>
      <c r="BRI762" s="31"/>
      <c r="BRJ762" s="31"/>
      <c r="BRK762" s="31"/>
      <c r="BRL762" s="31"/>
      <c r="BRM762" s="31"/>
      <c r="BRN762" s="31"/>
      <c r="BRO762" s="31"/>
      <c r="BRP762" s="31"/>
      <c r="BRQ762" s="31"/>
      <c r="BRR762" s="31"/>
      <c r="BRS762" s="31"/>
      <c r="BRT762" s="31"/>
      <c r="BRU762" s="31"/>
      <c r="BRV762" s="31"/>
      <c r="BRW762" s="31"/>
      <c r="BRX762" s="31"/>
      <c r="BRY762" s="31"/>
      <c r="BRZ762" s="31"/>
      <c r="BSA762" s="31"/>
      <c r="BSB762" s="31"/>
      <c r="BSC762" s="31"/>
      <c r="BSD762" s="31"/>
      <c r="BSE762" s="31"/>
      <c r="BSF762" s="31"/>
      <c r="BSG762" s="31"/>
      <c r="BSH762" s="31"/>
      <c r="BSI762" s="31"/>
      <c r="BSJ762" s="31"/>
      <c r="BSK762" s="31"/>
      <c r="BSL762" s="31"/>
      <c r="BSM762" s="31"/>
      <c r="BSN762" s="31"/>
      <c r="BSO762" s="31"/>
      <c r="BSP762" s="31"/>
      <c r="BSQ762" s="31"/>
      <c r="BSR762" s="31"/>
      <c r="BSS762" s="31"/>
      <c r="BST762" s="31"/>
      <c r="BSU762" s="31"/>
      <c r="BSV762" s="31"/>
      <c r="BSW762" s="31"/>
      <c r="BSX762" s="31"/>
      <c r="BSY762" s="31"/>
      <c r="BSZ762" s="31"/>
      <c r="BTA762" s="31"/>
      <c r="BTB762" s="31"/>
      <c r="BTC762" s="31"/>
      <c r="BTD762" s="31"/>
      <c r="BTE762" s="31"/>
      <c r="BTF762" s="31"/>
      <c r="BTG762" s="31"/>
      <c r="BTH762" s="31"/>
      <c r="BTI762" s="31"/>
      <c r="BTJ762" s="31"/>
      <c r="BTK762" s="31"/>
      <c r="BTL762" s="31"/>
      <c r="BTM762" s="31"/>
      <c r="BTN762" s="31"/>
      <c r="BTO762" s="31"/>
      <c r="BTP762" s="31"/>
      <c r="BTQ762" s="31"/>
      <c r="BTR762" s="31"/>
      <c r="BTS762" s="31"/>
      <c r="BTT762" s="31"/>
      <c r="BTU762" s="31"/>
      <c r="BTV762" s="31"/>
      <c r="BTW762" s="31"/>
      <c r="BTX762" s="31"/>
      <c r="BTY762" s="31"/>
      <c r="BTZ762" s="31"/>
      <c r="BUA762" s="31"/>
      <c r="BUB762" s="31"/>
      <c r="BUC762" s="31"/>
      <c r="BUD762" s="31"/>
      <c r="BUE762" s="31"/>
      <c r="BUF762" s="31"/>
      <c r="BUG762" s="31"/>
      <c r="BUH762" s="31"/>
      <c r="BUI762" s="31"/>
      <c r="BUJ762" s="31"/>
      <c r="BUK762" s="31"/>
      <c r="BUL762" s="31"/>
      <c r="BUM762" s="31"/>
      <c r="BUN762" s="31"/>
      <c r="BUO762" s="31"/>
      <c r="BUP762" s="31"/>
      <c r="BUQ762" s="31"/>
      <c r="BUR762" s="31"/>
      <c r="BUS762" s="31"/>
      <c r="BUT762" s="31"/>
      <c r="BUU762" s="31"/>
      <c r="BUV762" s="31"/>
      <c r="BUW762" s="31"/>
      <c r="BUX762" s="31"/>
      <c r="BUY762" s="31"/>
      <c r="BUZ762" s="31"/>
      <c r="BVA762" s="31"/>
      <c r="BVB762" s="31"/>
      <c r="BVC762" s="31"/>
      <c r="BVD762" s="31"/>
      <c r="BVE762" s="31"/>
      <c r="BVF762" s="31"/>
      <c r="BVG762" s="31"/>
      <c r="BVH762" s="31"/>
      <c r="BVI762" s="31"/>
      <c r="BVJ762" s="31"/>
      <c r="BVK762" s="31"/>
      <c r="BVL762" s="31"/>
      <c r="BVM762" s="31"/>
      <c r="BVN762" s="31"/>
      <c r="BVO762" s="31"/>
      <c r="BVP762" s="31"/>
      <c r="BVQ762" s="31"/>
      <c r="BVR762" s="31"/>
      <c r="BVS762" s="31"/>
      <c r="BVT762" s="31"/>
      <c r="BVU762" s="31"/>
      <c r="BVV762" s="31"/>
      <c r="BVW762" s="31"/>
      <c r="BVX762" s="31"/>
      <c r="BVY762" s="31"/>
      <c r="BVZ762" s="31"/>
      <c r="BWA762" s="31"/>
      <c r="BWB762" s="31"/>
      <c r="BWC762" s="31"/>
      <c r="BWD762" s="31"/>
      <c r="BWE762" s="31"/>
      <c r="BWF762" s="31"/>
      <c r="BWG762" s="31"/>
      <c r="BWH762" s="31"/>
      <c r="BWI762" s="31"/>
      <c r="BWJ762" s="31"/>
      <c r="BWK762" s="31"/>
      <c r="BWL762" s="31"/>
      <c r="BWM762" s="31"/>
      <c r="BWN762" s="31"/>
      <c r="BWO762" s="31"/>
      <c r="BWP762" s="31"/>
      <c r="BWQ762" s="31"/>
      <c r="BWR762" s="31"/>
      <c r="BWS762" s="31"/>
      <c r="BWT762" s="31"/>
      <c r="BWU762" s="31"/>
      <c r="BWV762" s="31"/>
      <c r="BWW762" s="31"/>
      <c r="BWX762" s="31"/>
      <c r="BWY762" s="31"/>
      <c r="BWZ762" s="31"/>
      <c r="BXA762" s="31"/>
      <c r="BXB762" s="31"/>
      <c r="BXC762" s="31"/>
      <c r="BXD762" s="31"/>
      <c r="BXE762" s="31"/>
      <c r="BXF762" s="31"/>
      <c r="BXG762" s="31"/>
      <c r="BXH762" s="31"/>
      <c r="BXI762" s="31"/>
      <c r="BXJ762" s="31"/>
      <c r="BXK762" s="31"/>
      <c r="BXL762" s="31"/>
      <c r="BXM762" s="31"/>
      <c r="BXN762" s="31"/>
      <c r="BXO762" s="31"/>
      <c r="BXP762" s="31"/>
      <c r="BXQ762" s="31"/>
      <c r="BXR762" s="31"/>
      <c r="BXS762" s="31"/>
      <c r="BXT762" s="31"/>
      <c r="BXU762" s="31"/>
      <c r="BXV762" s="31"/>
      <c r="BXW762" s="31"/>
      <c r="BXX762" s="31"/>
      <c r="BXY762" s="31"/>
      <c r="BXZ762" s="31"/>
      <c r="BYA762" s="31"/>
      <c r="BYB762" s="31"/>
      <c r="BYC762" s="31"/>
      <c r="BYD762" s="31"/>
      <c r="BYE762" s="31"/>
      <c r="BYF762" s="31"/>
      <c r="BYG762" s="31"/>
      <c r="BYH762" s="31"/>
      <c r="BYI762" s="31"/>
      <c r="BYJ762" s="31"/>
      <c r="BYK762" s="31"/>
      <c r="BYL762" s="31"/>
      <c r="BYM762" s="31"/>
      <c r="BYN762" s="31"/>
      <c r="BYO762" s="31"/>
      <c r="BYP762" s="31"/>
      <c r="BYQ762" s="31"/>
      <c r="BYR762" s="31"/>
      <c r="BYS762" s="31"/>
      <c r="BYT762" s="31"/>
      <c r="BYU762" s="31"/>
      <c r="BYV762" s="31"/>
      <c r="BYW762" s="31"/>
      <c r="BYX762" s="31"/>
      <c r="BYY762" s="31"/>
      <c r="BYZ762" s="31"/>
      <c r="BZA762" s="31"/>
      <c r="BZB762" s="31"/>
      <c r="BZC762" s="31"/>
      <c r="BZD762" s="31"/>
      <c r="BZE762" s="31"/>
      <c r="BZF762" s="31"/>
      <c r="BZG762" s="31"/>
      <c r="BZH762" s="31"/>
      <c r="BZI762" s="31"/>
      <c r="BZJ762" s="31"/>
      <c r="BZK762" s="31"/>
      <c r="BZL762" s="31"/>
      <c r="BZM762" s="31"/>
      <c r="BZN762" s="31"/>
      <c r="BZO762" s="31"/>
      <c r="BZP762" s="31"/>
      <c r="BZQ762" s="31"/>
      <c r="BZR762" s="31"/>
      <c r="BZS762" s="31"/>
      <c r="BZT762" s="31"/>
      <c r="BZU762" s="31"/>
      <c r="BZV762" s="31"/>
      <c r="BZW762" s="31"/>
      <c r="BZX762" s="31"/>
      <c r="BZY762" s="31"/>
      <c r="BZZ762" s="31"/>
      <c r="CAA762" s="31"/>
      <c r="CAB762" s="31"/>
      <c r="CAC762" s="31"/>
      <c r="CAD762" s="31"/>
      <c r="CAE762" s="31"/>
      <c r="CAF762" s="31"/>
      <c r="CAG762" s="31"/>
      <c r="CAH762" s="31"/>
      <c r="CAI762" s="31"/>
      <c r="CAJ762" s="31"/>
      <c r="CAK762" s="31"/>
      <c r="CAL762" s="31"/>
      <c r="CAM762" s="31"/>
      <c r="CAN762" s="31"/>
      <c r="CAO762" s="31"/>
      <c r="CAP762" s="31"/>
      <c r="CAQ762" s="31"/>
      <c r="CAR762" s="31"/>
      <c r="CAS762" s="31"/>
      <c r="CAT762" s="31"/>
      <c r="CAU762" s="31"/>
      <c r="CAV762" s="31"/>
      <c r="CAW762" s="31"/>
      <c r="CAX762" s="31"/>
      <c r="CAY762" s="31"/>
      <c r="CAZ762" s="31"/>
      <c r="CBA762" s="31"/>
      <c r="CBB762" s="31"/>
      <c r="CBC762" s="31"/>
      <c r="CBD762" s="31"/>
      <c r="CBE762" s="31"/>
      <c r="CBF762" s="31"/>
      <c r="CBG762" s="31"/>
      <c r="CBH762" s="31"/>
      <c r="CBI762" s="31"/>
      <c r="CBJ762" s="31"/>
      <c r="CBK762" s="31"/>
      <c r="CBL762" s="31"/>
      <c r="CBM762" s="31"/>
      <c r="CBN762" s="31"/>
      <c r="CBO762" s="31"/>
      <c r="CBP762" s="31"/>
      <c r="CBQ762" s="31"/>
      <c r="CBR762" s="31"/>
      <c r="CBS762" s="31"/>
      <c r="CBT762" s="31"/>
      <c r="CBU762" s="31"/>
      <c r="CBV762" s="31"/>
      <c r="CBW762" s="31"/>
      <c r="CBX762" s="31"/>
      <c r="CBY762" s="31"/>
      <c r="CBZ762" s="31"/>
      <c r="CCA762" s="31"/>
      <c r="CCB762" s="31"/>
      <c r="CCC762" s="31"/>
      <c r="CCD762" s="31"/>
      <c r="CCE762" s="31"/>
      <c r="CCF762" s="31"/>
      <c r="CCG762" s="31"/>
      <c r="CCH762" s="31"/>
      <c r="CCI762" s="31"/>
      <c r="CCJ762" s="31"/>
      <c r="CCK762" s="31"/>
      <c r="CCL762" s="31"/>
      <c r="CCM762" s="31"/>
      <c r="CCN762" s="31"/>
      <c r="CCO762" s="31"/>
      <c r="CCP762" s="31"/>
      <c r="CCQ762" s="31"/>
      <c r="CCR762" s="31"/>
      <c r="CCS762" s="31"/>
      <c r="CCT762" s="31"/>
      <c r="CCU762" s="31"/>
      <c r="CCV762" s="31"/>
      <c r="CCW762" s="31"/>
      <c r="CCX762" s="31"/>
      <c r="CCY762" s="31"/>
      <c r="CCZ762" s="31"/>
      <c r="CDA762" s="31"/>
      <c r="CDB762" s="31"/>
      <c r="CDC762" s="31"/>
      <c r="CDD762" s="31"/>
      <c r="CDE762" s="31"/>
      <c r="CDF762" s="31"/>
      <c r="CDG762" s="31"/>
      <c r="CDH762" s="31"/>
      <c r="CDI762" s="31"/>
      <c r="CDJ762" s="31"/>
      <c r="CDK762" s="31"/>
      <c r="CDL762" s="31"/>
      <c r="CDM762" s="31"/>
      <c r="CDN762" s="31"/>
      <c r="CDO762" s="31"/>
      <c r="CDP762" s="31"/>
      <c r="CDQ762" s="31"/>
      <c r="CDR762" s="31"/>
      <c r="CDS762" s="31"/>
      <c r="CDT762" s="31"/>
      <c r="CDU762" s="31"/>
      <c r="CDV762" s="31"/>
      <c r="CDW762" s="31"/>
      <c r="CDX762" s="31"/>
      <c r="CDY762" s="31"/>
      <c r="CDZ762" s="31"/>
      <c r="CEA762" s="31"/>
      <c r="CEB762" s="31"/>
      <c r="CEC762" s="31"/>
      <c r="CED762" s="31"/>
      <c r="CEE762" s="31"/>
      <c r="CEF762" s="31"/>
      <c r="CEG762" s="31"/>
      <c r="CEH762" s="31"/>
      <c r="CEI762" s="31"/>
      <c r="CEJ762" s="31"/>
      <c r="CEK762" s="31"/>
      <c r="CEL762" s="31"/>
      <c r="CEM762" s="31"/>
      <c r="CEN762" s="31"/>
      <c r="CEO762" s="31"/>
      <c r="CEP762" s="31"/>
      <c r="CEQ762" s="31"/>
      <c r="CER762" s="31"/>
      <c r="CES762" s="31"/>
      <c r="CET762" s="31"/>
      <c r="CEU762" s="31"/>
      <c r="CEV762" s="31"/>
      <c r="CEW762" s="31"/>
      <c r="CEX762" s="31"/>
      <c r="CEY762" s="31"/>
      <c r="CEZ762" s="31"/>
      <c r="CFA762" s="31"/>
      <c r="CFB762" s="31"/>
      <c r="CFC762" s="31"/>
      <c r="CFD762" s="31"/>
      <c r="CFE762" s="31"/>
      <c r="CFF762" s="31"/>
      <c r="CFG762" s="31"/>
      <c r="CFH762" s="31"/>
      <c r="CFI762" s="31"/>
      <c r="CFJ762" s="31"/>
      <c r="CFK762" s="31"/>
      <c r="CFL762" s="31"/>
      <c r="CFM762" s="31"/>
      <c r="CFN762" s="31"/>
      <c r="CFO762" s="31"/>
      <c r="CFP762" s="31"/>
      <c r="CFQ762" s="31"/>
      <c r="CFR762" s="31"/>
      <c r="CFS762" s="31"/>
      <c r="CFT762" s="31"/>
      <c r="CFU762" s="31"/>
      <c r="CFV762" s="31"/>
      <c r="CFW762" s="31"/>
      <c r="CFX762" s="31"/>
      <c r="CFY762" s="31"/>
      <c r="CFZ762" s="31"/>
      <c r="CGA762" s="31"/>
      <c r="CGB762" s="31"/>
      <c r="CGC762" s="31"/>
      <c r="CGD762" s="31"/>
      <c r="CGE762" s="31"/>
      <c r="CGF762" s="31"/>
      <c r="CGG762" s="31"/>
      <c r="CGH762" s="31"/>
      <c r="CGI762" s="31"/>
      <c r="CGJ762" s="31"/>
      <c r="CGK762" s="31"/>
      <c r="CGL762" s="31"/>
      <c r="CGM762" s="31"/>
      <c r="CGN762" s="31"/>
      <c r="CGO762" s="31"/>
      <c r="CGP762" s="31"/>
      <c r="CGQ762" s="31"/>
      <c r="CGR762" s="31"/>
      <c r="CGS762" s="31"/>
      <c r="CGT762" s="31"/>
      <c r="CGU762" s="31"/>
      <c r="CGV762" s="31"/>
      <c r="CGW762" s="31"/>
      <c r="CGX762" s="31"/>
      <c r="CGY762" s="31"/>
      <c r="CGZ762" s="31"/>
      <c r="CHA762" s="31"/>
      <c r="CHB762" s="31"/>
      <c r="CHC762" s="31"/>
      <c r="CHD762" s="31"/>
      <c r="CHE762" s="31"/>
      <c r="CHF762" s="31"/>
      <c r="CHG762" s="31"/>
      <c r="CHH762" s="31"/>
      <c r="CHI762" s="31"/>
      <c r="CHJ762" s="31"/>
      <c r="CHK762" s="31"/>
      <c r="CHL762" s="31"/>
      <c r="CHM762" s="31"/>
      <c r="CHN762" s="31"/>
      <c r="CHO762" s="31"/>
      <c r="CHP762" s="31"/>
      <c r="CHQ762" s="31"/>
      <c r="CHR762" s="31"/>
      <c r="CHS762" s="31"/>
      <c r="CHT762" s="31"/>
      <c r="CHU762" s="31"/>
      <c r="CHV762" s="31"/>
      <c r="CHW762" s="31"/>
      <c r="CHX762" s="31"/>
      <c r="CHY762" s="31"/>
      <c r="CHZ762" s="31"/>
      <c r="CIA762" s="31"/>
      <c r="CIB762" s="31"/>
      <c r="CIC762" s="31"/>
      <c r="CID762" s="31"/>
      <c r="CIE762" s="31"/>
      <c r="CIF762" s="31"/>
      <c r="CIG762" s="31"/>
      <c r="CIH762" s="31"/>
      <c r="CII762" s="31"/>
      <c r="CIJ762" s="31"/>
      <c r="CIK762" s="31"/>
      <c r="CIL762" s="31"/>
      <c r="CIM762" s="31"/>
      <c r="CIN762" s="31"/>
      <c r="CIO762" s="31"/>
      <c r="CIP762" s="31"/>
      <c r="CIQ762" s="31"/>
      <c r="CIR762" s="31"/>
      <c r="CIS762" s="31"/>
      <c r="CIT762" s="31"/>
      <c r="CIU762" s="31"/>
      <c r="CIV762" s="31"/>
      <c r="CIW762" s="31"/>
      <c r="CIX762" s="31"/>
      <c r="CIY762" s="31"/>
      <c r="CIZ762" s="31"/>
      <c r="CJA762" s="31"/>
      <c r="CJB762" s="31"/>
      <c r="CJC762" s="31"/>
      <c r="CJD762" s="31"/>
      <c r="CJE762" s="31"/>
      <c r="CJF762" s="31"/>
      <c r="CJG762" s="31"/>
      <c r="CJH762" s="31"/>
      <c r="CJI762" s="31"/>
      <c r="CJJ762" s="31"/>
      <c r="CJK762" s="31"/>
      <c r="CJL762" s="31"/>
      <c r="CJM762" s="31"/>
      <c r="CJN762" s="31"/>
      <c r="CJO762" s="31"/>
      <c r="CJP762" s="31"/>
      <c r="CJQ762" s="31"/>
      <c r="CJR762" s="31"/>
      <c r="CJS762" s="31"/>
      <c r="CJT762" s="31"/>
      <c r="CJU762" s="31"/>
      <c r="CJV762" s="31"/>
      <c r="CJW762" s="31"/>
      <c r="CJX762" s="31"/>
      <c r="CJY762" s="31"/>
      <c r="CJZ762" s="31"/>
      <c r="CKA762" s="31"/>
      <c r="CKB762" s="31"/>
      <c r="CKC762" s="31"/>
      <c r="CKD762" s="31"/>
      <c r="CKE762" s="31"/>
      <c r="CKF762" s="31"/>
      <c r="CKG762" s="31"/>
      <c r="CKH762" s="31"/>
      <c r="CKI762" s="31"/>
      <c r="CKJ762" s="31"/>
      <c r="CKK762" s="31"/>
      <c r="CKL762" s="31"/>
      <c r="CKM762" s="31"/>
      <c r="CKN762" s="31"/>
      <c r="CKO762" s="31"/>
      <c r="CKP762" s="31"/>
      <c r="CKQ762" s="31"/>
      <c r="CKR762" s="31"/>
      <c r="CKS762" s="31"/>
      <c r="CKT762" s="31"/>
      <c r="CKU762" s="31"/>
      <c r="CKV762" s="31"/>
      <c r="CKW762" s="31"/>
      <c r="CKX762" s="31"/>
      <c r="CKY762" s="31"/>
      <c r="CKZ762" s="31"/>
      <c r="CLA762" s="31"/>
      <c r="CLB762" s="31"/>
      <c r="CLC762" s="31"/>
      <c r="CLD762" s="31"/>
      <c r="CLE762" s="31"/>
      <c r="CLF762" s="31"/>
      <c r="CLG762" s="31"/>
      <c r="CLH762" s="31"/>
      <c r="CLI762" s="31"/>
      <c r="CLJ762" s="31"/>
      <c r="CLK762" s="31"/>
      <c r="CLL762" s="31"/>
      <c r="CLM762" s="31"/>
      <c r="CLN762" s="31"/>
      <c r="CLO762" s="31"/>
      <c r="CLP762" s="31"/>
      <c r="CLQ762" s="31"/>
      <c r="CLR762" s="31"/>
      <c r="CLS762" s="31"/>
      <c r="CLT762" s="31"/>
      <c r="CLU762" s="31"/>
      <c r="CLV762" s="31"/>
      <c r="CLW762" s="31"/>
      <c r="CLX762" s="31"/>
      <c r="CLY762" s="31"/>
      <c r="CLZ762" s="31"/>
      <c r="CMA762" s="31"/>
      <c r="CMB762" s="31"/>
      <c r="CMC762" s="31"/>
      <c r="CMD762" s="31"/>
      <c r="CME762" s="31"/>
      <c r="CMF762" s="31"/>
      <c r="CMG762" s="31"/>
      <c r="CMH762" s="31"/>
      <c r="CMI762" s="31"/>
      <c r="CMJ762" s="31"/>
      <c r="CMK762" s="31"/>
      <c r="CML762" s="31"/>
      <c r="CMM762" s="31"/>
      <c r="CMN762" s="31"/>
      <c r="CMO762" s="31"/>
      <c r="CMP762" s="31"/>
      <c r="CMQ762" s="31"/>
      <c r="CMR762" s="31"/>
      <c r="CMS762" s="31"/>
      <c r="CMT762" s="31"/>
      <c r="CMU762" s="31"/>
      <c r="CMV762" s="31"/>
      <c r="CMW762" s="31"/>
      <c r="CMX762" s="31"/>
      <c r="CMY762" s="31"/>
      <c r="CMZ762" s="31"/>
      <c r="CNA762" s="31"/>
      <c r="CNB762" s="31"/>
      <c r="CNC762" s="31"/>
      <c r="CND762" s="31"/>
      <c r="CNE762" s="31"/>
      <c r="CNF762" s="31"/>
      <c r="CNG762" s="31"/>
      <c r="CNH762" s="31"/>
      <c r="CNI762" s="31"/>
      <c r="CNJ762" s="31"/>
      <c r="CNK762" s="31"/>
      <c r="CNL762" s="31"/>
      <c r="CNM762" s="31"/>
      <c r="CNN762" s="31"/>
      <c r="CNO762" s="31"/>
      <c r="CNP762" s="31"/>
      <c r="CNQ762" s="31"/>
      <c r="CNR762" s="31"/>
      <c r="CNS762" s="31"/>
      <c r="CNT762" s="31"/>
      <c r="CNU762" s="31"/>
      <c r="CNV762" s="31"/>
      <c r="CNW762" s="31"/>
      <c r="CNX762" s="31"/>
      <c r="CNY762" s="31"/>
      <c r="CNZ762" s="31"/>
      <c r="COA762" s="31"/>
      <c r="COB762" s="31"/>
      <c r="COC762" s="31"/>
      <c r="COD762" s="31"/>
      <c r="COE762" s="31"/>
      <c r="COF762" s="31"/>
      <c r="COG762" s="31"/>
      <c r="COH762" s="31"/>
      <c r="COI762" s="31"/>
      <c r="COJ762" s="31"/>
      <c r="COK762" s="31"/>
      <c r="COL762" s="31"/>
      <c r="COM762" s="31"/>
      <c r="CON762" s="31"/>
      <c r="COO762" s="31"/>
      <c r="COP762" s="31"/>
      <c r="COQ762" s="31"/>
      <c r="COR762" s="31"/>
      <c r="COS762" s="31"/>
      <c r="COT762" s="31"/>
      <c r="COU762" s="31"/>
      <c r="COV762" s="31"/>
      <c r="COW762" s="31"/>
      <c r="COX762" s="31"/>
      <c r="COY762" s="31"/>
      <c r="COZ762" s="31"/>
      <c r="CPA762" s="31"/>
      <c r="CPB762" s="31"/>
      <c r="CPC762" s="31"/>
      <c r="CPD762" s="31"/>
      <c r="CPE762" s="31"/>
      <c r="CPF762" s="31"/>
      <c r="CPG762" s="31"/>
      <c r="CPH762" s="31"/>
      <c r="CPI762" s="31"/>
      <c r="CPJ762" s="31"/>
      <c r="CPK762" s="31"/>
      <c r="CPL762" s="31"/>
      <c r="CPM762" s="31"/>
      <c r="CPN762" s="31"/>
      <c r="CPO762" s="31"/>
      <c r="CPP762" s="31"/>
      <c r="CPQ762" s="31"/>
      <c r="CPR762" s="31"/>
      <c r="CPS762" s="31"/>
      <c r="CPT762" s="31"/>
      <c r="CPU762" s="31"/>
      <c r="CPV762" s="31"/>
      <c r="CPW762" s="31"/>
      <c r="CPX762" s="31"/>
      <c r="CPY762" s="31"/>
      <c r="CPZ762" s="31"/>
      <c r="CQA762" s="31"/>
      <c r="CQB762" s="31"/>
      <c r="CQC762" s="31"/>
      <c r="CQD762" s="31"/>
      <c r="CQE762" s="31"/>
      <c r="CQF762" s="31"/>
      <c r="CQG762" s="31"/>
      <c r="CQH762" s="31"/>
      <c r="CQI762" s="31"/>
      <c r="CQJ762" s="31"/>
      <c r="CQK762" s="31"/>
      <c r="CQL762" s="31"/>
      <c r="CQM762" s="31"/>
      <c r="CQN762" s="31"/>
      <c r="CQO762" s="31"/>
      <c r="CQP762" s="31"/>
      <c r="CQQ762" s="31"/>
      <c r="CQR762" s="31"/>
      <c r="CQS762" s="31"/>
      <c r="CQT762" s="31"/>
      <c r="CQU762" s="31"/>
      <c r="CQV762" s="31"/>
      <c r="CQW762" s="31"/>
      <c r="CQX762" s="31"/>
      <c r="CQY762" s="31"/>
      <c r="CQZ762" s="31"/>
      <c r="CRA762" s="31"/>
      <c r="CRB762" s="31"/>
      <c r="CRC762" s="31"/>
      <c r="CRD762" s="31"/>
      <c r="CRE762" s="31"/>
      <c r="CRF762" s="31"/>
      <c r="CRG762" s="31"/>
      <c r="CRH762" s="31"/>
      <c r="CRI762" s="31"/>
      <c r="CRJ762" s="31"/>
      <c r="CRK762" s="31"/>
      <c r="CRL762" s="31"/>
      <c r="CRM762" s="31"/>
      <c r="CRN762" s="31"/>
      <c r="CRO762" s="31"/>
      <c r="CRP762" s="31"/>
      <c r="CRQ762" s="31"/>
      <c r="CRR762" s="31"/>
      <c r="CRS762" s="31"/>
      <c r="CRT762" s="31"/>
      <c r="CRU762" s="31"/>
      <c r="CRV762" s="31"/>
      <c r="CRW762" s="31"/>
      <c r="CRX762" s="31"/>
      <c r="CRY762" s="31"/>
      <c r="CRZ762" s="31"/>
      <c r="CSA762" s="31"/>
      <c r="CSB762" s="31"/>
      <c r="CSC762" s="31"/>
      <c r="CSD762" s="31"/>
      <c r="CSE762" s="31"/>
      <c r="CSF762" s="31"/>
      <c r="CSG762" s="31"/>
      <c r="CSH762" s="31"/>
      <c r="CSI762" s="31"/>
      <c r="CSJ762" s="31"/>
      <c r="CSK762" s="31"/>
      <c r="CSL762" s="31"/>
      <c r="CSM762" s="31"/>
      <c r="CSN762" s="31"/>
      <c r="CSO762" s="31"/>
      <c r="CSP762" s="31"/>
      <c r="CSQ762" s="31"/>
      <c r="CSR762" s="31"/>
      <c r="CSS762" s="31"/>
      <c r="CST762" s="31"/>
      <c r="CSU762" s="31"/>
      <c r="CSV762" s="31"/>
      <c r="CSW762" s="31"/>
      <c r="CSX762" s="31"/>
      <c r="CSY762" s="31"/>
      <c r="CSZ762" s="31"/>
      <c r="CTA762" s="31"/>
      <c r="CTB762" s="31"/>
      <c r="CTC762" s="31"/>
      <c r="CTD762" s="31"/>
      <c r="CTE762" s="31"/>
      <c r="CTF762" s="31"/>
      <c r="CTG762" s="31"/>
      <c r="CTH762" s="31"/>
      <c r="CTI762" s="31"/>
      <c r="CTJ762" s="31"/>
      <c r="CTK762" s="31"/>
      <c r="CTL762" s="31"/>
      <c r="CTM762" s="31"/>
      <c r="CTN762" s="31"/>
      <c r="CTO762" s="31"/>
      <c r="CTP762" s="31"/>
      <c r="CTQ762" s="31"/>
      <c r="CTR762" s="31"/>
      <c r="CTS762" s="31"/>
      <c r="CTT762" s="31"/>
      <c r="CTU762" s="31"/>
      <c r="CTV762" s="31"/>
      <c r="CTW762" s="31"/>
      <c r="CTX762" s="31"/>
      <c r="CTY762" s="31"/>
      <c r="CTZ762" s="31"/>
      <c r="CUA762" s="31"/>
      <c r="CUB762" s="31"/>
      <c r="CUC762" s="31"/>
      <c r="CUD762" s="31"/>
      <c r="CUE762" s="31"/>
      <c r="CUF762" s="31"/>
      <c r="CUG762" s="31"/>
      <c r="CUH762" s="31"/>
      <c r="CUI762" s="31"/>
      <c r="CUJ762" s="31"/>
      <c r="CUK762" s="31"/>
      <c r="CUL762" s="31"/>
      <c r="CUM762" s="31"/>
      <c r="CUN762" s="31"/>
      <c r="CUO762" s="31"/>
      <c r="CUP762" s="31"/>
      <c r="CUQ762" s="31"/>
      <c r="CUR762" s="31"/>
      <c r="CUS762" s="31"/>
      <c r="CUT762" s="31"/>
      <c r="CUU762" s="31"/>
      <c r="CUV762" s="31"/>
      <c r="CUW762" s="31"/>
      <c r="CUX762" s="31"/>
      <c r="CUY762" s="31"/>
      <c r="CUZ762" s="31"/>
      <c r="CVA762" s="31"/>
      <c r="CVB762" s="31"/>
      <c r="CVC762" s="31"/>
      <c r="CVD762" s="31"/>
      <c r="CVE762" s="31"/>
      <c r="CVF762" s="31"/>
      <c r="CVG762" s="31"/>
      <c r="CVH762" s="31"/>
      <c r="CVI762" s="31"/>
      <c r="CVJ762" s="31"/>
      <c r="CVK762" s="31"/>
      <c r="CVL762" s="31"/>
      <c r="CVM762" s="31"/>
      <c r="CVN762" s="31"/>
      <c r="CVO762" s="31"/>
      <c r="CVP762" s="31"/>
      <c r="CVQ762" s="31"/>
      <c r="CVR762" s="31"/>
      <c r="CVS762" s="31"/>
      <c r="CVT762" s="31"/>
      <c r="CVU762" s="31"/>
      <c r="CVV762" s="31"/>
      <c r="CVW762" s="31"/>
      <c r="CVX762" s="31"/>
      <c r="CVY762" s="31"/>
      <c r="CVZ762" s="31"/>
      <c r="CWA762" s="31"/>
      <c r="CWB762" s="31"/>
      <c r="CWC762" s="31"/>
      <c r="CWD762" s="31"/>
      <c r="CWE762" s="31"/>
      <c r="CWF762" s="31"/>
      <c r="CWG762" s="31"/>
      <c r="CWH762" s="31"/>
      <c r="CWI762" s="31"/>
      <c r="CWJ762" s="31"/>
      <c r="CWK762" s="31"/>
      <c r="CWL762" s="31"/>
      <c r="CWM762" s="31"/>
      <c r="CWN762" s="31"/>
      <c r="CWO762" s="31"/>
      <c r="CWP762" s="31"/>
      <c r="CWQ762" s="31"/>
      <c r="CWR762" s="31"/>
      <c r="CWS762" s="31"/>
      <c r="CWT762" s="31"/>
      <c r="CWU762" s="31"/>
      <c r="CWV762" s="31"/>
      <c r="CWW762" s="31"/>
      <c r="CWX762" s="31"/>
      <c r="CWY762" s="31"/>
      <c r="CWZ762" s="31"/>
      <c r="CXA762" s="31"/>
      <c r="CXB762" s="31"/>
      <c r="CXC762" s="31"/>
      <c r="CXD762" s="31"/>
      <c r="CXE762" s="31"/>
      <c r="CXF762" s="31"/>
      <c r="CXG762" s="31"/>
      <c r="CXH762" s="31"/>
      <c r="CXI762" s="31"/>
      <c r="CXJ762" s="31"/>
      <c r="CXK762" s="31"/>
      <c r="CXL762" s="31"/>
      <c r="CXM762" s="31"/>
      <c r="CXN762" s="31"/>
      <c r="CXO762" s="31"/>
      <c r="CXP762" s="31"/>
      <c r="CXQ762" s="31"/>
      <c r="CXR762" s="31"/>
      <c r="CXS762" s="31"/>
      <c r="CXT762" s="31"/>
      <c r="CXU762" s="31"/>
      <c r="CXV762" s="31"/>
      <c r="CXW762" s="31"/>
      <c r="CXX762" s="31"/>
      <c r="CXY762" s="31"/>
      <c r="CXZ762" s="31"/>
      <c r="CYA762" s="31"/>
      <c r="CYB762" s="31"/>
      <c r="CYC762" s="31"/>
      <c r="CYD762" s="31"/>
      <c r="CYE762" s="31"/>
      <c r="CYF762" s="31"/>
      <c r="CYG762" s="31"/>
      <c r="CYH762" s="31"/>
      <c r="CYI762" s="31"/>
      <c r="CYJ762" s="31"/>
      <c r="CYK762" s="31"/>
      <c r="CYL762" s="31"/>
      <c r="CYM762" s="31"/>
      <c r="CYN762" s="31"/>
      <c r="CYO762" s="31"/>
      <c r="CYP762" s="31"/>
      <c r="CYQ762" s="31"/>
      <c r="CYR762" s="31"/>
      <c r="CYS762" s="31"/>
      <c r="CYT762" s="31"/>
      <c r="CYU762" s="31"/>
      <c r="CYV762" s="31"/>
      <c r="CYW762" s="31"/>
      <c r="CYX762" s="31"/>
      <c r="CYY762" s="31"/>
      <c r="CYZ762" s="31"/>
      <c r="CZA762" s="31"/>
      <c r="CZB762" s="31"/>
      <c r="CZC762" s="31"/>
      <c r="CZD762" s="31"/>
      <c r="CZE762" s="31"/>
      <c r="CZF762" s="31"/>
      <c r="CZG762" s="31"/>
      <c r="CZH762" s="31"/>
      <c r="CZI762" s="31"/>
      <c r="CZJ762" s="31"/>
      <c r="CZK762" s="31"/>
      <c r="CZL762" s="31"/>
      <c r="CZM762" s="31"/>
      <c r="CZN762" s="31"/>
      <c r="CZO762" s="31"/>
      <c r="CZP762" s="31"/>
      <c r="CZQ762" s="31"/>
      <c r="CZR762" s="31"/>
      <c r="CZS762" s="31"/>
      <c r="CZT762" s="31"/>
      <c r="CZU762" s="31"/>
      <c r="CZV762" s="31"/>
      <c r="CZW762" s="31"/>
      <c r="CZX762" s="31"/>
      <c r="CZY762" s="31"/>
      <c r="CZZ762" s="31"/>
      <c r="DAA762" s="31"/>
      <c r="DAB762" s="31"/>
      <c r="DAC762" s="31"/>
      <c r="DAD762" s="31"/>
      <c r="DAE762" s="31"/>
      <c r="DAF762" s="31"/>
      <c r="DAG762" s="31"/>
      <c r="DAH762" s="31"/>
      <c r="DAI762" s="31"/>
      <c r="DAJ762" s="31"/>
      <c r="DAK762" s="31"/>
      <c r="DAL762" s="31"/>
      <c r="DAM762" s="31"/>
      <c r="DAN762" s="31"/>
      <c r="DAO762" s="31"/>
      <c r="DAP762" s="31"/>
      <c r="DAQ762" s="31"/>
      <c r="DAR762" s="31"/>
      <c r="DAS762" s="31"/>
      <c r="DAT762" s="31"/>
      <c r="DAU762" s="31"/>
      <c r="DAV762" s="31"/>
      <c r="DAW762" s="31"/>
      <c r="DAX762" s="31"/>
      <c r="DAY762" s="31"/>
      <c r="DAZ762" s="31"/>
      <c r="DBA762" s="31"/>
      <c r="DBB762" s="31"/>
      <c r="DBC762" s="31"/>
      <c r="DBD762" s="31"/>
      <c r="DBE762" s="31"/>
      <c r="DBF762" s="31"/>
      <c r="DBG762" s="31"/>
      <c r="DBH762" s="31"/>
      <c r="DBI762" s="31"/>
      <c r="DBJ762" s="31"/>
      <c r="DBK762" s="31"/>
      <c r="DBL762" s="31"/>
      <c r="DBM762" s="31"/>
      <c r="DBN762" s="31"/>
      <c r="DBO762" s="31"/>
      <c r="DBP762" s="31"/>
      <c r="DBQ762" s="31"/>
      <c r="DBR762" s="31"/>
      <c r="DBS762" s="31"/>
      <c r="DBT762" s="31"/>
      <c r="DBU762" s="31"/>
      <c r="DBV762" s="31"/>
      <c r="DBW762" s="31"/>
      <c r="DBX762" s="31"/>
      <c r="DBY762" s="31"/>
      <c r="DBZ762" s="31"/>
      <c r="DCA762" s="31"/>
      <c r="DCB762" s="31"/>
      <c r="DCC762" s="31"/>
      <c r="DCD762" s="31"/>
      <c r="DCE762" s="31"/>
      <c r="DCF762" s="31"/>
      <c r="DCG762" s="31"/>
      <c r="DCH762" s="31"/>
      <c r="DCI762" s="31"/>
      <c r="DCJ762" s="31"/>
      <c r="DCK762" s="31"/>
      <c r="DCL762" s="31"/>
      <c r="DCM762" s="31"/>
      <c r="DCN762" s="31"/>
      <c r="DCO762" s="31"/>
      <c r="DCP762" s="31"/>
      <c r="DCQ762" s="31"/>
      <c r="DCR762" s="31"/>
      <c r="DCS762" s="31"/>
      <c r="DCT762" s="31"/>
      <c r="DCU762" s="31"/>
      <c r="DCV762" s="31"/>
      <c r="DCW762" s="31"/>
      <c r="DCX762" s="31"/>
      <c r="DCY762" s="31"/>
      <c r="DCZ762" s="31"/>
      <c r="DDA762" s="31"/>
      <c r="DDB762" s="31"/>
      <c r="DDC762" s="31"/>
      <c r="DDD762" s="31"/>
      <c r="DDE762" s="31"/>
      <c r="DDF762" s="31"/>
      <c r="DDG762" s="31"/>
      <c r="DDH762" s="31"/>
      <c r="DDI762" s="31"/>
      <c r="DDJ762" s="31"/>
      <c r="DDK762" s="31"/>
      <c r="DDL762" s="31"/>
      <c r="DDM762" s="31"/>
      <c r="DDN762" s="31"/>
      <c r="DDO762" s="31"/>
      <c r="DDP762" s="31"/>
      <c r="DDQ762" s="31"/>
      <c r="DDR762" s="31"/>
      <c r="DDS762" s="31"/>
      <c r="DDT762" s="31"/>
      <c r="DDU762" s="31"/>
      <c r="DDV762" s="31"/>
      <c r="DDW762" s="31"/>
      <c r="DDX762" s="31"/>
      <c r="DDY762" s="31"/>
      <c r="DDZ762" s="31"/>
      <c r="DEA762" s="31"/>
      <c r="DEB762" s="31"/>
      <c r="DEC762" s="31"/>
      <c r="DED762" s="31"/>
      <c r="DEE762" s="31"/>
      <c r="DEF762" s="31"/>
      <c r="DEG762" s="31"/>
      <c r="DEH762" s="31"/>
      <c r="DEI762" s="31"/>
      <c r="DEJ762" s="31"/>
      <c r="DEK762" s="31"/>
      <c r="DEL762" s="31"/>
      <c r="DEM762" s="31"/>
      <c r="DEN762" s="31"/>
      <c r="DEO762" s="31"/>
      <c r="DEP762" s="31"/>
      <c r="DEQ762" s="31"/>
      <c r="DER762" s="31"/>
      <c r="DES762" s="31"/>
      <c r="DET762" s="31"/>
      <c r="DEU762" s="31"/>
      <c r="DEV762" s="31"/>
      <c r="DEW762" s="31"/>
      <c r="DEX762" s="31"/>
      <c r="DEY762" s="31"/>
      <c r="DEZ762" s="31"/>
      <c r="DFA762" s="31"/>
      <c r="DFB762" s="31"/>
      <c r="DFC762" s="31"/>
      <c r="DFD762" s="31"/>
      <c r="DFE762" s="31"/>
      <c r="DFF762" s="31"/>
      <c r="DFG762" s="31"/>
      <c r="DFH762" s="31"/>
      <c r="DFI762" s="31"/>
      <c r="DFJ762" s="31"/>
      <c r="DFK762" s="31"/>
      <c r="DFL762" s="31"/>
      <c r="DFM762" s="31"/>
      <c r="DFN762" s="31"/>
      <c r="DFO762" s="31"/>
      <c r="DFP762" s="31"/>
      <c r="DFQ762" s="31"/>
      <c r="DFR762" s="31"/>
      <c r="DFS762" s="31"/>
      <c r="DFT762" s="31"/>
      <c r="DFU762" s="31"/>
      <c r="DFV762" s="31"/>
      <c r="DFW762" s="31"/>
      <c r="DFX762" s="31"/>
      <c r="DFY762" s="31"/>
      <c r="DFZ762" s="31"/>
      <c r="DGA762" s="31"/>
      <c r="DGB762" s="31"/>
      <c r="DGC762" s="31"/>
      <c r="DGD762" s="31"/>
      <c r="DGE762" s="31"/>
      <c r="DGF762" s="31"/>
      <c r="DGG762" s="31"/>
      <c r="DGH762" s="31"/>
      <c r="DGI762" s="31"/>
      <c r="DGJ762" s="31"/>
      <c r="DGK762" s="31"/>
      <c r="DGL762" s="31"/>
      <c r="DGM762" s="31"/>
      <c r="DGN762" s="31"/>
      <c r="DGO762" s="31"/>
      <c r="DGP762" s="31"/>
      <c r="DGQ762" s="31"/>
      <c r="DGR762" s="31"/>
      <c r="DGS762" s="31"/>
      <c r="DGT762" s="31"/>
      <c r="DGU762" s="31"/>
      <c r="DGV762" s="31"/>
      <c r="DGW762" s="31"/>
      <c r="DGX762" s="31"/>
      <c r="DGY762" s="31"/>
      <c r="DGZ762" s="31"/>
      <c r="DHA762" s="31"/>
      <c r="DHB762" s="31"/>
      <c r="DHC762" s="31"/>
      <c r="DHD762" s="31"/>
      <c r="DHE762" s="31"/>
      <c r="DHF762" s="31"/>
      <c r="DHG762" s="31"/>
      <c r="DHH762" s="31"/>
      <c r="DHI762" s="31"/>
      <c r="DHJ762" s="31"/>
      <c r="DHK762" s="31"/>
      <c r="DHL762" s="31"/>
      <c r="DHM762" s="31"/>
      <c r="DHN762" s="31"/>
      <c r="DHO762" s="31"/>
      <c r="DHP762" s="31"/>
      <c r="DHQ762" s="31"/>
      <c r="DHR762" s="31"/>
      <c r="DHS762" s="31"/>
      <c r="DHT762" s="31"/>
      <c r="DHU762" s="31"/>
      <c r="DHV762" s="31"/>
      <c r="DHW762" s="31"/>
      <c r="DHX762" s="31"/>
      <c r="DHY762" s="31"/>
      <c r="DHZ762" s="31"/>
      <c r="DIA762" s="31"/>
      <c r="DIB762" s="31"/>
      <c r="DIC762" s="31"/>
      <c r="DID762" s="31"/>
      <c r="DIE762" s="31"/>
      <c r="DIF762" s="31"/>
      <c r="DIG762" s="31"/>
      <c r="DIH762" s="31"/>
      <c r="DII762" s="31"/>
      <c r="DIJ762" s="31"/>
      <c r="DIK762" s="31"/>
      <c r="DIL762" s="31"/>
      <c r="DIM762" s="31"/>
      <c r="DIN762" s="31"/>
      <c r="DIO762" s="31"/>
      <c r="DIP762" s="31"/>
      <c r="DIQ762" s="31"/>
      <c r="DIR762" s="31"/>
      <c r="DIS762" s="31"/>
      <c r="DIT762" s="31"/>
      <c r="DIU762" s="31"/>
      <c r="DIV762" s="31"/>
      <c r="DIW762" s="31"/>
      <c r="DIX762" s="31"/>
      <c r="DIY762" s="31"/>
      <c r="DIZ762" s="31"/>
      <c r="DJA762" s="31"/>
      <c r="DJB762" s="31"/>
      <c r="DJC762" s="31"/>
      <c r="DJD762" s="31"/>
      <c r="DJE762" s="31"/>
      <c r="DJF762" s="31"/>
      <c r="DJG762" s="31"/>
      <c r="DJH762" s="31"/>
      <c r="DJI762" s="31"/>
      <c r="DJJ762" s="31"/>
      <c r="DJK762" s="31"/>
      <c r="DJL762" s="31"/>
      <c r="DJM762" s="31"/>
      <c r="DJN762" s="31"/>
      <c r="DJO762" s="31"/>
      <c r="DJP762" s="31"/>
      <c r="DJQ762" s="31"/>
      <c r="DJR762" s="31"/>
      <c r="DJS762" s="31"/>
      <c r="DJT762" s="31"/>
      <c r="DJU762" s="31"/>
      <c r="DJV762" s="31"/>
      <c r="DJW762" s="31"/>
      <c r="DJX762" s="31"/>
      <c r="DJY762" s="31"/>
      <c r="DJZ762" s="31"/>
      <c r="DKA762" s="31"/>
      <c r="DKB762" s="31"/>
      <c r="DKC762" s="31"/>
      <c r="DKD762" s="31"/>
      <c r="DKE762" s="31"/>
      <c r="DKF762" s="31"/>
      <c r="DKG762" s="31"/>
      <c r="DKH762" s="31"/>
      <c r="DKI762" s="31"/>
      <c r="DKJ762" s="31"/>
      <c r="DKK762" s="31"/>
      <c r="DKL762" s="31"/>
      <c r="DKM762" s="31"/>
      <c r="DKN762" s="31"/>
      <c r="DKO762" s="31"/>
      <c r="DKP762" s="31"/>
      <c r="DKQ762" s="31"/>
      <c r="DKR762" s="31"/>
      <c r="DKS762" s="31"/>
      <c r="DKT762" s="31"/>
      <c r="DKU762" s="31"/>
      <c r="DKV762" s="31"/>
      <c r="DKW762" s="31"/>
      <c r="DKX762" s="31"/>
      <c r="DKY762" s="31"/>
      <c r="DKZ762" s="31"/>
      <c r="DLA762" s="31"/>
      <c r="DLB762" s="31"/>
      <c r="DLC762" s="31"/>
      <c r="DLD762" s="31"/>
      <c r="DLE762" s="31"/>
      <c r="DLF762" s="31"/>
      <c r="DLG762" s="31"/>
      <c r="DLH762" s="31"/>
      <c r="DLI762" s="31"/>
      <c r="DLJ762" s="31"/>
      <c r="DLK762" s="31"/>
      <c r="DLL762" s="31"/>
      <c r="DLM762" s="31"/>
      <c r="DLN762" s="31"/>
      <c r="DLO762" s="31"/>
      <c r="DLP762" s="31"/>
      <c r="DLQ762" s="31"/>
      <c r="DLR762" s="31"/>
      <c r="DLS762" s="31"/>
      <c r="DLT762" s="31"/>
      <c r="DLU762" s="31"/>
      <c r="DLV762" s="31"/>
      <c r="DLW762" s="31"/>
      <c r="DLX762" s="31"/>
      <c r="DLY762" s="31"/>
      <c r="DLZ762" s="31"/>
      <c r="DMA762" s="31"/>
      <c r="DMB762" s="31"/>
      <c r="DMC762" s="31"/>
      <c r="DMD762" s="31"/>
      <c r="DME762" s="31"/>
      <c r="DMF762" s="31"/>
      <c r="DMG762" s="31"/>
      <c r="DMH762" s="31"/>
      <c r="DMI762" s="31"/>
      <c r="DMJ762" s="31"/>
      <c r="DMK762" s="31"/>
      <c r="DML762" s="31"/>
      <c r="DMM762" s="31"/>
      <c r="DMN762" s="31"/>
      <c r="DMO762" s="31"/>
      <c r="DMP762" s="31"/>
      <c r="DMQ762" s="31"/>
      <c r="DMR762" s="31"/>
      <c r="DMS762" s="31"/>
      <c r="DMT762" s="31"/>
      <c r="DMU762" s="31"/>
      <c r="DMV762" s="31"/>
      <c r="DMW762" s="31"/>
      <c r="DMX762" s="31"/>
      <c r="DMY762" s="31"/>
      <c r="DMZ762" s="31"/>
      <c r="DNA762" s="31"/>
      <c r="DNB762" s="31"/>
      <c r="DNC762" s="31"/>
      <c r="DND762" s="31"/>
      <c r="DNE762" s="31"/>
      <c r="DNF762" s="31"/>
      <c r="DNG762" s="31"/>
      <c r="DNH762" s="31"/>
      <c r="DNI762" s="31"/>
      <c r="DNJ762" s="31"/>
      <c r="DNK762" s="31"/>
      <c r="DNL762" s="31"/>
      <c r="DNM762" s="31"/>
      <c r="DNN762" s="31"/>
      <c r="DNO762" s="31"/>
      <c r="DNP762" s="31"/>
      <c r="DNQ762" s="31"/>
      <c r="DNR762" s="31"/>
      <c r="DNS762" s="31"/>
      <c r="DNT762" s="31"/>
      <c r="DNU762" s="31"/>
      <c r="DNV762" s="31"/>
      <c r="DNW762" s="31"/>
      <c r="DNX762" s="31"/>
      <c r="DNY762" s="31"/>
      <c r="DNZ762" s="31"/>
      <c r="DOA762" s="31"/>
      <c r="DOB762" s="31"/>
      <c r="DOC762" s="31"/>
      <c r="DOD762" s="31"/>
      <c r="DOE762" s="31"/>
      <c r="DOF762" s="31"/>
      <c r="DOG762" s="31"/>
      <c r="DOH762" s="31"/>
      <c r="DOI762" s="31"/>
      <c r="DOJ762" s="31"/>
      <c r="DOK762" s="31"/>
      <c r="DOL762" s="31"/>
      <c r="DOM762" s="31"/>
      <c r="DON762" s="31"/>
      <c r="DOO762" s="31"/>
      <c r="DOP762" s="31"/>
      <c r="DOQ762" s="31"/>
      <c r="DOR762" s="31"/>
      <c r="DOS762" s="31"/>
      <c r="DOT762" s="31"/>
      <c r="DOU762" s="31"/>
      <c r="DOV762" s="31"/>
      <c r="DOW762" s="31"/>
      <c r="DOX762" s="31"/>
      <c r="DOY762" s="31"/>
      <c r="DOZ762" s="31"/>
      <c r="DPA762" s="31"/>
      <c r="DPB762" s="31"/>
      <c r="DPC762" s="31"/>
      <c r="DPD762" s="31"/>
      <c r="DPE762" s="31"/>
      <c r="DPF762" s="31"/>
      <c r="DPG762" s="31"/>
      <c r="DPH762" s="31"/>
      <c r="DPI762" s="31"/>
      <c r="DPJ762" s="31"/>
      <c r="DPK762" s="31"/>
      <c r="DPL762" s="31"/>
      <c r="DPM762" s="31"/>
      <c r="DPN762" s="31"/>
      <c r="DPO762" s="31"/>
      <c r="DPP762" s="31"/>
      <c r="DPQ762" s="31"/>
      <c r="DPR762" s="31"/>
      <c r="DPS762" s="31"/>
      <c r="DPT762" s="31"/>
      <c r="DPU762" s="31"/>
      <c r="DPV762" s="31"/>
      <c r="DPW762" s="31"/>
      <c r="DPX762" s="31"/>
      <c r="DPY762" s="31"/>
      <c r="DPZ762" s="31"/>
      <c r="DQA762" s="31"/>
      <c r="DQB762" s="31"/>
      <c r="DQC762" s="31"/>
      <c r="DQD762" s="31"/>
      <c r="DQE762" s="31"/>
      <c r="DQF762" s="31"/>
      <c r="DQG762" s="31"/>
      <c r="DQH762" s="31"/>
      <c r="DQI762" s="31"/>
      <c r="DQJ762" s="31"/>
      <c r="DQK762" s="31"/>
      <c r="DQL762" s="31"/>
      <c r="DQM762" s="31"/>
      <c r="DQN762" s="31"/>
      <c r="DQO762" s="31"/>
      <c r="DQP762" s="31"/>
      <c r="DQQ762" s="31"/>
      <c r="DQR762" s="31"/>
      <c r="DQS762" s="31"/>
      <c r="DQT762" s="31"/>
      <c r="DQU762" s="31"/>
      <c r="DQV762" s="31"/>
      <c r="DQW762" s="31"/>
      <c r="DQX762" s="31"/>
      <c r="DQY762" s="31"/>
      <c r="DQZ762" s="31"/>
      <c r="DRA762" s="31"/>
      <c r="DRB762" s="31"/>
      <c r="DRC762" s="31"/>
      <c r="DRD762" s="31"/>
      <c r="DRE762" s="31"/>
      <c r="DRF762" s="31"/>
      <c r="DRG762" s="31"/>
      <c r="DRH762" s="31"/>
      <c r="DRI762" s="31"/>
      <c r="DRJ762" s="31"/>
      <c r="DRK762" s="31"/>
      <c r="DRL762" s="31"/>
      <c r="DRM762" s="31"/>
      <c r="DRN762" s="31"/>
      <c r="DRO762" s="31"/>
      <c r="DRP762" s="31"/>
      <c r="DRQ762" s="31"/>
      <c r="DRR762" s="31"/>
      <c r="DRS762" s="31"/>
      <c r="DRT762" s="31"/>
      <c r="DRU762" s="31"/>
      <c r="DRV762" s="31"/>
      <c r="DRW762" s="31"/>
      <c r="DRX762" s="31"/>
      <c r="DRY762" s="31"/>
      <c r="DRZ762" s="31"/>
      <c r="DSA762" s="31"/>
      <c r="DSB762" s="31"/>
      <c r="DSC762" s="31"/>
      <c r="DSD762" s="31"/>
      <c r="DSE762" s="31"/>
      <c r="DSF762" s="31"/>
      <c r="DSG762" s="31"/>
      <c r="DSH762" s="31"/>
      <c r="DSI762" s="31"/>
      <c r="DSJ762" s="31"/>
      <c r="DSK762" s="31"/>
      <c r="DSL762" s="31"/>
      <c r="DSM762" s="31"/>
      <c r="DSN762" s="31"/>
      <c r="DSO762" s="31"/>
      <c r="DSP762" s="31"/>
      <c r="DSQ762" s="31"/>
      <c r="DSR762" s="31"/>
      <c r="DSS762" s="31"/>
      <c r="DST762" s="31"/>
      <c r="DSU762" s="31"/>
      <c r="DSV762" s="31"/>
      <c r="DSW762" s="31"/>
      <c r="DSX762" s="31"/>
      <c r="DSY762" s="31"/>
      <c r="DSZ762" s="31"/>
      <c r="DTA762" s="31"/>
      <c r="DTB762" s="31"/>
      <c r="DTC762" s="31"/>
      <c r="DTD762" s="31"/>
      <c r="DTE762" s="31"/>
      <c r="DTF762" s="31"/>
      <c r="DTG762" s="31"/>
      <c r="DTH762" s="31"/>
      <c r="DTI762" s="31"/>
      <c r="DTJ762" s="31"/>
      <c r="DTK762" s="31"/>
      <c r="DTL762" s="31"/>
      <c r="DTM762" s="31"/>
      <c r="DTN762" s="31"/>
      <c r="DTO762" s="31"/>
      <c r="DTP762" s="31"/>
      <c r="DTQ762" s="31"/>
      <c r="DTR762" s="31"/>
      <c r="DTS762" s="31"/>
      <c r="DTT762" s="31"/>
      <c r="DTU762" s="31"/>
      <c r="DTV762" s="31"/>
      <c r="DTW762" s="31"/>
      <c r="DTX762" s="31"/>
      <c r="DTY762" s="31"/>
      <c r="DTZ762" s="31"/>
      <c r="DUA762" s="31"/>
      <c r="DUB762" s="31"/>
      <c r="DUC762" s="31"/>
      <c r="DUD762" s="31"/>
      <c r="DUE762" s="31"/>
      <c r="DUF762" s="31"/>
      <c r="DUG762" s="31"/>
      <c r="DUH762" s="31"/>
      <c r="DUI762" s="31"/>
      <c r="DUJ762" s="31"/>
      <c r="DUK762" s="31"/>
      <c r="DUL762" s="31"/>
      <c r="DUM762" s="31"/>
      <c r="DUN762" s="31"/>
      <c r="DUO762" s="31"/>
      <c r="DUP762" s="31"/>
      <c r="DUQ762" s="31"/>
      <c r="DUR762" s="31"/>
      <c r="DUS762" s="31"/>
      <c r="DUT762" s="31"/>
      <c r="DUU762" s="31"/>
      <c r="DUV762" s="31"/>
      <c r="DUW762" s="31"/>
      <c r="DUX762" s="31"/>
      <c r="DUY762" s="31"/>
      <c r="DUZ762" s="31"/>
      <c r="DVA762" s="31"/>
      <c r="DVB762" s="31"/>
      <c r="DVC762" s="31"/>
      <c r="DVD762" s="31"/>
      <c r="DVE762" s="31"/>
      <c r="DVF762" s="31"/>
      <c r="DVG762" s="31"/>
      <c r="DVH762" s="31"/>
      <c r="DVI762" s="31"/>
      <c r="DVJ762" s="31"/>
      <c r="DVK762" s="31"/>
      <c r="DVL762" s="31"/>
      <c r="DVM762" s="31"/>
      <c r="DVN762" s="31"/>
      <c r="DVO762" s="31"/>
      <c r="DVP762" s="31"/>
      <c r="DVQ762" s="31"/>
      <c r="DVR762" s="31"/>
      <c r="DVS762" s="31"/>
      <c r="DVT762" s="31"/>
      <c r="DVU762" s="31"/>
      <c r="DVV762" s="31"/>
      <c r="DVW762" s="31"/>
      <c r="DVX762" s="31"/>
      <c r="DVY762" s="31"/>
      <c r="DVZ762" s="31"/>
      <c r="DWA762" s="31"/>
      <c r="DWB762" s="31"/>
      <c r="DWC762" s="31"/>
      <c r="DWD762" s="31"/>
      <c r="DWE762" s="31"/>
      <c r="DWF762" s="31"/>
      <c r="DWG762" s="31"/>
      <c r="DWH762" s="31"/>
      <c r="DWI762" s="31"/>
      <c r="DWJ762" s="31"/>
      <c r="DWK762" s="31"/>
      <c r="DWL762" s="31"/>
      <c r="DWM762" s="31"/>
      <c r="DWN762" s="31"/>
      <c r="DWO762" s="31"/>
      <c r="DWP762" s="31"/>
      <c r="DWQ762" s="31"/>
      <c r="DWR762" s="31"/>
      <c r="DWS762" s="31"/>
      <c r="DWT762" s="31"/>
      <c r="DWU762" s="31"/>
      <c r="DWV762" s="31"/>
      <c r="DWW762" s="31"/>
      <c r="DWX762" s="31"/>
      <c r="DWY762" s="31"/>
      <c r="DWZ762" s="31"/>
      <c r="DXA762" s="31"/>
      <c r="DXB762" s="31"/>
      <c r="DXC762" s="31"/>
      <c r="DXD762" s="31"/>
      <c r="DXE762" s="31"/>
      <c r="DXF762" s="31"/>
      <c r="DXG762" s="31"/>
      <c r="DXH762" s="31"/>
      <c r="DXI762" s="31"/>
      <c r="DXJ762" s="31"/>
      <c r="DXK762" s="31"/>
      <c r="DXL762" s="31"/>
      <c r="DXM762" s="31"/>
      <c r="DXN762" s="31"/>
      <c r="DXO762" s="31"/>
      <c r="DXP762" s="31"/>
      <c r="DXQ762" s="31"/>
      <c r="DXR762" s="31"/>
      <c r="DXS762" s="31"/>
      <c r="DXT762" s="31"/>
      <c r="DXU762" s="31"/>
      <c r="DXV762" s="31"/>
      <c r="DXW762" s="31"/>
      <c r="DXX762" s="31"/>
      <c r="DXY762" s="31"/>
      <c r="DXZ762" s="31"/>
      <c r="DYA762" s="31"/>
      <c r="DYB762" s="31"/>
      <c r="DYC762" s="31"/>
      <c r="DYD762" s="31"/>
      <c r="DYE762" s="31"/>
      <c r="DYF762" s="31"/>
      <c r="DYG762" s="31"/>
      <c r="DYH762" s="31"/>
      <c r="DYI762" s="31"/>
      <c r="DYJ762" s="31"/>
      <c r="DYK762" s="31"/>
      <c r="DYL762" s="31"/>
      <c r="DYM762" s="31"/>
      <c r="DYN762" s="31"/>
      <c r="DYO762" s="31"/>
      <c r="DYP762" s="31"/>
      <c r="DYQ762" s="31"/>
      <c r="DYR762" s="31"/>
      <c r="DYS762" s="31"/>
      <c r="DYT762" s="31"/>
      <c r="DYU762" s="31"/>
      <c r="DYV762" s="31"/>
      <c r="DYW762" s="31"/>
      <c r="DYX762" s="31"/>
      <c r="DYY762" s="31"/>
      <c r="DYZ762" s="31"/>
      <c r="DZA762" s="31"/>
      <c r="DZB762" s="31"/>
      <c r="DZC762" s="31"/>
      <c r="DZD762" s="31"/>
      <c r="DZE762" s="31"/>
      <c r="DZF762" s="31"/>
      <c r="DZG762" s="31"/>
      <c r="DZH762" s="31"/>
      <c r="DZI762" s="31"/>
      <c r="DZJ762" s="31"/>
      <c r="DZK762" s="31"/>
      <c r="DZL762" s="31"/>
      <c r="DZM762" s="31"/>
      <c r="DZN762" s="31"/>
      <c r="DZO762" s="31"/>
      <c r="DZP762" s="31"/>
      <c r="DZQ762" s="31"/>
      <c r="DZR762" s="31"/>
      <c r="DZS762" s="31"/>
      <c r="DZT762" s="31"/>
      <c r="DZU762" s="31"/>
      <c r="DZV762" s="31"/>
      <c r="DZW762" s="31"/>
      <c r="DZX762" s="31"/>
      <c r="DZY762" s="31"/>
      <c r="DZZ762" s="31"/>
      <c r="EAA762" s="31"/>
      <c r="EAB762" s="31"/>
      <c r="EAC762" s="31"/>
      <c r="EAD762" s="31"/>
      <c r="EAE762" s="31"/>
      <c r="EAF762" s="31"/>
      <c r="EAG762" s="31"/>
      <c r="EAH762" s="31"/>
      <c r="EAI762" s="31"/>
      <c r="EAJ762" s="31"/>
      <c r="EAK762" s="31"/>
      <c r="EAL762" s="31"/>
      <c r="EAM762" s="31"/>
      <c r="EAN762" s="31"/>
      <c r="EAO762" s="31"/>
      <c r="EAP762" s="31"/>
      <c r="EAQ762" s="31"/>
      <c r="EAR762" s="31"/>
      <c r="EAS762" s="31"/>
      <c r="EAT762" s="31"/>
      <c r="EAU762" s="31"/>
      <c r="EAV762" s="31"/>
      <c r="EAW762" s="31"/>
      <c r="EAX762" s="31"/>
      <c r="EAY762" s="31"/>
      <c r="EAZ762" s="31"/>
      <c r="EBA762" s="31"/>
      <c r="EBB762" s="31"/>
      <c r="EBC762" s="31"/>
      <c r="EBD762" s="31"/>
      <c r="EBE762" s="31"/>
      <c r="EBF762" s="31"/>
      <c r="EBG762" s="31"/>
      <c r="EBH762" s="31"/>
      <c r="EBI762" s="31"/>
      <c r="EBJ762" s="31"/>
      <c r="EBK762" s="31"/>
      <c r="EBL762" s="31"/>
      <c r="EBM762" s="31"/>
      <c r="EBN762" s="31"/>
      <c r="EBO762" s="31"/>
      <c r="EBP762" s="31"/>
      <c r="EBQ762" s="31"/>
      <c r="EBR762" s="31"/>
      <c r="EBS762" s="31"/>
      <c r="EBT762" s="31"/>
      <c r="EBU762" s="31"/>
      <c r="EBV762" s="31"/>
      <c r="EBW762" s="31"/>
      <c r="EBX762" s="31"/>
      <c r="EBY762" s="31"/>
      <c r="EBZ762" s="31"/>
      <c r="ECA762" s="31"/>
      <c r="ECB762" s="31"/>
      <c r="ECC762" s="31"/>
      <c r="ECD762" s="31"/>
      <c r="ECE762" s="31"/>
      <c r="ECF762" s="31"/>
      <c r="ECG762" s="31"/>
      <c r="ECH762" s="31"/>
      <c r="ECI762" s="31"/>
      <c r="ECJ762" s="31"/>
      <c r="ECK762" s="31"/>
      <c r="ECL762" s="31"/>
      <c r="ECM762" s="31"/>
      <c r="ECN762" s="31"/>
      <c r="ECO762" s="31"/>
      <c r="ECP762" s="31"/>
      <c r="ECQ762" s="31"/>
      <c r="ECR762" s="31"/>
      <c r="ECS762" s="31"/>
      <c r="ECT762" s="31"/>
      <c r="ECU762" s="31"/>
      <c r="ECV762" s="31"/>
      <c r="ECW762" s="31"/>
      <c r="ECX762" s="31"/>
      <c r="ECY762" s="31"/>
      <c r="ECZ762" s="31"/>
      <c r="EDA762" s="31"/>
      <c r="EDB762" s="31"/>
      <c r="EDC762" s="31"/>
      <c r="EDD762" s="31"/>
      <c r="EDE762" s="31"/>
      <c r="EDF762" s="31"/>
      <c r="EDG762" s="31"/>
      <c r="EDH762" s="31"/>
      <c r="EDI762" s="31"/>
      <c r="EDJ762" s="31"/>
      <c r="EDK762" s="31"/>
      <c r="EDL762" s="31"/>
      <c r="EDM762" s="31"/>
      <c r="EDN762" s="31"/>
      <c r="EDO762" s="31"/>
      <c r="EDP762" s="31"/>
      <c r="EDQ762" s="31"/>
      <c r="EDR762" s="31"/>
      <c r="EDS762" s="31"/>
      <c r="EDT762" s="31"/>
      <c r="EDU762" s="31"/>
      <c r="EDV762" s="31"/>
      <c r="EDW762" s="31"/>
      <c r="EDX762" s="31"/>
      <c r="EDY762" s="31"/>
      <c r="EDZ762" s="31"/>
      <c r="EEA762" s="31"/>
      <c r="EEB762" s="31"/>
      <c r="EEC762" s="31"/>
      <c r="EED762" s="31"/>
      <c r="EEE762" s="31"/>
      <c r="EEF762" s="31"/>
      <c r="EEG762" s="31"/>
      <c r="EEH762" s="31"/>
      <c r="EEI762" s="31"/>
      <c r="EEJ762" s="31"/>
      <c r="EEK762" s="31"/>
      <c r="EEL762" s="31"/>
      <c r="EEM762" s="31"/>
      <c r="EEN762" s="31"/>
      <c r="EEO762" s="31"/>
      <c r="EEP762" s="31"/>
      <c r="EEQ762" s="31"/>
      <c r="EER762" s="31"/>
      <c r="EES762" s="31"/>
      <c r="EET762" s="31"/>
      <c r="EEU762" s="31"/>
      <c r="EEV762" s="31"/>
      <c r="EEW762" s="31"/>
      <c r="EEX762" s="31"/>
      <c r="EEY762" s="31"/>
      <c r="EEZ762" s="31"/>
      <c r="EFA762" s="31"/>
      <c r="EFB762" s="31"/>
      <c r="EFC762" s="31"/>
      <c r="EFD762" s="31"/>
      <c r="EFE762" s="31"/>
      <c r="EFF762" s="31"/>
      <c r="EFG762" s="31"/>
      <c r="EFH762" s="31"/>
      <c r="EFI762" s="31"/>
      <c r="EFJ762" s="31"/>
      <c r="EFK762" s="31"/>
      <c r="EFL762" s="31"/>
      <c r="EFM762" s="31"/>
      <c r="EFN762" s="31"/>
      <c r="EFO762" s="31"/>
      <c r="EFP762" s="31"/>
      <c r="EFQ762" s="31"/>
      <c r="EFR762" s="31"/>
      <c r="EFS762" s="31"/>
      <c r="EFT762" s="31"/>
      <c r="EFU762" s="31"/>
      <c r="EFV762" s="31"/>
      <c r="EFW762" s="31"/>
      <c r="EFX762" s="31"/>
      <c r="EFY762" s="31"/>
      <c r="EFZ762" s="31"/>
      <c r="EGA762" s="31"/>
      <c r="EGB762" s="31"/>
      <c r="EGC762" s="31"/>
      <c r="EGD762" s="31"/>
      <c r="EGE762" s="31"/>
      <c r="EGF762" s="31"/>
      <c r="EGG762" s="31"/>
      <c r="EGH762" s="31"/>
      <c r="EGI762" s="31"/>
      <c r="EGJ762" s="31"/>
      <c r="EGK762" s="31"/>
      <c r="EGL762" s="31"/>
      <c r="EGM762" s="31"/>
      <c r="EGN762" s="31"/>
      <c r="EGO762" s="31"/>
      <c r="EGP762" s="31"/>
      <c r="EGQ762" s="31"/>
      <c r="EGR762" s="31"/>
      <c r="EGS762" s="31"/>
      <c r="EGT762" s="31"/>
      <c r="EGU762" s="31"/>
      <c r="EGV762" s="31"/>
      <c r="EGW762" s="31"/>
      <c r="EGX762" s="31"/>
      <c r="EGY762" s="31"/>
      <c r="EGZ762" s="31"/>
      <c r="EHA762" s="31"/>
      <c r="EHB762" s="31"/>
      <c r="EHC762" s="31"/>
      <c r="EHD762" s="31"/>
      <c r="EHE762" s="31"/>
      <c r="EHF762" s="31"/>
      <c r="EHG762" s="31"/>
      <c r="EHH762" s="31"/>
      <c r="EHI762" s="31"/>
      <c r="EHJ762" s="31"/>
      <c r="EHK762" s="31"/>
      <c r="EHL762" s="31"/>
      <c r="EHM762" s="31"/>
      <c r="EHN762" s="31"/>
      <c r="EHO762" s="31"/>
      <c r="EHP762" s="31"/>
      <c r="EHQ762" s="31"/>
      <c r="EHR762" s="31"/>
      <c r="EHS762" s="31"/>
      <c r="EHT762" s="31"/>
      <c r="EHU762" s="31"/>
      <c r="EHV762" s="31"/>
      <c r="EHW762" s="31"/>
      <c r="EHX762" s="31"/>
      <c r="EHY762" s="31"/>
      <c r="EHZ762" s="31"/>
      <c r="EIA762" s="31"/>
      <c r="EIB762" s="31"/>
      <c r="EIC762" s="31"/>
      <c r="EID762" s="31"/>
      <c r="EIE762" s="31"/>
      <c r="EIF762" s="31"/>
      <c r="EIG762" s="31"/>
      <c r="EIH762" s="31"/>
      <c r="EII762" s="31"/>
      <c r="EIJ762" s="31"/>
      <c r="EIK762" s="31"/>
      <c r="EIL762" s="31"/>
      <c r="EIM762" s="31"/>
      <c r="EIN762" s="31"/>
      <c r="EIO762" s="31"/>
      <c r="EIP762" s="31"/>
      <c r="EIQ762" s="31"/>
      <c r="EIR762" s="31"/>
      <c r="EIS762" s="31"/>
      <c r="EIT762" s="31"/>
      <c r="EIU762" s="31"/>
      <c r="EIV762" s="31"/>
      <c r="EIW762" s="31"/>
      <c r="EIX762" s="31"/>
      <c r="EIY762" s="31"/>
      <c r="EIZ762" s="31"/>
      <c r="EJA762" s="31"/>
      <c r="EJB762" s="31"/>
      <c r="EJC762" s="31"/>
      <c r="EJD762" s="31"/>
      <c r="EJE762" s="31"/>
      <c r="EJF762" s="31"/>
      <c r="EJG762" s="31"/>
      <c r="EJH762" s="31"/>
      <c r="EJI762" s="31"/>
      <c r="EJJ762" s="31"/>
      <c r="EJK762" s="31"/>
      <c r="EJL762" s="31"/>
      <c r="EJM762" s="31"/>
      <c r="EJN762" s="31"/>
      <c r="EJO762" s="31"/>
      <c r="EJP762" s="31"/>
      <c r="EJQ762" s="31"/>
      <c r="EJR762" s="31"/>
      <c r="EJS762" s="31"/>
      <c r="EJT762" s="31"/>
      <c r="EJU762" s="31"/>
      <c r="EJV762" s="31"/>
      <c r="EJW762" s="31"/>
      <c r="EJX762" s="31"/>
      <c r="EJY762" s="31"/>
      <c r="EJZ762" s="31"/>
      <c r="EKA762" s="31"/>
      <c r="EKB762" s="31"/>
      <c r="EKC762" s="31"/>
      <c r="EKD762" s="31"/>
      <c r="EKE762" s="31"/>
      <c r="EKF762" s="31"/>
      <c r="EKG762" s="31"/>
      <c r="EKH762" s="31"/>
      <c r="EKI762" s="31"/>
      <c r="EKJ762" s="31"/>
      <c r="EKK762" s="31"/>
      <c r="EKL762" s="31"/>
      <c r="EKM762" s="31"/>
      <c r="EKN762" s="31"/>
      <c r="EKO762" s="31"/>
      <c r="EKP762" s="31"/>
      <c r="EKQ762" s="31"/>
      <c r="EKR762" s="31"/>
      <c r="EKS762" s="31"/>
      <c r="EKT762" s="31"/>
      <c r="EKU762" s="31"/>
      <c r="EKV762" s="31"/>
      <c r="EKW762" s="31"/>
      <c r="EKX762" s="31"/>
      <c r="EKY762" s="31"/>
      <c r="EKZ762" s="31"/>
      <c r="ELA762" s="31"/>
      <c r="ELB762" s="31"/>
      <c r="ELC762" s="31"/>
      <c r="ELD762" s="31"/>
      <c r="ELE762" s="31"/>
      <c r="ELF762" s="31"/>
      <c r="ELG762" s="31"/>
      <c r="ELH762" s="31"/>
      <c r="ELI762" s="31"/>
      <c r="ELJ762" s="31"/>
      <c r="ELK762" s="31"/>
      <c r="ELL762" s="31"/>
      <c r="ELM762" s="31"/>
      <c r="ELN762" s="31"/>
      <c r="ELO762" s="31"/>
      <c r="ELP762" s="31"/>
      <c r="ELQ762" s="31"/>
      <c r="ELR762" s="31"/>
      <c r="ELS762" s="31"/>
      <c r="ELT762" s="31"/>
      <c r="ELU762" s="31"/>
      <c r="ELV762" s="31"/>
      <c r="ELW762" s="31"/>
      <c r="ELX762" s="31"/>
      <c r="ELY762" s="31"/>
      <c r="ELZ762" s="31"/>
      <c r="EMA762" s="31"/>
      <c r="EMB762" s="31"/>
      <c r="EMC762" s="31"/>
      <c r="EMD762" s="31"/>
      <c r="EME762" s="31"/>
      <c r="EMF762" s="31"/>
      <c r="EMG762" s="31"/>
      <c r="EMH762" s="31"/>
      <c r="EMI762" s="31"/>
      <c r="EMJ762" s="31"/>
      <c r="EMK762" s="31"/>
      <c r="EML762" s="31"/>
      <c r="EMM762" s="31"/>
      <c r="EMN762" s="31"/>
      <c r="EMO762" s="31"/>
      <c r="EMP762" s="31"/>
      <c r="EMQ762" s="31"/>
      <c r="EMR762" s="31"/>
      <c r="EMS762" s="31"/>
      <c r="EMT762" s="31"/>
      <c r="EMU762" s="31"/>
      <c r="EMV762" s="31"/>
      <c r="EMW762" s="31"/>
      <c r="EMX762" s="31"/>
      <c r="EMY762" s="31"/>
      <c r="EMZ762" s="31"/>
      <c r="ENA762" s="31"/>
      <c r="ENB762" s="31"/>
      <c r="ENC762" s="31"/>
      <c r="END762" s="31"/>
      <c r="ENE762" s="31"/>
      <c r="ENF762" s="31"/>
      <c r="ENG762" s="31"/>
      <c r="ENH762" s="31"/>
      <c r="ENI762" s="31"/>
      <c r="ENJ762" s="31"/>
      <c r="ENK762" s="31"/>
      <c r="ENL762" s="31"/>
      <c r="ENM762" s="31"/>
      <c r="ENN762" s="31"/>
      <c r="ENO762" s="31"/>
      <c r="ENP762" s="31"/>
      <c r="ENQ762" s="31"/>
      <c r="ENR762" s="31"/>
      <c r="ENS762" s="31"/>
      <c r="ENT762" s="31"/>
      <c r="ENU762" s="31"/>
      <c r="ENV762" s="31"/>
      <c r="ENW762" s="31"/>
      <c r="ENX762" s="31"/>
      <c r="ENY762" s="31"/>
      <c r="ENZ762" s="31"/>
      <c r="EOA762" s="31"/>
      <c r="EOB762" s="31"/>
      <c r="EOC762" s="31"/>
      <c r="EOD762" s="31"/>
      <c r="EOE762" s="31"/>
      <c r="EOF762" s="31"/>
      <c r="EOG762" s="31"/>
      <c r="EOH762" s="31"/>
      <c r="EOI762" s="31"/>
      <c r="EOJ762" s="31"/>
      <c r="EOK762" s="31"/>
      <c r="EOL762" s="31"/>
      <c r="EOM762" s="31"/>
      <c r="EON762" s="31"/>
      <c r="EOO762" s="31"/>
      <c r="EOP762" s="31"/>
      <c r="EOQ762" s="31"/>
      <c r="EOR762" s="31"/>
      <c r="EOS762" s="31"/>
      <c r="EOT762" s="31"/>
      <c r="EOU762" s="31"/>
      <c r="EOV762" s="31"/>
      <c r="EOW762" s="31"/>
      <c r="EOX762" s="31"/>
      <c r="EOY762" s="31"/>
      <c r="EOZ762" s="31"/>
      <c r="EPA762" s="31"/>
      <c r="EPB762" s="31"/>
      <c r="EPC762" s="31"/>
      <c r="EPD762" s="31"/>
      <c r="EPE762" s="31"/>
      <c r="EPF762" s="31"/>
      <c r="EPG762" s="31"/>
      <c r="EPH762" s="31"/>
      <c r="EPI762" s="31"/>
      <c r="EPJ762" s="31"/>
      <c r="EPK762" s="31"/>
      <c r="EPL762" s="31"/>
      <c r="EPM762" s="31"/>
      <c r="EPN762" s="31"/>
      <c r="EPO762" s="31"/>
      <c r="EPP762" s="31"/>
      <c r="EPQ762" s="31"/>
      <c r="EPR762" s="31"/>
      <c r="EPS762" s="31"/>
      <c r="EPT762" s="31"/>
      <c r="EPU762" s="31"/>
      <c r="EPV762" s="31"/>
      <c r="EPW762" s="31"/>
      <c r="EPX762" s="31"/>
      <c r="EPY762" s="31"/>
      <c r="EPZ762" s="31"/>
      <c r="EQA762" s="31"/>
      <c r="EQB762" s="31"/>
      <c r="EQC762" s="31"/>
      <c r="EQD762" s="31"/>
      <c r="EQE762" s="31"/>
      <c r="EQF762" s="31"/>
      <c r="EQG762" s="31"/>
      <c r="EQH762" s="31"/>
      <c r="EQI762" s="31"/>
      <c r="EQJ762" s="31"/>
      <c r="EQK762" s="31"/>
      <c r="EQL762" s="31"/>
      <c r="EQM762" s="31"/>
      <c r="EQN762" s="31"/>
      <c r="EQO762" s="31"/>
      <c r="EQP762" s="31"/>
      <c r="EQQ762" s="31"/>
      <c r="EQR762" s="31"/>
      <c r="EQS762" s="31"/>
      <c r="EQT762" s="31"/>
      <c r="EQU762" s="31"/>
      <c r="EQV762" s="31"/>
      <c r="EQW762" s="31"/>
      <c r="EQX762" s="31"/>
      <c r="EQY762" s="31"/>
      <c r="EQZ762" s="31"/>
      <c r="ERA762" s="31"/>
      <c r="ERB762" s="31"/>
      <c r="ERC762" s="31"/>
      <c r="ERD762" s="31"/>
      <c r="ERE762" s="31"/>
      <c r="ERF762" s="31"/>
      <c r="ERG762" s="31"/>
      <c r="ERH762" s="31"/>
      <c r="ERI762" s="31"/>
      <c r="ERJ762" s="31"/>
      <c r="ERK762" s="31"/>
      <c r="ERL762" s="31"/>
      <c r="ERM762" s="31"/>
      <c r="ERN762" s="31"/>
      <c r="ERO762" s="31"/>
      <c r="ERP762" s="31"/>
      <c r="ERQ762" s="31"/>
      <c r="ERR762" s="31"/>
      <c r="ERS762" s="31"/>
      <c r="ERT762" s="31"/>
      <c r="ERU762" s="31"/>
      <c r="ERV762" s="31"/>
      <c r="ERW762" s="31"/>
      <c r="ERX762" s="31"/>
      <c r="ERY762" s="31"/>
      <c r="ERZ762" s="31"/>
      <c r="ESA762" s="31"/>
      <c r="ESB762" s="31"/>
      <c r="ESC762" s="31"/>
      <c r="ESD762" s="31"/>
      <c r="ESE762" s="31"/>
      <c r="ESF762" s="31"/>
      <c r="ESG762" s="31"/>
      <c r="ESH762" s="31"/>
      <c r="ESI762" s="31"/>
      <c r="ESJ762" s="31"/>
      <c r="ESK762" s="31"/>
      <c r="ESL762" s="31"/>
      <c r="ESM762" s="31"/>
      <c r="ESN762" s="31"/>
      <c r="ESO762" s="31"/>
      <c r="ESP762" s="31"/>
      <c r="ESQ762" s="31"/>
      <c r="ESR762" s="31"/>
      <c r="ESS762" s="31"/>
      <c r="EST762" s="31"/>
      <c r="ESU762" s="31"/>
      <c r="ESV762" s="31"/>
      <c r="ESW762" s="31"/>
      <c r="ESX762" s="31"/>
      <c r="ESY762" s="31"/>
      <c r="ESZ762" s="31"/>
      <c r="ETA762" s="31"/>
      <c r="ETB762" s="31"/>
      <c r="ETC762" s="31"/>
      <c r="ETD762" s="31"/>
      <c r="ETE762" s="31"/>
      <c r="ETF762" s="31"/>
      <c r="ETG762" s="31"/>
      <c r="ETH762" s="31"/>
      <c r="ETI762" s="31"/>
      <c r="ETJ762" s="31"/>
      <c r="ETK762" s="31"/>
      <c r="ETL762" s="31"/>
      <c r="ETM762" s="31"/>
      <c r="ETN762" s="31"/>
      <c r="ETO762" s="31"/>
      <c r="ETP762" s="31"/>
      <c r="ETQ762" s="31"/>
      <c r="ETR762" s="31"/>
      <c r="ETS762" s="31"/>
      <c r="ETT762" s="31"/>
      <c r="ETU762" s="31"/>
      <c r="ETV762" s="31"/>
      <c r="ETW762" s="31"/>
      <c r="ETX762" s="31"/>
      <c r="ETY762" s="31"/>
      <c r="ETZ762" s="31"/>
      <c r="EUA762" s="31"/>
      <c r="EUB762" s="31"/>
      <c r="EUC762" s="31"/>
      <c r="EUD762" s="31"/>
      <c r="EUE762" s="31"/>
      <c r="EUF762" s="31"/>
      <c r="EUG762" s="31"/>
      <c r="EUH762" s="31"/>
      <c r="EUI762" s="31"/>
      <c r="EUJ762" s="31"/>
      <c r="EUK762" s="31"/>
      <c r="EUL762" s="31"/>
      <c r="EUM762" s="31"/>
      <c r="EUN762" s="31"/>
      <c r="EUO762" s="31"/>
      <c r="EUP762" s="31"/>
      <c r="EUQ762" s="31"/>
      <c r="EUR762" s="31"/>
      <c r="EUS762" s="31"/>
      <c r="EUT762" s="31"/>
      <c r="EUU762" s="31"/>
      <c r="EUV762" s="31"/>
      <c r="EUW762" s="31"/>
      <c r="EUX762" s="31"/>
      <c r="EUY762" s="31"/>
      <c r="EUZ762" s="31"/>
      <c r="EVA762" s="31"/>
      <c r="EVB762" s="31"/>
      <c r="EVC762" s="31"/>
      <c r="EVD762" s="31"/>
      <c r="EVE762" s="31"/>
      <c r="EVF762" s="31"/>
      <c r="EVG762" s="31"/>
      <c r="EVH762" s="31"/>
      <c r="EVI762" s="31"/>
      <c r="EVJ762" s="31"/>
      <c r="EVK762" s="31"/>
      <c r="EVL762" s="31"/>
      <c r="EVM762" s="31"/>
      <c r="EVN762" s="31"/>
      <c r="EVO762" s="31"/>
      <c r="EVP762" s="31"/>
      <c r="EVQ762" s="31"/>
      <c r="EVR762" s="31"/>
      <c r="EVS762" s="31"/>
      <c r="EVT762" s="31"/>
      <c r="EVU762" s="31"/>
      <c r="EVV762" s="31"/>
      <c r="EVW762" s="31"/>
      <c r="EVX762" s="31"/>
      <c r="EVY762" s="31"/>
      <c r="EVZ762" s="31"/>
      <c r="EWA762" s="31"/>
      <c r="EWB762" s="31"/>
      <c r="EWC762" s="31"/>
      <c r="EWD762" s="31"/>
      <c r="EWE762" s="31"/>
      <c r="EWF762" s="31"/>
      <c r="EWG762" s="31"/>
      <c r="EWH762" s="31"/>
      <c r="EWI762" s="31"/>
      <c r="EWJ762" s="31"/>
      <c r="EWK762" s="31"/>
      <c r="EWL762" s="31"/>
      <c r="EWM762" s="31"/>
      <c r="EWN762" s="31"/>
      <c r="EWO762" s="31"/>
      <c r="EWP762" s="31"/>
      <c r="EWQ762" s="31"/>
      <c r="EWR762" s="31"/>
      <c r="EWS762" s="31"/>
      <c r="EWT762" s="31"/>
      <c r="EWU762" s="31"/>
      <c r="EWV762" s="31"/>
      <c r="EWW762" s="31"/>
      <c r="EWX762" s="31"/>
      <c r="EWY762" s="31"/>
      <c r="EWZ762" s="31"/>
      <c r="EXA762" s="31"/>
      <c r="EXB762" s="31"/>
      <c r="EXC762" s="31"/>
      <c r="EXD762" s="31"/>
      <c r="EXE762" s="31"/>
      <c r="EXF762" s="31"/>
      <c r="EXG762" s="31"/>
      <c r="EXH762" s="31"/>
      <c r="EXI762" s="31"/>
      <c r="EXJ762" s="31"/>
      <c r="EXK762" s="31"/>
      <c r="EXL762" s="31"/>
      <c r="EXM762" s="31"/>
      <c r="EXN762" s="31"/>
      <c r="EXO762" s="31"/>
      <c r="EXP762" s="31"/>
      <c r="EXQ762" s="31"/>
      <c r="EXR762" s="31"/>
      <c r="EXS762" s="31"/>
      <c r="EXT762" s="31"/>
      <c r="EXU762" s="31"/>
      <c r="EXV762" s="31"/>
      <c r="EXW762" s="31"/>
      <c r="EXX762" s="31"/>
      <c r="EXY762" s="31"/>
      <c r="EXZ762" s="31"/>
      <c r="EYA762" s="31"/>
      <c r="EYB762" s="31"/>
      <c r="EYC762" s="31"/>
      <c r="EYD762" s="31"/>
      <c r="EYE762" s="31"/>
      <c r="EYF762" s="31"/>
      <c r="EYG762" s="31"/>
      <c r="EYH762" s="31"/>
      <c r="EYI762" s="31"/>
      <c r="EYJ762" s="31"/>
      <c r="EYK762" s="31"/>
      <c r="EYL762" s="31"/>
      <c r="EYM762" s="31"/>
      <c r="EYN762" s="31"/>
      <c r="EYO762" s="31"/>
      <c r="EYP762" s="31"/>
      <c r="EYQ762" s="31"/>
      <c r="EYR762" s="31"/>
      <c r="EYS762" s="31"/>
      <c r="EYT762" s="31"/>
      <c r="EYU762" s="31"/>
      <c r="EYV762" s="31"/>
      <c r="EYW762" s="31"/>
      <c r="EYX762" s="31"/>
      <c r="EYY762" s="31"/>
      <c r="EYZ762" s="31"/>
      <c r="EZA762" s="31"/>
      <c r="EZB762" s="31"/>
      <c r="EZC762" s="31"/>
      <c r="EZD762" s="31"/>
      <c r="EZE762" s="31"/>
      <c r="EZF762" s="31"/>
      <c r="EZG762" s="31"/>
      <c r="EZH762" s="31"/>
      <c r="EZI762" s="31"/>
      <c r="EZJ762" s="31"/>
      <c r="EZK762" s="31"/>
      <c r="EZL762" s="31"/>
      <c r="EZM762" s="31"/>
      <c r="EZN762" s="31"/>
      <c r="EZO762" s="31"/>
      <c r="EZP762" s="31"/>
      <c r="EZQ762" s="31"/>
      <c r="EZR762" s="31"/>
      <c r="EZS762" s="31"/>
      <c r="EZT762" s="31"/>
      <c r="EZU762" s="31"/>
      <c r="EZV762" s="31"/>
      <c r="EZW762" s="31"/>
      <c r="EZX762" s="31"/>
      <c r="EZY762" s="31"/>
      <c r="EZZ762" s="31"/>
      <c r="FAA762" s="31"/>
      <c r="FAB762" s="31"/>
      <c r="FAC762" s="31"/>
      <c r="FAD762" s="31"/>
      <c r="FAE762" s="31"/>
      <c r="FAF762" s="31"/>
      <c r="FAG762" s="31"/>
      <c r="FAH762" s="31"/>
      <c r="FAI762" s="31"/>
      <c r="FAJ762" s="31"/>
      <c r="FAK762" s="31"/>
      <c r="FAL762" s="31"/>
      <c r="FAM762" s="31"/>
      <c r="FAN762" s="31"/>
      <c r="FAO762" s="31"/>
      <c r="FAP762" s="31"/>
      <c r="FAQ762" s="31"/>
      <c r="FAR762" s="31"/>
      <c r="FAS762" s="31"/>
      <c r="FAT762" s="31"/>
      <c r="FAU762" s="31"/>
      <c r="FAV762" s="31"/>
      <c r="FAW762" s="31"/>
      <c r="FAX762" s="31"/>
      <c r="FAY762" s="31"/>
      <c r="FAZ762" s="31"/>
      <c r="FBA762" s="31"/>
      <c r="FBB762" s="31"/>
      <c r="FBC762" s="31"/>
      <c r="FBD762" s="31"/>
      <c r="FBE762" s="31"/>
      <c r="FBF762" s="31"/>
      <c r="FBG762" s="31"/>
      <c r="FBH762" s="31"/>
      <c r="FBI762" s="31"/>
      <c r="FBJ762" s="31"/>
      <c r="FBK762" s="31"/>
      <c r="FBL762" s="31"/>
      <c r="FBM762" s="31"/>
      <c r="FBN762" s="31"/>
      <c r="FBO762" s="31"/>
      <c r="FBP762" s="31"/>
      <c r="FBQ762" s="31"/>
      <c r="FBR762" s="31"/>
      <c r="FBS762" s="31"/>
      <c r="FBT762" s="31"/>
      <c r="FBU762" s="31"/>
      <c r="FBV762" s="31"/>
      <c r="FBW762" s="31"/>
      <c r="FBX762" s="31"/>
      <c r="FBY762" s="31"/>
      <c r="FBZ762" s="31"/>
      <c r="FCA762" s="31"/>
      <c r="FCB762" s="31"/>
      <c r="FCC762" s="31"/>
      <c r="FCD762" s="31"/>
      <c r="FCE762" s="31"/>
      <c r="FCF762" s="31"/>
      <c r="FCG762" s="31"/>
      <c r="FCH762" s="31"/>
      <c r="FCI762" s="31"/>
      <c r="FCJ762" s="31"/>
      <c r="FCK762" s="31"/>
      <c r="FCL762" s="31"/>
      <c r="FCM762" s="31"/>
      <c r="FCN762" s="31"/>
      <c r="FCO762" s="31"/>
      <c r="FCP762" s="31"/>
      <c r="FCQ762" s="31"/>
      <c r="FCR762" s="31"/>
      <c r="FCS762" s="31"/>
      <c r="FCT762" s="31"/>
      <c r="FCU762" s="31"/>
      <c r="FCV762" s="31"/>
      <c r="FCW762" s="31"/>
      <c r="FCX762" s="31"/>
      <c r="FCY762" s="31"/>
      <c r="FCZ762" s="31"/>
      <c r="FDA762" s="31"/>
      <c r="FDB762" s="31"/>
      <c r="FDC762" s="31"/>
      <c r="FDD762" s="31"/>
      <c r="FDE762" s="31"/>
      <c r="FDF762" s="31"/>
      <c r="FDG762" s="31"/>
      <c r="FDH762" s="31"/>
      <c r="FDI762" s="31"/>
      <c r="FDJ762" s="31"/>
      <c r="FDK762" s="31"/>
      <c r="FDL762" s="31"/>
      <c r="FDM762" s="31"/>
      <c r="FDN762" s="31"/>
      <c r="FDO762" s="31"/>
      <c r="FDP762" s="31"/>
      <c r="FDQ762" s="31"/>
      <c r="FDR762" s="31"/>
      <c r="FDS762" s="31"/>
      <c r="FDT762" s="31"/>
      <c r="FDU762" s="31"/>
      <c r="FDV762" s="31"/>
      <c r="FDW762" s="31"/>
      <c r="FDX762" s="31"/>
      <c r="FDY762" s="31"/>
      <c r="FDZ762" s="31"/>
      <c r="FEA762" s="31"/>
      <c r="FEB762" s="31"/>
      <c r="FEC762" s="31"/>
      <c r="FED762" s="31"/>
      <c r="FEE762" s="31"/>
      <c r="FEF762" s="31"/>
      <c r="FEG762" s="31"/>
      <c r="FEH762" s="31"/>
      <c r="FEI762" s="31"/>
      <c r="FEJ762" s="31"/>
      <c r="FEK762" s="31"/>
      <c r="FEL762" s="31"/>
      <c r="FEM762" s="31"/>
      <c r="FEN762" s="31"/>
      <c r="FEO762" s="31"/>
      <c r="FEP762" s="31"/>
      <c r="FEQ762" s="31"/>
      <c r="FER762" s="31"/>
      <c r="FES762" s="31"/>
      <c r="FET762" s="31"/>
      <c r="FEU762" s="31"/>
      <c r="FEV762" s="31"/>
      <c r="FEW762" s="31"/>
      <c r="FEX762" s="31"/>
      <c r="FEY762" s="31"/>
      <c r="FEZ762" s="31"/>
      <c r="FFA762" s="31"/>
      <c r="FFB762" s="31"/>
      <c r="FFC762" s="31"/>
      <c r="FFD762" s="31"/>
      <c r="FFE762" s="31"/>
      <c r="FFF762" s="31"/>
      <c r="FFG762" s="31"/>
      <c r="FFH762" s="31"/>
      <c r="FFI762" s="31"/>
      <c r="FFJ762" s="31"/>
      <c r="FFK762" s="31"/>
      <c r="FFL762" s="31"/>
      <c r="FFM762" s="31"/>
      <c r="FFN762" s="31"/>
      <c r="FFO762" s="31"/>
      <c r="FFP762" s="31"/>
      <c r="FFQ762" s="31"/>
      <c r="FFR762" s="31"/>
      <c r="FFS762" s="31"/>
      <c r="FFT762" s="31"/>
      <c r="FFU762" s="31"/>
      <c r="FFV762" s="31"/>
      <c r="FFW762" s="31"/>
      <c r="FFX762" s="31"/>
      <c r="FFY762" s="31"/>
      <c r="FFZ762" s="31"/>
      <c r="FGA762" s="31"/>
      <c r="FGB762" s="31"/>
      <c r="FGC762" s="31"/>
      <c r="FGD762" s="31"/>
      <c r="FGE762" s="31"/>
      <c r="FGF762" s="31"/>
      <c r="FGG762" s="31"/>
      <c r="FGH762" s="31"/>
      <c r="FGI762" s="31"/>
      <c r="FGJ762" s="31"/>
      <c r="FGK762" s="31"/>
      <c r="FGL762" s="31"/>
      <c r="FGM762" s="31"/>
      <c r="FGN762" s="31"/>
      <c r="FGO762" s="31"/>
      <c r="FGP762" s="31"/>
      <c r="FGQ762" s="31"/>
      <c r="FGR762" s="31"/>
      <c r="FGS762" s="31"/>
      <c r="FGT762" s="31"/>
      <c r="FGU762" s="31"/>
      <c r="FGV762" s="31"/>
      <c r="FGW762" s="31"/>
      <c r="FGX762" s="31"/>
      <c r="FGY762" s="31"/>
      <c r="FGZ762" s="31"/>
      <c r="FHA762" s="31"/>
      <c r="FHB762" s="31"/>
      <c r="FHC762" s="31"/>
      <c r="FHD762" s="31"/>
      <c r="FHE762" s="31"/>
      <c r="FHF762" s="31"/>
      <c r="FHG762" s="31"/>
      <c r="FHH762" s="31"/>
      <c r="FHI762" s="31"/>
      <c r="FHJ762" s="31"/>
      <c r="FHK762" s="31"/>
      <c r="FHL762" s="31"/>
      <c r="FHM762" s="31"/>
      <c r="FHN762" s="31"/>
      <c r="FHO762" s="31"/>
      <c r="FHP762" s="31"/>
      <c r="FHQ762" s="31"/>
      <c r="FHR762" s="31"/>
      <c r="FHS762" s="31"/>
      <c r="FHT762" s="31"/>
      <c r="FHU762" s="31"/>
      <c r="FHV762" s="31"/>
      <c r="FHW762" s="31"/>
      <c r="FHX762" s="31"/>
      <c r="FHY762" s="31"/>
      <c r="FHZ762" s="31"/>
      <c r="FIA762" s="31"/>
      <c r="FIB762" s="31"/>
      <c r="FIC762" s="31"/>
      <c r="FID762" s="31"/>
      <c r="FIE762" s="31"/>
      <c r="FIF762" s="31"/>
      <c r="FIG762" s="31"/>
      <c r="FIH762" s="31"/>
      <c r="FII762" s="31"/>
      <c r="FIJ762" s="31"/>
      <c r="FIK762" s="31"/>
      <c r="FIL762" s="31"/>
      <c r="FIM762" s="31"/>
      <c r="FIN762" s="31"/>
      <c r="FIO762" s="31"/>
      <c r="FIP762" s="31"/>
      <c r="FIQ762" s="31"/>
      <c r="FIR762" s="31"/>
      <c r="FIS762" s="31"/>
      <c r="FIT762" s="31"/>
      <c r="FIU762" s="31"/>
      <c r="FIV762" s="31"/>
      <c r="FIW762" s="31"/>
      <c r="FIX762" s="31"/>
      <c r="FIY762" s="31"/>
      <c r="FIZ762" s="31"/>
      <c r="FJA762" s="31"/>
      <c r="FJB762" s="31"/>
      <c r="FJC762" s="31"/>
      <c r="FJD762" s="31"/>
      <c r="FJE762" s="31"/>
      <c r="FJF762" s="31"/>
      <c r="FJG762" s="31"/>
      <c r="FJH762" s="31"/>
      <c r="FJI762" s="31"/>
      <c r="FJJ762" s="31"/>
      <c r="FJK762" s="31"/>
      <c r="FJL762" s="31"/>
      <c r="FJM762" s="31"/>
      <c r="FJN762" s="31"/>
      <c r="FJO762" s="31"/>
      <c r="FJP762" s="31"/>
      <c r="FJQ762" s="31"/>
      <c r="FJR762" s="31"/>
      <c r="FJS762" s="31"/>
      <c r="FJT762" s="31"/>
      <c r="FJU762" s="31"/>
      <c r="FJV762" s="31"/>
      <c r="FJW762" s="31"/>
      <c r="FJX762" s="31"/>
      <c r="FJY762" s="31"/>
      <c r="FJZ762" s="31"/>
      <c r="FKA762" s="31"/>
      <c r="FKB762" s="31"/>
      <c r="FKC762" s="31"/>
      <c r="FKD762" s="31"/>
      <c r="FKE762" s="31"/>
      <c r="FKF762" s="31"/>
      <c r="FKG762" s="31"/>
      <c r="FKH762" s="31"/>
      <c r="FKI762" s="31"/>
      <c r="FKJ762" s="31"/>
      <c r="FKK762" s="31"/>
      <c r="FKL762" s="31"/>
      <c r="FKM762" s="31"/>
      <c r="FKN762" s="31"/>
      <c r="FKO762" s="31"/>
      <c r="FKP762" s="31"/>
      <c r="FKQ762" s="31"/>
      <c r="FKR762" s="31"/>
      <c r="FKS762" s="31"/>
      <c r="FKT762" s="31"/>
      <c r="FKU762" s="31"/>
      <c r="FKV762" s="31"/>
      <c r="FKW762" s="31"/>
      <c r="FKX762" s="31"/>
      <c r="FKY762" s="31"/>
      <c r="FKZ762" s="31"/>
      <c r="FLA762" s="31"/>
      <c r="FLB762" s="31"/>
      <c r="FLC762" s="31"/>
      <c r="FLD762" s="31"/>
      <c r="FLE762" s="31"/>
      <c r="FLF762" s="31"/>
      <c r="FLG762" s="31"/>
      <c r="FLH762" s="31"/>
      <c r="FLI762" s="31"/>
      <c r="FLJ762" s="31"/>
      <c r="FLK762" s="31"/>
      <c r="FLL762" s="31"/>
      <c r="FLM762" s="31"/>
      <c r="FLN762" s="31"/>
      <c r="FLO762" s="31"/>
      <c r="FLP762" s="31"/>
      <c r="FLQ762" s="31"/>
      <c r="FLR762" s="31"/>
      <c r="FLS762" s="31"/>
      <c r="FLT762" s="31"/>
      <c r="FLU762" s="31"/>
      <c r="FLV762" s="31"/>
      <c r="FLW762" s="31"/>
      <c r="FLX762" s="31"/>
      <c r="FLY762" s="31"/>
      <c r="FLZ762" s="31"/>
      <c r="FMA762" s="31"/>
      <c r="FMB762" s="31"/>
      <c r="FMC762" s="31"/>
      <c r="FMD762" s="31"/>
      <c r="FME762" s="31"/>
      <c r="FMF762" s="31"/>
      <c r="FMG762" s="31"/>
      <c r="FMH762" s="31"/>
      <c r="FMI762" s="31"/>
      <c r="FMJ762" s="31"/>
      <c r="FMK762" s="31"/>
      <c r="FML762" s="31"/>
      <c r="FMM762" s="31"/>
      <c r="FMN762" s="31"/>
      <c r="FMO762" s="31"/>
      <c r="FMP762" s="31"/>
      <c r="FMQ762" s="31"/>
      <c r="FMR762" s="31"/>
      <c r="FMS762" s="31"/>
      <c r="FMT762" s="31"/>
      <c r="FMU762" s="31"/>
      <c r="FMV762" s="31"/>
      <c r="FMW762" s="31"/>
      <c r="FMX762" s="31"/>
      <c r="FMY762" s="31"/>
      <c r="FMZ762" s="31"/>
      <c r="FNA762" s="31"/>
      <c r="FNB762" s="31"/>
      <c r="FNC762" s="31"/>
      <c r="FND762" s="31"/>
      <c r="FNE762" s="31"/>
      <c r="FNF762" s="31"/>
      <c r="FNG762" s="31"/>
      <c r="FNH762" s="31"/>
      <c r="FNI762" s="31"/>
      <c r="FNJ762" s="31"/>
      <c r="FNK762" s="31"/>
      <c r="FNL762" s="31"/>
      <c r="FNM762" s="31"/>
      <c r="FNN762" s="31"/>
      <c r="FNO762" s="31"/>
      <c r="FNP762" s="31"/>
      <c r="FNQ762" s="31"/>
      <c r="FNR762" s="31"/>
      <c r="FNS762" s="31"/>
      <c r="FNT762" s="31"/>
      <c r="FNU762" s="31"/>
      <c r="FNV762" s="31"/>
      <c r="FNW762" s="31"/>
      <c r="FNX762" s="31"/>
      <c r="FNY762" s="31"/>
      <c r="FNZ762" s="31"/>
      <c r="FOA762" s="31"/>
      <c r="FOB762" s="31"/>
      <c r="FOC762" s="31"/>
      <c r="FOD762" s="31"/>
      <c r="FOE762" s="31"/>
      <c r="FOF762" s="31"/>
      <c r="FOG762" s="31"/>
      <c r="FOH762" s="31"/>
      <c r="FOI762" s="31"/>
      <c r="FOJ762" s="31"/>
      <c r="FOK762" s="31"/>
      <c r="FOL762" s="31"/>
      <c r="FOM762" s="31"/>
      <c r="FON762" s="31"/>
      <c r="FOO762" s="31"/>
      <c r="FOP762" s="31"/>
      <c r="FOQ762" s="31"/>
      <c r="FOR762" s="31"/>
      <c r="FOS762" s="31"/>
      <c r="FOT762" s="31"/>
      <c r="FOU762" s="31"/>
      <c r="FOV762" s="31"/>
      <c r="FOW762" s="31"/>
      <c r="FOX762" s="31"/>
      <c r="FOY762" s="31"/>
      <c r="FOZ762" s="31"/>
      <c r="FPA762" s="31"/>
      <c r="FPB762" s="31"/>
      <c r="FPC762" s="31"/>
      <c r="FPD762" s="31"/>
      <c r="FPE762" s="31"/>
      <c r="FPF762" s="31"/>
      <c r="FPG762" s="31"/>
      <c r="FPH762" s="31"/>
      <c r="FPI762" s="31"/>
      <c r="FPJ762" s="31"/>
      <c r="FPK762" s="31"/>
      <c r="FPL762" s="31"/>
      <c r="FPM762" s="31"/>
      <c r="FPN762" s="31"/>
      <c r="FPO762" s="31"/>
      <c r="FPP762" s="31"/>
      <c r="FPQ762" s="31"/>
      <c r="FPR762" s="31"/>
      <c r="FPS762" s="31"/>
      <c r="FPT762" s="31"/>
      <c r="FPU762" s="31"/>
      <c r="FPV762" s="31"/>
      <c r="FPW762" s="31"/>
      <c r="FPX762" s="31"/>
      <c r="FPY762" s="31"/>
      <c r="FPZ762" s="31"/>
      <c r="FQA762" s="31"/>
      <c r="FQB762" s="31"/>
      <c r="FQC762" s="31"/>
      <c r="FQD762" s="31"/>
      <c r="FQE762" s="31"/>
      <c r="FQF762" s="31"/>
      <c r="FQG762" s="31"/>
      <c r="FQH762" s="31"/>
      <c r="FQI762" s="31"/>
      <c r="FQJ762" s="31"/>
      <c r="FQK762" s="31"/>
      <c r="FQL762" s="31"/>
      <c r="FQM762" s="31"/>
      <c r="FQN762" s="31"/>
      <c r="FQO762" s="31"/>
      <c r="FQP762" s="31"/>
      <c r="FQQ762" s="31"/>
      <c r="FQR762" s="31"/>
      <c r="FQS762" s="31"/>
      <c r="FQT762" s="31"/>
      <c r="FQU762" s="31"/>
      <c r="FQV762" s="31"/>
      <c r="FQW762" s="31"/>
      <c r="FQX762" s="31"/>
      <c r="FQY762" s="31"/>
      <c r="FQZ762" s="31"/>
      <c r="FRA762" s="31"/>
      <c r="FRB762" s="31"/>
      <c r="FRC762" s="31"/>
      <c r="FRD762" s="31"/>
      <c r="FRE762" s="31"/>
      <c r="FRF762" s="31"/>
      <c r="FRG762" s="31"/>
      <c r="FRH762" s="31"/>
      <c r="FRI762" s="31"/>
      <c r="FRJ762" s="31"/>
      <c r="FRK762" s="31"/>
      <c r="FRL762" s="31"/>
      <c r="FRM762" s="31"/>
      <c r="FRN762" s="31"/>
      <c r="FRO762" s="31"/>
      <c r="FRP762" s="31"/>
      <c r="FRQ762" s="31"/>
      <c r="FRR762" s="31"/>
      <c r="FRS762" s="31"/>
      <c r="FRT762" s="31"/>
      <c r="FRU762" s="31"/>
      <c r="FRV762" s="31"/>
      <c r="FRW762" s="31"/>
      <c r="FRX762" s="31"/>
      <c r="FRY762" s="31"/>
      <c r="FRZ762" s="31"/>
      <c r="FSA762" s="31"/>
      <c r="FSB762" s="31"/>
      <c r="FSC762" s="31"/>
      <c r="FSD762" s="31"/>
      <c r="FSE762" s="31"/>
      <c r="FSF762" s="31"/>
      <c r="FSG762" s="31"/>
      <c r="FSH762" s="31"/>
      <c r="FSI762" s="31"/>
      <c r="FSJ762" s="31"/>
      <c r="FSK762" s="31"/>
      <c r="FSL762" s="31"/>
      <c r="FSM762" s="31"/>
      <c r="FSN762" s="31"/>
      <c r="FSO762" s="31"/>
      <c r="FSP762" s="31"/>
      <c r="FSQ762" s="31"/>
      <c r="FSR762" s="31"/>
      <c r="FSS762" s="31"/>
      <c r="FST762" s="31"/>
      <c r="FSU762" s="31"/>
      <c r="FSV762" s="31"/>
      <c r="FSW762" s="31"/>
      <c r="FSX762" s="31"/>
      <c r="FSY762" s="31"/>
      <c r="FSZ762" s="31"/>
      <c r="FTA762" s="31"/>
      <c r="FTB762" s="31"/>
      <c r="FTC762" s="31"/>
      <c r="FTD762" s="31"/>
      <c r="FTE762" s="31"/>
      <c r="FTF762" s="31"/>
      <c r="FTG762" s="31"/>
      <c r="FTH762" s="31"/>
      <c r="FTI762" s="31"/>
      <c r="FTJ762" s="31"/>
      <c r="FTK762" s="31"/>
      <c r="FTL762" s="31"/>
      <c r="FTM762" s="31"/>
      <c r="FTN762" s="31"/>
      <c r="FTO762" s="31"/>
      <c r="FTP762" s="31"/>
      <c r="FTQ762" s="31"/>
      <c r="FTR762" s="31"/>
      <c r="FTS762" s="31"/>
      <c r="FTT762" s="31"/>
      <c r="FTU762" s="31"/>
      <c r="FTV762" s="31"/>
      <c r="FTW762" s="31"/>
      <c r="FTX762" s="31"/>
      <c r="FTY762" s="31"/>
      <c r="FTZ762" s="31"/>
      <c r="FUA762" s="31"/>
      <c r="FUB762" s="31"/>
      <c r="FUC762" s="31"/>
      <c r="FUD762" s="31"/>
      <c r="FUE762" s="31"/>
      <c r="FUF762" s="31"/>
      <c r="FUG762" s="31"/>
      <c r="FUH762" s="31"/>
      <c r="FUI762" s="31"/>
      <c r="FUJ762" s="31"/>
      <c r="FUK762" s="31"/>
      <c r="FUL762" s="31"/>
      <c r="FUM762" s="31"/>
      <c r="FUN762" s="31"/>
      <c r="FUO762" s="31"/>
      <c r="FUP762" s="31"/>
      <c r="FUQ762" s="31"/>
      <c r="FUR762" s="31"/>
      <c r="FUS762" s="31"/>
      <c r="FUT762" s="31"/>
      <c r="FUU762" s="31"/>
      <c r="FUV762" s="31"/>
      <c r="FUW762" s="31"/>
      <c r="FUX762" s="31"/>
      <c r="FUY762" s="31"/>
      <c r="FUZ762" s="31"/>
      <c r="FVA762" s="31"/>
      <c r="FVB762" s="31"/>
      <c r="FVC762" s="31"/>
      <c r="FVD762" s="31"/>
      <c r="FVE762" s="31"/>
      <c r="FVF762" s="31"/>
      <c r="FVG762" s="31"/>
      <c r="FVH762" s="31"/>
      <c r="FVI762" s="31"/>
      <c r="FVJ762" s="31"/>
      <c r="FVK762" s="31"/>
      <c r="FVL762" s="31"/>
      <c r="FVM762" s="31"/>
      <c r="FVN762" s="31"/>
      <c r="FVO762" s="31"/>
      <c r="FVP762" s="31"/>
      <c r="FVQ762" s="31"/>
      <c r="FVR762" s="31"/>
      <c r="FVS762" s="31"/>
      <c r="FVT762" s="31"/>
      <c r="FVU762" s="31"/>
      <c r="FVV762" s="31"/>
      <c r="FVW762" s="31"/>
      <c r="FVX762" s="31"/>
      <c r="FVY762" s="31"/>
      <c r="FVZ762" s="31"/>
      <c r="FWA762" s="31"/>
      <c r="FWB762" s="31"/>
      <c r="FWC762" s="31"/>
      <c r="FWD762" s="31"/>
      <c r="FWE762" s="31"/>
      <c r="FWF762" s="31"/>
      <c r="FWG762" s="31"/>
      <c r="FWH762" s="31"/>
      <c r="FWI762" s="31"/>
      <c r="FWJ762" s="31"/>
      <c r="FWK762" s="31"/>
      <c r="FWL762" s="31"/>
      <c r="FWM762" s="31"/>
      <c r="FWN762" s="31"/>
      <c r="FWO762" s="31"/>
      <c r="FWP762" s="31"/>
      <c r="FWQ762" s="31"/>
      <c r="FWR762" s="31"/>
      <c r="FWS762" s="31"/>
      <c r="FWT762" s="31"/>
      <c r="FWU762" s="31"/>
      <c r="FWV762" s="31"/>
      <c r="FWW762" s="31"/>
      <c r="FWX762" s="31"/>
      <c r="FWY762" s="31"/>
      <c r="FWZ762" s="31"/>
      <c r="FXA762" s="31"/>
      <c r="FXB762" s="31"/>
      <c r="FXC762" s="31"/>
      <c r="FXD762" s="31"/>
      <c r="FXE762" s="31"/>
      <c r="FXF762" s="31"/>
      <c r="FXG762" s="31"/>
      <c r="FXH762" s="31"/>
      <c r="FXI762" s="31"/>
      <c r="FXJ762" s="31"/>
      <c r="FXK762" s="31"/>
      <c r="FXL762" s="31"/>
      <c r="FXM762" s="31"/>
      <c r="FXN762" s="31"/>
      <c r="FXO762" s="31"/>
      <c r="FXP762" s="31"/>
      <c r="FXQ762" s="31"/>
      <c r="FXR762" s="31"/>
      <c r="FXS762" s="31"/>
      <c r="FXT762" s="31"/>
      <c r="FXU762" s="31"/>
      <c r="FXV762" s="31"/>
      <c r="FXW762" s="31"/>
      <c r="FXX762" s="31"/>
      <c r="FXY762" s="31"/>
      <c r="FXZ762" s="31"/>
      <c r="FYA762" s="31"/>
      <c r="FYB762" s="31"/>
      <c r="FYC762" s="31"/>
      <c r="FYD762" s="31"/>
      <c r="FYE762" s="31"/>
      <c r="FYF762" s="31"/>
      <c r="FYG762" s="31"/>
      <c r="FYH762" s="31"/>
      <c r="FYI762" s="31"/>
      <c r="FYJ762" s="31"/>
      <c r="FYK762" s="31"/>
      <c r="FYL762" s="31"/>
      <c r="FYM762" s="31"/>
      <c r="FYN762" s="31"/>
      <c r="FYO762" s="31"/>
      <c r="FYP762" s="31"/>
      <c r="FYQ762" s="31"/>
      <c r="FYR762" s="31"/>
      <c r="FYS762" s="31"/>
      <c r="FYT762" s="31"/>
      <c r="FYU762" s="31"/>
      <c r="FYV762" s="31"/>
      <c r="FYW762" s="31"/>
      <c r="FYX762" s="31"/>
      <c r="FYY762" s="31"/>
      <c r="FYZ762" s="31"/>
      <c r="FZA762" s="31"/>
      <c r="FZB762" s="31"/>
      <c r="FZC762" s="31"/>
      <c r="FZD762" s="31"/>
      <c r="FZE762" s="31"/>
      <c r="FZF762" s="31"/>
      <c r="FZG762" s="31"/>
      <c r="FZH762" s="31"/>
      <c r="FZI762" s="31"/>
      <c r="FZJ762" s="31"/>
      <c r="FZK762" s="31"/>
      <c r="FZL762" s="31"/>
      <c r="FZM762" s="31"/>
      <c r="FZN762" s="31"/>
      <c r="FZO762" s="31"/>
      <c r="FZP762" s="31"/>
      <c r="FZQ762" s="31"/>
      <c r="FZR762" s="31"/>
      <c r="FZS762" s="31"/>
      <c r="FZT762" s="31"/>
      <c r="FZU762" s="31"/>
      <c r="FZV762" s="31"/>
      <c r="FZW762" s="31"/>
      <c r="FZX762" s="31"/>
      <c r="FZY762" s="31"/>
      <c r="FZZ762" s="31"/>
      <c r="GAA762" s="31"/>
      <c r="GAB762" s="31"/>
      <c r="GAC762" s="31"/>
      <c r="GAD762" s="31"/>
      <c r="GAE762" s="31"/>
      <c r="GAF762" s="31"/>
      <c r="GAG762" s="31"/>
      <c r="GAH762" s="31"/>
      <c r="GAI762" s="31"/>
      <c r="GAJ762" s="31"/>
      <c r="GAK762" s="31"/>
      <c r="GAL762" s="31"/>
      <c r="GAM762" s="31"/>
      <c r="GAN762" s="31"/>
      <c r="GAO762" s="31"/>
      <c r="GAP762" s="31"/>
      <c r="GAQ762" s="31"/>
      <c r="GAR762" s="31"/>
      <c r="GAS762" s="31"/>
      <c r="GAT762" s="31"/>
      <c r="GAU762" s="31"/>
      <c r="GAV762" s="31"/>
      <c r="GAW762" s="31"/>
      <c r="GAX762" s="31"/>
      <c r="GAY762" s="31"/>
      <c r="GAZ762" s="31"/>
      <c r="GBA762" s="31"/>
      <c r="GBB762" s="31"/>
      <c r="GBC762" s="31"/>
      <c r="GBD762" s="31"/>
      <c r="GBE762" s="31"/>
      <c r="GBF762" s="31"/>
      <c r="GBG762" s="31"/>
      <c r="GBH762" s="31"/>
      <c r="GBI762" s="31"/>
      <c r="GBJ762" s="31"/>
      <c r="GBK762" s="31"/>
      <c r="GBL762" s="31"/>
      <c r="GBM762" s="31"/>
      <c r="GBN762" s="31"/>
      <c r="GBO762" s="31"/>
      <c r="GBP762" s="31"/>
      <c r="GBQ762" s="31"/>
      <c r="GBR762" s="31"/>
      <c r="GBS762" s="31"/>
      <c r="GBT762" s="31"/>
      <c r="GBU762" s="31"/>
      <c r="GBV762" s="31"/>
      <c r="GBW762" s="31"/>
      <c r="GBX762" s="31"/>
      <c r="GBY762" s="31"/>
      <c r="GBZ762" s="31"/>
      <c r="GCA762" s="31"/>
      <c r="GCB762" s="31"/>
      <c r="GCC762" s="31"/>
      <c r="GCD762" s="31"/>
      <c r="GCE762" s="31"/>
      <c r="GCF762" s="31"/>
      <c r="GCG762" s="31"/>
      <c r="GCH762" s="31"/>
      <c r="GCI762" s="31"/>
      <c r="GCJ762" s="31"/>
      <c r="GCK762" s="31"/>
      <c r="GCL762" s="31"/>
      <c r="GCM762" s="31"/>
      <c r="GCN762" s="31"/>
      <c r="GCO762" s="31"/>
      <c r="GCP762" s="31"/>
      <c r="GCQ762" s="31"/>
      <c r="GCR762" s="31"/>
      <c r="GCS762" s="31"/>
      <c r="GCT762" s="31"/>
      <c r="GCU762" s="31"/>
      <c r="GCV762" s="31"/>
      <c r="GCW762" s="31"/>
      <c r="GCX762" s="31"/>
      <c r="GCY762" s="31"/>
      <c r="GCZ762" s="31"/>
      <c r="GDA762" s="31"/>
      <c r="GDB762" s="31"/>
      <c r="GDC762" s="31"/>
      <c r="GDD762" s="31"/>
      <c r="GDE762" s="31"/>
      <c r="GDF762" s="31"/>
      <c r="GDG762" s="31"/>
      <c r="GDH762" s="31"/>
      <c r="GDI762" s="31"/>
      <c r="GDJ762" s="31"/>
      <c r="GDK762" s="31"/>
      <c r="GDL762" s="31"/>
      <c r="GDM762" s="31"/>
      <c r="GDN762" s="31"/>
      <c r="GDO762" s="31"/>
      <c r="GDP762" s="31"/>
      <c r="GDQ762" s="31"/>
      <c r="GDR762" s="31"/>
      <c r="GDS762" s="31"/>
      <c r="GDT762" s="31"/>
      <c r="GDU762" s="31"/>
      <c r="GDV762" s="31"/>
      <c r="GDW762" s="31"/>
      <c r="GDX762" s="31"/>
      <c r="GDY762" s="31"/>
      <c r="GDZ762" s="31"/>
      <c r="GEA762" s="31"/>
      <c r="GEB762" s="31"/>
      <c r="GEC762" s="31"/>
      <c r="GED762" s="31"/>
      <c r="GEE762" s="31"/>
      <c r="GEF762" s="31"/>
      <c r="GEG762" s="31"/>
      <c r="GEH762" s="31"/>
      <c r="GEI762" s="31"/>
      <c r="GEJ762" s="31"/>
      <c r="GEK762" s="31"/>
      <c r="GEL762" s="31"/>
      <c r="GEM762" s="31"/>
      <c r="GEN762" s="31"/>
      <c r="GEO762" s="31"/>
      <c r="GEP762" s="31"/>
      <c r="GEQ762" s="31"/>
      <c r="GER762" s="31"/>
      <c r="GES762" s="31"/>
      <c r="GET762" s="31"/>
      <c r="GEU762" s="31"/>
      <c r="GEV762" s="31"/>
      <c r="GEW762" s="31"/>
      <c r="GEX762" s="31"/>
      <c r="GEY762" s="31"/>
      <c r="GEZ762" s="31"/>
      <c r="GFA762" s="31"/>
      <c r="GFB762" s="31"/>
      <c r="GFC762" s="31"/>
      <c r="GFD762" s="31"/>
      <c r="GFE762" s="31"/>
      <c r="GFF762" s="31"/>
      <c r="GFG762" s="31"/>
      <c r="GFH762" s="31"/>
      <c r="GFI762" s="31"/>
      <c r="GFJ762" s="31"/>
      <c r="GFK762" s="31"/>
      <c r="GFL762" s="31"/>
      <c r="GFM762" s="31"/>
      <c r="GFN762" s="31"/>
      <c r="GFO762" s="31"/>
      <c r="GFP762" s="31"/>
      <c r="GFQ762" s="31"/>
      <c r="GFR762" s="31"/>
      <c r="GFS762" s="31"/>
      <c r="GFT762" s="31"/>
      <c r="GFU762" s="31"/>
      <c r="GFV762" s="31"/>
      <c r="GFW762" s="31"/>
      <c r="GFX762" s="31"/>
      <c r="GFY762" s="31"/>
      <c r="GFZ762" s="31"/>
      <c r="GGA762" s="31"/>
      <c r="GGB762" s="31"/>
      <c r="GGC762" s="31"/>
      <c r="GGD762" s="31"/>
      <c r="GGE762" s="31"/>
      <c r="GGF762" s="31"/>
      <c r="GGG762" s="31"/>
      <c r="GGH762" s="31"/>
      <c r="GGI762" s="31"/>
      <c r="GGJ762" s="31"/>
      <c r="GGK762" s="31"/>
      <c r="GGL762" s="31"/>
      <c r="GGM762" s="31"/>
      <c r="GGN762" s="31"/>
      <c r="GGO762" s="31"/>
      <c r="GGP762" s="31"/>
      <c r="GGQ762" s="31"/>
      <c r="GGR762" s="31"/>
      <c r="GGS762" s="31"/>
      <c r="GGT762" s="31"/>
      <c r="GGU762" s="31"/>
      <c r="GGV762" s="31"/>
      <c r="GGW762" s="31"/>
      <c r="GGX762" s="31"/>
      <c r="GGY762" s="31"/>
      <c r="GGZ762" s="31"/>
      <c r="GHA762" s="31"/>
      <c r="GHB762" s="31"/>
      <c r="GHC762" s="31"/>
      <c r="GHD762" s="31"/>
      <c r="GHE762" s="31"/>
      <c r="GHF762" s="31"/>
      <c r="GHG762" s="31"/>
      <c r="GHH762" s="31"/>
      <c r="GHI762" s="31"/>
      <c r="GHJ762" s="31"/>
      <c r="GHK762" s="31"/>
      <c r="GHL762" s="31"/>
      <c r="GHM762" s="31"/>
      <c r="GHN762" s="31"/>
      <c r="GHO762" s="31"/>
      <c r="GHP762" s="31"/>
      <c r="GHQ762" s="31"/>
      <c r="GHR762" s="31"/>
      <c r="GHS762" s="31"/>
      <c r="GHT762" s="31"/>
      <c r="GHU762" s="31"/>
      <c r="GHV762" s="31"/>
      <c r="GHW762" s="31"/>
      <c r="GHX762" s="31"/>
      <c r="GHY762" s="31"/>
      <c r="GHZ762" s="31"/>
      <c r="GIA762" s="31"/>
      <c r="GIB762" s="31"/>
      <c r="GIC762" s="31"/>
      <c r="GID762" s="31"/>
      <c r="GIE762" s="31"/>
      <c r="GIF762" s="31"/>
      <c r="GIG762" s="31"/>
      <c r="GIH762" s="31"/>
      <c r="GII762" s="31"/>
      <c r="GIJ762" s="31"/>
      <c r="GIK762" s="31"/>
      <c r="GIL762" s="31"/>
      <c r="GIM762" s="31"/>
      <c r="GIN762" s="31"/>
      <c r="GIO762" s="31"/>
      <c r="GIP762" s="31"/>
      <c r="GIQ762" s="31"/>
      <c r="GIR762" s="31"/>
      <c r="GIS762" s="31"/>
      <c r="GIT762" s="31"/>
      <c r="GIU762" s="31"/>
      <c r="GIV762" s="31"/>
      <c r="GIW762" s="31"/>
      <c r="GIX762" s="31"/>
      <c r="GIY762" s="31"/>
      <c r="GIZ762" s="31"/>
      <c r="GJA762" s="31"/>
      <c r="GJB762" s="31"/>
      <c r="GJC762" s="31"/>
      <c r="GJD762" s="31"/>
      <c r="GJE762" s="31"/>
      <c r="GJF762" s="31"/>
      <c r="GJG762" s="31"/>
      <c r="GJH762" s="31"/>
      <c r="GJI762" s="31"/>
      <c r="GJJ762" s="31"/>
      <c r="GJK762" s="31"/>
      <c r="GJL762" s="31"/>
      <c r="GJM762" s="31"/>
      <c r="GJN762" s="31"/>
      <c r="GJO762" s="31"/>
      <c r="GJP762" s="31"/>
      <c r="GJQ762" s="31"/>
      <c r="GJR762" s="31"/>
      <c r="GJS762" s="31"/>
      <c r="GJT762" s="31"/>
      <c r="GJU762" s="31"/>
      <c r="GJV762" s="31"/>
      <c r="GJW762" s="31"/>
      <c r="GJX762" s="31"/>
      <c r="GJY762" s="31"/>
      <c r="GJZ762" s="31"/>
      <c r="GKA762" s="31"/>
      <c r="GKB762" s="31"/>
      <c r="GKC762" s="31"/>
      <c r="GKD762" s="31"/>
      <c r="GKE762" s="31"/>
      <c r="GKF762" s="31"/>
      <c r="GKG762" s="31"/>
      <c r="GKH762" s="31"/>
      <c r="GKI762" s="31"/>
      <c r="GKJ762" s="31"/>
      <c r="GKK762" s="31"/>
      <c r="GKL762" s="31"/>
      <c r="GKM762" s="31"/>
      <c r="GKN762" s="31"/>
      <c r="GKO762" s="31"/>
      <c r="GKP762" s="31"/>
      <c r="GKQ762" s="31"/>
      <c r="GKR762" s="31"/>
      <c r="GKS762" s="31"/>
      <c r="GKT762" s="31"/>
      <c r="GKU762" s="31"/>
      <c r="GKV762" s="31"/>
      <c r="GKW762" s="31"/>
      <c r="GKX762" s="31"/>
      <c r="GKY762" s="31"/>
      <c r="GKZ762" s="31"/>
      <c r="GLA762" s="31"/>
      <c r="GLB762" s="31"/>
      <c r="GLC762" s="31"/>
      <c r="GLD762" s="31"/>
      <c r="GLE762" s="31"/>
      <c r="GLF762" s="31"/>
      <c r="GLG762" s="31"/>
      <c r="GLH762" s="31"/>
      <c r="GLI762" s="31"/>
      <c r="GLJ762" s="31"/>
      <c r="GLK762" s="31"/>
      <c r="GLL762" s="31"/>
      <c r="GLM762" s="31"/>
      <c r="GLN762" s="31"/>
      <c r="GLO762" s="31"/>
      <c r="GLP762" s="31"/>
      <c r="GLQ762" s="31"/>
      <c r="GLR762" s="31"/>
      <c r="GLS762" s="31"/>
      <c r="GLT762" s="31"/>
      <c r="GLU762" s="31"/>
      <c r="GLV762" s="31"/>
      <c r="GLW762" s="31"/>
      <c r="GLX762" s="31"/>
      <c r="GLY762" s="31"/>
      <c r="GLZ762" s="31"/>
      <c r="GMA762" s="31"/>
      <c r="GMB762" s="31"/>
      <c r="GMC762" s="31"/>
      <c r="GMD762" s="31"/>
      <c r="GME762" s="31"/>
      <c r="GMF762" s="31"/>
      <c r="GMG762" s="31"/>
      <c r="GMH762" s="31"/>
      <c r="GMI762" s="31"/>
      <c r="GMJ762" s="31"/>
      <c r="GMK762" s="31"/>
      <c r="GML762" s="31"/>
      <c r="GMM762" s="31"/>
      <c r="GMN762" s="31"/>
      <c r="GMO762" s="31"/>
      <c r="GMP762" s="31"/>
      <c r="GMQ762" s="31"/>
      <c r="GMR762" s="31"/>
      <c r="GMS762" s="31"/>
      <c r="GMT762" s="31"/>
      <c r="GMU762" s="31"/>
      <c r="GMV762" s="31"/>
      <c r="GMW762" s="31"/>
      <c r="GMX762" s="31"/>
      <c r="GMY762" s="31"/>
      <c r="GMZ762" s="31"/>
      <c r="GNA762" s="31"/>
      <c r="GNB762" s="31"/>
      <c r="GNC762" s="31"/>
      <c r="GND762" s="31"/>
      <c r="GNE762" s="31"/>
      <c r="GNF762" s="31"/>
      <c r="GNG762" s="31"/>
      <c r="GNH762" s="31"/>
      <c r="GNI762" s="31"/>
      <c r="GNJ762" s="31"/>
      <c r="GNK762" s="31"/>
      <c r="GNL762" s="31"/>
      <c r="GNM762" s="31"/>
      <c r="GNN762" s="31"/>
      <c r="GNO762" s="31"/>
      <c r="GNP762" s="31"/>
      <c r="GNQ762" s="31"/>
      <c r="GNR762" s="31"/>
      <c r="GNS762" s="31"/>
      <c r="GNT762" s="31"/>
      <c r="GNU762" s="31"/>
      <c r="GNV762" s="31"/>
      <c r="GNW762" s="31"/>
      <c r="GNX762" s="31"/>
      <c r="GNY762" s="31"/>
      <c r="GNZ762" s="31"/>
      <c r="GOA762" s="31"/>
      <c r="GOB762" s="31"/>
      <c r="GOC762" s="31"/>
      <c r="GOD762" s="31"/>
      <c r="GOE762" s="31"/>
      <c r="GOF762" s="31"/>
      <c r="GOG762" s="31"/>
      <c r="GOH762" s="31"/>
      <c r="GOI762" s="31"/>
      <c r="GOJ762" s="31"/>
      <c r="GOK762" s="31"/>
      <c r="GOL762" s="31"/>
      <c r="GOM762" s="31"/>
      <c r="GON762" s="31"/>
      <c r="GOO762" s="31"/>
      <c r="GOP762" s="31"/>
      <c r="GOQ762" s="31"/>
      <c r="GOR762" s="31"/>
      <c r="GOS762" s="31"/>
      <c r="GOT762" s="31"/>
      <c r="GOU762" s="31"/>
      <c r="GOV762" s="31"/>
      <c r="GOW762" s="31"/>
      <c r="GOX762" s="31"/>
      <c r="GOY762" s="31"/>
      <c r="GOZ762" s="31"/>
      <c r="GPA762" s="31"/>
      <c r="GPB762" s="31"/>
      <c r="GPC762" s="31"/>
      <c r="GPD762" s="31"/>
      <c r="GPE762" s="31"/>
      <c r="GPF762" s="31"/>
      <c r="GPG762" s="31"/>
      <c r="GPH762" s="31"/>
      <c r="GPI762" s="31"/>
      <c r="GPJ762" s="31"/>
      <c r="GPK762" s="31"/>
      <c r="GPL762" s="31"/>
      <c r="GPM762" s="31"/>
      <c r="GPN762" s="31"/>
      <c r="GPO762" s="31"/>
      <c r="GPP762" s="31"/>
      <c r="GPQ762" s="31"/>
      <c r="GPR762" s="31"/>
      <c r="GPS762" s="31"/>
      <c r="GPT762" s="31"/>
      <c r="GPU762" s="31"/>
      <c r="GPV762" s="31"/>
      <c r="GPW762" s="31"/>
      <c r="GPX762" s="31"/>
      <c r="GPY762" s="31"/>
      <c r="GPZ762" s="31"/>
      <c r="GQA762" s="31"/>
      <c r="GQB762" s="31"/>
      <c r="GQC762" s="31"/>
      <c r="GQD762" s="31"/>
      <c r="GQE762" s="31"/>
      <c r="GQF762" s="31"/>
      <c r="GQG762" s="31"/>
      <c r="GQH762" s="31"/>
      <c r="GQI762" s="31"/>
      <c r="GQJ762" s="31"/>
      <c r="GQK762" s="31"/>
      <c r="GQL762" s="31"/>
      <c r="GQM762" s="31"/>
      <c r="GQN762" s="31"/>
      <c r="GQO762" s="31"/>
      <c r="GQP762" s="31"/>
      <c r="GQQ762" s="31"/>
      <c r="GQR762" s="31"/>
      <c r="GQS762" s="31"/>
      <c r="GQT762" s="31"/>
      <c r="GQU762" s="31"/>
      <c r="GQV762" s="31"/>
      <c r="GQW762" s="31"/>
      <c r="GQX762" s="31"/>
      <c r="GQY762" s="31"/>
      <c r="GQZ762" s="31"/>
      <c r="GRA762" s="31"/>
      <c r="GRB762" s="31"/>
      <c r="GRC762" s="31"/>
      <c r="GRD762" s="31"/>
      <c r="GRE762" s="31"/>
      <c r="GRF762" s="31"/>
      <c r="GRG762" s="31"/>
      <c r="GRH762" s="31"/>
      <c r="GRI762" s="31"/>
      <c r="GRJ762" s="31"/>
      <c r="GRK762" s="31"/>
      <c r="GRL762" s="31"/>
      <c r="GRM762" s="31"/>
      <c r="GRN762" s="31"/>
      <c r="GRO762" s="31"/>
      <c r="GRP762" s="31"/>
      <c r="GRQ762" s="31"/>
      <c r="GRR762" s="31"/>
      <c r="GRS762" s="31"/>
      <c r="GRT762" s="31"/>
      <c r="GRU762" s="31"/>
      <c r="GRV762" s="31"/>
      <c r="GRW762" s="31"/>
      <c r="GRX762" s="31"/>
      <c r="GRY762" s="31"/>
      <c r="GRZ762" s="31"/>
      <c r="GSA762" s="31"/>
      <c r="GSB762" s="31"/>
      <c r="GSC762" s="31"/>
      <c r="GSD762" s="31"/>
      <c r="GSE762" s="31"/>
      <c r="GSF762" s="31"/>
      <c r="GSG762" s="31"/>
      <c r="GSH762" s="31"/>
      <c r="GSI762" s="31"/>
      <c r="GSJ762" s="31"/>
      <c r="GSK762" s="31"/>
      <c r="GSL762" s="31"/>
      <c r="GSM762" s="31"/>
      <c r="GSN762" s="31"/>
      <c r="GSO762" s="31"/>
      <c r="GSP762" s="31"/>
      <c r="GSQ762" s="31"/>
      <c r="GSR762" s="31"/>
      <c r="GSS762" s="31"/>
      <c r="GST762" s="31"/>
      <c r="GSU762" s="31"/>
      <c r="GSV762" s="31"/>
      <c r="GSW762" s="31"/>
      <c r="GSX762" s="31"/>
      <c r="GSY762" s="31"/>
      <c r="GSZ762" s="31"/>
      <c r="GTA762" s="31"/>
      <c r="GTB762" s="31"/>
      <c r="GTC762" s="31"/>
      <c r="GTD762" s="31"/>
      <c r="GTE762" s="31"/>
      <c r="GTF762" s="31"/>
      <c r="GTG762" s="31"/>
      <c r="GTH762" s="31"/>
      <c r="GTI762" s="31"/>
      <c r="GTJ762" s="31"/>
      <c r="GTK762" s="31"/>
      <c r="GTL762" s="31"/>
      <c r="GTM762" s="31"/>
      <c r="GTN762" s="31"/>
      <c r="GTO762" s="31"/>
      <c r="GTP762" s="31"/>
      <c r="GTQ762" s="31"/>
      <c r="GTR762" s="31"/>
      <c r="GTS762" s="31"/>
      <c r="GTT762" s="31"/>
      <c r="GTU762" s="31"/>
      <c r="GTV762" s="31"/>
      <c r="GTW762" s="31"/>
      <c r="GTX762" s="31"/>
      <c r="GTY762" s="31"/>
      <c r="GTZ762" s="31"/>
      <c r="GUA762" s="31"/>
      <c r="GUB762" s="31"/>
      <c r="GUC762" s="31"/>
      <c r="GUD762" s="31"/>
      <c r="GUE762" s="31"/>
      <c r="GUF762" s="31"/>
      <c r="GUG762" s="31"/>
      <c r="GUH762" s="31"/>
      <c r="GUI762" s="31"/>
      <c r="GUJ762" s="31"/>
      <c r="GUK762" s="31"/>
      <c r="GUL762" s="31"/>
      <c r="GUM762" s="31"/>
      <c r="GUN762" s="31"/>
      <c r="GUO762" s="31"/>
      <c r="GUP762" s="31"/>
      <c r="GUQ762" s="31"/>
      <c r="GUR762" s="31"/>
      <c r="GUS762" s="31"/>
      <c r="GUT762" s="31"/>
      <c r="GUU762" s="31"/>
      <c r="GUV762" s="31"/>
      <c r="GUW762" s="31"/>
      <c r="GUX762" s="31"/>
      <c r="GUY762" s="31"/>
      <c r="GUZ762" s="31"/>
      <c r="GVA762" s="31"/>
      <c r="GVB762" s="31"/>
      <c r="GVC762" s="31"/>
      <c r="GVD762" s="31"/>
      <c r="GVE762" s="31"/>
      <c r="GVF762" s="31"/>
      <c r="GVG762" s="31"/>
      <c r="GVH762" s="31"/>
      <c r="GVI762" s="31"/>
      <c r="GVJ762" s="31"/>
      <c r="GVK762" s="31"/>
      <c r="GVL762" s="31"/>
      <c r="GVM762" s="31"/>
      <c r="GVN762" s="31"/>
      <c r="GVO762" s="31"/>
      <c r="GVP762" s="31"/>
      <c r="GVQ762" s="31"/>
      <c r="GVR762" s="31"/>
      <c r="GVS762" s="31"/>
      <c r="GVT762" s="31"/>
      <c r="GVU762" s="31"/>
      <c r="GVV762" s="31"/>
      <c r="GVW762" s="31"/>
      <c r="GVX762" s="31"/>
      <c r="GVY762" s="31"/>
      <c r="GVZ762" s="31"/>
      <c r="GWA762" s="31"/>
      <c r="GWB762" s="31"/>
      <c r="GWC762" s="31"/>
      <c r="GWD762" s="31"/>
      <c r="GWE762" s="31"/>
      <c r="GWF762" s="31"/>
      <c r="GWG762" s="31"/>
      <c r="GWH762" s="31"/>
      <c r="GWI762" s="31"/>
      <c r="GWJ762" s="31"/>
      <c r="GWK762" s="31"/>
      <c r="GWL762" s="31"/>
      <c r="GWM762" s="31"/>
      <c r="GWN762" s="31"/>
      <c r="GWO762" s="31"/>
      <c r="GWP762" s="31"/>
      <c r="GWQ762" s="31"/>
      <c r="GWR762" s="31"/>
      <c r="GWS762" s="31"/>
      <c r="GWT762" s="31"/>
      <c r="GWU762" s="31"/>
      <c r="GWV762" s="31"/>
      <c r="GWW762" s="31"/>
      <c r="GWX762" s="31"/>
      <c r="GWY762" s="31"/>
      <c r="GWZ762" s="31"/>
      <c r="GXA762" s="31"/>
      <c r="GXB762" s="31"/>
      <c r="GXC762" s="31"/>
      <c r="GXD762" s="31"/>
      <c r="GXE762" s="31"/>
      <c r="GXF762" s="31"/>
      <c r="GXG762" s="31"/>
      <c r="GXH762" s="31"/>
      <c r="GXI762" s="31"/>
      <c r="GXJ762" s="31"/>
      <c r="GXK762" s="31"/>
      <c r="GXL762" s="31"/>
      <c r="GXM762" s="31"/>
      <c r="GXN762" s="31"/>
      <c r="GXO762" s="31"/>
      <c r="GXP762" s="31"/>
      <c r="GXQ762" s="31"/>
      <c r="GXR762" s="31"/>
      <c r="GXS762" s="31"/>
      <c r="GXT762" s="31"/>
      <c r="GXU762" s="31"/>
      <c r="GXV762" s="31"/>
      <c r="GXW762" s="31"/>
      <c r="GXX762" s="31"/>
      <c r="GXY762" s="31"/>
      <c r="GXZ762" s="31"/>
      <c r="GYA762" s="31"/>
      <c r="GYB762" s="31"/>
      <c r="GYC762" s="31"/>
      <c r="GYD762" s="31"/>
      <c r="GYE762" s="31"/>
      <c r="GYF762" s="31"/>
      <c r="GYG762" s="31"/>
      <c r="GYH762" s="31"/>
      <c r="GYI762" s="31"/>
      <c r="GYJ762" s="31"/>
      <c r="GYK762" s="31"/>
      <c r="GYL762" s="31"/>
      <c r="GYM762" s="31"/>
      <c r="GYN762" s="31"/>
      <c r="GYO762" s="31"/>
      <c r="GYP762" s="31"/>
      <c r="GYQ762" s="31"/>
      <c r="GYR762" s="31"/>
      <c r="GYS762" s="31"/>
      <c r="GYT762" s="31"/>
      <c r="GYU762" s="31"/>
      <c r="GYV762" s="31"/>
      <c r="GYW762" s="31"/>
      <c r="GYX762" s="31"/>
      <c r="GYY762" s="31"/>
      <c r="GYZ762" s="31"/>
      <c r="GZA762" s="31"/>
      <c r="GZB762" s="31"/>
      <c r="GZC762" s="31"/>
      <c r="GZD762" s="31"/>
      <c r="GZE762" s="31"/>
      <c r="GZF762" s="31"/>
      <c r="GZG762" s="31"/>
      <c r="GZH762" s="31"/>
      <c r="GZI762" s="31"/>
      <c r="GZJ762" s="31"/>
      <c r="GZK762" s="31"/>
      <c r="GZL762" s="31"/>
      <c r="GZM762" s="31"/>
      <c r="GZN762" s="31"/>
      <c r="GZO762" s="31"/>
      <c r="GZP762" s="31"/>
      <c r="GZQ762" s="31"/>
      <c r="GZR762" s="31"/>
      <c r="GZS762" s="31"/>
      <c r="GZT762" s="31"/>
      <c r="GZU762" s="31"/>
      <c r="GZV762" s="31"/>
      <c r="GZW762" s="31"/>
      <c r="GZX762" s="31"/>
      <c r="GZY762" s="31"/>
      <c r="GZZ762" s="31"/>
      <c r="HAA762" s="31"/>
      <c r="HAB762" s="31"/>
      <c r="HAC762" s="31"/>
      <c r="HAD762" s="31"/>
      <c r="HAE762" s="31"/>
      <c r="HAF762" s="31"/>
      <c r="HAG762" s="31"/>
      <c r="HAH762" s="31"/>
      <c r="HAI762" s="31"/>
      <c r="HAJ762" s="31"/>
      <c r="HAK762" s="31"/>
      <c r="HAL762" s="31"/>
      <c r="HAM762" s="31"/>
      <c r="HAN762" s="31"/>
      <c r="HAO762" s="31"/>
      <c r="HAP762" s="31"/>
      <c r="HAQ762" s="31"/>
      <c r="HAR762" s="31"/>
      <c r="HAS762" s="31"/>
      <c r="HAT762" s="31"/>
      <c r="HAU762" s="31"/>
      <c r="HAV762" s="31"/>
      <c r="HAW762" s="31"/>
      <c r="HAX762" s="31"/>
      <c r="HAY762" s="31"/>
      <c r="HAZ762" s="31"/>
      <c r="HBA762" s="31"/>
      <c r="HBB762" s="31"/>
      <c r="HBC762" s="31"/>
      <c r="HBD762" s="31"/>
      <c r="HBE762" s="31"/>
      <c r="HBF762" s="31"/>
      <c r="HBG762" s="31"/>
      <c r="HBH762" s="31"/>
      <c r="HBI762" s="31"/>
      <c r="HBJ762" s="31"/>
      <c r="HBK762" s="31"/>
      <c r="HBL762" s="31"/>
      <c r="HBM762" s="31"/>
      <c r="HBN762" s="31"/>
      <c r="HBO762" s="31"/>
      <c r="HBP762" s="31"/>
      <c r="HBQ762" s="31"/>
      <c r="HBR762" s="31"/>
      <c r="HBS762" s="31"/>
      <c r="HBT762" s="31"/>
      <c r="HBU762" s="31"/>
      <c r="HBV762" s="31"/>
      <c r="HBW762" s="31"/>
      <c r="HBX762" s="31"/>
      <c r="HBY762" s="31"/>
      <c r="HBZ762" s="31"/>
      <c r="HCA762" s="31"/>
      <c r="HCB762" s="31"/>
      <c r="HCC762" s="31"/>
      <c r="HCD762" s="31"/>
      <c r="HCE762" s="31"/>
      <c r="HCF762" s="31"/>
      <c r="HCG762" s="31"/>
      <c r="HCH762" s="31"/>
      <c r="HCI762" s="31"/>
      <c r="HCJ762" s="31"/>
      <c r="HCK762" s="31"/>
      <c r="HCL762" s="31"/>
      <c r="HCM762" s="31"/>
      <c r="HCN762" s="31"/>
      <c r="HCO762" s="31"/>
      <c r="HCP762" s="31"/>
      <c r="HCQ762" s="31"/>
      <c r="HCR762" s="31"/>
      <c r="HCS762" s="31"/>
      <c r="HCT762" s="31"/>
      <c r="HCU762" s="31"/>
      <c r="HCV762" s="31"/>
      <c r="HCW762" s="31"/>
      <c r="HCX762" s="31"/>
      <c r="HCY762" s="31"/>
      <c r="HCZ762" s="31"/>
      <c r="HDA762" s="31"/>
      <c r="HDB762" s="31"/>
      <c r="HDC762" s="31"/>
      <c r="HDD762" s="31"/>
      <c r="HDE762" s="31"/>
      <c r="HDF762" s="31"/>
      <c r="HDG762" s="31"/>
      <c r="HDH762" s="31"/>
      <c r="HDI762" s="31"/>
      <c r="HDJ762" s="31"/>
      <c r="HDK762" s="31"/>
      <c r="HDL762" s="31"/>
      <c r="HDM762" s="31"/>
      <c r="HDN762" s="31"/>
      <c r="HDO762" s="31"/>
      <c r="HDP762" s="31"/>
      <c r="HDQ762" s="31"/>
      <c r="HDR762" s="31"/>
      <c r="HDS762" s="31"/>
      <c r="HDT762" s="31"/>
      <c r="HDU762" s="31"/>
      <c r="HDV762" s="31"/>
      <c r="HDW762" s="31"/>
      <c r="HDX762" s="31"/>
      <c r="HDY762" s="31"/>
      <c r="HDZ762" s="31"/>
      <c r="HEA762" s="31"/>
      <c r="HEB762" s="31"/>
      <c r="HEC762" s="31"/>
      <c r="HED762" s="31"/>
      <c r="HEE762" s="31"/>
      <c r="HEF762" s="31"/>
      <c r="HEG762" s="31"/>
      <c r="HEH762" s="31"/>
      <c r="HEI762" s="31"/>
      <c r="HEJ762" s="31"/>
      <c r="HEK762" s="31"/>
      <c r="HEL762" s="31"/>
      <c r="HEM762" s="31"/>
      <c r="HEN762" s="31"/>
      <c r="HEO762" s="31"/>
      <c r="HEP762" s="31"/>
      <c r="HEQ762" s="31"/>
      <c r="HER762" s="31"/>
      <c r="HES762" s="31"/>
      <c r="HET762" s="31"/>
      <c r="HEU762" s="31"/>
      <c r="HEV762" s="31"/>
      <c r="HEW762" s="31"/>
      <c r="HEX762" s="31"/>
      <c r="HEY762" s="31"/>
      <c r="HEZ762" s="31"/>
      <c r="HFA762" s="31"/>
      <c r="HFB762" s="31"/>
      <c r="HFC762" s="31"/>
      <c r="HFD762" s="31"/>
      <c r="HFE762" s="31"/>
      <c r="HFF762" s="31"/>
      <c r="HFG762" s="31"/>
      <c r="HFH762" s="31"/>
      <c r="HFI762" s="31"/>
      <c r="HFJ762" s="31"/>
      <c r="HFK762" s="31"/>
      <c r="HFL762" s="31"/>
      <c r="HFM762" s="31"/>
      <c r="HFN762" s="31"/>
      <c r="HFO762" s="31"/>
      <c r="HFP762" s="31"/>
      <c r="HFQ762" s="31"/>
      <c r="HFR762" s="31"/>
      <c r="HFS762" s="31"/>
      <c r="HFT762" s="31"/>
      <c r="HFU762" s="31"/>
      <c r="HFV762" s="31"/>
      <c r="HFW762" s="31"/>
      <c r="HFX762" s="31"/>
      <c r="HFY762" s="31"/>
      <c r="HFZ762" s="31"/>
      <c r="HGA762" s="31"/>
      <c r="HGB762" s="31"/>
      <c r="HGC762" s="31"/>
      <c r="HGD762" s="31"/>
      <c r="HGE762" s="31"/>
      <c r="HGF762" s="31"/>
      <c r="HGG762" s="31"/>
      <c r="HGH762" s="31"/>
      <c r="HGI762" s="31"/>
      <c r="HGJ762" s="31"/>
      <c r="HGK762" s="31"/>
      <c r="HGL762" s="31"/>
      <c r="HGM762" s="31"/>
      <c r="HGN762" s="31"/>
      <c r="HGO762" s="31"/>
      <c r="HGP762" s="31"/>
      <c r="HGQ762" s="31"/>
      <c r="HGR762" s="31"/>
      <c r="HGS762" s="31"/>
      <c r="HGT762" s="31"/>
      <c r="HGU762" s="31"/>
      <c r="HGV762" s="31"/>
      <c r="HGW762" s="31"/>
      <c r="HGX762" s="31"/>
      <c r="HGY762" s="31"/>
      <c r="HGZ762" s="31"/>
      <c r="HHA762" s="31"/>
      <c r="HHB762" s="31"/>
      <c r="HHC762" s="31"/>
      <c r="HHD762" s="31"/>
      <c r="HHE762" s="31"/>
      <c r="HHF762" s="31"/>
      <c r="HHG762" s="31"/>
      <c r="HHH762" s="31"/>
      <c r="HHI762" s="31"/>
      <c r="HHJ762" s="31"/>
      <c r="HHK762" s="31"/>
      <c r="HHL762" s="31"/>
      <c r="HHM762" s="31"/>
      <c r="HHN762" s="31"/>
      <c r="HHO762" s="31"/>
      <c r="HHP762" s="31"/>
      <c r="HHQ762" s="31"/>
      <c r="HHR762" s="31"/>
      <c r="HHS762" s="31"/>
      <c r="HHT762" s="31"/>
      <c r="HHU762" s="31"/>
      <c r="HHV762" s="31"/>
      <c r="HHW762" s="31"/>
      <c r="HHX762" s="31"/>
      <c r="HHY762" s="31"/>
      <c r="HHZ762" s="31"/>
      <c r="HIA762" s="31"/>
      <c r="HIB762" s="31"/>
      <c r="HIC762" s="31"/>
      <c r="HID762" s="31"/>
      <c r="HIE762" s="31"/>
      <c r="HIF762" s="31"/>
      <c r="HIG762" s="31"/>
      <c r="HIH762" s="31"/>
      <c r="HII762" s="31"/>
      <c r="HIJ762" s="31"/>
      <c r="HIK762" s="31"/>
      <c r="HIL762" s="31"/>
      <c r="HIM762" s="31"/>
      <c r="HIN762" s="31"/>
      <c r="HIO762" s="31"/>
      <c r="HIP762" s="31"/>
      <c r="HIQ762" s="31"/>
      <c r="HIR762" s="31"/>
      <c r="HIS762" s="31"/>
      <c r="HIT762" s="31"/>
      <c r="HIU762" s="31"/>
      <c r="HIV762" s="31"/>
      <c r="HIW762" s="31"/>
      <c r="HIX762" s="31"/>
      <c r="HIY762" s="31"/>
      <c r="HIZ762" s="31"/>
      <c r="HJA762" s="31"/>
      <c r="HJB762" s="31"/>
      <c r="HJC762" s="31"/>
      <c r="HJD762" s="31"/>
      <c r="HJE762" s="31"/>
      <c r="HJF762" s="31"/>
      <c r="HJG762" s="31"/>
      <c r="HJH762" s="31"/>
      <c r="HJI762" s="31"/>
      <c r="HJJ762" s="31"/>
      <c r="HJK762" s="31"/>
      <c r="HJL762" s="31"/>
      <c r="HJM762" s="31"/>
      <c r="HJN762" s="31"/>
      <c r="HJO762" s="31"/>
      <c r="HJP762" s="31"/>
      <c r="HJQ762" s="31"/>
      <c r="HJR762" s="31"/>
      <c r="HJS762" s="31"/>
      <c r="HJT762" s="31"/>
      <c r="HJU762" s="31"/>
      <c r="HJV762" s="31"/>
      <c r="HJW762" s="31"/>
      <c r="HJX762" s="31"/>
      <c r="HJY762" s="31"/>
      <c r="HJZ762" s="31"/>
      <c r="HKA762" s="31"/>
      <c r="HKB762" s="31"/>
      <c r="HKC762" s="31"/>
      <c r="HKD762" s="31"/>
      <c r="HKE762" s="31"/>
      <c r="HKF762" s="31"/>
      <c r="HKG762" s="31"/>
      <c r="HKH762" s="31"/>
      <c r="HKI762" s="31"/>
      <c r="HKJ762" s="31"/>
      <c r="HKK762" s="31"/>
      <c r="HKL762" s="31"/>
      <c r="HKM762" s="31"/>
      <c r="HKN762" s="31"/>
      <c r="HKO762" s="31"/>
      <c r="HKP762" s="31"/>
      <c r="HKQ762" s="31"/>
      <c r="HKR762" s="31"/>
      <c r="HKS762" s="31"/>
      <c r="HKT762" s="31"/>
      <c r="HKU762" s="31"/>
      <c r="HKV762" s="31"/>
      <c r="HKW762" s="31"/>
      <c r="HKX762" s="31"/>
      <c r="HKY762" s="31"/>
      <c r="HKZ762" s="31"/>
      <c r="HLA762" s="31"/>
      <c r="HLB762" s="31"/>
      <c r="HLC762" s="31"/>
      <c r="HLD762" s="31"/>
      <c r="HLE762" s="31"/>
      <c r="HLF762" s="31"/>
      <c r="HLG762" s="31"/>
      <c r="HLH762" s="31"/>
      <c r="HLI762" s="31"/>
      <c r="HLJ762" s="31"/>
      <c r="HLK762" s="31"/>
      <c r="HLL762" s="31"/>
      <c r="HLM762" s="31"/>
      <c r="HLN762" s="31"/>
      <c r="HLO762" s="31"/>
      <c r="HLP762" s="31"/>
      <c r="HLQ762" s="31"/>
      <c r="HLR762" s="31"/>
      <c r="HLS762" s="31"/>
      <c r="HLT762" s="31"/>
      <c r="HLU762" s="31"/>
      <c r="HLV762" s="31"/>
      <c r="HLW762" s="31"/>
      <c r="HLX762" s="31"/>
      <c r="HLY762" s="31"/>
      <c r="HLZ762" s="31"/>
      <c r="HMA762" s="31"/>
      <c r="HMB762" s="31"/>
      <c r="HMC762" s="31"/>
      <c r="HMD762" s="31"/>
      <c r="HME762" s="31"/>
      <c r="HMF762" s="31"/>
      <c r="HMG762" s="31"/>
      <c r="HMH762" s="31"/>
      <c r="HMI762" s="31"/>
      <c r="HMJ762" s="31"/>
      <c r="HMK762" s="31"/>
      <c r="HML762" s="31"/>
      <c r="HMM762" s="31"/>
      <c r="HMN762" s="31"/>
      <c r="HMO762" s="31"/>
      <c r="HMP762" s="31"/>
      <c r="HMQ762" s="31"/>
      <c r="HMR762" s="31"/>
      <c r="HMS762" s="31"/>
      <c r="HMT762" s="31"/>
      <c r="HMU762" s="31"/>
      <c r="HMV762" s="31"/>
      <c r="HMW762" s="31"/>
      <c r="HMX762" s="31"/>
      <c r="HMY762" s="31"/>
      <c r="HMZ762" s="31"/>
      <c r="HNA762" s="31"/>
      <c r="HNB762" s="31"/>
      <c r="HNC762" s="31"/>
      <c r="HND762" s="31"/>
      <c r="HNE762" s="31"/>
      <c r="HNF762" s="31"/>
      <c r="HNG762" s="31"/>
      <c r="HNH762" s="31"/>
      <c r="HNI762" s="31"/>
      <c r="HNJ762" s="31"/>
      <c r="HNK762" s="31"/>
      <c r="HNL762" s="31"/>
      <c r="HNM762" s="31"/>
      <c r="HNN762" s="31"/>
      <c r="HNO762" s="31"/>
      <c r="HNP762" s="31"/>
      <c r="HNQ762" s="31"/>
      <c r="HNR762" s="31"/>
      <c r="HNS762" s="31"/>
      <c r="HNT762" s="31"/>
      <c r="HNU762" s="31"/>
      <c r="HNV762" s="31"/>
      <c r="HNW762" s="31"/>
      <c r="HNX762" s="31"/>
      <c r="HNY762" s="31"/>
      <c r="HNZ762" s="31"/>
      <c r="HOA762" s="31"/>
      <c r="HOB762" s="31"/>
      <c r="HOC762" s="31"/>
      <c r="HOD762" s="31"/>
      <c r="HOE762" s="31"/>
      <c r="HOF762" s="31"/>
      <c r="HOG762" s="31"/>
      <c r="HOH762" s="31"/>
      <c r="HOI762" s="31"/>
      <c r="HOJ762" s="31"/>
      <c r="HOK762" s="31"/>
      <c r="HOL762" s="31"/>
      <c r="HOM762" s="31"/>
      <c r="HON762" s="31"/>
      <c r="HOO762" s="31"/>
      <c r="HOP762" s="31"/>
      <c r="HOQ762" s="31"/>
      <c r="HOR762" s="31"/>
      <c r="HOS762" s="31"/>
      <c r="HOT762" s="31"/>
      <c r="HOU762" s="31"/>
      <c r="HOV762" s="31"/>
      <c r="HOW762" s="31"/>
      <c r="HOX762" s="31"/>
      <c r="HOY762" s="31"/>
      <c r="HOZ762" s="31"/>
      <c r="HPA762" s="31"/>
      <c r="HPB762" s="31"/>
      <c r="HPC762" s="31"/>
      <c r="HPD762" s="31"/>
      <c r="HPE762" s="31"/>
      <c r="HPF762" s="31"/>
      <c r="HPG762" s="31"/>
      <c r="HPH762" s="31"/>
      <c r="HPI762" s="31"/>
      <c r="HPJ762" s="31"/>
      <c r="HPK762" s="31"/>
      <c r="HPL762" s="31"/>
      <c r="HPM762" s="31"/>
      <c r="HPN762" s="31"/>
      <c r="HPO762" s="31"/>
      <c r="HPP762" s="31"/>
      <c r="HPQ762" s="31"/>
      <c r="HPR762" s="31"/>
      <c r="HPS762" s="31"/>
      <c r="HPT762" s="31"/>
      <c r="HPU762" s="31"/>
      <c r="HPV762" s="31"/>
      <c r="HPW762" s="31"/>
      <c r="HPX762" s="31"/>
      <c r="HPY762" s="31"/>
      <c r="HPZ762" s="31"/>
      <c r="HQA762" s="31"/>
      <c r="HQB762" s="31"/>
      <c r="HQC762" s="31"/>
      <c r="HQD762" s="31"/>
      <c r="HQE762" s="31"/>
      <c r="HQF762" s="31"/>
      <c r="HQG762" s="31"/>
      <c r="HQH762" s="31"/>
      <c r="HQI762" s="31"/>
      <c r="HQJ762" s="31"/>
      <c r="HQK762" s="31"/>
      <c r="HQL762" s="31"/>
      <c r="HQM762" s="31"/>
      <c r="HQN762" s="31"/>
      <c r="HQO762" s="31"/>
      <c r="HQP762" s="31"/>
      <c r="HQQ762" s="31"/>
      <c r="HQR762" s="31"/>
      <c r="HQS762" s="31"/>
      <c r="HQT762" s="31"/>
      <c r="HQU762" s="31"/>
      <c r="HQV762" s="31"/>
      <c r="HQW762" s="31"/>
      <c r="HQX762" s="31"/>
      <c r="HQY762" s="31"/>
      <c r="HQZ762" s="31"/>
      <c r="HRA762" s="31"/>
      <c r="HRB762" s="31"/>
      <c r="HRC762" s="31"/>
      <c r="HRD762" s="31"/>
      <c r="HRE762" s="31"/>
      <c r="HRF762" s="31"/>
      <c r="HRG762" s="31"/>
      <c r="HRH762" s="31"/>
      <c r="HRI762" s="31"/>
      <c r="HRJ762" s="31"/>
      <c r="HRK762" s="31"/>
      <c r="HRL762" s="31"/>
      <c r="HRM762" s="31"/>
      <c r="HRN762" s="31"/>
      <c r="HRO762" s="31"/>
      <c r="HRP762" s="31"/>
      <c r="HRQ762" s="31"/>
      <c r="HRR762" s="31"/>
      <c r="HRS762" s="31"/>
      <c r="HRT762" s="31"/>
      <c r="HRU762" s="31"/>
      <c r="HRV762" s="31"/>
      <c r="HRW762" s="31"/>
      <c r="HRX762" s="31"/>
      <c r="HRY762" s="31"/>
      <c r="HRZ762" s="31"/>
      <c r="HSA762" s="31"/>
      <c r="HSB762" s="31"/>
      <c r="HSC762" s="31"/>
      <c r="HSD762" s="31"/>
      <c r="HSE762" s="31"/>
      <c r="HSF762" s="31"/>
      <c r="HSG762" s="31"/>
      <c r="HSH762" s="31"/>
      <c r="HSI762" s="31"/>
      <c r="HSJ762" s="31"/>
      <c r="HSK762" s="31"/>
      <c r="HSL762" s="31"/>
      <c r="HSM762" s="31"/>
      <c r="HSN762" s="31"/>
      <c r="HSO762" s="31"/>
      <c r="HSP762" s="31"/>
      <c r="HSQ762" s="31"/>
      <c r="HSR762" s="31"/>
      <c r="HSS762" s="31"/>
      <c r="HST762" s="31"/>
      <c r="HSU762" s="31"/>
      <c r="HSV762" s="31"/>
      <c r="HSW762" s="31"/>
      <c r="HSX762" s="31"/>
      <c r="HSY762" s="31"/>
      <c r="HSZ762" s="31"/>
      <c r="HTA762" s="31"/>
      <c r="HTB762" s="31"/>
      <c r="HTC762" s="31"/>
      <c r="HTD762" s="31"/>
      <c r="HTE762" s="31"/>
      <c r="HTF762" s="31"/>
      <c r="HTG762" s="31"/>
      <c r="HTH762" s="31"/>
      <c r="HTI762" s="31"/>
      <c r="HTJ762" s="31"/>
      <c r="HTK762" s="31"/>
      <c r="HTL762" s="31"/>
      <c r="HTM762" s="31"/>
      <c r="HTN762" s="31"/>
      <c r="HTO762" s="31"/>
      <c r="HTP762" s="31"/>
      <c r="HTQ762" s="31"/>
      <c r="HTR762" s="31"/>
      <c r="HTS762" s="31"/>
      <c r="HTT762" s="31"/>
      <c r="HTU762" s="31"/>
      <c r="HTV762" s="31"/>
      <c r="HTW762" s="31"/>
      <c r="HTX762" s="31"/>
      <c r="HTY762" s="31"/>
      <c r="HTZ762" s="31"/>
      <c r="HUA762" s="31"/>
      <c r="HUB762" s="31"/>
      <c r="HUC762" s="31"/>
      <c r="HUD762" s="31"/>
      <c r="HUE762" s="31"/>
      <c r="HUF762" s="31"/>
      <c r="HUG762" s="31"/>
      <c r="HUH762" s="31"/>
      <c r="HUI762" s="31"/>
      <c r="HUJ762" s="31"/>
      <c r="HUK762" s="31"/>
      <c r="HUL762" s="31"/>
      <c r="HUM762" s="31"/>
      <c r="HUN762" s="31"/>
      <c r="HUO762" s="31"/>
      <c r="HUP762" s="31"/>
      <c r="HUQ762" s="31"/>
      <c r="HUR762" s="31"/>
      <c r="HUS762" s="31"/>
      <c r="HUT762" s="31"/>
      <c r="HUU762" s="31"/>
      <c r="HUV762" s="31"/>
      <c r="HUW762" s="31"/>
      <c r="HUX762" s="31"/>
      <c r="HUY762" s="31"/>
      <c r="HUZ762" s="31"/>
      <c r="HVA762" s="31"/>
      <c r="HVB762" s="31"/>
      <c r="HVC762" s="31"/>
      <c r="HVD762" s="31"/>
      <c r="HVE762" s="31"/>
      <c r="HVF762" s="31"/>
      <c r="HVG762" s="31"/>
      <c r="HVH762" s="31"/>
      <c r="HVI762" s="31"/>
      <c r="HVJ762" s="31"/>
      <c r="HVK762" s="31"/>
      <c r="HVL762" s="31"/>
      <c r="HVM762" s="31"/>
      <c r="HVN762" s="31"/>
      <c r="HVO762" s="31"/>
      <c r="HVP762" s="31"/>
      <c r="HVQ762" s="31"/>
      <c r="HVR762" s="31"/>
      <c r="HVS762" s="31"/>
      <c r="HVT762" s="31"/>
      <c r="HVU762" s="31"/>
      <c r="HVV762" s="31"/>
      <c r="HVW762" s="31"/>
      <c r="HVX762" s="31"/>
      <c r="HVY762" s="31"/>
      <c r="HVZ762" s="31"/>
      <c r="HWA762" s="31"/>
      <c r="HWB762" s="31"/>
      <c r="HWC762" s="31"/>
      <c r="HWD762" s="31"/>
      <c r="HWE762" s="31"/>
      <c r="HWF762" s="31"/>
      <c r="HWG762" s="31"/>
      <c r="HWH762" s="31"/>
      <c r="HWI762" s="31"/>
      <c r="HWJ762" s="31"/>
      <c r="HWK762" s="31"/>
      <c r="HWL762" s="31"/>
      <c r="HWM762" s="31"/>
      <c r="HWN762" s="31"/>
      <c r="HWO762" s="31"/>
      <c r="HWP762" s="31"/>
      <c r="HWQ762" s="31"/>
      <c r="HWR762" s="31"/>
      <c r="HWS762" s="31"/>
      <c r="HWT762" s="31"/>
      <c r="HWU762" s="31"/>
      <c r="HWV762" s="31"/>
      <c r="HWW762" s="31"/>
      <c r="HWX762" s="31"/>
      <c r="HWY762" s="31"/>
      <c r="HWZ762" s="31"/>
      <c r="HXA762" s="31"/>
      <c r="HXB762" s="31"/>
      <c r="HXC762" s="31"/>
      <c r="HXD762" s="31"/>
      <c r="HXE762" s="31"/>
      <c r="HXF762" s="31"/>
      <c r="HXG762" s="31"/>
      <c r="HXH762" s="31"/>
      <c r="HXI762" s="31"/>
      <c r="HXJ762" s="31"/>
      <c r="HXK762" s="31"/>
      <c r="HXL762" s="31"/>
      <c r="HXM762" s="31"/>
      <c r="HXN762" s="31"/>
      <c r="HXO762" s="31"/>
      <c r="HXP762" s="31"/>
      <c r="HXQ762" s="31"/>
      <c r="HXR762" s="31"/>
      <c r="HXS762" s="31"/>
      <c r="HXT762" s="31"/>
      <c r="HXU762" s="31"/>
      <c r="HXV762" s="31"/>
      <c r="HXW762" s="31"/>
      <c r="HXX762" s="31"/>
      <c r="HXY762" s="31"/>
      <c r="HXZ762" s="31"/>
      <c r="HYA762" s="31"/>
      <c r="HYB762" s="31"/>
      <c r="HYC762" s="31"/>
      <c r="HYD762" s="31"/>
      <c r="HYE762" s="31"/>
      <c r="HYF762" s="31"/>
      <c r="HYG762" s="31"/>
      <c r="HYH762" s="31"/>
      <c r="HYI762" s="31"/>
      <c r="HYJ762" s="31"/>
      <c r="HYK762" s="31"/>
      <c r="HYL762" s="31"/>
      <c r="HYM762" s="31"/>
      <c r="HYN762" s="31"/>
      <c r="HYO762" s="31"/>
      <c r="HYP762" s="31"/>
      <c r="HYQ762" s="31"/>
      <c r="HYR762" s="31"/>
      <c r="HYS762" s="31"/>
      <c r="HYT762" s="31"/>
      <c r="HYU762" s="31"/>
      <c r="HYV762" s="31"/>
      <c r="HYW762" s="31"/>
      <c r="HYX762" s="31"/>
      <c r="HYY762" s="31"/>
      <c r="HYZ762" s="31"/>
      <c r="HZA762" s="31"/>
      <c r="HZB762" s="31"/>
      <c r="HZC762" s="31"/>
      <c r="HZD762" s="31"/>
      <c r="HZE762" s="31"/>
      <c r="HZF762" s="31"/>
      <c r="HZG762" s="31"/>
      <c r="HZH762" s="31"/>
      <c r="HZI762" s="31"/>
      <c r="HZJ762" s="31"/>
      <c r="HZK762" s="31"/>
      <c r="HZL762" s="31"/>
      <c r="HZM762" s="31"/>
      <c r="HZN762" s="31"/>
      <c r="HZO762" s="31"/>
      <c r="HZP762" s="31"/>
      <c r="HZQ762" s="31"/>
      <c r="HZR762" s="31"/>
      <c r="HZS762" s="31"/>
      <c r="HZT762" s="31"/>
      <c r="HZU762" s="31"/>
      <c r="HZV762" s="31"/>
      <c r="HZW762" s="31"/>
      <c r="HZX762" s="31"/>
      <c r="HZY762" s="31"/>
      <c r="HZZ762" s="31"/>
      <c r="IAA762" s="31"/>
      <c r="IAB762" s="31"/>
      <c r="IAC762" s="31"/>
      <c r="IAD762" s="31"/>
      <c r="IAE762" s="31"/>
      <c r="IAF762" s="31"/>
      <c r="IAG762" s="31"/>
      <c r="IAH762" s="31"/>
      <c r="IAI762" s="31"/>
      <c r="IAJ762" s="31"/>
      <c r="IAK762" s="31"/>
      <c r="IAL762" s="31"/>
      <c r="IAM762" s="31"/>
      <c r="IAN762" s="31"/>
      <c r="IAO762" s="31"/>
      <c r="IAP762" s="31"/>
      <c r="IAQ762" s="31"/>
      <c r="IAR762" s="31"/>
      <c r="IAS762" s="31"/>
      <c r="IAT762" s="31"/>
      <c r="IAU762" s="31"/>
      <c r="IAV762" s="31"/>
      <c r="IAW762" s="31"/>
      <c r="IAX762" s="31"/>
      <c r="IAY762" s="31"/>
      <c r="IAZ762" s="31"/>
      <c r="IBA762" s="31"/>
      <c r="IBB762" s="31"/>
      <c r="IBC762" s="31"/>
      <c r="IBD762" s="31"/>
      <c r="IBE762" s="31"/>
      <c r="IBF762" s="31"/>
      <c r="IBG762" s="31"/>
      <c r="IBH762" s="31"/>
      <c r="IBI762" s="31"/>
      <c r="IBJ762" s="31"/>
      <c r="IBK762" s="31"/>
      <c r="IBL762" s="31"/>
      <c r="IBM762" s="31"/>
      <c r="IBN762" s="31"/>
      <c r="IBO762" s="31"/>
      <c r="IBP762" s="31"/>
      <c r="IBQ762" s="31"/>
      <c r="IBR762" s="31"/>
      <c r="IBS762" s="31"/>
      <c r="IBT762" s="31"/>
      <c r="IBU762" s="31"/>
      <c r="IBV762" s="31"/>
      <c r="IBW762" s="31"/>
      <c r="IBX762" s="31"/>
      <c r="IBY762" s="31"/>
      <c r="IBZ762" s="31"/>
      <c r="ICA762" s="31"/>
      <c r="ICB762" s="31"/>
      <c r="ICC762" s="31"/>
      <c r="ICD762" s="31"/>
      <c r="ICE762" s="31"/>
      <c r="ICF762" s="31"/>
      <c r="ICG762" s="31"/>
      <c r="ICH762" s="31"/>
      <c r="ICI762" s="31"/>
      <c r="ICJ762" s="31"/>
      <c r="ICK762" s="31"/>
      <c r="ICL762" s="31"/>
      <c r="ICM762" s="31"/>
      <c r="ICN762" s="31"/>
      <c r="ICO762" s="31"/>
      <c r="ICP762" s="31"/>
      <c r="ICQ762" s="31"/>
      <c r="ICR762" s="31"/>
      <c r="ICS762" s="31"/>
      <c r="ICT762" s="31"/>
      <c r="ICU762" s="31"/>
      <c r="ICV762" s="31"/>
      <c r="ICW762" s="31"/>
      <c r="ICX762" s="31"/>
      <c r="ICY762" s="31"/>
      <c r="ICZ762" s="31"/>
      <c r="IDA762" s="31"/>
      <c r="IDB762" s="31"/>
      <c r="IDC762" s="31"/>
      <c r="IDD762" s="31"/>
      <c r="IDE762" s="31"/>
      <c r="IDF762" s="31"/>
      <c r="IDG762" s="31"/>
      <c r="IDH762" s="31"/>
      <c r="IDI762" s="31"/>
      <c r="IDJ762" s="31"/>
      <c r="IDK762" s="31"/>
      <c r="IDL762" s="31"/>
      <c r="IDM762" s="31"/>
      <c r="IDN762" s="31"/>
      <c r="IDO762" s="31"/>
      <c r="IDP762" s="31"/>
      <c r="IDQ762" s="31"/>
      <c r="IDR762" s="31"/>
      <c r="IDS762" s="31"/>
      <c r="IDT762" s="31"/>
      <c r="IDU762" s="31"/>
      <c r="IDV762" s="31"/>
      <c r="IDW762" s="31"/>
      <c r="IDX762" s="31"/>
      <c r="IDY762" s="31"/>
      <c r="IDZ762" s="31"/>
      <c r="IEA762" s="31"/>
      <c r="IEB762" s="31"/>
      <c r="IEC762" s="31"/>
      <c r="IED762" s="31"/>
      <c r="IEE762" s="31"/>
      <c r="IEF762" s="31"/>
      <c r="IEG762" s="31"/>
      <c r="IEH762" s="31"/>
      <c r="IEI762" s="31"/>
      <c r="IEJ762" s="31"/>
      <c r="IEK762" s="31"/>
      <c r="IEL762" s="31"/>
      <c r="IEM762" s="31"/>
      <c r="IEN762" s="31"/>
      <c r="IEO762" s="31"/>
      <c r="IEP762" s="31"/>
      <c r="IEQ762" s="31"/>
      <c r="IER762" s="31"/>
      <c r="IES762" s="31"/>
      <c r="IET762" s="31"/>
      <c r="IEU762" s="31"/>
      <c r="IEV762" s="31"/>
      <c r="IEW762" s="31"/>
      <c r="IEX762" s="31"/>
      <c r="IEY762" s="31"/>
      <c r="IEZ762" s="31"/>
      <c r="IFA762" s="31"/>
      <c r="IFB762" s="31"/>
      <c r="IFC762" s="31"/>
      <c r="IFD762" s="31"/>
      <c r="IFE762" s="31"/>
      <c r="IFF762" s="31"/>
      <c r="IFG762" s="31"/>
      <c r="IFH762" s="31"/>
      <c r="IFI762" s="31"/>
      <c r="IFJ762" s="31"/>
      <c r="IFK762" s="31"/>
      <c r="IFL762" s="31"/>
      <c r="IFM762" s="31"/>
      <c r="IFN762" s="31"/>
      <c r="IFO762" s="31"/>
      <c r="IFP762" s="31"/>
      <c r="IFQ762" s="31"/>
      <c r="IFR762" s="31"/>
      <c r="IFS762" s="31"/>
      <c r="IFT762" s="31"/>
      <c r="IFU762" s="31"/>
      <c r="IFV762" s="31"/>
      <c r="IFW762" s="31"/>
      <c r="IFX762" s="31"/>
      <c r="IFY762" s="31"/>
      <c r="IFZ762" s="31"/>
      <c r="IGA762" s="31"/>
      <c r="IGB762" s="31"/>
      <c r="IGC762" s="31"/>
      <c r="IGD762" s="31"/>
      <c r="IGE762" s="31"/>
      <c r="IGF762" s="31"/>
      <c r="IGG762" s="31"/>
      <c r="IGH762" s="31"/>
      <c r="IGI762" s="31"/>
      <c r="IGJ762" s="31"/>
      <c r="IGK762" s="31"/>
      <c r="IGL762" s="31"/>
      <c r="IGM762" s="31"/>
      <c r="IGN762" s="31"/>
      <c r="IGO762" s="31"/>
      <c r="IGP762" s="31"/>
      <c r="IGQ762" s="31"/>
      <c r="IGR762" s="31"/>
      <c r="IGS762" s="31"/>
      <c r="IGT762" s="31"/>
      <c r="IGU762" s="31"/>
      <c r="IGV762" s="31"/>
      <c r="IGW762" s="31"/>
      <c r="IGX762" s="31"/>
      <c r="IGY762" s="31"/>
      <c r="IGZ762" s="31"/>
      <c r="IHA762" s="31"/>
      <c r="IHB762" s="31"/>
      <c r="IHC762" s="31"/>
      <c r="IHD762" s="31"/>
      <c r="IHE762" s="31"/>
      <c r="IHF762" s="31"/>
      <c r="IHG762" s="31"/>
      <c r="IHH762" s="31"/>
      <c r="IHI762" s="31"/>
      <c r="IHJ762" s="31"/>
      <c r="IHK762" s="31"/>
      <c r="IHL762" s="31"/>
      <c r="IHM762" s="31"/>
      <c r="IHN762" s="31"/>
      <c r="IHO762" s="31"/>
      <c r="IHP762" s="31"/>
      <c r="IHQ762" s="31"/>
      <c r="IHR762" s="31"/>
      <c r="IHS762" s="31"/>
      <c r="IHT762" s="31"/>
      <c r="IHU762" s="31"/>
      <c r="IHV762" s="31"/>
      <c r="IHW762" s="31"/>
      <c r="IHX762" s="31"/>
      <c r="IHY762" s="31"/>
      <c r="IHZ762" s="31"/>
      <c r="IIA762" s="31"/>
      <c r="IIB762" s="31"/>
      <c r="IIC762" s="31"/>
      <c r="IID762" s="31"/>
      <c r="IIE762" s="31"/>
      <c r="IIF762" s="31"/>
      <c r="IIG762" s="31"/>
      <c r="IIH762" s="31"/>
      <c r="III762" s="31"/>
      <c r="IIJ762" s="31"/>
      <c r="IIK762" s="31"/>
      <c r="IIL762" s="31"/>
      <c r="IIM762" s="31"/>
      <c r="IIN762" s="31"/>
      <c r="IIO762" s="31"/>
      <c r="IIP762" s="31"/>
      <c r="IIQ762" s="31"/>
      <c r="IIR762" s="31"/>
      <c r="IIS762" s="31"/>
      <c r="IIT762" s="31"/>
      <c r="IIU762" s="31"/>
      <c r="IIV762" s="31"/>
      <c r="IIW762" s="31"/>
      <c r="IIX762" s="31"/>
      <c r="IIY762" s="31"/>
      <c r="IIZ762" s="31"/>
      <c r="IJA762" s="31"/>
      <c r="IJB762" s="31"/>
      <c r="IJC762" s="31"/>
      <c r="IJD762" s="31"/>
      <c r="IJE762" s="31"/>
      <c r="IJF762" s="31"/>
      <c r="IJG762" s="31"/>
      <c r="IJH762" s="31"/>
      <c r="IJI762" s="31"/>
      <c r="IJJ762" s="31"/>
      <c r="IJK762" s="31"/>
      <c r="IJL762" s="31"/>
      <c r="IJM762" s="31"/>
      <c r="IJN762" s="31"/>
      <c r="IJO762" s="31"/>
      <c r="IJP762" s="31"/>
      <c r="IJQ762" s="31"/>
      <c r="IJR762" s="31"/>
      <c r="IJS762" s="31"/>
      <c r="IJT762" s="31"/>
      <c r="IJU762" s="31"/>
      <c r="IJV762" s="31"/>
      <c r="IJW762" s="31"/>
      <c r="IJX762" s="31"/>
      <c r="IJY762" s="31"/>
      <c r="IJZ762" s="31"/>
      <c r="IKA762" s="31"/>
      <c r="IKB762" s="31"/>
      <c r="IKC762" s="31"/>
      <c r="IKD762" s="31"/>
      <c r="IKE762" s="31"/>
      <c r="IKF762" s="31"/>
      <c r="IKG762" s="31"/>
      <c r="IKH762" s="31"/>
      <c r="IKI762" s="31"/>
      <c r="IKJ762" s="31"/>
      <c r="IKK762" s="31"/>
      <c r="IKL762" s="31"/>
      <c r="IKM762" s="31"/>
      <c r="IKN762" s="31"/>
      <c r="IKO762" s="31"/>
      <c r="IKP762" s="31"/>
      <c r="IKQ762" s="31"/>
      <c r="IKR762" s="31"/>
      <c r="IKS762" s="31"/>
      <c r="IKT762" s="31"/>
      <c r="IKU762" s="31"/>
      <c r="IKV762" s="31"/>
      <c r="IKW762" s="31"/>
      <c r="IKX762" s="31"/>
      <c r="IKY762" s="31"/>
      <c r="IKZ762" s="31"/>
      <c r="ILA762" s="31"/>
      <c r="ILB762" s="31"/>
      <c r="ILC762" s="31"/>
      <c r="ILD762" s="31"/>
      <c r="ILE762" s="31"/>
      <c r="ILF762" s="31"/>
      <c r="ILG762" s="31"/>
      <c r="ILH762" s="31"/>
      <c r="ILI762" s="31"/>
      <c r="ILJ762" s="31"/>
      <c r="ILK762" s="31"/>
      <c r="ILL762" s="31"/>
      <c r="ILM762" s="31"/>
      <c r="ILN762" s="31"/>
      <c r="ILO762" s="31"/>
      <c r="ILP762" s="31"/>
      <c r="ILQ762" s="31"/>
      <c r="ILR762" s="31"/>
      <c r="ILS762" s="31"/>
      <c r="ILT762" s="31"/>
      <c r="ILU762" s="31"/>
      <c r="ILV762" s="31"/>
      <c r="ILW762" s="31"/>
      <c r="ILX762" s="31"/>
      <c r="ILY762" s="31"/>
      <c r="ILZ762" s="31"/>
      <c r="IMA762" s="31"/>
      <c r="IMB762" s="31"/>
      <c r="IMC762" s="31"/>
      <c r="IMD762" s="31"/>
      <c r="IME762" s="31"/>
      <c r="IMF762" s="31"/>
      <c r="IMG762" s="31"/>
      <c r="IMH762" s="31"/>
      <c r="IMI762" s="31"/>
      <c r="IMJ762" s="31"/>
      <c r="IMK762" s="31"/>
      <c r="IML762" s="31"/>
      <c r="IMM762" s="31"/>
      <c r="IMN762" s="31"/>
      <c r="IMO762" s="31"/>
      <c r="IMP762" s="31"/>
      <c r="IMQ762" s="31"/>
      <c r="IMR762" s="31"/>
      <c r="IMS762" s="31"/>
      <c r="IMT762" s="31"/>
      <c r="IMU762" s="31"/>
      <c r="IMV762" s="31"/>
      <c r="IMW762" s="31"/>
      <c r="IMX762" s="31"/>
      <c r="IMY762" s="31"/>
      <c r="IMZ762" s="31"/>
      <c r="INA762" s="31"/>
      <c r="INB762" s="31"/>
      <c r="INC762" s="31"/>
      <c r="IND762" s="31"/>
      <c r="INE762" s="31"/>
      <c r="INF762" s="31"/>
      <c r="ING762" s="31"/>
      <c r="INH762" s="31"/>
      <c r="INI762" s="31"/>
      <c r="INJ762" s="31"/>
      <c r="INK762" s="31"/>
      <c r="INL762" s="31"/>
      <c r="INM762" s="31"/>
      <c r="INN762" s="31"/>
      <c r="INO762" s="31"/>
      <c r="INP762" s="31"/>
      <c r="INQ762" s="31"/>
      <c r="INR762" s="31"/>
      <c r="INS762" s="31"/>
      <c r="INT762" s="31"/>
      <c r="INU762" s="31"/>
      <c r="INV762" s="31"/>
      <c r="INW762" s="31"/>
      <c r="INX762" s="31"/>
      <c r="INY762" s="31"/>
      <c r="INZ762" s="31"/>
      <c r="IOA762" s="31"/>
      <c r="IOB762" s="31"/>
      <c r="IOC762" s="31"/>
      <c r="IOD762" s="31"/>
      <c r="IOE762" s="31"/>
      <c r="IOF762" s="31"/>
      <c r="IOG762" s="31"/>
      <c r="IOH762" s="31"/>
      <c r="IOI762" s="31"/>
      <c r="IOJ762" s="31"/>
      <c r="IOK762" s="31"/>
      <c r="IOL762" s="31"/>
      <c r="IOM762" s="31"/>
      <c r="ION762" s="31"/>
      <c r="IOO762" s="31"/>
      <c r="IOP762" s="31"/>
      <c r="IOQ762" s="31"/>
      <c r="IOR762" s="31"/>
      <c r="IOS762" s="31"/>
      <c r="IOT762" s="31"/>
      <c r="IOU762" s="31"/>
      <c r="IOV762" s="31"/>
      <c r="IOW762" s="31"/>
      <c r="IOX762" s="31"/>
      <c r="IOY762" s="31"/>
      <c r="IOZ762" s="31"/>
      <c r="IPA762" s="31"/>
      <c r="IPB762" s="31"/>
      <c r="IPC762" s="31"/>
      <c r="IPD762" s="31"/>
      <c r="IPE762" s="31"/>
      <c r="IPF762" s="31"/>
      <c r="IPG762" s="31"/>
      <c r="IPH762" s="31"/>
      <c r="IPI762" s="31"/>
      <c r="IPJ762" s="31"/>
      <c r="IPK762" s="31"/>
      <c r="IPL762" s="31"/>
      <c r="IPM762" s="31"/>
      <c r="IPN762" s="31"/>
      <c r="IPO762" s="31"/>
      <c r="IPP762" s="31"/>
      <c r="IPQ762" s="31"/>
      <c r="IPR762" s="31"/>
      <c r="IPS762" s="31"/>
      <c r="IPT762" s="31"/>
      <c r="IPU762" s="31"/>
      <c r="IPV762" s="31"/>
      <c r="IPW762" s="31"/>
      <c r="IPX762" s="31"/>
      <c r="IPY762" s="31"/>
      <c r="IPZ762" s="31"/>
      <c r="IQA762" s="31"/>
      <c r="IQB762" s="31"/>
      <c r="IQC762" s="31"/>
      <c r="IQD762" s="31"/>
      <c r="IQE762" s="31"/>
      <c r="IQF762" s="31"/>
      <c r="IQG762" s="31"/>
      <c r="IQH762" s="31"/>
      <c r="IQI762" s="31"/>
      <c r="IQJ762" s="31"/>
      <c r="IQK762" s="31"/>
      <c r="IQL762" s="31"/>
      <c r="IQM762" s="31"/>
      <c r="IQN762" s="31"/>
      <c r="IQO762" s="31"/>
      <c r="IQP762" s="31"/>
      <c r="IQQ762" s="31"/>
      <c r="IQR762" s="31"/>
      <c r="IQS762" s="31"/>
      <c r="IQT762" s="31"/>
      <c r="IQU762" s="31"/>
      <c r="IQV762" s="31"/>
      <c r="IQW762" s="31"/>
      <c r="IQX762" s="31"/>
      <c r="IQY762" s="31"/>
      <c r="IQZ762" s="31"/>
      <c r="IRA762" s="31"/>
      <c r="IRB762" s="31"/>
      <c r="IRC762" s="31"/>
      <c r="IRD762" s="31"/>
      <c r="IRE762" s="31"/>
      <c r="IRF762" s="31"/>
      <c r="IRG762" s="31"/>
      <c r="IRH762" s="31"/>
      <c r="IRI762" s="31"/>
      <c r="IRJ762" s="31"/>
      <c r="IRK762" s="31"/>
      <c r="IRL762" s="31"/>
      <c r="IRM762" s="31"/>
      <c r="IRN762" s="31"/>
      <c r="IRO762" s="31"/>
      <c r="IRP762" s="31"/>
      <c r="IRQ762" s="31"/>
      <c r="IRR762" s="31"/>
      <c r="IRS762" s="31"/>
      <c r="IRT762" s="31"/>
      <c r="IRU762" s="31"/>
      <c r="IRV762" s="31"/>
      <c r="IRW762" s="31"/>
      <c r="IRX762" s="31"/>
      <c r="IRY762" s="31"/>
      <c r="IRZ762" s="31"/>
      <c r="ISA762" s="31"/>
      <c r="ISB762" s="31"/>
      <c r="ISC762" s="31"/>
      <c r="ISD762" s="31"/>
      <c r="ISE762" s="31"/>
      <c r="ISF762" s="31"/>
      <c r="ISG762" s="31"/>
      <c r="ISH762" s="31"/>
      <c r="ISI762" s="31"/>
      <c r="ISJ762" s="31"/>
      <c r="ISK762" s="31"/>
      <c r="ISL762" s="31"/>
      <c r="ISM762" s="31"/>
      <c r="ISN762" s="31"/>
      <c r="ISO762" s="31"/>
      <c r="ISP762" s="31"/>
      <c r="ISQ762" s="31"/>
      <c r="ISR762" s="31"/>
      <c r="ISS762" s="31"/>
      <c r="IST762" s="31"/>
      <c r="ISU762" s="31"/>
      <c r="ISV762" s="31"/>
      <c r="ISW762" s="31"/>
      <c r="ISX762" s="31"/>
      <c r="ISY762" s="31"/>
      <c r="ISZ762" s="31"/>
      <c r="ITA762" s="31"/>
      <c r="ITB762" s="31"/>
      <c r="ITC762" s="31"/>
      <c r="ITD762" s="31"/>
      <c r="ITE762" s="31"/>
      <c r="ITF762" s="31"/>
      <c r="ITG762" s="31"/>
      <c r="ITH762" s="31"/>
      <c r="ITI762" s="31"/>
      <c r="ITJ762" s="31"/>
      <c r="ITK762" s="31"/>
      <c r="ITL762" s="31"/>
      <c r="ITM762" s="31"/>
      <c r="ITN762" s="31"/>
      <c r="ITO762" s="31"/>
      <c r="ITP762" s="31"/>
      <c r="ITQ762" s="31"/>
      <c r="ITR762" s="31"/>
      <c r="ITS762" s="31"/>
      <c r="ITT762" s="31"/>
      <c r="ITU762" s="31"/>
      <c r="ITV762" s="31"/>
      <c r="ITW762" s="31"/>
      <c r="ITX762" s="31"/>
      <c r="ITY762" s="31"/>
      <c r="ITZ762" s="31"/>
      <c r="IUA762" s="31"/>
      <c r="IUB762" s="31"/>
      <c r="IUC762" s="31"/>
      <c r="IUD762" s="31"/>
      <c r="IUE762" s="31"/>
      <c r="IUF762" s="31"/>
      <c r="IUG762" s="31"/>
      <c r="IUH762" s="31"/>
      <c r="IUI762" s="31"/>
      <c r="IUJ762" s="31"/>
      <c r="IUK762" s="31"/>
      <c r="IUL762" s="31"/>
      <c r="IUM762" s="31"/>
      <c r="IUN762" s="31"/>
      <c r="IUO762" s="31"/>
      <c r="IUP762" s="31"/>
      <c r="IUQ762" s="31"/>
      <c r="IUR762" s="31"/>
      <c r="IUS762" s="31"/>
      <c r="IUT762" s="31"/>
      <c r="IUU762" s="31"/>
      <c r="IUV762" s="31"/>
      <c r="IUW762" s="31"/>
      <c r="IUX762" s="31"/>
      <c r="IUY762" s="31"/>
      <c r="IUZ762" s="31"/>
      <c r="IVA762" s="31"/>
      <c r="IVB762" s="31"/>
      <c r="IVC762" s="31"/>
      <c r="IVD762" s="31"/>
      <c r="IVE762" s="31"/>
      <c r="IVF762" s="31"/>
      <c r="IVG762" s="31"/>
      <c r="IVH762" s="31"/>
      <c r="IVI762" s="31"/>
      <c r="IVJ762" s="31"/>
      <c r="IVK762" s="31"/>
      <c r="IVL762" s="31"/>
      <c r="IVM762" s="31"/>
      <c r="IVN762" s="31"/>
      <c r="IVO762" s="31"/>
      <c r="IVP762" s="31"/>
      <c r="IVQ762" s="31"/>
      <c r="IVR762" s="31"/>
      <c r="IVS762" s="31"/>
      <c r="IVT762" s="31"/>
      <c r="IVU762" s="31"/>
      <c r="IVV762" s="31"/>
      <c r="IVW762" s="31"/>
      <c r="IVX762" s="31"/>
      <c r="IVY762" s="31"/>
      <c r="IVZ762" s="31"/>
      <c r="IWA762" s="31"/>
      <c r="IWB762" s="31"/>
      <c r="IWC762" s="31"/>
      <c r="IWD762" s="31"/>
      <c r="IWE762" s="31"/>
      <c r="IWF762" s="31"/>
      <c r="IWG762" s="31"/>
      <c r="IWH762" s="31"/>
      <c r="IWI762" s="31"/>
      <c r="IWJ762" s="31"/>
      <c r="IWK762" s="31"/>
      <c r="IWL762" s="31"/>
      <c r="IWM762" s="31"/>
      <c r="IWN762" s="31"/>
      <c r="IWO762" s="31"/>
      <c r="IWP762" s="31"/>
      <c r="IWQ762" s="31"/>
      <c r="IWR762" s="31"/>
      <c r="IWS762" s="31"/>
      <c r="IWT762" s="31"/>
      <c r="IWU762" s="31"/>
      <c r="IWV762" s="31"/>
      <c r="IWW762" s="31"/>
      <c r="IWX762" s="31"/>
      <c r="IWY762" s="31"/>
      <c r="IWZ762" s="31"/>
      <c r="IXA762" s="31"/>
      <c r="IXB762" s="31"/>
      <c r="IXC762" s="31"/>
      <c r="IXD762" s="31"/>
      <c r="IXE762" s="31"/>
      <c r="IXF762" s="31"/>
      <c r="IXG762" s="31"/>
      <c r="IXH762" s="31"/>
      <c r="IXI762" s="31"/>
      <c r="IXJ762" s="31"/>
      <c r="IXK762" s="31"/>
      <c r="IXL762" s="31"/>
      <c r="IXM762" s="31"/>
      <c r="IXN762" s="31"/>
      <c r="IXO762" s="31"/>
      <c r="IXP762" s="31"/>
      <c r="IXQ762" s="31"/>
      <c r="IXR762" s="31"/>
      <c r="IXS762" s="31"/>
      <c r="IXT762" s="31"/>
      <c r="IXU762" s="31"/>
      <c r="IXV762" s="31"/>
      <c r="IXW762" s="31"/>
      <c r="IXX762" s="31"/>
      <c r="IXY762" s="31"/>
      <c r="IXZ762" s="31"/>
      <c r="IYA762" s="31"/>
      <c r="IYB762" s="31"/>
      <c r="IYC762" s="31"/>
      <c r="IYD762" s="31"/>
      <c r="IYE762" s="31"/>
      <c r="IYF762" s="31"/>
      <c r="IYG762" s="31"/>
      <c r="IYH762" s="31"/>
      <c r="IYI762" s="31"/>
      <c r="IYJ762" s="31"/>
      <c r="IYK762" s="31"/>
      <c r="IYL762" s="31"/>
      <c r="IYM762" s="31"/>
      <c r="IYN762" s="31"/>
      <c r="IYO762" s="31"/>
      <c r="IYP762" s="31"/>
      <c r="IYQ762" s="31"/>
      <c r="IYR762" s="31"/>
      <c r="IYS762" s="31"/>
      <c r="IYT762" s="31"/>
      <c r="IYU762" s="31"/>
      <c r="IYV762" s="31"/>
      <c r="IYW762" s="31"/>
      <c r="IYX762" s="31"/>
      <c r="IYY762" s="31"/>
      <c r="IYZ762" s="31"/>
      <c r="IZA762" s="31"/>
      <c r="IZB762" s="31"/>
      <c r="IZC762" s="31"/>
      <c r="IZD762" s="31"/>
      <c r="IZE762" s="31"/>
      <c r="IZF762" s="31"/>
      <c r="IZG762" s="31"/>
      <c r="IZH762" s="31"/>
      <c r="IZI762" s="31"/>
      <c r="IZJ762" s="31"/>
      <c r="IZK762" s="31"/>
      <c r="IZL762" s="31"/>
      <c r="IZM762" s="31"/>
      <c r="IZN762" s="31"/>
      <c r="IZO762" s="31"/>
      <c r="IZP762" s="31"/>
      <c r="IZQ762" s="31"/>
      <c r="IZR762" s="31"/>
      <c r="IZS762" s="31"/>
      <c r="IZT762" s="31"/>
      <c r="IZU762" s="31"/>
      <c r="IZV762" s="31"/>
      <c r="IZW762" s="31"/>
      <c r="IZX762" s="31"/>
      <c r="IZY762" s="31"/>
      <c r="IZZ762" s="31"/>
      <c r="JAA762" s="31"/>
      <c r="JAB762" s="31"/>
      <c r="JAC762" s="31"/>
      <c r="JAD762" s="31"/>
      <c r="JAE762" s="31"/>
      <c r="JAF762" s="31"/>
      <c r="JAG762" s="31"/>
      <c r="JAH762" s="31"/>
      <c r="JAI762" s="31"/>
      <c r="JAJ762" s="31"/>
      <c r="JAK762" s="31"/>
      <c r="JAL762" s="31"/>
      <c r="JAM762" s="31"/>
      <c r="JAN762" s="31"/>
      <c r="JAO762" s="31"/>
      <c r="JAP762" s="31"/>
      <c r="JAQ762" s="31"/>
      <c r="JAR762" s="31"/>
      <c r="JAS762" s="31"/>
      <c r="JAT762" s="31"/>
      <c r="JAU762" s="31"/>
      <c r="JAV762" s="31"/>
      <c r="JAW762" s="31"/>
      <c r="JAX762" s="31"/>
      <c r="JAY762" s="31"/>
      <c r="JAZ762" s="31"/>
      <c r="JBA762" s="31"/>
      <c r="JBB762" s="31"/>
      <c r="JBC762" s="31"/>
      <c r="JBD762" s="31"/>
      <c r="JBE762" s="31"/>
      <c r="JBF762" s="31"/>
      <c r="JBG762" s="31"/>
      <c r="JBH762" s="31"/>
      <c r="JBI762" s="31"/>
      <c r="JBJ762" s="31"/>
      <c r="JBK762" s="31"/>
      <c r="JBL762" s="31"/>
      <c r="JBM762" s="31"/>
      <c r="JBN762" s="31"/>
      <c r="JBO762" s="31"/>
      <c r="JBP762" s="31"/>
      <c r="JBQ762" s="31"/>
      <c r="JBR762" s="31"/>
      <c r="JBS762" s="31"/>
      <c r="JBT762" s="31"/>
      <c r="JBU762" s="31"/>
      <c r="JBV762" s="31"/>
      <c r="JBW762" s="31"/>
      <c r="JBX762" s="31"/>
      <c r="JBY762" s="31"/>
      <c r="JBZ762" s="31"/>
      <c r="JCA762" s="31"/>
      <c r="JCB762" s="31"/>
      <c r="JCC762" s="31"/>
      <c r="JCD762" s="31"/>
      <c r="JCE762" s="31"/>
      <c r="JCF762" s="31"/>
      <c r="JCG762" s="31"/>
      <c r="JCH762" s="31"/>
      <c r="JCI762" s="31"/>
      <c r="JCJ762" s="31"/>
      <c r="JCK762" s="31"/>
      <c r="JCL762" s="31"/>
      <c r="JCM762" s="31"/>
      <c r="JCN762" s="31"/>
      <c r="JCO762" s="31"/>
      <c r="JCP762" s="31"/>
      <c r="JCQ762" s="31"/>
      <c r="JCR762" s="31"/>
      <c r="JCS762" s="31"/>
      <c r="JCT762" s="31"/>
      <c r="JCU762" s="31"/>
      <c r="JCV762" s="31"/>
      <c r="JCW762" s="31"/>
      <c r="JCX762" s="31"/>
      <c r="JCY762" s="31"/>
      <c r="JCZ762" s="31"/>
      <c r="JDA762" s="31"/>
      <c r="JDB762" s="31"/>
      <c r="JDC762" s="31"/>
      <c r="JDD762" s="31"/>
      <c r="JDE762" s="31"/>
      <c r="JDF762" s="31"/>
      <c r="JDG762" s="31"/>
      <c r="JDH762" s="31"/>
      <c r="JDI762" s="31"/>
      <c r="JDJ762" s="31"/>
      <c r="JDK762" s="31"/>
      <c r="JDL762" s="31"/>
      <c r="JDM762" s="31"/>
      <c r="JDN762" s="31"/>
      <c r="JDO762" s="31"/>
      <c r="JDP762" s="31"/>
      <c r="JDQ762" s="31"/>
      <c r="JDR762" s="31"/>
      <c r="JDS762" s="31"/>
      <c r="JDT762" s="31"/>
      <c r="JDU762" s="31"/>
      <c r="JDV762" s="31"/>
      <c r="JDW762" s="31"/>
      <c r="JDX762" s="31"/>
      <c r="JDY762" s="31"/>
      <c r="JDZ762" s="31"/>
      <c r="JEA762" s="31"/>
      <c r="JEB762" s="31"/>
      <c r="JEC762" s="31"/>
      <c r="JED762" s="31"/>
      <c r="JEE762" s="31"/>
      <c r="JEF762" s="31"/>
      <c r="JEG762" s="31"/>
      <c r="JEH762" s="31"/>
      <c r="JEI762" s="31"/>
      <c r="JEJ762" s="31"/>
      <c r="JEK762" s="31"/>
      <c r="JEL762" s="31"/>
      <c r="JEM762" s="31"/>
      <c r="JEN762" s="31"/>
      <c r="JEO762" s="31"/>
      <c r="JEP762" s="31"/>
      <c r="JEQ762" s="31"/>
      <c r="JER762" s="31"/>
      <c r="JES762" s="31"/>
      <c r="JET762" s="31"/>
      <c r="JEU762" s="31"/>
      <c r="JEV762" s="31"/>
      <c r="JEW762" s="31"/>
      <c r="JEX762" s="31"/>
      <c r="JEY762" s="31"/>
      <c r="JEZ762" s="31"/>
      <c r="JFA762" s="31"/>
      <c r="JFB762" s="31"/>
      <c r="JFC762" s="31"/>
      <c r="JFD762" s="31"/>
      <c r="JFE762" s="31"/>
      <c r="JFF762" s="31"/>
      <c r="JFG762" s="31"/>
      <c r="JFH762" s="31"/>
      <c r="JFI762" s="31"/>
      <c r="JFJ762" s="31"/>
      <c r="JFK762" s="31"/>
      <c r="JFL762" s="31"/>
      <c r="JFM762" s="31"/>
      <c r="JFN762" s="31"/>
      <c r="JFO762" s="31"/>
      <c r="JFP762" s="31"/>
      <c r="JFQ762" s="31"/>
      <c r="JFR762" s="31"/>
      <c r="JFS762" s="31"/>
      <c r="JFT762" s="31"/>
      <c r="JFU762" s="31"/>
      <c r="JFV762" s="31"/>
      <c r="JFW762" s="31"/>
      <c r="JFX762" s="31"/>
      <c r="JFY762" s="31"/>
      <c r="JFZ762" s="31"/>
      <c r="JGA762" s="31"/>
      <c r="JGB762" s="31"/>
      <c r="JGC762" s="31"/>
      <c r="JGD762" s="31"/>
      <c r="JGE762" s="31"/>
      <c r="JGF762" s="31"/>
      <c r="JGG762" s="31"/>
      <c r="JGH762" s="31"/>
      <c r="JGI762" s="31"/>
      <c r="JGJ762" s="31"/>
      <c r="JGK762" s="31"/>
      <c r="JGL762" s="31"/>
      <c r="JGM762" s="31"/>
      <c r="JGN762" s="31"/>
      <c r="JGO762" s="31"/>
      <c r="JGP762" s="31"/>
      <c r="JGQ762" s="31"/>
      <c r="JGR762" s="31"/>
      <c r="JGS762" s="31"/>
      <c r="JGT762" s="31"/>
      <c r="JGU762" s="31"/>
      <c r="JGV762" s="31"/>
      <c r="JGW762" s="31"/>
      <c r="JGX762" s="31"/>
      <c r="JGY762" s="31"/>
      <c r="JGZ762" s="31"/>
      <c r="JHA762" s="31"/>
      <c r="JHB762" s="31"/>
      <c r="JHC762" s="31"/>
      <c r="JHD762" s="31"/>
      <c r="JHE762" s="31"/>
      <c r="JHF762" s="31"/>
      <c r="JHG762" s="31"/>
      <c r="JHH762" s="31"/>
      <c r="JHI762" s="31"/>
      <c r="JHJ762" s="31"/>
      <c r="JHK762" s="31"/>
      <c r="JHL762" s="31"/>
      <c r="JHM762" s="31"/>
      <c r="JHN762" s="31"/>
      <c r="JHO762" s="31"/>
      <c r="JHP762" s="31"/>
      <c r="JHQ762" s="31"/>
      <c r="JHR762" s="31"/>
      <c r="JHS762" s="31"/>
      <c r="JHT762" s="31"/>
      <c r="JHU762" s="31"/>
      <c r="JHV762" s="31"/>
      <c r="JHW762" s="31"/>
      <c r="JHX762" s="31"/>
      <c r="JHY762" s="31"/>
      <c r="JHZ762" s="31"/>
      <c r="JIA762" s="31"/>
      <c r="JIB762" s="31"/>
      <c r="JIC762" s="31"/>
      <c r="JID762" s="31"/>
      <c r="JIE762" s="31"/>
      <c r="JIF762" s="31"/>
      <c r="JIG762" s="31"/>
      <c r="JIH762" s="31"/>
      <c r="JII762" s="31"/>
      <c r="JIJ762" s="31"/>
      <c r="JIK762" s="31"/>
      <c r="JIL762" s="31"/>
      <c r="JIM762" s="31"/>
      <c r="JIN762" s="31"/>
      <c r="JIO762" s="31"/>
      <c r="JIP762" s="31"/>
      <c r="JIQ762" s="31"/>
      <c r="JIR762" s="31"/>
      <c r="JIS762" s="31"/>
      <c r="JIT762" s="31"/>
      <c r="JIU762" s="31"/>
      <c r="JIV762" s="31"/>
      <c r="JIW762" s="31"/>
      <c r="JIX762" s="31"/>
      <c r="JIY762" s="31"/>
      <c r="JIZ762" s="31"/>
      <c r="JJA762" s="31"/>
      <c r="JJB762" s="31"/>
      <c r="JJC762" s="31"/>
      <c r="JJD762" s="31"/>
      <c r="JJE762" s="31"/>
      <c r="JJF762" s="31"/>
      <c r="JJG762" s="31"/>
      <c r="JJH762" s="31"/>
      <c r="JJI762" s="31"/>
      <c r="JJJ762" s="31"/>
      <c r="JJK762" s="31"/>
      <c r="JJL762" s="31"/>
      <c r="JJM762" s="31"/>
      <c r="JJN762" s="31"/>
      <c r="JJO762" s="31"/>
      <c r="JJP762" s="31"/>
      <c r="JJQ762" s="31"/>
      <c r="JJR762" s="31"/>
      <c r="JJS762" s="31"/>
      <c r="JJT762" s="31"/>
      <c r="JJU762" s="31"/>
      <c r="JJV762" s="31"/>
      <c r="JJW762" s="31"/>
      <c r="JJX762" s="31"/>
      <c r="JJY762" s="31"/>
      <c r="JJZ762" s="31"/>
      <c r="JKA762" s="31"/>
      <c r="JKB762" s="31"/>
      <c r="JKC762" s="31"/>
      <c r="JKD762" s="31"/>
      <c r="JKE762" s="31"/>
      <c r="JKF762" s="31"/>
      <c r="JKG762" s="31"/>
      <c r="JKH762" s="31"/>
      <c r="JKI762" s="31"/>
      <c r="JKJ762" s="31"/>
      <c r="JKK762" s="31"/>
      <c r="JKL762" s="31"/>
      <c r="JKM762" s="31"/>
      <c r="JKN762" s="31"/>
      <c r="JKO762" s="31"/>
      <c r="JKP762" s="31"/>
      <c r="JKQ762" s="31"/>
      <c r="JKR762" s="31"/>
      <c r="JKS762" s="31"/>
      <c r="JKT762" s="31"/>
      <c r="JKU762" s="31"/>
      <c r="JKV762" s="31"/>
      <c r="JKW762" s="31"/>
      <c r="JKX762" s="31"/>
      <c r="JKY762" s="31"/>
      <c r="JKZ762" s="31"/>
      <c r="JLA762" s="31"/>
      <c r="JLB762" s="31"/>
      <c r="JLC762" s="31"/>
      <c r="JLD762" s="31"/>
      <c r="JLE762" s="31"/>
      <c r="JLF762" s="31"/>
      <c r="JLG762" s="31"/>
      <c r="JLH762" s="31"/>
      <c r="JLI762" s="31"/>
      <c r="JLJ762" s="31"/>
      <c r="JLK762" s="31"/>
      <c r="JLL762" s="31"/>
      <c r="JLM762" s="31"/>
      <c r="JLN762" s="31"/>
      <c r="JLO762" s="31"/>
      <c r="JLP762" s="31"/>
      <c r="JLQ762" s="31"/>
      <c r="JLR762" s="31"/>
      <c r="JLS762" s="31"/>
      <c r="JLT762" s="31"/>
      <c r="JLU762" s="31"/>
      <c r="JLV762" s="31"/>
      <c r="JLW762" s="31"/>
      <c r="JLX762" s="31"/>
      <c r="JLY762" s="31"/>
      <c r="JLZ762" s="31"/>
      <c r="JMA762" s="31"/>
      <c r="JMB762" s="31"/>
      <c r="JMC762" s="31"/>
      <c r="JMD762" s="31"/>
      <c r="JME762" s="31"/>
      <c r="JMF762" s="31"/>
      <c r="JMG762" s="31"/>
      <c r="JMH762" s="31"/>
      <c r="JMI762" s="31"/>
      <c r="JMJ762" s="31"/>
      <c r="JMK762" s="31"/>
      <c r="JML762" s="31"/>
      <c r="JMM762" s="31"/>
      <c r="JMN762" s="31"/>
      <c r="JMO762" s="31"/>
      <c r="JMP762" s="31"/>
      <c r="JMQ762" s="31"/>
      <c r="JMR762" s="31"/>
      <c r="JMS762" s="31"/>
      <c r="JMT762" s="31"/>
      <c r="JMU762" s="31"/>
      <c r="JMV762" s="31"/>
      <c r="JMW762" s="31"/>
      <c r="JMX762" s="31"/>
      <c r="JMY762" s="31"/>
      <c r="JMZ762" s="31"/>
      <c r="JNA762" s="31"/>
      <c r="JNB762" s="31"/>
      <c r="JNC762" s="31"/>
      <c r="JND762" s="31"/>
      <c r="JNE762" s="31"/>
      <c r="JNF762" s="31"/>
      <c r="JNG762" s="31"/>
      <c r="JNH762" s="31"/>
      <c r="JNI762" s="31"/>
      <c r="JNJ762" s="31"/>
      <c r="JNK762" s="31"/>
      <c r="JNL762" s="31"/>
      <c r="JNM762" s="31"/>
      <c r="JNN762" s="31"/>
      <c r="JNO762" s="31"/>
      <c r="JNP762" s="31"/>
      <c r="JNQ762" s="31"/>
      <c r="JNR762" s="31"/>
      <c r="JNS762" s="31"/>
      <c r="JNT762" s="31"/>
      <c r="JNU762" s="31"/>
      <c r="JNV762" s="31"/>
      <c r="JNW762" s="31"/>
      <c r="JNX762" s="31"/>
      <c r="JNY762" s="31"/>
      <c r="JNZ762" s="31"/>
      <c r="JOA762" s="31"/>
      <c r="JOB762" s="31"/>
      <c r="JOC762" s="31"/>
      <c r="JOD762" s="31"/>
      <c r="JOE762" s="31"/>
      <c r="JOF762" s="31"/>
      <c r="JOG762" s="31"/>
      <c r="JOH762" s="31"/>
      <c r="JOI762" s="31"/>
      <c r="JOJ762" s="31"/>
      <c r="JOK762" s="31"/>
      <c r="JOL762" s="31"/>
      <c r="JOM762" s="31"/>
      <c r="JON762" s="31"/>
      <c r="JOO762" s="31"/>
      <c r="JOP762" s="31"/>
      <c r="JOQ762" s="31"/>
      <c r="JOR762" s="31"/>
      <c r="JOS762" s="31"/>
      <c r="JOT762" s="31"/>
      <c r="JOU762" s="31"/>
      <c r="JOV762" s="31"/>
      <c r="JOW762" s="31"/>
      <c r="JOX762" s="31"/>
      <c r="JOY762" s="31"/>
      <c r="JOZ762" s="31"/>
      <c r="JPA762" s="31"/>
      <c r="JPB762" s="31"/>
      <c r="JPC762" s="31"/>
      <c r="JPD762" s="31"/>
      <c r="JPE762" s="31"/>
      <c r="JPF762" s="31"/>
      <c r="JPG762" s="31"/>
      <c r="JPH762" s="31"/>
      <c r="JPI762" s="31"/>
      <c r="JPJ762" s="31"/>
      <c r="JPK762" s="31"/>
      <c r="JPL762" s="31"/>
      <c r="JPM762" s="31"/>
      <c r="JPN762" s="31"/>
      <c r="JPO762" s="31"/>
      <c r="JPP762" s="31"/>
      <c r="JPQ762" s="31"/>
      <c r="JPR762" s="31"/>
      <c r="JPS762" s="31"/>
      <c r="JPT762" s="31"/>
      <c r="JPU762" s="31"/>
      <c r="JPV762" s="31"/>
      <c r="JPW762" s="31"/>
      <c r="JPX762" s="31"/>
      <c r="JPY762" s="31"/>
      <c r="JPZ762" s="31"/>
      <c r="JQA762" s="31"/>
      <c r="JQB762" s="31"/>
      <c r="JQC762" s="31"/>
      <c r="JQD762" s="31"/>
      <c r="JQE762" s="31"/>
      <c r="JQF762" s="31"/>
      <c r="JQG762" s="31"/>
      <c r="JQH762" s="31"/>
      <c r="JQI762" s="31"/>
      <c r="JQJ762" s="31"/>
      <c r="JQK762" s="31"/>
      <c r="JQL762" s="31"/>
      <c r="JQM762" s="31"/>
      <c r="JQN762" s="31"/>
      <c r="JQO762" s="31"/>
      <c r="JQP762" s="31"/>
      <c r="JQQ762" s="31"/>
      <c r="JQR762" s="31"/>
      <c r="JQS762" s="31"/>
      <c r="JQT762" s="31"/>
      <c r="JQU762" s="31"/>
      <c r="JQV762" s="31"/>
      <c r="JQW762" s="31"/>
      <c r="JQX762" s="31"/>
      <c r="JQY762" s="31"/>
      <c r="JQZ762" s="31"/>
      <c r="JRA762" s="31"/>
      <c r="JRB762" s="31"/>
      <c r="JRC762" s="31"/>
      <c r="JRD762" s="31"/>
      <c r="JRE762" s="31"/>
      <c r="JRF762" s="31"/>
      <c r="JRG762" s="31"/>
      <c r="JRH762" s="31"/>
      <c r="JRI762" s="31"/>
      <c r="JRJ762" s="31"/>
      <c r="JRK762" s="31"/>
      <c r="JRL762" s="31"/>
      <c r="JRM762" s="31"/>
      <c r="JRN762" s="31"/>
      <c r="JRO762" s="31"/>
      <c r="JRP762" s="31"/>
      <c r="JRQ762" s="31"/>
      <c r="JRR762" s="31"/>
      <c r="JRS762" s="31"/>
      <c r="JRT762" s="31"/>
      <c r="JRU762" s="31"/>
      <c r="JRV762" s="31"/>
      <c r="JRW762" s="31"/>
      <c r="JRX762" s="31"/>
      <c r="JRY762" s="31"/>
      <c r="JRZ762" s="31"/>
      <c r="JSA762" s="31"/>
      <c r="JSB762" s="31"/>
      <c r="JSC762" s="31"/>
      <c r="JSD762" s="31"/>
      <c r="JSE762" s="31"/>
      <c r="JSF762" s="31"/>
      <c r="JSG762" s="31"/>
      <c r="JSH762" s="31"/>
      <c r="JSI762" s="31"/>
      <c r="JSJ762" s="31"/>
      <c r="JSK762" s="31"/>
      <c r="JSL762" s="31"/>
      <c r="JSM762" s="31"/>
      <c r="JSN762" s="31"/>
      <c r="JSO762" s="31"/>
      <c r="JSP762" s="31"/>
      <c r="JSQ762" s="31"/>
      <c r="JSR762" s="31"/>
      <c r="JSS762" s="31"/>
      <c r="JST762" s="31"/>
      <c r="JSU762" s="31"/>
      <c r="JSV762" s="31"/>
      <c r="JSW762" s="31"/>
      <c r="JSX762" s="31"/>
      <c r="JSY762" s="31"/>
      <c r="JSZ762" s="31"/>
      <c r="JTA762" s="31"/>
      <c r="JTB762" s="31"/>
      <c r="JTC762" s="31"/>
      <c r="JTD762" s="31"/>
      <c r="JTE762" s="31"/>
      <c r="JTF762" s="31"/>
      <c r="JTG762" s="31"/>
      <c r="JTH762" s="31"/>
      <c r="JTI762" s="31"/>
      <c r="JTJ762" s="31"/>
      <c r="JTK762" s="31"/>
      <c r="JTL762" s="31"/>
      <c r="JTM762" s="31"/>
      <c r="JTN762" s="31"/>
      <c r="JTO762" s="31"/>
      <c r="JTP762" s="31"/>
      <c r="JTQ762" s="31"/>
      <c r="JTR762" s="31"/>
      <c r="JTS762" s="31"/>
      <c r="JTT762" s="31"/>
      <c r="JTU762" s="31"/>
      <c r="JTV762" s="31"/>
      <c r="JTW762" s="31"/>
      <c r="JTX762" s="31"/>
      <c r="JTY762" s="31"/>
      <c r="JTZ762" s="31"/>
      <c r="JUA762" s="31"/>
      <c r="JUB762" s="31"/>
      <c r="JUC762" s="31"/>
      <c r="JUD762" s="31"/>
      <c r="JUE762" s="31"/>
      <c r="JUF762" s="31"/>
      <c r="JUG762" s="31"/>
      <c r="JUH762" s="31"/>
      <c r="JUI762" s="31"/>
      <c r="JUJ762" s="31"/>
      <c r="JUK762" s="31"/>
      <c r="JUL762" s="31"/>
      <c r="JUM762" s="31"/>
      <c r="JUN762" s="31"/>
      <c r="JUO762" s="31"/>
      <c r="JUP762" s="31"/>
      <c r="JUQ762" s="31"/>
      <c r="JUR762" s="31"/>
      <c r="JUS762" s="31"/>
      <c r="JUT762" s="31"/>
      <c r="JUU762" s="31"/>
      <c r="JUV762" s="31"/>
      <c r="JUW762" s="31"/>
      <c r="JUX762" s="31"/>
      <c r="JUY762" s="31"/>
      <c r="JUZ762" s="31"/>
      <c r="JVA762" s="31"/>
      <c r="JVB762" s="31"/>
      <c r="JVC762" s="31"/>
      <c r="JVD762" s="31"/>
      <c r="JVE762" s="31"/>
      <c r="JVF762" s="31"/>
      <c r="JVG762" s="31"/>
      <c r="JVH762" s="31"/>
      <c r="JVI762" s="31"/>
      <c r="JVJ762" s="31"/>
      <c r="JVK762" s="31"/>
      <c r="JVL762" s="31"/>
      <c r="JVM762" s="31"/>
      <c r="JVN762" s="31"/>
      <c r="JVO762" s="31"/>
      <c r="JVP762" s="31"/>
      <c r="JVQ762" s="31"/>
      <c r="JVR762" s="31"/>
      <c r="JVS762" s="31"/>
      <c r="JVT762" s="31"/>
      <c r="JVU762" s="31"/>
      <c r="JVV762" s="31"/>
      <c r="JVW762" s="31"/>
      <c r="JVX762" s="31"/>
      <c r="JVY762" s="31"/>
      <c r="JVZ762" s="31"/>
      <c r="JWA762" s="31"/>
      <c r="JWB762" s="31"/>
      <c r="JWC762" s="31"/>
      <c r="JWD762" s="31"/>
      <c r="JWE762" s="31"/>
      <c r="JWF762" s="31"/>
      <c r="JWG762" s="31"/>
      <c r="JWH762" s="31"/>
      <c r="JWI762" s="31"/>
      <c r="JWJ762" s="31"/>
      <c r="JWK762" s="31"/>
      <c r="JWL762" s="31"/>
      <c r="JWM762" s="31"/>
      <c r="JWN762" s="31"/>
      <c r="JWO762" s="31"/>
      <c r="JWP762" s="31"/>
      <c r="JWQ762" s="31"/>
      <c r="JWR762" s="31"/>
      <c r="JWS762" s="31"/>
      <c r="JWT762" s="31"/>
      <c r="JWU762" s="31"/>
      <c r="JWV762" s="31"/>
      <c r="JWW762" s="31"/>
      <c r="JWX762" s="31"/>
      <c r="JWY762" s="31"/>
      <c r="JWZ762" s="31"/>
      <c r="JXA762" s="31"/>
      <c r="JXB762" s="31"/>
      <c r="JXC762" s="31"/>
      <c r="JXD762" s="31"/>
      <c r="JXE762" s="31"/>
      <c r="JXF762" s="31"/>
      <c r="JXG762" s="31"/>
      <c r="JXH762" s="31"/>
      <c r="JXI762" s="31"/>
      <c r="JXJ762" s="31"/>
      <c r="JXK762" s="31"/>
      <c r="JXL762" s="31"/>
      <c r="JXM762" s="31"/>
      <c r="JXN762" s="31"/>
      <c r="JXO762" s="31"/>
      <c r="JXP762" s="31"/>
      <c r="JXQ762" s="31"/>
      <c r="JXR762" s="31"/>
      <c r="JXS762" s="31"/>
      <c r="JXT762" s="31"/>
      <c r="JXU762" s="31"/>
      <c r="JXV762" s="31"/>
      <c r="JXW762" s="31"/>
      <c r="JXX762" s="31"/>
      <c r="JXY762" s="31"/>
      <c r="JXZ762" s="31"/>
      <c r="JYA762" s="31"/>
      <c r="JYB762" s="31"/>
      <c r="JYC762" s="31"/>
      <c r="JYD762" s="31"/>
      <c r="JYE762" s="31"/>
      <c r="JYF762" s="31"/>
      <c r="JYG762" s="31"/>
      <c r="JYH762" s="31"/>
      <c r="JYI762" s="31"/>
      <c r="JYJ762" s="31"/>
      <c r="JYK762" s="31"/>
      <c r="JYL762" s="31"/>
      <c r="JYM762" s="31"/>
      <c r="JYN762" s="31"/>
      <c r="JYO762" s="31"/>
      <c r="JYP762" s="31"/>
      <c r="JYQ762" s="31"/>
      <c r="JYR762" s="31"/>
      <c r="JYS762" s="31"/>
      <c r="JYT762" s="31"/>
      <c r="JYU762" s="31"/>
      <c r="JYV762" s="31"/>
      <c r="JYW762" s="31"/>
      <c r="JYX762" s="31"/>
      <c r="JYY762" s="31"/>
      <c r="JYZ762" s="31"/>
      <c r="JZA762" s="31"/>
      <c r="JZB762" s="31"/>
      <c r="JZC762" s="31"/>
      <c r="JZD762" s="31"/>
      <c r="JZE762" s="31"/>
      <c r="JZF762" s="31"/>
      <c r="JZG762" s="31"/>
      <c r="JZH762" s="31"/>
      <c r="JZI762" s="31"/>
      <c r="JZJ762" s="31"/>
      <c r="JZK762" s="31"/>
      <c r="JZL762" s="31"/>
      <c r="JZM762" s="31"/>
      <c r="JZN762" s="31"/>
      <c r="JZO762" s="31"/>
      <c r="JZP762" s="31"/>
      <c r="JZQ762" s="31"/>
      <c r="JZR762" s="31"/>
      <c r="JZS762" s="31"/>
      <c r="JZT762" s="31"/>
      <c r="JZU762" s="31"/>
      <c r="JZV762" s="31"/>
      <c r="JZW762" s="31"/>
      <c r="JZX762" s="31"/>
      <c r="JZY762" s="31"/>
      <c r="JZZ762" s="31"/>
      <c r="KAA762" s="31"/>
      <c r="KAB762" s="31"/>
      <c r="KAC762" s="31"/>
      <c r="KAD762" s="31"/>
      <c r="KAE762" s="31"/>
      <c r="KAF762" s="31"/>
      <c r="KAG762" s="31"/>
      <c r="KAH762" s="31"/>
      <c r="KAI762" s="31"/>
      <c r="KAJ762" s="31"/>
      <c r="KAK762" s="31"/>
      <c r="KAL762" s="31"/>
      <c r="KAM762" s="31"/>
      <c r="KAN762" s="31"/>
      <c r="KAO762" s="31"/>
      <c r="KAP762" s="31"/>
      <c r="KAQ762" s="31"/>
      <c r="KAR762" s="31"/>
      <c r="KAS762" s="31"/>
      <c r="KAT762" s="31"/>
      <c r="KAU762" s="31"/>
      <c r="KAV762" s="31"/>
      <c r="KAW762" s="31"/>
      <c r="KAX762" s="31"/>
      <c r="KAY762" s="31"/>
      <c r="KAZ762" s="31"/>
      <c r="KBA762" s="31"/>
      <c r="KBB762" s="31"/>
      <c r="KBC762" s="31"/>
      <c r="KBD762" s="31"/>
      <c r="KBE762" s="31"/>
      <c r="KBF762" s="31"/>
      <c r="KBG762" s="31"/>
      <c r="KBH762" s="31"/>
      <c r="KBI762" s="31"/>
      <c r="KBJ762" s="31"/>
      <c r="KBK762" s="31"/>
      <c r="KBL762" s="31"/>
      <c r="KBM762" s="31"/>
      <c r="KBN762" s="31"/>
      <c r="KBO762" s="31"/>
      <c r="KBP762" s="31"/>
      <c r="KBQ762" s="31"/>
      <c r="KBR762" s="31"/>
      <c r="KBS762" s="31"/>
      <c r="KBT762" s="31"/>
      <c r="KBU762" s="31"/>
      <c r="KBV762" s="31"/>
      <c r="KBW762" s="31"/>
      <c r="KBX762" s="31"/>
      <c r="KBY762" s="31"/>
      <c r="KBZ762" s="31"/>
      <c r="KCA762" s="31"/>
      <c r="KCB762" s="31"/>
      <c r="KCC762" s="31"/>
      <c r="KCD762" s="31"/>
      <c r="KCE762" s="31"/>
      <c r="KCF762" s="31"/>
      <c r="KCG762" s="31"/>
      <c r="KCH762" s="31"/>
      <c r="KCI762" s="31"/>
      <c r="KCJ762" s="31"/>
      <c r="KCK762" s="31"/>
      <c r="KCL762" s="31"/>
      <c r="KCM762" s="31"/>
      <c r="KCN762" s="31"/>
      <c r="KCO762" s="31"/>
      <c r="KCP762" s="31"/>
      <c r="KCQ762" s="31"/>
      <c r="KCR762" s="31"/>
      <c r="KCS762" s="31"/>
      <c r="KCT762" s="31"/>
      <c r="KCU762" s="31"/>
      <c r="KCV762" s="31"/>
      <c r="KCW762" s="31"/>
      <c r="KCX762" s="31"/>
      <c r="KCY762" s="31"/>
      <c r="KCZ762" s="31"/>
      <c r="KDA762" s="31"/>
      <c r="KDB762" s="31"/>
      <c r="KDC762" s="31"/>
      <c r="KDD762" s="31"/>
      <c r="KDE762" s="31"/>
      <c r="KDF762" s="31"/>
      <c r="KDG762" s="31"/>
      <c r="KDH762" s="31"/>
      <c r="KDI762" s="31"/>
      <c r="KDJ762" s="31"/>
      <c r="KDK762" s="31"/>
      <c r="KDL762" s="31"/>
      <c r="KDM762" s="31"/>
      <c r="KDN762" s="31"/>
      <c r="KDO762" s="31"/>
      <c r="KDP762" s="31"/>
      <c r="KDQ762" s="31"/>
      <c r="KDR762" s="31"/>
      <c r="KDS762" s="31"/>
      <c r="KDT762" s="31"/>
      <c r="KDU762" s="31"/>
      <c r="KDV762" s="31"/>
      <c r="KDW762" s="31"/>
      <c r="KDX762" s="31"/>
      <c r="KDY762" s="31"/>
      <c r="KDZ762" s="31"/>
      <c r="KEA762" s="31"/>
      <c r="KEB762" s="31"/>
      <c r="KEC762" s="31"/>
      <c r="KED762" s="31"/>
      <c r="KEE762" s="31"/>
      <c r="KEF762" s="31"/>
      <c r="KEG762" s="31"/>
      <c r="KEH762" s="31"/>
      <c r="KEI762" s="31"/>
      <c r="KEJ762" s="31"/>
      <c r="KEK762" s="31"/>
      <c r="KEL762" s="31"/>
      <c r="KEM762" s="31"/>
      <c r="KEN762" s="31"/>
      <c r="KEO762" s="31"/>
      <c r="KEP762" s="31"/>
      <c r="KEQ762" s="31"/>
      <c r="KER762" s="31"/>
      <c r="KES762" s="31"/>
      <c r="KET762" s="31"/>
      <c r="KEU762" s="31"/>
      <c r="KEV762" s="31"/>
      <c r="KEW762" s="31"/>
      <c r="KEX762" s="31"/>
      <c r="KEY762" s="31"/>
      <c r="KEZ762" s="31"/>
      <c r="KFA762" s="31"/>
      <c r="KFB762" s="31"/>
      <c r="KFC762" s="31"/>
      <c r="KFD762" s="31"/>
      <c r="KFE762" s="31"/>
      <c r="KFF762" s="31"/>
      <c r="KFG762" s="31"/>
      <c r="KFH762" s="31"/>
      <c r="KFI762" s="31"/>
      <c r="KFJ762" s="31"/>
      <c r="KFK762" s="31"/>
      <c r="KFL762" s="31"/>
      <c r="KFM762" s="31"/>
      <c r="KFN762" s="31"/>
      <c r="KFO762" s="31"/>
      <c r="KFP762" s="31"/>
      <c r="KFQ762" s="31"/>
      <c r="KFR762" s="31"/>
      <c r="KFS762" s="31"/>
      <c r="KFT762" s="31"/>
      <c r="KFU762" s="31"/>
      <c r="KFV762" s="31"/>
      <c r="KFW762" s="31"/>
      <c r="KFX762" s="31"/>
      <c r="KFY762" s="31"/>
      <c r="KFZ762" s="31"/>
      <c r="KGA762" s="31"/>
      <c r="KGB762" s="31"/>
      <c r="KGC762" s="31"/>
      <c r="KGD762" s="31"/>
      <c r="KGE762" s="31"/>
      <c r="KGF762" s="31"/>
      <c r="KGG762" s="31"/>
      <c r="KGH762" s="31"/>
      <c r="KGI762" s="31"/>
      <c r="KGJ762" s="31"/>
      <c r="KGK762" s="31"/>
      <c r="KGL762" s="31"/>
      <c r="KGM762" s="31"/>
      <c r="KGN762" s="31"/>
      <c r="KGO762" s="31"/>
      <c r="KGP762" s="31"/>
      <c r="KGQ762" s="31"/>
      <c r="KGR762" s="31"/>
      <c r="KGS762" s="31"/>
      <c r="KGT762" s="31"/>
      <c r="KGU762" s="31"/>
      <c r="KGV762" s="31"/>
      <c r="KGW762" s="31"/>
      <c r="KGX762" s="31"/>
      <c r="KGY762" s="31"/>
      <c r="KGZ762" s="31"/>
      <c r="KHA762" s="31"/>
      <c r="KHB762" s="31"/>
      <c r="KHC762" s="31"/>
      <c r="KHD762" s="31"/>
      <c r="KHE762" s="31"/>
      <c r="KHF762" s="31"/>
      <c r="KHG762" s="31"/>
      <c r="KHH762" s="31"/>
      <c r="KHI762" s="31"/>
      <c r="KHJ762" s="31"/>
      <c r="KHK762" s="31"/>
      <c r="KHL762" s="31"/>
      <c r="KHM762" s="31"/>
      <c r="KHN762" s="31"/>
      <c r="KHO762" s="31"/>
      <c r="KHP762" s="31"/>
      <c r="KHQ762" s="31"/>
      <c r="KHR762" s="31"/>
      <c r="KHS762" s="31"/>
      <c r="KHT762" s="31"/>
      <c r="KHU762" s="31"/>
      <c r="KHV762" s="31"/>
      <c r="KHW762" s="31"/>
      <c r="KHX762" s="31"/>
      <c r="KHY762" s="31"/>
      <c r="KHZ762" s="31"/>
      <c r="KIA762" s="31"/>
      <c r="KIB762" s="31"/>
      <c r="KIC762" s="31"/>
      <c r="KID762" s="31"/>
      <c r="KIE762" s="31"/>
      <c r="KIF762" s="31"/>
      <c r="KIG762" s="31"/>
      <c r="KIH762" s="31"/>
      <c r="KII762" s="31"/>
      <c r="KIJ762" s="31"/>
      <c r="KIK762" s="31"/>
      <c r="KIL762" s="31"/>
      <c r="KIM762" s="31"/>
      <c r="KIN762" s="31"/>
      <c r="KIO762" s="31"/>
      <c r="KIP762" s="31"/>
      <c r="KIQ762" s="31"/>
      <c r="KIR762" s="31"/>
      <c r="KIS762" s="31"/>
      <c r="KIT762" s="31"/>
      <c r="KIU762" s="31"/>
      <c r="KIV762" s="31"/>
      <c r="KIW762" s="31"/>
      <c r="KIX762" s="31"/>
      <c r="KIY762" s="31"/>
      <c r="KIZ762" s="31"/>
      <c r="KJA762" s="31"/>
      <c r="KJB762" s="31"/>
      <c r="KJC762" s="31"/>
      <c r="KJD762" s="31"/>
      <c r="KJE762" s="31"/>
      <c r="KJF762" s="31"/>
      <c r="KJG762" s="31"/>
      <c r="KJH762" s="31"/>
      <c r="KJI762" s="31"/>
      <c r="KJJ762" s="31"/>
      <c r="KJK762" s="31"/>
      <c r="KJL762" s="31"/>
      <c r="KJM762" s="31"/>
      <c r="KJN762" s="31"/>
      <c r="KJO762" s="31"/>
      <c r="KJP762" s="31"/>
      <c r="KJQ762" s="31"/>
      <c r="KJR762" s="31"/>
      <c r="KJS762" s="31"/>
      <c r="KJT762" s="31"/>
      <c r="KJU762" s="31"/>
      <c r="KJV762" s="31"/>
      <c r="KJW762" s="31"/>
      <c r="KJX762" s="31"/>
      <c r="KJY762" s="31"/>
      <c r="KJZ762" s="31"/>
      <c r="KKA762" s="31"/>
      <c r="KKB762" s="31"/>
      <c r="KKC762" s="31"/>
      <c r="KKD762" s="31"/>
      <c r="KKE762" s="31"/>
      <c r="KKF762" s="31"/>
      <c r="KKG762" s="31"/>
      <c r="KKH762" s="31"/>
      <c r="KKI762" s="31"/>
      <c r="KKJ762" s="31"/>
      <c r="KKK762" s="31"/>
      <c r="KKL762" s="31"/>
      <c r="KKM762" s="31"/>
      <c r="KKN762" s="31"/>
      <c r="KKO762" s="31"/>
      <c r="KKP762" s="31"/>
      <c r="KKQ762" s="31"/>
      <c r="KKR762" s="31"/>
      <c r="KKS762" s="31"/>
      <c r="KKT762" s="31"/>
      <c r="KKU762" s="31"/>
      <c r="KKV762" s="31"/>
      <c r="KKW762" s="31"/>
      <c r="KKX762" s="31"/>
      <c r="KKY762" s="31"/>
      <c r="KKZ762" s="31"/>
      <c r="KLA762" s="31"/>
      <c r="KLB762" s="31"/>
      <c r="KLC762" s="31"/>
      <c r="KLD762" s="31"/>
      <c r="KLE762" s="31"/>
      <c r="KLF762" s="31"/>
      <c r="KLG762" s="31"/>
      <c r="KLH762" s="31"/>
      <c r="KLI762" s="31"/>
      <c r="KLJ762" s="31"/>
      <c r="KLK762" s="31"/>
      <c r="KLL762" s="31"/>
      <c r="KLM762" s="31"/>
      <c r="KLN762" s="31"/>
      <c r="KLO762" s="31"/>
      <c r="KLP762" s="31"/>
      <c r="KLQ762" s="31"/>
      <c r="KLR762" s="31"/>
      <c r="KLS762" s="31"/>
      <c r="KLT762" s="31"/>
      <c r="KLU762" s="31"/>
      <c r="KLV762" s="31"/>
      <c r="KLW762" s="31"/>
      <c r="KLX762" s="31"/>
      <c r="KLY762" s="31"/>
      <c r="KLZ762" s="31"/>
      <c r="KMA762" s="31"/>
      <c r="KMB762" s="31"/>
      <c r="KMC762" s="31"/>
      <c r="KMD762" s="31"/>
      <c r="KME762" s="31"/>
      <c r="KMF762" s="31"/>
      <c r="KMG762" s="31"/>
      <c r="KMH762" s="31"/>
      <c r="KMI762" s="31"/>
      <c r="KMJ762" s="31"/>
      <c r="KMK762" s="31"/>
      <c r="KML762" s="31"/>
      <c r="KMM762" s="31"/>
      <c r="KMN762" s="31"/>
      <c r="KMO762" s="31"/>
      <c r="KMP762" s="31"/>
      <c r="KMQ762" s="31"/>
      <c r="KMR762" s="31"/>
      <c r="KMS762" s="31"/>
      <c r="KMT762" s="31"/>
      <c r="KMU762" s="31"/>
      <c r="KMV762" s="31"/>
      <c r="KMW762" s="31"/>
      <c r="KMX762" s="31"/>
      <c r="KMY762" s="31"/>
      <c r="KMZ762" s="31"/>
      <c r="KNA762" s="31"/>
      <c r="KNB762" s="31"/>
      <c r="KNC762" s="31"/>
      <c r="KND762" s="31"/>
      <c r="KNE762" s="31"/>
      <c r="KNF762" s="31"/>
      <c r="KNG762" s="31"/>
      <c r="KNH762" s="31"/>
      <c r="KNI762" s="31"/>
      <c r="KNJ762" s="31"/>
      <c r="KNK762" s="31"/>
      <c r="KNL762" s="31"/>
      <c r="KNM762" s="31"/>
      <c r="KNN762" s="31"/>
      <c r="KNO762" s="31"/>
      <c r="KNP762" s="31"/>
      <c r="KNQ762" s="31"/>
      <c r="KNR762" s="31"/>
      <c r="KNS762" s="31"/>
      <c r="KNT762" s="31"/>
      <c r="KNU762" s="31"/>
      <c r="KNV762" s="31"/>
      <c r="KNW762" s="31"/>
      <c r="KNX762" s="31"/>
      <c r="KNY762" s="31"/>
      <c r="KNZ762" s="31"/>
      <c r="KOA762" s="31"/>
      <c r="KOB762" s="31"/>
      <c r="KOC762" s="31"/>
      <c r="KOD762" s="31"/>
      <c r="KOE762" s="31"/>
      <c r="KOF762" s="31"/>
      <c r="KOG762" s="31"/>
      <c r="KOH762" s="31"/>
      <c r="KOI762" s="31"/>
      <c r="KOJ762" s="31"/>
      <c r="KOK762" s="31"/>
      <c r="KOL762" s="31"/>
      <c r="KOM762" s="31"/>
      <c r="KON762" s="31"/>
      <c r="KOO762" s="31"/>
      <c r="KOP762" s="31"/>
      <c r="KOQ762" s="31"/>
      <c r="KOR762" s="31"/>
      <c r="KOS762" s="31"/>
      <c r="KOT762" s="31"/>
      <c r="KOU762" s="31"/>
      <c r="KOV762" s="31"/>
      <c r="KOW762" s="31"/>
      <c r="KOX762" s="31"/>
      <c r="KOY762" s="31"/>
      <c r="KOZ762" s="31"/>
      <c r="KPA762" s="31"/>
      <c r="KPB762" s="31"/>
      <c r="KPC762" s="31"/>
      <c r="KPD762" s="31"/>
      <c r="KPE762" s="31"/>
      <c r="KPF762" s="31"/>
      <c r="KPG762" s="31"/>
      <c r="KPH762" s="31"/>
      <c r="KPI762" s="31"/>
      <c r="KPJ762" s="31"/>
      <c r="KPK762" s="31"/>
      <c r="KPL762" s="31"/>
      <c r="KPM762" s="31"/>
      <c r="KPN762" s="31"/>
      <c r="KPO762" s="31"/>
      <c r="KPP762" s="31"/>
      <c r="KPQ762" s="31"/>
      <c r="KPR762" s="31"/>
      <c r="KPS762" s="31"/>
      <c r="KPT762" s="31"/>
      <c r="KPU762" s="31"/>
      <c r="KPV762" s="31"/>
      <c r="KPW762" s="31"/>
      <c r="KPX762" s="31"/>
      <c r="KPY762" s="31"/>
      <c r="KPZ762" s="31"/>
      <c r="KQA762" s="31"/>
      <c r="KQB762" s="31"/>
      <c r="KQC762" s="31"/>
      <c r="KQD762" s="31"/>
      <c r="KQE762" s="31"/>
      <c r="KQF762" s="31"/>
      <c r="KQG762" s="31"/>
      <c r="KQH762" s="31"/>
      <c r="KQI762" s="31"/>
      <c r="KQJ762" s="31"/>
      <c r="KQK762" s="31"/>
      <c r="KQL762" s="31"/>
      <c r="KQM762" s="31"/>
      <c r="KQN762" s="31"/>
      <c r="KQO762" s="31"/>
      <c r="KQP762" s="31"/>
      <c r="KQQ762" s="31"/>
      <c r="KQR762" s="31"/>
      <c r="KQS762" s="31"/>
      <c r="KQT762" s="31"/>
      <c r="KQU762" s="31"/>
      <c r="KQV762" s="31"/>
      <c r="KQW762" s="31"/>
      <c r="KQX762" s="31"/>
      <c r="KQY762" s="31"/>
      <c r="KQZ762" s="31"/>
      <c r="KRA762" s="31"/>
      <c r="KRB762" s="31"/>
      <c r="KRC762" s="31"/>
      <c r="KRD762" s="31"/>
      <c r="KRE762" s="31"/>
      <c r="KRF762" s="31"/>
      <c r="KRG762" s="31"/>
      <c r="KRH762" s="31"/>
      <c r="KRI762" s="31"/>
      <c r="KRJ762" s="31"/>
      <c r="KRK762" s="31"/>
      <c r="KRL762" s="31"/>
      <c r="KRM762" s="31"/>
      <c r="KRN762" s="31"/>
      <c r="KRO762" s="31"/>
      <c r="KRP762" s="31"/>
      <c r="KRQ762" s="31"/>
      <c r="KRR762" s="31"/>
      <c r="KRS762" s="31"/>
      <c r="KRT762" s="31"/>
      <c r="KRU762" s="31"/>
      <c r="KRV762" s="31"/>
      <c r="KRW762" s="31"/>
      <c r="KRX762" s="31"/>
      <c r="KRY762" s="31"/>
      <c r="KRZ762" s="31"/>
      <c r="KSA762" s="31"/>
      <c r="KSB762" s="31"/>
      <c r="KSC762" s="31"/>
      <c r="KSD762" s="31"/>
      <c r="KSE762" s="31"/>
      <c r="KSF762" s="31"/>
      <c r="KSG762" s="31"/>
      <c r="KSH762" s="31"/>
      <c r="KSI762" s="31"/>
      <c r="KSJ762" s="31"/>
      <c r="KSK762" s="31"/>
      <c r="KSL762" s="31"/>
      <c r="KSM762" s="31"/>
      <c r="KSN762" s="31"/>
      <c r="KSO762" s="31"/>
      <c r="KSP762" s="31"/>
      <c r="KSQ762" s="31"/>
      <c r="KSR762" s="31"/>
      <c r="KSS762" s="31"/>
      <c r="KST762" s="31"/>
      <c r="KSU762" s="31"/>
      <c r="KSV762" s="31"/>
      <c r="KSW762" s="31"/>
      <c r="KSX762" s="31"/>
      <c r="KSY762" s="31"/>
      <c r="KSZ762" s="31"/>
      <c r="KTA762" s="31"/>
      <c r="KTB762" s="31"/>
      <c r="KTC762" s="31"/>
      <c r="KTD762" s="31"/>
      <c r="KTE762" s="31"/>
      <c r="KTF762" s="31"/>
      <c r="KTG762" s="31"/>
      <c r="KTH762" s="31"/>
      <c r="KTI762" s="31"/>
      <c r="KTJ762" s="31"/>
      <c r="KTK762" s="31"/>
      <c r="KTL762" s="31"/>
      <c r="KTM762" s="31"/>
      <c r="KTN762" s="31"/>
      <c r="KTO762" s="31"/>
      <c r="KTP762" s="31"/>
      <c r="KTQ762" s="31"/>
      <c r="KTR762" s="31"/>
      <c r="KTS762" s="31"/>
      <c r="KTT762" s="31"/>
      <c r="KTU762" s="31"/>
      <c r="KTV762" s="31"/>
      <c r="KTW762" s="31"/>
      <c r="KTX762" s="31"/>
      <c r="KTY762" s="31"/>
      <c r="KTZ762" s="31"/>
      <c r="KUA762" s="31"/>
      <c r="KUB762" s="31"/>
      <c r="KUC762" s="31"/>
      <c r="KUD762" s="31"/>
      <c r="KUE762" s="31"/>
      <c r="KUF762" s="31"/>
      <c r="KUG762" s="31"/>
      <c r="KUH762" s="31"/>
      <c r="KUI762" s="31"/>
      <c r="KUJ762" s="31"/>
      <c r="KUK762" s="31"/>
      <c r="KUL762" s="31"/>
      <c r="KUM762" s="31"/>
      <c r="KUN762" s="31"/>
      <c r="KUO762" s="31"/>
      <c r="KUP762" s="31"/>
      <c r="KUQ762" s="31"/>
      <c r="KUR762" s="31"/>
      <c r="KUS762" s="31"/>
      <c r="KUT762" s="31"/>
      <c r="KUU762" s="31"/>
      <c r="KUV762" s="31"/>
      <c r="KUW762" s="31"/>
      <c r="KUX762" s="31"/>
      <c r="KUY762" s="31"/>
      <c r="KUZ762" s="31"/>
      <c r="KVA762" s="31"/>
      <c r="KVB762" s="31"/>
      <c r="KVC762" s="31"/>
      <c r="KVD762" s="31"/>
      <c r="KVE762" s="31"/>
      <c r="KVF762" s="31"/>
      <c r="KVG762" s="31"/>
      <c r="KVH762" s="31"/>
      <c r="KVI762" s="31"/>
      <c r="KVJ762" s="31"/>
      <c r="KVK762" s="31"/>
      <c r="KVL762" s="31"/>
      <c r="KVM762" s="31"/>
      <c r="KVN762" s="31"/>
      <c r="KVO762" s="31"/>
      <c r="KVP762" s="31"/>
      <c r="KVQ762" s="31"/>
      <c r="KVR762" s="31"/>
      <c r="KVS762" s="31"/>
      <c r="KVT762" s="31"/>
      <c r="KVU762" s="31"/>
      <c r="KVV762" s="31"/>
      <c r="KVW762" s="31"/>
      <c r="KVX762" s="31"/>
      <c r="KVY762" s="31"/>
      <c r="KVZ762" s="31"/>
      <c r="KWA762" s="31"/>
      <c r="KWB762" s="31"/>
      <c r="KWC762" s="31"/>
      <c r="KWD762" s="31"/>
      <c r="KWE762" s="31"/>
      <c r="KWF762" s="31"/>
      <c r="KWG762" s="31"/>
      <c r="KWH762" s="31"/>
      <c r="KWI762" s="31"/>
      <c r="KWJ762" s="31"/>
      <c r="KWK762" s="31"/>
      <c r="KWL762" s="31"/>
      <c r="KWM762" s="31"/>
      <c r="KWN762" s="31"/>
      <c r="KWO762" s="31"/>
      <c r="KWP762" s="31"/>
      <c r="KWQ762" s="31"/>
      <c r="KWR762" s="31"/>
      <c r="KWS762" s="31"/>
      <c r="KWT762" s="31"/>
      <c r="KWU762" s="31"/>
      <c r="KWV762" s="31"/>
      <c r="KWW762" s="31"/>
      <c r="KWX762" s="31"/>
      <c r="KWY762" s="31"/>
      <c r="KWZ762" s="31"/>
      <c r="KXA762" s="31"/>
      <c r="KXB762" s="31"/>
      <c r="KXC762" s="31"/>
      <c r="KXD762" s="31"/>
      <c r="KXE762" s="31"/>
      <c r="KXF762" s="31"/>
      <c r="KXG762" s="31"/>
      <c r="KXH762" s="31"/>
      <c r="KXI762" s="31"/>
      <c r="KXJ762" s="31"/>
      <c r="KXK762" s="31"/>
      <c r="KXL762" s="31"/>
      <c r="KXM762" s="31"/>
      <c r="KXN762" s="31"/>
      <c r="KXO762" s="31"/>
      <c r="KXP762" s="31"/>
      <c r="KXQ762" s="31"/>
      <c r="KXR762" s="31"/>
      <c r="KXS762" s="31"/>
      <c r="KXT762" s="31"/>
      <c r="KXU762" s="31"/>
      <c r="KXV762" s="31"/>
      <c r="KXW762" s="31"/>
      <c r="KXX762" s="31"/>
      <c r="KXY762" s="31"/>
      <c r="KXZ762" s="31"/>
      <c r="KYA762" s="31"/>
      <c r="KYB762" s="31"/>
      <c r="KYC762" s="31"/>
      <c r="KYD762" s="31"/>
      <c r="KYE762" s="31"/>
      <c r="KYF762" s="31"/>
      <c r="KYG762" s="31"/>
      <c r="KYH762" s="31"/>
      <c r="KYI762" s="31"/>
      <c r="KYJ762" s="31"/>
      <c r="KYK762" s="31"/>
      <c r="KYL762" s="31"/>
      <c r="KYM762" s="31"/>
      <c r="KYN762" s="31"/>
      <c r="KYO762" s="31"/>
      <c r="KYP762" s="31"/>
      <c r="KYQ762" s="31"/>
      <c r="KYR762" s="31"/>
      <c r="KYS762" s="31"/>
      <c r="KYT762" s="31"/>
      <c r="KYU762" s="31"/>
      <c r="KYV762" s="31"/>
      <c r="KYW762" s="31"/>
      <c r="KYX762" s="31"/>
      <c r="KYY762" s="31"/>
      <c r="KYZ762" s="31"/>
      <c r="KZA762" s="31"/>
      <c r="KZB762" s="31"/>
      <c r="KZC762" s="31"/>
      <c r="KZD762" s="31"/>
      <c r="KZE762" s="31"/>
      <c r="KZF762" s="31"/>
      <c r="KZG762" s="31"/>
      <c r="KZH762" s="31"/>
      <c r="KZI762" s="31"/>
      <c r="KZJ762" s="31"/>
      <c r="KZK762" s="31"/>
      <c r="KZL762" s="31"/>
      <c r="KZM762" s="31"/>
      <c r="KZN762" s="31"/>
      <c r="KZO762" s="31"/>
      <c r="KZP762" s="31"/>
      <c r="KZQ762" s="31"/>
      <c r="KZR762" s="31"/>
      <c r="KZS762" s="31"/>
      <c r="KZT762" s="31"/>
      <c r="KZU762" s="31"/>
      <c r="KZV762" s="31"/>
      <c r="KZW762" s="31"/>
      <c r="KZX762" s="31"/>
      <c r="KZY762" s="31"/>
      <c r="KZZ762" s="31"/>
      <c r="LAA762" s="31"/>
      <c r="LAB762" s="31"/>
      <c r="LAC762" s="31"/>
      <c r="LAD762" s="31"/>
      <c r="LAE762" s="31"/>
      <c r="LAF762" s="31"/>
      <c r="LAG762" s="31"/>
      <c r="LAH762" s="31"/>
      <c r="LAI762" s="31"/>
      <c r="LAJ762" s="31"/>
      <c r="LAK762" s="31"/>
      <c r="LAL762" s="31"/>
      <c r="LAM762" s="31"/>
      <c r="LAN762" s="31"/>
      <c r="LAO762" s="31"/>
      <c r="LAP762" s="31"/>
      <c r="LAQ762" s="31"/>
      <c r="LAR762" s="31"/>
      <c r="LAS762" s="31"/>
      <c r="LAT762" s="31"/>
      <c r="LAU762" s="31"/>
      <c r="LAV762" s="31"/>
      <c r="LAW762" s="31"/>
      <c r="LAX762" s="31"/>
      <c r="LAY762" s="31"/>
      <c r="LAZ762" s="31"/>
      <c r="LBA762" s="31"/>
      <c r="LBB762" s="31"/>
      <c r="LBC762" s="31"/>
      <c r="LBD762" s="31"/>
      <c r="LBE762" s="31"/>
      <c r="LBF762" s="31"/>
      <c r="LBG762" s="31"/>
      <c r="LBH762" s="31"/>
      <c r="LBI762" s="31"/>
      <c r="LBJ762" s="31"/>
      <c r="LBK762" s="31"/>
      <c r="LBL762" s="31"/>
      <c r="LBM762" s="31"/>
      <c r="LBN762" s="31"/>
      <c r="LBO762" s="31"/>
      <c r="LBP762" s="31"/>
      <c r="LBQ762" s="31"/>
      <c r="LBR762" s="31"/>
      <c r="LBS762" s="31"/>
      <c r="LBT762" s="31"/>
      <c r="LBU762" s="31"/>
      <c r="LBV762" s="31"/>
      <c r="LBW762" s="31"/>
      <c r="LBX762" s="31"/>
      <c r="LBY762" s="31"/>
      <c r="LBZ762" s="31"/>
      <c r="LCA762" s="31"/>
      <c r="LCB762" s="31"/>
      <c r="LCC762" s="31"/>
      <c r="LCD762" s="31"/>
      <c r="LCE762" s="31"/>
      <c r="LCF762" s="31"/>
      <c r="LCG762" s="31"/>
      <c r="LCH762" s="31"/>
      <c r="LCI762" s="31"/>
      <c r="LCJ762" s="31"/>
      <c r="LCK762" s="31"/>
      <c r="LCL762" s="31"/>
      <c r="LCM762" s="31"/>
      <c r="LCN762" s="31"/>
      <c r="LCO762" s="31"/>
      <c r="LCP762" s="31"/>
      <c r="LCQ762" s="31"/>
      <c r="LCR762" s="31"/>
      <c r="LCS762" s="31"/>
      <c r="LCT762" s="31"/>
      <c r="LCU762" s="31"/>
      <c r="LCV762" s="31"/>
      <c r="LCW762" s="31"/>
      <c r="LCX762" s="31"/>
      <c r="LCY762" s="31"/>
      <c r="LCZ762" s="31"/>
      <c r="LDA762" s="31"/>
      <c r="LDB762" s="31"/>
      <c r="LDC762" s="31"/>
      <c r="LDD762" s="31"/>
      <c r="LDE762" s="31"/>
      <c r="LDF762" s="31"/>
      <c r="LDG762" s="31"/>
      <c r="LDH762" s="31"/>
      <c r="LDI762" s="31"/>
      <c r="LDJ762" s="31"/>
      <c r="LDK762" s="31"/>
      <c r="LDL762" s="31"/>
      <c r="LDM762" s="31"/>
      <c r="LDN762" s="31"/>
      <c r="LDO762" s="31"/>
      <c r="LDP762" s="31"/>
      <c r="LDQ762" s="31"/>
      <c r="LDR762" s="31"/>
      <c r="LDS762" s="31"/>
      <c r="LDT762" s="31"/>
      <c r="LDU762" s="31"/>
      <c r="LDV762" s="31"/>
      <c r="LDW762" s="31"/>
      <c r="LDX762" s="31"/>
      <c r="LDY762" s="31"/>
      <c r="LDZ762" s="31"/>
      <c r="LEA762" s="31"/>
      <c r="LEB762" s="31"/>
      <c r="LEC762" s="31"/>
      <c r="LED762" s="31"/>
      <c r="LEE762" s="31"/>
      <c r="LEF762" s="31"/>
      <c r="LEG762" s="31"/>
      <c r="LEH762" s="31"/>
      <c r="LEI762" s="31"/>
      <c r="LEJ762" s="31"/>
      <c r="LEK762" s="31"/>
      <c r="LEL762" s="31"/>
      <c r="LEM762" s="31"/>
      <c r="LEN762" s="31"/>
      <c r="LEO762" s="31"/>
      <c r="LEP762" s="31"/>
      <c r="LEQ762" s="31"/>
      <c r="LER762" s="31"/>
      <c r="LES762" s="31"/>
      <c r="LET762" s="31"/>
      <c r="LEU762" s="31"/>
      <c r="LEV762" s="31"/>
      <c r="LEW762" s="31"/>
      <c r="LEX762" s="31"/>
      <c r="LEY762" s="31"/>
      <c r="LEZ762" s="31"/>
      <c r="LFA762" s="31"/>
      <c r="LFB762" s="31"/>
      <c r="LFC762" s="31"/>
      <c r="LFD762" s="31"/>
      <c r="LFE762" s="31"/>
      <c r="LFF762" s="31"/>
      <c r="LFG762" s="31"/>
      <c r="LFH762" s="31"/>
      <c r="LFI762" s="31"/>
      <c r="LFJ762" s="31"/>
      <c r="LFK762" s="31"/>
      <c r="LFL762" s="31"/>
      <c r="LFM762" s="31"/>
      <c r="LFN762" s="31"/>
      <c r="LFO762" s="31"/>
      <c r="LFP762" s="31"/>
      <c r="LFQ762" s="31"/>
      <c r="LFR762" s="31"/>
      <c r="LFS762" s="31"/>
      <c r="LFT762" s="31"/>
      <c r="LFU762" s="31"/>
      <c r="LFV762" s="31"/>
      <c r="LFW762" s="31"/>
      <c r="LFX762" s="31"/>
      <c r="LFY762" s="31"/>
      <c r="LFZ762" s="31"/>
      <c r="LGA762" s="31"/>
      <c r="LGB762" s="31"/>
      <c r="LGC762" s="31"/>
      <c r="LGD762" s="31"/>
      <c r="LGE762" s="31"/>
      <c r="LGF762" s="31"/>
      <c r="LGG762" s="31"/>
      <c r="LGH762" s="31"/>
      <c r="LGI762" s="31"/>
      <c r="LGJ762" s="31"/>
      <c r="LGK762" s="31"/>
      <c r="LGL762" s="31"/>
      <c r="LGM762" s="31"/>
      <c r="LGN762" s="31"/>
      <c r="LGO762" s="31"/>
      <c r="LGP762" s="31"/>
      <c r="LGQ762" s="31"/>
      <c r="LGR762" s="31"/>
      <c r="LGS762" s="31"/>
      <c r="LGT762" s="31"/>
      <c r="LGU762" s="31"/>
      <c r="LGV762" s="31"/>
      <c r="LGW762" s="31"/>
      <c r="LGX762" s="31"/>
      <c r="LGY762" s="31"/>
      <c r="LGZ762" s="31"/>
      <c r="LHA762" s="31"/>
      <c r="LHB762" s="31"/>
      <c r="LHC762" s="31"/>
      <c r="LHD762" s="31"/>
      <c r="LHE762" s="31"/>
      <c r="LHF762" s="31"/>
      <c r="LHG762" s="31"/>
      <c r="LHH762" s="31"/>
      <c r="LHI762" s="31"/>
      <c r="LHJ762" s="31"/>
      <c r="LHK762" s="31"/>
      <c r="LHL762" s="31"/>
      <c r="LHM762" s="31"/>
      <c r="LHN762" s="31"/>
      <c r="LHO762" s="31"/>
      <c r="LHP762" s="31"/>
      <c r="LHQ762" s="31"/>
      <c r="LHR762" s="31"/>
      <c r="LHS762" s="31"/>
      <c r="LHT762" s="31"/>
      <c r="LHU762" s="31"/>
      <c r="LHV762" s="31"/>
      <c r="LHW762" s="31"/>
      <c r="LHX762" s="31"/>
      <c r="LHY762" s="31"/>
      <c r="LHZ762" s="31"/>
      <c r="LIA762" s="31"/>
      <c r="LIB762" s="31"/>
      <c r="LIC762" s="31"/>
      <c r="LID762" s="31"/>
      <c r="LIE762" s="31"/>
      <c r="LIF762" s="31"/>
      <c r="LIG762" s="31"/>
      <c r="LIH762" s="31"/>
      <c r="LII762" s="31"/>
      <c r="LIJ762" s="31"/>
      <c r="LIK762" s="31"/>
      <c r="LIL762" s="31"/>
      <c r="LIM762" s="31"/>
      <c r="LIN762" s="31"/>
      <c r="LIO762" s="31"/>
      <c r="LIP762" s="31"/>
      <c r="LIQ762" s="31"/>
      <c r="LIR762" s="31"/>
      <c r="LIS762" s="31"/>
      <c r="LIT762" s="31"/>
      <c r="LIU762" s="31"/>
      <c r="LIV762" s="31"/>
      <c r="LIW762" s="31"/>
      <c r="LIX762" s="31"/>
      <c r="LIY762" s="31"/>
      <c r="LIZ762" s="31"/>
      <c r="LJA762" s="31"/>
      <c r="LJB762" s="31"/>
      <c r="LJC762" s="31"/>
      <c r="LJD762" s="31"/>
      <c r="LJE762" s="31"/>
      <c r="LJF762" s="31"/>
      <c r="LJG762" s="31"/>
      <c r="LJH762" s="31"/>
      <c r="LJI762" s="31"/>
      <c r="LJJ762" s="31"/>
      <c r="LJK762" s="31"/>
      <c r="LJL762" s="31"/>
      <c r="LJM762" s="31"/>
      <c r="LJN762" s="31"/>
      <c r="LJO762" s="31"/>
      <c r="LJP762" s="31"/>
      <c r="LJQ762" s="31"/>
      <c r="LJR762" s="31"/>
      <c r="LJS762" s="31"/>
      <c r="LJT762" s="31"/>
      <c r="LJU762" s="31"/>
      <c r="LJV762" s="31"/>
      <c r="LJW762" s="31"/>
      <c r="LJX762" s="31"/>
      <c r="LJY762" s="31"/>
      <c r="LJZ762" s="31"/>
      <c r="LKA762" s="31"/>
      <c r="LKB762" s="31"/>
      <c r="LKC762" s="31"/>
      <c r="LKD762" s="31"/>
      <c r="LKE762" s="31"/>
      <c r="LKF762" s="31"/>
      <c r="LKG762" s="31"/>
      <c r="LKH762" s="31"/>
      <c r="LKI762" s="31"/>
      <c r="LKJ762" s="31"/>
      <c r="LKK762" s="31"/>
      <c r="LKL762" s="31"/>
      <c r="LKM762" s="31"/>
      <c r="LKN762" s="31"/>
      <c r="LKO762" s="31"/>
      <c r="LKP762" s="31"/>
      <c r="LKQ762" s="31"/>
      <c r="LKR762" s="31"/>
      <c r="LKS762" s="31"/>
      <c r="LKT762" s="31"/>
      <c r="LKU762" s="31"/>
      <c r="LKV762" s="31"/>
      <c r="LKW762" s="31"/>
      <c r="LKX762" s="31"/>
      <c r="LKY762" s="31"/>
      <c r="LKZ762" s="31"/>
      <c r="LLA762" s="31"/>
      <c r="LLB762" s="31"/>
      <c r="LLC762" s="31"/>
      <c r="LLD762" s="31"/>
      <c r="LLE762" s="31"/>
      <c r="LLF762" s="31"/>
      <c r="LLG762" s="31"/>
      <c r="LLH762" s="31"/>
      <c r="LLI762" s="31"/>
      <c r="LLJ762" s="31"/>
      <c r="LLK762" s="31"/>
      <c r="LLL762" s="31"/>
      <c r="LLM762" s="31"/>
      <c r="LLN762" s="31"/>
      <c r="LLO762" s="31"/>
      <c r="LLP762" s="31"/>
      <c r="LLQ762" s="31"/>
      <c r="LLR762" s="31"/>
      <c r="LLS762" s="31"/>
      <c r="LLT762" s="31"/>
      <c r="LLU762" s="31"/>
      <c r="LLV762" s="31"/>
      <c r="LLW762" s="31"/>
      <c r="LLX762" s="31"/>
      <c r="LLY762" s="31"/>
      <c r="LLZ762" s="31"/>
      <c r="LMA762" s="31"/>
      <c r="LMB762" s="31"/>
      <c r="LMC762" s="31"/>
      <c r="LMD762" s="31"/>
      <c r="LME762" s="31"/>
      <c r="LMF762" s="31"/>
      <c r="LMG762" s="31"/>
      <c r="LMH762" s="31"/>
      <c r="LMI762" s="31"/>
      <c r="LMJ762" s="31"/>
      <c r="LMK762" s="31"/>
      <c r="LML762" s="31"/>
      <c r="LMM762" s="31"/>
      <c r="LMN762" s="31"/>
      <c r="LMO762" s="31"/>
      <c r="LMP762" s="31"/>
      <c r="LMQ762" s="31"/>
      <c r="LMR762" s="31"/>
      <c r="LMS762" s="31"/>
      <c r="LMT762" s="31"/>
      <c r="LMU762" s="31"/>
      <c r="LMV762" s="31"/>
      <c r="LMW762" s="31"/>
      <c r="LMX762" s="31"/>
      <c r="LMY762" s="31"/>
      <c r="LMZ762" s="31"/>
      <c r="LNA762" s="31"/>
      <c r="LNB762" s="31"/>
      <c r="LNC762" s="31"/>
      <c r="LND762" s="31"/>
      <c r="LNE762" s="31"/>
      <c r="LNF762" s="31"/>
      <c r="LNG762" s="31"/>
      <c r="LNH762" s="31"/>
      <c r="LNI762" s="31"/>
      <c r="LNJ762" s="31"/>
      <c r="LNK762" s="31"/>
      <c r="LNL762" s="31"/>
      <c r="LNM762" s="31"/>
      <c r="LNN762" s="31"/>
      <c r="LNO762" s="31"/>
      <c r="LNP762" s="31"/>
      <c r="LNQ762" s="31"/>
      <c r="LNR762" s="31"/>
      <c r="LNS762" s="31"/>
      <c r="LNT762" s="31"/>
      <c r="LNU762" s="31"/>
      <c r="LNV762" s="31"/>
      <c r="LNW762" s="31"/>
      <c r="LNX762" s="31"/>
      <c r="LNY762" s="31"/>
      <c r="LNZ762" s="31"/>
      <c r="LOA762" s="31"/>
      <c r="LOB762" s="31"/>
      <c r="LOC762" s="31"/>
      <c r="LOD762" s="31"/>
      <c r="LOE762" s="31"/>
      <c r="LOF762" s="31"/>
      <c r="LOG762" s="31"/>
      <c r="LOH762" s="31"/>
      <c r="LOI762" s="31"/>
      <c r="LOJ762" s="31"/>
      <c r="LOK762" s="31"/>
      <c r="LOL762" s="31"/>
      <c r="LOM762" s="31"/>
      <c r="LON762" s="31"/>
      <c r="LOO762" s="31"/>
      <c r="LOP762" s="31"/>
      <c r="LOQ762" s="31"/>
      <c r="LOR762" s="31"/>
      <c r="LOS762" s="31"/>
      <c r="LOT762" s="31"/>
      <c r="LOU762" s="31"/>
      <c r="LOV762" s="31"/>
      <c r="LOW762" s="31"/>
      <c r="LOX762" s="31"/>
      <c r="LOY762" s="31"/>
      <c r="LOZ762" s="31"/>
      <c r="LPA762" s="31"/>
      <c r="LPB762" s="31"/>
      <c r="LPC762" s="31"/>
      <c r="LPD762" s="31"/>
      <c r="LPE762" s="31"/>
      <c r="LPF762" s="31"/>
      <c r="LPG762" s="31"/>
      <c r="LPH762" s="31"/>
      <c r="LPI762" s="31"/>
      <c r="LPJ762" s="31"/>
      <c r="LPK762" s="31"/>
      <c r="LPL762" s="31"/>
      <c r="LPM762" s="31"/>
      <c r="LPN762" s="31"/>
      <c r="LPO762" s="31"/>
      <c r="LPP762" s="31"/>
      <c r="LPQ762" s="31"/>
      <c r="LPR762" s="31"/>
      <c r="LPS762" s="31"/>
      <c r="LPT762" s="31"/>
      <c r="LPU762" s="31"/>
      <c r="LPV762" s="31"/>
      <c r="LPW762" s="31"/>
      <c r="LPX762" s="31"/>
      <c r="LPY762" s="31"/>
      <c r="LPZ762" s="31"/>
      <c r="LQA762" s="31"/>
      <c r="LQB762" s="31"/>
      <c r="LQC762" s="31"/>
      <c r="LQD762" s="31"/>
      <c r="LQE762" s="31"/>
      <c r="LQF762" s="31"/>
      <c r="LQG762" s="31"/>
      <c r="LQH762" s="31"/>
      <c r="LQI762" s="31"/>
      <c r="LQJ762" s="31"/>
      <c r="LQK762" s="31"/>
      <c r="LQL762" s="31"/>
      <c r="LQM762" s="31"/>
      <c r="LQN762" s="31"/>
      <c r="LQO762" s="31"/>
      <c r="LQP762" s="31"/>
      <c r="LQQ762" s="31"/>
      <c r="LQR762" s="31"/>
      <c r="LQS762" s="31"/>
      <c r="LQT762" s="31"/>
      <c r="LQU762" s="31"/>
      <c r="LQV762" s="31"/>
      <c r="LQW762" s="31"/>
      <c r="LQX762" s="31"/>
      <c r="LQY762" s="31"/>
      <c r="LQZ762" s="31"/>
      <c r="LRA762" s="31"/>
      <c r="LRB762" s="31"/>
      <c r="LRC762" s="31"/>
      <c r="LRD762" s="31"/>
      <c r="LRE762" s="31"/>
      <c r="LRF762" s="31"/>
      <c r="LRG762" s="31"/>
      <c r="LRH762" s="31"/>
      <c r="LRI762" s="31"/>
      <c r="LRJ762" s="31"/>
      <c r="LRK762" s="31"/>
      <c r="LRL762" s="31"/>
      <c r="LRM762" s="31"/>
      <c r="LRN762" s="31"/>
      <c r="LRO762" s="31"/>
      <c r="LRP762" s="31"/>
      <c r="LRQ762" s="31"/>
      <c r="LRR762" s="31"/>
      <c r="LRS762" s="31"/>
      <c r="LRT762" s="31"/>
      <c r="LRU762" s="31"/>
      <c r="LRV762" s="31"/>
      <c r="LRW762" s="31"/>
      <c r="LRX762" s="31"/>
      <c r="LRY762" s="31"/>
      <c r="LRZ762" s="31"/>
      <c r="LSA762" s="31"/>
      <c r="LSB762" s="31"/>
      <c r="LSC762" s="31"/>
      <c r="LSD762" s="31"/>
      <c r="LSE762" s="31"/>
      <c r="LSF762" s="31"/>
      <c r="LSG762" s="31"/>
      <c r="LSH762" s="31"/>
      <c r="LSI762" s="31"/>
      <c r="LSJ762" s="31"/>
      <c r="LSK762" s="31"/>
      <c r="LSL762" s="31"/>
      <c r="LSM762" s="31"/>
      <c r="LSN762" s="31"/>
      <c r="LSO762" s="31"/>
      <c r="LSP762" s="31"/>
      <c r="LSQ762" s="31"/>
      <c r="LSR762" s="31"/>
      <c r="LSS762" s="31"/>
      <c r="LST762" s="31"/>
      <c r="LSU762" s="31"/>
      <c r="LSV762" s="31"/>
      <c r="LSW762" s="31"/>
      <c r="LSX762" s="31"/>
      <c r="LSY762" s="31"/>
      <c r="LSZ762" s="31"/>
      <c r="LTA762" s="31"/>
      <c r="LTB762" s="31"/>
      <c r="LTC762" s="31"/>
      <c r="LTD762" s="31"/>
      <c r="LTE762" s="31"/>
      <c r="LTF762" s="31"/>
      <c r="LTG762" s="31"/>
      <c r="LTH762" s="31"/>
      <c r="LTI762" s="31"/>
      <c r="LTJ762" s="31"/>
      <c r="LTK762" s="31"/>
      <c r="LTL762" s="31"/>
      <c r="LTM762" s="31"/>
      <c r="LTN762" s="31"/>
      <c r="LTO762" s="31"/>
      <c r="LTP762" s="31"/>
      <c r="LTQ762" s="31"/>
      <c r="LTR762" s="31"/>
      <c r="LTS762" s="31"/>
      <c r="LTT762" s="31"/>
      <c r="LTU762" s="31"/>
      <c r="LTV762" s="31"/>
      <c r="LTW762" s="31"/>
      <c r="LTX762" s="31"/>
      <c r="LTY762" s="31"/>
      <c r="LTZ762" s="31"/>
      <c r="LUA762" s="31"/>
      <c r="LUB762" s="31"/>
      <c r="LUC762" s="31"/>
      <c r="LUD762" s="31"/>
      <c r="LUE762" s="31"/>
      <c r="LUF762" s="31"/>
      <c r="LUG762" s="31"/>
      <c r="LUH762" s="31"/>
      <c r="LUI762" s="31"/>
      <c r="LUJ762" s="31"/>
      <c r="LUK762" s="31"/>
      <c r="LUL762" s="31"/>
      <c r="LUM762" s="31"/>
      <c r="LUN762" s="31"/>
      <c r="LUO762" s="31"/>
      <c r="LUP762" s="31"/>
      <c r="LUQ762" s="31"/>
      <c r="LUR762" s="31"/>
      <c r="LUS762" s="31"/>
      <c r="LUT762" s="31"/>
      <c r="LUU762" s="31"/>
      <c r="LUV762" s="31"/>
      <c r="LUW762" s="31"/>
      <c r="LUX762" s="31"/>
      <c r="LUY762" s="31"/>
      <c r="LUZ762" s="31"/>
      <c r="LVA762" s="31"/>
      <c r="LVB762" s="31"/>
      <c r="LVC762" s="31"/>
      <c r="LVD762" s="31"/>
      <c r="LVE762" s="31"/>
      <c r="LVF762" s="31"/>
      <c r="LVG762" s="31"/>
      <c r="LVH762" s="31"/>
      <c r="LVI762" s="31"/>
      <c r="LVJ762" s="31"/>
      <c r="LVK762" s="31"/>
      <c r="LVL762" s="31"/>
      <c r="LVM762" s="31"/>
      <c r="LVN762" s="31"/>
      <c r="LVO762" s="31"/>
      <c r="LVP762" s="31"/>
      <c r="LVQ762" s="31"/>
      <c r="LVR762" s="31"/>
      <c r="LVS762" s="31"/>
      <c r="LVT762" s="31"/>
      <c r="LVU762" s="31"/>
      <c r="LVV762" s="31"/>
      <c r="LVW762" s="31"/>
      <c r="LVX762" s="31"/>
      <c r="LVY762" s="31"/>
      <c r="LVZ762" s="31"/>
      <c r="LWA762" s="31"/>
      <c r="LWB762" s="31"/>
      <c r="LWC762" s="31"/>
      <c r="LWD762" s="31"/>
      <c r="LWE762" s="31"/>
      <c r="LWF762" s="31"/>
      <c r="LWG762" s="31"/>
      <c r="LWH762" s="31"/>
      <c r="LWI762" s="31"/>
      <c r="LWJ762" s="31"/>
      <c r="LWK762" s="31"/>
      <c r="LWL762" s="31"/>
      <c r="LWM762" s="31"/>
      <c r="LWN762" s="31"/>
      <c r="LWO762" s="31"/>
      <c r="LWP762" s="31"/>
      <c r="LWQ762" s="31"/>
      <c r="LWR762" s="31"/>
      <c r="LWS762" s="31"/>
      <c r="LWT762" s="31"/>
      <c r="LWU762" s="31"/>
      <c r="LWV762" s="31"/>
      <c r="LWW762" s="31"/>
      <c r="LWX762" s="31"/>
      <c r="LWY762" s="31"/>
      <c r="LWZ762" s="31"/>
      <c r="LXA762" s="31"/>
      <c r="LXB762" s="31"/>
      <c r="LXC762" s="31"/>
      <c r="LXD762" s="31"/>
      <c r="LXE762" s="31"/>
      <c r="LXF762" s="31"/>
      <c r="LXG762" s="31"/>
      <c r="LXH762" s="31"/>
      <c r="LXI762" s="31"/>
      <c r="LXJ762" s="31"/>
      <c r="LXK762" s="31"/>
      <c r="LXL762" s="31"/>
      <c r="LXM762" s="31"/>
      <c r="LXN762" s="31"/>
      <c r="LXO762" s="31"/>
      <c r="LXP762" s="31"/>
      <c r="LXQ762" s="31"/>
      <c r="LXR762" s="31"/>
      <c r="LXS762" s="31"/>
      <c r="LXT762" s="31"/>
      <c r="LXU762" s="31"/>
      <c r="LXV762" s="31"/>
      <c r="LXW762" s="31"/>
      <c r="LXX762" s="31"/>
      <c r="LXY762" s="31"/>
      <c r="LXZ762" s="31"/>
      <c r="LYA762" s="31"/>
      <c r="LYB762" s="31"/>
      <c r="LYC762" s="31"/>
      <c r="LYD762" s="31"/>
      <c r="LYE762" s="31"/>
      <c r="LYF762" s="31"/>
      <c r="LYG762" s="31"/>
      <c r="LYH762" s="31"/>
      <c r="LYI762" s="31"/>
      <c r="LYJ762" s="31"/>
      <c r="LYK762" s="31"/>
      <c r="LYL762" s="31"/>
      <c r="LYM762" s="31"/>
      <c r="LYN762" s="31"/>
      <c r="LYO762" s="31"/>
      <c r="LYP762" s="31"/>
      <c r="LYQ762" s="31"/>
      <c r="LYR762" s="31"/>
      <c r="LYS762" s="31"/>
      <c r="LYT762" s="31"/>
      <c r="LYU762" s="31"/>
      <c r="LYV762" s="31"/>
      <c r="LYW762" s="31"/>
      <c r="LYX762" s="31"/>
      <c r="LYY762" s="31"/>
      <c r="LYZ762" s="31"/>
      <c r="LZA762" s="31"/>
      <c r="LZB762" s="31"/>
      <c r="LZC762" s="31"/>
      <c r="LZD762" s="31"/>
      <c r="LZE762" s="31"/>
      <c r="LZF762" s="31"/>
      <c r="LZG762" s="31"/>
      <c r="LZH762" s="31"/>
      <c r="LZI762" s="31"/>
      <c r="LZJ762" s="31"/>
      <c r="LZK762" s="31"/>
      <c r="LZL762" s="31"/>
      <c r="LZM762" s="31"/>
      <c r="LZN762" s="31"/>
      <c r="LZO762" s="31"/>
      <c r="LZP762" s="31"/>
      <c r="LZQ762" s="31"/>
      <c r="LZR762" s="31"/>
      <c r="LZS762" s="31"/>
      <c r="LZT762" s="31"/>
      <c r="LZU762" s="31"/>
      <c r="LZV762" s="31"/>
      <c r="LZW762" s="31"/>
      <c r="LZX762" s="31"/>
      <c r="LZY762" s="31"/>
      <c r="LZZ762" s="31"/>
      <c r="MAA762" s="31"/>
      <c r="MAB762" s="31"/>
      <c r="MAC762" s="31"/>
      <c r="MAD762" s="31"/>
      <c r="MAE762" s="31"/>
      <c r="MAF762" s="31"/>
      <c r="MAG762" s="31"/>
      <c r="MAH762" s="31"/>
      <c r="MAI762" s="31"/>
      <c r="MAJ762" s="31"/>
      <c r="MAK762" s="31"/>
      <c r="MAL762" s="31"/>
      <c r="MAM762" s="31"/>
      <c r="MAN762" s="31"/>
      <c r="MAO762" s="31"/>
      <c r="MAP762" s="31"/>
      <c r="MAQ762" s="31"/>
      <c r="MAR762" s="31"/>
      <c r="MAS762" s="31"/>
      <c r="MAT762" s="31"/>
      <c r="MAU762" s="31"/>
      <c r="MAV762" s="31"/>
      <c r="MAW762" s="31"/>
      <c r="MAX762" s="31"/>
      <c r="MAY762" s="31"/>
      <c r="MAZ762" s="31"/>
      <c r="MBA762" s="31"/>
      <c r="MBB762" s="31"/>
      <c r="MBC762" s="31"/>
      <c r="MBD762" s="31"/>
      <c r="MBE762" s="31"/>
      <c r="MBF762" s="31"/>
      <c r="MBG762" s="31"/>
      <c r="MBH762" s="31"/>
      <c r="MBI762" s="31"/>
      <c r="MBJ762" s="31"/>
      <c r="MBK762" s="31"/>
      <c r="MBL762" s="31"/>
      <c r="MBM762" s="31"/>
      <c r="MBN762" s="31"/>
      <c r="MBO762" s="31"/>
      <c r="MBP762" s="31"/>
      <c r="MBQ762" s="31"/>
      <c r="MBR762" s="31"/>
      <c r="MBS762" s="31"/>
      <c r="MBT762" s="31"/>
      <c r="MBU762" s="31"/>
      <c r="MBV762" s="31"/>
      <c r="MBW762" s="31"/>
      <c r="MBX762" s="31"/>
      <c r="MBY762" s="31"/>
      <c r="MBZ762" s="31"/>
      <c r="MCA762" s="31"/>
      <c r="MCB762" s="31"/>
      <c r="MCC762" s="31"/>
      <c r="MCD762" s="31"/>
      <c r="MCE762" s="31"/>
      <c r="MCF762" s="31"/>
      <c r="MCG762" s="31"/>
      <c r="MCH762" s="31"/>
      <c r="MCI762" s="31"/>
      <c r="MCJ762" s="31"/>
      <c r="MCK762" s="31"/>
      <c r="MCL762" s="31"/>
      <c r="MCM762" s="31"/>
      <c r="MCN762" s="31"/>
      <c r="MCO762" s="31"/>
      <c r="MCP762" s="31"/>
      <c r="MCQ762" s="31"/>
      <c r="MCR762" s="31"/>
      <c r="MCS762" s="31"/>
      <c r="MCT762" s="31"/>
      <c r="MCU762" s="31"/>
      <c r="MCV762" s="31"/>
      <c r="MCW762" s="31"/>
      <c r="MCX762" s="31"/>
      <c r="MCY762" s="31"/>
      <c r="MCZ762" s="31"/>
      <c r="MDA762" s="31"/>
      <c r="MDB762" s="31"/>
      <c r="MDC762" s="31"/>
      <c r="MDD762" s="31"/>
      <c r="MDE762" s="31"/>
      <c r="MDF762" s="31"/>
      <c r="MDG762" s="31"/>
      <c r="MDH762" s="31"/>
      <c r="MDI762" s="31"/>
      <c r="MDJ762" s="31"/>
      <c r="MDK762" s="31"/>
      <c r="MDL762" s="31"/>
      <c r="MDM762" s="31"/>
      <c r="MDN762" s="31"/>
      <c r="MDO762" s="31"/>
      <c r="MDP762" s="31"/>
      <c r="MDQ762" s="31"/>
      <c r="MDR762" s="31"/>
      <c r="MDS762" s="31"/>
      <c r="MDT762" s="31"/>
      <c r="MDU762" s="31"/>
      <c r="MDV762" s="31"/>
      <c r="MDW762" s="31"/>
      <c r="MDX762" s="31"/>
      <c r="MDY762" s="31"/>
      <c r="MDZ762" s="31"/>
      <c r="MEA762" s="31"/>
      <c r="MEB762" s="31"/>
      <c r="MEC762" s="31"/>
      <c r="MED762" s="31"/>
      <c r="MEE762" s="31"/>
      <c r="MEF762" s="31"/>
      <c r="MEG762" s="31"/>
      <c r="MEH762" s="31"/>
      <c r="MEI762" s="31"/>
      <c r="MEJ762" s="31"/>
      <c r="MEK762" s="31"/>
      <c r="MEL762" s="31"/>
      <c r="MEM762" s="31"/>
      <c r="MEN762" s="31"/>
      <c r="MEO762" s="31"/>
      <c r="MEP762" s="31"/>
      <c r="MEQ762" s="31"/>
      <c r="MER762" s="31"/>
      <c r="MES762" s="31"/>
      <c r="MET762" s="31"/>
      <c r="MEU762" s="31"/>
      <c r="MEV762" s="31"/>
      <c r="MEW762" s="31"/>
      <c r="MEX762" s="31"/>
      <c r="MEY762" s="31"/>
      <c r="MEZ762" s="31"/>
      <c r="MFA762" s="31"/>
      <c r="MFB762" s="31"/>
      <c r="MFC762" s="31"/>
      <c r="MFD762" s="31"/>
      <c r="MFE762" s="31"/>
      <c r="MFF762" s="31"/>
      <c r="MFG762" s="31"/>
      <c r="MFH762" s="31"/>
      <c r="MFI762" s="31"/>
      <c r="MFJ762" s="31"/>
      <c r="MFK762" s="31"/>
      <c r="MFL762" s="31"/>
      <c r="MFM762" s="31"/>
      <c r="MFN762" s="31"/>
      <c r="MFO762" s="31"/>
      <c r="MFP762" s="31"/>
      <c r="MFQ762" s="31"/>
      <c r="MFR762" s="31"/>
      <c r="MFS762" s="31"/>
      <c r="MFT762" s="31"/>
      <c r="MFU762" s="31"/>
      <c r="MFV762" s="31"/>
      <c r="MFW762" s="31"/>
      <c r="MFX762" s="31"/>
      <c r="MFY762" s="31"/>
      <c r="MFZ762" s="31"/>
      <c r="MGA762" s="31"/>
      <c r="MGB762" s="31"/>
      <c r="MGC762" s="31"/>
      <c r="MGD762" s="31"/>
      <c r="MGE762" s="31"/>
      <c r="MGF762" s="31"/>
      <c r="MGG762" s="31"/>
      <c r="MGH762" s="31"/>
      <c r="MGI762" s="31"/>
      <c r="MGJ762" s="31"/>
      <c r="MGK762" s="31"/>
      <c r="MGL762" s="31"/>
      <c r="MGM762" s="31"/>
      <c r="MGN762" s="31"/>
      <c r="MGO762" s="31"/>
      <c r="MGP762" s="31"/>
      <c r="MGQ762" s="31"/>
      <c r="MGR762" s="31"/>
      <c r="MGS762" s="31"/>
      <c r="MGT762" s="31"/>
      <c r="MGU762" s="31"/>
      <c r="MGV762" s="31"/>
      <c r="MGW762" s="31"/>
      <c r="MGX762" s="31"/>
      <c r="MGY762" s="31"/>
      <c r="MGZ762" s="31"/>
      <c r="MHA762" s="31"/>
      <c r="MHB762" s="31"/>
      <c r="MHC762" s="31"/>
      <c r="MHD762" s="31"/>
      <c r="MHE762" s="31"/>
      <c r="MHF762" s="31"/>
      <c r="MHG762" s="31"/>
      <c r="MHH762" s="31"/>
      <c r="MHI762" s="31"/>
      <c r="MHJ762" s="31"/>
      <c r="MHK762" s="31"/>
      <c r="MHL762" s="31"/>
      <c r="MHM762" s="31"/>
      <c r="MHN762" s="31"/>
      <c r="MHO762" s="31"/>
      <c r="MHP762" s="31"/>
      <c r="MHQ762" s="31"/>
      <c r="MHR762" s="31"/>
      <c r="MHS762" s="31"/>
      <c r="MHT762" s="31"/>
      <c r="MHU762" s="31"/>
      <c r="MHV762" s="31"/>
      <c r="MHW762" s="31"/>
      <c r="MHX762" s="31"/>
      <c r="MHY762" s="31"/>
      <c r="MHZ762" s="31"/>
      <c r="MIA762" s="31"/>
      <c r="MIB762" s="31"/>
      <c r="MIC762" s="31"/>
      <c r="MID762" s="31"/>
      <c r="MIE762" s="31"/>
      <c r="MIF762" s="31"/>
      <c r="MIG762" s="31"/>
      <c r="MIH762" s="31"/>
      <c r="MII762" s="31"/>
      <c r="MIJ762" s="31"/>
      <c r="MIK762" s="31"/>
      <c r="MIL762" s="31"/>
      <c r="MIM762" s="31"/>
      <c r="MIN762" s="31"/>
      <c r="MIO762" s="31"/>
      <c r="MIP762" s="31"/>
      <c r="MIQ762" s="31"/>
      <c r="MIR762" s="31"/>
      <c r="MIS762" s="31"/>
      <c r="MIT762" s="31"/>
      <c r="MIU762" s="31"/>
      <c r="MIV762" s="31"/>
      <c r="MIW762" s="31"/>
      <c r="MIX762" s="31"/>
      <c r="MIY762" s="31"/>
      <c r="MIZ762" s="31"/>
      <c r="MJA762" s="31"/>
      <c r="MJB762" s="31"/>
      <c r="MJC762" s="31"/>
      <c r="MJD762" s="31"/>
      <c r="MJE762" s="31"/>
      <c r="MJF762" s="31"/>
      <c r="MJG762" s="31"/>
      <c r="MJH762" s="31"/>
      <c r="MJI762" s="31"/>
      <c r="MJJ762" s="31"/>
      <c r="MJK762" s="31"/>
      <c r="MJL762" s="31"/>
      <c r="MJM762" s="31"/>
      <c r="MJN762" s="31"/>
      <c r="MJO762" s="31"/>
      <c r="MJP762" s="31"/>
      <c r="MJQ762" s="31"/>
      <c r="MJR762" s="31"/>
      <c r="MJS762" s="31"/>
      <c r="MJT762" s="31"/>
      <c r="MJU762" s="31"/>
      <c r="MJV762" s="31"/>
      <c r="MJW762" s="31"/>
      <c r="MJX762" s="31"/>
      <c r="MJY762" s="31"/>
      <c r="MJZ762" s="31"/>
      <c r="MKA762" s="31"/>
      <c r="MKB762" s="31"/>
      <c r="MKC762" s="31"/>
      <c r="MKD762" s="31"/>
      <c r="MKE762" s="31"/>
      <c r="MKF762" s="31"/>
      <c r="MKG762" s="31"/>
      <c r="MKH762" s="31"/>
      <c r="MKI762" s="31"/>
      <c r="MKJ762" s="31"/>
      <c r="MKK762" s="31"/>
      <c r="MKL762" s="31"/>
      <c r="MKM762" s="31"/>
      <c r="MKN762" s="31"/>
      <c r="MKO762" s="31"/>
      <c r="MKP762" s="31"/>
      <c r="MKQ762" s="31"/>
      <c r="MKR762" s="31"/>
      <c r="MKS762" s="31"/>
      <c r="MKT762" s="31"/>
      <c r="MKU762" s="31"/>
      <c r="MKV762" s="31"/>
      <c r="MKW762" s="31"/>
      <c r="MKX762" s="31"/>
      <c r="MKY762" s="31"/>
      <c r="MKZ762" s="31"/>
      <c r="MLA762" s="31"/>
      <c r="MLB762" s="31"/>
      <c r="MLC762" s="31"/>
      <c r="MLD762" s="31"/>
      <c r="MLE762" s="31"/>
      <c r="MLF762" s="31"/>
      <c r="MLG762" s="31"/>
      <c r="MLH762" s="31"/>
      <c r="MLI762" s="31"/>
      <c r="MLJ762" s="31"/>
      <c r="MLK762" s="31"/>
      <c r="MLL762" s="31"/>
      <c r="MLM762" s="31"/>
      <c r="MLN762" s="31"/>
      <c r="MLO762" s="31"/>
      <c r="MLP762" s="31"/>
      <c r="MLQ762" s="31"/>
      <c r="MLR762" s="31"/>
      <c r="MLS762" s="31"/>
      <c r="MLT762" s="31"/>
      <c r="MLU762" s="31"/>
      <c r="MLV762" s="31"/>
      <c r="MLW762" s="31"/>
      <c r="MLX762" s="31"/>
      <c r="MLY762" s="31"/>
      <c r="MLZ762" s="31"/>
      <c r="MMA762" s="31"/>
      <c r="MMB762" s="31"/>
      <c r="MMC762" s="31"/>
      <c r="MMD762" s="31"/>
      <c r="MME762" s="31"/>
      <c r="MMF762" s="31"/>
      <c r="MMG762" s="31"/>
      <c r="MMH762" s="31"/>
      <c r="MMI762" s="31"/>
      <c r="MMJ762" s="31"/>
      <c r="MMK762" s="31"/>
      <c r="MML762" s="31"/>
      <c r="MMM762" s="31"/>
      <c r="MMN762" s="31"/>
      <c r="MMO762" s="31"/>
      <c r="MMP762" s="31"/>
      <c r="MMQ762" s="31"/>
      <c r="MMR762" s="31"/>
      <c r="MMS762" s="31"/>
      <c r="MMT762" s="31"/>
      <c r="MMU762" s="31"/>
      <c r="MMV762" s="31"/>
      <c r="MMW762" s="31"/>
      <c r="MMX762" s="31"/>
      <c r="MMY762" s="31"/>
      <c r="MMZ762" s="31"/>
      <c r="MNA762" s="31"/>
      <c r="MNB762" s="31"/>
      <c r="MNC762" s="31"/>
      <c r="MND762" s="31"/>
      <c r="MNE762" s="31"/>
      <c r="MNF762" s="31"/>
      <c r="MNG762" s="31"/>
      <c r="MNH762" s="31"/>
      <c r="MNI762" s="31"/>
      <c r="MNJ762" s="31"/>
      <c r="MNK762" s="31"/>
      <c r="MNL762" s="31"/>
      <c r="MNM762" s="31"/>
      <c r="MNN762" s="31"/>
      <c r="MNO762" s="31"/>
      <c r="MNP762" s="31"/>
      <c r="MNQ762" s="31"/>
      <c r="MNR762" s="31"/>
      <c r="MNS762" s="31"/>
      <c r="MNT762" s="31"/>
      <c r="MNU762" s="31"/>
      <c r="MNV762" s="31"/>
      <c r="MNW762" s="31"/>
      <c r="MNX762" s="31"/>
      <c r="MNY762" s="31"/>
      <c r="MNZ762" s="31"/>
      <c r="MOA762" s="31"/>
      <c r="MOB762" s="31"/>
      <c r="MOC762" s="31"/>
      <c r="MOD762" s="31"/>
      <c r="MOE762" s="31"/>
      <c r="MOF762" s="31"/>
      <c r="MOG762" s="31"/>
      <c r="MOH762" s="31"/>
      <c r="MOI762" s="31"/>
      <c r="MOJ762" s="31"/>
      <c r="MOK762" s="31"/>
      <c r="MOL762" s="31"/>
      <c r="MOM762" s="31"/>
      <c r="MON762" s="31"/>
      <c r="MOO762" s="31"/>
      <c r="MOP762" s="31"/>
      <c r="MOQ762" s="31"/>
      <c r="MOR762" s="31"/>
      <c r="MOS762" s="31"/>
      <c r="MOT762" s="31"/>
      <c r="MOU762" s="31"/>
      <c r="MOV762" s="31"/>
      <c r="MOW762" s="31"/>
      <c r="MOX762" s="31"/>
      <c r="MOY762" s="31"/>
      <c r="MOZ762" s="31"/>
      <c r="MPA762" s="31"/>
      <c r="MPB762" s="31"/>
      <c r="MPC762" s="31"/>
      <c r="MPD762" s="31"/>
      <c r="MPE762" s="31"/>
      <c r="MPF762" s="31"/>
      <c r="MPG762" s="31"/>
      <c r="MPH762" s="31"/>
      <c r="MPI762" s="31"/>
      <c r="MPJ762" s="31"/>
      <c r="MPK762" s="31"/>
      <c r="MPL762" s="31"/>
      <c r="MPM762" s="31"/>
      <c r="MPN762" s="31"/>
      <c r="MPO762" s="31"/>
      <c r="MPP762" s="31"/>
      <c r="MPQ762" s="31"/>
      <c r="MPR762" s="31"/>
      <c r="MPS762" s="31"/>
      <c r="MPT762" s="31"/>
      <c r="MPU762" s="31"/>
      <c r="MPV762" s="31"/>
      <c r="MPW762" s="31"/>
      <c r="MPX762" s="31"/>
      <c r="MPY762" s="31"/>
      <c r="MPZ762" s="31"/>
      <c r="MQA762" s="31"/>
      <c r="MQB762" s="31"/>
      <c r="MQC762" s="31"/>
      <c r="MQD762" s="31"/>
      <c r="MQE762" s="31"/>
      <c r="MQF762" s="31"/>
      <c r="MQG762" s="31"/>
      <c r="MQH762" s="31"/>
      <c r="MQI762" s="31"/>
      <c r="MQJ762" s="31"/>
      <c r="MQK762" s="31"/>
      <c r="MQL762" s="31"/>
      <c r="MQM762" s="31"/>
      <c r="MQN762" s="31"/>
      <c r="MQO762" s="31"/>
      <c r="MQP762" s="31"/>
      <c r="MQQ762" s="31"/>
      <c r="MQR762" s="31"/>
      <c r="MQS762" s="31"/>
      <c r="MQT762" s="31"/>
      <c r="MQU762" s="31"/>
      <c r="MQV762" s="31"/>
      <c r="MQW762" s="31"/>
      <c r="MQX762" s="31"/>
      <c r="MQY762" s="31"/>
      <c r="MQZ762" s="31"/>
      <c r="MRA762" s="31"/>
      <c r="MRB762" s="31"/>
      <c r="MRC762" s="31"/>
      <c r="MRD762" s="31"/>
      <c r="MRE762" s="31"/>
      <c r="MRF762" s="31"/>
      <c r="MRG762" s="31"/>
      <c r="MRH762" s="31"/>
      <c r="MRI762" s="31"/>
      <c r="MRJ762" s="31"/>
      <c r="MRK762" s="31"/>
      <c r="MRL762" s="31"/>
      <c r="MRM762" s="31"/>
      <c r="MRN762" s="31"/>
      <c r="MRO762" s="31"/>
      <c r="MRP762" s="31"/>
      <c r="MRQ762" s="31"/>
      <c r="MRR762" s="31"/>
      <c r="MRS762" s="31"/>
      <c r="MRT762" s="31"/>
      <c r="MRU762" s="31"/>
      <c r="MRV762" s="31"/>
      <c r="MRW762" s="31"/>
      <c r="MRX762" s="31"/>
      <c r="MRY762" s="31"/>
      <c r="MRZ762" s="31"/>
      <c r="MSA762" s="31"/>
      <c r="MSB762" s="31"/>
      <c r="MSC762" s="31"/>
      <c r="MSD762" s="31"/>
      <c r="MSE762" s="31"/>
      <c r="MSF762" s="31"/>
      <c r="MSG762" s="31"/>
      <c r="MSH762" s="31"/>
      <c r="MSI762" s="31"/>
      <c r="MSJ762" s="31"/>
      <c r="MSK762" s="31"/>
      <c r="MSL762" s="31"/>
      <c r="MSM762" s="31"/>
      <c r="MSN762" s="31"/>
      <c r="MSO762" s="31"/>
      <c r="MSP762" s="31"/>
      <c r="MSQ762" s="31"/>
      <c r="MSR762" s="31"/>
      <c r="MSS762" s="31"/>
      <c r="MST762" s="31"/>
      <c r="MSU762" s="31"/>
      <c r="MSV762" s="31"/>
      <c r="MSW762" s="31"/>
      <c r="MSX762" s="31"/>
      <c r="MSY762" s="31"/>
      <c r="MSZ762" s="31"/>
      <c r="MTA762" s="31"/>
      <c r="MTB762" s="31"/>
      <c r="MTC762" s="31"/>
      <c r="MTD762" s="31"/>
      <c r="MTE762" s="31"/>
      <c r="MTF762" s="31"/>
      <c r="MTG762" s="31"/>
      <c r="MTH762" s="31"/>
      <c r="MTI762" s="31"/>
      <c r="MTJ762" s="31"/>
      <c r="MTK762" s="31"/>
      <c r="MTL762" s="31"/>
      <c r="MTM762" s="31"/>
      <c r="MTN762" s="31"/>
      <c r="MTO762" s="31"/>
      <c r="MTP762" s="31"/>
      <c r="MTQ762" s="31"/>
      <c r="MTR762" s="31"/>
      <c r="MTS762" s="31"/>
      <c r="MTT762" s="31"/>
      <c r="MTU762" s="31"/>
      <c r="MTV762" s="31"/>
      <c r="MTW762" s="31"/>
      <c r="MTX762" s="31"/>
      <c r="MTY762" s="31"/>
      <c r="MTZ762" s="31"/>
      <c r="MUA762" s="31"/>
      <c r="MUB762" s="31"/>
      <c r="MUC762" s="31"/>
      <c r="MUD762" s="31"/>
      <c r="MUE762" s="31"/>
      <c r="MUF762" s="31"/>
      <c r="MUG762" s="31"/>
      <c r="MUH762" s="31"/>
      <c r="MUI762" s="31"/>
      <c r="MUJ762" s="31"/>
      <c r="MUK762" s="31"/>
      <c r="MUL762" s="31"/>
      <c r="MUM762" s="31"/>
      <c r="MUN762" s="31"/>
      <c r="MUO762" s="31"/>
      <c r="MUP762" s="31"/>
      <c r="MUQ762" s="31"/>
      <c r="MUR762" s="31"/>
      <c r="MUS762" s="31"/>
      <c r="MUT762" s="31"/>
      <c r="MUU762" s="31"/>
      <c r="MUV762" s="31"/>
      <c r="MUW762" s="31"/>
      <c r="MUX762" s="31"/>
      <c r="MUY762" s="31"/>
      <c r="MUZ762" s="31"/>
      <c r="MVA762" s="31"/>
      <c r="MVB762" s="31"/>
      <c r="MVC762" s="31"/>
      <c r="MVD762" s="31"/>
      <c r="MVE762" s="31"/>
      <c r="MVF762" s="31"/>
      <c r="MVG762" s="31"/>
      <c r="MVH762" s="31"/>
      <c r="MVI762" s="31"/>
      <c r="MVJ762" s="31"/>
      <c r="MVK762" s="31"/>
      <c r="MVL762" s="31"/>
      <c r="MVM762" s="31"/>
      <c r="MVN762" s="31"/>
      <c r="MVO762" s="31"/>
      <c r="MVP762" s="31"/>
      <c r="MVQ762" s="31"/>
      <c r="MVR762" s="31"/>
      <c r="MVS762" s="31"/>
      <c r="MVT762" s="31"/>
      <c r="MVU762" s="31"/>
      <c r="MVV762" s="31"/>
      <c r="MVW762" s="31"/>
      <c r="MVX762" s="31"/>
      <c r="MVY762" s="31"/>
      <c r="MVZ762" s="31"/>
      <c r="MWA762" s="31"/>
      <c r="MWB762" s="31"/>
      <c r="MWC762" s="31"/>
      <c r="MWD762" s="31"/>
      <c r="MWE762" s="31"/>
      <c r="MWF762" s="31"/>
      <c r="MWG762" s="31"/>
      <c r="MWH762" s="31"/>
      <c r="MWI762" s="31"/>
      <c r="MWJ762" s="31"/>
      <c r="MWK762" s="31"/>
      <c r="MWL762" s="31"/>
      <c r="MWM762" s="31"/>
      <c r="MWN762" s="31"/>
      <c r="MWO762" s="31"/>
      <c r="MWP762" s="31"/>
      <c r="MWQ762" s="31"/>
      <c r="MWR762" s="31"/>
      <c r="MWS762" s="31"/>
      <c r="MWT762" s="31"/>
      <c r="MWU762" s="31"/>
      <c r="MWV762" s="31"/>
      <c r="MWW762" s="31"/>
      <c r="MWX762" s="31"/>
      <c r="MWY762" s="31"/>
      <c r="MWZ762" s="31"/>
      <c r="MXA762" s="31"/>
      <c r="MXB762" s="31"/>
      <c r="MXC762" s="31"/>
      <c r="MXD762" s="31"/>
      <c r="MXE762" s="31"/>
      <c r="MXF762" s="31"/>
      <c r="MXG762" s="31"/>
      <c r="MXH762" s="31"/>
      <c r="MXI762" s="31"/>
      <c r="MXJ762" s="31"/>
      <c r="MXK762" s="31"/>
      <c r="MXL762" s="31"/>
      <c r="MXM762" s="31"/>
      <c r="MXN762" s="31"/>
      <c r="MXO762" s="31"/>
      <c r="MXP762" s="31"/>
      <c r="MXQ762" s="31"/>
      <c r="MXR762" s="31"/>
      <c r="MXS762" s="31"/>
      <c r="MXT762" s="31"/>
      <c r="MXU762" s="31"/>
      <c r="MXV762" s="31"/>
      <c r="MXW762" s="31"/>
      <c r="MXX762" s="31"/>
      <c r="MXY762" s="31"/>
      <c r="MXZ762" s="31"/>
      <c r="MYA762" s="31"/>
      <c r="MYB762" s="31"/>
      <c r="MYC762" s="31"/>
      <c r="MYD762" s="31"/>
      <c r="MYE762" s="31"/>
      <c r="MYF762" s="31"/>
      <c r="MYG762" s="31"/>
      <c r="MYH762" s="31"/>
      <c r="MYI762" s="31"/>
      <c r="MYJ762" s="31"/>
      <c r="MYK762" s="31"/>
      <c r="MYL762" s="31"/>
      <c r="MYM762" s="31"/>
      <c r="MYN762" s="31"/>
      <c r="MYO762" s="31"/>
      <c r="MYP762" s="31"/>
      <c r="MYQ762" s="31"/>
      <c r="MYR762" s="31"/>
      <c r="MYS762" s="31"/>
      <c r="MYT762" s="31"/>
      <c r="MYU762" s="31"/>
      <c r="MYV762" s="31"/>
      <c r="MYW762" s="31"/>
      <c r="MYX762" s="31"/>
      <c r="MYY762" s="31"/>
      <c r="MYZ762" s="31"/>
      <c r="MZA762" s="31"/>
      <c r="MZB762" s="31"/>
      <c r="MZC762" s="31"/>
      <c r="MZD762" s="31"/>
      <c r="MZE762" s="31"/>
      <c r="MZF762" s="31"/>
      <c r="MZG762" s="31"/>
      <c r="MZH762" s="31"/>
      <c r="MZI762" s="31"/>
      <c r="MZJ762" s="31"/>
      <c r="MZK762" s="31"/>
      <c r="MZL762" s="31"/>
      <c r="MZM762" s="31"/>
      <c r="MZN762" s="31"/>
      <c r="MZO762" s="31"/>
      <c r="MZP762" s="31"/>
      <c r="MZQ762" s="31"/>
      <c r="MZR762" s="31"/>
      <c r="MZS762" s="31"/>
      <c r="MZT762" s="31"/>
      <c r="MZU762" s="31"/>
      <c r="MZV762" s="31"/>
      <c r="MZW762" s="31"/>
      <c r="MZX762" s="31"/>
      <c r="MZY762" s="31"/>
      <c r="MZZ762" s="31"/>
      <c r="NAA762" s="31"/>
      <c r="NAB762" s="31"/>
      <c r="NAC762" s="31"/>
      <c r="NAD762" s="31"/>
      <c r="NAE762" s="31"/>
      <c r="NAF762" s="31"/>
      <c r="NAG762" s="31"/>
      <c r="NAH762" s="31"/>
      <c r="NAI762" s="31"/>
      <c r="NAJ762" s="31"/>
      <c r="NAK762" s="31"/>
      <c r="NAL762" s="31"/>
      <c r="NAM762" s="31"/>
      <c r="NAN762" s="31"/>
      <c r="NAO762" s="31"/>
      <c r="NAP762" s="31"/>
      <c r="NAQ762" s="31"/>
      <c r="NAR762" s="31"/>
      <c r="NAS762" s="31"/>
      <c r="NAT762" s="31"/>
      <c r="NAU762" s="31"/>
      <c r="NAV762" s="31"/>
      <c r="NAW762" s="31"/>
      <c r="NAX762" s="31"/>
      <c r="NAY762" s="31"/>
      <c r="NAZ762" s="31"/>
      <c r="NBA762" s="31"/>
      <c r="NBB762" s="31"/>
      <c r="NBC762" s="31"/>
      <c r="NBD762" s="31"/>
      <c r="NBE762" s="31"/>
      <c r="NBF762" s="31"/>
      <c r="NBG762" s="31"/>
      <c r="NBH762" s="31"/>
      <c r="NBI762" s="31"/>
      <c r="NBJ762" s="31"/>
      <c r="NBK762" s="31"/>
      <c r="NBL762" s="31"/>
      <c r="NBM762" s="31"/>
      <c r="NBN762" s="31"/>
      <c r="NBO762" s="31"/>
      <c r="NBP762" s="31"/>
      <c r="NBQ762" s="31"/>
      <c r="NBR762" s="31"/>
      <c r="NBS762" s="31"/>
      <c r="NBT762" s="31"/>
      <c r="NBU762" s="31"/>
      <c r="NBV762" s="31"/>
      <c r="NBW762" s="31"/>
      <c r="NBX762" s="31"/>
      <c r="NBY762" s="31"/>
      <c r="NBZ762" s="31"/>
      <c r="NCA762" s="31"/>
      <c r="NCB762" s="31"/>
      <c r="NCC762" s="31"/>
      <c r="NCD762" s="31"/>
      <c r="NCE762" s="31"/>
      <c r="NCF762" s="31"/>
      <c r="NCG762" s="31"/>
      <c r="NCH762" s="31"/>
      <c r="NCI762" s="31"/>
      <c r="NCJ762" s="31"/>
      <c r="NCK762" s="31"/>
      <c r="NCL762" s="31"/>
      <c r="NCM762" s="31"/>
      <c r="NCN762" s="31"/>
      <c r="NCO762" s="31"/>
      <c r="NCP762" s="31"/>
      <c r="NCQ762" s="31"/>
      <c r="NCR762" s="31"/>
      <c r="NCS762" s="31"/>
      <c r="NCT762" s="31"/>
      <c r="NCU762" s="31"/>
      <c r="NCV762" s="31"/>
      <c r="NCW762" s="31"/>
      <c r="NCX762" s="31"/>
      <c r="NCY762" s="31"/>
      <c r="NCZ762" s="31"/>
      <c r="NDA762" s="31"/>
      <c r="NDB762" s="31"/>
      <c r="NDC762" s="31"/>
      <c r="NDD762" s="31"/>
      <c r="NDE762" s="31"/>
      <c r="NDF762" s="31"/>
      <c r="NDG762" s="31"/>
      <c r="NDH762" s="31"/>
      <c r="NDI762" s="31"/>
      <c r="NDJ762" s="31"/>
      <c r="NDK762" s="31"/>
      <c r="NDL762" s="31"/>
      <c r="NDM762" s="31"/>
      <c r="NDN762" s="31"/>
      <c r="NDO762" s="31"/>
      <c r="NDP762" s="31"/>
      <c r="NDQ762" s="31"/>
      <c r="NDR762" s="31"/>
      <c r="NDS762" s="31"/>
      <c r="NDT762" s="31"/>
      <c r="NDU762" s="31"/>
      <c r="NDV762" s="31"/>
      <c r="NDW762" s="31"/>
      <c r="NDX762" s="31"/>
      <c r="NDY762" s="31"/>
      <c r="NDZ762" s="31"/>
      <c r="NEA762" s="31"/>
      <c r="NEB762" s="31"/>
      <c r="NEC762" s="31"/>
      <c r="NED762" s="31"/>
      <c r="NEE762" s="31"/>
      <c r="NEF762" s="31"/>
      <c r="NEG762" s="31"/>
      <c r="NEH762" s="31"/>
      <c r="NEI762" s="31"/>
      <c r="NEJ762" s="31"/>
      <c r="NEK762" s="31"/>
      <c r="NEL762" s="31"/>
      <c r="NEM762" s="31"/>
      <c r="NEN762" s="31"/>
      <c r="NEO762" s="31"/>
      <c r="NEP762" s="31"/>
      <c r="NEQ762" s="31"/>
      <c r="NER762" s="31"/>
      <c r="NES762" s="31"/>
      <c r="NET762" s="31"/>
      <c r="NEU762" s="31"/>
      <c r="NEV762" s="31"/>
      <c r="NEW762" s="31"/>
      <c r="NEX762" s="31"/>
      <c r="NEY762" s="31"/>
      <c r="NEZ762" s="31"/>
      <c r="NFA762" s="31"/>
      <c r="NFB762" s="31"/>
      <c r="NFC762" s="31"/>
      <c r="NFD762" s="31"/>
      <c r="NFE762" s="31"/>
      <c r="NFF762" s="31"/>
      <c r="NFG762" s="31"/>
      <c r="NFH762" s="31"/>
      <c r="NFI762" s="31"/>
      <c r="NFJ762" s="31"/>
      <c r="NFK762" s="31"/>
      <c r="NFL762" s="31"/>
      <c r="NFM762" s="31"/>
      <c r="NFN762" s="31"/>
      <c r="NFO762" s="31"/>
      <c r="NFP762" s="31"/>
      <c r="NFQ762" s="31"/>
      <c r="NFR762" s="31"/>
      <c r="NFS762" s="31"/>
      <c r="NFT762" s="31"/>
      <c r="NFU762" s="31"/>
      <c r="NFV762" s="31"/>
      <c r="NFW762" s="31"/>
      <c r="NFX762" s="31"/>
      <c r="NFY762" s="31"/>
      <c r="NFZ762" s="31"/>
      <c r="NGA762" s="31"/>
      <c r="NGB762" s="31"/>
      <c r="NGC762" s="31"/>
      <c r="NGD762" s="31"/>
      <c r="NGE762" s="31"/>
      <c r="NGF762" s="31"/>
      <c r="NGG762" s="31"/>
      <c r="NGH762" s="31"/>
      <c r="NGI762" s="31"/>
      <c r="NGJ762" s="31"/>
      <c r="NGK762" s="31"/>
      <c r="NGL762" s="31"/>
      <c r="NGM762" s="31"/>
      <c r="NGN762" s="31"/>
      <c r="NGO762" s="31"/>
      <c r="NGP762" s="31"/>
      <c r="NGQ762" s="31"/>
      <c r="NGR762" s="31"/>
      <c r="NGS762" s="31"/>
      <c r="NGT762" s="31"/>
      <c r="NGU762" s="31"/>
      <c r="NGV762" s="31"/>
      <c r="NGW762" s="31"/>
      <c r="NGX762" s="31"/>
      <c r="NGY762" s="31"/>
      <c r="NGZ762" s="31"/>
      <c r="NHA762" s="31"/>
      <c r="NHB762" s="31"/>
      <c r="NHC762" s="31"/>
      <c r="NHD762" s="31"/>
      <c r="NHE762" s="31"/>
      <c r="NHF762" s="31"/>
      <c r="NHG762" s="31"/>
      <c r="NHH762" s="31"/>
      <c r="NHI762" s="31"/>
      <c r="NHJ762" s="31"/>
      <c r="NHK762" s="31"/>
      <c r="NHL762" s="31"/>
      <c r="NHM762" s="31"/>
      <c r="NHN762" s="31"/>
      <c r="NHO762" s="31"/>
      <c r="NHP762" s="31"/>
      <c r="NHQ762" s="31"/>
      <c r="NHR762" s="31"/>
      <c r="NHS762" s="31"/>
      <c r="NHT762" s="31"/>
      <c r="NHU762" s="31"/>
      <c r="NHV762" s="31"/>
      <c r="NHW762" s="31"/>
      <c r="NHX762" s="31"/>
      <c r="NHY762" s="31"/>
      <c r="NHZ762" s="31"/>
      <c r="NIA762" s="31"/>
      <c r="NIB762" s="31"/>
      <c r="NIC762" s="31"/>
      <c r="NID762" s="31"/>
      <c r="NIE762" s="31"/>
      <c r="NIF762" s="31"/>
      <c r="NIG762" s="31"/>
      <c r="NIH762" s="31"/>
      <c r="NII762" s="31"/>
      <c r="NIJ762" s="31"/>
      <c r="NIK762" s="31"/>
      <c r="NIL762" s="31"/>
      <c r="NIM762" s="31"/>
      <c r="NIN762" s="31"/>
      <c r="NIO762" s="31"/>
      <c r="NIP762" s="31"/>
      <c r="NIQ762" s="31"/>
      <c r="NIR762" s="31"/>
      <c r="NIS762" s="31"/>
      <c r="NIT762" s="31"/>
      <c r="NIU762" s="31"/>
      <c r="NIV762" s="31"/>
      <c r="NIW762" s="31"/>
      <c r="NIX762" s="31"/>
      <c r="NIY762" s="31"/>
      <c r="NIZ762" s="31"/>
      <c r="NJA762" s="31"/>
      <c r="NJB762" s="31"/>
      <c r="NJC762" s="31"/>
      <c r="NJD762" s="31"/>
      <c r="NJE762" s="31"/>
      <c r="NJF762" s="31"/>
      <c r="NJG762" s="31"/>
      <c r="NJH762" s="31"/>
      <c r="NJI762" s="31"/>
      <c r="NJJ762" s="31"/>
      <c r="NJK762" s="31"/>
      <c r="NJL762" s="31"/>
      <c r="NJM762" s="31"/>
      <c r="NJN762" s="31"/>
      <c r="NJO762" s="31"/>
      <c r="NJP762" s="31"/>
      <c r="NJQ762" s="31"/>
      <c r="NJR762" s="31"/>
      <c r="NJS762" s="31"/>
      <c r="NJT762" s="31"/>
      <c r="NJU762" s="31"/>
      <c r="NJV762" s="31"/>
      <c r="NJW762" s="31"/>
      <c r="NJX762" s="31"/>
      <c r="NJY762" s="31"/>
      <c r="NJZ762" s="31"/>
      <c r="NKA762" s="31"/>
      <c r="NKB762" s="31"/>
      <c r="NKC762" s="31"/>
      <c r="NKD762" s="31"/>
      <c r="NKE762" s="31"/>
      <c r="NKF762" s="31"/>
      <c r="NKG762" s="31"/>
      <c r="NKH762" s="31"/>
      <c r="NKI762" s="31"/>
      <c r="NKJ762" s="31"/>
      <c r="NKK762" s="31"/>
      <c r="NKL762" s="31"/>
      <c r="NKM762" s="31"/>
      <c r="NKN762" s="31"/>
      <c r="NKO762" s="31"/>
      <c r="NKP762" s="31"/>
      <c r="NKQ762" s="31"/>
      <c r="NKR762" s="31"/>
      <c r="NKS762" s="31"/>
      <c r="NKT762" s="31"/>
      <c r="NKU762" s="31"/>
      <c r="NKV762" s="31"/>
      <c r="NKW762" s="31"/>
      <c r="NKX762" s="31"/>
      <c r="NKY762" s="31"/>
      <c r="NKZ762" s="31"/>
      <c r="NLA762" s="31"/>
      <c r="NLB762" s="31"/>
      <c r="NLC762" s="31"/>
      <c r="NLD762" s="31"/>
      <c r="NLE762" s="31"/>
      <c r="NLF762" s="31"/>
      <c r="NLG762" s="31"/>
      <c r="NLH762" s="31"/>
      <c r="NLI762" s="31"/>
      <c r="NLJ762" s="31"/>
      <c r="NLK762" s="31"/>
      <c r="NLL762" s="31"/>
      <c r="NLM762" s="31"/>
      <c r="NLN762" s="31"/>
      <c r="NLO762" s="31"/>
      <c r="NLP762" s="31"/>
      <c r="NLQ762" s="31"/>
      <c r="NLR762" s="31"/>
      <c r="NLS762" s="31"/>
      <c r="NLT762" s="31"/>
      <c r="NLU762" s="31"/>
      <c r="NLV762" s="31"/>
      <c r="NLW762" s="31"/>
      <c r="NLX762" s="31"/>
      <c r="NLY762" s="31"/>
      <c r="NLZ762" s="31"/>
      <c r="NMA762" s="31"/>
      <c r="NMB762" s="31"/>
      <c r="NMC762" s="31"/>
      <c r="NMD762" s="31"/>
      <c r="NME762" s="31"/>
      <c r="NMF762" s="31"/>
      <c r="NMG762" s="31"/>
      <c r="NMH762" s="31"/>
      <c r="NMI762" s="31"/>
      <c r="NMJ762" s="31"/>
      <c r="NMK762" s="31"/>
      <c r="NML762" s="31"/>
      <c r="NMM762" s="31"/>
      <c r="NMN762" s="31"/>
      <c r="NMO762" s="31"/>
      <c r="NMP762" s="31"/>
      <c r="NMQ762" s="31"/>
      <c r="NMR762" s="31"/>
      <c r="NMS762" s="31"/>
      <c r="NMT762" s="31"/>
      <c r="NMU762" s="31"/>
      <c r="NMV762" s="31"/>
      <c r="NMW762" s="31"/>
      <c r="NMX762" s="31"/>
      <c r="NMY762" s="31"/>
      <c r="NMZ762" s="31"/>
      <c r="NNA762" s="31"/>
      <c r="NNB762" s="31"/>
      <c r="NNC762" s="31"/>
      <c r="NND762" s="31"/>
      <c r="NNE762" s="31"/>
      <c r="NNF762" s="31"/>
      <c r="NNG762" s="31"/>
      <c r="NNH762" s="31"/>
      <c r="NNI762" s="31"/>
      <c r="NNJ762" s="31"/>
      <c r="NNK762" s="31"/>
      <c r="NNL762" s="31"/>
      <c r="NNM762" s="31"/>
      <c r="NNN762" s="31"/>
      <c r="NNO762" s="31"/>
      <c r="NNP762" s="31"/>
      <c r="NNQ762" s="31"/>
      <c r="NNR762" s="31"/>
      <c r="NNS762" s="31"/>
      <c r="NNT762" s="31"/>
      <c r="NNU762" s="31"/>
      <c r="NNV762" s="31"/>
      <c r="NNW762" s="31"/>
      <c r="NNX762" s="31"/>
      <c r="NNY762" s="31"/>
      <c r="NNZ762" s="31"/>
      <c r="NOA762" s="31"/>
      <c r="NOB762" s="31"/>
      <c r="NOC762" s="31"/>
      <c r="NOD762" s="31"/>
      <c r="NOE762" s="31"/>
      <c r="NOF762" s="31"/>
      <c r="NOG762" s="31"/>
      <c r="NOH762" s="31"/>
      <c r="NOI762" s="31"/>
      <c r="NOJ762" s="31"/>
      <c r="NOK762" s="31"/>
      <c r="NOL762" s="31"/>
      <c r="NOM762" s="31"/>
      <c r="NON762" s="31"/>
      <c r="NOO762" s="31"/>
      <c r="NOP762" s="31"/>
      <c r="NOQ762" s="31"/>
      <c r="NOR762" s="31"/>
      <c r="NOS762" s="31"/>
      <c r="NOT762" s="31"/>
      <c r="NOU762" s="31"/>
      <c r="NOV762" s="31"/>
      <c r="NOW762" s="31"/>
      <c r="NOX762" s="31"/>
      <c r="NOY762" s="31"/>
      <c r="NOZ762" s="31"/>
      <c r="NPA762" s="31"/>
      <c r="NPB762" s="31"/>
      <c r="NPC762" s="31"/>
      <c r="NPD762" s="31"/>
      <c r="NPE762" s="31"/>
      <c r="NPF762" s="31"/>
      <c r="NPG762" s="31"/>
      <c r="NPH762" s="31"/>
      <c r="NPI762" s="31"/>
      <c r="NPJ762" s="31"/>
      <c r="NPK762" s="31"/>
      <c r="NPL762" s="31"/>
      <c r="NPM762" s="31"/>
      <c r="NPN762" s="31"/>
      <c r="NPO762" s="31"/>
      <c r="NPP762" s="31"/>
      <c r="NPQ762" s="31"/>
      <c r="NPR762" s="31"/>
      <c r="NPS762" s="31"/>
      <c r="NPT762" s="31"/>
      <c r="NPU762" s="31"/>
      <c r="NPV762" s="31"/>
      <c r="NPW762" s="31"/>
      <c r="NPX762" s="31"/>
      <c r="NPY762" s="31"/>
      <c r="NPZ762" s="31"/>
      <c r="NQA762" s="31"/>
      <c r="NQB762" s="31"/>
      <c r="NQC762" s="31"/>
      <c r="NQD762" s="31"/>
      <c r="NQE762" s="31"/>
      <c r="NQF762" s="31"/>
      <c r="NQG762" s="31"/>
      <c r="NQH762" s="31"/>
      <c r="NQI762" s="31"/>
      <c r="NQJ762" s="31"/>
      <c r="NQK762" s="31"/>
      <c r="NQL762" s="31"/>
      <c r="NQM762" s="31"/>
      <c r="NQN762" s="31"/>
      <c r="NQO762" s="31"/>
      <c r="NQP762" s="31"/>
      <c r="NQQ762" s="31"/>
      <c r="NQR762" s="31"/>
      <c r="NQS762" s="31"/>
      <c r="NQT762" s="31"/>
      <c r="NQU762" s="31"/>
      <c r="NQV762" s="31"/>
      <c r="NQW762" s="31"/>
      <c r="NQX762" s="31"/>
      <c r="NQY762" s="31"/>
      <c r="NQZ762" s="31"/>
      <c r="NRA762" s="31"/>
      <c r="NRB762" s="31"/>
      <c r="NRC762" s="31"/>
      <c r="NRD762" s="31"/>
      <c r="NRE762" s="31"/>
      <c r="NRF762" s="31"/>
      <c r="NRG762" s="31"/>
      <c r="NRH762" s="31"/>
      <c r="NRI762" s="31"/>
      <c r="NRJ762" s="31"/>
      <c r="NRK762" s="31"/>
      <c r="NRL762" s="31"/>
      <c r="NRM762" s="31"/>
      <c r="NRN762" s="31"/>
      <c r="NRO762" s="31"/>
      <c r="NRP762" s="31"/>
      <c r="NRQ762" s="31"/>
      <c r="NRR762" s="31"/>
      <c r="NRS762" s="31"/>
      <c r="NRT762" s="31"/>
      <c r="NRU762" s="31"/>
      <c r="NRV762" s="31"/>
      <c r="NRW762" s="31"/>
      <c r="NRX762" s="31"/>
      <c r="NRY762" s="31"/>
      <c r="NRZ762" s="31"/>
      <c r="NSA762" s="31"/>
      <c r="NSB762" s="31"/>
      <c r="NSC762" s="31"/>
      <c r="NSD762" s="31"/>
      <c r="NSE762" s="31"/>
      <c r="NSF762" s="31"/>
      <c r="NSG762" s="31"/>
      <c r="NSH762" s="31"/>
      <c r="NSI762" s="31"/>
      <c r="NSJ762" s="31"/>
      <c r="NSK762" s="31"/>
      <c r="NSL762" s="31"/>
      <c r="NSM762" s="31"/>
      <c r="NSN762" s="31"/>
      <c r="NSO762" s="31"/>
      <c r="NSP762" s="31"/>
      <c r="NSQ762" s="31"/>
      <c r="NSR762" s="31"/>
      <c r="NSS762" s="31"/>
      <c r="NST762" s="31"/>
      <c r="NSU762" s="31"/>
      <c r="NSV762" s="31"/>
      <c r="NSW762" s="31"/>
      <c r="NSX762" s="31"/>
      <c r="NSY762" s="31"/>
      <c r="NSZ762" s="31"/>
      <c r="NTA762" s="31"/>
      <c r="NTB762" s="31"/>
      <c r="NTC762" s="31"/>
      <c r="NTD762" s="31"/>
      <c r="NTE762" s="31"/>
      <c r="NTF762" s="31"/>
      <c r="NTG762" s="31"/>
      <c r="NTH762" s="31"/>
      <c r="NTI762" s="31"/>
      <c r="NTJ762" s="31"/>
      <c r="NTK762" s="31"/>
      <c r="NTL762" s="31"/>
      <c r="NTM762" s="31"/>
      <c r="NTN762" s="31"/>
      <c r="NTO762" s="31"/>
      <c r="NTP762" s="31"/>
      <c r="NTQ762" s="31"/>
      <c r="NTR762" s="31"/>
      <c r="NTS762" s="31"/>
      <c r="NTT762" s="31"/>
      <c r="NTU762" s="31"/>
      <c r="NTV762" s="31"/>
      <c r="NTW762" s="31"/>
      <c r="NTX762" s="31"/>
      <c r="NTY762" s="31"/>
      <c r="NTZ762" s="31"/>
      <c r="NUA762" s="31"/>
      <c r="NUB762" s="31"/>
      <c r="NUC762" s="31"/>
      <c r="NUD762" s="31"/>
      <c r="NUE762" s="31"/>
      <c r="NUF762" s="31"/>
      <c r="NUG762" s="31"/>
      <c r="NUH762" s="31"/>
      <c r="NUI762" s="31"/>
      <c r="NUJ762" s="31"/>
      <c r="NUK762" s="31"/>
      <c r="NUL762" s="31"/>
      <c r="NUM762" s="31"/>
      <c r="NUN762" s="31"/>
      <c r="NUO762" s="31"/>
      <c r="NUP762" s="31"/>
      <c r="NUQ762" s="31"/>
      <c r="NUR762" s="31"/>
      <c r="NUS762" s="31"/>
      <c r="NUT762" s="31"/>
      <c r="NUU762" s="31"/>
      <c r="NUV762" s="31"/>
      <c r="NUW762" s="31"/>
      <c r="NUX762" s="31"/>
      <c r="NUY762" s="31"/>
      <c r="NUZ762" s="31"/>
      <c r="NVA762" s="31"/>
      <c r="NVB762" s="31"/>
      <c r="NVC762" s="31"/>
      <c r="NVD762" s="31"/>
      <c r="NVE762" s="31"/>
      <c r="NVF762" s="31"/>
      <c r="NVG762" s="31"/>
      <c r="NVH762" s="31"/>
      <c r="NVI762" s="31"/>
      <c r="NVJ762" s="31"/>
      <c r="NVK762" s="31"/>
      <c r="NVL762" s="31"/>
      <c r="NVM762" s="31"/>
      <c r="NVN762" s="31"/>
      <c r="NVO762" s="31"/>
      <c r="NVP762" s="31"/>
      <c r="NVQ762" s="31"/>
      <c r="NVR762" s="31"/>
      <c r="NVS762" s="31"/>
      <c r="NVT762" s="31"/>
      <c r="NVU762" s="31"/>
      <c r="NVV762" s="31"/>
      <c r="NVW762" s="31"/>
      <c r="NVX762" s="31"/>
      <c r="NVY762" s="31"/>
      <c r="NVZ762" s="31"/>
      <c r="NWA762" s="31"/>
      <c r="NWB762" s="31"/>
      <c r="NWC762" s="31"/>
      <c r="NWD762" s="31"/>
      <c r="NWE762" s="31"/>
      <c r="NWF762" s="31"/>
      <c r="NWG762" s="31"/>
      <c r="NWH762" s="31"/>
      <c r="NWI762" s="31"/>
      <c r="NWJ762" s="31"/>
      <c r="NWK762" s="31"/>
      <c r="NWL762" s="31"/>
      <c r="NWM762" s="31"/>
      <c r="NWN762" s="31"/>
      <c r="NWO762" s="31"/>
      <c r="NWP762" s="31"/>
      <c r="NWQ762" s="31"/>
      <c r="NWR762" s="31"/>
      <c r="NWS762" s="31"/>
      <c r="NWT762" s="31"/>
      <c r="NWU762" s="31"/>
      <c r="NWV762" s="31"/>
      <c r="NWW762" s="31"/>
      <c r="NWX762" s="31"/>
      <c r="NWY762" s="31"/>
      <c r="NWZ762" s="31"/>
      <c r="NXA762" s="31"/>
      <c r="NXB762" s="31"/>
      <c r="NXC762" s="31"/>
      <c r="NXD762" s="31"/>
      <c r="NXE762" s="31"/>
      <c r="NXF762" s="31"/>
      <c r="NXG762" s="31"/>
      <c r="NXH762" s="31"/>
      <c r="NXI762" s="31"/>
      <c r="NXJ762" s="31"/>
      <c r="NXK762" s="31"/>
      <c r="NXL762" s="31"/>
      <c r="NXM762" s="31"/>
      <c r="NXN762" s="31"/>
      <c r="NXO762" s="31"/>
      <c r="NXP762" s="31"/>
      <c r="NXQ762" s="31"/>
      <c r="NXR762" s="31"/>
      <c r="NXS762" s="31"/>
      <c r="NXT762" s="31"/>
      <c r="NXU762" s="31"/>
      <c r="NXV762" s="31"/>
      <c r="NXW762" s="31"/>
      <c r="NXX762" s="31"/>
      <c r="NXY762" s="31"/>
      <c r="NXZ762" s="31"/>
      <c r="NYA762" s="31"/>
      <c r="NYB762" s="31"/>
      <c r="NYC762" s="31"/>
      <c r="NYD762" s="31"/>
      <c r="NYE762" s="31"/>
      <c r="NYF762" s="31"/>
      <c r="NYG762" s="31"/>
      <c r="NYH762" s="31"/>
      <c r="NYI762" s="31"/>
      <c r="NYJ762" s="31"/>
      <c r="NYK762" s="31"/>
      <c r="NYL762" s="31"/>
      <c r="NYM762" s="31"/>
      <c r="NYN762" s="31"/>
      <c r="NYO762" s="31"/>
      <c r="NYP762" s="31"/>
      <c r="NYQ762" s="31"/>
      <c r="NYR762" s="31"/>
      <c r="NYS762" s="31"/>
      <c r="NYT762" s="31"/>
      <c r="NYU762" s="31"/>
      <c r="NYV762" s="31"/>
      <c r="NYW762" s="31"/>
      <c r="NYX762" s="31"/>
      <c r="NYY762" s="31"/>
      <c r="NYZ762" s="31"/>
      <c r="NZA762" s="31"/>
      <c r="NZB762" s="31"/>
      <c r="NZC762" s="31"/>
      <c r="NZD762" s="31"/>
      <c r="NZE762" s="31"/>
      <c r="NZF762" s="31"/>
      <c r="NZG762" s="31"/>
      <c r="NZH762" s="31"/>
      <c r="NZI762" s="31"/>
      <c r="NZJ762" s="31"/>
      <c r="NZK762" s="31"/>
      <c r="NZL762" s="31"/>
      <c r="NZM762" s="31"/>
      <c r="NZN762" s="31"/>
      <c r="NZO762" s="31"/>
      <c r="NZP762" s="31"/>
      <c r="NZQ762" s="31"/>
      <c r="NZR762" s="31"/>
      <c r="NZS762" s="31"/>
      <c r="NZT762" s="31"/>
      <c r="NZU762" s="31"/>
      <c r="NZV762" s="31"/>
      <c r="NZW762" s="31"/>
      <c r="NZX762" s="31"/>
      <c r="NZY762" s="31"/>
      <c r="NZZ762" s="31"/>
      <c r="OAA762" s="31"/>
      <c r="OAB762" s="31"/>
      <c r="OAC762" s="31"/>
      <c r="OAD762" s="31"/>
      <c r="OAE762" s="31"/>
      <c r="OAF762" s="31"/>
      <c r="OAG762" s="31"/>
      <c r="OAH762" s="31"/>
      <c r="OAI762" s="31"/>
      <c r="OAJ762" s="31"/>
      <c r="OAK762" s="31"/>
      <c r="OAL762" s="31"/>
      <c r="OAM762" s="31"/>
      <c r="OAN762" s="31"/>
      <c r="OAO762" s="31"/>
      <c r="OAP762" s="31"/>
      <c r="OAQ762" s="31"/>
      <c r="OAR762" s="31"/>
      <c r="OAS762" s="31"/>
      <c r="OAT762" s="31"/>
      <c r="OAU762" s="31"/>
      <c r="OAV762" s="31"/>
      <c r="OAW762" s="31"/>
      <c r="OAX762" s="31"/>
      <c r="OAY762" s="31"/>
      <c r="OAZ762" s="31"/>
      <c r="OBA762" s="31"/>
      <c r="OBB762" s="31"/>
      <c r="OBC762" s="31"/>
      <c r="OBD762" s="31"/>
      <c r="OBE762" s="31"/>
      <c r="OBF762" s="31"/>
      <c r="OBG762" s="31"/>
      <c r="OBH762" s="31"/>
      <c r="OBI762" s="31"/>
      <c r="OBJ762" s="31"/>
      <c r="OBK762" s="31"/>
      <c r="OBL762" s="31"/>
      <c r="OBM762" s="31"/>
      <c r="OBN762" s="31"/>
      <c r="OBO762" s="31"/>
      <c r="OBP762" s="31"/>
      <c r="OBQ762" s="31"/>
      <c r="OBR762" s="31"/>
      <c r="OBS762" s="31"/>
      <c r="OBT762" s="31"/>
      <c r="OBU762" s="31"/>
      <c r="OBV762" s="31"/>
      <c r="OBW762" s="31"/>
      <c r="OBX762" s="31"/>
      <c r="OBY762" s="31"/>
      <c r="OBZ762" s="31"/>
      <c r="OCA762" s="31"/>
      <c r="OCB762" s="31"/>
      <c r="OCC762" s="31"/>
      <c r="OCD762" s="31"/>
      <c r="OCE762" s="31"/>
      <c r="OCF762" s="31"/>
      <c r="OCG762" s="31"/>
      <c r="OCH762" s="31"/>
      <c r="OCI762" s="31"/>
      <c r="OCJ762" s="31"/>
      <c r="OCK762" s="31"/>
      <c r="OCL762" s="31"/>
      <c r="OCM762" s="31"/>
      <c r="OCN762" s="31"/>
      <c r="OCO762" s="31"/>
      <c r="OCP762" s="31"/>
      <c r="OCQ762" s="31"/>
      <c r="OCR762" s="31"/>
      <c r="OCS762" s="31"/>
      <c r="OCT762" s="31"/>
      <c r="OCU762" s="31"/>
      <c r="OCV762" s="31"/>
      <c r="OCW762" s="31"/>
      <c r="OCX762" s="31"/>
      <c r="OCY762" s="31"/>
      <c r="OCZ762" s="31"/>
      <c r="ODA762" s="31"/>
      <c r="ODB762" s="31"/>
      <c r="ODC762" s="31"/>
      <c r="ODD762" s="31"/>
      <c r="ODE762" s="31"/>
      <c r="ODF762" s="31"/>
      <c r="ODG762" s="31"/>
      <c r="ODH762" s="31"/>
      <c r="ODI762" s="31"/>
      <c r="ODJ762" s="31"/>
      <c r="ODK762" s="31"/>
      <c r="ODL762" s="31"/>
      <c r="ODM762" s="31"/>
      <c r="ODN762" s="31"/>
      <c r="ODO762" s="31"/>
      <c r="ODP762" s="31"/>
      <c r="ODQ762" s="31"/>
      <c r="ODR762" s="31"/>
      <c r="ODS762" s="31"/>
      <c r="ODT762" s="31"/>
      <c r="ODU762" s="31"/>
      <c r="ODV762" s="31"/>
      <c r="ODW762" s="31"/>
      <c r="ODX762" s="31"/>
      <c r="ODY762" s="31"/>
      <c r="ODZ762" s="31"/>
      <c r="OEA762" s="31"/>
      <c r="OEB762" s="31"/>
      <c r="OEC762" s="31"/>
      <c r="OED762" s="31"/>
      <c r="OEE762" s="31"/>
      <c r="OEF762" s="31"/>
      <c r="OEG762" s="31"/>
      <c r="OEH762" s="31"/>
      <c r="OEI762" s="31"/>
      <c r="OEJ762" s="31"/>
      <c r="OEK762" s="31"/>
      <c r="OEL762" s="31"/>
      <c r="OEM762" s="31"/>
      <c r="OEN762" s="31"/>
      <c r="OEO762" s="31"/>
      <c r="OEP762" s="31"/>
      <c r="OEQ762" s="31"/>
      <c r="OER762" s="31"/>
      <c r="OES762" s="31"/>
      <c r="OET762" s="31"/>
      <c r="OEU762" s="31"/>
      <c r="OEV762" s="31"/>
      <c r="OEW762" s="31"/>
      <c r="OEX762" s="31"/>
      <c r="OEY762" s="31"/>
      <c r="OEZ762" s="31"/>
      <c r="OFA762" s="31"/>
      <c r="OFB762" s="31"/>
      <c r="OFC762" s="31"/>
      <c r="OFD762" s="31"/>
      <c r="OFE762" s="31"/>
      <c r="OFF762" s="31"/>
      <c r="OFG762" s="31"/>
      <c r="OFH762" s="31"/>
      <c r="OFI762" s="31"/>
      <c r="OFJ762" s="31"/>
      <c r="OFK762" s="31"/>
      <c r="OFL762" s="31"/>
      <c r="OFM762" s="31"/>
      <c r="OFN762" s="31"/>
      <c r="OFO762" s="31"/>
      <c r="OFP762" s="31"/>
      <c r="OFQ762" s="31"/>
      <c r="OFR762" s="31"/>
      <c r="OFS762" s="31"/>
      <c r="OFT762" s="31"/>
      <c r="OFU762" s="31"/>
      <c r="OFV762" s="31"/>
      <c r="OFW762" s="31"/>
      <c r="OFX762" s="31"/>
      <c r="OFY762" s="31"/>
      <c r="OFZ762" s="31"/>
      <c r="OGA762" s="31"/>
      <c r="OGB762" s="31"/>
      <c r="OGC762" s="31"/>
      <c r="OGD762" s="31"/>
      <c r="OGE762" s="31"/>
      <c r="OGF762" s="31"/>
      <c r="OGG762" s="31"/>
      <c r="OGH762" s="31"/>
      <c r="OGI762" s="31"/>
      <c r="OGJ762" s="31"/>
      <c r="OGK762" s="31"/>
      <c r="OGL762" s="31"/>
      <c r="OGM762" s="31"/>
      <c r="OGN762" s="31"/>
      <c r="OGO762" s="31"/>
      <c r="OGP762" s="31"/>
      <c r="OGQ762" s="31"/>
      <c r="OGR762" s="31"/>
      <c r="OGS762" s="31"/>
      <c r="OGT762" s="31"/>
      <c r="OGU762" s="31"/>
      <c r="OGV762" s="31"/>
      <c r="OGW762" s="31"/>
      <c r="OGX762" s="31"/>
      <c r="OGY762" s="31"/>
      <c r="OGZ762" s="31"/>
      <c r="OHA762" s="31"/>
      <c r="OHB762" s="31"/>
      <c r="OHC762" s="31"/>
      <c r="OHD762" s="31"/>
      <c r="OHE762" s="31"/>
      <c r="OHF762" s="31"/>
      <c r="OHG762" s="31"/>
      <c r="OHH762" s="31"/>
      <c r="OHI762" s="31"/>
      <c r="OHJ762" s="31"/>
      <c r="OHK762" s="31"/>
      <c r="OHL762" s="31"/>
      <c r="OHM762" s="31"/>
      <c r="OHN762" s="31"/>
      <c r="OHO762" s="31"/>
      <c r="OHP762" s="31"/>
      <c r="OHQ762" s="31"/>
      <c r="OHR762" s="31"/>
      <c r="OHS762" s="31"/>
      <c r="OHT762" s="31"/>
      <c r="OHU762" s="31"/>
      <c r="OHV762" s="31"/>
      <c r="OHW762" s="31"/>
      <c r="OHX762" s="31"/>
      <c r="OHY762" s="31"/>
      <c r="OHZ762" s="31"/>
      <c r="OIA762" s="31"/>
      <c r="OIB762" s="31"/>
      <c r="OIC762" s="31"/>
      <c r="OID762" s="31"/>
      <c r="OIE762" s="31"/>
      <c r="OIF762" s="31"/>
      <c r="OIG762" s="31"/>
      <c r="OIH762" s="31"/>
      <c r="OII762" s="31"/>
      <c r="OIJ762" s="31"/>
      <c r="OIK762" s="31"/>
      <c r="OIL762" s="31"/>
      <c r="OIM762" s="31"/>
      <c r="OIN762" s="31"/>
      <c r="OIO762" s="31"/>
      <c r="OIP762" s="31"/>
      <c r="OIQ762" s="31"/>
      <c r="OIR762" s="31"/>
      <c r="OIS762" s="31"/>
      <c r="OIT762" s="31"/>
      <c r="OIU762" s="31"/>
      <c r="OIV762" s="31"/>
      <c r="OIW762" s="31"/>
      <c r="OIX762" s="31"/>
      <c r="OIY762" s="31"/>
      <c r="OIZ762" s="31"/>
      <c r="OJA762" s="31"/>
      <c r="OJB762" s="31"/>
      <c r="OJC762" s="31"/>
      <c r="OJD762" s="31"/>
      <c r="OJE762" s="31"/>
      <c r="OJF762" s="31"/>
      <c r="OJG762" s="31"/>
      <c r="OJH762" s="31"/>
      <c r="OJI762" s="31"/>
      <c r="OJJ762" s="31"/>
      <c r="OJK762" s="31"/>
      <c r="OJL762" s="31"/>
      <c r="OJM762" s="31"/>
      <c r="OJN762" s="31"/>
      <c r="OJO762" s="31"/>
      <c r="OJP762" s="31"/>
      <c r="OJQ762" s="31"/>
      <c r="OJR762" s="31"/>
      <c r="OJS762" s="31"/>
      <c r="OJT762" s="31"/>
      <c r="OJU762" s="31"/>
      <c r="OJV762" s="31"/>
      <c r="OJW762" s="31"/>
      <c r="OJX762" s="31"/>
      <c r="OJY762" s="31"/>
      <c r="OJZ762" s="31"/>
      <c r="OKA762" s="31"/>
      <c r="OKB762" s="31"/>
      <c r="OKC762" s="31"/>
      <c r="OKD762" s="31"/>
      <c r="OKE762" s="31"/>
      <c r="OKF762" s="31"/>
      <c r="OKG762" s="31"/>
      <c r="OKH762" s="31"/>
      <c r="OKI762" s="31"/>
      <c r="OKJ762" s="31"/>
      <c r="OKK762" s="31"/>
      <c r="OKL762" s="31"/>
      <c r="OKM762" s="31"/>
      <c r="OKN762" s="31"/>
      <c r="OKO762" s="31"/>
      <c r="OKP762" s="31"/>
      <c r="OKQ762" s="31"/>
      <c r="OKR762" s="31"/>
      <c r="OKS762" s="31"/>
      <c r="OKT762" s="31"/>
      <c r="OKU762" s="31"/>
      <c r="OKV762" s="31"/>
      <c r="OKW762" s="31"/>
      <c r="OKX762" s="31"/>
      <c r="OKY762" s="31"/>
      <c r="OKZ762" s="31"/>
      <c r="OLA762" s="31"/>
      <c r="OLB762" s="31"/>
      <c r="OLC762" s="31"/>
      <c r="OLD762" s="31"/>
      <c r="OLE762" s="31"/>
      <c r="OLF762" s="31"/>
      <c r="OLG762" s="31"/>
      <c r="OLH762" s="31"/>
      <c r="OLI762" s="31"/>
      <c r="OLJ762" s="31"/>
      <c r="OLK762" s="31"/>
      <c r="OLL762" s="31"/>
      <c r="OLM762" s="31"/>
      <c r="OLN762" s="31"/>
      <c r="OLO762" s="31"/>
      <c r="OLP762" s="31"/>
      <c r="OLQ762" s="31"/>
      <c r="OLR762" s="31"/>
      <c r="OLS762" s="31"/>
      <c r="OLT762" s="31"/>
      <c r="OLU762" s="31"/>
      <c r="OLV762" s="31"/>
      <c r="OLW762" s="31"/>
      <c r="OLX762" s="31"/>
      <c r="OLY762" s="31"/>
      <c r="OLZ762" s="31"/>
      <c r="OMA762" s="31"/>
      <c r="OMB762" s="31"/>
      <c r="OMC762" s="31"/>
      <c r="OMD762" s="31"/>
      <c r="OME762" s="31"/>
      <c r="OMF762" s="31"/>
      <c r="OMG762" s="31"/>
      <c r="OMH762" s="31"/>
      <c r="OMI762" s="31"/>
      <c r="OMJ762" s="31"/>
      <c r="OMK762" s="31"/>
      <c r="OML762" s="31"/>
      <c r="OMM762" s="31"/>
      <c r="OMN762" s="31"/>
      <c r="OMO762" s="31"/>
      <c r="OMP762" s="31"/>
      <c r="OMQ762" s="31"/>
      <c r="OMR762" s="31"/>
      <c r="OMS762" s="31"/>
      <c r="OMT762" s="31"/>
      <c r="OMU762" s="31"/>
      <c r="OMV762" s="31"/>
      <c r="OMW762" s="31"/>
      <c r="OMX762" s="31"/>
      <c r="OMY762" s="31"/>
      <c r="OMZ762" s="31"/>
      <c r="ONA762" s="31"/>
      <c r="ONB762" s="31"/>
      <c r="ONC762" s="31"/>
      <c r="OND762" s="31"/>
      <c r="ONE762" s="31"/>
      <c r="ONF762" s="31"/>
      <c r="ONG762" s="31"/>
      <c r="ONH762" s="31"/>
      <c r="ONI762" s="31"/>
      <c r="ONJ762" s="31"/>
      <c r="ONK762" s="31"/>
      <c r="ONL762" s="31"/>
      <c r="ONM762" s="31"/>
      <c r="ONN762" s="31"/>
      <c r="ONO762" s="31"/>
      <c r="ONP762" s="31"/>
      <c r="ONQ762" s="31"/>
      <c r="ONR762" s="31"/>
      <c r="ONS762" s="31"/>
      <c r="ONT762" s="31"/>
      <c r="ONU762" s="31"/>
      <c r="ONV762" s="31"/>
      <c r="ONW762" s="31"/>
      <c r="ONX762" s="31"/>
      <c r="ONY762" s="31"/>
      <c r="ONZ762" s="31"/>
      <c r="OOA762" s="31"/>
      <c r="OOB762" s="31"/>
      <c r="OOC762" s="31"/>
      <c r="OOD762" s="31"/>
      <c r="OOE762" s="31"/>
      <c r="OOF762" s="31"/>
      <c r="OOG762" s="31"/>
      <c r="OOH762" s="31"/>
      <c r="OOI762" s="31"/>
      <c r="OOJ762" s="31"/>
      <c r="OOK762" s="31"/>
      <c r="OOL762" s="31"/>
      <c r="OOM762" s="31"/>
      <c r="OON762" s="31"/>
      <c r="OOO762" s="31"/>
      <c r="OOP762" s="31"/>
      <c r="OOQ762" s="31"/>
      <c r="OOR762" s="31"/>
      <c r="OOS762" s="31"/>
      <c r="OOT762" s="31"/>
      <c r="OOU762" s="31"/>
      <c r="OOV762" s="31"/>
      <c r="OOW762" s="31"/>
      <c r="OOX762" s="31"/>
      <c r="OOY762" s="31"/>
      <c r="OOZ762" s="31"/>
      <c r="OPA762" s="31"/>
      <c r="OPB762" s="31"/>
      <c r="OPC762" s="31"/>
      <c r="OPD762" s="31"/>
      <c r="OPE762" s="31"/>
      <c r="OPF762" s="31"/>
      <c r="OPG762" s="31"/>
      <c r="OPH762" s="31"/>
      <c r="OPI762" s="31"/>
      <c r="OPJ762" s="31"/>
      <c r="OPK762" s="31"/>
      <c r="OPL762" s="31"/>
      <c r="OPM762" s="31"/>
      <c r="OPN762" s="31"/>
      <c r="OPO762" s="31"/>
      <c r="OPP762" s="31"/>
      <c r="OPQ762" s="31"/>
      <c r="OPR762" s="31"/>
      <c r="OPS762" s="31"/>
      <c r="OPT762" s="31"/>
      <c r="OPU762" s="31"/>
      <c r="OPV762" s="31"/>
      <c r="OPW762" s="31"/>
      <c r="OPX762" s="31"/>
      <c r="OPY762" s="31"/>
      <c r="OPZ762" s="31"/>
      <c r="OQA762" s="31"/>
      <c r="OQB762" s="31"/>
      <c r="OQC762" s="31"/>
      <c r="OQD762" s="31"/>
      <c r="OQE762" s="31"/>
      <c r="OQF762" s="31"/>
      <c r="OQG762" s="31"/>
      <c r="OQH762" s="31"/>
      <c r="OQI762" s="31"/>
      <c r="OQJ762" s="31"/>
      <c r="OQK762" s="31"/>
      <c r="OQL762" s="31"/>
      <c r="OQM762" s="31"/>
      <c r="OQN762" s="31"/>
      <c r="OQO762" s="31"/>
      <c r="OQP762" s="31"/>
      <c r="OQQ762" s="31"/>
      <c r="OQR762" s="31"/>
      <c r="OQS762" s="31"/>
      <c r="OQT762" s="31"/>
      <c r="OQU762" s="31"/>
      <c r="OQV762" s="31"/>
      <c r="OQW762" s="31"/>
      <c r="OQX762" s="31"/>
      <c r="OQY762" s="31"/>
      <c r="OQZ762" s="31"/>
      <c r="ORA762" s="31"/>
      <c r="ORB762" s="31"/>
      <c r="ORC762" s="31"/>
      <c r="ORD762" s="31"/>
      <c r="ORE762" s="31"/>
      <c r="ORF762" s="31"/>
      <c r="ORG762" s="31"/>
      <c r="ORH762" s="31"/>
      <c r="ORI762" s="31"/>
      <c r="ORJ762" s="31"/>
      <c r="ORK762" s="31"/>
      <c r="ORL762" s="31"/>
      <c r="ORM762" s="31"/>
      <c r="ORN762" s="31"/>
      <c r="ORO762" s="31"/>
      <c r="ORP762" s="31"/>
      <c r="ORQ762" s="31"/>
      <c r="ORR762" s="31"/>
      <c r="ORS762" s="31"/>
      <c r="ORT762" s="31"/>
      <c r="ORU762" s="31"/>
      <c r="ORV762" s="31"/>
      <c r="ORW762" s="31"/>
      <c r="ORX762" s="31"/>
      <c r="ORY762" s="31"/>
      <c r="ORZ762" s="31"/>
      <c r="OSA762" s="31"/>
      <c r="OSB762" s="31"/>
      <c r="OSC762" s="31"/>
      <c r="OSD762" s="31"/>
      <c r="OSE762" s="31"/>
      <c r="OSF762" s="31"/>
      <c r="OSG762" s="31"/>
      <c r="OSH762" s="31"/>
      <c r="OSI762" s="31"/>
      <c r="OSJ762" s="31"/>
      <c r="OSK762" s="31"/>
      <c r="OSL762" s="31"/>
      <c r="OSM762" s="31"/>
      <c r="OSN762" s="31"/>
      <c r="OSO762" s="31"/>
      <c r="OSP762" s="31"/>
      <c r="OSQ762" s="31"/>
      <c r="OSR762" s="31"/>
      <c r="OSS762" s="31"/>
      <c r="OST762" s="31"/>
      <c r="OSU762" s="31"/>
      <c r="OSV762" s="31"/>
      <c r="OSW762" s="31"/>
      <c r="OSX762" s="31"/>
      <c r="OSY762" s="31"/>
      <c r="OSZ762" s="31"/>
      <c r="OTA762" s="31"/>
      <c r="OTB762" s="31"/>
      <c r="OTC762" s="31"/>
      <c r="OTD762" s="31"/>
      <c r="OTE762" s="31"/>
      <c r="OTF762" s="31"/>
      <c r="OTG762" s="31"/>
      <c r="OTH762" s="31"/>
      <c r="OTI762" s="31"/>
      <c r="OTJ762" s="31"/>
      <c r="OTK762" s="31"/>
      <c r="OTL762" s="31"/>
      <c r="OTM762" s="31"/>
      <c r="OTN762" s="31"/>
      <c r="OTO762" s="31"/>
      <c r="OTP762" s="31"/>
      <c r="OTQ762" s="31"/>
      <c r="OTR762" s="31"/>
      <c r="OTS762" s="31"/>
      <c r="OTT762" s="31"/>
      <c r="OTU762" s="31"/>
      <c r="OTV762" s="31"/>
      <c r="OTW762" s="31"/>
      <c r="OTX762" s="31"/>
      <c r="OTY762" s="31"/>
      <c r="OTZ762" s="31"/>
      <c r="OUA762" s="31"/>
      <c r="OUB762" s="31"/>
      <c r="OUC762" s="31"/>
      <c r="OUD762" s="31"/>
      <c r="OUE762" s="31"/>
      <c r="OUF762" s="31"/>
      <c r="OUG762" s="31"/>
      <c r="OUH762" s="31"/>
      <c r="OUI762" s="31"/>
      <c r="OUJ762" s="31"/>
      <c r="OUK762" s="31"/>
      <c r="OUL762" s="31"/>
      <c r="OUM762" s="31"/>
      <c r="OUN762" s="31"/>
      <c r="OUO762" s="31"/>
      <c r="OUP762" s="31"/>
      <c r="OUQ762" s="31"/>
      <c r="OUR762" s="31"/>
      <c r="OUS762" s="31"/>
      <c r="OUT762" s="31"/>
      <c r="OUU762" s="31"/>
      <c r="OUV762" s="31"/>
      <c r="OUW762" s="31"/>
      <c r="OUX762" s="31"/>
      <c r="OUY762" s="31"/>
      <c r="OUZ762" s="31"/>
      <c r="OVA762" s="31"/>
      <c r="OVB762" s="31"/>
      <c r="OVC762" s="31"/>
      <c r="OVD762" s="31"/>
      <c r="OVE762" s="31"/>
      <c r="OVF762" s="31"/>
      <c r="OVG762" s="31"/>
      <c r="OVH762" s="31"/>
      <c r="OVI762" s="31"/>
      <c r="OVJ762" s="31"/>
      <c r="OVK762" s="31"/>
      <c r="OVL762" s="31"/>
      <c r="OVM762" s="31"/>
      <c r="OVN762" s="31"/>
      <c r="OVO762" s="31"/>
      <c r="OVP762" s="31"/>
      <c r="OVQ762" s="31"/>
      <c r="OVR762" s="31"/>
      <c r="OVS762" s="31"/>
      <c r="OVT762" s="31"/>
      <c r="OVU762" s="31"/>
      <c r="OVV762" s="31"/>
      <c r="OVW762" s="31"/>
      <c r="OVX762" s="31"/>
      <c r="OVY762" s="31"/>
      <c r="OVZ762" s="31"/>
      <c r="OWA762" s="31"/>
      <c r="OWB762" s="31"/>
      <c r="OWC762" s="31"/>
      <c r="OWD762" s="31"/>
      <c r="OWE762" s="31"/>
      <c r="OWF762" s="31"/>
      <c r="OWG762" s="31"/>
      <c r="OWH762" s="31"/>
      <c r="OWI762" s="31"/>
      <c r="OWJ762" s="31"/>
      <c r="OWK762" s="31"/>
      <c r="OWL762" s="31"/>
      <c r="OWM762" s="31"/>
      <c r="OWN762" s="31"/>
      <c r="OWO762" s="31"/>
      <c r="OWP762" s="31"/>
      <c r="OWQ762" s="31"/>
      <c r="OWR762" s="31"/>
      <c r="OWS762" s="31"/>
      <c r="OWT762" s="31"/>
      <c r="OWU762" s="31"/>
      <c r="OWV762" s="31"/>
      <c r="OWW762" s="31"/>
      <c r="OWX762" s="31"/>
      <c r="OWY762" s="31"/>
      <c r="OWZ762" s="31"/>
      <c r="OXA762" s="31"/>
      <c r="OXB762" s="31"/>
      <c r="OXC762" s="31"/>
      <c r="OXD762" s="31"/>
      <c r="OXE762" s="31"/>
      <c r="OXF762" s="31"/>
      <c r="OXG762" s="31"/>
      <c r="OXH762" s="31"/>
      <c r="OXI762" s="31"/>
      <c r="OXJ762" s="31"/>
      <c r="OXK762" s="31"/>
      <c r="OXL762" s="31"/>
      <c r="OXM762" s="31"/>
      <c r="OXN762" s="31"/>
      <c r="OXO762" s="31"/>
      <c r="OXP762" s="31"/>
      <c r="OXQ762" s="31"/>
      <c r="OXR762" s="31"/>
      <c r="OXS762" s="31"/>
      <c r="OXT762" s="31"/>
      <c r="OXU762" s="31"/>
      <c r="OXV762" s="31"/>
      <c r="OXW762" s="31"/>
      <c r="OXX762" s="31"/>
      <c r="OXY762" s="31"/>
      <c r="OXZ762" s="31"/>
      <c r="OYA762" s="31"/>
      <c r="OYB762" s="31"/>
      <c r="OYC762" s="31"/>
      <c r="OYD762" s="31"/>
      <c r="OYE762" s="31"/>
      <c r="OYF762" s="31"/>
      <c r="OYG762" s="31"/>
      <c r="OYH762" s="31"/>
      <c r="OYI762" s="31"/>
      <c r="OYJ762" s="31"/>
      <c r="OYK762" s="31"/>
      <c r="OYL762" s="31"/>
      <c r="OYM762" s="31"/>
      <c r="OYN762" s="31"/>
      <c r="OYO762" s="31"/>
      <c r="OYP762" s="31"/>
      <c r="OYQ762" s="31"/>
      <c r="OYR762" s="31"/>
      <c r="OYS762" s="31"/>
      <c r="OYT762" s="31"/>
      <c r="OYU762" s="31"/>
      <c r="OYV762" s="31"/>
      <c r="OYW762" s="31"/>
      <c r="OYX762" s="31"/>
      <c r="OYY762" s="31"/>
      <c r="OYZ762" s="31"/>
      <c r="OZA762" s="31"/>
      <c r="OZB762" s="31"/>
      <c r="OZC762" s="31"/>
      <c r="OZD762" s="31"/>
      <c r="OZE762" s="31"/>
      <c r="OZF762" s="31"/>
      <c r="OZG762" s="31"/>
      <c r="OZH762" s="31"/>
      <c r="OZI762" s="31"/>
      <c r="OZJ762" s="31"/>
      <c r="OZK762" s="31"/>
      <c r="OZL762" s="31"/>
      <c r="OZM762" s="31"/>
      <c r="OZN762" s="31"/>
      <c r="OZO762" s="31"/>
      <c r="OZP762" s="31"/>
      <c r="OZQ762" s="31"/>
      <c r="OZR762" s="31"/>
      <c r="OZS762" s="31"/>
      <c r="OZT762" s="31"/>
      <c r="OZU762" s="31"/>
      <c r="OZV762" s="31"/>
      <c r="OZW762" s="31"/>
      <c r="OZX762" s="31"/>
      <c r="OZY762" s="31"/>
      <c r="OZZ762" s="31"/>
      <c r="PAA762" s="31"/>
      <c r="PAB762" s="31"/>
      <c r="PAC762" s="31"/>
      <c r="PAD762" s="31"/>
      <c r="PAE762" s="31"/>
      <c r="PAF762" s="31"/>
      <c r="PAG762" s="31"/>
      <c r="PAH762" s="31"/>
      <c r="PAI762" s="31"/>
      <c r="PAJ762" s="31"/>
      <c r="PAK762" s="31"/>
      <c r="PAL762" s="31"/>
      <c r="PAM762" s="31"/>
      <c r="PAN762" s="31"/>
      <c r="PAO762" s="31"/>
      <c r="PAP762" s="31"/>
      <c r="PAQ762" s="31"/>
      <c r="PAR762" s="31"/>
      <c r="PAS762" s="31"/>
      <c r="PAT762" s="31"/>
      <c r="PAU762" s="31"/>
      <c r="PAV762" s="31"/>
      <c r="PAW762" s="31"/>
      <c r="PAX762" s="31"/>
      <c r="PAY762" s="31"/>
      <c r="PAZ762" s="31"/>
      <c r="PBA762" s="31"/>
      <c r="PBB762" s="31"/>
      <c r="PBC762" s="31"/>
      <c r="PBD762" s="31"/>
      <c r="PBE762" s="31"/>
      <c r="PBF762" s="31"/>
      <c r="PBG762" s="31"/>
      <c r="PBH762" s="31"/>
      <c r="PBI762" s="31"/>
      <c r="PBJ762" s="31"/>
      <c r="PBK762" s="31"/>
      <c r="PBL762" s="31"/>
      <c r="PBM762" s="31"/>
      <c r="PBN762" s="31"/>
      <c r="PBO762" s="31"/>
      <c r="PBP762" s="31"/>
      <c r="PBQ762" s="31"/>
      <c r="PBR762" s="31"/>
      <c r="PBS762" s="31"/>
      <c r="PBT762" s="31"/>
      <c r="PBU762" s="31"/>
      <c r="PBV762" s="31"/>
      <c r="PBW762" s="31"/>
      <c r="PBX762" s="31"/>
      <c r="PBY762" s="31"/>
      <c r="PBZ762" s="31"/>
      <c r="PCA762" s="31"/>
      <c r="PCB762" s="31"/>
      <c r="PCC762" s="31"/>
      <c r="PCD762" s="31"/>
      <c r="PCE762" s="31"/>
      <c r="PCF762" s="31"/>
      <c r="PCG762" s="31"/>
      <c r="PCH762" s="31"/>
      <c r="PCI762" s="31"/>
      <c r="PCJ762" s="31"/>
      <c r="PCK762" s="31"/>
      <c r="PCL762" s="31"/>
      <c r="PCM762" s="31"/>
      <c r="PCN762" s="31"/>
      <c r="PCO762" s="31"/>
      <c r="PCP762" s="31"/>
      <c r="PCQ762" s="31"/>
      <c r="PCR762" s="31"/>
      <c r="PCS762" s="31"/>
      <c r="PCT762" s="31"/>
      <c r="PCU762" s="31"/>
      <c r="PCV762" s="31"/>
      <c r="PCW762" s="31"/>
      <c r="PCX762" s="31"/>
      <c r="PCY762" s="31"/>
      <c r="PCZ762" s="31"/>
      <c r="PDA762" s="31"/>
      <c r="PDB762" s="31"/>
      <c r="PDC762" s="31"/>
      <c r="PDD762" s="31"/>
      <c r="PDE762" s="31"/>
      <c r="PDF762" s="31"/>
      <c r="PDG762" s="31"/>
      <c r="PDH762" s="31"/>
      <c r="PDI762" s="31"/>
      <c r="PDJ762" s="31"/>
      <c r="PDK762" s="31"/>
      <c r="PDL762" s="31"/>
      <c r="PDM762" s="31"/>
      <c r="PDN762" s="31"/>
      <c r="PDO762" s="31"/>
      <c r="PDP762" s="31"/>
      <c r="PDQ762" s="31"/>
      <c r="PDR762" s="31"/>
      <c r="PDS762" s="31"/>
      <c r="PDT762" s="31"/>
      <c r="PDU762" s="31"/>
      <c r="PDV762" s="31"/>
      <c r="PDW762" s="31"/>
      <c r="PDX762" s="31"/>
      <c r="PDY762" s="31"/>
      <c r="PDZ762" s="31"/>
      <c r="PEA762" s="31"/>
      <c r="PEB762" s="31"/>
      <c r="PEC762" s="31"/>
      <c r="PED762" s="31"/>
      <c r="PEE762" s="31"/>
      <c r="PEF762" s="31"/>
      <c r="PEG762" s="31"/>
      <c r="PEH762" s="31"/>
      <c r="PEI762" s="31"/>
      <c r="PEJ762" s="31"/>
      <c r="PEK762" s="31"/>
      <c r="PEL762" s="31"/>
      <c r="PEM762" s="31"/>
      <c r="PEN762" s="31"/>
      <c r="PEO762" s="31"/>
      <c r="PEP762" s="31"/>
      <c r="PEQ762" s="31"/>
      <c r="PER762" s="31"/>
      <c r="PES762" s="31"/>
      <c r="PET762" s="31"/>
      <c r="PEU762" s="31"/>
      <c r="PEV762" s="31"/>
      <c r="PEW762" s="31"/>
      <c r="PEX762" s="31"/>
      <c r="PEY762" s="31"/>
      <c r="PEZ762" s="31"/>
      <c r="PFA762" s="31"/>
      <c r="PFB762" s="31"/>
      <c r="PFC762" s="31"/>
      <c r="PFD762" s="31"/>
      <c r="PFE762" s="31"/>
      <c r="PFF762" s="31"/>
      <c r="PFG762" s="31"/>
      <c r="PFH762" s="31"/>
      <c r="PFI762" s="31"/>
      <c r="PFJ762" s="31"/>
      <c r="PFK762" s="31"/>
      <c r="PFL762" s="31"/>
      <c r="PFM762" s="31"/>
      <c r="PFN762" s="31"/>
      <c r="PFO762" s="31"/>
      <c r="PFP762" s="31"/>
      <c r="PFQ762" s="31"/>
      <c r="PFR762" s="31"/>
      <c r="PFS762" s="31"/>
      <c r="PFT762" s="31"/>
      <c r="PFU762" s="31"/>
      <c r="PFV762" s="31"/>
      <c r="PFW762" s="31"/>
      <c r="PFX762" s="31"/>
      <c r="PFY762" s="31"/>
      <c r="PFZ762" s="31"/>
      <c r="PGA762" s="31"/>
      <c r="PGB762" s="31"/>
      <c r="PGC762" s="31"/>
      <c r="PGD762" s="31"/>
      <c r="PGE762" s="31"/>
      <c r="PGF762" s="31"/>
      <c r="PGG762" s="31"/>
      <c r="PGH762" s="31"/>
      <c r="PGI762" s="31"/>
      <c r="PGJ762" s="31"/>
      <c r="PGK762" s="31"/>
      <c r="PGL762" s="31"/>
      <c r="PGM762" s="31"/>
      <c r="PGN762" s="31"/>
      <c r="PGO762" s="31"/>
      <c r="PGP762" s="31"/>
      <c r="PGQ762" s="31"/>
      <c r="PGR762" s="31"/>
      <c r="PGS762" s="31"/>
      <c r="PGT762" s="31"/>
      <c r="PGU762" s="31"/>
      <c r="PGV762" s="31"/>
      <c r="PGW762" s="31"/>
      <c r="PGX762" s="31"/>
      <c r="PGY762" s="31"/>
      <c r="PGZ762" s="31"/>
      <c r="PHA762" s="31"/>
      <c r="PHB762" s="31"/>
      <c r="PHC762" s="31"/>
      <c r="PHD762" s="31"/>
      <c r="PHE762" s="31"/>
      <c r="PHF762" s="31"/>
      <c r="PHG762" s="31"/>
      <c r="PHH762" s="31"/>
      <c r="PHI762" s="31"/>
      <c r="PHJ762" s="31"/>
      <c r="PHK762" s="31"/>
      <c r="PHL762" s="31"/>
      <c r="PHM762" s="31"/>
      <c r="PHN762" s="31"/>
      <c r="PHO762" s="31"/>
      <c r="PHP762" s="31"/>
      <c r="PHQ762" s="31"/>
      <c r="PHR762" s="31"/>
      <c r="PHS762" s="31"/>
      <c r="PHT762" s="31"/>
      <c r="PHU762" s="31"/>
      <c r="PHV762" s="31"/>
      <c r="PHW762" s="31"/>
      <c r="PHX762" s="31"/>
      <c r="PHY762" s="31"/>
      <c r="PHZ762" s="31"/>
      <c r="PIA762" s="31"/>
      <c r="PIB762" s="31"/>
      <c r="PIC762" s="31"/>
      <c r="PID762" s="31"/>
      <c r="PIE762" s="31"/>
      <c r="PIF762" s="31"/>
      <c r="PIG762" s="31"/>
      <c r="PIH762" s="31"/>
      <c r="PII762" s="31"/>
      <c r="PIJ762" s="31"/>
      <c r="PIK762" s="31"/>
      <c r="PIL762" s="31"/>
      <c r="PIM762" s="31"/>
      <c r="PIN762" s="31"/>
      <c r="PIO762" s="31"/>
      <c r="PIP762" s="31"/>
      <c r="PIQ762" s="31"/>
      <c r="PIR762" s="31"/>
      <c r="PIS762" s="31"/>
      <c r="PIT762" s="31"/>
      <c r="PIU762" s="31"/>
      <c r="PIV762" s="31"/>
      <c r="PIW762" s="31"/>
      <c r="PIX762" s="31"/>
      <c r="PIY762" s="31"/>
      <c r="PIZ762" s="31"/>
      <c r="PJA762" s="31"/>
      <c r="PJB762" s="31"/>
      <c r="PJC762" s="31"/>
      <c r="PJD762" s="31"/>
      <c r="PJE762" s="31"/>
      <c r="PJF762" s="31"/>
      <c r="PJG762" s="31"/>
      <c r="PJH762" s="31"/>
      <c r="PJI762" s="31"/>
      <c r="PJJ762" s="31"/>
      <c r="PJK762" s="31"/>
      <c r="PJL762" s="31"/>
      <c r="PJM762" s="31"/>
      <c r="PJN762" s="31"/>
      <c r="PJO762" s="31"/>
      <c r="PJP762" s="31"/>
      <c r="PJQ762" s="31"/>
      <c r="PJR762" s="31"/>
      <c r="PJS762" s="31"/>
      <c r="PJT762" s="31"/>
      <c r="PJU762" s="31"/>
      <c r="PJV762" s="31"/>
      <c r="PJW762" s="31"/>
      <c r="PJX762" s="31"/>
      <c r="PJY762" s="31"/>
      <c r="PJZ762" s="31"/>
      <c r="PKA762" s="31"/>
      <c r="PKB762" s="31"/>
      <c r="PKC762" s="31"/>
      <c r="PKD762" s="31"/>
      <c r="PKE762" s="31"/>
      <c r="PKF762" s="31"/>
      <c r="PKG762" s="31"/>
      <c r="PKH762" s="31"/>
      <c r="PKI762" s="31"/>
      <c r="PKJ762" s="31"/>
      <c r="PKK762" s="31"/>
      <c r="PKL762" s="31"/>
      <c r="PKM762" s="31"/>
      <c r="PKN762" s="31"/>
      <c r="PKO762" s="31"/>
      <c r="PKP762" s="31"/>
      <c r="PKQ762" s="31"/>
      <c r="PKR762" s="31"/>
      <c r="PKS762" s="31"/>
      <c r="PKT762" s="31"/>
      <c r="PKU762" s="31"/>
      <c r="PKV762" s="31"/>
      <c r="PKW762" s="31"/>
      <c r="PKX762" s="31"/>
      <c r="PKY762" s="31"/>
      <c r="PKZ762" s="31"/>
      <c r="PLA762" s="31"/>
      <c r="PLB762" s="31"/>
      <c r="PLC762" s="31"/>
      <c r="PLD762" s="31"/>
      <c r="PLE762" s="31"/>
      <c r="PLF762" s="31"/>
      <c r="PLG762" s="31"/>
      <c r="PLH762" s="31"/>
      <c r="PLI762" s="31"/>
      <c r="PLJ762" s="31"/>
      <c r="PLK762" s="31"/>
      <c r="PLL762" s="31"/>
      <c r="PLM762" s="31"/>
      <c r="PLN762" s="31"/>
      <c r="PLO762" s="31"/>
      <c r="PLP762" s="31"/>
      <c r="PLQ762" s="31"/>
      <c r="PLR762" s="31"/>
      <c r="PLS762" s="31"/>
      <c r="PLT762" s="31"/>
      <c r="PLU762" s="31"/>
      <c r="PLV762" s="31"/>
      <c r="PLW762" s="31"/>
      <c r="PLX762" s="31"/>
      <c r="PLY762" s="31"/>
      <c r="PLZ762" s="31"/>
      <c r="PMA762" s="31"/>
      <c r="PMB762" s="31"/>
      <c r="PMC762" s="31"/>
      <c r="PMD762" s="31"/>
      <c r="PME762" s="31"/>
      <c r="PMF762" s="31"/>
      <c r="PMG762" s="31"/>
      <c r="PMH762" s="31"/>
      <c r="PMI762" s="31"/>
      <c r="PMJ762" s="31"/>
      <c r="PMK762" s="31"/>
      <c r="PML762" s="31"/>
      <c r="PMM762" s="31"/>
      <c r="PMN762" s="31"/>
      <c r="PMO762" s="31"/>
      <c r="PMP762" s="31"/>
      <c r="PMQ762" s="31"/>
      <c r="PMR762" s="31"/>
      <c r="PMS762" s="31"/>
      <c r="PMT762" s="31"/>
      <c r="PMU762" s="31"/>
      <c r="PMV762" s="31"/>
      <c r="PMW762" s="31"/>
      <c r="PMX762" s="31"/>
      <c r="PMY762" s="31"/>
      <c r="PMZ762" s="31"/>
      <c r="PNA762" s="31"/>
      <c r="PNB762" s="31"/>
      <c r="PNC762" s="31"/>
      <c r="PND762" s="31"/>
      <c r="PNE762" s="31"/>
      <c r="PNF762" s="31"/>
      <c r="PNG762" s="31"/>
      <c r="PNH762" s="31"/>
      <c r="PNI762" s="31"/>
      <c r="PNJ762" s="31"/>
      <c r="PNK762" s="31"/>
      <c r="PNL762" s="31"/>
      <c r="PNM762" s="31"/>
      <c r="PNN762" s="31"/>
      <c r="PNO762" s="31"/>
      <c r="PNP762" s="31"/>
      <c r="PNQ762" s="31"/>
      <c r="PNR762" s="31"/>
      <c r="PNS762" s="31"/>
      <c r="PNT762" s="31"/>
      <c r="PNU762" s="31"/>
      <c r="PNV762" s="31"/>
      <c r="PNW762" s="31"/>
      <c r="PNX762" s="31"/>
      <c r="PNY762" s="31"/>
      <c r="PNZ762" s="31"/>
      <c r="POA762" s="31"/>
      <c r="POB762" s="31"/>
      <c r="POC762" s="31"/>
      <c r="POD762" s="31"/>
      <c r="POE762" s="31"/>
      <c r="POF762" s="31"/>
      <c r="POG762" s="31"/>
      <c r="POH762" s="31"/>
      <c r="POI762" s="31"/>
      <c r="POJ762" s="31"/>
      <c r="POK762" s="31"/>
      <c r="POL762" s="31"/>
      <c r="POM762" s="31"/>
      <c r="PON762" s="31"/>
      <c r="POO762" s="31"/>
      <c r="POP762" s="31"/>
      <c r="POQ762" s="31"/>
      <c r="POR762" s="31"/>
      <c r="POS762" s="31"/>
      <c r="POT762" s="31"/>
      <c r="POU762" s="31"/>
      <c r="POV762" s="31"/>
      <c r="POW762" s="31"/>
      <c r="POX762" s="31"/>
      <c r="POY762" s="31"/>
      <c r="POZ762" s="31"/>
      <c r="PPA762" s="31"/>
      <c r="PPB762" s="31"/>
      <c r="PPC762" s="31"/>
      <c r="PPD762" s="31"/>
      <c r="PPE762" s="31"/>
      <c r="PPF762" s="31"/>
      <c r="PPG762" s="31"/>
      <c r="PPH762" s="31"/>
      <c r="PPI762" s="31"/>
      <c r="PPJ762" s="31"/>
      <c r="PPK762" s="31"/>
      <c r="PPL762" s="31"/>
      <c r="PPM762" s="31"/>
      <c r="PPN762" s="31"/>
      <c r="PPO762" s="31"/>
      <c r="PPP762" s="31"/>
      <c r="PPQ762" s="31"/>
      <c r="PPR762" s="31"/>
      <c r="PPS762" s="31"/>
      <c r="PPT762" s="31"/>
      <c r="PPU762" s="31"/>
      <c r="PPV762" s="31"/>
      <c r="PPW762" s="31"/>
      <c r="PPX762" s="31"/>
      <c r="PPY762" s="31"/>
      <c r="PPZ762" s="31"/>
      <c r="PQA762" s="31"/>
      <c r="PQB762" s="31"/>
      <c r="PQC762" s="31"/>
      <c r="PQD762" s="31"/>
      <c r="PQE762" s="31"/>
      <c r="PQF762" s="31"/>
      <c r="PQG762" s="31"/>
      <c r="PQH762" s="31"/>
      <c r="PQI762" s="31"/>
      <c r="PQJ762" s="31"/>
      <c r="PQK762" s="31"/>
      <c r="PQL762" s="31"/>
      <c r="PQM762" s="31"/>
      <c r="PQN762" s="31"/>
      <c r="PQO762" s="31"/>
      <c r="PQP762" s="31"/>
      <c r="PQQ762" s="31"/>
      <c r="PQR762" s="31"/>
      <c r="PQS762" s="31"/>
      <c r="PQT762" s="31"/>
      <c r="PQU762" s="31"/>
      <c r="PQV762" s="31"/>
      <c r="PQW762" s="31"/>
      <c r="PQX762" s="31"/>
      <c r="PQY762" s="31"/>
      <c r="PQZ762" s="31"/>
      <c r="PRA762" s="31"/>
      <c r="PRB762" s="31"/>
      <c r="PRC762" s="31"/>
      <c r="PRD762" s="31"/>
      <c r="PRE762" s="31"/>
      <c r="PRF762" s="31"/>
      <c r="PRG762" s="31"/>
      <c r="PRH762" s="31"/>
      <c r="PRI762" s="31"/>
      <c r="PRJ762" s="31"/>
      <c r="PRK762" s="31"/>
      <c r="PRL762" s="31"/>
      <c r="PRM762" s="31"/>
      <c r="PRN762" s="31"/>
      <c r="PRO762" s="31"/>
      <c r="PRP762" s="31"/>
      <c r="PRQ762" s="31"/>
      <c r="PRR762" s="31"/>
      <c r="PRS762" s="31"/>
      <c r="PRT762" s="31"/>
      <c r="PRU762" s="31"/>
      <c r="PRV762" s="31"/>
      <c r="PRW762" s="31"/>
      <c r="PRX762" s="31"/>
      <c r="PRY762" s="31"/>
      <c r="PRZ762" s="31"/>
      <c r="PSA762" s="31"/>
      <c r="PSB762" s="31"/>
      <c r="PSC762" s="31"/>
      <c r="PSD762" s="31"/>
      <c r="PSE762" s="31"/>
      <c r="PSF762" s="31"/>
      <c r="PSG762" s="31"/>
      <c r="PSH762" s="31"/>
      <c r="PSI762" s="31"/>
      <c r="PSJ762" s="31"/>
      <c r="PSK762" s="31"/>
      <c r="PSL762" s="31"/>
      <c r="PSM762" s="31"/>
      <c r="PSN762" s="31"/>
      <c r="PSO762" s="31"/>
      <c r="PSP762" s="31"/>
      <c r="PSQ762" s="31"/>
      <c r="PSR762" s="31"/>
      <c r="PSS762" s="31"/>
      <c r="PST762" s="31"/>
      <c r="PSU762" s="31"/>
      <c r="PSV762" s="31"/>
      <c r="PSW762" s="31"/>
      <c r="PSX762" s="31"/>
      <c r="PSY762" s="31"/>
      <c r="PSZ762" s="31"/>
      <c r="PTA762" s="31"/>
      <c r="PTB762" s="31"/>
      <c r="PTC762" s="31"/>
      <c r="PTD762" s="31"/>
      <c r="PTE762" s="31"/>
      <c r="PTF762" s="31"/>
      <c r="PTG762" s="31"/>
      <c r="PTH762" s="31"/>
      <c r="PTI762" s="31"/>
      <c r="PTJ762" s="31"/>
      <c r="PTK762" s="31"/>
      <c r="PTL762" s="31"/>
      <c r="PTM762" s="31"/>
      <c r="PTN762" s="31"/>
      <c r="PTO762" s="31"/>
      <c r="PTP762" s="31"/>
      <c r="PTQ762" s="31"/>
      <c r="PTR762" s="31"/>
      <c r="PTS762" s="31"/>
      <c r="PTT762" s="31"/>
      <c r="PTU762" s="31"/>
      <c r="PTV762" s="31"/>
      <c r="PTW762" s="31"/>
      <c r="PTX762" s="31"/>
      <c r="PTY762" s="31"/>
      <c r="PTZ762" s="31"/>
      <c r="PUA762" s="31"/>
      <c r="PUB762" s="31"/>
      <c r="PUC762" s="31"/>
      <c r="PUD762" s="31"/>
      <c r="PUE762" s="31"/>
      <c r="PUF762" s="31"/>
      <c r="PUG762" s="31"/>
      <c r="PUH762" s="31"/>
      <c r="PUI762" s="31"/>
      <c r="PUJ762" s="31"/>
      <c r="PUK762" s="31"/>
      <c r="PUL762" s="31"/>
      <c r="PUM762" s="31"/>
      <c r="PUN762" s="31"/>
      <c r="PUO762" s="31"/>
      <c r="PUP762" s="31"/>
      <c r="PUQ762" s="31"/>
      <c r="PUR762" s="31"/>
      <c r="PUS762" s="31"/>
      <c r="PUT762" s="31"/>
      <c r="PUU762" s="31"/>
      <c r="PUV762" s="31"/>
      <c r="PUW762" s="31"/>
      <c r="PUX762" s="31"/>
      <c r="PUY762" s="31"/>
      <c r="PUZ762" s="31"/>
      <c r="PVA762" s="31"/>
      <c r="PVB762" s="31"/>
      <c r="PVC762" s="31"/>
      <c r="PVD762" s="31"/>
      <c r="PVE762" s="31"/>
      <c r="PVF762" s="31"/>
      <c r="PVG762" s="31"/>
      <c r="PVH762" s="31"/>
      <c r="PVI762" s="31"/>
      <c r="PVJ762" s="31"/>
      <c r="PVK762" s="31"/>
      <c r="PVL762" s="31"/>
      <c r="PVM762" s="31"/>
      <c r="PVN762" s="31"/>
      <c r="PVO762" s="31"/>
      <c r="PVP762" s="31"/>
      <c r="PVQ762" s="31"/>
      <c r="PVR762" s="31"/>
      <c r="PVS762" s="31"/>
      <c r="PVT762" s="31"/>
      <c r="PVU762" s="31"/>
      <c r="PVV762" s="31"/>
      <c r="PVW762" s="31"/>
      <c r="PVX762" s="31"/>
      <c r="PVY762" s="31"/>
      <c r="PVZ762" s="31"/>
      <c r="PWA762" s="31"/>
      <c r="PWB762" s="31"/>
      <c r="PWC762" s="31"/>
      <c r="PWD762" s="31"/>
      <c r="PWE762" s="31"/>
      <c r="PWF762" s="31"/>
      <c r="PWG762" s="31"/>
      <c r="PWH762" s="31"/>
      <c r="PWI762" s="31"/>
      <c r="PWJ762" s="31"/>
      <c r="PWK762" s="31"/>
      <c r="PWL762" s="31"/>
      <c r="PWM762" s="31"/>
      <c r="PWN762" s="31"/>
      <c r="PWO762" s="31"/>
      <c r="PWP762" s="31"/>
      <c r="PWQ762" s="31"/>
      <c r="PWR762" s="31"/>
      <c r="PWS762" s="31"/>
      <c r="PWT762" s="31"/>
      <c r="PWU762" s="31"/>
      <c r="PWV762" s="31"/>
      <c r="PWW762" s="31"/>
      <c r="PWX762" s="31"/>
      <c r="PWY762" s="31"/>
      <c r="PWZ762" s="31"/>
      <c r="PXA762" s="31"/>
      <c r="PXB762" s="31"/>
      <c r="PXC762" s="31"/>
      <c r="PXD762" s="31"/>
      <c r="PXE762" s="31"/>
      <c r="PXF762" s="31"/>
      <c r="PXG762" s="31"/>
      <c r="PXH762" s="31"/>
      <c r="PXI762" s="31"/>
      <c r="PXJ762" s="31"/>
      <c r="PXK762" s="31"/>
      <c r="PXL762" s="31"/>
      <c r="PXM762" s="31"/>
      <c r="PXN762" s="31"/>
      <c r="PXO762" s="31"/>
      <c r="PXP762" s="31"/>
      <c r="PXQ762" s="31"/>
      <c r="PXR762" s="31"/>
      <c r="PXS762" s="31"/>
      <c r="PXT762" s="31"/>
      <c r="PXU762" s="31"/>
      <c r="PXV762" s="31"/>
      <c r="PXW762" s="31"/>
      <c r="PXX762" s="31"/>
      <c r="PXY762" s="31"/>
      <c r="PXZ762" s="31"/>
      <c r="PYA762" s="31"/>
      <c r="PYB762" s="31"/>
      <c r="PYC762" s="31"/>
      <c r="PYD762" s="31"/>
      <c r="PYE762" s="31"/>
      <c r="PYF762" s="31"/>
      <c r="PYG762" s="31"/>
      <c r="PYH762" s="31"/>
      <c r="PYI762" s="31"/>
      <c r="PYJ762" s="31"/>
      <c r="PYK762" s="31"/>
      <c r="PYL762" s="31"/>
      <c r="PYM762" s="31"/>
      <c r="PYN762" s="31"/>
      <c r="PYO762" s="31"/>
      <c r="PYP762" s="31"/>
      <c r="PYQ762" s="31"/>
      <c r="PYR762" s="31"/>
      <c r="PYS762" s="31"/>
      <c r="PYT762" s="31"/>
      <c r="PYU762" s="31"/>
      <c r="PYV762" s="31"/>
      <c r="PYW762" s="31"/>
      <c r="PYX762" s="31"/>
      <c r="PYY762" s="31"/>
      <c r="PYZ762" s="31"/>
      <c r="PZA762" s="31"/>
      <c r="PZB762" s="31"/>
      <c r="PZC762" s="31"/>
      <c r="PZD762" s="31"/>
      <c r="PZE762" s="31"/>
      <c r="PZF762" s="31"/>
      <c r="PZG762" s="31"/>
      <c r="PZH762" s="31"/>
      <c r="PZI762" s="31"/>
      <c r="PZJ762" s="31"/>
      <c r="PZK762" s="31"/>
      <c r="PZL762" s="31"/>
      <c r="PZM762" s="31"/>
      <c r="PZN762" s="31"/>
      <c r="PZO762" s="31"/>
      <c r="PZP762" s="31"/>
      <c r="PZQ762" s="31"/>
      <c r="PZR762" s="31"/>
      <c r="PZS762" s="31"/>
      <c r="PZT762" s="31"/>
      <c r="PZU762" s="31"/>
      <c r="PZV762" s="31"/>
      <c r="PZW762" s="31"/>
      <c r="PZX762" s="31"/>
      <c r="PZY762" s="31"/>
      <c r="PZZ762" s="31"/>
      <c r="QAA762" s="31"/>
      <c r="QAB762" s="31"/>
      <c r="QAC762" s="31"/>
      <c r="QAD762" s="31"/>
      <c r="QAE762" s="31"/>
      <c r="QAF762" s="31"/>
      <c r="QAG762" s="31"/>
      <c r="QAH762" s="31"/>
      <c r="QAI762" s="31"/>
      <c r="QAJ762" s="31"/>
      <c r="QAK762" s="31"/>
      <c r="QAL762" s="31"/>
      <c r="QAM762" s="31"/>
      <c r="QAN762" s="31"/>
      <c r="QAO762" s="31"/>
      <c r="QAP762" s="31"/>
      <c r="QAQ762" s="31"/>
      <c r="QAR762" s="31"/>
      <c r="QAS762" s="31"/>
      <c r="QAT762" s="31"/>
      <c r="QAU762" s="31"/>
      <c r="QAV762" s="31"/>
      <c r="QAW762" s="31"/>
      <c r="QAX762" s="31"/>
      <c r="QAY762" s="31"/>
      <c r="QAZ762" s="31"/>
      <c r="QBA762" s="31"/>
      <c r="QBB762" s="31"/>
      <c r="QBC762" s="31"/>
      <c r="QBD762" s="31"/>
      <c r="QBE762" s="31"/>
      <c r="QBF762" s="31"/>
      <c r="QBG762" s="31"/>
      <c r="QBH762" s="31"/>
      <c r="QBI762" s="31"/>
      <c r="QBJ762" s="31"/>
      <c r="QBK762" s="31"/>
      <c r="QBL762" s="31"/>
      <c r="QBM762" s="31"/>
      <c r="QBN762" s="31"/>
      <c r="QBO762" s="31"/>
      <c r="QBP762" s="31"/>
      <c r="QBQ762" s="31"/>
      <c r="QBR762" s="31"/>
      <c r="QBS762" s="31"/>
      <c r="QBT762" s="31"/>
      <c r="QBU762" s="31"/>
      <c r="QBV762" s="31"/>
      <c r="QBW762" s="31"/>
      <c r="QBX762" s="31"/>
      <c r="QBY762" s="31"/>
      <c r="QBZ762" s="31"/>
      <c r="QCA762" s="31"/>
      <c r="QCB762" s="31"/>
      <c r="QCC762" s="31"/>
      <c r="QCD762" s="31"/>
      <c r="QCE762" s="31"/>
      <c r="QCF762" s="31"/>
      <c r="QCG762" s="31"/>
      <c r="QCH762" s="31"/>
      <c r="QCI762" s="31"/>
      <c r="QCJ762" s="31"/>
      <c r="QCK762" s="31"/>
      <c r="QCL762" s="31"/>
      <c r="QCM762" s="31"/>
      <c r="QCN762" s="31"/>
      <c r="QCO762" s="31"/>
      <c r="QCP762" s="31"/>
      <c r="QCQ762" s="31"/>
      <c r="QCR762" s="31"/>
      <c r="QCS762" s="31"/>
      <c r="QCT762" s="31"/>
      <c r="QCU762" s="31"/>
      <c r="QCV762" s="31"/>
      <c r="QCW762" s="31"/>
      <c r="QCX762" s="31"/>
      <c r="QCY762" s="31"/>
      <c r="QCZ762" s="31"/>
      <c r="QDA762" s="31"/>
      <c r="QDB762" s="31"/>
      <c r="QDC762" s="31"/>
      <c r="QDD762" s="31"/>
      <c r="QDE762" s="31"/>
      <c r="QDF762" s="31"/>
      <c r="QDG762" s="31"/>
      <c r="QDH762" s="31"/>
      <c r="QDI762" s="31"/>
      <c r="QDJ762" s="31"/>
      <c r="QDK762" s="31"/>
      <c r="QDL762" s="31"/>
      <c r="QDM762" s="31"/>
      <c r="QDN762" s="31"/>
      <c r="QDO762" s="31"/>
      <c r="QDP762" s="31"/>
      <c r="QDQ762" s="31"/>
      <c r="QDR762" s="31"/>
      <c r="QDS762" s="31"/>
      <c r="QDT762" s="31"/>
      <c r="QDU762" s="31"/>
      <c r="QDV762" s="31"/>
      <c r="QDW762" s="31"/>
      <c r="QDX762" s="31"/>
      <c r="QDY762" s="31"/>
      <c r="QDZ762" s="31"/>
      <c r="QEA762" s="31"/>
      <c r="QEB762" s="31"/>
      <c r="QEC762" s="31"/>
      <c r="QED762" s="31"/>
      <c r="QEE762" s="31"/>
      <c r="QEF762" s="31"/>
      <c r="QEG762" s="31"/>
      <c r="QEH762" s="31"/>
      <c r="QEI762" s="31"/>
      <c r="QEJ762" s="31"/>
      <c r="QEK762" s="31"/>
      <c r="QEL762" s="31"/>
      <c r="QEM762" s="31"/>
      <c r="QEN762" s="31"/>
      <c r="QEO762" s="31"/>
      <c r="QEP762" s="31"/>
      <c r="QEQ762" s="31"/>
      <c r="QER762" s="31"/>
      <c r="QES762" s="31"/>
      <c r="QET762" s="31"/>
      <c r="QEU762" s="31"/>
      <c r="QEV762" s="31"/>
      <c r="QEW762" s="31"/>
      <c r="QEX762" s="31"/>
      <c r="QEY762" s="31"/>
      <c r="QEZ762" s="31"/>
      <c r="QFA762" s="31"/>
      <c r="QFB762" s="31"/>
      <c r="QFC762" s="31"/>
      <c r="QFD762" s="31"/>
      <c r="QFE762" s="31"/>
      <c r="QFF762" s="31"/>
      <c r="QFG762" s="31"/>
      <c r="QFH762" s="31"/>
      <c r="QFI762" s="31"/>
      <c r="QFJ762" s="31"/>
      <c r="QFK762" s="31"/>
      <c r="QFL762" s="31"/>
      <c r="QFM762" s="31"/>
      <c r="QFN762" s="31"/>
      <c r="QFO762" s="31"/>
      <c r="QFP762" s="31"/>
      <c r="QFQ762" s="31"/>
      <c r="QFR762" s="31"/>
      <c r="QFS762" s="31"/>
      <c r="QFT762" s="31"/>
      <c r="QFU762" s="31"/>
      <c r="QFV762" s="31"/>
      <c r="QFW762" s="31"/>
      <c r="QFX762" s="31"/>
      <c r="QFY762" s="31"/>
      <c r="QFZ762" s="31"/>
      <c r="QGA762" s="31"/>
      <c r="QGB762" s="31"/>
      <c r="QGC762" s="31"/>
      <c r="QGD762" s="31"/>
      <c r="QGE762" s="31"/>
      <c r="QGF762" s="31"/>
      <c r="QGG762" s="31"/>
      <c r="QGH762" s="31"/>
      <c r="QGI762" s="31"/>
      <c r="QGJ762" s="31"/>
      <c r="QGK762" s="31"/>
      <c r="QGL762" s="31"/>
      <c r="QGM762" s="31"/>
      <c r="QGN762" s="31"/>
      <c r="QGO762" s="31"/>
      <c r="QGP762" s="31"/>
      <c r="QGQ762" s="31"/>
      <c r="QGR762" s="31"/>
      <c r="QGS762" s="31"/>
      <c r="QGT762" s="31"/>
      <c r="QGU762" s="31"/>
      <c r="QGV762" s="31"/>
      <c r="QGW762" s="31"/>
      <c r="QGX762" s="31"/>
      <c r="QGY762" s="31"/>
      <c r="QGZ762" s="31"/>
      <c r="QHA762" s="31"/>
      <c r="QHB762" s="31"/>
      <c r="QHC762" s="31"/>
      <c r="QHD762" s="31"/>
      <c r="QHE762" s="31"/>
      <c r="QHF762" s="31"/>
      <c r="QHG762" s="31"/>
      <c r="QHH762" s="31"/>
      <c r="QHI762" s="31"/>
      <c r="QHJ762" s="31"/>
      <c r="QHK762" s="31"/>
      <c r="QHL762" s="31"/>
      <c r="QHM762" s="31"/>
      <c r="QHN762" s="31"/>
      <c r="QHO762" s="31"/>
      <c r="QHP762" s="31"/>
      <c r="QHQ762" s="31"/>
      <c r="QHR762" s="31"/>
      <c r="QHS762" s="31"/>
      <c r="QHT762" s="31"/>
      <c r="QHU762" s="31"/>
      <c r="QHV762" s="31"/>
      <c r="QHW762" s="31"/>
      <c r="QHX762" s="31"/>
      <c r="QHY762" s="31"/>
      <c r="QHZ762" s="31"/>
      <c r="QIA762" s="31"/>
      <c r="QIB762" s="31"/>
      <c r="QIC762" s="31"/>
      <c r="QID762" s="31"/>
      <c r="QIE762" s="31"/>
      <c r="QIF762" s="31"/>
      <c r="QIG762" s="31"/>
      <c r="QIH762" s="31"/>
      <c r="QII762" s="31"/>
      <c r="QIJ762" s="31"/>
      <c r="QIK762" s="31"/>
      <c r="QIL762" s="31"/>
      <c r="QIM762" s="31"/>
      <c r="QIN762" s="31"/>
      <c r="QIO762" s="31"/>
      <c r="QIP762" s="31"/>
      <c r="QIQ762" s="31"/>
      <c r="QIR762" s="31"/>
      <c r="QIS762" s="31"/>
      <c r="QIT762" s="31"/>
      <c r="QIU762" s="31"/>
      <c r="QIV762" s="31"/>
      <c r="QIW762" s="31"/>
      <c r="QIX762" s="31"/>
      <c r="QIY762" s="31"/>
      <c r="QIZ762" s="31"/>
      <c r="QJA762" s="31"/>
      <c r="QJB762" s="31"/>
      <c r="QJC762" s="31"/>
      <c r="QJD762" s="31"/>
      <c r="QJE762" s="31"/>
      <c r="QJF762" s="31"/>
      <c r="QJG762" s="31"/>
      <c r="QJH762" s="31"/>
      <c r="QJI762" s="31"/>
      <c r="QJJ762" s="31"/>
      <c r="QJK762" s="31"/>
      <c r="QJL762" s="31"/>
      <c r="QJM762" s="31"/>
      <c r="QJN762" s="31"/>
      <c r="QJO762" s="31"/>
      <c r="QJP762" s="31"/>
      <c r="QJQ762" s="31"/>
      <c r="QJR762" s="31"/>
      <c r="QJS762" s="31"/>
      <c r="QJT762" s="31"/>
      <c r="QJU762" s="31"/>
      <c r="QJV762" s="31"/>
      <c r="QJW762" s="31"/>
      <c r="QJX762" s="31"/>
      <c r="QJY762" s="31"/>
      <c r="QJZ762" s="31"/>
      <c r="QKA762" s="31"/>
      <c r="QKB762" s="31"/>
      <c r="QKC762" s="31"/>
      <c r="QKD762" s="31"/>
      <c r="QKE762" s="31"/>
      <c r="QKF762" s="31"/>
      <c r="QKG762" s="31"/>
      <c r="QKH762" s="31"/>
      <c r="QKI762" s="31"/>
      <c r="QKJ762" s="31"/>
      <c r="QKK762" s="31"/>
      <c r="QKL762" s="31"/>
      <c r="QKM762" s="31"/>
      <c r="QKN762" s="31"/>
      <c r="QKO762" s="31"/>
      <c r="QKP762" s="31"/>
      <c r="QKQ762" s="31"/>
      <c r="QKR762" s="31"/>
      <c r="QKS762" s="31"/>
      <c r="QKT762" s="31"/>
      <c r="QKU762" s="31"/>
      <c r="QKV762" s="31"/>
      <c r="QKW762" s="31"/>
      <c r="QKX762" s="31"/>
      <c r="QKY762" s="31"/>
      <c r="QKZ762" s="31"/>
      <c r="QLA762" s="31"/>
      <c r="QLB762" s="31"/>
      <c r="QLC762" s="31"/>
      <c r="QLD762" s="31"/>
      <c r="QLE762" s="31"/>
      <c r="QLF762" s="31"/>
      <c r="QLG762" s="31"/>
      <c r="QLH762" s="31"/>
      <c r="QLI762" s="31"/>
      <c r="QLJ762" s="31"/>
      <c r="QLK762" s="31"/>
      <c r="QLL762" s="31"/>
      <c r="QLM762" s="31"/>
      <c r="QLN762" s="31"/>
      <c r="QLO762" s="31"/>
      <c r="QLP762" s="31"/>
      <c r="QLQ762" s="31"/>
      <c r="QLR762" s="31"/>
      <c r="QLS762" s="31"/>
      <c r="QLT762" s="31"/>
      <c r="QLU762" s="31"/>
      <c r="QLV762" s="31"/>
      <c r="QLW762" s="31"/>
      <c r="QLX762" s="31"/>
      <c r="QLY762" s="31"/>
      <c r="QLZ762" s="31"/>
      <c r="QMA762" s="31"/>
      <c r="QMB762" s="31"/>
      <c r="QMC762" s="31"/>
      <c r="QMD762" s="31"/>
      <c r="QME762" s="31"/>
      <c r="QMF762" s="31"/>
      <c r="QMG762" s="31"/>
      <c r="QMH762" s="31"/>
      <c r="QMI762" s="31"/>
      <c r="QMJ762" s="31"/>
      <c r="QMK762" s="31"/>
      <c r="QML762" s="31"/>
      <c r="QMM762" s="31"/>
      <c r="QMN762" s="31"/>
      <c r="QMO762" s="31"/>
      <c r="QMP762" s="31"/>
      <c r="QMQ762" s="31"/>
      <c r="QMR762" s="31"/>
      <c r="QMS762" s="31"/>
      <c r="QMT762" s="31"/>
      <c r="QMU762" s="31"/>
      <c r="QMV762" s="31"/>
      <c r="QMW762" s="31"/>
      <c r="QMX762" s="31"/>
      <c r="QMY762" s="31"/>
      <c r="QMZ762" s="31"/>
      <c r="QNA762" s="31"/>
      <c r="QNB762" s="31"/>
      <c r="QNC762" s="31"/>
      <c r="QND762" s="31"/>
      <c r="QNE762" s="31"/>
      <c r="QNF762" s="31"/>
      <c r="QNG762" s="31"/>
      <c r="QNH762" s="31"/>
      <c r="QNI762" s="31"/>
      <c r="QNJ762" s="31"/>
      <c r="QNK762" s="31"/>
      <c r="QNL762" s="31"/>
      <c r="QNM762" s="31"/>
      <c r="QNN762" s="31"/>
      <c r="QNO762" s="31"/>
      <c r="QNP762" s="31"/>
      <c r="QNQ762" s="31"/>
      <c r="QNR762" s="31"/>
      <c r="QNS762" s="31"/>
      <c r="QNT762" s="31"/>
      <c r="QNU762" s="31"/>
      <c r="QNV762" s="31"/>
      <c r="QNW762" s="31"/>
      <c r="QNX762" s="31"/>
      <c r="QNY762" s="31"/>
      <c r="QNZ762" s="31"/>
      <c r="QOA762" s="31"/>
      <c r="QOB762" s="31"/>
      <c r="QOC762" s="31"/>
      <c r="QOD762" s="31"/>
      <c r="QOE762" s="31"/>
      <c r="QOF762" s="31"/>
      <c r="QOG762" s="31"/>
      <c r="QOH762" s="31"/>
      <c r="QOI762" s="31"/>
      <c r="QOJ762" s="31"/>
      <c r="QOK762" s="31"/>
      <c r="QOL762" s="31"/>
      <c r="QOM762" s="31"/>
      <c r="QON762" s="31"/>
      <c r="QOO762" s="31"/>
      <c r="QOP762" s="31"/>
      <c r="QOQ762" s="31"/>
      <c r="QOR762" s="31"/>
      <c r="QOS762" s="31"/>
      <c r="QOT762" s="31"/>
      <c r="QOU762" s="31"/>
      <c r="QOV762" s="31"/>
      <c r="QOW762" s="31"/>
      <c r="QOX762" s="31"/>
      <c r="QOY762" s="31"/>
      <c r="QOZ762" s="31"/>
      <c r="QPA762" s="31"/>
      <c r="QPB762" s="31"/>
      <c r="QPC762" s="31"/>
      <c r="QPD762" s="31"/>
      <c r="QPE762" s="31"/>
      <c r="QPF762" s="31"/>
      <c r="QPG762" s="31"/>
      <c r="QPH762" s="31"/>
      <c r="QPI762" s="31"/>
      <c r="QPJ762" s="31"/>
      <c r="QPK762" s="31"/>
      <c r="QPL762" s="31"/>
      <c r="QPM762" s="31"/>
      <c r="QPN762" s="31"/>
      <c r="QPO762" s="31"/>
      <c r="QPP762" s="31"/>
      <c r="QPQ762" s="31"/>
      <c r="QPR762" s="31"/>
      <c r="QPS762" s="31"/>
      <c r="QPT762" s="31"/>
      <c r="QPU762" s="31"/>
      <c r="QPV762" s="31"/>
      <c r="QPW762" s="31"/>
      <c r="QPX762" s="31"/>
      <c r="QPY762" s="31"/>
      <c r="QPZ762" s="31"/>
      <c r="QQA762" s="31"/>
      <c r="QQB762" s="31"/>
      <c r="QQC762" s="31"/>
      <c r="QQD762" s="31"/>
      <c r="QQE762" s="31"/>
      <c r="QQF762" s="31"/>
      <c r="QQG762" s="31"/>
      <c r="QQH762" s="31"/>
      <c r="QQI762" s="31"/>
      <c r="QQJ762" s="31"/>
      <c r="QQK762" s="31"/>
      <c r="QQL762" s="31"/>
      <c r="QQM762" s="31"/>
      <c r="QQN762" s="31"/>
      <c r="QQO762" s="31"/>
      <c r="QQP762" s="31"/>
      <c r="QQQ762" s="31"/>
      <c r="QQR762" s="31"/>
      <c r="QQS762" s="31"/>
      <c r="QQT762" s="31"/>
      <c r="QQU762" s="31"/>
      <c r="QQV762" s="31"/>
      <c r="QQW762" s="31"/>
      <c r="QQX762" s="31"/>
      <c r="QQY762" s="31"/>
      <c r="QQZ762" s="31"/>
      <c r="QRA762" s="31"/>
      <c r="QRB762" s="31"/>
      <c r="QRC762" s="31"/>
      <c r="QRD762" s="31"/>
      <c r="QRE762" s="31"/>
      <c r="QRF762" s="31"/>
      <c r="QRG762" s="31"/>
      <c r="QRH762" s="31"/>
      <c r="QRI762" s="31"/>
      <c r="QRJ762" s="31"/>
      <c r="QRK762" s="31"/>
      <c r="QRL762" s="31"/>
      <c r="QRM762" s="31"/>
      <c r="QRN762" s="31"/>
      <c r="QRO762" s="31"/>
      <c r="QRP762" s="31"/>
      <c r="QRQ762" s="31"/>
      <c r="QRR762" s="31"/>
      <c r="QRS762" s="31"/>
      <c r="QRT762" s="31"/>
      <c r="QRU762" s="31"/>
      <c r="QRV762" s="31"/>
      <c r="QRW762" s="31"/>
      <c r="QRX762" s="31"/>
      <c r="QRY762" s="31"/>
      <c r="QRZ762" s="31"/>
      <c r="QSA762" s="31"/>
      <c r="QSB762" s="31"/>
      <c r="QSC762" s="31"/>
      <c r="QSD762" s="31"/>
      <c r="QSE762" s="31"/>
      <c r="QSF762" s="31"/>
      <c r="QSG762" s="31"/>
      <c r="QSH762" s="31"/>
      <c r="QSI762" s="31"/>
      <c r="QSJ762" s="31"/>
      <c r="QSK762" s="31"/>
      <c r="QSL762" s="31"/>
      <c r="QSM762" s="31"/>
      <c r="QSN762" s="31"/>
      <c r="QSO762" s="31"/>
      <c r="QSP762" s="31"/>
      <c r="QSQ762" s="31"/>
      <c r="QSR762" s="31"/>
      <c r="QSS762" s="31"/>
      <c r="QST762" s="31"/>
      <c r="QSU762" s="31"/>
      <c r="QSV762" s="31"/>
      <c r="QSW762" s="31"/>
      <c r="QSX762" s="31"/>
      <c r="QSY762" s="31"/>
      <c r="QSZ762" s="31"/>
      <c r="QTA762" s="31"/>
      <c r="QTB762" s="31"/>
      <c r="QTC762" s="31"/>
      <c r="QTD762" s="31"/>
      <c r="QTE762" s="31"/>
      <c r="QTF762" s="31"/>
      <c r="QTG762" s="31"/>
      <c r="QTH762" s="31"/>
      <c r="QTI762" s="31"/>
      <c r="QTJ762" s="31"/>
      <c r="QTK762" s="31"/>
      <c r="QTL762" s="31"/>
      <c r="QTM762" s="31"/>
      <c r="QTN762" s="31"/>
      <c r="QTO762" s="31"/>
      <c r="QTP762" s="31"/>
      <c r="QTQ762" s="31"/>
      <c r="QTR762" s="31"/>
      <c r="QTS762" s="31"/>
      <c r="QTT762" s="31"/>
      <c r="QTU762" s="31"/>
      <c r="QTV762" s="31"/>
      <c r="QTW762" s="31"/>
      <c r="QTX762" s="31"/>
      <c r="QTY762" s="31"/>
      <c r="QTZ762" s="31"/>
      <c r="QUA762" s="31"/>
      <c r="QUB762" s="31"/>
      <c r="QUC762" s="31"/>
      <c r="QUD762" s="31"/>
      <c r="QUE762" s="31"/>
      <c r="QUF762" s="31"/>
      <c r="QUG762" s="31"/>
      <c r="QUH762" s="31"/>
      <c r="QUI762" s="31"/>
      <c r="QUJ762" s="31"/>
      <c r="QUK762" s="31"/>
      <c r="QUL762" s="31"/>
      <c r="QUM762" s="31"/>
      <c r="QUN762" s="31"/>
      <c r="QUO762" s="31"/>
      <c r="QUP762" s="31"/>
      <c r="QUQ762" s="31"/>
      <c r="QUR762" s="31"/>
      <c r="QUS762" s="31"/>
      <c r="QUT762" s="31"/>
      <c r="QUU762" s="31"/>
      <c r="QUV762" s="31"/>
      <c r="QUW762" s="31"/>
      <c r="QUX762" s="31"/>
      <c r="QUY762" s="31"/>
      <c r="QUZ762" s="31"/>
      <c r="QVA762" s="31"/>
      <c r="QVB762" s="31"/>
      <c r="QVC762" s="31"/>
      <c r="QVD762" s="31"/>
      <c r="QVE762" s="31"/>
      <c r="QVF762" s="31"/>
      <c r="QVG762" s="31"/>
      <c r="QVH762" s="31"/>
      <c r="QVI762" s="31"/>
      <c r="QVJ762" s="31"/>
      <c r="QVK762" s="31"/>
      <c r="QVL762" s="31"/>
      <c r="QVM762" s="31"/>
      <c r="QVN762" s="31"/>
      <c r="QVO762" s="31"/>
      <c r="QVP762" s="31"/>
      <c r="QVQ762" s="31"/>
      <c r="QVR762" s="31"/>
      <c r="QVS762" s="31"/>
      <c r="QVT762" s="31"/>
      <c r="QVU762" s="31"/>
      <c r="QVV762" s="31"/>
      <c r="QVW762" s="31"/>
      <c r="QVX762" s="31"/>
      <c r="QVY762" s="31"/>
      <c r="QVZ762" s="31"/>
      <c r="QWA762" s="31"/>
      <c r="QWB762" s="31"/>
      <c r="QWC762" s="31"/>
      <c r="QWD762" s="31"/>
      <c r="QWE762" s="31"/>
      <c r="QWF762" s="31"/>
      <c r="QWG762" s="31"/>
      <c r="QWH762" s="31"/>
      <c r="QWI762" s="31"/>
      <c r="QWJ762" s="31"/>
      <c r="QWK762" s="31"/>
      <c r="QWL762" s="31"/>
      <c r="QWM762" s="31"/>
      <c r="QWN762" s="31"/>
      <c r="QWO762" s="31"/>
      <c r="QWP762" s="31"/>
      <c r="QWQ762" s="31"/>
      <c r="QWR762" s="31"/>
      <c r="QWS762" s="31"/>
      <c r="QWT762" s="31"/>
      <c r="QWU762" s="31"/>
      <c r="QWV762" s="31"/>
      <c r="QWW762" s="31"/>
      <c r="QWX762" s="31"/>
      <c r="QWY762" s="31"/>
      <c r="QWZ762" s="31"/>
      <c r="QXA762" s="31"/>
      <c r="QXB762" s="31"/>
      <c r="QXC762" s="31"/>
      <c r="QXD762" s="31"/>
      <c r="QXE762" s="31"/>
      <c r="QXF762" s="31"/>
      <c r="QXG762" s="31"/>
      <c r="QXH762" s="31"/>
      <c r="QXI762" s="31"/>
      <c r="QXJ762" s="31"/>
      <c r="QXK762" s="31"/>
      <c r="QXL762" s="31"/>
      <c r="QXM762" s="31"/>
      <c r="QXN762" s="31"/>
      <c r="QXO762" s="31"/>
      <c r="QXP762" s="31"/>
      <c r="QXQ762" s="31"/>
      <c r="QXR762" s="31"/>
      <c r="QXS762" s="31"/>
      <c r="QXT762" s="31"/>
      <c r="QXU762" s="31"/>
      <c r="QXV762" s="31"/>
      <c r="QXW762" s="31"/>
      <c r="QXX762" s="31"/>
      <c r="QXY762" s="31"/>
      <c r="QXZ762" s="31"/>
      <c r="QYA762" s="31"/>
      <c r="QYB762" s="31"/>
      <c r="QYC762" s="31"/>
      <c r="QYD762" s="31"/>
      <c r="QYE762" s="31"/>
      <c r="QYF762" s="31"/>
      <c r="QYG762" s="31"/>
      <c r="QYH762" s="31"/>
      <c r="QYI762" s="31"/>
      <c r="QYJ762" s="31"/>
      <c r="QYK762" s="31"/>
      <c r="QYL762" s="31"/>
      <c r="QYM762" s="31"/>
      <c r="QYN762" s="31"/>
      <c r="QYO762" s="31"/>
      <c r="QYP762" s="31"/>
      <c r="QYQ762" s="31"/>
      <c r="QYR762" s="31"/>
      <c r="QYS762" s="31"/>
      <c r="QYT762" s="31"/>
      <c r="QYU762" s="31"/>
      <c r="QYV762" s="31"/>
      <c r="QYW762" s="31"/>
      <c r="QYX762" s="31"/>
      <c r="QYY762" s="31"/>
      <c r="QYZ762" s="31"/>
      <c r="QZA762" s="31"/>
      <c r="QZB762" s="31"/>
      <c r="QZC762" s="31"/>
      <c r="QZD762" s="31"/>
      <c r="QZE762" s="31"/>
      <c r="QZF762" s="31"/>
      <c r="QZG762" s="31"/>
      <c r="QZH762" s="31"/>
      <c r="QZI762" s="31"/>
      <c r="QZJ762" s="31"/>
      <c r="QZK762" s="31"/>
      <c r="QZL762" s="31"/>
      <c r="QZM762" s="31"/>
      <c r="QZN762" s="31"/>
      <c r="QZO762" s="31"/>
      <c r="QZP762" s="31"/>
      <c r="QZQ762" s="31"/>
      <c r="QZR762" s="31"/>
      <c r="QZS762" s="31"/>
      <c r="QZT762" s="31"/>
      <c r="QZU762" s="31"/>
      <c r="QZV762" s="31"/>
      <c r="QZW762" s="31"/>
      <c r="QZX762" s="31"/>
      <c r="QZY762" s="31"/>
      <c r="QZZ762" s="31"/>
      <c r="RAA762" s="31"/>
      <c r="RAB762" s="31"/>
      <c r="RAC762" s="31"/>
      <c r="RAD762" s="31"/>
      <c r="RAE762" s="31"/>
      <c r="RAF762" s="31"/>
      <c r="RAG762" s="31"/>
      <c r="RAH762" s="31"/>
      <c r="RAI762" s="31"/>
      <c r="RAJ762" s="31"/>
      <c r="RAK762" s="31"/>
      <c r="RAL762" s="31"/>
      <c r="RAM762" s="31"/>
      <c r="RAN762" s="31"/>
      <c r="RAO762" s="31"/>
      <c r="RAP762" s="31"/>
      <c r="RAQ762" s="31"/>
      <c r="RAR762" s="31"/>
      <c r="RAS762" s="31"/>
      <c r="RAT762" s="31"/>
      <c r="RAU762" s="31"/>
      <c r="RAV762" s="31"/>
      <c r="RAW762" s="31"/>
      <c r="RAX762" s="31"/>
      <c r="RAY762" s="31"/>
      <c r="RAZ762" s="31"/>
      <c r="RBA762" s="31"/>
      <c r="RBB762" s="31"/>
      <c r="RBC762" s="31"/>
      <c r="RBD762" s="31"/>
      <c r="RBE762" s="31"/>
      <c r="RBF762" s="31"/>
      <c r="RBG762" s="31"/>
      <c r="RBH762" s="31"/>
      <c r="RBI762" s="31"/>
      <c r="RBJ762" s="31"/>
      <c r="RBK762" s="31"/>
      <c r="RBL762" s="31"/>
      <c r="RBM762" s="31"/>
      <c r="RBN762" s="31"/>
      <c r="RBO762" s="31"/>
      <c r="RBP762" s="31"/>
      <c r="RBQ762" s="31"/>
      <c r="RBR762" s="31"/>
      <c r="RBS762" s="31"/>
      <c r="RBT762" s="31"/>
      <c r="RBU762" s="31"/>
      <c r="RBV762" s="31"/>
      <c r="RBW762" s="31"/>
      <c r="RBX762" s="31"/>
      <c r="RBY762" s="31"/>
      <c r="RBZ762" s="31"/>
      <c r="RCA762" s="31"/>
      <c r="RCB762" s="31"/>
      <c r="RCC762" s="31"/>
      <c r="RCD762" s="31"/>
      <c r="RCE762" s="31"/>
      <c r="RCF762" s="31"/>
      <c r="RCG762" s="31"/>
      <c r="RCH762" s="31"/>
      <c r="RCI762" s="31"/>
      <c r="RCJ762" s="31"/>
      <c r="RCK762" s="31"/>
      <c r="RCL762" s="31"/>
      <c r="RCM762" s="31"/>
      <c r="RCN762" s="31"/>
      <c r="RCO762" s="31"/>
      <c r="RCP762" s="31"/>
      <c r="RCQ762" s="31"/>
      <c r="RCR762" s="31"/>
      <c r="RCS762" s="31"/>
      <c r="RCT762" s="31"/>
      <c r="RCU762" s="31"/>
      <c r="RCV762" s="31"/>
      <c r="RCW762" s="31"/>
      <c r="RCX762" s="31"/>
      <c r="RCY762" s="31"/>
      <c r="RCZ762" s="31"/>
      <c r="RDA762" s="31"/>
      <c r="RDB762" s="31"/>
      <c r="RDC762" s="31"/>
      <c r="RDD762" s="31"/>
      <c r="RDE762" s="31"/>
      <c r="RDF762" s="31"/>
      <c r="RDG762" s="31"/>
      <c r="RDH762" s="31"/>
      <c r="RDI762" s="31"/>
      <c r="RDJ762" s="31"/>
      <c r="RDK762" s="31"/>
      <c r="RDL762" s="31"/>
      <c r="RDM762" s="31"/>
      <c r="RDN762" s="31"/>
      <c r="RDO762" s="31"/>
      <c r="RDP762" s="31"/>
      <c r="RDQ762" s="31"/>
      <c r="RDR762" s="31"/>
      <c r="RDS762" s="31"/>
      <c r="RDT762" s="31"/>
      <c r="RDU762" s="31"/>
      <c r="RDV762" s="31"/>
      <c r="RDW762" s="31"/>
      <c r="RDX762" s="31"/>
      <c r="RDY762" s="31"/>
      <c r="RDZ762" s="31"/>
      <c r="REA762" s="31"/>
      <c r="REB762" s="31"/>
      <c r="REC762" s="31"/>
      <c r="RED762" s="31"/>
      <c r="REE762" s="31"/>
      <c r="REF762" s="31"/>
      <c r="REG762" s="31"/>
      <c r="REH762" s="31"/>
      <c r="REI762" s="31"/>
      <c r="REJ762" s="31"/>
      <c r="REK762" s="31"/>
      <c r="REL762" s="31"/>
      <c r="REM762" s="31"/>
      <c r="REN762" s="31"/>
      <c r="REO762" s="31"/>
      <c r="REP762" s="31"/>
      <c r="REQ762" s="31"/>
      <c r="RER762" s="31"/>
      <c r="RES762" s="31"/>
      <c r="RET762" s="31"/>
      <c r="REU762" s="31"/>
      <c r="REV762" s="31"/>
      <c r="REW762" s="31"/>
      <c r="REX762" s="31"/>
      <c r="REY762" s="31"/>
      <c r="REZ762" s="31"/>
      <c r="RFA762" s="31"/>
      <c r="RFB762" s="31"/>
      <c r="RFC762" s="31"/>
      <c r="RFD762" s="31"/>
      <c r="RFE762" s="31"/>
      <c r="RFF762" s="31"/>
      <c r="RFG762" s="31"/>
      <c r="RFH762" s="31"/>
      <c r="RFI762" s="31"/>
      <c r="RFJ762" s="31"/>
      <c r="RFK762" s="31"/>
      <c r="RFL762" s="31"/>
      <c r="RFM762" s="31"/>
      <c r="RFN762" s="31"/>
      <c r="RFO762" s="31"/>
      <c r="RFP762" s="31"/>
      <c r="RFQ762" s="31"/>
      <c r="RFR762" s="31"/>
      <c r="RFS762" s="31"/>
      <c r="RFT762" s="31"/>
      <c r="RFU762" s="31"/>
      <c r="RFV762" s="31"/>
      <c r="RFW762" s="31"/>
      <c r="RFX762" s="31"/>
      <c r="RFY762" s="31"/>
      <c r="RFZ762" s="31"/>
      <c r="RGA762" s="31"/>
      <c r="RGB762" s="31"/>
      <c r="RGC762" s="31"/>
      <c r="RGD762" s="31"/>
      <c r="RGE762" s="31"/>
      <c r="RGF762" s="31"/>
      <c r="RGG762" s="31"/>
      <c r="RGH762" s="31"/>
      <c r="RGI762" s="31"/>
      <c r="RGJ762" s="31"/>
      <c r="RGK762" s="31"/>
      <c r="RGL762" s="31"/>
      <c r="RGM762" s="31"/>
      <c r="RGN762" s="31"/>
      <c r="RGO762" s="31"/>
      <c r="RGP762" s="31"/>
      <c r="RGQ762" s="31"/>
      <c r="RGR762" s="31"/>
      <c r="RGS762" s="31"/>
      <c r="RGT762" s="31"/>
      <c r="RGU762" s="31"/>
      <c r="RGV762" s="31"/>
      <c r="RGW762" s="31"/>
      <c r="RGX762" s="31"/>
      <c r="RGY762" s="31"/>
      <c r="RGZ762" s="31"/>
      <c r="RHA762" s="31"/>
      <c r="RHB762" s="31"/>
      <c r="RHC762" s="31"/>
      <c r="RHD762" s="31"/>
      <c r="RHE762" s="31"/>
      <c r="RHF762" s="31"/>
      <c r="RHG762" s="31"/>
      <c r="RHH762" s="31"/>
      <c r="RHI762" s="31"/>
      <c r="RHJ762" s="31"/>
      <c r="RHK762" s="31"/>
      <c r="RHL762" s="31"/>
      <c r="RHM762" s="31"/>
      <c r="RHN762" s="31"/>
      <c r="RHO762" s="31"/>
      <c r="RHP762" s="31"/>
      <c r="RHQ762" s="31"/>
      <c r="RHR762" s="31"/>
      <c r="RHS762" s="31"/>
      <c r="RHT762" s="31"/>
      <c r="RHU762" s="31"/>
      <c r="RHV762" s="31"/>
      <c r="RHW762" s="31"/>
      <c r="RHX762" s="31"/>
      <c r="RHY762" s="31"/>
      <c r="RHZ762" s="31"/>
      <c r="RIA762" s="31"/>
      <c r="RIB762" s="31"/>
      <c r="RIC762" s="31"/>
      <c r="RID762" s="31"/>
      <c r="RIE762" s="31"/>
      <c r="RIF762" s="31"/>
      <c r="RIG762" s="31"/>
      <c r="RIH762" s="31"/>
      <c r="RII762" s="31"/>
      <c r="RIJ762" s="31"/>
      <c r="RIK762" s="31"/>
      <c r="RIL762" s="31"/>
      <c r="RIM762" s="31"/>
      <c r="RIN762" s="31"/>
      <c r="RIO762" s="31"/>
      <c r="RIP762" s="31"/>
      <c r="RIQ762" s="31"/>
      <c r="RIR762" s="31"/>
      <c r="RIS762" s="31"/>
      <c r="RIT762" s="31"/>
      <c r="RIU762" s="31"/>
      <c r="RIV762" s="31"/>
      <c r="RIW762" s="31"/>
      <c r="RIX762" s="31"/>
      <c r="RIY762" s="31"/>
      <c r="RIZ762" s="31"/>
      <c r="RJA762" s="31"/>
      <c r="RJB762" s="31"/>
      <c r="RJC762" s="31"/>
      <c r="RJD762" s="31"/>
      <c r="RJE762" s="31"/>
      <c r="RJF762" s="31"/>
      <c r="RJG762" s="31"/>
      <c r="RJH762" s="31"/>
      <c r="RJI762" s="31"/>
      <c r="RJJ762" s="31"/>
      <c r="RJK762" s="31"/>
      <c r="RJL762" s="31"/>
      <c r="RJM762" s="31"/>
      <c r="RJN762" s="31"/>
      <c r="RJO762" s="31"/>
      <c r="RJP762" s="31"/>
      <c r="RJQ762" s="31"/>
      <c r="RJR762" s="31"/>
      <c r="RJS762" s="31"/>
      <c r="RJT762" s="31"/>
      <c r="RJU762" s="31"/>
      <c r="RJV762" s="31"/>
      <c r="RJW762" s="31"/>
      <c r="RJX762" s="31"/>
      <c r="RJY762" s="31"/>
      <c r="RJZ762" s="31"/>
      <c r="RKA762" s="31"/>
      <c r="RKB762" s="31"/>
      <c r="RKC762" s="31"/>
      <c r="RKD762" s="31"/>
      <c r="RKE762" s="31"/>
      <c r="RKF762" s="31"/>
      <c r="RKG762" s="31"/>
      <c r="RKH762" s="31"/>
      <c r="RKI762" s="31"/>
      <c r="RKJ762" s="31"/>
      <c r="RKK762" s="31"/>
      <c r="RKL762" s="31"/>
      <c r="RKM762" s="31"/>
      <c r="RKN762" s="31"/>
      <c r="RKO762" s="31"/>
      <c r="RKP762" s="31"/>
      <c r="RKQ762" s="31"/>
      <c r="RKR762" s="31"/>
      <c r="RKS762" s="31"/>
      <c r="RKT762" s="31"/>
      <c r="RKU762" s="31"/>
      <c r="RKV762" s="31"/>
      <c r="RKW762" s="31"/>
      <c r="RKX762" s="31"/>
      <c r="RKY762" s="31"/>
      <c r="RKZ762" s="31"/>
      <c r="RLA762" s="31"/>
      <c r="RLB762" s="31"/>
      <c r="RLC762" s="31"/>
      <c r="RLD762" s="31"/>
      <c r="RLE762" s="31"/>
      <c r="RLF762" s="31"/>
      <c r="RLG762" s="31"/>
      <c r="RLH762" s="31"/>
      <c r="RLI762" s="31"/>
      <c r="RLJ762" s="31"/>
      <c r="RLK762" s="31"/>
      <c r="RLL762" s="31"/>
      <c r="RLM762" s="31"/>
      <c r="RLN762" s="31"/>
      <c r="RLO762" s="31"/>
      <c r="RLP762" s="31"/>
      <c r="RLQ762" s="31"/>
      <c r="RLR762" s="31"/>
      <c r="RLS762" s="31"/>
      <c r="RLT762" s="31"/>
      <c r="RLU762" s="31"/>
      <c r="RLV762" s="31"/>
      <c r="RLW762" s="31"/>
      <c r="RLX762" s="31"/>
      <c r="RLY762" s="31"/>
      <c r="RLZ762" s="31"/>
      <c r="RMA762" s="31"/>
      <c r="RMB762" s="31"/>
      <c r="RMC762" s="31"/>
      <c r="RMD762" s="31"/>
      <c r="RME762" s="31"/>
      <c r="RMF762" s="31"/>
      <c r="RMG762" s="31"/>
      <c r="RMH762" s="31"/>
      <c r="RMI762" s="31"/>
      <c r="RMJ762" s="31"/>
      <c r="RMK762" s="31"/>
      <c r="RML762" s="31"/>
      <c r="RMM762" s="31"/>
      <c r="RMN762" s="31"/>
      <c r="RMO762" s="31"/>
      <c r="RMP762" s="31"/>
      <c r="RMQ762" s="31"/>
      <c r="RMR762" s="31"/>
      <c r="RMS762" s="31"/>
      <c r="RMT762" s="31"/>
      <c r="RMU762" s="31"/>
      <c r="RMV762" s="31"/>
      <c r="RMW762" s="31"/>
      <c r="RMX762" s="31"/>
      <c r="RMY762" s="31"/>
      <c r="RMZ762" s="31"/>
      <c r="RNA762" s="31"/>
      <c r="RNB762" s="31"/>
      <c r="RNC762" s="31"/>
      <c r="RND762" s="31"/>
      <c r="RNE762" s="31"/>
      <c r="RNF762" s="31"/>
      <c r="RNG762" s="31"/>
      <c r="RNH762" s="31"/>
      <c r="RNI762" s="31"/>
      <c r="RNJ762" s="31"/>
      <c r="RNK762" s="31"/>
      <c r="RNL762" s="31"/>
      <c r="RNM762" s="31"/>
      <c r="RNN762" s="31"/>
      <c r="RNO762" s="31"/>
      <c r="RNP762" s="31"/>
      <c r="RNQ762" s="31"/>
      <c r="RNR762" s="31"/>
      <c r="RNS762" s="31"/>
      <c r="RNT762" s="31"/>
      <c r="RNU762" s="31"/>
      <c r="RNV762" s="31"/>
      <c r="RNW762" s="31"/>
      <c r="RNX762" s="31"/>
      <c r="RNY762" s="31"/>
      <c r="RNZ762" s="31"/>
      <c r="ROA762" s="31"/>
      <c r="ROB762" s="31"/>
      <c r="ROC762" s="31"/>
      <c r="ROD762" s="31"/>
      <c r="ROE762" s="31"/>
      <c r="ROF762" s="31"/>
      <c r="ROG762" s="31"/>
      <c r="ROH762" s="31"/>
      <c r="ROI762" s="31"/>
      <c r="ROJ762" s="31"/>
      <c r="ROK762" s="31"/>
      <c r="ROL762" s="31"/>
      <c r="ROM762" s="31"/>
      <c r="RON762" s="31"/>
      <c r="ROO762" s="31"/>
      <c r="ROP762" s="31"/>
      <c r="ROQ762" s="31"/>
      <c r="ROR762" s="31"/>
      <c r="ROS762" s="31"/>
      <c r="ROT762" s="31"/>
      <c r="ROU762" s="31"/>
      <c r="ROV762" s="31"/>
      <c r="ROW762" s="31"/>
      <c r="ROX762" s="31"/>
      <c r="ROY762" s="31"/>
      <c r="ROZ762" s="31"/>
      <c r="RPA762" s="31"/>
      <c r="RPB762" s="31"/>
      <c r="RPC762" s="31"/>
      <c r="RPD762" s="31"/>
      <c r="RPE762" s="31"/>
      <c r="RPF762" s="31"/>
      <c r="RPG762" s="31"/>
      <c r="RPH762" s="31"/>
      <c r="RPI762" s="31"/>
      <c r="RPJ762" s="31"/>
      <c r="RPK762" s="31"/>
      <c r="RPL762" s="31"/>
      <c r="RPM762" s="31"/>
      <c r="RPN762" s="31"/>
      <c r="RPO762" s="31"/>
      <c r="RPP762" s="31"/>
      <c r="RPQ762" s="31"/>
      <c r="RPR762" s="31"/>
      <c r="RPS762" s="31"/>
      <c r="RPT762" s="31"/>
      <c r="RPU762" s="31"/>
      <c r="RPV762" s="31"/>
      <c r="RPW762" s="31"/>
      <c r="RPX762" s="31"/>
      <c r="RPY762" s="31"/>
      <c r="RPZ762" s="31"/>
      <c r="RQA762" s="31"/>
      <c r="RQB762" s="31"/>
      <c r="RQC762" s="31"/>
      <c r="RQD762" s="31"/>
      <c r="RQE762" s="31"/>
      <c r="RQF762" s="31"/>
      <c r="RQG762" s="31"/>
      <c r="RQH762" s="31"/>
      <c r="RQI762" s="31"/>
      <c r="RQJ762" s="31"/>
      <c r="RQK762" s="31"/>
      <c r="RQL762" s="31"/>
      <c r="RQM762" s="31"/>
      <c r="RQN762" s="31"/>
      <c r="RQO762" s="31"/>
      <c r="RQP762" s="31"/>
      <c r="RQQ762" s="31"/>
      <c r="RQR762" s="31"/>
      <c r="RQS762" s="31"/>
      <c r="RQT762" s="31"/>
      <c r="RQU762" s="31"/>
      <c r="RQV762" s="31"/>
      <c r="RQW762" s="31"/>
      <c r="RQX762" s="31"/>
      <c r="RQY762" s="31"/>
      <c r="RQZ762" s="31"/>
      <c r="RRA762" s="31"/>
      <c r="RRB762" s="31"/>
      <c r="RRC762" s="31"/>
      <c r="RRD762" s="31"/>
      <c r="RRE762" s="31"/>
      <c r="RRF762" s="31"/>
      <c r="RRG762" s="31"/>
      <c r="RRH762" s="31"/>
      <c r="RRI762" s="31"/>
      <c r="RRJ762" s="31"/>
      <c r="RRK762" s="31"/>
      <c r="RRL762" s="31"/>
      <c r="RRM762" s="31"/>
      <c r="RRN762" s="31"/>
      <c r="RRO762" s="31"/>
      <c r="RRP762" s="31"/>
      <c r="RRQ762" s="31"/>
      <c r="RRR762" s="31"/>
      <c r="RRS762" s="31"/>
      <c r="RRT762" s="31"/>
      <c r="RRU762" s="31"/>
      <c r="RRV762" s="31"/>
      <c r="RRW762" s="31"/>
      <c r="RRX762" s="31"/>
      <c r="RRY762" s="31"/>
      <c r="RRZ762" s="31"/>
      <c r="RSA762" s="31"/>
      <c r="RSB762" s="31"/>
      <c r="RSC762" s="31"/>
      <c r="RSD762" s="31"/>
      <c r="RSE762" s="31"/>
      <c r="RSF762" s="31"/>
      <c r="RSG762" s="31"/>
      <c r="RSH762" s="31"/>
      <c r="RSI762" s="31"/>
      <c r="RSJ762" s="31"/>
      <c r="RSK762" s="31"/>
      <c r="RSL762" s="31"/>
      <c r="RSM762" s="31"/>
      <c r="RSN762" s="31"/>
      <c r="RSO762" s="31"/>
      <c r="RSP762" s="31"/>
      <c r="RSQ762" s="31"/>
      <c r="RSR762" s="31"/>
      <c r="RSS762" s="31"/>
      <c r="RST762" s="31"/>
      <c r="RSU762" s="31"/>
      <c r="RSV762" s="31"/>
      <c r="RSW762" s="31"/>
      <c r="RSX762" s="31"/>
      <c r="RSY762" s="31"/>
      <c r="RSZ762" s="31"/>
      <c r="RTA762" s="31"/>
      <c r="RTB762" s="31"/>
      <c r="RTC762" s="31"/>
      <c r="RTD762" s="31"/>
      <c r="RTE762" s="31"/>
      <c r="RTF762" s="31"/>
      <c r="RTG762" s="31"/>
      <c r="RTH762" s="31"/>
      <c r="RTI762" s="31"/>
      <c r="RTJ762" s="31"/>
      <c r="RTK762" s="31"/>
      <c r="RTL762" s="31"/>
      <c r="RTM762" s="31"/>
      <c r="RTN762" s="31"/>
      <c r="RTO762" s="31"/>
      <c r="RTP762" s="31"/>
      <c r="RTQ762" s="31"/>
      <c r="RTR762" s="31"/>
      <c r="RTS762" s="31"/>
      <c r="RTT762" s="31"/>
      <c r="RTU762" s="31"/>
      <c r="RTV762" s="31"/>
      <c r="RTW762" s="31"/>
      <c r="RTX762" s="31"/>
      <c r="RTY762" s="31"/>
      <c r="RTZ762" s="31"/>
      <c r="RUA762" s="31"/>
      <c r="RUB762" s="31"/>
      <c r="RUC762" s="31"/>
      <c r="RUD762" s="31"/>
      <c r="RUE762" s="31"/>
      <c r="RUF762" s="31"/>
      <c r="RUG762" s="31"/>
      <c r="RUH762" s="31"/>
      <c r="RUI762" s="31"/>
      <c r="RUJ762" s="31"/>
      <c r="RUK762" s="31"/>
      <c r="RUL762" s="31"/>
      <c r="RUM762" s="31"/>
      <c r="RUN762" s="31"/>
      <c r="RUO762" s="31"/>
      <c r="RUP762" s="31"/>
      <c r="RUQ762" s="31"/>
      <c r="RUR762" s="31"/>
      <c r="RUS762" s="31"/>
      <c r="RUT762" s="31"/>
      <c r="RUU762" s="31"/>
      <c r="RUV762" s="31"/>
      <c r="RUW762" s="31"/>
      <c r="RUX762" s="31"/>
      <c r="RUY762" s="31"/>
      <c r="RUZ762" s="31"/>
      <c r="RVA762" s="31"/>
      <c r="RVB762" s="31"/>
      <c r="RVC762" s="31"/>
      <c r="RVD762" s="31"/>
      <c r="RVE762" s="31"/>
      <c r="RVF762" s="31"/>
      <c r="RVG762" s="31"/>
      <c r="RVH762" s="31"/>
      <c r="RVI762" s="31"/>
      <c r="RVJ762" s="31"/>
      <c r="RVK762" s="31"/>
      <c r="RVL762" s="31"/>
      <c r="RVM762" s="31"/>
      <c r="RVN762" s="31"/>
      <c r="RVO762" s="31"/>
      <c r="RVP762" s="31"/>
      <c r="RVQ762" s="31"/>
      <c r="RVR762" s="31"/>
      <c r="RVS762" s="31"/>
      <c r="RVT762" s="31"/>
      <c r="RVU762" s="31"/>
      <c r="RVV762" s="31"/>
      <c r="RVW762" s="31"/>
      <c r="RVX762" s="31"/>
      <c r="RVY762" s="31"/>
      <c r="RVZ762" s="31"/>
      <c r="RWA762" s="31"/>
      <c r="RWB762" s="31"/>
      <c r="RWC762" s="31"/>
      <c r="RWD762" s="31"/>
      <c r="RWE762" s="31"/>
      <c r="RWF762" s="31"/>
      <c r="RWG762" s="31"/>
      <c r="RWH762" s="31"/>
      <c r="RWI762" s="31"/>
      <c r="RWJ762" s="31"/>
      <c r="RWK762" s="31"/>
      <c r="RWL762" s="31"/>
      <c r="RWM762" s="31"/>
      <c r="RWN762" s="31"/>
      <c r="RWO762" s="31"/>
      <c r="RWP762" s="31"/>
      <c r="RWQ762" s="31"/>
      <c r="RWR762" s="31"/>
      <c r="RWS762" s="31"/>
      <c r="RWT762" s="31"/>
      <c r="RWU762" s="31"/>
      <c r="RWV762" s="31"/>
      <c r="RWW762" s="31"/>
      <c r="RWX762" s="31"/>
      <c r="RWY762" s="31"/>
      <c r="RWZ762" s="31"/>
      <c r="RXA762" s="31"/>
      <c r="RXB762" s="31"/>
      <c r="RXC762" s="31"/>
      <c r="RXD762" s="31"/>
      <c r="RXE762" s="31"/>
      <c r="RXF762" s="31"/>
      <c r="RXG762" s="31"/>
      <c r="RXH762" s="31"/>
      <c r="RXI762" s="31"/>
      <c r="RXJ762" s="31"/>
      <c r="RXK762" s="31"/>
      <c r="RXL762" s="31"/>
      <c r="RXM762" s="31"/>
      <c r="RXN762" s="31"/>
      <c r="RXO762" s="31"/>
      <c r="RXP762" s="31"/>
      <c r="RXQ762" s="31"/>
      <c r="RXR762" s="31"/>
      <c r="RXS762" s="31"/>
      <c r="RXT762" s="31"/>
      <c r="RXU762" s="31"/>
      <c r="RXV762" s="31"/>
      <c r="RXW762" s="31"/>
      <c r="RXX762" s="31"/>
      <c r="RXY762" s="31"/>
      <c r="RXZ762" s="31"/>
      <c r="RYA762" s="31"/>
      <c r="RYB762" s="31"/>
      <c r="RYC762" s="31"/>
      <c r="RYD762" s="31"/>
      <c r="RYE762" s="31"/>
      <c r="RYF762" s="31"/>
      <c r="RYG762" s="31"/>
      <c r="RYH762" s="31"/>
      <c r="RYI762" s="31"/>
      <c r="RYJ762" s="31"/>
      <c r="RYK762" s="31"/>
      <c r="RYL762" s="31"/>
      <c r="RYM762" s="31"/>
      <c r="RYN762" s="31"/>
      <c r="RYO762" s="31"/>
      <c r="RYP762" s="31"/>
      <c r="RYQ762" s="31"/>
      <c r="RYR762" s="31"/>
      <c r="RYS762" s="31"/>
      <c r="RYT762" s="31"/>
      <c r="RYU762" s="31"/>
      <c r="RYV762" s="31"/>
      <c r="RYW762" s="31"/>
      <c r="RYX762" s="31"/>
      <c r="RYY762" s="31"/>
      <c r="RYZ762" s="31"/>
      <c r="RZA762" s="31"/>
      <c r="RZB762" s="31"/>
      <c r="RZC762" s="31"/>
      <c r="RZD762" s="31"/>
      <c r="RZE762" s="31"/>
      <c r="RZF762" s="31"/>
      <c r="RZG762" s="31"/>
      <c r="RZH762" s="31"/>
      <c r="RZI762" s="31"/>
      <c r="RZJ762" s="31"/>
      <c r="RZK762" s="31"/>
      <c r="RZL762" s="31"/>
      <c r="RZM762" s="31"/>
      <c r="RZN762" s="31"/>
      <c r="RZO762" s="31"/>
      <c r="RZP762" s="31"/>
      <c r="RZQ762" s="31"/>
      <c r="RZR762" s="31"/>
      <c r="RZS762" s="31"/>
      <c r="RZT762" s="31"/>
      <c r="RZU762" s="31"/>
      <c r="RZV762" s="31"/>
      <c r="RZW762" s="31"/>
      <c r="RZX762" s="31"/>
      <c r="RZY762" s="31"/>
      <c r="RZZ762" s="31"/>
      <c r="SAA762" s="31"/>
      <c r="SAB762" s="31"/>
      <c r="SAC762" s="31"/>
      <c r="SAD762" s="31"/>
      <c r="SAE762" s="31"/>
      <c r="SAF762" s="31"/>
      <c r="SAG762" s="31"/>
      <c r="SAH762" s="31"/>
      <c r="SAI762" s="31"/>
      <c r="SAJ762" s="31"/>
      <c r="SAK762" s="31"/>
      <c r="SAL762" s="31"/>
      <c r="SAM762" s="31"/>
      <c r="SAN762" s="31"/>
      <c r="SAO762" s="31"/>
      <c r="SAP762" s="31"/>
      <c r="SAQ762" s="31"/>
      <c r="SAR762" s="31"/>
      <c r="SAS762" s="31"/>
      <c r="SAT762" s="31"/>
      <c r="SAU762" s="31"/>
      <c r="SAV762" s="31"/>
      <c r="SAW762" s="31"/>
      <c r="SAX762" s="31"/>
      <c r="SAY762" s="31"/>
      <c r="SAZ762" s="31"/>
      <c r="SBA762" s="31"/>
      <c r="SBB762" s="31"/>
      <c r="SBC762" s="31"/>
      <c r="SBD762" s="31"/>
      <c r="SBE762" s="31"/>
      <c r="SBF762" s="31"/>
      <c r="SBG762" s="31"/>
      <c r="SBH762" s="31"/>
      <c r="SBI762" s="31"/>
      <c r="SBJ762" s="31"/>
      <c r="SBK762" s="31"/>
      <c r="SBL762" s="31"/>
      <c r="SBM762" s="31"/>
      <c r="SBN762" s="31"/>
      <c r="SBO762" s="31"/>
      <c r="SBP762" s="31"/>
      <c r="SBQ762" s="31"/>
      <c r="SBR762" s="31"/>
      <c r="SBS762" s="31"/>
      <c r="SBT762" s="31"/>
      <c r="SBU762" s="31"/>
      <c r="SBV762" s="31"/>
      <c r="SBW762" s="31"/>
      <c r="SBX762" s="31"/>
      <c r="SBY762" s="31"/>
      <c r="SBZ762" s="31"/>
      <c r="SCA762" s="31"/>
      <c r="SCB762" s="31"/>
      <c r="SCC762" s="31"/>
      <c r="SCD762" s="31"/>
      <c r="SCE762" s="31"/>
      <c r="SCF762" s="31"/>
      <c r="SCG762" s="31"/>
      <c r="SCH762" s="31"/>
      <c r="SCI762" s="31"/>
      <c r="SCJ762" s="31"/>
      <c r="SCK762" s="31"/>
      <c r="SCL762" s="31"/>
      <c r="SCM762" s="31"/>
      <c r="SCN762" s="31"/>
      <c r="SCO762" s="31"/>
      <c r="SCP762" s="31"/>
      <c r="SCQ762" s="31"/>
      <c r="SCR762" s="31"/>
      <c r="SCS762" s="31"/>
      <c r="SCT762" s="31"/>
      <c r="SCU762" s="31"/>
      <c r="SCV762" s="31"/>
      <c r="SCW762" s="31"/>
      <c r="SCX762" s="31"/>
      <c r="SCY762" s="31"/>
      <c r="SCZ762" s="31"/>
      <c r="SDA762" s="31"/>
      <c r="SDB762" s="31"/>
      <c r="SDC762" s="31"/>
      <c r="SDD762" s="31"/>
      <c r="SDE762" s="31"/>
      <c r="SDF762" s="31"/>
      <c r="SDG762" s="31"/>
      <c r="SDH762" s="31"/>
      <c r="SDI762" s="31"/>
      <c r="SDJ762" s="31"/>
      <c r="SDK762" s="31"/>
      <c r="SDL762" s="31"/>
      <c r="SDM762" s="31"/>
      <c r="SDN762" s="31"/>
      <c r="SDO762" s="31"/>
      <c r="SDP762" s="31"/>
      <c r="SDQ762" s="31"/>
      <c r="SDR762" s="31"/>
      <c r="SDS762" s="31"/>
      <c r="SDT762" s="31"/>
      <c r="SDU762" s="31"/>
      <c r="SDV762" s="31"/>
      <c r="SDW762" s="31"/>
      <c r="SDX762" s="31"/>
      <c r="SDY762" s="31"/>
      <c r="SDZ762" s="31"/>
      <c r="SEA762" s="31"/>
      <c r="SEB762" s="31"/>
      <c r="SEC762" s="31"/>
      <c r="SED762" s="31"/>
      <c r="SEE762" s="31"/>
      <c r="SEF762" s="31"/>
      <c r="SEG762" s="31"/>
      <c r="SEH762" s="31"/>
      <c r="SEI762" s="31"/>
      <c r="SEJ762" s="31"/>
      <c r="SEK762" s="31"/>
      <c r="SEL762" s="31"/>
      <c r="SEM762" s="31"/>
      <c r="SEN762" s="31"/>
      <c r="SEO762" s="31"/>
      <c r="SEP762" s="31"/>
      <c r="SEQ762" s="31"/>
      <c r="SER762" s="31"/>
      <c r="SES762" s="31"/>
      <c r="SET762" s="31"/>
      <c r="SEU762" s="31"/>
      <c r="SEV762" s="31"/>
      <c r="SEW762" s="31"/>
      <c r="SEX762" s="31"/>
      <c r="SEY762" s="31"/>
      <c r="SEZ762" s="31"/>
      <c r="SFA762" s="31"/>
      <c r="SFB762" s="31"/>
      <c r="SFC762" s="31"/>
      <c r="SFD762" s="31"/>
      <c r="SFE762" s="31"/>
      <c r="SFF762" s="31"/>
      <c r="SFG762" s="31"/>
      <c r="SFH762" s="31"/>
      <c r="SFI762" s="31"/>
      <c r="SFJ762" s="31"/>
      <c r="SFK762" s="31"/>
      <c r="SFL762" s="31"/>
      <c r="SFM762" s="31"/>
      <c r="SFN762" s="31"/>
      <c r="SFO762" s="31"/>
      <c r="SFP762" s="31"/>
      <c r="SFQ762" s="31"/>
      <c r="SFR762" s="31"/>
      <c r="SFS762" s="31"/>
      <c r="SFT762" s="31"/>
      <c r="SFU762" s="31"/>
      <c r="SFV762" s="31"/>
      <c r="SFW762" s="31"/>
      <c r="SFX762" s="31"/>
      <c r="SFY762" s="31"/>
      <c r="SFZ762" s="31"/>
      <c r="SGA762" s="31"/>
      <c r="SGB762" s="31"/>
      <c r="SGC762" s="31"/>
      <c r="SGD762" s="31"/>
      <c r="SGE762" s="31"/>
      <c r="SGF762" s="31"/>
      <c r="SGG762" s="31"/>
      <c r="SGH762" s="31"/>
      <c r="SGI762" s="31"/>
      <c r="SGJ762" s="31"/>
      <c r="SGK762" s="31"/>
      <c r="SGL762" s="31"/>
      <c r="SGM762" s="31"/>
      <c r="SGN762" s="31"/>
      <c r="SGO762" s="31"/>
      <c r="SGP762" s="31"/>
      <c r="SGQ762" s="31"/>
      <c r="SGR762" s="31"/>
      <c r="SGS762" s="31"/>
      <c r="SGT762" s="31"/>
      <c r="SGU762" s="31"/>
      <c r="SGV762" s="31"/>
      <c r="SGW762" s="31"/>
      <c r="SGX762" s="31"/>
      <c r="SGY762" s="31"/>
      <c r="SGZ762" s="31"/>
      <c r="SHA762" s="31"/>
      <c r="SHB762" s="31"/>
      <c r="SHC762" s="31"/>
      <c r="SHD762" s="31"/>
      <c r="SHE762" s="31"/>
      <c r="SHF762" s="31"/>
      <c r="SHG762" s="31"/>
      <c r="SHH762" s="31"/>
      <c r="SHI762" s="31"/>
      <c r="SHJ762" s="31"/>
      <c r="SHK762" s="31"/>
      <c r="SHL762" s="31"/>
      <c r="SHM762" s="31"/>
      <c r="SHN762" s="31"/>
      <c r="SHO762" s="31"/>
      <c r="SHP762" s="31"/>
      <c r="SHQ762" s="31"/>
      <c r="SHR762" s="31"/>
      <c r="SHS762" s="31"/>
      <c r="SHT762" s="31"/>
      <c r="SHU762" s="31"/>
      <c r="SHV762" s="31"/>
      <c r="SHW762" s="31"/>
      <c r="SHX762" s="31"/>
      <c r="SHY762" s="31"/>
      <c r="SHZ762" s="31"/>
      <c r="SIA762" s="31"/>
      <c r="SIB762" s="31"/>
      <c r="SIC762" s="31"/>
      <c r="SID762" s="31"/>
      <c r="SIE762" s="31"/>
      <c r="SIF762" s="31"/>
      <c r="SIG762" s="31"/>
      <c r="SIH762" s="31"/>
      <c r="SII762" s="31"/>
      <c r="SIJ762" s="31"/>
      <c r="SIK762" s="31"/>
      <c r="SIL762" s="31"/>
      <c r="SIM762" s="31"/>
      <c r="SIN762" s="31"/>
      <c r="SIO762" s="31"/>
      <c r="SIP762" s="31"/>
      <c r="SIQ762" s="31"/>
      <c r="SIR762" s="31"/>
      <c r="SIS762" s="31"/>
      <c r="SIT762" s="31"/>
      <c r="SIU762" s="31"/>
      <c r="SIV762" s="31"/>
      <c r="SIW762" s="31"/>
      <c r="SIX762" s="31"/>
      <c r="SIY762" s="31"/>
      <c r="SIZ762" s="31"/>
      <c r="SJA762" s="31"/>
      <c r="SJB762" s="31"/>
      <c r="SJC762" s="31"/>
      <c r="SJD762" s="31"/>
      <c r="SJE762" s="31"/>
      <c r="SJF762" s="31"/>
      <c r="SJG762" s="31"/>
      <c r="SJH762" s="31"/>
      <c r="SJI762" s="31"/>
      <c r="SJJ762" s="31"/>
      <c r="SJK762" s="31"/>
      <c r="SJL762" s="31"/>
      <c r="SJM762" s="31"/>
      <c r="SJN762" s="31"/>
      <c r="SJO762" s="31"/>
      <c r="SJP762" s="31"/>
      <c r="SJQ762" s="31"/>
      <c r="SJR762" s="31"/>
      <c r="SJS762" s="31"/>
      <c r="SJT762" s="31"/>
      <c r="SJU762" s="31"/>
      <c r="SJV762" s="31"/>
      <c r="SJW762" s="31"/>
      <c r="SJX762" s="31"/>
      <c r="SJY762" s="31"/>
      <c r="SJZ762" s="31"/>
      <c r="SKA762" s="31"/>
      <c r="SKB762" s="31"/>
      <c r="SKC762" s="31"/>
      <c r="SKD762" s="31"/>
      <c r="SKE762" s="31"/>
      <c r="SKF762" s="31"/>
      <c r="SKG762" s="31"/>
      <c r="SKH762" s="31"/>
      <c r="SKI762" s="31"/>
      <c r="SKJ762" s="31"/>
      <c r="SKK762" s="31"/>
      <c r="SKL762" s="31"/>
      <c r="SKM762" s="31"/>
      <c r="SKN762" s="31"/>
      <c r="SKO762" s="31"/>
      <c r="SKP762" s="31"/>
      <c r="SKQ762" s="31"/>
      <c r="SKR762" s="31"/>
      <c r="SKS762" s="31"/>
      <c r="SKT762" s="31"/>
      <c r="SKU762" s="31"/>
      <c r="SKV762" s="31"/>
      <c r="SKW762" s="31"/>
      <c r="SKX762" s="31"/>
      <c r="SKY762" s="31"/>
      <c r="SKZ762" s="31"/>
      <c r="SLA762" s="31"/>
      <c r="SLB762" s="31"/>
      <c r="SLC762" s="31"/>
      <c r="SLD762" s="31"/>
      <c r="SLE762" s="31"/>
      <c r="SLF762" s="31"/>
      <c r="SLG762" s="31"/>
      <c r="SLH762" s="31"/>
      <c r="SLI762" s="31"/>
      <c r="SLJ762" s="31"/>
      <c r="SLK762" s="31"/>
      <c r="SLL762" s="31"/>
      <c r="SLM762" s="31"/>
      <c r="SLN762" s="31"/>
      <c r="SLO762" s="31"/>
      <c r="SLP762" s="31"/>
      <c r="SLQ762" s="31"/>
      <c r="SLR762" s="31"/>
      <c r="SLS762" s="31"/>
      <c r="SLT762" s="31"/>
      <c r="SLU762" s="31"/>
      <c r="SLV762" s="31"/>
      <c r="SLW762" s="31"/>
      <c r="SLX762" s="31"/>
      <c r="SLY762" s="31"/>
      <c r="SLZ762" s="31"/>
      <c r="SMA762" s="31"/>
      <c r="SMB762" s="31"/>
      <c r="SMC762" s="31"/>
      <c r="SMD762" s="31"/>
      <c r="SME762" s="31"/>
      <c r="SMF762" s="31"/>
      <c r="SMG762" s="31"/>
      <c r="SMH762" s="31"/>
      <c r="SMI762" s="31"/>
      <c r="SMJ762" s="31"/>
      <c r="SMK762" s="31"/>
      <c r="SML762" s="31"/>
      <c r="SMM762" s="31"/>
      <c r="SMN762" s="31"/>
      <c r="SMO762" s="31"/>
      <c r="SMP762" s="31"/>
      <c r="SMQ762" s="31"/>
      <c r="SMR762" s="31"/>
      <c r="SMS762" s="31"/>
      <c r="SMT762" s="31"/>
      <c r="SMU762" s="31"/>
      <c r="SMV762" s="31"/>
      <c r="SMW762" s="31"/>
      <c r="SMX762" s="31"/>
      <c r="SMY762" s="31"/>
      <c r="SMZ762" s="31"/>
      <c r="SNA762" s="31"/>
      <c r="SNB762" s="31"/>
      <c r="SNC762" s="31"/>
      <c r="SND762" s="31"/>
      <c r="SNE762" s="31"/>
      <c r="SNF762" s="31"/>
      <c r="SNG762" s="31"/>
      <c r="SNH762" s="31"/>
      <c r="SNI762" s="31"/>
      <c r="SNJ762" s="31"/>
      <c r="SNK762" s="31"/>
      <c r="SNL762" s="31"/>
      <c r="SNM762" s="31"/>
      <c r="SNN762" s="31"/>
      <c r="SNO762" s="31"/>
      <c r="SNP762" s="31"/>
      <c r="SNQ762" s="31"/>
      <c r="SNR762" s="31"/>
      <c r="SNS762" s="31"/>
      <c r="SNT762" s="31"/>
      <c r="SNU762" s="31"/>
      <c r="SNV762" s="31"/>
      <c r="SNW762" s="31"/>
      <c r="SNX762" s="31"/>
      <c r="SNY762" s="31"/>
      <c r="SNZ762" s="31"/>
      <c r="SOA762" s="31"/>
      <c r="SOB762" s="31"/>
      <c r="SOC762" s="31"/>
      <c r="SOD762" s="31"/>
      <c r="SOE762" s="31"/>
      <c r="SOF762" s="31"/>
      <c r="SOG762" s="31"/>
      <c r="SOH762" s="31"/>
      <c r="SOI762" s="31"/>
      <c r="SOJ762" s="31"/>
      <c r="SOK762" s="31"/>
      <c r="SOL762" s="31"/>
      <c r="SOM762" s="31"/>
      <c r="SON762" s="31"/>
      <c r="SOO762" s="31"/>
      <c r="SOP762" s="31"/>
      <c r="SOQ762" s="31"/>
      <c r="SOR762" s="31"/>
      <c r="SOS762" s="31"/>
      <c r="SOT762" s="31"/>
      <c r="SOU762" s="31"/>
      <c r="SOV762" s="31"/>
      <c r="SOW762" s="31"/>
      <c r="SOX762" s="31"/>
      <c r="SOY762" s="31"/>
      <c r="SOZ762" s="31"/>
      <c r="SPA762" s="31"/>
      <c r="SPB762" s="31"/>
      <c r="SPC762" s="31"/>
      <c r="SPD762" s="31"/>
      <c r="SPE762" s="31"/>
      <c r="SPF762" s="31"/>
      <c r="SPG762" s="31"/>
      <c r="SPH762" s="31"/>
      <c r="SPI762" s="31"/>
      <c r="SPJ762" s="31"/>
      <c r="SPK762" s="31"/>
      <c r="SPL762" s="31"/>
      <c r="SPM762" s="31"/>
      <c r="SPN762" s="31"/>
      <c r="SPO762" s="31"/>
      <c r="SPP762" s="31"/>
      <c r="SPQ762" s="31"/>
      <c r="SPR762" s="31"/>
      <c r="SPS762" s="31"/>
      <c r="SPT762" s="31"/>
      <c r="SPU762" s="31"/>
      <c r="SPV762" s="31"/>
      <c r="SPW762" s="31"/>
      <c r="SPX762" s="31"/>
      <c r="SPY762" s="31"/>
      <c r="SPZ762" s="31"/>
      <c r="SQA762" s="31"/>
      <c r="SQB762" s="31"/>
      <c r="SQC762" s="31"/>
      <c r="SQD762" s="31"/>
      <c r="SQE762" s="31"/>
      <c r="SQF762" s="31"/>
      <c r="SQG762" s="31"/>
      <c r="SQH762" s="31"/>
      <c r="SQI762" s="31"/>
      <c r="SQJ762" s="31"/>
      <c r="SQK762" s="31"/>
      <c r="SQL762" s="31"/>
      <c r="SQM762" s="31"/>
      <c r="SQN762" s="31"/>
      <c r="SQO762" s="31"/>
      <c r="SQP762" s="31"/>
      <c r="SQQ762" s="31"/>
      <c r="SQR762" s="31"/>
      <c r="SQS762" s="31"/>
      <c r="SQT762" s="31"/>
      <c r="SQU762" s="31"/>
      <c r="SQV762" s="31"/>
      <c r="SQW762" s="31"/>
      <c r="SQX762" s="31"/>
      <c r="SQY762" s="31"/>
      <c r="SQZ762" s="31"/>
      <c r="SRA762" s="31"/>
      <c r="SRB762" s="31"/>
      <c r="SRC762" s="31"/>
      <c r="SRD762" s="31"/>
      <c r="SRE762" s="31"/>
      <c r="SRF762" s="31"/>
      <c r="SRG762" s="31"/>
      <c r="SRH762" s="31"/>
      <c r="SRI762" s="31"/>
      <c r="SRJ762" s="31"/>
      <c r="SRK762" s="31"/>
      <c r="SRL762" s="31"/>
      <c r="SRM762" s="31"/>
      <c r="SRN762" s="31"/>
      <c r="SRO762" s="31"/>
      <c r="SRP762" s="31"/>
      <c r="SRQ762" s="31"/>
      <c r="SRR762" s="31"/>
      <c r="SRS762" s="31"/>
      <c r="SRT762" s="31"/>
      <c r="SRU762" s="31"/>
      <c r="SRV762" s="31"/>
      <c r="SRW762" s="31"/>
      <c r="SRX762" s="31"/>
      <c r="SRY762" s="31"/>
      <c r="SRZ762" s="31"/>
      <c r="SSA762" s="31"/>
      <c r="SSB762" s="31"/>
      <c r="SSC762" s="31"/>
      <c r="SSD762" s="31"/>
      <c r="SSE762" s="31"/>
      <c r="SSF762" s="31"/>
      <c r="SSG762" s="31"/>
      <c r="SSH762" s="31"/>
      <c r="SSI762" s="31"/>
      <c r="SSJ762" s="31"/>
      <c r="SSK762" s="31"/>
      <c r="SSL762" s="31"/>
      <c r="SSM762" s="31"/>
      <c r="SSN762" s="31"/>
      <c r="SSO762" s="31"/>
      <c r="SSP762" s="31"/>
      <c r="SSQ762" s="31"/>
      <c r="SSR762" s="31"/>
      <c r="SSS762" s="31"/>
      <c r="SST762" s="31"/>
      <c r="SSU762" s="31"/>
      <c r="SSV762" s="31"/>
      <c r="SSW762" s="31"/>
      <c r="SSX762" s="31"/>
      <c r="SSY762" s="31"/>
      <c r="SSZ762" s="31"/>
      <c r="STA762" s="31"/>
      <c r="STB762" s="31"/>
      <c r="STC762" s="31"/>
      <c r="STD762" s="31"/>
      <c r="STE762" s="31"/>
      <c r="STF762" s="31"/>
      <c r="STG762" s="31"/>
      <c r="STH762" s="31"/>
      <c r="STI762" s="31"/>
      <c r="STJ762" s="31"/>
      <c r="STK762" s="31"/>
      <c r="STL762" s="31"/>
      <c r="STM762" s="31"/>
      <c r="STN762" s="31"/>
      <c r="STO762" s="31"/>
      <c r="STP762" s="31"/>
      <c r="STQ762" s="31"/>
      <c r="STR762" s="31"/>
      <c r="STS762" s="31"/>
      <c r="STT762" s="31"/>
      <c r="STU762" s="31"/>
      <c r="STV762" s="31"/>
      <c r="STW762" s="31"/>
      <c r="STX762" s="31"/>
      <c r="STY762" s="31"/>
      <c r="STZ762" s="31"/>
      <c r="SUA762" s="31"/>
      <c r="SUB762" s="31"/>
      <c r="SUC762" s="31"/>
      <c r="SUD762" s="31"/>
      <c r="SUE762" s="31"/>
      <c r="SUF762" s="31"/>
      <c r="SUG762" s="31"/>
      <c r="SUH762" s="31"/>
      <c r="SUI762" s="31"/>
      <c r="SUJ762" s="31"/>
      <c r="SUK762" s="31"/>
      <c r="SUL762" s="31"/>
      <c r="SUM762" s="31"/>
      <c r="SUN762" s="31"/>
      <c r="SUO762" s="31"/>
      <c r="SUP762" s="31"/>
      <c r="SUQ762" s="31"/>
      <c r="SUR762" s="31"/>
      <c r="SUS762" s="31"/>
      <c r="SUT762" s="31"/>
      <c r="SUU762" s="31"/>
      <c r="SUV762" s="31"/>
      <c r="SUW762" s="31"/>
      <c r="SUX762" s="31"/>
      <c r="SUY762" s="31"/>
      <c r="SUZ762" s="31"/>
      <c r="SVA762" s="31"/>
      <c r="SVB762" s="31"/>
      <c r="SVC762" s="31"/>
      <c r="SVD762" s="31"/>
      <c r="SVE762" s="31"/>
      <c r="SVF762" s="31"/>
      <c r="SVG762" s="31"/>
      <c r="SVH762" s="31"/>
      <c r="SVI762" s="31"/>
      <c r="SVJ762" s="31"/>
      <c r="SVK762" s="31"/>
      <c r="SVL762" s="31"/>
      <c r="SVM762" s="31"/>
      <c r="SVN762" s="31"/>
      <c r="SVO762" s="31"/>
      <c r="SVP762" s="31"/>
      <c r="SVQ762" s="31"/>
      <c r="SVR762" s="31"/>
      <c r="SVS762" s="31"/>
      <c r="SVT762" s="31"/>
      <c r="SVU762" s="31"/>
      <c r="SVV762" s="31"/>
      <c r="SVW762" s="31"/>
      <c r="SVX762" s="31"/>
      <c r="SVY762" s="31"/>
      <c r="SVZ762" s="31"/>
      <c r="SWA762" s="31"/>
      <c r="SWB762" s="31"/>
      <c r="SWC762" s="31"/>
      <c r="SWD762" s="31"/>
      <c r="SWE762" s="31"/>
      <c r="SWF762" s="31"/>
      <c r="SWG762" s="31"/>
      <c r="SWH762" s="31"/>
      <c r="SWI762" s="31"/>
      <c r="SWJ762" s="31"/>
      <c r="SWK762" s="31"/>
      <c r="SWL762" s="31"/>
      <c r="SWM762" s="31"/>
      <c r="SWN762" s="31"/>
      <c r="SWO762" s="31"/>
      <c r="SWP762" s="31"/>
      <c r="SWQ762" s="31"/>
      <c r="SWR762" s="31"/>
      <c r="SWS762" s="31"/>
      <c r="SWT762" s="31"/>
      <c r="SWU762" s="31"/>
      <c r="SWV762" s="31"/>
      <c r="SWW762" s="31"/>
      <c r="SWX762" s="31"/>
      <c r="SWY762" s="31"/>
      <c r="SWZ762" s="31"/>
      <c r="SXA762" s="31"/>
      <c r="SXB762" s="31"/>
      <c r="SXC762" s="31"/>
      <c r="SXD762" s="31"/>
      <c r="SXE762" s="31"/>
      <c r="SXF762" s="31"/>
      <c r="SXG762" s="31"/>
      <c r="SXH762" s="31"/>
      <c r="SXI762" s="31"/>
      <c r="SXJ762" s="31"/>
      <c r="SXK762" s="31"/>
      <c r="SXL762" s="31"/>
      <c r="SXM762" s="31"/>
      <c r="SXN762" s="31"/>
      <c r="SXO762" s="31"/>
      <c r="SXP762" s="31"/>
      <c r="SXQ762" s="31"/>
      <c r="SXR762" s="31"/>
      <c r="SXS762" s="31"/>
      <c r="SXT762" s="31"/>
      <c r="SXU762" s="31"/>
      <c r="SXV762" s="31"/>
      <c r="SXW762" s="31"/>
      <c r="SXX762" s="31"/>
      <c r="SXY762" s="31"/>
      <c r="SXZ762" s="31"/>
      <c r="SYA762" s="31"/>
      <c r="SYB762" s="31"/>
      <c r="SYC762" s="31"/>
      <c r="SYD762" s="31"/>
      <c r="SYE762" s="31"/>
      <c r="SYF762" s="31"/>
      <c r="SYG762" s="31"/>
      <c r="SYH762" s="31"/>
      <c r="SYI762" s="31"/>
      <c r="SYJ762" s="31"/>
      <c r="SYK762" s="31"/>
      <c r="SYL762" s="31"/>
      <c r="SYM762" s="31"/>
      <c r="SYN762" s="31"/>
      <c r="SYO762" s="31"/>
      <c r="SYP762" s="31"/>
      <c r="SYQ762" s="31"/>
      <c r="SYR762" s="31"/>
      <c r="SYS762" s="31"/>
      <c r="SYT762" s="31"/>
      <c r="SYU762" s="31"/>
      <c r="SYV762" s="31"/>
      <c r="SYW762" s="31"/>
      <c r="SYX762" s="31"/>
      <c r="SYY762" s="31"/>
      <c r="SYZ762" s="31"/>
      <c r="SZA762" s="31"/>
      <c r="SZB762" s="31"/>
      <c r="SZC762" s="31"/>
      <c r="SZD762" s="31"/>
      <c r="SZE762" s="31"/>
      <c r="SZF762" s="31"/>
      <c r="SZG762" s="31"/>
      <c r="SZH762" s="31"/>
      <c r="SZI762" s="31"/>
      <c r="SZJ762" s="31"/>
      <c r="SZK762" s="31"/>
      <c r="SZL762" s="31"/>
      <c r="SZM762" s="31"/>
      <c r="SZN762" s="31"/>
      <c r="SZO762" s="31"/>
      <c r="SZP762" s="31"/>
      <c r="SZQ762" s="31"/>
      <c r="SZR762" s="31"/>
      <c r="SZS762" s="31"/>
      <c r="SZT762" s="31"/>
      <c r="SZU762" s="31"/>
      <c r="SZV762" s="31"/>
      <c r="SZW762" s="31"/>
      <c r="SZX762" s="31"/>
      <c r="SZY762" s="31"/>
      <c r="SZZ762" s="31"/>
      <c r="TAA762" s="31"/>
      <c r="TAB762" s="31"/>
      <c r="TAC762" s="31"/>
      <c r="TAD762" s="31"/>
      <c r="TAE762" s="31"/>
      <c r="TAF762" s="31"/>
      <c r="TAG762" s="31"/>
      <c r="TAH762" s="31"/>
      <c r="TAI762" s="31"/>
      <c r="TAJ762" s="31"/>
      <c r="TAK762" s="31"/>
      <c r="TAL762" s="31"/>
      <c r="TAM762" s="31"/>
      <c r="TAN762" s="31"/>
      <c r="TAO762" s="31"/>
      <c r="TAP762" s="31"/>
      <c r="TAQ762" s="31"/>
      <c r="TAR762" s="31"/>
      <c r="TAS762" s="31"/>
      <c r="TAT762" s="31"/>
      <c r="TAU762" s="31"/>
      <c r="TAV762" s="31"/>
      <c r="TAW762" s="31"/>
      <c r="TAX762" s="31"/>
      <c r="TAY762" s="31"/>
      <c r="TAZ762" s="31"/>
      <c r="TBA762" s="31"/>
      <c r="TBB762" s="31"/>
      <c r="TBC762" s="31"/>
      <c r="TBD762" s="31"/>
      <c r="TBE762" s="31"/>
      <c r="TBF762" s="31"/>
      <c r="TBG762" s="31"/>
      <c r="TBH762" s="31"/>
      <c r="TBI762" s="31"/>
      <c r="TBJ762" s="31"/>
      <c r="TBK762" s="31"/>
      <c r="TBL762" s="31"/>
      <c r="TBM762" s="31"/>
      <c r="TBN762" s="31"/>
      <c r="TBO762" s="31"/>
      <c r="TBP762" s="31"/>
      <c r="TBQ762" s="31"/>
      <c r="TBR762" s="31"/>
      <c r="TBS762" s="31"/>
      <c r="TBT762" s="31"/>
      <c r="TBU762" s="31"/>
      <c r="TBV762" s="31"/>
      <c r="TBW762" s="31"/>
      <c r="TBX762" s="31"/>
      <c r="TBY762" s="31"/>
      <c r="TBZ762" s="31"/>
      <c r="TCA762" s="31"/>
      <c r="TCB762" s="31"/>
      <c r="TCC762" s="31"/>
      <c r="TCD762" s="31"/>
      <c r="TCE762" s="31"/>
      <c r="TCF762" s="31"/>
      <c r="TCG762" s="31"/>
      <c r="TCH762" s="31"/>
      <c r="TCI762" s="31"/>
      <c r="TCJ762" s="31"/>
      <c r="TCK762" s="31"/>
      <c r="TCL762" s="31"/>
      <c r="TCM762" s="31"/>
      <c r="TCN762" s="31"/>
      <c r="TCO762" s="31"/>
      <c r="TCP762" s="31"/>
      <c r="TCQ762" s="31"/>
      <c r="TCR762" s="31"/>
      <c r="TCS762" s="31"/>
      <c r="TCT762" s="31"/>
      <c r="TCU762" s="31"/>
      <c r="TCV762" s="31"/>
      <c r="TCW762" s="31"/>
      <c r="TCX762" s="31"/>
      <c r="TCY762" s="31"/>
      <c r="TCZ762" s="31"/>
      <c r="TDA762" s="31"/>
      <c r="TDB762" s="31"/>
      <c r="TDC762" s="31"/>
      <c r="TDD762" s="31"/>
      <c r="TDE762" s="31"/>
      <c r="TDF762" s="31"/>
      <c r="TDG762" s="31"/>
      <c r="TDH762" s="31"/>
      <c r="TDI762" s="31"/>
      <c r="TDJ762" s="31"/>
      <c r="TDK762" s="31"/>
      <c r="TDL762" s="31"/>
      <c r="TDM762" s="31"/>
      <c r="TDN762" s="31"/>
      <c r="TDO762" s="31"/>
      <c r="TDP762" s="31"/>
      <c r="TDQ762" s="31"/>
      <c r="TDR762" s="31"/>
      <c r="TDS762" s="31"/>
      <c r="TDT762" s="31"/>
      <c r="TDU762" s="31"/>
      <c r="TDV762" s="31"/>
      <c r="TDW762" s="31"/>
      <c r="TDX762" s="31"/>
      <c r="TDY762" s="31"/>
      <c r="TDZ762" s="31"/>
      <c r="TEA762" s="31"/>
      <c r="TEB762" s="31"/>
      <c r="TEC762" s="31"/>
      <c r="TED762" s="31"/>
      <c r="TEE762" s="31"/>
      <c r="TEF762" s="31"/>
      <c r="TEG762" s="31"/>
      <c r="TEH762" s="31"/>
      <c r="TEI762" s="31"/>
      <c r="TEJ762" s="31"/>
      <c r="TEK762" s="31"/>
      <c r="TEL762" s="31"/>
      <c r="TEM762" s="31"/>
      <c r="TEN762" s="31"/>
      <c r="TEO762" s="31"/>
      <c r="TEP762" s="31"/>
      <c r="TEQ762" s="31"/>
      <c r="TER762" s="31"/>
      <c r="TES762" s="31"/>
      <c r="TET762" s="31"/>
      <c r="TEU762" s="31"/>
      <c r="TEV762" s="31"/>
      <c r="TEW762" s="31"/>
      <c r="TEX762" s="31"/>
      <c r="TEY762" s="31"/>
      <c r="TEZ762" s="31"/>
      <c r="TFA762" s="31"/>
      <c r="TFB762" s="31"/>
      <c r="TFC762" s="31"/>
      <c r="TFD762" s="31"/>
      <c r="TFE762" s="31"/>
      <c r="TFF762" s="31"/>
      <c r="TFG762" s="31"/>
      <c r="TFH762" s="31"/>
      <c r="TFI762" s="31"/>
      <c r="TFJ762" s="31"/>
      <c r="TFK762" s="31"/>
      <c r="TFL762" s="31"/>
      <c r="TFM762" s="31"/>
      <c r="TFN762" s="31"/>
      <c r="TFO762" s="31"/>
      <c r="TFP762" s="31"/>
      <c r="TFQ762" s="31"/>
      <c r="TFR762" s="31"/>
      <c r="TFS762" s="31"/>
      <c r="TFT762" s="31"/>
      <c r="TFU762" s="31"/>
      <c r="TFV762" s="31"/>
      <c r="TFW762" s="31"/>
      <c r="TFX762" s="31"/>
      <c r="TFY762" s="31"/>
      <c r="TFZ762" s="31"/>
      <c r="TGA762" s="31"/>
      <c r="TGB762" s="31"/>
      <c r="TGC762" s="31"/>
      <c r="TGD762" s="31"/>
      <c r="TGE762" s="31"/>
      <c r="TGF762" s="31"/>
      <c r="TGG762" s="31"/>
      <c r="TGH762" s="31"/>
      <c r="TGI762" s="31"/>
      <c r="TGJ762" s="31"/>
      <c r="TGK762" s="31"/>
      <c r="TGL762" s="31"/>
      <c r="TGM762" s="31"/>
      <c r="TGN762" s="31"/>
      <c r="TGO762" s="31"/>
      <c r="TGP762" s="31"/>
      <c r="TGQ762" s="31"/>
      <c r="TGR762" s="31"/>
      <c r="TGS762" s="31"/>
      <c r="TGT762" s="31"/>
      <c r="TGU762" s="31"/>
      <c r="TGV762" s="31"/>
      <c r="TGW762" s="31"/>
      <c r="TGX762" s="31"/>
      <c r="TGY762" s="31"/>
      <c r="TGZ762" s="31"/>
      <c r="THA762" s="31"/>
      <c r="THB762" s="31"/>
      <c r="THC762" s="31"/>
      <c r="THD762" s="31"/>
      <c r="THE762" s="31"/>
      <c r="THF762" s="31"/>
      <c r="THG762" s="31"/>
      <c r="THH762" s="31"/>
      <c r="THI762" s="31"/>
      <c r="THJ762" s="31"/>
      <c r="THK762" s="31"/>
      <c r="THL762" s="31"/>
      <c r="THM762" s="31"/>
      <c r="THN762" s="31"/>
      <c r="THO762" s="31"/>
      <c r="THP762" s="31"/>
      <c r="THQ762" s="31"/>
      <c r="THR762" s="31"/>
      <c r="THS762" s="31"/>
      <c r="THT762" s="31"/>
      <c r="THU762" s="31"/>
      <c r="THV762" s="31"/>
      <c r="THW762" s="31"/>
      <c r="THX762" s="31"/>
      <c r="THY762" s="31"/>
      <c r="THZ762" s="31"/>
      <c r="TIA762" s="31"/>
      <c r="TIB762" s="31"/>
      <c r="TIC762" s="31"/>
      <c r="TID762" s="31"/>
      <c r="TIE762" s="31"/>
      <c r="TIF762" s="31"/>
      <c r="TIG762" s="31"/>
      <c r="TIH762" s="31"/>
      <c r="TII762" s="31"/>
      <c r="TIJ762" s="31"/>
      <c r="TIK762" s="31"/>
      <c r="TIL762" s="31"/>
      <c r="TIM762" s="31"/>
      <c r="TIN762" s="31"/>
      <c r="TIO762" s="31"/>
      <c r="TIP762" s="31"/>
      <c r="TIQ762" s="31"/>
      <c r="TIR762" s="31"/>
      <c r="TIS762" s="31"/>
      <c r="TIT762" s="31"/>
      <c r="TIU762" s="31"/>
      <c r="TIV762" s="31"/>
      <c r="TIW762" s="31"/>
      <c r="TIX762" s="31"/>
      <c r="TIY762" s="31"/>
      <c r="TIZ762" s="31"/>
      <c r="TJA762" s="31"/>
      <c r="TJB762" s="31"/>
      <c r="TJC762" s="31"/>
      <c r="TJD762" s="31"/>
      <c r="TJE762" s="31"/>
      <c r="TJF762" s="31"/>
      <c r="TJG762" s="31"/>
      <c r="TJH762" s="31"/>
      <c r="TJI762" s="31"/>
      <c r="TJJ762" s="31"/>
      <c r="TJK762" s="31"/>
      <c r="TJL762" s="31"/>
      <c r="TJM762" s="31"/>
      <c r="TJN762" s="31"/>
      <c r="TJO762" s="31"/>
      <c r="TJP762" s="31"/>
      <c r="TJQ762" s="31"/>
      <c r="TJR762" s="31"/>
      <c r="TJS762" s="31"/>
      <c r="TJT762" s="31"/>
      <c r="TJU762" s="31"/>
      <c r="TJV762" s="31"/>
      <c r="TJW762" s="31"/>
      <c r="TJX762" s="31"/>
      <c r="TJY762" s="31"/>
      <c r="TJZ762" s="31"/>
      <c r="TKA762" s="31"/>
      <c r="TKB762" s="31"/>
      <c r="TKC762" s="31"/>
      <c r="TKD762" s="31"/>
      <c r="TKE762" s="31"/>
      <c r="TKF762" s="31"/>
      <c r="TKG762" s="31"/>
      <c r="TKH762" s="31"/>
      <c r="TKI762" s="31"/>
      <c r="TKJ762" s="31"/>
      <c r="TKK762" s="31"/>
      <c r="TKL762" s="31"/>
      <c r="TKM762" s="31"/>
      <c r="TKN762" s="31"/>
      <c r="TKO762" s="31"/>
      <c r="TKP762" s="31"/>
      <c r="TKQ762" s="31"/>
      <c r="TKR762" s="31"/>
      <c r="TKS762" s="31"/>
      <c r="TKT762" s="31"/>
      <c r="TKU762" s="31"/>
      <c r="TKV762" s="31"/>
      <c r="TKW762" s="31"/>
      <c r="TKX762" s="31"/>
      <c r="TKY762" s="31"/>
      <c r="TKZ762" s="31"/>
      <c r="TLA762" s="31"/>
      <c r="TLB762" s="31"/>
      <c r="TLC762" s="31"/>
      <c r="TLD762" s="31"/>
      <c r="TLE762" s="31"/>
      <c r="TLF762" s="31"/>
      <c r="TLG762" s="31"/>
      <c r="TLH762" s="31"/>
      <c r="TLI762" s="31"/>
      <c r="TLJ762" s="31"/>
      <c r="TLK762" s="31"/>
      <c r="TLL762" s="31"/>
      <c r="TLM762" s="31"/>
      <c r="TLN762" s="31"/>
      <c r="TLO762" s="31"/>
      <c r="TLP762" s="31"/>
      <c r="TLQ762" s="31"/>
      <c r="TLR762" s="31"/>
      <c r="TLS762" s="31"/>
      <c r="TLT762" s="31"/>
      <c r="TLU762" s="31"/>
      <c r="TLV762" s="31"/>
      <c r="TLW762" s="31"/>
      <c r="TLX762" s="31"/>
      <c r="TLY762" s="31"/>
      <c r="TLZ762" s="31"/>
      <c r="TMA762" s="31"/>
      <c r="TMB762" s="31"/>
      <c r="TMC762" s="31"/>
      <c r="TMD762" s="31"/>
      <c r="TME762" s="31"/>
      <c r="TMF762" s="31"/>
      <c r="TMG762" s="31"/>
      <c r="TMH762" s="31"/>
      <c r="TMI762" s="31"/>
      <c r="TMJ762" s="31"/>
      <c r="TMK762" s="31"/>
      <c r="TML762" s="31"/>
      <c r="TMM762" s="31"/>
      <c r="TMN762" s="31"/>
      <c r="TMO762" s="31"/>
      <c r="TMP762" s="31"/>
      <c r="TMQ762" s="31"/>
      <c r="TMR762" s="31"/>
      <c r="TMS762" s="31"/>
      <c r="TMT762" s="31"/>
      <c r="TMU762" s="31"/>
      <c r="TMV762" s="31"/>
      <c r="TMW762" s="31"/>
      <c r="TMX762" s="31"/>
      <c r="TMY762" s="31"/>
      <c r="TMZ762" s="31"/>
      <c r="TNA762" s="31"/>
      <c r="TNB762" s="31"/>
      <c r="TNC762" s="31"/>
      <c r="TND762" s="31"/>
      <c r="TNE762" s="31"/>
      <c r="TNF762" s="31"/>
      <c r="TNG762" s="31"/>
      <c r="TNH762" s="31"/>
      <c r="TNI762" s="31"/>
      <c r="TNJ762" s="31"/>
      <c r="TNK762" s="31"/>
      <c r="TNL762" s="31"/>
      <c r="TNM762" s="31"/>
      <c r="TNN762" s="31"/>
      <c r="TNO762" s="31"/>
      <c r="TNP762" s="31"/>
      <c r="TNQ762" s="31"/>
      <c r="TNR762" s="31"/>
      <c r="TNS762" s="31"/>
      <c r="TNT762" s="31"/>
      <c r="TNU762" s="31"/>
      <c r="TNV762" s="31"/>
      <c r="TNW762" s="31"/>
      <c r="TNX762" s="31"/>
      <c r="TNY762" s="31"/>
      <c r="TNZ762" s="31"/>
      <c r="TOA762" s="31"/>
      <c r="TOB762" s="31"/>
      <c r="TOC762" s="31"/>
      <c r="TOD762" s="31"/>
      <c r="TOE762" s="31"/>
      <c r="TOF762" s="31"/>
      <c r="TOG762" s="31"/>
      <c r="TOH762" s="31"/>
      <c r="TOI762" s="31"/>
      <c r="TOJ762" s="31"/>
      <c r="TOK762" s="31"/>
      <c r="TOL762" s="31"/>
      <c r="TOM762" s="31"/>
      <c r="TON762" s="31"/>
      <c r="TOO762" s="31"/>
      <c r="TOP762" s="31"/>
      <c r="TOQ762" s="31"/>
      <c r="TOR762" s="31"/>
      <c r="TOS762" s="31"/>
      <c r="TOT762" s="31"/>
      <c r="TOU762" s="31"/>
      <c r="TOV762" s="31"/>
      <c r="TOW762" s="31"/>
      <c r="TOX762" s="31"/>
      <c r="TOY762" s="31"/>
      <c r="TOZ762" s="31"/>
      <c r="TPA762" s="31"/>
      <c r="TPB762" s="31"/>
      <c r="TPC762" s="31"/>
      <c r="TPD762" s="31"/>
      <c r="TPE762" s="31"/>
      <c r="TPF762" s="31"/>
      <c r="TPG762" s="31"/>
      <c r="TPH762" s="31"/>
      <c r="TPI762" s="31"/>
      <c r="TPJ762" s="31"/>
      <c r="TPK762" s="31"/>
      <c r="TPL762" s="31"/>
      <c r="TPM762" s="31"/>
      <c r="TPN762" s="31"/>
      <c r="TPO762" s="31"/>
      <c r="TPP762" s="31"/>
      <c r="TPQ762" s="31"/>
      <c r="TPR762" s="31"/>
      <c r="TPS762" s="31"/>
      <c r="TPT762" s="31"/>
      <c r="TPU762" s="31"/>
      <c r="TPV762" s="31"/>
      <c r="TPW762" s="31"/>
      <c r="TPX762" s="31"/>
      <c r="TPY762" s="31"/>
      <c r="TPZ762" s="31"/>
      <c r="TQA762" s="31"/>
      <c r="TQB762" s="31"/>
      <c r="TQC762" s="31"/>
      <c r="TQD762" s="31"/>
      <c r="TQE762" s="31"/>
      <c r="TQF762" s="31"/>
      <c r="TQG762" s="31"/>
      <c r="TQH762" s="31"/>
      <c r="TQI762" s="31"/>
      <c r="TQJ762" s="31"/>
      <c r="TQK762" s="31"/>
      <c r="TQL762" s="31"/>
      <c r="TQM762" s="31"/>
      <c r="TQN762" s="31"/>
      <c r="TQO762" s="31"/>
      <c r="TQP762" s="31"/>
      <c r="TQQ762" s="31"/>
      <c r="TQR762" s="31"/>
      <c r="TQS762" s="31"/>
      <c r="TQT762" s="31"/>
      <c r="TQU762" s="31"/>
      <c r="TQV762" s="31"/>
      <c r="TQW762" s="31"/>
      <c r="TQX762" s="31"/>
      <c r="TQY762" s="31"/>
      <c r="TQZ762" s="31"/>
      <c r="TRA762" s="31"/>
      <c r="TRB762" s="31"/>
      <c r="TRC762" s="31"/>
      <c r="TRD762" s="31"/>
      <c r="TRE762" s="31"/>
      <c r="TRF762" s="31"/>
      <c r="TRG762" s="31"/>
      <c r="TRH762" s="31"/>
      <c r="TRI762" s="31"/>
      <c r="TRJ762" s="31"/>
      <c r="TRK762" s="31"/>
      <c r="TRL762" s="31"/>
      <c r="TRM762" s="31"/>
      <c r="TRN762" s="31"/>
      <c r="TRO762" s="31"/>
      <c r="TRP762" s="31"/>
      <c r="TRQ762" s="31"/>
      <c r="TRR762" s="31"/>
      <c r="TRS762" s="31"/>
      <c r="TRT762" s="31"/>
      <c r="TRU762" s="31"/>
      <c r="TRV762" s="31"/>
      <c r="TRW762" s="31"/>
      <c r="TRX762" s="31"/>
      <c r="TRY762" s="31"/>
      <c r="TRZ762" s="31"/>
      <c r="TSA762" s="31"/>
      <c r="TSB762" s="31"/>
      <c r="TSC762" s="31"/>
      <c r="TSD762" s="31"/>
      <c r="TSE762" s="31"/>
      <c r="TSF762" s="31"/>
      <c r="TSG762" s="31"/>
      <c r="TSH762" s="31"/>
      <c r="TSI762" s="31"/>
      <c r="TSJ762" s="31"/>
      <c r="TSK762" s="31"/>
      <c r="TSL762" s="31"/>
      <c r="TSM762" s="31"/>
      <c r="TSN762" s="31"/>
      <c r="TSO762" s="31"/>
      <c r="TSP762" s="31"/>
      <c r="TSQ762" s="31"/>
      <c r="TSR762" s="31"/>
      <c r="TSS762" s="31"/>
      <c r="TST762" s="31"/>
      <c r="TSU762" s="31"/>
      <c r="TSV762" s="31"/>
      <c r="TSW762" s="31"/>
      <c r="TSX762" s="31"/>
      <c r="TSY762" s="31"/>
      <c r="TSZ762" s="31"/>
      <c r="TTA762" s="31"/>
      <c r="TTB762" s="31"/>
      <c r="TTC762" s="31"/>
      <c r="TTD762" s="31"/>
      <c r="TTE762" s="31"/>
      <c r="TTF762" s="31"/>
      <c r="TTG762" s="31"/>
      <c r="TTH762" s="31"/>
      <c r="TTI762" s="31"/>
      <c r="TTJ762" s="31"/>
      <c r="TTK762" s="31"/>
      <c r="TTL762" s="31"/>
      <c r="TTM762" s="31"/>
      <c r="TTN762" s="31"/>
      <c r="TTO762" s="31"/>
      <c r="TTP762" s="31"/>
      <c r="TTQ762" s="31"/>
      <c r="TTR762" s="31"/>
      <c r="TTS762" s="31"/>
      <c r="TTT762" s="31"/>
      <c r="TTU762" s="31"/>
      <c r="TTV762" s="31"/>
      <c r="TTW762" s="31"/>
      <c r="TTX762" s="31"/>
      <c r="TTY762" s="31"/>
      <c r="TTZ762" s="31"/>
      <c r="TUA762" s="31"/>
      <c r="TUB762" s="31"/>
      <c r="TUC762" s="31"/>
      <c r="TUD762" s="31"/>
      <c r="TUE762" s="31"/>
      <c r="TUF762" s="31"/>
      <c r="TUG762" s="31"/>
      <c r="TUH762" s="31"/>
      <c r="TUI762" s="31"/>
      <c r="TUJ762" s="31"/>
      <c r="TUK762" s="31"/>
      <c r="TUL762" s="31"/>
      <c r="TUM762" s="31"/>
      <c r="TUN762" s="31"/>
      <c r="TUO762" s="31"/>
      <c r="TUP762" s="31"/>
      <c r="TUQ762" s="31"/>
      <c r="TUR762" s="31"/>
      <c r="TUS762" s="31"/>
      <c r="TUT762" s="31"/>
      <c r="TUU762" s="31"/>
      <c r="TUV762" s="31"/>
      <c r="TUW762" s="31"/>
      <c r="TUX762" s="31"/>
      <c r="TUY762" s="31"/>
      <c r="TUZ762" s="31"/>
      <c r="TVA762" s="31"/>
      <c r="TVB762" s="31"/>
      <c r="TVC762" s="31"/>
      <c r="TVD762" s="31"/>
      <c r="TVE762" s="31"/>
      <c r="TVF762" s="31"/>
      <c r="TVG762" s="31"/>
      <c r="TVH762" s="31"/>
      <c r="TVI762" s="31"/>
      <c r="TVJ762" s="31"/>
      <c r="TVK762" s="31"/>
      <c r="TVL762" s="31"/>
      <c r="TVM762" s="31"/>
      <c r="TVN762" s="31"/>
      <c r="TVO762" s="31"/>
      <c r="TVP762" s="31"/>
      <c r="TVQ762" s="31"/>
      <c r="TVR762" s="31"/>
      <c r="TVS762" s="31"/>
      <c r="TVT762" s="31"/>
      <c r="TVU762" s="31"/>
      <c r="TVV762" s="31"/>
      <c r="TVW762" s="31"/>
      <c r="TVX762" s="31"/>
      <c r="TVY762" s="31"/>
      <c r="TVZ762" s="31"/>
      <c r="TWA762" s="31"/>
      <c r="TWB762" s="31"/>
      <c r="TWC762" s="31"/>
      <c r="TWD762" s="31"/>
      <c r="TWE762" s="31"/>
      <c r="TWF762" s="31"/>
      <c r="TWG762" s="31"/>
      <c r="TWH762" s="31"/>
      <c r="TWI762" s="31"/>
      <c r="TWJ762" s="31"/>
      <c r="TWK762" s="31"/>
      <c r="TWL762" s="31"/>
      <c r="TWM762" s="31"/>
      <c r="TWN762" s="31"/>
      <c r="TWO762" s="31"/>
      <c r="TWP762" s="31"/>
      <c r="TWQ762" s="31"/>
      <c r="TWR762" s="31"/>
      <c r="TWS762" s="31"/>
      <c r="TWT762" s="31"/>
      <c r="TWU762" s="31"/>
      <c r="TWV762" s="31"/>
      <c r="TWW762" s="31"/>
      <c r="TWX762" s="31"/>
      <c r="TWY762" s="31"/>
      <c r="TWZ762" s="31"/>
      <c r="TXA762" s="31"/>
      <c r="TXB762" s="31"/>
      <c r="TXC762" s="31"/>
      <c r="TXD762" s="31"/>
      <c r="TXE762" s="31"/>
      <c r="TXF762" s="31"/>
      <c r="TXG762" s="31"/>
      <c r="TXH762" s="31"/>
      <c r="TXI762" s="31"/>
      <c r="TXJ762" s="31"/>
      <c r="TXK762" s="31"/>
      <c r="TXL762" s="31"/>
      <c r="TXM762" s="31"/>
      <c r="TXN762" s="31"/>
      <c r="TXO762" s="31"/>
      <c r="TXP762" s="31"/>
      <c r="TXQ762" s="31"/>
      <c r="TXR762" s="31"/>
      <c r="TXS762" s="31"/>
      <c r="TXT762" s="31"/>
      <c r="TXU762" s="31"/>
      <c r="TXV762" s="31"/>
      <c r="TXW762" s="31"/>
      <c r="TXX762" s="31"/>
      <c r="TXY762" s="31"/>
      <c r="TXZ762" s="31"/>
      <c r="TYA762" s="31"/>
      <c r="TYB762" s="31"/>
      <c r="TYC762" s="31"/>
      <c r="TYD762" s="31"/>
      <c r="TYE762" s="31"/>
      <c r="TYF762" s="31"/>
      <c r="TYG762" s="31"/>
      <c r="TYH762" s="31"/>
      <c r="TYI762" s="31"/>
      <c r="TYJ762" s="31"/>
      <c r="TYK762" s="31"/>
      <c r="TYL762" s="31"/>
      <c r="TYM762" s="31"/>
      <c r="TYN762" s="31"/>
      <c r="TYO762" s="31"/>
      <c r="TYP762" s="31"/>
      <c r="TYQ762" s="31"/>
      <c r="TYR762" s="31"/>
      <c r="TYS762" s="31"/>
      <c r="TYT762" s="31"/>
      <c r="TYU762" s="31"/>
      <c r="TYV762" s="31"/>
      <c r="TYW762" s="31"/>
      <c r="TYX762" s="31"/>
      <c r="TYY762" s="31"/>
      <c r="TYZ762" s="31"/>
      <c r="TZA762" s="31"/>
      <c r="TZB762" s="31"/>
      <c r="TZC762" s="31"/>
      <c r="TZD762" s="31"/>
      <c r="TZE762" s="31"/>
      <c r="TZF762" s="31"/>
      <c r="TZG762" s="31"/>
      <c r="TZH762" s="31"/>
      <c r="TZI762" s="31"/>
      <c r="TZJ762" s="31"/>
      <c r="TZK762" s="31"/>
      <c r="TZL762" s="31"/>
      <c r="TZM762" s="31"/>
      <c r="TZN762" s="31"/>
      <c r="TZO762" s="31"/>
      <c r="TZP762" s="31"/>
      <c r="TZQ762" s="31"/>
      <c r="TZR762" s="31"/>
      <c r="TZS762" s="31"/>
      <c r="TZT762" s="31"/>
      <c r="TZU762" s="31"/>
      <c r="TZV762" s="31"/>
      <c r="TZW762" s="31"/>
      <c r="TZX762" s="31"/>
      <c r="TZY762" s="31"/>
      <c r="TZZ762" s="31"/>
      <c r="UAA762" s="31"/>
      <c r="UAB762" s="31"/>
      <c r="UAC762" s="31"/>
      <c r="UAD762" s="31"/>
      <c r="UAE762" s="31"/>
      <c r="UAF762" s="31"/>
      <c r="UAG762" s="31"/>
      <c r="UAH762" s="31"/>
      <c r="UAI762" s="31"/>
      <c r="UAJ762" s="31"/>
      <c r="UAK762" s="31"/>
      <c r="UAL762" s="31"/>
      <c r="UAM762" s="31"/>
      <c r="UAN762" s="31"/>
      <c r="UAO762" s="31"/>
      <c r="UAP762" s="31"/>
      <c r="UAQ762" s="31"/>
      <c r="UAR762" s="31"/>
      <c r="UAS762" s="31"/>
      <c r="UAT762" s="31"/>
      <c r="UAU762" s="31"/>
      <c r="UAV762" s="31"/>
      <c r="UAW762" s="31"/>
      <c r="UAX762" s="31"/>
      <c r="UAY762" s="31"/>
      <c r="UAZ762" s="31"/>
      <c r="UBA762" s="31"/>
      <c r="UBB762" s="31"/>
      <c r="UBC762" s="31"/>
      <c r="UBD762" s="31"/>
      <c r="UBE762" s="31"/>
      <c r="UBF762" s="31"/>
      <c r="UBG762" s="31"/>
      <c r="UBH762" s="31"/>
      <c r="UBI762" s="31"/>
      <c r="UBJ762" s="31"/>
      <c r="UBK762" s="31"/>
      <c r="UBL762" s="31"/>
      <c r="UBM762" s="31"/>
      <c r="UBN762" s="31"/>
      <c r="UBO762" s="31"/>
      <c r="UBP762" s="31"/>
      <c r="UBQ762" s="31"/>
      <c r="UBR762" s="31"/>
      <c r="UBS762" s="31"/>
      <c r="UBT762" s="31"/>
      <c r="UBU762" s="31"/>
      <c r="UBV762" s="31"/>
      <c r="UBW762" s="31"/>
      <c r="UBX762" s="31"/>
      <c r="UBY762" s="31"/>
      <c r="UBZ762" s="31"/>
      <c r="UCA762" s="31"/>
      <c r="UCB762" s="31"/>
      <c r="UCC762" s="31"/>
      <c r="UCD762" s="31"/>
      <c r="UCE762" s="31"/>
      <c r="UCF762" s="31"/>
      <c r="UCG762" s="31"/>
      <c r="UCH762" s="31"/>
      <c r="UCI762" s="31"/>
      <c r="UCJ762" s="31"/>
      <c r="UCK762" s="31"/>
      <c r="UCL762" s="31"/>
      <c r="UCM762" s="31"/>
      <c r="UCN762" s="31"/>
      <c r="UCO762" s="31"/>
      <c r="UCP762" s="31"/>
      <c r="UCQ762" s="31"/>
      <c r="UCR762" s="31"/>
      <c r="UCS762" s="31"/>
      <c r="UCT762" s="31"/>
      <c r="UCU762" s="31"/>
      <c r="UCV762" s="31"/>
      <c r="UCW762" s="31"/>
      <c r="UCX762" s="31"/>
      <c r="UCY762" s="31"/>
      <c r="UCZ762" s="31"/>
      <c r="UDA762" s="31"/>
      <c r="UDB762" s="31"/>
      <c r="UDC762" s="31"/>
      <c r="UDD762" s="31"/>
      <c r="UDE762" s="31"/>
      <c r="UDF762" s="31"/>
      <c r="UDG762" s="31"/>
      <c r="UDH762" s="31"/>
      <c r="UDI762" s="31"/>
      <c r="UDJ762" s="31"/>
      <c r="UDK762" s="31"/>
      <c r="UDL762" s="31"/>
      <c r="UDM762" s="31"/>
      <c r="UDN762" s="31"/>
      <c r="UDO762" s="31"/>
      <c r="UDP762" s="31"/>
      <c r="UDQ762" s="31"/>
      <c r="UDR762" s="31"/>
      <c r="UDS762" s="31"/>
      <c r="UDT762" s="31"/>
      <c r="UDU762" s="31"/>
      <c r="UDV762" s="31"/>
      <c r="UDW762" s="31"/>
      <c r="UDX762" s="31"/>
      <c r="UDY762" s="31"/>
      <c r="UDZ762" s="31"/>
      <c r="UEA762" s="31"/>
      <c r="UEB762" s="31"/>
      <c r="UEC762" s="31"/>
      <c r="UED762" s="31"/>
      <c r="UEE762" s="31"/>
      <c r="UEF762" s="31"/>
      <c r="UEG762" s="31"/>
      <c r="UEH762" s="31"/>
      <c r="UEI762" s="31"/>
      <c r="UEJ762" s="31"/>
      <c r="UEK762" s="31"/>
      <c r="UEL762" s="31"/>
      <c r="UEM762" s="31"/>
      <c r="UEN762" s="31"/>
      <c r="UEO762" s="31"/>
      <c r="UEP762" s="31"/>
      <c r="UEQ762" s="31"/>
      <c r="UER762" s="31"/>
      <c r="UES762" s="31"/>
      <c r="UET762" s="31"/>
      <c r="UEU762" s="31"/>
      <c r="UEV762" s="31"/>
      <c r="UEW762" s="31"/>
      <c r="UEX762" s="31"/>
      <c r="UEY762" s="31"/>
      <c r="UEZ762" s="31"/>
      <c r="UFA762" s="31"/>
      <c r="UFB762" s="31"/>
      <c r="UFC762" s="31"/>
      <c r="UFD762" s="31"/>
      <c r="UFE762" s="31"/>
      <c r="UFF762" s="31"/>
      <c r="UFG762" s="31"/>
      <c r="UFH762" s="31"/>
      <c r="UFI762" s="31"/>
      <c r="UFJ762" s="31"/>
      <c r="UFK762" s="31"/>
      <c r="UFL762" s="31"/>
      <c r="UFM762" s="31"/>
      <c r="UFN762" s="31"/>
      <c r="UFO762" s="31"/>
      <c r="UFP762" s="31"/>
      <c r="UFQ762" s="31"/>
      <c r="UFR762" s="31"/>
      <c r="UFS762" s="31"/>
      <c r="UFT762" s="31"/>
      <c r="UFU762" s="31"/>
      <c r="UFV762" s="31"/>
      <c r="UFW762" s="31"/>
      <c r="UFX762" s="31"/>
      <c r="UFY762" s="31"/>
      <c r="UFZ762" s="31"/>
      <c r="UGA762" s="31"/>
      <c r="UGB762" s="31"/>
      <c r="UGC762" s="31"/>
      <c r="UGD762" s="31"/>
      <c r="UGE762" s="31"/>
      <c r="UGF762" s="31"/>
      <c r="UGG762" s="31"/>
      <c r="UGH762" s="31"/>
      <c r="UGI762" s="31"/>
      <c r="UGJ762" s="31"/>
      <c r="UGK762" s="31"/>
      <c r="UGL762" s="31"/>
      <c r="UGM762" s="31"/>
      <c r="UGN762" s="31"/>
      <c r="UGO762" s="31"/>
      <c r="UGP762" s="31"/>
      <c r="UGQ762" s="31"/>
      <c r="UGR762" s="31"/>
      <c r="UGS762" s="31"/>
      <c r="UGT762" s="31"/>
      <c r="UGU762" s="31"/>
      <c r="UGV762" s="31"/>
      <c r="UGW762" s="31"/>
      <c r="UGX762" s="31"/>
      <c r="UGY762" s="31"/>
      <c r="UGZ762" s="31"/>
      <c r="UHA762" s="31"/>
      <c r="UHB762" s="31"/>
      <c r="UHC762" s="31"/>
      <c r="UHD762" s="31"/>
      <c r="UHE762" s="31"/>
      <c r="UHF762" s="31"/>
      <c r="UHG762" s="31"/>
      <c r="UHH762" s="31"/>
      <c r="UHI762" s="31"/>
      <c r="UHJ762" s="31"/>
      <c r="UHK762" s="31"/>
      <c r="UHL762" s="31"/>
      <c r="UHM762" s="31"/>
      <c r="UHN762" s="31"/>
      <c r="UHO762" s="31"/>
      <c r="UHP762" s="31"/>
      <c r="UHQ762" s="31"/>
      <c r="UHR762" s="31"/>
      <c r="UHS762" s="31"/>
      <c r="UHT762" s="31"/>
      <c r="UHU762" s="31"/>
      <c r="UHV762" s="31"/>
      <c r="UHW762" s="31"/>
      <c r="UHX762" s="31"/>
      <c r="UHY762" s="31"/>
      <c r="UHZ762" s="31"/>
      <c r="UIA762" s="31"/>
      <c r="UIB762" s="31"/>
      <c r="UIC762" s="31"/>
      <c r="UID762" s="31"/>
      <c r="UIE762" s="31"/>
      <c r="UIF762" s="31"/>
      <c r="UIG762" s="31"/>
      <c r="UIH762" s="31"/>
      <c r="UII762" s="31"/>
      <c r="UIJ762" s="31"/>
      <c r="UIK762" s="31"/>
      <c r="UIL762" s="31"/>
      <c r="UIM762" s="31"/>
      <c r="UIN762" s="31"/>
      <c r="UIO762" s="31"/>
      <c r="UIP762" s="31"/>
      <c r="UIQ762" s="31"/>
      <c r="UIR762" s="31"/>
      <c r="UIS762" s="31"/>
      <c r="UIT762" s="31"/>
      <c r="UIU762" s="31"/>
      <c r="UIV762" s="31"/>
      <c r="UIW762" s="31"/>
      <c r="UIX762" s="31"/>
      <c r="UIY762" s="31"/>
      <c r="UIZ762" s="31"/>
      <c r="UJA762" s="31"/>
      <c r="UJB762" s="31"/>
      <c r="UJC762" s="31"/>
      <c r="UJD762" s="31"/>
      <c r="UJE762" s="31"/>
      <c r="UJF762" s="31"/>
      <c r="UJG762" s="31"/>
      <c r="UJH762" s="31"/>
      <c r="UJI762" s="31"/>
      <c r="UJJ762" s="31"/>
      <c r="UJK762" s="31"/>
      <c r="UJL762" s="31"/>
      <c r="UJM762" s="31"/>
      <c r="UJN762" s="31"/>
      <c r="UJO762" s="31"/>
      <c r="UJP762" s="31"/>
      <c r="UJQ762" s="31"/>
      <c r="UJR762" s="31"/>
      <c r="UJS762" s="31"/>
      <c r="UJT762" s="31"/>
      <c r="UJU762" s="31"/>
      <c r="UJV762" s="31"/>
      <c r="UJW762" s="31"/>
      <c r="UJX762" s="31"/>
      <c r="UJY762" s="31"/>
      <c r="UJZ762" s="31"/>
      <c r="UKA762" s="31"/>
      <c r="UKB762" s="31"/>
      <c r="UKC762" s="31"/>
      <c r="UKD762" s="31"/>
      <c r="UKE762" s="31"/>
      <c r="UKF762" s="31"/>
      <c r="UKG762" s="31"/>
      <c r="UKH762" s="31"/>
      <c r="UKI762" s="31"/>
      <c r="UKJ762" s="31"/>
      <c r="UKK762" s="31"/>
      <c r="UKL762" s="31"/>
      <c r="UKM762" s="31"/>
      <c r="UKN762" s="31"/>
      <c r="UKO762" s="31"/>
      <c r="UKP762" s="31"/>
      <c r="UKQ762" s="31"/>
      <c r="UKR762" s="31"/>
      <c r="UKS762" s="31"/>
      <c r="UKT762" s="31"/>
      <c r="UKU762" s="31"/>
      <c r="UKV762" s="31"/>
      <c r="UKW762" s="31"/>
      <c r="UKX762" s="31"/>
      <c r="UKY762" s="31"/>
      <c r="UKZ762" s="31"/>
      <c r="ULA762" s="31"/>
      <c r="ULB762" s="31"/>
      <c r="ULC762" s="31"/>
      <c r="ULD762" s="31"/>
      <c r="ULE762" s="31"/>
      <c r="ULF762" s="31"/>
      <c r="ULG762" s="31"/>
      <c r="ULH762" s="31"/>
      <c r="ULI762" s="31"/>
      <c r="ULJ762" s="31"/>
      <c r="ULK762" s="31"/>
      <c r="ULL762" s="31"/>
      <c r="ULM762" s="31"/>
      <c r="ULN762" s="31"/>
      <c r="ULO762" s="31"/>
      <c r="ULP762" s="31"/>
      <c r="ULQ762" s="31"/>
      <c r="ULR762" s="31"/>
      <c r="ULS762" s="31"/>
      <c r="ULT762" s="31"/>
      <c r="ULU762" s="31"/>
      <c r="ULV762" s="31"/>
      <c r="ULW762" s="31"/>
      <c r="ULX762" s="31"/>
      <c r="ULY762" s="31"/>
      <c r="ULZ762" s="31"/>
      <c r="UMA762" s="31"/>
      <c r="UMB762" s="31"/>
      <c r="UMC762" s="31"/>
      <c r="UMD762" s="31"/>
      <c r="UME762" s="31"/>
      <c r="UMF762" s="31"/>
      <c r="UMG762" s="31"/>
      <c r="UMH762" s="31"/>
      <c r="UMI762" s="31"/>
      <c r="UMJ762" s="31"/>
      <c r="UMK762" s="31"/>
      <c r="UML762" s="31"/>
      <c r="UMM762" s="31"/>
      <c r="UMN762" s="31"/>
      <c r="UMO762" s="31"/>
      <c r="UMP762" s="31"/>
      <c r="UMQ762" s="31"/>
      <c r="UMR762" s="31"/>
      <c r="UMS762" s="31"/>
      <c r="UMT762" s="31"/>
      <c r="UMU762" s="31"/>
      <c r="UMV762" s="31"/>
      <c r="UMW762" s="31"/>
      <c r="UMX762" s="31"/>
      <c r="UMY762" s="31"/>
      <c r="UMZ762" s="31"/>
      <c r="UNA762" s="31"/>
      <c r="UNB762" s="31"/>
      <c r="UNC762" s="31"/>
      <c r="UND762" s="31"/>
      <c r="UNE762" s="31"/>
      <c r="UNF762" s="31"/>
      <c r="UNG762" s="31"/>
      <c r="UNH762" s="31"/>
      <c r="UNI762" s="31"/>
      <c r="UNJ762" s="31"/>
      <c r="UNK762" s="31"/>
      <c r="UNL762" s="31"/>
      <c r="UNM762" s="31"/>
      <c r="UNN762" s="31"/>
      <c r="UNO762" s="31"/>
      <c r="UNP762" s="31"/>
      <c r="UNQ762" s="31"/>
      <c r="UNR762" s="31"/>
      <c r="UNS762" s="31"/>
      <c r="UNT762" s="31"/>
      <c r="UNU762" s="31"/>
      <c r="UNV762" s="31"/>
      <c r="UNW762" s="31"/>
      <c r="UNX762" s="31"/>
      <c r="UNY762" s="31"/>
      <c r="UNZ762" s="31"/>
      <c r="UOA762" s="31"/>
      <c r="UOB762" s="31"/>
      <c r="UOC762" s="31"/>
      <c r="UOD762" s="31"/>
      <c r="UOE762" s="31"/>
      <c r="UOF762" s="31"/>
      <c r="UOG762" s="31"/>
      <c r="UOH762" s="31"/>
      <c r="UOI762" s="31"/>
      <c r="UOJ762" s="31"/>
      <c r="UOK762" s="31"/>
      <c r="UOL762" s="31"/>
      <c r="UOM762" s="31"/>
      <c r="UON762" s="31"/>
      <c r="UOO762" s="31"/>
      <c r="UOP762" s="31"/>
      <c r="UOQ762" s="31"/>
      <c r="UOR762" s="31"/>
      <c r="UOS762" s="31"/>
      <c r="UOT762" s="31"/>
      <c r="UOU762" s="31"/>
      <c r="UOV762" s="31"/>
      <c r="UOW762" s="31"/>
      <c r="UOX762" s="31"/>
      <c r="UOY762" s="31"/>
      <c r="UOZ762" s="31"/>
      <c r="UPA762" s="31"/>
      <c r="UPB762" s="31"/>
      <c r="UPC762" s="31"/>
      <c r="UPD762" s="31"/>
      <c r="UPE762" s="31"/>
      <c r="UPF762" s="31"/>
      <c r="UPG762" s="31"/>
      <c r="UPH762" s="31"/>
      <c r="UPI762" s="31"/>
      <c r="UPJ762" s="31"/>
      <c r="UPK762" s="31"/>
      <c r="UPL762" s="31"/>
      <c r="UPM762" s="31"/>
      <c r="UPN762" s="31"/>
      <c r="UPO762" s="31"/>
      <c r="UPP762" s="31"/>
      <c r="UPQ762" s="31"/>
      <c r="UPR762" s="31"/>
      <c r="UPS762" s="31"/>
      <c r="UPT762" s="31"/>
      <c r="UPU762" s="31"/>
      <c r="UPV762" s="31"/>
      <c r="UPW762" s="31"/>
      <c r="UPX762" s="31"/>
      <c r="UPY762" s="31"/>
      <c r="UPZ762" s="31"/>
      <c r="UQA762" s="31"/>
      <c r="UQB762" s="31"/>
      <c r="UQC762" s="31"/>
      <c r="UQD762" s="31"/>
      <c r="UQE762" s="31"/>
      <c r="UQF762" s="31"/>
      <c r="UQG762" s="31"/>
      <c r="UQH762" s="31"/>
      <c r="UQI762" s="31"/>
      <c r="UQJ762" s="31"/>
      <c r="UQK762" s="31"/>
      <c r="UQL762" s="31"/>
      <c r="UQM762" s="31"/>
      <c r="UQN762" s="31"/>
      <c r="UQO762" s="31"/>
      <c r="UQP762" s="31"/>
      <c r="UQQ762" s="31"/>
      <c r="UQR762" s="31"/>
      <c r="UQS762" s="31"/>
      <c r="UQT762" s="31"/>
      <c r="UQU762" s="31"/>
      <c r="UQV762" s="31"/>
      <c r="UQW762" s="31"/>
      <c r="UQX762" s="31"/>
      <c r="UQY762" s="31"/>
      <c r="UQZ762" s="31"/>
      <c r="URA762" s="31"/>
      <c r="URB762" s="31"/>
      <c r="URC762" s="31"/>
      <c r="URD762" s="31"/>
      <c r="URE762" s="31"/>
      <c r="URF762" s="31"/>
      <c r="URG762" s="31"/>
      <c r="URH762" s="31"/>
      <c r="URI762" s="31"/>
      <c r="URJ762" s="31"/>
      <c r="URK762" s="31"/>
      <c r="URL762" s="31"/>
      <c r="URM762" s="31"/>
      <c r="URN762" s="31"/>
      <c r="URO762" s="31"/>
      <c r="URP762" s="31"/>
      <c r="URQ762" s="31"/>
      <c r="URR762" s="31"/>
      <c r="URS762" s="31"/>
      <c r="URT762" s="31"/>
      <c r="URU762" s="31"/>
      <c r="URV762" s="31"/>
      <c r="URW762" s="31"/>
      <c r="URX762" s="31"/>
      <c r="URY762" s="31"/>
      <c r="URZ762" s="31"/>
      <c r="USA762" s="31"/>
      <c r="USB762" s="31"/>
      <c r="USC762" s="31"/>
      <c r="USD762" s="31"/>
      <c r="USE762" s="31"/>
      <c r="USF762" s="31"/>
      <c r="USG762" s="31"/>
      <c r="USH762" s="31"/>
      <c r="USI762" s="31"/>
      <c r="USJ762" s="31"/>
      <c r="USK762" s="31"/>
      <c r="USL762" s="31"/>
      <c r="USM762" s="31"/>
      <c r="USN762" s="31"/>
      <c r="USO762" s="31"/>
      <c r="USP762" s="31"/>
      <c r="USQ762" s="31"/>
      <c r="USR762" s="31"/>
      <c r="USS762" s="31"/>
      <c r="UST762" s="31"/>
      <c r="USU762" s="31"/>
      <c r="USV762" s="31"/>
      <c r="USW762" s="31"/>
      <c r="USX762" s="31"/>
      <c r="USY762" s="31"/>
      <c r="USZ762" s="31"/>
      <c r="UTA762" s="31"/>
      <c r="UTB762" s="31"/>
      <c r="UTC762" s="31"/>
      <c r="UTD762" s="31"/>
      <c r="UTE762" s="31"/>
      <c r="UTF762" s="31"/>
      <c r="UTG762" s="31"/>
      <c r="UTH762" s="31"/>
      <c r="UTI762" s="31"/>
      <c r="UTJ762" s="31"/>
      <c r="UTK762" s="31"/>
      <c r="UTL762" s="31"/>
      <c r="UTM762" s="31"/>
      <c r="UTN762" s="31"/>
      <c r="UTO762" s="31"/>
      <c r="UTP762" s="31"/>
      <c r="UTQ762" s="31"/>
      <c r="UTR762" s="31"/>
      <c r="UTS762" s="31"/>
      <c r="UTT762" s="31"/>
      <c r="UTU762" s="31"/>
      <c r="UTV762" s="31"/>
      <c r="UTW762" s="31"/>
      <c r="UTX762" s="31"/>
      <c r="UTY762" s="31"/>
      <c r="UTZ762" s="31"/>
      <c r="UUA762" s="31"/>
      <c r="UUB762" s="31"/>
      <c r="UUC762" s="31"/>
      <c r="UUD762" s="31"/>
      <c r="UUE762" s="31"/>
      <c r="UUF762" s="31"/>
      <c r="UUG762" s="31"/>
      <c r="UUH762" s="31"/>
      <c r="UUI762" s="31"/>
      <c r="UUJ762" s="31"/>
      <c r="UUK762" s="31"/>
      <c r="UUL762" s="31"/>
      <c r="UUM762" s="31"/>
      <c r="UUN762" s="31"/>
      <c r="UUO762" s="31"/>
      <c r="UUP762" s="31"/>
      <c r="UUQ762" s="31"/>
      <c r="UUR762" s="31"/>
      <c r="UUS762" s="31"/>
      <c r="UUT762" s="31"/>
      <c r="UUU762" s="31"/>
      <c r="UUV762" s="31"/>
      <c r="UUW762" s="31"/>
      <c r="UUX762" s="31"/>
      <c r="UUY762" s="31"/>
      <c r="UUZ762" s="31"/>
      <c r="UVA762" s="31"/>
      <c r="UVB762" s="31"/>
      <c r="UVC762" s="31"/>
      <c r="UVD762" s="31"/>
      <c r="UVE762" s="31"/>
      <c r="UVF762" s="31"/>
      <c r="UVG762" s="31"/>
      <c r="UVH762" s="31"/>
      <c r="UVI762" s="31"/>
      <c r="UVJ762" s="31"/>
      <c r="UVK762" s="31"/>
      <c r="UVL762" s="31"/>
      <c r="UVM762" s="31"/>
      <c r="UVN762" s="31"/>
      <c r="UVO762" s="31"/>
      <c r="UVP762" s="31"/>
      <c r="UVQ762" s="31"/>
      <c r="UVR762" s="31"/>
      <c r="UVS762" s="31"/>
      <c r="UVT762" s="31"/>
      <c r="UVU762" s="31"/>
      <c r="UVV762" s="31"/>
      <c r="UVW762" s="31"/>
      <c r="UVX762" s="31"/>
      <c r="UVY762" s="31"/>
      <c r="UVZ762" s="31"/>
      <c r="UWA762" s="31"/>
      <c r="UWB762" s="31"/>
      <c r="UWC762" s="31"/>
      <c r="UWD762" s="31"/>
      <c r="UWE762" s="31"/>
      <c r="UWF762" s="31"/>
      <c r="UWG762" s="31"/>
      <c r="UWH762" s="31"/>
      <c r="UWI762" s="31"/>
      <c r="UWJ762" s="31"/>
      <c r="UWK762" s="31"/>
      <c r="UWL762" s="31"/>
      <c r="UWM762" s="31"/>
      <c r="UWN762" s="31"/>
      <c r="UWO762" s="31"/>
      <c r="UWP762" s="31"/>
      <c r="UWQ762" s="31"/>
      <c r="UWR762" s="31"/>
      <c r="UWS762" s="31"/>
      <c r="UWT762" s="31"/>
      <c r="UWU762" s="31"/>
      <c r="UWV762" s="31"/>
      <c r="UWW762" s="31"/>
      <c r="UWX762" s="31"/>
      <c r="UWY762" s="31"/>
      <c r="UWZ762" s="31"/>
      <c r="UXA762" s="31"/>
      <c r="UXB762" s="31"/>
      <c r="UXC762" s="31"/>
      <c r="UXD762" s="31"/>
      <c r="UXE762" s="31"/>
      <c r="UXF762" s="31"/>
      <c r="UXG762" s="31"/>
      <c r="UXH762" s="31"/>
      <c r="UXI762" s="31"/>
      <c r="UXJ762" s="31"/>
      <c r="UXK762" s="31"/>
      <c r="UXL762" s="31"/>
      <c r="UXM762" s="31"/>
      <c r="UXN762" s="31"/>
      <c r="UXO762" s="31"/>
      <c r="UXP762" s="31"/>
      <c r="UXQ762" s="31"/>
      <c r="UXR762" s="31"/>
      <c r="UXS762" s="31"/>
      <c r="UXT762" s="31"/>
      <c r="UXU762" s="31"/>
      <c r="UXV762" s="31"/>
      <c r="UXW762" s="31"/>
      <c r="UXX762" s="31"/>
      <c r="UXY762" s="31"/>
      <c r="UXZ762" s="31"/>
      <c r="UYA762" s="31"/>
      <c r="UYB762" s="31"/>
      <c r="UYC762" s="31"/>
      <c r="UYD762" s="31"/>
      <c r="UYE762" s="31"/>
      <c r="UYF762" s="31"/>
      <c r="UYG762" s="31"/>
      <c r="UYH762" s="31"/>
      <c r="UYI762" s="31"/>
      <c r="UYJ762" s="31"/>
      <c r="UYK762" s="31"/>
      <c r="UYL762" s="31"/>
      <c r="UYM762" s="31"/>
      <c r="UYN762" s="31"/>
      <c r="UYO762" s="31"/>
      <c r="UYP762" s="31"/>
      <c r="UYQ762" s="31"/>
      <c r="UYR762" s="31"/>
      <c r="UYS762" s="31"/>
      <c r="UYT762" s="31"/>
      <c r="UYU762" s="31"/>
      <c r="UYV762" s="31"/>
      <c r="UYW762" s="31"/>
      <c r="UYX762" s="31"/>
      <c r="UYY762" s="31"/>
      <c r="UYZ762" s="31"/>
      <c r="UZA762" s="31"/>
      <c r="UZB762" s="31"/>
      <c r="UZC762" s="31"/>
      <c r="UZD762" s="31"/>
      <c r="UZE762" s="31"/>
      <c r="UZF762" s="31"/>
      <c r="UZG762" s="31"/>
      <c r="UZH762" s="31"/>
      <c r="UZI762" s="31"/>
      <c r="UZJ762" s="31"/>
      <c r="UZK762" s="31"/>
      <c r="UZL762" s="31"/>
      <c r="UZM762" s="31"/>
      <c r="UZN762" s="31"/>
      <c r="UZO762" s="31"/>
      <c r="UZP762" s="31"/>
      <c r="UZQ762" s="31"/>
      <c r="UZR762" s="31"/>
      <c r="UZS762" s="31"/>
      <c r="UZT762" s="31"/>
      <c r="UZU762" s="31"/>
      <c r="UZV762" s="31"/>
      <c r="UZW762" s="31"/>
      <c r="UZX762" s="31"/>
      <c r="UZY762" s="31"/>
      <c r="UZZ762" s="31"/>
      <c r="VAA762" s="31"/>
      <c r="VAB762" s="31"/>
      <c r="VAC762" s="31"/>
      <c r="VAD762" s="31"/>
      <c r="VAE762" s="31"/>
      <c r="VAF762" s="31"/>
      <c r="VAG762" s="31"/>
      <c r="VAH762" s="31"/>
      <c r="VAI762" s="31"/>
      <c r="VAJ762" s="31"/>
      <c r="VAK762" s="31"/>
      <c r="VAL762" s="31"/>
      <c r="VAM762" s="31"/>
      <c r="VAN762" s="31"/>
      <c r="VAO762" s="31"/>
      <c r="VAP762" s="31"/>
      <c r="VAQ762" s="31"/>
      <c r="VAR762" s="31"/>
      <c r="VAS762" s="31"/>
      <c r="VAT762" s="31"/>
      <c r="VAU762" s="31"/>
      <c r="VAV762" s="31"/>
      <c r="VAW762" s="31"/>
      <c r="VAX762" s="31"/>
      <c r="VAY762" s="31"/>
      <c r="VAZ762" s="31"/>
      <c r="VBA762" s="31"/>
      <c r="VBB762" s="31"/>
      <c r="VBC762" s="31"/>
      <c r="VBD762" s="31"/>
      <c r="VBE762" s="31"/>
      <c r="VBF762" s="31"/>
      <c r="VBG762" s="31"/>
      <c r="VBH762" s="31"/>
      <c r="VBI762" s="31"/>
      <c r="VBJ762" s="31"/>
      <c r="VBK762" s="31"/>
      <c r="VBL762" s="31"/>
      <c r="VBM762" s="31"/>
      <c r="VBN762" s="31"/>
      <c r="VBO762" s="31"/>
      <c r="VBP762" s="31"/>
      <c r="VBQ762" s="31"/>
      <c r="VBR762" s="31"/>
      <c r="VBS762" s="31"/>
      <c r="VBT762" s="31"/>
      <c r="VBU762" s="31"/>
      <c r="VBV762" s="31"/>
      <c r="VBW762" s="31"/>
      <c r="VBX762" s="31"/>
      <c r="VBY762" s="31"/>
      <c r="VBZ762" s="31"/>
      <c r="VCA762" s="31"/>
      <c r="VCB762" s="31"/>
      <c r="VCC762" s="31"/>
      <c r="VCD762" s="31"/>
      <c r="VCE762" s="31"/>
      <c r="VCF762" s="31"/>
      <c r="VCG762" s="31"/>
      <c r="VCH762" s="31"/>
      <c r="VCI762" s="31"/>
      <c r="VCJ762" s="31"/>
      <c r="VCK762" s="31"/>
      <c r="VCL762" s="31"/>
      <c r="VCM762" s="31"/>
      <c r="VCN762" s="31"/>
      <c r="VCO762" s="31"/>
      <c r="VCP762" s="31"/>
      <c r="VCQ762" s="31"/>
      <c r="VCR762" s="31"/>
      <c r="VCS762" s="31"/>
      <c r="VCT762" s="31"/>
      <c r="VCU762" s="31"/>
      <c r="VCV762" s="31"/>
      <c r="VCW762" s="31"/>
      <c r="VCX762" s="31"/>
      <c r="VCY762" s="31"/>
      <c r="VCZ762" s="31"/>
      <c r="VDA762" s="31"/>
      <c r="VDB762" s="31"/>
      <c r="VDC762" s="31"/>
      <c r="VDD762" s="31"/>
      <c r="VDE762" s="31"/>
      <c r="VDF762" s="31"/>
      <c r="VDG762" s="31"/>
      <c r="VDH762" s="31"/>
      <c r="VDI762" s="31"/>
      <c r="VDJ762" s="31"/>
      <c r="VDK762" s="31"/>
      <c r="VDL762" s="31"/>
      <c r="VDM762" s="31"/>
      <c r="VDN762" s="31"/>
      <c r="VDO762" s="31"/>
      <c r="VDP762" s="31"/>
      <c r="VDQ762" s="31"/>
      <c r="VDR762" s="31"/>
      <c r="VDS762" s="31"/>
      <c r="VDT762" s="31"/>
      <c r="VDU762" s="31"/>
      <c r="VDV762" s="31"/>
      <c r="VDW762" s="31"/>
      <c r="VDX762" s="31"/>
      <c r="VDY762" s="31"/>
      <c r="VDZ762" s="31"/>
      <c r="VEA762" s="31"/>
      <c r="VEB762" s="31"/>
      <c r="VEC762" s="31"/>
      <c r="VED762" s="31"/>
      <c r="VEE762" s="31"/>
      <c r="VEF762" s="31"/>
      <c r="VEG762" s="31"/>
      <c r="VEH762" s="31"/>
      <c r="VEI762" s="31"/>
      <c r="VEJ762" s="31"/>
      <c r="VEK762" s="31"/>
      <c r="VEL762" s="31"/>
      <c r="VEM762" s="31"/>
      <c r="VEN762" s="31"/>
      <c r="VEO762" s="31"/>
      <c r="VEP762" s="31"/>
      <c r="VEQ762" s="31"/>
      <c r="VER762" s="31"/>
      <c r="VES762" s="31"/>
      <c r="VET762" s="31"/>
      <c r="VEU762" s="31"/>
      <c r="VEV762" s="31"/>
      <c r="VEW762" s="31"/>
      <c r="VEX762" s="31"/>
      <c r="VEY762" s="31"/>
      <c r="VEZ762" s="31"/>
      <c r="VFA762" s="31"/>
      <c r="VFB762" s="31"/>
      <c r="VFC762" s="31"/>
      <c r="VFD762" s="31"/>
      <c r="VFE762" s="31"/>
      <c r="VFF762" s="31"/>
      <c r="VFG762" s="31"/>
      <c r="VFH762" s="31"/>
      <c r="VFI762" s="31"/>
      <c r="VFJ762" s="31"/>
      <c r="VFK762" s="31"/>
      <c r="VFL762" s="31"/>
      <c r="VFM762" s="31"/>
      <c r="VFN762" s="31"/>
      <c r="VFO762" s="31"/>
      <c r="VFP762" s="31"/>
      <c r="VFQ762" s="31"/>
      <c r="VFR762" s="31"/>
      <c r="VFS762" s="31"/>
      <c r="VFT762" s="31"/>
      <c r="VFU762" s="31"/>
      <c r="VFV762" s="31"/>
      <c r="VFW762" s="31"/>
      <c r="VFX762" s="31"/>
      <c r="VFY762" s="31"/>
      <c r="VFZ762" s="31"/>
      <c r="VGA762" s="31"/>
      <c r="VGB762" s="31"/>
      <c r="VGC762" s="31"/>
      <c r="VGD762" s="31"/>
      <c r="VGE762" s="31"/>
      <c r="VGF762" s="31"/>
      <c r="VGG762" s="31"/>
      <c r="VGH762" s="31"/>
      <c r="VGI762" s="31"/>
      <c r="VGJ762" s="31"/>
      <c r="VGK762" s="31"/>
      <c r="VGL762" s="31"/>
      <c r="VGM762" s="31"/>
      <c r="VGN762" s="31"/>
      <c r="VGO762" s="31"/>
      <c r="VGP762" s="31"/>
      <c r="VGQ762" s="31"/>
      <c r="VGR762" s="31"/>
      <c r="VGS762" s="31"/>
      <c r="VGT762" s="31"/>
      <c r="VGU762" s="31"/>
      <c r="VGV762" s="31"/>
      <c r="VGW762" s="31"/>
      <c r="VGX762" s="31"/>
      <c r="VGY762" s="31"/>
      <c r="VGZ762" s="31"/>
      <c r="VHA762" s="31"/>
      <c r="VHB762" s="31"/>
      <c r="VHC762" s="31"/>
      <c r="VHD762" s="31"/>
      <c r="VHE762" s="31"/>
      <c r="VHF762" s="31"/>
      <c r="VHG762" s="31"/>
      <c r="VHH762" s="31"/>
      <c r="VHI762" s="31"/>
      <c r="VHJ762" s="31"/>
      <c r="VHK762" s="31"/>
      <c r="VHL762" s="31"/>
      <c r="VHM762" s="31"/>
      <c r="VHN762" s="31"/>
      <c r="VHO762" s="31"/>
      <c r="VHP762" s="31"/>
      <c r="VHQ762" s="31"/>
      <c r="VHR762" s="31"/>
      <c r="VHS762" s="31"/>
      <c r="VHT762" s="31"/>
      <c r="VHU762" s="31"/>
      <c r="VHV762" s="31"/>
      <c r="VHW762" s="31"/>
      <c r="VHX762" s="31"/>
      <c r="VHY762" s="31"/>
      <c r="VHZ762" s="31"/>
      <c r="VIA762" s="31"/>
      <c r="VIB762" s="31"/>
      <c r="VIC762" s="31"/>
      <c r="VID762" s="31"/>
      <c r="VIE762" s="31"/>
      <c r="VIF762" s="31"/>
      <c r="VIG762" s="31"/>
      <c r="VIH762" s="31"/>
      <c r="VII762" s="31"/>
      <c r="VIJ762" s="31"/>
      <c r="VIK762" s="31"/>
      <c r="VIL762" s="31"/>
      <c r="VIM762" s="31"/>
      <c r="VIN762" s="31"/>
      <c r="VIO762" s="31"/>
      <c r="VIP762" s="31"/>
      <c r="VIQ762" s="31"/>
      <c r="VIR762" s="31"/>
      <c r="VIS762" s="31"/>
      <c r="VIT762" s="31"/>
      <c r="VIU762" s="31"/>
      <c r="VIV762" s="31"/>
      <c r="VIW762" s="31"/>
      <c r="VIX762" s="31"/>
      <c r="VIY762" s="31"/>
      <c r="VIZ762" s="31"/>
      <c r="VJA762" s="31"/>
      <c r="VJB762" s="31"/>
      <c r="VJC762" s="31"/>
      <c r="VJD762" s="31"/>
      <c r="VJE762" s="31"/>
      <c r="VJF762" s="31"/>
      <c r="VJG762" s="31"/>
      <c r="VJH762" s="31"/>
      <c r="VJI762" s="31"/>
      <c r="VJJ762" s="31"/>
      <c r="VJK762" s="31"/>
      <c r="VJL762" s="31"/>
      <c r="VJM762" s="31"/>
      <c r="VJN762" s="31"/>
      <c r="VJO762" s="31"/>
      <c r="VJP762" s="31"/>
      <c r="VJQ762" s="31"/>
      <c r="VJR762" s="31"/>
      <c r="VJS762" s="31"/>
      <c r="VJT762" s="31"/>
      <c r="VJU762" s="31"/>
      <c r="VJV762" s="31"/>
      <c r="VJW762" s="31"/>
      <c r="VJX762" s="31"/>
      <c r="VJY762" s="31"/>
      <c r="VJZ762" s="31"/>
      <c r="VKA762" s="31"/>
      <c r="VKB762" s="31"/>
      <c r="VKC762" s="31"/>
      <c r="VKD762" s="31"/>
      <c r="VKE762" s="31"/>
      <c r="VKF762" s="31"/>
      <c r="VKG762" s="31"/>
      <c r="VKH762" s="31"/>
      <c r="VKI762" s="31"/>
      <c r="VKJ762" s="31"/>
      <c r="VKK762" s="31"/>
      <c r="VKL762" s="31"/>
      <c r="VKM762" s="31"/>
      <c r="VKN762" s="31"/>
      <c r="VKO762" s="31"/>
      <c r="VKP762" s="31"/>
      <c r="VKQ762" s="31"/>
      <c r="VKR762" s="31"/>
      <c r="VKS762" s="31"/>
      <c r="VKT762" s="31"/>
      <c r="VKU762" s="31"/>
      <c r="VKV762" s="31"/>
      <c r="VKW762" s="31"/>
      <c r="VKX762" s="31"/>
      <c r="VKY762" s="31"/>
      <c r="VKZ762" s="31"/>
      <c r="VLA762" s="31"/>
      <c r="VLB762" s="31"/>
      <c r="VLC762" s="31"/>
      <c r="VLD762" s="31"/>
      <c r="VLE762" s="31"/>
      <c r="VLF762" s="31"/>
      <c r="VLG762" s="31"/>
      <c r="VLH762" s="31"/>
      <c r="VLI762" s="31"/>
      <c r="VLJ762" s="31"/>
      <c r="VLK762" s="31"/>
      <c r="VLL762" s="31"/>
      <c r="VLM762" s="31"/>
      <c r="VLN762" s="31"/>
      <c r="VLO762" s="31"/>
      <c r="VLP762" s="31"/>
      <c r="VLQ762" s="31"/>
      <c r="VLR762" s="31"/>
      <c r="VLS762" s="31"/>
      <c r="VLT762" s="31"/>
      <c r="VLU762" s="31"/>
      <c r="VLV762" s="31"/>
      <c r="VLW762" s="31"/>
      <c r="VLX762" s="31"/>
      <c r="VLY762" s="31"/>
      <c r="VLZ762" s="31"/>
      <c r="VMA762" s="31"/>
      <c r="VMB762" s="31"/>
      <c r="VMC762" s="31"/>
      <c r="VMD762" s="31"/>
      <c r="VME762" s="31"/>
      <c r="VMF762" s="31"/>
      <c r="VMG762" s="31"/>
      <c r="VMH762" s="31"/>
      <c r="VMI762" s="31"/>
      <c r="VMJ762" s="31"/>
      <c r="VMK762" s="31"/>
      <c r="VML762" s="31"/>
      <c r="VMM762" s="31"/>
      <c r="VMN762" s="31"/>
      <c r="VMO762" s="31"/>
      <c r="VMP762" s="31"/>
      <c r="VMQ762" s="31"/>
      <c r="VMR762" s="31"/>
      <c r="VMS762" s="31"/>
      <c r="VMT762" s="31"/>
      <c r="VMU762" s="31"/>
      <c r="VMV762" s="31"/>
      <c r="VMW762" s="31"/>
      <c r="VMX762" s="31"/>
      <c r="VMY762" s="31"/>
      <c r="VMZ762" s="31"/>
      <c r="VNA762" s="31"/>
      <c r="VNB762" s="31"/>
      <c r="VNC762" s="31"/>
      <c r="VND762" s="31"/>
      <c r="VNE762" s="31"/>
      <c r="VNF762" s="31"/>
      <c r="VNG762" s="31"/>
      <c r="VNH762" s="31"/>
      <c r="VNI762" s="31"/>
      <c r="VNJ762" s="31"/>
      <c r="VNK762" s="31"/>
      <c r="VNL762" s="31"/>
      <c r="VNM762" s="31"/>
      <c r="VNN762" s="31"/>
      <c r="VNO762" s="31"/>
      <c r="VNP762" s="31"/>
      <c r="VNQ762" s="31"/>
      <c r="VNR762" s="31"/>
      <c r="VNS762" s="31"/>
      <c r="VNT762" s="31"/>
      <c r="VNU762" s="31"/>
      <c r="VNV762" s="31"/>
      <c r="VNW762" s="31"/>
      <c r="VNX762" s="31"/>
      <c r="VNY762" s="31"/>
      <c r="VNZ762" s="31"/>
      <c r="VOA762" s="31"/>
      <c r="VOB762" s="31"/>
      <c r="VOC762" s="31"/>
      <c r="VOD762" s="31"/>
      <c r="VOE762" s="31"/>
      <c r="VOF762" s="31"/>
      <c r="VOG762" s="31"/>
      <c r="VOH762" s="31"/>
      <c r="VOI762" s="31"/>
      <c r="VOJ762" s="31"/>
      <c r="VOK762" s="31"/>
      <c r="VOL762" s="31"/>
      <c r="VOM762" s="31"/>
      <c r="VON762" s="31"/>
      <c r="VOO762" s="31"/>
      <c r="VOP762" s="31"/>
      <c r="VOQ762" s="31"/>
      <c r="VOR762" s="31"/>
      <c r="VOS762" s="31"/>
      <c r="VOT762" s="31"/>
      <c r="VOU762" s="31"/>
      <c r="VOV762" s="31"/>
      <c r="VOW762" s="31"/>
      <c r="VOX762" s="31"/>
      <c r="VOY762" s="31"/>
      <c r="VOZ762" s="31"/>
      <c r="VPA762" s="31"/>
      <c r="VPB762" s="31"/>
      <c r="VPC762" s="31"/>
      <c r="VPD762" s="31"/>
      <c r="VPE762" s="31"/>
      <c r="VPF762" s="31"/>
      <c r="VPG762" s="31"/>
      <c r="VPH762" s="31"/>
      <c r="VPI762" s="31"/>
      <c r="VPJ762" s="31"/>
      <c r="VPK762" s="31"/>
      <c r="VPL762" s="31"/>
      <c r="VPM762" s="31"/>
      <c r="VPN762" s="31"/>
      <c r="VPO762" s="31"/>
      <c r="VPP762" s="31"/>
      <c r="VPQ762" s="31"/>
      <c r="VPR762" s="31"/>
      <c r="VPS762" s="31"/>
      <c r="VPT762" s="31"/>
      <c r="VPU762" s="31"/>
      <c r="VPV762" s="31"/>
      <c r="VPW762" s="31"/>
      <c r="VPX762" s="31"/>
      <c r="VPY762" s="31"/>
      <c r="VPZ762" s="31"/>
      <c r="VQA762" s="31"/>
      <c r="VQB762" s="31"/>
      <c r="VQC762" s="31"/>
      <c r="VQD762" s="31"/>
      <c r="VQE762" s="31"/>
      <c r="VQF762" s="31"/>
      <c r="VQG762" s="31"/>
      <c r="VQH762" s="31"/>
      <c r="VQI762" s="31"/>
      <c r="VQJ762" s="31"/>
      <c r="VQK762" s="31"/>
      <c r="VQL762" s="31"/>
      <c r="VQM762" s="31"/>
      <c r="VQN762" s="31"/>
      <c r="VQO762" s="31"/>
      <c r="VQP762" s="31"/>
      <c r="VQQ762" s="31"/>
      <c r="VQR762" s="31"/>
      <c r="VQS762" s="31"/>
      <c r="VQT762" s="31"/>
      <c r="VQU762" s="31"/>
      <c r="VQV762" s="31"/>
      <c r="VQW762" s="31"/>
      <c r="VQX762" s="31"/>
      <c r="VQY762" s="31"/>
      <c r="VQZ762" s="31"/>
      <c r="VRA762" s="31"/>
      <c r="VRB762" s="31"/>
      <c r="VRC762" s="31"/>
      <c r="VRD762" s="31"/>
      <c r="VRE762" s="31"/>
      <c r="VRF762" s="31"/>
      <c r="VRG762" s="31"/>
      <c r="VRH762" s="31"/>
      <c r="VRI762" s="31"/>
      <c r="VRJ762" s="31"/>
      <c r="VRK762" s="31"/>
      <c r="VRL762" s="31"/>
      <c r="VRM762" s="31"/>
      <c r="VRN762" s="31"/>
      <c r="VRO762" s="31"/>
      <c r="VRP762" s="31"/>
      <c r="VRQ762" s="31"/>
      <c r="VRR762" s="31"/>
      <c r="VRS762" s="31"/>
      <c r="VRT762" s="31"/>
      <c r="VRU762" s="31"/>
      <c r="VRV762" s="31"/>
      <c r="VRW762" s="31"/>
      <c r="VRX762" s="31"/>
      <c r="VRY762" s="31"/>
      <c r="VRZ762" s="31"/>
      <c r="VSA762" s="31"/>
      <c r="VSB762" s="31"/>
      <c r="VSC762" s="31"/>
      <c r="VSD762" s="31"/>
      <c r="VSE762" s="31"/>
      <c r="VSF762" s="31"/>
      <c r="VSG762" s="31"/>
      <c r="VSH762" s="31"/>
      <c r="VSI762" s="31"/>
      <c r="VSJ762" s="31"/>
      <c r="VSK762" s="31"/>
      <c r="VSL762" s="31"/>
      <c r="VSM762" s="31"/>
      <c r="VSN762" s="31"/>
      <c r="VSO762" s="31"/>
      <c r="VSP762" s="31"/>
      <c r="VSQ762" s="31"/>
      <c r="VSR762" s="31"/>
      <c r="VSS762" s="31"/>
      <c r="VST762" s="31"/>
      <c r="VSU762" s="31"/>
      <c r="VSV762" s="31"/>
      <c r="VSW762" s="31"/>
      <c r="VSX762" s="31"/>
      <c r="VSY762" s="31"/>
      <c r="VSZ762" s="31"/>
      <c r="VTA762" s="31"/>
      <c r="VTB762" s="31"/>
      <c r="VTC762" s="31"/>
      <c r="VTD762" s="31"/>
      <c r="VTE762" s="31"/>
      <c r="VTF762" s="31"/>
      <c r="VTG762" s="31"/>
      <c r="VTH762" s="31"/>
      <c r="VTI762" s="31"/>
      <c r="VTJ762" s="31"/>
      <c r="VTK762" s="31"/>
      <c r="VTL762" s="31"/>
      <c r="VTM762" s="31"/>
      <c r="VTN762" s="31"/>
      <c r="VTO762" s="31"/>
      <c r="VTP762" s="31"/>
      <c r="VTQ762" s="31"/>
      <c r="VTR762" s="31"/>
      <c r="VTS762" s="31"/>
      <c r="VTT762" s="31"/>
      <c r="VTU762" s="31"/>
      <c r="VTV762" s="31"/>
      <c r="VTW762" s="31"/>
      <c r="VTX762" s="31"/>
      <c r="VTY762" s="31"/>
      <c r="VTZ762" s="31"/>
      <c r="VUA762" s="31"/>
      <c r="VUB762" s="31"/>
      <c r="VUC762" s="31"/>
      <c r="VUD762" s="31"/>
      <c r="VUE762" s="31"/>
      <c r="VUF762" s="31"/>
      <c r="VUG762" s="31"/>
      <c r="VUH762" s="31"/>
      <c r="VUI762" s="31"/>
      <c r="VUJ762" s="31"/>
      <c r="VUK762" s="31"/>
      <c r="VUL762" s="31"/>
      <c r="VUM762" s="31"/>
      <c r="VUN762" s="31"/>
      <c r="VUO762" s="31"/>
      <c r="VUP762" s="31"/>
      <c r="VUQ762" s="31"/>
      <c r="VUR762" s="31"/>
      <c r="VUS762" s="31"/>
      <c r="VUT762" s="31"/>
      <c r="VUU762" s="31"/>
      <c r="VUV762" s="31"/>
      <c r="VUW762" s="31"/>
      <c r="VUX762" s="31"/>
      <c r="VUY762" s="31"/>
      <c r="VUZ762" s="31"/>
      <c r="VVA762" s="31"/>
      <c r="VVB762" s="31"/>
      <c r="VVC762" s="31"/>
      <c r="VVD762" s="31"/>
      <c r="VVE762" s="31"/>
      <c r="VVF762" s="31"/>
      <c r="VVG762" s="31"/>
      <c r="VVH762" s="31"/>
      <c r="VVI762" s="31"/>
      <c r="VVJ762" s="31"/>
      <c r="VVK762" s="31"/>
      <c r="VVL762" s="31"/>
      <c r="VVM762" s="31"/>
      <c r="VVN762" s="31"/>
      <c r="VVO762" s="31"/>
      <c r="VVP762" s="31"/>
      <c r="VVQ762" s="31"/>
      <c r="VVR762" s="31"/>
      <c r="VVS762" s="31"/>
      <c r="VVT762" s="31"/>
      <c r="VVU762" s="31"/>
      <c r="VVV762" s="31"/>
      <c r="VVW762" s="31"/>
      <c r="VVX762" s="31"/>
      <c r="VVY762" s="31"/>
      <c r="VVZ762" s="31"/>
      <c r="VWA762" s="31"/>
      <c r="VWB762" s="31"/>
      <c r="VWC762" s="31"/>
      <c r="VWD762" s="31"/>
      <c r="VWE762" s="31"/>
      <c r="VWF762" s="31"/>
      <c r="VWG762" s="31"/>
      <c r="VWH762" s="31"/>
      <c r="VWI762" s="31"/>
      <c r="VWJ762" s="31"/>
      <c r="VWK762" s="31"/>
      <c r="VWL762" s="31"/>
      <c r="VWM762" s="31"/>
      <c r="VWN762" s="31"/>
      <c r="VWO762" s="31"/>
      <c r="VWP762" s="31"/>
      <c r="VWQ762" s="31"/>
      <c r="VWR762" s="31"/>
      <c r="VWS762" s="31"/>
      <c r="VWT762" s="31"/>
      <c r="VWU762" s="31"/>
      <c r="VWV762" s="31"/>
      <c r="VWW762" s="31"/>
      <c r="VWX762" s="31"/>
      <c r="VWY762" s="31"/>
      <c r="VWZ762" s="31"/>
      <c r="VXA762" s="31"/>
      <c r="VXB762" s="31"/>
      <c r="VXC762" s="31"/>
      <c r="VXD762" s="31"/>
      <c r="VXE762" s="31"/>
      <c r="VXF762" s="31"/>
      <c r="VXG762" s="31"/>
      <c r="VXH762" s="31"/>
      <c r="VXI762" s="31"/>
      <c r="VXJ762" s="31"/>
      <c r="VXK762" s="31"/>
      <c r="VXL762" s="31"/>
      <c r="VXM762" s="31"/>
      <c r="VXN762" s="31"/>
      <c r="VXO762" s="31"/>
      <c r="VXP762" s="31"/>
      <c r="VXQ762" s="31"/>
      <c r="VXR762" s="31"/>
      <c r="VXS762" s="31"/>
      <c r="VXT762" s="31"/>
      <c r="VXU762" s="31"/>
      <c r="VXV762" s="31"/>
      <c r="VXW762" s="31"/>
      <c r="VXX762" s="31"/>
      <c r="VXY762" s="31"/>
      <c r="VXZ762" s="31"/>
      <c r="VYA762" s="31"/>
      <c r="VYB762" s="31"/>
      <c r="VYC762" s="31"/>
      <c r="VYD762" s="31"/>
      <c r="VYE762" s="31"/>
      <c r="VYF762" s="31"/>
      <c r="VYG762" s="31"/>
      <c r="VYH762" s="31"/>
      <c r="VYI762" s="31"/>
      <c r="VYJ762" s="31"/>
      <c r="VYK762" s="31"/>
      <c r="VYL762" s="31"/>
      <c r="VYM762" s="31"/>
      <c r="VYN762" s="31"/>
      <c r="VYO762" s="31"/>
      <c r="VYP762" s="31"/>
      <c r="VYQ762" s="31"/>
      <c r="VYR762" s="31"/>
      <c r="VYS762" s="31"/>
      <c r="VYT762" s="31"/>
      <c r="VYU762" s="31"/>
      <c r="VYV762" s="31"/>
      <c r="VYW762" s="31"/>
      <c r="VYX762" s="31"/>
      <c r="VYY762" s="31"/>
      <c r="VYZ762" s="31"/>
      <c r="VZA762" s="31"/>
      <c r="VZB762" s="31"/>
      <c r="VZC762" s="31"/>
      <c r="VZD762" s="31"/>
      <c r="VZE762" s="31"/>
      <c r="VZF762" s="31"/>
      <c r="VZG762" s="31"/>
      <c r="VZH762" s="31"/>
      <c r="VZI762" s="31"/>
      <c r="VZJ762" s="31"/>
      <c r="VZK762" s="31"/>
      <c r="VZL762" s="31"/>
      <c r="VZM762" s="31"/>
      <c r="VZN762" s="31"/>
      <c r="VZO762" s="31"/>
      <c r="VZP762" s="31"/>
      <c r="VZQ762" s="31"/>
      <c r="VZR762" s="31"/>
      <c r="VZS762" s="31"/>
      <c r="VZT762" s="31"/>
      <c r="VZU762" s="31"/>
      <c r="VZV762" s="31"/>
      <c r="VZW762" s="31"/>
      <c r="VZX762" s="31"/>
      <c r="VZY762" s="31"/>
      <c r="VZZ762" s="31"/>
      <c r="WAA762" s="31"/>
      <c r="WAB762" s="31"/>
      <c r="WAC762" s="31"/>
      <c r="WAD762" s="31"/>
      <c r="WAE762" s="31"/>
      <c r="WAF762" s="31"/>
      <c r="WAG762" s="31"/>
      <c r="WAH762" s="31"/>
      <c r="WAI762" s="31"/>
      <c r="WAJ762" s="31"/>
      <c r="WAK762" s="31"/>
      <c r="WAL762" s="31"/>
      <c r="WAM762" s="31"/>
      <c r="WAN762" s="31"/>
      <c r="WAO762" s="31"/>
      <c r="WAP762" s="31"/>
      <c r="WAQ762" s="31"/>
      <c r="WAR762" s="31"/>
      <c r="WAS762" s="31"/>
      <c r="WAT762" s="31"/>
      <c r="WAU762" s="31"/>
      <c r="WAV762" s="31"/>
      <c r="WAW762" s="31"/>
      <c r="WAX762" s="31"/>
      <c r="WAY762" s="31"/>
      <c r="WAZ762" s="31"/>
      <c r="WBA762" s="31"/>
      <c r="WBB762" s="31"/>
      <c r="WBC762" s="31"/>
      <c r="WBD762" s="31"/>
      <c r="WBE762" s="31"/>
      <c r="WBF762" s="31"/>
      <c r="WBG762" s="31"/>
      <c r="WBH762" s="31"/>
      <c r="WBI762" s="31"/>
      <c r="WBJ762" s="31"/>
      <c r="WBK762" s="31"/>
      <c r="WBL762" s="31"/>
      <c r="WBM762" s="31"/>
      <c r="WBN762" s="31"/>
      <c r="WBO762" s="31"/>
      <c r="WBP762" s="31"/>
      <c r="WBQ762" s="31"/>
      <c r="WBR762" s="31"/>
      <c r="WBS762" s="31"/>
      <c r="WBT762" s="31"/>
      <c r="WBU762" s="31"/>
      <c r="WBV762" s="31"/>
      <c r="WBW762" s="31"/>
      <c r="WBX762" s="31"/>
      <c r="WBY762" s="31"/>
      <c r="WBZ762" s="31"/>
      <c r="WCA762" s="31"/>
      <c r="WCB762" s="31"/>
      <c r="WCC762" s="31"/>
      <c r="WCD762" s="31"/>
      <c r="WCE762" s="31"/>
      <c r="WCF762" s="31"/>
      <c r="WCG762" s="31"/>
      <c r="WCH762" s="31"/>
      <c r="WCI762" s="31"/>
      <c r="WCJ762" s="31"/>
      <c r="WCK762" s="31"/>
      <c r="WCL762" s="31"/>
      <c r="WCM762" s="31"/>
      <c r="WCN762" s="31"/>
      <c r="WCO762" s="31"/>
      <c r="WCP762" s="31"/>
      <c r="WCQ762" s="31"/>
      <c r="WCR762" s="31"/>
      <c r="WCS762" s="31"/>
      <c r="WCT762" s="31"/>
      <c r="WCU762" s="31"/>
      <c r="WCV762" s="31"/>
      <c r="WCW762" s="31"/>
      <c r="WCX762" s="31"/>
      <c r="WCY762" s="31"/>
      <c r="WCZ762" s="31"/>
      <c r="WDA762" s="31"/>
      <c r="WDB762" s="31"/>
      <c r="WDC762" s="31"/>
      <c r="WDD762" s="31"/>
      <c r="WDE762" s="31"/>
      <c r="WDF762" s="31"/>
      <c r="WDG762" s="31"/>
      <c r="WDH762" s="31"/>
      <c r="WDI762" s="31"/>
      <c r="WDJ762" s="31"/>
      <c r="WDK762" s="31"/>
      <c r="WDL762" s="31"/>
      <c r="WDM762" s="31"/>
      <c r="WDN762" s="31"/>
      <c r="WDO762" s="31"/>
      <c r="WDP762" s="31"/>
      <c r="WDQ762" s="31"/>
      <c r="WDR762" s="31"/>
      <c r="WDS762" s="31"/>
      <c r="WDT762" s="31"/>
      <c r="WDU762" s="31"/>
      <c r="WDV762" s="31"/>
      <c r="WDW762" s="31"/>
      <c r="WDX762" s="31"/>
      <c r="WDY762" s="31"/>
      <c r="WDZ762" s="31"/>
      <c r="WEA762" s="31"/>
      <c r="WEB762" s="31"/>
      <c r="WEC762" s="31"/>
      <c r="WED762" s="31"/>
      <c r="WEE762" s="31"/>
      <c r="WEF762" s="31"/>
      <c r="WEG762" s="31"/>
      <c r="WEH762" s="31"/>
      <c r="WEI762" s="31"/>
      <c r="WEJ762" s="31"/>
      <c r="WEK762" s="31"/>
      <c r="WEL762" s="31"/>
      <c r="WEM762" s="31"/>
      <c r="WEN762" s="31"/>
      <c r="WEO762" s="31"/>
      <c r="WEP762" s="31"/>
      <c r="WEQ762" s="31"/>
      <c r="WER762" s="31"/>
      <c r="WES762" s="31"/>
      <c r="WET762" s="31"/>
      <c r="WEU762" s="31"/>
      <c r="WEV762" s="31"/>
      <c r="WEW762" s="31"/>
      <c r="WEX762" s="31"/>
      <c r="WEY762" s="31"/>
      <c r="WEZ762" s="31"/>
      <c r="WFA762" s="31"/>
      <c r="WFB762" s="31"/>
      <c r="WFC762" s="31"/>
      <c r="WFD762" s="31"/>
      <c r="WFE762" s="31"/>
      <c r="WFF762" s="31"/>
      <c r="WFG762" s="31"/>
      <c r="WFH762" s="31"/>
      <c r="WFI762" s="31"/>
      <c r="WFJ762" s="31"/>
      <c r="WFK762" s="31"/>
      <c r="WFL762" s="31"/>
      <c r="WFM762" s="31"/>
      <c r="WFN762" s="31"/>
      <c r="WFO762" s="31"/>
      <c r="WFP762" s="31"/>
      <c r="WFQ762" s="31"/>
      <c r="WFR762" s="31"/>
      <c r="WFS762" s="31"/>
      <c r="WFT762" s="31"/>
      <c r="WFU762" s="31"/>
      <c r="WFV762" s="31"/>
      <c r="WFW762" s="31"/>
      <c r="WFX762" s="31"/>
      <c r="WFY762" s="31"/>
      <c r="WFZ762" s="31"/>
      <c r="WGA762" s="31"/>
      <c r="WGB762" s="31"/>
      <c r="WGC762" s="31"/>
      <c r="WGD762" s="31"/>
      <c r="WGE762" s="31"/>
      <c r="WGF762" s="31"/>
      <c r="WGG762" s="31"/>
      <c r="WGH762" s="31"/>
      <c r="WGI762" s="31"/>
      <c r="WGJ762" s="31"/>
      <c r="WGK762" s="31"/>
      <c r="WGL762" s="31"/>
      <c r="WGM762" s="31"/>
      <c r="WGN762" s="31"/>
      <c r="WGO762" s="31"/>
      <c r="WGP762" s="31"/>
      <c r="WGQ762" s="31"/>
      <c r="WGR762" s="31"/>
      <c r="WGS762" s="31"/>
      <c r="WGT762" s="31"/>
      <c r="WGU762" s="31"/>
      <c r="WGV762" s="31"/>
      <c r="WGW762" s="31"/>
      <c r="WGX762" s="31"/>
      <c r="WGY762" s="31"/>
      <c r="WGZ762" s="31"/>
      <c r="WHA762" s="31"/>
      <c r="WHB762" s="31"/>
      <c r="WHC762" s="31"/>
      <c r="WHD762" s="31"/>
      <c r="WHE762" s="31"/>
      <c r="WHF762" s="31"/>
      <c r="WHG762" s="31"/>
      <c r="WHH762" s="31"/>
      <c r="WHI762" s="31"/>
      <c r="WHJ762" s="31"/>
      <c r="WHK762" s="31"/>
      <c r="WHL762" s="31"/>
      <c r="WHM762" s="31"/>
      <c r="WHN762" s="31"/>
      <c r="WHO762" s="31"/>
      <c r="WHP762" s="31"/>
      <c r="WHQ762" s="31"/>
      <c r="WHR762" s="31"/>
      <c r="WHS762" s="31"/>
      <c r="WHT762" s="31"/>
      <c r="WHU762" s="31"/>
      <c r="WHV762" s="31"/>
      <c r="WHW762" s="31"/>
      <c r="WHX762" s="31"/>
      <c r="WHY762" s="31"/>
      <c r="WHZ762" s="31"/>
      <c r="WIA762" s="31"/>
      <c r="WIB762" s="31"/>
      <c r="WIC762" s="31"/>
      <c r="WID762" s="31"/>
      <c r="WIE762" s="31"/>
      <c r="WIF762" s="31"/>
      <c r="WIG762" s="31"/>
      <c r="WIH762" s="31"/>
      <c r="WII762" s="31"/>
      <c r="WIJ762" s="31"/>
      <c r="WIK762" s="31"/>
      <c r="WIL762" s="31"/>
      <c r="WIM762" s="31"/>
      <c r="WIN762" s="31"/>
      <c r="WIO762" s="31"/>
      <c r="WIP762" s="31"/>
      <c r="WIQ762" s="31"/>
      <c r="WIR762" s="31"/>
      <c r="WIS762" s="31"/>
      <c r="WIT762" s="31"/>
      <c r="WIU762" s="31"/>
      <c r="WIV762" s="31"/>
      <c r="WIW762" s="31"/>
      <c r="WIX762" s="31"/>
      <c r="WIY762" s="31"/>
      <c r="WIZ762" s="31"/>
      <c r="WJA762" s="31"/>
      <c r="WJB762" s="31"/>
      <c r="WJC762" s="31"/>
      <c r="WJD762" s="31"/>
      <c r="WJE762" s="31"/>
      <c r="WJF762" s="31"/>
      <c r="WJG762" s="31"/>
      <c r="WJH762" s="31"/>
      <c r="WJI762" s="31"/>
      <c r="WJJ762" s="31"/>
      <c r="WJK762" s="31"/>
      <c r="WJL762" s="31"/>
      <c r="WJM762" s="31"/>
      <c r="WJN762" s="31"/>
      <c r="WJO762" s="31"/>
      <c r="WJP762" s="31"/>
      <c r="WJQ762" s="31"/>
      <c r="WJR762" s="31"/>
      <c r="WJS762" s="31"/>
      <c r="WJT762" s="31"/>
      <c r="WJU762" s="31"/>
      <c r="WJV762" s="31"/>
      <c r="WJW762" s="31"/>
      <c r="WJX762" s="31"/>
      <c r="WJY762" s="31"/>
      <c r="WJZ762" s="31"/>
      <c r="WKA762" s="31"/>
      <c r="WKB762" s="31"/>
      <c r="WKC762" s="31"/>
      <c r="WKD762" s="31"/>
      <c r="WKE762" s="31"/>
      <c r="WKF762" s="31"/>
      <c r="WKG762" s="31"/>
      <c r="WKH762" s="31"/>
      <c r="WKI762" s="31"/>
      <c r="WKJ762" s="31"/>
      <c r="WKK762" s="31"/>
      <c r="WKL762" s="31"/>
      <c r="WKM762" s="31"/>
      <c r="WKN762" s="31"/>
      <c r="WKO762" s="31"/>
      <c r="WKP762" s="31"/>
      <c r="WKQ762" s="31"/>
      <c r="WKR762" s="31"/>
      <c r="WKS762" s="31"/>
      <c r="WKT762" s="31"/>
      <c r="WKU762" s="31"/>
      <c r="WKV762" s="31"/>
      <c r="WKW762" s="31"/>
      <c r="WKX762" s="31"/>
      <c r="WKY762" s="31"/>
      <c r="WKZ762" s="31"/>
      <c r="WLA762" s="31"/>
      <c r="WLB762" s="31"/>
      <c r="WLC762" s="31"/>
      <c r="WLD762" s="31"/>
      <c r="WLE762" s="31"/>
      <c r="WLF762" s="31"/>
      <c r="WLG762" s="31"/>
      <c r="WLH762" s="31"/>
      <c r="WLI762" s="31"/>
      <c r="WLJ762" s="31"/>
      <c r="WLK762" s="31"/>
      <c r="WLL762" s="31"/>
      <c r="WLM762" s="31"/>
      <c r="WLN762" s="31"/>
      <c r="WLO762" s="31"/>
      <c r="WLP762" s="31"/>
      <c r="WLQ762" s="31"/>
      <c r="WLR762" s="31"/>
      <c r="WLS762" s="31"/>
      <c r="WLT762" s="31"/>
      <c r="WLU762" s="31"/>
      <c r="WLV762" s="31"/>
      <c r="WLW762" s="31"/>
      <c r="WLX762" s="31"/>
      <c r="WLY762" s="31"/>
      <c r="WLZ762" s="31"/>
      <c r="WMA762" s="31"/>
      <c r="WMB762" s="31"/>
      <c r="WMC762" s="31"/>
      <c r="WMD762" s="31"/>
      <c r="WME762" s="31"/>
      <c r="WMF762" s="31"/>
      <c r="WMG762" s="31"/>
      <c r="WMH762" s="31"/>
      <c r="WMI762" s="31"/>
      <c r="WMJ762" s="31"/>
      <c r="WMK762" s="31"/>
      <c r="WML762" s="31"/>
      <c r="WMM762" s="31"/>
      <c r="WMN762" s="31"/>
      <c r="WMO762" s="31"/>
      <c r="WMP762" s="31"/>
      <c r="WMQ762" s="31"/>
      <c r="WMR762" s="31"/>
      <c r="WMS762" s="31"/>
      <c r="WMT762" s="31"/>
      <c r="WMU762" s="31"/>
      <c r="WMV762" s="31"/>
      <c r="WMW762" s="31"/>
      <c r="WMX762" s="31"/>
      <c r="WMY762" s="31"/>
      <c r="WMZ762" s="31"/>
      <c r="WNA762" s="31"/>
      <c r="WNB762" s="31"/>
      <c r="WNC762" s="31"/>
      <c r="WND762" s="31"/>
      <c r="WNE762" s="31"/>
      <c r="WNF762" s="31"/>
      <c r="WNG762" s="31"/>
      <c r="WNH762" s="31"/>
      <c r="WNI762" s="31"/>
      <c r="WNJ762" s="31"/>
      <c r="WNK762" s="31"/>
      <c r="WNL762" s="31"/>
      <c r="WNM762" s="31"/>
      <c r="WNN762" s="31"/>
      <c r="WNO762" s="31"/>
      <c r="WNP762" s="31"/>
      <c r="WNQ762" s="31"/>
      <c r="WNR762" s="31"/>
      <c r="WNS762" s="31"/>
      <c r="WNT762" s="31"/>
      <c r="WNU762" s="31"/>
      <c r="WNV762" s="31"/>
      <c r="WNW762" s="31"/>
      <c r="WNX762" s="31"/>
      <c r="WNY762" s="31"/>
      <c r="WNZ762" s="31"/>
      <c r="WOA762" s="31"/>
      <c r="WOB762" s="31"/>
      <c r="WOC762" s="31"/>
      <c r="WOD762" s="31"/>
      <c r="WOE762" s="31"/>
      <c r="WOF762" s="31"/>
      <c r="WOG762" s="31"/>
      <c r="WOH762" s="31"/>
      <c r="WOI762" s="31"/>
      <c r="WOJ762" s="31"/>
      <c r="WOK762" s="31"/>
      <c r="WOL762" s="31"/>
      <c r="WOM762" s="31"/>
      <c r="WON762" s="31"/>
      <c r="WOO762" s="31"/>
      <c r="WOP762" s="31"/>
      <c r="WOQ762" s="31"/>
      <c r="WOR762" s="31"/>
      <c r="WOS762" s="31"/>
      <c r="WOT762" s="31"/>
      <c r="WOU762" s="31"/>
      <c r="WOV762" s="31"/>
      <c r="WOW762" s="31"/>
      <c r="WOX762" s="31"/>
      <c r="WOY762" s="31"/>
      <c r="WOZ762" s="31"/>
      <c r="WPA762" s="31"/>
      <c r="WPB762" s="31"/>
      <c r="WPC762" s="31"/>
      <c r="WPD762" s="31"/>
      <c r="WPE762" s="31"/>
      <c r="WPF762" s="31"/>
      <c r="WPG762" s="31"/>
      <c r="WPH762" s="31"/>
      <c r="WPI762" s="31"/>
      <c r="WPJ762" s="31"/>
      <c r="WPK762" s="31"/>
      <c r="WPL762" s="31"/>
      <c r="WPM762" s="31"/>
      <c r="WPN762" s="31"/>
      <c r="WPO762" s="31"/>
      <c r="WPP762" s="31"/>
      <c r="WPQ762" s="31"/>
      <c r="WPR762" s="31"/>
      <c r="WPS762" s="31"/>
      <c r="WPT762" s="31"/>
      <c r="WPU762" s="31"/>
      <c r="WPV762" s="31"/>
      <c r="WPW762" s="31"/>
      <c r="WPX762" s="31"/>
      <c r="WPY762" s="31"/>
      <c r="WPZ762" s="31"/>
      <c r="WQA762" s="31"/>
      <c r="WQB762" s="31"/>
      <c r="WQC762" s="31"/>
      <c r="WQD762" s="31"/>
      <c r="WQE762" s="31"/>
      <c r="WQF762" s="31"/>
      <c r="WQG762" s="31"/>
      <c r="WQH762" s="31"/>
      <c r="WQI762" s="31"/>
      <c r="WQJ762" s="31"/>
      <c r="WQK762" s="31"/>
      <c r="WQL762" s="31"/>
      <c r="WQM762" s="31"/>
      <c r="WQN762" s="31"/>
      <c r="WQO762" s="31"/>
      <c r="WQP762" s="31"/>
      <c r="WQQ762" s="31"/>
      <c r="WQR762" s="31"/>
      <c r="WQS762" s="31"/>
      <c r="WQT762" s="31"/>
      <c r="WQU762" s="31"/>
      <c r="WQV762" s="31"/>
      <c r="WQW762" s="31"/>
      <c r="WQX762" s="31"/>
      <c r="WQY762" s="31"/>
      <c r="WQZ762" s="31"/>
      <c r="WRA762" s="31"/>
      <c r="WRB762" s="31"/>
      <c r="WRC762" s="31"/>
      <c r="WRD762" s="31"/>
      <c r="WRE762" s="31"/>
      <c r="WRF762" s="31"/>
      <c r="WRG762" s="31"/>
      <c r="WRH762" s="31"/>
      <c r="WRI762" s="31"/>
      <c r="WRJ762" s="31"/>
      <c r="WRK762" s="31"/>
      <c r="WRL762" s="31"/>
      <c r="WRM762" s="31"/>
      <c r="WRN762" s="31"/>
      <c r="WRO762" s="31"/>
      <c r="WRP762" s="31"/>
      <c r="WRQ762" s="31"/>
      <c r="WRR762" s="31"/>
      <c r="WRS762" s="31"/>
      <c r="WRT762" s="31"/>
      <c r="WRU762" s="31"/>
      <c r="WRV762" s="31"/>
      <c r="WRW762" s="31"/>
      <c r="WRX762" s="31"/>
      <c r="WRY762" s="31"/>
      <c r="WRZ762" s="31"/>
      <c r="WSA762" s="31"/>
      <c r="WSB762" s="31"/>
      <c r="WSC762" s="31"/>
      <c r="WSD762" s="31"/>
      <c r="WSE762" s="31"/>
      <c r="WSF762" s="31"/>
      <c r="WSG762" s="31"/>
      <c r="WSH762" s="31"/>
      <c r="WSI762" s="31"/>
      <c r="WSJ762" s="31"/>
      <c r="WSK762" s="31"/>
      <c r="WSL762" s="31"/>
      <c r="WSM762" s="31"/>
      <c r="WSN762" s="31"/>
      <c r="WSO762" s="31"/>
      <c r="WSP762" s="31"/>
      <c r="WSQ762" s="31"/>
      <c r="WSR762" s="31"/>
      <c r="WSS762" s="31"/>
      <c r="WST762" s="31"/>
      <c r="WSU762" s="31"/>
      <c r="WSV762" s="31"/>
      <c r="WSW762" s="31"/>
      <c r="WSX762" s="31"/>
      <c r="WSY762" s="31"/>
      <c r="WSZ762" s="31"/>
      <c r="WTA762" s="31"/>
      <c r="WTB762" s="31"/>
      <c r="WTC762" s="31"/>
      <c r="WTD762" s="31"/>
      <c r="WTE762" s="31"/>
      <c r="WTF762" s="31"/>
      <c r="WTG762" s="31"/>
      <c r="WTH762" s="31"/>
      <c r="WTI762" s="31"/>
      <c r="WTJ762" s="31"/>
      <c r="WTK762" s="31"/>
      <c r="WTL762" s="31"/>
      <c r="WTM762" s="31"/>
      <c r="WTN762" s="31"/>
      <c r="WTO762" s="31"/>
      <c r="WTP762" s="31"/>
      <c r="WTQ762" s="31"/>
      <c r="WTR762" s="31"/>
      <c r="WTS762" s="31"/>
      <c r="WTT762" s="31"/>
      <c r="WTU762" s="31"/>
      <c r="WTV762" s="31"/>
      <c r="WTW762" s="31"/>
      <c r="WTX762" s="31"/>
      <c r="WTY762" s="31"/>
      <c r="WTZ762" s="31"/>
      <c r="WUA762" s="31"/>
      <c r="WUB762" s="31"/>
      <c r="WUC762" s="31"/>
      <c r="WUD762" s="31"/>
      <c r="WUE762" s="31"/>
      <c r="WUF762" s="31"/>
      <c r="WUG762" s="31"/>
      <c r="WUH762" s="31"/>
      <c r="WUI762" s="31"/>
      <c r="WUJ762" s="31"/>
      <c r="WUK762" s="31"/>
      <c r="WUL762" s="31"/>
      <c r="WUM762" s="31"/>
      <c r="WUN762" s="31"/>
      <c r="WUO762" s="31"/>
      <c r="WUP762" s="31"/>
      <c r="WUQ762" s="31"/>
      <c r="WUR762" s="31"/>
      <c r="WUS762" s="31"/>
      <c r="WUT762" s="31"/>
      <c r="WUU762" s="31"/>
      <c r="WUV762" s="31"/>
      <c r="WUW762" s="31"/>
      <c r="WUX762" s="31"/>
      <c r="WUY762" s="31"/>
      <c r="WUZ762" s="31"/>
      <c r="WVA762" s="31"/>
      <c r="WVB762" s="31"/>
      <c r="WVC762" s="31"/>
      <c r="WVD762" s="31"/>
      <c r="WVE762" s="31"/>
      <c r="WVF762" s="31"/>
      <c r="WVG762" s="31"/>
      <c r="WVH762" s="31"/>
      <c r="WVI762" s="31"/>
      <c r="WVJ762" s="31"/>
      <c r="WVK762" s="31"/>
      <c r="WVL762" s="31"/>
      <c r="WVM762" s="31"/>
      <c r="WVN762" s="31"/>
      <c r="WVO762" s="31"/>
      <c r="WVP762" s="31"/>
      <c r="WVQ762" s="31"/>
      <c r="WVR762" s="31"/>
      <c r="WVS762" s="31"/>
    </row>
    <row r="763" spans="1:16139" s="70" customFormat="1">
      <c r="A763" s="168"/>
      <c r="B763" s="169"/>
      <c r="C763" s="170"/>
      <c r="D763" s="170"/>
      <c r="E763" s="170"/>
      <c r="F763" s="170"/>
      <c r="G763" s="170"/>
      <c r="H763" s="170"/>
      <c r="I763" s="170"/>
      <c r="J763" s="32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H763" s="3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31"/>
      <c r="AV763" s="3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31"/>
      <c r="BH763" s="31"/>
      <c r="BI763" s="31"/>
      <c r="BJ763" s="31"/>
      <c r="BK763" s="31"/>
      <c r="BL763" s="31"/>
      <c r="BM763" s="31"/>
      <c r="BN763" s="31"/>
      <c r="BO763" s="31"/>
      <c r="BP763" s="31"/>
      <c r="BQ763" s="31"/>
      <c r="BR763" s="31"/>
      <c r="BS763" s="31"/>
      <c r="BT763" s="31"/>
      <c r="BU763" s="31"/>
      <c r="BV763" s="31"/>
      <c r="BW763" s="31"/>
      <c r="BX763" s="31"/>
      <c r="BY763" s="31"/>
      <c r="BZ763" s="31"/>
      <c r="CA763" s="31"/>
      <c r="CB763" s="31"/>
      <c r="CC763" s="31"/>
      <c r="CD763" s="31"/>
      <c r="CE763" s="31"/>
      <c r="CF763" s="31"/>
      <c r="CG763" s="31"/>
      <c r="CH763" s="31"/>
      <c r="CI763" s="31"/>
      <c r="CJ763" s="31"/>
      <c r="CK763" s="31"/>
      <c r="CL763" s="31"/>
      <c r="CM763" s="31"/>
      <c r="CN763" s="31"/>
      <c r="CO763" s="31"/>
      <c r="CP763" s="31"/>
      <c r="CQ763" s="31"/>
      <c r="CR763" s="31"/>
      <c r="CS763" s="31"/>
      <c r="CT763" s="31"/>
      <c r="CU763" s="31"/>
      <c r="CV763" s="31"/>
      <c r="CW763" s="31"/>
      <c r="CX763" s="31"/>
      <c r="CY763" s="31"/>
      <c r="CZ763" s="31"/>
      <c r="DA763" s="31"/>
      <c r="DB763" s="31"/>
      <c r="DC763" s="31"/>
      <c r="DD763" s="31"/>
      <c r="DE763" s="31"/>
      <c r="DF763" s="31"/>
      <c r="DG763" s="31"/>
      <c r="DH763" s="31"/>
      <c r="DI763" s="31"/>
      <c r="DJ763" s="31"/>
      <c r="DK763" s="31"/>
      <c r="DL763" s="31"/>
      <c r="DM763" s="31"/>
      <c r="DN763" s="31"/>
      <c r="DO763" s="31"/>
      <c r="DP763" s="31"/>
      <c r="DQ763" s="31"/>
      <c r="DR763" s="31"/>
      <c r="DS763" s="31"/>
      <c r="DT763" s="31"/>
      <c r="DU763" s="31"/>
      <c r="DV763" s="31"/>
      <c r="DW763" s="31"/>
      <c r="DX763" s="31"/>
      <c r="DY763" s="31"/>
      <c r="DZ763" s="31"/>
      <c r="EA763" s="31"/>
      <c r="EB763" s="31"/>
      <c r="EC763" s="31"/>
      <c r="ED763" s="31"/>
      <c r="EE763" s="31"/>
      <c r="EF763" s="31"/>
      <c r="EG763" s="31"/>
      <c r="EH763" s="31"/>
      <c r="EI763" s="31"/>
      <c r="EJ763" s="31"/>
      <c r="EK763" s="31"/>
      <c r="EL763" s="31"/>
      <c r="EM763" s="31"/>
      <c r="EN763" s="31"/>
      <c r="EO763" s="31"/>
      <c r="EP763" s="31"/>
      <c r="EQ763" s="31"/>
      <c r="ER763" s="31"/>
      <c r="ES763" s="31"/>
      <c r="ET763" s="31"/>
      <c r="EU763" s="31"/>
      <c r="EV763" s="31"/>
      <c r="EW763" s="31"/>
      <c r="EX763" s="31"/>
      <c r="EY763" s="31"/>
      <c r="EZ763" s="31"/>
      <c r="FA763" s="31"/>
      <c r="FB763" s="31"/>
      <c r="FC763" s="31"/>
      <c r="FD763" s="31"/>
      <c r="FE763" s="31"/>
      <c r="FF763" s="31"/>
      <c r="FG763" s="31"/>
      <c r="FH763" s="31"/>
      <c r="FI763" s="31"/>
      <c r="FJ763" s="31"/>
      <c r="FK763" s="31"/>
      <c r="FL763" s="31"/>
      <c r="FM763" s="31"/>
      <c r="FN763" s="31"/>
      <c r="FO763" s="31"/>
      <c r="FP763" s="31"/>
      <c r="FQ763" s="31"/>
      <c r="FR763" s="31"/>
      <c r="FS763" s="31"/>
      <c r="FT763" s="31"/>
      <c r="FU763" s="31"/>
      <c r="FV763" s="31"/>
      <c r="FW763" s="31"/>
      <c r="FX763" s="31"/>
      <c r="FY763" s="31"/>
      <c r="FZ763" s="31"/>
      <c r="GA763" s="31"/>
      <c r="GB763" s="31"/>
      <c r="GC763" s="31"/>
      <c r="GD763" s="31"/>
      <c r="GE763" s="31"/>
      <c r="GF763" s="31"/>
      <c r="GG763" s="31"/>
      <c r="GH763" s="31"/>
      <c r="GI763" s="31"/>
      <c r="GJ763" s="31"/>
      <c r="GK763" s="31"/>
      <c r="GL763" s="31"/>
      <c r="GM763" s="31"/>
      <c r="GN763" s="31"/>
      <c r="GO763" s="31"/>
      <c r="GP763" s="31"/>
      <c r="GQ763" s="31"/>
      <c r="GR763" s="31"/>
      <c r="GS763" s="31"/>
      <c r="GT763" s="31"/>
      <c r="GU763" s="31"/>
      <c r="GV763" s="31"/>
      <c r="GW763" s="31"/>
      <c r="GX763" s="31"/>
      <c r="GY763" s="31"/>
      <c r="GZ763" s="31"/>
      <c r="HA763" s="31"/>
      <c r="HB763" s="31"/>
      <c r="HC763" s="31"/>
      <c r="HD763" s="31"/>
      <c r="HE763" s="31"/>
      <c r="HF763" s="31"/>
      <c r="HG763" s="31"/>
      <c r="HH763" s="31"/>
      <c r="HI763" s="31"/>
      <c r="HJ763" s="31"/>
      <c r="HK763" s="31"/>
      <c r="HL763" s="31"/>
      <c r="HM763" s="31"/>
      <c r="HN763" s="31"/>
      <c r="HO763" s="31"/>
      <c r="HP763" s="31"/>
      <c r="HQ763" s="31"/>
      <c r="HR763" s="31"/>
      <c r="HS763" s="31"/>
      <c r="HT763" s="31"/>
      <c r="HU763" s="31"/>
      <c r="HV763" s="31"/>
      <c r="HW763" s="31"/>
      <c r="HX763" s="31"/>
      <c r="HY763" s="31"/>
      <c r="HZ763" s="31"/>
      <c r="IA763" s="31"/>
      <c r="IB763" s="31"/>
      <c r="IC763" s="31"/>
      <c r="ID763" s="31"/>
      <c r="IE763" s="31"/>
      <c r="IF763" s="31"/>
      <c r="IG763" s="31"/>
      <c r="IH763" s="31"/>
      <c r="II763" s="31"/>
      <c r="IJ763" s="31"/>
      <c r="IK763" s="31"/>
      <c r="IL763" s="31"/>
      <c r="IM763" s="31"/>
      <c r="IN763" s="31"/>
      <c r="IO763" s="31"/>
      <c r="IP763" s="31"/>
      <c r="IQ763" s="31"/>
      <c r="IR763" s="31"/>
      <c r="IS763" s="31"/>
      <c r="IT763" s="31"/>
      <c r="IU763" s="31"/>
      <c r="IV763" s="31"/>
      <c r="IW763" s="31"/>
      <c r="IX763" s="31"/>
      <c r="IY763" s="31"/>
      <c r="IZ763" s="31"/>
      <c r="JA763" s="31"/>
      <c r="JB763" s="31"/>
      <c r="JC763" s="31"/>
      <c r="JD763" s="31"/>
      <c r="JE763" s="31"/>
      <c r="JF763" s="31"/>
      <c r="JG763" s="31"/>
      <c r="JH763" s="31"/>
      <c r="JI763" s="31"/>
      <c r="JJ763" s="31"/>
      <c r="JK763" s="31"/>
      <c r="JL763" s="31"/>
      <c r="JM763" s="31"/>
      <c r="JN763" s="31"/>
      <c r="JO763" s="31"/>
      <c r="JP763" s="31"/>
      <c r="JQ763" s="31"/>
      <c r="JR763" s="31"/>
      <c r="JS763" s="31"/>
      <c r="JT763" s="31"/>
      <c r="JU763" s="31"/>
      <c r="JV763" s="31"/>
      <c r="JW763" s="31"/>
      <c r="JX763" s="31"/>
      <c r="JY763" s="31"/>
      <c r="JZ763" s="31"/>
      <c r="KA763" s="31"/>
      <c r="KB763" s="31"/>
      <c r="KC763" s="31"/>
      <c r="KD763" s="31"/>
      <c r="KE763" s="31"/>
      <c r="KF763" s="31"/>
      <c r="KG763" s="31"/>
      <c r="KH763" s="31"/>
      <c r="KI763" s="31"/>
      <c r="KJ763" s="31"/>
      <c r="KK763" s="31"/>
      <c r="KL763" s="31"/>
      <c r="KM763" s="31"/>
      <c r="KN763" s="31"/>
      <c r="KO763" s="31"/>
      <c r="KP763" s="31"/>
      <c r="KQ763" s="31"/>
      <c r="KR763" s="31"/>
      <c r="KS763" s="31"/>
      <c r="KT763" s="31"/>
      <c r="KU763" s="31"/>
      <c r="KV763" s="31"/>
      <c r="KW763" s="31"/>
      <c r="KX763" s="31"/>
      <c r="KY763" s="31"/>
      <c r="KZ763" s="31"/>
      <c r="LA763" s="31"/>
      <c r="LB763" s="31"/>
      <c r="LC763" s="31"/>
      <c r="LD763" s="31"/>
      <c r="LE763" s="31"/>
      <c r="LF763" s="31"/>
      <c r="LG763" s="31"/>
      <c r="LH763" s="31"/>
      <c r="LI763" s="31"/>
      <c r="LJ763" s="31"/>
      <c r="LK763" s="31"/>
      <c r="LL763" s="31"/>
      <c r="LM763" s="31"/>
      <c r="LN763" s="31"/>
      <c r="LO763" s="31"/>
      <c r="LP763" s="31"/>
      <c r="LQ763" s="31"/>
      <c r="LR763" s="31"/>
      <c r="LS763" s="31"/>
      <c r="LT763" s="31"/>
      <c r="LU763" s="31"/>
      <c r="LV763" s="31"/>
      <c r="LW763" s="31"/>
      <c r="LX763" s="31"/>
      <c r="LY763" s="31"/>
      <c r="LZ763" s="31"/>
      <c r="MA763" s="31"/>
      <c r="MB763" s="31"/>
      <c r="MC763" s="31"/>
      <c r="MD763" s="31"/>
      <c r="ME763" s="31"/>
      <c r="MF763" s="31"/>
      <c r="MG763" s="31"/>
      <c r="MH763" s="31"/>
      <c r="MI763" s="31"/>
      <c r="MJ763" s="31"/>
      <c r="MK763" s="31"/>
      <c r="ML763" s="31"/>
      <c r="MM763" s="31"/>
      <c r="MN763" s="31"/>
      <c r="MO763" s="31"/>
      <c r="MP763" s="31"/>
      <c r="MQ763" s="31"/>
      <c r="MR763" s="31"/>
      <c r="MS763" s="31"/>
      <c r="MT763" s="31"/>
      <c r="MU763" s="31"/>
      <c r="MV763" s="31"/>
      <c r="MW763" s="31"/>
      <c r="MX763" s="31"/>
      <c r="MY763" s="31"/>
      <c r="MZ763" s="31"/>
      <c r="NA763" s="31"/>
      <c r="NB763" s="31"/>
      <c r="NC763" s="31"/>
      <c r="ND763" s="31"/>
      <c r="NE763" s="31"/>
      <c r="NF763" s="31"/>
      <c r="NG763" s="31"/>
      <c r="NH763" s="31"/>
      <c r="NI763" s="31"/>
      <c r="NJ763" s="31"/>
      <c r="NK763" s="31"/>
      <c r="NL763" s="31"/>
      <c r="NM763" s="31"/>
      <c r="NN763" s="31"/>
      <c r="NO763" s="31"/>
      <c r="NP763" s="31"/>
      <c r="NQ763" s="31"/>
      <c r="NR763" s="31"/>
      <c r="NS763" s="31"/>
      <c r="NT763" s="31"/>
      <c r="NU763" s="31"/>
      <c r="NV763" s="31"/>
      <c r="NW763" s="31"/>
      <c r="NX763" s="31"/>
      <c r="NY763" s="31"/>
      <c r="NZ763" s="31"/>
      <c r="OA763" s="31"/>
      <c r="OB763" s="31"/>
      <c r="OC763" s="31"/>
      <c r="OD763" s="31"/>
      <c r="OE763" s="31"/>
      <c r="OF763" s="31"/>
      <c r="OG763" s="31"/>
      <c r="OH763" s="31"/>
      <c r="OI763" s="31"/>
      <c r="OJ763" s="31"/>
      <c r="OK763" s="31"/>
      <c r="OL763" s="31"/>
      <c r="OM763" s="31"/>
      <c r="ON763" s="31"/>
      <c r="OO763" s="31"/>
      <c r="OP763" s="31"/>
      <c r="OQ763" s="31"/>
      <c r="OR763" s="31"/>
      <c r="OS763" s="31"/>
      <c r="OT763" s="31"/>
      <c r="OU763" s="31"/>
      <c r="OV763" s="31"/>
      <c r="OW763" s="31"/>
      <c r="OX763" s="31"/>
      <c r="OY763" s="31"/>
      <c r="OZ763" s="31"/>
      <c r="PA763" s="31"/>
      <c r="PB763" s="31"/>
      <c r="PC763" s="31"/>
      <c r="PD763" s="31"/>
      <c r="PE763" s="31"/>
      <c r="PF763" s="31"/>
      <c r="PG763" s="31"/>
      <c r="PH763" s="31"/>
      <c r="PI763" s="31"/>
      <c r="PJ763" s="31"/>
      <c r="PK763" s="31"/>
      <c r="PL763" s="31"/>
      <c r="PM763" s="31"/>
      <c r="PN763" s="31"/>
      <c r="PO763" s="31"/>
      <c r="PP763" s="31"/>
      <c r="PQ763" s="31"/>
      <c r="PR763" s="31"/>
      <c r="PS763" s="31"/>
      <c r="PT763" s="31"/>
      <c r="PU763" s="31"/>
      <c r="PV763" s="31"/>
      <c r="PW763" s="31"/>
      <c r="PX763" s="31"/>
      <c r="PY763" s="31"/>
      <c r="PZ763" s="31"/>
      <c r="QA763" s="31"/>
      <c r="QB763" s="31"/>
      <c r="QC763" s="31"/>
      <c r="QD763" s="31"/>
      <c r="QE763" s="31"/>
      <c r="QF763" s="31"/>
      <c r="QG763" s="31"/>
      <c r="QH763" s="31"/>
      <c r="QI763" s="31"/>
      <c r="QJ763" s="31"/>
      <c r="QK763" s="31"/>
      <c r="QL763" s="31"/>
      <c r="QM763" s="31"/>
      <c r="QN763" s="31"/>
      <c r="QO763" s="31"/>
      <c r="QP763" s="31"/>
      <c r="QQ763" s="31"/>
      <c r="QR763" s="31"/>
      <c r="QS763" s="31"/>
      <c r="QT763" s="31"/>
      <c r="QU763" s="31"/>
      <c r="QV763" s="31"/>
      <c r="QW763" s="31"/>
      <c r="QX763" s="31"/>
      <c r="QY763" s="31"/>
      <c r="QZ763" s="31"/>
      <c r="RA763" s="31"/>
      <c r="RB763" s="31"/>
      <c r="RC763" s="31"/>
      <c r="RD763" s="31"/>
      <c r="RE763" s="31"/>
      <c r="RF763" s="31"/>
      <c r="RG763" s="31"/>
      <c r="RH763" s="31"/>
      <c r="RI763" s="31"/>
      <c r="RJ763" s="31"/>
      <c r="RK763" s="31"/>
      <c r="RL763" s="31"/>
      <c r="RM763" s="31"/>
      <c r="RN763" s="31"/>
      <c r="RO763" s="31"/>
      <c r="RP763" s="31"/>
      <c r="RQ763" s="31"/>
      <c r="RR763" s="31"/>
      <c r="RS763" s="31"/>
      <c r="RT763" s="31"/>
      <c r="RU763" s="31"/>
      <c r="RV763" s="31"/>
      <c r="RW763" s="31"/>
      <c r="RX763" s="31"/>
      <c r="RY763" s="31"/>
      <c r="RZ763" s="31"/>
      <c r="SA763" s="31"/>
      <c r="SB763" s="31"/>
      <c r="SC763" s="31"/>
      <c r="SD763" s="31"/>
      <c r="SE763" s="31"/>
      <c r="SF763" s="31"/>
      <c r="SG763" s="31"/>
      <c r="SH763" s="31"/>
      <c r="SI763" s="31"/>
      <c r="SJ763" s="31"/>
      <c r="SK763" s="31"/>
      <c r="SL763" s="31"/>
      <c r="SM763" s="31"/>
      <c r="SN763" s="31"/>
      <c r="SO763" s="31"/>
      <c r="SP763" s="31"/>
      <c r="SQ763" s="31"/>
      <c r="SR763" s="31"/>
      <c r="SS763" s="31"/>
      <c r="ST763" s="31"/>
      <c r="SU763" s="31"/>
      <c r="SV763" s="31"/>
      <c r="SW763" s="31"/>
      <c r="SX763" s="31"/>
      <c r="SY763" s="31"/>
      <c r="SZ763" s="31"/>
      <c r="TA763" s="31"/>
      <c r="TB763" s="31"/>
      <c r="TC763" s="31"/>
      <c r="TD763" s="31"/>
      <c r="TE763" s="31"/>
      <c r="TF763" s="31"/>
      <c r="TG763" s="31"/>
      <c r="TH763" s="31"/>
      <c r="TI763" s="31"/>
      <c r="TJ763" s="31"/>
      <c r="TK763" s="31"/>
      <c r="TL763" s="31"/>
      <c r="TM763" s="31"/>
      <c r="TN763" s="31"/>
      <c r="TO763" s="31"/>
      <c r="TP763" s="31"/>
      <c r="TQ763" s="31"/>
      <c r="TR763" s="31"/>
      <c r="TS763" s="31"/>
      <c r="TT763" s="31"/>
      <c r="TU763" s="31"/>
      <c r="TV763" s="31"/>
      <c r="TW763" s="31"/>
      <c r="TX763" s="31"/>
      <c r="TY763" s="31"/>
      <c r="TZ763" s="31"/>
      <c r="UA763" s="31"/>
      <c r="UB763" s="31"/>
      <c r="UC763" s="31"/>
      <c r="UD763" s="31"/>
      <c r="UE763" s="31"/>
      <c r="UF763" s="31"/>
      <c r="UG763" s="31"/>
      <c r="UH763" s="31"/>
      <c r="UI763" s="31"/>
      <c r="UJ763" s="31"/>
      <c r="UK763" s="31"/>
      <c r="UL763" s="31"/>
      <c r="UM763" s="31"/>
      <c r="UN763" s="31"/>
      <c r="UO763" s="31"/>
      <c r="UP763" s="31"/>
      <c r="UQ763" s="31"/>
      <c r="UR763" s="31"/>
      <c r="US763" s="31"/>
      <c r="UT763" s="31"/>
      <c r="UU763" s="31"/>
      <c r="UV763" s="31"/>
      <c r="UW763" s="31"/>
      <c r="UX763" s="31"/>
      <c r="UY763" s="31"/>
      <c r="UZ763" s="31"/>
      <c r="VA763" s="31"/>
      <c r="VB763" s="31"/>
      <c r="VC763" s="31"/>
      <c r="VD763" s="31"/>
      <c r="VE763" s="31"/>
      <c r="VF763" s="31"/>
      <c r="VG763" s="31"/>
      <c r="VH763" s="31"/>
      <c r="VI763" s="31"/>
      <c r="VJ763" s="31"/>
      <c r="VK763" s="31"/>
      <c r="VL763" s="31"/>
      <c r="VM763" s="31"/>
      <c r="VN763" s="31"/>
      <c r="VO763" s="31"/>
      <c r="VP763" s="31"/>
      <c r="VQ763" s="31"/>
      <c r="VR763" s="31"/>
      <c r="VS763" s="31"/>
      <c r="VT763" s="31"/>
      <c r="VU763" s="31"/>
      <c r="VV763" s="31"/>
      <c r="VW763" s="31"/>
      <c r="VX763" s="31"/>
      <c r="VY763" s="31"/>
      <c r="VZ763" s="31"/>
      <c r="WA763" s="31"/>
      <c r="WB763" s="31"/>
      <c r="WC763" s="31"/>
      <c r="WD763" s="31"/>
      <c r="WE763" s="31"/>
      <c r="WF763" s="31"/>
      <c r="WG763" s="31"/>
      <c r="WH763" s="31"/>
      <c r="WI763" s="31"/>
      <c r="WJ763" s="31"/>
      <c r="WK763" s="31"/>
      <c r="WL763" s="31"/>
      <c r="WM763" s="31"/>
      <c r="WN763" s="31"/>
      <c r="WO763" s="31"/>
      <c r="WP763" s="31"/>
      <c r="WQ763" s="31"/>
      <c r="WR763" s="31"/>
      <c r="WS763" s="31"/>
      <c r="WT763" s="31"/>
      <c r="WU763" s="31"/>
      <c r="WV763" s="31"/>
      <c r="WW763" s="31"/>
      <c r="WX763" s="31"/>
      <c r="WY763" s="31"/>
      <c r="WZ763" s="31"/>
      <c r="XA763" s="31"/>
      <c r="XB763" s="31"/>
      <c r="XC763" s="31"/>
      <c r="XD763" s="31"/>
      <c r="XE763" s="31"/>
      <c r="XF763" s="31"/>
      <c r="XG763" s="31"/>
      <c r="XH763" s="31"/>
      <c r="XI763" s="31"/>
      <c r="XJ763" s="31"/>
      <c r="XK763" s="31"/>
      <c r="XL763" s="31"/>
      <c r="XM763" s="31"/>
      <c r="XN763" s="31"/>
      <c r="XO763" s="31"/>
      <c r="XP763" s="31"/>
      <c r="XQ763" s="31"/>
      <c r="XR763" s="31"/>
      <c r="XS763" s="31"/>
      <c r="XT763" s="31"/>
      <c r="XU763" s="31"/>
      <c r="XV763" s="31"/>
      <c r="XW763" s="31"/>
      <c r="XX763" s="31"/>
      <c r="XY763" s="31"/>
      <c r="XZ763" s="31"/>
      <c r="YA763" s="31"/>
      <c r="YB763" s="31"/>
      <c r="YC763" s="31"/>
      <c r="YD763" s="31"/>
      <c r="YE763" s="31"/>
      <c r="YF763" s="31"/>
      <c r="YG763" s="31"/>
      <c r="YH763" s="31"/>
      <c r="YI763" s="31"/>
      <c r="YJ763" s="31"/>
      <c r="YK763" s="31"/>
      <c r="YL763" s="31"/>
      <c r="YM763" s="31"/>
      <c r="YN763" s="31"/>
      <c r="YO763" s="31"/>
      <c r="YP763" s="31"/>
      <c r="YQ763" s="31"/>
      <c r="YR763" s="31"/>
      <c r="YS763" s="31"/>
      <c r="YT763" s="31"/>
      <c r="YU763" s="31"/>
      <c r="YV763" s="31"/>
      <c r="YW763" s="31"/>
      <c r="YX763" s="31"/>
      <c r="YY763" s="31"/>
      <c r="YZ763" s="31"/>
      <c r="ZA763" s="31"/>
      <c r="ZB763" s="31"/>
      <c r="ZC763" s="31"/>
      <c r="ZD763" s="31"/>
      <c r="ZE763" s="31"/>
      <c r="ZF763" s="31"/>
      <c r="ZG763" s="31"/>
      <c r="ZH763" s="31"/>
      <c r="ZI763" s="31"/>
      <c r="ZJ763" s="31"/>
      <c r="ZK763" s="31"/>
      <c r="ZL763" s="31"/>
      <c r="ZM763" s="31"/>
      <c r="ZN763" s="31"/>
      <c r="ZO763" s="31"/>
      <c r="ZP763" s="31"/>
      <c r="ZQ763" s="31"/>
      <c r="ZR763" s="31"/>
      <c r="ZS763" s="31"/>
      <c r="ZT763" s="31"/>
      <c r="ZU763" s="31"/>
      <c r="ZV763" s="31"/>
      <c r="ZW763" s="31"/>
      <c r="ZX763" s="31"/>
      <c r="ZY763" s="31"/>
      <c r="ZZ763" s="31"/>
      <c r="AAA763" s="31"/>
      <c r="AAB763" s="31"/>
      <c r="AAC763" s="31"/>
      <c r="AAD763" s="31"/>
      <c r="AAE763" s="31"/>
      <c r="AAF763" s="31"/>
      <c r="AAG763" s="31"/>
      <c r="AAH763" s="31"/>
      <c r="AAI763" s="31"/>
      <c r="AAJ763" s="31"/>
      <c r="AAK763" s="31"/>
      <c r="AAL763" s="31"/>
      <c r="AAM763" s="31"/>
      <c r="AAN763" s="31"/>
      <c r="AAO763" s="31"/>
      <c r="AAP763" s="31"/>
      <c r="AAQ763" s="31"/>
      <c r="AAR763" s="31"/>
      <c r="AAS763" s="31"/>
      <c r="AAT763" s="31"/>
      <c r="AAU763" s="31"/>
      <c r="AAV763" s="31"/>
      <c r="AAW763" s="31"/>
      <c r="AAX763" s="31"/>
      <c r="AAY763" s="31"/>
      <c r="AAZ763" s="31"/>
      <c r="ABA763" s="31"/>
      <c r="ABB763" s="31"/>
      <c r="ABC763" s="31"/>
      <c r="ABD763" s="31"/>
      <c r="ABE763" s="31"/>
      <c r="ABF763" s="31"/>
      <c r="ABG763" s="31"/>
      <c r="ABH763" s="31"/>
      <c r="ABI763" s="31"/>
      <c r="ABJ763" s="31"/>
      <c r="ABK763" s="31"/>
      <c r="ABL763" s="31"/>
      <c r="ABM763" s="31"/>
      <c r="ABN763" s="31"/>
      <c r="ABO763" s="31"/>
      <c r="ABP763" s="31"/>
      <c r="ABQ763" s="31"/>
      <c r="ABR763" s="31"/>
      <c r="ABS763" s="31"/>
      <c r="ABT763" s="31"/>
      <c r="ABU763" s="31"/>
      <c r="ABV763" s="31"/>
      <c r="ABW763" s="31"/>
      <c r="ABX763" s="31"/>
      <c r="ABY763" s="31"/>
      <c r="ABZ763" s="31"/>
      <c r="ACA763" s="31"/>
      <c r="ACB763" s="31"/>
      <c r="ACC763" s="31"/>
      <c r="ACD763" s="31"/>
      <c r="ACE763" s="31"/>
      <c r="ACF763" s="31"/>
      <c r="ACG763" s="31"/>
      <c r="ACH763" s="31"/>
      <c r="ACI763" s="31"/>
      <c r="ACJ763" s="31"/>
      <c r="ACK763" s="31"/>
      <c r="ACL763" s="31"/>
      <c r="ACM763" s="31"/>
      <c r="ACN763" s="31"/>
      <c r="ACO763" s="31"/>
      <c r="ACP763" s="31"/>
      <c r="ACQ763" s="31"/>
      <c r="ACR763" s="31"/>
      <c r="ACS763" s="31"/>
      <c r="ACT763" s="31"/>
      <c r="ACU763" s="31"/>
      <c r="ACV763" s="31"/>
      <c r="ACW763" s="31"/>
      <c r="ACX763" s="31"/>
      <c r="ACY763" s="31"/>
      <c r="ACZ763" s="31"/>
      <c r="ADA763" s="31"/>
      <c r="ADB763" s="31"/>
      <c r="ADC763" s="31"/>
      <c r="ADD763" s="31"/>
      <c r="ADE763" s="31"/>
      <c r="ADF763" s="31"/>
      <c r="ADG763" s="31"/>
      <c r="ADH763" s="31"/>
      <c r="ADI763" s="31"/>
      <c r="ADJ763" s="31"/>
      <c r="ADK763" s="31"/>
      <c r="ADL763" s="31"/>
      <c r="ADM763" s="31"/>
      <c r="ADN763" s="31"/>
      <c r="ADO763" s="31"/>
      <c r="ADP763" s="31"/>
      <c r="ADQ763" s="31"/>
      <c r="ADR763" s="31"/>
      <c r="ADS763" s="31"/>
      <c r="ADT763" s="31"/>
      <c r="ADU763" s="31"/>
      <c r="ADV763" s="31"/>
      <c r="ADW763" s="31"/>
      <c r="ADX763" s="31"/>
      <c r="ADY763" s="31"/>
      <c r="ADZ763" s="31"/>
      <c r="AEA763" s="31"/>
      <c r="AEB763" s="31"/>
      <c r="AEC763" s="31"/>
      <c r="AED763" s="31"/>
      <c r="AEE763" s="31"/>
      <c r="AEF763" s="31"/>
      <c r="AEG763" s="31"/>
      <c r="AEH763" s="31"/>
      <c r="AEI763" s="31"/>
      <c r="AEJ763" s="31"/>
      <c r="AEK763" s="31"/>
      <c r="AEL763" s="31"/>
      <c r="AEM763" s="31"/>
      <c r="AEN763" s="31"/>
      <c r="AEO763" s="31"/>
      <c r="AEP763" s="31"/>
      <c r="AEQ763" s="31"/>
      <c r="AER763" s="31"/>
      <c r="AES763" s="31"/>
      <c r="AET763" s="31"/>
      <c r="AEU763" s="31"/>
      <c r="AEV763" s="31"/>
      <c r="AEW763" s="31"/>
      <c r="AEX763" s="31"/>
      <c r="AEY763" s="31"/>
      <c r="AEZ763" s="31"/>
      <c r="AFA763" s="31"/>
      <c r="AFB763" s="31"/>
      <c r="AFC763" s="31"/>
      <c r="AFD763" s="31"/>
      <c r="AFE763" s="31"/>
      <c r="AFF763" s="31"/>
      <c r="AFG763" s="31"/>
      <c r="AFH763" s="31"/>
      <c r="AFI763" s="31"/>
      <c r="AFJ763" s="31"/>
      <c r="AFK763" s="31"/>
      <c r="AFL763" s="31"/>
      <c r="AFM763" s="31"/>
      <c r="AFN763" s="31"/>
      <c r="AFO763" s="31"/>
      <c r="AFP763" s="31"/>
      <c r="AFQ763" s="31"/>
      <c r="AFR763" s="31"/>
      <c r="AFS763" s="31"/>
      <c r="AFT763" s="31"/>
      <c r="AFU763" s="31"/>
      <c r="AFV763" s="31"/>
      <c r="AFW763" s="31"/>
      <c r="AFX763" s="31"/>
      <c r="AFY763" s="31"/>
      <c r="AFZ763" s="31"/>
      <c r="AGA763" s="31"/>
      <c r="AGB763" s="31"/>
      <c r="AGC763" s="31"/>
      <c r="AGD763" s="31"/>
      <c r="AGE763" s="31"/>
      <c r="AGF763" s="31"/>
      <c r="AGG763" s="31"/>
      <c r="AGH763" s="31"/>
      <c r="AGI763" s="31"/>
      <c r="AGJ763" s="31"/>
      <c r="AGK763" s="31"/>
      <c r="AGL763" s="31"/>
      <c r="AGM763" s="31"/>
      <c r="AGN763" s="31"/>
      <c r="AGO763" s="31"/>
      <c r="AGP763" s="31"/>
      <c r="AGQ763" s="31"/>
      <c r="AGR763" s="31"/>
      <c r="AGS763" s="31"/>
      <c r="AGT763" s="31"/>
      <c r="AGU763" s="31"/>
      <c r="AGV763" s="31"/>
      <c r="AGW763" s="31"/>
      <c r="AGX763" s="31"/>
      <c r="AGY763" s="31"/>
      <c r="AGZ763" s="31"/>
      <c r="AHA763" s="31"/>
      <c r="AHB763" s="31"/>
      <c r="AHC763" s="31"/>
      <c r="AHD763" s="31"/>
      <c r="AHE763" s="31"/>
      <c r="AHF763" s="31"/>
      <c r="AHG763" s="31"/>
      <c r="AHH763" s="31"/>
      <c r="AHI763" s="31"/>
      <c r="AHJ763" s="31"/>
      <c r="AHK763" s="31"/>
      <c r="AHL763" s="31"/>
      <c r="AHM763" s="31"/>
      <c r="AHN763" s="31"/>
      <c r="AHO763" s="31"/>
      <c r="AHP763" s="31"/>
      <c r="AHQ763" s="31"/>
      <c r="AHR763" s="31"/>
      <c r="AHS763" s="31"/>
      <c r="AHT763" s="31"/>
      <c r="AHU763" s="31"/>
      <c r="AHV763" s="31"/>
      <c r="AHW763" s="31"/>
      <c r="AHX763" s="31"/>
      <c r="AHY763" s="31"/>
      <c r="AHZ763" s="31"/>
      <c r="AIA763" s="31"/>
      <c r="AIB763" s="31"/>
      <c r="AIC763" s="31"/>
      <c r="AID763" s="31"/>
      <c r="AIE763" s="31"/>
      <c r="AIF763" s="31"/>
      <c r="AIG763" s="31"/>
      <c r="AIH763" s="31"/>
      <c r="AII763" s="31"/>
      <c r="AIJ763" s="31"/>
      <c r="AIK763" s="31"/>
      <c r="AIL763" s="31"/>
      <c r="AIM763" s="31"/>
      <c r="AIN763" s="31"/>
      <c r="AIO763" s="31"/>
      <c r="AIP763" s="31"/>
      <c r="AIQ763" s="31"/>
      <c r="AIR763" s="31"/>
      <c r="AIS763" s="31"/>
      <c r="AIT763" s="31"/>
      <c r="AIU763" s="31"/>
      <c r="AIV763" s="31"/>
      <c r="AIW763" s="31"/>
      <c r="AIX763" s="31"/>
      <c r="AIY763" s="31"/>
      <c r="AIZ763" s="31"/>
      <c r="AJA763" s="31"/>
      <c r="AJB763" s="31"/>
      <c r="AJC763" s="31"/>
      <c r="AJD763" s="31"/>
      <c r="AJE763" s="31"/>
      <c r="AJF763" s="31"/>
      <c r="AJG763" s="31"/>
      <c r="AJH763" s="31"/>
      <c r="AJI763" s="31"/>
      <c r="AJJ763" s="31"/>
      <c r="AJK763" s="31"/>
      <c r="AJL763" s="31"/>
      <c r="AJM763" s="31"/>
      <c r="AJN763" s="31"/>
      <c r="AJO763" s="31"/>
      <c r="AJP763" s="31"/>
      <c r="AJQ763" s="31"/>
      <c r="AJR763" s="31"/>
      <c r="AJS763" s="31"/>
      <c r="AJT763" s="31"/>
      <c r="AJU763" s="31"/>
      <c r="AJV763" s="31"/>
      <c r="AJW763" s="31"/>
      <c r="AJX763" s="31"/>
      <c r="AJY763" s="31"/>
      <c r="AJZ763" s="31"/>
      <c r="AKA763" s="31"/>
      <c r="AKB763" s="31"/>
      <c r="AKC763" s="31"/>
      <c r="AKD763" s="31"/>
      <c r="AKE763" s="31"/>
      <c r="AKF763" s="31"/>
      <c r="AKG763" s="31"/>
      <c r="AKH763" s="31"/>
      <c r="AKI763" s="31"/>
      <c r="AKJ763" s="31"/>
      <c r="AKK763" s="31"/>
      <c r="AKL763" s="31"/>
      <c r="AKM763" s="31"/>
      <c r="AKN763" s="31"/>
      <c r="AKO763" s="31"/>
      <c r="AKP763" s="31"/>
      <c r="AKQ763" s="31"/>
      <c r="AKR763" s="31"/>
      <c r="AKS763" s="31"/>
      <c r="AKT763" s="31"/>
      <c r="AKU763" s="31"/>
      <c r="AKV763" s="31"/>
      <c r="AKW763" s="31"/>
      <c r="AKX763" s="31"/>
      <c r="AKY763" s="31"/>
      <c r="AKZ763" s="31"/>
      <c r="ALA763" s="31"/>
      <c r="ALB763" s="31"/>
      <c r="ALC763" s="31"/>
      <c r="ALD763" s="31"/>
      <c r="ALE763" s="31"/>
      <c r="ALF763" s="31"/>
      <c r="ALG763" s="31"/>
      <c r="ALH763" s="31"/>
      <c r="ALI763" s="31"/>
      <c r="ALJ763" s="31"/>
      <c r="ALK763" s="31"/>
      <c r="ALL763" s="31"/>
      <c r="ALM763" s="31"/>
      <c r="ALN763" s="31"/>
      <c r="ALO763" s="31"/>
      <c r="ALP763" s="31"/>
      <c r="ALQ763" s="31"/>
      <c r="ALR763" s="31"/>
      <c r="ALS763" s="31"/>
      <c r="ALT763" s="31"/>
      <c r="ALU763" s="31"/>
      <c r="ALV763" s="31"/>
      <c r="ALW763" s="31"/>
      <c r="ALX763" s="31"/>
      <c r="ALY763" s="31"/>
      <c r="ALZ763" s="31"/>
      <c r="AMA763" s="31"/>
      <c r="AMB763" s="31"/>
      <c r="AMC763" s="31"/>
      <c r="AMD763" s="31"/>
      <c r="AME763" s="31"/>
      <c r="AMF763" s="31"/>
      <c r="AMG763" s="31"/>
      <c r="AMH763" s="31"/>
      <c r="AMI763" s="31"/>
      <c r="AMJ763" s="31"/>
      <c r="AMK763" s="31"/>
      <c r="AML763" s="31"/>
      <c r="AMM763" s="31"/>
      <c r="AMN763" s="31"/>
      <c r="AMO763" s="31"/>
      <c r="AMP763" s="31"/>
      <c r="AMQ763" s="31"/>
      <c r="AMR763" s="31"/>
      <c r="AMS763" s="31"/>
      <c r="AMT763" s="31"/>
      <c r="AMU763" s="31"/>
      <c r="AMV763" s="31"/>
      <c r="AMW763" s="31"/>
      <c r="AMX763" s="31"/>
      <c r="AMY763" s="31"/>
      <c r="AMZ763" s="31"/>
      <c r="ANA763" s="31"/>
      <c r="ANB763" s="31"/>
      <c r="ANC763" s="31"/>
      <c r="AND763" s="31"/>
      <c r="ANE763" s="31"/>
      <c r="ANF763" s="31"/>
      <c r="ANG763" s="31"/>
      <c r="ANH763" s="31"/>
      <c r="ANI763" s="31"/>
      <c r="ANJ763" s="31"/>
      <c r="ANK763" s="31"/>
      <c r="ANL763" s="31"/>
      <c r="ANM763" s="31"/>
      <c r="ANN763" s="31"/>
      <c r="ANO763" s="31"/>
      <c r="ANP763" s="31"/>
      <c r="ANQ763" s="31"/>
      <c r="ANR763" s="31"/>
      <c r="ANS763" s="31"/>
      <c r="ANT763" s="31"/>
      <c r="ANU763" s="31"/>
      <c r="ANV763" s="31"/>
      <c r="ANW763" s="31"/>
      <c r="ANX763" s="31"/>
      <c r="ANY763" s="31"/>
      <c r="ANZ763" s="31"/>
      <c r="AOA763" s="31"/>
      <c r="AOB763" s="31"/>
      <c r="AOC763" s="31"/>
      <c r="AOD763" s="31"/>
      <c r="AOE763" s="31"/>
      <c r="AOF763" s="31"/>
      <c r="AOG763" s="31"/>
      <c r="AOH763" s="31"/>
      <c r="AOI763" s="31"/>
      <c r="AOJ763" s="31"/>
      <c r="AOK763" s="31"/>
      <c r="AOL763" s="31"/>
      <c r="AOM763" s="31"/>
      <c r="AON763" s="31"/>
      <c r="AOO763" s="31"/>
      <c r="AOP763" s="31"/>
      <c r="AOQ763" s="31"/>
      <c r="AOR763" s="31"/>
      <c r="AOS763" s="31"/>
      <c r="AOT763" s="31"/>
      <c r="AOU763" s="31"/>
      <c r="AOV763" s="31"/>
      <c r="AOW763" s="31"/>
      <c r="AOX763" s="31"/>
      <c r="AOY763" s="31"/>
      <c r="AOZ763" s="31"/>
      <c r="APA763" s="31"/>
      <c r="APB763" s="31"/>
      <c r="APC763" s="31"/>
      <c r="APD763" s="31"/>
      <c r="APE763" s="31"/>
      <c r="APF763" s="31"/>
      <c r="APG763" s="31"/>
      <c r="APH763" s="31"/>
      <c r="API763" s="31"/>
      <c r="APJ763" s="31"/>
      <c r="APK763" s="31"/>
      <c r="APL763" s="31"/>
      <c r="APM763" s="31"/>
      <c r="APN763" s="31"/>
      <c r="APO763" s="31"/>
      <c r="APP763" s="31"/>
      <c r="APQ763" s="31"/>
      <c r="APR763" s="31"/>
      <c r="APS763" s="31"/>
      <c r="APT763" s="31"/>
      <c r="APU763" s="31"/>
      <c r="APV763" s="31"/>
      <c r="APW763" s="31"/>
      <c r="APX763" s="31"/>
      <c r="APY763" s="31"/>
      <c r="APZ763" s="31"/>
      <c r="AQA763" s="31"/>
      <c r="AQB763" s="31"/>
      <c r="AQC763" s="31"/>
      <c r="AQD763" s="31"/>
      <c r="AQE763" s="31"/>
      <c r="AQF763" s="31"/>
      <c r="AQG763" s="31"/>
      <c r="AQH763" s="31"/>
      <c r="AQI763" s="31"/>
      <c r="AQJ763" s="31"/>
      <c r="AQK763" s="31"/>
      <c r="AQL763" s="31"/>
      <c r="AQM763" s="31"/>
      <c r="AQN763" s="31"/>
      <c r="AQO763" s="31"/>
      <c r="AQP763" s="31"/>
      <c r="AQQ763" s="31"/>
      <c r="AQR763" s="31"/>
      <c r="AQS763" s="31"/>
      <c r="AQT763" s="31"/>
      <c r="AQU763" s="31"/>
      <c r="AQV763" s="31"/>
      <c r="AQW763" s="31"/>
      <c r="AQX763" s="31"/>
      <c r="AQY763" s="31"/>
      <c r="AQZ763" s="31"/>
      <c r="ARA763" s="31"/>
      <c r="ARB763" s="31"/>
      <c r="ARC763" s="31"/>
      <c r="ARD763" s="31"/>
      <c r="ARE763" s="31"/>
      <c r="ARF763" s="31"/>
      <c r="ARG763" s="31"/>
      <c r="ARH763" s="31"/>
      <c r="ARI763" s="31"/>
      <c r="ARJ763" s="31"/>
      <c r="ARK763" s="31"/>
      <c r="ARL763" s="31"/>
      <c r="ARM763" s="31"/>
      <c r="ARN763" s="31"/>
      <c r="ARO763" s="31"/>
      <c r="ARP763" s="31"/>
      <c r="ARQ763" s="31"/>
      <c r="ARR763" s="31"/>
      <c r="ARS763" s="31"/>
      <c r="ART763" s="31"/>
      <c r="ARU763" s="31"/>
      <c r="ARV763" s="31"/>
      <c r="ARW763" s="31"/>
      <c r="ARX763" s="31"/>
      <c r="ARY763" s="31"/>
      <c r="ARZ763" s="31"/>
      <c r="ASA763" s="31"/>
      <c r="ASB763" s="31"/>
      <c r="ASC763" s="31"/>
      <c r="ASD763" s="31"/>
      <c r="ASE763" s="31"/>
      <c r="ASF763" s="31"/>
      <c r="ASG763" s="31"/>
      <c r="ASH763" s="31"/>
      <c r="ASI763" s="31"/>
      <c r="ASJ763" s="31"/>
      <c r="ASK763" s="31"/>
      <c r="ASL763" s="31"/>
      <c r="ASM763" s="31"/>
      <c r="ASN763" s="31"/>
      <c r="ASO763" s="31"/>
      <c r="ASP763" s="31"/>
      <c r="ASQ763" s="31"/>
      <c r="ASR763" s="31"/>
      <c r="ASS763" s="31"/>
      <c r="AST763" s="31"/>
      <c r="ASU763" s="31"/>
      <c r="ASV763" s="31"/>
      <c r="ASW763" s="31"/>
      <c r="ASX763" s="31"/>
      <c r="ASY763" s="31"/>
      <c r="ASZ763" s="31"/>
      <c r="ATA763" s="31"/>
      <c r="ATB763" s="31"/>
      <c r="ATC763" s="31"/>
      <c r="ATD763" s="31"/>
      <c r="ATE763" s="31"/>
      <c r="ATF763" s="31"/>
      <c r="ATG763" s="31"/>
      <c r="ATH763" s="31"/>
      <c r="ATI763" s="31"/>
      <c r="ATJ763" s="31"/>
      <c r="ATK763" s="31"/>
      <c r="ATL763" s="31"/>
      <c r="ATM763" s="31"/>
      <c r="ATN763" s="31"/>
      <c r="ATO763" s="31"/>
      <c r="ATP763" s="31"/>
      <c r="ATQ763" s="31"/>
      <c r="ATR763" s="31"/>
      <c r="ATS763" s="31"/>
      <c r="ATT763" s="31"/>
      <c r="ATU763" s="31"/>
      <c r="ATV763" s="31"/>
      <c r="ATW763" s="31"/>
      <c r="ATX763" s="31"/>
      <c r="ATY763" s="31"/>
      <c r="ATZ763" s="31"/>
      <c r="AUA763" s="31"/>
      <c r="AUB763" s="31"/>
      <c r="AUC763" s="31"/>
      <c r="AUD763" s="31"/>
      <c r="AUE763" s="31"/>
      <c r="AUF763" s="31"/>
      <c r="AUG763" s="31"/>
      <c r="AUH763" s="31"/>
      <c r="AUI763" s="31"/>
      <c r="AUJ763" s="31"/>
      <c r="AUK763" s="31"/>
      <c r="AUL763" s="31"/>
      <c r="AUM763" s="31"/>
      <c r="AUN763" s="31"/>
      <c r="AUO763" s="31"/>
      <c r="AUP763" s="31"/>
      <c r="AUQ763" s="31"/>
      <c r="AUR763" s="31"/>
      <c r="AUS763" s="31"/>
      <c r="AUT763" s="31"/>
      <c r="AUU763" s="31"/>
      <c r="AUV763" s="31"/>
      <c r="AUW763" s="31"/>
      <c r="AUX763" s="31"/>
      <c r="AUY763" s="31"/>
      <c r="AUZ763" s="31"/>
      <c r="AVA763" s="31"/>
      <c r="AVB763" s="31"/>
      <c r="AVC763" s="31"/>
      <c r="AVD763" s="31"/>
      <c r="AVE763" s="31"/>
      <c r="AVF763" s="31"/>
      <c r="AVG763" s="31"/>
      <c r="AVH763" s="31"/>
      <c r="AVI763" s="31"/>
      <c r="AVJ763" s="31"/>
      <c r="AVK763" s="31"/>
      <c r="AVL763" s="31"/>
      <c r="AVM763" s="31"/>
      <c r="AVN763" s="31"/>
      <c r="AVO763" s="31"/>
      <c r="AVP763" s="31"/>
      <c r="AVQ763" s="31"/>
      <c r="AVR763" s="31"/>
      <c r="AVS763" s="31"/>
      <c r="AVT763" s="31"/>
      <c r="AVU763" s="31"/>
      <c r="AVV763" s="31"/>
      <c r="AVW763" s="31"/>
      <c r="AVX763" s="31"/>
      <c r="AVY763" s="31"/>
      <c r="AVZ763" s="31"/>
      <c r="AWA763" s="31"/>
      <c r="AWB763" s="31"/>
      <c r="AWC763" s="31"/>
      <c r="AWD763" s="31"/>
      <c r="AWE763" s="31"/>
      <c r="AWF763" s="31"/>
      <c r="AWG763" s="31"/>
      <c r="AWH763" s="31"/>
      <c r="AWI763" s="31"/>
      <c r="AWJ763" s="31"/>
      <c r="AWK763" s="31"/>
      <c r="AWL763" s="31"/>
      <c r="AWM763" s="31"/>
      <c r="AWN763" s="31"/>
      <c r="AWO763" s="31"/>
      <c r="AWP763" s="31"/>
      <c r="AWQ763" s="31"/>
      <c r="AWR763" s="31"/>
      <c r="AWS763" s="31"/>
      <c r="AWT763" s="31"/>
      <c r="AWU763" s="31"/>
      <c r="AWV763" s="31"/>
      <c r="AWW763" s="31"/>
      <c r="AWX763" s="31"/>
      <c r="AWY763" s="31"/>
      <c r="AWZ763" s="31"/>
      <c r="AXA763" s="31"/>
      <c r="AXB763" s="31"/>
      <c r="AXC763" s="31"/>
      <c r="AXD763" s="31"/>
      <c r="AXE763" s="31"/>
      <c r="AXF763" s="31"/>
      <c r="AXG763" s="31"/>
      <c r="AXH763" s="31"/>
      <c r="AXI763" s="31"/>
      <c r="AXJ763" s="31"/>
      <c r="AXK763" s="31"/>
      <c r="AXL763" s="31"/>
      <c r="AXM763" s="31"/>
      <c r="AXN763" s="31"/>
      <c r="AXO763" s="31"/>
      <c r="AXP763" s="31"/>
      <c r="AXQ763" s="31"/>
      <c r="AXR763" s="31"/>
      <c r="AXS763" s="31"/>
      <c r="AXT763" s="31"/>
      <c r="AXU763" s="31"/>
      <c r="AXV763" s="31"/>
      <c r="AXW763" s="31"/>
      <c r="AXX763" s="31"/>
      <c r="AXY763" s="31"/>
      <c r="AXZ763" s="31"/>
      <c r="AYA763" s="31"/>
      <c r="AYB763" s="31"/>
      <c r="AYC763" s="31"/>
      <c r="AYD763" s="31"/>
      <c r="AYE763" s="31"/>
      <c r="AYF763" s="31"/>
      <c r="AYG763" s="31"/>
      <c r="AYH763" s="31"/>
      <c r="AYI763" s="31"/>
      <c r="AYJ763" s="31"/>
      <c r="AYK763" s="31"/>
      <c r="AYL763" s="31"/>
      <c r="AYM763" s="31"/>
      <c r="AYN763" s="31"/>
      <c r="AYO763" s="31"/>
      <c r="AYP763" s="31"/>
      <c r="AYQ763" s="31"/>
      <c r="AYR763" s="31"/>
      <c r="AYS763" s="31"/>
      <c r="AYT763" s="31"/>
      <c r="AYU763" s="31"/>
      <c r="AYV763" s="31"/>
      <c r="AYW763" s="31"/>
      <c r="AYX763" s="31"/>
      <c r="AYY763" s="31"/>
      <c r="AYZ763" s="31"/>
      <c r="AZA763" s="31"/>
      <c r="AZB763" s="31"/>
      <c r="AZC763" s="31"/>
      <c r="AZD763" s="31"/>
      <c r="AZE763" s="31"/>
      <c r="AZF763" s="31"/>
      <c r="AZG763" s="31"/>
      <c r="AZH763" s="31"/>
      <c r="AZI763" s="31"/>
      <c r="AZJ763" s="31"/>
      <c r="AZK763" s="31"/>
      <c r="AZL763" s="31"/>
      <c r="AZM763" s="31"/>
      <c r="AZN763" s="31"/>
      <c r="AZO763" s="31"/>
      <c r="AZP763" s="31"/>
      <c r="AZQ763" s="31"/>
      <c r="AZR763" s="31"/>
      <c r="AZS763" s="31"/>
      <c r="AZT763" s="31"/>
      <c r="AZU763" s="31"/>
      <c r="AZV763" s="31"/>
      <c r="AZW763" s="31"/>
      <c r="AZX763" s="31"/>
      <c r="AZY763" s="31"/>
      <c r="AZZ763" s="31"/>
      <c r="BAA763" s="31"/>
      <c r="BAB763" s="31"/>
      <c r="BAC763" s="31"/>
      <c r="BAD763" s="31"/>
      <c r="BAE763" s="31"/>
      <c r="BAF763" s="31"/>
      <c r="BAG763" s="31"/>
      <c r="BAH763" s="31"/>
      <c r="BAI763" s="31"/>
      <c r="BAJ763" s="31"/>
      <c r="BAK763" s="31"/>
      <c r="BAL763" s="31"/>
      <c r="BAM763" s="31"/>
      <c r="BAN763" s="31"/>
      <c r="BAO763" s="31"/>
      <c r="BAP763" s="31"/>
      <c r="BAQ763" s="31"/>
      <c r="BAR763" s="31"/>
      <c r="BAS763" s="31"/>
      <c r="BAT763" s="31"/>
      <c r="BAU763" s="31"/>
      <c r="BAV763" s="31"/>
      <c r="BAW763" s="31"/>
      <c r="BAX763" s="31"/>
      <c r="BAY763" s="31"/>
      <c r="BAZ763" s="31"/>
      <c r="BBA763" s="31"/>
      <c r="BBB763" s="31"/>
      <c r="BBC763" s="31"/>
      <c r="BBD763" s="31"/>
      <c r="BBE763" s="31"/>
      <c r="BBF763" s="31"/>
      <c r="BBG763" s="31"/>
      <c r="BBH763" s="31"/>
      <c r="BBI763" s="31"/>
      <c r="BBJ763" s="31"/>
      <c r="BBK763" s="31"/>
      <c r="BBL763" s="31"/>
      <c r="BBM763" s="31"/>
      <c r="BBN763" s="31"/>
      <c r="BBO763" s="31"/>
      <c r="BBP763" s="31"/>
      <c r="BBQ763" s="31"/>
      <c r="BBR763" s="31"/>
      <c r="BBS763" s="31"/>
      <c r="BBT763" s="31"/>
      <c r="BBU763" s="31"/>
      <c r="BBV763" s="31"/>
      <c r="BBW763" s="31"/>
      <c r="BBX763" s="31"/>
      <c r="BBY763" s="31"/>
      <c r="BBZ763" s="31"/>
      <c r="BCA763" s="31"/>
      <c r="BCB763" s="31"/>
      <c r="BCC763" s="31"/>
      <c r="BCD763" s="31"/>
      <c r="BCE763" s="31"/>
      <c r="BCF763" s="31"/>
      <c r="BCG763" s="31"/>
      <c r="BCH763" s="31"/>
      <c r="BCI763" s="31"/>
      <c r="BCJ763" s="31"/>
      <c r="BCK763" s="31"/>
      <c r="BCL763" s="31"/>
      <c r="BCM763" s="31"/>
      <c r="BCN763" s="31"/>
      <c r="BCO763" s="31"/>
      <c r="BCP763" s="31"/>
      <c r="BCQ763" s="31"/>
      <c r="BCR763" s="31"/>
      <c r="BCS763" s="31"/>
      <c r="BCT763" s="31"/>
      <c r="BCU763" s="31"/>
      <c r="BCV763" s="31"/>
      <c r="BCW763" s="31"/>
      <c r="BCX763" s="31"/>
      <c r="BCY763" s="31"/>
      <c r="BCZ763" s="31"/>
      <c r="BDA763" s="31"/>
      <c r="BDB763" s="31"/>
      <c r="BDC763" s="31"/>
      <c r="BDD763" s="31"/>
      <c r="BDE763" s="31"/>
      <c r="BDF763" s="31"/>
      <c r="BDG763" s="31"/>
      <c r="BDH763" s="31"/>
      <c r="BDI763" s="31"/>
      <c r="BDJ763" s="31"/>
      <c r="BDK763" s="31"/>
      <c r="BDL763" s="31"/>
      <c r="BDM763" s="31"/>
      <c r="BDN763" s="31"/>
      <c r="BDO763" s="31"/>
      <c r="BDP763" s="31"/>
      <c r="BDQ763" s="31"/>
      <c r="BDR763" s="31"/>
      <c r="BDS763" s="31"/>
      <c r="BDT763" s="31"/>
      <c r="BDU763" s="31"/>
      <c r="BDV763" s="31"/>
      <c r="BDW763" s="31"/>
      <c r="BDX763" s="31"/>
      <c r="BDY763" s="31"/>
      <c r="BDZ763" s="31"/>
      <c r="BEA763" s="31"/>
      <c r="BEB763" s="31"/>
      <c r="BEC763" s="31"/>
      <c r="BED763" s="31"/>
      <c r="BEE763" s="31"/>
      <c r="BEF763" s="31"/>
      <c r="BEG763" s="31"/>
      <c r="BEH763" s="31"/>
      <c r="BEI763" s="31"/>
      <c r="BEJ763" s="31"/>
      <c r="BEK763" s="31"/>
      <c r="BEL763" s="31"/>
      <c r="BEM763" s="31"/>
      <c r="BEN763" s="31"/>
      <c r="BEO763" s="31"/>
      <c r="BEP763" s="31"/>
      <c r="BEQ763" s="31"/>
      <c r="BER763" s="31"/>
      <c r="BES763" s="31"/>
      <c r="BET763" s="31"/>
      <c r="BEU763" s="31"/>
      <c r="BEV763" s="31"/>
      <c r="BEW763" s="31"/>
      <c r="BEX763" s="31"/>
      <c r="BEY763" s="31"/>
      <c r="BEZ763" s="31"/>
      <c r="BFA763" s="31"/>
      <c r="BFB763" s="31"/>
      <c r="BFC763" s="31"/>
      <c r="BFD763" s="31"/>
      <c r="BFE763" s="31"/>
      <c r="BFF763" s="31"/>
      <c r="BFG763" s="31"/>
      <c r="BFH763" s="31"/>
      <c r="BFI763" s="31"/>
      <c r="BFJ763" s="31"/>
      <c r="BFK763" s="31"/>
      <c r="BFL763" s="31"/>
      <c r="BFM763" s="31"/>
      <c r="BFN763" s="31"/>
      <c r="BFO763" s="31"/>
      <c r="BFP763" s="31"/>
      <c r="BFQ763" s="31"/>
      <c r="BFR763" s="31"/>
      <c r="BFS763" s="31"/>
      <c r="BFT763" s="31"/>
      <c r="BFU763" s="31"/>
      <c r="BFV763" s="31"/>
      <c r="BFW763" s="31"/>
      <c r="BFX763" s="31"/>
      <c r="BFY763" s="31"/>
      <c r="BFZ763" s="31"/>
      <c r="BGA763" s="31"/>
      <c r="BGB763" s="31"/>
      <c r="BGC763" s="31"/>
      <c r="BGD763" s="31"/>
      <c r="BGE763" s="31"/>
      <c r="BGF763" s="31"/>
      <c r="BGG763" s="31"/>
      <c r="BGH763" s="31"/>
      <c r="BGI763" s="31"/>
      <c r="BGJ763" s="31"/>
      <c r="BGK763" s="31"/>
      <c r="BGL763" s="31"/>
      <c r="BGM763" s="31"/>
      <c r="BGN763" s="31"/>
      <c r="BGO763" s="31"/>
      <c r="BGP763" s="31"/>
      <c r="BGQ763" s="31"/>
      <c r="BGR763" s="31"/>
      <c r="BGS763" s="31"/>
      <c r="BGT763" s="31"/>
      <c r="BGU763" s="31"/>
      <c r="BGV763" s="31"/>
      <c r="BGW763" s="31"/>
      <c r="BGX763" s="31"/>
      <c r="BGY763" s="31"/>
      <c r="BGZ763" s="31"/>
      <c r="BHA763" s="31"/>
      <c r="BHB763" s="31"/>
      <c r="BHC763" s="31"/>
      <c r="BHD763" s="31"/>
      <c r="BHE763" s="31"/>
      <c r="BHF763" s="31"/>
      <c r="BHG763" s="31"/>
      <c r="BHH763" s="31"/>
      <c r="BHI763" s="31"/>
      <c r="BHJ763" s="31"/>
      <c r="BHK763" s="31"/>
      <c r="BHL763" s="31"/>
      <c r="BHM763" s="31"/>
      <c r="BHN763" s="31"/>
      <c r="BHO763" s="31"/>
      <c r="BHP763" s="31"/>
      <c r="BHQ763" s="31"/>
      <c r="BHR763" s="31"/>
      <c r="BHS763" s="31"/>
      <c r="BHT763" s="31"/>
      <c r="BHU763" s="31"/>
      <c r="BHV763" s="31"/>
      <c r="BHW763" s="31"/>
      <c r="BHX763" s="31"/>
      <c r="BHY763" s="31"/>
      <c r="BHZ763" s="31"/>
      <c r="BIA763" s="31"/>
      <c r="BIB763" s="31"/>
      <c r="BIC763" s="31"/>
      <c r="BID763" s="31"/>
      <c r="BIE763" s="31"/>
      <c r="BIF763" s="31"/>
      <c r="BIG763" s="31"/>
      <c r="BIH763" s="31"/>
      <c r="BII763" s="31"/>
      <c r="BIJ763" s="31"/>
      <c r="BIK763" s="31"/>
      <c r="BIL763" s="31"/>
      <c r="BIM763" s="31"/>
      <c r="BIN763" s="31"/>
      <c r="BIO763" s="31"/>
      <c r="BIP763" s="31"/>
      <c r="BIQ763" s="31"/>
      <c r="BIR763" s="31"/>
      <c r="BIS763" s="31"/>
      <c r="BIT763" s="31"/>
      <c r="BIU763" s="31"/>
      <c r="BIV763" s="31"/>
      <c r="BIW763" s="31"/>
      <c r="BIX763" s="31"/>
      <c r="BIY763" s="31"/>
      <c r="BIZ763" s="31"/>
      <c r="BJA763" s="31"/>
      <c r="BJB763" s="31"/>
      <c r="BJC763" s="31"/>
      <c r="BJD763" s="31"/>
      <c r="BJE763" s="31"/>
      <c r="BJF763" s="31"/>
      <c r="BJG763" s="31"/>
      <c r="BJH763" s="31"/>
      <c r="BJI763" s="31"/>
      <c r="BJJ763" s="31"/>
      <c r="BJK763" s="31"/>
      <c r="BJL763" s="31"/>
      <c r="BJM763" s="31"/>
      <c r="BJN763" s="31"/>
      <c r="BJO763" s="31"/>
      <c r="BJP763" s="31"/>
      <c r="BJQ763" s="31"/>
      <c r="BJR763" s="31"/>
      <c r="BJS763" s="31"/>
      <c r="BJT763" s="31"/>
      <c r="BJU763" s="31"/>
      <c r="BJV763" s="31"/>
      <c r="BJW763" s="31"/>
      <c r="BJX763" s="31"/>
      <c r="BJY763" s="31"/>
      <c r="BJZ763" s="31"/>
      <c r="BKA763" s="31"/>
      <c r="BKB763" s="31"/>
      <c r="BKC763" s="31"/>
      <c r="BKD763" s="31"/>
      <c r="BKE763" s="31"/>
      <c r="BKF763" s="31"/>
      <c r="BKG763" s="31"/>
      <c r="BKH763" s="31"/>
      <c r="BKI763" s="31"/>
      <c r="BKJ763" s="31"/>
      <c r="BKK763" s="31"/>
      <c r="BKL763" s="31"/>
      <c r="BKM763" s="31"/>
      <c r="BKN763" s="31"/>
      <c r="BKO763" s="31"/>
      <c r="BKP763" s="31"/>
      <c r="BKQ763" s="31"/>
      <c r="BKR763" s="31"/>
      <c r="BKS763" s="31"/>
      <c r="BKT763" s="31"/>
      <c r="BKU763" s="31"/>
      <c r="BKV763" s="31"/>
      <c r="BKW763" s="31"/>
      <c r="BKX763" s="31"/>
      <c r="BKY763" s="31"/>
      <c r="BKZ763" s="31"/>
      <c r="BLA763" s="31"/>
      <c r="BLB763" s="31"/>
      <c r="BLC763" s="31"/>
      <c r="BLD763" s="31"/>
      <c r="BLE763" s="31"/>
      <c r="BLF763" s="31"/>
      <c r="BLG763" s="31"/>
      <c r="BLH763" s="31"/>
      <c r="BLI763" s="31"/>
      <c r="BLJ763" s="31"/>
      <c r="BLK763" s="31"/>
      <c r="BLL763" s="31"/>
      <c r="BLM763" s="31"/>
      <c r="BLN763" s="31"/>
      <c r="BLO763" s="31"/>
      <c r="BLP763" s="31"/>
      <c r="BLQ763" s="31"/>
      <c r="BLR763" s="31"/>
      <c r="BLS763" s="31"/>
      <c r="BLT763" s="31"/>
      <c r="BLU763" s="31"/>
      <c r="BLV763" s="31"/>
      <c r="BLW763" s="31"/>
      <c r="BLX763" s="31"/>
      <c r="BLY763" s="31"/>
      <c r="BLZ763" s="31"/>
      <c r="BMA763" s="31"/>
      <c r="BMB763" s="31"/>
      <c r="BMC763" s="31"/>
      <c r="BMD763" s="31"/>
      <c r="BME763" s="31"/>
      <c r="BMF763" s="31"/>
      <c r="BMG763" s="31"/>
      <c r="BMH763" s="31"/>
      <c r="BMI763" s="31"/>
      <c r="BMJ763" s="31"/>
      <c r="BMK763" s="31"/>
      <c r="BML763" s="31"/>
      <c r="BMM763" s="31"/>
      <c r="BMN763" s="31"/>
      <c r="BMO763" s="31"/>
      <c r="BMP763" s="31"/>
      <c r="BMQ763" s="31"/>
      <c r="BMR763" s="31"/>
      <c r="BMS763" s="31"/>
      <c r="BMT763" s="31"/>
      <c r="BMU763" s="31"/>
      <c r="BMV763" s="31"/>
      <c r="BMW763" s="31"/>
      <c r="BMX763" s="31"/>
      <c r="BMY763" s="31"/>
      <c r="BMZ763" s="31"/>
      <c r="BNA763" s="31"/>
      <c r="BNB763" s="31"/>
      <c r="BNC763" s="31"/>
      <c r="BND763" s="31"/>
      <c r="BNE763" s="31"/>
      <c r="BNF763" s="31"/>
      <c r="BNG763" s="31"/>
      <c r="BNH763" s="31"/>
      <c r="BNI763" s="31"/>
      <c r="BNJ763" s="31"/>
      <c r="BNK763" s="31"/>
      <c r="BNL763" s="31"/>
      <c r="BNM763" s="31"/>
      <c r="BNN763" s="31"/>
      <c r="BNO763" s="31"/>
      <c r="BNP763" s="31"/>
      <c r="BNQ763" s="31"/>
      <c r="BNR763" s="31"/>
      <c r="BNS763" s="31"/>
      <c r="BNT763" s="31"/>
      <c r="BNU763" s="31"/>
      <c r="BNV763" s="31"/>
      <c r="BNW763" s="31"/>
      <c r="BNX763" s="31"/>
      <c r="BNY763" s="31"/>
      <c r="BNZ763" s="31"/>
      <c r="BOA763" s="31"/>
      <c r="BOB763" s="31"/>
      <c r="BOC763" s="31"/>
      <c r="BOD763" s="31"/>
      <c r="BOE763" s="31"/>
      <c r="BOF763" s="31"/>
      <c r="BOG763" s="31"/>
      <c r="BOH763" s="31"/>
      <c r="BOI763" s="31"/>
      <c r="BOJ763" s="31"/>
      <c r="BOK763" s="31"/>
      <c r="BOL763" s="31"/>
      <c r="BOM763" s="31"/>
      <c r="BON763" s="31"/>
      <c r="BOO763" s="31"/>
      <c r="BOP763" s="31"/>
      <c r="BOQ763" s="31"/>
      <c r="BOR763" s="31"/>
      <c r="BOS763" s="31"/>
      <c r="BOT763" s="31"/>
      <c r="BOU763" s="31"/>
      <c r="BOV763" s="31"/>
      <c r="BOW763" s="31"/>
      <c r="BOX763" s="31"/>
      <c r="BOY763" s="31"/>
      <c r="BOZ763" s="31"/>
      <c r="BPA763" s="31"/>
      <c r="BPB763" s="31"/>
      <c r="BPC763" s="31"/>
      <c r="BPD763" s="31"/>
      <c r="BPE763" s="31"/>
      <c r="BPF763" s="31"/>
      <c r="BPG763" s="31"/>
      <c r="BPH763" s="31"/>
      <c r="BPI763" s="31"/>
      <c r="BPJ763" s="31"/>
      <c r="BPK763" s="31"/>
      <c r="BPL763" s="31"/>
      <c r="BPM763" s="31"/>
      <c r="BPN763" s="31"/>
      <c r="BPO763" s="31"/>
      <c r="BPP763" s="31"/>
      <c r="BPQ763" s="31"/>
      <c r="BPR763" s="31"/>
      <c r="BPS763" s="31"/>
      <c r="BPT763" s="31"/>
      <c r="BPU763" s="31"/>
      <c r="BPV763" s="31"/>
      <c r="BPW763" s="31"/>
      <c r="BPX763" s="31"/>
      <c r="BPY763" s="31"/>
      <c r="BPZ763" s="31"/>
      <c r="BQA763" s="31"/>
      <c r="BQB763" s="31"/>
      <c r="BQC763" s="31"/>
      <c r="BQD763" s="31"/>
      <c r="BQE763" s="31"/>
      <c r="BQF763" s="31"/>
      <c r="BQG763" s="31"/>
      <c r="BQH763" s="31"/>
      <c r="BQI763" s="31"/>
      <c r="BQJ763" s="31"/>
      <c r="BQK763" s="31"/>
      <c r="BQL763" s="31"/>
      <c r="BQM763" s="31"/>
      <c r="BQN763" s="31"/>
      <c r="BQO763" s="31"/>
      <c r="BQP763" s="31"/>
      <c r="BQQ763" s="31"/>
      <c r="BQR763" s="31"/>
      <c r="BQS763" s="31"/>
      <c r="BQT763" s="31"/>
      <c r="BQU763" s="31"/>
      <c r="BQV763" s="31"/>
      <c r="BQW763" s="31"/>
      <c r="BQX763" s="31"/>
      <c r="BQY763" s="31"/>
      <c r="BQZ763" s="31"/>
      <c r="BRA763" s="31"/>
      <c r="BRB763" s="31"/>
      <c r="BRC763" s="31"/>
      <c r="BRD763" s="31"/>
      <c r="BRE763" s="31"/>
      <c r="BRF763" s="31"/>
      <c r="BRG763" s="31"/>
      <c r="BRH763" s="31"/>
      <c r="BRI763" s="31"/>
      <c r="BRJ763" s="31"/>
      <c r="BRK763" s="31"/>
      <c r="BRL763" s="31"/>
      <c r="BRM763" s="31"/>
      <c r="BRN763" s="31"/>
      <c r="BRO763" s="31"/>
      <c r="BRP763" s="31"/>
      <c r="BRQ763" s="31"/>
      <c r="BRR763" s="31"/>
      <c r="BRS763" s="31"/>
      <c r="BRT763" s="31"/>
      <c r="BRU763" s="31"/>
      <c r="BRV763" s="31"/>
      <c r="BRW763" s="31"/>
      <c r="BRX763" s="31"/>
      <c r="BRY763" s="31"/>
      <c r="BRZ763" s="31"/>
      <c r="BSA763" s="31"/>
      <c r="BSB763" s="31"/>
      <c r="BSC763" s="31"/>
      <c r="BSD763" s="31"/>
      <c r="BSE763" s="31"/>
      <c r="BSF763" s="31"/>
      <c r="BSG763" s="31"/>
      <c r="BSH763" s="31"/>
      <c r="BSI763" s="31"/>
      <c r="BSJ763" s="31"/>
      <c r="BSK763" s="31"/>
      <c r="BSL763" s="31"/>
      <c r="BSM763" s="31"/>
      <c r="BSN763" s="31"/>
      <c r="BSO763" s="31"/>
      <c r="BSP763" s="31"/>
      <c r="BSQ763" s="31"/>
      <c r="BSR763" s="31"/>
      <c r="BSS763" s="31"/>
      <c r="BST763" s="31"/>
      <c r="BSU763" s="31"/>
      <c r="BSV763" s="31"/>
      <c r="BSW763" s="31"/>
      <c r="BSX763" s="31"/>
      <c r="BSY763" s="31"/>
      <c r="BSZ763" s="31"/>
      <c r="BTA763" s="31"/>
      <c r="BTB763" s="31"/>
      <c r="BTC763" s="31"/>
      <c r="BTD763" s="31"/>
      <c r="BTE763" s="31"/>
      <c r="BTF763" s="31"/>
      <c r="BTG763" s="31"/>
      <c r="BTH763" s="31"/>
      <c r="BTI763" s="31"/>
      <c r="BTJ763" s="31"/>
      <c r="BTK763" s="31"/>
      <c r="BTL763" s="31"/>
      <c r="BTM763" s="31"/>
      <c r="BTN763" s="31"/>
      <c r="BTO763" s="31"/>
      <c r="BTP763" s="31"/>
      <c r="BTQ763" s="31"/>
      <c r="BTR763" s="31"/>
      <c r="BTS763" s="31"/>
      <c r="BTT763" s="31"/>
      <c r="BTU763" s="31"/>
      <c r="BTV763" s="31"/>
      <c r="BTW763" s="31"/>
      <c r="BTX763" s="31"/>
      <c r="BTY763" s="31"/>
      <c r="BTZ763" s="31"/>
      <c r="BUA763" s="31"/>
      <c r="BUB763" s="31"/>
      <c r="BUC763" s="31"/>
      <c r="BUD763" s="31"/>
      <c r="BUE763" s="31"/>
      <c r="BUF763" s="31"/>
      <c r="BUG763" s="31"/>
      <c r="BUH763" s="31"/>
      <c r="BUI763" s="31"/>
      <c r="BUJ763" s="31"/>
      <c r="BUK763" s="31"/>
      <c r="BUL763" s="31"/>
      <c r="BUM763" s="31"/>
      <c r="BUN763" s="31"/>
      <c r="BUO763" s="31"/>
      <c r="BUP763" s="31"/>
      <c r="BUQ763" s="31"/>
      <c r="BUR763" s="31"/>
      <c r="BUS763" s="31"/>
      <c r="BUT763" s="31"/>
      <c r="BUU763" s="31"/>
      <c r="BUV763" s="31"/>
      <c r="BUW763" s="31"/>
      <c r="BUX763" s="31"/>
      <c r="BUY763" s="31"/>
      <c r="BUZ763" s="31"/>
      <c r="BVA763" s="31"/>
      <c r="BVB763" s="31"/>
      <c r="BVC763" s="31"/>
      <c r="BVD763" s="31"/>
      <c r="BVE763" s="31"/>
      <c r="BVF763" s="31"/>
      <c r="BVG763" s="31"/>
      <c r="BVH763" s="31"/>
      <c r="BVI763" s="31"/>
      <c r="BVJ763" s="31"/>
      <c r="BVK763" s="31"/>
      <c r="BVL763" s="31"/>
      <c r="BVM763" s="31"/>
      <c r="BVN763" s="31"/>
      <c r="BVO763" s="31"/>
      <c r="BVP763" s="31"/>
      <c r="BVQ763" s="31"/>
      <c r="BVR763" s="31"/>
      <c r="BVS763" s="31"/>
      <c r="BVT763" s="31"/>
      <c r="BVU763" s="31"/>
      <c r="BVV763" s="31"/>
      <c r="BVW763" s="31"/>
      <c r="BVX763" s="31"/>
      <c r="BVY763" s="31"/>
      <c r="BVZ763" s="31"/>
      <c r="BWA763" s="31"/>
      <c r="BWB763" s="31"/>
      <c r="BWC763" s="31"/>
      <c r="BWD763" s="31"/>
      <c r="BWE763" s="31"/>
      <c r="BWF763" s="31"/>
      <c r="BWG763" s="31"/>
      <c r="BWH763" s="31"/>
      <c r="BWI763" s="31"/>
      <c r="BWJ763" s="31"/>
      <c r="BWK763" s="31"/>
      <c r="BWL763" s="31"/>
      <c r="BWM763" s="31"/>
      <c r="BWN763" s="31"/>
      <c r="BWO763" s="31"/>
      <c r="BWP763" s="31"/>
      <c r="BWQ763" s="31"/>
      <c r="BWR763" s="31"/>
      <c r="BWS763" s="31"/>
      <c r="BWT763" s="31"/>
      <c r="BWU763" s="31"/>
      <c r="BWV763" s="31"/>
      <c r="BWW763" s="31"/>
      <c r="BWX763" s="31"/>
      <c r="BWY763" s="31"/>
      <c r="BWZ763" s="31"/>
      <c r="BXA763" s="31"/>
      <c r="BXB763" s="31"/>
      <c r="BXC763" s="31"/>
      <c r="BXD763" s="31"/>
      <c r="BXE763" s="31"/>
      <c r="BXF763" s="31"/>
      <c r="BXG763" s="31"/>
      <c r="BXH763" s="31"/>
      <c r="BXI763" s="31"/>
      <c r="BXJ763" s="31"/>
      <c r="BXK763" s="31"/>
      <c r="BXL763" s="31"/>
      <c r="BXM763" s="31"/>
      <c r="BXN763" s="31"/>
      <c r="BXO763" s="31"/>
      <c r="BXP763" s="31"/>
      <c r="BXQ763" s="31"/>
      <c r="BXR763" s="31"/>
      <c r="BXS763" s="31"/>
      <c r="BXT763" s="31"/>
      <c r="BXU763" s="31"/>
      <c r="BXV763" s="31"/>
      <c r="BXW763" s="31"/>
      <c r="BXX763" s="31"/>
      <c r="BXY763" s="31"/>
      <c r="BXZ763" s="31"/>
      <c r="BYA763" s="31"/>
      <c r="BYB763" s="31"/>
      <c r="BYC763" s="31"/>
      <c r="BYD763" s="31"/>
      <c r="BYE763" s="31"/>
      <c r="BYF763" s="31"/>
      <c r="BYG763" s="31"/>
      <c r="BYH763" s="31"/>
      <c r="BYI763" s="31"/>
      <c r="BYJ763" s="31"/>
      <c r="BYK763" s="31"/>
      <c r="BYL763" s="31"/>
      <c r="BYM763" s="31"/>
      <c r="BYN763" s="31"/>
      <c r="BYO763" s="31"/>
      <c r="BYP763" s="31"/>
      <c r="BYQ763" s="31"/>
      <c r="BYR763" s="31"/>
      <c r="BYS763" s="31"/>
      <c r="BYT763" s="31"/>
      <c r="BYU763" s="31"/>
      <c r="BYV763" s="31"/>
      <c r="BYW763" s="31"/>
      <c r="BYX763" s="31"/>
      <c r="BYY763" s="31"/>
      <c r="BYZ763" s="31"/>
      <c r="BZA763" s="31"/>
      <c r="BZB763" s="31"/>
      <c r="BZC763" s="31"/>
      <c r="BZD763" s="31"/>
      <c r="BZE763" s="31"/>
      <c r="BZF763" s="31"/>
      <c r="BZG763" s="31"/>
      <c r="BZH763" s="31"/>
      <c r="BZI763" s="31"/>
      <c r="BZJ763" s="31"/>
      <c r="BZK763" s="31"/>
      <c r="BZL763" s="31"/>
      <c r="BZM763" s="31"/>
      <c r="BZN763" s="31"/>
      <c r="BZO763" s="31"/>
      <c r="BZP763" s="31"/>
      <c r="BZQ763" s="31"/>
      <c r="BZR763" s="31"/>
      <c r="BZS763" s="31"/>
      <c r="BZT763" s="31"/>
      <c r="BZU763" s="31"/>
      <c r="BZV763" s="31"/>
      <c r="BZW763" s="31"/>
      <c r="BZX763" s="31"/>
      <c r="BZY763" s="31"/>
      <c r="BZZ763" s="31"/>
      <c r="CAA763" s="31"/>
      <c r="CAB763" s="31"/>
      <c r="CAC763" s="31"/>
      <c r="CAD763" s="31"/>
      <c r="CAE763" s="31"/>
      <c r="CAF763" s="31"/>
      <c r="CAG763" s="31"/>
      <c r="CAH763" s="31"/>
      <c r="CAI763" s="31"/>
      <c r="CAJ763" s="31"/>
      <c r="CAK763" s="31"/>
      <c r="CAL763" s="31"/>
      <c r="CAM763" s="31"/>
      <c r="CAN763" s="31"/>
      <c r="CAO763" s="31"/>
      <c r="CAP763" s="31"/>
      <c r="CAQ763" s="31"/>
      <c r="CAR763" s="31"/>
      <c r="CAS763" s="31"/>
      <c r="CAT763" s="31"/>
      <c r="CAU763" s="31"/>
      <c r="CAV763" s="31"/>
      <c r="CAW763" s="31"/>
      <c r="CAX763" s="31"/>
      <c r="CAY763" s="31"/>
      <c r="CAZ763" s="31"/>
      <c r="CBA763" s="31"/>
      <c r="CBB763" s="31"/>
      <c r="CBC763" s="31"/>
      <c r="CBD763" s="31"/>
      <c r="CBE763" s="31"/>
      <c r="CBF763" s="31"/>
      <c r="CBG763" s="31"/>
      <c r="CBH763" s="31"/>
      <c r="CBI763" s="31"/>
      <c r="CBJ763" s="31"/>
      <c r="CBK763" s="31"/>
      <c r="CBL763" s="31"/>
      <c r="CBM763" s="31"/>
      <c r="CBN763" s="31"/>
      <c r="CBO763" s="31"/>
      <c r="CBP763" s="31"/>
      <c r="CBQ763" s="31"/>
      <c r="CBR763" s="31"/>
      <c r="CBS763" s="31"/>
      <c r="CBT763" s="31"/>
      <c r="CBU763" s="31"/>
      <c r="CBV763" s="31"/>
      <c r="CBW763" s="31"/>
      <c r="CBX763" s="31"/>
      <c r="CBY763" s="31"/>
      <c r="CBZ763" s="31"/>
      <c r="CCA763" s="31"/>
      <c r="CCB763" s="31"/>
      <c r="CCC763" s="31"/>
      <c r="CCD763" s="31"/>
      <c r="CCE763" s="31"/>
      <c r="CCF763" s="31"/>
      <c r="CCG763" s="31"/>
      <c r="CCH763" s="31"/>
      <c r="CCI763" s="31"/>
      <c r="CCJ763" s="31"/>
      <c r="CCK763" s="31"/>
      <c r="CCL763" s="31"/>
      <c r="CCM763" s="31"/>
      <c r="CCN763" s="31"/>
      <c r="CCO763" s="31"/>
      <c r="CCP763" s="31"/>
      <c r="CCQ763" s="31"/>
      <c r="CCR763" s="31"/>
      <c r="CCS763" s="31"/>
      <c r="CCT763" s="31"/>
      <c r="CCU763" s="31"/>
      <c r="CCV763" s="31"/>
      <c r="CCW763" s="31"/>
      <c r="CCX763" s="31"/>
      <c r="CCY763" s="31"/>
      <c r="CCZ763" s="31"/>
      <c r="CDA763" s="31"/>
      <c r="CDB763" s="31"/>
      <c r="CDC763" s="31"/>
      <c r="CDD763" s="31"/>
      <c r="CDE763" s="31"/>
      <c r="CDF763" s="31"/>
      <c r="CDG763" s="31"/>
      <c r="CDH763" s="31"/>
      <c r="CDI763" s="31"/>
      <c r="CDJ763" s="31"/>
      <c r="CDK763" s="31"/>
      <c r="CDL763" s="31"/>
      <c r="CDM763" s="31"/>
      <c r="CDN763" s="31"/>
      <c r="CDO763" s="31"/>
      <c r="CDP763" s="31"/>
      <c r="CDQ763" s="31"/>
      <c r="CDR763" s="31"/>
      <c r="CDS763" s="31"/>
      <c r="CDT763" s="31"/>
      <c r="CDU763" s="31"/>
      <c r="CDV763" s="31"/>
      <c r="CDW763" s="31"/>
      <c r="CDX763" s="31"/>
      <c r="CDY763" s="31"/>
      <c r="CDZ763" s="31"/>
      <c r="CEA763" s="31"/>
      <c r="CEB763" s="31"/>
      <c r="CEC763" s="31"/>
      <c r="CED763" s="31"/>
      <c r="CEE763" s="31"/>
      <c r="CEF763" s="31"/>
      <c r="CEG763" s="31"/>
      <c r="CEH763" s="31"/>
      <c r="CEI763" s="31"/>
      <c r="CEJ763" s="31"/>
      <c r="CEK763" s="31"/>
      <c r="CEL763" s="31"/>
      <c r="CEM763" s="31"/>
      <c r="CEN763" s="31"/>
      <c r="CEO763" s="31"/>
      <c r="CEP763" s="31"/>
      <c r="CEQ763" s="31"/>
      <c r="CER763" s="31"/>
      <c r="CES763" s="31"/>
      <c r="CET763" s="31"/>
      <c r="CEU763" s="31"/>
      <c r="CEV763" s="31"/>
      <c r="CEW763" s="31"/>
      <c r="CEX763" s="31"/>
      <c r="CEY763" s="31"/>
      <c r="CEZ763" s="31"/>
      <c r="CFA763" s="31"/>
      <c r="CFB763" s="31"/>
      <c r="CFC763" s="31"/>
      <c r="CFD763" s="31"/>
      <c r="CFE763" s="31"/>
      <c r="CFF763" s="31"/>
      <c r="CFG763" s="31"/>
      <c r="CFH763" s="31"/>
      <c r="CFI763" s="31"/>
      <c r="CFJ763" s="31"/>
      <c r="CFK763" s="31"/>
      <c r="CFL763" s="31"/>
      <c r="CFM763" s="31"/>
      <c r="CFN763" s="31"/>
      <c r="CFO763" s="31"/>
      <c r="CFP763" s="31"/>
      <c r="CFQ763" s="31"/>
      <c r="CFR763" s="31"/>
      <c r="CFS763" s="31"/>
      <c r="CFT763" s="31"/>
      <c r="CFU763" s="31"/>
      <c r="CFV763" s="31"/>
      <c r="CFW763" s="31"/>
      <c r="CFX763" s="31"/>
      <c r="CFY763" s="31"/>
      <c r="CFZ763" s="31"/>
      <c r="CGA763" s="31"/>
      <c r="CGB763" s="31"/>
      <c r="CGC763" s="31"/>
      <c r="CGD763" s="31"/>
      <c r="CGE763" s="31"/>
      <c r="CGF763" s="31"/>
      <c r="CGG763" s="31"/>
      <c r="CGH763" s="31"/>
      <c r="CGI763" s="31"/>
      <c r="CGJ763" s="31"/>
      <c r="CGK763" s="31"/>
      <c r="CGL763" s="31"/>
      <c r="CGM763" s="31"/>
      <c r="CGN763" s="31"/>
      <c r="CGO763" s="31"/>
      <c r="CGP763" s="31"/>
      <c r="CGQ763" s="31"/>
      <c r="CGR763" s="31"/>
      <c r="CGS763" s="31"/>
      <c r="CGT763" s="31"/>
      <c r="CGU763" s="31"/>
      <c r="CGV763" s="31"/>
      <c r="CGW763" s="31"/>
      <c r="CGX763" s="31"/>
      <c r="CGY763" s="31"/>
      <c r="CGZ763" s="31"/>
      <c r="CHA763" s="31"/>
      <c r="CHB763" s="31"/>
      <c r="CHC763" s="31"/>
      <c r="CHD763" s="31"/>
      <c r="CHE763" s="31"/>
      <c r="CHF763" s="31"/>
      <c r="CHG763" s="31"/>
      <c r="CHH763" s="31"/>
      <c r="CHI763" s="31"/>
      <c r="CHJ763" s="31"/>
      <c r="CHK763" s="31"/>
      <c r="CHL763" s="31"/>
      <c r="CHM763" s="31"/>
      <c r="CHN763" s="31"/>
      <c r="CHO763" s="31"/>
      <c r="CHP763" s="31"/>
      <c r="CHQ763" s="31"/>
      <c r="CHR763" s="31"/>
      <c r="CHS763" s="31"/>
      <c r="CHT763" s="31"/>
      <c r="CHU763" s="31"/>
      <c r="CHV763" s="31"/>
      <c r="CHW763" s="31"/>
      <c r="CHX763" s="31"/>
      <c r="CHY763" s="31"/>
      <c r="CHZ763" s="31"/>
      <c r="CIA763" s="31"/>
      <c r="CIB763" s="31"/>
      <c r="CIC763" s="31"/>
      <c r="CID763" s="31"/>
      <c r="CIE763" s="31"/>
      <c r="CIF763" s="31"/>
      <c r="CIG763" s="31"/>
      <c r="CIH763" s="31"/>
      <c r="CII763" s="31"/>
      <c r="CIJ763" s="31"/>
      <c r="CIK763" s="31"/>
      <c r="CIL763" s="31"/>
      <c r="CIM763" s="31"/>
      <c r="CIN763" s="31"/>
      <c r="CIO763" s="31"/>
      <c r="CIP763" s="31"/>
      <c r="CIQ763" s="31"/>
      <c r="CIR763" s="31"/>
      <c r="CIS763" s="31"/>
      <c r="CIT763" s="31"/>
      <c r="CIU763" s="31"/>
      <c r="CIV763" s="31"/>
      <c r="CIW763" s="31"/>
      <c r="CIX763" s="31"/>
      <c r="CIY763" s="31"/>
      <c r="CIZ763" s="31"/>
      <c r="CJA763" s="31"/>
      <c r="CJB763" s="31"/>
      <c r="CJC763" s="31"/>
      <c r="CJD763" s="31"/>
      <c r="CJE763" s="31"/>
      <c r="CJF763" s="31"/>
      <c r="CJG763" s="31"/>
      <c r="CJH763" s="31"/>
      <c r="CJI763" s="31"/>
      <c r="CJJ763" s="31"/>
      <c r="CJK763" s="31"/>
      <c r="CJL763" s="31"/>
      <c r="CJM763" s="31"/>
      <c r="CJN763" s="31"/>
      <c r="CJO763" s="31"/>
      <c r="CJP763" s="31"/>
      <c r="CJQ763" s="31"/>
      <c r="CJR763" s="31"/>
      <c r="CJS763" s="31"/>
      <c r="CJT763" s="31"/>
      <c r="CJU763" s="31"/>
      <c r="CJV763" s="31"/>
      <c r="CJW763" s="31"/>
      <c r="CJX763" s="31"/>
      <c r="CJY763" s="31"/>
      <c r="CJZ763" s="31"/>
      <c r="CKA763" s="31"/>
      <c r="CKB763" s="31"/>
      <c r="CKC763" s="31"/>
      <c r="CKD763" s="31"/>
      <c r="CKE763" s="31"/>
      <c r="CKF763" s="31"/>
      <c r="CKG763" s="31"/>
      <c r="CKH763" s="31"/>
      <c r="CKI763" s="31"/>
      <c r="CKJ763" s="31"/>
      <c r="CKK763" s="31"/>
      <c r="CKL763" s="31"/>
      <c r="CKM763" s="31"/>
      <c r="CKN763" s="31"/>
      <c r="CKO763" s="31"/>
      <c r="CKP763" s="31"/>
      <c r="CKQ763" s="31"/>
      <c r="CKR763" s="31"/>
      <c r="CKS763" s="31"/>
      <c r="CKT763" s="31"/>
      <c r="CKU763" s="31"/>
      <c r="CKV763" s="31"/>
      <c r="CKW763" s="31"/>
      <c r="CKX763" s="31"/>
      <c r="CKY763" s="31"/>
      <c r="CKZ763" s="31"/>
      <c r="CLA763" s="31"/>
      <c r="CLB763" s="31"/>
      <c r="CLC763" s="31"/>
      <c r="CLD763" s="31"/>
      <c r="CLE763" s="31"/>
      <c r="CLF763" s="31"/>
      <c r="CLG763" s="31"/>
      <c r="CLH763" s="31"/>
      <c r="CLI763" s="31"/>
      <c r="CLJ763" s="31"/>
      <c r="CLK763" s="31"/>
      <c r="CLL763" s="31"/>
      <c r="CLM763" s="31"/>
      <c r="CLN763" s="31"/>
      <c r="CLO763" s="31"/>
      <c r="CLP763" s="31"/>
      <c r="CLQ763" s="31"/>
      <c r="CLR763" s="31"/>
      <c r="CLS763" s="31"/>
      <c r="CLT763" s="31"/>
      <c r="CLU763" s="31"/>
      <c r="CLV763" s="31"/>
      <c r="CLW763" s="31"/>
      <c r="CLX763" s="31"/>
      <c r="CLY763" s="31"/>
      <c r="CLZ763" s="31"/>
      <c r="CMA763" s="31"/>
      <c r="CMB763" s="31"/>
      <c r="CMC763" s="31"/>
      <c r="CMD763" s="31"/>
      <c r="CME763" s="31"/>
      <c r="CMF763" s="31"/>
      <c r="CMG763" s="31"/>
      <c r="CMH763" s="31"/>
      <c r="CMI763" s="31"/>
      <c r="CMJ763" s="31"/>
      <c r="CMK763" s="31"/>
      <c r="CML763" s="31"/>
      <c r="CMM763" s="31"/>
      <c r="CMN763" s="31"/>
      <c r="CMO763" s="31"/>
      <c r="CMP763" s="31"/>
      <c r="CMQ763" s="31"/>
      <c r="CMR763" s="31"/>
      <c r="CMS763" s="31"/>
      <c r="CMT763" s="31"/>
      <c r="CMU763" s="31"/>
      <c r="CMV763" s="31"/>
      <c r="CMW763" s="31"/>
      <c r="CMX763" s="31"/>
      <c r="CMY763" s="31"/>
      <c r="CMZ763" s="31"/>
      <c r="CNA763" s="31"/>
      <c r="CNB763" s="31"/>
      <c r="CNC763" s="31"/>
      <c r="CND763" s="31"/>
      <c r="CNE763" s="31"/>
      <c r="CNF763" s="31"/>
      <c r="CNG763" s="31"/>
      <c r="CNH763" s="31"/>
      <c r="CNI763" s="31"/>
      <c r="CNJ763" s="31"/>
      <c r="CNK763" s="31"/>
      <c r="CNL763" s="31"/>
      <c r="CNM763" s="31"/>
      <c r="CNN763" s="31"/>
      <c r="CNO763" s="31"/>
      <c r="CNP763" s="31"/>
      <c r="CNQ763" s="31"/>
      <c r="CNR763" s="31"/>
      <c r="CNS763" s="31"/>
      <c r="CNT763" s="31"/>
      <c r="CNU763" s="31"/>
      <c r="CNV763" s="31"/>
      <c r="CNW763" s="31"/>
      <c r="CNX763" s="31"/>
      <c r="CNY763" s="31"/>
      <c r="CNZ763" s="31"/>
      <c r="COA763" s="31"/>
      <c r="COB763" s="31"/>
      <c r="COC763" s="31"/>
      <c r="COD763" s="31"/>
      <c r="COE763" s="31"/>
      <c r="COF763" s="31"/>
      <c r="COG763" s="31"/>
      <c r="COH763" s="31"/>
      <c r="COI763" s="31"/>
      <c r="COJ763" s="31"/>
      <c r="COK763" s="31"/>
      <c r="COL763" s="31"/>
      <c r="COM763" s="31"/>
      <c r="CON763" s="31"/>
      <c r="COO763" s="31"/>
      <c r="COP763" s="31"/>
      <c r="COQ763" s="31"/>
      <c r="COR763" s="31"/>
      <c r="COS763" s="31"/>
      <c r="COT763" s="31"/>
      <c r="COU763" s="31"/>
      <c r="COV763" s="31"/>
      <c r="COW763" s="31"/>
      <c r="COX763" s="31"/>
      <c r="COY763" s="31"/>
      <c r="COZ763" s="31"/>
      <c r="CPA763" s="31"/>
      <c r="CPB763" s="31"/>
      <c r="CPC763" s="31"/>
      <c r="CPD763" s="31"/>
      <c r="CPE763" s="31"/>
      <c r="CPF763" s="31"/>
      <c r="CPG763" s="31"/>
      <c r="CPH763" s="31"/>
      <c r="CPI763" s="31"/>
      <c r="CPJ763" s="31"/>
      <c r="CPK763" s="31"/>
      <c r="CPL763" s="31"/>
      <c r="CPM763" s="31"/>
      <c r="CPN763" s="31"/>
      <c r="CPO763" s="31"/>
      <c r="CPP763" s="31"/>
      <c r="CPQ763" s="31"/>
      <c r="CPR763" s="31"/>
      <c r="CPS763" s="31"/>
      <c r="CPT763" s="31"/>
      <c r="CPU763" s="31"/>
      <c r="CPV763" s="31"/>
      <c r="CPW763" s="31"/>
      <c r="CPX763" s="31"/>
      <c r="CPY763" s="31"/>
      <c r="CPZ763" s="31"/>
      <c r="CQA763" s="31"/>
      <c r="CQB763" s="31"/>
      <c r="CQC763" s="31"/>
      <c r="CQD763" s="31"/>
      <c r="CQE763" s="31"/>
      <c r="CQF763" s="31"/>
      <c r="CQG763" s="31"/>
      <c r="CQH763" s="31"/>
      <c r="CQI763" s="31"/>
      <c r="CQJ763" s="31"/>
      <c r="CQK763" s="31"/>
      <c r="CQL763" s="31"/>
      <c r="CQM763" s="31"/>
      <c r="CQN763" s="31"/>
      <c r="CQO763" s="31"/>
      <c r="CQP763" s="31"/>
      <c r="CQQ763" s="31"/>
      <c r="CQR763" s="31"/>
      <c r="CQS763" s="31"/>
      <c r="CQT763" s="31"/>
      <c r="CQU763" s="31"/>
      <c r="CQV763" s="31"/>
      <c r="CQW763" s="31"/>
      <c r="CQX763" s="31"/>
      <c r="CQY763" s="31"/>
      <c r="CQZ763" s="31"/>
      <c r="CRA763" s="31"/>
      <c r="CRB763" s="31"/>
      <c r="CRC763" s="31"/>
      <c r="CRD763" s="31"/>
      <c r="CRE763" s="31"/>
      <c r="CRF763" s="31"/>
      <c r="CRG763" s="31"/>
      <c r="CRH763" s="31"/>
      <c r="CRI763" s="31"/>
      <c r="CRJ763" s="31"/>
      <c r="CRK763" s="31"/>
      <c r="CRL763" s="31"/>
      <c r="CRM763" s="31"/>
      <c r="CRN763" s="31"/>
      <c r="CRO763" s="31"/>
      <c r="CRP763" s="31"/>
      <c r="CRQ763" s="31"/>
      <c r="CRR763" s="31"/>
      <c r="CRS763" s="31"/>
      <c r="CRT763" s="31"/>
      <c r="CRU763" s="31"/>
      <c r="CRV763" s="31"/>
      <c r="CRW763" s="31"/>
      <c r="CRX763" s="31"/>
      <c r="CRY763" s="31"/>
      <c r="CRZ763" s="31"/>
      <c r="CSA763" s="31"/>
      <c r="CSB763" s="31"/>
      <c r="CSC763" s="31"/>
      <c r="CSD763" s="31"/>
      <c r="CSE763" s="31"/>
      <c r="CSF763" s="31"/>
      <c r="CSG763" s="31"/>
      <c r="CSH763" s="31"/>
      <c r="CSI763" s="31"/>
      <c r="CSJ763" s="31"/>
      <c r="CSK763" s="31"/>
      <c r="CSL763" s="31"/>
      <c r="CSM763" s="31"/>
      <c r="CSN763" s="31"/>
      <c r="CSO763" s="31"/>
      <c r="CSP763" s="31"/>
      <c r="CSQ763" s="31"/>
      <c r="CSR763" s="31"/>
      <c r="CSS763" s="31"/>
      <c r="CST763" s="31"/>
      <c r="CSU763" s="31"/>
      <c r="CSV763" s="31"/>
      <c r="CSW763" s="31"/>
      <c r="CSX763" s="31"/>
      <c r="CSY763" s="31"/>
      <c r="CSZ763" s="31"/>
      <c r="CTA763" s="31"/>
      <c r="CTB763" s="31"/>
      <c r="CTC763" s="31"/>
      <c r="CTD763" s="31"/>
      <c r="CTE763" s="31"/>
      <c r="CTF763" s="31"/>
      <c r="CTG763" s="31"/>
      <c r="CTH763" s="31"/>
      <c r="CTI763" s="31"/>
      <c r="CTJ763" s="31"/>
      <c r="CTK763" s="31"/>
      <c r="CTL763" s="31"/>
      <c r="CTM763" s="31"/>
      <c r="CTN763" s="31"/>
      <c r="CTO763" s="31"/>
      <c r="CTP763" s="31"/>
      <c r="CTQ763" s="31"/>
      <c r="CTR763" s="31"/>
      <c r="CTS763" s="31"/>
      <c r="CTT763" s="31"/>
      <c r="CTU763" s="31"/>
      <c r="CTV763" s="31"/>
      <c r="CTW763" s="31"/>
      <c r="CTX763" s="31"/>
      <c r="CTY763" s="31"/>
      <c r="CTZ763" s="31"/>
      <c r="CUA763" s="31"/>
      <c r="CUB763" s="31"/>
      <c r="CUC763" s="31"/>
      <c r="CUD763" s="31"/>
      <c r="CUE763" s="31"/>
      <c r="CUF763" s="31"/>
      <c r="CUG763" s="31"/>
      <c r="CUH763" s="31"/>
      <c r="CUI763" s="31"/>
      <c r="CUJ763" s="31"/>
      <c r="CUK763" s="31"/>
      <c r="CUL763" s="31"/>
      <c r="CUM763" s="31"/>
      <c r="CUN763" s="31"/>
      <c r="CUO763" s="31"/>
      <c r="CUP763" s="31"/>
      <c r="CUQ763" s="31"/>
      <c r="CUR763" s="31"/>
      <c r="CUS763" s="31"/>
      <c r="CUT763" s="31"/>
      <c r="CUU763" s="31"/>
      <c r="CUV763" s="31"/>
      <c r="CUW763" s="31"/>
      <c r="CUX763" s="31"/>
      <c r="CUY763" s="31"/>
      <c r="CUZ763" s="31"/>
      <c r="CVA763" s="31"/>
      <c r="CVB763" s="31"/>
      <c r="CVC763" s="31"/>
      <c r="CVD763" s="31"/>
      <c r="CVE763" s="31"/>
      <c r="CVF763" s="31"/>
      <c r="CVG763" s="31"/>
      <c r="CVH763" s="31"/>
      <c r="CVI763" s="31"/>
      <c r="CVJ763" s="31"/>
      <c r="CVK763" s="31"/>
      <c r="CVL763" s="31"/>
      <c r="CVM763" s="31"/>
      <c r="CVN763" s="31"/>
      <c r="CVO763" s="31"/>
      <c r="CVP763" s="31"/>
      <c r="CVQ763" s="31"/>
      <c r="CVR763" s="31"/>
      <c r="CVS763" s="31"/>
      <c r="CVT763" s="31"/>
      <c r="CVU763" s="31"/>
      <c r="CVV763" s="31"/>
      <c r="CVW763" s="31"/>
      <c r="CVX763" s="31"/>
      <c r="CVY763" s="31"/>
      <c r="CVZ763" s="31"/>
      <c r="CWA763" s="31"/>
      <c r="CWB763" s="31"/>
      <c r="CWC763" s="31"/>
      <c r="CWD763" s="31"/>
      <c r="CWE763" s="31"/>
      <c r="CWF763" s="31"/>
      <c r="CWG763" s="31"/>
      <c r="CWH763" s="31"/>
      <c r="CWI763" s="31"/>
      <c r="CWJ763" s="31"/>
      <c r="CWK763" s="31"/>
      <c r="CWL763" s="31"/>
      <c r="CWM763" s="31"/>
      <c r="CWN763" s="31"/>
      <c r="CWO763" s="31"/>
      <c r="CWP763" s="31"/>
      <c r="CWQ763" s="31"/>
      <c r="CWR763" s="31"/>
      <c r="CWS763" s="31"/>
      <c r="CWT763" s="31"/>
      <c r="CWU763" s="31"/>
      <c r="CWV763" s="31"/>
      <c r="CWW763" s="31"/>
      <c r="CWX763" s="31"/>
      <c r="CWY763" s="31"/>
      <c r="CWZ763" s="31"/>
      <c r="CXA763" s="31"/>
      <c r="CXB763" s="31"/>
      <c r="CXC763" s="31"/>
      <c r="CXD763" s="31"/>
      <c r="CXE763" s="31"/>
      <c r="CXF763" s="31"/>
      <c r="CXG763" s="31"/>
      <c r="CXH763" s="31"/>
      <c r="CXI763" s="31"/>
      <c r="CXJ763" s="31"/>
      <c r="CXK763" s="31"/>
      <c r="CXL763" s="31"/>
      <c r="CXM763" s="31"/>
      <c r="CXN763" s="31"/>
      <c r="CXO763" s="31"/>
      <c r="CXP763" s="31"/>
      <c r="CXQ763" s="31"/>
      <c r="CXR763" s="31"/>
      <c r="CXS763" s="31"/>
      <c r="CXT763" s="31"/>
      <c r="CXU763" s="31"/>
      <c r="CXV763" s="31"/>
      <c r="CXW763" s="31"/>
      <c r="CXX763" s="31"/>
      <c r="CXY763" s="31"/>
      <c r="CXZ763" s="31"/>
      <c r="CYA763" s="31"/>
      <c r="CYB763" s="31"/>
      <c r="CYC763" s="31"/>
      <c r="CYD763" s="31"/>
      <c r="CYE763" s="31"/>
      <c r="CYF763" s="31"/>
      <c r="CYG763" s="31"/>
      <c r="CYH763" s="31"/>
      <c r="CYI763" s="31"/>
      <c r="CYJ763" s="31"/>
      <c r="CYK763" s="31"/>
      <c r="CYL763" s="31"/>
      <c r="CYM763" s="31"/>
      <c r="CYN763" s="31"/>
      <c r="CYO763" s="31"/>
      <c r="CYP763" s="31"/>
      <c r="CYQ763" s="31"/>
      <c r="CYR763" s="31"/>
      <c r="CYS763" s="31"/>
      <c r="CYT763" s="31"/>
      <c r="CYU763" s="31"/>
      <c r="CYV763" s="31"/>
      <c r="CYW763" s="31"/>
      <c r="CYX763" s="31"/>
      <c r="CYY763" s="31"/>
      <c r="CYZ763" s="31"/>
      <c r="CZA763" s="31"/>
      <c r="CZB763" s="31"/>
      <c r="CZC763" s="31"/>
      <c r="CZD763" s="31"/>
      <c r="CZE763" s="31"/>
      <c r="CZF763" s="31"/>
      <c r="CZG763" s="31"/>
      <c r="CZH763" s="31"/>
      <c r="CZI763" s="31"/>
      <c r="CZJ763" s="31"/>
      <c r="CZK763" s="31"/>
      <c r="CZL763" s="31"/>
      <c r="CZM763" s="31"/>
      <c r="CZN763" s="31"/>
      <c r="CZO763" s="31"/>
      <c r="CZP763" s="31"/>
      <c r="CZQ763" s="31"/>
      <c r="CZR763" s="31"/>
      <c r="CZS763" s="31"/>
      <c r="CZT763" s="31"/>
      <c r="CZU763" s="31"/>
      <c r="CZV763" s="31"/>
      <c r="CZW763" s="31"/>
      <c r="CZX763" s="31"/>
      <c r="CZY763" s="31"/>
      <c r="CZZ763" s="31"/>
      <c r="DAA763" s="31"/>
      <c r="DAB763" s="31"/>
      <c r="DAC763" s="31"/>
      <c r="DAD763" s="31"/>
      <c r="DAE763" s="31"/>
      <c r="DAF763" s="31"/>
      <c r="DAG763" s="31"/>
      <c r="DAH763" s="31"/>
      <c r="DAI763" s="31"/>
      <c r="DAJ763" s="31"/>
      <c r="DAK763" s="31"/>
      <c r="DAL763" s="31"/>
      <c r="DAM763" s="31"/>
      <c r="DAN763" s="31"/>
      <c r="DAO763" s="31"/>
      <c r="DAP763" s="31"/>
      <c r="DAQ763" s="31"/>
      <c r="DAR763" s="31"/>
      <c r="DAS763" s="31"/>
      <c r="DAT763" s="31"/>
      <c r="DAU763" s="31"/>
      <c r="DAV763" s="31"/>
      <c r="DAW763" s="31"/>
      <c r="DAX763" s="31"/>
      <c r="DAY763" s="31"/>
      <c r="DAZ763" s="31"/>
      <c r="DBA763" s="31"/>
      <c r="DBB763" s="31"/>
      <c r="DBC763" s="31"/>
      <c r="DBD763" s="31"/>
      <c r="DBE763" s="31"/>
      <c r="DBF763" s="31"/>
      <c r="DBG763" s="31"/>
      <c r="DBH763" s="31"/>
      <c r="DBI763" s="31"/>
      <c r="DBJ763" s="31"/>
      <c r="DBK763" s="31"/>
      <c r="DBL763" s="31"/>
      <c r="DBM763" s="31"/>
      <c r="DBN763" s="31"/>
      <c r="DBO763" s="31"/>
      <c r="DBP763" s="31"/>
      <c r="DBQ763" s="31"/>
      <c r="DBR763" s="31"/>
      <c r="DBS763" s="31"/>
      <c r="DBT763" s="31"/>
      <c r="DBU763" s="31"/>
      <c r="DBV763" s="31"/>
      <c r="DBW763" s="31"/>
      <c r="DBX763" s="31"/>
      <c r="DBY763" s="31"/>
      <c r="DBZ763" s="31"/>
      <c r="DCA763" s="31"/>
      <c r="DCB763" s="31"/>
      <c r="DCC763" s="31"/>
      <c r="DCD763" s="31"/>
      <c r="DCE763" s="31"/>
      <c r="DCF763" s="31"/>
      <c r="DCG763" s="31"/>
      <c r="DCH763" s="31"/>
      <c r="DCI763" s="31"/>
      <c r="DCJ763" s="31"/>
      <c r="DCK763" s="31"/>
      <c r="DCL763" s="31"/>
      <c r="DCM763" s="31"/>
      <c r="DCN763" s="31"/>
      <c r="DCO763" s="31"/>
      <c r="DCP763" s="31"/>
      <c r="DCQ763" s="31"/>
      <c r="DCR763" s="31"/>
      <c r="DCS763" s="31"/>
      <c r="DCT763" s="31"/>
      <c r="DCU763" s="31"/>
      <c r="DCV763" s="31"/>
      <c r="DCW763" s="31"/>
      <c r="DCX763" s="31"/>
      <c r="DCY763" s="31"/>
      <c r="DCZ763" s="31"/>
      <c r="DDA763" s="31"/>
      <c r="DDB763" s="31"/>
      <c r="DDC763" s="31"/>
      <c r="DDD763" s="31"/>
      <c r="DDE763" s="31"/>
      <c r="DDF763" s="31"/>
      <c r="DDG763" s="31"/>
      <c r="DDH763" s="31"/>
      <c r="DDI763" s="31"/>
      <c r="DDJ763" s="31"/>
      <c r="DDK763" s="31"/>
      <c r="DDL763" s="31"/>
      <c r="DDM763" s="31"/>
      <c r="DDN763" s="31"/>
      <c r="DDO763" s="31"/>
      <c r="DDP763" s="31"/>
      <c r="DDQ763" s="31"/>
      <c r="DDR763" s="31"/>
      <c r="DDS763" s="31"/>
      <c r="DDT763" s="31"/>
      <c r="DDU763" s="31"/>
      <c r="DDV763" s="31"/>
      <c r="DDW763" s="31"/>
      <c r="DDX763" s="31"/>
      <c r="DDY763" s="31"/>
      <c r="DDZ763" s="31"/>
      <c r="DEA763" s="31"/>
      <c r="DEB763" s="31"/>
      <c r="DEC763" s="31"/>
      <c r="DED763" s="31"/>
      <c r="DEE763" s="31"/>
      <c r="DEF763" s="31"/>
      <c r="DEG763" s="31"/>
      <c r="DEH763" s="31"/>
      <c r="DEI763" s="31"/>
      <c r="DEJ763" s="31"/>
      <c r="DEK763" s="31"/>
      <c r="DEL763" s="31"/>
      <c r="DEM763" s="31"/>
      <c r="DEN763" s="31"/>
      <c r="DEO763" s="31"/>
      <c r="DEP763" s="31"/>
      <c r="DEQ763" s="31"/>
      <c r="DER763" s="31"/>
      <c r="DES763" s="31"/>
      <c r="DET763" s="31"/>
      <c r="DEU763" s="31"/>
      <c r="DEV763" s="31"/>
      <c r="DEW763" s="31"/>
      <c r="DEX763" s="31"/>
      <c r="DEY763" s="31"/>
      <c r="DEZ763" s="31"/>
      <c r="DFA763" s="31"/>
      <c r="DFB763" s="31"/>
      <c r="DFC763" s="31"/>
      <c r="DFD763" s="31"/>
      <c r="DFE763" s="31"/>
      <c r="DFF763" s="31"/>
      <c r="DFG763" s="31"/>
      <c r="DFH763" s="31"/>
      <c r="DFI763" s="31"/>
      <c r="DFJ763" s="31"/>
      <c r="DFK763" s="31"/>
      <c r="DFL763" s="31"/>
      <c r="DFM763" s="31"/>
      <c r="DFN763" s="31"/>
      <c r="DFO763" s="31"/>
      <c r="DFP763" s="31"/>
      <c r="DFQ763" s="31"/>
      <c r="DFR763" s="31"/>
      <c r="DFS763" s="31"/>
      <c r="DFT763" s="31"/>
      <c r="DFU763" s="31"/>
      <c r="DFV763" s="31"/>
      <c r="DFW763" s="31"/>
      <c r="DFX763" s="31"/>
      <c r="DFY763" s="31"/>
      <c r="DFZ763" s="31"/>
      <c r="DGA763" s="31"/>
      <c r="DGB763" s="31"/>
      <c r="DGC763" s="31"/>
      <c r="DGD763" s="31"/>
      <c r="DGE763" s="31"/>
      <c r="DGF763" s="31"/>
      <c r="DGG763" s="31"/>
      <c r="DGH763" s="31"/>
      <c r="DGI763" s="31"/>
      <c r="DGJ763" s="31"/>
      <c r="DGK763" s="31"/>
      <c r="DGL763" s="31"/>
      <c r="DGM763" s="31"/>
      <c r="DGN763" s="31"/>
      <c r="DGO763" s="31"/>
      <c r="DGP763" s="31"/>
      <c r="DGQ763" s="31"/>
      <c r="DGR763" s="31"/>
      <c r="DGS763" s="31"/>
      <c r="DGT763" s="31"/>
      <c r="DGU763" s="31"/>
      <c r="DGV763" s="31"/>
      <c r="DGW763" s="31"/>
      <c r="DGX763" s="31"/>
      <c r="DGY763" s="31"/>
      <c r="DGZ763" s="31"/>
      <c r="DHA763" s="31"/>
      <c r="DHB763" s="31"/>
      <c r="DHC763" s="31"/>
      <c r="DHD763" s="31"/>
      <c r="DHE763" s="31"/>
      <c r="DHF763" s="31"/>
      <c r="DHG763" s="31"/>
      <c r="DHH763" s="31"/>
      <c r="DHI763" s="31"/>
      <c r="DHJ763" s="31"/>
      <c r="DHK763" s="31"/>
      <c r="DHL763" s="31"/>
      <c r="DHM763" s="31"/>
      <c r="DHN763" s="31"/>
      <c r="DHO763" s="31"/>
      <c r="DHP763" s="31"/>
      <c r="DHQ763" s="31"/>
      <c r="DHR763" s="31"/>
      <c r="DHS763" s="31"/>
      <c r="DHT763" s="31"/>
      <c r="DHU763" s="31"/>
      <c r="DHV763" s="31"/>
      <c r="DHW763" s="31"/>
      <c r="DHX763" s="31"/>
      <c r="DHY763" s="31"/>
      <c r="DHZ763" s="31"/>
      <c r="DIA763" s="31"/>
      <c r="DIB763" s="31"/>
      <c r="DIC763" s="31"/>
      <c r="DID763" s="31"/>
      <c r="DIE763" s="31"/>
      <c r="DIF763" s="31"/>
      <c r="DIG763" s="31"/>
      <c r="DIH763" s="31"/>
      <c r="DII763" s="31"/>
      <c r="DIJ763" s="31"/>
      <c r="DIK763" s="31"/>
      <c r="DIL763" s="31"/>
      <c r="DIM763" s="31"/>
      <c r="DIN763" s="31"/>
      <c r="DIO763" s="31"/>
      <c r="DIP763" s="31"/>
      <c r="DIQ763" s="31"/>
      <c r="DIR763" s="31"/>
      <c r="DIS763" s="31"/>
      <c r="DIT763" s="31"/>
      <c r="DIU763" s="31"/>
      <c r="DIV763" s="31"/>
      <c r="DIW763" s="31"/>
      <c r="DIX763" s="31"/>
      <c r="DIY763" s="31"/>
      <c r="DIZ763" s="31"/>
      <c r="DJA763" s="31"/>
      <c r="DJB763" s="31"/>
      <c r="DJC763" s="31"/>
      <c r="DJD763" s="31"/>
      <c r="DJE763" s="31"/>
      <c r="DJF763" s="31"/>
      <c r="DJG763" s="31"/>
      <c r="DJH763" s="31"/>
      <c r="DJI763" s="31"/>
      <c r="DJJ763" s="31"/>
      <c r="DJK763" s="31"/>
      <c r="DJL763" s="31"/>
      <c r="DJM763" s="31"/>
      <c r="DJN763" s="31"/>
      <c r="DJO763" s="31"/>
      <c r="DJP763" s="31"/>
      <c r="DJQ763" s="31"/>
      <c r="DJR763" s="31"/>
      <c r="DJS763" s="31"/>
      <c r="DJT763" s="31"/>
      <c r="DJU763" s="31"/>
      <c r="DJV763" s="31"/>
      <c r="DJW763" s="31"/>
      <c r="DJX763" s="31"/>
      <c r="DJY763" s="31"/>
      <c r="DJZ763" s="31"/>
      <c r="DKA763" s="31"/>
      <c r="DKB763" s="31"/>
      <c r="DKC763" s="31"/>
      <c r="DKD763" s="31"/>
      <c r="DKE763" s="31"/>
      <c r="DKF763" s="31"/>
      <c r="DKG763" s="31"/>
      <c r="DKH763" s="31"/>
      <c r="DKI763" s="31"/>
      <c r="DKJ763" s="31"/>
      <c r="DKK763" s="31"/>
      <c r="DKL763" s="31"/>
      <c r="DKM763" s="31"/>
      <c r="DKN763" s="31"/>
      <c r="DKO763" s="31"/>
      <c r="DKP763" s="31"/>
      <c r="DKQ763" s="31"/>
      <c r="DKR763" s="31"/>
      <c r="DKS763" s="31"/>
      <c r="DKT763" s="31"/>
      <c r="DKU763" s="31"/>
      <c r="DKV763" s="31"/>
      <c r="DKW763" s="31"/>
      <c r="DKX763" s="31"/>
      <c r="DKY763" s="31"/>
      <c r="DKZ763" s="31"/>
      <c r="DLA763" s="31"/>
      <c r="DLB763" s="31"/>
      <c r="DLC763" s="31"/>
      <c r="DLD763" s="31"/>
      <c r="DLE763" s="31"/>
      <c r="DLF763" s="31"/>
      <c r="DLG763" s="31"/>
      <c r="DLH763" s="31"/>
      <c r="DLI763" s="31"/>
      <c r="DLJ763" s="31"/>
      <c r="DLK763" s="31"/>
      <c r="DLL763" s="31"/>
      <c r="DLM763" s="31"/>
      <c r="DLN763" s="31"/>
      <c r="DLO763" s="31"/>
      <c r="DLP763" s="31"/>
      <c r="DLQ763" s="31"/>
      <c r="DLR763" s="31"/>
      <c r="DLS763" s="31"/>
      <c r="DLT763" s="31"/>
      <c r="DLU763" s="31"/>
      <c r="DLV763" s="31"/>
      <c r="DLW763" s="31"/>
      <c r="DLX763" s="31"/>
      <c r="DLY763" s="31"/>
      <c r="DLZ763" s="31"/>
      <c r="DMA763" s="31"/>
      <c r="DMB763" s="31"/>
      <c r="DMC763" s="31"/>
      <c r="DMD763" s="31"/>
      <c r="DME763" s="31"/>
      <c r="DMF763" s="31"/>
      <c r="DMG763" s="31"/>
      <c r="DMH763" s="31"/>
      <c r="DMI763" s="31"/>
      <c r="DMJ763" s="31"/>
      <c r="DMK763" s="31"/>
      <c r="DML763" s="31"/>
      <c r="DMM763" s="31"/>
      <c r="DMN763" s="31"/>
      <c r="DMO763" s="31"/>
      <c r="DMP763" s="31"/>
      <c r="DMQ763" s="31"/>
      <c r="DMR763" s="31"/>
      <c r="DMS763" s="31"/>
      <c r="DMT763" s="31"/>
      <c r="DMU763" s="31"/>
      <c r="DMV763" s="31"/>
      <c r="DMW763" s="31"/>
      <c r="DMX763" s="31"/>
      <c r="DMY763" s="31"/>
      <c r="DMZ763" s="31"/>
      <c r="DNA763" s="31"/>
      <c r="DNB763" s="31"/>
      <c r="DNC763" s="31"/>
      <c r="DND763" s="31"/>
      <c r="DNE763" s="31"/>
      <c r="DNF763" s="31"/>
      <c r="DNG763" s="31"/>
      <c r="DNH763" s="31"/>
      <c r="DNI763" s="31"/>
      <c r="DNJ763" s="31"/>
      <c r="DNK763" s="31"/>
      <c r="DNL763" s="31"/>
      <c r="DNM763" s="31"/>
      <c r="DNN763" s="31"/>
      <c r="DNO763" s="31"/>
      <c r="DNP763" s="31"/>
      <c r="DNQ763" s="31"/>
      <c r="DNR763" s="31"/>
      <c r="DNS763" s="31"/>
      <c r="DNT763" s="31"/>
      <c r="DNU763" s="31"/>
      <c r="DNV763" s="31"/>
      <c r="DNW763" s="31"/>
      <c r="DNX763" s="31"/>
      <c r="DNY763" s="31"/>
      <c r="DNZ763" s="31"/>
      <c r="DOA763" s="31"/>
      <c r="DOB763" s="31"/>
      <c r="DOC763" s="31"/>
      <c r="DOD763" s="31"/>
      <c r="DOE763" s="31"/>
      <c r="DOF763" s="31"/>
      <c r="DOG763" s="31"/>
      <c r="DOH763" s="31"/>
      <c r="DOI763" s="31"/>
      <c r="DOJ763" s="31"/>
      <c r="DOK763" s="31"/>
      <c r="DOL763" s="31"/>
      <c r="DOM763" s="31"/>
      <c r="DON763" s="31"/>
      <c r="DOO763" s="31"/>
      <c r="DOP763" s="31"/>
      <c r="DOQ763" s="31"/>
      <c r="DOR763" s="31"/>
      <c r="DOS763" s="31"/>
      <c r="DOT763" s="31"/>
      <c r="DOU763" s="31"/>
      <c r="DOV763" s="31"/>
      <c r="DOW763" s="31"/>
      <c r="DOX763" s="31"/>
      <c r="DOY763" s="31"/>
      <c r="DOZ763" s="31"/>
      <c r="DPA763" s="31"/>
      <c r="DPB763" s="31"/>
      <c r="DPC763" s="31"/>
      <c r="DPD763" s="31"/>
      <c r="DPE763" s="31"/>
      <c r="DPF763" s="31"/>
      <c r="DPG763" s="31"/>
      <c r="DPH763" s="31"/>
      <c r="DPI763" s="31"/>
      <c r="DPJ763" s="31"/>
      <c r="DPK763" s="31"/>
      <c r="DPL763" s="31"/>
      <c r="DPM763" s="31"/>
      <c r="DPN763" s="31"/>
      <c r="DPO763" s="31"/>
      <c r="DPP763" s="31"/>
      <c r="DPQ763" s="31"/>
      <c r="DPR763" s="31"/>
      <c r="DPS763" s="31"/>
      <c r="DPT763" s="31"/>
      <c r="DPU763" s="31"/>
      <c r="DPV763" s="31"/>
      <c r="DPW763" s="31"/>
      <c r="DPX763" s="31"/>
      <c r="DPY763" s="31"/>
      <c r="DPZ763" s="31"/>
      <c r="DQA763" s="31"/>
      <c r="DQB763" s="31"/>
      <c r="DQC763" s="31"/>
      <c r="DQD763" s="31"/>
      <c r="DQE763" s="31"/>
      <c r="DQF763" s="31"/>
      <c r="DQG763" s="31"/>
      <c r="DQH763" s="31"/>
      <c r="DQI763" s="31"/>
      <c r="DQJ763" s="31"/>
      <c r="DQK763" s="31"/>
      <c r="DQL763" s="31"/>
      <c r="DQM763" s="31"/>
      <c r="DQN763" s="31"/>
      <c r="DQO763" s="31"/>
      <c r="DQP763" s="31"/>
      <c r="DQQ763" s="31"/>
      <c r="DQR763" s="31"/>
      <c r="DQS763" s="31"/>
      <c r="DQT763" s="31"/>
      <c r="DQU763" s="31"/>
      <c r="DQV763" s="31"/>
      <c r="DQW763" s="31"/>
      <c r="DQX763" s="31"/>
      <c r="DQY763" s="31"/>
      <c r="DQZ763" s="31"/>
      <c r="DRA763" s="31"/>
      <c r="DRB763" s="31"/>
      <c r="DRC763" s="31"/>
      <c r="DRD763" s="31"/>
      <c r="DRE763" s="31"/>
      <c r="DRF763" s="31"/>
      <c r="DRG763" s="31"/>
      <c r="DRH763" s="31"/>
      <c r="DRI763" s="31"/>
      <c r="DRJ763" s="31"/>
      <c r="DRK763" s="31"/>
      <c r="DRL763" s="31"/>
      <c r="DRM763" s="31"/>
      <c r="DRN763" s="31"/>
      <c r="DRO763" s="31"/>
      <c r="DRP763" s="31"/>
      <c r="DRQ763" s="31"/>
      <c r="DRR763" s="31"/>
      <c r="DRS763" s="31"/>
      <c r="DRT763" s="31"/>
      <c r="DRU763" s="31"/>
      <c r="DRV763" s="31"/>
      <c r="DRW763" s="31"/>
      <c r="DRX763" s="31"/>
      <c r="DRY763" s="31"/>
      <c r="DRZ763" s="31"/>
      <c r="DSA763" s="31"/>
      <c r="DSB763" s="31"/>
      <c r="DSC763" s="31"/>
      <c r="DSD763" s="31"/>
      <c r="DSE763" s="31"/>
      <c r="DSF763" s="31"/>
      <c r="DSG763" s="31"/>
      <c r="DSH763" s="31"/>
      <c r="DSI763" s="31"/>
      <c r="DSJ763" s="31"/>
      <c r="DSK763" s="31"/>
      <c r="DSL763" s="31"/>
      <c r="DSM763" s="31"/>
      <c r="DSN763" s="31"/>
      <c r="DSO763" s="31"/>
      <c r="DSP763" s="31"/>
      <c r="DSQ763" s="31"/>
      <c r="DSR763" s="31"/>
      <c r="DSS763" s="31"/>
      <c r="DST763" s="31"/>
      <c r="DSU763" s="31"/>
      <c r="DSV763" s="31"/>
      <c r="DSW763" s="31"/>
      <c r="DSX763" s="31"/>
      <c r="DSY763" s="31"/>
      <c r="DSZ763" s="31"/>
      <c r="DTA763" s="31"/>
      <c r="DTB763" s="31"/>
      <c r="DTC763" s="31"/>
      <c r="DTD763" s="31"/>
      <c r="DTE763" s="31"/>
      <c r="DTF763" s="31"/>
      <c r="DTG763" s="31"/>
      <c r="DTH763" s="31"/>
      <c r="DTI763" s="31"/>
      <c r="DTJ763" s="31"/>
      <c r="DTK763" s="31"/>
      <c r="DTL763" s="31"/>
      <c r="DTM763" s="31"/>
      <c r="DTN763" s="31"/>
      <c r="DTO763" s="31"/>
      <c r="DTP763" s="31"/>
      <c r="DTQ763" s="31"/>
      <c r="DTR763" s="31"/>
      <c r="DTS763" s="31"/>
      <c r="DTT763" s="31"/>
      <c r="DTU763" s="31"/>
      <c r="DTV763" s="31"/>
      <c r="DTW763" s="31"/>
      <c r="DTX763" s="31"/>
      <c r="DTY763" s="31"/>
      <c r="DTZ763" s="31"/>
      <c r="DUA763" s="31"/>
      <c r="DUB763" s="31"/>
      <c r="DUC763" s="31"/>
      <c r="DUD763" s="31"/>
      <c r="DUE763" s="31"/>
      <c r="DUF763" s="31"/>
      <c r="DUG763" s="31"/>
      <c r="DUH763" s="31"/>
      <c r="DUI763" s="31"/>
      <c r="DUJ763" s="31"/>
      <c r="DUK763" s="31"/>
      <c r="DUL763" s="31"/>
      <c r="DUM763" s="31"/>
      <c r="DUN763" s="31"/>
      <c r="DUO763" s="31"/>
      <c r="DUP763" s="31"/>
      <c r="DUQ763" s="31"/>
      <c r="DUR763" s="31"/>
      <c r="DUS763" s="31"/>
      <c r="DUT763" s="31"/>
      <c r="DUU763" s="31"/>
      <c r="DUV763" s="31"/>
      <c r="DUW763" s="31"/>
      <c r="DUX763" s="31"/>
      <c r="DUY763" s="31"/>
      <c r="DUZ763" s="31"/>
      <c r="DVA763" s="31"/>
      <c r="DVB763" s="31"/>
      <c r="DVC763" s="31"/>
      <c r="DVD763" s="31"/>
      <c r="DVE763" s="31"/>
      <c r="DVF763" s="31"/>
      <c r="DVG763" s="31"/>
      <c r="DVH763" s="31"/>
      <c r="DVI763" s="31"/>
      <c r="DVJ763" s="31"/>
      <c r="DVK763" s="31"/>
      <c r="DVL763" s="31"/>
      <c r="DVM763" s="31"/>
      <c r="DVN763" s="31"/>
      <c r="DVO763" s="31"/>
      <c r="DVP763" s="31"/>
      <c r="DVQ763" s="31"/>
      <c r="DVR763" s="31"/>
      <c r="DVS763" s="31"/>
      <c r="DVT763" s="31"/>
      <c r="DVU763" s="31"/>
      <c r="DVV763" s="31"/>
      <c r="DVW763" s="31"/>
      <c r="DVX763" s="31"/>
      <c r="DVY763" s="31"/>
      <c r="DVZ763" s="31"/>
      <c r="DWA763" s="31"/>
      <c r="DWB763" s="31"/>
      <c r="DWC763" s="31"/>
      <c r="DWD763" s="31"/>
      <c r="DWE763" s="31"/>
      <c r="DWF763" s="31"/>
      <c r="DWG763" s="31"/>
      <c r="DWH763" s="31"/>
      <c r="DWI763" s="31"/>
      <c r="DWJ763" s="31"/>
      <c r="DWK763" s="31"/>
      <c r="DWL763" s="31"/>
      <c r="DWM763" s="31"/>
      <c r="DWN763" s="31"/>
      <c r="DWO763" s="31"/>
      <c r="DWP763" s="31"/>
      <c r="DWQ763" s="31"/>
      <c r="DWR763" s="31"/>
      <c r="DWS763" s="31"/>
      <c r="DWT763" s="31"/>
      <c r="DWU763" s="31"/>
      <c r="DWV763" s="31"/>
      <c r="DWW763" s="31"/>
      <c r="DWX763" s="31"/>
      <c r="DWY763" s="31"/>
      <c r="DWZ763" s="31"/>
      <c r="DXA763" s="31"/>
      <c r="DXB763" s="31"/>
      <c r="DXC763" s="31"/>
      <c r="DXD763" s="31"/>
      <c r="DXE763" s="31"/>
      <c r="DXF763" s="31"/>
      <c r="DXG763" s="31"/>
      <c r="DXH763" s="31"/>
      <c r="DXI763" s="31"/>
      <c r="DXJ763" s="31"/>
      <c r="DXK763" s="31"/>
      <c r="DXL763" s="31"/>
      <c r="DXM763" s="31"/>
      <c r="DXN763" s="31"/>
      <c r="DXO763" s="31"/>
      <c r="DXP763" s="31"/>
      <c r="DXQ763" s="31"/>
      <c r="DXR763" s="31"/>
      <c r="DXS763" s="31"/>
      <c r="DXT763" s="31"/>
      <c r="DXU763" s="31"/>
      <c r="DXV763" s="31"/>
      <c r="DXW763" s="31"/>
      <c r="DXX763" s="31"/>
      <c r="DXY763" s="31"/>
      <c r="DXZ763" s="31"/>
      <c r="DYA763" s="31"/>
      <c r="DYB763" s="31"/>
      <c r="DYC763" s="31"/>
      <c r="DYD763" s="31"/>
      <c r="DYE763" s="31"/>
      <c r="DYF763" s="31"/>
      <c r="DYG763" s="31"/>
      <c r="DYH763" s="31"/>
      <c r="DYI763" s="31"/>
      <c r="DYJ763" s="31"/>
      <c r="DYK763" s="31"/>
      <c r="DYL763" s="31"/>
      <c r="DYM763" s="31"/>
      <c r="DYN763" s="31"/>
      <c r="DYO763" s="31"/>
      <c r="DYP763" s="31"/>
      <c r="DYQ763" s="31"/>
      <c r="DYR763" s="31"/>
      <c r="DYS763" s="31"/>
      <c r="DYT763" s="31"/>
      <c r="DYU763" s="31"/>
      <c r="DYV763" s="31"/>
      <c r="DYW763" s="31"/>
      <c r="DYX763" s="31"/>
      <c r="DYY763" s="31"/>
      <c r="DYZ763" s="31"/>
      <c r="DZA763" s="31"/>
      <c r="DZB763" s="31"/>
      <c r="DZC763" s="31"/>
      <c r="DZD763" s="31"/>
      <c r="DZE763" s="31"/>
      <c r="DZF763" s="31"/>
      <c r="DZG763" s="31"/>
      <c r="DZH763" s="31"/>
      <c r="DZI763" s="31"/>
      <c r="DZJ763" s="31"/>
      <c r="DZK763" s="31"/>
      <c r="DZL763" s="31"/>
      <c r="DZM763" s="31"/>
      <c r="DZN763" s="31"/>
      <c r="DZO763" s="31"/>
      <c r="DZP763" s="31"/>
      <c r="DZQ763" s="31"/>
      <c r="DZR763" s="31"/>
      <c r="DZS763" s="31"/>
      <c r="DZT763" s="31"/>
      <c r="DZU763" s="31"/>
      <c r="DZV763" s="31"/>
      <c r="DZW763" s="31"/>
      <c r="DZX763" s="31"/>
      <c r="DZY763" s="31"/>
      <c r="DZZ763" s="31"/>
      <c r="EAA763" s="31"/>
      <c r="EAB763" s="31"/>
      <c r="EAC763" s="31"/>
      <c r="EAD763" s="31"/>
      <c r="EAE763" s="31"/>
      <c r="EAF763" s="31"/>
      <c r="EAG763" s="31"/>
      <c r="EAH763" s="31"/>
      <c r="EAI763" s="31"/>
      <c r="EAJ763" s="31"/>
      <c r="EAK763" s="31"/>
      <c r="EAL763" s="31"/>
      <c r="EAM763" s="31"/>
      <c r="EAN763" s="31"/>
      <c r="EAO763" s="31"/>
      <c r="EAP763" s="31"/>
      <c r="EAQ763" s="31"/>
      <c r="EAR763" s="31"/>
      <c r="EAS763" s="31"/>
      <c r="EAT763" s="31"/>
      <c r="EAU763" s="31"/>
      <c r="EAV763" s="31"/>
      <c r="EAW763" s="31"/>
      <c r="EAX763" s="31"/>
      <c r="EAY763" s="31"/>
      <c r="EAZ763" s="31"/>
      <c r="EBA763" s="31"/>
      <c r="EBB763" s="31"/>
      <c r="EBC763" s="31"/>
      <c r="EBD763" s="31"/>
      <c r="EBE763" s="31"/>
      <c r="EBF763" s="31"/>
      <c r="EBG763" s="31"/>
      <c r="EBH763" s="31"/>
      <c r="EBI763" s="31"/>
      <c r="EBJ763" s="31"/>
      <c r="EBK763" s="31"/>
      <c r="EBL763" s="31"/>
      <c r="EBM763" s="31"/>
      <c r="EBN763" s="31"/>
      <c r="EBO763" s="31"/>
      <c r="EBP763" s="31"/>
      <c r="EBQ763" s="31"/>
      <c r="EBR763" s="31"/>
      <c r="EBS763" s="31"/>
      <c r="EBT763" s="31"/>
      <c r="EBU763" s="31"/>
      <c r="EBV763" s="31"/>
      <c r="EBW763" s="31"/>
      <c r="EBX763" s="31"/>
      <c r="EBY763" s="31"/>
      <c r="EBZ763" s="31"/>
      <c r="ECA763" s="31"/>
      <c r="ECB763" s="31"/>
      <c r="ECC763" s="31"/>
      <c r="ECD763" s="31"/>
      <c r="ECE763" s="31"/>
      <c r="ECF763" s="31"/>
      <c r="ECG763" s="31"/>
      <c r="ECH763" s="31"/>
      <c r="ECI763" s="31"/>
      <c r="ECJ763" s="31"/>
      <c r="ECK763" s="31"/>
      <c r="ECL763" s="31"/>
      <c r="ECM763" s="31"/>
      <c r="ECN763" s="31"/>
      <c r="ECO763" s="31"/>
      <c r="ECP763" s="31"/>
      <c r="ECQ763" s="31"/>
      <c r="ECR763" s="31"/>
      <c r="ECS763" s="31"/>
      <c r="ECT763" s="31"/>
      <c r="ECU763" s="31"/>
      <c r="ECV763" s="31"/>
      <c r="ECW763" s="31"/>
      <c r="ECX763" s="31"/>
      <c r="ECY763" s="31"/>
      <c r="ECZ763" s="31"/>
      <c r="EDA763" s="31"/>
      <c r="EDB763" s="31"/>
      <c r="EDC763" s="31"/>
      <c r="EDD763" s="31"/>
      <c r="EDE763" s="31"/>
      <c r="EDF763" s="31"/>
      <c r="EDG763" s="31"/>
      <c r="EDH763" s="31"/>
      <c r="EDI763" s="31"/>
      <c r="EDJ763" s="31"/>
      <c r="EDK763" s="31"/>
      <c r="EDL763" s="31"/>
      <c r="EDM763" s="31"/>
      <c r="EDN763" s="31"/>
      <c r="EDO763" s="31"/>
      <c r="EDP763" s="31"/>
      <c r="EDQ763" s="31"/>
      <c r="EDR763" s="31"/>
      <c r="EDS763" s="31"/>
      <c r="EDT763" s="31"/>
      <c r="EDU763" s="31"/>
      <c r="EDV763" s="31"/>
      <c r="EDW763" s="31"/>
      <c r="EDX763" s="31"/>
      <c r="EDY763" s="31"/>
      <c r="EDZ763" s="31"/>
      <c r="EEA763" s="31"/>
      <c r="EEB763" s="31"/>
      <c r="EEC763" s="31"/>
      <c r="EED763" s="31"/>
      <c r="EEE763" s="31"/>
      <c r="EEF763" s="31"/>
      <c r="EEG763" s="31"/>
      <c r="EEH763" s="31"/>
      <c r="EEI763" s="31"/>
      <c r="EEJ763" s="31"/>
      <c r="EEK763" s="31"/>
      <c r="EEL763" s="31"/>
      <c r="EEM763" s="31"/>
      <c r="EEN763" s="31"/>
      <c r="EEO763" s="31"/>
      <c r="EEP763" s="31"/>
      <c r="EEQ763" s="31"/>
      <c r="EER763" s="31"/>
      <c r="EES763" s="31"/>
      <c r="EET763" s="31"/>
      <c r="EEU763" s="31"/>
      <c r="EEV763" s="31"/>
      <c r="EEW763" s="31"/>
      <c r="EEX763" s="31"/>
      <c r="EEY763" s="31"/>
      <c r="EEZ763" s="31"/>
      <c r="EFA763" s="31"/>
      <c r="EFB763" s="31"/>
      <c r="EFC763" s="31"/>
      <c r="EFD763" s="31"/>
      <c r="EFE763" s="31"/>
      <c r="EFF763" s="31"/>
      <c r="EFG763" s="31"/>
      <c r="EFH763" s="31"/>
      <c r="EFI763" s="31"/>
      <c r="EFJ763" s="31"/>
      <c r="EFK763" s="31"/>
      <c r="EFL763" s="31"/>
      <c r="EFM763" s="31"/>
      <c r="EFN763" s="31"/>
      <c r="EFO763" s="31"/>
      <c r="EFP763" s="31"/>
      <c r="EFQ763" s="31"/>
      <c r="EFR763" s="31"/>
      <c r="EFS763" s="31"/>
      <c r="EFT763" s="31"/>
      <c r="EFU763" s="31"/>
      <c r="EFV763" s="31"/>
      <c r="EFW763" s="31"/>
      <c r="EFX763" s="31"/>
      <c r="EFY763" s="31"/>
      <c r="EFZ763" s="31"/>
      <c r="EGA763" s="31"/>
      <c r="EGB763" s="31"/>
      <c r="EGC763" s="31"/>
      <c r="EGD763" s="31"/>
      <c r="EGE763" s="31"/>
      <c r="EGF763" s="31"/>
      <c r="EGG763" s="31"/>
      <c r="EGH763" s="31"/>
      <c r="EGI763" s="31"/>
      <c r="EGJ763" s="31"/>
      <c r="EGK763" s="31"/>
      <c r="EGL763" s="31"/>
      <c r="EGM763" s="31"/>
      <c r="EGN763" s="31"/>
      <c r="EGO763" s="31"/>
      <c r="EGP763" s="31"/>
      <c r="EGQ763" s="31"/>
      <c r="EGR763" s="31"/>
      <c r="EGS763" s="31"/>
      <c r="EGT763" s="31"/>
      <c r="EGU763" s="31"/>
      <c r="EGV763" s="31"/>
      <c r="EGW763" s="31"/>
      <c r="EGX763" s="31"/>
      <c r="EGY763" s="31"/>
      <c r="EGZ763" s="31"/>
      <c r="EHA763" s="31"/>
      <c r="EHB763" s="31"/>
      <c r="EHC763" s="31"/>
      <c r="EHD763" s="31"/>
      <c r="EHE763" s="31"/>
      <c r="EHF763" s="31"/>
      <c r="EHG763" s="31"/>
      <c r="EHH763" s="31"/>
      <c r="EHI763" s="31"/>
      <c r="EHJ763" s="31"/>
      <c r="EHK763" s="31"/>
      <c r="EHL763" s="31"/>
      <c r="EHM763" s="31"/>
      <c r="EHN763" s="31"/>
      <c r="EHO763" s="31"/>
      <c r="EHP763" s="31"/>
      <c r="EHQ763" s="31"/>
      <c r="EHR763" s="31"/>
      <c r="EHS763" s="31"/>
      <c r="EHT763" s="31"/>
      <c r="EHU763" s="31"/>
      <c r="EHV763" s="31"/>
      <c r="EHW763" s="31"/>
      <c r="EHX763" s="31"/>
      <c r="EHY763" s="31"/>
      <c r="EHZ763" s="31"/>
      <c r="EIA763" s="31"/>
      <c r="EIB763" s="31"/>
      <c r="EIC763" s="31"/>
      <c r="EID763" s="31"/>
      <c r="EIE763" s="31"/>
      <c r="EIF763" s="31"/>
      <c r="EIG763" s="31"/>
      <c r="EIH763" s="31"/>
      <c r="EII763" s="31"/>
      <c r="EIJ763" s="31"/>
      <c r="EIK763" s="31"/>
      <c r="EIL763" s="31"/>
      <c r="EIM763" s="31"/>
      <c r="EIN763" s="31"/>
      <c r="EIO763" s="31"/>
      <c r="EIP763" s="31"/>
      <c r="EIQ763" s="31"/>
      <c r="EIR763" s="31"/>
      <c r="EIS763" s="31"/>
      <c r="EIT763" s="31"/>
      <c r="EIU763" s="31"/>
      <c r="EIV763" s="31"/>
      <c r="EIW763" s="31"/>
      <c r="EIX763" s="31"/>
      <c r="EIY763" s="31"/>
      <c r="EIZ763" s="31"/>
      <c r="EJA763" s="31"/>
      <c r="EJB763" s="31"/>
      <c r="EJC763" s="31"/>
      <c r="EJD763" s="31"/>
      <c r="EJE763" s="31"/>
      <c r="EJF763" s="31"/>
      <c r="EJG763" s="31"/>
      <c r="EJH763" s="31"/>
      <c r="EJI763" s="31"/>
      <c r="EJJ763" s="31"/>
      <c r="EJK763" s="31"/>
      <c r="EJL763" s="31"/>
      <c r="EJM763" s="31"/>
      <c r="EJN763" s="31"/>
      <c r="EJO763" s="31"/>
      <c r="EJP763" s="31"/>
      <c r="EJQ763" s="31"/>
      <c r="EJR763" s="31"/>
      <c r="EJS763" s="31"/>
      <c r="EJT763" s="31"/>
      <c r="EJU763" s="31"/>
      <c r="EJV763" s="31"/>
      <c r="EJW763" s="31"/>
      <c r="EJX763" s="31"/>
      <c r="EJY763" s="31"/>
      <c r="EJZ763" s="31"/>
      <c r="EKA763" s="31"/>
      <c r="EKB763" s="31"/>
      <c r="EKC763" s="31"/>
      <c r="EKD763" s="31"/>
      <c r="EKE763" s="31"/>
      <c r="EKF763" s="31"/>
      <c r="EKG763" s="31"/>
      <c r="EKH763" s="31"/>
      <c r="EKI763" s="31"/>
      <c r="EKJ763" s="31"/>
      <c r="EKK763" s="31"/>
      <c r="EKL763" s="31"/>
      <c r="EKM763" s="31"/>
      <c r="EKN763" s="31"/>
      <c r="EKO763" s="31"/>
      <c r="EKP763" s="31"/>
      <c r="EKQ763" s="31"/>
      <c r="EKR763" s="31"/>
      <c r="EKS763" s="31"/>
      <c r="EKT763" s="31"/>
      <c r="EKU763" s="31"/>
      <c r="EKV763" s="31"/>
      <c r="EKW763" s="31"/>
      <c r="EKX763" s="31"/>
      <c r="EKY763" s="31"/>
      <c r="EKZ763" s="31"/>
      <c r="ELA763" s="31"/>
      <c r="ELB763" s="31"/>
      <c r="ELC763" s="31"/>
      <c r="ELD763" s="31"/>
      <c r="ELE763" s="31"/>
      <c r="ELF763" s="31"/>
      <c r="ELG763" s="31"/>
      <c r="ELH763" s="31"/>
      <c r="ELI763" s="31"/>
      <c r="ELJ763" s="31"/>
      <c r="ELK763" s="31"/>
      <c r="ELL763" s="31"/>
      <c r="ELM763" s="31"/>
      <c r="ELN763" s="31"/>
      <c r="ELO763" s="31"/>
      <c r="ELP763" s="31"/>
      <c r="ELQ763" s="31"/>
      <c r="ELR763" s="31"/>
      <c r="ELS763" s="31"/>
      <c r="ELT763" s="31"/>
      <c r="ELU763" s="31"/>
      <c r="ELV763" s="31"/>
      <c r="ELW763" s="31"/>
      <c r="ELX763" s="31"/>
      <c r="ELY763" s="31"/>
      <c r="ELZ763" s="31"/>
      <c r="EMA763" s="31"/>
      <c r="EMB763" s="31"/>
      <c r="EMC763" s="31"/>
      <c r="EMD763" s="31"/>
      <c r="EME763" s="31"/>
      <c r="EMF763" s="31"/>
      <c r="EMG763" s="31"/>
      <c r="EMH763" s="31"/>
      <c r="EMI763" s="31"/>
      <c r="EMJ763" s="31"/>
      <c r="EMK763" s="31"/>
      <c r="EML763" s="31"/>
      <c r="EMM763" s="31"/>
      <c r="EMN763" s="31"/>
      <c r="EMO763" s="31"/>
      <c r="EMP763" s="31"/>
      <c r="EMQ763" s="31"/>
      <c r="EMR763" s="31"/>
      <c r="EMS763" s="31"/>
      <c r="EMT763" s="31"/>
      <c r="EMU763" s="31"/>
      <c r="EMV763" s="31"/>
      <c r="EMW763" s="31"/>
      <c r="EMX763" s="31"/>
      <c r="EMY763" s="31"/>
      <c r="EMZ763" s="31"/>
      <c r="ENA763" s="31"/>
      <c r="ENB763" s="31"/>
      <c r="ENC763" s="31"/>
      <c r="END763" s="31"/>
      <c r="ENE763" s="31"/>
      <c r="ENF763" s="31"/>
      <c r="ENG763" s="31"/>
      <c r="ENH763" s="31"/>
      <c r="ENI763" s="31"/>
      <c r="ENJ763" s="31"/>
      <c r="ENK763" s="31"/>
      <c r="ENL763" s="31"/>
      <c r="ENM763" s="31"/>
      <c r="ENN763" s="31"/>
      <c r="ENO763" s="31"/>
      <c r="ENP763" s="31"/>
      <c r="ENQ763" s="31"/>
      <c r="ENR763" s="31"/>
      <c r="ENS763" s="31"/>
      <c r="ENT763" s="31"/>
      <c r="ENU763" s="31"/>
      <c r="ENV763" s="31"/>
      <c r="ENW763" s="31"/>
      <c r="ENX763" s="31"/>
      <c r="ENY763" s="31"/>
      <c r="ENZ763" s="31"/>
      <c r="EOA763" s="31"/>
      <c r="EOB763" s="31"/>
      <c r="EOC763" s="31"/>
      <c r="EOD763" s="31"/>
      <c r="EOE763" s="31"/>
      <c r="EOF763" s="31"/>
      <c r="EOG763" s="31"/>
      <c r="EOH763" s="31"/>
      <c r="EOI763" s="31"/>
      <c r="EOJ763" s="31"/>
      <c r="EOK763" s="31"/>
      <c r="EOL763" s="31"/>
      <c r="EOM763" s="31"/>
      <c r="EON763" s="31"/>
      <c r="EOO763" s="31"/>
      <c r="EOP763" s="31"/>
      <c r="EOQ763" s="31"/>
      <c r="EOR763" s="31"/>
      <c r="EOS763" s="31"/>
      <c r="EOT763" s="31"/>
      <c r="EOU763" s="31"/>
      <c r="EOV763" s="31"/>
      <c r="EOW763" s="31"/>
      <c r="EOX763" s="31"/>
      <c r="EOY763" s="31"/>
      <c r="EOZ763" s="31"/>
      <c r="EPA763" s="31"/>
      <c r="EPB763" s="31"/>
      <c r="EPC763" s="31"/>
      <c r="EPD763" s="31"/>
      <c r="EPE763" s="31"/>
      <c r="EPF763" s="31"/>
      <c r="EPG763" s="31"/>
      <c r="EPH763" s="31"/>
      <c r="EPI763" s="31"/>
      <c r="EPJ763" s="31"/>
      <c r="EPK763" s="31"/>
      <c r="EPL763" s="31"/>
      <c r="EPM763" s="31"/>
      <c r="EPN763" s="31"/>
      <c r="EPO763" s="31"/>
      <c r="EPP763" s="31"/>
      <c r="EPQ763" s="31"/>
      <c r="EPR763" s="31"/>
      <c r="EPS763" s="31"/>
      <c r="EPT763" s="31"/>
      <c r="EPU763" s="31"/>
      <c r="EPV763" s="31"/>
      <c r="EPW763" s="31"/>
      <c r="EPX763" s="31"/>
      <c r="EPY763" s="31"/>
      <c r="EPZ763" s="31"/>
      <c r="EQA763" s="31"/>
      <c r="EQB763" s="31"/>
      <c r="EQC763" s="31"/>
      <c r="EQD763" s="31"/>
      <c r="EQE763" s="31"/>
      <c r="EQF763" s="31"/>
      <c r="EQG763" s="31"/>
      <c r="EQH763" s="31"/>
      <c r="EQI763" s="31"/>
      <c r="EQJ763" s="31"/>
      <c r="EQK763" s="31"/>
      <c r="EQL763" s="31"/>
      <c r="EQM763" s="31"/>
      <c r="EQN763" s="31"/>
      <c r="EQO763" s="31"/>
      <c r="EQP763" s="31"/>
      <c r="EQQ763" s="31"/>
      <c r="EQR763" s="31"/>
      <c r="EQS763" s="31"/>
      <c r="EQT763" s="31"/>
      <c r="EQU763" s="31"/>
      <c r="EQV763" s="31"/>
      <c r="EQW763" s="31"/>
      <c r="EQX763" s="31"/>
      <c r="EQY763" s="31"/>
      <c r="EQZ763" s="31"/>
      <c r="ERA763" s="31"/>
      <c r="ERB763" s="31"/>
      <c r="ERC763" s="31"/>
      <c r="ERD763" s="31"/>
      <c r="ERE763" s="31"/>
      <c r="ERF763" s="31"/>
      <c r="ERG763" s="31"/>
      <c r="ERH763" s="31"/>
      <c r="ERI763" s="31"/>
      <c r="ERJ763" s="31"/>
      <c r="ERK763" s="31"/>
      <c r="ERL763" s="31"/>
      <c r="ERM763" s="31"/>
      <c r="ERN763" s="31"/>
      <c r="ERO763" s="31"/>
      <c r="ERP763" s="31"/>
      <c r="ERQ763" s="31"/>
      <c r="ERR763" s="31"/>
      <c r="ERS763" s="31"/>
      <c r="ERT763" s="31"/>
      <c r="ERU763" s="31"/>
      <c r="ERV763" s="31"/>
      <c r="ERW763" s="31"/>
      <c r="ERX763" s="31"/>
      <c r="ERY763" s="31"/>
      <c r="ERZ763" s="31"/>
      <c r="ESA763" s="31"/>
      <c r="ESB763" s="31"/>
      <c r="ESC763" s="31"/>
      <c r="ESD763" s="31"/>
      <c r="ESE763" s="31"/>
      <c r="ESF763" s="31"/>
      <c r="ESG763" s="31"/>
      <c r="ESH763" s="31"/>
      <c r="ESI763" s="31"/>
      <c r="ESJ763" s="31"/>
      <c r="ESK763" s="31"/>
      <c r="ESL763" s="31"/>
      <c r="ESM763" s="31"/>
      <c r="ESN763" s="31"/>
      <c r="ESO763" s="31"/>
      <c r="ESP763" s="31"/>
      <c r="ESQ763" s="31"/>
      <c r="ESR763" s="31"/>
      <c r="ESS763" s="31"/>
      <c r="EST763" s="31"/>
      <c r="ESU763" s="31"/>
      <c r="ESV763" s="31"/>
      <c r="ESW763" s="31"/>
      <c r="ESX763" s="31"/>
      <c r="ESY763" s="31"/>
      <c r="ESZ763" s="31"/>
      <c r="ETA763" s="31"/>
      <c r="ETB763" s="31"/>
      <c r="ETC763" s="31"/>
      <c r="ETD763" s="31"/>
      <c r="ETE763" s="31"/>
      <c r="ETF763" s="31"/>
      <c r="ETG763" s="31"/>
      <c r="ETH763" s="31"/>
      <c r="ETI763" s="31"/>
      <c r="ETJ763" s="31"/>
      <c r="ETK763" s="31"/>
      <c r="ETL763" s="31"/>
      <c r="ETM763" s="31"/>
      <c r="ETN763" s="31"/>
      <c r="ETO763" s="31"/>
      <c r="ETP763" s="31"/>
      <c r="ETQ763" s="31"/>
      <c r="ETR763" s="31"/>
      <c r="ETS763" s="31"/>
      <c r="ETT763" s="31"/>
      <c r="ETU763" s="31"/>
      <c r="ETV763" s="31"/>
      <c r="ETW763" s="31"/>
      <c r="ETX763" s="31"/>
      <c r="ETY763" s="31"/>
      <c r="ETZ763" s="31"/>
      <c r="EUA763" s="31"/>
      <c r="EUB763" s="31"/>
      <c r="EUC763" s="31"/>
      <c r="EUD763" s="31"/>
      <c r="EUE763" s="31"/>
      <c r="EUF763" s="31"/>
      <c r="EUG763" s="31"/>
      <c r="EUH763" s="31"/>
      <c r="EUI763" s="31"/>
      <c r="EUJ763" s="31"/>
      <c r="EUK763" s="31"/>
      <c r="EUL763" s="31"/>
      <c r="EUM763" s="31"/>
      <c r="EUN763" s="31"/>
      <c r="EUO763" s="31"/>
      <c r="EUP763" s="31"/>
      <c r="EUQ763" s="31"/>
      <c r="EUR763" s="31"/>
      <c r="EUS763" s="31"/>
      <c r="EUT763" s="31"/>
      <c r="EUU763" s="31"/>
      <c r="EUV763" s="31"/>
      <c r="EUW763" s="31"/>
      <c r="EUX763" s="31"/>
      <c r="EUY763" s="31"/>
      <c r="EUZ763" s="31"/>
      <c r="EVA763" s="31"/>
      <c r="EVB763" s="31"/>
      <c r="EVC763" s="31"/>
      <c r="EVD763" s="31"/>
      <c r="EVE763" s="31"/>
      <c r="EVF763" s="31"/>
      <c r="EVG763" s="31"/>
      <c r="EVH763" s="31"/>
      <c r="EVI763" s="31"/>
      <c r="EVJ763" s="31"/>
      <c r="EVK763" s="31"/>
      <c r="EVL763" s="31"/>
      <c r="EVM763" s="31"/>
      <c r="EVN763" s="31"/>
      <c r="EVO763" s="31"/>
      <c r="EVP763" s="31"/>
      <c r="EVQ763" s="31"/>
      <c r="EVR763" s="31"/>
      <c r="EVS763" s="31"/>
      <c r="EVT763" s="31"/>
      <c r="EVU763" s="31"/>
      <c r="EVV763" s="31"/>
      <c r="EVW763" s="31"/>
      <c r="EVX763" s="31"/>
      <c r="EVY763" s="31"/>
      <c r="EVZ763" s="31"/>
      <c r="EWA763" s="31"/>
      <c r="EWB763" s="31"/>
      <c r="EWC763" s="31"/>
      <c r="EWD763" s="31"/>
      <c r="EWE763" s="31"/>
      <c r="EWF763" s="31"/>
      <c r="EWG763" s="31"/>
      <c r="EWH763" s="31"/>
      <c r="EWI763" s="31"/>
      <c r="EWJ763" s="31"/>
      <c r="EWK763" s="31"/>
      <c r="EWL763" s="31"/>
      <c r="EWM763" s="31"/>
      <c r="EWN763" s="31"/>
      <c r="EWO763" s="31"/>
      <c r="EWP763" s="31"/>
      <c r="EWQ763" s="31"/>
      <c r="EWR763" s="31"/>
      <c r="EWS763" s="31"/>
      <c r="EWT763" s="31"/>
      <c r="EWU763" s="31"/>
      <c r="EWV763" s="31"/>
      <c r="EWW763" s="31"/>
      <c r="EWX763" s="31"/>
      <c r="EWY763" s="31"/>
      <c r="EWZ763" s="31"/>
      <c r="EXA763" s="31"/>
      <c r="EXB763" s="31"/>
      <c r="EXC763" s="31"/>
      <c r="EXD763" s="31"/>
      <c r="EXE763" s="31"/>
      <c r="EXF763" s="31"/>
      <c r="EXG763" s="31"/>
      <c r="EXH763" s="31"/>
      <c r="EXI763" s="31"/>
      <c r="EXJ763" s="31"/>
      <c r="EXK763" s="31"/>
      <c r="EXL763" s="31"/>
      <c r="EXM763" s="31"/>
      <c r="EXN763" s="31"/>
      <c r="EXO763" s="31"/>
      <c r="EXP763" s="31"/>
      <c r="EXQ763" s="31"/>
      <c r="EXR763" s="31"/>
      <c r="EXS763" s="31"/>
      <c r="EXT763" s="31"/>
      <c r="EXU763" s="31"/>
      <c r="EXV763" s="31"/>
      <c r="EXW763" s="31"/>
      <c r="EXX763" s="31"/>
      <c r="EXY763" s="31"/>
      <c r="EXZ763" s="31"/>
      <c r="EYA763" s="31"/>
      <c r="EYB763" s="31"/>
      <c r="EYC763" s="31"/>
      <c r="EYD763" s="31"/>
      <c r="EYE763" s="31"/>
      <c r="EYF763" s="31"/>
      <c r="EYG763" s="31"/>
      <c r="EYH763" s="31"/>
      <c r="EYI763" s="31"/>
      <c r="EYJ763" s="31"/>
      <c r="EYK763" s="31"/>
      <c r="EYL763" s="31"/>
      <c r="EYM763" s="31"/>
      <c r="EYN763" s="31"/>
      <c r="EYO763" s="31"/>
      <c r="EYP763" s="31"/>
      <c r="EYQ763" s="31"/>
      <c r="EYR763" s="31"/>
      <c r="EYS763" s="31"/>
      <c r="EYT763" s="31"/>
      <c r="EYU763" s="31"/>
      <c r="EYV763" s="31"/>
      <c r="EYW763" s="31"/>
      <c r="EYX763" s="31"/>
      <c r="EYY763" s="31"/>
      <c r="EYZ763" s="31"/>
      <c r="EZA763" s="31"/>
      <c r="EZB763" s="31"/>
      <c r="EZC763" s="31"/>
      <c r="EZD763" s="31"/>
      <c r="EZE763" s="31"/>
      <c r="EZF763" s="31"/>
      <c r="EZG763" s="31"/>
      <c r="EZH763" s="31"/>
      <c r="EZI763" s="31"/>
      <c r="EZJ763" s="31"/>
      <c r="EZK763" s="31"/>
      <c r="EZL763" s="31"/>
      <c r="EZM763" s="31"/>
      <c r="EZN763" s="31"/>
      <c r="EZO763" s="31"/>
      <c r="EZP763" s="31"/>
      <c r="EZQ763" s="31"/>
      <c r="EZR763" s="31"/>
      <c r="EZS763" s="31"/>
      <c r="EZT763" s="31"/>
      <c r="EZU763" s="31"/>
      <c r="EZV763" s="31"/>
      <c r="EZW763" s="31"/>
      <c r="EZX763" s="31"/>
      <c r="EZY763" s="31"/>
      <c r="EZZ763" s="31"/>
      <c r="FAA763" s="31"/>
      <c r="FAB763" s="31"/>
      <c r="FAC763" s="31"/>
      <c r="FAD763" s="31"/>
      <c r="FAE763" s="31"/>
      <c r="FAF763" s="31"/>
      <c r="FAG763" s="31"/>
      <c r="FAH763" s="31"/>
      <c r="FAI763" s="31"/>
      <c r="FAJ763" s="31"/>
      <c r="FAK763" s="31"/>
      <c r="FAL763" s="31"/>
      <c r="FAM763" s="31"/>
      <c r="FAN763" s="31"/>
      <c r="FAO763" s="31"/>
      <c r="FAP763" s="31"/>
      <c r="FAQ763" s="31"/>
      <c r="FAR763" s="31"/>
      <c r="FAS763" s="31"/>
      <c r="FAT763" s="31"/>
      <c r="FAU763" s="31"/>
      <c r="FAV763" s="31"/>
      <c r="FAW763" s="31"/>
      <c r="FAX763" s="31"/>
      <c r="FAY763" s="31"/>
      <c r="FAZ763" s="31"/>
      <c r="FBA763" s="31"/>
      <c r="FBB763" s="31"/>
      <c r="FBC763" s="31"/>
      <c r="FBD763" s="31"/>
      <c r="FBE763" s="31"/>
      <c r="FBF763" s="31"/>
      <c r="FBG763" s="31"/>
      <c r="FBH763" s="31"/>
      <c r="FBI763" s="31"/>
      <c r="FBJ763" s="31"/>
      <c r="FBK763" s="31"/>
      <c r="FBL763" s="31"/>
      <c r="FBM763" s="31"/>
      <c r="FBN763" s="31"/>
      <c r="FBO763" s="31"/>
      <c r="FBP763" s="31"/>
      <c r="FBQ763" s="31"/>
      <c r="FBR763" s="31"/>
      <c r="FBS763" s="31"/>
      <c r="FBT763" s="31"/>
      <c r="FBU763" s="31"/>
      <c r="FBV763" s="31"/>
      <c r="FBW763" s="31"/>
      <c r="FBX763" s="31"/>
      <c r="FBY763" s="31"/>
      <c r="FBZ763" s="31"/>
      <c r="FCA763" s="31"/>
      <c r="FCB763" s="31"/>
      <c r="FCC763" s="31"/>
      <c r="FCD763" s="31"/>
      <c r="FCE763" s="31"/>
      <c r="FCF763" s="31"/>
      <c r="FCG763" s="31"/>
      <c r="FCH763" s="31"/>
      <c r="FCI763" s="31"/>
      <c r="FCJ763" s="31"/>
      <c r="FCK763" s="31"/>
      <c r="FCL763" s="31"/>
      <c r="FCM763" s="31"/>
      <c r="FCN763" s="31"/>
      <c r="FCO763" s="31"/>
      <c r="FCP763" s="31"/>
      <c r="FCQ763" s="31"/>
      <c r="FCR763" s="31"/>
      <c r="FCS763" s="31"/>
      <c r="FCT763" s="31"/>
      <c r="FCU763" s="31"/>
      <c r="FCV763" s="31"/>
      <c r="FCW763" s="31"/>
      <c r="FCX763" s="31"/>
      <c r="FCY763" s="31"/>
      <c r="FCZ763" s="31"/>
      <c r="FDA763" s="31"/>
      <c r="FDB763" s="31"/>
      <c r="FDC763" s="31"/>
      <c r="FDD763" s="31"/>
      <c r="FDE763" s="31"/>
      <c r="FDF763" s="31"/>
      <c r="FDG763" s="31"/>
      <c r="FDH763" s="31"/>
      <c r="FDI763" s="31"/>
      <c r="FDJ763" s="31"/>
      <c r="FDK763" s="31"/>
      <c r="FDL763" s="31"/>
      <c r="FDM763" s="31"/>
      <c r="FDN763" s="31"/>
      <c r="FDO763" s="31"/>
      <c r="FDP763" s="31"/>
      <c r="FDQ763" s="31"/>
      <c r="FDR763" s="31"/>
      <c r="FDS763" s="31"/>
      <c r="FDT763" s="31"/>
      <c r="FDU763" s="31"/>
      <c r="FDV763" s="31"/>
      <c r="FDW763" s="31"/>
      <c r="FDX763" s="31"/>
      <c r="FDY763" s="31"/>
      <c r="FDZ763" s="31"/>
      <c r="FEA763" s="31"/>
      <c r="FEB763" s="31"/>
      <c r="FEC763" s="31"/>
      <c r="FED763" s="31"/>
      <c r="FEE763" s="31"/>
      <c r="FEF763" s="31"/>
      <c r="FEG763" s="31"/>
      <c r="FEH763" s="31"/>
      <c r="FEI763" s="31"/>
      <c r="FEJ763" s="31"/>
      <c r="FEK763" s="31"/>
      <c r="FEL763" s="31"/>
      <c r="FEM763" s="31"/>
      <c r="FEN763" s="31"/>
      <c r="FEO763" s="31"/>
      <c r="FEP763" s="31"/>
      <c r="FEQ763" s="31"/>
      <c r="FER763" s="31"/>
      <c r="FES763" s="31"/>
      <c r="FET763" s="31"/>
      <c r="FEU763" s="31"/>
      <c r="FEV763" s="31"/>
      <c r="FEW763" s="31"/>
      <c r="FEX763" s="31"/>
      <c r="FEY763" s="31"/>
      <c r="FEZ763" s="31"/>
      <c r="FFA763" s="31"/>
      <c r="FFB763" s="31"/>
      <c r="FFC763" s="31"/>
      <c r="FFD763" s="31"/>
      <c r="FFE763" s="31"/>
      <c r="FFF763" s="31"/>
      <c r="FFG763" s="31"/>
      <c r="FFH763" s="31"/>
      <c r="FFI763" s="31"/>
      <c r="FFJ763" s="31"/>
      <c r="FFK763" s="31"/>
      <c r="FFL763" s="31"/>
      <c r="FFM763" s="31"/>
      <c r="FFN763" s="31"/>
      <c r="FFO763" s="31"/>
      <c r="FFP763" s="31"/>
      <c r="FFQ763" s="31"/>
      <c r="FFR763" s="31"/>
      <c r="FFS763" s="31"/>
      <c r="FFT763" s="31"/>
      <c r="FFU763" s="31"/>
      <c r="FFV763" s="31"/>
      <c r="FFW763" s="31"/>
      <c r="FFX763" s="31"/>
      <c r="FFY763" s="31"/>
      <c r="FFZ763" s="31"/>
      <c r="FGA763" s="31"/>
      <c r="FGB763" s="31"/>
      <c r="FGC763" s="31"/>
      <c r="FGD763" s="31"/>
      <c r="FGE763" s="31"/>
      <c r="FGF763" s="31"/>
      <c r="FGG763" s="31"/>
      <c r="FGH763" s="31"/>
      <c r="FGI763" s="31"/>
      <c r="FGJ763" s="31"/>
      <c r="FGK763" s="31"/>
      <c r="FGL763" s="31"/>
      <c r="FGM763" s="31"/>
      <c r="FGN763" s="31"/>
      <c r="FGO763" s="31"/>
      <c r="FGP763" s="31"/>
      <c r="FGQ763" s="31"/>
      <c r="FGR763" s="31"/>
      <c r="FGS763" s="31"/>
      <c r="FGT763" s="31"/>
      <c r="FGU763" s="31"/>
      <c r="FGV763" s="31"/>
      <c r="FGW763" s="31"/>
      <c r="FGX763" s="31"/>
      <c r="FGY763" s="31"/>
      <c r="FGZ763" s="31"/>
      <c r="FHA763" s="31"/>
      <c r="FHB763" s="31"/>
      <c r="FHC763" s="31"/>
      <c r="FHD763" s="31"/>
      <c r="FHE763" s="31"/>
      <c r="FHF763" s="31"/>
      <c r="FHG763" s="31"/>
      <c r="FHH763" s="31"/>
      <c r="FHI763" s="31"/>
      <c r="FHJ763" s="31"/>
      <c r="FHK763" s="31"/>
      <c r="FHL763" s="31"/>
      <c r="FHM763" s="31"/>
      <c r="FHN763" s="31"/>
      <c r="FHO763" s="31"/>
      <c r="FHP763" s="31"/>
      <c r="FHQ763" s="31"/>
      <c r="FHR763" s="31"/>
      <c r="FHS763" s="31"/>
      <c r="FHT763" s="31"/>
      <c r="FHU763" s="31"/>
      <c r="FHV763" s="31"/>
      <c r="FHW763" s="31"/>
      <c r="FHX763" s="31"/>
      <c r="FHY763" s="31"/>
      <c r="FHZ763" s="31"/>
      <c r="FIA763" s="31"/>
      <c r="FIB763" s="31"/>
      <c r="FIC763" s="31"/>
      <c r="FID763" s="31"/>
      <c r="FIE763" s="31"/>
      <c r="FIF763" s="31"/>
      <c r="FIG763" s="31"/>
      <c r="FIH763" s="31"/>
      <c r="FII763" s="31"/>
      <c r="FIJ763" s="31"/>
      <c r="FIK763" s="31"/>
      <c r="FIL763" s="31"/>
      <c r="FIM763" s="31"/>
      <c r="FIN763" s="31"/>
      <c r="FIO763" s="31"/>
      <c r="FIP763" s="31"/>
      <c r="FIQ763" s="31"/>
      <c r="FIR763" s="31"/>
      <c r="FIS763" s="31"/>
      <c r="FIT763" s="31"/>
      <c r="FIU763" s="31"/>
      <c r="FIV763" s="31"/>
      <c r="FIW763" s="31"/>
      <c r="FIX763" s="31"/>
      <c r="FIY763" s="31"/>
      <c r="FIZ763" s="31"/>
      <c r="FJA763" s="31"/>
      <c r="FJB763" s="31"/>
      <c r="FJC763" s="31"/>
      <c r="FJD763" s="31"/>
      <c r="FJE763" s="31"/>
      <c r="FJF763" s="31"/>
      <c r="FJG763" s="31"/>
      <c r="FJH763" s="31"/>
      <c r="FJI763" s="31"/>
      <c r="FJJ763" s="31"/>
      <c r="FJK763" s="31"/>
      <c r="FJL763" s="31"/>
      <c r="FJM763" s="31"/>
      <c r="FJN763" s="31"/>
      <c r="FJO763" s="31"/>
      <c r="FJP763" s="31"/>
      <c r="FJQ763" s="31"/>
      <c r="FJR763" s="31"/>
      <c r="FJS763" s="31"/>
      <c r="FJT763" s="31"/>
      <c r="FJU763" s="31"/>
      <c r="FJV763" s="31"/>
      <c r="FJW763" s="31"/>
      <c r="FJX763" s="31"/>
      <c r="FJY763" s="31"/>
      <c r="FJZ763" s="31"/>
      <c r="FKA763" s="31"/>
      <c r="FKB763" s="31"/>
      <c r="FKC763" s="31"/>
      <c r="FKD763" s="31"/>
      <c r="FKE763" s="31"/>
      <c r="FKF763" s="31"/>
      <c r="FKG763" s="31"/>
      <c r="FKH763" s="31"/>
      <c r="FKI763" s="31"/>
      <c r="FKJ763" s="31"/>
      <c r="FKK763" s="31"/>
      <c r="FKL763" s="31"/>
      <c r="FKM763" s="31"/>
      <c r="FKN763" s="31"/>
      <c r="FKO763" s="31"/>
      <c r="FKP763" s="31"/>
      <c r="FKQ763" s="31"/>
      <c r="FKR763" s="31"/>
      <c r="FKS763" s="31"/>
      <c r="FKT763" s="31"/>
      <c r="FKU763" s="31"/>
      <c r="FKV763" s="31"/>
      <c r="FKW763" s="31"/>
      <c r="FKX763" s="31"/>
      <c r="FKY763" s="31"/>
      <c r="FKZ763" s="31"/>
      <c r="FLA763" s="31"/>
      <c r="FLB763" s="31"/>
      <c r="FLC763" s="31"/>
      <c r="FLD763" s="31"/>
      <c r="FLE763" s="31"/>
      <c r="FLF763" s="31"/>
      <c r="FLG763" s="31"/>
      <c r="FLH763" s="31"/>
      <c r="FLI763" s="31"/>
      <c r="FLJ763" s="31"/>
      <c r="FLK763" s="31"/>
      <c r="FLL763" s="31"/>
      <c r="FLM763" s="31"/>
      <c r="FLN763" s="31"/>
      <c r="FLO763" s="31"/>
      <c r="FLP763" s="31"/>
      <c r="FLQ763" s="31"/>
      <c r="FLR763" s="31"/>
      <c r="FLS763" s="31"/>
      <c r="FLT763" s="31"/>
      <c r="FLU763" s="31"/>
      <c r="FLV763" s="31"/>
      <c r="FLW763" s="31"/>
      <c r="FLX763" s="31"/>
      <c r="FLY763" s="31"/>
      <c r="FLZ763" s="31"/>
      <c r="FMA763" s="31"/>
      <c r="FMB763" s="31"/>
      <c r="FMC763" s="31"/>
      <c r="FMD763" s="31"/>
      <c r="FME763" s="31"/>
      <c r="FMF763" s="31"/>
      <c r="FMG763" s="31"/>
      <c r="FMH763" s="31"/>
      <c r="FMI763" s="31"/>
      <c r="FMJ763" s="31"/>
      <c r="FMK763" s="31"/>
      <c r="FML763" s="31"/>
      <c r="FMM763" s="31"/>
      <c r="FMN763" s="31"/>
      <c r="FMO763" s="31"/>
      <c r="FMP763" s="31"/>
      <c r="FMQ763" s="31"/>
      <c r="FMR763" s="31"/>
      <c r="FMS763" s="31"/>
      <c r="FMT763" s="31"/>
      <c r="FMU763" s="31"/>
      <c r="FMV763" s="31"/>
      <c r="FMW763" s="31"/>
      <c r="FMX763" s="31"/>
      <c r="FMY763" s="31"/>
      <c r="FMZ763" s="31"/>
      <c r="FNA763" s="31"/>
      <c r="FNB763" s="31"/>
      <c r="FNC763" s="31"/>
      <c r="FND763" s="31"/>
      <c r="FNE763" s="31"/>
      <c r="FNF763" s="31"/>
      <c r="FNG763" s="31"/>
      <c r="FNH763" s="31"/>
      <c r="FNI763" s="31"/>
      <c r="FNJ763" s="31"/>
      <c r="FNK763" s="31"/>
      <c r="FNL763" s="31"/>
      <c r="FNM763" s="31"/>
      <c r="FNN763" s="31"/>
      <c r="FNO763" s="31"/>
      <c r="FNP763" s="31"/>
      <c r="FNQ763" s="31"/>
      <c r="FNR763" s="31"/>
      <c r="FNS763" s="31"/>
      <c r="FNT763" s="31"/>
      <c r="FNU763" s="31"/>
      <c r="FNV763" s="31"/>
      <c r="FNW763" s="31"/>
      <c r="FNX763" s="31"/>
      <c r="FNY763" s="31"/>
      <c r="FNZ763" s="31"/>
      <c r="FOA763" s="31"/>
      <c r="FOB763" s="31"/>
      <c r="FOC763" s="31"/>
      <c r="FOD763" s="31"/>
      <c r="FOE763" s="31"/>
      <c r="FOF763" s="31"/>
      <c r="FOG763" s="31"/>
      <c r="FOH763" s="31"/>
      <c r="FOI763" s="31"/>
      <c r="FOJ763" s="31"/>
      <c r="FOK763" s="31"/>
      <c r="FOL763" s="31"/>
      <c r="FOM763" s="31"/>
      <c r="FON763" s="31"/>
      <c r="FOO763" s="31"/>
      <c r="FOP763" s="31"/>
      <c r="FOQ763" s="31"/>
      <c r="FOR763" s="31"/>
      <c r="FOS763" s="31"/>
      <c r="FOT763" s="31"/>
      <c r="FOU763" s="31"/>
      <c r="FOV763" s="31"/>
      <c r="FOW763" s="31"/>
      <c r="FOX763" s="31"/>
      <c r="FOY763" s="31"/>
      <c r="FOZ763" s="31"/>
      <c r="FPA763" s="31"/>
      <c r="FPB763" s="31"/>
      <c r="FPC763" s="31"/>
      <c r="FPD763" s="31"/>
      <c r="FPE763" s="31"/>
      <c r="FPF763" s="31"/>
      <c r="FPG763" s="31"/>
      <c r="FPH763" s="31"/>
      <c r="FPI763" s="31"/>
      <c r="FPJ763" s="31"/>
      <c r="FPK763" s="31"/>
      <c r="FPL763" s="31"/>
      <c r="FPM763" s="31"/>
      <c r="FPN763" s="31"/>
      <c r="FPO763" s="31"/>
      <c r="FPP763" s="31"/>
      <c r="FPQ763" s="31"/>
      <c r="FPR763" s="31"/>
      <c r="FPS763" s="31"/>
      <c r="FPT763" s="31"/>
      <c r="FPU763" s="31"/>
      <c r="FPV763" s="31"/>
      <c r="FPW763" s="31"/>
      <c r="FPX763" s="31"/>
      <c r="FPY763" s="31"/>
      <c r="FPZ763" s="31"/>
      <c r="FQA763" s="31"/>
      <c r="FQB763" s="31"/>
      <c r="FQC763" s="31"/>
      <c r="FQD763" s="31"/>
      <c r="FQE763" s="31"/>
      <c r="FQF763" s="31"/>
      <c r="FQG763" s="31"/>
      <c r="FQH763" s="31"/>
      <c r="FQI763" s="31"/>
      <c r="FQJ763" s="31"/>
      <c r="FQK763" s="31"/>
      <c r="FQL763" s="31"/>
      <c r="FQM763" s="31"/>
      <c r="FQN763" s="31"/>
      <c r="FQO763" s="31"/>
      <c r="FQP763" s="31"/>
      <c r="FQQ763" s="31"/>
      <c r="FQR763" s="31"/>
      <c r="FQS763" s="31"/>
      <c r="FQT763" s="31"/>
      <c r="FQU763" s="31"/>
      <c r="FQV763" s="31"/>
      <c r="FQW763" s="31"/>
      <c r="FQX763" s="31"/>
      <c r="FQY763" s="31"/>
      <c r="FQZ763" s="31"/>
      <c r="FRA763" s="31"/>
      <c r="FRB763" s="31"/>
      <c r="FRC763" s="31"/>
      <c r="FRD763" s="31"/>
      <c r="FRE763" s="31"/>
      <c r="FRF763" s="31"/>
      <c r="FRG763" s="31"/>
      <c r="FRH763" s="31"/>
      <c r="FRI763" s="31"/>
      <c r="FRJ763" s="31"/>
      <c r="FRK763" s="31"/>
      <c r="FRL763" s="31"/>
      <c r="FRM763" s="31"/>
      <c r="FRN763" s="31"/>
      <c r="FRO763" s="31"/>
      <c r="FRP763" s="31"/>
      <c r="FRQ763" s="31"/>
      <c r="FRR763" s="31"/>
      <c r="FRS763" s="31"/>
      <c r="FRT763" s="31"/>
      <c r="FRU763" s="31"/>
      <c r="FRV763" s="31"/>
      <c r="FRW763" s="31"/>
      <c r="FRX763" s="31"/>
      <c r="FRY763" s="31"/>
      <c r="FRZ763" s="31"/>
      <c r="FSA763" s="31"/>
      <c r="FSB763" s="31"/>
      <c r="FSC763" s="31"/>
      <c r="FSD763" s="31"/>
      <c r="FSE763" s="31"/>
      <c r="FSF763" s="31"/>
      <c r="FSG763" s="31"/>
      <c r="FSH763" s="31"/>
      <c r="FSI763" s="31"/>
      <c r="FSJ763" s="31"/>
      <c r="FSK763" s="31"/>
      <c r="FSL763" s="31"/>
      <c r="FSM763" s="31"/>
      <c r="FSN763" s="31"/>
      <c r="FSO763" s="31"/>
      <c r="FSP763" s="31"/>
      <c r="FSQ763" s="31"/>
      <c r="FSR763" s="31"/>
      <c r="FSS763" s="31"/>
      <c r="FST763" s="31"/>
      <c r="FSU763" s="31"/>
      <c r="FSV763" s="31"/>
      <c r="FSW763" s="31"/>
      <c r="FSX763" s="31"/>
      <c r="FSY763" s="31"/>
      <c r="FSZ763" s="31"/>
      <c r="FTA763" s="31"/>
      <c r="FTB763" s="31"/>
      <c r="FTC763" s="31"/>
      <c r="FTD763" s="31"/>
      <c r="FTE763" s="31"/>
      <c r="FTF763" s="31"/>
      <c r="FTG763" s="31"/>
      <c r="FTH763" s="31"/>
      <c r="FTI763" s="31"/>
      <c r="FTJ763" s="31"/>
      <c r="FTK763" s="31"/>
      <c r="FTL763" s="31"/>
      <c r="FTM763" s="31"/>
      <c r="FTN763" s="31"/>
      <c r="FTO763" s="31"/>
      <c r="FTP763" s="31"/>
      <c r="FTQ763" s="31"/>
      <c r="FTR763" s="31"/>
      <c r="FTS763" s="31"/>
      <c r="FTT763" s="31"/>
      <c r="FTU763" s="31"/>
      <c r="FTV763" s="31"/>
      <c r="FTW763" s="31"/>
      <c r="FTX763" s="31"/>
      <c r="FTY763" s="31"/>
      <c r="FTZ763" s="31"/>
      <c r="FUA763" s="31"/>
      <c r="FUB763" s="31"/>
      <c r="FUC763" s="31"/>
      <c r="FUD763" s="31"/>
      <c r="FUE763" s="31"/>
      <c r="FUF763" s="31"/>
      <c r="FUG763" s="31"/>
      <c r="FUH763" s="31"/>
      <c r="FUI763" s="31"/>
      <c r="FUJ763" s="31"/>
      <c r="FUK763" s="31"/>
      <c r="FUL763" s="31"/>
      <c r="FUM763" s="31"/>
      <c r="FUN763" s="31"/>
      <c r="FUO763" s="31"/>
      <c r="FUP763" s="31"/>
      <c r="FUQ763" s="31"/>
      <c r="FUR763" s="31"/>
      <c r="FUS763" s="31"/>
      <c r="FUT763" s="31"/>
      <c r="FUU763" s="31"/>
      <c r="FUV763" s="31"/>
      <c r="FUW763" s="31"/>
      <c r="FUX763" s="31"/>
      <c r="FUY763" s="31"/>
      <c r="FUZ763" s="31"/>
      <c r="FVA763" s="31"/>
      <c r="FVB763" s="31"/>
      <c r="FVC763" s="31"/>
      <c r="FVD763" s="31"/>
      <c r="FVE763" s="31"/>
      <c r="FVF763" s="31"/>
      <c r="FVG763" s="31"/>
      <c r="FVH763" s="31"/>
      <c r="FVI763" s="31"/>
      <c r="FVJ763" s="31"/>
      <c r="FVK763" s="31"/>
      <c r="FVL763" s="31"/>
      <c r="FVM763" s="31"/>
      <c r="FVN763" s="31"/>
      <c r="FVO763" s="31"/>
      <c r="FVP763" s="31"/>
      <c r="FVQ763" s="31"/>
      <c r="FVR763" s="31"/>
      <c r="FVS763" s="31"/>
      <c r="FVT763" s="31"/>
      <c r="FVU763" s="31"/>
      <c r="FVV763" s="31"/>
      <c r="FVW763" s="31"/>
      <c r="FVX763" s="31"/>
      <c r="FVY763" s="31"/>
      <c r="FVZ763" s="31"/>
      <c r="FWA763" s="31"/>
      <c r="FWB763" s="31"/>
      <c r="FWC763" s="31"/>
      <c r="FWD763" s="31"/>
      <c r="FWE763" s="31"/>
      <c r="FWF763" s="31"/>
      <c r="FWG763" s="31"/>
      <c r="FWH763" s="31"/>
      <c r="FWI763" s="31"/>
      <c r="FWJ763" s="31"/>
      <c r="FWK763" s="31"/>
      <c r="FWL763" s="31"/>
      <c r="FWM763" s="31"/>
      <c r="FWN763" s="31"/>
      <c r="FWO763" s="31"/>
      <c r="FWP763" s="31"/>
      <c r="FWQ763" s="31"/>
      <c r="FWR763" s="31"/>
      <c r="FWS763" s="31"/>
      <c r="FWT763" s="31"/>
      <c r="FWU763" s="31"/>
      <c r="FWV763" s="31"/>
      <c r="FWW763" s="31"/>
      <c r="FWX763" s="31"/>
      <c r="FWY763" s="31"/>
      <c r="FWZ763" s="31"/>
      <c r="FXA763" s="31"/>
      <c r="FXB763" s="31"/>
      <c r="FXC763" s="31"/>
      <c r="FXD763" s="31"/>
      <c r="FXE763" s="31"/>
      <c r="FXF763" s="31"/>
      <c r="FXG763" s="31"/>
      <c r="FXH763" s="31"/>
      <c r="FXI763" s="31"/>
      <c r="FXJ763" s="31"/>
      <c r="FXK763" s="31"/>
      <c r="FXL763" s="31"/>
      <c r="FXM763" s="31"/>
      <c r="FXN763" s="31"/>
      <c r="FXO763" s="31"/>
      <c r="FXP763" s="31"/>
      <c r="FXQ763" s="31"/>
      <c r="FXR763" s="31"/>
      <c r="FXS763" s="31"/>
      <c r="FXT763" s="31"/>
      <c r="FXU763" s="31"/>
      <c r="FXV763" s="31"/>
      <c r="FXW763" s="31"/>
      <c r="FXX763" s="31"/>
      <c r="FXY763" s="31"/>
      <c r="FXZ763" s="31"/>
      <c r="FYA763" s="31"/>
      <c r="FYB763" s="31"/>
      <c r="FYC763" s="31"/>
      <c r="FYD763" s="31"/>
      <c r="FYE763" s="31"/>
      <c r="FYF763" s="31"/>
      <c r="FYG763" s="31"/>
      <c r="FYH763" s="31"/>
      <c r="FYI763" s="31"/>
      <c r="FYJ763" s="31"/>
      <c r="FYK763" s="31"/>
      <c r="FYL763" s="31"/>
      <c r="FYM763" s="31"/>
      <c r="FYN763" s="31"/>
      <c r="FYO763" s="31"/>
      <c r="FYP763" s="31"/>
      <c r="FYQ763" s="31"/>
      <c r="FYR763" s="31"/>
      <c r="FYS763" s="31"/>
      <c r="FYT763" s="31"/>
      <c r="FYU763" s="31"/>
      <c r="FYV763" s="31"/>
      <c r="FYW763" s="31"/>
      <c r="FYX763" s="31"/>
      <c r="FYY763" s="31"/>
      <c r="FYZ763" s="31"/>
      <c r="FZA763" s="31"/>
      <c r="FZB763" s="31"/>
      <c r="FZC763" s="31"/>
      <c r="FZD763" s="31"/>
      <c r="FZE763" s="31"/>
      <c r="FZF763" s="31"/>
      <c r="FZG763" s="31"/>
      <c r="FZH763" s="31"/>
      <c r="FZI763" s="31"/>
      <c r="FZJ763" s="31"/>
      <c r="FZK763" s="31"/>
      <c r="FZL763" s="31"/>
      <c r="FZM763" s="31"/>
      <c r="FZN763" s="31"/>
      <c r="FZO763" s="31"/>
      <c r="FZP763" s="31"/>
      <c r="FZQ763" s="31"/>
      <c r="FZR763" s="31"/>
      <c r="FZS763" s="31"/>
      <c r="FZT763" s="31"/>
      <c r="FZU763" s="31"/>
      <c r="FZV763" s="31"/>
      <c r="FZW763" s="31"/>
      <c r="FZX763" s="31"/>
      <c r="FZY763" s="31"/>
      <c r="FZZ763" s="31"/>
      <c r="GAA763" s="31"/>
      <c r="GAB763" s="31"/>
      <c r="GAC763" s="31"/>
      <c r="GAD763" s="31"/>
      <c r="GAE763" s="31"/>
      <c r="GAF763" s="31"/>
      <c r="GAG763" s="31"/>
      <c r="GAH763" s="31"/>
      <c r="GAI763" s="31"/>
      <c r="GAJ763" s="31"/>
      <c r="GAK763" s="31"/>
      <c r="GAL763" s="31"/>
      <c r="GAM763" s="31"/>
      <c r="GAN763" s="31"/>
      <c r="GAO763" s="31"/>
      <c r="GAP763" s="31"/>
      <c r="GAQ763" s="31"/>
      <c r="GAR763" s="31"/>
      <c r="GAS763" s="31"/>
      <c r="GAT763" s="31"/>
      <c r="GAU763" s="31"/>
      <c r="GAV763" s="31"/>
      <c r="GAW763" s="31"/>
      <c r="GAX763" s="31"/>
      <c r="GAY763" s="31"/>
      <c r="GAZ763" s="31"/>
      <c r="GBA763" s="31"/>
      <c r="GBB763" s="31"/>
      <c r="GBC763" s="31"/>
      <c r="GBD763" s="31"/>
      <c r="GBE763" s="31"/>
      <c r="GBF763" s="31"/>
      <c r="GBG763" s="31"/>
      <c r="GBH763" s="31"/>
      <c r="GBI763" s="31"/>
      <c r="GBJ763" s="31"/>
      <c r="GBK763" s="31"/>
      <c r="GBL763" s="31"/>
      <c r="GBM763" s="31"/>
      <c r="GBN763" s="31"/>
      <c r="GBO763" s="31"/>
      <c r="GBP763" s="31"/>
      <c r="GBQ763" s="31"/>
      <c r="GBR763" s="31"/>
      <c r="GBS763" s="31"/>
      <c r="GBT763" s="31"/>
      <c r="GBU763" s="31"/>
      <c r="GBV763" s="31"/>
      <c r="GBW763" s="31"/>
      <c r="GBX763" s="31"/>
      <c r="GBY763" s="31"/>
      <c r="GBZ763" s="31"/>
      <c r="GCA763" s="31"/>
      <c r="GCB763" s="31"/>
      <c r="GCC763" s="31"/>
      <c r="GCD763" s="31"/>
      <c r="GCE763" s="31"/>
      <c r="GCF763" s="31"/>
      <c r="GCG763" s="31"/>
      <c r="GCH763" s="31"/>
      <c r="GCI763" s="31"/>
      <c r="GCJ763" s="31"/>
      <c r="GCK763" s="31"/>
      <c r="GCL763" s="31"/>
      <c r="GCM763" s="31"/>
      <c r="GCN763" s="31"/>
      <c r="GCO763" s="31"/>
      <c r="GCP763" s="31"/>
      <c r="GCQ763" s="31"/>
      <c r="GCR763" s="31"/>
      <c r="GCS763" s="31"/>
      <c r="GCT763" s="31"/>
      <c r="GCU763" s="31"/>
      <c r="GCV763" s="31"/>
      <c r="GCW763" s="31"/>
      <c r="GCX763" s="31"/>
      <c r="GCY763" s="31"/>
      <c r="GCZ763" s="31"/>
      <c r="GDA763" s="31"/>
      <c r="GDB763" s="31"/>
      <c r="GDC763" s="31"/>
      <c r="GDD763" s="31"/>
      <c r="GDE763" s="31"/>
      <c r="GDF763" s="31"/>
      <c r="GDG763" s="31"/>
      <c r="GDH763" s="31"/>
      <c r="GDI763" s="31"/>
      <c r="GDJ763" s="31"/>
      <c r="GDK763" s="31"/>
      <c r="GDL763" s="31"/>
      <c r="GDM763" s="31"/>
      <c r="GDN763" s="31"/>
      <c r="GDO763" s="31"/>
      <c r="GDP763" s="31"/>
      <c r="GDQ763" s="31"/>
      <c r="GDR763" s="31"/>
      <c r="GDS763" s="31"/>
      <c r="GDT763" s="31"/>
      <c r="GDU763" s="31"/>
      <c r="GDV763" s="31"/>
      <c r="GDW763" s="31"/>
      <c r="GDX763" s="31"/>
      <c r="GDY763" s="31"/>
      <c r="GDZ763" s="31"/>
      <c r="GEA763" s="31"/>
      <c r="GEB763" s="31"/>
      <c r="GEC763" s="31"/>
      <c r="GED763" s="31"/>
      <c r="GEE763" s="31"/>
      <c r="GEF763" s="31"/>
      <c r="GEG763" s="31"/>
      <c r="GEH763" s="31"/>
      <c r="GEI763" s="31"/>
      <c r="GEJ763" s="31"/>
      <c r="GEK763" s="31"/>
      <c r="GEL763" s="31"/>
      <c r="GEM763" s="31"/>
      <c r="GEN763" s="31"/>
      <c r="GEO763" s="31"/>
      <c r="GEP763" s="31"/>
      <c r="GEQ763" s="31"/>
      <c r="GER763" s="31"/>
      <c r="GES763" s="31"/>
      <c r="GET763" s="31"/>
      <c r="GEU763" s="31"/>
      <c r="GEV763" s="31"/>
      <c r="GEW763" s="31"/>
      <c r="GEX763" s="31"/>
      <c r="GEY763" s="31"/>
      <c r="GEZ763" s="31"/>
      <c r="GFA763" s="31"/>
      <c r="GFB763" s="31"/>
      <c r="GFC763" s="31"/>
      <c r="GFD763" s="31"/>
      <c r="GFE763" s="31"/>
      <c r="GFF763" s="31"/>
      <c r="GFG763" s="31"/>
      <c r="GFH763" s="31"/>
      <c r="GFI763" s="31"/>
      <c r="GFJ763" s="31"/>
      <c r="GFK763" s="31"/>
      <c r="GFL763" s="31"/>
      <c r="GFM763" s="31"/>
      <c r="GFN763" s="31"/>
      <c r="GFO763" s="31"/>
      <c r="GFP763" s="31"/>
      <c r="GFQ763" s="31"/>
      <c r="GFR763" s="31"/>
      <c r="GFS763" s="31"/>
      <c r="GFT763" s="31"/>
      <c r="GFU763" s="31"/>
      <c r="GFV763" s="31"/>
      <c r="GFW763" s="31"/>
      <c r="GFX763" s="31"/>
      <c r="GFY763" s="31"/>
      <c r="GFZ763" s="31"/>
      <c r="GGA763" s="31"/>
      <c r="GGB763" s="31"/>
      <c r="GGC763" s="31"/>
      <c r="GGD763" s="31"/>
      <c r="GGE763" s="31"/>
      <c r="GGF763" s="31"/>
      <c r="GGG763" s="31"/>
      <c r="GGH763" s="31"/>
      <c r="GGI763" s="31"/>
      <c r="GGJ763" s="31"/>
      <c r="GGK763" s="31"/>
      <c r="GGL763" s="31"/>
      <c r="GGM763" s="31"/>
      <c r="GGN763" s="31"/>
      <c r="GGO763" s="31"/>
      <c r="GGP763" s="31"/>
      <c r="GGQ763" s="31"/>
      <c r="GGR763" s="31"/>
      <c r="GGS763" s="31"/>
      <c r="GGT763" s="31"/>
      <c r="GGU763" s="31"/>
      <c r="GGV763" s="31"/>
      <c r="GGW763" s="31"/>
      <c r="GGX763" s="31"/>
      <c r="GGY763" s="31"/>
      <c r="GGZ763" s="31"/>
      <c r="GHA763" s="31"/>
      <c r="GHB763" s="31"/>
      <c r="GHC763" s="31"/>
      <c r="GHD763" s="31"/>
      <c r="GHE763" s="31"/>
      <c r="GHF763" s="31"/>
      <c r="GHG763" s="31"/>
      <c r="GHH763" s="31"/>
      <c r="GHI763" s="31"/>
      <c r="GHJ763" s="31"/>
      <c r="GHK763" s="31"/>
      <c r="GHL763" s="31"/>
      <c r="GHM763" s="31"/>
      <c r="GHN763" s="31"/>
      <c r="GHO763" s="31"/>
      <c r="GHP763" s="31"/>
      <c r="GHQ763" s="31"/>
      <c r="GHR763" s="31"/>
      <c r="GHS763" s="31"/>
      <c r="GHT763" s="31"/>
      <c r="GHU763" s="31"/>
      <c r="GHV763" s="31"/>
      <c r="GHW763" s="31"/>
      <c r="GHX763" s="31"/>
      <c r="GHY763" s="31"/>
      <c r="GHZ763" s="31"/>
      <c r="GIA763" s="31"/>
      <c r="GIB763" s="31"/>
      <c r="GIC763" s="31"/>
      <c r="GID763" s="31"/>
      <c r="GIE763" s="31"/>
      <c r="GIF763" s="31"/>
      <c r="GIG763" s="31"/>
      <c r="GIH763" s="31"/>
      <c r="GII763" s="31"/>
      <c r="GIJ763" s="31"/>
      <c r="GIK763" s="31"/>
      <c r="GIL763" s="31"/>
      <c r="GIM763" s="31"/>
      <c r="GIN763" s="31"/>
      <c r="GIO763" s="31"/>
      <c r="GIP763" s="31"/>
      <c r="GIQ763" s="31"/>
      <c r="GIR763" s="31"/>
      <c r="GIS763" s="31"/>
      <c r="GIT763" s="31"/>
      <c r="GIU763" s="31"/>
      <c r="GIV763" s="31"/>
      <c r="GIW763" s="31"/>
      <c r="GIX763" s="31"/>
      <c r="GIY763" s="31"/>
      <c r="GIZ763" s="31"/>
      <c r="GJA763" s="31"/>
      <c r="GJB763" s="31"/>
      <c r="GJC763" s="31"/>
      <c r="GJD763" s="31"/>
      <c r="GJE763" s="31"/>
      <c r="GJF763" s="31"/>
      <c r="GJG763" s="31"/>
      <c r="GJH763" s="31"/>
      <c r="GJI763" s="31"/>
      <c r="GJJ763" s="31"/>
      <c r="GJK763" s="31"/>
      <c r="GJL763" s="31"/>
      <c r="GJM763" s="31"/>
      <c r="GJN763" s="31"/>
      <c r="GJO763" s="31"/>
      <c r="GJP763" s="31"/>
      <c r="GJQ763" s="31"/>
      <c r="GJR763" s="31"/>
      <c r="GJS763" s="31"/>
      <c r="GJT763" s="31"/>
      <c r="GJU763" s="31"/>
      <c r="GJV763" s="31"/>
      <c r="GJW763" s="31"/>
      <c r="GJX763" s="31"/>
      <c r="GJY763" s="31"/>
      <c r="GJZ763" s="31"/>
      <c r="GKA763" s="31"/>
      <c r="GKB763" s="31"/>
      <c r="GKC763" s="31"/>
      <c r="GKD763" s="31"/>
      <c r="GKE763" s="31"/>
      <c r="GKF763" s="31"/>
      <c r="GKG763" s="31"/>
      <c r="GKH763" s="31"/>
      <c r="GKI763" s="31"/>
      <c r="GKJ763" s="31"/>
      <c r="GKK763" s="31"/>
      <c r="GKL763" s="31"/>
      <c r="GKM763" s="31"/>
      <c r="GKN763" s="31"/>
      <c r="GKO763" s="31"/>
      <c r="GKP763" s="31"/>
      <c r="GKQ763" s="31"/>
      <c r="GKR763" s="31"/>
      <c r="GKS763" s="31"/>
      <c r="GKT763" s="31"/>
      <c r="GKU763" s="31"/>
      <c r="GKV763" s="31"/>
      <c r="GKW763" s="31"/>
      <c r="GKX763" s="31"/>
      <c r="GKY763" s="31"/>
      <c r="GKZ763" s="31"/>
      <c r="GLA763" s="31"/>
      <c r="GLB763" s="31"/>
      <c r="GLC763" s="31"/>
      <c r="GLD763" s="31"/>
      <c r="GLE763" s="31"/>
      <c r="GLF763" s="31"/>
      <c r="GLG763" s="31"/>
      <c r="GLH763" s="31"/>
      <c r="GLI763" s="31"/>
      <c r="GLJ763" s="31"/>
      <c r="GLK763" s="31"/>
      <c r="GLL763" s="31"/>
      <c r="GLM763" s="31"/>
      <c r="GLN763" s="31"/>
      <c r="GLO763" s="31"/>
      <c r="GLP763" s="31"/>
      <c r="GLQ763" s="31"/>
      <c r="GLR763" s="31"/>
      <c r="GLS763" s="31"/>
      <c r="GLT763" s="31"/>
      <c r="GLU763" s="31"/>
      <c r="GLV763" s="31"/>
      <c r="GLW763" s="31"/>
      <c r="GLX763" s="31"/>
      <c r="GLY763" s="31"/>
      <c r="GLZ763" s="31"/>
      <c r="GMA763" s="31"/>
      <c r="GMB763" s="31"/>
      <c r="GMC763" s="31"/>
      <c r="GMD763" s="31"/>
      <c r="GME763" s="31"/>
      <c r="GMF763" s="31"/>
      <c r="GMG763" s="31"/>
      <c r="GMH763" s="31"/>
      <c r="GMI763" s="31"/>
      <c r="GMJ763" s="31"/>
      <c r="GMK763" s="31"/>
      <c r="GML763" s="31"/>
      <c r="GMM763" s="31"/>
      <c r="GMN763" s="31"/>
      <c r="GMO763" s="31"/>
      <c r="GMP763" s="31"/>
      <c r="GMQ763" s="31"/>
      <c r="GMR763" s="31"/>
      <c r="GMS763" s="31"/>
      <c r="GMT763" s="31"/>
      <c r="GMU763" s="31"/>
      <c r="GMV763" s="31"/>
      <c r="GMW763" s="31"/>
      <c r="GMX763" s="31"/>
      <c r="GMY763" s="31"/>
      <c r="GMZ763" s="31"/>
      <c r="GNA763" s="31"/>
      <c r="GNB763" s="31"/>
      <c r="GNC763" s="31"/>
      <c r="GND763" s="31"/>
      <c r="GNE763" s="31"/>
      <c r="GNF763" s="31"/>
      <c r="GNG763" s="31"/>
      <c r="GNH763" s="31"/>
      <c r="GNI763" s="31"/>
      <c r="GNJ763" s="31"/>
      <c r="GNK763" s="31"/>
      <c r="GNL763" s="31"/>
      <c r="GNM763" s="31"/>
      <c r="GNN763" s="31"/>
      <c r="GNO763" s="31"/>
      <c r="GNP763" s="31"/>
      <c r="GNQ763" s="31"/>
      <c r="GNR763" s="31"/>
      <c r="GNS763" s="31"/>
      <c r="GNT763" s="31"/>
      <c r="GNU763" s="31"/>
      <c r="GNV763" s="31"/>
      <c r="GNW763" s="31"/>
      <c r="GNX763" s="31"/>
      <c r="GNY763" s="31"/>
      <c r="GNZ763" s="31"/>
      <c r="GOA763" s="31"/>
      <c r="GOB763" s="31"/>
      <c r="GOC763" s="31"/>
      <c r="GOD763" s="31"/>
      <c r="GOE763" s="31"/>
      <c r="GOF763" s="31"/>
      <c r="GOG763" s="31"/>
      <c r="GOH763" s="31"/>
      <c r="GOI763" s="31"/>
      <c r="GOJ763" s="31"/>
      <c r="GOK763" s="31"/>
      <c r="GOL763" s="31"/>
      <c r="GOM763" s="31"/>
      <c r="GON763" s="31"/>
      <c r="GOO763" s="31"/>
      <c r="GOP763" s="31"/>
      <c r="GOQ763" s="31"/>
      <c r="GOR763" s="31"/>
      <c r="GOS763" s="31"/>
      <c r="GOT763" s="31"/>
      <c r="GOU763" s="31"/>
      <c r="GOV763" s="31"/>
      <c r="GOW763" s="31"/>
      <c r="GOX763" s="31"/>
      <c r="GOY763" s="31"/>
      <c r="GOZ763" s="31"/>
      <c r="GPA763" s="31"/>
      <c r="GPB763" s="31"/>
      <c r="GPC763" s="31"/>
      <c r="GPD763" s="31"/>
      <c r="GPE763" s="31"/>
      <c r="GPF763" s="31"/>
      <c r="GPG763" s="31"/>
      <c r="GPH763" s="31"/>
      <c r="GPI763" s="31"/>
      <c r="GPJ763" s="31"/>
      <c r="GPK763" s="31"/>
      <c r="GPL763" s="31"/>
      <c r="GPM763" s="31"/>
      <c r="GPN763" s="31"/>
      <c r="GPO763" s="31"/>
      <c r="GPP763" s="31"/>
      <c r="GPQ763" s="31"/>
      <c r="GPR763" s="31"/>
      <c r="GPS763" s="31"/>
      <c r="GPT763" s="31"/>
      <c r="GPU763" s="31"/>
      <c r="GPV763" s="31"/>
      <c r="GPW763" s="31"/>
      <c r="GPX763" s="31"/>
      <c r="GPY763" s="31"/>
      <c r="GPZ763" s="31"/>
      <c r="GQA763" s="31"/>
      <c r="GQB763" s="31"/>
      <c r="GQC763" s="31"/>
      <c r="GQD763" s="31"/>
      <c r="GQE763" s="31"/>
      <c r="GQF763" s="31"/>
      <c r="GQG763" s="31"/>
      <c r="GQH763" s="31"/>
      <c r="GQI763" s="31"/>
      <c r="GQJ763" s="31"/>
      <c r="GQK763" s="31"/>
      <c r="GQL763" s="31"/>
      <c r="GQM763" s="31"/>
      <c r="GQN763" s="31"/>
      <c r="GQO763" s="31"/>
      <c r="GQP763" s="31"/>
      <c r="GQQ763" s="31"/>
      <c r="GQR763" s="31"/>
      <c r="GQS763" s="31"/>
      <c r="GQT763" s="31"/>
      <c r="GQU763" s="31"/>
      <c r="GQV763" s="31"/>
      <c r="GQW763" s="31"/>
      <c r="GQX763" s="31"/>
      <c r="GQY763" s="31"/>
      <c r="GQZ763" s="31"/>
      <c r="GRA763" s="31"/>
      <c r="GRB763" s="31"/>
      <c r="GRC763" s="31"/>
      <c r="GRD763" s="31"/>
      <c r="GRE763" s="31"/>
      <c r="GRF763" s="31"/>
      <c r="GRG763" s="31"/>
      <c r="GRH763" s="31"/>
      <c r="GRI763" s="31"/>
      <c r="GRJ763" s="31"/>
      <c r="GRK763" s="31"/>
      <c r="GRL763" s="31"/>
      <c r="GRM763" s="31"/>
      <c r="GRN763" s="31"/>
      <c r="GRO763" s="31"/>
      <c r="GRP763" s="31"/>
      <c r="GRQ763" s="31"/>
      <c r="GRR763" s="31"/>
      <c r="GRS763" s="31"/>
      <c r="GRT763" s="31"/>
      <c r="GRU763" s="31"/>
      <c r="GRV763" s="31"/>
      <c r="GRW763" s="31"/>
      <c r="GRX763" s="31"/>
      <c r="GRY763" s="31"/>
      <c r="GRZ763" s="31"/>
      <c r="GSA763" s="31"/>
      <c r="GSB763" s="31"/>
      <c r="GSC763" s="31"/>
      <c r="GSD763" s="31"/>
      <c r="GSE763" s="31"/>
      <c r="GSF763" s="31"/>
      <c r="GSG763" s="31"/>
      <c r="GSH763" s="31"/>
      <c r="GSI763" s="31"/>
      <c r="GSJ763" s="31"/>
      <c r="GSK763" s="31"/>
      <c r="GSL763" s="31"/>
      <c r="GSM763" s="31"/>
      <c r="GSN763" s="31"/>
      <c r="GSO763" s="31"/>
      <c r="GSP763" s="31"/>
      <c r="GSQ763" s="31"/>
      <c r="GSR763" s="31"/>
      <c r="GSS763" s="31"/>
      <c r="GST763" s="31"/>
      <c r="GSU763" s="31"/>
      <c r="GSV763" s="31"/>
      <c r="GSW763" s="31"/>
      <c r="GSX763" s="31"/>
      <c r="GSY763" s="31"/>
      <c r="GSZ763" s="31"/>
      <c r="GTA763" s="31"/>
      <c r="GTB763" s="31"/>
      <c r="GTC763" s="31"/>
      <c r="GTD763" s="31"/>
      <c r="GTE763" s="31"/>
      <c r="GTF763" s="31"/>
      <c r="GTG763" s="31"/>
      <c r="GTH763" s="31"/>
      <c r="GTI763" s="31"/>
      <c r="GTJ763" s="31"/>
      <c r="GTK763" s="31"/>
      <c r="GTL763" s="31"/>
      <c r="GTM763" s="31"/>
      <c r="GTN763" s="31"/>
      <c r="GTO763" s="31"/>
      <c r="GTP763" s="31"/>
      <c r="GTQ763" s="31"/>
      <c r="GTR763" s="31"/>
      <c r="GTS763" s="31"/>
      <c r="GTT763" s="31"/>
      <c r="GTU763" s="31"/>
      <c r="GTV763" s="31"/>
      <c r="GTW763" s="31"/>
      <c r="GTX763" s="31"/>
      <c r="GTY763" s="31"/>
      <c r="GTZ763" s="31"/>
      <c r="GUA763" s="31"/>
      <c r="GUB763" s="31"/>
      <c r="GUC763" s="31"/>
      <c r="GUD763" s="31"/>
      <c r="GUE763" s="31"/>
      <c r="GUF763" s="31"/>
      <c r="GUG763" s="31"/>
      <c r="GUH763" s="31"/>
      <c r="GUI763" s="31"/>
      <c r="GUJ763" s="31"/>
      <c r="GUK763" s="31"/>
      <c r="GUL763" s="31"/>
      <c r="GUM763" s="31"/>
      <c r="GUN763" s="31"/>
      <c r="GUO763" s="31"/>
      <c r="GUP763" s="31"/>
      <c r="GUQ763" s="31"/>
      <c r="GUR763" s="31"/>
      <c r="GUS763" s="31"/>
      <c r="GUT763" s="31"/>
      <c r="GUU763" s="31"/>
      <c r="GUV763" s="31"/>
      <c r="GUW763" s="31"/>
      <c r="GUX763" s="31"/>
      <c r="GUY763" s="31"/>
      <c r="GUZ763" s="31"/>
      <c r="GVA763" s="31"/>
      <c r="GVB763" s="31"/>
      <c r="GVC763" s="31"/>
      <c r="GVD763" s="31"/>
      <c r="GVE763" s="31"/>
      <c r="GVF763" s="31"/>
      <c r="GVG763" s="31"/>
      <c r="GVH763" s="31"/>
      <c r="GVI763" s="31"/>
      <c r="GVJ763" s="31"/>
      <c r="GVK763" s="31"/>
      <c r="GVL763" s="31"/>
      <c r="GVM763" s="31"/>
      <c r="GVN763" s="31"/>
      <c r="GVO763" s="31"/>
      <c r="GVP763" s="31"/>
      <c r="GVQ763" s="31"/>
      <c r="GVR763" s="31"/>
      <c r="GVS763" s="31"/>
      <c r="GVT763" s="31"/>
      <c r="GVU763" s="31"/>
      <c r="GVV763" s="31"/>
      <c r="GVW763" s="31"/>
      <c r="GVX763" s="31"/>
      <c r="GVY763" s="31"/>
      <c r="GVZ763" s="31"/>
      <c r="GWA763" s="31"/>
      <c r="GWB763" s="31"/>
      <c r="GWC763" s="31"/>
      <c r="GWD763" s="31"/>
      <c r="GWE763" s="31"/>
      <c r="GWF763" s="31"/>
      <c r="GWG763" s="31"/>
      <c r="GWH763" s="31"/>
      <c r="GWI763" s="31"/>
      <c r="GWJ763" s="31"/>
      <c r="GWK763" s="31"/>
      <c r="GWL763" s="31"/>
      <c r="GWM763" s="31"/>
      <c r="GWN763" s="31"/>
      <c r="GWO763" s="31"/>
      <c r="GWP763" s="31"/>
      <c r="GWQ763" s="31"/>
      <c r="GWR763" s="31"/>
      <c r="GWS763" s="31"/>
      <c r="GWT763" s="31"/>
      <c r="GWU763" s="31"/>
      <c r="GWV763" s="31"/>
      <c r="GWW763" s="31"/>
      <c r="GWX763" s="31"/>
      <c r="GWY763" s="31"/>
      <c r="GWZ763" s="31"/>
      <c r="GXA763" s="31"/>
      <c r="GXB763" s="31"/>
      <c r="GXC763" s="31"/>
      <c r="GXD763" s="31"/>
      <c r="GXE763" s="31"/>
      <c r="GXF763" s="31"/>
      <c r="GXG763" s="31"/>
      <c r="GXH763" s="31"/>
      <c r="GXI763" s="31"/>
      <c r="GXJ763" s="31"/>
      <c r="GXK763" s="31"/>
      <c r="GXL763" s="31"/>
      <c r="GXM763" s="31"/>
      <c r="GXN763" s="31"/>
      <c r="GXO763" s="31"/>
      <c r="GXP763" s="31"/>
      <c r="GXQ763" s="31"/>
      <c r="GXR763" s="31"/>
      <c r="GXS763" s="31"/>
      <c r="GXT763" s="31"/>
      <c r="GXU763" s="31"/>
      <c r="GXV763" s="31"/>
      <c r="GXW763" s="31"/>
      <c r="GXX763" s="31"/>
      <c r="GXY763" s="31"/>
      <c r="GXZ763" s="31"/>
      <c r="GYA763" s="31"/>
      <c r="GYB763" s="31"/>
      <c r="GYC763" s="31"/>
      <c r="GYD763" s="31"/>
      <c r="GYE763" s="31"/>
      <c r="GYF763" s="31"/>
      <c r="GYG763" s="31"/>
      <c r="GYH763" s="31"/>
      <c r="GYI763" s="31"/>
      <c r="GYJ763" s="31"/>
      <c r="GYK763" s="31"/>
      <c r="GYL763" s="31"/>
      <c r="GYM763" s="31"/>
      <c r="GYN763" s="31"/>
      <c r="GYO763" s="31"/>
      <c r="GYP763" s="31"/>
      <c r="GYQ763" s="31"/>
      <c r="GYR763" s="31"/>
      <c r="GYS763" s="31"/>
      <c r="GYT763" s="31"/>
      <c r="GYU763" s="31"/>
      <c r="GYV763" s="31"/>
      <c r="GYW763" s="31"/>
      <c r="GYX763" s="31"/>
      <c r="GYY763" s="31"/>
      <c r="GYZ763" s="31"/>
      <c r="GZA763" s="31"/>
      <c r="GZB763" s="31"/>
      <c r="GZC763" s="31"/>
      <c r="GZD763" s="31"/>
      <c r="GZE763" s="31"/>
      <c r="GZF763" s="31"/>
      <c r="GZG763" s="31"/>
      <c r="GZH763" s="31"/>
      <c r="GZI763" s="31"/>
      <c r="GZJ763" s="31"/>
      <c r="GZK763" s="31"/>
      <c r="GZL763" s="31"/>
      <c r="GZM763" s="31"/>
      <c r="GZN763" s="31"/>
      <c r="GZO763" s="31"/>
      <c r="GZP763" s="31"/>
      <c r="GZQ763" s="31"/>
      <c r="GZR763" s="31"/>
      <c r="GZS763" s="31"/>
      <c r="GZT763" s="31"/>
      <c r="GZU763" s="31"/>
      <c r="GZV763" s="31"/>
      <c r="GZW763" s="31"/>
      <c r="GZX763" s="31"/>
      <c r="GZY763" s="31"/>
      <c r="GZZ763" s="31"/>
      <c r="HAA763" s="31"/>
      <c r="HAB763" s="31"/>
      <c r="HAC763" s="31"/>
      <c r="HAD763" s="31"/>
      <c r="HAE763" s="31"/>
      <c r="HAF763" s="31"/>
      <c r="HAG763" s="31"/>
      <c r="HAH763" s="31"/>
      <c r="HAI763" s="31"/>
      <c r="HAJ763" s="31"/>
      <c r="HAK763" s="31"/>
      <c r="HAL763" s="31"/>
      <c r="HAM763" s="31"/>
      <c r="HAN763" s="31"/>
      <c r="HAO763" s="31"/>
      <c r="HAP763" s="31"/>
      <c r="HAQ763" s="31"/>
      <c r="HAR763" s="31"/>
      <c r="HAS763" s="31"/>
      <c r="HAT763" s="31"/>
      <c r="HAU763" s="31"/>
      <c r="HAV763" s="31"/>
      <c r="HAW763" s="31"/>
      <c r="HAX763" s="31"/>
      <c r="HAY763" s="31"/>
      <c r="HAZ763" s="31"/>
      <c r="HBA763" s="31"/>
      <c r="HBB763" s="31"/>
      <c r="HBC763" s="31"/>
      <c r="HBD763" s="31"/>
      <c r="HBE763" s="31"/>
      <c r="HBF763" s="31"/>
      <c r="HBG763" s="31"/>
      <c r="HBH763" s="31"/>
      <c r="HBI763" s="31"/>
      <c r="HBJ763" s="31"/>
      <c r="HBK763" s="31"/>
      <c r="HBL763" s="31"/>
      <c r="HBM763" s="31"/>
      <c r="HBN763" s="31"/>
      <c r="HBO763" s="31"/>
      <c r="HBP763" s="31"/>
      <c r="HBQ763" s="31"/>
      <c r="HBR763" s="31"/>
      <c r="HBS763" s="31"/>
      <c r="HBT763" s="31"/>
      <c r="HBU763" s="31"/>
      <c r="HBV763" s="31"/>
      <c r="HBW763" s="31"/>
      <c r="HBX763" s="31"/>
      <c r="HBY763" s="31"/>
      <c r="HBZ763" s="31"/>
      <c r="HCA763" s="31"/>
      <c r="HCB763" s="31"/>
      <c r="HCC763" s="31"/>
      <c r="HCD763" s="31"/>
      <c r="HCE763" s="31"/>
      <c r="HCF763" s="31"/>
      <c r="HCG763" s="31"/>
      <c r="HCH763" s="31"/>
      <c r="HCI763" s="31"/>
      <c r="HCJ763" s="31"/>
      <c r="HCK763" s="31"/>
      <c r="HCL763" s="31"/>
      <c r="HCM763" s="31"/>
      <c r="HCN763" s="31"/>
      <c r="HCO763" s="31"/>
      <c r="HCP763" s="31"/>
      <c r="HCQ763" s="31"/>
      <c r="HCR763" s="31"/>
      <c r="HCS763" s="31"/>
      <c r="HCT763" s="31"/>
      <c r="HCU763" s="31"/>
      <c r="HCV763" s="31"/>
      <c r="HCW763" s="31"/>
      <c r="HCX763" s="31"/>
      <c r="HCY763" s="31"/>
      <c r="HCZ763" s="31"/>
      <c r="HDA763" s="31"/>
      <c r="HDB763" s="31"/>
      <c r="HDC763" s="31"/>
      <c r="HDD763" s="31"/>
      <c r="HDE763" s="31"/>
      <c r="HDF763" s="31"/>
      <c r="HDG763" s="31"/>
      <c r="HDH763" s="31"/>
      <c r="HDI763" s="31"/>
      <c r="HDJ763" s="31"/>
      <c r="HDK763" s="31"/>
      <c r="HDL763" s="31"/>
      <c r="HDM763" s="31"/>
      <c r="HDN763" s="31"/>
      <c r="HDO763" s="31"/>
      <c r="HDP763" s="31"/>
      <c r="HDQ763" s="31"/>
      <c r="HDR763" s="31"/>
      <c r="HDS763" s="31"/>
      <c r="HDT763" s="31"/>
      <c r="HDU763" s="31"/>
      <c r="HDV763" s="31"/>
      <c r="HDW763" s="31"/>
      <c r="HDX763" s="31"/>
      <c r="HDY763" s="31"/>
      <c r="HDZ763" s="31"/>
      <c r="HEA763" s="31"/>
      <c r="HEB763" s="31"/>
      <c r="HEC763" s="31"/>
      <c r="HED763" s="31"/>
      <c r="HEE763" s="31"/>
      <c r="HEF763" s="31"/>
      <c r="HEG763" s="31"/>
      <c r="HEH763" s="31"/>
      <c r="HEI763" s="31"/>
      <c r="HEJ763" s="31"/>
      <c r="HEK763" s="31"/>
      <c r="HEL763" s="31"/>
      <c r="HEM763" s="31"/>
      <c r="HEN763" s="31"/>
      <c r="HEO763" s="31"/>
      <c r="HEP763" s="31"/>
      <c r="HEQ763" s="31"/>
      <c r="HER763" s="31"/>
      <c r="HES763" s="31"/>
      <c r="HET763" s="31"/>
      <c r="HEU763" s="31"/>
      <c r="HEV763" s="31"/>
      <c r="HEW763" s="31"/>
      <c r="HEX763" s="31"/>
      <c r="HEY763" s="31"/>
      <c r="HEZ763" s="31"/>
      <c r="HFA763" s="31"/>
      <c r="HFB763" s="31"/>
      <c r="HFC763" s="31"/>
      <c r="HFD763" s="31"/>
      <c r="HFE763" s="31"/>
      <c r="HFF763" s="31"/>
      <c r="HFG763" s="31"/>
      <c r="HFH763" s="31"/>
      <c r="HFI763" s="31"/>
      <c r="HFJ763" s="31"/>
      <c r="HFK763" s="31"/>
      <c r="HFL763" s="31"/>
      <c r="HFM763" s="31"/>
      <c r="HFN763" s="31"/>
      <c r="HFO763" s="31"/>
      <c r="HFP763" s="31"/>
      <c r="HFQ763" s="31"/>
      <c r="HFR763" s="31"/>
      <c r="HFS763" s="31"/>
      <c r="HFT763" s="31"/>
      <c r="HFU763" s="31"/>
      <c r="HFV763" s="31"/>
      <c r="HFW763" s="31"/>
      <c r="HFX763" s="31"/>
      <c r="HFY763" s="31"/>
      <c r="HFZ763" s="31"/>
      <c r="HGA763" s="31"/>
      <c r="HGB763" s="31"/>
      <c r="HGC763" s="31"/>
      <c r="HGD763" s="31"/>
      <c r="HGE763" s="31"/>
      <c r="HGF763" s="31"/>
      <c r="HGG763" s="31"/>
      <c r="HGH763" s="31"/>
      <c r="HGI763" s="31"/>
      <c r="HGJ763" s="31"/>
      <c r="HGK763" s="31"/>
      <c r="HGL763" s="31"/>
      <c r="HGM763" s="31"/>
      <c r="HGN763" s="31"/>
      <c r="HGO763" s="31"/>
      <c r="HGP763" s="31"/>
      <c r="HGQ763" s="31"/>
      <c r="HGR763" s="31"/>
      <c r="HGS763" s="31"/>
      <c r="HGT763" s="31"/>
      <c r="HGU763" s="31"/>
      <c r="HGV763" s="31"/>
      <c r="HGW763" s="31"/>
      <c r="HGX763" s="31"/>
      <c r="HGY763" s="31"/>
      <c r="HGZ763" s="31"/>
      <c r="HHA763" s="31"/>
      <c r="HHB763" s="31"/>
      <c r="HHC763" s="31"/>
      <c r="HHD763" s="31"/>
      <c r="HHE763" s="31"/>
      <c r="HHF763" s="31"/>
      <c r="HHG763" s="31"/>
      <c r="HHH763" s="31"/>
      <c r="HHI763" s="31"/>
      <c r="HHJ763" s="31"/>
      <c r="HHK763" s="31"/>
      <c r="HHL763" s="31"/>
      <c r="HHM763" s="31"/>
      <c r="HHN763" s="31"/>
      <c r="HHO763" s="31"/>
      <c r="HHP763" s="31"/>
      <c r="HHQ763" s="31"/>
      <c r="HHR763" s="31"/>
      <c r="HHS763" s="31"/>
      <c r="HHT763" s="31"/>
      <c r="HHU763" s="31"/>
      <c r="HHV763" s="31"/>
      <c r="HHW763" s="31"/>
      <c r="HHX763" s="31"/>
      <c r="HHY763" s="31"/>
      <c r="HHZ763" s="31"/>
      <c r="HIA763" s="31"/>
      <c r="HIB763" s="31"/>
      <c r="HIC763" s="31"/>
      <c r="HID763" s="31"/>
      <c r="HIE763" s="31"/>
      <c r="HIF763" s="31"/>
      <c r="HIG763" s="31"/>
      <c r="HIH763" s="31"/>
      <c r="HII763" s="31"/>
      <c r="HIJ763" s="31"/>
      <c r="HIK763" s="31"/>
      <c r="HIL763" s="31"/>
      <c r="HIM763" s="31"/>
      <c r="HIN763" s="31"/>
      <c r="HIO763" s="31"/>
      <c r="HIP763" s="31"/>
      <c r="HIQ763" s="31"/>
      <c r="HIR763" s="31"/>
      <c r="HIS763" s="31"/>
      <c r="HIT763" s="31"/>
      <c r="HIU763" s="31"/>
      <c r="HIV763" s="31"/>
      <c r="HIW763" s="31"/>
      <c r="HIX763" s="31"/>
      <c r="HIY763" s="31"/>
      <c r="HIZ763" s="31"/>
      <c r="HJA763" s="31"/>
      <c r="HJB763" s="31"/>
      <c r="HJC763" s="31"/>
      <c r="HJD763" s="31"/>
      <c r="HJE763" s="31"/>
      <c r="HJF763" s="31"/>
      <c r="HJG763" s="31"/>
      <c r="HJH763" s="31"/>
      <c r="HJI763" s="31"/>
      <c r="HJJ763" s="31"/>
      <c r="HJK763" s="31"/>
      <c r="HJL763" s="31"/>
      <c r="HJM763" s="31"/>
      <c r="HJN763" s="31"/>
      <c r="HJO763" s="31"/>
      <c r="HJP763" s="31"/>
      <c r="HJQ763" s="31"/>
      <c r="HJR763" s="31"/>
      <c r="HJS763" s="31"/>
      <c r="HJT763" s="31"/>
      <c r="HJU763" s="31"/>
      <c r="HJV763" s="31"/>
      <c r="HJW763" s="31"/>
      <c r="HJX763" s="31"/>
      <c r="HJY763" s="31"/>
      <c r="HJZ763" s="31"/>
      <c r="HKA763" s="31"/>
      <c r="HKB763" s="31"/>
      <c r="HKC763" s="31"/>
      <c r="HKD763" s="31"/>
      <c r="HKE763" s="31"/>
      <c r="HKF763" s="31"/>
      <c r="HKG763" s="31"/>
      <c r="HKH763" s="31"/>
      <c r="HKI763" s="31"/>
      <c r="HKJ763" s="31"/>
      <c r="HKK763" s="31"/>
      <c r="HKL763" s="31"/>
      <c r="HKM763" s="31"/>
      <c r="HKN763" s="31"/>
      <c r="HKO763" s="31"/>
      <c r="HKP763" s="31"/>
      <c r="HKQ763" s="31"/>
      <c r="HKR763" s="31"/>
      <c r="HKS763" s="31"/>
      <c r="HKT763" s="31"/>
      <c r="HKU763" s="31"/>
      <c r="HKV763" s="31"/>
      <c r="HKW763" s="31"/>
      <c r="HKX763" s="31"/>
      <c r="HKY763" s="31"/>
      <c r="HKZ763" s="31"/>
      <c r="HLA763" s="31"/>
      <c r="HLB763" s="31"/>
      <c r="HLC763" s="31"/>
      <c r="HLD763" s="31"/>
      <c r="HLE763" s="31"/>
      <c r="HLF763" s="31"/>
      <c r="HLG763" s="31"/>
      <c r="HLH763" s="31"/>
      <c r="HLI763" s="31"/>
      <c r="HLJ763" s="31"/>
      <c r="HLK763" s="31"/>
      <c r="HLL763" s="31"/>
      <c r="HLM763" s="31"/>
      <c r="HLN763" s="31"/>
      <c r="HLO763" s="31"/>
      <c r="HLP763" s="31"/>
      <c r="HLQ763" s="31"/>
      <c r="HLR763" s="31"/>
      <c r="HLS763" s="31"/>
      <c r="HLT763" s="31"/>
      <c r="HLU763" s="31"/>
      <c r="HLV763" s="31"/>
      <c r="HLW763" s="31"/>
      <c r="HLX763" s="31"/>
      <c r="HLY763" s="31"/>
      <c r="HLZ763" s="31"/>
      <c r="HMA763" s="31"/>
      <c r="HMB763" s="31"/>
      <c r="HMC763" s="31"/>
      <c r="HMD763" s="31"/>
      <c r="HME763" s="31"/>
      <c r="HMF763" s="31"/>
      <c r="HMG763" s="31"/>
      <c r="HMH763" s="31"/>
      <c r="HMI763" s="31"/>
      <c r="HMJ763" s="31"/>
      <c r="HMK763" s="31"/>
      <c r="HML763" s="31"/>
      <c r="HMM763" s="31"/>
      <c r="HMN763" s="31"/>
      <c r="HMO763" s="31"/>
      <c r="HMP763" s="31"/>
      <c r="HMQ763" s="31"/>
      <c r="HMR763" s="31"/>
      <c r="HMS763" s="31"/>
      <c r="HMT763" s="31"/>
      <c r="HMU763" s="31"/>
      <c r="HMV763" s="31"/>
      <c r="HMW763" s="31"/>
      <c r="HMX763" s="31"/>
      <c r="HMY763" s="31"/>
      <c r="HMZ763" s="31"/>
      <c r="HNA763" s="31"/>
      <c r="HNB763" s="31"/>
      <c r="HNC763" s="31"/>
      <c r="HND763" s="31"/>
      <c r="HNE763" s="31"/>
      <c r="HNF763" s="31"/>
      <c r="HNG763" s="31"/>
      <c r="HNH763" s="31"/>
      <c r="HNI763" s="31"/>
      <c r="HNJ763" s="31"/>
      <c r="HNK763" s="31"/>
      <c r="HNL763" s="31"/>
      <c r="HNM763" s="31"/>
      <c r="HNN763" s="31"/>
      <c r="HNO763" s="31"/>
      <c r="HNP763" s="31"/>
      <c r="HNQ763" s="31"/>
      <c r="HNR763" s="31"/>
      <c r="HNS763" s="31"/>
      <c r="HNT763" s="31"/>
      <c r="HNU763" s="31"/>
      <c r="HNV763" s="31"/>
      <c r="HNW763" s="31"/>
      <c r="HNX763" s="31"/>
      <c r="HNY763" s="31"/>
      <c r="HNZ763" s="31"/>
      <c r="HOA763" s="31"/>
      <c r="HOB763" s="31"/>
      <c r="HOC763" s="31"/>
      <c r="HOD763" s="31"/>
      <c r="HOE763" s="31"/>
      <c r="HOF763" s="31"/>
      <c r="HOG763" s="31"/>
      <c r="HOH763" s="31"/>
      <c r="HOI763" s="31"/>
      <c r="HOJ763" s="31"/>
      <c r="HOK763" s="31"/>
      <c r="HOL763" s="31"/>
      <c r="HOM763" s="31"/>
      <c r="HON763" s="31"/>
      <c r="HOO763" s="31"/>
      <c r="HOP763" s="31"/>
      <c r="HOQ763" s="31"/>
      <c r="HOR763" s="31"/>
      <c r="HOS763" s="31"/>
      <c r="HOT763" s="31"/>
      <c r="HOU763" s="31"/>
      <c r="HOV763" s="31"/>
      <c r="HOW763" s="31"/>
      <c r="HOX763" s="31"/>
      <c r="HOY763" s="31"/>
      <c r="HOZ763" s="31"/>
      <c r="HPA763" s="31"/>
      <c r="HPB763" s="31"/>
      <c r="HPC763" s="31"/>
      <c r="HPD763" s="31"/>
      <c r="HPE763" s="31"/>
      <c r="HPF763" s="31"/>
      <c r="HPG763" s="31"/>
      <c r="HPH763" s="31"/>
      <c r="HPI763" s="31"/>
      <c r="HPJ763" s="31"/>
      <c r="HPK763" s="31"/>
      <c r="HPL763" s="31"/>
      <c r="HPM763" s="31"/>
      <c r="HPN763" s="31"/>
      <c r="HPO763" s="31"/>
      <c r="HPP763" s="31"/>
      <c r="HPQ763" s="31"/>
      <c r="HPR763" s="31"/>
      <c r="HPS763" s="31"/>
      <c r="HPT763" s="31"/>
      <c r="HPU763" s="31"/>
      <c r="HPV763" s="31"/>
      <c r="HPW763" s="31"/>
      <c r="HPX763" s="31"/>
      <c r="HPY763" s="31"/>
      <c r="HPZ763" s="31"/>
      <c r="HQA763" s="31"/>
      <c r="HQB763" s="31"/>
      <c r="HQC763" s="31"/>
      <c r="HQD763" s="31"/>
      <c r="HQE763" s="31"/>
      <c r="HQF763" s="31"/>
      <c r="HQG763" s="31"/>
      <c r="HQH763" s="31"/>
      <c r="HQI763" s="31"/>
      <c r="HQJ763" s="31"/>
      <c r="HQK763" s="31"/>
      <c r="HQL763" s="31"/>
      <c r="HQM763" s="31"/>
      <c r="HQN763" s="31"/>
      <c r="HQO763" s="31"/>
      <c r="HQP763" s="31"/>
      <c r="HQQ763" s="31"/>
      <c r="HQR763" s="31"/>
      <c r="HQS763" s="31"/>
      <c r="HQT763" s="31"/>
      <c r="HQU763" s="31"/>
      <c r="HQV763" s="31"/>
      <c r="HQW763" s="31"/>
      <c r="HQX763" s="31"/>
      <c r="HQY763" s="31"/>
      <c r="HQZ763" s="31"/>
      <c r="HRA763" s="31"/>
      <c r="HRB763" s="31"/>
      <c r="HRC763" s="31"/>
      <c r="HRD763" s="31"/>
      <c r="HRE763" s="31"/>
      <c r="HRF763" s="31"/>
      <c r="HRG763" s="31"/>
      <c r="HRH763" s="31"/>
      <c r="HRI763" s="31"/>
      <c r="HRJ763" s="31"/>
      <c r="HRK763" s="31"/>
      <c r="HRL763" s="31"/>
      <c r="HRM763" s="31"/>
      <c r="HRN763" s="31"/>
      <c r="HRO763" s="31"/>
      <c r="HRP763" s="31"/>
      <c r="HRQ763" s="31"/>
      <c r="HRR763" s="31"/>
      <c r="HRS763" s="31"/>
      <c r="HRT763" s="31"/>
      <c r="HRU763" s="31"/>
      <c r="HRV763" s="31"/>
      <c r="HRW763" s="31"/>
      <c r="HRX763" s="31"/>
      <c r="HRY763" s="31"/>
      <c r="HRZ763" s="31"/>
      <c r="HSA763" s="31"/>
      <c r="HSB763" s="31"/>
      <c r="HSC763" s="31"/>
      <c r="HSD763" s="31"/>
      <c r="HSE763" s="31"/>
      <c r="HSF763" s="31"/>
      <c r="HSG763" s="31"/>
      <c r="HSH763" s="31"/>
      <c r="HSI763" s="31"/>
      <c r="HSJ763" s="31"/>
      <c r="HSK763" s="31"/>
      <c r="HSL763" s="31"/>
      <c r="HSM763" s="31"/>
      <c r="HSN763" s="31"/>
      <c r="HSO763" s="31"/>
      <c r="HSP763" s="31"/>
      <c r="HSQ763" s="31"/>
      <c r="HSR763" s="31"/>
      <c r="HSS763" s="31"/>
      <c r="HST763" s="31"/>
      <c r="HSU763" s="31"/>
      <c r="HSV763" s="31"/>
      <c r="HSW763" s="31"/>
      <c r="HSX763" s="31"/>
      <c r="HSY763" s="31"/>
      <c r="HSZ763" s="31"/>
      <c r="HTA763" s="31"/>
      <c r="HTB763" s="31"/>
      <c r="HTC763" s="31"/>
      <c r="HTD763" s="31"/>
      <c r="HTE763" s="31"/>
      <c r="HTF763" s="31"/>
      <c r="HTG763" s="31"/>
      <c r="HTH763" s="31"/>
      <c r="HTI763" s="31"/>
      <c r="HTJ763" s="31"/>
      <c r="HTK763" s="31"/>
      <c r="HTL763" s="31"/>
      <c r="HTM763" s="31"/>
      <c r="HTN763" s="31"/>
      <c r="HTO763" s="31"/>
      <c r="HTP763" s="31"/>
      <c r="HTQ763" s="31"/>
      <c r="HTR763" s="31"/>
      <c r="HTS763" s="31"/>
      <c r="HTT763" s="31"/>
      <c r="HTU763" s="31"/>
      <c r="HTV763" s="31"/>
      <c r="HTW763" s="31"/>
      <c r="HTX763" s="31"/>
      <c r="HTY763" s="31"/>
      <c r="HTZ763" s="31"/>
      <c r="HUA763" s="31"/>
      <c r="HUB763" s="31"/>
      <c r="HUC763" s="31"/>
      <c r="HUD763" s="31"/>
      <c r="HUE763" s="31"/>
      <c r="HUF763" s="31"/>
      <c r="HUG763" s="31"/>
      <c r="HUH763" s="31"/>
      <c r="HUI763" s="31"/>
      <c r="HUJ763" s="31"/>
      <c r="HUK763" s="31"/>
      <c r="HUL763" s="31"/>
      <c r="HUM763" s="31"/>
      <c r="HUN763" s="31"/>
      <c r="HUO763" s="31"/>
      <c r="HUP763" s="31"/>
      <c r="HUQ763" s="31"/>
      <c r="HUR763" s="31"/>
      <c r="HUS763" s="31"/>
      <c r="HUT763" s="31"/>
      <c r="HUU763" s="31"/>
      <c r="HUV763" s="31"/>
      <c r="HUW763" s="31"/>
      <c r="HUX763" s="31"/>
      <c r="HUY763" s="31"/>
      <c r="HUZ763" s="31"/>
      <c r="HVA763" s="31"/>
      <c r="HVB763" s="31"/>
      <c r="HVC763" s="31"/>
      <c r="HVD763" s="31"/>
      <c r="HVE763" s="31"/>
      <c r="HVF763" s="31"/>
      <c r="HVG763" s="31"/>
      <c r="HVH763" s="31"/>
      <c r="HVI763" s="31"/>
      <c r="HVJ763" s="31"/>
      <c r="HVK763" s="31"/>
      <c r="HVL763" s="31"/>
      <c r="HVM763" s="31"/>
      <c r="HVN763" s="31"/>
      <c r="HVO763" s="31"/>
      <c r="HVP763" s="31"/>
      <c r="HVQ763" s="31"/>
      <c r="HVR763" s="31"/>
      <c r="HVS763" s="31"/>
      <c r="HVT763" s="31"/>
      <c r="HVU763" s="31"/>
      <c r="HVV763" s="31"/>
      <c r="HVW763" s="31"/>
      <c r="HVX763" s="31"/>
      <c r="HVY763" s="31"/>
      <c r="HVZ763" s="31"/>
      <c r="HWA763" s="31"/>
      <c r="HWB763" s="31"/>
      <c r="HWC763" s="31"/>
      <c r="HWD763" s="31"/>
      <c r="HWE763" s="31"/>
      <c r="HWF763" s="31"/>
      <c r="HWG763" s="31"/>
      <c r="HWH763" s="31"/>
      <c r="HWI763" s="31"/>
      <c r="HWJ763" s="31"/>
      <c r="HWK763" s="31"/>
      <c r="HWL763" s="31"/>
      <c r="HWM763" s="31"/>
      <c r="HWN763" s="31"/>
      <c r="HWO763" s="31"/>
      <c r="HWP763" s="31"/>
      <c r="HWQ763" s="31"/>
      <c r="HWR763" s="31"/>
      <c r="HWS763" s="31"/>
      <c r="HWT763" s="31"/>
      <c r="HWU763" s="31"/>
      <c r="HWV763" s="31"/>
      <c r="HWW763" s="31"/>
      <c r="HWX763" s="31"/>
      <c r="HWY763" s="31"/>
      <c r="HWZ763" s="31"/>
      <c r="HXA763" s="31"/>
      <c r="HXB763" s="31"/>
      <c r="HXC763" s="31"/>
      <c r="HXD763" s="31"/>
      <c r="HXE763" s="31"/>
      <c r="HXF763" s="31"/>
      <c r="HXG763" s="31"/>
      <c r="HXH763" s="31"/>
      <c r="HXI763" s="31"/>
      <c r="HXJ763" s="31"/>
      <c r="HXK763" s="31"/>
      <c r="HXL763" s="31"/>
      <c r="HXM763" s="31"/>
      <c r="HXN763" s="31"/>
      <c r="HXO763" s="31"/>
      <c r="HXP763" s="31"/>
      <c r="HXQ763" s="31"/>
      <c r="HXR763" s="31"/>
      <c r="HXS763" s="31"/>
      <c r="HXT763" s="31"/>
      <c r="HXU763" s="31"/>
      <c r="HXV763" s="31"/>
      <c r="HXW763" s="31"/>
      <c r="HXX763" s="31"/>
      <c r="HXY763" s="31"/>
      <c r="HXZ763" s="31"/>
      <c r="HYA763" s="31"/>
      <c r="HYB763" s="31"/>
      <c r="HYC763" s="31"/>
      <c r="HYD763" s="31"/>
      <c r="HYE763" s="31"/>
      <c r="HYF763" s="31"/>
      <c r="HYG763" s="31"/>
      <c r="HYH763" s="31"/>
      <c r="HYI763" s="31"/>
      <c r="HYJ763" s="31"/>
      <c r="HYK763" s="31"/>
      <c r="HYL763" s="31"/>
      <c r="HYM763" s="31"/>
      <c r="HYN763" s="31"/>
      <c r="HYO763" s="31"/>
      <c r="HYP763" s="31"/>
      <c r="HYQ763" s="31"/>
      <c r="HYR763" s="31"/>
      <c r="HYS763" s="31"/>
      <c r="HYT763" s="31"/>
      <c r="HYU763" s="31"/>
      <c r="HYV763" s="31"/>
      <c r="HYW763" s="31"/>
      <c r="HYX763" s="31"/>
      <c r="HYY763" s="31"/>
      <c r="HYZ763" s="31"/>
      <c r="HZA763" s="31"/>
      <c r="HZB763" s="31"/>
      <c r="HZC763" s="31"/>
      <c r="HZD763" s="31"/>
      <c r="HZE763" s="31"/>
      <c r="HZF763" s="31"/>
      <c r="HZG763" s="31"/>
      <c r="HZH763" s="31"/>
      <c r="HZI763" s="31"/>
      <c r="HZJ763" s="31"/>
      <c r="HZK763" s="31"/>
      <c r="HZL763" s="31"/>
      <c r="HZM763" s="31"/>
      <c r="HZN763" s="31"/>
      <c r="HZO763" s="31"/>
      <c r="HZP763" s="31"/>
      <c r="HZQ763" s="31"/>
      <c r="HZR763" s="31"/>
      <c r="HZS763" s="31"/>
      <c r="HZT763" s="31"/>
      <c r="HZU763" s="31"/>
      <c r="HZV763" s="31"/>
      <c r="HZW763" s="31"/>
      <c r="HZX763" s="31"/>
      <c r="HZY763" s="31"/>
      <c r="HZZ763" s="31"/>
      <c r="IAA763" s="31"/>
      <c r="IAB763" s="31"/>
      <c r="IAC763" s="31"/>
      <c r="IAD763" s="31"/>
      <c r="IAE763" s="31"/>
      <c r="IAF763" s="31"/>
      <c r="IAG763" s="31"/>
      <c r="IAH763" s="31"/>
      <c r="IAI763" s="31"/>
      <c r="IAJ763" s="31"/>
      <c r="IAK763" s="31"/>
      <c r="IAL763" s="31"/>
      <c r="IAM763" s="31"/>
      <c r="IAN763" s="31"/>
      <c r="IAO763" s="31"/>
      <c r="IAP763" s="31"/>
      <c r="IAQ763" s="31"/>
      <c r="IAR763" s="31"/>
      <c r="IAS763" s="31"/>
      <c r="IAT763" s="31"/>
      <c r="IAU763" s="31"/>
      <c r="IAV763" s="31"/>
      <c r="IAW763" s="31"/>
      <c r="IAX763" s="31"/>
      <c r="IAY763" s="31"/>
      <c r="IAZ763" s="31"/>
      <c r="IBA763" s="31"/>
      <c r="IBB763" s="31"/>
      <c r="IBC763" s="31"/>
      <c r="IBD763" s="31"/>
      <c r="IBE763" s="31"/>
      <c r="IBF763" s="31"/>
      <c r="IBG763" s="31"/>
      <c r="IBH763" s="31"/>
      <c r="IBI763" s="31"/>
      <c r="IBJ763" s="31"/>
      <c r="IBK763" s="31"/>
      <c r="IBL763" s="31"/>
      <c r="IBM763" s="31"/>
      <c r="IBN763" s="31"/>
      <c r="IBO763" s="31"/>
      <c r="IBP763" s="31"/>
      <c r="IBQ763" s="31"/>
      <c r="IBR763" s="31"/>
      <c r="IBS763" s="31"/>
      <c r="IBT763" s="31"/>
      <c r="IBU763" s="31"/>
      <c r="IBV763" s="31"/>
      <c r="IBW763" s="31"/>
      <c r="IBX763" s="31"/>
      <c r="IBY763" s="31"/>
      <c r="IBZ763" s="31"/>
      <c r="ICA763" s="31"/>
      <c r="ICB763" s="31"/>
      <c r="ICC763" s="31"/>
      <c r="ICD763" s="31"/>
      <c r="ICE763" s="31"/>
      <c r="ICF763" s="31"/>
      <c r="ICG763" s="31"/>
      <c r="ICH763" s="31"/>
      <c r="ICI763" s="31"/>
      <c r="ICJ763" s="31"/>
      <c r="ICK763" s="31"/>
      <c r="ICL763" s="31"/>
      <c r="ICM763" s="31"/>
      <c r="ICN763" s="31"/>
      <c r="ICO763" s="31"/>
      <c r="ICP763" s="31"/>
      <c r="ICQ763" s="31"/>
      <c r="ICR763" s="31"/>
      <c r="ICS763" s="31"/>
      <c r="ICT763" s="31"/>
      <c r="ICU763" s="31"/>
      <c r="ICV763" s="31"/>
      <c r="ICW763" s="31"/>
      <c r="ICX763" s="31"/>
      <c r="ICY763" s="31"/>
      <c r="ICZ763" s="31"/>
      <c r="IDA763" s="31"/>
      <c r="IDB763" s="31"/>
      <c r="IDC763" s="31"/>
      <c r="IDD763" s="31"/>
      <c r="IDE763" s="31"/>
      <c r="IDF763" s="31"/>
      <c r="IDG763" s="31"/>
      <c r="IDH763" s="31"/>
      <c r="IDI763" s="31"/>
      <c r="IDJ763" s="31"/>
      <c r="IDK763" s="31"/>
      <c r="IDL763" s="31"/>
      <c r="IDM763" s="31"/>
      <c r="IDN763" s="31"/>
      <c r="IDO763" s="31"/>
      <c r="IDP763" s="31"/>
      <c r="IDQ763" s="31"/>
      <c r="IDR763" s="31"/>
      <c r="IDS763" s="31"/>
      <c r="IDT763" s="31"/>
      <c r="IDU763" s="31"/>
      <c r="IDV763" s="31"/>
      <c r="IDW763" s="31"/>
      <c r="IDX763" s="31"/>
      <c r="IDY763" s="31"/>
      <c r="IDZ763" s="31"/>
      <c r="IEA763" s="31"/>
      <c r="IEB763" s="31"/>
      <c r="IEC763" s="31"/>
      <c r="IED763" s="31"/>
      <c r="IEE763" s="31"/>
      <c r="IEF763" s="31"/>
      <c r="IEG763" s="31"/>
      <c r="IEH763" s="31"/>
      <c r="IEI763" s="31"/>
      <c r="IEJ763" s="31"/>
      <c r="IEK763" s="31"/>
      <c r="IEL763" s="31"/>
      <c r="IEM763" s="31"/>
      <c r="IEN763" s="31"/>
      <c r="IEO763" s="31"/>
      <c r="IEP763" s="31"/>
      <c r="IEQ763" s="31"/>
      <c r="IER763" s="31"/>
      <c r="IES763" s="31"/>
      <c r="IET763" s="31"/>
      <c r="IEU763" s="31"/>
      <c r="IEV763" s="31"/>
      <c r="IEW763" s="31"/>
      <c r="IEX763" s="31"/>
      <c r="IEY763" s="31"/>
      <c r="IEZ763" s="31"/>
      <c r="IFA763" s="31"/>
      <c r="IFB763" s="31"/>
      <c r="IFC763" s="31"/>
      <c r="IFD763" s="31"/>
      <c r="IFE763" s="31"/>
      <c r="IFF763" s="31"/>
      <c r="IFG763" s="31"/>
      <c r="IFH763" s="31"/>
      <c r="IFI763" s="31"/>
      <c r="IFJ763" s="31"/>
      <c r="IFK763" s="31"/>
      <c r="IFL763" s="31"/>
      <c r="IFM763" s="31"/>
      <c r="IFN763" s="31"/>
      <c r="IFO763" s="31"/>
      <c r="IFP763" s="31"/>
      <c r="IFQ763" s="31"/>
      <c r="IFR763" s="31"/>
      <c r="IFS763" s="31"/>
      <c r="IFT763" s="31"/>
      <c r="IFU763" s="31"/>
      <c r="IFV763" s="31"/>
      <c r="IFW763" s="31"/>
      <c r="IFX763" s="31"/>
      <c r="IFY763" s="31"/>
      <c r="IFZ763" s="31"/>
      <c r="IGA763" s="31"/>
      <c r="IGB763" s="31"/>
      <c r="IGC763" s="31"/>
      <c r="IGD763" s="31"/>
      <c r="IGE763" s="31"/>
      <c r="IGF763" s="31"/>
      <c r="IGG763" s="31"/>
      <c r="IGH763" s="31"/>
      <c r="IGI763" s="31"/>
      <c r="IGJ763" s="31"/>
      <c r="IGK763" s="31"/>
      <c r="IGL763" s="31"/>
      <c r="IGM763" s="31"/>
      <c r="IGN763" s="31"/>
      <c r="IGO763" s="31"/>
      <c r="IGP763" s="31"/>
      <c r="IGQ763" s="31"/>
      <c r="IGR763" s="31"/>
      <c r="IGS763" s="31"/>
      <c r="IGT763" s="31"/>
      <c r="IGU763" s="31"/>
      <c r="IGV763" s="31"/>
      <c r="IGW763" s="31"/>
      <c r="IGX763" s="31"/>
      <c r="IGY763" s="31"/>
      <c r="IGZ763" s="31"/>
      <c r="IHA763" s="31"/>
      <c r="IHB763" s="31"/>
      <c r="IHC763" s="31"/>
      <c r="IHD763" s="31"/>
      <c r="IHE763" s="31"/>
      <c r="IHF763" s="31"/>
      <c r="IHG763" s="31"/>
      <c r="IHH763" s="31"/>
      <c r="IHI763" s="31"/>
      <c r="IHJ763" s="31"/>
      <c r="IHK763" s="31"/>
      <c r="IHL763" s="31"/>
      <c r="IHM763" s="31"/>
      <c r="IHN763" s="31"/>
      <c r="IHO763" s="31"/>
      <c r="IHP763" s="31"/>
      <c r="IHQ763" s="31"/>
      <c r="IHR763" s="31"/>
      <c r="IHS763" s="31"/>
      <c r="IHT763" s="31"/>
      <c r="IHU763" s="31"/>
      <c r="IHV763" s="31"/>
      <c r="IHW763" s="31"/>
      <c r="IHX763" s="31"/>
      <c r="IHY763" s="31"/>
      <c r="IHZ763" s="31"/>
      <c r="IIA763" s="31"/>
      <c r="IIB763" s="31"/>
      <c r="IIC763" s="31"/>
      <c r="IID763" s="31"/>
      <c r="IIE763" s="31"/>
      <c r="IIF763" s="31"/>
      <c r="IIG763" s="31"/>
      <c r="IIH763" s="31"/>
      <c r="III763" s="31"/>
      <c r="IIJ763" s="31"/>
      <c r="IIK763" s="31"/>
      <c r="IIL763" s="31"/>
      <c r="IIM763" s="31"/>
      <c r="IIN763" s="31"/>
      <c r="IIO763" s="31"/>
      <c r="IIP763" s="31"/>
      <c r="IIQ763" s="31"/>
      <c r="IIR763" s="31"/>
      <c r="IIS763" s="31"/>
      <c r="IIT763" s="31"/>
      <c r="IIU763" s="31"/>
      <c r="IIV763" s="31"/>
      <c r="IIW763" s="31"/>
      <c r="IIX763" s="31"/>
      <c r="IIY763" s="31"/>
      <c r="IIZ763" s="31"/>
      <c r="IJA763" s="31"/>
      <c r="IJB763" s="31"/>
      <c r="IJC763" s="31"/>
      <c r="IJD763" s="31"/>
      <c r="IJE763" s="31"/>
      <c r="IJF763" s="31"/>
      <c r="IJG763" s="31"/>
      <c r="IJH763" s="31"/>
      <c r="IJI763" s="31"/>
      <c r="IJJ763" s="31"/>
      <c r="IJK763" s="31"/>
      <c r="IJL763" s="31"/>
      <c r="IJM763" s="31"/>
      <c r="IJN763" s="31"/>
      <c r="IJO763" s="31"/>
      <c r="IJP763" s="31"/>
      <c r="IJQ763" s="31"/>
      <c r="IJR763" s="31"/>
      <c r="IJS763" s="31"/>
      <c r="IJT763" s="31"/>
      <c r="IJU763" s="31"/>
      <c r="IJV763" s="31"/>
      <c r="IJW763" s="31"/>
      <c r="IJX763" s="31"/>
      <c r="IJY763" s="31"/>
      <c r="IJZ763" s="31"/>
      <c r="IKA763" s="31"/>
      <c r="IKB763" s="31"/>
      <c r="IKC763" s="31"/>
      <c r="IKD763" s="31"/>
      <c r="IKE763" s="31"/>
      <c r="IKF763" s="31"/>
      <c r="IKG763" s="31"/>
      <c r="IKH763" s="31"/>
      <c r="IKI763" s="31"/>
      <c r="IKJ763" s="31"/>
      <c r="IKK763" s="31"/>
      <c r="IKL763" s="31"/>
      <c r="IKM763" s="31"/>
      <c r="IKN763" s="31"/>
      <c r="IKO763" s="31"/>
      <c r="IKP763" s="31"/>
      <c r="IKQ763" s="31"/>
      <c r="IKR763" s="31"/>
      <c r="IKS763" s="31"/>
      <c r="IKT763" s="31"/>
      <c r="IKU763" s="31"/>
      <c r="IKV763" s="31"/>
      <c r="IKW763" s="31"/>
      <c r="IKX763" s="31"/>
      <c r="IKY763" s="31"/>
      <c r="IKZ763" s="31"/>
      <c r="ILA763" s="31"/>
      <c r="ILB763" s="31"/>
      <c r="ILC763" s="31"/>
      <c r="ILD763" s="31"/>
      <c r="ILE763" s="31"/>
      <c r="ILF763" s="31"/>
      <c r="ILG763" s="31"/>
      <c r="ILH763" s="31"/>
      <c r="ILI763" s="31"/>
      <c r="ILJ763" s="31"/>
      <c r="ILK763" s="31"/>
      <c r="ILL763" s="31"/>
      <c r="ILM763" s="31"/>
      <c r="ILN763" s="31"/>
      <c r="ILO763" s="31"/>
      <c r="ILP763" s="31"/>
      <c r="ILQ763" s="31"/>
      <c r="ILR763" s="31"/>
      <c r="ILS763" s="31"/>
      <c r="ILT763" s="31"/>
      <c r="ILU763" s="31"/>
      <c r="ILV763" s="31"/>
      <c r="ILW763" s="31"/>
      <c r="ILX763" s="31"/>
      <c r="ILY763" s="31"/>
      <c r="ILZ763" s="31"/>
      <c r="IMA763" s="31"/>
      <c r="IMB763" s="31"/>
      <c r="IMC763" s="31"/>
      <c r="IMD763" s="31"/>
      <c r="IME763" s="31"/>
      <c r="IMF763" s="31"/>
      <c r="IMG763" s="31"/>
      <c r="IMH763" s="31"/>
      <c r="IMI763" s="31"/>
      <c r="IMJ763" s="31"/>
      <c r="IMK763" s="31"/>
      <c r="IML763" s="31"/>
      <c r="IMM763" s="31"/>
      <c r="IMN763" s="31"/>
      <c r="IMO763" s="31"/>
      <c r="IMP763" s="31"/>
      <c r="IMQ763" s="31"/>
      <c r="IMR763" s="31"/>
      <c r="IMS763" s="31"/>
      <c r="IMT763" s="31"/>
      <c r="IMU763" s="31"/>
      <c r="IMV763" s="31"/>
      <c r="IMW763" s="31"/>
      <c r="IMX763" s="31"/>
      <c r="IMY763" s="31"/>
      <c r="IMZ763" s="31"/>
      <c r="INA763" s="31"/>
      <c r="INB763" s="31"/>
      <c r="INC763" s="31"/>
      <c r="IND763" s="31"/>
      <c r="INE763" s="31"/>
      <c r="INF763" s="31"/>
      <c r="ING763" s="31"/>
      <c r="INH763" s="31"/>
      <c r="INI763" s="31"/>
      <c r="INJ763" s="31"/>
      <c r="INK763" s="31"/>
      <c r="INL763" s="31"/>
      <c r="INM763" s="31"/>
      <c r="INN763" s="31"/>
      <c r="INO763" s="31"/>
      <c r="INP763" s="31"/>
      <c r="INQ763" s="31"/>
      <c r="INR763" s="31"/>
      <c r="INS763" s="31"/>
      <c r="INT763" s="31"/>
      <c r="INU763" s="31"/>
      <c r="INV763" s="31"/>
      <c r="INW763" s="31"/>
      <c r="INX763" s="31"/>
      <c r="INY763" s="31"/>
      <c r="INZ763" s="31"/>
      <c r="IOA763" s="31"/>
      <c r="IOB763" s="31"/>
      <c r="IOC763" s="31"/>
      <c r="IOD763" s="31"/>
      <c r="IOE763" s="31"/>
      <c r="IOF763" s="31"/>
      <c r="IOG763" s="31"/>
      <c r="IOH763" s="31"/>
      <c r="IOI763" s="31"/>
      <c r="IOJ763" s="31"/>
      <c r="IOK763" s="31"/>
      <c r="IOL763" s="31"/>
      <c r="IOM763" s="31"/>
      <c r="ION763" s="31"/>
      <c r="IOO763" s="31"/>
      <c r="IOP763" s="31"/>
      <c r="IOQ763" s="31"/>
      <c r="IOR763" s="31"/>
      <c r="IOS763" s="31"/>
      <c r="IOT763" s="31"/>
      <c r="IOU763" s="31"/>
      <c r="IOV763" s="31"/>
      <c r="IOW763" s="31"/>
      <c r="IOX763" s="31"/>
      <c r="IOY763" s="31"/>
      <c r="IOZ763" s="31"/>
      <c r="IPA763" s="31"/>
      <c r="IPB763" s="31"/>
      <c r="IPC763" s="31"/>
      <c r="IPD763" s="31"/>
      <c r="IPE763" s="31"/>
      <c r="IPF763" s="31"/>
      <c r="IPG763" s="31"/>
      <c r="IPH763" s="31"/>
      <c r="IPI763" s="31"/>
      <c r="IPJ763" s="31"/>
      <c r="IPK763" s="31"/>
      <c r="IPL763" s="31"/>
      <c r="IPM763" s="31"/>
      <c r="IPN763" s="31"/>
      <c r="IPO763" s="31"/>
      <c r="IPP763" s="31"/>
      <c r="IPQ763" s="31"/>
      <c r="IPR763" s="31"/>
      <c r="IPS763" s="31"/>
      <c r="IPT763" s="31"/>
      <c r="IPU763" s="31"/>
      <c r="IPV763" s="31"/>
      <c r="IPW763" s="31"/>
      <c r="IPX763" s="31"/>
      <c r="IPY763" s="31"/>
      <c r="IPZ763" s="31"/>
      <c r="IQA763" s="31"/>
      <c r="IQB763" s="31"/>
      <c r="IQC763" s="31"/>
      <c r="IQD763" s="31"/>
      <c r="IQE763" s="31"/>
      <c r="IQF763" s="31"/>
      <c r="IQG763" s="31"/>
      <c r="IQH763" s="31"/>
      <c r="IQI763" s="31"/>
      <c r="IQJ763" s="31"/>
      <c r="IQK763" s="31"/>
      <c r="IQL763" s="31"/>
      <c r="IQM763" s="31"/>
      <c r="IQN763" s="31"/>
      <c r="IQO763" s="31"/>
      <c r="IQP763" s="31"/>
      <c r="IQQ763" s="31"/>
      <c r="IQR763" s="31"/>
      <c r="IQS763" s="31"/>
      <c r="IQT763" s="31"/>
      <c r="IQU763" s="31"/>
      <c r="IQV763" s="31"/>
      <c r="IQW763" s="31"/>
      <c r="IQX763" s="31"/>
      <c r="IQY763" s="31"/>
      <c r="IQZ763" s="31"/>
      <c r="IRA763" s="31"/>
      <c r="IRB763" s="31"/>
      <c r="IRC763" s="31"/>
      <c r="IRD763" s="31"/>
      <c r="IRE763" s="31"/>
      <c r="IRF763" s="31"/>
      <c r="IRG763" s="31"/>
      <c r="IRH763" s="31"/>
      <c r="IRI763" s="31"/>
      <c r="IRJ763" s="31"/>
      <c r="IRK763" s="31"/>
      <c r="IRL763" s="31"/>
      <c r="IRM763" s="31"/>
      <c r="IRN763" s="31"/>
      <c r="IRO763" s="31"/>
      <c r="IRP763" s="31"/>
      <c r="IRQ763" s="31"/>
      <c r="IRR763" s="31"/>
      <c r="IRS763" s="31"/>
      <c r="IRT763" s="31"/>
      <c r="IRU763" s="31"/>
      <c r="IRV763" s="31"/>
      <c r="IRW763" s="31"/>
      <c r="IRX763" s="31"/>
      <c r="IRY763" s="31"/>
      <c r="IRZ763" s="31"/>
      <c r="ISA763" s="31"/>
      <c r="ISB763" s="31"/>
      <c r="ISC763" s="31"/>
      <c r="ISD763" s="31"/>
      <c r="ISE763" s="31"/>
      <c r="ISF763" s="31"/>
      <c r="ISG763" s="31"/>
      <c r="ISH763" s="31"/>
      <c r="ISI763" s="31"/>
      <c r="ISJ763" s="31"/>
      <c r="ISK763" s="31"/>
      <c r="ISL763" s="31"/>
      <c r="ISM763" s="31"/>
      <c r="ISN763" s="31"/>
      <c r="ISO763" s="31"/>
      <c r="ISP763" s="31"/>
      <c r="ISQ763" s="31"/>
      <c r="ISR763" s="31"/>
      <c r="ISS763" s="31"/>
      <c r="IST763" s="31"/>
      <c r="ISU763" s="31"/>
      <c r="ISV763" s="31"/>
      <c r="ISW763" s="31"/>
      <c r="ISX763" s="31"/>
      <c r="ISY763" s="31"/>
      <c r="ISZ763" s="31"/>
      <c r="ITA763" s="31"/>
      <c r="ITB763" s="31"/>
      <c r="ITC763" s="31"/>
      <c r="ITD763" s="31"/>
      <c r="ITE763" s="31"/>
      <c r="ITF763" s="31"/>
      <c r="ITG763" s="31"/>
      <c r="ITH763" s="31"/>
      <c r="ITI763" s="31"/>
      <c r="ITJ763" s="31"/>
      <c r="ITK763" s="31"/>
      <c r="ITL763" s="31"/>
      <c r="ITM763" s="31"/>
      <c r="ITN763" s="31"/>
      <c r="ITO763" s="31"/>
      <c r="ITP763" s="31"/>
      <c r="ITQ763" s="31"/>
      <c r="ITR763" s="31"/>
      <c r="ITS763" s="31"/>
      <c r="ITT763" s="31"/>
      <c r="ITU763" s="31"/>
      <c r="ITV763" s="31"/>
      <c r="ITW763" s="31"/>
      <c r="ITX763" s="31"/>
      <c r="ITY763" s="31"/>
      <c r="ITZ763" s="31"/>
      <c r="IUA763" s="31"/>
      <c r="IUB763" s="31"/>
      <c r="IUC763" s="31"/>
      <c r="IUD763" s="31"/>
      <c r="IUE763" s="31"/>
      <c r="IUF763" s="31"/>
      <c r="IUG763" s="31"/>
      <c r="IUH763" s="31"/>
      <c r="IUI763" s="31"/>
      <c r="IUJ763" s="31"/>
      <c r="IUK763" s="31"/>
      <c r="IUL763" s="31"/>
      <c r="IUM763" s="31"/>
      <c r="IUN763" s="31"/>
      <c r="IUO763" s="31"/>
      <c r="IUP763" s="31"/>
      <c r="IUQ763" s="31"/>
      <c r="IUR763" s="31"/>
      <c r="IUS763" s="31"/>
      <c r="IUT763" s="31"/>
      <c r="IUU763" s="31"/>
      <c r="IUV763" s="31"/>
      <c r="IUW763" s="31"/>
      <c r="IUX763" s="31"/>
      <c r="IUY763" s="31"/>
      <c r="IUZ763" s="31"/>
      <c r="IVA763" s="31"/>
      <c r="IVB763" s="31"/>
      <c r="IVC763" s="31"/>
      <c r="IVD763" s="31"/>
      <c r="IVE763" s="31"/>
      <c r="IVF763" s="31"/>
      <c r="IVG763" s="31"/>
      <c r="IVH763" s="31"/>
      <c r="IVI763" s="31"/>
      <c r="IVJ763" s="31"/>
      <c r="IVK763" s="31"/>
      <c r="IVL763" s="31"/>
      <c r="IVM763" s="31"/>
      <c r="IVN763" s="31"/>
      <c r="IVO763" s="31"/>
      <c r="IVP763" s="31"/>
      <c r="IVQ763" s="31"/>
      <c r="IVR763" s="31"/>
      <c r="IVS763" s="31"/>
      <c r="IVT763" s="31"/>
      <c r="IVU763" s="31"/>
      <c r="IVV763" s="31"/>
      <c r="IVW763" s="31"/>
      <c r="IVX763" s="31"/>
      <c r="IVY763" s="31"/>
      <c r="IVZ763" s="31"/>
      <c r="IWA763" s="31"/>
      <c r="IWB763" s="31"/>
      <c r="IWC763" s="31"/>
      <c r="IWD763" s="31"/>
      <c r="IWE763" s="31"/>
      <c r="IWF763" s="31"/>
      <c r="IWG763" s="31"/>
      <c r="IWH763" s="31"/>
      <c r="IWI763" s="31"/>
      <c r="IWJ763" s="31"/>
      <c r="IWK763" s="31"/>
      <c r="IWL763" s="31"/>
      <c r="IWM763" s="31"/>
      <c r="IWN763" s="31"/>
      <c r="IWO763" s="31"/>
      <c r="IWP763" s="31"/>
      <c r="IWQ763" s="31"/>
      <c r="IWR763" s="31"/>
      <c r="IWS763" s="31"/>
      <c r="IWT763" s="31"/>
      <c r="IWU763" s="31"/>
      <c r="IWV763" s="31"/>
      <c r="IWW763" s="31"/>
      <c r="IWX763" s="31"/>
      <c r="IWY763" s="31"/>
      <c r="IWZ763" s="31"/>
      <c r="IXA763" s="31"/>
      <c r="IXB763" s="31"/>
      <c r="IXC763" s="31"/>
      <c r="IXD763" s="31"/>
      <c r="IXE763" s="31"/>
      <c r="IXF763" s="31"/>
      <c r="IXG763" s="31"/>
      <c r="IXH763" s="31"/>
      <c r="IXI763" s="31"/>
      <c r="IXJ763" s="31"/>
      <c r="IXK763" s="31"/>
      <c r="IXL763" s="31"/>
      <c r="IXM763" s="31"/>
      <c r="IXN763" s="31"/>
      <c r="IXO763" s="31"/>
      <c r="IXP763" s="31"/>
      <c r="IXQ763" s="31"/>
      <c r="IXR763" s="31"/>
      <c r="IXS763" s="31"/>
      <c r="IXT763" s="31"/>
      <c r="IXU763" s="31"/>
      <c r="IXV763" s="31"/>
      <c r="IXW763" s="31"/>
      <c r="IXX763" s="31"/>
      <c r="IXY763" s="31"/>
      <c r="IXZ763" s="31"/>
      <c r="IYA763" s="31"/>
      <c r="IYB763" s="31"/>
      <c r="IYC763" s="31"/>
      <c r="IYD763" s="31"/>
      <c r="IYE763" s="31"/>
      <c r="IYF763" s="31"/>
      <c r="IYG763" s="31"/>
      <c r="IYH763" s="31"/>
      <c r="IYI763" s="31"/>
      <c r="IYJ763" s="31"/>
      <c r="IYK763" s="31"/>
      <c r="IYL763" s="31"/>
      <c r="IYM763" s="31"/>
      <c r="IYN763" s="31"/>
      <c r="IYO763" s="31"/>
      <c r="IYP763" s="31"/>
      <c r="IYQ763" s="31"/>
      <c r="IYR763" s="31"/>
      <c r="IYS763" s="31"/>
      <c r="IYT763" s="31"/>
      <c r="IYU763" s="31"/>
      <c r="IYV763" s="31"/>
      <c r="IYW763" s="31"/>
      <c r="IYX763" s="31"/>
      <c r="IYY763" s="31"/>
      <c r="IYZ763" s="31"/>
      <c r="IZA763" s="31"/>
      <c r="IZB763" s="31"/>
      <c r="IZC763" s="31"/>
      <c r="IZD763" s="31"/>
      <c r="IZE763" s="31"/>
      <c r="IZF763" s="31"/>
      <c r="IZG763" s="31"/>
      <c r="IZH763" s="31"/>
      <c r="IZI763" s="31"/>
      <c r="IZJ763" s="31"/>
      <c r="IZK763" s="31"/>
      <c r="IZL763" s="31"/>
      <c r="IZM763" s="31"/>
      <c r="IZN763" s="31"/>
      <c r="IZO763" s="31"/>
      <c r="IZP763" s="31"/>
      <c r="IZQ763" s="31"/>
      <c r="IZR763" s="31"/>
      <c r="IZS763" s="31"/>
      <c r="IZT763" s="31"/>
      <c r="IZU763" s="31"/>
      <c r="IZV763" s="31"/>
      <c r="IZW763" s="31"/>
      <c r="IZX763" s="31"/>
      <c r="IZY763" s="31"/>
      <c r="IZZ763" s="31"/>
      <c r="JAA763" s="31"/>
      <c r="JAB763" s="31"/>
      <c r="JAC763" s="31"/>
      <c r="JAD763" s="31"/>
      <c r="JAE763" s="31"/>
      <c r="JAF763" s="31"/>
      <c r="JAG763" s="31"/>
      <c r="JAH763" s="31"/>
      <c r="JAI763" s="31"/>
      <c r="JAJ763" s="31"/>
      <c r="JAK763" s="31"/>
      <c r="JAL763" s="31"/>
      <c r="JAM763" s="31"/>
      <c r="JAN763" s="31"/>
      <c r="JAO763" s="31"/>
      <c r="JAP763" s="31"/>
      <c r="JAQ763" s="31"/>
      <c r="JAR763" s="31"/>
      <c r="JAS763" s="31"/>
      <c r="JAT763" s="31"/>
      <c r="JAU763" s="31"/>
      <c r="JAV763" s="31"/>
      <c r="JAW763" s="31"/>
      <c r="JAX763" s="31"/>
      <c r="JAY763" s="31"/>
      <c r="JAZ763" s="31"/>
      <c r="JBA763" s="31"/>
      <c r="JBB763" s="31"/>
      <c r="JBC763" s="31"/>
      <c r="JBD763" s="31"/>
      <c r="JBE763" s="31"/>
      <c r="JBF763" s="31"/>
      <c r="JBG763" s="31"/>
      <c r="JBH763" s="31"/>
      <c r="JBI763" s="31"/>
      <c r="JBJ763" s="31"/>
      <c r="JBK763" s="31"/>
      <c r="JBL763" s="31"/>
      <c r="JBM763" s="31"/>
      <c r="JBN763" s="31"/>
      <c r="JBO763" s="31"/>
      <c r="JBP763" s="31"/>
      <c r="JBQ763" s="31"/>
      <c r="JBR763" s="31"/>
      <c r="JBS763" s="31"/>
      <c r="JBT763" s="31"/>
      <c r="JBU763" s="31"/>
      <c r="JBV763" s="31"/>
      <c r="JBW763" s="31"/>
      <c r="JBX763" s="31"/>
      <c r="JBY763" s="31"/>
      <c r="JBZ763" s="31"/>
      <c r="JCA763" s="31"/>
      <c r="JCB763" s="31"/>
      <c r="JCC763" s="31"/>
      <c r="JCD763" s="31"/>
      <c r="JCE763" s="31"/>
      <c r="JCF763" s="31"/>
      <c r="JCG763" s="31"/>
      <c r="JCH763" s="31"/>
      <c r="JCI763" s="31"/>
      <c r="JCJ763" s="31"/>
      <c r="JCK763" s="31"/>
      <c r="JCL763" s="31"/>
      <c r="JCM763" s="31"/>
      <c r="JCN763" s="31"/>
      <c r="JCO763" s="31"/>
      <c r="JCP763" s="31"/>
      <c r="JCQ763" s="31"/>
      <c r="JCR763" s="31"/>
      <c r="JCS763" s="31"/>
      <c r="JCT763" s="31"/>
      <c r="JCU763" s="31"/>
      <c r="JCV763" s="31"/>
      <c r="JCW763" s="31"/>
      <c r="JCX763" s="31"/>
      <c r="JCY763" s="31"/>
      <c r="JCZ763" s="31"/>
      <c r="JDA763" s="31"/>
      <c r="JDB763" s="31"/>
      <c r="JDC763" s="31"/>
      <c r="JDD763" s="31"/>
      <c r="JDE763" s="31"/>
      <c r="JDF763" s="31"/>
      <c r="JDG763" s="31"/>
      <c r="JDH763" s="31"/>
      <c r="JDI763" s="31"/>
      <c r="JDJ763" s="31"/>
      <c r="JDK763" s="31"/>
      <c r="JDL763" s="31"/>
      <c r="JDM763" s="31"/>
      <c r="JDN763" s="31"/>
      <c r="JDO763" s="31"/>
      <c r="JDP763" s="31"/>
      <c r="JDQ763" s="31"/>
      <c r="JDR763" s="31"/>
      <c r="JDS763" s="31"/>
      <c r="JDT763" s="31"/>
      <c r="JDU763" s="31"/>
      <c r="JDV763" s="31"/>
      <c r="JDW763" s="31"/>
      <c r="JDX763" s="31"/>
      <c r="JDY763" s="31"/>
      <c r="JDZ763" s="31"/>
      <c r="JEA763" s="31"/>
      <c r="JEB763" s="31"/>
      <c r="JEC763" s="31"/>
      <c r="JED763" s="31"/>
      <c r="JEE763" s="31"/>
      <c r="JEF763" s="31"/>
      <c r="JEG763" s="31"/>
      <c r="JEH763" s="31"/>
      <c r="JEI763" s="31"/>
      <c r="JEJ763" s="31"/>
      <c r="JEK763" s="31"/>
      <c r="JEL763" s="31"/>
      <c r="JEM763" s="31"/>
      <c r="JEN763" s="31"/>
      <c r="JEO763" s="31"/>
      <c r="JEP763" s="31"/>
      <c r="JEQ763" s="31"/>
      <c r="JER763" s="31"/>
      <c r="JES763" s="31"/>
      <c r="JET763" s="31"/>
      <c r="JEU763" s="31"/>
      <c r="JEV763" s="31"/>
      <c r="JEW763" s="31"/>
      <c r="JEX763" s="31"/>
      <c r="JEY763" s="31"/>
      <c r="JEZ763" s="31"/>
      <c r="JFA763" s="31"/>
      <c r="JFB763" s="31"/>
      <c r="JFC763" s="31"/>
      <c r="JFD763" s="31"/>
      <c r="JFE763" s="31"/>
      <c r="JFF763" s="31"/>
      <c r="JFG763" s="31"/>
      <c r="JFH763" s="31"/>
      <c r="JFI763" s="31"/>
      <c r="JFJ763" s="31"/>
      <c r="JFK763" s="31"/>
      <c r="JFL763" s="31"/>
      <c r="JFM763" s="31"/>
      <c r="JFN763" s="31"/>
      <c r="JFO763" s="31"/>
      <c r="JFP763" s="31"/>
      <c r="JFQ763" s="31"/>
      <c r="JFR763" s="31"/>
      <c r="JFS763" s="31"/>
      <c r="JFT763" s="31"/>
      <c r="JFU763" s="31"/>
      <c r="JFV763" s="31"/>
      <c r="JFW763" s="31"/>
      <c r="JFX763" s="31"/>
      <c r="JFY763" s="31"/>
      <c r="JFZ763" s="31"/>
      <c r="JGA763" s="31"/>
      <c r="JGB763" s="31"/>
      <c r="JGC763" s="31"/>
      <c r="JGD763" s="31"/>
      <c r="JGE763" s="31"/>
      <c r="JGF763" s="31"/>
      <c r="JGG763" s="31"/>
      <c r="JGH763" s="31"/>
      <c r="JGI763" s="31"/>
      <c r="JGJ763" s="31"/>
      <c r="JGK763" s="31"/>
      <c r="JGL763" s="31"/>
      <c r="JGM763" s="31"/>
      <c r="JGN763" s="31"/>
      <c r="JGO763" s="31"/>
      <c r="JGP763" s="31"/>
      <c r="JGQ763" s="31"/>
      <c r="JGR763" s="31"/>
      <c r="JGS763" s="31"/>
      <c r="JGT763" s="31"/>
      <c r="JGU763" s="31"/>
      <c r="JGV763" s="31"/>
      <c r="JGW763" s="31"/>
      <c r="JGX763" s="31"/>
      <c r="JGY763" s="31"/>
      <c r="JGZ763" s="31"/>
      <c r="JHA763" s="31"/>
      <c r="JHB763" s="31"/>
      <c r="JHC763" s="31"/>
      <c r="JHD763" s="31"/>
      <c r="JHE763" s="31"/>
      <c r="JHF763" s="31"/>
      <c r="JHG763" s="31"/>
      <c r="JHH763" s="31"/>
      <c r="JHI763" s="31"/>
      <c r="JHJ763" s="31"/>
      <c r="JHK763" s="31"/>
      <c r="JHL763" s="31"/>
      <c r="JHM763" s="31"/>
      <c r="JHN763" s="31"/>
      <c r="JHO763" s="31"/>
      <c r="JHP763" s="31"/>
      <c r="JHQ763" s="31"/>
      <c r="JHR763" s="31"/>
      <c r="JHS763" s="31"/>
      <c r="JHT763" s="31"/>
      <c r="JHU763" s="31"/>
      <c r="JHV763" s="31"/>
      <c r="JHW763" s="31"/>
      <c r="JHX763" s="31"/>
      <c r="JHY763" s="31"/>
      <c r="JHZ763" s="31"/>
      <c r="JIA763" s="31"/>
      <c r="JIB763" s="31"/>
      <c r="JIC763" s="31"/>
      <c r="JID763" s="31"/>
      <c r="JIE763" s="31"/>
      <c r="JIF763" s="31"/>
      <c r="JIG763" s="31"/>
      <c r="JIH763" s="31"/>
      <c r="JII763" s="31"/>
      <c r="JIJ763" s="31"/>
      <c r="JIK763" s="31"/>
      <c r="JIL763" s="31"/>
      <c r="JIM763" s="31"/>
      <c r="JIN763" s="31"/>
      <c r="JIO763" s="31"/>
      <c r="JIP763" s="31"/>
      <c r="JIQ763" s="31"/>
      <c r="JIR763" s="31"/>
      <c r="JIS763" s="31"/>
      <c r="JIT763" s="31"/>
      <c r="JIU763" s="31"/>
      <c r="JIV763" s="31"/>
      <c r="JIW763" s="31"/>
      <c r="JIX763" s="31"/>
      <c r="JIY763" s="31"/>
      <c r="JIZ763" s="31"/>
      <c r="JJA763" s="31"/>
      <c r="JJB763" s="31"/>
      <c r="JJC763" s="31"/>
      <c r="JJD763" s="31"/>
      <c r="JJE763" s="31"/>
      <c r="JJF763" s="31"/>
      <c r="JJG763" s="31"/>
      <c r="JJH763" s="31"/>
      <c r="JJI763" s="31"/>
      <c r="JJJ763" s="31"/>
      <c r="JJK763" s="31"/>
      <c r="JJL763" s="31"/>
      <c r="JJM763" s="31"/>
      <c r="JJN763" s="31"/>
      <c r="JJO763" s="31"/>
      <c r="JJP763" s="31"/>
      <c r="JJQ763" s="31"/>
      <c r="JJR763" s="31"/>
      <c r="JJS763" s="31"/>
      <c r="JJT763" s="31"/>
      <c r="JJU763" s="31"/>
      <c r="JJV763" s="31"/>
      <c r="JJW763" s="31"/>
      <c r="JJX763" s="31"/>
      <c r="JJY763" s="31"/>
      <c r="JJZ763" s="31"/>
      <c r="JKA763" s="31"/>
      <c r="JKB763" s="31"/>
      <c r="JKC763" s="31"/>
      <c r="JKD763" s="31"/>
      <c r="JKE763" s="31"/>
      <c r="JKF763" s="31"/>
      <c r="JKG763" s="31"/>
      <c r="JKH763" s="31"/>
      <c r="JKI763" s="31"/>
      <c r="JKJ763" s="31"/>
      <c r="JKK763" s="31"/>
      <c r="JKL763" s="31"/>
      <c r="JKM763" s="31"/>
      <c r="JKN763" s="31"/>
      <c r="JKO763" s="31"/>
      <c r="JKP763" s="31"/>
      <c r="JKQ763" s="31"/>
      <c r="JKR763" s="31"/>
      <c r="JKS763" s="31"/>
      <c r="JKT763" s="31"/>
      <c r="JKU763" s="31"/>
      <c r="JKV763" s="31"/>
      <c r="JKW763" s="31"/>
      <c r="JKX763" s="31"/>
      <c r="JKY763" s="31"/>
      <c r="JKZ763" s="31"/>
      <c r="JLA763" s="31"/>
      <c r="JLB763" s="31"/>
      <c r="JLC763" s="31"/>
      <c r="JLD763" s="31"/>
      <c r="JLE763" s="31"/>
      <c r="JLF763" s="31"/>
      <c r="JLG763" s="31"/>
      <c r="JLH763" s="31"/>
      <c r="JLI763" s="31"/>
      <c r="JLJ763" s="31"/>
      <c r="JLK763" s="31"/>
      <c r="JLL763" s="31"/>
      <c r="JLM763" s="31"/>
      <c r="JLN763" s="31"/>
      <c r="JLO763" s="31"/>
      <c r="JLP763" s="31"/>
      <c r="JLQ763" s="31"/>
      <c r="JLR763" s="31"/>
      <c r="JLS763" s="31"/>
      <c r="JLT763" s="31"/>
      <c r="JLU763" s="31"/>
      <c r="JLV763" s="31"/>
      <c r="JLW763" s="31"/>
      <c r="JLX763" s="31"/>
      <c r="JLY763" s="31"/>
      <c r="JLZ763" s="31"/>
      <c r="JMA763" s="31"/>
      <c r="JMB763" s="31"/>
      <c r="JMC763" s="31"/>
      <c r="JMD763" s="31"/>
      <c r="JME763" s="31"/>
      <c r="JMF763" s="31"/>
      <c r="JMG763" s="31"/>
      <c r="JMH763" s="31"/>
      <c r="JMI763" s="31"/>
      <c r="JMJ763" s="31"/>
      <c r="JMK763" s="31"/>
      <c r="JML763" s="31"/>
      <c r="JMM763" s="31"/>
      <c r="JMN763" s="31"/>
      <c r="JMO763" s="31"/>
      <c r="JMP763" s="31"/>
      <c r="JMQ763" s="31"/>
      <c r="JMR763" s="31"/>
      <c r="JMS763" s="31"/>
      <c r="JMT763" s="31"/>
      <c r="JMU763" s="31"/>
      <c r="JMV763" s="31"/>
      <c r="JMW763" s="31"/>
      <c r="JMX763" s="31"/>
      <c r="JMY763" s="31"/>
      <c r="JMZ763" s="31"/>
      <c r="JNA763" s="31"/>
      <c r="JNB763" s="31"/>
      <c r="JNC763" s="31"/>
      <c r="JND763" s="31"/>
      <c r="JNE763" s="31"/>
      <c r="JNF763" s="31"/>
      <c r="JNG763" s="31"/>
      <c r="JNH763" s="31"/>
      <c r="JNI763" s="31"/>
      <c r="JNJ763" s="31"/>
      <c r="JNK763" s="31"/>
      <c r="JNL763" s="31"/>
      <c r="JNM763" s="31"/>
      <c r="JNN763" s="31"/>
      <c r="JNO763" s="31"/>
      <c r="JNP763" s="31"/>
      <c r="JNQ763" s="31"/>
      <c r="JNR763" s="31"/>
      <c r="JNS763" s="31"/>
      <c r="JNT763" s="31"/>
      <c r="JNU763" s="31"/>
      <c r="JNV763" s="31"/>
      <c r="JNW763" s="31"/>
      <c r="JNX763" s="31"/>
      <c r="JNY763" s="31"/>
      <c r="JNZ763" s="31"/>
      <c r="JOA763" s="31"/>
      <c r="JOB763" s="31"/>
      <c r="JOC763" s="31"/>
      <c r="JOD763" s="31"/>
      <c r="JOE763" s="31"/>
      <c r="JOF763" s="31"/>
      <c r="JOG763" s="31"/>
      <c r="JOH763" s="31"/>
      <c r="JOI763" s="31"/>
      <c r="JOJ763" s="31"/>
      <c r="JOK763" s="31"/>
      <c r="JOL763" s="31"/>
      <c r="JOM763" s="31"/>
      <c r="JON763" s="31"/>
      <c r="JOO763" s="31"/>
      <c r="JOP763" s="31"/>
      <c r="JOQ763" s="31"/>
      <c r="JOR763" s="31"/>
      <c r="JOS763" s="31"/>
      <c r="JOT763" s="31"/>
      <c r="JOU763" s="31"/>
      <c r="JOV763" s="31"/>
      <c r="JOW763" s="31"/>
      <c r="JOX763" s="31"/>
      <c r="JOY763" s="31"/>
      <c r="JOZ763" s="31"/>
      <c r="JPA763" s="31"/>
      <c r="JPB763" s="31"/>
      <c r="JPC763" s="31"/>
      <c r="JPD763" s="31"/>
      <c r="JPE763" s="31"/>
      <c r="JPF763" s="31"/>
      <c r="JPG763" s="31"/>
      <c r="JPH763" s="31"/>
      <c r="JPI763" s="31"/>
      <c r="JPJ763" s="31"/>
      <c r="JPK763" s="31"/>
      <c r="JPL763" s="31"/>
      <c r="JPM763" s="31"/>
      <c r="JPN763" s="31"/>
      <c r="JPO763" s="31"/>
      <c r="JPP763" s="31"/>
      <c r="JPQ763" s="31"/>
      <c r="JPR763" s="31"/>
      <c r="JPS763" s="31"/>
      <c r="JPT763" s="31"/>
      <c r="JPU763" s="31"/>
      <c r="JPV763" s="31"/>
      <c r="JPW763" s="31"/>
      <c r="JPX763" s="31"/>
      <c r="JPY763" s="31"/>
      <c r="JPZ763" s="31"/>
      <c r="JQA763" s="31"/>
      <c r="JQB763" s="31"/>
      <c r="JQC763" s="31"/>
      <c r="JQD763" s="31"/>
      <c r="JQE763" s="31"/>
      <c r="JQF763" s="31"/>
      <c r="JQG763" s="31"/>
      <c r="JQH763" s="31"/>
      <c r="JQI763" s="31"/>
      <c r="JQJ763" s="31"/>
      <c r="JQK763" s="31"/>
      <c r="JQL763" s="31"/>
      <c r="JQM763" s="31"/>
      <c r="JQN763" s="31"/>
      <c r="JQO763" s="31"/>
      <c r="JQP763" s="31"/>
      <c r="JQQ763" s="31"/>
      <c r="JQR763" s="31"/>
      <c r="JQS763" s="31"/>
      <c r="JQT763" s="31"/>
      <c r="JQU763" s="31"/>
      <c r="JQV763" s="31"/>
      <c r="JQW763" s="31"/>
      <c r="JQX763" s="31"/>
      <c r="JQY763" s="31"/>
      <c r="JQZ763" s="31"/>
      <c r="JRA763" s="31"/>
      <c r="JRB763" s="31"/>
      <c r="JRC763" s="31"/>
      <c r="JRD763" s="31"/>
      <c r="JRE763" s="31"/>
      <c r="JRF763" s="31"/>
      <c r="JRG763" s="31"/>
      <c r="JRH763" s="31"/>
      <c r="JRI763" s="31"/>
      <c r="JRJ763" s="31"/>
      <c r="JRK763" s="31"/>
      <c r="JRL763" s="31"/>
      <c r="JRM763" s="31"/>
      <c r="JRN763" s="31"/>
      <c r="JRO763" s="31"/>
      <c r="JRP763" s="31"/>
      <c r="JRQ763" s="31"/>
      <c r="JRR763" s="31"/>
      <c r="JRS763" s="31"/>
      <c r="JRT763" s="31"/>
      <c r="JRU763" s="31"/>
      <c r="JRV763" s="31"/>
      <c r="JRW763" s="31"/>
      <c r="JRX763" s="31"/>
      <c r="JRY763" s="31"/>
      <c r="JRZ763" s="31"/>
      <c r="JSA763" s="31"/>
      <c r="JSB763" s="31"/>
      <c r="JSC763" s="31"/>
      <c r="JSD763" s="31"/>
      <c r="JSE763" s="31"/>
      <c r="JSF763" s="31"/>
      <c r="JSG763" s="31"/>
      <c r="JSH763" s="31"/>
      <c r="JSI763" s="31"/>
      <c r="JSJ763" s="31"/>
      <c r="JSK763" s="31"/>
      <c r="JSL763" s="31"/>
      <c r="JSM763" s="31"/>
      <c r="JSN763" s="31"/>
      <c r="JSO763" s="31"/>
      <c r="JSP763" s="31"/>
      <c r="JSQ763" s="31"/>
      <c r="JSR763" s="31"/>
      <c r="JSS763" s="31"/>
      <c r="JST763" s="31"/>
      <c r="JSU763" s="31"/>
      <c r="JSV763" s="31"/>
      <c r="JSW763" s="31"/>
      <c r="JSX763" s="31"/>
      <c r="JSY763" s="31"/>
      <c r="JSZ763" s="31"/>
      <c r="JTA763" s="31"/>
      <c r="JTB763" s="31"/>
      <c r="JTC763" s="31"/>
      <c r="JTD763" s="31"/>
      <c r="JTE763" s="31"/>
      <c r="JTF763" s="31"/>
      <c r="JTG763" s="31"/>
      <c r="JTH763" s="31"/>
      <c r="JTI763" s="31"/>
      <c r="JTJ763" s="31"/>
      <c r="JTK763" s="31"/>
      <c r="JTL763" s="31"/>
      <c r="JTM763" s="31"/>
      <c r="JTN763" s="31"/>
      <c r="JTO763" s="31"/>
      <c r="JTP763" s="31"/>
      <c r="JTQ763" s="31"/>
      <c r="JTR763" s="31"/>
      <c r="JTS763" s="31"/>
      <c r="JTT763" s="31"/>
      <c r="JTU763" s="31"/>
      <c r="JTV763" s="31"/>
      <c r="JTW763" s="31"/>
      <c r="JTX763" s="31"/>
      <c r="JTY763" s="31"/>
      <c r="JTZ763" s="31"/>
      <c r="JUA763" s="31"/>
      <c r="JUB763" s="31"/>
      <c r="JUC763" s="31"/>
      <c r="JUD763" s="31"/>
      <c r="JUE763" s="31"/>
      <c r="JUF763" s="31"/>
      <c r="JUG763" s="31"/>
      <c r="JUH763" s="31"/>
      <c r="JUI763" s="31"/>
      <c r="JUJ763" s="31"/>
      <c r="JUK763" s="31"/>
      <c r="JUL763" s="31"/>
      <c r="JUM763" s="31"/>
      <c r="JUN763" s="31"/>
      <c r="JUO763" s="31"/>
      <c r="JUP763" s="31"/>
      <c r="JUQ763" s="31"/>
      <c r="JUR763" s="31"/>
      <c r="JUS763" s="31"/>
      <c r="JUT763" s="31"/>
      <c r="JUU763" s="31"/>
      <c r="JUV763" s="31"/>
      <c r="JUW763" s="31"/>
      <c r="JUX763" s="31"/>
      <c r="JUY763" s="31"/>
      <c r="JUZ763" s="31"/>
      <c r="JVA763" s="31"/>
      <c r="JVB763" s="31"/>
      <c r="JVC763" s="31"/>
      <c r="JVD763" s="31"/>
      <c r="JVE763" s="31"/>
      <c r="JVF763" s="31"/>
      <c r="JVG763" s="31"/>
      <c r="JVH763" s="31"/>
      <c r="JVI763" s="31"/>
      <c r="JVJ763" s="31"/>
      <c r="JVK763" s="31"/>
      <c r="JVL763" s="31"/>
      <c r="JVM763" s="31"/>
      <c r="JVN763" s="31"/>
      <c r="JVO763" s="31"/>
      <c r="JVP763" s="31"/>
      <c r="JVQ763" s="31"/>
      <c r="JVR763" s="31"/>
      <c r="JVS763" s="31"/>
      <c r="JVT763" s="31"/>
      <c r="JVU763" s="31"/>
      <c r="JVV763" s="31"/>
      <c r="JVW763" s="31"/>
      <c r="JVX763" s="31"/>
      <c r="JVY763" s="31"/>
      <c r="JVZ763" s="31"/>
      <c r="JWA763" s="31"/>
      <c r="JWB763" s="31"/>
      <c r="JWC763" s="31"/>
      <c r="JWD763" s="31"/>
      <c r="JWE763" s="31"/>
      <c r="JWF763" s="31"/>
      <c r="JWG763" s="31"/>
      <c r="JWH763" s="31"/>
      <c r="JWI763" s="31"/>
      <c r="JWJ763" s="31"/>
      <c r="JWK763" s="31"/>
      <c r="JWL763" s="31"/>
      <c r="JWM763" s="31"/>
      <c r="JWN763" s="31"/>
      <c r="JWO763" s="31"/>
      <c r="JWP763" s="31"/>
      <c r="JWQ763" s="31"/>
      <c r="JWR763" s="31"/>
      <c r="JWS763" s="31"/>
      <c r="JWT763" s="31"/>
      <c r="JWU763" s="31"/>
      <c r="JWV763" s="31"/>
      <c r="JWW763" s="31"/>
      <c r="JWX763" s="31"/>
      <c r="JWY763" s="31"/>
      <c r="JWZ763" s="31"/>
      <c r="JXA763" s="31"/>
      <c r="JXB763" s="31"/>
      <c r="JXC763" s="31"/>
      <c r="JXD763" s="31"/>
      <c r="JXE763" s="31"/>
      <c r="JXF763" s="31"/>
      <c r="JXG763" s="31"/>
      <c r="JXH763" s="31"/>
      <c r="JXI763" s="31"/>
      <c r="JXJ763" s="31"/>
      <c r="JXK763" s="31"/>
      <c r="JXL763" s="31"/>
      <c r="JXM763" s="31"/>
      <c r="JXN763" s="31"/>
      <c r="JXO763" s="31"/>
      <c r="JXP763" s="31"/>
      <c r="JXQ763" s="31"/>
      <c r="JXR763" s="31"/>
      <c r="JXS763" s="31"/>
      <c r="JXT763" s="31"/>
      <c r="JXU763" s="31"/>
      <c r="JXV763" s="31"/>
      <c r="JXW763" s="31"/>
      <c r="JXX763" s="31"/>
      <c r="JXY763" s="31"/>
      <c r="JXZ763" s="31"/>
      <c r="JYA763" s="31"/>
      <c r="JYB763" s="31"/>
      <c r="JYC763" s="31"/>
      <c r="JYD763" s="31"/>
      <c r="JYE763" s="31"/>
      <c r="JYF763" s="31"/>
      <c r="JYG763" s="31"/>
      <c r="JYH763" s="31"/>
      <c r="JYI763" s="31"/>
      <c r="JYJ763" s="31"/>
      <c r="JYK763" s="31"/>
      <c r="JYL763" s="31"/>
      <c r="JYM763" s="31"/>
      <c r="JYN763" s="31"/>
      <c r="JYO763" s="31"/>
      <c r="JYP763" s="31"/>
      <c r="JYQ763" s="31"/>
      <c r="JYR763" s="31"/>
      <c r="JYS763" s="31"/>
      <c r="JYT763" s="31"/>
      <c r="JYU763" s="31"/>
      <c r="JYV763" s="31"/>
      <c r="JYW763" s="31"/>
      <c r="JYX763" s="31"/>
      <c r="JYY763" s="31"/>
      <c r="JYZ763" s="31"/>
      <c r="JZA763" s="31"/>
      <c r="JZB763" s="31"/>
      <c r="JZC763" s="31"/>
      <c r="JZD763" s="31"/>
      <c r="JZE763" s="31"/>
      <c r="JZF763" s="31"/>
      <c r="JZG763" s="31"/>
      <c r="JZH763" s="31"/>
      <c r="JZI763" s="31"/>
      <c r="JZJ763" s="31"/>
      <c r="JZK763" s="31"/>
      <c r="JZL763" s="31"/>
      <c r="JZM763" s="31"/>
      <c r="JZN763" s="31"/>
      <c r="JZO763" s="31"/>
      <c r="JZP763" s="31"/>
      <c r="JZQ763" s="31"/>
      <c r="JZR763" s="31"/>
      <c r="JZS763" s="31"/>
      <c r="JZT763" s="31"/>
      <c r="JZU763" s="31"/>
      <c r="JZV763" s="31"/>
      <c r="JZW763" s="31"/>
      <c r="JZX763" s="31"/>
      <c r="JZY763" s="31"/>
      <c r="JZZ763" s="31"/>
      <c r="KAA763" s="31"/>
      <c r="KAB763" s="31"/>
      <c r="KAC763" s="31"/>
      <c r="KAD763" s="31"/>
      <c r="KAE763" s="31"/>
      <c r="KAF763" s="31"/>
      <c r="KAG763" s="31"/>
      <c r="KAH763" s="31"/>
      <c r="KAI763" s="31"/>
      <c r="KAJ763" s="31"/>
      <c r="KAK763" s="31"/>
      <c r="KAL763" s="31"/>
      <c r="KAM763" s="31"/>
      <c r="KAN763" s="31"/>
      <c r="KAO763" s="31"/>
      <c r="KAP763" s="31"/>
      <c r="KAQ763" s="31"/>
      <c r="KAR763" s="31"/>
      <c r="KAS763" s="31"/>
      <c r="KAT763" s="31"/>
      <c r="KAU763" s="31"/>
      <c r="KAV763" s="31"/>
      <c r="KAW763" s="31"/>
      <c r="KAX763" s="31"/>
      <c r="KAY763" s="31"/>
      <c r="KAZ763" s="31"/>
      <c r="KBA763" s="31"/>
      <c r="KBB763" s="31"/>
      <c r="KBC763" s="31"/>
      <c r="KBD763" s="31"/>
      <c r="KBE763" s="31"/>
      <c r="KBF763" s="31"/>
      <c r="KBG763" s="31"/>
      <c r="KBH763" s="31"/>
      <c r="KBI763" s="31"/>
      <c r="KBJ763" s="31"/>
      <c r="KBK763" s="31"/>
      <c r="KBL763" s="31"/>
      <c r="KBM763" s="31"/>
      <c r="KBN763" s="31"/>
      <c r="KBO763" s="31"/>
      <c r="KBP763" s="31"/>
      <c r="KBQ763" s="31"/>
      <c r="KBR763" s="31"/>
      <c r="KBS763" s="31"/>
      <c r="KBT763" s="31"/>
      <c r="KBU763" s="31"/>
      <c r="KBV763" s="31"/>
      <c r="KBW763" s="31"/>
      <c r="KBX763" s="31"/>
      <c r="KBY763" s="31"/>
      <c r="KBZ763" s="31"/>
      <c r="KCA763" s="31"/>
      <c r="KCB763" s="31"/>
      <c r="KCC763" s="31"/>
      <c r="KCD763" s="31"/>
      <c r="KCE763" s="31"/>
      <c r="KCF763" s="31"/>
      <c r="KCG763" s="31"/>
      <c r="KCH763" s="31"/>
      <c r="KCI763" s="31"/>
      <c r="KCJ763" s="31"/>
      <c r="KCK763" s="31"/>
      <c r="KCL763" s="31"/>
      <c r="KCM763" s="31"/>
      <c r="KCN763" s="31"/>
      <c r="KCO763" s="31"/>
      <c r="KCP763" s="31"/>
      <c r="KCQ763" s="31"/>
      <c r="KCR763" s="31"/>
      <c r="KCS763" s="31"/>
      <c r="KCT763" s="31"/>
      <c r="KCU763" s="31"/>
      <c r="KCV763" s="31"/>
      <c r="KCW763" s="31"/>
      <c r="KCX763" s="31"/>
      <c r="KCY763" s="31"/>
      <c r="KCZ763" s="31"/>
      <c r="KDA763" s="31"/>
      <c r="KDB763" s="31"/>
      <c r="KDC763" s="31"/>
      <c r="KDD763" s="31"/>
      <c r="KDE763" s="31"/>
      <c r="KDF763" s="31"/>
      <c r="KDG763" s="31"/>
      <c r="KDH763" s="31"/>
      <c r="KDI763" s="31"/>
      <c r="KDJ763" s="31"/>
      <c r="KDK763" s="31"/>
      <c r="KDL763" s="31"/>
      <c r="KDM763" s="31"/>
      <c r="KDN763" s="31"/>
      <c r="KDO763" s="31"/>
      <c r="KDP763" s="31"/>
      <c r="KDQ763" s="31"/>
      <c r="KDR763" s="31"/>
      <c r="KDS763" s="31"/>
      <c r="KDT763" s="31"/>
      <c r="KDU763" s="31"/>
      <c r="KDV763" s="31"/>
      <c r="KDW763" s="31"/>
      <c r="KDX763" s="31"/>
      <c r="KDY763" s="31"/>
      <c r="KDZ763" s="31"/>
      <c r="KEA763" s="31"/>
      <c r="KEB763" s="31"/>
      <c r="KEC763" s="31"/>
      <c r="KED763" s="31"/>
      <c r="KEE763" s="31"/>
      <c r="KEF763" s="31"/>
      <c r="KEG763" s="31"/>
      <c r="KEH763" s="31"/>
      <c r="KEI763" s="31"/>
      <c r="KEJ763" s="31"/>
      <c r="KEK763" s="31"/>
      <c r="KEL763" s="31"/>
      <c r="KEM763" s="31"/>
      <c r="KEN763" s="31"/>
      <c r="KEO763" s="31"/>
      <c r="KEP763" s="31"/>
      <c r="KEQ763" s="31"/>
      <c r="KER763" s="31"/>
      <c r="KES763" s="31"/>
      <c r="KET763" s="31"/>
      <c r="KEU763" s="31"/>
      <c r="KEV763" s="31"/>
      <c r="KEW763" s="31"/>
      <c r="KEX763" s="31"/>
      <c r="KEY763" s="31"/>
      <c r="KEZ763" s="31"/>
      <c r="KFA763" s="31"/>
      <c r="KFB763" s="31"/>
      <c r="KFC763" s="31"/>
      <c r="KFD763" s="31"/>
      <c r="KFE763" s="31"/>
      <c r="KFF763" s="31"/>
      <c r="KFG763" s="31"/>
      <c r="KFH763" s="31"/>
      <c r="KFI763" s="31"/>
      <c r="KFJ763" s="31"/>
      <c r="KFK763" s="31"/>
      <c r="KFL763" s="31"/>
      <c r="KFM763" s="31"/>
      <c r="KFN763" s="31"/>
      <c r="KFO763" s="31"/>
      <c r="KFP763" s="31"/>
      <c r="KFQ763" s="31"/>
      <c r="KFR763" s="31"/>
      <c r="KFS763" s="31"/>
      <c r="KFT763" s="31"/>
      <c r="KFU763" s="31"/>
      <c r="KFV763" s="31"/>
      <c r="KFW763" s="31"/>
      <c r="KFX763" s="31"/>
      <c r="KFY763" s="31"/>
      <c r="KFZ763" s="31"/>
      <c r="KGA763" s="31"/>
      <c r="KGB763" s="31"/>
      <c r="KGC763" s="31"/>
      <c r="KGD763" s="31"/>
      <c r="KGE763" s="31"/>
      <c r="KGF763" s="31"/>
      <c r="KGG763" s="31"/>
      <c r="KGH763" s="31"/>
      <c r="KGI763" s="31"/>
      <c r="KGJ763" s="31"/>
      <c r="KGK763" s="31"/>
      <c r="KGL763" s="31"/>
      <c r="KGM763" s="31"/>
      <c r="KGN763" s="31"/>
      <c r="KGO763" s="31"/>
      <c r="KGP763" s="31"/>
      <c r="KGQ763" s="31"/>
      <c r="KGR763" s="31"/>
      <c r="KGS763" s="31"/>
      <c r="KGT763" s="31"/>
      <c r="KGU763" s="31"/>
      <c r="KGV763" s="31"/>
      <c r="KGW763" s="31"/>
      <c r="KGX763" s="31"/>
      <c r="KGY763" s="31"/>
      <c r="KGZ763" s="31"/>
      <c r="KHA763" s="31"/>
      <c r="KHB763" s="31"/>
      <c r="KHC763" s="31"/>
      <c r="KHD763" s="31"/>
      <c r="KHE763" s="31"/>
      <c r="KHF763" s="31"/>
      <c r="KHG763" s="31"/>
      <c r="KHH763" s="31"/>
      <c r="KHI763" s="31"/>
      <c r="KHJ763" s="31"/>
      <c r="KHK763" s="31"/>
      <c r="KHL763" s="31"/>
      <c r="KHM763" s="31"/>
      <c r="KHN763" s="31"/>
      <c r="KHO763" s="31"/>
      <c r="KHP763" s="31"/>
      <c r="KHQ763" s="31"/>
      <c r="KHR763" s="31"/>
      <c r="KHS763" s="31"/>
      <c r="KHT763" s="31"/>
      <c r="KHU763" s="31"/>
      <c r="KHV763" s="31"/>
      <c r="KHW763" s="31"/>
      <c r="KHX763" s="31"/>
      <c r="KHY763" s="31"/>
      <c r="KHZ763" s="31"/>
      <c r="KIA763" s="31"/>
      <c r="KIB763" s="31"/>
      <c r="KIC763" s="31"/>
      <c r="KID763" s="31"/>
      <c r="KIE763" s="31"/>
      <c r="KIF763" s="31"/>
      <c r="KIG763" s="31"/>
      <c r="KIH763" s="31"/>
      <c r="KII763" s="31"/>
      <c r="KIJ763" s="31"/>
      <c r="KIK763" s="31"/>
      <c r="KIL763" s="31"/>
      <c r="KIM763" s="31"/>
      <c r="KIN763" s="31"/>
      <c r="KIO763" s="31"/>
      <c r="KIP763" s="31"/>
      <c r="KIQ763" s="31"/>
      <c r="KIR763" s="31"/>
      <c r="KIS763" s="31"/>
      <c r="KIT763" s="31"/>
      <c r="KIU763" s="31"/>
      <c r="KIV763" s="31"/>
      <c r="KIW763" s="31"/>
      <c r="KIX763" s="31"/>
      <c r="KIY763" s="31"/>
      <c r="KIZ763" s="31"/>
      <c r="KJA763" s="31"/>
      <c r="KJB763" s="31"/>
      <c r="KJC763" s="31"/>
      <c r="KJD763" s="31"/>
      <c r="KJE763" s="31"/>
      <c r="KJF763" s="31"/>
      <c r="KJG763" s="31"/>
      <c r="KJH763" s="31"/>
      <c r="KJI763" s="31"/>
      <c r="KJJ763" s="31"/>
      <c r="KJK763" s="31"/>
      <c r="KJL763" s="31"/>
      <c r="KJM763" s="31"/>
      <c r="KJN763" s="31"/>
      <c r="KJO763" s="31"/>
      <c r="KJP763" s="31"/>
      <c r="KJQ763" s="31"/>
      <c r="KJR763" s="31"/>
      <c r="KJS763" s="31"/>
      <c r="KJT763" s="31"/>
      <c r="KJU763" s="31"/>
      <c r="KJV763" s="31"/>
      <c r="KJW763" s="31"/>
      <c r="KJX763" s="31"/>
      <c r="KJY763" s="31"/>
      <c r="KJZ763" s="31"/>
      <c r="KKA763" s="31"/>
      <c r="KKB763" s="31"/>
      <c r="KKC763" s="31"/>
      <c r="KKD763" s="31"/>
      <c r="KKE763" s="31"/>
      <c r="KKF763" s="31"/>
      <c r="KKG763" s="31"/>
      <c r="KKH763" s="31"/>
      <c r="KKI763" s="31"/>
      <c r="KKJ763" s="31"/>
      <c r="KKK763" s="31"/>
      <c r="KKL763" s="31"/>
      <c r="KKM763" s="31"/>
      <c r="KKN763" s="31"/>
      <c r="KKO763" s="31"/>
      <c r="KKP763" s="31"/>
      <c r="KKQ763" s="31"/>
      <c r="KKR763" s="31"/>
      <c r="KKS763" s="31"/>
      <c r="KKT763" s="31"/>
      <c r="KKU763" s="31"/>
      <c r="KKV763" s="31"/>
      <c r="KKW763" s="31"/>
      <c r="KKX763" s="31"/>
      <c r="KKY763" s="31"/>
      <c r="KKZ763" s="31"/>
      <c r="KLA763" s="31"/>
      <c r="KLB763" s="31"/>
      <c r="KLC763" s="31"/>
      <c r="KLD763" s="31"/>
      <c r="KLE763" s="31"/>
      <c r="KLF763" s="31"/>
      <c r="KLG763" s="31"/>
      <c r="KLH763" s="31"/>
      <c r="KLI763" s="31"/>
      <c r="KLJ763" s="31"/>
      <c r="KLK763" s="31"/>
      <c r="KLL763" s="31"/>
      <c r="KLM763" s="31"/>
      <c r="KLN763" s="31"/>
      <c r="KLO763" s="31"/>
      <c r="KLP763" s="31"/>
      <c r="KLQ763" s="31"/>
      <c r="KLR763" s="31"/>
      <c r="KLS763" s="31"/>
      <c r="KLT763" s="31"/>
      <c r="KLU763" s="31"/>
      <c r="KLV763" s="31"/>
      <c r="KLW763" s="31"/>
      <c r="KLX763" s="31"/>
      <c r="KLY763" s="31"/>
      <c r="KLZ763" s="31"/>
      <c r="KMA763" s="31"/>
      <c r="KMB763" s="31"/>
      <c r="KMC763" s="31"/>
      <c r="KMD763" s="31"/>
      <c r="KME763" s="31"/>
      <c r="KMF763" s="31"/>
      <c r="KMG763" s="31"/>
      <c r="KMH763" s="31"/>
      <c r="KMI763" s="31"/>
      <c r="KMJ763" s="31"/>
      <c r="KMK763" s="31"/>
      <c r="KML763" s="31"/>
      <c r="KMM763" s="31"/>
      <c r="KMN763" s="31"/>
      <c r="KMO763" s="31"/>
      <c r="KMP763" s="31"/>
      <c r="KMQ763" s="31"/>
      <c r="KMR763" s="31"/>
      <c r="KMS763" s="31"/>
      <c r="KMT763" s="31"/>
      <c r="KMU763" s="31"/>
      <c r="KMV763" s="31"/>
      <c r="KMW763" s="31"/>
      <c r="KMX763" s="31"/>
      <c r="KMY763" s="31"/>
      <c r="KMZ763" s="31"/>
      <c r="KNA763" s="31"/>
      <c r="KNB763" s="31"/>
      <c r="KNC763" s="31"/>
      <c r="KND763" s="31"/>
      <c r="KNE763" s="31"/>
      <c r="KNF763" s="31"/>
      <c r="KNG763" s="31"/>
      <c r="KNH763" s="31"/>
      <c r="KNI763" s="31"/>
      <c r="KNJ763" s="31"/>
      <c r="KNK763" s="31"/>
      <c r="KNL763" s="31"/>
      <c r="KNM763" s="31"/>
      <c r="KNN763" s="31"/>
      <c r="KNO763" s="31"/>
      <c r="KNP763" s="31"/>
      <c r="KNQ763" s="31"/>
      <c r="KNR763" s="31"/>
      <c r="KNS763" s="31"/>
      <c r="KNT763" s="31"/>
      <c r="KNU763" s="31"/>
      <c r="KNV763" s="31"/>
      <c r="KNW763" s="31"/>
      <c r="KNX763" s="31"/>
      <c r="KNY763" s="31"/>
      <c r="KNZ763" s="31"/>
      <c r="KOA763" s="31"/>
      <c r="KOB763" s="31"/>
      <c r="KOC763" s="31"/>
      <c r="KOD763" s="31"/>
      <c r="KOE763" s="31"/>
      <c r="KOF763" s="31"/>
      <c r="KOG763" s="31"/>
      <c r="KOH763" s="31"/>
      <c r="KOI763" s="31"/>
      <c r="KOJ763" s="31"/>
      <c r="KOK763" s="31"/>
      <c r="KOL763" s="31"/>
      <c r="KOM763" s="31"/>
      <c r="KON763" s="31"/>
      <c r="KOO763" s="31"/>
      <c r="KOP763" s="31"/>
      <c r="KOQ763" s="31"/>
      <c r="KOR763" s="31"/>
      <c r="KOS763" s="31"/>
      <c r="KOT763" s="31"/>
      <c r="KOU763" s="31"/>
      <c r="KOV763" s="31"/>
      <c r="KOW763" s="31"/>
      <c r="KOX763" s="31"/>
      <c r="KOY763" s="31"/>
      <c r="KOZ763" s="31"/>
      <c r="KPA763" s="31"/>
      <c r="KPB763" s="31"/>
      <c r="KPC763" s="31"/>
      <c r="KPD763" s="31"/>
      <c r="KPE763" s="31"/>
      <c r="KPF763" s="31"/>
      <c r="KPG763" s="31"/>
      <c r="KPH763" s="31"/>
      <c r="KPI763" s="31"/>
      <c r="KPJ763" s="31"/>
      <c r="KPK763" s="31"/>
      <c r="KPL763" s="31"/>
      <c r="KPM763" s="31"/>
      <c r="KPN763" s="31"/>
      <c r="KPO763" s="31"/>
      <c r="KPP763" s="31"/>
      <c r="KPQ763" s="31"/>
      <c r="KPR763" s="31"/>
      <c r="KPS763" s="31"/>
      <c r="KPT763" s="31"/>
      <c r="KPU763" s="31"/>
      <c r="KPV763" s="31"/>
      <c r="KPW763" s="31"/>
      <c r="KPX763" s="31"/>
      <c r="KPY763" s="31"/>
      <c r="KPZ763" s="31"/>
      <c r="KQA763" s="31"/>
      <c r="KQB763" s="31"/>
      <c r="KQC763" s="31"/>
      <c r="KQD763" s="31"/>
      <c r="KQE763" s="31"/>
      <c r="KQF763" s="31"/>
      <c r="KQG763" s="31"/>
      <c r="KQH763" s="31"/>
      <c r="KQI763" s="31"/>
      <c r="KQJ763" s="31"/>
      <c r="KQK763" s="31"/>
      <c r="KQL763" s="31"/>
      <c r="KQM763" s="31"/>
      <c r="KQN763" s="31"/>
      <c r="KQO763" s="31"/>
      <c r="KQP763" s="31"/>
      <c r="KQQ763" s="31"/>
      <c r="KQR763" s="31"/>
      <c r="KQS763" s="31"/>
      <c r="KQT763" s="31"/>
      <c r="KQU763" s="31"/>
      <c r="KQV763" s="31"/>
      <c r="KQW763" s="31"/>
      <c r="KQX763" s="31"/>
      <c r="KQY763" s="31"/>
      <c r="KQZ763" s="31"/>
      <c r="KRA763" s="31"/>
      <c r="KRB763" s="31"/>
      <c r="KRC763" s="31"/>
      <c r="KRD763" s="31"/>
      <c r="KRE763" s="31"/>
      <c r="KRF763" s="31"/>
      <c r="KRG763" s="31"/>
      <c r="KRH763" s="31"/>
      <c r="KRI763" s="31"/>
      <c r="KRJ763" s="31"/>
      <c r="KRK763" s="31"/>
      <c r="KRL763" s="31"/>
      <c r="KRM763" s="31"/>
      <c r="KRN763" s="31"/>
      <c r="KRO763" s="31"/>
      <c r="KRP763" s="31"/>
      <c r="KRQ763" s="31"/>
      <c r="KRR763" s="31"/>
      <c r="KRS763" s="31"/>
      <c r="KRT763" s="31"/>
      <c r="KRU763" s="31"/>
      <c r="KRV763" s="31"/>
      <c r="KRW763" s="31"/>
      <c r="KRX763" s="31"/>
      <c r="KRY763" s="31"/>
      <c r="KRZ763" s="31"/>
      <c r="KSA763" s="31"/>
      <c r="KSB763" s="31"/>
      <c r="KSC763" s="31"/>
      <c r="KSD763" s="31"/>
      <c r="KSE763" s="31"/>
      <c r="KSF763" s="31"/>
      <c r="KSG763" s="31"/>
      <c r="KSH763" s="31"/>
      <c r="KSI763" s="31"/>
      <c r="KSJ763" s="31"/>
      <c r="KSK763" s="31"/>
      <c r="KSL763" s="31"/>
      <c r="KSM763" s="31"/>
      <c r="KSN763" s="31"/>
      <c r="KSO763" s="31"/>
      <c r="KSP763" s="31"/>
      <c r="KSQ763" s="31"/>
      <c r="KSR763" s="31"/>
      <c r="KSS763" s="31"/>
      <c r="KST763" s="31"/>
      <c r="KSU763" s="31"/>
      <c r="KSV763" s="31"/>
      <c r="KSW763" s="31"/>
      <c r="KSX763" s="31"/>
      <c r="KSY763" s="31"/>
      <c r="KSZ763" s="31"/>
      <c r="KTA763" s="31"/>
      <c r="KTB763" s="31"/>
      <c r="KTC763" s="31"/>
      <c r="KTD763" s="31"/>
      <c r="KTE763" s="31"/>
      <c r="KTF763" s="31"/>
      <c r="KTG763" s="31"/>
      <c r="KTH763" s="31"/>
      <c r="KTI763" s="31"/>
      <c r="KTJ763" s="31"/>
      <c r="KTK763" s="31"/>
      <c r="KTL763" s="31"/>
      <c r="KTM763" s="31"/>
      <c r="KTN763" s="31"/>
      <c r="KTO763" s="31"/>
      <c r="KTP763" s="31"/>
      <c r="KTQ763" s="31"/>
      <c r="KTR763" s="31"/>
      <c r="KTS763" s="31"/>
      <c r="KTT763" s="31"/>
      <c r="KTU763" s="31"/>
      <c r="KTV763" s="31"/>
      <c r="KTW763" s="31"/>
      <c r="KTX763" s="31"/>
      <c r="KTY763" s="31"/>
      <c r="KTZ763" s="31"/>
      <c r="KUA763" s="31"/>
      <c r="KUB763" s="31"/>
      <c r="KUC763" s="31"/>
      <c r="KUD763" s="31"/>
      <c r="KUE763" s="31"/>
      <c r="KUF763" s="31"/>
      <c r="KUG763" s="31"/>
      <c r="KUH763" s="31"/>
      <c r="KUI763" s="31"/>
      <c r="KUJ763" s="31"/>
      <c r="KUK763" s="31"/>
      <c r="KUL763" s="31"/>
      <c r="KUM763" s="31"/>
      <c r="KUN763" s="31"/>
      <c r="KUO763" s="31"/>
      <c r="KUP763" s="31"/>
      <c r="KUQ763" s="31"/>
      <c r="KUR763" s="31"/>
      <c r="KUS763" s="31"/>
      <c r="KUT763" s="31"/>
      <c r="KUU763" s="31"/>
      <c r="KUV763" s="31"/>
      <c r="KUW763" s="31"/>
      <c r="KUX763" s="31"/>
      <c r="KUY763" s="31"/>
      <c r="KUZ763" s="31"/>
      <c r="KVA763" s="31"/>
      <c r="KVB763" s="31"/>
      <c r="KVC763" s="31"/>
      <c r="KVD763" s="31"/>
      <c r="KVE763" s="31"/>
      <c r="KVF763" s="31"/>
      <c r="KVG763" s="31"/>
      <c r="KVH763" s="31"/>
      <c r="KVI763" s="31"/>
      <c r="KVJ763" s="31"/>
      <c r="KVK763" s="31"/>
      <c r="KVL763" s="31"/>
      <c r="KVM763" s="31"/>
      <c r="KVN763" s="31"/>
      <c r="KVO763" s="31"/>
      <c r="KVP763" s="31"/>
      <c r="KVQ763" s="31"/>
      <c r="KVR763" s="31"/>
      <c r="KVS763" s="31"/>
      <c r="KVT763" s="31"/>
      <c r="KVU763" s="31"/>
      <c r="KVV763" s="31"/>
      <c r="KVW763" s="31"/>
      <c r="KVX763" s="31"/>
      <c r="KVY763" s="31"/>
      <c r="KVZ763" s="31"/>
      <c r="KWA763" s="31"/>
      <c r="KWB763" s="31"/>
      <c r="KWC763" s="31"/>
      <c r="KWD763" s="31"/>
      <c r="KWE763" s="31"/>
      <c r="KWF763" s="31"/>
      <c r="KWG763" s="31"/>
      <c r="KWH763" s="31"/>
      <c r="KWI763" s="31"/>
      <c r="KWJ763" s="31"/>
      <c r="KWK763" s="31"/>
      <c r="KWL763" s="31"/>
      <c r="KWM763" s="31"/>
      <c r="KWN763" s="31"/>
      <c r="KWO763" s="31"/>
      <c r="KWP763" s="31"/>
      <c r="KWQ763" s="31"/>
      <c r="KWR763" s="31"/>
      <c r="KWS763" s="31"/>
      <c r="KWT763" s="31"/>
      <c r="KWU763" s="31"/>
      <c r="KWV763" s="31"/>
      <c r="KWW763" s="31"/>
      <c r="KWX763" s="31"/>
      <c r="KWY763" s="31"/>
      <c r="KWZ763" s="31"/>
      <c r="KXA763" s="31"/>
      <c r="KXB763" s="31"/>
      <c r="KXC763" s="31"/>
      <c r="KXD763" s="31"/>
      <c r="KXE763" s="31"/>
      <c r="KXF763" s="31"/>
      <c r="KXG763" s="31"/>
      <c r="KXH763" s="31"/>
      <c r="KXI763" s="31"/>
      <c r="KXJ763" s="31"/>
      <c r="KXK763" s="31"/>
      <c r="KXL763" s="31"/>
      <c r="KXM763" s="31"/>
      <c r="KXN763" s="31"/>
      <c r="KXO763" s="31"/>
      <c r="KXP763" s="31"/>
      <c r="KXQ763" s="31"/>
      <c r="KXR763" s="31"/>
      <c r="KXS763" s="31"/>
      <c r="KXT763" s="31"/>
      <c r="KXU763" s="31"/>
      <c r="KXV763" s="31"/>
      <c r="KXW763" s="31"/>
      <c r="KXX763" s="31"/>
      <c r="KXY763" s="31"/>
      <c r="KXZ763" s="31"/>
      <c r="KYA763" s="31"/>
      <c r="KYB763" s="31"/>
      <c r="KYC763" s="31"/>
      <c r="KYD763" s="31"/>
      <c r="KYE763" s="31"/>
      <c r="KYF763" s="31"/>
      <c r="KYG763" s="31"/>
      <c r="KYH763" s="31"/>
      <c r="KYI763" s="31"/>
      <c r="KYJ763" s="31"/>
      <c r="KYK763" s="31"/>
      <c r="KYL763" s="31"/>
      <c r="KYM763" s="31"/>
      <c r="KYN763" s="31"/>
      <c r="KYO763" s="31"/>
      <c r="KYP763" s="31"/>
      <c r="KYQ763" s="31"/>
      <c r="KYR763" s="31"/>
      <c r="KYS763" s="31"/>
      <c r="KYT763" s="31"/>
      <c r="KYU763" s="31"/>
      <c r="KYV763" s="31"/>
      <c r="KYW763" s="31"/>
      <c r="KYX763" s="31"/>
      <c r="KYY763" s="31"/>
      <c r="KYZ763" s="31"/>
      <c r="KZA763" s="31"/>
      <c r="KZB763" s="31"/>
      <c r="KZC763" s="31"/>
      <c r="KZD763" s="31"/>
      <c r="KZE763" s="31"/>
      <c r="KZF763" s="31"/>
      <c r="KZG763" s="31"/>
      <c r="KZH763" s="31"/>
      <c r="KZI763" s="31"/>
      <c r="KZJ763" s="31"/>
      <c r="KZK763" s="31"/>
      <c r="KZL763" s="31"/>
      <c r="KZM763" s="31"/>
      <c r="KZN763" s="31"/>
      <c r="KZO763" s="31"/>
      <c r="KZP763" s="31"/>
      <c r="KZQ763" s="31"/>
      <c r="KZR763" s="31"/>
      <c r="KZS763" s="31"/>
      <c r="KZT763" s="31"/>
      <c r="KZU763" s="31"/>
      <c r="KZV763" s="31"/>
      <c r="KZW763" s="31"/>
      <c r="KZX763" s="31"/>
      <c r="KZY763" s="31"/>
      <c r="KZZ763" s="31"/>
      <c r="LAA763" s="31"/>
      <c r="LAB763" s="31"/>
      <c r="LAC763" s="31"/>
      <c r="LAD763" s="31"/>
      <c r="LAE763" s="31"/>
      <c r="LAF763" s="31"/>
      <c r="LAG763" s="31"/>
      <c r="LAH763" s="31"/>
      <c r="LAI763" s="31"/>
      <c r="LAJ763" s="31"/>
      <c r="LAK763" s="31"/>
      <c r="LAL763" s="31"/>
      <c r="LAM763" s="31"/>
      <c r="LAN763" s="31"/>
      <c r="LAO763" s="31"/>
      <c r="LAP763" s="31"/>
      <c r="LAQ763" s="31"/>
      <c r="LAR763" s="31"/>
      <c r="LAS763" s="31"/>
      <c r="LAT763" s="31"/>
      <c r="LAU763" s="31"/>
      <c r="LAV763" s="31"/>
      <c r="LAW763" s="31"/>
      <c r="LAX763" s="31"/>
      <c r="LAY763" s="31"/>
      <c r="LAZ763" s="31"/>
      <c r="LBA763" s="31"/>
      <c r="LBB763" s="31"/>
      <c r="LBC763" s="31"/>
      <c r="LBD763" s="31"/>
      <c r="LBE763" s="31"/>
      <c r="LBF763" s="31"/>
      <c r="LBG763" s="31"/>
      <c r="LBH763" s="31"/>
      <c r="LBI763" s="31"/>
      <c r="LBJ763" s="31"/>
      <c r="LBK763" s="31"/>
      <c r="LBL763" s="31"/>
      <c r="LBM763" s="31"/>
      <c r="LBN763" s="31"/>
      <c r="LBO763" s="31"/>
      <c r="LBP763" s="31"/>
      <c r="LBQ763" s="31"/>
      <c r="LBR763" s="31"/>
      <c r="LBS763" s="31"/>
      <c r="LBT763" s="31"/>
      <c r="LBU763" s="31"/>
      <c r="LBV763" s="31"/>
      <c r="LBW763" s="31"/>
      <c r="LBX763" s="31"/>
      <c r="LBY763" s="31"/>
      <c r="LBZ763" s="31"/>
      <c r="LCA763" s="31"/>
      <c r="LCB763" s="31"/>
      <c r="LCC763" s="31"/>
      <c r="LCD763" s="31"/>
      <c r="LCE763" s="31"/>
      <c r="LCF763" s="31"/>
      <c r="LCG763" s="31"/>
      <c r="LCH763" s="31"/>
      <c r="LCI763" s="31"/>
      <c r="LCJ763" s="31"/>
      <c r="LCK763" s="31"/>
      <c r="LCL763" s="31"/>
      <c r="LCM763" s="31"/>
      <c r="LCN763" s="31"/>
      <c r="LCO763" s="31"/>
      <c r="LCP763" s="31"/>
      <c r="LCQ763" s="31"/>
      <c r="LCR763" s="31"/>
      <c r="LCS763" s="31"/>
      <c r="LCT763" s="31"/>
      <c r="LCU763" s="31"/>
      <c r="LCV763" s="31"/>
      <c r="LCW763" s="31"/>
      <c r="LCX763" s="31"/>
      <c r="LCY763" s="31"/>
      <c r="LCZ763" s="31"/>
      <c r="LDA763" s="31"/>
      <c r="LDB763" s="31"/>
      <c r="LDC763" s="31"/>
      <c r="LDD763" s="31"/>
      <c r="LDE763" s="31"/>
      <c r="LDF763" s="31"/>
      <c r="LDG763" s="31"/>
      <c r="LDH763" s="31"/>
      <c r="LDI763" s="31"/>
      <c r="LDJ763" s="31"/>
      <c r="LDK763" s="31"/>
      <c r="LDL763" s="31"/>
      <c r="LDM763" s="31"/>
      <c r="LDN763" s="31"/>
      <c r="LDO763" s="31"/>
      <c r="LDP763" s="31"/>
      <c r="LDQ763" s="31"/>
      <c r="LDR763" s="31"/>
      <c r="LDS763" s="31"/>
      <c r="LDT763" s="31"/>
      <c r="LDU763" s="31"/>
      <c r="LDV763" s="31"/>
      <c r="LDW763" s="31"/>
      <c r="LDX763" s="31"/>
      <c r="LDY763" s="31"/>
      <c r="LDZ763" s="31"/>
      <c r="LEA763" s="31"/>
      <c r="LEB763" s="31"/>
      <c r="LEC763" s="31"/>
      <c r="LED763" s="31"/>
      <c r="LEE763" s="31"/>
      <c r="LEF763" s="31"/>
      <c r="LEG763" s="31"/>
      <c r="LEH763" s="31"/>
      <c r="LEI763" s="31"/>
      <c r="LEJ763" s="31"/>
      <c r="LEK763" s="31"/>
      <c r="LEL763" s="31"/>
      <c r="LEM763" s="31"/>
      <c r="LEN763" s="31"/>
      <c r="LEO763" s="31"/>
      <c r="LEP763" s="31"/>
      <c r="LEQ763" s="31"/>
      <c r="LER763" s="31"/>
      <c r="LES763" s="31"/>
      <c r="LET763" s="31"/>
      <c r="LEU763" s="31"/>
      <c r="LEV763" s="31"/>
      <c r="LEW763" s="31"/>
      <c r="LEX763" s="31"/>
      <c r="LEY763" s="31"/>
      <c r="LEZ763" s="31"/>
      <c r="LFA763" s="31"/>
      <c r="LFB763" s="31"/>
      <c r="LFC763" s="31"/>
      <c r="LFD763" s="31"/>
      <c r="LFE763" s="31"/>
      <c r="LFF763" s="31"/>
      <c r="LFG763" s="31"/>
      <c r="LFH763" s="31"/>
      <c r="LFI763" s="31"/>
      <c r="LFJ763" s="31"/>
      <c r="LFK763" s="31"/>
      <c r="LFL763" s="31"/>
      <c r="LFM763" s="31"/>
      <c r="LFN763" s="31"/>
      <c r="LFO763" s="31"/>
      <c r="LFP763" s="31"/>
      <c r="LFQ763" s="31"/>
      <c r="LFR763" s="31"/>
      <c r="LFS763" s="31"/>
      <c r="LFT763" s="31"/>
      <c r="LFU763" s="31"/>
      <c r="LFV763" s="31"/>
      <c r="LFW763" s="31"/>
      <c r="LFX763" s="31"/>
      <c r="LFY763" s="31"/>
      <c r="LFZ763" s="31"/>
      <c r="LGA763" s="31"/>
      <c r="LGB763" s="31"/>
      <c r="LGC763" s="31"/>
      <c r="LGD763" s="31"/>
      <c r="LGE763" s="31"/>
      <c r="LGF763" s="31"/>
      <c r="LGG763" s="31"/>
      <c r="LGH763" s="31"/>
      <c r="LGI763" s="31"/>
      <c r="LGJ763" s="31"/>
      <c r="LGK763" s="31"/>
      <c r="LGL763" s="31"/>
      <c r="LGM763" s="31"/>
      <c r="LGN763" s="31"/>
      <c r="LGO763" s="31"/>
      <c r="LGP763" s="31"/>
      <c r="LGQ763" s="31"/>
      <c r="LGR763" s="31"/>
      <c r="LGS763" s="31"/>
      <c r="LGT763" s="31"/>
      <c r="LGU763" s="31"/>
      <c r="LGV763" s="31"/>
      <c r="LGW763" s="31"/>
      <c r="LGX763" s="31"/>
      <c r="LGY763" s="31"/>
      <c r="LGZ763" s="31"/>
      <c r="LHA763" s="31"/>
      <c r="LHB763" s="31"/>
      <c r="LHC763" s="31"/>
      <c r="LHD763" s="31"/>
      <c r="LHE763" s="31"/>
      <c r="LHF763" s="31"/>
      <c r="LHG763" s="31"/>
      <c r="LHH763" s="31"/>
      <c r="LHI763" s="31"/>
      <c r="LHJ763" s="31"/>
      <c r="LHK763" s="31"/>
      <c r="LHL763" s="31"/>
      <c r="LHM763" s="31"/>
      <c r="LHN763" s="31"/>
      <c r="LHO763" s="31"/>
      <c r="LHP763" s="31"/>
      <c r="LHQ763" s="31"/>
      <c r="LHR763" s="31"/>
      <c r="LHS763" s="31"/>
      <c r="LHT763" s="31"/>
      <c r="LHU763" s="31"/>
      <c r="LHV763" s="31"/>
      <c r="LHW763" s="31"/>
      <c r="LHX763" s="31"/>
      <c r="LHY763" s="31"/>
      <c r="LHZ763" s="31"/>
      <c r="LIA763" s="31"/>
      <c r="LIB763" s="31"/>
      <c r="LIC763" s="31"/>
      <c r="LID763" s="31"/>
      <c r="LIE763" s="31"/>
      <c r="LIF763" s="31"/>
      <c r="LIG763" s="31"/>
      <c r="LIH763" s="31"/>
      <c r="LII763" s="31"/>
      <c r="LIJ763" s="31"/>
      <c r="LIK763" s="31"/>
      <c r="LIL763" s="31"/>
      <c r="LIM763" s="31"/>
      <c r="LIN763" s="31"/>
      <c r="LIO763" s="31"/>
      <c r="LIP763" s="31"/>
      <c r="LIQ763" s="31"/>
      <c r="LIR763" s="31"/>
      <c r="LIS763" s="31"/>
      <c r="LIT763" s="31"/>
      <c r="LIU763" s="31"/>
      <c r="LIV763" s="31"/>
      <c r="LIW763" s="31"/>
      <c r="LIX763" s="31"/>
      <c r="LIY763" s="31"/>
      <c r="LIZ763" s="31"/>
      <c r="LJA763" s="31"/>
      <c r="LJB763" s="31"/>
      <c r="LJC763" s="31"/>
      <c r="LJD763" s="31"/>
      <c r="LJE763" s="31"/>
      <c r="LJF763" s="31"/>
      <c r="LJG763" s="31"/>
      <c r="LJH763" s="31"/>
      <c r="LJI763" s="31"/>
      <c r="LJJ763" s="31"/>
      <c r="LJK763" s="31"/>
      <c r="LJL763" s="31"/>
      <c r="LJM763" s="31"/>
      <c r="LJN763" s="31"/>
      <c r="LJO763" s="31"/>
      <c r="LJP763" s="31"/>
      <c r="LJQ763" s="31"/>
      <c r="LJR763" s="31"/>
      <c r="LJS763" s="31"/>
      <c r="LJT763" s="31"/>
      <c r="LJU763" s="31"/>
      <c r="LJV763" s="31"/>
      <c r="LJW763" s="31"/>
      <c r="LJX763" s="31"/>
      <c r="LJY763" s="31"/>
      <c r="LJZ763" s="31"/>
      <c r="LKA763" s="31"/>
      <c r="LKB763" s="31"/>
      <c r="LKC763" s="31"/>
      <c r="LKD763" s="31"/>
      <c r="LKE763" s="31"/>
      <c r="LKF763" s="31"/>
      <c r="LKG763" s="31"/>
      <c r="LKH763" s="31"/>
      <c r="LKI763" s="31"/>
      <c r="LKJ763" s="31"/>
      <c r="LKK763" s="31"/>
      <c r="LKL763" s="31"/>
      <c r="LKM763" s="31"/>
      <c r="LKN763" s="31"/>
      <c r="LKO763" s="31"/>
      <c r="LKP763" s="31"/>
      <c r="LKQ763" s="31"/>
      <c r="LKR763" s="31"/>
      <c r="LKS763" s="31"/>
      <c r="LKT763" s="31"/>
      <c r="LKU763" s="31"/>
      <c r="LKV763" s="31"/>
      <c r="LKW763" s="31"/>
      <c r="LKX763" s="31"/>
      <c r="LKY763" s="31"/>
      <c r="LKZ763" s="31"/>
      <c r="LLA763" s="31"/>
      <c r="LLB763" s="31"/>
      <c r="LLC763" s="31"/>
      <c r="LLD763" s="31"/>
      <c r="LLE763" s="31"/>
      <c r="LLF763" s="31"/>
      <c r="LLG763" s="31"/>
      <c r="LLH763" s="31"/>
      <c r="LLI763" s="31"/>
      <c r="LLJ763" s="31"/>
      <c r="LLK763" s="31"/>
      <c r="LLL763" s="31"/>
      <c r="LLM763" s="31"/>
      <c r="LLN763" s="31"/>
      <c r="LLO763" s="31"/>
      <c r="LLP763" s="31"/>
      <c r="LLQ763" s="31"/>
      <c r="LLR763" s="31"/>
      <c r="LLS763" s="31"/>
      <c r="LLT763" s="31"/>
      <c r="LLU763" s="31"/>
      <c r="LLV763" s="31"/>
      <c r="LLW763" s="31"/>
      <c r="LLX763" s="31"/>
      <c r="LLY763" s="31"/>
      <c r="LLZ763" s="31"/>
      <c r="LMA763" s="31"/>
      <c r="LMB763" s="31"/>
      <c r="LMC763" s="31"/>
      <c r="LMD763" s="31"/>
      <c r="LME763" s="31"/>
      <c r="LMF763" s="31"/>
      <c r="LMG763" s="31"/>
      <c r="LMH763" s="31"/>
      <c r="LMI763" s="31"/>
      <c r="LMJ763" s="31"/>
      <c r="LMK763" s="31"/>
      <c r="LML763" s="31"/>
      <c r="LMM763" s="31"/>
      <c r="LMN763" s="31"/>
      <c r="LMO763" s="31"/>
      <c r="LMP763" s="31"/>
      <c r="LMQ763" s="31"/>
      <c r="LMR763" s="31"/>
      <c r="LMS763" s="31"/>
      <c r="LMT763" s="31"/>
      <c r="LMU763" s="31"/>
      <c r="LMV763" s="31"/>
      <c r="LMW763" s="31"/>
      <c r="LMX763" s="31"/>
      <c r="LMY763" s="31"/>
      <c r="LMZ763" s="31"/>
      <c r="LNA763" s="31"/>
      <c r="LNB763" s="31"/>
      <c r="LNC763" s="31"/>
      <c r="LND763" s="31"/>
      <c r="LNE763" s="31"/>
      <c r="LNF763" s="31"/>
      <c r="LNG763" s="31"/>
      <c r="LNH763" s="31"/>
      <c r="LNI763" s="31"/>
      <c r="LNJ763" s="31"/>
      <c r="LNK763" s="31"/>
      <c r="LNL763" s="31"/>
      <c r="LNM763" s="31"/>
      <c r="LNN763" s="31"/>
      <c r="LNO763" s="31"/>
      <c r="LNP763" s="31"/>
      <c r="LNQ763" s="31"/>
      <c r="LNR763" s="31"/>
      <c r="LNS763" s="31"/>
      <c r="LNT763" s="31"/>
      <c r="LNU763" s="31"/>
      <c r="LNV763" s="31"/>
      <c r="LNW763" s="31"/>
      <c r="LNX763" s="31"/>
      <c r="LNY763" s="31"/>
      <c r="LNZ763" s="31"/>
      <c r="LOA763" s="31"/>
      <c r="LOB763" s="31"/>
      <c r="LOC763" s="31"/>
      <c r="LOD763" s="31"/>
      <c r="LOE763" s="31"/>
      <c r="LOF763" s="31"/>
      <c r="LOG763" s="31"/>
      <c r="LOH763" s="31"/>
      <c r="LOI763" s="31"/>
      <c r="LOJ763" s="31"/>
      <c r="LOK763" s="31"/>
      <c r="LOL763" s="31"/>
      <c r="LOM763" s="31"/>
      <c r="LON763" s="31"/>
      <c r="LOO763" s="31"/>
      <c r="LOP763" s="31"/>
      <c r="LOQ763" s="31"/>
      <c r="LOR763" s="31"/>
      <c r="LOS763" s="31"/>
      <c r="LOT763" s="31"/>
      <c r="LOU763" s="31"/>
      <c r="LOV763" s="31"/>
      <c r="LOW763" s="31"/>
      <c r="LOX763" s="31"/>
      <c r="LOY763" s="31"/>
      <c r="LOZ763" s="31"/>
      <c r="LPA763" s="31"/>
      <c r="LPB763" s="31"/>
      <c r="LPC763" s="31"/>
      <c r="LPD763" s="31"/>
      <c r="LPE763" s="31"/>
      <c r="LPF763" s="31"/>
      <c r="LPG763" s="31"/>
      <c r="LPH763" s="31"/>
      <c r="LPI763" s="31"/>
      <c r="LPJ763" s="31"/>
      <c r="LPK763" s="31"/>
      <c r="LPL763" s="31"/>
      <c r="LPM763" s="31"/>
      <c r="LPN763" s="31"/>
      <c r="LPO763" s="31"/>
      <c r="LPP763" s="31"/>
      <c r="LPQ763" s="31"/>
      <c r="LPR763" s="31"/>
      <c r="LPS763" s="31"/>
      <c r="LPT763" s="31"/>
      <c r="LPU763" s="31"/>
      <c r="LPV763" s="31"/>
      <c r="LPW763" s="31"/>
      <c r="LPX763" s="31"/>
      <c r="LPY763" s="31"/>
      <c r="LPZ763" s="31"/>
      <c r="LQA763" s="31"/>
      <c r="LQB763" s="31"/>
      <c r="LQC763" s="31"/>
      <c r="LQD763" s="31"/>
      <c r="LQE763" s="31"/>
      <c r="LQF763" s="31"/>
      <c r="LQG763" s="31"/>
      <c r="LQH763" s="31"/>
      <c r="LQI763" s="31"/>
      <c r="LQJ763" s="31"/>
      <c r="LQK763" s="31"/>
      <c r="LQL763" s="31"/>
      <c r="LQM763" s="31"/>
      <c r="LQN763" s="31"/>
      <c r="LQO763" s="31"/>
      <c r="LQP763" s="31"/>
      <c r="LQQ763" s="31"/>
      <c r="LQR763" s="31"/>
      <c r="LQS763" s="31"/>
      <c r="LQT763" s="31"/>
      <c r="LQU763" s="31"/>
      <c r="LQV763" s="31"/>
      <c r="LQW763" s="31"/>
      <c r="LQX763" s="31"/>
      <c r="LQY763" s="31"/>
      <c r="LQZ763" s="31"/>
      <c r="LRA763" s="31"/>
      <c r="LRB763" s="31"/>
      <c r="LRC763" s="31"/>
      <c r="LRD763" s="31"/>
      <c r="LRE763" s="31"/>
      <c r="LRF763" s="31"/>
      <c r="LRG763" s="31"/>
      <c r="LRH763" s="31"/>
      <c r="LRI763" s="31"/>
      <c r="LRJ763" s="31"/>
      <c r="LRK763" s="31"/>
      <c r="LRL763" s="31"/>
      <c r="LRM763" s="31"/>
      <c r="LRN763" s="31"/>
      <c r="LRO763" s="31"/>
      <c r="LRP763" s="31"/>
      <c r="LRQ763" s="31"/>
      <c r="LRR763" s="31"/>
      <c r="LRS763" s="31"/>
      <c r="LRT763" s="31"/>
      <c r="LRU763" s="31"/>
      <c r="LRV763" s="31"/>
      <c r="LRW763" s="31"/>
      <c r="LRX763" s="31"/>
      <c r="LRY763" s="31"/>
      <c r="LRZ763" s="31"/>
      <c r="LSA763" s="31"/>
      <c r="LSB763" s="31"/>
      <c r="LSC763" s="31"/>
      <c r="LSD763" s="31"/>
      <c r="LSE763" s="31"/>
      <c r="LSF763" s="31"/>
      <c r="LSG763" s="31"/>
      <c r="LSH763" s="31"/>
      <c r="LSI763" s="31"/>
      <c r="LSJ763" s="31"/>
      <c r="LSK763" s="31"/>
      <c r="LSL763" s="31"/>
      <c r="LSM763" s="31"/>
      <c r="LSN763" s="31"/>
      <c r="LSO763" s="31"/>
      <c r="LSP763" s="31"/>
      <c r="LSQ763" s="31"/>
      <c r="LSR763" s="31"/>
      <c r="LSS763" s="31"/>
      <c r="LST763" s="31"/>
      <c r="LSU763" s="31"/>
      <c r="LSV763" s="31"/>
      <c r="LSW763" s="31"/>
      <c r="LSX763" s="31"/>
      <c r="LSY763" s="31"/>
      <c r="LSZ763" s="31"/>
      <c r="LTA763" s="31"/>
      <c r="LTB763" s="31"/>
      <c r="LTC763" s="31"/>
      <c r="LTD763" s="31"/>
      <c r="LTE763" s="31"/>
      <c r="LTF763" s="31"/>
      <c r="LTG763" s="31"/>
      <c r="LTH763" s="31"/>
      <c r="LTI763" s="31"/>
      <c r="LTJ763" s="31"/>
      <c r="LTK763" s="31"/>
      <c r="LTL763" s="31"/>
      <c r="LTM763" s="31"/>
      <c r="LTN763" s="31"/>
      <c r="LTO763" s="31"/>
      <c r="LTP763" s="31"/>
      <c r="LTQ763" s="31"/>
      <c r="LTR763" s="31"/>
      <c r="LTS763" s="31"/>
      <c r="LTT763" s="31"/>
      <c r="LTU763" s="31"/>
      <c r="LTV763" s="31"/>
      <c r="LTW763" s="31"/>
      <c r="LTX763" s="31"/>
      <c r="LTY763" s="31"/>
      <c r="LTZ763" s="31"/>
      <c r="LUA763" s="31"/>
      <c r="LUB763" s="31"/>
      <c r="LUC763" s="31"/>
      <c r="LUD763" s="31"/>
      <c r="LUE763" s="31"/>
      <c r="LUF763" s="31"/>
      <c r="LUG763" s="31"/>
      <c r="LUH763" s="31"/>
      <c r="LUI763" s="31"/>
      <c r="LUJ763" s="31"/>
      <c r="LUK763" s="31"/>
      <c r="LUL763" s="31"/>
      <c r="LUM763" s="31"/>
      <c r="LUN763" s="31"/>
      <c r="LUO763" s="31"/>
      <c r="LUP763" s="31"/>
      <c r="LUQ763" s="31"/>
      <c r="LUR763" s="31"/>
      <c r="LUS763" s="31"/>
      <c r="LUT763" s="31"/>
      <c r="LUU763" s="31"/>
      <c r="LUV763" s="31"/>
      <c r="LUW763" s="31"/>
      <c r="LUX763" s="31"/>
      <c r="LUY763" s="31"/>
      <c r="LUZ763" s="31"/>
      <c r="LVA763" s="31"/>
      <c r="LVB763" s="31"/>
      <c r="LVC763" s="31"/>
      <c r="LVD763" s="31"/>
      <c r="LVE763" s="31"/>
      <c r="LVF763" s="31"/>
      <c r="LVG763" s="31"/>
      <c r="LVH763" s="31"/>
      <c r="LVI763" s="31"/>
      <c r="LVJ763" s="31"/>
      <c r="LVK763" s="31"/>
      <c r="LVL763" s="31"/>
      <c r="LVM763" s="31"/>
      <c r="LVN763" s="31"/>
      <c r="LVO763" s="31"/>
      <c r="LVP763" s="31"/>
      <c r="LVQ763" s="31"/>
      <c r="LVR763" s="31"/>
      <c r="LVS763" s="31"/>
      <c r="LVT763" s="31"/>
      <c r="LVU763" s="31"/>
      <c r="LVV763" s="31"/>
      <c r="LVW763" s="31"/>
      <c r="LVX763" s="31"/>
      <c r="LVY763" s="31"/>
      <c r="LVZ763" s="31"/>
      <c r="LWA763" s="31"/>
      <c r="LWB763" s="31"/>
      <c r="LWC763" s="31"/>
      <c r="LWD763" s="31"/>
      <c r="LWE763" s="31"/>
      <c r="LWF763" s="31"/>
      <c r="LWG763" s="31"/>
      <c r="LWH763" s="31"/>
      <c r="LWI763" s="31"/>
      <c r="LWJ763" s="31"/>
      <c r="LWK763" s="31"/>
      <c r="LWL763" s="31"/>
      <c r="LWM763" s="31"/>
      <c r="LWN763" s="31"/>
      <c r="LWO763" s="31"/>
      <c r="LWP763" s="31"/>
      <c r="LWQ763" s="31"/>
      <c r="LWR763" s="31"/>
      <c r="LWS763" s="31"/>
      <c r="LWT763" s="31"/>
      <c r="LWU763" s="31"/>
      <c r="LWV763" s="31"/>
      <c r="LWW763" s="31"/>
      <c r="LWX763" s="31"/>
      <c r="LWY763" s="31"/>
      <c r="LWZ763" s="31"/>
      <c r="LXA763" s="31"/>
      <c r="LXB763" s="31"/>
      <c r="LXC763" s="31"/>
      <c r="LXD763" s="31"/>
      <c r="LXE763" s="31"/>
      <c r="LXF763" s="31"/>
      <c r="LXG763" s="31"/>
      <c r="LXH763" s="31"/>
      <c r="LXI763" s="31"/>
      <c r="LXJ763" s="31"/>
      <c r="LXK763" s="31"/>
      <c r="LXL763" s="31"/>
      <c r="LXM763" s="31"/>
      <c r="LXN763" s="31"/>
      <c r="LXO763" s="31"/>
      <c r="LXP763" s="31"/>
      <c r="LXQ763" s="31"/>
      <c r="LXR763" s="31"/>
      <c r="LXS763" s="31"/>
      <c r="LXT763" s="31"/>
      <c r="LXU763" s="31"/>
      <c r="LXV763" s="31"/>
      <c r="LXW763" s="31"/>
      <c r="LXX763" s="31"/>
      <c r="LXY763" s="31"/>
      <c r="LXZ763" s="31"/>
      <c r="LYA763" s="31"/>
      <c r="LYB763" s="31"/>
      <c r="LYC763" s="31"/>
      <c r="LYD763" s="31"/>
      <c r="LYE763" s="31"/>
      <c r="LYF763" s="31"/>
      <c r="LYG763" s="31"/>
      <c r="LYH763" s="31"/>
      <c r="LYI763" s="31"/>
      <c r="LYJ763" s="31"/>
      <c r="LYK763" s="31"/>
      <c r="LYL763" s="31"/>
      <c r="LYM763" s="31"/>
      <c r="LYN763" s="31"/>
      <c r="LYO763" s="31"/>
      <c r="LYP763" s="31"/>
      <c r="LYQ763" s="31"/>
      <c r="LYR763" s="31"/>
      <c r="LYS763" s="31"/>
      <c r="LYT763" s="31"/>
      <c r="LYU763" s="31"/>
      <c r="LYV763" s="31"/>
      <c r="LYW763" s="31"/>
      <c r="LYX763" s="31"/>
      <c r="LYY763" s="31"/>
      <c r="LYZ763" s="31"/>
      <c r="LZA763" s="31"/>
      <c r="LZB763" s="31"/>
      <c r="LZC763" s="31"/>
      <c r="LZD763" s="31"/>
      <c r="LZE763" s="31"/>
      <c r="LZF763" s="31"/>
      <c r="LZG763" s="31"/>
      <c r="LZH763" s="31"/>
      <c r="LZI763" s="31"/>
      <c r="LZJ763" s="31"/>
      <c r="LZK763" s="31"/>
      <c r="LZL763" s="31"/>
      <c r="LZM763" s="31"/>
      <c r="LZN763" s="31"/>
      <c r="LZO763" s="31"/>
      <c r="LZP763" s="31"/>
      <c r="LZQ763" s="31"/>
      <c r="LZR763" s="31"/>
      <c r="LZS763" s="31"/>
      <c r="LZT763" s="31"/>
      <c r="LZU763" s="31"/>
      <c r="LZV763" s="31"/>
      <c r="LZW763" s="31"/>
      <c r="LZX763" s="31"/>
      <c r="LZY763" s="31"/>
      <c r="LZZ763" s="31"/>
      <c r="MAA763" s="31"/>
      <c r="MAB763" s="31"/>
      <c r="MAC763" s="31"/>
      <c r="MAD763" s="31"/>
      <c r="MAE763" s="31"/>
      <c r="MAF763" s="31"/>
      <c r="MAG763" s="31"/>
      <c r="MAH763" s="31"/>
      <c r="MAI763" s="31"/>
      <c r="MAJ763" s="31"/>
      <c r="MAK763" s="31"/>
      <c r="MAL763" s="31"/>
      <c r="MAM763" s="31"/>
      <c r="MAN763" s="31"/>
      <c r="MAO763" s="31"/>
      <c r="MAP763" s="31"/>
      <c r="MAQ763" s="31"/>
      <c r="MAR763" s="31"/>
      <c r="MAS763" s="31"/>
      <c r="MAT763" s="31"/>
      <c r="MAU763" s="31"/>
      <c r="MAV763" s="31"/>
      <c r="MAW763" s="31"/>
      <c r="MAX763" s="31"/>
      <c r="MAY763" s="31"/>
      <c r="MAZ763" s="31"/>
      <c r="MBA763" s="31"/>
      <c r="MBB763" s="31"/>
      <c r="MBC763" s="31"/>
      <c r="MBD763" s="31"/>
      <c r="MBE763" s="31"/>
      <c r="MBF763" s="31"/>
      <c r="MBG763" s="31"/>
      <c r="MBH763" s="31"/>
      <c r="MBI763" s="31"/>
      <c r="MBJ763" s="31"/>
      <c r="MBK763" s="31"/>
      <c r="MBL763" s="31"/>
      <c r="MBM763" s="31"/>
      <c r="MBN763" s="31"/>
      <c r="MBO763" s="31"/>
      <c r="MBP763" s="31"/>
      <c r="MBQ763" s="31"/>
      <c r="MBR763" s="31"/>
      <c r="MBS763" s="31"/>
      <c r="MBT763" s="31"/>
      <c r="MBU763" s="31"/>
      <c r="MBV763" s="31"/>
      <c r="MBW763" s="31"/>
      <c r="MBX763" s="31"/>
      <c r="MBY763" s="31"/>
      <c r="MBZ763" s="31"/>
      <c r="MCA763" s="31"/>
      <c r="MCB763" s="31"/>
      <c r="MCC763" s="31"/>
      <c r="MCD763" s="31"/>
      <c r="MCE763" s="31"/>
      <c r="MCF763" s="31"/>
      <c r="MCG763" s="31"/>
      <c r="MCH763" s="31"/>
      <c r="MCI763" s="31"/>
      <c r="MCJ763" s="31"/>
      <c r="MCK763" s="31"/>
      <c r="MCL763" s="31"/>
      <c r="MCM763" s="31"/>
      <c r="MCN763" s="31"/>
      <c r="MCO763" s="31"/>
      <c r="MCP763" s="31"/>
      <c r="MCQ763" s="31"/>
      <c r="MCR763" s="31"/>
      <c r="MCS763" s="31"/>
      <c r="MCT763" s="31"/>
      <c r="MCU763" s="31"/>
      <c r="MCV763" s="31"/>
      <c r="MCW763" s="31"/>
      <c r="MCX763" s="31"/>
      <c r="MCY763" s="31"/>
      <c r="MCZ763" s="31"/>
      <c r="MDA763" s="31"/>
      <c r="MDB763" s="31"/>
      <c r="MDC763" s="31"/>
      <c r="MDD763" s="31"/>
      <c r="MDE763" s="31"/>
      <c r="MDF763" s="31"/>
      <c r="MDG763" s="31"/>
      <c r="MDH763" s="31"/>
      <c r="MDI763" s="31"/>
      <c r="MDJ763" s="31"/>
      <c r="MDK763" s="31"/>
      <c r="MDL763" s="31"/>
      <c r="MDM763" s="31"/>
      <c r="MDN763" s="31"/>
      <c r="MDO763" s="31"/>
      <c r="MDP763" s="31"/>
      <c r="MDQ763" s="31"/>
      <c r="MDR763" s="31"/>
      <c r="MDS763" s="31"/>
      <c r="MDT763" s="31"/>
      <c r="MDU763" s="31"/>
      <c r="MDV763" s="31"/>
      <c r="MDW763" s="31"/>
      <c r="MDX763" s="31"/>
      <c r="MDY763" s="31"/>
      <c r="MDZ763" s="31"/>
      <c r="MEA763" s="31"/>
      <c r="MEB763" s="31"/>
      <c r="MEC763" s="31"/>
      <c r="MED763" s="31"/>
      <c r="MEE763" s="31"/>
      <c r="MEF763" s="31"/>
      <c r="MEG763" s="31"/>
      <c r="MEH763" s="31"/>
      <c r="MEI763" s="31"/>
      <c r="MEJ763" s="31"/>
      <c r="MEK763" s="31"/>
      <c r="MEL763" s="31"/>
      <c r="MEM763" s="31"/>
      <c r="MEN763" s="31"/>
      <c r="MEO763" s="31"/>
      <c r="MEP763" s="31"/>
      <c r="MEQ763" s="31"/>
      <c r="MER763" s="31"/>
      <c r="MES763" s="31"/>
      <c r="MET763" s="31"/>
      <c r="MEU763" s="31"/>
      <c r="MEV763" s="31"/>
      <c r="MEW763" s="31"/>
      <c r="MEX763" s="31"/>
      <c r="MEY763" s="31"/>
      <c r="MEZ763" s="31"/>
      <c r="MFA763" s="31"/>
      <c r="MFB763" s="31"/>
      <c r="MFC763" s="31"/>
      <c r="MFD763" s="31"/>
      <c r="MFE763" s="31"/>
      <c r="MFF763" s="31"/>
      <c r="MFG763" s="31"/>
      <c r="MFH763" s="31"/>
      <c r="MFI763" s="31"/>
      <c r="MFJ763" s="31"/>
      <c r="MFK763" s="31"/>
      <c r="MFL763" s="31"/>
      <c r="MFM763" s="31"/>
      <c r="MFN763" s="31"/>
      <c r="MFO763" s="31"/>
      <c r="MFP763" s="31"/>
      <c r="MFQ763" s="31"/>
      <c r="MFR763" s="31"/>
      <c r="MFS763" s="31"/>
      <c r="MFT763" s="31"/>
      <c r="MFU763" s="31"/>
      <c r="MFV763" s="31"/>
      <c r="MFW763" s="31"/>
      <c r="MFX763" s="31"/>
      <c r="MFY763" s="31"/>
      <c r="MFZ763" s="31"/>
      <c r="MGA763" s="31"/>
      <c r="MGB763" s="31"/>
      <c r="MGC763" s="31"/>
      <c r="MGD763" s="31"/>
      <c r="MGE763" s="31"/>
      <c r="MGF763" s="31"/>
      <c r="MGG763" s="31"/>
      <c r="MGH763" s="31"/>
      <c r="MGI763" s="31"/>
      <c r="MGJ763" s="31"/>
      <c r="MGK763" s="31"/>
      <c r="MGL763" s="31"/>
      <c r="MGM763" s="31"/>
      <c r="MGN763" s="31"/>
      <c r="MGO763" s="31"/>
      <c r="MGP763" s="31"/>
      <c r="MGQ763" s="31"/>
      <c r="MGR763" s="31"/>
      <c r="MGS763" s="31"/>
      <c r="MGT763" s="31"/>
      <c r="MGU763" s="31"/>
      <c r="MGV763" s="31"/>
      <c r="MGW763" s="31"/>
      <c r="MGX763" s="31"/>
      <c r="MGY763" s="31"/>
      <c r="MGZ763" s="31"/>
      <c r="MHA763" s="31"/>
      <c r="MHB763" s="31"/>
      <c r="MHC763" s="31"/>
      <c r="MHD763" s="31"/>
      <c r="MHE763" s="31"/>
      <c r="MHF763" s="31"/>
      <c r="MHG763" s="31"/>
      <c r="MHH763" s="31"/>
      <c r="MHI763" s="31"/>
      <c r="MHJ763" s="31"/>
      <c r="MHK763" s="31"/>
      <c r="MHL763" s="31"/>
      <c r="MHM763" s="31"/>
      <c r="MHN763" s="31"/>
      <c r="MHO763" s="31"/>
      <c r="MHP763" s="31"/>
      <c r="MHQ763" s="31"/>
      <c r="MHR763" s="31"/>
      <c r="MHS763" s="31"/>
      <c r="MHT763" s="31"/>
      <c r="MHU763" s="31"/>
      <c r="MHV763" s="31"/>
      <c r="MHW763" s="31"/>
      <c r="MHX763" s="31"/>
      <c r="MHY763" s="31"/>
      <c r="MHZ763" s="31"/>
      <c r="MIA763" s="31"/>
      <c r="MIB763" s="31"/>
      <c r="MIC763" s="31"/>
      <c r="MID763" s="31"/>
      <c r="MIE763" s="31"/>
      <c r="MIF763" s="31"/>
      <c r="MIG763" s="31"/>
      <c r="MIH763" s="31"/>
      <c r="MII763" s="31"/>
      <c r="MIJ763" s="31"/>
      <c r="MIK763" s="31"/>
      <c r="MIL763" s="31"/>
      <c r="MIM763" s="31"/>
      <c r="MIN763" s="31"/>
      <c r="MIO763" s="31"/>
      <c r="MIP763" s="31"/>
      <c r="MIQ763" s="31"/>
      <c r="MIR763" s="31"/>
      <c r="MIS763" s="31"/>
      <c r="MIT763" s="31"/>
      <c r="MIU763" s="31"/>
      <c r="MIV763" s="31"/>
      <c r="MIW763" s="31"/>
      <c r="MIX763" s="31"/>
      <c r="MIY763" s="31"/>
      <c r="MIZ763" s="31"/>
      <c r="MJA763" s="31"/>
      <c r="MJB763" s="31"/>
      <c r="MJC763" s="31"/>
      <c r="MJD763" s="31"/>
      <c r="MJE763" s="31"/>
      <c r="MJF763" s="31"/>
      <c r="MJG763" s="31"/>
      <c r="MJH763" s="31"/>
      <c r="MJI763" s="31"/>
      <c r="MJJ763" s="31"/>
      <c r="MJK763" s="31"/>
      <c r="MJL763" s="31"/>
      <c r="MJM763" s="31"/>
      <c r="MJN763" s="31"/>
      <c r="MJO763" s="31"/>
      <c r="MJP763" s="31"/>
      <c r="MJQ763" s="31"/>
      <c r="MJR763" s="31"/>
      <c r="MJS763" s="31"/>
      <c r="MJT763" s="31"/>
      <c r="MJU763" s="31"/>
      <c r="MJV763" s="31"/>
      <c r="MJW763" s="31"/>
      <c r="MJX763" s="31"/>
      <c r="MJY763" s="31"/>
      <c r="MJZ763" s="31"/>
      <c r="MKA763" s="31"/>
      <c r="MKB763" s="31"/>
      <c r="MKC763" s="31"/>
      <c r="MKD763" s="31"/>
      <c r="MKE763" s="31"/>
      <c r="MKF763" s="31"/>
      <c r="MKG763" s="31"/>
      <c r="MKH763" s="31"/>
      <c r="MKI763" s="31"/>
      <c r="MKJ763" s="31"/>
      <c r="MKK763" s="31"/>
      <c r="MKL763" s="31"/>
      <c r="MKM763" s="31"/>
      <c r="MKN763" s="31"/>
      <c r="MKO763" s="31"/>
      <c r="MKP763" s="31"/>
      <c r="MKQ763" s="31"/>
      <c r="MKR763" s="31"/>
      <c r="MKS763" s="31"/>
      <c r="MKT763" s="31"/>
      <c r="MKU763" s="31"/>
      <c r="MKV763" s="31"/>
      <c r="MKW763" s="31"/>
      <c r="MKX763" s="31"/>
      <c r="MKY763" s="31"/>
      <c r="MKZ763" s="31"/>
      <c r="MLA763" s="31"/>
      <c r="MLB763" s="31"/>
      <c r="MLC763" s="31"/>
      <c r="MLD763" s="31"/>
      <c r="MLE763" s="31"/>
      <c r="MLF763" s="31"/>
      <c r="MLG763" s="31"/>
      <c r="MLH763" s="31"/>
      <c r="MLI763" s="31"/>
      <c r="MLJ763" s="31"/>
      <c r="MLK763" s="31"/>
      <c r="MLL763" s="31"/>
      <c r="MLM763" s="31"/>
      <c r="MLN763" s="31"/>
      <c r="MLO763" s="31"/>
      <c r="MLP763" s="31"/>
      <c r="MLQ763" s="31"/>
      <c r="MLR763" s="31"/>
      <c r="MLS763" s="31"/>
      <c r="MLT763" s="31"/>
      <c r="MLU763" s="31"/>
      <c r="MLV763" s="31"/>
      <c r="MLW763" s="31"/>
      <c r="MLX763" s="31"/>
      <c r="MLY763" s="31"/>
      <c r="MLZ763" s="31"/>
      <c r="MMA763" s="31"/>
      <c r="MMB763" s="31"/>
      <c r="MMC763" s="31"/>
      <c r="MMD763" s="31"/>
      <c r="MME763" s="31"/>
      <c r="MMF763" s="31"/>
      <c r="MMG763" s="31"/>
      <c r="MMH763" s="31"/>
      <c r="MMI763" s="31"/>
      <c r="MMJ763" s="31"/>
      <c r="MMK763" s="31"/>
      <c r="MML763" s="31"/>
      <c r="MMM763" s="31"/>
      <c r="MMN763" s="31"/>
      <c r="MMO763" s="31"/>
      <c r="MMP763" s="31"/>
      <c r="MMQ763" s="31"/>
      <c r="MMR763" s="31"/>
      <c r="MMS763" s="31"/>
      <c r="MMT763" s="31"/>
      <c r="MMU763" s="31"/>
      <c r="MMV763" s="31"/>
      <c r="MMW763" s="31"/>
      <c r="MMX763" s="31"/>
      <c r="MMY763" s="31"/>
      <c r="MMZ763" s="31"/>
      <c r="MNA763" s="31"/>
      <c r="MNB763" s="31"/>
      <c r="MNC763" s="31"/>
      <c r="MND763" s="31"/>
      <c r="MNE763" s="31"/>
      <c r="MNF763" s="31"/>
      <c r="MNG763" s="31"/>
      <c r="MNH763" s="31"/>
      <c r="MNI763" s="31"/>
      <c r="MNJ763" s="31"/>
      <c r="MNK763" s="31"/>
      <c r="MNL763" s="31"/>
      <c r="MNM763" s="31"/>
      <c r="MNN763" s="31"/>
      <c r="MNO763" s="31"/>
      <c r="MNP763" s="31"/>
      <c r="MNQ763" s="31"/>
      <c r="MNR763" s="31"/>
      <c r="MNS763" s="31"/>
      <c r="MNT763" s="31"/>
      <c r="MNU763" s="31"/>
      <c r="MNV763" s="31"/>
      <c r="MNW763" s="31"/>
      <c r="MNX763" s="31"/>
      <c r="MNY763" s="31"/>
      <c r="MNZ763" s="31"/>
      <c r="MOA763" s="31"/>
      <c r="MOB763" s="31"/>
      <c r="MOC763" s="31"/>
      <c r="MOD763" s="31"/>
      <c r="MOE763" s="31"/>
      <c r="MOF763" s="31"/>
      <c r="MOG763" s="31"/>
      <c r="MOH763" s="31"/>
      <c r="MOI763" s="31"/>
      <c r="MOJ763" s="31"/>
      <c r="MOK763" s="31"/>
      <c r="MOL763" s="31"/>
      <c r="MOM763" s="31"/>
      <c r="MON763" s="31"/>
      <c r="MOO763" s="31"/>
      <c r="MOP763" s="31"/>
      <c r="MOQ763" s="31"/>
      <c r="MOR763" s="31"/>
      <c r="MOS763" s="31"/>
      <c r="MOT763" s="31"/>
      <c r="MOU763" s="31"/>
      <c r="MOV763" s="31"/>
      <c r="MOW763" s="31"/>
      <c r="MOX763" s="31"/>
      <c r="MOY763" s="31"/>
      <c r="MOZ763" s="31"/>
      <c r="MPA763" s="31"/>
      <c r="MPB763" s="31"/>
      <c r="MPC763" s="31"/>
      <c r="MPD763" s="31"/>
      <c r="MPE763" s="31"/>
      <c r="MPF763" s="31"/>
      <c r="MPG763" s="31"/>
      <c r="MPH763" s="31"/>
      <c r="MPI763" s="31"/>
      <c r="MPJ763" s="31"/>
      <c r="MPK763" s="31"/>
      <c r="MPL763" s="31"/>
      <c r="MPM763" s="31"/>
      <c r="MPN763" s="31"/>
      <c r="MPO763" s="31"/>
      <c r="MPP763" s="31"/>
      <c r="MPQ763" s="31"/>
      <c r="MPR763" s="31"/>
      <c r="MPS763" s="31"/>
      <c r="MPT763" s="31"/>
      <c r="MPU763" s="31"/>
      <c r="MPV763" s="31"/>
      <c r="MPW763" s="31"/>
      <c r="MPX763" s="31"/>
      <c r="MPY763" s="31"/>
      <c r="MPZ763" s="31"/>
      <c r="MQA763" s="31"/>
      <c r="MQB763" s="31"/>
      <c r="MQC763" s="31"/>
      <c r="MQD763" s="31"/>
      <c r="MQE763" s="31"/>
      <c r="MQF763" s="31"/>
      <c r="MQG763" s="31"/>
      <c r="MQH763" s="31"/>
      <c r="MQI763" s="31"/>
      <c r="MQJ763" s="31"/>
      <c r="MQK763" s="31"/>
      <c r="MQL763" s="31"/>
      <c r="MQM763" s="31"/>
      <c r="MQN763" s="31"/>
      <c r="MQO763" s="31"/>
      <c r="MQP763" s="31"/>
      <c r="MQQ763" s="31"/>
      <c r="MQR763" s="31"/>
      <c r="MQS763" s="31"/>
      <c r="MQT763" s="31"/>
      <c r="MQU763" s="31"/>
      <c r="MQV763" s="31"/>
      <c r="MQW763" s="31"/>
      <c r="MQX763" s="31"/>
      <c r="MQY763" s="31"/>
      <c r="MQZ763" s="31"/>
      <c r="MRA763" s="31"/>
      <c r="MRB763" s="31"/>
      <c r="MRC763" s="31"/>
      <c r="MRD763" s="31"/>
      <c r="MRE763" s="31"/>
      <c r="MRF763" s="31"/>
      <c r="MRG763" s="31"/>
      <c r="MRH763" s="31"/>
      <c r="MRI763" s="31"/>
      <c r="MRJ763" s="31"/>
      <c r="MRK763" s="31"/>
      <c r="MRL763" s="31"/>
      <c r="MRM763" s="31"/>
      <c r="MRN763" s="31"/>
      <c r="MRO763" s="31"/>
      <c r="MRP763" s="31"/>
      <c r="MRQ763" s="31"/>
      <c r="MRR763" s="31"/>
      <c r="MRS763" s="31"/>
      <c r="MRT763" s="31"/>
      <c r="MRU763" s="31"/>
      <c r="MRV763" s="31"/>
      <c r="MRW763" s="31"/>
      <c r="MRX763" s="31"/>
      <c r="MRY763" s="31"/>
      <c r="MRZ763" s="31"/>
      <c r="MSA763" s="31"/>
      <c r="MSB763" s="31"/>
      <c r="MSC763" s="31"/>
      <c r="MSD763" s="31"/>
      <c r="MSE763" s="31"/>
      <c r="MSF763" s="31"/>
      <c r="MSG763" s="31"/>
      <c r="MSH763" s="31"/>
      <c r="MSI763" s="31"/>
      <c r="MSJ763" s="31"/>
      <c r="MSK763" s="31"/>
      <c r="MSL763" s="31"/>
      <c r="MSM763" s="31"/>
      <c r="MSN763" s="31"/>
      <c r="MSO763" s="31"/>
      <c r="MSP763" s="31"/>
      <c r="MSQ763" s="31"/>
      <c r="MSR763" s="31"/>
      <c r="MSS763" s="31"/>
      <c r="MST763" s="31"/>
      <c r="MSU763" s="31"/>
      <c r="MSV763" s="31"/>
      <c r="MSW763" s="31"/>
      <c r="MSX763" s="31"/>
      <c r="MSY763" s="31"/>
      <c r="MSZ763" s="31"/>
      <c r="MTA763" s="31"/>
      <c r="MTB763" s="31"/>
      <c r="MTC763" s="31"/>
      <c r="MTD763" s="31"/>
      <c r="MTE763" s="31"/>
      <c r="MTF763" s="31"/>
      <c r="MTG763" s="31"/>
      <c r="MTH763" s="31"/>
      <c r="MTI763" s="31"/>
      <c r="MTJ763" s="31"/>
      <c r="MTK763" s="31"/>
      <c r="MTL763" s="31"/>
      <c r="MTM763" s="31"/>
      <c r="MTN763" s="31"/>
      <c r="MTO763" s="31"/>
      <c r="MTP763" s="31"/>
      <c r="MTQ763" s="31"/>
      <c r="MTR763" s="31"/>
      <c r="MTS763" s="31"/>
      <c r="MTT763" s="31"/>
      <c r="MTU763" s="31"/>
      <c r="MTV763" s="31"/>
      <c r="MTW763" s="31"/>
      <c r="MTX763" s="31"/>
      <c r="MTY763" s="31"/>
      <c r="MTZ763" s="31"/>
      <c r="MUA763" s="31"/>
      <c r="MUB763" s="31"/>
      <c r="MUC763" s="31"/>
      <c r="MUD763" s="31"/>
      <c r="MUE763" s="31"/>
      <c r="MUF763" s="31"/>
      <c r="MUG763" s="31"/>
      <c r="MUH763" s="31"/>
      <c r="MUI763" s="31"/>
      <c r="MUJ763" s="31"/>
      <c r="MUK763" s="31"/>
      <c r="MUL763" s="31"/>
      <c r="MUM763" s="31"/>
      <c r="MUN763" s="31"/>
      <c r="MUO763" s="31"/>
      <c r="MUP763" s="31"/>
      <c r="MUQ763" s="31"/>
      <c r="MUR763" s="31"/>
      <c r="MUS763" s="31"/>
      <c r="MUT763" s="31"/>
      <c r="MUU763" s="31"/>
      <c r="MUV763" s="31"/>
      <c r="MUW763" s="31"/>
      <c r="MUX763" s="31"/>
      <c r="MUY763" s="31"/>
      <c r="MUZ763" s="31"/>
      <c r="MVA763" s="31"/>
      <c r="MVB763" s="31"/>
      <c r="MVC763" s="31"/>
      <c r="MVD763" s="31"/>
      <c r="MVE763" s="31"/>
      <c r="MVF763" s="31"/>
      <c r="MVG763" s="31"/>
      <c r="MVH763" s="31"/>
      <c r="MVI763" s="31"/>
      <c r="MVJ763" s="31"/>
      <c r="MVK763" s="31"/>
      <c r="MVL763" s="31"/>
      <c r="MVM763" s="31"/>
      <c r="MVN763" s="31"/>
      <c r="MVO763" s="31"/>
      <c r="MVP763" s="31"/>
      <c r="MVQ763" s="31"/>
      <c r="MVR763" s="31"/>
      <c r="MVS763" s="31"/>
      <c r="MVT763" s="31"/>
      <c r="MVU763" s="31"/>
      <c r="MVV763" s="31"/>
      <c r="MVW763" s="31"/>
      <c r="MVX763" s="31"/>
      <c r="MVY763" s="31"/>
      <c r="MVZ763" s="31"/>
      <c r="MWA763" s="31"/>
      <c r="MWB763" s="31"/>
      <c r="MWC763" s="31"/>
      <c r="MWD763" s="31"/>
      <c r="MWE763" s="31"/>
      <c r="MWF763" s="31"/>
      <c r="MWG763" s="31"/>
      <c r="MWH763" s="31"/>
      <c r="MWI763" s="31"/>
      <c r="MWJ763" s="31"/>
      <c r="MWK763" s="31"/>
      <c r="MWL763" s="31"/>
      <c r="MWM763" s="31"/>
      <c r="MWN763" s="31"/>
      <c r="MWO763" s="31"/>
      <c r="MWP763" s="31"/>
      <c r="MWQ763" s="31"/>
      <c r="MWR763" s="31"/>
      <c r="MWS763" s="31"/>
      <c r="MWT763" s="31"/>
      <c r="MWU763" s="31"/>
      <c r="MWV763" s="31"/>
      <c r="MWW763" s="31"/>
      <c r="MWX763" s="31"/>
      <c r="MWY763" s="31"/>
      <c r="MWZ763" s="31"/>
      <c r="MXA763" s="31"/>
      <c r="MXB763" s="31"/>
      <c r="MXC763" s="31"/>
      <c r="MXD763" s="31"/>
      <c r="MXE763" s="31"/>
      <c r="MXF763" s="31"/>
      <c r="MXG763" s="31"/>
      <c r="MXH763" s="31"/>
      <c r="MXI763" s="31"/>
      <c r="MXJ763" s="31"/>
      <c r="MXK763" s="31"/>
      <c r="MXL763" s="31"/>
      <c r="MXM763" s="31"/>
      <c r="MXN763" s="31"/>
      <c r="MXO763" s="31"/>
      <c r="MXP763" s="31"/>
      <c r="MXQ763" s="31"/>
      <c r="MXR763" s="31"/>
      <c r="MXS763" s="31"/>
      <c r="MXT763" s="31"/>
      <c r="MXU763" s="31"/>
      <c r="MXV763" s="31"/>
      <c r="MXW763" s="31"/>
      <c r="MXX763" s="31"/>
      <c r="MXY763" s="31"/>
      <c r="MXZ763" s="31"/>
      <c r="MYA763" s="31"/>
      <c r="MYB763" s="31"/>
      <c r="MYC763" s="31"/>
      <c r="MYD763" s="31"/>
      <c r="MYE763" s="31"/>
      <c r="MYF763" s="31"/>
      <c r="MYG763" s="31"/>
      <c r="MYH763" s="31"/>
      <c r="MYI763" s="31"/>
      <c r="MYJ763" s="31"/>
      <c r="MYK763" s="31"/>
      <c r="MYL763" s="31"/>
      <c r="MYM763" s="31"/>
      <c r="MYN763" s="31"/>
      <c r="MYO763" s="31"/>
      <c r="MYP763" s="31"/>
      <c r="MYQ763" s="31"/>
      <c r="MYR763" s="31"/>
      <c r="MYS763" s="31"/>
      <c r="MYT763" s="31"/>
      <c r="MYU763" s="31"/>
      <c r="MYV763" s="31"/>
      <c r="MYW763" s="31"/>
      <c r="MYX763" s="31"/>
      <c r="MYY763" s="31"/>
      <c r="MYZ763" s="31"/>
      <c r="MZA763" s="31"/>
      <c r="MZB763" s="31"/>
      <c r="MZC763" s="31"/>
      <c r="MZD763" s="31"/>
      <c r="MZE763" s="31"/>
      <c r="MZF763" s="31"/>
      <c r="MZG763" s="31"/>
      <c r="MZH763" s="31"/>
      <c r="MZI763" s="31"/>
      <c r="MZJ763" s="31"/>
      <c r="MZK763" s="31"/>
      <c r="MZL763" s="31"/>
      <c r="MZM763" s="31"/>
      <c r="MZN763" s="31"/>
      <c r="MZO763" s="31"/>
      <c r="MZP763" s="31"/>
      <c r="MZQ763" s="31"/>
      <c r="MZR763" s="31"/>
      <c r="MZS763" s="31"/>
      <c r="MZT763" s="31"/>
      <c r="MZU763" s="31"/>
      <c r="MZV763" s="31"/>
      <c r="MZW763" s="31"/>
      <c r="MZX763" s="31"/>
      <c r="MZY763" s="31"/>
      <c r="MZZ763" s="31"/>
      <c r="NAA763" s="31"/>
      <c r="NAB763" s="31"/>
      <c r="NAC763" s="31"/>
      <c r="NAD763" s="31"/>
      <c r="NAE763" s="31"/>
      <c r="NAF763" s="31"/>
      <c r="NAG763" s="31"/>
      <c r="NAH763" s="31"/>
      <c r="NAI763" s="31"/>
      <c r="NAJ763" s="31"/>
      <c r="NAK763" s="31"/>
      <c r="NAL763" s="31"/>
      <c r="NAM763" s="31"/>
      <c r="NAN763" s="31"/>
      <c r="NAO763" s="31"/>
      <c r="NAP763" s="31"/>
      <c r="NAQ763" s="31"/>
      <c r="NAR763" s="31"/>
      <c r="NAS763" s="31"/>
      <c r="NAT763" s="31"/>
      <c r="NAU763" s="31"/>
      <c r="NAV763" s="31"/>
      <c r="NAW763" s="31"/>
      <c r="NAX763" s="31"/>
      <c r="NAY763" s="31"/>
      <c r="NAZ763" s="31"/>
      <c r="NBA763" s="31"/>
      <c r="NBB763" s="31"/>
      <c r="NBC763" s="31"/>
      <c r="NBD763" s="31"/>
      <c r="NBE763" s="31"/>
      <c r="NBF763" s="31"/>
      <c r="NBG763" s="31"/>
      <c r="NBH763" s="31"/>
      <c r="NBI763" s="31"/>
      <c r="NBJ763" s="31"/>
      <c r="NBK763" s="31"/>
      <c r="NBL763" s="31"/>
      <c r="NBM763" s="31"/>
      <c r="NBN763" s="31"/>
      <c r="NBO763" s="31"/>
      <c r="NBP763" s="31"/>
      <c r="NBQ763" s="31"/>
      <c r="NBR763" s="31"/>
      <c r="NBS763" s="31"/>
      <c r="NBT763" s="31"/>
      <c r="NBU763" s="31"/>
      <c r="NBV763" s="31"/>
      <c r="NBW763" s="31"/>
      <c r="NBX763" s="31"/>
      <c r="NBY763" s="31"/>
      <c r="NBZ763" s="31"/>
      <c r="NCA763" s="31"/>
      <c r="NCB763" s="31"/>
      <c r="NCC763" s="31"/>
      <c r="NCD763" s="31"/>
      <c r="NCE763" s="31"/>
      <c r="NCF763" s="31"/>
      <c r="NCG763" s="31"/>
      <c r="NCH763" s="31"/>
      <c r="NCI763" s="31"/>
      <c r="NCJ763" s="31"/>
      <c r="NCK763" s="31"/>
      <c r="NCL763" s="31"/>
      <c r="NCM763" s="31"/>
      <c r="NCN763" s="31"/>
      <c r="NCO763" s="31"/>
      <c r="NCP763" s="31"/>
      <c r="NCQ763" s="31"/>
      <c r="NCR763" s="31"/>
      <c r="NCS763" s="31"/>
      <c r="NCT763" s="31"/>
      <c r="NCU763" s="31"/>
      <c r="NCV763" s="31"/>
      <c r="NCW763" s="31"/>
      <c r="NCX763" s="31"/>
      <c r="NCY763" s="31"/>
      <c r="NCZ763" s="31"/>
      <c r="NDA763" s="31"/>
      <c r="NDB763" s="31"/>
      <c r="NDC763" s="31"/>
      <c r="NDD763" s="31"/>
      <c r="NDE763" s="31"/>
      <c r="NDF763" s="31"/>
      <c r="NDG763" s="31"/>
      <c r="NDH763" s="31"/>
      <c r="NDI763" s="31"/>
      <c r="NDJ763" s="31"/>
      <c r="NDK763" s="31"/>
      <c r="NDL763" s="31"/>
      <c r="NDM763" s="31"/>
      <c r="NDN763" s="31"/>
      <c r="NDO763" s="31"/>
      <c r="NDP763" s="31"/>
      <c r="NDQ763" s="31"/>
      <c r="NDR763" s="31"/>
      <c r="NDS763" s="31"/>
      <c r="NDT763" s="31"/>
      <c r="NDU763" s="31"/>
      <c r="NDV763" s="31"/>
      <c r="NDW763" s="31"/>
      <c r="NDX763" s="31"/>
      <c r="NDY763" s="31"/>
      <c r="NDZ763" s="31"/>
      <c r="NEA763" s="31"/>
      <c r="NEB763" s="31"/>
      <c r="NEC763" s="31"/>
      <c r="NED763" s="31"/>
      <c r="NEE763" s="31"/>
      <c r="NEF763" s="31"/>
      <c r="NEG763" s="31"/>
      <c r="NEH763" s="31"/>
      <c r="NEI763" s="31"/>
      <c r="NEJ763" s="31"/>
      <c r="NEK763" s="31"/>
      <c r="NEL763" s="31"/>
      <c r="NEM763" s="31"/>
      <c r="NEN763" s="31"/>
      <c r="NEO763" s="31"/>
      <c r="NEP763" s="31"/>
      <c r="NEQ763" s="31"/>
      <c r="NER763" s="31"/>
      <c r="NES763" s="31"/>
      <c r="NET763" s="31"/>
      <c r="NEU763" s="31"/>
      <c r="NEV763" s="31"/>
      <c r="NEW763" s="31"/>
      <c r="NEX763" s="31"/>
      <c r="NEY763" s="31"/>
      <c r="NEZ763" s="31"/>
      <c r="NFA763" s="31"/>
      <c r="NFB763" s="31"/>
      <c r="NFC763" s="31"/>
      <c r="NFD763" s="31"/>
      <c r="NFE763" s="31"/>
      <c r="NFF763" s="31"/>
      <c r="NFG763" s="31"/>
      <c r="NFH763" s="31"/>
      <c r="NFI763" s="31"/>
      <c r="NFJ763" s="31"/>
      <c r="NFK763" s="31"/>
      <c r="NFL763" s="31"/>
      <c r="NFM763" s="31"/>
      <c r="NFN763" s="31"/>
      <c r="NFO763" s="31"/>
      <c r="NFP763" s="31"/>
      <c r="NFQ763" s="31"/>
      <c r="NFR763" s="31"/>
      <c r="NFS763" s="31"/>
      <c r="NFT763" s="31"/>
      <c r="NFU763" s="31"/>
      <c r="NFV763" s="31"/>
      <c r="NFW763" s="31"/>
      <c r="NFX763" s="31"/>
      <c r="NFY763" s="31"/>
      <c r="NFZ763" s="31"/>
      <c r="NGA763" s="31"/>
      <c r="NGB763" s="31"/>
      <c r="NGC763" s="31"/>
      <c r="NGD763" s="31"/>
      <c r="NGE763" s="31"/>
      <c r="NGF763" s="31"/>
      <c r="NGG763" s="31"/>
      <c r="NGH763" s="31"/>
      <c r="NGI763" s="31"/>
      <c r="NGJ763" s="31"/>
      <c r="NGK763" s="31"/>
      <c r="NGL763" s="31"/>
      <c r="NGM763" s="31"/>
      <c r="NGN763" s="31"/>
      <c r="NGO763" s="31"/>
      <c r="NGP763" s="31"/>
      <c r="NGQ763" s="31"/>
      <c r="NGR763" s="31"/>
      <c r="NGS763" s="31"/>
      <c r="NGT763" s="31"/>
      <c r="NGU763" s="31"/>
      <c r="NGV763" s="31"/>
      <c r="NGW763" s="31"/>
      <c r="NGX763" s="31"/>
      <c r="NGY763" s="31"/>
      <c r="NGZ763" s="31"/>
      <c r="NHA763" s="31"/>
      <c r="NHB763" s="31"/>
      <c r="NHC763" s="31"/>
      <c r="NHD763" s="31"/>
      <c r="NHE763" s="31"/>
      <c r="NHF763" s="31"/>
      <c r="NHG763" s="31"/>
      <c r="NHH763" s="31"/>
      <c r="NHI763" s="31"/>
      <c r="NHJ763" s="31"/>
      <c r="NHK763" s="31"/>
      <c r="NHL763" s="31"/>
      <c r="NHM763" s="31"/>
      <c r="NHN763" s="31"/>
      <c r="NHO763" s="31"/>
      <c r="NHP763" s="31"/>
      <c r="NHQ763" s="31"/>
      <c r="NHR763" s="31"/>
      <c r="NHS763" s="31"/>
      <c r="NHT763" s="31"/>
      <c r="NHU763" s="31"/>
      <c r="NHV763" s="31"/>
      <c r="NHW763" s="31"/>
      <c r="NHX763" s="31"/>
      <c r="NHY763" s="31"/>
      <c r="NHZ763" s="31"/>
      <c r="NIA763" s="31"/>
      <c r="NIB763" s="31"/>
      <c r="NIC763" s="31"/>
      <c r="NID763" s="31"/>
      <c r="NIE763" s="31"/>
      <c r="NIF763" s="31"/>
      <c r="NIG763" s="31"/>
      <c r="NIH763" s="31"/>
      <c r="NII763" s="31"/>
      <c r="NIJ763" s="31"/>
      <c r="NIK763" s="31"/>
      <c r="NIL763" s="31"/>
      <c r="NIM763" s="31"/>
      <c r="NIN763" s="31"/>
      <c r="NIO763" s="31"/>
      <c r="NIP763" s="31"/>
      <c r="NIQ763" s="31"/>
      <c r="NIR763" s="31"/>
      <c r="NIS763" s="31"/>
      <c r="NIT763" s="31"/>
      <c r="NIU763" s="31"/>
      <c r="NIV763" s="31"/>
      <c r="NIW763" s="31"/>
      <c r="NIX763" s="31"/>
      <c r="NIY763" s="31"/>
      <c r="NIZ763" s="31"/>
      <c r="NJA763" s="31"/>
      <c r="NJB763" s="31"/>
      <c r="NJC763" s="31"/>
      <c r="NJD763" s="31"/>
      <c r="NJE763" s="31"/>
      <c r="NJF763" s="31"/>
      <c r="NJG763" s="31"/>
      <c r="NJH763" s="31"/>
      <c r="NJI763" s="31"/>
      <c r="NJJ763" s="31"/>
      <c r="NJK763" s="31"/>
      <c r="NJL763" s="31"/>
      <c r="NJM763" s="31"/>
      <c r="NJN763" s="31"/>
      <c r="NJO763" s="31"/>
      <c r="NJP763" s="31"/>
      <c r="NJQ763" s="31"/>
      <c r="NJR763" s="31"/>
      <c r="NJS763" s="31"/>
      <c r="NJT763" s="31"/>
      <c r="NJU763" s="31"/>
      <c r="NJV763" s="31"/>
      <c r="NJW763" s="31"/>
      <c r="NJX763" s="31"/>
      <c r="NJY763" s="31"/>
      <c r="NJZ763" s="31"/>
      <c r="NKA763" s="31"/>
      <c r="NKB763" s="31"/>
      <c r="NKC763" s="31"/>
      <c r="NKD763" s="31"/>
      <c r="NKE763" s="31"/>
      <c r="NKF763" s="31"/>
      <c r="NKG763" s="31"/>
      <c r="NKH763" s="31"/>
      <c r="NKI763" s="31"/>
      <c r="NKJ763" s="31"/>
      <c r="NKK763" s="31"/>
      <c r="NKL763" s="31"/>
      <c r="NKM763" s="31"/>
      <c r="NKN763" s="31"/>
      <c r="NKO763" s="31"/>
      <c r="NKP763" s="31"/>
      <c r="NKQ763" s="31"/>
      <c r="NKR763" s="31"/>
      <c r="NKS763" s="31"/>
      <c r="NKT763" s="31"/>
      <c r="NKU763" s="31"/>
      <c r="NKV763" s="31"/>
      <c r="NKW763" s="31"/>
      <c r="NKX763" s="31"/>
      <c r="NKY763" s="31"/>
      <c r="NKZ763" s="31"/>
      <c r="NLA763" s="31"/>
      <c r="NLB763" s="31"/>
      <c r="NLC763" s="31"/>
      <c r="NLD763" s="31"/>
      <c r="NLE763" s="31"/>
      <c r="NLF763" s="31"/>
      <c r="NLG763" s="31"/>
      <c r="NLH763" s="31"/>
      <c r="NLI763" s="31"/>
      <c r="NLJ763" s="31"/>
      <c r="NLK763" s="31"/>
      <c r="NLL763" s="31"/>
      <c r="NLM763" s="31"/>
      <c r="NLN763" s="31"/>
      <c r="NLO763" s="31"/>
      <c r="NLP763" s="31"/>
      <c r="NLQ763" s="31"/>
      <c r="NLR763" s="31"/>
      <c r="NLS763" s="31"/>
      <c r="NLT763" s="31"/>
      <c r="NLU763" s="31"/>
      <c r="NLV763" s="31"/>
      <c r="NLW763" s="31"/>
      <c r="NLX763" s="31"/>
      <c r="NLY763" s="31"/>
      <c r="NLZ763" s="31"/>
      <c r="NMA763" s="31"/>
      <c r="NMB763" s="31"/>
      <c r="NMC763" s="31"/>
      <c r="NMD763" s="31"/>
      <c r="NME763" s="31"/>
      <c r="NMF763" s="31"/>
      <c r="NMG763" s="31"/>
      <c r="NMH763" s="31"/>
      <c r="NMI763" s="31"/>
      <c r="NMJ763" s="31"/>
      <c r="NMK763" s="31"/>
      <c r="NML763" s="31"/>
      <c r="NMM763" s="31"/>
      <c r="NMN763" s="31"/>
      <c r="NMO763" s="31"/>
      <c r="NMP763" s="31"/>
      <c r="NMQ763" s="31"/>
      <c r="NMR763" s="31"/>
      <c r="NMS763" s="31"/>
      <c r="NMT763" s="31"/>
      <c r="NMU763" s="31"/>
      <c r="NMV763" s="31"/>
      <c r="NMW763" s="31"/>
      <c r="NMX763" s="31"/>
      <c r="NMY763" s="31"/>
      <c r="NMZ763" s="31"/>
      <c r="NNA763" s="31"/>
      <c r="NNB763" s="31"/>
      <c r="NNC763" s="31"/>
      <c r="NND763" s="31"/>
      <c r="NNE763" s="31"/>
      <c r="NNF763" s="31"/>
      <c r="NNG763" s="31"/>
      <c r="NNH763" s="31"/>
      <c r="NNI763" s="31"/>
      <c r="NNJ763" s="31"/>
      <c r="NNK763" s="31"/>
      <c r="NNL763" s="31"/>
      <c r="NNM763" s="31"/>
      <c r="NNN763" s="31"/>
      <c r="NNO763" s="31"/>
      <c r="NNP763" s="31"/>
      <c r="NNQ763" s="31"/>
      <c r="NNR763" s="31"/>
      <c r="NNS763" s="31"/>
      <c r="NNT763" s="31"/>
      <c r="NNU763" s="31"/>
      <c r="NNV763" s="31"/>
      <c r="NNW763" s="31"/>
      <c r="NNX763" s="31"/>
      <c r="NNY763" s="31"/>
      <c r="NNZ763" s="31"/>
      <c r="NOA763" s="31"/>
      <c r="NOB763" s="31"/>
      <c r="NOC763" s="31"/>
      <c r="NOD763" s="31"/>
      <c r="NOE763" s="31"/>
      <c r="NOF763" s="31"/>
      <c r="NOG763" s="31"/>
      <c r="NOH763" s="31"/>
      <c r="NOI763" s="31"/>
      <c r="NOJ763" s="31"/>
      <c r="NOK763" s="31"/>
      <c r="NOL763" s="31"/>
      <c r="NOM763" s="31"/>
      <c r="NON763" s="31"/>
      <c r="NOO763" s="31"/>
      <c r="NOP763" s="31"/>
      <c r="NOQ763" s="31"/>
      <c r="NOR763" s="31"/>
      <c r="NOS763" s="31"/>
      <c r="NOT763" s="31"/>
      <c r="NOU763" s="31"/>
      <c r="NOV763" s="31"/>
      <c r="NOW763" s="31"/>
      <c r="NOX763" s="31"/>
      <c r="NOY763" s="31"/>
      <c r="NOZ763" s="31"/>
      <c r="NPA763" s="31"/>
      <c r="NPB763" s="31"/>
      <c r="NPC763" s="31"/>
      <c r="NPD763" s="31"/>
      <c r="NPE763" s="31"/>
      <c r="NPF763" s="31"/>
      <c r="NPG763" s="31"/>
      <c r="NPH763" s="31"/>
      <c r="NPI763" s="31"/>
      <c r="NPJ763" s="31"/>
      <c r="NPK763" s="31"/>
      <c r="NPL763" s="31"/>
      <c r="NPM763" s="31"/>
      <c r="NPN763" s="31"/>
      <c r="NPO763" s="31"/>
      <c r="NPP763" s="31"/>
      <c r="NPQ763" s="31"/>
      <c r="NPR763" s="31"/>
      <c r="NPS763" s="31"/>
      <c r="NPT763" s="31"/>
      <c r="NPU763" s="31"/>
      <c r="NPV763" s="31"/>
      <c r="NPW763" s="31"/>
      <c r="NPX763" s="31"/>
      <c r="NPY763" s="31"/>
      <c r="NPZ763" s="31"/>
      <c r="NQA763" s="31"/>
      <c r="NQB763" s="31"/>
      <c r="NQC763" s="31"/>
      <c r="NQD763" s="31"/>
      <c r="NQE763" s="31"/>
      <c r="NQF763" s="31"/>
      <c r="NQG763" s="31"/>
      <c r="NQH763" s="31"/>
      <c r="NQI763" s="31"/>
      <c r="NQJ763" s="31"/>
      <c r="NQK763" s="31"/>
      <c r="NQL763" s="31"/>
      <c r="NQM763" s="31"/>
      <c r="NQN763" s="31"/>
      <c r="NQO763" s="31"/>
      <c r="NQP763" s="31"/>
      <c r="NQQ763" s="31"/>
      <c r="NQR763" s="31"/>
      <c r="NQS763" s="31"/>
      <c r="NQT763" s="31"/>
      <c r="NQU763" s="31"/>
      <c r="NQV763" s="31"/>
      <c r="NQW763" s="31"/>
      <c r="NQX763" s="31"/>
      <c r="NQY763" s="31"/>
      <c r="NQZ763" s="31"/>
      <c r="NRA763" s="31"/>
      <c r="NRB763" s="31"/>
      <c r="NRC763" s="31"/>
      <c r="NRD763" s="31"/>
      <c r="NRE763" s="31"/>
      <c r="NRF763" s="31"/>
      <c r="NRG763" s="31"/>
      <c r="NRH763" s="31"/>
      <c r="NRI763" s="31"/>
      <c r="NRJ763" s="31"/>
      <c r="NRK763" s="31"/>
      <c r="NRL763" s="31"/>
      <c r="NRM763" s="31"/>
      <c r="NRN763" s="31"/>
      <c r="NRO763" s="31"/>
      <c r="NRP763" s="31"/>
      <c r="NRQ763" s="31"/>
      <c r="NRR763" s="31"/>
      <c r="NRS763" s="31"/>
      <c r="NRT763" s="31"/>
      <c r="NRU763" s="31"/>
      <c r="NRV763" s="31"/>
      <c r="NRW763" s="31"/>
      <c r="NRX763" s="31"/>
      <c r="NRY763" s="31"/>
      <c r="NRZ763" s="31"/>
      <c r="NSA763" s="31"/>
      <c r="NSB763" s="31"/>
      <c r="NSC763" s="31"/>
      <c r="NSD763" s="31"/>
      <c r="NSE763" s="31"/>
      <c r="NSF763" s="31"/>
      <c r="NSG763" s="31"/>
      <c r="NSH763" s="31"/>
      <c r="NSI763" s="31"/>
      <c r="NSJ763" s="31"/>
      <c r="NSK763" s="31"/>
      <c r="NSL763" s="31"/>
      <c r="NSM763" s="31"/>
      <c r="NSN763" s="31"/>
      <c r="NSO763" s="31"/>
      <c r="NSP763" s="31"/>
      <c r="NSQ763" s="31"/>
      <c r="NSR763" s="31"/>
      <c r="NSS763" s="31"/>
      <c r="NST763" s="31"/>
      <c r="NSU763" s="31"/>
      <c r="NSV763" s="31"/>
      <c r="NSW763" s="31"/>
      <c r="NSX763" s="31"/>
      <c r="NSY763" s="31"/>
      <c r="NSZ763" s="31"/>
      <c r="NTA763" s="31"/>
      <c r="NTB763" s="31"/>
      <c r="NTC763" s="31"/>
      <c r="NTD763" s="31"/>
      <c r="NTE763" s="31"/>
      <c r="NTF763" s="31"/>
      <c r="NTG763" s="31"/>
      <c r="NTH763" s="31"/>
      <c r="NTI763" s="31"/>
      <c r="NTJ763" s="31"/>
      <c r="NTK763" s="31"/>
      <c r="NTL763" s="31"/>
      <c r="NTM763" s="31"/>
      <c r="NTN763" s="31"/>
      <c r="NTO763" s="31"/>
      <c r="NTP763" s="31"/>
      <c r="NTQ763" s="31"/>
      <c r="NTR763" s="31"/>
      <c r="NTS763" s="31"/>
      <c r="NTT763" s="31"/>
      <c r="NTU763" s="31"/>
      <c r="NTV763" s="31"/>
      <c r="NTW763" s="31"/>
      <c r="NTX763" s="31"/>
      <c r="NTY763" s="31"/>
      <c r="NTZ763" s="31"/>
      <c r="NUA763" s="31"/>
      <c r="NUB763" s="31"/>
      <c r="NUC763" s="31"/>
      <c r="NUD763" s="31"/>
      <c r="NUE763" s="31"/>
      <c r="NUF763" s="31"/>
      <c r="NUG763" s="31"/>
      <c r="NUH763" s="31"/>
      <c r="NUI763" s="31"/>
      <c r="NUJ763" s="31"/>
      <c r="NUK763" s="31"/>
      <c r="NUL763" s="31"/>
      <c r="NUM763" s="31"/>
      <c r="NUN763" s="31"/>
      <c r="NUO763" s="31"/>
      <c r="NUP763" s="31"/>
      <c r="NUQ763" s="31"/>
      <c r="NUR763" s="31"/>
      <c r="NUS763" s="31"/>
      <c r="NUT763" s="31"/>
      <c r="NUU763" s="31"/>
      <c r="NUV763" s="31"/>
      <c r="NUW763" s="31"/>
      <c r="NUX763" s="31"/>
      <c r="NUY763" s="31"/>
      <c r="NUZ763" s="31"/>
      <c r="NVA763" s="31"/>
      <c r="NVB763" s="31"/>
      <c r="NVC763" s="31"/>
      <c r="NVD763" s="31"/>
      <c r="NVE763" s="31"/>
      <c r="NVF763" s="31"/>
      <c r="NVG763" s="31"/>
      <c r="NVH763" s="31"/>
      <c r="NVI763" s="31"/>
      <c r="NVJ763" s="31"/>
      <c r="NVK763" s="31"/>
      <c r="NVL763" s="31"/>
      <c r="NVM763" s="31"/>
      <c r="NVN763" s="31"/>
      <c r="NVO763" s="31"/>
      <c r="NVP763" s="31"/>
      <c r="NVQ763" s="31"/>
      <c r="NVR763" s="31"/>
      <c r="NVS763" s="31"/>
      <c r="NVT763" s="31"/>
      <c r="NVU763" s="31"/>
      <c r="NVV763" s="31"/>
      <c r="NVW763" s="31"/>
      <c r="NVX763" s="31"/>
      <c r="NVY763" s="31"/>
      <c r="NVZ763" s="31"/>
      <c r="NWA763" s="31"/>
      <c r="NWB763" s="31"/>
      <c r="NWC763" s="31"/>
      <c r="NWD763" s="31"/>
      <c r="NWE763" s="31"/>
      <c r="NWF763" s="31"/>
      <c r="NWG763" s="31"/>
      <c r="NWH763" s="31"/>
      <c r="NWI763" s="31"/>
      <c r="NWJ763" s="31"/>
      <c r="NWK763" s="31"/>
      <c r="NWL763" s="31"/>
      <c r="NWM763" s="31"/>
      <c r="NWN763" s="31"/>
      <c r="NWO763" s="31"/>
      <c r="NWP763" s="31"/>
      <c r="NWQ763" s="31"/>
      <c r="NWR763" s="31"/>
      <c r="NWS763" s="31"/>
      <c r="NWT763" s="31"/>
      <c r="NWU763" s="31"/>
      <c r="NWV763" s="31"/>
      <c r="NWW763" s="31"/>
      <c r="NWX763" s="31"/>
      <c r="NWY763" s="31"/>
      <c r="NWZ763" s="31"/>
      <c r="NXA763" s="31"/>
      <c r="NXB763" s="31"/>
      <c r="NXC763" s="31"/>
      <c r="NXD763" s="31"/>
      <c r="NXE763" s="31"/>
      <c r="NXF763" s="31"/>
      <c r="NXG763" s="31"/>
      <c r="NXH763" s="31"/>
      <c r="NXI763" s="31"/>
      <c r="NXJ763" s="31"/>
      <c r="NXK763" s="31"/>
      <c r="NXL763" s="31"/>
      <c r="NXM763" s="31"/>
      <c r="NXN763" s="31"/>
      <c r="NXO763" s="31"/>
      <c r="NXP763" s="31"/>
      <c r="NXQ763" s="31"/>
      <c r="NXR763" s="31"/>
      <c r="NXS763" s="31"/>
      <c r="NXT763" s="31"/>
      <c r="NXU763" s="31"/>
      <c r="NXV763" s="31"/>
      <c r="NXW763" s="31"/>
      <c r="NXX763" s="31"/>
      <c r="NXY763" s="31"/>
      <c r="NXZ763" s="31"/>
      <c r="NYA763" s="31"/>
      <c r="NYB763" s="31"/>
      <c r="NYC763" s="31"/>
      <c r="NYD763" s="31"/>
      <c r="NYE763" s="31"/>
      <c r="NYF763" s="31"/>
      <c r="NYG763" s="31"/>
      <c r="NYH763" s="31"/>
      <c r="NYI763" s="31"/>
      <c r="NYJ763" s="31"/>
      <c r="NYK763" s="31"/>
      <c r="NYL763" s="31"/>
      <c r="NYM763" s="31"/>
      <c r="NYN763" s="31"/>
      <c r="NYO763" s="31"/>
      <c r="NYP763" s="31"/>
      <c r="NYQ763" s="31"/>
      <c r="NYR763" s="31"/>
      <c r="NYS763" s="31"/>
      <c r="NYT763" s="31"/>
      <c r="NYU763" s="31"/>
      <c r="NYV763" s="31"/>
      <c r="NYW763" s="31"/>
      <c r="NYX763" s="31"/>
      <c r="NYY763" s="31"/>
      <c r="NYZ763" s="31"/>
      <c r="NZA763" s="31"/>
      <c r="NZB763" s="31"/>
      <c r="NZC763" s="31"/>
      <c r="NZD763" s="31"/>
      <c r="NZE763" s="31"/>
      <c r="NZF763" s="31"/>
      <c r="NZG763" s="31"/>
      <c r="NZH763" s="31"/>
      <c r="NZI763" s="31"/>
      <c r="NZJ763" s="31"/>
      <c r="NZK763" s="31"/>
      <c r="NZL763" s="31"/>
      <c r="NZM763" s="31"/>
      <c r="NZN763" s="31"/>
      <c r="NZO763" s="31"/>
      <c r="NZP763" s="31"/>
      <c r="NZQ763" s="31"/>
      <c r="NZR763" s="31"/>
      <c r="NZS763" s="31"/>
      <c r="NZT763" s="31"/>
      <c r="NZU763" s="31"/>
      <c r="NZV763" s="31"/>
      <c r="NZW763" s="31"/>
      <c r="NZX763" s="31"/>
      <c r="NZY763" s="31"/>
      <c r="NZZ763" s="31"/>
      <c r="OAA763" s="31"/>
      <c r="OAB763" s="31"/>
      <c r="OAC763" s="31"/>
      <c r="OAD763" s="31"/>
      <c r="OAE763" s="31"/>
      <c r="OAF763" s="31"/>
      <c r="OAG763" s="31"/>
      <c r="OAH763" s="31"/>
      <c r="OAI763" s="31"/>
      <c r="OAJ763" s="31"/>
      <c r="OAK763" s="31"/>
      <c r="OAL763" s="31"/>
      <c r="OAM763" s="31"/>
      <c r="OAN763" s="31"/>
      <c r="OAO763" s="31"/>
      <c r="OAP763" s="31"/>
      <c r="OAQ763" s="31"/>
      <c r="OAR763" s="31"/>
      <c r="OAS763" s="31"/>
      <c r="OAT763" s="31"/>
      <c r="OAU763" s="31"/>
      <c r="OAV763" s="31"/>
      <c r="OAW763" s="31"/>
      <c r="OAX763" s="31"/>
      <c r="OAY763" s="31"/>
      <c r="OAZ763" s="31"/>
      <c r="OBA763" s="31"/>
      <c r="OBB763" s="31"/>
      <c r="OBC763" s="31"/>
      <c r="OBD763" s="31"/>
      <c r="OBE763" s="31"/>
      <c r="OBF763" s="31"/>
      <c r="OBG763" s="31"/>
      <c r="OBH763" s="31"/>
      <c r="OBI763" s="31"/>
      <c r="OBJ763" s="31"/>
      <c r="OBK763" s="31"/>
      <c r="OBL763" s="31"/>
      <c r="OBM763" s="31"/>
      <c r="OBN763" s="31"/>
      <c r="OBO763" s="31"/>
      <c r="OBP763" s="31"/>
      <c r="OBQ763" s="31"/>
      <c r="OBR763" s="31"/>
      <c r="OBS763" s="31"/>
      <c r="OBT763" s="31"/>
      <c r="OBU763" s="31"/>
      <c r="OBV763" s="31"/>
      <c r="OBW763" s="31"/>
      <c r="OBX763" s="31"/>
      <c r="OBY763" s="31"/>
      <c r="OBZ763" s="31"/>
      <c r="OCA763" s="31"/>
      <c r="OCB763" s="31"/>
      <c r="OCC763" s="31"/>
      <c r="OCD763" s="31"/>
      <c r="OCE763" s="31"/>
      <c r="OCF763" s="31"/>
      <c r="OCG763" s="31"/>
      <c r="OCH763" s="31"/>
      <c r="OCI763" s="31"/>
      <c r="OCJ763" s="31"/>
      <c r="OCK763" s="31"/>
      <c r="OCL763" s="31"/>
      <c r="OCM763" s="31"/>
      <c r="OCN763" s="31"/>
      <c r="OCO763" s="31"/>
      <c r="OCP763" s="31"/>
      <c r="OCQ763" s="31"/>
      <c r="OCR763" s="31"/>
      <c r="OCS763" s="31"/>
      <c r="OCT763" s="31"/>
      <c r="OCU763" s="31"/>
      <c r="OCV763" s="31"/>
      <c r="OCW763" s="31"/>
      <c r="OCX763" s="31"/>
      <c r="OCY763" s="31"/>
      <c r="OCZ763" s="31"/>
      <c r="ODA763" s="31"/>
      <c r="ODB763" s="31"/>
      <c r="ODC763" s="31"/>
      <c r="ODD763" s="31"/>
      <c r="ODE763" s="31"/>
      <c r="ODF763" s="31"/>
      <c r="ODG763" s="31"/>
      <c r="ODH763" s="31"/>
      <c r="ODI763" s="31"/>
      <c r="ODJ763" s="31"/>
      <c r="ODK763" s="31"/>
      <c r="ODL763" s="31"/>
      <c r="ODM763" s="31"/>
      <c r="ODN763" s="31"/>
      <c r="ODO763" s="31"/>
      <c r="ODP763" s="31"/>
      <c r="ODQ763" s="31"/>
      <c r="ODR763" s="31"/>
      <c r="ODS763" s="31"/>
      <c r="ODT763" s="31"/>
      <c r="ODU763" s="31"/>
      <c r="ODV763" s="31"/>
      <c r="ODW763" s="31"/>
      <c r="ODX763" s="31"/>
      <c r="ODY763" s="31"/>
      <c r="ODZ763" s="31"/>
      <c r="OEA763" s="31"/>
      <c r="OEB763" s="31"/>
      <c r="OEC763" s="31"/>
      <c r="OED763" s="31"/>
      <c r="OEE763" s="31"/>
      <c r="OEF763" s="31"/>
      <c r="OEG763" s="31"/>
      <c r="OEH763" s="31"/>
      <c r="OEI763" s="31"/>
      <c r="OEJ763" s="31"/>
      <c r="OEK763" s="31"/>
      <c r="OEL763" s="31"/>
      <c r="OEM763" s="31"/>
      <c r="OEN763" s="31"/>
      <c r="OEO763" s="31"/>
      <c r="OEP763" s="31"/>
      <c r="OEQ763" s="31"/>
      <c r="OER763" s="31"/>
      <c r="OES763" s="31"/>
      <c r="OET763" s="31"/>
      <c r="OEU763" s="31"/>
      <c r="OEV763" s="31"/>
      <c r="OEW763" s="31"/>
      <c r="OEX763" s="31"/>
      <c r="OEY763" s="31"/>
      <c r="OEZ763" s="31"/>
      <c r="OFA763" s="31"/>
      <c r="OFB763" s="31"/>
      <c r="OFC763" s="31"/>
      <c r="OFD763" s="31"/>
      <c r="OFE763" s="31"/>
      <c r="OFF763" s="31"/>
      <c r="OFG763" s="31"/>
      <c r="OFH763" s="31"/>
      <c r="OFI763" s="31"/>
      <c r="OFJ763" s="31"/>
      <c r="OFK763" s="31"/>
      <c r="OFL763" s="31"/>
      <c r="OFM763" s="31"/>
      <c r="OFN763" s="31"/>
      <c r="OFO763" s="31"/>
      <c r="OFP763" s="31"/>
      <c r="OFQ763" s="31"/>
      <c r="OFR763" s="31"/>
      <c r="OFS763" s="31"/>
      <c r="OFT763" s="31"/>
      <c r="OFU763" s="31"/>
      <c r="OFV763" s="31"/>
      <c r="OFW763" s="31"/>
      <c r="OFX763" s="31"/>
      <c r="OFY763" s="31"/>
      <c r="OFZ763" s="31"/>
      <c r="OGA763" s="31"/>
      <c r="OGB763" s="31"/>
      <c r="OGC763" s="31"/>
      <c r="OGD763" s="31"/>
      <c r="OGE763" s="31"/>
      <c r="OGF763" s="31"/>
      <c r="OGG763" s="31"/>
      <c r="OGH763" s="31"/>
      <c r="OGI763" s="31"/>
      <c r="OGJ763" s="31"/>
      <c r="OGK763" s="31"/>
      <c r="OGL763" s="31"/>
      <c r="OGM763" s="31"/>
      <c r="OGN763" s="31"/>
      <c r="OGO763" s="31"/>
      <c r="OGP763" s="31"/>
      <c r="OGQ763" s="31"/>
      <c r="OGR763" s="31"/>
      <c r="OGS763" s="31"/>
      <c r="OGT763" s="31"/>
      <c r="OGU763" s="31"/>
      <c r="OGV763" s="31"/>
      <c r="OGW763" s="31"/>
      <c r="OGX763" s="31"/>
      <c r="OGY763" s="31"/>
      <c r="OGZ763" s="31"/>
      <c r="OHA763" s="31"/>
      <c r="OHB763" s="31"/>
      <c r="OHC763" s="31"/>
      <c r="OHD763" s="31"/>
      <c r="OHE763" s="31"/>
      <c r="OHF763" s="31"/>
      <c r="OHG763" s="31"/>
      <c r="OHH763" s="31"/>
      <c r="OHI763" s="31"/>
      <c r="OHJ763" s="31"/>
      <c r="OHK763" s="31"/>
      <c r="OHL763" s="31"/>
      <c r="OHM763" s="31"/>
      <c r="OHN763" s="31"/>
      <c r="OHO763" s="31"/>
      <c r="OHP763" s="31"/>
      <c r="OHQ763" s="31"/>
      <c r="OHR763" s="31"/>
      <c r="OHS763" s="31"/>
      <c r="OHT763" s="31"/>
      <c r="OHU763" s="31"/>
      <c r="OHV763" s="31"/>
      <c r="OHW763" s="31"/>
      <c r="OHX763" s="31"/>
      <c r="OHY763" s="31"/>
      <c r="OHZ763" s="31"/>
      <c r="OIA763" s="31"/>
      <c r="OIB763" s="31"/>
      <c r="OIC763" s="31"/>
      <c r="OID763" s="31"/>
      <c r="OIE763" s="31"/>
      <c r="OIF763" s="31"/>
      <c r="OIG763" s="31"/>
      <c r="OIH763" s="31"/>
      <c r="OII763" s="31"/>
      <c r="OIJ763" s="31"/>
      <c r="OIK763" s="31"/>
      <c r="OIL763" s="31"/>
      <c r="OIM763" s="31"/>
      <c r="OIN763" s="31"/>
      <c r="OIO763" s="31"/>
      <c r="OIP763" s="31"/>
      <c r="OIQ763" s="31"/>
      <c r="OIR763" s="31"/>
      <c r="OIS763" s="31"/>
      <c r="OIT763" s="31"/>
      <c r="OIU763" s="31"/>
      <c r="OIV763" s="31"/>
      <c r="OIW763" s="31"/>
      <c r="OIX763" s="31"/>
      <c r="OIY763" s="31"/>
      <c r="OIZ763" s="31"/>
      <c r="OJA763" s="31"/>
      <c r="OJB763" s="31"/>
      <c r="OJC763" s="31"/>
      <c r="OJD763" s="31"/>
      <c r="OJE763" s="31"/>
      <c r="OJF763" s="31"/>
      <c r="OJG763" s="31"/>
      <c r="OJH763" s="31"/>
      <c r="OJI763" s="31"/>
      <c r="OJJ763" s="31"/>
      <c r="OJK763" s="31"/>
      <c r="OJL763" s="31"/>
      <c r="OJM763" s="31"/>
      <c r="OJN763" s="31"/>
      <c r="OJO763" s="31"/>
      <c r="OJP763" s="31"/>
      <c r="OJQ763" s="31"/>
      <c r="OJR763" s="31"/>
      <c r="OJS763" s="31"/>
      <c r="OJT763" s="31"/>
      <c r="OJU763" s="31"/>
      <c r="OJV763" s="31"/>
      <c r="OJW763" s="31"/>
      <c r="OJX763" s="31"/>
      <c r="OJY763" s="31"/>
      <c r="OJZ763" s="31"/>
      <c r="OKA763" s="31"/>
      <c r="OKB763" s="31"/>
      <c r="OKC763" s="31"/>
      <c r="OKD763" s="31"/>
      <c r="OKE763" s="31"/>
      <c r="OKF763" s="31"/>
      <c r="OKG763" s="31"/>
      <c r="OKH763" s="31"/>
      <c r="OKI763" s="31"/>
      <c r="OKJ763" s="31"/>
      <c r="OKK763" s="31"/>
      <c r="OKL763" s="31"/>
      <c r="OKM763" s="31"/>
      <c r="OKN763" s="31"/>
      <c r="OKO763" s="31"/>
      <c r="OKP763" s="31"/>
      <c r="OKQ763" s="31"/>
      <c r="OKR763" s="31"/>
      <c r="OKS763" s="31"/>
      <c r="OKT763" s="31"/>
      <c r="OKU763" s="31"/>
      <c r="OKV763" s="31"/>
      <c r="OKW763" s="31"/>
      <c r="OKX763" s="31"/>
      <c r="OKY763" s="31"/>
      <c r="OKZ763" s="31"/>
      <c r="OLA763" s="31"/>
      <c r="OLB763" s="31"/>
      <c r="OLC763" s="31"/>
      <c r="OLD763" s="31"/>
      <c r="OLE763" s="31"/>
      <c r="OLF763" s="31"/>
      <c r="OLG763" s="31"/>
      <c r="OLH763" s="31"/>
      <c r="OLI763" s="31"/>
      <c r="OLJ763" s="31"/>
      <c r="OLK763" s="31"/>
      <c r="OLL763" s="31"/>
      <c r="OLM763" s="31"/>
      <c r="OLN763" s="31"/>
      <c r="OLO763" s="31"/>
      <c r="OLP763" s="31"/>
      <c r="OLQ763" s="31"/>
      <c r="OLR763" s="31"/>
      <c r="OLS763" s="31"/>
      <c r="OLT763" s="31"/>
      <c r="OLU763" s="31"/>
      <c r="OLV763" s="31"/>
      <c r="OLW763" s="31"/>
      <c r="OLX763" s="31"/>
      <c r="OLY763" s="31"/>
      <c r="OLZ763" s="31"/>
      <c r="OMA763" s="31"/>
      <c r="OMB763" s="31"/>
      <c r="OMC763" s="31"/>
      <c r="OMD763" s="31"/>
      <c r="OME763" s="31"/>
      <c r="OMF763" s="31"/>
      <c r="OMG763" s="31"/>
      <c r="OMH763" s="31"/>
      <c r="OMI763" s="31"/>
      <c r="OMJ763" s="31"/>
      <c r="OMK763" s="31"/>
      <c r="OML763" s="31"/>
      <c r="OMM763" s="31"/>
      <c r="OMN763" s="31"/>
      <c r="OMO763" s="31"/>
      <c r="OMP763" s="31"/>
      <c r="OMQ763" s="31"/>
      <c r="OMR763" s="31"/>
      <c r="OMS763" s="31"/>
      <c r="OMT763" s="31"/>
      <c r="OMU763" s="31"/>
      <c r="OMV763" s="31"/>
      <c r="OMW763" s="31"/>
      <c r="OMX763" s="31"/>
      <c r="OMY763" s="31"/>
      <c r="OMZ763" s="31"/>
      <c r="ONA763" s="31"/>
      <c r="ONB763" s="31"/>
      <c r="ONC763" s="31"/>
      <c r="OND763" s="31"/>
      <c r="ONE763" s="31"/>
      <c r="ONF763" s="31"/>
      <c r="ONG763" s="31"/>
      <c r="ONH763" s="31"/>
      <c r="ONI763" s="31"/>
      <c r="ONJ763" s="31"/>
      <c r="ONK763" s="31"/>
      <c r="ONL763" s="31"/>
      <c r="ONM763" s="31"/>
      <c r="ONN763" s="31"/>
      <c r="ONO763" s="31"/>
      <c r="ONP763" s="31"/>
      <c r="ONQ763" s="31"/>
      <c r="ONR763" s="31"/>
      <c r="ONS763" s="31"/>
      <c r="ONT763" s="31"/>
      <c r="ONU763" s="31"/>
      <c r="ONV763" s="31"/>
      <c r="ONW763" s="31"/>
      <c r="ONX763" s="31"/>
      <c r="ONY763" s="31"/>
      <c r="ONZ763" s="31"/>
      <c r="OOA763" s="31"/>
      <c r="OOB763" s="31"/>
      <c r="OOC763" s="31"/>
      <c r="OOD763" s="31"/>
      <c r="OOE763" s="31"/>
      <c r="OOF763" s="31"/>
      <c r="OOG763" s="31"/>
      <c r="OOH763" s="31"/>
      <c r="OOI763" s="31"/>
      <c r="OOJ763" s="31"/>
      <c r="OOK763" s="31"/>
      <c r="OOL763" s="31"/>
      <c r="OOM763" s="31"/>
      <c r="OON763" s="31"/>
      <c r="OOO763" s="31"/>
      <c r="OOP763" s="31"/>
      <c r="OOQ763" s="31"/>
      <c r="OOR763" s="31"/>
      <c r="OOS763" s="31"/>
      <c r="OOT763" s="31"/>
      <c r="OOU763" s="31"/>
      <c r="OOV763" s="31"/>
      <c r="OOW763" s="31"/>
      <c r="OOX763" s="31"/>
      <c r="OOY763" s="31"/>
      <c r="OOZ763" s="31"/>
      <c r="OPA763" s="31"/>
      <c r="OPB763" s="31"/>
      <c r="OPC763" s="31"/>
      <c r="OPD763" s="31"/>
      <c r="OPE763" s="31"/>
      <c r="OPF763" s="31"/>
      <c r="OPG763" s="31"/>
      <c r="OPH763" s="31"/>
      <c r="OPI763" s="31"/>
      <c r="OPJ763" s="31"/>
      <c r="OPK763" s="31"/>
      <c r="OPL763" s="31"/>
      <c r="OPM763" s="31"/>
      <c r="OPN763" s="31"/>
      <c r="OPO763" s="31"/>
      <c r="OPP763" s="31"/>
      <c r="OPQ763" s="31"/>
      <c r="OPR763" s="31"/>
      <c r="OPS763" s="31"/>
      <c r="OPT763" s="31"/>
      <c r="OPU763" s="31"/>
      <c r="OPV763" s="31"/>
      <c r="OPW763" s="31"/>
      <c r="OPX763" s="31"/>
      <c r="OPY763" s="31"/>
      <c r="OPZ763" s="31"/>
      <c r="OQA763" s="31"/>
      <c r="OQB763" s="31"/>
      <c r="OQC763" s="31"/>
      <c r="OQD763" s="31"/>
      <c r="OQE763" s="31"/>
      <c r="OQF763" s="31"/>
      <c r="OQG763" s="31"/>
      <c r="OQH763" s="31"/>
      <c r="OQI763" s="31"/>
      <c r="OQJ763" s="31"/>
      <c r="OQK763" s="31"/>
      <c r="OQL763" s="31"/>
      <c r="OQM763" s="31"/>
      <c r="OQN763" s="31"/>
      <c r="OQO763" s="31"/>
      <c r="OQP763" s="31"/>
      <c r="OQQ763" s="31"/>
      <c r="OQR763" s="31"/>
      <c r="OQS763" s="31"/>
      <c r="OQT763" s="31"/>
      <c r="OQU763" s="31"/>
      <c r="OQV763" s="31"/>
      <c r="OQW763" s="31"/>
      <c r="OQX763" s="31"/>
      <c r="OQY763" s="31"/>
      <c r="OQZ763" s="31"/>
      <c r="ORA763" s="31"/>
      <c r="ORB763" s="31"/>
      <c r="ORC763" s="31"/>
      <c r="ORD763" s="31"/>
      <c r="ORE763" s="31"/>
      <c r="ORF763" s="31"/>
      <c r="ORG763" s="31"/>
      <c r="ORH763" s="31"/>
      <c r="ORI763" s="31"/>
      <c r="ORJ763" s="31"/>
      <c r="ORK763" s="31"/>
      <c r="ORL763" s="31"/>
      <c r="ORM763" s="31"/>
      <c r="ORN763" s="31"/>
      <c r="ORO763" s="31"/>
      <c r="ORP763" s="31"/>
      <c r="ORQ763" s="31"/>
      <c r="ORR763" s="31"/>
      <c r="ORS763" s="31"/>
      <c r="ORT763" s="31"/>
      <c r="ORU763" s="31"/>
      <c r="ORV763" s="31"/>
      <c r="ORW763" s="31"/>
      <c r="ORX763" s="31"/>
      <c r="ORY763" s="31"/>
      <c r="ORZ763" s="31"/>
      <c r="OSA763" s="31"/>
      <c r="OSB763" s="31"/>
      <c r="OSC763" s="31"/>
      <c r="OSD763" s="31"/>
      <c r="OSE763" s="31"/>
      <c r="OSF763" s="31"/>
      <c r="OSG763" s="31"/>
      <c r="OSH763" s="31"/>
      <c r="OSI763" s="31"/>
      <c r="OSJ763" s="31"/>
      <c r="OSK763" s="31"/>
      <c r="OSL763" s="31"/>
      <c r="OSM763" s="31"/>
      <c r="OSN763" s="31"/>
      <c r="OSO763" s="31"/>
      <c r="OSP763" s="31"/>
      <c r="OSQ763" s="31"/>
      <c r="OSR763" s="31"/>
      <c r="OSS763" s="31"/>
      <c r="OST763" s="31"/>
      <c r="OSU763" s="31"/>
      <c r="OSV763" s="31"/>
      <c r="OSW763" s="31"/>
      <c r="OSX763" s="31"/>
      <c r="OSY763" s="31"/>
      <c r="OSZ763" s="31"/>
      <c r="OTA763" s="31"/>
      <c r="OTB763" s="31"/>
      <c r="OTC763" s="31"/>
      <c r="OTD763" s="31"/>
      <c r="OTE763" s="31"/>
      <c r="OTF763" s="31"/>
      <c r="OTG763" s="31"/>
      <c r="OTH763" s="31"/>
      <c r="OTI763" s="31"/>
      <c r="OTJ763" s="31"/>
      <c r="OTK763" s="31"/>
      <c r="OTL763" s="31"/>
      <c r="OTM763" s="31"/>
      <c r="OTN763" s="31"/>
      <c r="OTO763" s="31"/>
      <c r="OTP763" s="31"/>
      <c r="OTQ763" s="31"/>
      <c r="OTR763" s="31"/>
      <c r="OTS763" s="31"/>
      <c r="OTT763" s="31"/>
      <c r="OTU763" s="31"/>
      <c r="OTV763" s="31"/>
      <c r="OTW763" s="31"/>
      <c r="OTX763" s="31"/>
      <c r="OTY763" s="31"/>
      <c r="OTZ763" s="31"/>
      <c r="OUA763" s="31"/>
      <c r="OUB763" s="31"/>
      <c r="OUC763" s="31"/>
      <c r="OUD763" s="31"/>
      <c r="OUE763" s="31"/>
      <c r="OUF763" s="31"/>
      <c r="OUG763" s="31"/>
      <c r="OUH763" s="31"/>
      <c r="OUI763" s="31"/>
      <c r="OUJ763" s="31"/>
      <c r="OUK763" s="31"/>
      <c r="OUL763" s="31"/>
      <c r="OUM763" s="31"/>
      <c r="OUN763" s="31"/>
      <c r="OUO763" s="31"/>
      <c r="OUP763" s="31"/>
      <c r="OUQ763" s="31"/>
      <c r="OUR763" s="31"/>
      <c r="OUS763" s="31"/>
      <c r="OUT763" s="31"/>
      <c r="OUU763" s="31"/>
      <c r="OUV763" s="31"/>
      <c r="OUW763" s="31"/>
      <c r="OUX763" s="31"/>
      <c r="OUY763" s="31"/>
      <c r="OUZ763" s="31"/>
      <c r="OVA763" s="31"/>
      <c r="OVB763" s="31"/>
      <c r="OVC763" s="31"/>
      <c r="OVD763" s="31"/>
      <c r="OVE763" s="31"/>
      <c r="OVF763" s="31"/>
      <c r="OVG763" s="31"/>
      <c r="OVH763" s="31"/>
      <c r="OVI763" s="31"/>
      <c r="OVJ763" s="31"/>
      <c r="OVK763" s="31"/>
      <c r="OVL763" s="31"/>
      <c r="OVM763" s="31"/>
      <c r="OVN763" s="31"/>
      <c r="OVO763" s="31"/>
      <c r="OVP763" s="31"/>
      <c r="OVQ763" s="31"/>
      <c r="OVR763" s="31"/>
      <c r="OVS763" s="31"/>
      <c r="OVT763" s="31"/>
      <c r="OVU763" s="31"/>
      <c r="OVV763" s="31"/>
      <c r="OVW763" s="31"/>
      <c r="OVX763" s="31"/>
      <c r="OVY763" s="31"/>
      <c r="OVZ763" s="31"/>
      <c r="OWA763" s="31"/>
      <c r="OWB763" s="31"/>
      <c r="OWC763" s="31"/>
      <c r="OWD763" s="31"/>
      <c r="OWE763" s="31"/>
      <c r="OWF763" s="31"/>
      <c r="OWG763" s="31"/>
      <c r="OWH763" s="31"/>
      <c r="OWI763" s="31"/>
      <c r="OWJ763" s="31"/>
      <c r="OWK763" s="31"/>
      <c r="OWL763" s="31"/>
      <c r="OWM763" s="31"/>
      <c r="OWN763" s="31"/>
      <c r="OWO763" s="31"/>
      <c r="OWP763" s="31"/>
      <c r="OWQ763" s="31"/>
      <c r="OWR763" s="31"/>
      <c r="OWS763" s="31"/>
      <c r="OWT763" s="31"/>
      <c r="OWU763" s="31"/>
      <c r="OWV763" s="31"/>
      <c r="OWW763" s="31"/>
      <c r="OWX763" s="31"/>
      <c r="OWY763" s="31"/>
      <c r="OWZ763" s="31"/>
      <c r="OXA763" s="31"/>
      <c r="OXB763" s="31"/>
      <c r="OXC763" s="31"/>
      <c r="OXD763" s="31"/>
      <c r="OXE763" s="31"/>
      <c r="OXF763" s="31"/>
      <c r="OXG763" s="31"/>
      <c r="OXH763" s="31"/>
      <c r="OXI763" s="31"/>
      <c r="OXJ763" s="31"/>
      <c r="OXK763" s="31"/>
      <c r="OXL763" s="31"/>
      <c r="OXM763" s="31"/>
      <c r="OXN763" s="31"/>
      <c r="OXO763" s="31"/>
      <c r="OXP763" s="31"/>
      <c r="OXQ763" s="31"/>
      <c r="OXR763" s="31"/>
      <c r="OXS763" s="31"/>
      <c r="OXT763" s="31"/>
      <c r="OXU763" s="31"/>
      <c r="OXV763" s="31"/>
      <c r="OXW763" s="31"/>
      <c r="OXX763" s="31"/>
      <c r="OXY763" s="31"/>
      <c r="OXZ763" s="31"/>
      <c r="OYA763" s="31"/>
      <c r="OYB763" s="31"/>
      <c r="OYC763" s="31"/>
      <c r="OYD763" s="31"/>
      <c r="OYE763" s="31"/>
      <c r="OYF763" s="31"/>
      <c r="OYG763" s="31"/>
      <c r="OYH763" s="31"/>
      <c r="OYI763" s="31"/>
      <c r="OYJ763" s="31"/>
      <c r="OYK763" s="31"/>
      <c r="OYL763" s="31"/>
      <c r="OYM763" s="31"/>
      <c r="OYN763" s="31"/>
      <c r="OYO763" s="31"/>
      <c r="OYP763" s="31"/>
      <c r="OYQ763" s="31"/>
      <c r="OYR763" s="31"/>
      <c r="OYS763" s="31"/>
      <c r="OYT763" s="31"/>
      <c r="OYU763" s="31"/>
      <c r="OYV763" s="31"/>
      <c r="OYW763" s="31"/>
      <c r="OYX763" s="31"/>
      <c r="OYY763" s="31"/>
      <c r="OYZ763" s="31"/>
      <c r="OZA763" s="31"/>
      <c r="OZB763" s="31"/>
      <c r="OZC763" s="31"/>
      <c r="OZD763" s="31"/>
      <c r="OZE763" s="31"/>
      <c r="OZF763" s="31"/>
      <c r="OZG763" s="31"/>
      <c r="OZH763" s="31"/>
      <c r="OZI763" s="31"/>
      <c r="OZJ763" s="31"/>
      <c r="OZK763" s="31"/>
      <c r="OZL763" s="31"/>
      <c r="OZM763" s="31"/>
      <c r="OZN763" s="31"/>
      <c r="OZO763" s="31"/>
      <c r="OZP763" s="31"/>
      <c r="OZQ763" s="31"/>
      <c r="OZR763" s="31"/>
      <c r="OZS763" s="31"/>
      <c r="OZT763" s="31"/>
      <c r="OZU763" s="31"/>
      <c r="OZV763" s="31"/>
      <c r="OZW763" s="31"/>
      <c r="OZX763" s="31"/>
      <c r="OZY763" s="31"/>
      <c r="OZZ763" s="31"/>
      <c r="PAA763" s="31"/>
      <c r="PAB763" s="31"/>
      <c r="PAC763" s="31"/>
      <c r="PAD763" s="31"/>
      <c r="PAE763" s="31"/>
      <c r="PAF763" s="31"/>
      <c r="PAG763" s="31"/>
      <c r="PAH763" s="31"/>
      <c r="PAI763" s="31"/>
      <c r="PAJ763" s="31"/>
      <c r="PAK763" s="31"/>
      <c r="PAL763" s="31"/>
      <c r="PAM763" s="31"/>
      <c r="PAN763" s="31"/>
      <c r="PAO763" s="31"/>
      <c r="PAP763" s="31"/>
      <c r="PAQ763" s="31"/>
      <c r="PAR763" s="31"/>
      <c r="PAS763" s="31"/>
      <c r="PAT763" s="31"/>
      <c r="PAU763" s="31"/>
      <c r="PAV763" s="31"/>
      <c r="PAW763" s="31"/>
      <c r="PAX763" s="31"/>
      <c r="PAY763" s="31"/>
      <c r="PAZ763" s="31"/>
      <c r="PBA763" s="31"/>
      <c r="PBB763" s="31"/>
      <c r="PBC763" s="31"/>
      <c r="PBD763" s="31"/>
      <c r="PBE763" s="31"/>
      <c r="PBF763" s="31"/>
      <c r="PBG763" s="31"/>
      <c r="PBH763" s="31"/>
      <c r="PBI763" s="31"/>
      <c r="PBJ763" s="31"/>
      <c r="PBK763" s="31"/>
      <c r="PBL763" s="31"/>
      <c r="PBM763" s="31"/>
      <c r="PBN763" s="31"/>
      <c r="PBO763" s="31"/>
      <c r="PBP763" s="31"/>
      <c r="PBQ763" s="31"/>
      <c r="PBR763" s="31"/>
      <c r="PBS763" s="31"/>
      <c r="PBT763" s="31"/>
      <c r="PBU763" s="31"/>
      <c r="PBV763" s="31"/>
      <c r="PBW763" s="31"/>
      <c r="PBX763" s="31"/>
      <c r="PBY763" s="31"/>
      <c r="PBZ763" s="31"/>
      <c r="PCA763" s="31"/>
      <c r="PCB763" s="31"/>
      <c r="PCC763" s="31"/>
      <c r="PCD763" s="31"/>
      <c r="PCE763" s="31"/>
      <c r="PCF763" s="31"/>
      <c r="PCG763" s="31"/>
      <c r="PCH763" s="31"/>
      <c r="PCI763" s="31"/>
      <c r="PCJ763" s="31"/>
      <c r="PCK763" s="31"/>
      <c r="PCL763" s="31"/>
      <c r="PCM763" s="31"/>
      <c r="PCN763" s="31"/>
      <c r="PCO763" s="31"/>
      <c r="PCP763" s="31"/>
      <c r="PCQ763" s="31"/>
      <c r="PCR763" s="31"/>
      <c r="PCS763" s="31"/>
      <c r="PCT763" s="31"/>
      <c r="PCU763" s="31"/>
      <c r="PCV763" s="31"/>
      <c r="PCW763" s="31"/>
      <c r="PCX763" s="31"/>
      <c r="PCY763" s="31"/>
      <c r="PCZ763" s="31"/>
      <c r="PDA763" s="31"/>
      <c r="PDB763" s="31"/>
      <c r="PDC763" s="31"/>
      <c r="PDD763" s="31"/>
      <c r="PDE763" s="31"/>
      <c r="PDF763" s="31"/>
      <c r="PDG763" s="31"/>
      <c r="PDH763" s="31"/>
      <c r="PDI763" s="31"/>
      <c r="PDJ763" s="31"/>
      <c r="PDK763" s="31"/>
      <c r="PDL763" s="31"/>
      <c r="PDM763" s="31"/>
      <c r="PDN763" s="31"/>
      <c r="PDO763" s="31"/>
      <c r="PDP763" s="31"/>
      <c r="PDQ763" s="31"/>
      <c r="PDR763" s="31"/>
      <c r="PDS763" s="31"/>
      <c r="PDT763" s="31"/>
      <c r="PDU763" s="31"/>
      <c r="PDV763" s="31"/>
      <c r="PDW763" s="31"/>
      <c r="PDX763" s="31"/>
      <c r="PDY763" s="31"/>
      <c r="PDZ763" s="31"/>
      <c r="PEA763" s="31"/>
      <c r="PEB763" s="31"/>
      <c r="PEC763" s="31"/>
      <c r="PED763" s="31"/>
      <c r="PEE763" s="31"/>
      <c r="PEF763" s="31"/>
      <c r="PEG763" s="31"/>
      <c r="PEH763" s="31"/>
      <c r="PEI763" s="31"/>
      <c r="PEJ763" s="31"/>
      <c r="PEK763" s="31"/>
      <c r="PEL763" s="31"/>
      <c r="PEM763" s="31"/>
      <c r="PEN763" s="31"/>
      <c r="PEO763" s="31"/>
      <c r="PEP763" s="31"/>
      <c r="PEQ763" s="31"/>
      <c r="PER763" s="31"/>
      <c r="PES763" s="31"/>
      <c r="PET763" s="31"/>
      <c r="PEU763" s="31"/>
      <c r="PEV763" s="31"/>
      <c r="PEW763" s="31"/>
      <c r="PEX763" s="31"/>
      <c r="PEY763" s="31"/>
      <c r="PEZ763" s="31"/>
      <c r="PFA763" s="31"/>
      <c r="PFB763" s="31"/>
      <c r="PFC763" s="31"/>
      <c r="PFD763" s="31"/>
      <c r="PFE763" s="31"/>
      <c r="PFF763" s="31"/>
      <c r="PFG763" s="31"/>
      <c r="PFH763" s="31"/>
      <c r="PFI763" s="31"/>
      <c r="PFJ763" s="31"/>
      <c r="PFK763" s="31"/>
      <c r="PFL763" s="31"/>
      <c r="PFM763" s="31"/>
      <c r="PFN763" s="31"/>
      <c r="PFO763" s="31"/>
      <c r="PFP763" s="31"/>
      <c r="PFQ763" s="31"/>
      <c r="PFR763" s="31"/>
      <c r="PFS763" s="31"/>
      <c r="PFT763" s="31"/>
      <c r="PFU763" s="31"/>
      <c r="PFV763" s="31"/>
      <c r="PFW763" s="31"/>
      <c r="PFX763" s="31"/>
      <c r="PFY763" s="31"/>
      <c r="PFZ763" s="31"/>
      <c r="PGA763" s="31"/>
      <c r="PGB763" s="31"/>
      <c r="PGC763" s="31"/>
      <c r="PGD763" s="31"/>
      <c r="PGE763" s="31"/>
      <c r="PGF763" s="31"/>
      <c r="PGG763" s="31"/>
      <c r="PGH763" s="31"/>
      <c r="PGI763" s="31"/>
      <c r="PGJ763" s="31"/>
      <c r="PGK763" s="31"/>
      <c r="PGL763" s="31"/>
      <c r="PGM763" s="31"/>
      <c r="PGN763" s="31"/>
      <c r="PGO763" s="31"/>
      <c r="PGP763" s="31"/>
      <c r="PGQ763" s="31"/>
      <c r="PGR763" s="31"/>
      <c r="PGS763" s="31"/>
      <c r="PGT763" s="31"/>
      <c r="PGU763" s="31"/>
      <c r="PGV763" s="31"/>
      <c r="PGW763" s="31"/>
      <c r="PGX763" s="31"/>
      <c r="PGY763" s="31"/>
      <c r="PGZ763" s="31"/>
      <c r="PHA763" s="31"/>
      <c r="PHB763" s="31"/>
      <c r="PHC763" s="31"/>
      <c r="PHD763" s="31"/>
      <c r="PHE763" s="31"/>
      <c r="PHF763" s="31"/>
      <c r="PHG763" s="31"/>
      <c r="PHH763" s="31"/>
      <c r="PHI763" s="31"/>
      <c r="PHJ763" s="31"/>
      <c r="PHK763" s="31"/>
      <c r="PHL763" s="31"/>
      <c r="PHM763" s="31"/>
      <c r="PHN763" s="31"/>
      <c r="PHO763" s="31"/>
      <c r="PHP763" s="31"/>
      <c r="PHQ763" s="31"/>
      <c r="PHR763" s="31"/>
      <c r="PHS763" s="31"/>
      <c r="PHT763" s="31"/>
      <c r="PHU763" s="31"/>
      <c r="PHV763" s="31"/>
      <c r="PHW763" s="31"/>
      <c r="PHX763" s="31"/>
      <c r="PHY763" s="31"/>
      <c r="PHZ763" s="31"/>
      <c r="PIA763" s="31"/>
      <c r="PIB763" s="31"/>
      <c r="PIC763" s="31"/>
      <c r="PID763" s="31"/>
      <c r="PIE763" s="31"/>
      <c r="PIF763" s="31"/>
      <c r="PIG763" s="31"/>
      <c r="PIH763" s="31"/>
      <c r="PII763" s="31"/>
      <c r="PIJ763" s="31"/>
      <c r="PIK763" s="31"/>
      <c r="PIL763" s="31"/>
      <c r="PIM763" s="31"/>
      <c r="PIN763" s="31"/>
      <c r="PIO763" s="31"/>
      <c r="PIP763" s="31"/>
      <c r="PIQ763" s="31"/>
      <c r="PIR763" s="31"/>
      <c r="PIS763" s="31"/>
      <c r="PIT763" s="31"/>
      <c r="PIU763" s="31"/>
      <c r="PIV763" s="31"/>
      <c r="PIW763" s="31"/>
      <c r="PIX763" s="31"/>
      <c r="PIY763" s="31"/>
      <c r="PIZ763" s="31"/>
      <c r="PJA763" s="31"/>
      <c r="PJB763" s="31"/>
      <c r="PJC763" s="31"/>
      <c r="PJD763" s="31"/>
      <c r="PJE763" s="31"/>
      <c r="PJF763" s="31"/>
      <c r="PJG763" s="31"/>
      <c r="PJH763" s="31"/>
      <c r="PJI763" s="31"/>
      <c r="PJJ763" s="31"/>
      <c r="PJK763" s="31"/>
      <c r="PJL763" s="31"/>
      <c r="PJM763" s="31"/>
      <c r="PJN763" s="31"/>
      <c r="PJO763" s="31"/>
      <c r="PJP763" s="31"/>
      <c r="PJQ763" s="31"/>
      <c r="PJR763" s="31"/>
      <c r="PJS763" s="31"/>
      <c r="PJT763" s="31"/>
      <c r="PJU763" s="31"/>
      <c r="PJV763" s="31"/>
      <c r="PJW763" s="31"/>
      <c r="PJX763" s="31"/>
      <c r="PJY763" s="31"/>
      <c r="PJZ763" s="31"/>
      <c r="PKA763" s="31"/>
      <c r="PKB763" s="31"/>
      <c r="PKC763" s="31"/>
      <c r="PKD763" s="31"/>
      <c r="PKE763" s="31"/>
      <c r="PKF763" s="31"/>
      <c r="PKG763" s="31"/>
      <c r="PKH763" s="31"/>
      <c r="PKI763" s="31"/>
      <c r="PKJ763" s="31"/>
      <c r="PKK763" s="31"/>
      <c r="PKL763" s="31"/>
      <c r="PKM763" s="31"/>
      <c r="PKN763" s="31"/>
      <c r="PKO763" s="31"/>
      <c r="PKP763" s="31"/>
      <c r="PKQ763" s="31"/>
      <c r="PKR763" s="31"/>
      <c r="PKS763" s="31"/>
      <c r="PKT763" s="31"/>
      <c r="PKU763" s="31"/>
      <c r="PKV763" s="31"/>
      <c r="PKW763" s="31"/>
      <c r="PKX763" s="31"/>
      <c r="PKY763" s="31"/>
      <c r="PKZ763" s="31"/>
      <c r="PLA763" s="31"/>
      <c r="PLB763" s="31"/>
      <c r="PLC763" s="31"/>
      <c r="PLD763" s="31"/>
      <c r="PLE763" s="31"/>
      <c r="PLF763" s="31"/>
      <c r="PLG763" s="31"/>
      <c r="PLH763" s="31"/>
      <c r="PLI763" s="31"/>
      <c r="PLJ763" s="31"/>
      <c r="PLK763" s="31"/>
      <c r="PLL763" s="31"/>
      <c r="PLM763" s="31"/>
      <c r="PLN763" s="31"/>
      <c r="PLO763" s="31"/>
      <c r="PLP763" s="31"/>
      <c r="PLQ763" s="31"/>
      <c r="PLR763" s="31"/>
      <c r="PLS763" s="31"/>
      <c r="PLT763" s="31"/>
      <c r="PLU763" s="31"/>
      <c r="PLV763" s="31"/>
      <c r="PLW763" s="31"/>
      <c r="PLX763" s="31"/>
      <c r="PLY763" s="31"/>
      <c r="PLZ763" s="31"/>
      <c r="PMA763" s="31"/>
      <c r="PMB763" s="31"/>
      <c r="PMC763" s="31"/>
      <c r="PMD763" s="31"/>
      <c r="PME763" s="31"/>
      <c r="PMF763" s="31"/>
      <c r="PMG763" s="31"/>
      <c r="PMH763" s="31"/>
      <c r="PMI763" s="31"/>
      <c r="PMJ763" s="31"/>
      <c r="PMK763" s="31"/>
      <c r="PML763" s="31"/>
      <c r="PMM763" s="31"/>
      <c r="PMN763" s="31"/>
      <c r="PMO763" s="31"/>
      <c r="PMP763" s="31"/>
      <c r="PMQ763" s="31"/>
      <c r="PMR763" s="31"/>
      <c r="PMS763" s="31"/>
      <c r="PMT763" s="31"/>
      <c r="PMU763" s="31"/>
      <c r="PMV763" s="31"/>
      <c r="PMW763" s="31"/>
      <c r="PMX763" s="31"/>
      <c r="PMY763" s="31"/>
      <c r="PMZ763" s="31"/>
      <c r="PNA763" s="31"/>
      <c r="PNB763" s="31"/>
      <c r="PNC763" s="31"/>
      <c r="PND763" s="31"/>
      <c r="PNE763" s="31"/>
      <c r="PNF763" s="31"/>
      <c r="PNG763" s="31"/>
      <c r="PNH763" s="31"/>
      <c r="PNI763" s="31"/>
      <c r="PNJ763" s="31"/>
      <c r="PNK763" s="31"/>
      <c r="PNL763" s="31"/>
      <c r="PNM763" s="31"/>
      <c r="PNN763" s="31"/>
      <c r="PNO763" s="31"/>
      <c r="PNP763" s="31"/>
      <c r="PNQ763" s="31"/>
      <c r="PNR763" s="31"/>
      <c r="PNS763" s="31"/>
      <c r="PNT763" s="31"/>
      <c r="PNU763" s="31"/>
      <c r="PNV763" s="31"/>
      <c r="PNW763" s="31"/>
      <c r="PNX763" s="31"/>
      <c r="PNY763" s="31"/>
      <c r="PNZ763" s="31"/>
      <c r="POA763" s="31"/>
      <c r="POB763" s="31"/>
      <c r="POC763" s="31"/>
      <c r="POD763" s="31"/>
      <c r="POE763" s="31"/>
      <c r="POF763" s="31"/>
      <c r="POG763" s="31"/>
      <c r="POH763" s="31"/>
      <c r="POI763" s="31"/>
      <c r="POJ763" s="31"/>
      <c r="POK763" s="31"/>
      <c r="POL763" s="31"/>
      <c r="POM763" s="31"/>
      <c r="PON763" s="31"/>
      <c r="POO763" s="31"/>
      <c r="POP763" s="31"/>
      <c r="POQ763" s="31"/>
      <c r="POR763" s="31"/>
      <c r="POS763" s="31"/>
      <c r="POT763" s="31"/>
      <c r="POU763" s="31"/>
      <c r="POV763" s="31"/>
      <c r="POW763" s="31"/>
      <c r="POX763" s="31"/>
      <c r="POY763" s="31"/>
      <c r="POZ763" s="31"/>
      <c r="PPA763" s="31"/>
      <c r="PPB763" s="31"/>
      <c r="PPC763" s="31"/>
      <c r="PPD763" s="31"/>
      <c r="PPE763" s="31"/>
      <c r="PPF763" s="31"/>
      <c r="PPG763" s="31"/>
      <c r="PPH763" s="31"/>
      <c r="PPI763" s="31"/>
      <c r="PPJ763" s="31"/>
      <c r="PPK763" s="31"/>
      <c r="PPL763" s="31"/>
      <c r="PPM763" s="31"/>
      <c r="PPN763" s="31"/>
      <c r="PPO763" s="31"/>
      <c r="PPP763" s="31"/>
      <c r="PPQ763" s="31"/>
      <c r="PPR763" s="31"/>
      <c r="PPS763" s="31"/>
      <c r="PPT763" s="31"/>
      <c r="PPU763" s="31"/>
      <c r="PPV763" s="31"/>
      <c r="PPW763" s="31"/>
      <c r="PPX763" s="31"/>
      <c r="PPY763" s="31"/>
      <c r="PPZ763" s="31"/>
      <c r="PQA763" s="31"/>
      <c r="PQB763" s="31"/>
      <c r="PQC763" s="31"/>
      <c r="PQD763" s="31"/>
      <c r="PQE763" s="31"/>
      <c r="PQF763" s="31"/>
      <c r="PQG763" s="31"/>
      <c r="PQH763" s="31"/>
      <c r="PQI763" s="31"/>
      <c r="PQJ763" s="31"/>
      <c r="PQK763" s="31"/>
      <c r="PQL763" s="31"/>
      <c r="PQM763" s="31"/>
      <c r="PQN763" s="31"/>
      <c r="PQO763" s="31"/>
      <c r="PQP763" s="31"/>
      <c r="PQQ763" s="31"/>
      <c r="PQR763" s="31"/>
      <c r="PQS763" s="31"/>
      <c r="PQT763" s="31"/>
      <c r="PQU763" s="31"/>
      <c r="PQV763" s="31"/>
      <c r="PQW763" s="31"/>
      <c r="PQX763" s="31"/>
      <c r="PQY763" s="31"/>
      <c r="PQZ763" s="31"/>
      <c r="PRA763" s="31"/>
      <c r="PRB763" s="31"/>
      <c r="PRC763" s="31"/>
      <c r="PRD763" s="31"/>
      <c r="PRE763" s="31"/>
      <c r="PRF763" s="31"/>
      <c r="PRG763" s="31"/>
      <c r="PRH763" s="31"/>
      <c r="PRI763" s="31"/>
      <c r="PRJ763" s="31"/>
      <c r="PRK763" s="31"/>
      <c r="PRL763" s="31"/>
      <c r="PRM763" s="31"/>
      <c r="PRN763" s="31"/>
      <c r="PRO763" s="31"/>
      <c r="PRP763" s="31"/>
      <c r="PRQ763" s="31"/>
      <c r="PRR763" s="31"/>
      <c r="PRS763" s="31"/>
      <c r="PRT763" s="31"/>
      <c r="PRU763" s="31"/>
      <c r="PRV763" s="31"/>
      <c r="PRW763" s="31"/>
      <c r="PRX763" s="31"/>
      <c r="PRY763" s="31"/>
      <c r="PRZ763" s="31"/>
      <c r="PSA763" s="31"/>
      <c r="PSB763" s="31"/>
      <c r="PSC763" s="31"/>
      <c r="PSD763" s="31"/>
      <c r="PSE763" s="31"/>
      <c r="PSF763" s="31"/>
      <c r="PSG763" s="31"/>
      <c r="PSH763" s="31"/>
      <c r="PSI763" s="31"/>
      <c r="PSJ763" s="31"/>
      <c r="PSK763" s="31"/>
      <c r="PSL763" s="31"/>
      <c r="PSM763" s="31"/>
      <c r="PSN763" s="31"/>
      <c r="PSO763" s="31"/>
      <c r="PSP763" s="31"/>
      <c r="PSQ763" s="31"/>
      <c r="PSR763" s="31"/>
      <c r="PSS763" s="31"/>
      <c r="PST763" s="31"/>
      <c r="PSU763" s="31"/>
      <c r="PSV763" s="31"/>
      <c r="PSW763" s="31"/>
      <c r="PSX763" s="31"/>
      <c r="PSY763" s="31"/>
      <c r="PSZ763" s="31"/>
      <c r="PTA763" s="31"/>
      <c r="PTB763" s="31"/>
      <c r="PTC763" s="31"/>
      <c r="PTD763" s="31"/>
      <c r="PTE763" s="31"/>
      <c r="PTF763" s="31"/>
      <c r="PTG763" s="31"/>
      <c r="PTH763" s="31"/>
      <c r="PTI763" s="31"/>
      <c r="PTJ763" s="31"/>
      <c r="PTK763" s="31"/>
      <c r="PTL763" s="31"/>
      <c r="PTM763" s="31"/>
      <c r="PTN763" s="31"/>
      <c r="PTO763" s="31"/>
      <c r="PTP763" s="31"/>
      <c r="PTQ763" s="31"/>
      <c r="PTR763" s="31"/>
      <c r="PTS763" s="31"/>
      <c r="PTT763" s="31"/>
      <c r="PTU763" s="31"/>
      <c r="PTV763" s="31"/>
      <c r="PTW763" s="31"/>
      <c r="PTX763" s="31"/>
      <c r="PTY763" s="31"/>
      <c r="PTZ763" s="31"/>
      <c r="PUA763" s="31"/>
      <c r="PUB763" s="31"/>
      <c r="PUC763" s="31"/>
      <c r="PUD763" s="31"/>
      <c r="PUE763" s="31"/>
      <c r="PUF763" s="31"/>
      <c r="PUG763" s="31"/>
      <c r="PUH763" s="31"/>
      <c r="PUI763" s="31"/>
      <c r="PUJ763" s="31"/>
      <c r="PUK763" s="31"/>
      <c r="PUL763" s="31"/>
      <c r="PUM763" s="31"/>
      <c r="PUN763" s="31"/>
      <c r="PUO763" s="31"/>
      <c r="PUP763" s="31"/>
      <c r="PUQ763" s="31"/>
      <c r="PUR763" s="31"/>
      <c r="PUS763" s="31"/>
      <c r="PUT763" s="31"/>
      <c r="PUU763" s="31"/>
      <c r="PUV763" s="31"/>
      <c r="PUW763" s="31"/>
      <c r="PUX763" s="31"/>
      <c r="PUY763" s="31"/>
      <c r="PUZ763" s="31"/>
      <c r="PVA763" s="31"/>
      <c r="PVB763" s="31"/>
      <c r="PVC763" s="31"/>
      <c r="PVD763" s="31"/>
      <c r="PVE763" s="31"/>
      <c r="PVF763" s="31"/>
      <c r="PVG763" s="31"/>
      <c r="PVH763" s="31"/>
      <c r="PVI763" s="31"/>
      <c r="PVJ763" s="31"/>
      <c r="PVK763" s="31"/>
      <c r="PVL763" s="31"/>
      <c r="PVM763" s="31"/>
      <c r="PVN763" s="31"/>
      <c r="PVO763" s="31"/>
      <c r="PVP763" s="31"/>
      <c r="PVQ763" s="31"/>
      <c r="PVR763" s="31"/>
      <c r="PVS763" s="31"/>
      <c r="PVT763" s="31"/>
      <c r="PVU763" s="31"/>
      <c r="PVV763" s="31"/>
      <c r="PVW763" s="31"/>
      <c r="PVX763" s="31"/>
      <c r="PVY763" s="31"/>
      <c r="PVZ763" s="31"/>
      <c r="PWA763" s="31"/>
      <c r="PWB763" s="31"/>
      <c r="PWC763" s="31"/>
      <c r="PWD763" s="31"/>
      <c r="PWE763" s="31"/>
      <c r="PWF763" s="31"/>
      <c r="PWG763" s="31"/>
      <c r="PWH763" s="31"/>
      <c r="PWI763" s="31"/>
      <c r="PWJ763" s="31"/>
      <c r="PWK763" s="31"/>
      <c r="PWL763" s="31"/>
      <c r="PWM763" s="31"/>
      <c r="PWN763" s="31"/>
      <c r="PWO763" s="31"/>
      <c r="PWP763" s="31"/>
      <c r="PWQ763" s="31"/>
      <c r="PWR763" s="31"/>
      <c r="PWS763" s="31"/>
      <c r="PWT763" s="31"/>
      <c r="PWU763" s="31"/>
      <c r="PWV763" s="31"/>
      <c r="PWW763" s="31"/>
      <c r="PWX763" s="31"/>
      <c r="PWY763" s="31"/>
      <c r="PWZ763" s="31"/>
      <c r="PXA763" s="31"/>
      <c r="PXB763" s="31"/>
      <c r="PXC763" s="31"/>
      <c r="PXD763" s="31"/>
      <c r="PXE763" s="31"/>
      <c r="PXF763" s="31"/>
      <c r="PXG763" s="31"/>
      <c r="PXH763" s="31"/>
      <c r="PXI763" s="31"/>
      <c r="PXJ763" s="31"/>
      <c r="PXK763" s="31"/>
      <c r="PXL763" s="31"/>
      <c r="PXM763" s="31"/>
      <c r="PXN763" s="31"/>
      <c r="PXO763" s="31"/>
      <c r="PXP763" s="31"/>
      <c r="PXQ763" s="31"/>
      <c r="PXR763" s="31"/>
      <c r="PXS763" s="31"/>
      <c r="PXT763" s="31"/>
      <c r="PXU763" s="31"/>
      <c r="PXV763" s="31"/>
      <c r="PXW763" s="31"/>
      <c r="PXX763" s="31"/>
      <c r="PXY763" s="31"/>
      <c r="PXZ763" s="31"/>
      <c r="PYA763" s="31"/>
      <c r="PYB763" s="31"/>
      <c r="PYC763" s="31"/>
      <c r="PYD763" s="31"/>
      <c r="PYE763" s="31"/>
      <c r="PYF763" s="31"/>
      <c r="PYG763" s="31"/>
      <c r="PYH763" s="31"/>
      <c r="PYI763" s="31"/>
      <c r="PYJ763" s="31"/>
      <c r="PYK763" s="31"/>
      <c r="PYL763" s="31"/>
      <c r="PYM763" s="31"/>
      <c r="PYN763" s="31"/>
      <c r="PYO763" s="31"/>
      <c r="PYP763" s="31"/>
      <c r="PYQ763" s="31"/>
      <c r="PYR763" s="31"/>
      <c r="PYS763" s="31"/>
      <c r="PYT763" s="31"/>
      <c r="PYU763" s="31"/>
      <c r="PYV763" s="31"/>
      <c r="PYW763" s="31"/>
      <c r="PYX763" s="31"/>
      <c r="PYY763" s="31"/>
      <c r="PYZ763" s="31"/>
      <c r="PZA763" s="31"/>
      <c r="PZB763" s="31"/>
      <c r="PZC763" s="31"/>
      <c r="PZD763" s="31"/>
      <c r="PZE763" s="31"/>
      <c r="PZF763" s="31"/>
      <c r="PZG763" s="31"/>
      <c r="PZH763" s="31"/>
      <c r="PZI763" s="31"/>
      <c r="PZJ763" s="31"/>
      <c r="PZK763" s="31"/>
      <c r="PZL763" s="31"/>
      <c r="PZM763" s="31"/>
      <c r="PZN763" s="31"/>
      <c r="PZO763" s="31"/>
      <c r="PZP763" s="31"/>
      <c r="PZQ763" s="31"/>
      <c r="PZR763" s="31"/>
      <c r="PZS763" s="31"/>
      <c r="PZT763" s="31"/>
      <c r="PZU763" s="31"/>
      <c r="PZV763" s="31"/>
      <c r="PZW763" s="31"/>
      <c r="PZX763" s="31"/>
      <c r="PZY763" s="31"/>
      <c r="PZZ763" s="31"/>
      <c r="QAA763" s="31"/>
      <c r="QAB763" s="31"/>
      <c r="QAC763" s="31"/>
      <c r="QAD763" s="31"/>
      <c r="QAE763" s="31"/>
      <c r="QAF763" s="31"/>
      <c r="QAG763" s="31"/>
      <c r="QAH763" s="31"/>
      <c r="QAI763" s="31"/>
      <c r="QAJ763" s="31"/>
      <c r="QAK763" s="31"/>
      <c r="QAL763" s="31"/>
      <c r="QAM763" s="31"/>
      <c r="QAN763" s="31"/>
      <c r="QAO763" s="31"/>
      <c r="QAP763" s="31"/>
      <c r="QAQ763" s="31"/>
      <c r="QAR763" s="31"/>
      <c r="QAS763" s="31"/>
      <c r="QAT763" s="31"/>
      <c r="QAU763" s="31"/>
      <c r="QAV763" s="31"/>
      <c r="QAW763" s="31"/>
      <c r="QAX763" s="31"/>
      <c r="QAY763" s="31"/>
      <c r="QAZ763" s="31"/>
      <c r="QBA763" s="31"/>
      <c r="QBB763" s="31"/>
      <c r="QBC763" s="31"/>
      <c r="QBD763" s="31"/>
      <c r="QBE763" s="31"/>
      <c r="QBF763" s="31"/>
      <c r="QBG763" s="31"/>
      <c r="QBH763" s="31"/>
      <c r="QBI763" s="31"/>
      <c r="QBJ763" s="31"/>
      <c r="QBK763" s="31"/>
      <c r="QBL763" s="31"/>
      <c r="QBM763" s="31"/>
      <c r="QBN763" s="31"/>
      <c r="QBO763" s="31"/>
      <c r="QBP763" s="31"/>
      <c r="QBQ763" s="31"/>
      <c r="QBR763" s="31"/>
      <c r="QBS763" s="31"/>
      <c r="QBT763" s="31"/>
      <c r="QBU763" s="31"/>
      <c r="QBV763" s="31"/>
      <c r="QBW763" s="31"/>
      <c r="QBX763" s="31"/>
      <c r="QBY763" s="31"/>
      <c r="QBZ763" s="31"/>
      <c r="QCA763" s="31"/>
      <c r="QCB763" s="31"/>
      <c r="QCC763" s="31"/>
      <c r="QCD763" s="31"/>
      <c r="QCE763" s="31"/>
      <c r="QCF763" s="31"/>
      <c r="QCG763" s="31"/>
      <c r="QCH763" s="31"/>
      <c r="QCI763" s="31"/>
      <c r="QCJ763" s="31"/>
      <c r="QCK763" s="31"/>
      <c r="QCL763" s="31"/>
      <c r="QCM763" s="31"/>
      <c r="QCN763" s="31"/>
      <c r="QCO763" s="31"/>
      <c r="QCP763" s="31"/>
      <c r="QCQ763" s="31"/>
      <c r="QCR763" s="31"/>
      <c r="QCS763" s="31"/>
      <c r="QCT763" s="31"/>
      <c r="QCU763" s="31"/>
      <c r="QCV763" s="31"/>
      <c r="QCW763" s="31"/>
      <c r="QCX763" s="31"/>
      <c r="QCY763" s="31"/>
      <c r="QCZ763" s="31"/>
      <c r="QDA763" s="31"/>
      <c r="QDB763" s="31"/>
      <c r="QDC763" s="31"/>
      <c r="QDD763" s="31"/>
      <c r="QDE763" s="31"/>
      <c r="QDF763" s="31"/>
      <c r="QDG763" s="31"/>
      <c r="QDH763" s="31"/>
      <c r="QDI763" s="31"/>
      <c r="QDJ763" s="31"/>
      <c r="QDK763" s="31"/>
      <c r="QDL763" s="31"/>
      <c r="QDM763" s="31"/>
      <c r="QDN763" s="31"/>
      <c r="QDO763" s="31"/>
      <c r="QDP763" s="31"/>
      <c r="QDQ763" s="31"/>
      <c r="QDR763" s="31"/>
      <c r="QDS763" s="31"/>
      <c r="QDT763" s="31"/>
      <c r="QDU763" s="31"/>
      <c r="QDV763" s="31"/>
      <c r="QDW763" s="31"/>
      <c r="QDX763" s="31"/>
      <c r="QDY763" s="31"/>
      <c r="QDZ763" s="31"/>
      <c r="QEA763" s="31"/>
      <c r="QEB763" s="31"/>
      <c r="QEC763" s="31"/>
      <c r="QED763" s="31"/>
      <c r="QEE763" s="31"/>
      <c r="QEF763" s="31"/>
      <c r="QEG763" s="31"/>
      <c r="QEH763" s="31"/>
      <c r="QEI763" s="31"/>
      <c r="QEJ763" s="31"/>
      <c r="QEK763" s="31"/>
      <c r="QEL763" s="31"/>
      <c r="QEM763" s="31"/>
      <c r="QEN763" s="31"/>
      <c r="QEO763" s="31"/>
      <c r="QEP763" s="31"/>
      <c r="QEQ763" s="31"/>
      <c r="QER763" s="31"/>
      <c r="QES763" s="31"/>
      <c r="QET763" s="31"/>
      <c r="QEU763" s="31"/>
      <c r="QEV763" s="31"/>
      <c r="QEW763" s="31"/>
      <c r="QEX763" s="31"/>
      <c r="QEY763" s="31"/>
      <c r="QEZ763" s="31"/>
      <c r="QFA763" s="31"/>
      <c r="QFB763" s="31"/>
      <c r="QFC763" s="31"/>
      <c r="QFD763" s="31"/>
      <c r="QFE763" s="31"/>
      <c r="QFF763" s="31"/>
      <c r="QFG763" s="31"/>
      <c r="QFH763" s="31"/>
      <c r="QFI763" s="31"/>
      <c r="QFJ763" s="31"/>
      <c r="QFK763" s="31"/>
      <c r="QFL763" s="31"/>
      <c r="QFM763" s="31"/>
      <c r="QFN763" s="31"/>
      <c r="QFO763" s="31"/>
      <c r="QFP763" s="31"/>
      <c r="QFQ763" s="31"/>
      <c r="QFR763" s="31"/>
      <c r="QFS763" s="31"/>
      <c r="QFT763" s="31"/>
      <c r="QFU763" s="31"/>
      <c r="QFV763" s="31"/>
      <c r="QFW763" s="31"/>
      <c r="QFX763" s="31"/>
      <c r="QFY763" s="31"/>
      <c r="QFZ763" s="31"/>
      <c r="QGA763" s="31"/>
      <c r="QGB763" s="31"/>
      <c r="QGC763" s="31"/>
      <c r="QGD763" s="31"/>
      <c r="QGE763" s="31"/>
      <c r="QGF763" s="31"/>
      <c r="QGG763" s="31"/>
      <c r="QGH763" s="31"/>
      <c r="QGI763" s="31"/>
      <c r="QGJ763" s="31"/>
      <c r="QGK763" s="31"/>
      <c r="QGL763" s="31"/>
      <c r="QGM763" s="31"/>
      <c r="QGN763" s="31"/>
      <c r="QGO763" s="31"/>
      <c r="QGP763" s="31"/>
      <c r="QGQ763" s="31"/>
      <c r="QGR763" s="31"/>
      <c r="QGS763" s="31"/>
      <c r="QGT763" s="31"/>
      <c r="QGU763" s="31"/>
      <c r="QGV763" s="31"/>
      <c r="QGW763" s="31"/>
      <c r="QGX763" s="31"/>
      <c r="QGY763" s="31"/>
      <c r="QGZ763" s="31"/>
      <c r="QHA763" s="31"/>
      <c r="QHB763" s="31"/>
      <c r="QHC763" s="31"/>
      <c r="QHD763" s="31"/>
      <c r="QHE763" s="31"/>
      <c r="QHF763" s="31"/>
      <c r="QHG763" s="31"/>
      <c r="QHH763" s="31"/>
      <c r="QHI763" s="31"/>
      <c r="QHJ763" s="31"/>
      <c r="QHK763" s="31"/>
      <c r="QHL763" s="31"/>
      <c r="QHM763" s="31"/>
      <c r="QHN763" s="31"/>
      <c r="QHO763" s="31"/>
      <c r="QHP763" s="31"/>
      <c r="QHQ763" s="31"/>
      <c r="QHR763" s="31"/>
      <c r="QHS763" s="31"/>
      <c r="QHT763" s="31"/>
      <c r="QHU763" s="31"/>
      <c r="QHV763" s="31"/>
      <c r="QHW763" s="31"/>
      <c r="QHX763" s="31"/>
      <c r="QHY763" s="31"/>
      <c r="QHZ763" s="31"/>
      <c r="QIA763" s="31"/>
      <c r="QIB763" s="31"/>
      <c r="QIC763" s="31"/>
      <c r="QID763" s="31"/>
      <c r="QIE763" s="31"/>
      <c r="QIF763" s="31"/>
      <c r="QIG763" s="31"/>
      <c r="QIH763" s="31"/>
      <c r="QII763" s="31"/>
      <c r="QIJ763" s="31"/>
      <c r="QIK763" s="31"/>
      <c r="QIL763" s="31"/>
      <c r="QIM763" s="31"/>
      <c r="QIN763" s="31"/>
      <c r="QIO763" s="31"/>
      <c r="QIP763" s="31"/>
      <c r="QIQ763" s="31"/>
      <c r="QIR763" s="31"/>
      <c r="QIS763" s="31"/>
      <c r="QIT763" s="31"/>
      <c r="QIU763" s="31"/>
      <c r="QIV763" s="31"/>
      <c r="QIW763" s="31"/>
      <c r="QIX763" s="31"/>
      <c r="QIY763" s="31"/>
      <c r="QIZ763" s="31"/>
      <c r="QJA763" s="31"/>
      <c r="QJB763" s="31"/>
      <c r="QJC763" s="31"/>
      <c r="QJD763" s="31"/>
      <c r="QJE763" s="31"/>
      <c r="QJF763" s="31"/>
      <c r="QJG763" s="31"/>
      <c r="QJH763" s="31"/>
      <c r="QJI763" s="31"/>
      <c r="QJJ763" s="31"/>
      <c r="QJK763" s="31"/>
      <c r="QJL763" s="31"/>
      <c r="QJM763" s="31"/>
      <c r="QJN763" s="31"/>
      <c r="QJO763" s="31"/>
      <c r="QJP763" s="31"/>
      <c r="QJQ763" s="31"/>
      <c r="QJR763" s="31"/>
      <c r="QJS763" s="31"/>
      <c r="QJT763" s="31"/>
      <c r="QJU763" s="31"/>
      <c r="QJV763" s="31"/>
      <c r="QJW763" s="31"/>
      <c r="QJX763" s="31"/>
      <c r="QJY763" s="31"/>
      <c r="QJZ763" s="31"/>
      <c r="QKA763" s="31"/>
      <c r="QKB763" s="31"/>
      <c r="QKC763" s="31"/>
      <c r="QKD763" s="31"/>
      <c r="QKE763" s="31"/>
      <c r="QKF763" s="31"/>
      <c r="QKG763" s="31"/>
      <c r="QKH763" s="31"/>
      <c r="QKI763" s="31"/>
      <c r="QKJ763" s="31"/>
      <c r="QKK763" s="31"/>
      <c r="QKL763" s="31"/>
      <c r="QKM763" s="31"/>
      <c r="QKN763" s="31"/>
      <c r="QKO763" s="31"/>
      <c r="QKP763" s="31"/>
      <c r="QKQ763" s="31"/>
      <c r="QKR763" s="31"/>
      <c r="QKS763" s="31"/>
      <c r="QKT763" s="31"/>
      <c r="QKU763" s="31"/>
      <c r="QKV763" s="31"/>
      <c r="QKW763" s="31"/>
      <c r="QKX763" s="31"/>
      <c r="QKY763" s="31"/>
      <c r="QKZ763" s="31"/>
      <c r="QLA763" s="31"/>
      <c r="QLB763" s="31"/>
      <c r="QLC763" s="31"/>
      <c r="QLD763" s="31"/>
      <c r="QLE763" s="31"/>
      <c r="QLF763" s="31"/>
      <c r="QLG763" s="31"/>
      <c r="QLH763" s="31"/>
      <c r="QLI763" s="31"/>
      <c r="QLJ763" s="31"/>
      <c r="QLK763" s="31"/>
      <c r="QLL763" s="31"/>
      <c r="QLM763" s="31"/>
      <c r="QLN763" s="31"/>
      <c r="QLO763" s="31"/>
      <c r="QLP763" s="31"/>
      <c r="QLQ763" s="31"/>
      <c r="QLR763" s="31"/>
      <c r="QLS763" s="31"/>
      <c r="QLT763" s="31"/>
      <c r="QLU763" s="31"/>
      <c r="QLV763" s="31"/>
      <c r="QLW763" s="31"/>
      <c r="QLX763" s="31"/>
      <c r="QLY763" s="31"/>
      <c r="QLZ763" s="31"/>
      <c r="QMA763" s="31"/>
      <c r="QMB763" s="31"/>
      <c r="QMC763" s="31"/>
      <c r="QMD763" s="31"/>
      <c r="QME763" s="31"/>
      <c r="QMF763" s="31"/>
      <c r="QMG763" s="31"/>
      <c r="QMH763" s="31"/>
      <c r="QMI763" s="31"/>
      <c r="QMJ763" s="31"/>
      <c r="QMK763" s="31"/>
      <c r="QML763" s="31"/>
      <c r="QMM763" s="31"/>
      <c r="QMN763" s="31"/>
      <c r="QMO763" s="31"/>
      <c r="QMP763" s="31"/>
      <c r="QMQ763" s="31"/>
      <c r="QMR763" s="31"/>
      <c r="QMS763" s="31"/>
      <c r="QMT763" s="31"/>
      <c r="QMU763" s="31"/>
      <c r="QMV763" s="31"/>
      <c r="QMW763" s="31"/>
      <c r="QMX763" s="31"/>
      <c r="QMY763" s="31"/>
      <c r="QMZ763" s="31"/>
      <c r="QNA763" s="31"/>
      <c r="QNB763" s="31"/>
      <c r="QNC763" s="31"/>
      <c r="QND763" s="31"/>
      <c r="QNE763" s="31"/>
      <c r="QNF763" s="31"/>
      <c r="QNG763" s="31"/>
      <c r="QNH763" s="31"/>
      <c r="QNI763" s="31"/>
      <c r="QNJ763" s="31"/>
      <c r="QNK763" s="31"/>
      <c r="QNL763" s="31"/>
      <c r="QNM763" s="31"/>
      <c r="QNN763" s="31"/>
      <c r="QNO763" s="31"/>
      <c r="QNP763" s="31"/>
      <c r="QNQ763" s="31"/>
      <c r="QNR763" s="31"/>
      <c r="QNS763" s="31"/>
      <c r="QNT763" s="31"/>
      <c r="QNU763" s="31"/>
      <c r="QNV763" s="31"/>
      <c r="QNW763" s="31"/>
      <c r="QNX763" s="31"/>
      <c r="QNY763" s="31"/>
      <c r="QNZ763" s="31"/>
      <c r="QOA763" s="31"/>
      <c r="QOB763" s="31"/>
      <c r="QOC763" s="31"/>
      <c r="QOD763" s="31"/>
      <c r="QOE763" s="31"/>
      <c r="QOF763" s="31"/>
      <c r="QOG763" s="31"/>
      <c r="QOH763" s="31"/>
      <c r="QOI763" s="31"/>
      <c r="QOJ763" s="31"/>
      <c r="QOK763" s="31"/>
      <c r="QOL763" s="31"/>
      <c r="QOM763" s="31"/>
      <c r="QON763" s="31"/>
      <c r="QOO763" s="31"/>
      <c r="QOP763" s="31"/>
      <c r="QOQ763" s="31"/>
      <c r="QOR763" s="31"/>
      <c r="QOS763" s="31"/>
      <c r="QOT763" s="31"/>
      <c r="QOU763" s="31"/>
      <c r="QOV763" s="31"/>
      <c r="QOW763" s="31"/>
      <c r="QOX763" s="31"/>
      <c r="QOY763" s="31"/>
      <c r="QOZ763" s="31"/>
      <c r="QPA763" s="31"/>
      <c r="QPB763" s="31"/>
      <c r="QPC763" s="31"/>
      <c r="QPD763" s="31"/>
      <c r="QPE763" s="31"/>
      <c r="QPF763" s="31"/>
      <c r="QPG763" s="31"/>
      <c r="QPH763" s="31"/>
      <c r="QPI763" s="31"/>
      <c r="QPJ763" s="31"/>
      <c r="QPK763" s="31"/>
      <c r="QPL763" s="31"/>
      <c r="QPM763" s="31"/>
      <c r="QPN763" s="31"/>
      <c r="QPO763" s="31"/>
      <c r="QPP763" s="31"/>
      <c r="QPQ763" s="31"/>
      <c r="QPR763" s="31"/>
      <c r="QPS763" s="31"/>
      <c r="QPT763" s="31"/>
      <c r="QPU763" s="31"/>
      <c r="QPV763" s="31"/>
      <c r="QPW763" s="31"/>
      <c r="QPX763" s="31"/>
      <c r="QPY763" s="31"/>
      <c r="QPZ763" s="31"/>
      <c r="QQA763" s="31"/>
      <c r="QQB763" s="31"/>
      <c r="QQC763" s="31"/>
      <c r="QQD763" s="31"/>
      <c r="QQE763" s="31"/>
      <c r="QQF763" s="31"/>
      <c r="QQG763" s="31"/>
      <c r="QQH763" s="31"/>
      <c r="QQI763" s="31"/>
      <c r="QQJ763" s="31"/>
      <c r="QQK763" s="31"/>
      <c r="QQL763" s="31"/>
      <c r="QQM763" s="31"/>
      <c r="QQN763" s="31"/>
      <c r="QQO763" s="31"/>
      <c r="QQP763" s="31"/>
      <c r="QQQ763" s="31"/>
      <c r="QQR763" s="31"/>
      <c r="QQS763" s="31"/>
      <c r="QQT763" s="31"/>
      <c r="QQU763" s="31"/>
      <c r="QQV763" s="31"/>
      <c r="QQW763" s="31"/>
      <c r="QQX763" s="31"/>
      <c r="QQY763" s="31"/>
      <c r="QQZ763" s="31"/>
      <c r="QRA763" s="31"/>
      <c r="QRB763" s="31"/>
      <c r="QRC763" s="31"/>
      <c r="QRD763" s="31"/>
      <c r="QRE763" s="31"/>
      <c r="QRF763" s="31"/>
      <c r="QRG763" s="31"/>
      <c r="QRH763" s="31"/>
      <c r="QRI763" s="31"/>
      <c r="QRJ763" s="31"/>
      <c r="QRK763" s="31"/>
      <c r="QRL763" s="31"/>
      <c r="QRM763" s="31"/>
      <c r="QRN763" s="31"/>
      <c r="QRO763" s="31"/>
      <c r="QRP763" s="31"/>
      <c r="QRQ763" s="31"/>
      <c r="QRR763" s="31"/>
      <c r="QRS763" s="31"/>
      <c r="QRT763" s="31"/>
      <c r="QRU763" s="31"/>
      <c r="QRV763" s="31"/>
      <c r="QRW763" s="31"/>
      <c r="QRX763" s="31"/>
      <c r="QRY763" s="31"/>
      <c r="QRZ763" s="31"/>
      <c r="QSA763" s="31"/>
      <c r="QSB763" s="31"/>
      <c r="QSC763" s="31"/>
      <c r="QSD763" s="31"/>
      <c r="QSE763" s="31"/>
      <c r="QSF763" s="31"/>
      <c r="QSG763" s="31"/>
      <c r="QSH763" s="31"/>
      <c r="QSI763" s="31"/>
      <c r="QSJ763" s="31"/>
      <c r="QSK763" s="31"/>
      <c r="QSL763" s="31"/>
      <c r="QSM763" s="31"/>
      <c r="QSN763" s="31"/>
      <c r="QSO763" s="31"/>
      <c r="QSP763" s="31"/>
      <c r="QSQ763" s="31"/>
      <c r="QSR763" s="31"/>
      <c r="QSS763" s="31"/>
      <c r="QST763" s="31"/>
      <c r="QSU763" s="31"/>
      <c r="QSV763" s="31"/>
      <c r="QSW763" s="31"/>
      <c r="QSX763" s="31"/>
      <c r="QSY763" s="31"/>
      <c r="QSZ763" s="31"/>
      <c r="QTA763" s="31"/>
      <c r="QTB763" s="31"/>
      <c r="QTC763" s="31"/>
      <c r="QTD763" s="31"/>
      <c r="QTE763" s="31"/>
      <c r="QTF763" s="31"/>
      <c r="QTG763" s="31"/>
      <c r="QTH763" s="31"/>
      <c r="QTI763" s="31"/>
      <c r="QTJ763" s="31"/>
      <c r="QTK763" s="31"/>
      <c r="QTL763" s="31"/>
      <c r="QTM763" s="31"/>
      <c r="QTN763" s="31"/>
      <c r="QTO763" s="31"/>
      <c r="QTP763" s="31"/>
      <c r="QTQ763" s="31"/>
      <c r="QTR763" s="31"/>
      <c r="QTS763" s="31"/>
      <c r="QTT763" s="31"/>
      <c r="QTU763" s="31"/>
      <c r="QTV763" s="31"/>
      <c r="QTW763" s="31"/>
      <c r="QTX763" s="31"/>
      <c r="QTY763" s="31"/>
      <c r="QTZ763" s="31"/>
      <c r="QUA763" s="31"/>
      <c r="QUB763" s="31"/>
      <c r="QUC763" s="31"/>
      <c r="QUD763" s="31"/>
      <c r="QUE763" s="31"/>
      <c r="QUF763" s="31"/>
      <c r="QUG763" s="31"/>
      <c r="QUH763" s="31"/>
      <c r="QUI763" s="31"/>
      <c r="QUJ763" s="31"/>
      <c r="QUK763" s="31"/>
      <c r="QUL763" s="31"/>
      <c r="QUM763" s="31"/>
      <c r="QUN763" s="31"/>
      <c r="QUO763" s="31"/>
      <c r="QUP763" s="31"/>
      <c r="QUQ763" s="31"/>
      <c r="QUR763" s="31"/>
      <c r="QUS763" s="31"/>
      <c r="QUT763" s="31"/>
      <c r="QUU763" s="31"/>
      <c r="QUV763" s="31"/>
      <c r="QUW763" s="31"/>
      <c r="QUX763" s="31"/>
      <c r="QUY763" s="31"/>
      <c r="QUZ763" s="31"/>
      <c r="QVA763" s="31"/>
      <c r="QVB763" s="31"/>
      <c r="QVC763" s="31"/>
      <c r="QVD763" s="31"/>
      <c r="QVE763" s="31"/>
      <c r="QVF763" s="31"/>
      <c r="QVG763" s="31"/>
      <c r="QVH763" s="31"/>
      <c r="QVI763" s="31"/>
      <c r="QVJ763" s="31"/>
      <c r="QVK763" s="31"/>
      <c r="QVL763" s="31"/>
      <c r="QVM763" s="31"/>
      <c r="QVN763" s="31"/>
      <c r="QVO763" s="31"/>
      <c r="QVP763" s="31"/>
      <c r="QVQ763" s="31"/>
      <c r="QVR763" s="31"/>
      <c r="QVS763" s="31"/>
      <c r="QVT763" s="31"/>
      <c r="QVU763" s="31"/>
      <c r="QVV763" s="31"/>
      <c r="QVW763" s="31"/>
      <c r="QVX763" s="31"/>
      <c r="QVY763" s="31"/>
      <c r="QVZ763" s="31"/>
      <c r="QWA763" s="31"/>
      <c r="QWB763" s="31"/>
      <c r="QWC763" s="31"/>
      <c r="QWD763" s="31"/>
      <c r="QWE763" s="31"/>
      <c r="QWF763" s="31"/>
      <c r="QWG763" s="31"/>
      <c r="QWH763" s="31"/>
      <c r="QWI763" s="31"/>
      <c r="QWJ763" s="31"/>
      <c r="QWK763" s="31"/>
      <c r="QWL763" s="31"/>
      <c r="QWM763" s="31"/>
      <c r="QWN763" s="31"/>
      <c r="QWO763" s="31"/>
      <c r="QWP763" s="31"/>
      <c r="QWQ763" s="31"/>
      <c r="QWR763" s="31"/>
      <c r="QWS763" s="31"/>
      <c r="QWT763" s="31"/>
      <c r="QWU763" s="31"/>
      <c r="QWV763" s="31"/>
      <c r="QWW763" s="31"/>
      <c r="QWX763" s="31"/>
      <c r="QWY763" s="31"/>
      <c r="QWZ763" s="31"/>
      <c r="QXA763" s="31"/>
      <c r="QXB763" s="31"/>
      <c r="QXC763" s="31"/>
      <c r="QXD763" s="31"/>
      <c r="QXE763" s="31"/>
      <c r="QXF763" s="31"/>
      <c r="QXG763" s="31"/>
      <c r="QXH763" s="31"/>
      <c r="QXI763" s="31"/>
      <c r="QXJ763" s="31"/>
      <c r="QXK763" s="31"/>
      <c r="QXL763" s="31"/>
      <c r="QXM763" s="31"/>
      <c r="QXN763" s="31"/>
      <c r="QXO763" s="31"/>
      <c r="QXP763" s="31"/>
      <c r="QXQ763" s="31"/>
      <c r="QXR763" s="31"/>
      <c r="QXS763" s="31"/>
      <c r="QXT763" s="31"/>
      <c r="QXU763" s="31"/>
      <c r="QXV763" s="31"/>
      <c r="QXW763" s="31"/>
      <c r="QXX763" s="31"/>
      <c r="QXY763" s="31"/>
      <c r="QXZ763" s="31"/>
      <c r="QYA763" s="31"/>
      <c r="QYB763" s="31"/>
      <c r="QYC763" s="31"/>
      <c r="QYD763" s="31"/>
      <c r="QYE763" s="31"/>
      <c r="QYF763" s="31"/>
      <c r="QYG763" s="31"/>
      <c r="QYH763" s="31"/>
      <c r="QYI763" s="31"/>
      <c r="QYJ763" s="31"/>
      <c r="QYK763" s="31"/>
      <c r="QYL763" s="31"/>
      <c r="QYM763" s="31"/>
      <c r="QYN763" s="31"/>
      <c r="QYO763" s="31"/>
      <c r="QYP763" s="31"/>
      <c r="QYQ763" s="31"/>
      <c r="QYR763" s="31"/>
      <c r="QYS763" s="31"/>
      <c r="QYT763" s="31"/>
      <c r="QYU763" s="31"/>
      <c r="QYV763" s="31"/>
      <c r="QYW763" s="31"/>
      <c r="QYX763" s="31"/>
      <c r="QYY763" s="31"/>
      <c r="QYZ763" s="31"/>
      <c r="QZA763" s="31"/>
      <c r="QZB763" s="31"/>
      <c r="QZC763" s="31"/>
      <c r="QZD763" s="31"/>
      <c r="QZE763" s="31"/>
      <c r="QZF763" s="31"/>
      <c r="QZG763" s="31"/>
      <c r="QZH763" s="31"/>
      <c r="QZI763" s="31"/>
      <c r="QZJ763" s="31"/>
      <c r="QZK763" s="31"/>
      <c r="QZL763" s="31"/>
      <c r="QZM763" s="31"/>
      <c r="QZN763" s="31"/>
      <c r="QZO763" s="31"/>
      <c r="QZP763" s="31"/>
      <c r="QZQ763" s="31"/>
      <c r="QZR763" s="31"/>
      <c r="QZS763" s="31"/>
      <c r="QZT763" s="31"/>
      <c r="QZU763" s="31"/>
      <c r="QZV763" s="31"/>
      <c r="QZW763" s="31"/>
      <c r="QZX763" s="31"/>
      <c r="QZY763" s="31"/>
      <c r="QZZ763" s="31"/>
      <c r="RAA763" s="31"/>
      <c r="RAB763" s="31"/>
      <c r="RAC763" s="31"/>
      <c r="RAD763" s="31"/>
      <c r="RAE763" s="31"/>
      <c r="RAF763" s="31"/>
      <c r="RAG763" s="31"/>
      <c r="RAH763" s="31"/>
      <c r="RAI763" s="31"/>
      <c r="RAJ763" s="31"/>
      <c r="RAK763" s="31"/>
      <c r="RAL763" s="31"/>
      <c r="RAM763" s="31"/>
      <c r="RAN763" s="31"/>
      <c r="RAO763" s="31"/>
      <c r="RAP763" s="31"/>
      <c r="RAQ763" s="31"/>
      <c r="RAR763" s="31"/>
      <c r="RAS763" s="31"/>
      <c r="RAT763" s="31"/>
      <c r="RAU763" s="31"/>
      <c r="RAV763" s="31"/>
      <c r="RAW763" s="31"/>
      <c r="RAX763" s="31"/>
      <c r="RAY763" s="31"/>
      <c r="RAZ763" s="31"/>
      <c r="RBA763" s="31"/>
      <c r="RBB763" s="31"/>
      <c r="RBC763" s="31"/>
      <c r="RBD763" s="31"/>
      <c r="RBE763" s="31"/>
      <c r="RBF763" s="31"/>
      <c r="RBG763" s="31"/>
      <c r="RBH763" s="31"/>
      <c r="RBI763" s="31"/>
      <c r="RBJ763" s="31"/>
      <c r="RBK763" s="31"/>
      <c r="RBL763" s="31"/>
      <c r="RBM763" s="31"/>
      <c r="RBN763" s="31"/>
      <c r="RBO763" s="31"/>
      <c r="RBP763" s="31"/>
      <c r="RBQ763" s="31"/>
      <c r="RBR763" s="31"/>
      <c r="RBS763" s="31"/>
      <c r="RBT763" s="31"/>
      <c r="RBU763" s="31"/>
      <c r="RBV763" s="31"/>
      <c r="RBW763" s="31"/>
      <c r="RBX763" s="31"/>
      <c r="RBY763" s="31"/>
      <c r="RBZ763" s="31"/>
      <c r="RCA763" s="31"/>
      <c r="RCB763" s="31"/>
      <c r="RCC763" s="31"/>
      <c r="RCD763" s="31"/>
      <c r="RCE763" s="31"/>
      <c r="RCF763" s="31"/>
      <c r="RCG763" s="31"/>
      <c r="RCH763" s="31"/>
      <c r="RCI763" s="31"/>
      <c r="RCJ763" s="31"/>
      <c r="RCK763" s="31"/>
      <c r="RCL763" s="31"/>
      <c r="RCM763" s="31"/>
      <c r="RCN763" s="31"/>
      <c r="RCO763" s="31"/>
      <c r="RCP763" s="31"/>
      <c r="RCQ763" s="31"/>
      <c r="RCR763" s="31"/>
      <c r="RCS763" s="31"/>
      <c r="RCT763" s="31"/>
      <c r="RCU763" s="31"/>
      <c r="RCV763" s="31"/>
      <c r="RCW763" s="31"/>
      <c r="RCX763" s="31"/>
      <c r="RCY763" s="31"/>
      <c r="RCZ763" s="31"/>
      <c r="RDA763" s="31"/>
      <c r="RDB763" s="31"/>
      <c r="RDC763" s="31"/>
      <c r="RDD763" s="31"/>
      <c r="RDE763" s="31"/>
      <c r="RDF763" s="31"/>
      <c r="RDG763" s="31"/>
      <c r="RDH763" s="31"/>
      <c r="RDI763" s="31"/>
      <c r="RDJ763" s="31"/>
      <c r="RDK763" s="31"/>
      <c r="RDL763" s="31"/>
      <c r="RDM763" s="31"/>
      <c r="RDN763" s="31"/>
      <c r="RDO763" s="31"/>
      <c r="RDP763" s="31"/>
      <c r="RDQ763" s="31"/>
      <c r="RDR763" s="31"/>
      <c r="RDS763" s="31"/>
      <c r="RDT763" s="31"/>
      <c r="RDU763" s="31"/>
      <c r="RDV763" s="31"/>
      <c r="RDW763" s="31"/>
      <c r="RDX763" s="31"/>
      <c r="RDY763" s="31"/>
      <c r="RDZ763" s="31"/>
      <c r="REA763" s="31"/>
      <c r="REB763" s="31"/>
      <c r="REC763" s="31"/>
      <c r="RED763" s="31"/>
      <c r="REE763" s="31"/>
      <c r="REF763" s="31"/>
      <c r="REG763" s="31"/>
      <c r="REH763" s="31"/>
      <c r="REI763" s="31"/>
      <c r="REJ763" s="31"/>
      <c r="REK763" s="31"/>
      <c r="REL763" s="31"/>
      <c r="REM763" s="31"/>
      <c r="REN763" s="31"/>
      <c r="REO763" s="31"/>
      <c r="REP763" s="31"/>
      <c r="REQ763" s="31"/>
      <c r="RER763" s="31"/>
      <c r="RES763" s="31"/>
      <c r="RET763" s="31"/>
      <c r="REU763" s="31"/>
      <c r="REV763" s="31"/>
      <c r="REW763" s="31"/>
      <c r="REX763" s="31"/>
      <c r="REY763" s="31"/>
      <c r="REZ763" s="31"/>
      <c r="RFA763" s="31"/>
      <c r="RFB763" s="31"/>
      <c r="RFC763" s="31"/>
      <c r="RFD763" s="31"/>
      <c r="RFE763" s="31"/>
      <c r="RFF763" s="31"/>
      <c r="RFG763" s="31"/>
      <c r="RFH763" s="31"/>
      <c r="RFI763" s="31"/>
      <c r="RFJ763" s="31"/>
      <c r="RFK763" s="31"/>
      <c r="RFL763" s="31"/>
      <c r="RFM763" s="31"/>
      <c r="RFN763" s="31"/>
      <c r="RFO763" s="31"/>
      <c r="RFP763" s="31"/>
      <c r="RFQ763" s="31"/>
      <c r="RFR763" s="31"/>
      <c r="RFS763" s="31"/>
      <c r="RFT763" s="31"/>
      <c r="RFU763" s="31"/>
      <c r="RFV763" s="31"/>
      <c r="RFW763" s="31"/>
      <c r="RFX763" s="31"/>
      <c r="RFY763" s="31"/>
      <c r="RFZ763" s="31"/>
      <c r="RGA763" s="31"/>
      <c r="RGB763" s="31"/>
      <c r="RGC763" s="31"/>
      <c r="RGD763" s="31"/>
      <c r="RGE763" s="31"/>
      <c r="RGF763" s="31"/>
      <c r="RGG763" s="31"/>
      <c r="RGH763" s="31"/>
      <c r="RGI763" s="31"/>
      <c r="RGJ763" s="31"/>
      <c r="RGK763" s="31"/>
      <c r="RGL763" s="31"/>
      <c r="RGM763" s="31"/>
      <c r="RGN763" s="31"/>
      <c r="RGO763" s="31"/>
      <c r="RGP763" s="31"/>
      <c r="RGQ763" s="31"/>
      <c r="RGR763" s="31"/>
      <c r="RGS763" s="31"/>
      <c r="RGT763" s="31"/>
      <c r="RGU763" s="31"/>
      <c r="RGV763" s="31"/>
      <c r="RGW763" s="31"/>
      <c r="RGX763" s="31"/>
      <c r="RGY763" s="31"/>
      <c r="RGZ763" s="31"/>
      <c r="RHA763" s="31"/>
      <c r="RHB763" s="31"/>
      <c r="RHC763" s="31"/>
      <c r="RHD763" s="31"/>
      <c r="RHE763" s="31"/>
      <c r="RHF763" s="31"/>
      <c r="RHG763" s="31"/>
      <c r="RHH763" s="31"/>
      <c r="RHI763" s="31"/>
      <c r="RHJ763" s="31"/>
      <c r="RHK763" s="31"/>
      <c r="RHL763" s="31"/>
      <c r="RHM763" s="31"/>
      <c r="RHN763" s="31"/>
      <c r="RHO763" s="31"/>
      <c r="RHP763" s="31"/>
      <c r="RHQ763" s="31"/>
      <c r="RHR763" s="31"/>
      <c r="RHS763" s="31"/>
      <c r="RHT763" s="31"/>
      <c r="RHU763" s="31"/>
      <c r="RHV763" s="31"/>
      <c r="RHW763" s="31"/>
      <c r="RHX763" s="31"/>
      <c r="RHY763" s="31"/>
      <c r="RHZ763" s="31"/>
      <c r="RIA763" s="31"/>
      <c r="RIB763" s="31"/>
      <c r="RIC763" s="31"/>
      <c r="RID763" s="31"/>
      <c r="RIE763" s="31"/>
      <c r="RIF763" s="31"/>
      <c r="RIG763" s="31"/>
      <c r="RIH763" s="31"/>
      <c r="RII763" s="31"/>
      <c r="RIJ763" s="31"/>
      <c r="RIK763" s="31"/>
      <c r="RIL763" s="31"/>
      <c r="RIM763" s="31"/>
      <c r="RIN763" s="31"/>
      <c r="RIO763" s="31"/>
      <c r="RIP763" s="31"/>
      <c r="RIQ763" s="31"/>
      <c r="RIR763" s="31"/>
      <c r="RIS763" s="31"/>
      <c r="RIT763" s="31"/>
      <c r="RIU763" s="31"/>
      <c r="RIV763" s="31"/>
      <c r="RIW763" s="31"/>
      <c r="RIX763" s="31"/>
      <c r="RIY763" s="31"/>
      <c r="RIZ763" s="31"/>
      <c r="RJA763" s="31"/>
      <c r="RJB763" s="31"/>
      <c r="RJC763" s="31"/>
      <c r="RJD763" s="31"/>
      <c r="RJE763" s="31"/>
      <c r="RJF763" s="31"/>
      <c r="RJG763" s="31"/>
      <c r="RJH763" s="31"/>
      <c r="RJI763" s="31"/>
      <c r="RJJ763" s="31"/>
      <c r="RJK763" s="31"/>
      <c r="RJL763" s="31"/>
      <c r="RJM763" s="31"/>
      <c r="RJN763" s="31"/>
      <c r="RJO763" s="31"/>
      <c r="RJP763" s="31"/>
      <c r="RJQ763" s="31"/>
      <c r="RJR763" s="31"/>
      <c r="RJS763" s="31"/>
      <c r="RJT763" s="31"/>
      <c r="RJU763" s="31"/>
      <c r="RJV763" s="31"/>
      <c r="RJW763" s="31"/>
      <c r="RJX763" s="31"/>
      <c r="RJY763" s="31"/>
      <c r="RJZ763" s="31"/>
      <c r="RKA763" s="31"/>
      <c r="RKB763" s="31"/>
      <c r="RKC763" s="31"/>
      <c r="RKD763" s="31"/>
      <c r="RKE763" s="31"/>
      <c r="RKF763" s="31"/>
      <c r="RKG763" s="31"/>
      <c r="RKH763" s="31"/>
      <c r="RKI763" s="31"/>
      <c r="RKJ763" s="31"/>
      <c r="RKK763" s="31"/>
      <c r="RKL763" s="31"/>
      <c r="RKM763" s="31"/>
      <c r="RKN763" s="31"/>
      <c r="RKO763" s="31"/>
      <c r="RKP763" s="31"/>
      <c r="RKQ763" s="31"/>
      <c r="RKR763" s="31"/>
      <c r="RKS763" s="31"/>
      <c r="RKT763" s="31"/>
      <c r="RKU763" s="31"/>
      <c r="RKV763" s="31"/>
      <c r="RKW763" s="31"/>
      <c r="RKX763" s="31"/>
      <c r="RKY763" s="31"/>
      <c r="RKZ763" s="31"/>
      <c r="RLA763" s="31"/>
      <c r="RLB763" s="31"/>
      <c r="RLC763" s="31"/>
      <c r="RLD763" s="31"/>
      <c r="RLE763" s="31"/>
      <c r="RLF763" s="31"/>
      <c r="RLG763" s="31"/>
      <c r="RLH763" s="31"/>
      <c r="RLI763" s="31"/>
      <c r="RLJ763" s="31"/>
      <c r="RLK763" s="31"/>
      <c r="RLL763" s="31"/>
      <c r="RLM763" s="31"/>
      <c r="RLN763" s="31"/>
      <c r="RLO763" s="31"/>
      <c r="RLP763" s="31"/>
      <c r="RLQ763" s="31"/>
      <c r="RLR763" s="31"/>
      <c r="RLS763" s="31"/>
      <c r="RLT763" s="31"/>
      <c r="RLU763" s="31"/>
      <c r="RLV763" s="31"/>
      <c r="RLW763" s="31"/>
      <c r="RLX763" s="31"/>
      <c r="RLY763" s="31"/>
      <c r="RLZ763" s="31"/>
      <c r="RMA763" s="31"/>
      <c r="RMB763" s="31"/>
      <c r="RMC763" s="31"/>
      <c r="RMD763" s="31"/>
      <c r="RME763" s="31"/>
      <c r="RMF763" s="31"/>
      <c r="RMG763" s="31"/>
      <c r="RMH763" s="31"/>
      <c r="RMI763" s="31"/>
      <c r="RMJ763" s="31"/>
      <c r="RMK763" s="31"/>
      <c r="RML763" s="31"/>
      <c r="RMM763" s="31"/>
      <c r="RMN763" s="31"/>
      <c r="RMO763" s="31"/>
      <c r="RMP763" s="31"/>
      <c r="RMQ763" s="31"/>
      <c r="RMR763" s="31"/>
      <c r="RMS763" s="31"/>
      <c r="RMT763" s="31"/>
      <c r="RMU763" s="31"/>
      <c r="RMV763" s="31"/>
      <c r="RMW763" s="31"/>
      <c r="RMX763" s="31"/>
      <c r="RMY763" s="31"/>
      <c r="RMZ763" s="31"/>
      <c r="RNA763" s="31"/>
      <c r="RNB763" s="31"/>
      <c r="RNC763" s="31"/>
      <c r="RND763" s="31"/>
      <c r="RNE763" s="31"/>
      <c r="RNF763" s="31"/>
      <c r="RNG763" s="31"/>
      <c r="RNH763" s="31"/>
      <c r="RNI763" s="31"/>
      <c r="RNJ763" s="31"/>
      <c r="RNK763" s="31"/>
      <c r="RNL763" s="31"/>
      <c r="RNM763" s="31"/>
      <c r="RNN763" s="31"/>
      <c r="RNO763" s="31"/>
      <c r="RNP763" s="31"/>
      <c r="RNQ763" s="31"/>
      <c r="RNR763" s="31"/>
      <c r="RNS763" s="31"/>
      <c r="RNT763" s="31"/>
      <c r="RNU763" s="31"/>
      <c r="RNV763" s="31"/>
      <c r="RNW763" s="31"/>
      <c r="RNX763" s="31"/>
      <c r="RNY763" s="31"/>
      <c r="RNZ763" s="31"/>
      <c r="ROA763" s="31"/>
      <c r="ROB763" s="31"/>
      <c r="ROC763" s="31"/>
      <c r="ROD763" s="31"/>
      <c r="ROE763" s="31"/>
      <c r="ROF763" s="31"/>
      <c r="ROG763" s="31"/>
      <c r="ROH763" s="31"/>
      <c r="ROI763" s="31"/>
      <c r="ROJ763" s="31"/>
      <c r="ROK763" s="31"/>
      <c r="ROL763" s="31"/>
      <c r="ROM763" s="31"/>
      <c r="RON763" s="31"/>
      <c r="ROO763" s="31"/>
      <c r="ROP763" s="31"/>
      <c r="ROQ763" s="31"/>
      <c r="ROR763" s="31"/>
      <c r="ROS763" s="31"/>
      <c r="ROT763" s="31"/>
      <c r="ROU763" s="31"/>
      <c r="ROV763" s="31"/>
      <c r="ROW763" s="31"/>
      <c r="ROX763" s="31"/>
      <c r="ROY763" s="31"/>
      <c r="ROZ763" s="31"/>
      <c r="RPA763" s="31"/>
      <c r="RPB763" s="31"/>
      <c r="RPC763" s="31"/>
      <c r="RPD763" s="31"/>
      <c r="RPE763" s="31"/>
      <c r="RPF763" s="31"/>
      <c r="RPG763" s="31"/>
      <c r="RPH763" s="31"/>
      <c r="RPI763" s="31"/>
      <c r="RPJ763" s="31"/>
      <c r="RPK763" s="31"/>
      <c r="RPL763" s="31"/>
      <c r="RPM763" s="31"/>
      <c r="RPN763" s="31"/>
      <c r="RPO763" s="31"/>
      <c r="RPP763" s="31"/>
      <c r="RPQ763" s="31"/>
      <c r="RPR763" s="31"/>
      <c r="RPS763" s="31"/>
      <c r="RPT763" s="31"/>
      <c r="RPU763" s="31"/>
      <c r="RPV763" s="31"/>
      <c r="RPW763" s="31"/>
      <c r="RPX763" s="31"/>
      <c r="RPY763" s="31"/>
      <c r="RPZ763" s="31"/>
      <c r="RQA763" s="31"/>
      <c r="RQB763" s="31"/>
      <c r="RQC763" s="31"/>
      <c r="RQD763" s="31"/>
      <c r="RQE763" s="31"/>
      <c r="RQF763" s="31"/>
      <c r="RQG763" s="31"/>
      <c r="RQH763" s="31"/>
      <c r="RQI763" s="31"/>
      <c r="RQJ763" s="31"/>
      <c r="RQK763" s="31"/>
      <c r="RQL763" s="31"/>
      <c r="RQM763" s="31"/>
      <c r="RQN763" s="31"/>
      <c r="RQO763" s="31"/>
      <c r="RQP763" s="31"/>
      <c r="RQQ763" s="31"/>
      <c r="RQR763" s="31"/>
      <c r="RQS763" s="31"/>
      <c r="RQT763" s="31"/>
      <c r="RQU763" s="31"/>
      <c r="RQV763" s="31"/>
      <c r="RQW763" s="31"/>
      <c r="RQX763" s="31"/>
      <c r="RQY763" s="31"/>
      <c r="RQZ763" s="31"/>
      <c r="RRA763" s="31"/>
      <c r="RRB763" s="31"/>
      <c r="RRC763" s="31"/>
      <c r="RRD763" s="31"/>
      <c r="RRE763" s="31"/>
      <c r="RRF763" s="31"/>
      <c r="RRG763" s="31"/>
      <c r="RRH763" s="31"/>
      <c r="RRI763" s="31"/>
      <c r="RRJ763" s="31"/>
      <c r="RRK763" s="31"/>
      <c r="RRL763" s="31"/>
      <c r="RRM763" s="31"/>
      <c r="RRN763" s="31"/>
      <c r="RRO763" s="31"/>
      <c r="RRP763" s="31"/>
      <c r="RRQ763" s="31"/>
      <c r="RRR763" s="31"/>
      <c r="RRS763" s="31"/>
      <c r="RRT763" s="31"/>
      <c r="RRU763" s="31"/>
      <c r="RRV763" s="31"/>
      <c r="RRW763" s="31"/>
      <c r="RRX763" s="31"/>
      <c r="RRY763" s="31"/>
      <c r="RRZ763" s="31"/>
      <c r="RSA763" s="31"/>
      <c r="RSB763" s="31"/>
      <c r="RSC763" s="31"/>
      <c r="RSD763" s="31"/>
      <c r="RSE763" s="31"/>
      <c r="RSF763" s="31"/>
      <c r="RSG763" s="31"/>
      <c r="RSH763" s="31"/>
      <c r="RSI763" s="31"/>
      <c r="RSJ763" s="31"/>
      <c r="RSK763" s="31"/>
      <c r="RSL763" s="31"/>
      <c r="RSM763" s="31"/>
      <c r="RSN763" s="31"/>
      <c r="RSO763" s="31"/>
      <c r="RSP763" s="31"/>
      <c r="RSQ763" s="31"/>
      <c r="RSR763" s="31"/>
      <c r="RSS763" s="31"/>
      <c r="RST763" s="31"/>
      <c r="RSU763" s="31"/>
      <c r="RSV763" s="31"/>
      <c r="RSW763" s="31"/>
      <c r="RSX763" s="31"/>
      <c r="RSY763" s="31"/>
      <c r="RSZ763" s="31"/>
      <c r="RTA763" s="31"/>
      <c r="RTB763" s="31"/>
      <c r="RTC763" s="31"/>
      <c r="RTD763" s="31"/>
      <c r="RTE763" s="31"/>
      <c r="RTF763" s="31"/>
      <c r="RTG763" s="31"/>
      <c r="RTH763" s="31"/>
      <c r="RTI763" s="31"/>
      <c r="RTJ763" s="31"/>
      <c r="RTK763" s="31"/>
      <c r="RTL763" s="31"/>
      <c r="RTM763" s="31"/>
      <c r="RTN763" s="31"/>
      <c r="RTO763" s="31"/>
      <c r="RTP763" s="31"/>
      <c r="RTQ763" s="31"/>
      <c r="RTR763" s="31"/>
      <c r="RTS763" s="31"/>
      <c r="RTT763" s="31"/>
      <c r="RTU763" s="31"/>
      <c r="RTV763" s="31"/>
      <c r="RTW763" s="31"/>
      <c r="RTX763" s="31"/>
      <c r="RTY763" s="31"/>
      <c r="RTZ763" s="31"/>
      <c r="RUA763" s="31"/>
      <c r="RUB763" s="31"/>
      <c r="RUC763" s="31"/>
      <c r="RUD763" s="31"/>
      <c r="RUE763" s="31"/>
      <c r="RUF763" s="31"/>
      <c r="RUG763" s="31"/>
      <c r="RUH763" s="31"/>
      <c r="RUI763" s="31"/>
      <c r="RUJ763" s="31"/>
      <c r="RUK763" s="31"/>
      <c r="RUL763" s="31"/>
      <c r="RUM763" s="31"/>
      <c r="RUN763" s="31"/>
      <c r="RUO763" s="31"/>
      <c r="RUP763" s="31"/>
      <c r="RUQ763" s="31"/>
      <c r="RUR763" s="31"/>
      <c r="RUS763" s="31"/>
      <c r="RUT763" s="31"/>
      <c r="RUU763" s="31"/>
      <c r="RUV763" s="31"/>
      <c r="RUW763" s="31"/>
      <c r="RUX763" s="31"/>
      <c r="RUY763" s="31"/>
      <c r="RUZ763" s="31"/>
      <c r="RVA763" s="31"/>
      <c r="RVB763" s="31"/>
      <c r="RVC763" s="31"/>
      <c r="RVD763" s="31"/>
      <c r="RVE763" s="31"/>
      <c r="RVF763" s="31"/>
      <c r="RVG763" s="31"/>
      <c r="RVH763" s="31"/>
      <c r="RVI763" s="31"/>
      <c r="RVJ763" s="31"/>
      <c r="RVK763" s="31"/>
      <c r="RVL763" s="31"/>
      <c r="RVM763" s="31"/>
      <c r="RVN763" s="31"/>
      <c r="RVO763" s="31"/>
      <c r="RVP763" s="31"/>
      <c r="RVQ763" s="31"/>
      <c r="RVR763" s="31"/>
      <c r="RVS763" s="31"/>
      <c r="RVT763" s="31"/>
      <c r="RVU763" s="31"/>
      <c r="RVV763" s="31"/>
      <c r="RVW763" s="31"/>
      <c r="RVX763" s="31"/>
      <c r="RVY763" s="31"/>
      <c r="RVZ763" s="31"/>
      <c r="RWA763" s="31"/>
      <c r="RWB763" s="31"/>
      <c r="RWC763" s="31"/>
      <c r="RWD763" s="31"/>
      <c r="RWE763" s="31"/>
      <c r="RWF763" s="31"/>
      <c r="RWG763" s="31"/>
      <c r="RWH763" s="31"/>
      <c r="RWI763" s="31"/>
      <c r="RWJ763" s="31"/>
      <c r="RWK763" s="31"/>
      <c r="RWL763" s="31"/>
      <c r="RWM763" s="31"/>
      <c r="RWN763" s="31"/>
      <c r="RWO763" s="31"/>
      <c r="RWP763" s="31"/>
      <c r="RWQ763" s="31"/>
      <c r="RWR763" s="31"/>
      <c r="RWS763" s="31"/>
      <c r="RWT763" s="31"/>
      <c r="RWU763" s="31"/>
      <c r="RWV763" s="31"/>
      <c r="RWW763" s="31"/>
      <c r="RWX763" s="31"/>
      <c r="RWY763" s="31"/>
      <c r="RWZ763" s="31"/>
      <c r="RXA763" s="31"/>
      <c r="RXB763" s="31"/>
      <c r="RXC763" s="31"/>
      <c r="RXD763" s="31"/>
      <c r="RXE763" s="31"/>
      <c r="RXF763" s="31"/>
      <c r="RXG763" s="31"/>
      <c r="RXH763" s="31"/>
      <c r="RXI763" s="31"/>
      <c r="RXJ763" s="31"/>
      <c r="RXK763" s="31"/>
      <c r="RXL763" s="31"/>
      <c r="RXM763" s="31"/>
      <c r="RXN763" s="31"/>
      <c r="RXO763" s="31"/>
      <c r="RXP763" s="31"/>
      <c r="RXQ763" s="31"/>
      <c r="RXR763" s="31"/>
      <c r="RXS763" s="31"/>
      <c r="RXT763" s="31"/>
      <c r="RXU763" s="31"/>
      <c r="RXV763" s="31"/>
      <c r="RXW763" s="31"/>
      <c r="RXX763" s="31"/>
      <c r="RXY763" s="31"/>
      <c r="RXZ763" s="31"/>
      <c r="RYA763" s="31"/>
      <c r="RYB763" s="31"/>
      <c r="RYC763" s="31"/>
      <c r="RYD763" s="31"/>
      <c r="RYE763" s="31"/>
      <c r="RYF763" s="31"/>
      <c r="RYG763" s="31"/>
      <c r="RYH763" s="31"/>
      <c r="RYI763" s="31"/>
      <c r="RYJ763" s="31"/>
      <c r="RYK763" s="31"/>
      <c r="RYL763" s="31"/>
      <c r="RYM763" s="31"/>
      <c r="RYN763" s="31"/>
      <c r="RYO763" s="31"/>
      <c r="RYP763" s="31"/>
      <c r="RYQ763" s="31"/>
      <c r="RYR763" s="31"/>
      <c r="RYS763" s="31"/>
      <c r="RYT763" s="31"/>
      <c r="RYU763" s="31"/>
      <c r="RYV763" s="31"/>
      <c r="RYW763" s="31"/>
      <c r="RYX763" s="31"/>
      <c r="RYY763" s="31"/>
      <c r="RYZ763" s="31"/>
      <c r="RZA763" s="31"/>
      <c r="RZB763" s="31"/>
      <c r="RZC763" s="31"/>
      <c r="RZD763" s="31"/>
      <c r="RZE763" s="31"/>
      <c r="RZF763" s="31"/>
      <c r="RZG763" s="31"/>
      <c r="RZH763" s="31"/>
      <c r="RZI763" s="31"/>
      <c r="RZJ763" s="31"/>
      <c r="RZK763" s="31"/>
      <c r="RZL763" s="31"/>
      <c r="RZM763" s="31"/>
      <c r="RZN763" s="31"/>
      <c r="RZO763" s="31"/>
      <c r="RZP763" s="31"/>
      <c r="RZQ763" s="31"/>
      <c r="RZR763" s="31"/>
      <c r="RZS763" s="31"/>
      <c r="RZT763" s="31"/>
      <c r="RZU763" s="31"/>
      <c r="RZV763" s="31"/>
      <c r="RZW763" s="31"/>
      <c r="RZX763" s="31"/>
      <c r="RZY763" s="31"/>
      <c r="RZZ763" s="31"/>
      <c r="SAA763" s="31"/>
      <c r="SAB763" s="31"/>
      <c r="SAC763" s="31"/>
      <c r="SAD763" s="31"/>
      <c r="SAE763" s="31"/>
      <c r="SAF763" s="31"/>
      <c r="SAG763" s="31"/>
      <c r="SAH763" s="31"/>
      <c r="SAI763" s="31"/>
      <c r="SAJ763" s="31"/>
      <c r="SAK763" s="31"/>
      <c r="SAL763" s="31"/>
      <c r="SAM763" s="31"/>
      <c r="SAN763" s="31"/>
      <c r="SAO763" s="31"/>
      <c r="SAP763" s="31"/>
      <c r="SAQ763" s="31"/>
      <c r="SAR763" s="31"/>
      <c r="SAS763" s="31"/>
      <c r="SAT763" s="31"/>
      <c r="SAU763" s="31"/>
      <c r="SAV763" s="31"/>
      <c r="SAW763" s="31"/>
      <c r="SAX763" s="31"/>
      <c r="SAY763" s="31"/>
      <c r="SAZ763" s="31"/>
      <c r="SBA763" s="31"/>
      <c r="SBB763" s="31"/>
      <c r="SBC763" s="31"/>
      <c r="SBD763" s="31"/>
      <c r="SBE763" s="31"/>
      <c r="SBF763" s="31"/>
      <c r="SBG763" s="31"/>
      <c r="SBH763" s="31"/>
      <c r="SBI763" s="31"/>
      <c r="SBJ763" s="31"/>
      <c r="SBK763" s="31"/>
      <c r="SBL763" s="31"/>
      <c r="SBM763" s="31"/>
      <c r="SBN763" s="31"/>
      <c r="SBO763" s="31"/>
      <c r="SBP763" s="31"/>
      <c r="SBQ763" s="31"/>
      <c r="SBR763" s="31"/>
      <c r="SBS763" s="31"/>
      <c r="SBT763" s="31"/>
      <c r="SBU763" s="31"/>
      <c r="SBV763" s="31"/>
      <c r="SBW763" s="31"/>
      <c r="SBX763" s="31"/>
      <c r="SBY763" s="31"/>
      <c r="SBZ763" s="31"/>
      <c r="SCA763" s="31"/>
      <c r="SCB763" s="31"/>
      <c r="SCC763" s="31"/>
      <c r="SCD763" s="31"/>
      <c r="SCE763" s="31"/>
      <c r="SCF763" s="31"/>
      <c r="SCG763" s="31"/>
      <c r="SCH763" s="31"/>
      <c r="SCI763" s="31"/>
      <c r="SCJ763" s="31"/>
      <c r="SCK763" s="31"/>
      <c r="SCL763" s="31"/>
      <c r="SCM763" s="31"/>
      <c r="SCN763" s="31"/>
      <c r="SCO763" s="31"/>
      <c r="SCP763" s="31"/>
      <c r="SCQ763" s="31"/>
      <c r="SCR763" s="31"/>
      <c r="SCS763" s="31"/>
      <c r="SCT763" s="31"/>
      <c r="SCU763" s="31"/>
      <c r="SCV763" s="31"/>
      <c r="SCW763" s="31"/>
      <c r="SCX763" s="31"/>
      <c r="SCY763" s="31"/>
      <c r="SCZ763" s="31"/>
      <c r="SDA763" s="31"/>
      <c r="SDB763" s="31"/>
      <c r="SDC763" s="31"/>
      <c r="SDD763" s="31"/>
      <c r="SDE763" s="31"/>
      <c r="SDF763" s="31"/>
      <c r="SDG763" s="31"/>
      <c r="SDH763" s="31"/>
      <c r="SDI763" s="31"/>
      <c r="SDJ763" s="31"/>
      <c r="SDK763" s="31"/>
      <c r="SDL763" s="31"/>
      <c r="SDM763" s="31"/>
      <c r="SDN763" s="31"/>
      <c r="SDO763" s="31"/>
      <c r="SDP763" s="31"/>
      <c r="SDQ763" s="31"/>
      <c r="SDR763" s="31"/>
      <c r="SDS763" s="31"/>
      <c r="SDT763" s="31"/>
      <c r="SDU763" s="31"/>
      <c r="SDV763" s="31"/>
      <c r="SDW763" s="31"/>
      <c r="SDX763" s="31"/>
      <c r="SDY763" s="31"/>
      <c r="SDZ763" s="31"/>
      <c r="SEA763" s="31"/>
      <c r="SEB763" s="31"/>
      <c r="SEC763" s="31"/>
      <c r="SED763" s="31"/>
      <c r="SEE763" s="31"/>
      <c r="SEF763" s="31"/>
      <c r="SEG763" s="31"/>
      <c r="SEH763" s="31"/>
      <c r="SEI763" s="31"/>
      <c r="SEJ763" s="31"/>
      <c r="SEK763" s="31"/>
      <c r="SEL763" s="31"/>
      <c r="SEM763" s="31"/>
      <c r="SEN763" s="31"/>
      <c r="SEO763" s="31"/>
      <c r="SEP763" s="31"/>
      <c r="SEQ763" s="31"/>
      <c r="SER763" s="31"/>
      <c r="SES763" s="31"/>
      <c r="SET763" s="31"/>
      <c r="SEU763" s="31"/>
      <c r="SEV763" s="31"/>
      <c r="SEW763" s="31"/>
      <c r="SEX763" s="31"/>
      <c r="SEY763" s="31"/>
      <c r="SEZ763" s="31"/>
      <c r="SFA763" s="31"/>
      <c r="SFB763" s="31"/>
      <c r="SFC763" s="31"/>
      <c r="SFD763" s="31"/>
      <c r="SFE763" s="31"/>
      <c r="SFF763" s="31"/>
      <c r="SFG763" s="31"/>
      <c r="SFH763" s="31"/>
      <c r="SFI763" s="31"/>
      <c r="SFJ763" s="31"/>
      <c r="SFK763" s="31"/>
      <c r="SFL763" s="31"/>
      <c r="SFM763" s="31"/>
      <c r="SFN763" s="31"/>
      <c r="SFO763" s="31"/>
      <c r="SFP763" s="31"/>
      <c r="SFQ763" s="31"/>
      <c r="SFR763" s="31"/>
      <c r="SFS763" s="31"/>
      <c r="SFT763" s="31"/>
      <c r="SFU763" s="31"/>
      <c r="SFV763" s="31"/>
      <c r="SFW763" s="31"/>
      <c r="SFX763" s="31"/>
      <c r="SFY763" s="31"/>
      <c r="SFZ763" s="31"/>
      <c r="SGA763" s="31"/>
      <c r="SGB763" s="31"/>
      <c r="SGC763" s="31"/>
      <c r="SGD763" s="31"/>
      <c r="SGE763" s="31"/>
      <c r="SGF763" s="31"/>
      <c r="SGG763" s="31"/>
      <c r="SGH763" s="31"/>
      <c r="SGI763" s="31"/>
      <c r="SGJ763" s="31"/>
      <c r="SGK763" s="31"/>
      <c r="SGL763" s="31"/>
      <c r="SGM763" s="31"/>
      <c r="SGN763" s="31"/>
      <c r="SGO763" s="31"/>
      <c r="SGP763" s="31"/>
      <c r="SGQ763" s="31"/>
      <c r="SGR763" s="31"/>
      <c r="SGS763" s="31"/>
      <c r="SGT763" s="31"/>
      <c r="SGU763" s="31"/>
      <c r="SGV763" s="31"/>
      <c r="SGW763" s="31"/>
      <c r="SGX763" s="31"/>
      <c r="SGY763" s="31"/>
      <c r="SGZ763" s="31"/>
      <c r="SHA763" s="31"/>
      <c r="SHB763" s="31"/>
      <c r="SHC763" s="31"/>
      <c r="SHD763" s="31"/>
      <c r="SHE763" s="31"/>
      <c r="SHF763" s="31"/>
      <c r="SHG763" s="31"/>
      <c r="SHH763" s="31"/>
      <c r="SHI763" s="31"/>
      <c r="SHJ763" s="31"/>
      <c r="SHK763" s="31"/>
      <c r="SHL763" s="31"/>
      <c r="SHM763" s="31"/>
      <c r="SHN763" s="31"/>
      <c r="SHO763" s="31"/>
      <c r="SHP763" s="31"/>
      <c r="SHQ763" s="31"/>
      <c r="SHR763" s="31"/>
      <c r="SHS763" s="31"/>
      <c r="SHT763" s="31"/>
      <c r="SHU763" s="31"/>
      <c r="SHV763" s="31"/>
      <c r="SHW763" s="31"/>
      <c r="SHX763" s="31"/>
      <c r="SHY763" s="31"/>
      <c r="SHZ763" s="31"/>
      <c r="SIA763" s="31"/>
      <c r="SIB763" s="31"/>
      <c r="SIC763" s="31"/>
      <c r="SID763" s="31"/>
      <c r="SIE763" s="31"/>
      <c r="SIF763" s="31"/>
      <c r="SIG763" s="31"/>
      <c r="SIH763" s="31"/>
      <c r="SII763" s="31"/>
      <c r="SIJ763" s="31"/>
      <c r="SIK763" s="31"/>
      <c r="SIL763" s="31"/>
      <c r="SIM763" s="31"/>
      <c r="SIN763" s="31"/>
      <c r="SIO763" s="31"/>
      <c r="SIP763" s="31"/>
      <c r="SIQ763" s="31"/>
      <c r="SIR763" s="31"/>
      <c r="SIS763" s="31"/>
      <c r="SIT763" s="31"/>
      <c r="SIU763" s="31"/>
      <c r="SIV763" s="31"/>
      <c r="SIW763" s="31"/>
      <c r="SIX763" s="31"/>
      <c r="SIY763" s="31"/>
      <c r="SIZ763" s="31"/>
      <c r="SJA763" s="31"/>
      <c r="SJB763" s="31"/>
      <c r="SJC763" s="31"/>
      <c r="SJD763" s="31"/>
      <c r="SJE763" s="31"/>
      <c r="SJF763" s="31"/>
      <c r="SJG763" s="31"/>
      <c r="SJH763" s="31"/>
      <c r="SJI763" s="31"/>
      <c r="SJJ763" s="31"/>
      <c r="SJK763" s="31"/>
      <c r="SJL763" s="31"/>
      <c r="SJM763" s="31"/>
      <c r="SJN763" s="31"/>
      <c r="SJO763" s="31"/>
      <c r="SJP763" s="31"/>
      <c r="SJQ763" s="31"/>
      <c r="SJR763" s="31"/>
      <c r="SJS763" s="31"/>
      <c r="SJT763" s="31"/>
      <c r="SJU763" s="31"/>
      <c r="SJV763" s="31"/>
      <c r="SJW763" s="31"/>
      <c r="SJX763" s="31"/>
      <c r="SJY763" s="31"/>
      <c r="SJZ763" s="31"/>
      <c r="SKA763" s="31"/>
      <c r="SKB763" s="31"/>
      <c r="SKC763" s="31"/>
      <c r="SKD763" s="31"/>
      <c r="SKE763" s="31"/>
      <c r="SKF763" s="31"/>
      <c r="SKG763" s="31"/>
      <c r="SKH763" s="31"/>
      <c r="SKI763" s="31"/>
      <c r="SKJ763" s="31"/>
      <c r="SKK763" s="31"/>
      <c r="SKL763" s="31"/>
      <c r="SKM763" s="31"/>
      <c r="SKN763" s="31"/>
      <c r="SKO763" s="31"/>
      <c r="SKP763" s="31"/>
      <c r="SKQ763" s="31"/>
      <c r="SKR763" s="31"/>
      <c r="SKS763" s="31"/>
      <c r="SKT763" s="31"/>
      <c r="SKU763" s="31"/>
      <c r="SKV763" s="31"/>
      <c r="SKW763" s="31"/>
      <c r="SKX763" s="31"/>
      <c r="SKY763" s="31"/>
      <c r="SKZ763" s="31"/>
      <c r="SLA763" s="31"/>
      <c r="SLB763" s="31"/>
      <c r="SLC763" s="31"/>
      <c r="SLD763" s="31"/>
      <c r="SLE763" s="31"/>
      <c r="SLF763" s="31"/>
      <c r="SLG763" s="31"/>
      <c r="SLH763" s="31"/>
      <c r="SLI763" s="31"/>
      <c r="SLJ763" s="31"/>
      <c r="SLK763" s="31"/>
      <c r="SLL763" s="31"/>
      <c r="SLM763" s="31"/>
      <c r="SLN763" s="31"/>
      <c r="SLO763" s="31"/>
      <c r="SLP763" s="31"/>
      <c r="SLQ763" s="31"/>
      <c r="SLR763" s="31"/>
      <c r="SLS763" s="31"/>
      <c r="SLT763" s="31"/>
      <c r="SLU763" s="31"/>
      <c r="SLV763" s="31"/>
      <c r="SLW763" s="31"/>
      <c r="SLX763" s="31"/>
      <c r="SLY763" s="31"/>
      <c r="SLZ763" s="31"/>
      <c r="SMA763" s="31"/>
      <c r="SMB763" s="31"/>
      <c r="SMC763" s="31"/>
      <c r="SMD763" s="31"/>
      <c r="SME763" s="31"/>
      <c r="SMF763" s="31"/>
      <c r="SMG763" s="31"/>
      <c r="SMH763" s="31"/>
      <c r="SMI763" s="31"/>
      <c r="SMJ763" s="31"/>
      <c r="SMK763" s="31"/>
      <c r="SML763" s="31"/>
      <c r="SMM763" s="31"/>
      <c r="SMN763" s="31"/>
      <c r="SMO763" s="31"/>
      <c r="SMP763" s="31"/>
      <c r="SMQ763" s="31"/>
      <c r="SMR763" s="31"/>
      <c r="SMS763" s="31"/>
      <c r="SMT763" s="31"/>
      <c r="SMU763" s="31"/>
      <c r="SMV763" s="31"/>
      <c r="SMW763" s="31"/>
      <c r="SMX763" s="31"/>
      <c r="SMY763" s="31"/>
      <c r="SMZ763" s="31"/>
      <c r="SNA763" s="31"/>
      <c r="SNB763" s="31"/>
      <c r="SNC763" s="31"/>
      <c r="SND763" s="31"/>
      <c r="SNE763" s="31"/>
      <c r="SNF763" s="31"/>
      <c r="SNG763" s="31"/>
      <c r="SNH763" s="31"/>
      <c r="SNI763" s="31"/>
      <c r="SNJ763" s="31"/>
      <c r="SNK763" s="31"/>
      <c r="SNL763" s="31"/>
      <c r="SNM763" s="31"/>
      <c r="SNN763" s="31"/>
      <c r="SNO763" s="31"/>
      <c r="SNP763" s="31"/>
      <c r="SNQ763" s="31"/>
      <c r="SNR763" s="31"/>
      <c r="SNS763" s="31"/>
      <c r="SNT763" s="31"/>
      <c r="SNU763" s="31"/>
      <c r="SNV763" s="31"/>
      <c r="SNW763" s="31"/>
      <c r="SNX763" s="31"/>
      <c r="SNY763" s="31"/>
      <c r="SNZ763" s="31"/>
      <c r="SOA763" s="31"/>
      <c r="SOB763" s="31"/>
      <c r="SOC763" s="31"/>
      <c r="SOD763" s="31"/>
      <c r="SOE763" s="31"/>
      <c r="SOF763" s="31"/>
      <c r="SOG763" s="31"/>
      <c r="SOH763" s="31"/>
      <c r="SOI763" s="31"/>
      <c r="SOJ763" s="31"/>
      <c r="SOK763" s="31"/>
      <c r="SOL763" s="31"/>
      <c r="SOM763" s="31"/>
      <c r="SON763" s="31"/>
      <c r="SOO763" s="31"/>
      <c r="SOP763" s="31"/>
      <c r="SOQ763" s="31"/>
      <c r="SOR763" s="31"/>
      <c r="SOS763" s="31"/>
      <c r="SOT763" s="31"/>
      <c r="SOU763" s="31"/>
      <c r="SOV763" s="31"/>
      <c r="SOW763" s="31"/>
      <c r="SOX763" s="31"/>
      <c r="SOY763" s="31"/>
      <c r="SOZ763" s="31"/>
      <c r="SPA763" s="31"/>
      <c r="SPB763" s="31"/>
      <c r="SPC763" s="31"/>
      <c r="SPD763" s="31"/>
      <c r="SPE763" s="31"/>
      <c r="SPF763" s="31"/>
      <c r="SPG763" s="31"/>
      <c r="SPH763" s="31"/>
      <c r="SPI763" s="31"/>
      <c r="SPJ763" s="31"/>
      <c r="SPK763" s="31"/>
      <c r="SPL763" s="31"/>
      <c r="SPM763" s="31"/>
      <c r="SPN763" s="31"/>
      <c r="SPO763" s="31"/>
      <c r="SPP763" s="31"/>
      <c r="SPQ763" s="31"/>
      <c r="SPR763" s="31"/>
      <c r="SPS763" s="31"/>
      <c r="SPT763" s="31"/>
      <c r="SPU763" s="31"/>
      <c r="SPV763" s="31"/>
      <c r="SPW763" s="31"/>
      <c r="SPX763" s="31"/>
      <c r="SPY763" s="31"/>
      <c r="SPZ763" s="31"/>
      <c r="SQA763" s="31"/>
      <c r="SQB763" s="31"/>
      <c r="SQC763" s="31"/>
      <c r="SQD763" s="31"/>
      <c r="SQE763" s="31"/>
      <c r="SQF763" s="31"/>
      <c r="SQG763" s="31"/>
      <c r="SQH763" s="31"/>
      <c r="SQI763" s="31"/>
      <c r="SQJ763" s="31"/>
      <c r="SQK763" s="31"/>
      <c r="SQL763" s="31"/>
      <c r="SQM763" s="31"/>
      <c r="SQN763" s="31"/>
      <c r="SQO763" s="31"/>
      <c r="SQP763" s="31"/>
      <c r="SQQ763" s="31"/>
      <c r="SQR763" s="31"/>
      <c r="SQS763" s="31"/>
      <c r="SQT763" s="31"/>
      <c r="SQU763" s="31"/>
      <c r="SQV763" s="31"/>
      <c r="SQW763" s="31"/>
      <c r="SQX763" s="31"/>
      <c r="SQY763" s="31"/>
      <c r="SQZ763" s="31"/>
      <c r="SRA763" s="31"/>
      <c r="SRB763" s="31"/>
      <c r="SRC763" s="31"/>
      <c r="SRD763" s="31"/>
      <c r="SRE763" s="31"/>
      <c r="SRF763" s="31"/>
      <c r="SRG763" s="31"/>
      <c r="SRH763" s="31"/>
      <c r="SRI763" s="31"/>
      <c r="SRJ763" s="31"/>
      <c r="SRK763" s="31"/>
      <c r="SRL763" s="31"/>
      <c r="SRM763" s="31"/>
      <c r="SRN763" s="31"/>
      <c r="SRO763" s="31"/>
      <c r="SRP763" s="31"/>
      <c r="SRQ763" s="31"/>
      <c r="SRR763" s="31"/>
      <c r="SRS763" s="31"/>
      <c r="SRT763" s="31"/>
      <c r="SRU763" s="31"/>
      <c r="SRV763" s="31"/>
      <c r="SRW763" s="31"/>
      <c r="SRX763" s="31"/>
      <c r="SRY763" s="31"/>
      <c r="SRZ763" s="31"/>
      <c r="SSA763" s="31"/>
      <c r="SSB763" s="31"/>
      <c r="SSC763" s="31"/>
      <c r="SSD763" s="31"/>
      <c r="SSE763" s="31"/>
      <c r="SSF763" s="31"/>
      <c r="SSG763" s="31"/>
      <c r="SSH763" s="31"/>
      <c r="SSI763" s="31"/>
      <c r="SSJ763" s="31"/>
      <c r="SSK763" s="31"/>
      <c r="SSL763" s="31"/>
      <c r="SSM763" s="31"/>
      <c r="SSN763" s="31"/>
      <c r="SSO763" s="31"/>
      <c r="SSP763" s="31"/>
      <c r="SSQ763" s="31"/>
      <c r="SSR763" s="31"/>
      <c r="SSS763" s="31"/>
      <c r="SST763" s="31"/>
      <c r="SSU763" s="31"/>
      <c r="SSV763" s="31"/>
      <c r="SSW763" s="31"/>
      <c r="SSX763" s="31"/>
      <c r="SSY763" s="31"/>
      <c r="SSZ763" s="31"/>
      <c r="STA763" s="31"/>
      <c r="STB763" s="31"/>
      <c r="STC763" s="31"/>
      <c r="STD763" s="31"/>
      <c r="STE763" s="31"/>
      <c r="STF763" s="31"/>
      <c r="STG763" s="31"/>
      <c r="STH763" s="31"/>
      <c r="STI763" s="31"/>
      <c r="STJ763" s="31"/>
      <c r="STK763" s="31"/>
      <c r="STL763" s="31"/>
      <c r="STM763" s="31"/>
      <c r="STN763" s="31"/>
      <c r="STO763" s="31"/>
      <c r="STP763" s="31"/>
      <c r="STQ763" s="31"/>
      <c r="STR763" s="31"/>
      <c r="STS763" s="31"/>
      <c r="STT763" s="31"/>
      <c r="STU763" s="31"/>
      <c r="STV763" s="31"/>
      <c r="STW763" s="31"/>
      <c r="STX763" s="31"/>
      <c r="STY763" s="31"/>
      <c r="STZ763" s="31"/>
      <c r="SUA763" s="31"/>
      <c r="SUB763" s="31"/>
      <c r="SUC763" s="31"/>
      <c r="SUD763" s="31"/>
      <c r="SUE763" s="31"/>
      <c r="SUF763" s="31"/>
      <c r="SUG763" s="31"/>
      <c r="SUH763" s="31"/>
      <c r="SUI763" s="31"/>
      <c r="SUJ763" s="31"/>
      <c r="SUK763" s="31"/>
      <c r="SUL763" s="31"/>
      <c r="SUM763" s="31"/>
      <c r="SUN763" s="31"/>
      <c r="SUO763" s="31"/>
      <c r="SUP763" s="31"/>
      <c r="SUQ763" s="31"/>
      <c r="SUR763" s="31"/>
      <c r="SUS763" s="31"/>
      <c r="SUT763" s="31"/>
      <c r="SUU763" s="31"/>
      <c r="SUV763" s="31"/>
      <c r="SUW763" s="31"/>
      <c r="SUX763" s="31"/>
      <c r="SUY763" s="31"/>
      <c r="SUZ763" s="31"/>
      <c r="SVA763" s="31"/>
      <c r="SVB763" s="31"/>
      <c r="SVC763" s="31"/>
      <c r="SVD763" s="31"/>
      <c r="SVE763" s="31"/>
      <c r="SVF763" s="31"/>
      <c r="SVG763" s="31"/>
      <c r="SVH763" s="31"/>
      <c r="SVI763" s="31"/>
      <c r="SVJ763" s="31"/>
      <c r="SVK763" s="31"/>
      <c r="SVL763" s="31"/>
      <c r="SVM763" s="31"/>
      <c r="SVN763" s="31"/>
      <c r="SVO763" s="31"/>
      <c r="SVP763" s="31"/>
      <c r="SVQ763" s="31"/>
      <c r="SVR763" s="31"/>
      <c r="SVS763" s="31"/>
      <c r="SVT763" s="31"/>
      <c r="SVU763" s="31"/>
      <c r="SVV763" s="31"/>
      <c r="SVW763" s="31"/>
      <c r="SVX763" s="31"/>
      <c r="SVY763" s="31"/>
      <c r="SVZ763" s="31"/>
      <c r="SWA763" s="31"/>
      <c r="SWB763" s="31"/>
      <c r="SWC763" s="31"/>
      <c r="SWD763" s="31"/>
      <c r="SWE763" s="31"/>
      <c r="SWF763" s="31"/>
      <c r="SWG763" s="31"/>
      <c r="SWH763" s="31"/>
      <c r="SWI763" s="31"/>
      <c r="SWJ763" s="31"/>
      <c r="SWK763" s="31"/>
      <c r="SWL763" s="31"/>
      <c r="SWM763" s="31"/>
      <c r="SWN763" s="31"/>
      <c r="SWO763" s="31"/>
      <c r="SWP763" s="31"/>
      <c r="SWQ763" s="31"/>
      <c r="SWR763" s="31"/>
      <c r="SWS763" s="31"/>
      <c r="SWT763" s="31"/>
      <c r="SWU763" s="31"/>
      <c r="SWV763" s="31"/>
      <c r="SWW763" s="31"/>
      <c r="SWX763" s="31"/>
      <c r="SWY763" s="31"/>
      <c r="SWZ763" s="31"/>
      <c r="SXA763" s="31"/>
      <c r="SXB763" s="31"/>
      <c r="SXC763" s="31"/>
      <c r="SXD763" s="31"/>
      <c r="SXE763" s="31"/>
      <c r="SXF763" s="31"/>
      <c r="SXG763" s="31"/>
      <c r="SXH763" s="31"/>
      <c r="SXI763" s="31"/>
      <c r="SXJ763" s="31"/>
      <c r="SXK763" s="31"/>
      <c r="SXL763" s="31"/>
      <c r="SXM763" s="31"/>
      <c r="SXN763" s="31"/>
      <c r="SXO763" s="31"/>
      <c r="SXP763" s="31"/>
      <c r="SXQ763" s="31"/>
      <c r="SXR763" s="31"/>
      <c r="SXS763" s="31"/>
      <c r="SXT763" s="31"/>
      <c r="SXU763" s="31"/>
      <c r="SXV763" s="31"/>
      <c r="SXW763" s="31"/>
      <c r="SXX763" s="31"/>
      <c r="SXY763" s="31"/>
      <c r="SXZ763" s="31"/>
      <c r="SYA763" s="31"/>
      <c r="SYB763" s="31"/>
      <c r="SYC763" s="31"/>
      <c r="SYD763" s="31"/>
      <c r="SYE763" s="31"/>
      <c r="SYF763" s="31"/>
      <c r="SYG763" s="31"/>
      <c r="SYH763" s="31"/>
      <c r="SYI763" s="31"/>
      <c r="SYJ763" s="31"/>
      <c r="SYK763" s="31"/>
      <c r="SYL763" s="31"/>
      <c r="SYM763" s="31"/>
      <c r="SYN763" s="31"/>
      <c r="SYO763" s="31"/>
      <c r="SYP763" s="31"/>
      <c r="SYQ763" s="31"/>
      <c r="SYR763" s="31"/>
      <c r="SYS763" s="31"/>
      <c r="SYT763" s="31"/>
      <c r="SYU763" s="31"/>
      <c r="SYV763" s="31"/>
      <c r="SYW763" s="31"/>
      <c r="SYX763" s="31"/>
      <c r="SYY763" s="31"/>
      <c r="SYZ763" s="31"/>
      <c r="SZA763" s="31"/>
      <c r="SZB763" s="31"/>
      <c r="SZC763" s="31"/>
      <c r="SZD763" s="31"/>
      <c r="SZE763" s="31"/>
      <c r="SZF763" s="31"/>
      <c r="SZG763" s="31"/>
      <c r="SZH763" s="31"/>
      <c r="SZI763" s="31"/>
      <c r="SZJ763" s="31"/>
      <c r="SZK763" s="31"/>
      <c r="SZL763" s="31"/>
      <c r="SZM763" s="31"/>
      <c r="SZN763" s="31"/>
      <c r="SZO763" s="31"/>
      <c r="SZP763" s="31"/>
      <c r="SZQ763" s="31"/>
      <c r="SZR763" s="31"/>
      <c r="SZS763" s="31"/>
      <c r="SZT763" s="31"/>
      <c r="SZU763" s="31"/>
      <c r="SZV763" s="31"/>
      <c r="SZW763" s="31"/>
      <c r="SZX763" s="31"/>
      <c r="SZY763" s="31"/>
      <c r="SZZ763" s="31"/>
      <c r="TAA763" s="31"/>
      <c r="TAB763" s="31"/>
      <c r="TAC763" s="31"/>
      <c r="TAD763" s="31"/>
      <c r="TAE763" s="31"/>
      <c r="TAF763" s="31"/>
      <c r="TAG763" s="31"/>
      <c r="TAH763" s="31"/>
      <c r="TAI763" s="31"/>
      <c r="TAJ763" s="31"/>
      <c r="TAK763" s="31"/>
      <c r="TAL763" s="31"/>
      <c r="TAM763" s="31"/>
      <c r="TAN763" s="31"/>
      <c r="TAO763" s="31"/>
      <c r="TAP763" s="31"/>
      <c r="TAQ763" s="31"/>
      <c r="TAR763" s="31"/>
      <c r="TAS763" s="31"/>
      <c r="TAT763" s="31"/>
      <c r="TAU763" s="31"/>
      <c r="TAV763" s="31"/>
      <c r="TAW763" s="31"/>
      <c r="TAX763" s="31"/>
      <c r="TAY763" s="31"/>
      <c r="TAZ763" s="31"/>
      <c r="TBA763" s="31"/>
      <c r="TBB763" s="31"/>
      <c r="TBC763" s="31"/>
      <c r="TBD763" s="31"/>
      <c r="TBE763" s="31"/>
      <c r="TBF763" s="31"/>
      <c r="TBG763" s="31"/>
      <c r="TBH763" s="31"/>
      <c r="TBI763" s="31"/>
      <c r="TBJ763" s="31"/>
      <c r="TBK763" s="31"/>
      <c r="TBL763" s="31"/>
      <c r="TBM763" s="31"/>
      <c r="TBN763" s="31"/>
      <c r="TBO763" s="31"/>
      <c r="TBP763" s="31"/>
      <c r="TBQ763" s="31"/>
      <c r="TBR763" s="31"/>
      <c r="TBS763" s="31"/>
      <c r="TBT763" s="31"/>
      <c r="TBU763" s="31"/>
      <c r="TBV763" s="31"/>
      <c r="TBW763" s="31"/>
      <c r="TBX763" s="31"/>
      <c r="TBY763" s="31"/>
      <c r="TBZ763" s="31"/>
      <c r="TCA763" s="31"/>
      <c r="TCB763" s="31"/>
      <c r="TCC763" s="31"/>
      <c r="TCD763" s="31"/>
      <c r="TCE763" s="31"/>
      <c r="TCF763" s="31"/>
      <c r="TCG763" s="31"/>
      <c r="TCH763" s="31"/>
      <c r="TCI763" s="31"/>
      <c r="TCJ763" s="31"/>
      <c r="TCK763" s="31"/>
      <c r="TCL763" s="31"/>
      <c r="TCM763" s="31"/>
      <c r="TCN763" s="31"/>
      <c r="TCO763" s="31"/>
      <c r="TCP763" s="31"/>
      <c r="TCQ763" s="31"/>
      <c r="TCR763" s="31"/>
      <c r="TCS763" s="31"/>
      <c r="TCT763" s="31"/>
      <c r="TCU763" s="31"/>
      <c r="TCV763" s="31"/>
      <c r="TCW763" s="31"/>
      <c r="TCX763" s="31"/>
      <c r="TCY763" s="31"/>
      <c r="TCZ763" s="31"/>
      <c r="TDA763" s="31"/>
      <c r="TDB763" s="31"/>
      <c r="TDC763" s="31"/>
      <c r="TDD763" s="31"/>
      <c r="TDE763" s="31"/>
      <c r="TDF763" s="31"/>
      <c r="TDG763" s="31"/>
      <c r="TDH763" s="31"/>
      <c r="TDI763" s="31"/>
      <c r="TDJ763" s="31"/>
      <c r="TDK763" s="31"/>
      <c r="TDL763" s="31"/>
      <c r="TDM763" s="31"/>
      <c r="TDN763" s="31"/>
      <c r="TDO763" s="31"/>
      <c r="TDP763" s="31"/>
      <c r="TDQ763" s="31"/>
      <c r="TDR763" s="31"/>
      <c r="TDS763" s="31"/>
      <c r="TDT763" s="31"/>
      <c r="TDU763" s="31"/>
      <c r="TDV763" s="31"/>
      <c r="TDW763" s="31"/>
      <c r="TDX763" s="31"/>
      <c r="TDY763" s="31"/>
      <c r="TDZ763" s="31"/>
      <c r="TEA763" s="31"/>
      <c r="TEB763" s="31"/>
      <c r="TEC763" s="31"/>
      <c r="TED763" s="31"/>
      <c r="TEE763" s="31"/>
      <c r="TEF763" s="31"/>
      <c r="TEG763" s="31"/>
      <c r="TEH763" s="31"/>
      <c r="TEI763" s="31"/>
      <c r="TEJ763" s="31"/>
      <c r="TEK763" s="31"/>
      <c r="TEL763" s="31"/>
      <c r="TEM763" s="31"/>
      <c r="TEN763" s="31"/>
      <c r="TEO763" s="31"/>
      <c r="TEP763" s="31"/>
      <c r="TEQ763" s="31"/>
      <c r="TER763" s="31"/>
      <c r="TES763" s="31"/>
      <c r="TET763" s="31"/>
      <c r="TEU763" s="31"/>
      <c r="TEV763" s="31"/>
      <c r="TEW763" s="31"/>
      <c r="TEX763" s="31"/>
      <c r="TEY763" s="31"/>
      <c r="TEZ763" s="31"/>
      <c r="TFA763" s="31"/>
      <c r="TFB763" s="31"/>
      <c r="TFC763" s="31"/>
      <c r="TFD763" s="31"/>
      <c r="TFE763" s="31"/>
      <c r="TFF763" s="31"/>
      <c r="TFG763" s="31"/>
      <c r="TFH763" s="31"/>
      <c r="TFI763" s="31"/>
      <c r="TFJ763" s="31"/>
      <c r="TFK763" s="31"/>
      <c r="TFL763" s="31"/>
      <c r="TFM763" s="31"/>
      <c r="TFN763" s="31"/>
      <c r="TFO763" s="31"/>
      <c r="TFP763" s="31"/>
      <c r="TFQ763" s="31"/>
      <c r="TFR763" s="31"/>
      <c r="TFS763" s="31"/>
      <c r="TFT763" s="31"/>
      <c r="TFU763" s="31"/>
      <c r="TFV763" s="31"/>
      <c r="TFW763" s="31"/>
      <c r="TFX763" s="31"/>
      <c r="TFY763" s="31"/>
      <c r="TFZ763" s="31"/>
      <c r="TGA763" s="31"/>
      <c r="TGB763" s="31"/>
      <c r="TGC763" s="31"/>
      <c r="TGD763" s="31"/>
      <c r="TGE763" s="31"/>
      <c r="TGF763" s="31"/>
      <c r="TGG763" s="31"/>
      <c r="TGH763" s="31"/>
      <c r="TGI763" s="31"/>
      <c r="TGJ763" s="31"/>
      <c r="TGK763" s="31"/>
      <c r="TGL763" s="31"/>
      <c r="TGM763" s="31"/>
      <c r="TGN763" s="31"/>
      <c r="TGO763" s="31"/>
      <c r="TGP763" s="31"/>
      <c r="TGQ763" s="31"/>
      <c r="TGR763" s="31"/>
      <c r="TGS763" s="31"/>
      <c r="TGT763" s="31"/>
      <c r="TGU763" s="31"/>
      <c r="TGV763" s="31"/>
      <c r="TGW763" s="31"/>
      <c r="TGX763" s="31"/>
      <c r="TGY763" s="31"/>
      <c r="TGZ763" s="31"/>
      <c r="THA763" s="31"/>
      <c r="THB763" s="31"/>
      <c r="THC763" s="31"/>
      <c r="THD763" s="31"/>
      <c r="THE763" s="31"/>
      <c r="THF763" s="31"/>
      <c r="THG763" s="31"/>
      <c r="THH763" s="31"/>
      <c r="THI763" s="31"/>
      <c r="THJ763" s="31"/>
      <c r="THK763" s="31"/>
      <c r="THL763" s="31"/>
      <c r="THM763" s="31"/>
      <c r="THN763" s="31"/>
      <c r="THO763" s="31"/>
      <c r="THP763" s="31"/>
      <c r="THQ763" s="31"/>
      <c r="THR763" s="31"/>
      <c r="THS763" s="31"/>
      <c r="THT763" s="31"/>
      <c r="THU763" s="31"/>
      <c r="THV763" s="31"/>
      <c r="THW763" s="31"/>
      <c r="THX763" s="31"/>
      <c r="THY763" s="31"/>
      <c r="THZ763" s="31"/>
      <c r="TIA763" s="31"/>
      <c r="TIB763" s="31"/>
      <c r="TIC763" s="31"/>
      <c r="TID763" s="31"/>
      <c r="TIE763" s="31"/>
      <c r="TIF763" s="31"/>
      <c r="TIG763" s="31"/>
      <c r="TIH763" s="31"/>
      <c r="TII763" s="31"/>
      <c r="TIJ763" s="31"/>
      <c r="TIK763" s="31"/>
      <c r="TIL763" s="31"/>
      <c r="TIM763" s="31"/>
      <c r="TIN763" s="31"/>
      <c r="TIO763" s="31"/>
      <c r="TIP763" s="31"/>
      <c r="TIQ763" s="31"/>
      <c r="TIR763" s="31"/>
      <c r="TIS763" s="31"/>
      <c r="TIT763" s="31"/>
      <c r="TIU763" s="31"/>
      <c r="TIV763" s="31"/>
      <c r="TIW763" s="31"/>
      <c r="TIX763" s="31"/>
      <c r="TIY763" s="31"/>
      <c r="TIZ763" s="31"/>
      <c r="TJA763" s="31"/>
      <c r="TJB763" s="31"/>
      <c r="TJC763" s="31"/>
      <c r="TJD763" s="31"/>
      <c r="TJE763" s="31"/>
      <c r="TJF763" s="31"/>
      <c r="TJG763" s="31"/>
      <c r="TJH763" s="31"/>
      <c r="TJI763" s="31"/>
      <c r="TJJ763" s="31"/>
      <c r="TJK763" s="31"/>
      <c r="TJL763" s="31"/>
      <c r="TJM763" s="31"/>
      <c r="TJN763" s="31"/>
      <c r="TJO763" s="31"/>
      <c r="TJP763" s="31"/>
      <c r="TJQ763" s="31"/>
      <c r="TJR763" s="31"/>
      <c r="TJS763" s="31"/>
      <c r="TJT763" s="31"/>
      <c r="TJU763" s="31"/>
      <c r="TJV763" s="31"/>
      <c r="TJW763" s="31"/>
      <c r="TJX763" s="31"/>
      <c r="TJY763" s="31"/>
      <c r="TJZ763" s="31"/>
      <c r="TKA763" s="31"/>
      <c r="TKB763" s="31"/>
      <c r="TKC763" s="31"/>
      <c r="TKD763" s="31"/>
      <c r="TKE763" s="31"/>
      <c r="TKF763" s="31"/>
      <c r="TKG763" s="31"/>
      <c r="TKH763" s="31"/>
      <c r="TKI763" s="31"/>
      <c r="TKJ763" s="31"/>
      <c r="TKK763" s="31"/>
      <c r="TKL763" s="31"/>
      <c r="TKM763" s="31"/>
      <c r="TKN763" s="31"/>
      <c r="TKO763" s="31"/>
      <c r="TKP763" s="31"/>
      <c r="TKQ763" s="31"/>
      <c r="TKR763" s="31"/>
      <c r="TKS763" s="31"/>
      <c r="TKT763" s="31"/>
      <c r="TKU763" s="31"/>
      <c r="TKV763" s="31"/>
      <c r="TKW763" s="31"/>
      <c r="TKX763" s="31"/>
      <c r="TKY763" s="31"/>
      <c r="TKZ763" s="31"/>
      <c r="TLA763" s="31"/>
      <c r="TLB763" s="31"/>
      <c r="TLC763" s="31"/>
      <c r="TLD763" s="31"/>
      <c r="TLE763" s="31"/>
      <c r="TLF763" s="31"/>
      <c r="TLG763" s="31"/>
      <c r="TLH763" s="31"/>
      <c r="TLI763" s="31"/>
      <c r="TLJ763" s="31"/>
      <c r="TLK763" s="31"/>
      <c r="TLL763" s="31"/>
      <c r="TLM763" s="31"/>
      <c r="TLN763" s="31"/>
      <c r="TLO763" s="31"/>
      <c r="TLP763" s="31"/>
      <c r="TLQ763" s="31"/>
      <c r="TLR763" s="31"/>
      <c r="TLS763" s="31"/>
      <c r="TLT763" s="31"/>
      <c r="TLU763" s="31"/>
      <c r="TLV763" s="31"/>
      <c r="TLW763" s="31"/>
      <c r="TLX763" s="31"/>
      <c r="TLY763" s="31"/>
      <c r="TLZ763" s="31"/>
      <c r="TMA763" s="31"/>
      <c r="TMB763" s="31"/>
      <c r="TMC763" s="31"/>
      <c r="TMD763" s="31"/>
      <c r="TME763" s="31"/>
      <c r="TMF763" s="31"/>
      <c r="TMG763" s="31"/>
      <c r="TMH763" s="31"/>
      <c r="TMI763" s="31"/>
      <c r="TMJ763" s="31"/>
      <c r="TMK763" s="31"/>
      <c r="TML763" s="31"/>
      <c r="TMM763" s="31"/>
      <c r="TMN763" s="31"/>
      <c r="TMO763" s="31"/>
      <c r="TMP763" s="31"/>
      <c r="TMQ763" s="31"/>
      <c r="TMR763" s="31"/>
      <c r="TMS763" s="31"/>
      <c r="TMT763" s="31"/>
      <c r="TMU763" s="31"/>
      <c r="TMV763" s="31"/>
      <c r="TMW763" s="31"/>
      <c r="TMX763" s="31"/>
      <c r="TMY763" s="31"/>
      <c r="TMZ763" s="31"/>
      <c r="TNA763" s="31"/>
      <c r="TNB763" s="31"/>
      <c r="TNC763" s="31"/>
      <c r="TND763" s="31"/>
      <c r="TNE763" s="31"/>
      <c r="TNF763" s="31"/>
      <c r="TNG763" s="31"/>
      <c r="TNH763" s="31"/>
      <c r="TNI763" s="31"/>
      <c r="TNJ763" s="31"/>
      <c r="TNK763" s="31"/>
      <c r="TNL763" s="31"/>
      <c r="TNM763" s="31"/>
      <c r="TNN763" s="31"/>
      <c r="TNO763" s="31"/>
      <c r="TNP763" s="31"/>
      <c r="TNQ763" s="31"/>
      <c r="TNR763" s="31"/>
      <c r="TNS763" s="31"/>
      <c r="TNT763" s="31"/>
      <c r="TNU763" s="31"/>
      <c r="TNV763" s="31"/>
      <c r="TNW763" s="31"/>
      <c r="TNX763" s="31"/>
      <c r="TNY763" s="31"/>
      <c r="TNZ763" s="31"/>
      <c r="TOA763" s="31"/>
      <c r="TOB763" s="31"/>
      <c r="TOC763" s="31"/>
      <c r="TOD763" s="31"/>
      <c r="TOE763" s="31"/>
      <c r="TOF763" s="31"/>
      <c r="TOG763" s="31"/>
      <c r="TOH763" s="31"/>
      <c r="TOI763" s="31"/>
      <c r="TOJ763" s="31"/>
      <c r="TOK763" s="31"/>
      <c r="TOL763" s="31"/>
      <c r="TOM763" s="31"/>
      <c r="TON763" s="31"/>
      <c r="TOO763" s="31"/>
      <c r="TOP763" s="31"/>
      <c r="TOQ763" s="31"/>
      <c r="TOR763" s="31"/>
      <c r="TOS763" s="31"/>
      <c r="TOT763" s="31"/>
      <c r="TOU763" s="31"/>
      <c r="TOV763" s="31"/>
      <c r="TOW763" s="31"/>
      <c r="TOX763" s="31"/>
      <c r="TOY763" s="31"/>
      <c r="TOZ763" s="31"/>
      <c r="TPA763" s="31"/>
      <c r="TPB763" s="31"/>
      <c r="TPC763" s="31"/>
      <c r="TPD763" s="31"/>
      <c r="TPE763" s="31"/>
      <c r="TPF763" s="31"/>
      <c r="TPG763" s="31"/>
      <c r="TPH763" s="31"/>
      <c r="TPI763" s="31"/>
      <c r="TPJ763" s="31"/>
      <c r="TPK763" s="31"/>
      <c r="TPL763" s="31"/>
      <c r="TPM763" s="31"/>
      <c r="TPN763" s="31"/>
      <c r="TPO763" s="31"/>
      <c r="TPP763" s="31"/>
      <c r="TPQ763" s="31"/>
      <c r="TPR763" s="31"/>
      <c r="TPS763" s="31"/>
      <c r="TPT763" s="31"/>
      <c r="TPU763" s="31"/>
      <c r="TPV763" s="31"/>
      <c r="TPW763" s="31"/>
      <c r="TPX763" s="31"/>
      <c r="TPY763" s="31"/>
      <c r="TPZ763" s="31"/>
      <c r="TQA763" s="31"/>
      <c r="TQB763" s="31"/>
      <c r="TQC763" s="31"/>
      <c r="TQD763" s="31"/>
      <c r="TQE763" s="31"/>
      <c r="TQF763" s="31"/>
      <c r="TQG763" s="31"/>
      <c r="TQH763" s="31"/>
      <c r="TQI763" s="31"/>
      <c r="TQJ763" s="31"/>
      <c r="TQK763" s="31"/>
      <c r="TQL763" s="31"/>
      <c r="TQM763" s="31"/>
      <c r="TQN763" s="31"/>
      <c r="TQO763" s="31"/>
      <c r="TQP763" s="31"/>
      <c r="TQQ763" s="31"/>
      <c r="TQR763" s="31"/>
      <c r="TQS763" s="31"/>
      <c r="TQT763" s="31"/>
      <c r="TQU763" s="31"/>
      <c r="TQV763" s="31"/>
      <c r="TQW763" s="31"/>
      <c r="TQX763" s="31"/>
      <c r="TQY763" s="31"/>
      <c r="TQZ763" s="31"/>
      <c r="TRA763" s="31"/>
      <c r="TRB763" s="31"/>
      <c r="TRC763" s="31"/>
      <c r="TRD763" s="31"/>
      <c r="TRE763" s="31"/>
      <c r="TRF763" s="31"/>
      <c r="TRG763" s="31"/>
      <c r="TRH763" s="31"/>
      <c r="TRI763" s="31"/>
      <c r="TRJ763" s="31"/>
      <c r="TRK763" s="31"/>
      <c r="TRL763" s="31"/>
      <c r="TRM763" s="31"/>
      <c r="TRN763" s="31"/>
      <c r="TRO763" s="31"/>
      <c r="TRP763" s="31"/>
      <c r="TRQ763" s="31"/>
      <c r="TRR763" s="31"/>
      <c r="TRS763" s="31"/>
      <c r="TRT763" s="31"/>
      <c r="TRU763" s="31"/>
      <c r="TRV763" s="31"/>
      <c r="TRW763" s="31"/>
      <c r="TRX763" s="31"/>
      <c r="TRY763" s="31"/>
      <c r="TRZ763" s="31"/>
      <c r="TSA763" s="31"/>
      <c r="TSB763" s="31"/>
      <c r="TSC763" s="31"/>
      <c r="TSD763" s="31"/>
      <c r="TSE763" s="31"/>
      <c r="TSF763" s="31"/>
      <c r="TSG763" s="31"/>
      <c r="TSH763" s="31"/>
      <c r="TSI763" s="31"/>
      <c r="TSJ763" s="31"/>
      <c r="TSK763" s="31"/>
      <c r="TSL763" s="31"/>
      <c r="TSM763" s="31"/>
      <c r="TSN763" s="31"/>
      <c r="TSO763" s="31"/>
      <c r="TSP763" s="31"/>
      <c r="TSQ763" s="31"/>
      <c r="TSR763" s="31"/>
      <c r="TSS763" s="31"/>
      <c r="TST763" s="31"/>
      <c r="TSU763" s="31"/>
      <c r="TSV763" s="31"/>
      <c r="TSW763" s="31"/>
      <c r="TSX763" s="31"/>
      <c r="TSY763" s="31"/>
      <c r="TSZ763" s="31"/>
      <c r="TTA763" s="31"/>
      <c r="TTB763" s="31"/>
      <c r="TTC763" s="31"/>
      <c r="TTD763" s="31"/>
      <c r="TTE763" s="31"/>
      <c r="TTF763" s="31"/>
      <c r="TTG763" s="31"/>
      <c r="TTH763" s="31"/>
      <c r="TTI763" s="31"/>
      <c r="TTJ763" s="31"/>
      <c r="TTK763" s="31"/>
      <c r="TTL763" s="31"/>
      <c r="TTM763" s="31"/>
      <c r="TTN763" s="31"/>
      <c r="TTO763" s="31"/>
      <c r="TTP763" s="31"/>
      <c r="TTQ763" s="31"/>
      <c r="TTR763" s="31"/>
      <c r="TTS763" s="31"/>
      <c r="TTT763" s="31"/>
      <c r="TTU763" s="31"/>
      <c r="TTV763" s="31"/>
      <c r="TTW763" s="31"/>
      <c r="TTX763" s="31"/>
      <c r="TTY763" s="31"/>
      <c r="TTZ763" s="31"/>
      <c r="TUA763" s="31"/>
      <c r="TUB763" s="31"/>
      <c r="TUC763" s="31"/>
      <c r="TUD763" s="31"/>
      <c r="TUE763" s="31"/>
      <c r="TUF763" s="31"/>
      <c r="TUG763" s="31"/>
      <c r="TUH763" s="31"/>
      <c r="TUI763" s="31"/>
      <c r="TUJ763" s="31"/>
      <c r="TUK763" s="31"/>
      <c r="TUL763" s="31"/>
      <c r="TUM763" s="31"/>
      <c r="TUN763" s="31"/>
      <c r="TUO763" s="31"/>
      <c r="TUP763" s="31"/>
      <c r="TUQ763" s="31"/>
      <c r="TUR763" s="31"/>
      <c r="TUS763" s="31"/>
      <c r="TUT763" s="31"/>
      <c r="TUU763" s="31"/>
      <c r="TUV763" s="31"/>
      <c r="TUW763" s="31"/>
      <c r="TUX763" s="31"/>
      <c r="TUY763" s="31"/>
      <c r="TUZ763" s="31"/>
      <c r="TVA763" s="31"/>
      <c r="TVB763" s="31"/>
      <c r="TVC763" s="31"/>
      <c r="TVD763" s="31"/>
      <c r="TVE763" s="31"/>
      <c r="TVF763" s="31"/>
      <c r="TVG763" s="31"/>
      <c r="TVH763" s="31"/>
      <c r="TVI763" s="31"/>
      <c r="TVJ763" s="31"/>
      <c r="TVK763" s="31"/>
      <c r="TVL763" s="31"/>
      <c r="TVM763" s="31"/>
      <c r="TVN763" s="31"/>
      <c r="TVO763" s="31"/>
      <c r="TVP763" s="31"/>
      <c r="TVQ763" s="31"/>
      <c r="TVR763" s="31"/>
      <c r="TVS763" s="31"/>
      <c r="TVT763" s="31"/>
      <c r="TVU763" s="31"/>
      <c r="TVV763" s="31"/>
      <c r="TVW763" s="31"/>
      <c r="TVX763" s="31"/>
      <c r="TVY763" s="31"/>
      <c r="TVZ763" s="31"/>
      <c r="TWA763" s="31"/>
      <c r="TWB763" s="31"/>
      <c r="TWC763" s="31"/>
      <c r="TWD763" s="31"/>
      <c r="TWE763" s="31"/>
      <c r="TWF763" s="31"/>
      <c r="TWG763" s="31"/>
      <c r="TWH763" s="31"/>
      <c r="TWI763" s="31"/>
      <c r="TWJ763" s="31"/>
      <c r="TWK763" s="31"/>
      <c r="TWL763" s="31"/>
      <c r="TWM763" s="31"/>
      <c r="TWN763" s="31"/>
      <c r="TWO763" s="31"/>
      <c r="TWP763" s="31"/>
      <c r="TWQ763" s="31"/>
      <c r="TWR763" s="31"/>
      <c r="TWS763" s="31"/>
      <c r="TWT763" s="31"/>
      <c r="TWU763" s="31"/>
      <c r="TWV763" s="31"/>
      <c r="TWW763" s="31"/>
      <c r="TWX763" s="31"/>
      <c r="TWY763" s="31"/>
      <c r="TWZ763" s="31"/>
      <c r="TXA763" s="31"/>
      <c r="TXB763" s="31"/>
      <c r="TXC763" s="31"/>
      <c r="TXD763" s="31"/>
      <c r="TXE763" s="31"/>
      <c r="TXF763" s="31"/>
      <c r="TXG763" s="31"/>
      <c r="TXH763" s="31"/>
      <c r="TXI763" s="31"/>
      <c r="TXJ763" s="31"/>
      <c r="TXK763" s="31"/>
      <c r="TXL763" s="31"/>
      <c r="TXM763" s="31"/>
      <c r="TXN763" s="31"/>
      <c r="TXO763" s="31"/>
      <c r="TXP763" s="31"/>
      <c r="TXQ763" s="31"/>
      <c r="TXR763" s="31"/>
      <c r="TXS763" s="31"/>
      <c r="TXT763" s="31"/>
      <c r="TXU763" s="31"/>
      <c r="TXV763" s="31"/>
      <c r="TXW763" s="31"/>
      <c r="TXX763" s="31"/>
      <c r="TXY763" s="31"/>
      <c r="TXZ763" s="31"/>
      <c r="TYA763" s="31"/>
      <c r="TYB763" s="31"/>
      <c r="TYC763" s="31"/>
      <c r="TYD763" s="31"/>
      <c r="TYE763" s="31"/>
      <c r="TYF763" s="31"/>
      <c r="TYG763" s="31"/>
      <c r="TYH763" s="31"/>
      <c r="TYI763" s="31"/>
      <c r="TYJ763" s="31"/>
      <c r="TYK763" s="31"/>
      <c r="TYL763" s="31"/>
      <c r="TYM763" s="31"/>
      <c r="TYN763" s="31"/>
      <c r="TYO763" s="31"/>
      <c r="TYP763" s="31"/>
      <c r="TYQ763" s="31"/>
      <c r="TYR763" s="31"/>
      <c r="TYS763" s="31"/>
      <c r="TYT763" s="31"/>
      <c r="TYU763" s="31"/>
      <c r="TYV763" s="31"/>
      <c r="TYW763" s="31"/>
      <c r="TYX763" s="31"/>
      <c r="TYY763" s="31"/>
      <c r="TYZ763" s="31"/>
      <c r="TZA763" s="31"/>
      <c r="TZB763" s="31"/>
      <c r="TZC763" s="31"/>
      <c r="TZD763" s="31"/>
      <c r="TZE763" s="31"/>
      <c r="TZF763" s="31"/>
      <c r="TZG763" s="31"/>
      <c r="TZH763" s="31"/>
      <c r="TZI763" s="31"/>
      <c r="TZJ763" s="31"/>
      <c r="TZK763" s="31"/>
      <c r="TZL763" s="31"/>
      <c r="TZM763" s="31"/>
      <c r="TZN763" s="31"/>
      <c r="TZO763" s="31"/>
      <c r="TZP763" s="31"/>
      <c r="TZQ763" s="31"/>
      <c r="TZR763" s="31"/>
      <c r="TZS763" s="31"/>
      <c r="TZT763" s="31"/>
      <c r="TZU763" s="31"/>
      <c r="TZV763" s="31"/>
      <c r="TZW763" s="31"/>
      <c r="TZX763" s="31"/>
      <c r="TZY763" s="31"/>
      <c r="TZZ763" s="31"/>
      <c r="UAA763" s="31"/>
      <c r="UAB763" s="31"/>
      <c r="UAC763" s="31"/>
      <c r="UAD763" s="31"/>
      <c r="UAE763" s="31"/>
      <c r="UAF763" s="31"/>
      <c r="UAG763" s="31"/>
      <c r="UAH763" s="31"/>
      <c r="UAI763" s="31"/>
      <c r="UAJ763" s="31"/>
      <c r="UAK763" s="31"/>
      <c r="UAL763" s="31"/>
      <c r="UAM763" s="31"/>
      <c r="UAN763" s="31"/>
      <c r="UAO763" s="31"/>
      <c r="UAP763" s="31"/>
      <c r="UAQ763" s="31"/>
      <c r="UAR763" s="31"/>
      <c r="UAS763" s="31"/>
      <c r="UAT763" s="31"/>
      <c r="UAU763" s="31"/>
      <c r="UAV763" s="31"/>
      <c r="UAW763" s="31"/>
      <c r="UAX763" s="31"/>
      <c r="UAY763" s="31"/>
      <c r="UAZ763" s="31"/>
      <c r="UBA763" s="31"/>
      <c r="UBB763" s="31"/>
      <c r="UBC763" s="31"/>
      <c r="UBD763" s="31"/>
      <c r="UBE763" s="31"/>
      <c r="UBF763" s="31"/>
      <c r="UBG763" s="31"/>
      <c r="UBH763" s="31"/>
      <c r="UBI763" s="31"/>
      <c r="UBJ763" s="31"/>
      <c r="UBK763" s="31"/>
      <c r="UBL763" s="31"/>
      <c r="UBM763" s="31"/>
      <c r="UBN763" s="31"/>
      <c r="UBO763" s="31"/>
      <c r="UBP763" s="31"/>
      <c r="UBQ763" s="31"/>
      <c r="UBR763" s="31"/>
      <c r="UBS763" s="31"/>
      <c r="UBT763" s="31"/>
      <c r="UBU763" s="31"/>
      <c r="UBV763" s="31"/>
      <c r="UBW763" s="31"/>
      <c r="UBX763" s="31"/>
      <c r="UBY763" s="31"/>
      <c r="UBZ763" s="31"/>
      <c r="UCA763" s="31"/>
      <c r="UCB763" s="31"/>
      <c r="UCC763" s="31"/>
      <c r="UCD763" s="31"/>
      <c r="UCE763" s="31"/>
      <c r="UCF763" s="31"/>
      <c r="UCG763" s="31"/>
      <c r="UCH763" s="31"/>
      <c r="UCI763" s="31"/>
      <c r="UCJ763" s="31"/>
      <c r="UCK763" s="31"/>
      <c r="UCL763" s="31"/>
      <c r="UCM763" s="31"/>
      <c r="UCN763" s="31"/>
      <c r="UCO763" s="31"/>
      <c r="UCP763" s="31"/>
      <c r="UCQ763" s="31"/>
      <c r="UCR763" s="31"/>
      <c r="UCS763" s="31"/>
      <c r="UCT763" s="31"/>
      <c r="UCU763" s="31"/>
      <c r="UCV763" s="31"/>
      <c r="UCW763" s="31"/>
      <c r="UCX763" s="31"/>
      <c r="UCY763" s="31"/>
      <c r="UCZ763" s="31"/>
      <c r="UDA763" s="31"/>
      <c r="UDB763" s="31"/>
      <c r="UDC763" s="31"/>
      <c r="UDD763" s="31"/>
      <c r="UDE763" s="31"/>
      <c r="UDF763" s="31"/>
      <c r="UDG763" s="31"/>
      <c r="UDH763" s="31"/>
      <c r="UDI763" s="31"/>
      <c r="UDJ763" s="31"/>
      <c r="UDK763" s="31"/>
      <c r="UDL763" s="31"/>
      <c r="UDM763" s="31"/>
      <c r="UDN763" s="31"/>
      <c r="UDO763" s="31"/>
      <c r="UDP763" s="31"/>
      <c r="UDQ763" s="31"/>
      <c r="UDR763" s="31"/>
      <c r="UDS763" s="31"/>
      <c r="UDT763" s="31"/>
      <c r="UDU763" s="31"/>
      <c r="UDV763" s="31"/>
      <c r="UDW763" s="31"/>
      <c r="UDX763" s="31"/>
      <c r="UDY763" s="31"/>
      <c r="UDZ763" s="31"/>
      <c r="UEA763" s="31"/>
      <c r="UEB763" s="31"/>
      <c r="UEC763" s="31"/>
      <c r="UED763" s="31"/>
      <c r="UEE763" s="31"/>
      <c r="UEF763" s="31"/>
      <c r="UEG763" s="31"/>
      <c r="UEH763" s="31"/>
      <c r="UEI763" s="31"/>
      <c r="UEJ763" s="31"/>
      <c r="UEK763" s="31"/>
      <c r="UEL763" s="31"/>
      <c r="UEM763" s="31"/>
      <c r="UEN763" s="31"/>
      <c r="UEO763" s="31"/>
      <c r="UEP763" s="31"/>
      <c r="UEQ763" s="31"/>
      <c r="UER763" s="31"/>
      <c r="UES763" s="31"/>
      <c r="UET763" s="31"/>
      <c r="UEU763" s="31"/>
      <c r="UEV763" s="31"/>
      <c r="UEW763" s="31"/>
      <c r="UEX763" s="31"/>
      <c r="UEY763" s="31"/>
      <c r="UEZ763" s="31"/>
      <c r="UFA763" s="31"/>
      <c r="UFB763" s="31"/>
      <c r="UFC763" s="31"/>
      <c r="UFD763" s="31"/>
      <c r="UFE763" s="31"/>
      <c r="UFF763" s="31"/>
      <c r="UFG763" s="31"/>
      <c r="UFH763" s="31"/>
      <c r="UFI763" s="31"/>
      <c r="UFJ763" s="31"/>
      <c r="UFK763" s="31"/>
      <c r="UFL763" s="31"/>
      <c r="UFM763" s="31"/>
      <c r="UFN763" s="31"/>
      <c r="UFO763" s="31"/>
      <c r="UFP763" s="31"/>
      <c r="UFQ763" s="31"/>
      <c r="UFR763" s="31"/>
      <c r="UFS763" s="31"/>
      <c r="UFT763" s="31"/>
      <c r="UFU763" s="31"/>
      <c r="UFV763" s="31"/>
      <c r="UFW763" s="31"/>
      <c r="UFX763" s="31"/>
      <c r="UFY763" s="31"/>
      <c r="UFZ763" s="31"/>
      <c r="UGA763" s="31"/>
      <c r="UGB763" s="31"/>
      <c r="UGC763" s="31"/>
      <c r="UGD763" s="31"/>
      <c r="UGE763" s="31"/>
      <c r="UGF763" s="31"/>
      <c r="UGG763" s="31"/>
      <c r="UGH763" s="31"/>
      <c r="UGI763" s="31"/>
      <c r="UGJ763" s="31"/>
      <c r="UGK763" s="31"/>
      <c r="UGL763" s="31"/>
      <c r="UGM763" s="31"/>
      <c r="UGN763" s="31"/>
      <c r="UGO763" s="31"/>
      <c r="UGP763" s="31"/>
      <c r="UGQ763" s="31"/>
      <c r="UGR763" s="31"/>
      <c r="UGS763" s="31"/>
      <c r="UGT763" s="31"/>
      <c r="UGU763" s="31"/>
      <c r="UGV763" s="31"/>
      <c r="UGW763" s="31"/>
      <c r="UGX763" s="31"/>
      <c r="UGY763" s="31"/>
      <c r="UGZ763" s="31"/>
      <c r="UHA763" s="31"/>
      <c r="UHB763" s="31"/>
      <c r="UHC763" s="31"/>
      <c r="UHD763" s="31"/>
      <c r="UHE763" s="31"/>
      <c r="UHF763" s="31"/>
      <c r="UHG763" s="31"/>
      <c r="UHH763" s="31"/>
      <c r="UHI763" s="31"/>
      <c r="UHJ763" s="31"/>
      <c r="UHK763" s="31"/>
      <c r="UHL763" s="31"/>
      <c r="UHM763" s="31"/>
      <c r="UHN763" s="31"/>
      <c r="UHO763" s="31"/>
      <c r="UHP763" s="31"/>
      <c r="UHQ763" s="31"/>
      <c r="UHR763" s="31"/>
      <c r="UHS763" s="31"/>
      <c r="UHT763" s="31"/>
      <c r="UHU763" s="31"/>
      <c r="UHV763" s="31"/>
      <c r="UHW763" s="31"/>
      <c r="UHX763" s="31"/>
      <c r="UHY763" s="31"/>
      <c r="UHZ763" s="31"/>
      <c r="UIA763" s="31"/>
      <c r="UIB763" s="31"/>
      <c r="UIC763" s="31"/>
      <c r="UID763" s="31"/>
      <c r="UIE763" s="31"/>
      <c r="UIF763" s="31"/>
      <c r="UIG763" s="31"/>
      <c r="UIH763" s="31"/>
      <c r="UII763" s="31"/>
      <c r="UIJ763" s="31"/>
      <c r="UIK763" s="31"/>
      <c r="UIL763" s="31"/>
      <c r="UIM763" s="31"/>
      <c r="UIN763" s="31"/>
      <c r="UIO763" s="31"/>
      <c r="UIP763" s="31"/>
      <c r="UIQ763" s="31"/>
      <c r="UIR763" s="31"/>
      <c r="UIS763" s="31"/>
      <c r="UIT763" s="31"/>
      <c r="UIU763" s="31"/>
      <c r="UIV763" s="31"/>
      <c r="UIW763" s="31"/>
      <c r="UIX763" s="31"/>
      <c r="UIY763" s="31"/>
      <c r="UIZ763" s="31"/>
      <c r="UJA763" s="31"/>
      <c r="UJB763" s="31"/>
      <c r="UJC763" s="31"/>
      <c r="UJD763" s="31"/>
      <c r="UJE763" s="31"/>
      <c r="UJF763" s="31"/>
      <c r="UJG763" s="31"/>
      <c r="UJH763" s="31"/>
      <c r="UJI763" s="31"/>
      <c r="UJJ763" s="31"/>
      <c r="UJK763" s="31"/>
      <c r="UJL763" s="31"/>
      <c r="UJM763" s="31"/>
      <c r="UJN763" s="31"/>
      <c r="UJO763" s="31"/>
      <c r="UJP763" s="31"/>
      <c r="UJQ763" s="31"/>
      <c r="UJR763" s="31"/>
      <c r="UJS763" s="31"/>
      <c r="UJT763" s="31"/>
      <c r="UJU763" s="31"/>
      <c r="UJV763" s="31"/>
      <c r="UJW763" s="31"/>
      <c r="UJX763" s="31"/>
      <c r="UJY763" s="31"/>
      <c r="UJZ763" s="31"/>
      <c r="UKA763" s="31"/>
      <c r="UKB763" s="31"/>
      <c r="UKC763" s="31"/>
      <c r="UKD763" s="31"/>
      <c r="UKE763" s="31"/>
      <c r="UKF763" s="31"/>
      <c r="UKG763" s="31"/>
      <c r="UKH763" s="31"/>
      <c r="UKI763" s="31"/>
      <c r="UKJ763" s="31"/>
      <c r="UKK763" s="31"/>
      <c r="UKL763" s="31"/>
      <c r="UKM763" s="31"/>
      <c r="UKN763" s="31"/>
      <c r="UKO763" s="31"/>
      <c r="UKP763" s="31"/>
      <c r="UKQ763" s="31"/>
      <c r="UKR763" s="31"/>
      <c r="UKS763" s="31"/>
      <c r="UKT763" s="31"/>
      <c r="UKU763" s="31"/>
      <c r="UKV763" s="31"/>
      <c r="UKW763" s="31"/>
      <c r="UKX763" s="31"/>
      <c r="UKY763" s="31"/>
      <c r="UKZ763" s="31"/>
      <c r="ULA763" s="31"/>
      <c r="ULB763" s="31"/>
      <c r="ULC763" s="31"/>
      <c r="ULD763" s="31"/>
      <c r="ULE763" s="31"/>
      <c r="ULF763" s="31"/>
      <c r="ULG763" s="31"/>
      <c r="ULH763" s="31"/>
      <c r="ULI763" s="31"/>
      <c r="ULJ763" s="31"/>
      <c r="ULK763" s="31"/>
      <c r="ULL763" s="31"/>
      <c r="ULM763" s="31"/>
      <c r="ULN763" s="31"/>
      <c r="ULO763" s="31"/>
      <c r="ULP763" s="31"/>
      <c r="ULQ763" s="31"/>
      <c r="ULR763" s="31"/>
      <c r="ULS763" s="31"/>
      <c r="ULT763" s="31"/>
      <c r="ULU763" s="31"/>
      <c r="ULV763" s="31"/>
      <c r="ULW763" s="31"/>
      <c r="ULX763" s="31"/>
      <c r="ULY763" s="31"/>
      <c r="ULZ763" s="31"/>
      <c r="UMA763" s="31"/>
      <c r="UMB763" s="31"/>
      <c r="UMC763" s="31"/>
      <c r="UMD763" s="31"/>
      <c r="UME763" s="31"/>
      <c r="UMF763" s="31"/>
      <c r="UMG763" s="31"/>
      <c r="UMH763" s="31"/>
      <c r="UMI763" s="31"/>
      <c r="UMJ763" s="31"/>
      <c r="UMK763" s="31"/>
      <c r="UML763" s="31"/>
      <c r="UMM763" s="31"/>
      <c r="UMN763" s="31"/>
      <c r="UMO763" s="31"/>
      <c r="UMP763" s="31"/>
      <c r="UMQ763" s="31"/>
      <c r="UMR763" s="31"/>
      <c r="UMS763" s="31"/>
      <c r="UMT763" s="31"/>
      <c r="UMU763" s="31"/>
      <c r="UMV763" s="31"/>
      <c r="UMW763" s="31"/>
      <c r="UMX763" s="31"/>
      <c r="UMY763" s="31"/>
      <c r="UMZ763" s="31"/>
      <c r="UNA763" s="31"/>
      <c r="UNB763" s="31"/>
      <c r="UNC763" s="31"/>
      <c r="UND763" s="31"/>
      <c r="UNE763" s="31"/>
      <c r="UNF763" s="31"/>
      <c r="UNG763" s="31"/>
      <c r="UNH763" s="31"/>
      <c r="UNI763" s="31"/>
      <c r="UNJ763" s="31"/>
      <c r="UNK763" s="31"/>
      <c r="UNL763" s="31"/>
      <c r="UNM763" s="31"/>
      <c r="UNN763" s="31"/>
      <c r="UNO763" s="31"/>
      <c r="UNP763" s="31"/>
      <c r="UNQ763" s="31"/>
      <c r="UNR763" s="31"/>
      <c r="UNS763" s="31"/>
      <c r="UNT763" s="31"/>
      <c r="UNU763" s="31"/>
      <c r="UNV763" s="31"/>
      <c r="UNW763" s="31"/>
      <c r="UNX763" s="31"/>
      <c r="UNY763" s="31"/>
      <c r="UNZ763" s="31"/>
      <c r="UOA763" s="31"/>
      <c r="UOB763" s="31"/>
      <c r="UOC763" s="31"/>
      <c r="UOD763" s="31"/>
      <c r="UOE763" s="31"/>
      <c r="UOF763" s="31"/>
      <c r="UOG763" s="31"/>
      <c r="UOH763" s="31"/>
      <c r="UOI763" s="31"/>
      <c r="UOJ763" s="31"/>
      <c r="UOK763" s="31"/>
      <c r="UOL763" s="31"/>
      <c r="UOM763" s="31"/>
      <c r="UON763" s="31"/>
      <c r="UOO763" s="31"/>
      <c r="UOP763" s="31"/>
      <c r="UOQ763" s="31"/>
      <c r="UOR763" s="31"/>
      <c r="UOS763" s="31"/>
      <c r="UOT763" s="31"/>
      <c r="UOU763" s="31"/>
      <c r="UOV763" s="31"/>
      <c r="UOW763" s="31"/>
      <c r="UOX763" s="31"/>
      <c r="UOY763" s="31"/>
      <c r="UOZ763" s="31"/>
      <c r="UPA763" s="31"/>
      <c r="UPB763" s="31"/>
      <c r="UPC763" s="31"/>
      <c r="UPD763" s="31"/>
      <c r="UPE763" s="31"/>
      <c r="UPF763" s="31"/>
      <c r="UPG763" s="31"/>
      <c r="UPH763" s="31"/>
      <c r="UPI763" s="31"/>
      <c r="UPJ763" s="31"/>
      <c r="UPK763" s="31"/>
      <c r="UPL763" s="31"/>
      <c r="UPM763" s="31"/>
      <c r="UPN763" s="31"/>
      <c r="UPO763" s="31"/>
      <c r="UPP763" s="31"/>
      <c r="UPQ763" s="31"/>
      <c r="UPR763" s="31"/>
      <c r="UPS763" s="31"/>
      <c r="UPT763" s="31"/>
      <c r="UPU763" s="31"/>
      <c r="UPV763" s="31"/>
      <c r="UPW763" s="31"/>
      <c r="UPX763" s="31"/>
      <c r="UPY763" s="31"/>
      <c r="UPZ763" s="31"/>
      <c r="UQA763" s="31"/>
      <c r="UQB763" s="31"/>
      <c r="UQC763" s="31"/>
      <c r="UQD763" s="31"/>
      <c r="UQE763" s="31"/>
      <c r="UQF763" s="31"/>
      <c r="UQG763" s="31"/>
      <c r="UQH763" s="31"/>
      <c r="UQI763" s="31"/>
      <c r="UQJ763" s="31"/>
      <c r="UQK763" s="31"/>
      <c r="UQL763" s="31"/>
      <c r="UQM763" s="31"/>
      <c r="UQN763" s="31"/>
      <c r="UQO763" s="31"/>
      <c r="UQP763" s="31"/>
      <c r="UQQ763" s="31"/>
      <c r="UQR763" s="31"/>
      <c r="UQS763" s="31"/>
      <c r="UQT763" s="31"/>
      <c r="UQU763" s="31"/>
      <c r="UQV763" s="31"/>
      <c r="UQW763" s="31"/>
      <c r="UQX763" s="31"/>
      <c r="UQY763" s="31"/>
      <c r="UQZ763" s="31"/>
      <c r="URA763" s="31"/>
      <c r="URB763" s="31"/>
      <c r="URC763" s="31"/>
      <c r="URD763" s="31"/>
      <c r="URE763" s="31"/>
      <c r="URF763" s="31"/>
      <c r="URG763" s="31"/>
      <c r="URH763" s="31"/>
      <c r="URI763" s="31"/>
      <c r="URJ763" s="31"/>
      <c r="URK763" s="31"/>
      <c r="URL763" s="31"/>
      <c r="URM763" s="31"/>
      <c r="URN763" s="31"/>
      <c r="URO763" s="31"/>
      <c r="URP763" s="31"/>
      <c r="URQ763" s="31"/>
      <c r="URR763" s="31"/>
      <c r="URS763" s="31"/>
      <c r="URT763" s="31"/>
      <c r="URU763" s="31"/>
      <c r="URV763" s="31"/>
      <c r="URW763" s="31"/>
      <c r="URX763" s="31"/>
      <c r="URY763" s="31"/>
      <c r="URZ763" s="31"/>
      <c r="USA763" s="31"/>
      <c r="USB763" s="31"/>
      <c r="USC763" s="31"/>
      <c r="USD763" s="31"/>
      <c r="USE763" s="31"/>
      <c r="USF763" s="31"/>
      <c r="USG763" s="31"/>
      <c r="USH763" s="31"/>
      <c r="USI763" s="31"/>
      <c r="USJ763" s="31"/>
      <c r="USK763" s="31"/>
      <c r="USL763" s="31"/>
      <c r="USM763" s="31"/>
      <c r="USN763" s="31"/>
      <c r="USO763" s="31"/>
      <c r="USP763" s="31"/>
      <c r="USQ763" s="31"/>
      <c r="USR763" s="31"/>
      <c r="USS763" s="31"/>
      <c r="UST763" s="31"/>
      <c r="USU763" s="31"/>
      <c r="USV763" s="31"/>
      <c r="USW763" s="31"/>
      <c r="USX763" s="31"/>
      <c r="USY763" s="31"/>
      <c r="USZ763" s="31"/>
      <c r="UTA763" s="31"/>
      <c r="UTB763" s="31"/>
      <c r="UTC763" s="31"/>
      <c r="UTD763" s="31"/>
      <c r="UTE763" s="31"/>
      <c r="UTF763" s="31"/>
      <c r="UTG763" s="31"/>
      <c r="UTH763" s="31"/>
      <c r="UTI763" s="31"/>
      <c r="UTJ763" s="31"/>
      <c r="UTK763" s="31"/>
      <c r="UTL763" s="31"/>
      <c r="UTM763" s="31"/>
      <c r="UTN763" s="31"/>
      <c r="UTO763" s="31"/>
      <c r="UTP763" s="31"/>
      <c r="UTQ763" s="31"/>
      <c r="UTR763" s="31"/>
      <c r="UTS763" s="31"/>
      <c r="UTT763" s="31"/>
      <c r="UTU763" s="31"/>
      <c r="UTV763" s="31"/>
      <c r="UTW763" s="31"/>
      <c r="UTX763" s="31"/>
      <c r="UTY763" s="31"/>
      <c r="UTZ763" s="31"/>
      <c r="UUA763" s="31"/>
      <c r="UUB763" s="31"/>
      <c r="UUC763" s="31"/>
      <c r="UUD763" s="31"/>
      <c r="UUE763" s="31"/>
      <c r="UUF763" s="31"/>
      <c r="UUG763" s="31"/>
      <c r="UUH763" s="31"/>
      <c r="UUI763" s="31"/>
      <c r="UUJ763" s="31"/>
      <c r="UUK763" s="31"/>
      <c r="UUL763" s="31"/>
      <c r="UUM763" s="31"/>
      <c r="UUN763" s="31"/>
      <c r="UUO763" s="31"/>
      <c r="UUP763" s="31"/>
      <c r="UUQ763" s="31"/>
      <c r="UUR763" s="31"/>
      <c r="UUS763" s="31"/>
      <c r="UUT763" s="31"/>
      <c r="UUU763" s="31"/>
      <c r="UUV763" s="31"/>
      <c r="UUW763" s="31"/>
      <c r="UUX763" s="31"/>
      <c r="UUY763" s="31"/>
      <c r="UUZ763" s="31"/>
      <c r="UVA763" s="31"/>
      <c r="UVB763" s="31"/>
      <c r="UVC763" s="31"/>
      <c r="UVD763" s="31"/>
      <c r="UVE763" s="31"/>
      <c r="UVF763" s="31"/>
      <c r="UVG763" s="31"/>
      <c r="UVH763" s="31"/>
      <c r="UVI763" s="31"/>
      <c r="UVJ763" s="31"/>
      <c r="UVK763" s="31"/>
      <c r="UVL763" s="31"/>
      <c r="UVM763" s="31"/>
      <c r="UVN763" s="31"/>
      <c r="UVO763" s="31"/>
      <c r="UVP763" s="31"/>
      <c r="UVQ763" s="31"/>
      <c r="UVR763" s="31"/>
      <c r="UVS763" s="31"/>
      <c r="UVT763" s="31"/>
      <c r="UVU763" s="31"/>
      <c r="UVV763" s="31"/>
      <c r="UVW763" s="31"/>
      <c r="UVX763" s="31"/>
      <c r="UVY763" s="31"/>
      <c r="UVZ763" s="31"/>
      <c r="UWA763" s="31"/>
      <c r="UWB763" s="31"/>
      <c r="UWC763" s="31"/>
      <c r="UWD763" s="31"/>
      <c r="UWE763" s="31"/>
      <c r="UWF763" s="31"/>
      <c r="UWG763" s="31"/>
      <c r="UWH763" s="31"/>
      <c r="UWI763" s="31"/>
      <c r="UWJ763" s="31"/>
      <c r="UWK763" s="31"/>
      <c r="UWL763" s="31"/>
      <c r="UWM763" s="31"/>
      <c r="UWN763" s="31"/>
      <c r="UWO763" s="31"/>
      <c r="UWP763" s="31"/>
      <c r="UWQ763" s="31"/>
      <c r="UWR763" s="31"/>
      <c r="UWS763" s="31"/>
      <c r="UWT763" s="31"/>
      <c r="UWU763" s="31"/>
      <c r="UWV763" s="31"/>
      <c r="UWW763" s="31"/>
      <c r="UWX763" s="31"/>
      <c r="UWY763" s="31"/>
      <c r="UWZ763" s="31"/>
      <c r="UXA763" s="31"/>
      <c r="UXB763" s="31"/>
      <c r="UXC763" s="31"/>
      <c r="UXD763" s="31"/>
      <c r="UXE763" s="31"/>
      <c r="UXF763" s="31"/>
      <c r="UXG763" s="31"/>
      <c r="UXH763" s="31"/>
      <c r="UXI763" s="31"/>
      <c r="UXJ763" s="31"/>
      <c r="UXK763" s="31"/>
      <c r="UXL763" s="31"/>
      <c r="UXM763" s="31"/>
      <c r="UXN763" s="31"/>
      <c r="UXO763" s="31"/>
      <c r="UXP763" s="31"/>
      <c r="UXQ763" s="31"/>
      <c r="UXR763" s="31"/>
      <c r="UXS763" s="31"/>
      <c r="UXT763" s="31"/>
      <c r="UXU763" s="31"/>
      <c r="UXV763" s="31"/>
      <c r="UXW763" s="31"/>
      <c r="UXX763" s="31"/>
      <c r="UXY763" s="31"/>
      <c r="UXZ763" s="31"/>
      <c r="UYA763" s="31"/>
      <c r="UYB763" s="31"/>
      <c r="UYC763" s="31"/>
      <c r="UYD763" s="31"/>
      <c r="UYE763" s="31"/>
      <c r="UYF763" s="31"/>
      <c r="UYG763" s="31"/>
      <c r="UYH763" s="31"/>
      <c r="UYI763" s="31"/>
      <c r="UYJ763" s="31"/>
      <c r="UYK763" s="31"/>
      <c r="UYL763" s="31"/>
      <c r="UYM763" s="31"/>
      <c r="UYN763" s="31"/>
      <c r="UYO763" s="31"/>
      <c r="UYP763" s="31"/>
      <c r="UYQ763" s="31"/>
      <c r="UYR763" s="31"/>
      <c r="UYS763" s="31"/>
      <c r="UYT763" s="31"/>
      <c r="UYU763" s="31"/>
      <c r="UYV763" s="31"/>
      <c r="UYW763" s="31"/>
      <c r="UYX763" s="31"/>
      <c r="UYY763" s="31"/>
      <c r="UYZ763" s="31"/>
      <c r="UZA763" s="31"/>
      <c r="UZB763" s="31"/>
      <c r="UZC763" s="31"/>
      <c r="UZD763" s="31"/>
      <c r="UZE763" s="31"/>
      <c r="UZF763" s="31"/>
      <c r="UZG763" s="31"/>
      <c r="UZH763" s="31"/>
      <c r="UZI763" s="31"/>
      <c r="UZJ763" s="31"/>
      <c r="UZK763" s="31"/>
      <c r="UZL763" s="31"/>
      <c r="UZM763" s="31"/>
      <c r="UZN763" s="31"/>
      <c r="UZO763" s="31"/>
      <c r="UZP763" s="31"/>
      <c r="UZQ763" s="31"/>
      <c r="UZR763" s="31"/>
      <c r="UZS763" s="31"/>
      <c r="UZT763" s="31"/>
      <c r="UZU763" s="31"/>
      <c r="UZV763" s="31"/>
      <c r="UZW763" s="31"/>
      <c r="UZX763" s="31"/>
      <c r="UZY763" s="31"/>
      <c r="UZZ763" s="31"/>
      <c r="VAA763" s="31"/>
      <c r="VAB763" s="31"/>
      <c r="VAC763" s="31"/>
      <c r="VAD763" s="31"/>
      <c r="VAE763" s="31"/>
      <c r="VAF763" s="31"/>
      <c r="VAG763" s="31"/>
      <c r="VAH763" s="31"/>
      <c r="VAI763" s="31"/>
      <c r="VAJ763" s="31"/>
      <c r="VAK763" s="31"/>
      <c r="VAL763" s="31"/>
      <c r="VAM763" s="31"/>
      <c r="VAN763" s="31"/>
      <c r="VAO763" s="31"/>
      <c r="VAP763" s="31"/>
      <c r="VAQ763" s="31"/>
      <c r="VAR763" s="31"/>
      <c r="VAS763" s="31"/>
      <c r="VAT763" s="31"/>
      <c r="VAU763" s="31"/>
      <c r="VAV763" s="31"/>
      <c r="VAW763" s="31"/>
      <c r="VAX763" s="31"/>
      <c r="VAY763" s="31"/>
      <c r="VAZ763" s="31"/>
      <c r="VBA763" s="31"/>
      <c r="VBB763" s="31"/>
      <c r="VBC763" s="31"/>
      <c r="VBD763" s="31"/>
      <c r="VBE763" s="31"/>
      <c r="VBF763" s="31"/>
      <c r="VBG763" s="31"/>
      <c r="VBH763" s="31"/>
      <c r="VBI763" s="31"/>
      <c r="VBJ763" s="31"/>
      <c r="VBK763" s="31"/>
      <c r="VBL763" s="31"/>
      <c r="VBM763" s="31"/>
      <c r="VBN763" s="31"/>
      <c r="VBO763" s="31"/>
      <c r="VBP763" s="31"/>
      <c r="VBQ763" s="31"/>
      <c r="VBR763" s="31"/>
      <c r="VBS763" s="31"/>
      <c r="VBT763" s="31"/>
      <c r="VBU763" s="31"/>
      <c r="VBV763" s="31"/>
      <c r="VBW763" s="31"/>
      <c r="VBX763" s="31"/>
      <c r="VBY763" s="31"/>
      <c r="VBZ763" s="31"/>
      <c r="VCA763" s="31"/>
      <c r="VCB763" s="31"/>
      <c r="VCC763" s="31"/>
      <c r="VCD763" s="31"/>
      <c r="VCE763" s="31"/>
      <c r="VCF763" s="31"/>
      <c r="VCG763" s="31"/>
      <c r="VCH763" s="31"/>
      <c r="VCI763" s="31"/>
      <c r="VCJ763" s="31"/>
      <c r="VCK763" s="31"/>
      <c r="VCL763" s="31"/>
      <c r="VCM763" s="31"/>
      <c r="VCN763" s="31"/>
      <c r="VCO763" s="31"/>
      <c r="VCP763" s="31"/>
      <c r="VCQ763" s="31"/>
      <c r="VCR763" s="31"/>
      <c r="VCS763" s="31"/>
      <c r="VCT763" s="31"/>
      <c r="VCU763" s="31"/>
      <c r="VCV763" s="31"/>
      <c r="VCW763" s="31"/>
      <c r="VCX763" s="31"/>
      <c r="VCY763" s="31"/>
      <c r="VCZ763" s="31"/>
      <c r="VDA763" s="31"/>
      <c r="VDB763" s="31"/>
      <c r="VDC763" s="31"/>
      <c r="VDD763" s="31"/>
      <c r="VDE763" s="31"/>
      <c r="VDF763" s="31"/>
      <c r="VDG763" s="31"/>
      <c r="VDH763" s="31"/>
      <c r="VDI763" s="31"/>
      <c r="VDJ763" s="31"/>
      <c r="VDK763" s="31"/>
      <c r="VDL763" s="31"/>
      <c r="VDM763" s="31"/>
      <c r="VDN763" s="31"/>
      <c r="VDO763" s="31"/>
      <c r="VDP763" s="31"/>
      <c r="VDQ763" s="31"/>
      <c r="VDR763" s="31"/>
      <c r="VDS763" s="31"/>
      <c r="VDT763" s="31"/>
      <c r="VDU763" s="31"/>
      <c r="VDV763" s="31"/>
      <c r="VDW763" s="31"/>
      <c r="VDX763" s="31"/>
      <c r="VDY763" s="31"/>
      <c r="VDZ763" s="31"/>
      <c r="VEA763" s="31"/>
      <c r="VEB763" s="31"/>
      <c r="VEC763" s="31"/>
      <c r="VED763" s="31"/>
      <c r="VEE763" s="31"/>
      <c r="VEF763" s="31"/>
      <c r="VEG763" s="31"/>
      <c r="VEH763" s="31"/>
      <c r="VEI763" s="31"/>
      <c r="VEJ763" s="31"/>
      <c r="VEK763" s="31"/>
      <c r="VEL763" s="31"/>
      <c r="VEM763" s="31"/>
      <c r="VEN763" s="31"/>
      <c r="VEO763" s="31"/>
      <c r="VEP763" s="31"/>
      <c r="VEQ763" s="31"/>
      <c r="VER763" s="31"/>
      <c r="VES763" s="31"/>
      <c r="VET763" s="31"/>
      <c r="VEU763" s="31"/>
      <c r="VEV763" s="31"/>
      <c r="VEW763" s="31"/>
      <c r="VEX763" s="31"/>
      <c r="VEY763" s="31"/>
      <c r="VEZ763" s="31"/>
      <c r="VFA763" s="31"/>
      <c r="VFB763" s="31"/>
      <c r="VFC763" s="31"/>
      <c r="VFD763" s="31"/>
      <c r="VFE763" s="31"/>
      <c r="VFF763" s="31"/>
      <c r="VFG763" s="31"/>
      <c r="VFH763" s="31"/>
      <c r="VFI763" s="31"/>
      <c r="VFJ763" s="31"/>
      <c r="VFK763" s="31"/>
      <c r="VFL763" s="31"/>
      <c r="VFM763" s="31"/>
      <c r="VFN763" s="31"/>
      <c r="VFO763" s="31"/>
      <c r="VFP763" s="31"/>
      <c r="VFQ763" s="31"/>
      <c r="VFR763" s="31"/>
      <c r="VFS763" s="31"/>
      <c r="VFT763" s="31"/>
      <c r="VFU763" s="31"/>
      <c r="VFV763" s="31"/>
      <c r="VFW763" s="31"/>
      <c r="VFX763" s="31"/>
      <c r="VFY763" s="31"/>
      <c r="VFZ763" s="31"/>
      <c r="VGA763" s="31"/>
      <c r="VGB763" s="31"/>
      <c r="VGC763" s="31"/>
      <c r="VGD763" s="31"/>
      <c r="VGE763" s="31"/>
      <c r="VGF763" s="31"/>
      <c r="VGG763" s="31"/>
      <c r="VGH763" s="31"/>
      <c r="VGI763" s="31"/>
      <c r="VGJ763" s="31"/>
      <c r="VGK763" s="31"/>
      <c r="VGL763" s="31"/>
      <c r="VGM763" s="31"/>
      <c r="VGN763" s="31"/>
      <c r="VGO763" s="31"/>
      <c r="VGP763" s="31"/>
      <c r="VGQ763" s="31"/>
      <c r="VGR763" s="31"/>
      <c r="VGS763" s="31"/>
      <c r="VGT763" s="31"/>
      <c r="VGU763" s="31"/>
      <c r="VGV763" s="31"/>
      <c r="VGW763" s="31"/>
      <c r="VGX763" s="31"/>
      <c r="VGY763" s="31"/>
      <c r="VGZ763" s="31"/>
      <c r="VHA763" s="31"/>
      <c r="VHB763" s="31"/>
      <c r="VHC763" s="31"/>
      <c r="VHD763" s="31"/>
      <c r="VHE763" s="31"/>
      <c r="VHF763" s="31"/>
      <c r="VHG763" s="31"/>
      <c r="VHH763" s="31"/>
      <c r="VHI763" s="31"/>
      <c r="VHJ763" s="31"/>
      <c r="VHK763" s="31"/>
      <c r="VHL763" s="31"/>
      <c r="VHM763" s="31"/>
      <c r="VHN763" s="31"/>
      <c r="VHO763" s="31"/>
      <c r="VHP763" s="31"/>
      <c r="VHQ763" s="31"/>
      <c r="VHR763" s="31"/>
      <c r="VHS763" s="31"/>
      <c r="VHT763" s="31"/>
      <c r="VHU763" s="31"/>
      <c r="VHV763" s="31"/>
      <c r="VHW763" s="31"/>
      <c r="VHX763" s="31"/>
      <c r="VHY763" s="31"/>
      <c r="VHZ763" s="31"/>
      <c r="VIA763" s="31"/>
      <c r="VIB763" s="31"/>
      <c r="VIC763" s="31"/>
      <c r="VID763" s="31"/>
      <c r="VIE763" s="31"/>
      <c r="VIF763" s="31"/>
      <c r="VIG763" s="31"/>
      <c r="VIH763" s="31"/>
      <c r="VII763" s="31"/>
      <c r="VIJ763" s="31"/>
      <c r="VIK763" s="31"/>
      <c r="VIL763" s="31"/>
      <c r="VIM763" s="31"/>
      <c r="VIN763" s="31"/>
      <c r="VIO763" s="31"/>
      <c r="VIP763" s="31"/>
      <c r="VIQ763" s="31"/>
      <c r="VIR763" s="31"/>
      <c r="VIS763" s="31"/>
      <c r="VIT763" s="31"/>
      <c r="VIU763" s="31"/>
      <c r="VIV763" s="31"/>
      <c r="VIW763" s="31"/>
      <c r="VIX763" s="31"/>
      <c r="VIY763" s="31"/>
      <c r="VIZ763" s="31"/>
      <c r="VJA763" s="31"/>
      <c r="VJB763" s="31"/>
      <c r="VJC763" s="31"/>
      <c r="VJD763" s="31"/>
      <c r="VJE763" s="31"/>
      <c r="VJF763" s="31"/>
      <c r="VJG763" s="31"/>
      <c r="VJH763" s="31"/>
      <c r="VJI763" s="31"/>
      <c r="VJJ763" s="31"/>
      <c r="VJK763" s="31"/>
      <c r="VJL763" s="31"/>
      <c r="VJM763" s="31"/>
      <c r="VJN763" s="31"/>
      <c r="VJO763" s="31"/>
      <c r="VJP763" s="31"/>
      <c r="VJQ763" s="31"/>
      <c r="VJR763" s="31"/>
      <c r="VJS763" s="31"/>
      <c r="VJT763" s="31"/>
      <c r="VJU763" s="31"/>
      <c r="VJV763" s="31"/>
      <c r="VJW763" s="31"/>
      <c r="VJX763" s="31"/>
      <c r="VJY763" s="31"/>
      <c r="VJZ763" s="31"/>
      <c r="VKA763" s="31"/>
      <c r="VKB763" s="31"/>
      <c r="VKC763" s="31"/>
      <c r="VKD763" s="31"/>
      <c r="VKE763" s="31"/>
      <c r="VKF763" s="31"/>
      <c r="VKG763" s="31"/>
      <c r="VKH763" s="31"/>
      <c r="VKI763" s="31"/>
      <c r="VKJ763" s="31"/>
      <c r="VKK763" s="31"/>
      <c r="VKL763" s="31"/>
      <c r="VKM763" s="31"/>
      <c r="VKN763" s="31"/>
      <c r="VKO763" s="31"/>
      <c r="VKP763" s="31"/>
      <c r="VKQ763" s="31"/>
      <c r="VKR763" s="31"/>
      <c r="VKS763" s="31"/>
      <c r="VKT763" s="31"/>
      <c r="VKU763" s="31"/>
      <c r="VKV763" s="31"/>
      <c r="VKW763" s="31"/>
      <c r="VKX763" s="31"/>
      <c r="VKY763" s="31"/>
      <c r="VKZ763" s="31"/>
      <c r="VLA763" s="31"/>
      <c r="VLB763" s="31"/>
      <c r="VLC763" s="31"/>
      <c r="VLD763" s="31"/>
      <c r="VLE763" s="31"/>
      <c r="VLF763" s="31"/>
      <c r="VLG763" s="31"/>
      <c r="VLH763" s="31"/>
      <c r="VLI763" s="31"/>
      <c r="VLJ763" s="31"/>
      <c r="VLK763" s="31"/>
      <c r="VLL763" s="31"/>
      <c r="VLM763" s="31"/>
      <c r="VLN763" s="31"/>
      <c r="VLO763" s="31"/>
      <c r="VLP763" s="31"/>
      <c r="VLQ763" s="31"/>
      <c r="VLR763" s="31"/>
      <c r="VLS763" s="31"/>
      <c r="VLT763" s="31"/>
      <c r="VLU763" s="31"/>
      <c r="VLV763" s="31"/>
      <c r="VLW763" s="31"/>
      <c r="VLX763" s="31"/>
      <c r="VLY763" s="31"/>
      <c r="VLZ763" s="31"/>
      <c r="VMA763" s="31"/>
      <c r="VMB763" s="31"/>
      <c r="VMC763" s="31"/>
      <c r="VMD763" s="31"/>
      <c r="VME763" s="31"/>
      <c r="VMF763" s="31"/>
      <c r="VMG763" s="31"/>
      <c r="VMH763" s="31"/>
      <c r="VMI763" s="31"/>
      <c r="VMJ763" s="31"/>
      <c r="VMK763" s="31"/>
      <c r="VML763" s="31"/>
      <c r="VMM763" s="31"/>
      <c r="VMN763" s="31"/>
      <c r="VMO763" s="31"/>
      <c r="VMP763" s="31"/>
      <c r="VMQ763" s="31"/>
      <c r="VMR763" s="31"/>
      <c r="VMS763" s="31"/>
      <c r="VMT763" s="31"/>
      <c r="VMU763" s="31"/>
      <c r="VMV763" s="31"/>
      <c r="VMW763" s="31"/>
      <c r="VMX763" s="31"/>
      <c r="VMY763" s="31"/>
      <c r="VMZ763" s="31"/>
      <c r="VNA763" s="31"/>
      <c r="VNB763" s="31"/>
      <c r="VNC763" s="31"/>
      <c r="VND763" s="31"/>
      <c r="VNE763" s="31"/>
      <c r="VNF763" s="31"/>
      <c r="VNG763" s="31"/>
      <c r="VNH763" s="31"/>
      <c r="VNI763" s="31"/>
      <c r="VNJ763" s="31"/>
      <c r="VNK763" s="31"/>
      <c r="VNL763" s="31"/>
      <c r="VNM763" s="31"/>
      <c r="VNN763" s="31"/>
      <c r="VNO763" s="31"/>
      <c r="VNP763" s="31"/>
      <c r="VNQ763" s="31"/>
      <c r="VNR763" s="31"/>
      <c r="VNS763" s="31"/>
      <c r="VNT763" s="31"/>
      <c r="VNU763" s="31"/>
      <c r="VNV763" s="31"/>
      <c r="VNW763" s="31"/>
      <c r="VNX763" s="31"/>
      <c r="VNY763" s="31"/>
      <c r="VNZ763" s="31"/>
      <c r="VOA763" s="31"/>
      <c r="VOB763" s="31"/>
      <c r="VOC763" s="31"/>
      <c r="VOD763" s="31"/>
      <c r="VOE763" s="31"/>
      <c r="VOF763" s="31"/>
      <c r="VOG763" s="31"/>
      <c r="VOH763" s="31"/>
      <c r="VOI763" s="31"/>
      <c r="VOJ763" s="31"/>
      <c r="VOK763" s="31"/>
      <c r="VOL763" s="31"/>
      <c r="VOM763" s="31"/>
      <c r="VON763" s="31"/>
      <c r="VOO763" s="31"/>
      <c r="VOP763" s="31"/>
      <c r="VOQ763" s="31"/>
      <c r="VOR763" s="31"/>
      <c r="VOS763" s="31"/>
      <c r="VOT763" s="31"/>
      <c r="VOU763" s="31"/>
      <c r="VOV763" s="31"/>
      <c r="VOW763" s="31"/>
      <c r="VOX763" s="31"/>
      <c r="VOY763" s="31"/>
      <c r="VOZ763" s="31"/>
      <c r="VPA763" s="31"/>
      <c r="VPB763" s="31"/>
      <c r="VPC763" s="31"/>
      <c r="VPD763" s="31"/>
      <c r="VPE763" s="31"/>
      <c r="VPF763" s="31"/>
      <c r="VPG763" s="31"/>
      <c r="VPH763" s="31"/>
      <c r="VPI763" s="31"/>
      <c r="VPJ763" s="31"/>
      <c r="VPK763" s="31"/>
      <c r="VPL763" s="31"/>
      <c r="VPM763" s="31"/>
      <c r="VPN763" s="31"/>
      <c r="VPO763" s="31"/>
      <c r="VPP763" s="31"/>
      <c r="VPQ763" s="31"/>
      <c r="VPR763" s="31"/>
      <c r="VPS763" s="31"/>
      <c r="VPT763" s="31"/>
      <c r="VPU763" s="31"/>
      <c r="VPV763" s="31"/>
      <c r="VPW763" s="31"/>
      <c r="VPX763" s="31"/>
      <c r="VPY763" s="31"/>
      <c r="VPZ763" s="31"/>
      <c r="VQA763" s="31"/>
      <c r="VQB763" s="31"/>
      <c r="VQC763" s="31"/>
      <c r="VQD763" s="31"/>
      <c r="VQE763" s="31"/>
      <c r="VQF763" s="31"/>
      <c r="VQG763" s="31"/>
      <c r="VQH763" s="31"/>
      <c r="VQI763" s="31"/>
      <c r="VQJ763" s="31"/>
      <c r="VQK763" s="31"/>
      <c r="VQL763" s="31"/>
      <c r="VQM763" s="31"/>
      <c r="VQN763" s="31"/>
      <c r="VQO763" s="31"/>
      <c r="VQP763" s="31"/>
      <c r="VQQ763" s="31"/>
      <c r="VQR763" s="31"/>
      <c r="VQS763" s="31"/>
      <c r="VQT763" s="31"/>
      <c r="VQU763" s="31"/>
      <c r="VQV763" s="31"/>
      <c r="VQW763" s="31"/>
      <c r="VQX763" s="31"/>
      <c r="VQY763" s="31"/>
      <c r="VQZ763" s="31"/>
      <c r="VRA763" s="31"/>
      <c r="VRB763" s="31"/>
      <c r="VRC763" s="31"/>
      <c r="VRD763" s="31"/>
      <c r="VRE763" s="31"/>
      <c r="VRF763" s="31"/>
      <c r="VRG763" s="31"/>
      <c r="VRH763" s="31"/>
      <c r="VRI763" s="31"/>
      <c r="VRJ763" s="31"/>
      <c r="VRK763" s="31"/>
      <c r="VRL763" s="31"/>
      <c r="VRM763" s="31"/>
      <c r="VRN763" s="31"/>
      <c r="VRO763" s="31"/>
      <c r="VRP763" s="31"/>
      <c r="VRQ763" s="31"/>
      <c r="VRR763" s="31"/>
      <c r="VRS763" s="31"/>
      <c r="VRT763" s="31"/>
      <c r="VRU763" s="31"/>
      <c r="VRV763" s="31"/>
      <c r="VRW763" s="31"/>
      <c r="VRX763" s="31"/>
      <c r="VRY763" s="31"/>
      <c r="VRZ763" s="31"/>
      <c r="VSA763" s="31"/>
      <c r="VSB763" s="31"/>
      <c r="VSC763" s="31"/>
      <c r="VSD763" s="31"/>
      <c r="VSE763" s="31"/>
      <c r="VSF763" s="31"/>
      <c r="VSG763" s="31"/>
      <c r="VSH763" s="31"/>
      <c r="VSI763" s="31"/>
      <c r="VSJ763" s="31"/>
      <c r="VSK763" s="31"/>
      <c r="VSL763" s="31"/>
      <c r="VSM763" s="31"/>
      <c r="VSN763" s="31"/>
      <c r="VSO763" s="31"/>
      <c r="VSP763" s="31"/>
      <c r="VSQ763" s="31"/>
      <c r="VSR763" s="31"/>
      <c r="VSS763" s="31"/>
      <c r="VST763" s="31"/>
      <c r="VSU763" s="31"/>
      <c r="VSV763" s="31"/>
      <c r="VSW763" s="31"/>
      <c r="VSX763" s="31"/>
      <c r="VSY763" s="31"/>
      <c r="VSZ763" s="31"/>
      <c r="VTA763" s="31"/>
      <c r="VTB763" s="31"/>
      <c r="VTC763" s="31"/>
      <c r="VTD763" s="31"/>
      <c r="VTE763" s="31"/>
      <c r="VTF763" s="31"/>
      <c r="VTG763" s="31"/>
      <c r="VTH763" s="31"/>
      <c r="VTI763" s="31"/>
      <c r="VTJ763" s="31"/>
      <c r="VTK763" s="31"/>
      <c r="VTL763" s="31"/>
      <c r="VTM763" s="31"/>
      <c r="VTN763" s="31"/>
      <c r="VTO763" s="31"/>
      <c r="VTP763" s="31"/>
      <c r="VTQ763" s="31"/>
      <c r="VTR763" s="31"/>
      <c r="VTS763" s="31"/>
      <c r="VTT763" s="31"/>
      <c r="VTU763" s="31"/>
      <c r="VTV763" s="31"/>
      <c r="VTW763" s="31"/>
      <c r="VTX763" s="31"/>
      <c r="VTY763" s="31"/>
      <c r="VTZ763" s="31"/>
      <c r="VUA763" s="31"/>
      <c r="VUB763" s="31"/>
      <c r="VUC763" s="31"/>
      <c r="VUD763" s="31"/>
      <c r="VUE763" s="31"/>
      <c r="VUF763" s="31"/>
      <c r="VUG763" s="31"/>
      <c r="VUH763" s="31"/>
      <c r="VUI763" s="31"/>
      <c r="VUJ763" s="31"/>
      <c r="VUK763" s="31"/>
      <c r="VUL763" s="31"/>
      <c r="VUM763" s="31"/>
      <c r="VUN763" s="31"/>
      <c r="VUO763" s="31"/>
      <c r="VUP763" s="31"/>
      <c r="VUQ763" s="31"/>
      <c r="VUR763" s="31"/>
      <c r="VUS763" s="31"/>
      <c r="VUT763" s="31"/>
      <c r="VUU763" s="31"/>
      <c r="VUV763" s="31"/>
      <c r="VUW763" s="31"/>
      <c r="VUX763" s="31"/>
      <c r="VUY763" s="31"/>
      <c r="VUZ763" s="31"/>
      <c r="VVA763" s="31"/>
      <c r="VVB763" s="31"/>
      <c r="VVC763" s="31"/>
      <c r="VVD763" s="31"/>
      <c r="VVE763" s="31"/>
      <c r="VVF763" s="31"/>
      <c r="VVG763" s="31"/>
      <c r="VVH763" s="31"/>
      <c r="VVI763" s="31"/>
      <c r="VVJ763" s="31"/>
      <c r="VVK763" s="31"/>
      <c r="VVL763" s="31"/>
      <c r="VVM763" s="31"/>
      <c r="VVN763" s="31"/>
      <c r="VVO763" s="31"/>
      <c r="VVP763" s="31"/>
      <c r="VVQ763" s="31"/>
      <c r="VVR763" s="31"/>
      <c r="VVS763" s="31"/>
      <c r="VVT763" s="31"/>
      <c r="VVU763" s="31"/>
      <c r="VVV763" s="31"/>
      <c r="VVW763" s="31"/>
      <c r="VVX763" s="31"/>
      <c r="VVY763" s="31"/>
      <c r="VVZ763" s="31"/>
      <c r="VWA763" s="31"/>
      <c r="VWB763" s="31"/>
      <c r="VWC763" s="31"/>
      <c r="VWD763" s="31"/>
      <c r="VWE763" s="31"/>
      <c r="VWF763" s="31"/>
      <c r="VWG763" s="31"/>
      <c r="VWH763" s="31"/>
      <c r="VWI763" s="31"/>
      <c r="VWJ763" s="31"/>
      <c r="VWK763" s="31"/>
      <c r="VWL763" s="31"/>
      <c r="VWM763" s="31"/>
      <c r="VWN763" s="31"/>
      <c r="VWO763" s="31"/>
      <c r="VWP763" s="31"/>
      <c r="VWQ763" s="31"/>
      <c r="VWR763" s="31"/>
      <c r="VWS763" s="31"/>
      <c r="VWT763" s="31"/>
      <c r="VWU763" s="31"/>
      <c r="VWV763" s="31"/>
      <c r="VWW763" s="31"/>
      <c r="VWX763" s="31"/>
      <c r="VWY763" s="31"/>
      <c r="VWZ763" s="31"/>
      <c r="VXA763" s="31"/>
      <c r="VXB763" s="31"/>
      <c r="VXC763" s="31"/>
      <c r="VXD763" s="31"/>
      <c r="VXE763" s="31"/>
      <c r="VXF763" s="31"/>
      <c r="VXG763" s="31"/>
      <c r="VXH763" s="31"/>
      <c r="VXI763" s="31"/>
      <c r="VXJ763" s="31"/>
      <c r="VXK763" s="31"/>
      <c r="VXL763" s="31"/>
      <c r="VXM763" s="31"/>
      <c r="VXN763" s="31"/>
      <c r="VXO763" s="31"/>
      <c r="VXP763" s="31"/>
      <c r="VXQ763" s="31"/>
      <c r="VXR763" s="31"/>
      <c r="VXS763" s="31"/>
      <c r="VXT763" s="31"/>
      <c r="VXU763" s="31"/>
      <c r="VXV763" s="31"/>
      <c r="VXW763" s="31"/>
      <c r="VXX763" s="31"/>
      <c r="VXY763" s="31"/>
      <c r="VXZ763" s="31"/>
      <c r="VYA763" s="31"/>
      <c r="VYB763" s="31"/>
      <c r="VYC763" s="31"/>
      <c r="VYD763" s="31"/>
      <c r="VYE763" s="31"/>
      <c r="VYF763" s="31"/>
      <c r="VYG763" s="31"/>
      <c r="VYH763" s="31"/>
      <c r="VYI763" s="31"/>
      <c r="VYJ763" s="31"/>
      <c r="VYK763" s="31"/>
      <c r="VYL763" s="31"/>
      <c r="VYM763" s="31"/>
      <c r="VYN763" s="31"/>
      <c r="VYO763" s="31"/>
      <c r="VYP763" s="31"/>
      <c r="VYQ763" s="31"/>
      <c r="VYR763" s="31"/>
      <c r="VYS763" s="31"/>
      <c r="VYT763" s="31"/>
      <c r="VYU763" s="31"/>
      <c r="VYV763" s="31"/>
      <c r="VYW763" s="31"/>
      <c r="VYX763" s="31"/>
      <c r="VYY763" s="31"/>
      <c r="VYZ763" s="31"/>
      <c r="VZA763" s="31"/>
      <c r="VZB763" s="31"/>
      <c r="VZC763" s="31"/>
      <c r="VZD763" s="31"/>
      <c r="VZE763" s="31"/>
      <c r="VZF763" s="31"/>
      <c r="VZG763" s="31"/>
      <c r="VZH763" s="31"/>
      <c r="VZI763" s="31"/>
      <c r="VZJ763" s="31"/>
      <c r="VZK763" s="31"/>
      <c r="VZL763" s="31"/>
      <c r="VZM763" s="31"/>
      <c r="VZN763" s="31"/>
      <c r="VZO763" s="31"/>
      <c r="VZP763" s="31"/>
      <c r="VZQ763" s="31"/>
      <c r="VZR763" s="31"/>
      <c r="VZS763" s="31"/>
      <c r="VZT763" s="31"/>
      <c r="VZU763" s="31"/>
      <c r="VZV763" s="31"/>
      <c r="VZW763" s="31"/>
      <c r="VZX763" s="31"/>
      <c r="VZY763" s="31"/>
      <c r="VZZ763" s="31"/>
      <c r="WAA763" s="31"/>
      <c r="WAB763" s="31"/>
      <c r="WAC763" s="31"/>
      <c r="WAD763" s="31"/>
      <c r="WAE763" s="31"/>
      <c r="WAF763" s="31"/>
      <c r="WAG763" s="31"/>
      <c r="WAH763" s="31"/>
      <c r="WAI763" s="31"/>
      <c r="WAJ763" s="31"/>
      <c r="WAK763" s="31"/>
      <c r="WAL763" s="31"/>
      <c r="WAM763" s="31"/>
      <c r="WAN763" s="31"/>
      <c r="WAO763" s="31"/>
      <c r="WAP763" s="31"/>
      <c r="WAQ763" s="31"/>
      <c r="WAR763" s="31"/>
      <c r="WAS763" s="31"/>
      <c r="WAT763" s="31"/>
      <c r="WAU763" s="31"/>
      <c r="WAV763" s="31"/>
      <c r="WAW763" s="31"/>
      <c r="WAX763" s="31"/>
      <c r="WAY763" s="31"/>
      <c r="WAZ763" s="31"/>
      <c r="WBA763" s="31"/>
      <c r="WBB763" s="31"/>
      <c r="WBC763" s="31"/>
      <c r="WBD763" s="31"/>
      <c r="WBE763" s="31"/>
      <c r="WBF763" s="31"/>
      <c r="WBG763" s="31"/>
      <c r="WBH763" s="31"/>
      <c r="WBI763" s="31"/>
      <c r="WBJ763" s="31"/>
      <c r="WBK763" s="31"/>
      <c r="WBL763" s="31"/>
      <c r="WBM763" s="31"/>
      <c r="WBN763" s="31"/>
      <c r="WBO763" s="31"/>
      <c r="WBP763" s="31"/>
      <c r="WBQ763" s="31"/>
      <c r="WBR763" s="31"/>
      <c r="WBS763" s="31"/>
      <c r="WBT763" s="31"/>
      <c r="WBU763" s="31"/>
      <c r="WBV763" s="31"/>
      <c r="WBW763" s="31"/>
      <c r="WBX763" s="31"/>
      <c r="WBY763" s="31"/>
      <c r="WBZ763" s="31"/>
      <c r="WCA763" s="31"/>
      <c r="WCB763" s="31"/>
      <c r="WCC763" s="31"/>
      <c r="WCD763" s="31"/>
      <c r="WCE763" s="31"/>
      <c r="WCF763" s="31"/>
      <c r="WCG763" s="31"/>
      <c r="WCH763" s="31"/>
      <c r="WCI763" s="31"/>
      <c r="WCJ763" s="31"/>
      <c r="WCK763" s="31"/>
      <c r="WCL763" s="31"/>
      <c r="WCM763" s="31"/>
      <c r="WCN763" s="31"/>
      <c r="WCO763" s="31"/>
      <c r="WCP763" s="31"/>
      <c r="WCQ763" s="31"/>
      <c r="WCR763" s="31"/>
      <c r="WCS763" s="31"/>
      <c r="WCT763" s="31"/>
      <c r="WCU763" s="31"/>
      <c r="WCV763" s="31"/>
      <c r="WCW763" s="31"/>
      <c r="WCX763" s="31"/>
      <c r="WCY763" s="31"/>
      <c r="WCZ763" s="31"/>
      <c r="WDA763" s="31"/>
      <c r="WDB763" s="31"/>
      <c r="WDC763" s="31"/>
      <c r="WDD763" s="31"/>
      <c r="WDE763" s="31"/>
      <c r="WDF763" s="31"/>
      <c r="WDG763" s="31"/>
      <c r="WDH763" s="31"/>
      <c r="WDI763" s="31"/>
      <c r="WDJ763" s="31"/>
      <c r="WDK763" s="31"/>
      <c r="WDL763" s="31"/>
      <c r="WDM763" s="31"/>
      <c r="WDN763" s="31"/>
      <c r="WDO763" s="31"/>
      <c r="WDP763" s="31"/>
      <c r="WDQ763" s="31"/>
      <c r="WDR763" s="31"/>
      <c r="WDS763" s="31"/>
      <c r="WDT763" s="31"/>
      <c r="WDU763" s="31"/>
      <c r="WDV763" s="31"/>
      <c r="WDW763" s="31"/>
      <c r="WDX763" s="31"/>
      <c r="WDY763" s="31"/>
      <c r="WDZ763" s="31"/>
      <c r="WEA763" s="31"/>
      <c r="WEB763" s="31"/>
      <c r="WEC763" s="31"/>
      <c r="WED763" s="31"/>
      <c r="WEE763" s="31"/>
      <c r="WEF763" s="31"/>
      <c r="WEG763" s="31"/>
      <c r="WEH763" s="31"/>
      <c r="WEI763" s="31"/>
      <c r="WEJ763" s="31"/>
      <c r="WEK763" s="31"/>
      <c r="WEL763" s="31"/>
      <c r="WEM763" s="31"/>
      <c r="WEN763" s="31"/>
      <c r="WEO763" s="31"/>
      <c r="WEP763" s="31"/>
      <c r="WEQ763" s="31"/>
      <c r="WER763" s="31"/>
      <c r="WES763" s="31"/>
      <c r="WET763" s="31"/>
      <c r="WEU763" s="31"/>
      <c r="WEV763" s="31"/>
      <c r="WEW763" s="31"/>
      <c r="WEX763" s="31"/>
      <c r="WEY763" s="31"/>
      <c r="WEZ763" s="31"/>
      <c r="WFA763" s="31"/>
      <c r="WFB763" s="31"/>
      <c r="WFC763" s="31"/>
      <c r="WFD763" s="31"/>
      <c r="WFE763" s="31"/>
      <c r="WFF763" s="31"/>
      <c r="WFG763" s="31"/>
      <c r="WFH763" s="31"/>
      <c r="WFI763" s="31"/>
      <c r="WFJ763" s="31"/>
      <c r="WFK763" s="31"/>
      <c r="WFL763" s="31"/>
      <c r="WFM763" s="31"/>
      <c r="WFN763" s="31"/>
      <c r="WFO763" s="31"/>
      <c r="WFP763" s="31"/>
      <c r="WFQ763" s="31"/>
      <c r="WFR763" s="31"/>
      <c r="WFS763" s="31"/>
      <c r="WFT763" s="31"/>
      <c r="WFU763" s="31"/>
      <c r="WFV763" s="31"/>
      <c r="WFW763" s="31"/>
      <c r="WFX763" s="31"/>
      <c r="WFY763" s="31"/>
      <c r="WFZ763" s="31"/>
      <c r="WGA763" s="31"/>
      <c r="WGB763" s="31"/>
      <c r="WGC763" s="31"/>
      <c r="WGD763" s="31"/>
      <c r="WGE763" s="31"/>
      <c r="WGF763" s="31"/>
      <c r="WGG763" s="31"/>
      <c r="WGH763" s="31"/>
      <c r="WGI763" s="31"/>
      <c r="WGJ763" s="31"/>
      <c r="WGK763" s="31"/>
      <c r="WGL763" s="31"/>
      <c r="WGM763" s="31"/>
      <c r="WGN763" s="31"/>
      <c r="WGO763" s="31"/>
      <c r="WGP763" s="31"/>
      <c r="WGQ763" s="31"/>
      <c r="WGR763" s="31"/>
      <c r="WGS763" s="31"/>
      <c r="WGT763" s="31"/>
      <c r="WGU763" s="31"/>
      <c r="WGV763" s="31"/>
      <c r="WGW763" s="31"/>
      <c r="WGX763" s="31"/>
      <c r="WGY763" s="31"/>
      <c r="WGZ763" s="31"/>
      <c r="WHA763" s="31"/>
      <c r="WHB763" s="31"/>
      <c r="WHC763" s="31"/>
      <c r="WHD763" s="31"/>
      <c r="WHE763" s="31"/>
      <c r="WHF763" s="31"/>
      <c r="WHG763" s="31"/>
      <c r="WHH763" s="31"/>
      <c r="WHI763" s="31"/>
      <c r="WHJ763" s="31"/>
      <c r="WHK763" s="31"/>
      <c r="WHL763" s="31"/>
      <c r="WHM763" s="31"/>
      <c r="WHN763" s="31"/>
      <c r="WHO763" s="31"/>
      <c r="WHP763" s="31"/>
      <c r="WHQ763" s="31"/>
      <c r="WHR763" s="31"/>
      <c r="WHS763" s="31"/>
      <c r="WHT763" s="31"/>
      <c r="WHU763" s="31"/>
      <c r="WHV763" s="31"/>
      <c r="WHW763" s="31"/>
      <c r="WHX763" s="31"/>
      <c r="WHY763" s="31"/>
      <c r="WHZ763" s="31"/>
      <c r="WIA763" s="31"/>
      <c r="WIB763" s="31"/>
      <c r="WIC763" s="31"/>
      <c r="WID763" s="31"/>
      <c r="WIE763" s="31"/>
      <c r="WIF763" s="31"/>
      <c r="WIG763" s="31"/>
      <c r="WIH763" s="31"/>
      <c r="WII763" s="31"/>
      <c r="WIJ763" s="31"/>
      <c r="WIK763" s="31"/>
      <c r="WIL763" s="31"/>
      <c r="WIM763" s="31"/>
      <c r="WIN763" s="31"/>
      <c r="WIO763" s="31"/>
      <c r="WIP763" s="31"/>
      <c r="WIQ763" s="31"/>
      <c r="WIR763" s="31"/>
      <c r="WIS763" s="31"/>
      <c r="WIT763" s="31"/>
      <c r="WIU763" s="31"/>
      <c r="WIV763" s="31"/>
      <c r="WIW763" s="31"/>
      <c r="WIX763" s="31"/>
      <c r="WIY763" s="31"/>
      <c r="WIZ763" s="31"/>
      <c r="WJA763" s="31"/>
      <c r="WJB763" s="31"/>
      <c r="WJC763" s="31"/>
      <c r="WJD763" s="31"/>
      <c r="WJE763" s="31"/>
      <c r="WJF763" s="31"/>
      <c r="WJG763" s="31"/>
      <c r="WJH763" s="31"/>
      <c r="WJI763" s="31"/>
      <c r="WJJ763" s="31"/>
      <c r="WJK763" s="31"/>
      <c r="WJL763" s="31"/>
      <c r="WJM763" s="31"/>
      <c r="WJN763" s="31"/>
      <c r="WJO763" s="31"/>
      <c r="WJP763" s="31"/>
      <c r="WJQ763" s="31"/>
      <c r="WJR763" s="31"/>
      <c r="WJS763" s="31"/>
      <c r="WJT763" s="31"/>
      <c r="WJU763" s="31"/>
      <c r="WJV763" s="31"/>
      <c r="WJW763" s="31"/>
      <c r="WJX763" s="31"/>
      <c r="WJY763" s="31"/>
      <c r="WJZ763" s="31"/>
      <c r="WKA763" s="31"/>
      <c r="WKB763" s="31"/>
      <c r="WKC763" s="31"/>
      <c r="WKD763" s="31"/>
      <c r="WKE763" s="31"/>
      <c r="WKF763" s="31"/>
      <c r="WKG763" s="31"/>
      <c r="WKH763" s="31"/>
      <c r="WKI763" s="31"/>
      <c r="WKJ763" s="31"/>
      <c r="WKK763" s="31"/>
      <c r="WKL763" s="31"/>
      <c r="WKM763" s="31"/>
      <c r="WKN763" s="31"/>
      <c r="WKO763" s="31"/>
      <c r="WKP763" s="31"/>
      <c r="WKQ763" s="31"/>
      <c r="WKR763" s="31"/>
      <c r="WKS763" s="31"/>
      <c r="WKT763" s="31"/>
      <c r="WKU763" s="31"/>
      <c r="WKV763" s="31"/>
      <c r="WKW763" s="31"/>
      <c r="WKX763" s="31"/>
      <c r="WKY763" s="31"/>
      <c r="WKZ763" s="31"/>
      <c r="WLA763" s="31"/>
      <c r="WLB763" s="31"/>
      <c r="WLC763" s="31"/>
      <c r="WLD763" s="31"/>
      <c r="WLE763" s="31"/>
      <c r="WLF763" s="31"/>
      <c r="WLG763" s="31"/>
      <c r="WLH763" s="31"/>
      <c r="WLI763" s="31"/>
      <c r="WLJ763" s="31"/>
      <c r="WLK763" s="31"/>
      <c r="WLL763" s="31"/>
      <c r="WLM763" s="31"/>
      <c r="WLN763" s="31"/>
      <c r="WLO763" s="31"/>
      <c r="WLP763" s="31"/>
      <c r="WLQ763" s="31"/>
      <c r="WLR763" s="31"/>
      <c r="WLS763" s="31"/>
      <c r="WLT763" s="31"/>
      <c r="WLU763" s="31"/>
      <c r="WLV763" s="31"/>
      <c r="WLW763" s="31"/>
      <c r="WLX763" s="31"/>
      <c r="WLY763" s="31"/>
      <c r="WLZ763" s="31"/>
      <c r="WMA763" s="31"/>
      <c r="WMB763" s="31"/>
      <c r="WMC763" s="31"/>
      <c r="WMD763" s="31"/>
      <c r="WME763" s="31"/>
      <c r="WMF763" s="31"/>
      <c r="WMG763" s="31"/>
      <c r="WMH763" s="31"/>
      <c r="WMI763" s="31"/>
      <c r="WMJ763" s="31"/>
      <c r="WMK763" s="31"/>
      <c r="WML763" s="31"/>
      <c r="WMM763" s="31"/>
      <c r="WMN763" s="31"/>
      <c r="WMO763" s="31"/>
      <c r="WMP763" s="31"/>
      <c r="WMQ763" s="31"/>
      <c r="WMR763" s="31"/>
      <c r="WMS763" s="31"/>
      <c r="WMT763" s="31"/>
      <c r="WMU763" s="31"/>
      <c r="WMV763" s="31"/>
      <c r="WMW763" s="31"/>
      <c r="WMX763" s="31"/>
      <c r="WMY763" s="31"/>
      <c r="WMZ763" s="31"/>
      <c r="WNA763" s="31"/>
      <c r="WNB763" s="31"/>
      <c r="WNC763" s="31"/>
      <c r="WND763" s="31"/>
      <c r="WNE763" s="31"/>
      <c r="WNF763" s="31"/>
      <c r="WNG763" s="31"/>
      <c r="WNH763" s="31"/>
      <c r="WNI763" s="31"/>
      <c r="WNJ763" s="31"/>
      <c r="WNK763" s="31"/>
      <c r="WNL763" s="31"/>
      <c r="WNM763" s="31"/>
      <c r="WNN763" s="31"/>
      <c r="WNO763" s="31"/>
      <c r="WNP763" s="31"/>
      <c r="WNQ763" s="31"/>
      <c r="WNR763" s="31"/>
      <c r="WNS763" s="31"/>
      <c r="WNT763" s="31"/>
      <c r="WNU763" s="31"/>
      <c r="WNV763" s="31"/>
      <c r="WNW763" s="31"/>
      <c r="WNX763" s="31"/>
      <c r="WNY763" s="31"/>
      <c r="WNZ763" s="31"/>
      <c r="WOA763" s="31"/>
      <c r="WOB763" s="31"/>
      <c r="WOC763" s="31"/>
      <c r="WOD763" s="31"/>
      <c r="WOE763" s="31"/>
      <c r="WOF763" s="31"/>
      <c r="WOG763" s="31"/>
      <c r="WOH763" s="31"/>
      <c r="WOI763" s="31"/>
      <c r="WOJ763" s="31"/>
      <c r="WOK763" s="31"/>
      <c r="WOL763" s="31"/>
      <c r="WOM763" s="31"/>
      <c r="WON763" s="31"/>
      <c r="WOO763" s="31"/>
      <c r="WOP763" s="31"/>
      <c r="WOQ763" s="31"/>
      <c r="WOR763" s="31"/>
      <c r="WOS763" s="31"/>
      <c r="WOT763" s="31"/>
      <c r="WOU763" s="31"/>
      <c r="WOV763" s="31"/>
      <c r="WOW763" s="31"/>
      <c r="WOX763" s="31"/>
      <c r="WOY763" s="31"/>
      <c r="WOZ763" s="31"/>
      <c r="WPA763" s="31"/>
      <c r="WPB763" s="31"/>
      <c r="WPC763" s="31"/>
      <c r="WPD763" s="31"/>
      <c r="WPE763" s="31"/>
      <c r="WPF763" s="31"/>
      <c r="WPG763" s="31"/>
      <c r="WPH763" s="31"/>
      <c r="WPI763" s="31"/>
      <c r="WPJ763" s="31"/>
      <c r="WPK763" s="31"/>
      <c r="WPL763" s="31"/>
      <c r="WPM763" s="31"/>
      <c r="WPN763" s="31"/>
      <c r="WPO763" s="31"/>
      <c r="WPP763" s="31"/>
      <c r="WPQ763" s="31"/>
      <c r="WPR763" s="31"/>
      <c r="WPS763" s="31"/>
      <c r="WPT763" s="31"/>
      <c r="WPU763" s="31"/>
      <c r="WPV763" s="31"/>
      <c r="WPW763" s="31"/>
      <c r="WPX763" s="31"/>
      <c r="WPY763" s="31"/>
      <c r="WPZ763" s="31"/>
      <c r="WQA763" s="31"/>
      <c r="WQB763" s="31"/>
      <c r="WQC763" s="31"/>
      <c r="WQD763" s="31"/>
      <c r="WQE763" s="31"/>
      <c r="WQF763" s="31"/>
      <c r="WQG763" s="31"/>
      <c r="WQH763" s="31"/>
      <c r="WQI763" s="31"/>
      <c r="WQJ763" s="31"/>
      <c r="WQK763" s="31"/>
      <c r="WQL763" s="31"/>
      <c r="WQM763" s="31"/>
      <c r="WQN763" s="31"/>
      <c r="WQO763" s="31"/>
      <c r="WQP763" s="31"/>
      <c r="WQQ763" s="31"/>
      <c r="WQR763" s="31"/>
      <c r="WQS763" s="31"/>
      <c r="WQT763" s="31"/>
      <c r="WQU763" s="31"/>
      <c r="WQV763" s="31"/>
      <c r="WQW763" s="31"/>
      <c r="WQX763" s="31"/>
      <c r="WQY763" s="31"/>
      <c r="WQZ763" s="31"/>
      <c r="WRA763" s="31"/>
      <c r="WRB763" s="31"/>
      <c r="WRC763" s="31"/>
      <c r="WRD763" s="31"/>
      <c r="WRE763" s="31"/>
      <c r="WRF763" s="31"/>
      <c r="WRG763" s="31"/>
      <c r="WRH763" s="31"/>
      <c r="WRI763" s="31"/>
      <c r="WRJ763" s="31"/>
      <c r="WRK763" s="31"/>
      <c r="WRL763" s="31"/>
      <c r="WRM763" s="31"/>
      <c r="WRN763" s="31"/>
      <c r="WRO763" s="31"/>
      <c r="WRP763" s="31"/>
      <c r="WRQ763" s="31"/>
      <c r="WRR763" s="31"/>
      <c r="WRS763" s="31"/>
      <c r="WRT763" s="31"/>
      <c r="WRU763" s="31"/>
      <c r="WRV763" s="31"/>
      <c r="WRW763" s="31"/>
      <c r="WRX763" s="31"/>
      <c r="WRY763" s="31"/>
      <c r="WRZ763" s="31"/>
      <c r="WSA763" s="31"/>
      <c r="WSB763" s="31"/>
      <c r="WSC763" s="31"/>
      <c r="WSD763" s="31"/>
      <c r="WSE763" s="31"/>
      <c r="WSF763" s="31"/>
      <c r="WSG763" s="31"/>
      <c r="WSH763" s="31"/>
      <c r="WSI763" s="31"/>
      <c r="WSJ763" s="31"/>
      <c r="WSK763" s="31"/>
      <c r="WSL763" s="31"/>
      <c r="WSM763" s="31"/>
      <c r="WSN763" s="31"/>
      <c r="WSO763" s="31"/>
      <c r="WSP763" s="31"/>
      <c r="WSQ763" s="31"/>
      <c r="WSR763" s="31"/>
      <c r="WSS763" s="31"/>
      <c r="WST763" s="31"/>
      <c r="WSU763" s="31"/>
      <c r="WSV763" s="31"/>
      <c r="WSW763" s="31"/>
      <c r="WSX763" s="31"/>
      <c r="WSY763" s="31"/>
      <c r="WSZ763" s="31"/>
      <c r="WTA763" s="31"/>
      <c r="WTB763" s="31"/>
      <c r="WTC763" s="31"/>
      <c r="WTD763" s="31"/>
      <c r="WTE763" s="31"/>
      <c r="WTF763" s="31"/>
      <c r="WTG763" s="31"/>
      <c r="WTH763" s="31"/>
      <c r="WTI763" s="31"/>
      <c r="WTJ763" s="31"/>
      <c r="WTK763" s="31"/>
      <c r="WTL763" s="31"/>
      <c r="WTM763" s="31"/>
      <c r="WTN763" s="31"/>
      <c r="WTO763" s="31"/>
      <c r="WTP763" s="31"/>
      <c r="WTQ763" s="31"/>
      <c r="WTR763" s="31"/>
      <c r="WTS763" s="31"/>
      <c r="WTT763" s="31"/>
      <c r="WTU763" s="31"/>
      <c r="WTV763" s="31"/>
      <c r="WTW763" s="31"/>
      <c r="WTX763" s="31"/>
      <c r="WTY763" s="31"/>
      <c r="WTZ763" s="31"/>
      <c r="WUA763" s="31"/>
      <c r="WUB763" s="31"/>
      <c r="WUC763" s="31"/>
      <c r="WUD763" s="31"/>
      <c r="WUE763" s="31"/>
      <c r="WUF763" s="31"/>
      <c r="WUG763" s="31"/>
      <c r="WUH763" s="31"/>
      <c r="WUI763" s="31"/>
      <c r="WUJ763" s="31"/>
      <c r="WUK763" s="31"/>
      <c r="WUL763" s="31"/>
      <c r="WUM763" s="31"/>
      <c r="WUN763" s="31"/>
      <c r="WUO763" s="31"/>
      <c r="WUP763" s="31"/>
      <c r="WUQ763" s="31"/>
      <c r="WUR763" s="31"/>
      <c r="WUS763" s="31"/>
      <c r="WUT763" s="31"/>
      <c r="WUU763" s="31"/>
      <c r="WUV763" s="31"/>
      <c r="WUW763" s="31"/>
      <c r="WUX763" s="31"/>
      <c r="WUY763" s="31"/>
      <c r="WUZ763" s="31"/>
      <c r="WVA763" s="31"/>
      <c r="WVB763" s="31"/>
      <c r="WVC763" s="31"/>
      <c r="WVD763" s="31"/>
      <c r="WVE763" s="31"/>
      <c r="WVF763" s="31"/>
      <c r="WVG763" s="31"/>
      <c r="WVH763" s="31"/>
      <c r="WVI763" s="31"/>
      <c r="WVJ763" s="31"/>
      <c r="WVK763" s="31"/>
      <c r="WVL763" s="31"/>
      <c r="WVM763" s="31"/>
      <c r="WVN763" s="31"/>
      <c r="WVO763" s="31"/>
      <c r="WVP763" s="31"/>
      <c r="WVQ763" s="31"/>
      <c r="WVR763" s="31"/>
      <c r="WVS763" s="31"/>
    </row>
    <row r="764" spans="1:16139">
      <c r="A764" s="168"/>
      <c r="B764" s="169"/>
      <c r="C764" s="171"/>
      <c r="D764" s="171"/>
      <c r="E764" s="171"/>
      <c r="F764" s="171"/>
      <c r="G764" s="171"/>
      <c r="H764" s="170"/>
      <c r="I764" s="170"/>
    </row>
    <row r="765" spans="1:16139">
      <c r="A765" s="168"/>
      <c r="B765" s="169"/>
      <c r="C765" s="171"/>
      <c r="D765" s="171"/>
      <c r="E765" s="171"/>
      <c r="F765" s="171"/>
      <c r="G765" s="171"/>
      <c r="H765" s="170"/>
      <c r="I765" s="170"/>
    </row>
    <row r="766" spans="1:16139">
      <c r="A766" s="168"/>
      <c r="B766" s="169"/>
      <c r="C766" s="171"/>
      <c r="D766" s="171"/>
      <c r="E766" s="171"/>
      <c r="F766" s="171"/>
      <c r="G766" s="171"/>
      <c r="H766" s="170"/>
      <c r="I766" s="170"/>
    </row>
    <row r="767" spans="1:16139">
      <c r="A767" s="168"/>
      <c r="B767" s="169"/>
      <c r="C767" s="171"/>
      <c r="D767" s="171"/>
      <c r="E767" s="171"/>
      <c r="F767" s="171"/>
      <c r="G767" s="171"/>
      <c r="H767" s="170"/>
      <c r="I767" s="170"/>
    </row>
    <row r="768" spans="1:16139">
      <c r="A768" s="168"/>
      <c r="B768" s="169"/>
      <c r="C768" s="171"/>
      <c r="D768" s="171"/>
      <c r="E768" s="171"/>
      <c r="F768" s="171"/>
      <c r="G768" s="171"/>
      <c r="H768" s="170"/>
      <c r="I768" s="170"/>
    </row>
    <row r="769" spans="1:9">
      <c r="A769" s="168"/>
      <c r="B769" s="169"/>
      <c r="C769" s="171"/>
      <c r="D769" s="171"/>
      <c r="E769" s="171"/>
      <c r="F769" s="171"/>
      <c r="G769" s="171"/>
      <c r="H769" s="170"/>
      <c r="I769" s="170"/>
    </row>
    <row r="770" spans="1:9">
      <c r="A770" s="168"/>
      <c r="B770" s="169"/>
      <c r="C770" s="171"/>
      <c r="D770" s="171"/>
      <c r="E770" s="171"/>
      <c r="F770" s="171"/>
      <c r="G770" s="171"/>
      <c r="H770" s="170"/>
      <c r="I770" s="170"/>
    </row>
    <row r="771" spans="1:9">
      <c r="A771" s="168"/>
      <c r="B771" s="169"/>
      <c r="C771" s="171"/>
      <c r="D771" s="171"/>
      <c r="E771" s="171"/>
      <c r="F771" s="171"/>
      <c r="G771" s="171"/>
      <c r="H771" s="170"/>
      <c r="I771" s="170"/>
    </row>
    <row r="772" spans="1:9">
      <c r="A772" s="168"/>
      <c r="B772" s="169"/>
      <c r="C772" s="171"/>
      <c r="D772" s="171"/>
      <c r="E772" s="171"/>
      <c r="F772" s="171"/>
      <c r="G772" s="171"/>
      <c r="H772" s="170"/>
      <c r="I772" s="170"/>
    </row>
    <row r="773" spans="1:9">
      <c r="A773" s="168"/>
      <c r="B773" s="169"/>
      <c r="C773" s="171"/>
      <c r="D773" s="171"/>
      <c r="E773" s="171"/>
      <c r="F773" s="171"/>
      <c r="G773" s="171"/>
      <c r="H773" s="170"/>
      <c r="I773" s="170"/>
    </row>
    <row r="774" spans="1:9">
      <c r="A774" s="168"/>
      <c r="B774" s="169"/>
      <c r="C774" s="171"/>
      <c r="D774" s="171"/>
      <c r="E774" s="171"/>
      <c r="F774" s="171"/>
      <c r="G774" s="171"/>
      <c r="H774" s="170"/>
      <c r="I774" s="170"/>
    </row>
    <row r="775" spans="1:9">
      <c r="A775" s="168"/>
      <c r="B775" s="169"/>
      <c r="C775" s="171"/>
      <c r="D775" s="171"/>
      <c r="E775" s="171"/>
      <c r="F775" s="171"/>
      <c r="G775" s="171"/>
      <c r="H775" s="170"/>
      <c r="I775" s="170"/>
    </row>
    <row r="776" spans="1:9">
      <c r="A776" s="168"/>
      <c r="B776" s="169"/>
      <c r="C776" s="171"/>
      <c r="D776" s="171"/>
      <c r="E776" s="171"/>
      <c r="F776" s="171"/>
      <c r="G776" s="171"/>
      <c r="H776" s="170"/>
      <c r="I776" s="170"/>
    </row>
    <row r="777" spans="1:9">
      <c r="A777" s="168"/>
      <c r="B777" s="169"/>
      <c r="C777" s="171"/>
      <c r="D777" s="171"/>
      <c r="E777" s="171"/>
      <c r="F777" s="171"/>
      <c r="G777" s="171"/>
      <c r="H777" s="170"/>
      <c r="I777" s="170"/>
    </row>
    <row r="778" spans="1:9">
      <c r="A778" s="168"/>
      <c r="B778" s="169"/>
      <c r="C778" s="171"/>
      <c r="D778" s="171"/>
      <c r="E778" s="171"/>
      <c r="F778" s="171"/>
      <c r="G778" s="171"/>
      <c r="H778" s="170"/>
      <c r="I778" s="170"/>
    </row>
    <row r="779" spans="1:9">
      <c r="A779" s="168"/>
      <c r="B779" s="169"/>
      <c r="C779" s="171"/>
      <c r="D779" s="171"/>
      <c r="E779" s="171"/>
      <c r="F779" s="171"/>
      <c r="G779" s="171"/>
      <c r="H779" s="170"/>
      <c r="I779" s="170"/>
    </row>
    <row r="780" spans="1:9">
      <c r="A780" s="168"/>
      <c r="B780" s="169"/>
      <c r="C780" s="171"/>
      <c r="D780" s="171"/>
      <c r="E780" s="171"/>
      <c r="F780" s="171"/>
      <c r="G780" s="171"/>
      <c r="H780" s="170"/>
      <c r="I780" s="170"/>
    </row>
    <row r="781" spans="1:9">
      <c r="A781" s="168"/>
      <c r="B781" s="169"/>
      <c r="C781" s="171"/>
      <c r="D781" s="171"/>
      <c r="E781" s="171"/>
      <c r="F781" s="171"/>
      <c r="G781" s="171"/>
      <c r="H781" s="170"/>
      <c r="I781" s="170"/>
    </row>
    <row r="782" spans="1:9">
      <c r="A782" s="168"/>
      <c r="B782" s="169"/>
      <c r="C782" s="171"/>
      <c r="D782" s="171"/>
      <c r="E782" s="171"/>
      <c r="F782" s="171"/>
      <c r="G782" s="171"/>
      <c r="H782" s="170"/>
      <c r="I782" s="170"/>
    </row>
    <row r="783" spans="1:9">
      <c r="A783" s="168"/>
      <c r="B783" s="169"/>
      <c r="C783" s="171"/>
      <c r="D783" s="171"/>
      <c r="E783" s="171"/>
      <c r="F783" s="171"/>
      <c r="G783" s="171"/>
      <c r="H783" s="170"/>
      <c r="I783" s="170"/>
    </row>
    <row r="784" spans="1:9">
      <c r="A784" s="168"/>
      <c r="B784" s="169"/>
      <c r="C784" s="171"/>
      <c r="D784" s="171"/>
      <c r="E784" s="171"/>
      <c r="F784" s="171"/>
      <c r="G784" s="171"/>
      <c r="H784" s="170"/>
      <c r="I784" s="170"/>
    </row>
    <row r="785" spans="1:9">
      <c r="A785" s="168"/>
      <c r="B785" s="169"/>
      <c r="C785" s="171"/>
      <c r="D785" s="171"/>
      <c r="E785" s="171"/>
      <c r="F785" s="171"/>
      <c r="G785" s="171"/>
      <c r="H785" s="170"/>
      <c r="I785" s="170"/>
    </row>
    <row r="786" spans="1:9">
      <c r="A786" s="168"/>
      <c r="B786" s="169"/>
      <c r="C786" s="171"/>
      <c r="D786" s="171"/>
      <c r="E786" s="171"/>
      <c r="F786" s="171"/>
      <c r="G786" s="171"/>
      <c r="H786" s="170"/>
      <c r="I786" s="170"/>
    </row>
    <row r="787" spans="1:9">
      <c r="A787" s="168"/>
      <c r="B787" s="169"/>
      <c r="C787" s="171"/>
      <c r="D787" s="171"/>
      <c r="E787" s="171"/>
      <c r="F787" s="171"/>
      <c r="G787" s="171"/>
      <c r="H787" s="170"/>
      <c r="I787" s="170"/>
    </row>
    <row r="788" spans="1:9">
      <c r="A788" s="168"/>
      <c r="B788" s="169"/>
      <c r="C788" s="171"/>
      <c r="D788" s="171"/>
      <c r="E788" s="171"/>
      <c r="F788" s="171"/>
      <c r="G788" s="171"/>
      <c r="H788" s="170"/>
      <c r="I788" s="170"/>
    </row>
    <row r="789" spans="1:9">
      <c r="A789" s="168"/>
      <c r="B789" s="169"/>
      <c r="C789" s="171"/>
      <c r="D789" s="171"/>
      <c r="E789" s="171"/>
      <c r="F789" s="171"/>
      <c r="G789" s="171"/>
      <c r="H789" s="170"/>
      <c r="I789" s="170"/>
    </row>
    <row r="790" spans="1:9">
      <c r="A790" s="168"/>
      <c r="B790" s="169"/>
      <c r="C790" s="171"/>
      <c r="D790" s="171"/>
      <c r="E790" s="171"/>
      <c r="F790" s="171"/>
      <c r="G790" s="171"/>
      <c r="H790" s="170"/>
      <c r="I790" s="170"/>
    </row>
    <row r="791" spans="1:9">
      <c r="A791" s="168"/>
      <c r="B791" s="169"/>
      <c r="C791" s="171"/>
      <c r="D791" s="171"/>
      <c r="E791" s="171"/>
      <c r="F791" s="171"/>
      <c r="G791" s="171"/>
      <c r="H791" s="170"/>
      <c r="I791" s="170"/>
    </row>
    <row r="792" spans="1:9">
      <c r="A792" s="168"/>
      <c r="B792" s="169"/>
      <c r="C792" s="171"/>
      <c r="D792" s="171"/>
      <c r="E792" s="171"/>
      <c r="F792" s="171"/>
      <c r="G792" s="171"/>
      <c r="H792" s="170"/>
      <c r="I792" s="170"/>
    </row>
    <row r="793" spans="1:9">
      <c r="A793" s="168"/>
      <c r="B793" s="169"/>
      <c r="C793" s="171"/>
      <c r="D793" s="171"/>
      <c r="E793" s="171"/>
      <c r="F793" s="171"/>
      <c r="G793" s="171"/>
      <c r="H793" s="170"/>
      <c r="I793" s="170"/>
    </row>
    <row r="794" spans="1:9">
      <c r="A794" s="168"/>
      <c r="B794" s="169"/>
      <c r="C794" s="171"/>
      <c r="D794" s="171"/>
      <c r="E794" s="171"/>
      <c r="F794" s="171"/>
      <c r="G794" s="171"/>
      <c r="H794" s="170"/>
      <c r="I794" s="170"/>
    </row>
    <row r="795" spans="1:9">
      <c r="A795" s="168"/>
      <c r="B795" s="169"/>
      <c r="C795" s="171"/>
      <c r="D795" s="171"/>
      <c r="E795" s="171"/>
      <c r="F795" s="171"/>
      <c r="G795" s="171"/>
      <c r="H795" s="170"/>
      <c r="I795" s="170"/>
    </row>
    <row r="796" spans="1:9">
      <c r="A796" s="168"/>
      <c r="B796" s="169"/>
      <c r="C796" s="171"/>
      <c r="D796" s="171"/>
      <c r="E796" s="171"/>
      <c r="F796" s="171"/>
      <c r="G796" s="171"/>
      <c r="H796" s="170"/>
      <c r="I796" s="170"/>
    </row>
    <row r="797" spans="1:9">
      <c r="A797" s="168"/>
      <c r="B797" s="169"/>
      <c r="C797" s="171"/>
      <c r="D797" s="171"/>
      <c r="E797" s="171"/>
      <c r="F797" s="171"/>
      <c r="G797" s="171"/>
      <c r="H797" s="170"/>
      <c r="I797" s="170"/>
    </row>
    <row r="798" spans="1:9">
      <c r="A798" s="168"/>
      <c r="B798" s="169"/>
      <c r="C798" s="171"/>
      <c r="D798" s="171"/>
      <c r="E798" s="171"/>
      <c r="F798" s="171"/>
      <c r="G798" s="171"/>
      <c r="H798" s="170"/>
      <c r="I798" s="170"/>
    </row>
    <row r="799" spans="1:9">
      <c r="A799" s="168"/>
      <c r="B799" s="169"/>
      <c r="C799" s="171"/>
      <c r="D799" s="171"/>
      <c r="E799" s="171"/>
      <c r="F799" s="171"/>
      <c r="G799" s="171"/>
      <c r="H799" s="170"/>
      <c r="I799" s="170"/>
    </row>
    <row r="800" spans="1:9">
      <c r="A800" s="168"/>
      <c r="B800" s="169"/>
      <c r="C800" s="171"/>
      <c r="D800" s="171"/>
      <c r="E800" s="171"/>
      <c r="F800" s="171"/>
      <c r="G800" s="171"/>
      <c r="H800" s="170"/>
      <c r="I800" s="170"/>
    </row>
    <row r="801" spans="1:9">
      <c r="A801" s="168"/>
      <c r="B801" s="169"/>
      <c r="C801" s="171"/>
      <c r="D801" s="171"/>
      <c r="E801" s="171"/>
      <c r="F801" s="171"/>
      <c r="G801" s="171"/>
      <c r="H801" s="170"/>
      <c r="I801" s="170"/>
    </row>
  </sheetData>
  <mergeCells count="377">
    <mergeCell ref="F1:I1"/>
    <mergeCell ref="B3:E3"/>
    <mergeCell ref="F3:I3"/>
    <mergeCell ref="A4:I4"/>
    <mergeCell ref="G5:I5"/>
    <mergeCell ref="A6:A9"/>
    <mergeCell ref="B6:B9"/>
    <mergeCell ref="C6:C9"/>
    <mergeCell ref="D6:D9"/>
    <mergeCell ref="E6:I7"/>
    <mergeCell ref="A19:A22"/>
    <mergeCell ref="B19:B22"/>
    <mergeCell ref="A23:A26"/>
    <mergeCell ref="B23:B26"/>
    <mergeCell ref="A27:A30"/>
    <mergeCell ref="B27:B30"/>
    <mergeCell ref="E8:E9"/>
    <mergeCell ref="F8:I8"/>
    <mergeCell ref="A10:A13"/>
    <mergeCell ref="B10:B13"/>
    <mergeCell ref="A15:A18"/>
    <mergeCell ref="B15:B18"/>
    <mergeCell ref="A43:A46"/>
    <mergeCell ref="B43:B46"/>
    <mergeCell ref="A47:A50"/>
    <mergeCell ref="B47:B50"/>
    <mergeCell ref="A91:A94"/>
    <mergeCell ref="B91:B94"/>
    <mergeCell ref="A31:A34"/>
    <mergeCell ref="B31:B34"/>
    <mergeCell ref="A35:A38"/>
    <mergeCell ref="B35:B38"/>
    <mergeCell ref="A39:A42"/>
    <mergeCell ref="B39:B42"/>
    <mergeCell ref="A67:A70"/>
    <mergeCell ref="B67:B70"/>
    <mergeCell ref="A71:A74"/>
    <mergeCell ref="B71:B74"/>
    <mergeCell ref="A75:A78"/>
    <mergeCell ref="B75:B78"/>
    <mergeCell ref="A55:A58"/>
    <mergeCell ref="B55:B58"/>
    <mergeCell ref="A59:A62"/>
    <mergeCell ref="B59:B62"/>
    <mergeCell ref="A63:A66"/>
    <mergeCell ref="B63:B66"/>
    <mergeCell ref="A107:A110"/>
    <mergeCell ref="B107:B110"/>
    <mergeCell ref="A111:A114"/>
    <mergeCell ref="B111:B114"/>
    <mergeCell ref="A115:A118"/>
    <mergeCell ref="B115:B118"/>
    <mergeCell ref="A79:A82"/>
    <mergeCell ref="B79:B82"/>
    <mergeCell ref="A83:A86"/>
    <mergeCell ref="B83:B86"/>
    <mergeCell ref="A87:A90"/>
    <mergeCell ref="B87:B90"/>
    <mergeCell ref="A95:A98"/>
    <mergeCell ref="B95:B98"/>
    <mergeCell ref="B99:B102"/>
    <mergeCell ref="A99:A102"/>
    <mergeCell ref="B103:B106"/>
    <mergeCell ref="A103:A106"/>
    <mergeCell ref="A131:A134"/>
    <mergeCell ref="B131:B134"/>
    <mergeCell ref="A135:A138"/>
    <mergeCell ref="B135:B138"/>
    <mergeCell ref="A139:A142"/>
    <mergeCell ref="B139:B142"/>
    <mergeCell ref="A119:A122"/>
    <mergeCell ref="B119:B122"/>
    <mergeCell ref="A123:A126"/>
    <mergeCell ref="B123:B126"/>
    <mergeCell ref="A127:A130"/>
    <mergeCell ref="B127:B130"/>
    <mergeCell ref="A155:A158"/>
    <mergeCell ref="B155:B158"/>
    <mergeCell ref="A159:A162"/>
    <mergeCell ref="B159:B162"/>
    <mergeCell ref="A163:A166"/>
    <mergeCell ref="B163:B166"/>
    <mergeCell ref="A143:A146"/>
    <mergeCell ref="B143:B146"/>
    <mergeCell ref="A147:A150"/>
    <mergeCell ref="B147:B150"/>
    <mergeCell ref="A151:A154"/>
    <mergeCell ref="B151:B154"/>
    <mergeCell ref="A179:A182"/>
    <mergeCell ref="B179:B182"/>
    <mergeCell ref="A183:A186"/>
    <mergeCell ref="B183:B186"/>
    <mergeCell ref="A187:A190"/>
    <mergeCell ref="B187:B190"/>
    <mergeCell ref="A167:A170"/>
    <mergeCell ref="B167:B170"/>
    <mergeCell ref="A171:A174"/>
    <mergeCell ref="B171:B174"/>
    <mergeCell ref="A175:A178"/>
    <mergeCell ref="B175:B178"/>
    <mergeCell ref="A203:A206"/>
    <mergeCell ref="B203:B206"/>
    <mergeCell ref="A207:A210"/>
    <mergeCell ref="B207:B210"/>
    <mergeCell ref="A211:A214"/>
    <mergeCell ref="B211:B214"/>
    <mergeCell ref="A191:A194"/>
    <mergeCell ref="B191:B194"/>
    <mergeCell ref="A195:A198"/>
    <mergeCell ref="B195:B198"/>
    <mergeCell ref="A199:A202"/>
    <mergeCell ref="B199:B202"/>
    <mergeCell ref="A227:A230"/>
    <mergeCell ref="B227:B230"/>
    <mergeCell ref="A231:A234"/>
    <mergeCell ref="B231:B234"/>
    <mergeCell ref="A235:A238"/>
    <mergeCell ref="B235:B238"/>
    <mergeCell ref="A215:A218"/>
    <mergeCell ref="B215:B218"/>
    <mergeCell ref="A219:A222"/>
    <mergeCell ref="B219:B222"/>
    <mergeCell ref="A223:A226"/>
    <mergeCell ref="B223:B226"/>
    <mergeCell ref="A251:A254"/>
    <mergeCell ref="B251:B254"/>
    <mergeCell ref="A255:A258"/>
    <mergeCell ref="B255:B258"/>
    <mergeCell ref="K256:L256"/>
    <mergeCell ref="K257:L257"/>
    <mergeCell ref="K258:L258"/>
    <mergeCell ref="A239:A242"/>
    <mergeCell ref="B239:B242"/>
    <mergeCell ref="A243:A246"/>
    <mergeCell ref="B243:B246"/>
    <mergeCell ref="A247:A250"/>
    <mergeCell ref="B247:B250"/>
    <mergeCell ref="A272:A275"/>
    <mergeCell ref="B272:B275"/>
    <mergeCell ref="A276:A279"/>
    <mergeCell ref="B276:B279"/>
    <mergeCell ref="A280:A283"/>
    <mergeCell ref="B280:B283"/>
    <mergeCell ref="A259:A262"/>
    <mergeCell ref="B259:B262"/>
    <mergeCell ref="K260:L260"/>
    <mergeCell ref="K261:L261"/>
    <mergeCell ref="K262:L262"/>
    <mergeCell ref="A268:A271"/>
    <mergeCell ref="B268:B271"/>
    <mergeCell ref="A292:A295"/>
    <mergeCell ref="B292:B295"/>
    <mergeCell ref="A296:A299"/>
    <mergeCell ref="B296:B299"/>
    <mergeCell ref="A300:A303"/>
    <mergeCell ref="B300:B303"/>
    <mergeCell ref="A284:A287"/>
    <mergeCell ref="B284:B287"/>
    <mergeCell ref="A288:A291"/>
    <mergeCell ref="B288:B291"/>
    <mergeCell ref="A312:A315"/>
    <mergeCell ref="B312:B315"/>
    <mergeCell ref="A316:A319"/>
    <mergeCell ref="B316:B319"/>
    <mergeCell ref="A320:A323"/>
    <mergeCell ref="B320:B323"/>
    <mergeCell ref="A304:A307"/>
    <mergeCell ref="B304:B307"/>
    <mergeCell ref="A308:A311"/>
    <mergeCell ref="B308:B311"/>
    <mergeCell ref="A336:A339"/>
    <mergeCell ref="B336:B339"/>
    <mergeCell ref="A340:A343"/>
    <mergeCell ref="B340:B343"/>
    <mergeCell ref="A344:A347"/>
    <mergeCell ref="B344:B347"/>
    <mergeCell ref="A324:A327"/>
    <mergeCell ref="B324:B327"/>
    <mergeCell ref="A328:A331"/>
    <mergeCell ref="B328:B331"/>
    <mergeCell ref="A332:A335"/>
    <mergeCell ref="B332:B335"/>
    <mergeCell ref="A360:A363"/>
    <mergeCell ref="B360:B363"/>
    <mergeCell ref="A364:A367"/>
    <mergeCell ref="B364:B367"/>
    <mergeCell ref="A368:A371"/>
    <mergeCell ref="B368:B371"/>
    <mergeCell ref="A348:A351"/>
    <mergeCell ref="B348:B351"/>
    <mergeCell ref="A352:A355"/>
    <mergeCell ref="B352:B355"/>
    <mergeCell ref="A356:A359"/>
    <mergeCell ref="B356:B359"/>
    <mergeCell ref="A433:A436"/>
    <mergeCell ref="B433:B436"/>
    <mergeCell ref="A437:A440"/>
    <mergeCell ref="B437:B440"/>
    <mergeCell ref="A441:A444"/>
    <mergeCell ref="B441:B444"/>
    <mergeCell ref="A372:A375"/>
    <mergeCell ref="B372:B375"/>
    <mergeCell ref="A425:A428"/>
    <mergeCell ref="B425:B428"/>
    <mergeCell ref="A429:A432"/>
    <mergeCell ref="B429:B432"/>
    <mergeCell ref="B376:B379"/>
    <mergeCell ref="A376:A379"/>
    <mergeCell ref="B380:B383"/>
    <mergeCell ref="A380:A383"/>
    <mergeCell ref="B384:B387"/>
    <mergeCell ref="A384:A387"/>
    <mergeCell ref="B388:B391"/>
    <mergeCell ref="A388:A391"/>
    <mergeCell ref="B393:B396"/>
    <mergeCell ref="A393:A396"/>
    <mergeCell ref="B417:B420"/>
    <mergeCell ref="A417:A420"/>
    <mergeCell ref="A457:A460"/>
    <mergeCell ref="B457:B460"/>
    <mergeCell ref="A461:A464"/>
    <mergeCell ref="B461:B464"/>
    <mergeCell ref="A465:A468"/>
    <mergeCell ref="B465:B468"/>
    <mergeCell ref="A445:A448"/>
    <mergeCell ref="B445:B448"/>
    <mergeCell ref="A449:A452"/>
    <mergeCell ref="B449:B452"/>
    <mergeCell ref="A453:A456"/>
    <mergeCell ref="B453:B456"/>
    <mergeCell ref="A481:A484"/>
    <mergeCell ref="B481:B484"/>
    <mergeCell ref="A485:A488"/>
    <mergeCell ref="B485:B488"/>
    <mergeCell ref="A489:A492"/>
    <mergeCell ref="B489:B492"/>
    <mergeCell ref="A469:A472"/>
    <mergeCell ref="B469:B472"/>
    <mergeCell ref="A473:A476"/>
    <mergeCell ref="B473:B476"/>
    <mergeCell ref="A477:A480"/>
    <mergeCell ref="B477:B480"/>
    <mergeCell ref="A505:A508"/>
    <mergeCell ref="B505:B508"/>
    <mergeCell ref="A509:A512"/>
    <mergeCell ref="B509:B512"/>
    <mergeCell ref="A513:A516"/>
    <mergeCell ref="A493:A496"/>
    <mergeCell ref="B493:B496"/>
    <mergeCell ref="A497:A500"/>
    <mergeCell ref="B497:B500"/>
    <mergeCell ref="A501:A504"/>
    <mergeCell ref="B501:B504"/>
    <mergeCell ref="B513:B516"/>
    <mergeCell ref="A529:A532"/>
    <mergeCell ref="B529:B532"/>
    <mergeCell ref="A533:A536"/>
    <mergeCell ref="B533:B536"/>
    <mergeCell ref="A537:A540"/>
    <mergeCell ref="B537:B540"/>
    <mergeCell ref="A517:A520"/>
    <mergeCell ref="B517:B520"/>
    <mergeCell ref="A521:A524"/>
    <mergeCell ref="B521:B524"/>
    <mergeCell ref="B525:B528"/>
    <mergeCell ref="A525:A528"/>
    <mergeCell ref="A541:A544"/>
    <mergeCell ref="B541:B544"/>
    <mergeCell ref="A545:A548"/>
    <mergeCell ref="B545:B548"/>
    <mergeCell ref="A549:A552"/>
    <mergeCell ref="B549:B552"/>
    <mergeCell ref="A597:A600"/>
    <mergeCell ref="B597:B600"/>
    <mergeCell ref="A601:A604"/>
    <mergeCell ref="B601:B604"/>
    <mergeCell ref="A605:A608"/>
    <mergeCell ref="B605:B608"/>
    <mergeCell ref="A589:A592"/>
    <mergeCell ref="B589:B592"/>
    <mergeCell ref="A593:A596"/>
    <mergeCell ref="B593:B596"/>
    <mergeCell ref="A621:A624"/>
    <mergeCell ref="B621:B624"/>
    <mergeCell ref="A625:A628"/>
    <mergeCell ref="B625:B628"/>
    <mergeCell ref="A629:A632"/>
    <mergeCell ref="B629:B632"/>
    <mergeCell ref="A609:A612"/>
    <mergeCell ref="B609:B612"/>
    <mergeCell ref="A613:A616"/>
    <mergeCell ref="B613:B616"/>
    <mergeCell ref="A617:A620"/>
    <mergeCell ref="B617:B620"/>
    <mergeCell ref="A645:A648"/>
    <mergeCell ref="B645:B648"/>
    <mergeCell ref="A649:A652"/>
    <mergeCell ref="B649:B652"/>
    <mergeCell ref="A653:A656"/>
    <mergeCell ref="B653:B656"/>
    <mergeCell ref="A633:A636"/>
    <mergeCell ref="B633:B636"/>
    <mergeCell ref="A637:A640"/>
    <mergeCell ref="B637:B640"/>
    <mergeCell ref="A641:A644"/>
    <mergeCell ref="B641:B644"/>
    <mergeCell ref="A673:A676"/>
    <mergeCell ref="B673:B676"/>
    <mergeCell ref="A677:A680"/>
    <mergeCell ref="B677:B680"/>
    <mergeCell ref="A657:A660"/>
    <mergeCell ref="B657:B660"/>
    <mergeCell ref="A661:A664"/>
    <mergeCell ref="B661:B664"/>
    <mergeCell ref="A665:A668"/>
    <mergeCell ref="B665:B668"/>
    <mergeCell ref="A669:A672"/>
    <mergeCell ref="B669:B672"/>
    <mergeCell ref="A681:A684"/>
    <mergeCell ref="B681:B684"/>
    <mergeCell ref="A685:A688"/>
    <mergeCell ref="B685:B688"/>
    <mergeCell ref="A689:A692"/>
    <mergeCell ref="B689:B692"/>
    <mergeCell ref="A737:A740"/>
    <mergeCell ref="B737:B740"/>
    <mergeCell ref="A717:A720"/>
    <mergeCell ref="B717:B720"/>
    <mergeCell ref="A721:A724"/>
    <mergeCell ref="B721:B724"/>
    <mergeCell ref="A725:A728"/>
    <mergeCell ref="B725:B728"/>
    <mergeCell ref="A705:A708"/>
    <mergeCell ref="B705:B708"/>
    <mergeCell ref="A709:A712"/>
    <mergeCell ref="B709:B712"/>
    <mergeCell ref="A713:A716"/>
    <mergeCell ref="B713:B716"/>
    <mergeCell ref="A729:A732"/>
    <mergeCell ref="B729:B732"/>
    <mergeCell ref="A733:A736"/>
    <mergeCell ref="B733:B736"/>
    <mergeCell ref="A693:A696"/>
    <mergeCell ref="B693:B696"/>
    <mergeCell ref="A697:A700"/>
    <mergeCell ref="B697:B700"/>
    <mergeCell ref="A701:A704"/>
    <mergeCell ref="B701:B704"/>
    <mergeCell ref="A553:A555"/>
    <mergeCell ref="B553:B555"/>
    <mergeCell ref="B556:B558"/>
    <mergeCell ref="A556:A558"/>
    <mergeCell ref="B559:B561"/>
    <mergeCell ref="A559:A561"/>
    <mergeCell ref="B562:B564"/>
    <mergeCell ref="A562:A564"/>
    <mergeCell ref="B565:B567"/>
    <mergeCell ref="A565:A567"/>
    <mergeCell ref="B568:B570"/>
    <mergeCell ref="A568:A570"/>
    <mergeCell ref="B571:B573"/>
    <mergeCell ref="B574:B576"/>
    <mergeCell ref="B577:B579"/>
    <mergeCell ref="B580:B582"/>
    <mergeCell ref="B583:B585"/>
    <mergeCell ref="B586:B588"/>
    <mergeCell ref="B421:B424"/>
    <mergeCell ref="A421:A424"/>
    <mergeCell ref="A397:A400"/>
    <mergeCell ref="B401:B404"/>
    <mergeCell ref="A401:A404"/>
    <mergeCell ref="B405:B408"/>
    <mergeCell ref="A405:A408"/>
    <mergeCell ref="B410:B412"/>
    <mergeCell ref="A409:A412"/>
    <mergeCell ref="B413:B416"/>
    <mergeCell ref="A413:A416"/>
  </mergeCells>
  <pageMargins left="0.23622047244094491" right="0.23622047244094491" top="0.74803149606299213" bottom="0.74803149606299213" header="0.31496062992125984" footer="0.31496062992125984"/>
  <pageSetup paperSize="9" scale="92" fitToHeight="0" orientation="landscape" r:id="rId1"/>
  <headerFooter alignWithMargins="0">
    <oddFooter>Страница &amp;P</oddFooter>
  </headerFooter>
  <rowBreaks count="16" manualBreakCount="16">
    <brk id="39" max="8" man="1"/>
    <brk id="78" max="8" man="1"/>
    <brk id="110" max="8" man="1"/>
    <brk id="154" max="8" man="1"/>
    <brk id="186" max="8" man="1"/>
    <brk id="222" max="8" man="1"/>
    <brk id="258" max="8" man="1"/>
    <brk id="327" max="8" man="1"/>
    <brk id="359" max="8" man="1"/>
    <brk id="444" max="8" man="1"/>
    <brk id="480" max="8" man="1"/>
    <brk id="548" max="8" man="1"/>
    <brk id="604" max="8" man="1"/>
    <brk id="640" max="8" man="1"/>
    <brk id="676" max="8" man="1"/>
    <brk id="712" max="8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V1195"/>
  <sheetViews>
    <sheetView view="pageBreakPreview" zoomScale="120" zoomScaleNormal="130" zoomScaleSheetLayoutView="120" workbookViewId="0">
      <selection activeCell="C4" sqref="C4"/>
    </sheetView>
  </sheetViews>
  <sheetFormatPr defaultRowHeight="12.75"/>
  <cols>
    <col min="1" max="1" width="7.5703125" style="220" customWidth="1"/>
    <col min="2" max="2" width="46.28515625" style="221" customWidth="1"/>
    <col min="3" max="3" width="13.5703125" style="222" customWidth="1"/>
    <col min="4" max="4" width="14.5703125" style="222" customWidth="1"/>
    <col min="5" max="5" width="13.42578125" style="222" customWidth="1"/>
    <col min="6" max="6" width="11.85546875" style="222" customWidth="1"/>
    <col min="7" max="7" width="11.28515625" style="222" customWidth="1"/>
    <col min="8" max="8" width="15.28515625" style="227" customWidth="1"/>
    <col min="9" max="9" width="13.140625" style="227" customWidth="1"/>
    <col min="10" max="10" width="9.85546875" style="224" hidden="1" customWidth="1"/>
    <col min="11" max="11" width="10.42578125" style="225" hidden="1" customWidth="1"/>
    <col min="12" max="12" width="18.42578125" style="225" hidden="1" customWidth="1"/>
    <col min="13" max="13" width="14.85546875" style="225" hidden="1" customWidth="1"/>
    <col min="14" max="80" width="9.140625" style="226"/>
    <col min="81" max="16384" width="9.140625" style="225"/>
  </cols>
  <sheetData>
    <row r="1" spans="1:81">
      <c r="F1" s="614" t="s">
        <v>603</v>
      </c>
      <c r="G1" s="614"/>
      <c r="H1" s="614"/>
      <c r="I1" s="614"/>
    </row>
    <row r="2" spans="1:81">
      <c r="F2" s="619" t="s">
        <v>805</v>
      </c>
      <c r="G2" s="619"/>
      <c r="H2" s="619"/>
      <c r="I2" s="619"/>
    </row>
    <row r="3" spans="1:81">
      <c r="F3" s="223"/>
      <c r="G3" s="620" t="s">
        <v>941</v>
      </c>
      <c r="H3" s="620"/>
      <c r="I3" s="620"/>
    </row>
    <row r="4" spans="1:81" ht="14.25" customHeight="1">
      <c r="F4" s="614" t="s">
        <v>603</v>
      </c>
      <c r="G4" s="614"/>
      <c r="H4" s="614"/>
      <c r="I4" s="614"/>
    </row>
    <row r="5" spans="1:81" ht="36.75" customHeight="1">
      <c r="A5" s="228"/>
      <c r="B5" s="614"/>
      <c r="C5" s="614"/>
      <c r="D5" s="614"/>
      <c r="E5" s="614"/>
      <c r="F5" s="615" t="s">
        <v>761</v>
      </c>
      <c r="G5" s="615"/>
      <c r="H5" s="615"/>
      <c r="I5" s="615"/>
      <c r="J5" s="229"/>
    </row>
    <row r="6" spans="1:81" ht="15" customHeight="1">
      <c r="A6" s="616" t="s">
        <v>912</v>
      </c>
      <c r="B6" s="616"/>
      <c r="C6" s="616"/>
      <c r="D6" s="616"/>
      <c r="E6" s="616"/>
      <c r="F6" s="616"/>
      <c r="G6" s="616"/>
      <c r="H6" s="616"/>
      <c r="I6" s="616"/>
    </row>
    <row r="7" spans="1:81">
      <c r="A7" s="228"/>
      <c r="B7" s="230"/>
      <c r="C7" s="231"/>
      <c r="D7" s="231"/>
      <c r="E7" s="231"/>
      <c r="F7" s="231"/>
      <c r="G7" s="617" t="s">
        <v>0</v>
      </c>
      <c r="H7" s="617"/>
      <c r="I7" s="617"/>
    </row>
    <row r="8" spans="1:81" s="233" customFormat="1">
      <c r="A8" s="602" t="s">
        <v>1</v>
      </c>
      <c r="B8" s="603" t="s">
        <v>2</v>
      </c>
      <c r="C8" s="618" t="s">
        <v>3</v>
      </c>
      <c r="D8" s="618" t="s">
        <v>4</v>
      </c>
      <c r="E8" s="618" t="s">
        <v>5</v>
      </c>
      <c r="F8" s="618"/>
      <c r="G8" s="618"/>
      <c r="H8" s="618"/>
      <c r="I8" s="618"/>
      <c r="J8" s="232"/>
      <c r="M8" s="234"/>
      <c r="N8" s="226"/>
      <c r="O8" s="226"/>
      <c r="P8" s="226"/>
      <c r="Q8" s="226"/>
      <c r="R8" s="226"/>
      <c r="S8" s="226"/>
      <c r="T8" s="226"/>
      <c r="U8" s="226"/>
      <c r="V8" s="226"/>
      <c r="W8" s="226"/>
      <c r="X8" s="226"/>
      <c r="Y8" s="226"/>
      <c r="Z8" s="226"/>
      <c r="AA8" s="226"/>
      <c r="AB8" s="226"/>
      <c r="AC8" s="226"/>
      <c r="AD8" s="226"/>
      <c r="AE8" s="226"/>
      <c r="AF8" s="226"/>
      <c r="AG8" s="226"/>
      <c r="AH8" s="226"/>
      <c r="AI8" s="226"/>
      <c r="AJ8" s="226"/>
      <c r="AK8" s="226"/>
      <c r="AL8" s="226"/>
      <c r="AM8" s="226"/>
      <c r="AN8" s="226"/>
      <c r="AO8" s="226"/>
      <c r="AP8" s="226"/>
      <c r="AQ8" s="226"/>
      <c r="AR8" s="226"/>
      <c r="AS8" s="226"/>
      <c r="AT8" s="226"/>
      <c r="AU8" s="226"/>
      <c r="AV8" s="226"/>
      <c r="AW8" s="226"/>
      <c r="AX8" s="226"/>
      <c r="AY8" s="226"/>
      <c r="AZ8" s="226"/>
      <c r="BA8" s="226"/>
      <c r="BB8" s="226"/>
      <c r="BC8" s="226"/>
      <c r="BD8" s="226"/>
      <c r="BE8" s="226"/>
      <c r="BF8" s="226"/>
      <c r="BG8" s="226"/>
      <c r="BH8" s="226"/>
      <c r="BI8" s="226"/>
      <c r="BJ8" s="226"/>
      <c r="BK8" s="226"/>
      <c r="BL8" s="226"/>
      <c r="BM8" s="226"/>
      <c r="BN8" s="226"/>
      <c r="BO8" s="226"/>
      <c r="BP8" s="226"/>
      <c r="BQ8" s="226"/>
      <c r="BR8" s="226"/>
      <c r="BS8" s="226"/>
      <c r="BT8" s="226"/>
      <c r="BU8" s="226"/>
      <c r="BV8" s="226"/>
      <c r="BW8" s="226"/>
      <c r="BX8" s="226"/>
      <c r="BY8" s="226"/>
      <c r="BZ8" s="226"/>
      <c r="CA8" s="226"/>
      <c r="CB8" s="226"/>
      <c r="CC8" s="235"/>
    </row>
    <row r="9" spans="1:81" s="233" customFormat="1">
      <c r="A9" s="602"/>
      <c r="B9" s="603"/>
      <c r="C9" s="618"/>
      <c r="D9" s="618"/>
      <c r="E9" s="618"/>
      <c r="F9" s="618"/>
      <c r="G9" s="618"/>
      <c r="H9" s="618"/>
      <c r="I9" s="618"/>
      <c r="J9" s="232"/>
      <c r="M9" s="234"/>
      <c r="N9" s="226"/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26"/>
      <c r="AB9" s="226"/>
      <c r="AC9" s="226"/>
      <c r="AD9" s="226"/>
      <c r="AE9" s="226"/>
      <c r="AF9" s="226"/>
      <c r="AG9" s="226"/>
      <c r="AH9" s="226"/>
      <c r="AI9" s="226"/>
      <c r="AJ9" s="226"/>
      <c r="AK9" s="226"/>
      <c r="AL9" s="226"/>
      <c r="AM9" s="226"/>
      <c r="AN9" s="226"/>
      <c r="AO9" s="226"/>
      <c r="AP9" s="226"/>
      <c r="AQ9" s="226"/>
      <c r="AR9" s="226"/>
      <c r="AS9" s="226"/>
      <c r="AT9" s="226"/>
      <c r="AU9" s="226"/>
      <c r="AV9" s="226"/>
      <c r="AW9" s="226"/>
      <c r="AX9" s="226"/>
      <c r="AY9" s="226"/>
      <c r="AZ9" s="226"/>
      <c r="BA9" s="226"/>
      <c r="BB9" s="226"/>
      <c r="BC9" s="226"/>
      <c r="BD9" s="226"/>
      <c r="BE9" s="226"/>
      <c r="BF9" s="226"/>
      <c r="BG9" s="226"/>
      <c r="BH9" s="226"/>
      <c r="BI9" s="226"/>
      <c r="BJ9" s="226"/>
      <c r="BK9" s="226"/>
      <c r="BL9" s="226"/>
      <c r="BM9" s="226"/>
      <c r="BN9" s="226"/>
      <c r="BO9" s="226"/>
      <c r="BP9" s="226"/>
      <c r="BQ9" s="226"/>
      <c r="BR9" s="226"/>
      <c r="BS9" s="226"/>
      <c r="BT9" s="226"/>
      <c r="BU9" s="226"/>
      <c r="BV9" s="226"/>
      <c r="BW9" s="226"/>
      <c r="BX9" s="226"/>
      <c r="BY9" s="226"/>
      <c r="BZ9" s="226"/>
      <c r="CA9" s="226"/>
      <c r="CB9" s="226"/>
      <c r="CC9" s="235"/>
    </row>
    <row r="10" spans="1:81" s="233" customFormat="1">
      <c r="A10" s="602"/>
      <c r="B10" s="603"/>
      <c r="C10" s="618"/>
      <c r="D10" s="618"/>
      <c r="E10" s="618" t="s">
        <v>6</v>
      </c>
      <c r="F10" s="618" t="s">
        <v>7</v>
      </c>
      <c r="G10" s="618"/>
      <c r="H10" s="618"/>
      <c r="I10" s="618"/>
      <c r="J10" s="232"/>
      <c r="M10" s="234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26"/>
      <c r="Z10" s="226"/>
      <c r="AA10" s="226"/>
      <c r="AB10" s="226"/>
      <c r="AC10" s="226"/>
      <c r="AD10" s="226"/>
      <c r="AE10" s="226"/>
      <c r="AF10" s="226"/>
      <c r="AG10" s="226"/>
      <c r="AH10" s="226"/>
      <c r="AI10" s="226"/>
      <c r="AJ10" s="226"/>
      <c r="AK10" s="226"/>
      <c r="AL10" s="226"/>
      <c r="AM10" s="226"/>
      <c r="AN10" s="226"/>
      <c r="AO10" s="226"/>
      <c r="AP10" s="226"/>
      <c r="AQ10" s="226"/>
      <c r="AR10" s="226"/>
      <c r="AS10" s="226"/>
      <c r="AT10" s="226"/>
      <c r="AU10" s="226"/>
      <c r="AV10" s="226"/>
      <c r="AW10" s="226"/>
      <c r="AX10" s="226"/>
      <c r="AY10" s="226"/>
      <c r="AZ10" s="226"/>
      <c r="BA10" s="226"/>
      <c r="BB10" s="226"/>
      <c r="BC10" s="226"/>
      <c r="BD10" s="226"/>
      <c r="BE10" s="226"/>
      <c r="BF10" s="226"/>
      <c r="BG10" s="226"/>
      <c r="BH10" s="226"/>
      <c r="BI10" s="226"/>
      <c r="BJ10" s="226"/>
      <c r="BK10" s="226"/>
      <c r="BL10" s="226"/>
      <c r="BM10" s="226"/>
      <c r="BN10" s="226"/>
      <c r="BO10" s="226"/>
      <c r="BP10" s="226"/>
      <c r="BQ10" s="226"/>
      <c r="BR10" s="226"/>
      <c r="BS10" s="226"/>
      <c r="BT10" s="226"/>
      <c r="BU10" s="226"/>
      <c r="BV10" s="226"/>
      <c r="BW10" s="226"/>
      <c r="BX10" s="226"/>
      <c r="BY10" s="226"/>
      <c r="BZ10" s="226"/>
      <c r="CA10" s="226"/>
      <c r="CB10" s="226"/>
      <c r="CC10" s="235"/>
    </row>
    <row r="11" spans="1:81" s="233" customFormat="1" ht="25.5">
      <c r="A11" s="602"/>
      <c r="B11" s="603"/>
      <c r="C11" s="618"/>
      <c r="D11" s="618"/>
      <c r="E11" s="618"/>
      <c r="F11" s="236" t="s">
        <v>299</v>
      </c>
      <c r="G11" s="236" t="s">
        <v>300</v>
      </c>
      <c r="H11" s="236" t="s">
        <v>10</v>
      </c>
      <c r="I11" s="237" t="s">
        <v>301</v>
      </c>
      <c r="J11" s="232"/>
      <c r="M11" s="234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26"/>
      <c r="Z11" s="226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  <c r="AM11" s="226"/>
      <c r="AN11" s="226"/>
      <c r="AO11" s="226"/>
      <c r="AP11" s="226"/>
      <c r="AQ11" s="226"/>
      <c r="AR11" s="226"/>
      <c r="AS11" s="226"/>
      <c r="AT11" s="226"/>
      <c r="AU11" s="226"/>
      <c r="AV11" s="226"/>
      <c r="AW11" s="226"/>
      <c r="AX11" s="226"/>
      <c r="AY11" s="226"/>
      <c r="AZ11" s="226"/>
      <c r="BA11" s="226"/>
      <c r="BB11" s="226"/>
      <c r="BC11" s="226"/>
      <c r="BD11" s="226"/>
      <c r="BE11" s="226"/>
      <c r="BF11" s="226"/>
      <c r="BG11" s="226"/>
      <c r="BH11" s="226"/>
      <c r="BI11" s="226"/>
      <c r="BJ11" s="226"/>
      <c r="BK11" s="226"/>
      <c r="BL11" s="226"/>
      <c r="BM11" s="226"/>
      <c r="BN11" s="226"/>
      <c r="BO11" s="226"/>
      <c r="BP11" s="226"/>
      <c r="BQ11" s="226"/>
      <c r="BR11" s="226"/>
      <c r="BS11" s="226"/>
      <c r="BT11" s="226"/>
      <c r="BU11" s="226"/>
      <c r="BV11" s="226"/>
      <c r="BW11" s="226"/>
      <c r="BX11" s="226"/>
      <c r="BY11" s="226"/>
      <c r="BZ11" s="226"/>
      <c r="CA11" s="226"/>
      <c r="CB11" s="226"/>
      <c r="CC11" s="235"/>
    </row>
    <row r="12" spans="1:81" s="245" customFormat="1" ht="52.5" customHeight="1">
      <c r="A12" s="536"/>
      <c r="B12" s="665" t="s">
        <v>11</v>
      </c>
      <c r="C12" s="238" t="s">
        <v>19</v>
      </c>
      <c r="D12" s="239">
        <f>D13+D14+D16+D17+D18</f>
        <v>26571.236601999997</v>
      </c>
      <c r="E12" s="239">
        <v>2587.6075999999998</v>
      </c>
      <c r="F12" s="239">
        <v>37.144500000000001</v>
      </c>
      <c r="G12" s="239">
        <v>6084.2736000000004</v>
      </c>
      <c r="H12" s="239">
        <f t="shared" ref="H12:I12" si="0">H13+H14+H16+H17+H18</f>
        <v>17810.65148</v>
      </c>
      <c r="I12" s="239">
        <f t="shared" si="0"/>
        <v>51.559377499999997</v>
      </c>
      <c r="J12" s="240">
        <f>SUM(E12:I12)</f>
        <v>26571.2365575</v>
      </c>
      <c r="K12" s="241">
        <f>I12+H12+G12+F12+E12</f>
        <v>26571.2365575</v>
      </c>
      <c r="L12" s="241">
        <f>I12+H12+G12+F12+E12</f>
        <v>26571.2365575</v>
      </c>
      <c r="M12" s="242">
        <f>E12+F12+G12+H12+I12</f>
        <v>26571.2365575</v>
      </c>
      <c r="N12" s="243"/>
      <c r="O12" s="243"/>
      <c r="P12" s="243"/>
      <c r="Q12" s="243"/>
      <c r="R12" s="243"/>
      <c r="S12" s="243"/>
      <c r="T12" s="243"/>
      <c r="U12" s="243"/>
      <c r="V12" s="243"/>
      <c r="W12" s="243"/>
      <c r="X12" s="243"/>
      <c r="Y12" s="243"/>
      <c r="Z12" s="243"/>
      <c r="AA12" s="243"/>
      <c r="AB12" s="243"/>
      <c r="AC12" s="243"/>
      <c r="AD12" s="243"/>
      <c r="AE12" s="243"/>
      <c r="AF12" s="243"/>
      <c r="AG12" s="243"/>
      <c r="AH12" s="243"/>
      <c r="AI12" s="243"/>
      <c r="AJ12" s="243"/>
      <c r="AK12" s="243"/>
      <c r="AL12" s="243"/>
      <c r="AM12" s="243"/>
      <c r="AN12" s="243"/>
      <c r="AO12" s="243"/>
      <c r="AP12" s="243"/>
      <c r="AQ12" s="243"/>
      <c r="AR12" s="243"/>
      <c r="AS12" s="243"/>
      <c r="AT12" s="243"/>
      <c r="AU12" s="243"/>
      <c r="AV12" s="243"/>
      <c r="AW12" s="243"/>
      <c r="AX12" s="243"/>
      <c r="AY12" s="243"/>
      <c r="AZ12" s="243"/>
      <c r="BA12" s="243"/>
      <c r="BB12" s="243"/>
      <c r="BC12" s="243"/>
      <c r="BD12" s="243"/>
      <c r="BE12" s="243"/>
      <c r="BF12" s="243"/>
      <c r="BG12" s="243"/>
      <c r="BH12" s="243"/>
      <c r="BI12" s="243"/>
      <c r="BJ12" s="243"/>
      <c r="BK12" s="243"/>
      <c r="BL12" s="243"/>
      <c r="BM12" s="243"/>
      <c r="BN12" s="243"/>
      <c r="BO12" s="243"/>
      <c r="BP12" s="243"/>
      <c r="BQ12" s="243"/>
      <c r="BR12" s="243"/>
      <c r="BS12" s="243"/>
      <c r="BT12" s="243"/>
      <c r="BU12" s="243"/>
      <c r="BV12" s="243"/>
      <c r="BW12" s="243"/>
      <c r="BX12" s="243"/>
      <c r="BY12" s="243"/>
      <c r="BZ12" s="243"/>
      <c r="CA12" s="243"/>
      <c r="CB12" s="243"/>
      <c r="CC12" s="244"/>
    </row>
    <row r="13" spans="1:81" s="245" customFormat="1" ht="13.5" customHeight="1">
      <c r="A13" s="537"/>
      <c r="B13" s="666"/>
      <c r="C13" s="238">
        <v>2016</v>
      </c>
      <c r="D13" s="239">
        <v>4245.2253000000001</v>
      </c>
      <c r="E13" s="239">
        <f t="shared" ref="E13:I13" si="1">E20+E230+E440+E464+E503+E536+E639+E762+E784+E831+E861+E909+E1100</f>
        <v>582.69519360000004</v>
      </c>
      <c r="F13" s="239">
        <f t="shared" si="1"/>
        <v>6.6997599999999995</v>
      </c>
      <c r="G13" s="239">
        <f t="shared" si="1"/>
        <v>1281.3822599999999</v>
      </c>
      <c r="H13" s="239">
        <f t="shared" si="1"/>
        <v>2359.7454600000001</v>
      </c>
      <c r="I13" s="239">
        <f t="shared" si="1"/>
        <v>14.702477500000001</v>
      </c>
      <c r="J13" s="240">
        <f>SUM(E13:I13)</f>
        <v>4245.2251511000004</v>
      </c>
      <c r="K13" s="246">
        <f>H13+G13+F13+E13</f>
        <v>4230.5226736000004</v>
      </c>
      <c r="L13" s="241">
        <f>I13+H13+G13+F13+E13</f>
        <v>4245.2251510999995</v>
      </c>
      <c r="M13" s="242">
        <f>E13+F13+G13+H13+I13</f>
        <v>4245.2251511000004</v>
      </c>
      <c r="N13" s="243"/>
      <c r="O13" s="243"/>
      <c r="P13" s="243"/>
      <c r="Q13" s="243"/>
      <c r="R13" s="243"/>
      <c r="S13" s="243"/>
      <c r="T13" s="243"/>
      <c r="U13" s="243"/>
      <c r="V13" s="243"/>
      <c r="W13" s="243"/>
      <c r="X13" s="243"/>
      <c r="Y13" s="243"/>
      <c r="Z13" s="243"/>
      <c r="AA13" s="243"/>
      <c r="AB13" s="243"/>
      <c r="AC13" s="243"/>
      <c r="AD13" s="243"/>
      <c r="AE13" s="243"/>
      <c r="AF13" s="243"/>
      <c r="AG13" s="243"/>
      <c r="AH13" s="243"/>
      <c r="AI13" s="243"/>
      <c r="AJ13" s="243"/>
      <c r="AK13" s="243"/>
      <c r="AL13" s="243"/>
      <c r="AM13" s="243"/>
      <c r="AN13" s="243"/>
      <c r="AO13" s="243"/>
      <c r="AP13" s="243"/>
      <c r="AQ13" s="243"/>
      <c r="AR13" s="243"/>
      <c r="AS13" s="243"/>
      <c r="AT13" s="243"/>
      <c r="AU13" s="243"/>
      <c r="AV13" s="243"/>
      <c r="AW13" s="243"/>
      <c r="AX13" s="243"/>
      <c r="AY13" s="243"/>
      <c r="AZ13" s="243"/>
      <c r="BA13" s="243"/>
      <c r="BB13" s="243"/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  <c r="BT13" s="243"/>
      <c r="BU13" s="243"/>
      <c r="BV13" s="243"/>
      <c r="BW13" s="243"/>
      <c r="BX13" s="243"/>
      <c r="BY13" s="243"/>
      <c r="BZ13" s="243"/>
      <c r="CA13" s="243"/>
      <c r="CB13" s="243"/>
      <c r="CC13" s="244"/>
    </row>
    <row r="14" spans="1:81" s="245" customFormat="1" ht="13.5" customHeight="1">
      <c r="A14" s="537"/>
      <c r="B14" s="666"/>
      <c r="C14" s="238">
        <v>2017</v>
      </c>
      <c r="D14" s="239">
        <f t="shared" ref="D14:I14" si="2">D21+D231+D441+D465+D504+D537+D640+D763+D785+D832+D862+D910+D1101+D1035</f>
        <v>6750.3002310000002</v>
      </c>
      <c r="E14" s="239">
        <f t="shared" si="2"/>
        <v>539.19374100000005</v>
      </c>
      <c r="F14" s="239">
        <f t="shared" si="2"/>
        <v>4.24655</v>
      </c>
      <c r="G14" s="239">
        <f t="shared" si="2"/>
        <v>1266.9648200000001</v>
      </c>
      <c r="H14" s="239">
        <f t="shared" si="2"/>
        <v>4934.7236199999998</v>
      </c>
      <c r="I14" s="239">
        <f t="shared" si="2"/>
        <v>5.1715</v>
      </c>
      <c r="J14" s="239">
        <f>J21+J231+J441+J465+J504+J537+J640+J763+J785+J832+J862+J910</f>
        <v>2837.9607100000003</v>
      </c>
      <c r="K14" s="246">
        <f>H14+G14+F14+E14</f>
        <v>6745.1287309999998</v>
      </c>
      <c r="L14" s="241">
        <f>E14+F14+G14+H14+I14</f>
        <v>6750.3002310000002</v>
      </c>
      <c r="M14" s="242">
        <f t="shared" ref="M14:M133" si="3">E14+F14+G14+H14+I14</f>
        <v>6750.3002310000002</v>
      </c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243"/>
      <c r="Z14" s="243"/>
      <c r="AA14" s="243"/>
      <c r="AB14" s="243"/>
      <c r="AC14" s="243"/>
      <c r="AD14" s="243"/>
      <c r="AE14" s="243"/>
      <c r="AF14" s="243"/>
      <c r="AG14" s="243"/>
      <c r="AH14" s="243"/>
      <c r="AI14" s="243"/>
      <c r="AJ14" s="243"/>
      <c r="AK14" s="243"/>
      <c r="AL14" s="243"/>
      <c r="AM14" s="243"/>
      <c r="AN14" s="243"/>
      <c r="AO14" s="243"/>
      <c r="AP14" s="243"/>
      <c r="AQ14" s="243"/>
      <c r="AR14" s="243"/>
      <c r="AS14" s="243"/>
      <c r="AT14" s="243"/>
      <c r="AU14" s="243"/>
      <c r="AV14" s="243"/>
      <c r="AW14" s="243"/>
      <c r="AX14" s="243"/>
      <c r="AY14" s="243"/>
      <c r="AZ14" s="243"/>
      <c r="BA14" s="243"/>
      <c r="BB14" s="243"/>
      <c r="BC14" s="243"/>
      <c r="BD14" s="243"/>
      <c r="BE14" s="243"/>
      <c r="BF14" s="243"/>
      <c r="BG14" s="243"/>
      <c r="BH14" s="243"/>
      <c r="BI14" s="243"/>
      <c r="BJ14" s="243"/>
      <c r="BK14" s="243"/>
      <c r="BL14" s="243"/>
      <c r="BM14" s="243"/>
      <c r="BN14" s="243"/>
      <c r="BO14" s="243"/>
      <c r="BP14" s="243"/>
      <c r="BQ14" s="243"/>
      <c r="BR14" s="243"/>
      <c r="BS14" s="243"/>
      <c r="BT14" s="243"/>
      <c r="BU14" s="243"/>
      <c r="BV14" s="243"/>
      <c r="BW14" s="243"/>
      <c r="BX14" s="243"/>
      <c r="BY14" s="243"/>
      <c r="BZ14" s="243"/>
      <c r="CA14" s="243"/>
      <c r="CB14" s="243"/>
      <c r="CC14" s="244"/>
    </row>
    <row r="15" spans="1:81" s="245" customFormat="1" ht="13.5" hidden="1" customHeight="1">
      <c r="A15" s="538"/>
      <c r="B15" s="534"/>
      <c r="C15" s="238"/>
      <c r="D15" s="239">
        <f>D22+D232+D442+D466+D505+D538+D641+D766+D786+D833+D863+D911+D1102+D1036</f>
        <v>6827.2776169999988</v>
      </c>
      <c r="E15" s="239">
        <f>E22+E232+E442+E466+E505+E538+E644+E766+E786+E833+E863+E911</f>
        <v>471.61342699999989</v>
      </c>
      <c r="F15" s="239">
        <f>F22+F232+F442+F466+F505+F538+F644+F766+F786+F833+F863+F911</f>
        <v>2.0606</v>
      </c>
      <c r="G15" s="239">
        <f>G22+G232+G442+G466+G505+G538+G644+G766+G786+G833+G863+G911</f>
        <v>1322.0744999999999</v>
      </c>
      <c r="H15" s="239">
        <f>H22+H232+H442+H466+H505+H538+H644+H766+H786+H833+H863+H911</f>
        <v>5802.4795999999997</v>
      </c>
      <c r="I15" s="239">
        <f>I22+I232+I442+I466+I505+I538+I644+I766+I786+I833+I863+I911</f>
        <v>10.5518</v>
      </c>
      <c r="J15" s="240"/>
      <c r="L15" s="241">
        <f t="shared" ref="L15:L73" si="4">E15+F15+G15+H15+I15</f>
        <v>7608.7799269999996</v>
      </c>
      <c r="M15" s="242">
        <f t="shared" si="3"/>
        <v>7608.7799269999996</v>
      </c>
      <c r="N15" s="243"/>
      <c r="O15" s="243"/>
      <c r="P15" s="243"/>
      <c r="Q15" s="243"/>
      <c r="R15" s="243"/>
      <c r="S15" s="243"/>
      <c r="T15" s="243"/>
      <c r="U15" s="243"/>
      <c r="V15" s="243"/>
      <c r="W15" s="243"/>
      <c r="X15" s="243"/>
      <c r="Y15" s="243"/>
      <c r="Z15" s="243"/>
      <c r="AA15" s="243"/>
      <c r="AB15" s="243"/>
      <c r="AC15" s="243"/>
      <c r="AD15" s="243"/>
      <c r="AE15" s="243"/>
      <c r="AF15" s="243"/>
      <c r="AG15" s="243"/>
      <c r="AH15" s="243"/>
      <c r="AI15" s="243"/>
      <c r="AJ15" s="243"/>
      <c r="AK15" s="243"/>
      <c r="AL15" s="243"/>
      <c r="AM15" s="243"/>
      <c r="AN15" s="243"/>
      <c r="AO15" s="243"/>
      <c r="AP15" s="243"/>
      <c r="AQ15" s="243"/>
      <c r="AR15" s="243"/>
      <c r="AS15" s="243"/>
      <c r="AT15" s="243"/>
      <c r="AU15" s="243"/>
      <c r="AV15" s="243"/>
      <c r="AW15" s="243"/>
      <c r="AX15" s="243"/>
      <c r="AY15" s="243"/>
      <c r="AZ15" s="243"/>
      <c r="BA15" s="243"/>
      <c r="BB15" s="243"/>
      <c r="BC15" s="243"/>
      <c r="BD15" s="243"/>
      <c r="BE15" s="243"/>
      <c r="BF15" s="243"/>
      <c r="BG15" s="243"/>
      <c r="BH15" s="243"/>
      <c r="BI15" s="243"/>
      <c r="BJ15" s="243"/>
      <c r="BK15" s="243"/>
      <c r="BL15" s="243"/>
      <c r="BM15" s="243"/>
      <c r="BN15" s="243"/>
      <c r="BO15" s="243"/>
      <c r="BP15" s="243"/>
      <c r="BQ15" s="243"/>
      <c r="BR15" s="243"/>
      <c r="BS15" s="243"/>
      <c r="BT15" s="243"/>
      <c r="BU15" s="243"/>
      <c r="BV15" s="243"/>
      <c r="BW15" s="243"/>
      <c r="BX15" s="243"/>
      <c r="BY15" s="243"/>
      <c r="BZ15" s="243"/>
      <c r="CA15" s="243"/>
      <c r="CB15" s="243"/>
      <c r="CC15" s="244"/>
    </row>
    <row r="16" spans="1:81" s="245" customFormat="1" ht="13.5" customHeight="1">
      <c r="A16" s="538"/>
      <c r="B16" s="534"/>
      <c r="C16" s="238">
        <v>2018</v>
      </c>
      <c r="D16" s="239">
        <f t="shared" ref="D16:I17" si="5">D22+D232+D442+D466+D505+D538+D641+D786+D833+D863+D911+D1102+D1036+D764</f>
        <v>6834.7776169999988</v>
      </c>
      <c r="E16" s="239">
        <f t="shared" si="5"/>
        <v>493.22711699999991</v>
      </c>
      <c r="F16" s="239">
        <f t="shared" si="5"/>
        <v>6.5384000000000002</v>
      </c>
      <c r="G16" s="239">
        <f t="shared" si="5"/>
        <v>1209.5066999999999</v>
      </c>
      <c r="H16" s="239">
        <f t="shared" si="5"/>
        <v>5114.9535999999998</v>
      </c>
      <c r="I16" s="239">
        <f t="shared" si="5"/>
        <v>10.5518</v>
      </c>
      <c r="J16" s="240"/>
      <c r="L16" s="241"/>
      <c r="M16" s="242"/>
      <c r="N16" s="243"/>
      <c r="O16" s="243"/>
      <c r="P16" s="243"/>
      <c r="Q16" s="243"/>
      <c r="R16" s="243"/>
      <c r="S16" s="243"/>
      <c r="T16" s="243"/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243"/>
      <c r="AH16" s="243"/>
      <c r="AI16" s="243"/>
      <c r="AJ16" s="243"/>
      <c r="AK16" s="243"/>
      <c r="AL16" s="243"/>
      <c r="AM16" s="243"/>
      <c r="AN16" s="243"/>
      <c r="AO16" s="243"/>
      <c r="AP16" s="243"/>
      <c r="AQ16" s="243"/>
      <c r="AR16" s="243"/>
      <c r="AS16" s="243"/>
      <c r="AT16" s="243"/>
      <c r="AU16" s="243"/>
      <c r="AV16" s="243"/>
      <c r="AW16" s="243"/>
      <c r="AX16" s="243"/>
      <c r="AY16" s="243"/>
      <c r="AZ16" s="243"/>
      <c r="BA16" s="243"/>
      <c r="BB16" s="243"/>
      <c r="BC16" s="243"/>
      <c r="BD16" s="243"/>
      <c r="BE16" s="243"/>
      <c r="BF16" s="243"/>
      <c r="BG16" s="243"/>
      <c r="BH16" s="243"/>
      <c r="BI16" s="243"/>
      <c r="BJ16" s="243"/>
      <c r="BK16" s="243"/>
      <c r="BL16" s="243"/>
      <c r="BM16" s="243"/>
      <c r="BN16" s="243"/>
      <c r="BO16" s="243"/>
      <c r="BP16" s="243"/>
      <c r="BQ16" s="243"/>
      <c r="BR16" s="243"/>
      <c r="BS16" s="243"/>
      <c r="BT16" s="243"/>
      <c r="BU16" s="243"/>
      <c r="BV16" s="243"/>
      <c r="BW16" s="243"/>
      <c r="BX16" s="243"/>
      <c r="BY16" s="243"/>
      <c r="BZ16" s="243"/>
      <c r="CA16" s="243"/>
      <c r="CB16" s="243"/>
      <c r="CC16" s="244"/>
    </row>
    <row r="17" spans="1:81" s="245" customFormat="1" ht="13.5" customHeight="1">
      <c r="A17" s="538"/>
      <c r="B17" s="534"/>
      <c r="C17" s="238">
        <v>2019</v>
      </c>
      <c r="D17" s="239">
        <f t="shared" si="5"/>
        <v>4124.849397</v>
      </c>
      <c r="E17" s="239">
        <f t="shared" si="5"/>
        <v>486.24579699999992</v>
      </c>
      <c r="F17" s="239">
        <f t="shared" si="5"/>
        <v>16.4543</v>
      </c>
      <c r="G17" s="239">
        <f t="shared" si="5"/>
        <v>1174.3570999999999</v>
      </c>
      <c r="H17" s="239">
        <f t="shared" si="5"/>
        <v>2437.2303999999999</v>
      </c>
      <c r="I17" s="239">
        <f t="shared" si="5"/>
        <v>10.5618</v>
      </c>
      <c r="J17" s="240"/>
      <c r="L17" s="241"/>
      <c r="M17" s="242"/>
      <c r="N17" s="243"/>
      <c r="O17" s="243"/>
      <c r="P17" s="243"/>
      <c r="Q17" s="243"/>
      <c r="R17" s="243"/>
      <c r="S17" s="243"/>
      <c r="T17" s="243"/>
      <c r="U17" s="243"/>
      <c r="V17" s="243"/>
      <c r="W17" s="243"/>
      <c r="X17" s="243"/>
      <c r="Y17" s="243"/>
      <c r="Z17" s="243"/>
      <c r="AA17" s="243"/>
      <c r="AB17" s="243"/>
      <c r="AC17" s="243"/>
      <c r="AD17" s="243"/>
      <c r="AE17" s="243"/>
      <c r="AF17" s="243"/>
      <c r="AG17" s="243"/>
      <c r="AH17" s="243"/>
      <c r="AI17" s="243"/>
      <c r="AJ17" s="243"/>
      <c r="AK17" s="243"/>
      <c r="AL17" s="243"/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3"/>
      <c r="BA17" s="243"/>
      <c r="BB17" s="243"/>
      <c r="BC17" s="243"/>
      <c r="BD17" s="243"/>
      <c r="BE17" s="243"/>
      <c r="BF17" s="243"/>
      <c r="BG17" s="243"/>
      <c r="BH17" s="243"/>
      <c r="BI17" s="243"/>
      <c r="BJ17" s="243"/>
      <c r="BK17" s="243"/>
      <c r="BL17" s="243"/>
      <c r="BM17" s="243"/>
      <c r="BN17" s="243"/>
      <c r="BO17" s="243"/>
      <c r="BP17" s="243"/>
      <c r="BQ17" s="243"/>
      <c r="BR17" s="243"/>
      <c r="BS17" s="243"/>
      <c r="BT17" s="243"/>
      <c r="BU17" s="243"/>
      <c r="BV17" s="243"/>
      <c r="BW17" s="243"/>
      <c r="BX17" s="243"/>
      <c r="BY17" s="243"/>
      <c r="BZ17" s="243"/>
      <c r="CA17" s="243"/>
      <c r="CB17" s="243"/>
      <c r="CC17" s="244"/>
    </row>
    <row r="18" spans="1:81" s="245" customFormat="1" ht="13.5" customHeight="1">
      <c r="A18" s="539"/>
      <c r="B18" s="535"/>
      <c r="C18" s="238">
        <v>2020</v>
      </c>
      <c r="D18" s="239">
        <f t="shared" ref="D18:I18" si="6">D24+D234+D444+D468+D507+D540+D643+D788+D835+D865+D913+D1104+D1038</f>
        <v>4616.084057</v>
      </c>
      <c r="E18" s="239">
        <f t="shared" si="6"/>
        <v>486.24580699999996</v>
      </c>
      <c r="F18" s="239">
        <f t="shared" si="6"/>
        <v>3.2054</v>
      </c>
      <c r="G18" s="239">
        <f t="shared" si="6"/>
        <v>1152.0626500000001</v>
      </c>
      <c r="H18" s="239">
        <f t="shared" si="6"/>
        <v>2963.9983999999999</v>
      </c>
      <c r="I18" s="239">
        <f t="shared" si="6"/>
        <v>10.5718</v>
      </c>
      <c r="J18" s="240"/>
      <c r="L18" s="241"/>
      <c r="M18" s="242"/>
      <c r="N18" s="243"/>
      <c r="O18" s="243"/>
      <c r="P18" s="243"/>
      <c r="Q18" s="243"/>
      <c r="R18" s="243"/>
      <c r="S18" s="243"/>
      <c r="T18" s="243"/>
      <c r="U18" s="243"/>
      <c r="V18" s="243"/>
      <c r="W18" s="243"/>
      <c r="X18" s="243"/>
      <c r="Y18" s="243"/>
      <c r="Z18" s="243"/>
      <c r="AA18" s="243"/>
      <c r="AB18" s="243"/>
      <c r="AC18" s="243"/>
      <c r="AD18" s="243"/>
      <c r="AE18" s="243"/>
      <c r="AF18" s="243"/>
      <c r="AG18" s="243"/>
      <c r="AH18" s="243"/>
      <c r="AI18" s="243"/>
      <c r="AJ18" s="243"/>
      <c r="AK18" s="243"/>
      <c r="AL18" s="243"/>
      <c r="AM18" s="243"/>
      <c r="AN18" s="243"/>
      <c r="AO18" s="243"/>
      <c r="AP18" s="243"/>
      <c r="AQ18" s="243"/>
      <c r="AR18" s="243"/>
      <c r="AS18" s="243"/>
      <c r="AT18" s="243"/>
      <c r="AU18" s="243"/>
      <c r="AV18" s="243"/>
      <c r="AW18" s="243"/>
      <c r="AX18" s="243"/>
      <c r="AY18" s="243"/>
      <c r="AZ18" s="243"/>
      <c r="BA18" s="243"/>
      <c r="BB18" s="243"/>
      <c r="BC18" s="243"/>
      <c r="BD18" s="243"/>
      <c r="BE18" s="243"/>
      <c r="BF18" s="243"/>
      <c r="BG18" s="243"/>
      <c r="BH18" s="243"/>
      <c r="BI18" s="243"/>
      <c r="BJ18" s="243"/>
      <c r="BK18" s="243"/>
      <c r="BL18" s="243"/>
      <c r="BM18" s="243"/>
      <c r="BN18" s="243"/>
      <c r="BO18" s="243"/>
      <c r="BP18" s="243"/>
      <c r="BQ18" s="243"/>
      <c r="BR18" s="243"/>
      <c r="BS18" s="243"/>
      <c r="BT18" s="243"/>
      <c r="BU18" s="243"/>
      <c r="BV18" s="243"/>
      <c r="BW18" s="243"/>
      <c r="BX18" s="243"/>
      <c r="BY18" s="243"/>
      <c r="BZ18" s="243"/>
      <c r="CA18" s="243"/>
      <c r="CB18" s="243"/>
      <c r="CC18" s="244"/>
    </row>
    <row r="19" spans="1:81" s="245" customFormat="1">
      <c r="A19" s="536" t="s">
        <v>302</v>
      </c>
      <c r="B19" s="626" t="s">
        <v>45</v>
      </c>
      <c r="C19" s="238" t="s">
        <v>19</v>
      </c>
      <c r="D19" s="239">
        <f>D20+D21+D22+D23+D24</f>
        <v>5307.8388806000003</v>
      </c>
      <c r="E19" s="239">
        <f t="shared" ref="E19:I19" si="7">E20+E21+E22+E23+E24</f>
        <v>1185.1886806</v>
      </c>
      <c r="F19" s="239">
        <f t="shared" si="7"/>
        <v>0</v>
      </c>
      <c r="G19" s="239">
        <f t="shared" si="7"/>
        <v>4122.6502</v>
      </c>
      <c r="H19" s="239">
        <f t="shared" si="7"/>
        <v>0</v>
      </c>
      <c r="I19" s="239">
        <f t="shared" si="7"/>
        <v>0</v>
      </c>
      <c r="J19" s="240">
        <f>SUM(E19:I19)</f>
        <v>5307.8388806000003</v>
      </c>
      <c r="K19" s="246">
        <f>SUM(K13:K15)</f>
        <v>10975.651404600001</v>
      </c>
      <c r="L19" s="241">
        <f t="shared" si="4"/>
        <v>5307.8388806000003</v>
      </c>
      <c r="M19" s="242">
        <f t="shared" si="3"/>
        <v>5307.8388806000003</v>
      </c>
      <c r="N19" s="243"/>
      <c r="O19" s="243"/>
      <c r="P19" s="243"/>
      <c r="Q19" s="243"/>
      <c r="R19" s="243"/>
      <c r="S19" s="243"/>
      <c r="T19" s="243"/>
      <c r="U19" s="243"/>
      <c r="V19" s="243"/>
      <c r="W19" s="243"/>
      <c r="X19" s="243"/>
      <c r="Y19" s="243"/>
      <c r="Z19" s="243"/>
      <c r="AA19" s="243"/>
      <c r="AB19" s="243"/>
      <c r="AC19" s="243"/>
      <c r="AD19" s="243"/>
      <c r="AE19" s="243"/>
      <c r="AF19" s="243"/>
      <c r="AG19" s="243"/>
      <c r="AH19" s="243"/>
      <c r="AI19" s="243"/>
      <c r="AJ19" s="243"/>
      <c r="AK19" s="243"/>
      <c r="AL19" s="243"/>
      <c r="AM19" s="243"/>
      <c r="AN19" s="243"/>
      <c r="AO19" s="243"/>
      <c r="AP19" s="243"/>
      <c r="AQ19" s="243"/>
      <c r="AR19" s="243"/>
      <c r="AS19" s="243"/>
      <c r="AT19" s="243"/>
      <c r="AU19" s="243"/>
      <c r="AV19" s="243"/>
      <c r="AW19" s="243"/>
      <c r="AX19" s="243"/>
      <c r="AY19" s="243"/>
      <c r="AZ19" s="243"/>
      <c r="BA19" s="243"/>
      <c r="BB19" s="243"/>
      <c r="BC19" s="243"/>
      <c r="BD19" s="243"/>
      <c r="BE19" s="243"/>
      <c r="BF19" s="243"/>
      <c r="BG19" s="243"/>
      <c r="BH19" s="243"/>
      <c r="BI19" s="243"/>
      <c r="BJ19" s="243"/>
      <c r="BK19" s="243"/>
      <c r="BL19" s="243"/>
      <c r="BM19" s="243"/>
      <c r="BN19" s="243"/>
      <c r="BO19" s="243"/>
      <c r="BP19" s="243"/>
      <c r="BQ19" s="243"/>
      <c r="BR19" s="243"/>
      <c r="BS19" s="243"/>
      <c r="BT19" s="243"/>
      <c r="BU19" s="243"/>
      <c r="BV19" s="243"/>
      <c r="BW19" s="243"/>
      <c r="BX19" s="243"/>
      <c r="BY19" s="243"/>
      <c r="BZ19" s="243"/>
      <c r="CA19" s="243"/>
      <c r="CB19" s="243"/>
      <c r="CC19" s="244"/>
    </row>
    <row r="20" spans="1:81" s="245" customFormat="1" ht="13.5" customHeight="1">
      <c r="A20" s="537"/>
      <c r="B20" s="627"/>
      <c r="C20" s="238">
        <v>2016</v>
      </c>
      <c r="D20" s="239">
        <f t="shared" ref="D20:I21" si="8">D26</f>
        <v>1312.7613506</v>
      </c>
      <c r="E20" s="239">
        <f t="shared" si="8"/>
        <v>331.23035060000007</v>
      </c>
      <c r="F20" s="239">
        <f t="shared" si="8"/>
        <v>0</v>
      </c>
      <c r="G20" s="239">
        <f t="shared" si="8"/>
        <v>981.53099999999995</v>
      </c>
      <c r="H20" s="239">
        <f t="shared" si="8"/>
        <v>0</v>
      </c>
      <c r="I20" s="239">
        <f t="shared" si="8"/>
        <v>0</v>
      </c>
      <c r="J20" s="240">
        <f t="shared" ref="J20:J115" si="9">SUM(E20:I20)</f>
        <v>1312.7613506</v>
      </c>
      <c r="K20" s="246"/>
      <c r="L20" s="241">
        <f t="shared" si="4"/>
        <v>1312.7613506</v>
      </c>
      <c r="M20" s="242">
        <f t="shared" si="3"/>
        <v>1312.7613506</v>
      </c>
      <c r="N20" s="243"/>
      <c r="O20" s="243"/>
      <c r="P20" s="243"/>
      <c r="Q20" s="243"/>
      <c r="R20" s="243"/>
      <c r="S20" s="243"/>
      <c r="T20" s="243"/>
      <c r="U20" s="243"/>
      <c r="V20" s="243"/>
      <c r="W20" s="243"/>
      <c r="X20" s="243"/>
      <c r="Y20" s="243"/>
      <c r="Z20" s="243"/>
      <c r="AA20" s="243"/>
      <c r="AB20" s="243"/>
      <c r="AC20" s="243"/>
      <c r="AD20" s="243"/>
      <c r="AE20" s="243"/>
      <c r="AF20" s="243"/>
      <c r="AG20" s="243"/>
      <c r="AH20" s="243"/>
      <c r="AI20" s="243"/>
      <c r="AJ20" s="243"/>
      <c r="AK20" s="243"/>
      <c r="AL20" s="243"/>
      <c r="AM20" s="243"/>
      <c r="AN20" s="243"/>
      <c r="AO20" s="243"/>
      <c r="AP20" s="243"/>
      <c r="AQ20" s="243"/>
      <c r="AR20" s="243"/>
      <c r="AS20" s="243"/>
      <c r="AT20" s="243"/>
      <c r="AU20" s="243"/>
      <c r="AV20" s="243"/>
      <c r="AW20" s="243"/>
      <c r="AX20" s="243"/>
      <c r="AY20" s="243"/>
      <c r="AZ20" s="243"/>
      <c r="BA20" s="243"/>
      <c r="BB20" s="243"/>
      <c r="BC20" s="243"/>
      <c r="BD20" s="243"/>
      <c r="BE20" s="243"/>
      <c r="BF20" s="243"/>
      <c r="BG20" s="243"/>
      <c r="BH20" s="243"/>
      <c r="BI20" s="243"/>
      <c r="BJ20" s="243"/>
      <c r="BK20" s="243"/>
      <c r="BL20" s="243"/>
      <c r="BM20" s="243"/>
      <c r="BN20" s="243"/>
      <c r="BO20" s="243"/>
      <c r="BP20" s="243"/>
      <c r="BQ20" s="243"/>
      <c r="BR20" s="243"/>
      <c r="BS20" s="243"/>
      <c r="BT20" s="243"/>
      <c r="BU20" s="243"/>
      <c r="BV20" s="243"/>
      <c r="BW20" s="243"/>
      <c r="BX20" s="243"/>
      <c r="BY20" s="243"/>
      <c r="BZ20" s="243"/>
      <c r="CA20" s="243"/>
      <c r="CB20" s="243"/>
      <c r="CC20" s="244"/>
    </row>
    <row r="21" spans="1:81" s="245" customFormat="1" ht="13.5" customHeight="1">
      <c r="A21" s="537"/>
      <c r="B21" s="627"/>
      <c r="C21" s="238">
        <v>2017</v>
      </c>
      <c r="D21" s="239">
        <f t="shared" si="8"/>
        <v>1041.2146999999998</v>
      </c>
      <c r="E21" s="239">
        <f t="shared" si="8"/>
        <v>235.44239999999999</v>
      </c>
      <c r="F21" s="239">
        <f t="shared" si="8"/>
        <v>0</v>
      </c>
      <c r="G21" s="239">
        <f t="shared" si="8"/>
        <v>805.77229999999997</v>
      </c>
      <c r="H21" s="239">
        <f t="shared" si="8"/>
        <v>0</v>
      </c>
      <c r="I21" s="239">
        <f t="shared" si="8"/>
        <v>0</v>
      </c>
      <c r="J21" s="240">
        <f t="shared" si="9"/>
        <v>1041.2147</v>
      </c>
      <c r="K21" s="246"/>
      <c r="L21" s="241">
        <f t="shared" si="4"/>
        <v>1041.2147</v>
      </c>
      <c r="M21" s="242">
        <f t="shared" si="3"/>
        <v>1041.2147</v>
      </c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3"/>
      <c r="BV21" s="243"/>
      <c r="BW21" s="243"/>
      <c r="BX21" s="243"/>
      <c r="BY21" s="243"/>
      <c r="BZ21" s="243"/>
      <c r="CA21" s="243"/>
      <c r="CB21" s="243"/>
      <c r="CC21" s="244"/>
    </row>
    <row r="22" spans="1:81" s="245" customFormat="1" ht="13.5" customHeight="1">
      <c r="A22" s="538"/>
      <c r="B22" s="534"/>
      <c r="C22" s="238">
        <v>2018</v>
      </c>
      <c r="D22" s="239">
        <f t="shared" ref="D22:I22" si="10">D28</f>
        <v>1009.86523</v>
      </c>
      <c r="E22" s="239">
        <f t="shared" si="10"/>
        <v>204.62872999999996</v>
      </c>
      <c r="F22" s="239">
        <f t="shared" si="10"/>
        <v>0</v>
      </c>
      <c r="G22" s="239">
        <f t="shared" si="10"/>
        <v>805.23649999999998</v>
      </c>
      <c r="H22" s="239">
        <f t="shared" si="10"/>
        <v>0</v>
      </c>
      <c r="I22" s="239">
        <f t="shared" si="10"/>
        <v>0</v>
      </c>
      <c r="J22" s="240"/>
      <c r="K22" s="246"/>
      <c r="L22" s="241"/>
      <c r="M22" s="242"/>
      <c r="N22" s="243"/>
      <c r="O22" s="243"/>
      <c r="P22" s="243"/>
      <c r="Q22" s="243"/>
      <c r="R22" s="243"/>
      <c r="S22" s="243"/>
      <c r="T22" s="243"/>
      <c r="U22" s="243"/>
      <c r="V22" s="243"/>
      <c r="W22" s="243"/>
      <c r="X22" s="243"/>
      <c r="Y22" s="243"/>
      <c r="Z22" s="243"/>
      <c r="AA22" s="243"/>
      <c r="AB22" s="243"/>
      <c r="AC22" s="243"/>
      <c r="AD22" s="243"/>
      <c r="AE22" s="243"/>
      <c r="AF22" s="243"/>
      <c r="AG22" s="243"/>
      <c r="AH22" s="243"/>
      <c r="AI22" s="243"/>
      <c r="AJ22" s="243"/>
      <c r="AK22" s="243"/>
      <c r="AL22" s="243"/>
      <c r="AM22" s="243"/>
      <c r="AN22" s="243"/>
      <c r="AO22" s="243"/>
      <c r="AP22" s="243"/>
      <c r="AQ22" s="243"/>
      <c r="AR22" s="243"/>
      <c r="AS22" s="243"/>
      <c r="AT22" s="243"/>
      <c r="AU22" s="243"/>
      <c r="AV22" s="243"/>
      <c r="AW22" s="243"/>
      <c r="AX22" s="243"/>
      <c r="AY22" s="243"/>
      <c r="AZ22" s="243"/>
      <c r="BA22" s="243"/>
      <c r="BB22" s="243"/>
      <c r="BC22" s="243"/>
      <c r="BD22" s="243"/>
      <c r="BE22" s="243"/>
      <c r="BF22" s="243"/>
      <c r="BG22" s="243"/>
      <c r="BH22" s="243"/>
      <c r="BI22" s="243"/>
      <c r="BJ22" s="243"/>
      <c r="BK22" s="243"/>
      <c r="BL22" s="243"/>
      <c r="BM22" s="243"/>
      <c r="BN22" s="243"/>
      <c r="BO22" s="243"/>
      <c r="BP22" s="243"/>
      <c r="BQ22" s="243"/>
      <c r="BR22" s="243"/>
      <c r="BS22" s="243"/>
      <c r="BT22" s="243"/>
      <c r="BU22" s="243"/>
      <c r="BV22" s="243"/>
      <c r="BW22" s="243"/>
      <c r="BX22" s="243"/>
      <c r="BY22" s="243"/>
      <c r="BZ22" s="243"/>
      <c r="CA22" s="243"/>
      <c r="CB22" s="243"/>
      <c r="CC22" s="244"/>
    </row>
    <row r="23" spans="1:81" s="245" customFormat="1" ht="13.5" customHeight="1">
      <c r="A23" s="538"/>
      <c r="B23" s="534"/>
      <c r="C23" s="238">
        <v>2019</v>
      </c>
      <c r="D23" s="239">
        <f t="shared" ref="D23:I23" si="11">D29</f>
        <v>971.99880000000007</v>
      </c>
      <c r="E23" s="239">
        <f t="shared" si="11"/>
        <v>206.94359999999995</v>
      </c>
      <c r="F23" s="239">
        <f t="shared" si="11"/>
        <v>0</v>
      </c>
      <c r="G23" s="239">
        <f t="shared" si="11"/>
        <v>765.05520000000001</v>
      </c>
      <c r="H23" s="239">
        <f t="shared" si="11"/>
        <v>0</v>
      </c>
      <c r="I23" s="239">
        <f t="shared" si="11"/>
        <v>0</v>
      </c>
      <c r="J23" s="240"/>
      <c r="K23" s="246"/>
      <c r="L23" s="241"/>
      <c r="M23" s="242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3"/>
      <c r="AL23" s="243"/>
      <c r="AM23" s="243"/>
      <c r="AN23" s="243"/>
      <c r="AO23" s="243"/>
      <c r="AP23" s="243"/>
      <c r="AQ23" s="243"/>
      <c r="AR23" s="243"/>
      <c r="AS23" s="243"/>
      <c r="AT23" s="243"/>
      <c r="AU23" s="243"/>
      <c r="AV23" s="243"/>
      <c r="AW23" s="243"/>
      <c r="AX23" s="243"/>
      <c r="AY23" s="243"/>
      <c r="AZ23" s="243"/>
      <c r="BA23" s="243"/>
      <c r="BB23" s="243"/>
      <c r="BC23" s="243"/>
      <c r="BD23" s="243"/>
      <c r="BE23" s="243"/>
      <c r="BF23" s="243"/>
      <c r="BG23" s="243"/>
      <c r="BH23" s="243"/>
      <c r="BI23" s="243"/>
      <c r="BJ23" s="243"/>
      <c r="BK23" s="243"/>
      <c r="BL23" s="243"/>
      <c r="BM23" s="243"/>
      <c r="BN23" s="243"/>
      <c r="BO23" s="243"/>
      <c r="BP23" s="243"/>
      <c r="BQ23" s="243"/>
      <c r="BR23" s="243"/>
      <c r="BS23" s="243"/>
      <c r="BT23" s="243"/>
      <c r="BU23" s="243"/>
      <c r="BV23" s="243"/>
      <c r="BW23" s="243"/>
      <c r="BX23" s="243"/>
      <c r="BY23" s="243"/>
      <c r="BZ23" s="243"/>
      <c r="CA23" s="243"/>
      <c r="CB23" s="243"/>
      <c r="CC23" s="244"/>
    </row>
    <row r="24" spans="1:81" s="245" customFormat="1" ht="13.5" customHeight="1">
      <c r="A24" s="539"/>
      <c r="B24" s="535"/>
      <c r="C24" s="238">
        <v>2020</v>
      </c>
      <c r="D24" s="239">
        <f t="shared" ref="D24:I24" si="12">D30</f>
        <v>971.99880000000007</v>
      </c>
      <c r="E24" s="239">
        <f t="shared" si="12"/>
        <v>206.94359999999995</v>
      </c>
      <c r="F24" s="239">
        <f t="shared" si="12"/>
        <v>0</v>
      </c>
      <c r="G24" s="239">
        <f t="shared" si="12"/>
        <v>765.05520000000001</v>
      </c>
      <c r="H24" s="239">
        <f t="shared" si="12"/>
        <v>0</v>
      </c>
      <c r="I24" s="239">
        <f t="shared" si="12"/>
        <v>0</v>
      </c>
      <c r="J24" s="240"/>
      <c r="K24" s="246"/>
      <c r="L24" s="241"/>
      <c r="M24" s="242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43"/>
      <c r="AB24" s="243"/>
      <c r="AC24" s="243"/>
      <c r="AD24" s="243"/>
      <c r="AE24" s="243"/>
      <c r="AF24" s="243"/>
      <c r="AG24" s="243"/>
      <c r="AH24" s="243"/>
      <c r="AI24" s="243"/>
      <c r="AJ24" s="243"/>
      <c r="AK24" s="243"/>
      <c r="AL24" s="243"/>
      <c r="AM24" s="243"/>
      <c r="AN24" s="243"/>
      <c r="AO24" s="243"/>
      <c r="AP24" s="243"/>
      <c r="AQ24" s="243"/>
      <c r="AR24" s="243"/>
      <c r="AS24" s="243"/>
      <c r="AT24" s="243"/>
      <c r="AU24" s="243"/>
      <c r="AV24" s="243"/>
      <c r="AW24" s="243"/>
      <c r="AX24" s="243"/>
      <c r="AY24" s="243"/>
      <c r="AZ24" s="243"/>
      <c r="BA24" s="243"/>
      <c r="BB24" s="243"/>
      <c r="BC24" s="243"/>
      <c r="BD24" s="243"/>
      <c r="BE24" s="243"/>
      <c r="BF24" s="243"/>
      <c r="BG24" s="243"/>
      <c r="BH24" s="243"/>
      <c r="BI24" s="243"/>
      <c r="BJ24" s="243"/>
      <c r="BK24" s="243"/>
      <c r="BL24" s="243"/>
      <c r="BM24" s="243"/>
      <c r="BN24" s="243"/>
      <c r="BO24" s="243"/>
      <c r="BP24" s="243"/>
      <c r="BQ24" s="243"/>
      <c r="BR24" s="243"/>
      <c r="BS24" s="243"/>
      <c r="BT24" s="243"/>
      <c r="BU24" s="243"/>
      <c r="BV24" s="243"/>
      <c r="BW24" s="243"/>
      <c r="BX24" s="243"/>
      <c r="BY24" s="243"/>
      <c r="BZ24" s="243"/>
      <c r="CA24" s="243"/>
      <c r="CB24" s="243"/>
      <c r="CC24" s="244"/>
    </row>
    <row r="25" spans="1:81" s="245" customFormat="1">
      <c r="A25" s="536" t="s">
        <v>303</v>
      </c>
      <c r="B25" s="608" t="s">
        <v>913</v>
      </c>
      <c r="C25" s="238" t="s">
        <v>19</v>
      </c>
      <c r="D25" s="239">
        <f>D26+D27+D28+D29+D30</f>
        <v>5307.8388806000003</v>
      </c>
      <c r="E25" s="239">
        <f t="shared" ref="E25:I25" si="13">E26+E27+E28+E29+E30</f>
        <v>1185.1886806</v>
      </c>
      <c r="F25" s="239">
        <f t="shared" si="13"/>
        <v>0</v>
      </c>
      <c r="G25" s="239">
        <f t="shared" si="13"/>
        <v>4122.6502</v>
      </c>
      <c r="H25" s="239">
        <f t="shared" si="13"/>
        <v>0</v>
      </c>
      <c r="I25" s="239">
        <f t="shared" si="13"/>
        <v>0</v>
      </c>
      <c r="J25" s="240">
        <f t="shared" si="9"/>
        <v>5307.8388806000003</v>
      </c>
      <c r="K25" s="246"/>
      <c r="L25" s="241">
        <f t="shared" si="4"/>
        <v>5307.8388806000003</v>
      </c>
      <c r="M25" s="242">
        <f t="shared" si="3"/>
        <v>5307.8388806000003</v>
      </c>
      <c r="N25" s="243"/>
      <c r="O25" s="243"/>
      <c r="P25" s="243"/>
      <c r="Q25" s="243"/>
      <c r="R25" s="243"/>
      <c r="S25" s="243"/>
      <c r="T25" s="243"/>
      <c r="U25" s="243"/>
      <c r="V25" s="243"/>
      <c r="W25" s="243"/>
      <c r="X25" s="243"/>
      <c r="Y25" s="243"/>
      <c r="Z25" s="243"/>
      <c r="AA25" s="243"/>
      <c r="AB25" s="243"/>
      <c r="AC25" s="243"/>
      <c r="AD25" s="243"/>
      <c r="AE25" s="243"/>
      <c r="AF25" s="243"/>
      <c r="AG25" s="243"/>
      <c r="AH25" s="243"/>
      <c r="AI25" s="243"/>
      <c r="AJ25" s="243"/>
      <c r="AK25" s="243"/>
      <c r="AL25" s="243"/>
      <c r="AM25" s="243"/>
      <c r="AN25" s="243"/>
      <c r="AO25" s="243"/>
      <c r="AP25" s="243"/>
      <c r="AQ25" s="243"/>
      <c r="AR25" s="243"/>
      <c r="AS25" s="243"/>
      <c r="AT25" s="243"/>
      <c r="AU25" s="243"/>
      <c r="AV25" s="243"/>
      <c r="AW25" s="243"/>
      <c r="AX25" s="243"/>
      <c r="AY25" s="243"/>
      <c r="AZ25" s="243"/>
      <c r="BA25" s="243"/>
      <c r="BB25" s="243"/>
      <c r="BC25" s="243"/>
      <c r="BD25" s="243"/>
      <c r="BE25" s="243"/>
      <c r="BF25" s="243"/>
      <c r="BG25" s="243"/>
      <c r="BH25" s="243"/>
      <c r="BI25" s="243"/>
      <c r="BJ25" s="243"/>
      <c r="BK25" s="243"/>
      <c r="BL25" s="243"/>
      <c r="BM25" s="243"/>
      <c r="BN25" s="243"/>
      <c r="BO25" s="243"/>
      <c r="BP25" s="243"/>
      <c r="BQ25" s="243"/>
      <c r="BR25" s="243"/>
      <c r="BS25" s="243"/>
      <c r="BT25" s="243"/>
      <c r="BU25" s="243"/>
      <c r="BV25" s="243"/>
      <c r="BW25" s="243"/>
      <c r="BX25" s="243"/>
      <c r="BY25" s="243"/>
      <c r="BZ25" s="243"/>
      <c r="CA25" s="243"/>
      <c r="CB25" s="243"/>
      <c r="CC25" s="244"/>
    </row>
    <row r="26" spans="1:81" s="245" customFormat="1">
      <c r="A26" s="537"/>
      <c r="B26" s="609"/>
      <c r="C26" s="236">
        <v>2016</v>
      </c>
      <c r="D26" s="239">
        <f t="shared" ref="D26:I26" si="14">D32+D56+D92+D110+D134+D158</f>
        <v>1312.7613506</v>
      </c>
      <c r="E26" s="239">
        <f t="shared" si="14"/>
        <v>331.23035060000007</v>
      </c>
      <c r="F26" s="239">
        <f t="shared" si="14"/>
        <v>0</v>
      </c>
      <c r="G26" s="239">
        <f t="shared" si="14"/>
        <v>981.53099999999995</v>
      </c>
      <c r="H26" s="239">
        <f t="shared" si="14"/>
        <v>0</v>
      </c>
      <c r="I26" s="239">
        <f t="shared" si="14"/>
        <v>0</v>
      </c>
      <c r="J26" s="240">
        <f t="shared" si="9"/>
        <v>1312.7613506</v>
      </c>
      <c r="K26" s="246"/>
      <c r="L26" s="241">
        <f t="shared" si="4"/>
        <v>1312.7613506</v>
      </c>
      <c r="M26" s="242">
        <f t="shared" si="3"/>
        <v>1312.7613506</v>
      </c>
      <c r="N26" s="628"/>
      <c r="O26" s="628"/>
      <c r="P26" s="628"/>
      <c r="Q26" s="628"/>
      <c r="R26" s="628"/>
      <c r="S26" s="628"/>
      <c r="T26" s="628"/>
      <c r="U26" s="243"/>
      <c r="V26" s="243"/>
      <c r="W26" s="243"/>
      <c r="X26" s="243"/>
      <c r="Y26" s="243"/>
      <c r="Z26" s="243"/>
      <c r="AA26" s="243"/>
      <c r="AB26" s="243"/>
      <c r="AC26" s="243"/>
      <c r="AD26" s="243"/>
      <c r="AE26" s="243"/>
      <c r="AF26" s="243"/>
      <c r="AG26" s="243"/>
      <c r="AH26" s="243"/>
      <c r="AI26" s="243"/>
      <c r="AJ26" s="243"/>
      <c r="AK26" s="243"/>
      <c r="AL26" s="243"/>
      <c r="AM26" s="243"/>
      <c r="AN26" s="243"/>
      <c r="AO26" s="243"/>
      <c r="AP26" s="243"/>
      <c r="AQ26" s="243"/>
      <c r="AR26" s="243"/>
      <c r="AS26" s="243"/>
      <c r="AT26" s="243"/>
      <c r="AU26" s="243"/>
      <c r="AV26" s="243"/>
      <c r="AW26" s="243"/>
      <c r="AX26" s="243"/>
      <c r="AY26" s="243"/>
      <c r="AZ26" s="243"/>
      <c r="BA26" s="243"/>
      <c r="BB26" s="243"/>
      <c r="BC26" s="243"/>
      <c r="BD26" s="243"/>
      <c r="BE26" s="243"/>
      <c r="BF26" s="243"/>
      <c r="BG26" s="243"/>
      <c r="BH26" s="243"/>
      <c r="BI26" s="243"/>
      <c r="BJ26" s="243"/>
      <c r="BK26" s="243"/>
      <c r="BL26" s="243"/>
      <c r="BM26" s="243"/>
      <c r="BN26" s="243"/>
      <c r="BO26" s="243"/>
      <c r="BP26" s="243"/>
      <c r="BQ26" s="243"/>
      <c r="BR26" s="243"/>
      <c r="BS26" s="243"/>
      <c r="BT26" s="243"/>
      <c r="BU26" s="243"/>
      <c r="BV26" s="243"/>
      <c r="BW26" s="243"/>
      <c r="BX26" s="243"/>
      <c r="BY26" s="243"/>
      <c r="BZ26" s="243"/>
      <c r="CA26" s="243"/>
      <c r="CB26" s="243"/>
      <c r="CC26" s="244"/>
    </row>
    <row r="27" spans="1:81" s="245" customFormat="1">
      <c r="A27" s="537"/>
      <c r="B27" s="609"/>
      <c r="C27" s="236">
        <v>2017</v>
      </c>
      <c r="D27" s="239">
        <f t="shared" ref="D27:E30" si="15">D33+D57+D93+D111+D135+D159</f>
        <v>1041.2146999999998</v>
      </c>
      <c r="E27" s="239">
        <f t="shared" si="15"/>
        <v>235.44239999999999</v>
      </c>
      <c r="F27" s="239">
        <f>F33+F57+F93+F111+F135+F159</f>
        <v>0</v>
      </c>
      <c r="G27" s="239">
        <f t="shared" ref="G27:G30" si="16">G33+G57+G93+G111+G135+G159</f>
        <v>805.77229999999997</v>
      </c>
      <c r="H27" s="239">
        <f>H33+H57+H93+H111+H135+H159</f>
        <v>0</v>
      </c>
      <c r="I27" s="239">
        <f>I33+I57+I93+I111+I135+I159</f>
        <v>0</v>
      </c>
      <c r="J27" s="239">
        <f>J33+J57+J93+J111+J135</f>
        <v>1041.2146999999998</v>
      </c>
      <c r="K27" s="241"/>
      <c r="L27" s="241">
        <f t="shared" si="4"/>
        <v>1041.2147</v>
      </c>
      <c r="M27" s="242">
        <f t="shared" si="3"/>
        <v>1041.2147</v>
      </c>
      <c r="N27" s="628"/>
      <c r="O27" s="628"/>
      <c r="P27" s="628"/>
      <c r="Q27" s="628"/>
      <c r="R27" s="628"/>
      <c r="S27" s="628"/>
      <c r="T27" s="628"/>
      <c r="U27" s="243"/>
      <c r="V27" s="243"/>
      <c r="W27" s="243"/>
      <c r="X27" s="243"/>
      <c r="Y27" s="243"/>
      <c r="Z27" s="243"/>
      <c r="AA27" s="243"/>
      <c r="AB27" s="243"/>
      <c r="AC27" s="243"/>
      <c r="AD27" s="243"/>
      <c r="AE27" s="243"/>
      <c r="AF27" s="243"/>
      <c r="AG27" s="243"/>
      <c r="AH27" s="243"/>
      <c r="AI27" s="243"/>
      <c r="AJ27" s="243"/>
      <c r="AK27" s="243"/>
      <c r="AL27" s="243"/>
      <c r="AM27" s="243"/>
      <c r="AN27" s="243"/>
      <c r="AO27" s="243"/>
      <c r="AP27" s="243"/>
      <c r="AQ27" s="243"/>
      <c r="AR27" s="243"/>
      <c r="AS27" s="243"/>
      <c r="AT27" s="243"/>
      <c r="AU27" s="243"/>
      <c r="AV27" s="243"/>
      <c r="AW27" s="243"/>
      <c r="AX27" s="243"/>
      <c r="AY27" s="243"/>
      <c r="AZ27" s="243"/>
      <c r="BA27" s="243"/>
      <c r="BB27" s="243"/>
      <c r="BC27" s="243"/>
      <c r="BD27" s="243"/>
      <c r="BE27" s="243"/>
      <c r="BF27" s="243"/>
      <c r="BG27" s="243"/>
      <c r="BH27" s="243"/>
      <c r="BI27" s="243"/>
      <c r="BJ27" s="243"/>
      <c r="BK27" s="243"/>
      <c r="BL27" s="243"/>
      <c r="BM27" s="243"/>
      <c r="BN27" s="243"/>
      <c r="BO27" s="243"/>
      <c r="BP27" s="243"/>
      <c r="BQ27" s="243"/>
      <c r="BR27" s="243"/>
      <c r="BS27" s="243"/>
      <c r="BT27" s="243"/>
      <c r="BU27" s="243"/>
      <c r="BV27" s="243"/>
      <c r="BW27" s="243"/>
      <c r="BX27" s="243"/>
      <c r="BY27" s="243"/>
      <c r="BZ27" s="243"/>
      <c r="CA27" s="243"/>
      <c r="CB27" s="243"/>
      <c r="CC27" s="244"/>
    </row>
    <row r="28" spans="1:81" s="245" customFormat="1">
      <c r="A28" s="538"/>
      <c r="B28" s="534"/>
      <c r="C28" s="294">
        <v>2018</v>
      </c>
      <c r="D28" s="239">
        <f t="shared" si="15"/>
        <v>1009.86523</v>
      </c>
      <c r="E28" s="239">
        <f t="shared" si="15"/>
        <v>204.62872999999996</v>
      </c>
      <c r="F28" s="239">
        <f>F34+F58+F94+F115+F136+F160</f>
        <v>0</v>
      </c>
      <c r="G28" s="239">
        <f t="shared" si="16"/>
        <v>805.23649999999998</v>
      </c>
      <c r="H28" s="239">
        <f t="shared" ref="H28:I30" si="17">H34+H58+H94+H115+H136+H160</f>
        <v>0</v>
      </c>
      <c r="I28" s="239">
        <f t="shared" si="17"/>
        <v>0</v>
      </c>
      <c r="J28" s="239"/>
      <c r="K28" s="241"/>
      <c r="L28" s="241"/>
      <c r="M28" s="242"/>
      <c r="N28" s="628"/>
      <c r="O28" s="628"/>
      <c r="P28" s="628"/>
      <c r="Q28" s="628"/>
      <c r="R28" s="628"/>
      <c r="S28" s="628"/>
      <c r="T28" s="628"/>
      <c r="U28" s="243"/>
      <c r="V28" s="243"/>
      <c r="W28" s="243"/>
      <c r="X28" s="243"/>
      <c r="Y28" s="243"/>
      <c r="Z28" s="243"/>
      <c r="AA28" s="243"/>
      <c r="AB28" s="243"/>
      <c r="AC28" s="243"/>
      <c r="AD28" s="243"/>
      <c r="AE28" s="243"/>
      <c r="AF28" s="243"/>
      <c r="AG28" s="243"/>
      <c r="AH28" s="243"/>
      <c r="AI28" s="243"/>
      <c r="AJ28" s="243"/>
      <c r="AK28" s="243"/>
      <c r="AL28" s="243"/>
      <c r="AM28" s="243"/>
      <c r="AN28" s="243"/>
      <c r="AO28" s="243"/>
      <c r="AP28" s="243"/>
      <c r="AQ28" s="243"/>
      <c r="AR28" s="243"/>
      <c r="AS28" s="243"/>
      <c r="AT28" s="243"/>
      <c r="AU28" s="243"/>
      <c r="AV28" s="243"/>
      <c r="AW28" s="243"/>
      <c r="AX28" s="243"/>
      <c r="AY28" s="243"/>
      <c r="AZ28" s="243"/>
      <c r="BA28" s="243"/>
      <c r="BB28" s="243"/>
      <c r="BC28" s="243"/>
      <c r="BD28" s="243"/>
      <c r="BE28" s="243"/>
      <c r="BF28" s="243"/>
      <c r="BG28" s="243"/>
      <c r="BH28" s="243"/>
      <c r="BI28" s="243"/>
      <c r="BJ28" s="243"/>
      <c r="BK28" s="243"/>
      <c r="BL28" s="243"/>
      <c r="BM28" s="243"/>
      <c r="BN28" s="243"/>
      <c r="BO28" s="243"/>
      <c r="BP28" s="243"/>
      <c r="BQ28" s="243"/>
      <c r="BR28" s="243"/>
      <c r="BS28" s="243"/>
      <c r="BT28" s="243"/>
      <c r="BU28" s="243"/>
      <c r="BV28" s="243"/>
      <c r="BW28" s="243"/>
      <c r="BX28" s="243"/>
      <c r="BY28" s="243"/>
      <c r="BZ28" s="243"/>
      <c r="CA28" s="243"/>
      <c r="CB28" s="243"/>
      <c r="CC28" s="244"/>
    </row>
    <row r="29" spans="1:81" s="245" customFormat="1">
      <c r="A29" s="538"/>
      <c r="B29" s="534"/>
      <c r="C29" s="294">
        <v>2019</v>
      </c>
      <c r="D29" s="239">
        <f t="shared" si="15"/>
        <v>971.99880000000007</v>
      </c>
      <c r="E29" s="239">
        <f t="shared" si="15"/>
        <v>206.94359999999995</v>
      </c>
      <c r="F29" s="239">
        <f>F35+F59+F95+F116+F137+F161</f>
        <v>0</v>
      </c>
      <c r="G29" s="239">
        <f t="shared" si="16"/>
        <v>765.05520000000001</v>
      </c>
      <c r="H29" s="239">
        <f t="shared" si="17"/>
        <v>0</v>
      </c>
      <c r="I29" s="239">
        <f t="shared" si="17"/>
        <v>0</v>
      </c>
      <c r="J29" s="239"/>
      <c r="K29" s="241"/>
      <c r="L29" s="241"/>
      <c r="M29" s="242"/>
      <c r="N29" s="628"/>
      <c r="O29" s="628"/>
      <c r="P29" s="628"/>
      <c r="Q29" s="628"/>
      <c r="R29" s="628"/>
      <c r="S29" s="628"/>
      <c r="T29" s="628"/>
      <c r="U29" s="243"/>
      <c r="V29" s="243"/>
      <c r="W29" s="243"/>
      <c r="X29" s="243"/>
      <c r="Y29" s="243"/>
      <c r="Z29" s="243"/>
      <c r="AA29" s="243"/>
      <c r="AB29" s="243"/>
      <c r="AC29" s="243"/>
      <c r="AD29" s="243"/>
      <c r="AE29" s="243"/>
      <c r="AF29" s="243"/>
      <c r="AG29" s="243"/>
      <c r="AH29" s="243"/>
      <c r="AI29" s="243"/>
      <c r="AJ29" s="243"/>
      <c r="AK29" s="243"/>
      <c r="AL29" s="243"/>
      <c r="AM29" s="243"/>
      <c r="AN29" s="243"/>
      <c r="AO29" s="243"/>
      <c r="AP29" s="243"/>
      <c r="AQ29" s="243"/>
      <c r="AR29" s="243"/>
      <c r="AS29" s="243"/>
      <c r="AT29" s="243"/>
      <c r="AU29" s="243"/>
      <c r="AV29" s="243"/>
      <c r="AW29" s="243"/>
      <c r="AX29" s="243"/>
      <c r="AY29" s="243"/>
      <c r="AZ29" s="243"/>
      <c r="BA29" s="243"/>
      <c r="BB29" s="243"/>
      <c r="BC29" s="243"/>
      <c r="BD29" s="243"/>
      <c r="BE29" s="243"/>
      <c r="BF29" s="243"/>
      <c r="BG29" s="243"/>
      <c r="BH29" s="243"/>
      <c r="BI29" s="243"/>
      <c r="BJ29" s="243"/>
      <c r="BK29" s="243"/>
      <c r="BL29" s="243"/>
      <c r="BM29" s="243"/>
      <c r="BN29" s="243"/>
      <c r="BO29" s="243"/>
      <c r="BP29" s="243"/>
      <c r="BQ29" s="243"/>
      <c r="BR29" s="243"/>
      <c r="BS29" s="243"/>
      <c r="BT29" s="243"/>
      <c r="BU29" s="243"/>
      <c r="BV29" s="243"/>
      <c r="BW29" s="243"/>
      <c r="BX29" s="243"/>
      <c r="BY29" s="243"/>
      <c r="BZ29" s="243"/>
      <c r="CA29" s="243"/>
      <c r="CB29" s="243"/>
      <c r="CC29" s="244"/>
    </row>
    <row r="30" spans="1:81" s="245" customFormat="1">
      <c r="A30" s="539"/>
      <c r="B30" s="535"/>
      <c r="C30" s="294">
        <v>2020</v>
      </c>
      <c r="D30" s="239">
        <f t="shared" si="15"/>
        <v>971.99880000000007</v>
      </c>
      <c r="E30" s="239">
        <f t="shared" si="15"/>
        <v>206.94359999999995</v>
      </c>
      <c r="F30" s="239">
        <f>F36+F60+F96+F117+F138+F162</f>
        <v>0</v>
      </c>
      <c r="G30" s="239">
        <f t="shared" si="16"/>
        <v>765.05520000000001</v>
      </c>
      <c r="H30" s="239">
        <f t="shared" si="17"/>
        <v>0</v>
      </c>
      <c r="I30" s="239">
        <f t="shared" si="17"/>
        <v>0</v>
      </c>
      <c r="J30" s="239"/>
      <c r="K30" s="241"/>
      <c r="L30" s="241"/>
      <c r="M30" s="242"/>
      <c r="N30" s="628"/>
      <c r="O30" s="628"/>
      <c r="P30" s="628"/>
      <c r="Q30" s="628"/>
      <c r="R30" s="628"/>
      <c r="S30" s="628"/>
      <c r="T30" s="628"/>
      <c r="U30" s="243"/>
      <c r="V30" s="243"/>
      <c r="W30" s="243"/>
      <c r="X30" s="243"/>
      <c r="Y30" s="243"/>
      <c r="Z30" s="243"/>
      <c r="AA30" s="243"/>
      <c r="AB30" s="243"/>
      <c r="AC30" s="243"/>
      <c r="AD30" s="243"/>
      <c r="AE30" s="243"/>
      <c r="AF30" s="243"/>
      <c r="AG30" s="243"/>
      <c r="AH30" s="243"/>
      <c r="AI30" s="243"/>
      <c r="AJ30" s="243"/>
      <c r="AK30" s="243"/>
      <c r="AL30" s="243"/>
      <c r="AM30" s="243"/>
      <c r="AN30" s="243"/>
      <c r="AO30" s="243"/>
      <c r="AP30" s="243"/>
      <c r="AQ30" s="243"/>
      <c r="AR30" s="243"/>
      <c r="AS30" s="243"/>
      <c r="AT30" s="243"/>
      <c r="AU30" s="243"/>
      <c r="AV30" s="243"/>
      <c r="AW30" s="243"/>
      <c r="AX30" s="243"/>
      <c r="AY30" s="243"/>
      <c r="AZ30" s="243"/>
      <c r="BA30" s="243"/>
      <c r="BB30" s="243"/>
      <c r="BC30" s="243"/>
      <c r="BD30" s="243"/>
      <c r="BE30" s="243"/>
      <c r="BF30" s="243"/>
      <c r="BG30" s="243"/>
      <c r="BH30" s="243"/>
      <c r="BI30" s="243"/>
      <c r="BJ30" s="243"/>
      <c r="BK30" s="243"/>
      <c r="BL30" s="243"/>
      <c r="BM30" s="243"/>
      <c r="BN30" s="243"/>
      <c r="BO30" s="243"/>
      <c r="BP30" s="243"/>
      <c r="BQ30" s="243"/>
      <c r="BR30" s="243"/>
      <c r="BS30" s="243"/>
      <c r="BT30" s="243"/>
      <c r="BU30" s="243"/>
      <c r="BV30" s="243"/>
      <c r="BW30" s="243"/>
      <c r="BX30" s="243"/>
      <c r="BY30" s="243"/>
      <c r="BZ30" s="243"/>
      <c r="CA30" s="243"/>
      <c r="CB30" s="243"/>
      <c r="CC30" s="244"/>
    </row>
    <row r="31" spans="1:81" s="245" customFormat="1">
      <c r="A31" s="556" t="s">
        <v>304</v>
      </c>
      <c r="B31" s="608" t="s">
        <v>914</v>
      </c>
      <c r="C31" s="238" t="s">
        <v>19</v>
      </c>
      <c r="D31" s="239">
        <f>D32+D33+D34+D35+D36</f>
        <v>1298.26009</v>
      </c>
      <c r="E31" s="239">
        <f t="shared" ref="E31:I31" si="18">E32+E33+E34+E35+E36</f>
        <v>284.56689</v>
      </c>
      <c r="F31" s="239">
        <f t="shared" si="18"/>
        <v>0</v>
      </c>
      <c r="G31" s="239">
        <f t="shared" si="18"/>
        <v>1013.6932</v>
      </c>
      <c r="H31" s="239">
        <f t="shared" si="18"/>
        <v>0</v>
      </c>
      <c r="I31" s="239">
        <f t="shared" si="18"/>
        <v>0</v>
      </c>
      <c r="J31" s="240">
        <f t="shared" si="9"/>
        <v>1298.26009</v>
      </c>
      <c r="K31" s="241"/>
      <c r="L31" s="241">
        <f t="shared" si="4"/>
        <v>1298.26009</v>
      </c>
      <c r="M31" s="242">
        <f t="shared" si="3"/>
        <v>1298.26009</v>
      </c>
      <c r="N31" s="628"/>
      <c r="O31" s="628"/>
      <c r="P31" s="628"/>
      <c r="Q31" s="628"/>
      <c r="R31" s="628"/>
      <c r="S31" s="628"/>
      <c r="T31" s="628"/>
      <c r="U31" s="243"/>
      <c r="V31" s="243"/>
      <c r="W31" s="243"/>
      <c r="X31" s="243"/>
      <c r="Y31" s="243"/>
      <c r="Z31" s="243"/>
      <c r="AA31" s="243"/>
      <c r="AB31" s="243"/>
      <c r="AC31" s="243"/>
      <c r="AD31" s="243"/>
      <c r="AE31" s="243"/>
      <c r="AF31" s="243"/>
      <c r="AG31" s="243"/>
      <c r="AH31" s="243"/>
      <c r="AI31" s="243"/>
      <c r="AJ31" s="243"/>
      <c r="AK31" s="243"/>
      <c r="AL31" s="243"/>
      <c r="AM31" s="243"/>
      <c r="AN31" s="243"/>
      <c r="AO31" s="243"/>
      <c r="AP31" s="243"/>
      <c r="AQ31" s="243"/>
      <c r="AR31" s="243"/>
      <c r="AS31" s="243"/>
      <c r="AT31" s="243"/>
      <c r="AU31" s="243"/>
      <c r="AV31" s="243"/>
      <c r="AW31" s="243"/>
      <c r="AX31" s="243"/>
      <c r="AY31" s="243"/>
      <c r="AZ31" s="243"/>
      <c r="BA31" s="243"/>
      <c r="BB31" s="243"/>
      <c r="BC31" s="243"/>
      <c r="BD31" s="243"/>
      <c r="BE31" s="243"/>
      <c r="BF31" s="243"/>
      <c r="BG31" s="243"/>
      <c r="BH31" s="243"/>
      <c r="BI31" s="243"/>
      <c r="BJ31" s="243"/>
      <c r="BK31" s="243"/>
      <c r="BL31" s="243"/>
      <c r="BM31" s="243"/>
      <c r="BN31" s="243"/>
      <c r="BO31" s="243"/>
      <c r="BP31" s="243"/>
      <c r="BQ31" s="243"/>
      <c r="BR31" s="243"/>
      <c r="BS31" s="243"/>
      <c r="BT31" s="243"/>
      <c r="BU31" s="243"/>
      <c r="BV31" s="243"/>
      <c r="BW31" s="243"/>
      <c r="BX31" s="243"/>
      <c r="BY31" s="243"/>
      <c r="BZ31" s="243"/>
      <c r="CA31" s="243"/>
      <c r="CB31" s="243"/>
      <c r="CC31" s="244"/>
    </row>
    <row r="32" spans="1:81" s="245" customFormat="1">
      <c r="A32" s="557"/>
      <c r="B32" s="609"/>
      <c r="C32" s="238">
        <v>2016</v>
      </c>
      <c r="D32" s="239">
        <f>E32+F32+G32+H32+I32</f>
        <v>314.26071000000002</v>
      </c>
      <c r="E32" s="149">
        <f>E38+E44+E50</f>
        <v>75.107110000000006</v>
      </c>
      <c r="F32" s="149">
        <v>0</v>
      </c>
      <c r="G32" s="149">
        <f>G38+G44+G50</f>
        <v>239.15359999999998</v>
      </c>
      <c r="H32" s="239">
        <v>0</v>
      </c>
      <c r="I32" s="239">
        <v>0</v>
      </c>
      <c r="J32" s="240">
        <f t="shared" si="9"/>
        <v>314.26071000000002</v>
      </c>
      <c r="K32" s="241"/>
      <c r="L32" s="241">
        <f t="shared" si="4"/>
        <v>314.26071000000002</v>
      </c>
      <c r="M32" s="242">
        <f t="shared" si="3"/>
        <v>314.26071000000002</v>
      </c>
      <c r="N32" s="243"/>
      <c r="O32" s="243"/>
      <c r="P32" s="243"/>
      <c r="Q32" s="243"/>
      <c r="R32" s="243"/>
      <c r="S32" s="243"/>
      <c r="T32" s="243"/>
      <c r="U32" s="243"/>
      <c r="V32" s="243"/>
      <c r="W32" s="243"/>
      <c r="X32" s="243"/>
      <c r="Y32" s="243"/>
      <c r="Z32" s="243"/>
      <c r="AA32" s="243"/>
      <c r="AB32" s="243"/>
      <c r="AC32" s="243"/>
      <c r="AD32" s="243"/>
      <c r="AE32" s="243"/>
      <c r="AF32" s="243"/>
      <c r="AG32" s="243"/>
      <c r="AH32" s="243"/>
      <c r="AI32" s="243"/>
      <c r="AJ32" s="243"/>
      <c r="AK32" s="243"/>
      <c r="AL32" s="243"/>
      <c r="AM32" s="243"/>
      <c r="AN32" s="243"/>
      <c r="AO32" s="243"/>
      <c r="AP32" s="243"/>
      <c r="AQ32" s="243"/>
      <c r="AR32" s="243"/>
      <c r="AS32" s="243"/>
      <c r="AT32" s="243"/>
      <c r="AU32" s="243"/>
      <c r="AV32" s="243"/>
      <c r="AW32" s="243"/>
      <c r="AX32" s="243"/>
      <c r="AY32" s="243"/>
      <c r="AZ32" s="243"/>
      <c r="BA32" s="243"/>
      <c r="BB32" s="243"/>
      <c r="BC32" s="243"/>
      <c r="BD32" s="243"/>
      <c r="BE32" s="243"/>
      <c r="BF32" s="243"/>
      <c r="BG32" s="243"/>
      <c r="BH32" s="243"/>
      <c r="BI32" s="243"/>
      <c r="BJ32" s="243"/>
      <c r="BK32" s="243"/>
      <c r="BL32" s="243"/>
      <c r="BM32" s="243"/>
      <c r="BN32" s="243"/>
      <c r="BO32" s="243"/>
      <c r="BP32" s="243"/>
      <c r="BQ32" s="243"/>
      <c r="BR32" s="243"/>
      <c r="BS32" s="243"/>
      <c r="BT32" s="243"/>
      <c r="BU32" s="243"/>
      <c r="BV32" s="243"/>
      <c r="BW32" s="243"/>
      <c r="BX32" s="243"/>
      <c r="BY32" s="243"/>
      <c r="BZ32" s="243"/>
      <c r="CA32" s="243"/>
      <c r="CB32" s="243"/>
      <c r="CC32" s="244"/>
    </row>
    <row r="33" spans="1:81" s="245" customFormat="1">
      <c r="A33" s="557"/>
      <c r="B33" s="609"/>
      <c r="C33" s="238">
        <v>2017</v>
      </c>
      <c r="D33" s="239">
        <f>E33+F33+G33+H33+I33</f>
        <v>257.56628000000001</v>
      </c>
      <c r="E33" s="149">
        <f>E39+E45+E51</f>
        <v>58.880280000000006</v>
      </c>
      <c r="F33" s="149">
        <v>0</v>
      </c>
      <c r="G33" s="149">
        <f>G39+G45+G51</f>
        <v>198.68600000000001</v>
      </c>
      <c r="H33" s="239">
        <v>0</v>
      </c>
      <c r="I33" s="239">
        <f>I39+I45+I51</f>
        <v>0</v>
      </c>
      <c r="J33" s="240">
        <f t="shared" si="9"/>
        <v>257.56628000000001</v>
      </c>
      <c r="K33" s="241"/>
      <c r="L33" s="241">
        <f t="shared" si="4"/>
        <v>257.56628000000001</v>
      </c>
      <c r="M33" s="242">
        <f t="shared" si="3"/>
        <v>257.56628000000001</v>
      </c>
      <c r="N33" s="243"/>
      <c r="O33" s="243"/>
      <c r="P33" s="243"/>
      <c r="Q33" s="243"/>
      <c r="R33" s="243"/>
      <c r="S33" s="243"/>
      <c r="T33" s="243"/>
      <c r="U33" s="243"/>
      <c r="V33" s="243"/>
      <c r="W33" s="243"/>
      <c r="X33" s="243"/>
      <c r="Y33" s="243"/>
      <c r="Z33" s="243"/>
      <c r="AA33" s="243"/>
      <c r="AB33" s="243"/>
      <c r="AC33" s="243"/>
      <c r="AD33" s="243"/>
      <c r="AE33" s="243"/>
      <c r="AF33" s="243"/>
      <c r="AG33" s="243"/>
      <c r="AH33" s="243"/>
      <c r="AI33" s="243"/>
      <c r="AJ33" s="243"/>
      <c r="AK33" s="243"/>
      <c r="AL33" s="243"/>
      <c r="AM33" s="243"/>
      <c r="AN33" s="243"/>
      <c r="AO33" s="243"/>
      <c r="AP33" s="243"/>
      <c r="AQ33" s="243"/>
      <c r="AR33" s="243"/>
      <c r="AS33" s="243"/>
      <c r="AT33" s="243"/>
      <c r="AU33" s="243"/>
      <c r="AV33" s="243"/>
      <c r="AW33" s="243"/>
      <c r="AX33" s="243"/>
      <c r="AY33" s="243"/>
      <c r="AZ33" s="243"/>
      <c r="BA33" s="243"/>
      <c r="BB33" s="243"/>
      <c r="BC33" s="243"/>
      <c r="BD33" s="243"/>
      <c r="BE33" s="243"/>
      <c r="BF33" s="243"/>
      <c r="BG33" s="243"/>
      <c r="BH33" s="243"/>
      <c r="BI33" s="243"/>
      <c r="BJ33" s="243"/>
      <c r="BK33" s="243"/>
      <c r="BL33" s="243"/>
      <c r="BM33" s="243"/>
      <c r="BN33" s="243"/>
      <c r="BO33" s="243"/>
      <c r="BP33" s="243"/>
      <c r="BQ33" s="243"/>
      <c r="BR33" s="243"/>
      <c r="BS33" s="243"/>
      <c r="BT33" s="243"/>
      <c r="BU33" s="243"/>
      <c r="BV33" s="243"/>
      <c r="BW33" s="243"/>
      <c r="BX33" s="243"/>
      <c r="BY33" s="243"/>
      <c r="BZ33" s="243"/>
      <c r="CA33" s="243"/>
      <c r="CB33" s="243"/>
      <c r="CC33" s="244"/>
    </row>
    <row r="34" spans="1:81" s="245" customFormat="1">
      <c r="A34" s="538"/>
      <c r="B34" s="534"/>
      <c r="C34" s="238">
        <v>2018</v>
      </c>
      <c r="D34" s="239">
        <f t="shared" ref="D34:D36" si="19">E34+F34+G34+H34+I34</f>
        <v>248.54470000000001</v>
      </c>
      <c r="E34" s="149">
        <f t="shared" ref="E34:E36" si="20">E40+E46+E52</f>
        <v>49.858699999999999</v>
      </c>
      <c r="F34" s="149">
        <v>0</v>
      </c>
      <c r="G34" s="149">
        <f t="shared" ref="G34:G36" si="21">G40+G46+G52</f>
        <v>198.68600000000001</v>
      </c>
      <c r="H34" s="239">
        <v>0</v>
      </c>
      <c r="I34" s="239">
        <f t="shared" ref="I34:I36" si="22">I40+I46+I52</f>
        <v>0</v>
      </c>
      <c r="J34" s="240"/>
      <c r="K34" s="241"/>
      <c r="L34" s="241"/>
      <c r="M34" s="242"/>
      <c r="N34" s="243"/>
      <c r="O34" s="243"/>
      <c r="P34" s="243"/>
      <c r="Q34" s="243"/>
      <c r="R34" s="243"/>
      <c r="S34" s="243"/>
      <c r="T34" s="243"/>
      <c r="U34" s="243"/>
      <c r="V34" s="243"/>
      <c r="W34" s="243"/>
      <c r="X34" s="243"/>
      <c r="Y34" s="243"/>
      <c r="Z34" s="243"/>
      <c r="AA34" s="243"/>
      <c r="AB34" s="243"/>
      <c r="AC34" s="243"/>
      <c r="AD34" s="243"/>
      <c r="AE34" s="243"/>
      <c r="AF34" s="243"/>
      <c r="AG34" s="243"/>
      <c r="AH34" s="243"/>
      <c r="AI34" s="243"/>
      <c r="AJ34" s="243"/>
      <c r="AK34" s="243"/>
      <c r="AL34" s="243"/>
      <c r="AM34" s="243"/>
      <c r="AN34" s="243"/>
      <c r="AO34" s="243"/>
      <c r="AP34" s="243"/>
      <c r="AQ34" s="243"/>
      <c r="AR34" s="243"/>
      <c r="AS34" s="243"/>
      <c r="AT34" s="243"/>
      <c r="AU34" s="243"/>
      <c r="AV34" s="243"/>
      <c r="AW34" s="243"/>
      <c r="AX34" s="243"/>
      <c r="AY34" s="243"/>
      <c r="AZ34" s="243"/>
      <c r="BA34" s="243"/>
      <c r="BB34" s="243"/>
      <c r="BC34" s="243"/>
      <c r="BD34" s="243"/>
      <c r="BE34" s="243"/>
      <c r="BF34" s="243"/>
      <c r="BG34" s="243"/>
      <c r="BH34" s="243"/>
      <c r="BI34" s="243"/>
      <c r="BJ34" s="243"/>
      <c r="BK34" s="243"/>
      <c r="BL34" s="243"/>
      <c r="BM34" s="243"/>
      <c r="BN34" s="243"/>
      <c r="BO34" s="243"/>
      <c r="BP34" s="243"/>
      <c r="BQ34" s="243"/>
      <c r="BR34" s="243"/>
      <c r="BS34" s="243"/>
      <c r="BT34" s="243"/>
      <c r="BU34" s="243"/>
      <c r="BV34" s="243"/>
      <c r="BW34" s="243"/>
      <c r="BX34" s="243"/>
      <c r="BY34" s="243"/>
      <c r="BZ34" s="243"/>
      <c r="CA34" s="243"/>
      <c r="CB34" s="243"/>
      <c r="CC34" s="244"/>
    </row>
    <row r="35" spans="1:81" s="245" customFormat="1">
      <c r="A35" s="538"/>
      <c r="B35" s="534"/>
      <c r="C35" s="238">
        <v>2019</v>
      </c>
      <c r="D35" s="239">
        <f t="shared" si="19"/>
        <v>238.9442</v>
      </c>
      <c r="E35" s="149">
        <f t="shared" si="20"/>
        <v>50.360399999999998</v>
      </c>
      <c r="F35" s="149">
        <v>0</v>
      </c>
      <c r="G35" s="149">
        <f t="shared" si="21"/>
        <v>188.5838</v>
      </c>
      <c r="H35" s="239">
        <v>0</v>
      </c>
      <c r="I35" s="239">
        <f t="shared" si="22"/>
        <v>0</v>
      </c>
      <c r="J35" s="240"/>
      <c r="K35" s="241"/>
      <c r="L35" s="241"/>
      <c r="M35" s="242"/>
      <c r="N35" s="243"/>
      <c r="O35" s="243"/>
      <c r="P35" s="243"/>
      <c r="Q35" s="243"/>
      <c r="R35" s="243"/>
      <c r="S35" s="243"/>
      <c r="T35" s="243"/>
      <c r="U35" s="243"/>
      <c r="V35" s="243"/>
      <c r="W35" s="243"/>
      <c r="X35" s="243"/>
      <c r="Y35" s="243"/>
      <c r="Z35" s="243"/>
      <c r="AA35" s="243"/>
      <c r="AB35" s="243"/>
      <c r="AC35" s="243"/>
      <c r="AD35" s="243"/>
      <c r="AE35" s="243"/>
      <c r="AF35" s="243"/>
      <c r="AG35" s="243"/>
      <c r="AH35" s="243"/>
      <c r="AI35" s="243"/>
      <c r="AJ35" s="243"/>
      <c r="AK35" s="243"/>
      <c r="AL35" s="243"/>
      <c r="AM35" s="243"/>
      <c r="AN35" s="243"/>
      <c r="AO35" s="243"/>
      <c r="AP35" s="243"/>
      <c r="AQ35" s="243"/>
      <c r="AR35" s="243"/>
      <c r="AS35" s="243"/>
      <c r="AT35" s="243"/>
      <c r="AU35" s="243"/>
      <c r="AV35" s="243"/>
      <c r="AW35" s="243"/>
      <c r="AX35" s="243"/>
      <c r="AY35" s="243"/>
      <c r="AZ35" s="243"/>
      <c r="BA35" s="243"/>
      <c r="BB35" s="243"/>
      <c r="BC35" s="243"/>
      <c r="BD35" s="243"/>
      <c r="BE35" s="243"/>
      <c r="BF35" s="243"/>
      <c r="BG35" s="243"/>
      <c r="BH35" s="243"/>
      <c r="BI35" s="243"/>
      <c r="BJ35" s="243"/>
      <c r="BK35" s="243"/>
      <c r="BL35" s="243"/>
      <c r="BM35" s="243"/>
      <c r="BN35" s="243"/>
      <c r="BO35" s="243"/>
      <c r="BP35" s="243"/>
      <c r="BQ35" s="243"/>
      <c r="BR35" s="243"/>
      <c r="BS35" s="243"/>
      <c r="BT35" s="243"/>
      <c r="BU35" s="243"/>
      <c r="BV35" s="243"/>
      <c r="BW35" s="243"/>
      <c r="BX35" s="243"/>
      <c r="BY35" s="243"/>
      <c r="BZ35" s="243"/>
      <c r="CA35" s="243"/>
      <c r="CB35" s="243"/>
      <c r="CC35" s="244"/>
    </row>
    <row r="36" spans="1:81" s="245" customFormat="1">
      <c r="A36" s="539"/>
      <c r="B36" s="535"/>
      <c r="C36" s="238">
        <v>2020</v>
      </c>
      <c r="D36" s="239">
        <f t="shared" si="19"/>
        <v>238.9442</v>
      </c>
      <c r="E36" s="149">
        <f t="shared" si="20"/>
        <v>50.360399999999998</v>
      </c>
      <c r="F36" s="149">
        <v>0</v>
      </c>
      <c r="G36" s="149">
        <f t="shared" si="21"/>
        <v>188.5838</v>
      </c>
      <c r="H36" s="239">
        <v>0</v>
      </c>
      <c r="I36" s="239">
        <f t="shared" si="22"/>
        <v>0</v>
      </c>
      <c r="J36" s="240"/>
      <c r="K36" s="241"/>
      <c r="L36" s="241"/>
      <c r="M36" s="242"/>
      <c r="N36" s="243"/>
      <c r="O36" s="243"/>
      <c r="P36" s="243"/>
      <c r="Q36" s="243"/>
      <c r="R36" s="243"/>
      <c r="S36" s="243"/>
      <c r="T36" s="243"/>
      <c r="U36" s="243"/>
      <c r="V36" s="243"/>
      <c r="W36" s="243"/>
      <c r="X36" s="243"/>
      <c r="Y36" s="243"/>
      <c r="Z36" s="243"/>
      <c r="AA36" s="243"/>
      <c r="AB36" s="243"/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  <c r="AO36" s="243"/>
      <c r="AP36" s="243"/>
      <c r="AQ36" s="243"/>
      <c r="AR36" s="243"/>
      <c r="AS36" s="243"/>
      <c r="AT36" s="243"/>
      <c r="AU36" s="243"/>
      <c r="AV36" s="243"/>
      <c r="AW36" s="243"/>
      <c r="AX36" s="243"/>
      <c r="AY36" s="243"/>
      <c r="AZ36" s="243"/>
      <c r="BA36" s="243"/>
      <c r="BB36" s="243"/>
      <c r="BC36" s="243"/>
      <c r="BD36" s="243"/>
      <c r="BE36" s="243"/>
      <c r="BF36" s="243"/>
      <c r="BG36" s="243"/>
      <c r="BH36" s="243"/>
      <c r="BI36" s="243"/>
      <c r="BJ36" s="243"/>
      <c r="BK36" s="243"/>
      <c r="BL36" s="243"/>
      <c r="BM36" s="243"/>
      <c r="BN36" s="243"/>
      <c r="BO36" s="243"/>
      <c r="BP36" s="243"/>
      <c r="BQ36" s="243"/>
      <c r="BR36" s="243"/>
      <c r="BS36" s="243"/>
      <c r="BT36" s="243"/>
      <c r="BU36" s="243"/>
      <c r="BV36" s="243"/>
      <c r="BW36" s="243"/>
      <c r="BX36" s="243"/>
      <c r="BY36" s="243"/>
      <c r="BZ36" s="243"/>
      <c r="CA36" s="243"/>
      <c r="CB36" s="243"/>
      <c r="CC36" s="244"/>
    </row>
    <row r="37" spans="1:81" s="245" customFormat="1">
      <c r="A37" s="536" t="s">
        <v>305</v>
      </c>
      <c r="B37" s="629" t="s">
        <v>806</v>
      </c>
      <c r="C37" s="238" t="s">
        <v>19</v>
      </c>
      <c r="D37" s="247">
        <f>D38+D39+D40+D41+D42</f>
        <v>1287.3908600000002</v>
      </c>
      <c r="E37" s="247">
        <f t="shared" ref="E37:I37" si="23">E38+E39+E40+E41+E42</f>
        <v>273.97646000000003</v>
      </c>
      <c r="F37" s="247">
        <f t="shared" si="23"/>
        <v>0</v>
      </c>
      <c r="G37" s="247">
        <f t="shared" si="23"/>
        <v>1013.4144</v>
      </c>
      <c r="H37" s="247">
        <f t="shared" si="23"/>
        <v>0</v>
      </c>
      <c r="I37" s="247">
        <f t="shared" si="23"/>
        <v>0</v>
      </c>
      <c r="J37" s="240">
        <f t="shared" si="9"/>
        <v>1287.39086</v>
      </c>
      <c r="K37" s="241"/>
      <c r="L37" s="241">
        <f t="shared" si="4"/>
        <v>1287.39086</v>
      </c>
      <c r="M37" s="242">
        <f t="shared" si="3"/>
        <v>1287.39086</v>
      </c>
      <c r="N37" s="243"/>
      <c r="O37" s="243"/>
      <c r="P37" s="243"/>
      <c r="Q37" s="243"/>
      <c r="R37" s="243"/>
      <c r="S37" s="243"/>
      <c r="T37" s="243"/>
      <c r="U37" s="243"/>
      <c r="V37" s="243"/>
      <c r="W37" s="243"/>
      <c r="X37" s="243"/>
      <c r="Y37" s="243"/>
      <c r="Z37" s="243"/>
      <c r="AA37" s="243"/>
      <c r="AB37" s="243"/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  <c r="AO37" s="243"/>
      <c r="AP37" s="243"/>
      <c r="AQ37" s="243"/>
      <c r="AR37" s="243"/>
      <c r="AS37" s="243"/>
      <c r="AT37" s="243"/>
      <c r="AU37" s="243"/>
      <c r="AV37" s="243"/>
      <c r="AW37" s="243"/>
      <c r="AX37" s="243"/>
      <c r="AY37" s="243"/>
      <c r="AZ37" s="243"/>
      <c r="BA37" s="243"/>
      <c r="BB37" s="243"/>
      <c r="BC37" s="243"/>
      <c r="BD37" s="243"/>
      <c r="BE37" s="243"/>
      <c r="BF37" s="243"/>
      <c r="BG37" s="243"/>
      <c r="BH37" s="243"/>
      <c r="BI37" s="243"/>
      <c r="BJ37" s="243"/>
      <c r="BK37" s="243"/>
      <c r="BL37" s="243"/>
      <c r="BM37" s="243"/>
      <c r="BN37" s="243"/>
      <c r="BO37" s="243"/>
      <c r="BP37" s="243"/>
      <c r="BQ37" s="243"/>
      <c r="BR37" s="243"/>
      <c r="BS37" s="243"/>
      <c r="BT37" s="243"/>
      <c r="BU37" s="243"/>
      <c r="BV37" s="243"/>
      <c r="BW37" s="243"/>
      <c r="BX37" s="243"/>
      <c r="BY37" s="243"/>
      <c r="BZ37" s="243"/>
      <c r="CA37" s="243"/>
      <c r="CB37" s="243"/>
      <c r="CC37" s="244"/>
    </row>
    <row r="38" spans="1:81" s="245" customFormat="1">
      <c r="A38" s="537"/>
      <c r="B38" s="630"/>
      <c r="C38" s="236">
        <v>2016</v>
      </c>
      <c r="D38" s="247">
        <f>E38+F38+G38+H38+I38</f>
        <v>311.85998000000001</v>
      </c>
      <c r="E38" s="150">
        <v>72.98518</v>
      </c>
      <c r="F38" s="150">
        <v>0</v>
      </c>
      <c r="G38" s="150">
        <v>238.87479999999999</v>
      </c>
      <c r="H38" s="247">
        <v>0</v>
      </c>
      <c r="I38" s="247">
        <v>0</v>
      </c>
      <c r="J38" s="240">
        <f t="shared" si="9"/>
        <v>311.85998000000001</v>
      </c>
      <c r="K38" s="241"/>
      <c r="L38" s="241">
        <f t="shared" si="4"/>
        <v>311.85998000000001</v>
      </c>
      <c r="M38" s="242">
        <f t="shared" si="3"/>
        <v>311.85998000000001</v>
      </c>
      <c r="N38" s="243"/>
      <c r="O38" s="243"/>
      <c r="P38" s="243"/>
      <c r="Q38" s="243"/>
      <c r="R38" s="243"/>
      <c r="S38" s="243"/>
      <c r="T38" s="243"/>
      <c r="U38" s="243"/>
      <c r="V38" s="243"/>
      <c r="W38" s="243"/>
      <c r="X38" s="243"/>
      <c r="Y38" s="243"/>
      <c r="Z38" s="243"/>
      <c r="AA38" s="243"/>
      <c r="AB38" s="243"/>
      <c r="AC38" s="243"/>
      <c r="AD38" s="243"/>
      <c r="AE38" s="243"/>
      <c r="AF38" s="243"/>
      <c r="AG38" s="243"/>
      <c r="AH38" s="243"/>
      <c r="AI38" s="243"/>
      <c r="AJ38" s="243"/>
      <c r="AK38" s="243"/>
      <c r="AL38" s="243"/>
      <c r="AM38" s="243"/>
      <c r="AN38" s="243"/>
      <c r="AO38" s="243"/>
      <c r="AP38" s="243"/>
      <c r="AQ38" s="243"/>
      <c r="AR38" s="243"/>
      <c r="AS38" s="243"/>
      <c r="AT38" s="243"/>
      <c r="AU38" s="243"/>
      <c r="AV38" s="243"/>
      <c r="AW38" s="243"/>
      <c r="AX38" s="243"/>
      <c r="AY38" s="243"/>
      <c r="AZ38" s="243"/>
      <c r="BA38" s="243"/>
      <c r="BB38" s="243"/>
      <c r="BC38" s="243"/>
      <c r="BD38" s="243"/>
      <c r="BE38" s="243"/>
      <c r="BF38" s="243"/>
      <c r="BG38" s="243"/>
      <c r="BH38" s="243"/>
      <c r="BI38" s="243"/>
      <c r="BJ38" s="243"/>
      <c r="BK38" s="243"/>
      <c r="BL38" s="243"/>
      <c r="BM38" s="243"/>
      <c r="BN38" s="243"/>
      <c r="BO38" s="243"/>
      <c r="BP38" s="243"/>
      <c r="BQ38" s="243"/>
      <c r="BR38" s="243"/>
      <c r="BS38" s="243"/>
      <c r="BT38" s="243"/>
      <c r="BU38" s="243"/>
      <c r="BV38" s="243"/>
      <c r="BW38" s="243"/>
      <c r="BX38" s="243"/>
      <c r="BY38" s="243"/>
      <c r="BZ38" s="243"/>
      <c r="CA38" s="243"/>
      <c r="CB38" s="243"/>
      <c r="CC38" s="244"/>
    </row>
    <row r="39" spans="1:81" s="245" customFormat="1">
      <c r="A39" s="537"/>
      <c r="B39" s="630"/>
      <c r="C39" s="236">
        <v>2017</v>
      </c>
      <c r="D39" s="247">
        <f>E39+F39+G39+H39+I39</f>
        <v>255.51118000000002</v>
      </c>
      <c r="E39" s="150">
        <v>56.825180000000003</v>
      </c>
      <c r="F39" s="150">
        <v>0</v>
      </c>
      <c r="G39" s="150">
        <v>198.68600000000001</v>
      </c>
      <c r="H39" s="247">
        <v>0</v>
      </c>
      <c r="I39" s="247">
        <v>0</v>
      </c>
      <c r="J39" s="240">
        <f t="shared" si="9"/>
        <v>255.51118000000002</v>
      </c>
      <c r="K39" s="241"/>
      <c r="L39" s="241">
        <f t="shared" si="4"/>
        <v>255.51118000000002</v>
      </c>
      <c r="M39" s="242">
        <f t="shared" si="3"/>
        <v>255.51118000000002</v>
      </c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  <c r="AM39" s="243"/>
      <c r="AN39" s="243"/>
      <c r="AO39" s="243"/>
      <c r="AP39" s="243"/>
      <c r="AQ39" s="243"/>
      <c r="AR39" s="243"/>
      <c r="AS39" s="243"/>
      <c r="AT39" s="243"/>
      <c r="AU39" s="243"/>
      <c r="AV39" s="243"/>
      <c r="AW39" s="243"/>
      <c r="AX39" s="243"/>
      <c r="AY39" s="243"/>
      <c r="AZ39" s="243"/>
      <c r="BA39" s="243"/>
      <c r="BB39" s="243"/>
      <c r="BC39" s="243"/>
      <c r="BD39" s="243"/>
      <c r="BE39" s="243"/>
      <c r="BF39" s="243"/>
      <c r="BG39" s="243"/>
      <c r="BH39" s="243"/>
      <c r="BI39" s="243"/>
      <c r="BJ39" s="243"/>
      <c r="BK39" s="243"/>
      <c r="BL39" s="243"/>
      <c r="BM39" s="243"/>
      <c r="BN39" s="243"/>
      <c r="BO39" s="243"/>
      <c r="BP39" s="243"/>
      <c r="BQ39" s="243"/>
      <c r="BR39" s="243"/>
      <c r="BS39" s="243"/>
      <c r="BT39" s="243"/>
      <c r="BU39" s="243"/>
      <c r="BV39" s="243"/>
      <c r="BW39" s="243"/>
      <c r="BX39" s="243"/>
      <c r="BY39" s="243"/>
      <c r="BZ39" s="243"/>
      <c r="CA39" s="243"/>
      <c r="CB39" s="243"/>
      <c r="CC39" s="244"/>
    </row>
    <row r="40" spans="1:81" s="245" customFormat="1">
      <c r="A40" s="538"/>
      <c r="B40" s="571"/>
      <c r="C40" s="294">
        <v>2018</v>
      </c>
      <c r="D40" s="247">
        <f t="shared" ref="D40:D42" si="24">E40+F40+G40+H40+I40</f>
        <v>246.37710000000001</v>
      </c>
      <c r="E40" s="150">
        <v>47.691099999999999</v>
      </c>
      <c r="F40" s="150">
        <v>0</v>
      </c>
      <c r="G40" s="150">
        <v>198.68600000000001</v>
      </c>
      <c r="H40" s="247">
        <v>0</v>
      </c>
      <c r="I40" s="247">
        <v>0</v>
      </c>
      <c r="J40" s="240"/>
      <c r="K40" s="241"/>
      <c r="L40" s="241"/>
      <c r="M40" s="242"/>
      <c r="N40" s="243"/>
      <c r="O40" s="243"/>
      <c r="P40" s="243"/>
      <c r="Q40" s="243"/>
      <c r="R40" s="243"/>
      <c r="S40" s="243"/>
      <c r="T40" s="243"/>
      <c r="U40" s="243"/>
      <c r="V40" s="243"/>
      <c r="W40" s="243"/>
      <c r="X40" s="243"/>
      <c r="Y40" s="243"/>
      <c r="Z40" s="243"/>
      <c r="AA40" s="243"/>
      <c r="AB40" s="243"/>
      <c r="AC40" s="243"/>
      <c r="AD40" s="243"/>
      <c r="AE40" s="243"/>
      <c r="AF40" s="243"/>
      <c r="AG40" s="243"/>
      <c r="AH40" s="243"/>
      <c r="AI40" s="243"/>
      <c r="AJ40" s="243"/>
      <c r="AK40" s="243"/>
      <c r="AL40" s="243"/>
      <c r="AM40" s="243"/>
      <c r="AN40" s="243"/>
      <c r="AO40" s="243"/>
      <c r="AP40" s="243"/>
      <c r="AQ40" s="243"/>
      <c r="AR40" s="243"/>
      <c r="AS40" s="243"/>
      <c r="AT40" s="243"/>
      <c r="AU40" s="243"/>
      <c r="AV40" s="243"/>
      <c r="AW40" s="243"/>
      <c r="AX40" s="243"/>
      <c r="AY40" s="243"/>
      <c r="AZ40" s="243"/>
      <c r="BA40" s="243"/>
      <c r="BB40" s="243"/>
      <c r="BC40" s="243"/>
      <c r="BD40" s="243"/>
      <c r="BE40" s="243"/>
      <c r="BF40" s="243"/>
      <c r="BG40" s="243"/>
      <c r="BH40" s="243"/>
      <c r="BI40" s="243"/>
      <c r="BJ40" s="243"/>
      <c r="BK40" s="243"/>
      <c r="BL40" s="243"/>
      <c r="BM40" s="243"/>
      <c r="BN40" s="243"/>
      <c r="BO40" s="243"/>
      <c r="BP40" s="243"/>
      <c r="BQ40" s="243"/>
      <c r="BR40" s="243"/>
      <c r="BS40" s="243"/>
      <c r="BT40" s="243"/>
      <c r="BU40" s="243"/>
      <c r="BV40" s="243"/>
      <c r="BW40" s="243"/>
      <c r="BX40" s="243"/>
      <c r="BY40" s="243"/>
      <c r="BZ40" s="243"/>
      <c r="CA40" s="243"/>
      <c r="CB40" s="243"/>
      <c r="CC40" s="244"/>
    </row>
    <row r="41" spans="1:81" s="245" customFormat="1">
      <c r="A41" s="538"/>
      <c r="B41" s="571"/>
      <c r="C41" s="294">
        <v>2019</v>
      </c>
      <c r="D41" s="247">
        <f t="shared" si="24"/>
        <v>236.82130000000001</v>
      </c>
      <c r="E41" s="150">
        <v>48.237499999999997</v>
      </c>
      <c r="F41" s="150">
        <v>0</v>
      </c>
      <c r="G41" s="150">
        <v>188.5838</v>
      </c>
      <c r="H41" s="247">
        <v>0</v>
      </c>
      <c r="I41" s="247">
        <v>0</v>
      </c>
      <c r="J41" s="240"/>
      <c r="K41" s="241"/>
      <c r="L41" s="241"/>
      <c r="M41" s="242"/>
      <c r="N41" s="243"/>
      <c r="O41" s="243"/>
      <c r="P41" s="243"/>
      <c r="Q41" s="243"/>
      <c r="R41" s="243"/>
      <c r="S41" s="243"/>
      <c r="T41" s="243"/>
      <c r="U41" s="243"/>
      <c r="V41" s="243"/>
      <c r="W41" s="243"/>
      <c r="X41" s="243"/>
      <c r="Y41" s="243"/>
      <c r="Z41" s="243"/>
      <c r="AA41" s="243"/>
      <c r="AB41" s="243"/>
      <c r="AC41" s="243"/>
      <c r="AD41" s="243"/>
      <c r="AE41" s="243"/>
      <c r="AF41" s="243"/>
      <c r="AG41" s="243"/>
      <c r="AH41" s="243"/>
      <c r="AI41" s="243"/>
      <c r="AJ41" s="243"/>
      <c r="AK41" s="243"/>
      <c r="AL41" s="243"/>
      <c r="AM41" s="243"/>
      <c r="AN41" s="243"/>
      <c r="AO41" s="243"/>
      <c r="AP41" s="243"/>
      <c r="AQ41" s="243"/>
      <c r="AR41" s="243"/>
      <c r="AS41" s="243"/>
      <c r="AT41" s="243"/>
      <c r="AU41" s="243"/>
      <c r="AV41" s="243"/>
      <c r="AW41" s="243"/>
      <c r="AX41" s="243"/>
      <c r="AY41" s="243"/>
      <c r="AZ41" s="243"/>
      <c r="BA41" s="243"/>
      <c r="BB41" s="243"/>
      <c r="BC41" s="243"/>
      <c r="BD41" s="243"/>
      <c r="BE41" s="243"/>
      <c r="BF41" s="243"/>
      <c r="BG41" s="243"/>
      <c r="BH41" s="243"/>
      <c r="BI41" s="243"/>
      <c r="BJ41" s="243"/>
      <c r="BK41" s="243"/>
      <c r="BL41" s="243"/>
      <c r="BM41" s="243"/>
      <c r="BN41" s="243"/>
      <c r="BO41" s="243"/>
      <c r="BP41" s="243"/>
      <c r="BQ41" s="243"/>
      <c r="BR41" s="243"/>
      <c r="BS41" s="243"/>
      <c r="BT41" s="243"/>
      <c r="BU41" s="243"/>
      <c r="BV41" s="243"/>
      <c r="BW41" s="243"/>
      <c r="BX41" s="243"/>
      <c r="BY41" s="243"/>
      <c r="BZ41" s="243"/>
      <c r="CA41" s="243"/>
      <c r="CB41" s="243"/>
      <c r="CC41" s="244"/>
    </row>
    <row r="42" spans="1:81" s="245" customFormat="1">
      <c r="A42" s="539"/>
      <c r="B42" s="572"/>
      <c r="C42" s="294">
        <v>2020</v>
      </c>
      <c r="D42" s="247">
        <f t="shared" si="24"/>
        <v>236.82130000000001</v>
      </c>
      <c r="E42" s="150">
        <v>48.237499999999997</v>
      </c>
      <c r="F42" s="150">
        <v>0</v>
      </c>
      <c r="G42" s="150">
        <v>188.5838</v>
      </c>
      <c r="H42" s="247">
        <v>0</v>
      </c>
      <c r="I42" s="247">
        <v>0</v>
      </c>
      <c r="J42" s="240"/>
      <c r="K42" s="241"/>
      <c r="L42" s="241"/>
      <c r="M42" s="242"/>
      <c r="N42" s="243"/>
      <c r="O42" s="243"/>
      <c r="P42" s="243"/>
      <c r="Q42" s="243"/>
      <c r="R42" s="243"/>
      <c r="S42" s="243"/>
      <c r="T42" s="243"/>
      <c r="U42" s="243"/>
      <c r="V42" s="243"/>
      <c r="W42" s="243"/>
      <c r="X42" s="243"/>
      <c r="Y42" s="243"/>
      <c r="Z42" s="243"/>
      <c r="AA42" s="243"/>
      <c r="AB42" s="243"/>
      <c r="AC42" s="243"/>
      <c r="AD42" s="243"/>
      <c r="AE42" s="243"/>
      <c r="AF42" s="243"/>
      <c r="AG42" s="243"/>
      <c r="AH42" s="243"/>
      <c r="AI42" s="243"/>
      <c r="AJ42" s="243"/>
      <c r="AK42" s="243"/>
      <c r="AL42" s="243"/>
      <c r="AM42" s="243"/>
      <c r="AN42" s="243"/>
      <c r="AO42" s="243"/>
      <c r="AP42" s="243"/>
      <c r="AQ42" s="243"/>
      <c r="AR42" s="243"/>
      <c r="AS42" s="243"/>
      <c r="AT42" s="243"/>
      <c r="AU42" s="243"/>
      <c r="AV42" s="243"/>
      <c r="AW42" s="243"/>
      <c r="AX42" s="243"/>
      <c r="AY42" s="243"/>
      <c r="AZ42" s="243"/>
      <c r="BA42" s="243"/>
      <c r="BB42" s="243"/>
      <c r="BC42" s="243"/>
      <c r="BD42" s="243"/>
      <c r="BE42" s="243"/>
      <c r="BF42" s="243"/>
      <c r="BG42" s="243"/>
      <c r="BH42" s="243"/>
      <c r="BI42" s="243"/>
      <c r="BJ42" s="243"/>
      <c r="BK42" s="243"/>
      <c r="BL42" s="243"/>
      <c r="BM42" s="243"/>
      <c r="BN42" s="243"/>
      <c r="BO42" s="243"/>
      <c r="BP42" s="243"/>
      <c r="BQ42" s="243"/>
      <c r="BR42" s="243"/>
      <c r="BS42" s="243"/>
      <c r="BT42" s="243"/>
      <c r="BU42" s="243"/>
      <c r="BV42" s="243"/>
      <c r="BW42" s="243"/>
      <c r="BX42" s="243"/>
      <c r="BY42" s="243"/>
      <c r="BZ42" s="243"/>
      <c r="CA42" s="243"/>
      <c r="CB42" s="243"/>
      <c r="CC42" s="244"/>
    </row>
    <row r="43" spans="1:81" s="245" customFormat="1">
      <c r="A43" s="536" t="s">
        <v>307</v>
      </c>
      <c r="B43" s="629" t="s">
        <v>807</v>
      </c>
      <c r="C43" s="238" t="s">
        <v>19</v>
      </c>
      <c r="D43" s="247">
        <f>D44+D45+D46+D47+D48</f>
        <v>6.3762499999999998</v>
      </c>
      <c r="E43" s="247">
        <f t="shared" ref="E43:I43" si="25">E44+E45+E46+E47+E48</f>
        <v>6.0974499999999994</v>
      </c>
      <c r="F43" s="247">
        <f t="shared" si="25"/>
        <v>0</v>
      </c>
      <c r="G43" s="247">
        <f t="shared" si="25"/>
        <v>0.27879999999999999</v>
      </c>
      <c r="H43" s="247">
        <f t="shared" si="25"/>
        <v>0</v>
      </c>
      <c r="I43" s="247">
        <f t="shared" si="25"/>
        <v>0</v>
      </c>
      <c r="J43" s="240">
        <f t="shared" si="9"/>
        <v>6.3762499999999998</v>
      </c>
      <c r="K43" s="241"/>
      <c r="L43" s="241">
        <f t="shared" si="4"/>
        <v>6.3762499999999998</v>
      </c>
      <c r="M43" s="242">
        <f t="shared" si="3"/>
        <v>6.3762499999999998</v>
      </c>
      <c r="N43" s="243"/>
      <c r="O43" s="243"/>
      <c r="P43" s="243"/>
      <c r="Q43" s="243"/>
      <c r="R43" s="243"/>
      <c r="S43" s="243"/>
      <c r="T43" s="243"/>
      <c r="U43" s="243"/>
      <c r="V43" s="243"/>
      <c r="W43" s="243"/>
      <c r="X43" s="243"/>
      <c r="Y43" s="243"/>
      <c r="Z43" s="243"/>
      <c r="AA43" s="243"/>
      <c r="AB43" s="243"/>
      <c r="AC43" s="243"/>
      <c r="AD43" s="243"/>
      <c r="AE43" s="243"/>
      <c r="AF43" s="243"/>
      <c r="AG43" s="243"/>
      <c r="AH43" s="243"/>
      <c r="AI43" s="243"/>
      <c r="AJ43" s="243"/>
      <c r="AK43" s="243"/>
      <c r="AL43" s="243"/>
      <c r="AM43" s="243"/>
      <c r="AN43" s="243"/>
      <c r="AO43" s="243"/>
      <c r="AP43" s="243"/>
      <c r="AQ43" s="243"/>
      <c r="AR43" s="243"/>
      <c r="AS43" s="243"/>
      <c r="AT43" s="243"/>
      <c r="AU43" s="243"/>
      <c r="AV43" s="243"/>
      <c r="AW43" s="243"/>
      <c r="AX43" s="243"/>
      <c r="AY43" s="243"/>
      <c r="AZ43" s="243"/>
      <c r="BA43" s="243"/>
      <c r="BB43" s="243"/>
      <c r="BC43" s="243"/>
      <c r="BD43" s="243"/>
      <c r="BE43" s="243"/>
      <c r="BF43" s="243"/>
      <c r="BG43" s="243"/>
      <c r="BH43" s="243"/>
      <c r="BI43" s="243"/>
      <c r="BJ43" s="243"/>
      <c r="BK43" s="243"/>
      <c r="BL43" s="243"/>
      <c r="BM43" s="243"/>
      <c r="BN43" s="243"/>
      <c r="BO43" s="243"/>
      <c r="BP43" s="243"/>
      <c r="BQ43" s="243"/>
      <c r="BR43" s="243"/>
      <c r="BS43" s="243"/>
      <c r="BT43" s="243"/>
      <c r="BU43" s="243"/>
      <c r="BV43" s="243"/>
      <c r="BW43" s="243"/>
      <c r="BX43" s="243"/>
      <c r="BY43" s="243"/>
      <c r="BZ43" s="243"/>
      <c r="CA43" s="243"/>
      <c r="CB43" s="243"/>
      <c r="CC43" s="244"/>
    </row>
    <row r="44" spans="1:81" s="245" customFormat="1">
      <c r="A44" s="537"/>
      <c r="B44" s="630"/>
      <c r="C44" s="236">
        <v>2016</v>
      </c>
      <c r="D44" s="247">
        <f>E44+F44+G44+H44+I44</f>
        <v>1.38985</v>
      </c>
      <c r="E44" s="150">
        <v>1.1110500000000001</v>
      </c>
      <c r="F44" s="150">
        <v>0</v>
      </c>
      <c r="G44" s="150">
        <v>0.27879999999999999</v>
      </c>
      <c r="H44" s="247">
        <v>0</v>
      </c>
      <c r="I44" s="247">
        <v>0</v>
      </c>
      <c r="J44" s="240">
        <f t="shared" si="9"/>
        <v>1.38985</v>
      </c>
      <c r="K44" s="241"/>
      <c r="L44" s="241">
        <f t="shared" si="4"/>
        <v>1.38985</v>
      </c>
      <c r="M44" s="242">
        <f t="shared" si="3"/>
        <v>1.38985</v>
      </c>
      <c r="N44" s="243"/>
      <c r="O44" s="243"/>
      <c r="P44" s="243"/>
      <c r="Q44" s="243"/>
      <c r="R44" s="243"/>
      <c r="S44" s="243"/>
      <c r="T44" s="243"/>
      <c r="U44" s="243"/>
      <c r="V44" s="243"/>
      <c r="W44" s="243"/>
      <c r="X44" s="243"/>
      <c r="Y44" s="243"/>
      <c r="Z44" s="243"/>
      <c r="AA44" s="243"/>
      <c r="AB44" s="243"/>
      <c r="AC44" s="243"/>
      <c r="AD44" s="243"/>
      <c r="AE44" s="243"/>
      <c r="AF44" s="243"/>
      <c r="AG44" s="243"/>
      <c r="AH44" s="243"/>
      <c r="AI44" s="243"/>
      <c r="AJ44" s="243"/>
      <c r="AK44" s="243"/>
      <c r="AL44" s="243"/>
      <c r="AM44" s="243"/>
      <c r="AN44" s="243"/>
      <c r="AO44" s="243"/>
      <c r="AP44" s="243"/>
      <c r="AQ44" s="243"/>
      <c r="AR44" s="243"/>
      <c r="AS44" s="243"/>
      <c r="AT44" s="243"/>
      <c r="AU44" s="243"/>
      <c r="AV44" s="243"/>
      <c r="AW44" s="243"/>
      <c r="AX44" s="243"/>
      <c r="AY44" s="243"/>
      <c r="AZ44" s="243"/>
      <c r="BA44" s="243"/>
      <c r="BB44" s="243"/>
      <c r="BC44" s="243"/>
      <c r="BD44" s="243"/>
      <c r="BE44" s="243"/>
      <c r="BF44" s="243"/>
      <c r="BG44" s="243"/>
      <c r="BH44" s="243"/>
      <c r="BI44" s="243"/>
      <c r="BJ44" s="243"/>
      <c r="BK44" s="243"/>
      <c r="BL44" s="243"/>
      <c r="BM44" s="243"/>
      <c r="BN44" s="243"/>
      <c r="BO44" s="243"/>
      <c r="BP44" s="243"/>
      <c r="BQ44" s="243"/>
      <c r="BR44" s="243"/>
      <c r="BS44" s="243"/>
      <c r="BT44" s="243"/>
      <c r="BU44" s="243"/>
      <c r="BV44" s="243"/>
      <c r="BW44" s="243"/>
      <c r="BX44" s="243"/>
      <c r="BY44" s="243"/>
      <c r="BZ44" s="243"/>
      <c r="CA44" s="243"/>
      <c r="CB44" s="243"/>
      <c r="CC44" s="244"/>
    </row>
    <row r="45" spans="1:81" s="245" customFormat="1">
      <c r="A45" s="537"/>
      <c r="B45" s="630"/>
      <c r="C45" s="236">
        <v>2017</v>
      </c>
      <c r="D45" s="247">
        <f>E45+F45+G45+H45+I45</f>
        <v>1.2465999999999999</v>
      </c>
      <c r="E45" s="150">
        <v>1.2465999999999999</v>
      </c>
      <c r="F45" s="150">
        <v>0</v>
      </c>
      <c r="G45" s="150">
        <v>0</v>
      </c>
      <c r="H45" s="247">
        <v>0</v>
      </c>
      <c r="I45" s="247">
        <v>0</v>
      </c>
      <c r="J45" s="240">
        <f t="shared" si="9"/>
        <v>1.2465999999999999</v>
      </c>
      <c r="K45" s="241"/>
      <c r="L45" s="241">
        <f t="shared" si="4"/>
        <v>1.2465999999999999</v>
      </c>
      <c r="M45" s="242">
        <f t="shared" si="3"/>
        <v>1.2465999999999999</v>
      </c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  <c r="AA45" s="243"/>
      <c r="AB45" s="243"/>
      <c r="AC45" s="243"/>
      <c r="AD45" s="243"/>
      <c r="AE45" s="243"/>
      <c r="AF45" s="243"/>
      <c r="AG45" s="243"/>
      <c r="AH45" s="243"/>
      <c r="AI45" s="243"/>
      <c r="AJ45" s="243"/>
      <c r="AK45" s="243"/>
      <c r="AL45" s="243"/>
      <c r="AM45" s="243"/>
      <c r="AN45" s="243"/>
      <c r="AO45" s="243"/>
      <c r="AP45" s="243"/>
      <c r="AQ45" s="243"/>
      <c r="AR45" s="243"/>
      <c r="AS45" s="243"/>
      <c r="AT45" s="243"/>
      <c r="AU45" s="243"/>
      <c r="AV45" s="243"/>
      <c r="AW45" s="243"/>
      <c r="AX45" s="243"/>
      <c r="AY45" s="243"/>
      <c r="AZ45" s="243"/>
      <c r="BA45" s="243"/>
      <c r="BB45" s="243"/>
      <c r="BC45" s="243"/>
      <c r="BD45" s="243"/>
      <c r="BE45" s="243"/>
      <c r="BF45" s="243"/>
      <c r="BG45" s="243"/>
      <c r="BH45" s="243"/>
      <c r="BI45" s="243"/>
      <c r="BJ45" s="243"/>
      <c r="BK45" s="243"/>
      <c r="BL45" s="243"/>
      <c r="BM45" s="243"/>
      <c r="BN45" s="243"/>
      <c r="BO45" s="243"/>
      <c r="BP45" s="243"/>
      <c r="BQ45" s="243"/>
      <c r="BR45" s="243"/>
      <c r="BS45" s="243"/>
      <c r="BT45" s="243"/>
      <c r="BU45" s="243"/>
      <c r="BV45" s="243"/>
      <c r="BW45" s="243"/>
      <c r="BX45" s="243"/>
      <c r="BY45" s="243"/>
      <c r="BZ45" s="243"/>
      <c r="CA45" s="243"/>
      <c r="CB45" s="243"/>
      <c r="CC45" s="244"/>
    </row>
    <row r="46" spans="1:81" s="245" customFormat="1" ht="20.25" customHeight="1">
      <c r="A46" s="538"/>
      <c r="B46" s="571"/>
      <c r="C46" s="294">
        <v>2018</v>
      </c>
      <c r="D46" s="247">
        <f t="shared" ref="D46:D48" si="26">E46+F46+G46+H46+I46</f>
        <v>1.2465999999999999</v>
      </c>
      <c r="E46" s="150">
        <v>1.2465999999999999</v>
      </c>
      <c r="F46" s="150">
        <v>0</v>
      </c>
      <c r="G46" s="150">
        <v>0</v>
      </c>
      <c r="H46" s="247">
        <v>0</v>
      </c>
      <c r="I46" s="247">
        <v>0</v>
      </c>
      <c r="J46" s="240"/>
      <c r="K46" s="241"/>
      <c r="L46" s="241"/>
      <c r="M46" s="242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  <c r="AA46" s="243"/>
      <c r="AB46" s="243"/>
      <c r="AC46" s="243"/>
      <c r="AD46" s="243"/>
      <c r="AE46" s="243"/>
      <c r="AF46" s="243"/>
      <c r="AG46" s="243"/>
      <c r="AH46" s="243"/>
      <c r="AI46" s="243"/>
      <c r="AJ46" s="243"/>
      <c r="AK46" s="243"/>
      <c r="AL46" s="243"/>
      <c r="AM46" s="243"/>
      <c r="AN46" s="243"/>
      <c r="AO46" s="243"/>
      <c r="AP46" s="243"/>
      <c r="AQ46" s="243"/>
      <c r="AR46" s="243"/>
      <c r="AS46" s="243"/>
      <c r="AT46" s="243"/>
      <c r="AU46" s="243"/>
      <c r="AV46" s="243"/>
      <c r="AW46" s="243"/>
      <c r="AX46" s="243"/>
      <c r="AY46" s="243"/>
      <c r="AZ46" s="243"/>
      <c r="BA46" s="243"/>
      <c r="BB46" s="243"/>
      <c r="BC46" s="243"/>
      <c r="BD46" s="243"/>
      <c r="BE46" s="243"/>
      <c r="BF46" s="243"/>
      <c r="BG46" s="243"/>
      <c r="BH46" s="243"/>
      <c r="BI46" s="243"/>
      <c r="BJ46" s="243"/>
      <c r="BK46" s="243"/>
      <c r="BL46" s="243"/>
      <c r="BM46" s="243"/>
      <c r="BN46" s="243"/>
      <c r="BO46" s="243"/>
      <c r="BP46" s="243"/>
      <c r="BQ46" s="243"/>
      <c r="BR46" s="243"/>
      <c r="BS46" s="243"/>
      <c r="BT46" s="243"/>
      <c r="BU46" s="243"/>
      <c r="BV46" s="243"/>
      <c r="BW46" s="243"/>
      <c r="BX46" s="243"/>
      <c r="BY46" s="243"/>
      <c r="BZ46" s="243"/>
      <c r="CA46" s="243"/>
      <c r="CB46" s="243"/>
      <c r="CC46" s="244"/>
    </row>
    <row r="47" spans="1:81" s="245" customFormat="1">
      <c r="A47" s="538"/>
      <c r="B47" s="571"/>
      <c r="C47" s="294">
        <v>2019</v>
      </c>
      <c r="D47" s="247">
        <f t="shared" si="26"/>
        <v>1.2465999999999999</v>
      </c>
      <c r="E47" s="150">
        <v>1.2465999999999999</v>
      </c>
      <c r="F47" s="150">
        <v>0</v>
      </c>
      <c r="G47" s="150">
        <v>0</v>
      </c>
      <c r="H47" s="247">
        <v>0</v>
      </c>
      <c r="I47" s="247">
        <v>0</v>
      </c>
      <c r="J47" s="240"/>
      <c r="K47" s="241"/>
      <c r="L47" s="241"/>
      <c r="M47" s="242"/>
      <c r="N47" s="243"/>
      <c r="O47" s="243"/>
      <c r="P47" s="243"/>
      <c r="Q47" s="243"/>
      <c r="R47" s="243"/>
      <c r="S47" s="243"/>
      <c r="T47" s="243"/>
      <c r="U47" s="243"/>
      <c r="V47" s="243"/>
      <c r="W47" s="243"/>
      <c r="X47" s="243"/>
      <c r="Y47" s="243"/>
      <c r="Z47" s="243"/>
      <c r="AA47" s="243"/>
      <c r="AB47" s="243"/>
      <c r="AC47" s="243"/>
      <c r="AD47" s="243"/>
      <c r="AE47" s="243"/>
      <c r="AF47" s="243"/>
      <c r="AG47" s="243"/>
      <c r="AH47" s="243"/>
      <c r="AI47" s="243"/>
      <c r="AJ47" s="243"/>
      <c r="AK47" s="243"/>
      <c r="AL47" s="243"/>
      <c r="AM47" s="243"/>
      <c r="AN47" s="243"/>
      <c r="AO47" s="243"/>
      <c r="AP47" s="243"/>
      <c r="AQ47" s="243"/>
      <c r="AR47" s="243"/>
      <c r="AS47" s="243"/>
      <c r="AT47" s="243"/>
      <c r="AU47" s="243"/>
      <c r="AV47" s="243"/>
      <c r="AW47" s="243"/>
      <c r="AX47" s="243"/>
      <c r="AY47" s="243"/>
      <c r="AZ47" s="243"/>
      <c r="BA47" s="243"/>
      <c r="BB47" s="243"/>
      <c r="BC47" s="243"/>
      <c r="BD47" s="243"/>
      <c r="BE47" s="243"/>
      <c r="BF47" s="243"/>
      <c r="BG47" s="243"/>
      <c r="BH47" s="243"/>
      <c r="BI47" s="243"/>
      <c r="BJ47" s="243"/>
      <c r="BK47" s="243"/>
      <c r="BL47" s="243"/>
      <c r="BM47" s="243"/>
      <c r="BN47" s="243"/>
      <c r="BO47" s="243"/>
      <c r="BP47" s="243"/>
      <c r="BQ47" s="243"/>
      <c r="BR47" s="243"/>
      <c r="BS47" s="243"/>
      <c r="BT47" s="243"/>
      <c r="BU47" s="243"/>
      <c r="BV47" s="243"/>
      <c r="BW47" s="243"/>
      <c r="BX47" s="243"/>
      <c r="BY47" s="243"/>
      <c r="BZ47" s="243"/>
      <c r="CA47" s="243"/>
      <c r="CB47" s="243"/>
      <c r="CC47" s="244"/>
    </row>
    <row r="48" spans="1:81" s="245" customFormat="1">
      <c r="A48" s="539"/>
      <c r="B48" s="572"/>
      <c r="C48" s="294">
        <v>2020</v>
      </c>
      <c r="D48" s="247">
        <f t="shared" si="26"/>
        <v>1.2465999999999999</v>
      </c>
      <c r="E48" s="150">
        <v>1.2465999999999999</v>
      </c>
      <c r="F48" s="150">
        <v>0</v>
      </c>
      <c r="G48" s="150">
        <v>0</v>
      </c>
      <c r="H48" s="247">
        <v>0</v>
      </c>
      <c r="I48" s="247">
        <v>0</v>
      </c>
      <c r="J48" s="240"/>
      <c r="K48" s="241"/>
      <c r="L48" s="241"/>
      <c r="M48" s="242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  <c r="Z48" s="243"/>
      <c r="AA48" s="243"/>
      <c r="AB48" s="243"/>
      <c r="AC48" s="243"/>
      <c r="AD48" s="243"/>
      <c r="AE48" s="243"/>
      <c r="AF48" s="243"/>
      <c r="AG48" s="243"/>
      <c r="AH48" s="243"/>
      <c r="AI48" s="243"/>
      <c r="AJ48" s="243"/>
      <c r="AK48" s="243"/>
      <c r="AL48" s="243"/>
      <c r="AM48" s="243"/>
      <c r="AN48" s="243"/>
      <c r="AO48" s="243"/>
      <c r="AP48" s="243"/>
      <c r="AQ48" s="243"/>
      <c r="AR48" s="243"/>
      <c r="AS48" s="243"/>
      <c r="AT48" s="243"/>
      <c r="AU48" s="243"/>
      <c r="AV48" s="243"/>
      <c r="AW48" s="243"/>
      <c r="AX48" s="243"/>
      <c r="AY48" s="243"/>
      <c r="AZ48" s="243"/>
      <c r="BA48" s="243"/>
      <c r="BB48" s="243"/>
      <c r="BC48" s="243"/>
      <c r="BD48" s="243"/>
      <c r="BE48" s="243"/>
      <c r="BF48" s="243"/>
      <c r="BG48" s="243"/>
      <c r="BH48" s="243"/>
      <c r="BI48" s="243"/>
      <c r="BJ48" s="243"/>
      <c r="BK48" s="243"/>
      <c r="BL48" s="243"/>
      <c r="BM48" s="243"/>
      <c r="BN48" s="243"/>
      <c r="BO48" s="243"/>
      <c r="BP48" s="243"/>
      <c r="BQ48" s="243"/>
      <c r="BR48" s="243"/>
      <c r="BS48" s="243"/>
      <c r="BT48" s="243"/>
      <c r="BU48" s="243"/>
      <c r="BV48" s="243"/>
      <c r="BW48" s="243"/>
      <c r="BX48" s="243"/>
      <c r="BY48" s="243"/>
      <c r="BZ48" s="243"/>
      <c r="CA48" s="243"/>
      <c r="CB48" s="243"/>
      <c r="CC48" s="244"/>
    </row>
    <row r="49" spans="1:81" s="233" customFormat="1">
      <c r="A49" s="536" t="s">
        <v>309</v>
      </c>
      <c r="B49" s="629" t="s">
        <v>808</v>
      </c>
      <c r="C49" s="238" t="s">
        <v>19</v>
      </c>
      <c r="D49" s="247">
        <f>D50+D51+D52+D53+D54</f>
        <v>4.4929800000000002</v>
      </c>
      <c r="E49" s="247">
        <f t="shared" ref="E49:I49" si="27">E50+E51+E52+E53+E54</f>
        <v>4.4929800000000002</v>
      </c>
      <c r="F49" s="247">
        <f t="shared" si="27"/>
        <v>0</v>
      </c>
      <c r="G49" s="247">
        <f t="shared" si="27"/>
        <v>0</v>
      </c>
      <c r="H49" s="247">
        <f t="shared" si="27"/>
        <v>0</v>
      </c>
      <c r="I49" s="247">
        <f t="shared" si="27"/>
        <v>0</v>
      </c>
      <c r="J49" s="240">
        <f t="shared" si="9"/>
        <v>4.4929800000000002</v>
      </c>
      <c r="K49" s="241"/>
      <c r="L49" s="241">
        <f t="shared" si="4"/>
        <v>4.4929800000000002</v>
      </c>
      <c r="M49" s="242">
        <f t="shared" si="3"/>
        <v>4.4929800000000002</v>
      </c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26"/>
      <c r="Z49" s="226"/>
      <c r="AA49" s="226"/>
      <c r="AB49" s="226"/>
      <c r="AC49" s="226"/>
      <c r="AD49" s="226"/>
      <c r="AE49" s="226"/>
      <c r="AF49" s="226"/>
      <c r="AG49" s="226"/>
      <c r="AH49" s="226"/>
      <c r="AI49" s="226"/>
      <c r="AJ49" s="226"/>
      <c r="AK49" s="226"/>
      <c r="AL49" s="226"/>
      <c r="AM49" s="226"/>
      <c r="AN49" s="226"/>
      <c r="AO49" s="226"/>
      <c r="AP49" s="226"/>
      <c r="AQ49" s="226"/>
      <c r="AR49" s="226"/>
      <c r="AS49" s="226"/>
      <c r="AT49" s="226"/>
      <c r="AU49" s="226"/>
      <c r="AV49" s="226"/>
      <c r="AW49" s="226"/>
      <c r="AX49" s="226"/>
      <c r="AY49" s="226"/>
      <c r="AZ49" s="226"/>
      <c r="BA49" s="226"/>
      <c r="BB49" s="226"/>
      <c r="BC49" s="226"/>
      <c r="BD49" s="226"/>
      <c r="BE49" s="226"/>
      <c r="BF49" s="226"/>
      <c r="BG49" s="226"/>
      <c r="BH49" s="226"/>
      <c r="BI49" s="226"/>
      <c r="BJ49" s="226"/>
      <c r="BK49" s="226"/>
      <c r="BL49" s="226"/>
      <c r="BM49" s="226"/>
      <c r="BN49" s="226"/>
      <c r="BO49" s="226"/>
      <c r="BP49" s="226"/>
      <c r="BQ49" s="226"/>
      <c r="BR49" s="226"/>
      <c r="BS49" s="226"/>
      <c r="BT49" s="226"/>
      <c r="BU49" s="226"/>
      <c r="BV49" s="226"/>
      <c r="BW49" s="226"/>
      <c r="BX49" s="226"/>
      <c r="BY49" s="226"/>
      <c r="BZ49" s="226"/>
      <c r="CA49" s="226"/>
      <c r="CB49" s="226"/>
      <c r="CC49" s="235"/>
    </row>
    <row r="50" spans="1:81" s="233" customFormat="1">
      <c r="A50" s="537"/>
      <c r="B50" s="630"/>
      <c r="C50" s="236">
        <v>2016</v>
      </c>
      <c r="D50" s="247">
        <f>E50+F50+G50+H50+I50</f>
        <v>1.01088</v>
      </c>
      <c r="E50" s="150">
        <v>1.01088</v>
      </c>
      <c r="F50" s="150">
        <v>0</v>
      </c>
      <c r="G50" s="150">
        <v>0</v>
      </c>
      <c r="H50" s="247">
        <v>0</v>
      </c>
      <c r="I50" s="247">
        <v>0</v>
      </c>
      <c r="J50" s="240">
        <f t="shared" si="9"/>
        <v>1.01088</v>
      </c>
      <c r="K50" s="241"/>
      <c r="L50" s="241">
        <f t="shared" si="4"/>
        <v>1.01088</v>
      </c>
      <c r="M50" s="242">
        <f t="shared" si="3"/>
        <v>1.01088</v>
      </c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26"/>
      <c r="Z50" s="226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Y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  <c r="BX50" s="226"/>
      <c r="BY50" s="226"/>
      <c r="BZ50" s="226"/>
      <c r="CA50" s="226"/>
      <c r="CB50" s="226"/>
      <c r="CC50" s="235"/>
    </row>
    <row r="51" spans="1:81" s="233" customFormat="1">
      <c r="A51" s="537"/>
      <c r="B51" s="630"/>
      <c r="C51" s="236">
        <v>2017</v>
      </c>
      <c r="D51" s="247">
        <f>E51+F51+G51+H51+I51</f>
        <v>0.8085</v>
      </c>
      <c r="E51" s="150">
        <v>0.8085</v>
      </c>
      <c r="F51" s="150">
        <v>0</v>
      </c>
      <c r="G51" s="150">
        <v>0</v>
      </c>
      <c r="H51" s="247">
        <v>0</v>
      </c>
      <c r="I51" s="247">
        <v>0</v>
      </c>
      <c r="J51" s="240">
        <f t="shared" si="9"/>
        <v>0.8085</v>
      </c>
      <c r="K51" s="241"/>
      <c r="L51" s="241">
        <f t="shared" si="4"/>
        <v>0.8085</v>
      </c>
      <c r="M51" s="242">
        <f t="shared" si="3"/>
        <v>0.8085</v>
      </c>
      <c r="N51" s="226"/>
      <c r="O51" s="226"/>
      <c r="P51" s="226"/>
      <c r="Q51" s="226"/>
      <c r="R51" s="226"/>
      <c r="S51" s="226"/>
      <c r="T51" s="226"/>
      <c r="U51" s="226"/>
      <c r="V51" s="226"/>
      <c r="W51" s="226"/>
      <c r="X51" s="226"/>
      <c r="Y51" s="226"/>
      <c r="Z51" s="226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Y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  <c r="BX51" s="226"/>
      <c r="BY51" s="226"/>
      <c r="BZ51" s="226"/>
      <c r="CA51" s="226"/>
      <c r="CB51" s="226"/>
      <c r="CC51" s="235"/>
    </row>
    <row r="52" spans="1:81" s="233" customFormat="1">
      <c r="A52" s="538"/>
      <c r="B52" s="571"/>
      <c r="C52" s="294">
        <v>2018</v>
      </c>
      <c r="D52" s="247">
        <f t="shared" ref="D52:D54" si="28">E52+F52+G52+H52+I52</f>
        <v>0.92100000000000004</v>
      </c>
      <c r="E52" s="150">
        <v>0.92100000000000004</v>
      </c>
      <c r="F52" s="150">
        <v>0</v>
      </c>
      <c r="G52" s="150">
        <v>0</v>
      </c>
      <c r="H52" s="247">
        <v>0</v>
      </c>
      <c r="I52" s="247">
        <v>0</v>
      </c>
      <c r="J52" s="240"/>
      <c r="K52" s="241"/>
      <c r="L52" s="241"/>
      <c r="M52" s="242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  <c r="Z52" s="226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  <c r="BX52" s="226"/>
      <c r="BY52" s="226"/>
      <c r="BZ52" s="226"/>
      <c r="CA52" s="226"/>
      <c r="CB52" s="226"/>
      <c r="CC52" s="235"/>
    </row>
    <row r="53" spans="1:81" s="233" customFormat="1">
      <c r="A53" s="538"/>
      <c r="B53" s="571"/>
      <c r="C53" s="294">
        <v>2019</v>
      </c>
      <c r="D53" s="247">
        <f t="shared" si="28"/>
        <v>0.87629999999999997</v>
      </c>
      <c r="E53" s="150">
        <v>0.87629999999999997</v>
      </c>
      <c r="F53" s="150">
        <v>0</v>
      </c>
      <c r="G53" s="150">
        <v>0</v>
      </c>
      <c r="H53" s="247">
        <v>0</v>
      </c>
      <c r="I53" s="247">
        <v>0</v>
      </c>
      <c r="J53" s="240"/>
      <c r="K53" s="241"/>
      <c r="L53" s="241"/>
      <c r="M53" s="242"/>
      <c r="N53" s="226"/>
      <c r="O53" s="226"/>
      <c r="P53" s="226"/>
      <c r="Q53" s="226"/>
      <c r="R53" s="226"/>
      <c r="S53" s="226"/>
      <c r="T53" s="226"/>
      <c r="U53" s="226"/>
      <c r="V53" s="226"/>
      <c r="W53" s="226"/>
      <c r="X53" s="226"/>
      <c r="Y53" s="226"/>
      <c r="Z53" s="226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Y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  <c r="BX53" s="226"/>
      <c r="BY53" s="226"/>
      <c r="BZ53" s="226"/>
      <c r="CA53" s="226"/>
      <c r="CB53" s="226"/>
      <c r="CC53" s="235"/>
    </row>
    <row r="54" spans="1:81" s="233" customFormat="1">
      <c r="A54" s="539"/>
      <c r="B54" s="572"/>
      <c r="C54" s="294">
        <v>2020</v>
      </c>
      <c r="D54" s="247">
        <f t="shared" si="28"/>
        <v>0.87629999999999997</v>
      </c>
      <c r="E54" s="150">
        <v>0.87629999999999997</v>
      </c>
      <c r="F54" s="150">
        <v>0</v>
      </c>
      <c r="G54" s="150">
        <v>0</v>
      </c>
      <c r="H54" s="247">
        <v>0</v>
      </c>
      <c r="I54" s="247">
        <v>0</v>
      </c>
      <c r="J54" s="240"/>
      <c r="K54" s="241"/>
      <c r="L54" s="241"/>
      <c r="M54" s="242"/>
      <c r="N54" s="226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26"/>
      <c r="Z54" s="226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Y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  <c r="BX54" s="226"/>
      <c r="BY54" s="226"/>
      <c r="BZ54" s="226"/>
      <c r="CA54" s="226"/>
      <c r="CB54" s="226"/>
      <c r="CC54" s="235"/>
    </row>
    <row r="55" spans="1:81" s="245" customFormat="1" ht="18" customHeight="1">
      <c r="A55" s="556" t="s">
        <v>312</v>
      </c>
      <c r="B55" s="608" t="s">
        <v>915</v>
      </c>
      <c r="C55" s="238" t="s">
        <v>19</v>
      </c>
      <c r="D55" s="248">
        <f>D56+D57+D58+D59+D60</f>
        <v>3472.3383800000001</v>
      </c>
      <c r="E55" s="248">
        <f t="shared" ref="E55:I55" si="29">E56+E57+E58+E59+E60</f>
        <v>458.35358000000002</v>
      </c>
      <c r="F55" s="248">
        <f t="shared" si="29"/>
        <v>0</v>
      </c>
      <c r="G55" s="248">
        <f t="shared" si="29"/>
        <v>3013.9847999999997</v>
      </c>
      <c r="H55" s="248">
        <f t="shared" si="29"/>
        <v>0</v>
      </c>
      <c r="I55" s="248">
        <f t="shared" si="29"/>
        <v>0</v>
      </c>
      <c r="J55" s="240">
        <f t="shared" si="9"/>
        <v>3472.3383799999997</v>
      </c>
      <c r="K55" s="241"/>
      <c r="L55" s="241">
        <f t="shared" si="4"/>
        <v>3472.3383799999997</v>
      </c>
      <c r="M55" s="242">
        <f t="shared" si="3"/>
        <v>3472.3383799999997</v>
      </c>
      <c r="N55" s="243"/>
      <c r="O55" s="243"/>
      <c r="P55" s="243"/>
      <c r="Q55" s="243"/>
      <c r="R55" s="243"/>
      <c r="S55" s="243"/>
      <c r="T55" s="243"/>
      <c r="U55" s="243"/>
      <c r="V55" s="243"/>
      <c r="W55" s="243"/>
      <c r="X55" s="243"/>
      <c r="Y55" s="243"/>
      <c r="Z55" s="243"/>
      <c r="AA55" s="243"/>
      <c r="AB55" s="243"/>
      <c r="AC55" s="243"/>
      <c r="AD55" s="243"/>
      <c r="AE55" s="243"/>
      <c r="AF55" s="243"/>
      <c r="AG55" s="243"/>
      <c r="AH55" s="243"/>
      <c r="AI55" s="243"/>
      <c r="AJ55" s="243"/>
      <c r="AK55" s="243"/>
      <c r="AL55" s="243"/>
      <c r="AM55" s="243"/>
      <c r="AN55" s="243"/>
      <c r="AO55" s="243"/>
      <c r="AP55" s="243"/>
      <c r="AQ55" s="243"/>
      <c r="AR55" s="243"/>
      <c r="AS55" s="243"/>
      <c r="AT55" s="243"/>
      <c r="AU55" s="243"/>
      <c r="AV55" s="243"/>
      <c r="AW55" s="243"/>
      <c r="AX55" s="243"/>
      <c r="AY55" s="243"/>
      <c r="AZ55" s="243"/>
      <c r="BA55" s="243"/>
      <c r="BB55" s="243"/>
      <c r="BC55" s="243"/>
      <c r="BD55" s="243"/>
      <c r="BE55" s="243"/>
      <c r="BF55" s="243"/>
      <c r="BG55" s="243"/>
      <c r="BH55" s="243"/>
      <c r="BI55" s="243"/>
      <c r="BJ55" s="243"/>
      <c r="BK55" s="243"/>
      <c r="BL55" s="243"/>
      <c r="BM55" s="243"/>
      <c r="BN55" s="243"/>
      <c r="BO55" s="243"/>
      <c r="BP55" s="243"/>
      <c r="BQ55" s="243"/>
      <c r="BR55" s="243"/>
      <c r="BS55" s="243"/>
      <c r="BT55" s="243"/>
      <c r="BU55" s="243"/>
      <c r="BV55" s="243"/>
      <c r="BW55" s="243"/>
      <c r="BX55" s="243"/>
      <c r="BY55" s="243"/>
      <c r="BZ55" s="243"/>
      <c r="CA55" s="243"/>
      <c r="CB55" s="243"/>
      <c r="CC55" s="244"/>
    </row>
    <row r="56" spans="1:81" s="245" customFormat="1">
      <c r="A56" s="557"/>
      <c r="B56" s="609"/>
      <c r="C56" s="238">
        <v>2016</v>
      </c>
      <c r="D56" s="239">
        <f t="shared" ref="D56:I57" si="30">D62+D68+D74+D80+D86</f>
        <v>808.23387000000014</v>
      </c>
      <c r="E56" s="149">
        <f t="shared" si="30"/>
        <v>160.82867000000005</v>
      </c>
      <c r="F56" s="149">
        <f t="shared" si="30"/>
        <v>0</v>
      </c>
      <c r="G56" s="149">
        <f t="shared" si="30"/>
        <v>647.40520000000004</v>
      </c>
      <c r="H56" s="239">
        <f t="shared" si="30"/>
        <v>0</v>
      </c>
      <c r="I56" s="239">
        <f t="shared" si="30"/>
        <v>0</v>
      </c>
      <c r="J56" s="240">
        <f t="shared" si="9"/>
        <v>808.23387000000002</v>
      </c>
      <c r="L56" s="241">
        <f t="shared" si="4"/>
        <v>808.23387000000002</v>
      </c>
      <c r="M56" s="242">
        <f t="shared" si="3"/>
        <v>808.23387000000002</v>
      </c>
      <c r="N56" s="243"/>
      <c r="O56" s="243"/>
      <c r="P56" s="243"/>
      <c r="Q56" s="243"/>
      <c r="R56" s="243"/>
      <c r="S56" s="243"/>
      <c r="T56" s="243"/>
      <c r="U56" s="243"/>
      <c r="V56" s="243"/>
      <c r="W56" s="243"/>
      <c r="X56" s="243"/>
      <c r="Y56" s="243"/>
      <c r="Z56" s="243"/>
      <c r="AA56" s="243"/>
      <c r="AB56" s="243"/>
      <c r="AC56" s="243"/>
      <c r="AD56" s="243"/>
      <c r="AE56" s="243"/>
      <c r="AF56" s="243"/>
      <c r="AG56" s="243"/>
      <c r="AH56" s="243"/>
      <c r="AI56" s="243"/>
      <c r="AJ56" s="243"/>
      <c r="AK56" s="243"/>
      <c r="AL56" s="243"/>
      <c r="AM56" s="243"/>
      <c r="AN56" s="243"/>
      <c r="AO56" s="243"/>
      <c r="AP56" s="243"/>
      <c r="AQ56" s="243"/>
      <c r="AR56" s="243"/>
      <c r="AS56" s="243"/>
      <c r="AT56" s="243"/>
      <c r="AU56" s="243"/>
      <c r="AV56" s="243"/>
      <c r="AW56" s="243"/>
      <c r="AX56" s="243"/>
      <c r="AY56" s="243"/>
      <c r="AZ56" s="243"/>
      <c r="BA56" s="243"/>
      <c r="BB56" s="243"/>
      <c r="BC56" s="243"/>
      <c r="BD56" s="243"/>
      <c r="BE56" s="243"/>
      <c r="BF56" s="243"/>
      <c r="BG56" s="243"/>
      <c r="BH56" s="243"/>
      <c r="BI56" s="243"/>
      <c r="BJ56" s="243"/>
      <c r="BK56" s="243"/>
      <c r="BL56" s="243"/>
      <c r="BM56" s="243"/>
      <c r="BN56" s="243"/>
      <c r="BO56" s="243"/>
      <c r="BP56" s="243"/>
      <c r="BQ56" s="243"/>
      <c r="BR56" s="243"/>
      <c r="BS56" s="243"/>
      <c r="BT56" s="243"/>
      <c r="BU56" s="243"/>
      <c r="BV56" s="243"/>
      <c r="BW56" s="243"/>
      <c r="BX56" s="243"/>
      <c r="BY56" s="243"/>
      <c r="BZ56" s="243"/>
      <c r="CA56" s="243"/>
      <c r="CB56" s="243"/>
      <c r="CC56" s="244"/>
    </row>
    <row r="57" spans="1:81" s="245" customFormat="1" ht="14.25" customHeight="1">
      <c r="A57" s="557"/>
      <c r="B57" s="609"/>
      <c r="C57" s="238">
        <v>2017</v>
      </c>
      <c r="D57" s="239">
        <f t="shared" si="30"/>
        <v>697.61547999999993</v>
      </c>
      <c r="E57" s="149">
        <f t="shared" si="30"/>
        <v>90.529179999999997</v>
      </c>
      <c r="F57" s="149">
        <f t="shared" si="30"/>
        <v>0</v>
      </c>
      <c r="G57" s="149">
        <f t="shared" si="30"/>
        <v>607.08629999999994</v>
      </c>
      <c r="H57" s="239">
        <f t="shared" si="30"/>
        <v>0</v>
      </c>
      <c r="I57" s="239">
        <f t="shared" si="30"/>
        <v>0</v>
      </c>
      <c r="J57" s="240">
        <f t="shared" si="9"/>
        <v>697.61547999999993</v>
      </c>
      <c r="L57" s="241">
        <f t="shared" si="4"/>
        <v>697.61547999999993</v>
      </c>
      <c r="M57" s="242">
        <f t="shared" si="3"/>
        <v>697.61547999999993</v>
      </c>
      <c r="N57" s="243"/>
      <c r="O57" s="243"/>
      <c r="P57" s="243"/>
      <c r="Q57" s="243"/>
      <c r="R57" s="243"/>
      <c r="S57" s="243"/>
      <c r="T57" s="243"/>
      <c r="U57" s="243"/>
      <c r="V57" s="243"/>
      <c r="W57" s="243"/>
      <c r="X57" s="243"/>
      <c r="Y57" s="243"/>
      <c r="Z57" s="243"/>
      <c r="AA57" s="243"/>
      <c r="AB57" s="243"/>
      <c r="AC57" s="243"/>
      <c r="AD57" s="243"/>
      <c r="AE57" s="243"/>
      <c r="AF57" s="243"/>
      <c r="AG57" s="243"/>
      <c r="AH57" s="243"/>
      <c r="AI57" s="243"/>
      <c r="AJ57" s="243"/>
      <c r="AK57" s="243"/>
      <c r="AL57" s="243"/>
      <c r="AM57" s="243"/>
      <c r="AN57" s="243"/>
      <c r="AO57" s="243"/>
      <c r="AP57" s="243"/>
      <c r="AQ57" s="243"/>
      <c r="AR57" s="243"/>
      <c r="AS57" s="243"/>
      <c r="AT57" s="243"/>
      <c r="AU57" s="243"/>
      <c r="AV57" s="243"/>
      <c r="AW57" s="243"/>
      <c r="AX57" s="243"/>
      <c r="AY57" s="243"/>
      <c r="AZ57" s="243"/>
      <c r="BA57" s="243"/>
      <c r="BB57" s="243"/>
      <c r="BC57" s="243"/>
      <c r="BD57" s="243"/>
      <c r="BE57" s="243"/>
      <c r="BF57" s="243"/>
      <c r="BG57" s="243"/>
      <c r="BH57" s="243"/>
      <c r="BI57" s="243"/>
      <c r="BJ57" s="243"/>
      <c r="BK57" s="243"/>
      <c r="BL57" s="243"/>
      <c r="BM57" s="243"/>
      <c r="BN57" s="243"/>
      <c r="BO57" s="243"/>
      <c r="BP57" s="243"/>
      <c r="BQ57" s="243"/>
      <c r="BR57" s="243"/>
      <c r="BS57" s="243"/>
      <c r="BT57" s="243"/>
      <c r="BU57" s="243"/>
      <c r="BV57" s="243"/>
      <c r="BW57" s="243"/>
      <c r="BX57" s="243"/>
      <c r="BY57" s="243"/>
      <c r="BZ57" s="243"/>
      <c r="CA57" s="243"/>
      <c r="CB57" s="243"/>
      <c r="CC57" s="244"/>
    </row>
    <row r="58" spans="1:81" s="245" customFormat="1" ht="14.25" customHeight="1">
      <c r="A58" s="538"/>
      <c r="B58" s="534"/>
      <c r="C58" s="238">
        <v>2018</v>
      </c>
      <c r="D58" s="239">
        <f>D64+D76+D82+D88+D70</f>
        <v>674.42762999999991</v>
      </c>
      <c r="E58" s="239">
        <f t="shared" ref="E58:I58" si="31">E64+E76+E82+E88+E70</f>
        <v>67.87712999999998</v>
      </c>
      <c r="F58" s="239">
        <f t="shared" si="31"/>
        <v>0</v>
      </c>
      <c r="G58" s="239">
        <f t="shared" si="31"/>
        <v>606.55049999999994</v>
      </c>
      <c r="H58" s="239">
        <f t="shared" si="31"/>
        <v>0</v>
      </c>
      <c r="I58" s="239">
        <f t="shared" si="31"/>
        <v>0</v>
      </c>
      <c r="J58" s="240"/>
      <c r="L58" s="241"/>
      <c r="M58" s="242"/>
      <c r="N58" s="243"/>
      <c r="O58" s="243"/>
      <c r="P58" s="243"/>
      <c r="Q58" s="243"/>
      <c r="R58" s="243"/>
      <c r="S58" s="243"/>
      <c r="T58" s="243"/>
      <c r="U58" s="243"/>
      <c r="V58" s="243"/>
      <c r="W58" s="243"/>
      <c r="X58" s="243"/>
      <c r="Y58" s="243"/>
      <c r="Z58" s="243"/>
      <c r="AA58" s="243"/>
      <c r="AB58" s="243"/>
      <c r="AC58" s="243"/>
      <c r="AD58" s="243"/>
      <c r="AE58" s="243"/>
      <c r="AF58" s="243"/>
      <c r="AG58" s="243"/>
      <c r="AH58" s="243"/>
      <c r="AI58" s="243"/>
      <c r="AJ58" s="243"/>
      <c r="AK58" s="243"/>
      <c r="AL58" s="243"/>
      <c r="AM58" s="243"/>
      <c r="AN58" s="243"/>
      <c r="AO58" s="243"/>
      <c r="AP58" s="243"/>
      <c r="AQ58" s="243"/>
      <c r="AR58" s="243"/>
      <c r="AS58" s="243"/>
      <c r="AT58" s="243"/>
      <c r="AU58" s="243"/>
      <c r="AV58" s="243"/>
      <c r="AW58" s="243"/>
      <c r="AX58" s="243"/>
      <c r="AY58" s="243"/>
      <c r="AZ58" s="243"/>
      <c r="BA58" s="243"/>
      <c r="BB58" s="243"/>
      <c r="BC58" s="243"/>
      <c r="BD58" s="243"/>
      <c r="BE58" s="243"/>
      <c r="BF58" s="243"/>
      <c r="BG58" s="243"/>
      <c r="BH58" s="243"/>
      <c r="BI58" s="243"/>
      <c r="BJ58" s="243"/>
      <c r="BK58" s="243"/>
      <c r="BL58" s="243"/>
      <c r="BM58" s="243"/>
      <c r="BN58" s="243"/>
      <c r="BO58" s="243"/>
      <c r="BP58" s="243"/>
      <c r="BQ58" s="243"/>
      <c r="BR58" s="243"/>
      <c r="BS58" s="243"/>
      <c r="BT58" s="243"/>
      <c r="BU58" s="243"/>
      <c r="BV58" s="243"/>
      <c r="BW58" s="243"/>
      <c r="BX58" s="243"/>
      <c r="BY58" s="243"/>
      <c r="BZ58" s="243"/>
      <c r="CA58" s="243"/>
      <c r="CB58" s="243"/>
      <c r="CC58" s="244"/>
    </row>
    <row r="59" spans="1:81" s="245" customFormat="1" ht="14.25" customHeight="1">
      <c r="A59" s="538"/>
      <c r="B59" s="534"/>
      <c r="C59" s="238">
        <v>2019</v>
      </c>
      <c r="D59" s="239">
        <f t="shared" ref="D59:I60" si="32">D65+D77+D83+D89+D71</f>
        <v>646.03070000000002</v>
      </c>
      <c r="E59" s="239">
        <f t="shared" si="32"/>
        <v>69.559299999999993</v>
      </c>
      <c r="F59" s="239">
        <f t="shared" si="32"/>
        <v>0</v>
      </c>
      <c r="G59" s="239">
        <f t="shared" si="32"/>
        <v>576.47140000000002</v>
      </c>
      <c r="H59" s="239">
        <f t="shared" si="32"/>
        <v>0</v>
      </c>
      <c r="I59" s="239">
        <f t="shared" si="32"/>
        <v>0</v>
      </c>
      <c r="J59" s="240"/>
      <c r="L59" s="241"/>
      <c r="M59" s="242"/>
      <c r="N59" s="243"/>
      <c r="O59" s="243"/>
      <c r="P59" s="243"/>
      <c r="Q59" s="243"/>
      <c r="R59" s="243"/>
      <c r="S59" s="243"/>
      <c r="T59" s="243"/>
      <c r="U59" s="243"/>
      <c r="V59" s="243"/>
      <c r="W59" s="243"/>
      <c r="X59" s="243"/>
      <c r="Y59" s="243"/>
      <c r="Z59" s="243"/>
      <c r="AA59" s="243"/>
      <c r="AB59" s="243"/>
      <c r="AC59" s="243"/>
      <c r="AD59" s="243"/>
      <c r="AE59" s="243"/>
      <c r="AF59" s="243"/>
      <c r="AG59" s="243"/>
      <c r="AH59" s="243"/>
      <c r="AI59" s="243"/>
      <c r="AJ59" s="243"/>
      <c r="AK59" s="243"/>
      <c r="AL59" s="243"/>
      <c r="AM59" s="243"/>
      <c r="AN59" s="243"/>
      <c r="AO59" s="243"/>
      <c r="AP59" s="243"/>
      <c r="AQ59" s="243"/>
      <c r="AR59" s="243"/>
      <c r="AS59" s="243"/>
      <c r="AT59" s="243"/>
      <c r="AU59" s="243"/>
      <c r="AV59" s="243"/>
      <c r="AW59" s="243"/>
      <c r="AX59" s="243"/>
      <c r="AY59" s="243"/>
      <c r="AZ59" s="243"/>
      <c r="BA59" s="243"/>
      <c r="BB59" s="243"/>
      <c r="BC59" s="243"/>
      <c r="BD59" s="243"/>
      <c r="BE59" s="243"/>
      <c r="BF59" s="243"/>
      <c r="BG59" s="243"/>
      <c r="BH59" s="243"/>
      <c r="BI59" s="243"/>
      <c r="BJ59" s="243"/>
      <c r="BK59" s="243"/>
      <c r="BL59" s="243"/>
      <c r="BM59" s="243"/>
      <c r="BN59" s="243"/>
      <c r="BO59" s="243"/>
      <c r="BP59" s="243"/>
      <c r="BQ59" s="243"/>
      <c r="BR59" s="243"/>
      <c r="BS59" s="243"/>
      <c r="BT59" s="243"/>
      <c r="BU59" s="243"/>
      <c r="BV59" s="243"/>
      <c r="BW59" s="243"/>
      <c r="BX59" s="243"/>
      <c r="BY59" s="243"/>
      <c r="BZ59" s="243"/>
      <c r="CA59" s="243"/>
      <c r="CB59" s="243"/>
      <c r="CC59" s="244"/>
    </row>
    <row r="60" spans="1:81" s="245" customFormat="1" ht="14.25" customHeight="1">
      <c r="A60" s="539"/>
      <c r="B60" s="535"/>
      <c r="C60" s="238">
        <v>2020</v>
      </c>
      <c r="D60" s="239">
        <f t="shared" si="32"/>
        <v>646.03070000000002</v>
      </c>
      <c r="E60" s="239">
        <f>E66+E78+E84+E90+E72</f>
        <v>69.559299999999993</v>
      </c>
      <c r="F60" s="239">
        <f t="shared" si="32"/>
        <v>0</v>
      </c>
      <c r="G60" s="239">
        <f t="shared" si="32"/>
        <v>576.47140000000002</v>
      </c>
      <c r="H60" s="239">
        <f t="shared" si="32"/>
        <v>0</v>
      </c>
      <c r="I60" s="239">
        <f t="shared" si="32"/>
        <v>0</v>
      </c>
      <c r="J60" s="240"/>
      <c r="L60" s="241"/>
      <c r="M60" s="242"/>
      <c r="N60" s="243"/>
      <c r="O60" s="243"/>
      <c r="P60" s="243"/>
      <c r="Q60" s="243"/>
      <c r="R60" s="243"/>
      <c r="S60" s="243"/>
      <c r="T60" s="243"/>
      <c r="U60" s="243"/>
      <c r="V60" s="243"/>
      <c r="W60" s="243"/>
      <c r="X60" s="243"/>
      <c r="Y60" s="243"/>
      <c r="Z60" s="243"/>
      <c r="AA60" s="243"/>
      <c r="AB60" s="243"/>
      <c r="AC60" s="243"/>
      <c r="AD60" s="243"/>
      <c r="AE60" s="243"/>
      <c r="AF60" s="243"/>
      <c r="AG60" s="243"/>
      <c r="AH60" s="243"/>
      <c r="AI60" s="243"/>
      <c r="AJ60" s="243"/>
      <c r="AK60" s="243"/>
      <c r="AL60" s="243"/>
      <c r="AM60" s="243"/>
      <c r="AN60" s="243"/>
      <c r="AO60" s="243"/>
      <c r="AP60" s="243"/>
      <c r="AQ60" s="243"/>
      <c r="AR60" s="243"/>
      <c r="AS60" s="243"/>
      <c r="AT60" s="243"/>
      <c r="AU60" s="243"/>
      <c r="AV60" s="243"/>
      <c r="AW60" s="243"/>
      <c r="AX60" s="243"/>
      <c r="AY60" s="243"/>
      <c r="AZ60" s="243"/>
      <c r="BA60" s="243"/>
      <c r="BB60" s="243"/>
      <c r="BC60" s="243"/>
      <c r="BD60" s="243"/>
      <c r="BE60" s="243"/>
      <c r="BF60" s="243"/>
      <c r="BG60" s="243"/>
      <c r="BH60" s="243"/>
      <c r="BI60" s="243"/>
      <c r="BJ60" s="243"/>
      <c r="BK60" s="243"/>
      <c r="BL60" s="243"/>
      <c r="BM60" s="243"/>
      <c r="BN60" s="243"/>
      <c r="BO60" s="243"/>
      <c r="BP60" s="243"/>
      <c r="BQ60" s="243"/>
      <c r="BR60" s="243"/>
      <c r="BS60" s="243"/>
      <c r="BT60" s="243"/>
      <c r="BU60" s="243"/>
      <c r="BV60" s="243"/>
      <c r="BW60" s="243"/>
      <c r="BX60" s="243"/>
      <c r="BY60" s="243"/>
      <c r="BZ60" s="243"/>
      <c r="CA60" s="243"/>
      <c r="CB60" s="243"/>
      <c r="CC60" s="244"/>
    </row>
    <row r="61" spans="1:81" s="233" customFormat="1">
      <c r="A61" s="536" t="s">
        <v>314</v>
      </c>
      <c r="B61" s="532" t="s">
        <v>809</v>
      </c>
      <c r="C61" s="238" t="s">
        <v>19</v>
      </c>
      <c r="D61" s="249">
        <f>D62+D63+D64+D65+D66</f>
        <v>3411.1363200000005</v>
      </c>
      <c r="E61" s="249">
        <f t="shared" ref="E61:I61" si="33">E62+E63+E64+E65+E66</f>
        <v>451.46012000000002</v>
      </c>
      <c r="F61" s="249">
        <f t="shared" si="33"/>
        <v>0</v>
      </c>
      <c r="G61" s="249">
        <f t="shared" si="33"/>
        <v>2959.6761999999999</v>
      </c>
      <c r="H61" s="249">
        <f t="shared" si="33"/>
        <v>0</v>
      </c>
      <c r="I61" s="249">
        <f t="shared" si="33"/>
        <v>0</v>
      </c>
      <c r="J61" s="240">
        <f t="shared" si="9"/>
        <v>3411.1363200000001</v>
      </c>
      <c r="K61" s="250"/>
      <c r="L61" s="241">
        <f t="shared" si="4"/>
        <v>3411.1363200000001</v>
      </c>
      <c r="M61" s="242">
        <f t="shared" si="3"/>
        <v>3411.1363200000001</v>
      </c>
      <c r="N61" s="226"/>
      <c r="O61" s="226"/>
      <c r="P61" s="226"/>
      <c r="Q61" s="226"/>
      <c r="R61" s="226"/>
      <c r="S61" s="226"/>
      <c r="T61" s="226"/>
      <c r="U61" s="226"/>
      <c r="V61" s="226"/>
      <c r="W61" s="226"/>
      <c r="X61" s="226"/>
      <c r="Y61" s="226"/>
      <c r="Z61" s="226"/>
      <c r="AA61" s="226"/>
      <c r="AB61" s="226"/>
      <c r="AC61" s="226"/>
      <c r="AD61" s="226"/>
      <c r="AE61" s="226"/>
      <c r="AF61" s="226"/>
      <c r="AG61" s="226"/>
      <c r="AH61" s="226"/>
      <c r="AI61" s="226"/>
      <c r="AJ61" s="226"/>
      <c r="AK61" s="226"/>
      <c r="AL61" s="226"/>
      <c r="AM61" s="226"/>
      <c r="AN61" s="226"/>
      <c r="AO61" s="226"/>
      <c r="AP61" s="226"/>
      <c r="AQ61" s="226"/>
      <c r="AR61" s="226"/>
      <c r="AS61" s="226"/>
      <c r="AT61" s="226"/>
      <c r="AU61" s="226"/>
      <c r="AV61" s="226"/>
      <c r="AW61" s="226"/>
      <c r="AX61" s="226"/>
      <c r="AY61" s="226"/>
      <c r="AZ61" s="226"/>
      <c r="BA61" s="226"/>
      <c r="BB61" s="226"/>
      <c r="BC61" s="226"/>
      <c r="BD61" s="226"/>
      <c r="BE61" s="226"/>
      <c r="BF61" s="226"/>
      <c r="BG61" s="226"/>
      <c r="BH61" s="226"/>
      <c r="BI61" s="226"/>
      <c r="BJ61" s="226"/>
      <c r="BK61" s="226"/>
      <c r="BL61" s="226"/>
      <c r="BM61" s="226"/>
      <c r="BN61" s="226"/>
      <c r="BO61" s="226"/>
      <c r="BP61" s="226"/>
      <c r="BQ61" s="226"/>
      <c r="BR61" s="226"/>
      <c r="BS61" s="226"/>
      <c r="BT61" s="226"/>
      <c r="BU61" s="226"/>
      <c r="BV61" s="226"/>
      <c r="BW61" s="226"/>
      <c r="BX61" s="226"/>
      <c r="BY61" s="226"/>
      <c r="BZ61" s="226"/>
      <c r="CA61" s="226"/>
      <c r="CB61" s="226"/>
      <c r="CC61" s="235"/>
    </row>
    <row r="62" spans="1:81" s="233" customFormat="1">
      <c r="A62" s="537"/>
      <c r="B62" s="533"/>
      <c r="C62" s="236">
        <v>2016</v>
      </c>
      <c r="D62" s="247">
        <f>E62+F62+G62+H62+I62</f>
        <v>792.29581000000007</v>
      </c>
      <c r="E62" s="152">
        <v>159.01381000000001</v>
      </c>
      <c r="F62" s="152">
        <v>0</v>
      </c>
      <c r="G62" s="152">
        <v>633.28200000000004</v>
      </c>
      <c r="H62" s="251">
        <v>0</v>
      </c>
      <c r="I62" s="251">
        <v>0</v>
      </c>
      <c r="J62" s="240">
        <f t="shared" si="9"/>
        <v>792.29581000000007</v>
      </c>
      <c r="K62" s="252"/>
      <c r="L62" s="241">
        <f t="shared" si="4"/>
        <v>792.29581000000007</v>
      </c>
      <c r="M62" s="242">
        <f t="shared" si="3"/>
        <v>792.29581000000007</v>
      </c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  <c r="AW62" s="226"/>
      <c r="AX62" s="226"/>
      <c r="AY62" s="226"/>
      <c r="AZ62" s="226"/>
      <c r="BA62" s="226"/>
      <c r="BB62" s="226"/>
      <c r="BC62" s="226"/>
      <c r="BD62" s="226"/>
      <c r="BE62" s="226"/>
      <c r="BF62" s="226"/>
      <c r="BG62" s="226"/>
      <c r="BH62" s="226"/>
      <c r="BI62" s="226"/>
      <c r="BJ62" s="226"/>
      <c r="BK62" s="226"/>
      <c r="BL62" s="226"/>
      <c r="BM62" s="226"/>
      <c r="BN62" s="226"/>
      <c r="BO62" s="226"/>
      <c r="BP62" s="226"/>
      <c r="BQ62" s="226"/>
      <c r="BR62" s="226"/>
      <c r="BS62" s="226"/>
      <c r="BT62" s="226"/>
      <c r="BU62" s="226"/>
      <c r="BV62" s="226"/>
      <c r="BW62" s="226"/>
      <c r="BX62" s="226"/>
      <c r="BY62" s="226"/>
      <c r="BZ62" s="226"/>
      <c r="CA62" s="226"/>
      <c r="CB62" s="226"/>
      <c r="CC62" s="235"/>
    </row>
    <row r="63" spans="1:81" s="233" customFormat="1">
      <c r="A63" s="537"/>
      <c r="B63" s="533"/>
      <c r="C63" s="236">
        <v>2017</v>
      </c>
      <c r="D63" s="247">
        <f>E63+F63+G63+H63+I63</f>
        <v>685.15737999999999</v>
      </c>
      <c r="E63" s="152">
        <v>88.787180000000006</v>
      </c>
      <c r="F63" s="152">
        <v>0</v>
      </c>
      <c r="G63" s="152">
        <v>596.37019999999995</v>
      </c>
      <c r="H63" s="251">
        <v>0</v>
      </c>
      <c r="I63" s="251">
        <v>0</v>
      </c>
      <c r="J63" s="240">
        <f t="shared" si="9"/>
        <v>685.15737999999999</v>
      </c>
      <c r="K63" s="252"/>
      <c r="L63" s="241">
        <f t="shared" si="4"/>
        <v>685.15737999999999</v>
      </c>
      <c r="M63" s="242">
        <f t="shared" si="3"/>
        <v>685.15737999999999</v>
      </c>
      <c r="N63" s="226"/>
      <c r="O63" s="226"/>
      <c r="P63" s="226"/>
      <c r="Q63" s="226"/>
      <c r="R63" s="226"/>
      <c r="S63" s="226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"/>
      <c r="BD63" s="226"/>
      <c r="BE63" s="226"/>
      <c r="BF63" s="226"/>
      <c r="BG63" s="226"/>
      <c r="BH63" s="226"/>
      <c r="BI63" s="226"/>
      <c r="BJ63" s="226"/>
      <c r="BK63" s="226"/>
      <c r="BL63" s="226"/>
      <c r="BM63" s="226"/>
      <c r="BN63" s="226"/>
      <c r="BO63" s="226"/>
      <c r="BP63" s="226"/>
      <c r="BQ63" s="226"/>
      <c r="BR63" s="226"/>
      <c r="BS63" s="226"/>
      <c r="BT63" s="226"/>
      <c r="BU63" s="226"/>
      <c r="BV63" s="226"/>
      <c r="BW63" s="226"/>
      <c r="BX63" s="226"/>
      <c r="BY63" s="226"/>
      <c r="BZ63" s="226"/>
      <c r="CA63" s="226"/>
      <c r="CB63" s="226"/>
      <c r="CC63" s="235"/>
    </row>
    <row r="64" spans="1:81" s="233" customFormat="1">
      <c r="A64" s="538"/>
      <c r="B64" s="534"/>
      <c r="C64" s="294">
        <v>2018</v>
      </c>
      <c r="D64" s="247">
        <f t="shared" ref="D64:D66" si="34">E64+F64+G64+H64+I64</f>
        <v>663.20192999999995</v>
      </c>
      <c r="E64" s="152">
        <v>66.831729999999993</v>
      </c>
      <c r="F64" s="152">
        <v>0</v>
      </c>
      <c r="G64" s="152">
        <v>596.37019999999995</v>
      </c>
      <c r="H64" s="251">
        <v>0</v>
      </c>
      <c r="I64" s="251">
        <v>0</v>
      </c>
      <c r="J64" s="240"/>
      <c r="K64" s="252"/>
      <c r="L64" s="241"/>
      <c r="M64" s="242"/>
      <c r="N64" s="226"/>
      <c r="O64" s="226"/>
      <c r="P64" s="226"/>
      <c r="Q64" s="226"/>
      <c r="R64" s="226"/>
      <c r="S64" s="226"/>
      <c r="T64" s="226"/>
      <c r="U64" s="226"/>
      <c r="V64" s="226"/>
      <c r="W64" s="226"/>
      <c r="X64" s="226"/>
      <c r="Y64" s="226"/>
      <c r="Z64" s="226"/>
      <c r="AA64" s="226"/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"/>
      <c r="BD64" s="226"/>
      <c r="BE64" s="226"/>
      <c r="BF64" s="226"/>
      <c r="BG64" s="226"/>
      <c r="BH64" s="226"/>
      <c r="BI64" s="226"/>
      <c r="BJ64" s="226"/>
      <c r="BK64" s="226"/>
      <c r="BL64" s="226"/>
      <c r="BM64" s="226"/>
      <c r="BN64" s="226"/>
      <c r="BO64" s="226"/>
      <c r="BP64" s="226"/>
      <c r="BQ64" s="226"/>
      <c r="BR64" s="226"/>
      <c r="BS64" s="226"/>
      <c r="BT64" s="226"/>
      <c r="BU64" s="226"/>
      <c r="BV64" s="226"/>
      <c r="BW64" s="226"/>
      <c r="BX64" s="226"/>
      <c r="BY64" s="226"/>
      <c r="BZ64" s="226"/>
      <c r="CA64" s="226"/>
      <c r="CB64" s="226"/>
      <c r="CC64" s="235"/>
    </row>
    <row r="65" spans="1:81" s="233" customFormat="1">
      <c r="A65" s="538"/>
      <c r="B65" s="534"/>
      <c r="C65" s="294">
        <v>2019</v>
      </c>
      <c r="D65" s="247">
        <f t="shared" si="34"/>
        <v>635.24060000000009</v>
      </c>
      <c r="E65" s="152">
        <v>68.413700000000006</v>
      </c>
      <c r="F65" s="152">
        <v>0</v>
      </c>
      <c r="G65" s="152">
        <v>566.82690000000002</v>
      </c>
      <c r="H65" s="251">
        <v>0</v>
      </c>
      <c r="I65" s="251">
        <v>0</v>
      </c>
      <c r="J65" s="240"/>
      <c r="K65" s="252"/>
      <c r="L65" s="241"/>
      <c r="M65" s="242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  <c r="AZ65" s="226"/>
      <c r="BA65" s="226"/>
      <c r="BB65" s="226"/>
      <c r="BC65" s="226"/>
      <c r="BD65" s="226"/>
      <c r="BE65" s="226"/>
      <c r="BF65" s="226"/>
      <c r="BG65" s="226"/>
      <c r="BH65" s="226"/>
      <c r="BI65" s="226"/>
      <c r="BJ65" s="226"/>
      <c r="BK65" s="226"/>
      <c r="BL65" s="226"/>
      <c r="BM65" s="226"/>
      <c r="BN65" s="226"/>
      <c r="BO65" s="226"/>
      <c r="BP65" s="226"/>
      <c r="BQ65" s="226"/>
      <c r="BR65" s="226"/>
      <c r="BS65" s="226"/>
      <c r="BT65" s="226"/>
      <c r="BU65" s="226"/>
      <c r="BV65" s="226"/>
      <c r="BW65" s="226"/>
      <c r="BX65" s="226"/>
      <c r="BY65" s="226"/>
      <c r="BZ65" s="226"/>
      <c r="CA65" s="226"/>
      <c r="CB65" s="226"/>
      <c r="CC65" s="235"/>
    </row>
    <row r="66" spans="1:81" s="233" customFormat="1">
      <c r="A66" s="539"/>
      <c r="B66" s="535"/>
      <c r="C66" s="294">
        <v>2020</v>
      </c>
      <c r="D66" s="247">
        <f t="shared" si="34"/>
        <v>635.24060000000009</v>
      </c>
      <c r="E66" s="152">
        <v>68.413700000000006</v>
      </c>
      <c r="F66" s="152">
        <v>0</v>
      </c>
      <c r="G66" s="152">
        <v>566.82690000000002</v>
      </c>
      <c r="H66" s="251">
        <v>0</v>
      </c>
      <c r="I66" s="251">
        <v>0</v>
      </c>
      <c r="J66" s="240"/>
      <c r="K66" s="252"/>
      <c r="L66" s="241"/>
      <c r="M66" s="242"/>
      <c r="N66" s="226"/>
      <c r="O66" s="226"/>
      <c r="P66" s="226"/>
      <c r="Q66" s="226"/>
      <c r="R66" s="226"/>
      <c r="S66" s="226"/>
      <c r="T66" s="226"/>
      <c r="U66" s="226"/>
      <c r="V66" s="226"/>
      <c r="W66" s="226"/>
      <c r="X66" s="226"/>
      <c r="Y66" s="226"/>
      <c r="Z66" s="226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226"/>
      <c r="AV66" s="226"/>
      <c r="AW66" s="226"/>
      <c r="AX66" s="226"/>
      <c r="AY66" s="226"/>
      <c r="AZ66" s="226"/>
      <c r="BA66" s="226"/>
      <c r="BB66" s="226"/>
      <c r="BC66" s="226"/>
      <c r="BD66" s="226"/>
      <c r="BE66" s="226"/>
      <c r="BF66" s="226"/>
      <c r="BG66" s="226"/>
      <c r="BH66" s="226"/>
      <c r="BI66" s="226"/>
      <c r="BJ66" s="226"/>
      <c r="BK66" s="226"/>
      <c r="BL66" s="226"/>
      <c r="BM66" s="226"/>
      <c r="BN66" s="226"/>
      <c r="BO66" s="226"/>
      <c r="BP66" s="226"/>
      <c r="BQ66" s="226"/>
      <c r="BR66" s="226"/>
      <c r="BS66" s="226"/>
      <c r="BT66" s="226"/>
      <c r="BU66" s="226"/>
      <c r="BV66" s="226"/>
      <c r="BW66" s="226"/>
      <c r="BX66" s="226"/>
      <c r="BY66" s="226"/>
      <c r="BZ66" s="226"/>
      <c r="CA66" s="226"/>
      <c r="CB66" s="226"/>
      <c r="CC66" s="235"/>
    </row>
    <row r="67" spans="1:81" s="233" customFormat="1">
      <c r="A67" s="536" t="s">
        <v>316</v>
      </c>
      <c r="B67" s="532" t="s">
        <v>810</v>
      </c>
      <c r="C67" s="238" t="s">
        <v>19</v>
      </c>
      <c r="D67" s="249">
        <f t="shared" ref="D67:I67" si="35">D68+D69+D70+D71+D72</f>
        <v>1.51393</v>
      </c>
      <c r="E67" s="249">
        <f t="shared" si="35"/>
        <v>1.51393</v>
      </c>
      <c r="F67" s="249">
        <f t="shared" si="35"/>
        <v>0</v>
      </c>
      <c r="G67" s="249">
        <f t="shared" si="35"/>
        <v>0</v>
      </c>
      <c r="H67" s="249">
        <f t="shared" si="35"/>
        <v>0</v>
      </c>
      <c r="I67" s="249">
        <f t="shared" si="35"/>
        <v>0</v>
      </c>
      <c r="J67" s="240">
        <f t="shared" si="9"/>
        <v>1.51393</v>
      </c>
      <c r="K67" s="252"/>
      <c r="L67" s="241">
        <f t="shared" si="4"/>
        <v>1.51393</v>
      </c>
      <c r="M67" s="242">
        <f t="shared" si="3"/>
        <v>1.51393</v>
      </c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  <c r="AF67" s="226"/>
      <c r="AG67" s="226"/>
      <c r="AH67" s="226"/>
      <c r="AI67" s="226"/>
      <c r="AJ67" s="226"/>
      <c r="AK67" s="226"/>
      <c r="AL67" s="226"/>
      <c r="AM67" s="226"/>
      <c r="AN67" s="226"/>
      <c r="AO67" s="226"/>
      <c r="AP67" s="226"/>
      <c r="AQ67" s="226"/>
      <c r="AR67" s="226"/>
      <c r="AS67" s="226"/>
      <c r="AT67" s="226"/>
      <c r="AU67" s="226"/>
      <c r="AV67" s="226"/>
      <c r="AW67" s="226"/>
      <c r="AX67" s="226"/>
      <c r="AY67" s="226"/>
      <c r="AZ67" s="226"/>
      <c r="BA67" s="226"/>
      <c r="BB67" s="226"/>
      <c r="BC67" s="226"/>
      <c r="BD67" s="226"/>
      <c r="BE67" s="226"/>
      <c r="BF67" s="226"/>
      <c r="BG67" s="226"/>
      <c r="BH67" s="226"/>
      <c r="BI67" s="226"/>
      <c r="BJ67" s="226"/>
      <c r="BK67" s="226"/>
      <c r="BL67" s="226"/>
      <c r="BM67" s="226"/>
      <c r="BN67" s="226"/>
      <c r="BO67" s="226"/>
      <c r="BP67" s="226"/>
      <c r="BQ67" s="226"/>
      <c r="BR67" s="226"/>
      <c r="BS67" s="226"/>
      <c r="BT67" s="226"/>
      <c r="BU67" s="226"/>
      <c r="BV67" s="226"/>
      <c r="BW67" s="226"/>
      <c r="BX67" s="226"/>
      <c r="BY67" s="226"/>
      <c r="BZ67" s="226"/>
      <c r="CA67" s="226"/>
      <c r="CB67" s="226"/>
      <c r="CC67" s="235"/>
    </row>
    <row r="68" spans="1:81" s="233" customFormat="1">
      <c r="A68" s="537"/>
      <c r="B68" s="533"/>
      <c r="C68" s="236">
        <v>2016</v>
      </c>
      <c r="D68" s="247">
        <f>E68+F68+G68+H68+I68</f>
        <v>0.25783</v>
      </c>
      <c r="E68" s="152">
        <v>0.25783</v>
      </c>
      <c r="F68" s="152">
        <v>0</v>
      </c>
      <c r="G68" s="152">
        <v>0</v>
      </c>
      <c r="H68" s="251">
        <v>0</v>
      </c>
      <c r="I68" s="251">
        <v>0</v>
      </c>
      <c r="J68" s="240">
        <f t="shared" si="9"/>
        <v>0.25783</v>
      </c>
      <c r="L68" s="241">
        <f t="shared" si="4"/>
        <v>0.25783</v>
      </c>
      <c r="M68" s="242">
        <f t="shared" si="3"/>
        <v>0.25783</v>
      </c>
      <c r="N68" s="226"/>
      <c r="O68" s="226"/>
      <c r="P68" s="226"/>
      <c r="Q68" s="226"/>
      <c r="R68" s="226"/>
      <c r="S68" s="226"/>
      <c r="T68" s="226"/>
      <c r="U68" s="226"/>
      <c r="V68" s="226"/>
      <c r="W68" s="226"/>
      <c r="X68" s="226"/>
      <c r="Y68" s="226"/>
      <c r="Z68" s="226"/>
      <c r="AA68" s="226"/>
      <c r="AB68" s="226"/>
      <c r="AC68" s="226"/>
      <c r="AD68" s="226"/>
      <c r="AE68" s="226"/>
      <c r="AF68" s="226"/>
      <c r="AG68" s="226"/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226"/>
      <c r="AV68" s="226"/>
      <c r="AW68" s="226"/>
      <c r="AX68" s="226"/>
      <c r="AY68" s="226"/>
      <c r="AZ68" s="226"/>
      <c r="BA68" s="226"/>
      <c r="BB68" s="226"/>
      <c r="BC68" s="226"/>
      <c r="BD68" s="226"/>
      <c r="BE68" s="226"/>
      <c r="BF68" s="226"/>
      <c r="BG68" s="226"/>
      <c r="BH68" s="226"/>
      <c r="BI68" s="226"/>
      <c r="BJ68" s="226"/>
      <c r="BK68" s="226"/>
      <c r="BL68" s="226"/>
      <c r="BM68" s="226"/>
      <c r="BN68" s="226"/>
      <c r="BO68" s="226"/>
      <c r="BP68" s="226"/>
      <c r="BQ68" s="226"/>
      <c r="BR68" s="226"/>
      <c r="BS68" s="226"/>
      <c r="BT68" s="226"/>
      <c r="BU68" s="226"/>
      <c r="BV68" s="226"/>
      <c r="BW68" s="226"/>
      <c r="BX68" s="226"/>
      <c r="BY68" s="226"/>
      <c r="BZ68" s="226"/>
      <c r="CA68" s="226"/>
      <c r="CB68" s="226"/>
      <c r="CC68" s="235"/>
    </row>
    <row r="69" spans="1:81" s="233" customFormat="1">
      <c r="A69" s="537"/>
      <c r="B69" s="533"/>
      <c r="C69" s="236">
        <v>2017</v>
      </c>
      <c r="D69" s="247">
        <f>E69+F69+G69+H69+I69</f>
        <v>0.28710000000000002</v>
      </c>
      <c r="E69" s="152">
        <v>0.28710000000000002</v>
      </c>
      <c r="F69" s="152">
        <v>0</v>
      </c>
      <c r="G69" s="152">
        <v>0</v>
      </c>
      <c r="H69" s="251">
        <v>0</v>
      </c>
      <c r="I69" s="251">
        <v>0</v>
      </c>
      <c r="J69" s="240">
        <f t="shared" si="9"/>
        <v>0.28710000000000002</v>
      </c>
      <c r="L69" s="241">
        <f t="shared" si="4"/>
        <v>0.28710000000000002</v>
      </c>
      <c r="M69" s="242">
        <f t="shared" si="3"/>
        <v>0.28710000000000002</v>
      </c>
      <c r="N69" s="226"/>
      <c r="O69" s="226"/>
      <c r="P69" s="226"/>
      <c r="Q69" s="226"/>
      <c r="R69" s="226"/>
      <c r="S69" s="226"/>
      <c r="T69" s="226"/>
      <c r="U69" s="226"/>
      <c r="V69" s="226"/>
      <c r="W69" s="226"/>
      <c r="X69" s="226"/>
      <c r="Y69" s="226"/>
      <c r="Z69" s="226"/>
      <c r="AA69" s="226"/>
      <c r="AB69" s="226"/>
      <c r="AC69" s="226"/>
      <c r="AD69" s="226"/>
      <c r="AE69" s="226"/>
      <c r="AF69" s="226"/>
      <c r="AG69" s="226"/>
      <c r="AH69" s="226"/>
      <c r="AI69" s="226"/>
      <c r="AJ69" s="226"/>
      <c r="AK69" s="226"/>
      <c r="AL69" s="226"/>
      <c r="AM69" s="226"/>
      <c r="AN69" s="226"/>
      <c r="AO69" s="226"/>
      <c r="AP69" s="226"/>
      <c r="AQ69" s="226"/>
      <c r="AR69" s="226"/>
      <c r="AS69" s="226"/>
      <c r="AT69" s="226"/>
      <c r="AU69" s="226"/>
      <c r="AV69" s="226"/>
      <c r="AW69" s="226"/>
      <c r="AX69" s="226"/>
      <c r="AY69" s="226"/>
      <c r="AZ69" s="226"/>
      <c r="BA69" s="226"/>
      <c r="BB69" s="226"/>
      <c r="BC69" s="226"/>
      <c r="BD69" s="226"/>
      <c r="BE69" s="226"/>
      <c r="BF69" s="226"/>
      <c r="BG69" s="226"/>
      <c r="BH69" s="226"/>
      <c r="BI69" s="226"/>
      <c r="BJ69" s="226"/>
      <c r="BK69" s="226"/>
      <c r="BL69" s="226"/>
      <c r="BM69" s="226"/>
      <c r="BN69" s="226"/>
      <c r="BO69" s="226"/>
      <c r="BP69" s="226"/>
      <c r="BQ69" s="226"/>
      <c r="BR69" s="226"/>
      <c r="BS69" s="226"/>
      <c r="BT69" s="226"/>
      <c r="BU69" s="226"/>
      <c r="BV69" s="226"/>
      <c r="BW69" s="226"/>
      <c r="BX69" s="226"/>
      <c r="BY69" s="226"/>
      <c r="BZ69" s="226"/>
      <c r="CA69" s="226"/>
      <c r="CB69" s="226"/>
      <c r="CC69" s="235"/>
    </row>
    <row r="70" spans="1:81" s="233" customFormat="1">
      <c r="A70" s="526"/>
      <c r="B70" s="542"/>
      <c r="C70" s="253">
        <v>2018</v>
      </c>
      <c r="D70" s="247">
        <f t="shared" ref="D70:D72" si="36">E70+F70+G70+H70+I70</f>
        <v>0.32300000000000001</v>
      </c>
      <c r="E70" s="151">
        <v>0.32300000000000001</v>
      </c>
      <c r="F70" s="152">
        <v>0</v>
      </c>
      <c r="G70" s="152">
        <v>0</v>
      </c>
      <c r="H70" s="251">
        <v>0</v>
      </c>
      <c r="I70" s="251">
        <v>0</v>
      </c>
      <c r="J70" s="232"/>
      <c r="L70" s="241"/>
      <c r="M70" s="242"/>
      <c r="N70" s="226"/>
      <c r="O70" s="226"/>
      <c r="P70" s="226"/>
      <c r="Q70" s="226"/>
      <c r="R70" s="226"/>
      <c r="S70" s="226"/>
      <c r="T70" s="226"/>
      <c r="U70" s="226"/>
      <c r="V70" s="226"/>
      <c r="W70" s="226"/>
      <c r="X70" s="226"/>
      <c r="Y70" s="226"/>
      <c r="Z70" s="226"/>
      <c r="AA70" s="226"/>
      <c r="AB70" s="226"/>
      <c r="AC70" s="226"/>
      <c r="AD70" s="226"/>
      <c r="AE70" s="226"/>
      <c r="AF70" s="226"/>
      <c r="AG70" s="226"/>
      <c r="AH70" s="226"/>
      <c r="AI70" s="226"/>
      <c r="AJ70" s="226"/>
      <c r="AK70" s="226"/>
      <c r="AL70" s="226"/>
      <c r="AM70" s="226"/>
      <c r="AN70" s="226"/>
      <c r="AO70" s="226"/>
      <c r="AP70" s="226"/>
      <c r="AQ70" s="226"/>
      <c r="AR70" s="226"/>
      <c r="AS70" s="226"/>
      <c r="AT70" s="226"/>
      <c r="AU70" s="226"/>
      <c r="AV70" s="226"/>
      <c r="AW70" s="226"/>
      <c r="AX70" s="226"/>
      <c r="AY70" s="226"/>
      <c r="AZ70" s="226"/>
      <c r="BA70" s="226"/>
      <c r="BB70" s="226"/>
      <c r="BC70" s="226"/>
      <c r="BD70" s="226"/>
      <c r="BE70" s="226"/>
      <c r="BF70" s="226"/>
      <c r="BG70" s="226"/>
      <c r="BH70" s="226"/>
      <c r="BI70" s="226"/>
      <c r="BJ70" s="226"/>
      <c r="BK70" s="226"/>
      <c r="BL70" s="226"/>
      <c r="BM70" s="226"/>
      <c r="BN70" s="226"/>
      <c r="BO70" s="226"/>
      <c r="BP70" s="226"/>
      <c r="BQ70" s="226"/>
      <c r="BR70" s="226"/>
      <c r="BS70" s="226"/>
      <c r="BT70" s="226"/>
      <c r="BU70" s="226"/>
      <c r="BV70" s="226"/>
      <c r="BW70" s="226"/>
      <c r="BX70" s="226"/>
      <c r="BY70" s="226"/>
      <c r="BZ70" s="226"/>
      <c r="CA70" s="226"/>
      <c r="CB70" s="226"/>
      <c r="CC70" s="235"/>
    </row>
    <row r="71" spans="1:81" s="233" customFormat="1">
      <c r="A71" s="526"/>
      <c r="B71" s="542"/>
      <c r="C71" s="253">
        <v>2019</v>
      </c>
      <c r="D71" s="247">
        <f t="shared" si="36"/>
        <v>0.32300000000000001</v>
      </c>
      <c r="E71" s="151">
        <v>0.32300000000000001</v>
      </c>
      <c r="F71" s="152">
        <v>0</v>
      </c>
      <c r="G71" s="152">
        <v>0</v>
      </c>
      <c r="H71" s="251">
        <v>0</v>
      </c>
      <c r="I71" s="251">
        <v>0</v>
      </c>
      <c r="J71" s="232"/>
      <c r="L71" s="241"/>
      <c r="M71" s="242"/>
      <c r="N71" s="226"/>
      <c r="O71" s="226"/>
      <c r="P71" s="226"/>
      <c r="Q71" s="226"/>
      <c r="R71" s="226"/>
      <c r="S71" s="226"/>
      <c r="T71" s="226"/>
      <c r="U71" s="226"/>
      <c r="V71" s="226"/>
      <c r="W71" s="226"/>
      <c r="X71" s="226"/>
      <c r="Y71" s="226"/>
      <c r="Z71" s="226"/>
      <c r="AA71" s="226"/>
      <c r="AB71" s="226"/>
      <c r="AC71" s="226"/>
      <c r="AD71" s="226"/>
      <c r="AE71" s="226"/>
      <c r="AF71" s="226"/>
      <c r="AG71" s="226"/>
      <c r="AH71" s="226"/>
      <c r="AI71" s="226"/>
      <c r="AJ71" s="226"/>
      <c r="AK71" s="226"/>
      <c r="AL71" s="226"/>
      <c r="AM71" s="226"/>
      <c r="AN71" s="226"/>
      <c r="AO71" s="226"/>
      <c r="AP71" s="226"/>
      <c r="AQ71" s="226"/>
      <c r="AR71" s="226"/>
      <c r="AS71" s="226"/>
      <c r="AT71" s="226"/>
      <c r="AU71" s="226"/>
      <c r="AV71" s="226"/>
      <c r="AW71" s="226"/>
      <c r="AX71" s="226"/>
      <c r="AY71" s="226"/>
      <c r="AZ71" s="226"/>
      <c r="BA71" s="226"/>
      <c r="BB71" s="226"/>
      <c r="BC71" s="226"/>
      <c r="BD71" s="226"/>
      <c r="BE71" s="226"/>
      <c r="BF71" s="226"/>
      <c r="BG71" s="226"/>
      <c r="BH71" s="226"/>
      <c r="BI71" s="226"/>
      <c r="BJ71" s="226"/>
      <c r="BK71" s="226"/>
      <c r="BL71" s="226"/>
      <c r="BM71" s="226"/>
      <c r="BN71" s="226"/>
      <c r="BO71" s="226"/>
      <c r="BP71" s="226"/>
      <c r="BQ71" s="226"/>
      <c r="BR71" s="226"/>
      <c r="BS71" s="226"/>
      <c r="BT71" s="226"/>
      <c r="BU71" s="226"/>
      <c r="BV71" s="226"/>
      <c r="BW71" s="226"/>
      <c r="BX71" s="226"/>
      <c r="BY71" s="226"/>
      <c r="BZ71" s="226"/>
      <c r="CA71" s="226"/>
      <c r="CB71" s="226"/>
      <c r="CC71" s="235"/>
    </row>
    <row r="72" spans="1:81" s="233" customFormat="1">
      <c r="A72" s="527"/>
      <c r="B72" s="543"/>
      <c r="C72" s="253">
        <v>2020</v>
      </c>
      <c r="D72" s="247">
        <f t="shared" si="36"/>
        <v>0.32300000000000001</v>
      </c>
      <c r="E72" s="151">
        <v>0.32300000000000001</v>
      </c>
      <c r="F72" s="152">
        <v>0</v>
      </c>
      <c r="G72" s="152">
        <v>0</v>
      </c>
      <c r="H72" s="251">
        <v>0</v>
      </c>
      <c r="I72" s="251">
        <v>0</v>
      </c>
      <c r="J72" s="232"/>
      <c r="L72" s="241"/>
      <c r="M72" s="242"/>
      <c r="N72" s="226"/>
      <c r="O72" s="226"/>
      <c r="P72" s="226"/>
      <c r="Q72" s="226"/>
      <c r="R72" s="226"/>
      <c r="S72" s="226"/>
      <c r="T72" s="226"/>
      <c r="U72" s="226"/>
      <c r="V72" s="226"/>
      <c r="W72" s="226"/>
      <c r="X72" s="226"/>
      <c r="Y72" s="226"/>
      <c r="Z72" s="226"/>
      <c r="AA72" s="226"/>
      <c r="AB72" s="226"/>
      <c r="AC72" s="226"/>
      <c r="AD72" s="226"/>
      <c r="AE72" s="226"/>
      <c r="AF72" s="226"/>
      <c r="AG72" s="226"/>
      <c r="AH72" s="226"/>
      <c r="AI72" s="226"/>
      <c r="AJ72" s="226"/>
      <c r="AK72" s="226"/>
      <c r="AL72" s="226"/>
      <c r="AM72" s="226"/>
      <c r="AN72" s="226"/>
      <c r="AO72" s="226"/>
      <c r="AP72" s="226"/>
      <c r="AQ72" s="226"/>
      <c r="AR72" s="226"/>
      <c r="AS72" s="226"/>
      <c r="AT72" s="226"/>
      <c r="AU72" s="226"/>
      <c r="AV72" s="226"/>
      <c r="AW72" s="226"/>
      <c r="AX72" s="226"/>
      <c r="AY72" s="226"/>
      <c r="AZ72" s="226"/>
      <c r="BA72" s="226"/>
      <c r="BB72" s="226"/>
      <c r="BC72" s="226"/>
      <c r="BD72" s="226"/>
      <c r="BE72" s="226"/>
      <c r="BF72" s="226"/>
      <c r="BG72" s="226"/>
      <c r="BH72" s="226"/>
      <c r="BI72" s="226"/>
      <c r="BJ72" s="226"/>
      <c r="BK72" s="226"/>
      <c r="BL72" s="226"/>
      <c r="BM72" s="226"/>
      <c r="BN72" s="226"/>
      <c r="BO72" s="226"/>
      <c r="BP72" s="226"/>
      <c r="BQ72" s="226"/>
      <c r="BR72" s="226"/>
      <c r="BS72" s="226"/>
      <c r="BT72" s="226"/>
      <c r="BU72" s="226"/>
      <c r="BV72" s="226"/>
      <c r="BW72" s="226"/>
      <c r="BX72" s="226"/>
      <c r="BY72" s="226"/>
      <c r="BZ72" s="226"/>
      <c r="CA72" s="226"/>
      <c r="CB72" s="226"/>
      <c r="CC72" s="235"/>
    </row>
    <row r="73" spans="1:81" s="233" customFormat="1">
      <c r="A73" s="536" t="s">
        <v>318</v>
      </c>
      <c r="B73" s="532" t="s">
        <v>811</v>
      </c>
      <c r="C73" s="238" t="s">
        <v>19</v>
      </c>
      <c r="D73" s="249">
        <f>D74+D75+D76+D77+D78</f>
        <v>51.718600000000002</v>
      </c>
      <c r="E73" s="249">
        <f t="shared" ref="E73:I73" si="37">E74+E75+E76+E77+E78</f>
        <v>0</v>
      </c>
      <c r="F73" s="249">
        <f t="shared" si="37"/>
        <v>0</v>
      </c>
      <c r="G73" s="249">
        <f t="shared" si="37"/>
        <v>51.718600000000002</v>
      </c>
      <c r="H73" s="249">
        <f t="shared" si="37"/>
        <v>0</v>
      </c>
      <c r="I73" s="249">
        <f t="shared" si="37"/>
        <v>0</v>
      </c>
      <c r="J73" s="240">
        <f t="shared" si="9"/>
        <v>51.718600000000002</v>
      </c>
      <c r="L73" s="241">
        <f t="shared" si="4"/>
        <v>51.718600000000002</v>
      </c>
      <c r="M73" s="242">
        <f t="shared" si="3"/>
        <v>51.718600000000002</v>
      </c>
      <c r="N73" s="226"/>
      <c r="O73" s="226"/>
      <c r="P73" s="226"/>
      <c r="Q73" s="226"/>
      <c r="R73" s="226"/>
      <c r="S73" s="226"/>
      <c r="T73" s="226"/>
      <c r="U73" s="226"/>
      <c r="V73" s="226"/>
      <c r="W73" s="226"/>
      <c r="X73" s="226"/>
      <c r="Y73" s="226"/>
      <c r="Z73" s="226"/>
      <c r="AA73" s="226"/>
      <c r="AB73" s="226"/>
      <c r="AC73" s="226"/>
      <c r="AD73" s="226"/>
      <c r="AE73" s="226"/>
      <c r="AF73" s="226"/>
      <c r="AG73" s="226"/>
      <c r="AH73" s="226"/>
      <c r="AI73" s="226"/>
      <c r="AJ73" s="226"/>
      <c r="AK73" s="226"/>
      <c r="AL73" s="226"/>
      <c r="AM73" s="226"/>
      <c r="AN73" s="226"/>
      <c r="AO73" s="226"/>
      <c r="AP73" s="226"/>
      <c r="AQ73" s="226"/>
      <c r="AR73" s="226"/>
      <c r="AS73" s="226"/>
      <c r="AT73" s="226"/>
      <c r="AU73" s="226"/>
      <c r="AV73" s="226"/>
      <c r="AW73" s="226"/>
      <c r="AX73" s="226"/>
      <c r="AY73" s="226"/>
      <c r="AZ73" s="226"/>
      <c r="BA73" s="226"/>
      <c r="BB73" s="226"/>
      <c r="BC73" s="226"/>
      <c r="BD73" s="226"/>
      <c r="BE73" s="226"/>
      <c r="BF73" s="226"/>
      <c r="BG73" s="226"/>
      <c r="BH73" s="226"/>
      <c r="BI73" s="226"/>
      <c r="BJ73" s="226"/>
      <c r="BK73" s="226"/>
      <c r="BL73" s="226"/>
      <c r="BM73" s="226"/>
      <c r="BN73" s="226"/>
      <c r="BO73" s="226"/>
      <c r="BP73" s="226"/>
      <c r="BQ73" s="226"/>
      <c r="BR73" s="226"/>
      <c r="BS73" s="226"/>
      <c r="BT73" s="226"/>
      <c r="BU73" s="226"/>
      <c r="BV73" s="226"/>
      <c r="BW73" s="226"/>
      <c r="BX73" s="226"/>
      <c r="BY73" s="226"/>
      <c r="BZ73" s="226"/>
      <c r="CA73" s="226"/>
      <c r="CB73" s="226"/>
      <c r="CC73" s="235"/>
    </row>
    <row r="74" spans="1:81" s="233" customFormat="1">
      <c r="A74" s="537"/>
      <c r="B74" s="533"/>
      <c r="C74" s="236">
        <v>2016</v>
      </c>
      <c r="D74" s="247">
        <f>E74+F74+G74+H74+I74</f>
        <v>11.533200000000001</v>
      </c>
      <c r="E74" s="152">
        <v>0</v>
      </c>
      <c r="F74" s="152">
        <v>0</v>
      </c>
      <c r="G74" s="152">
        <v>11.533200000000001</v>
      </c>
      <c r="H74" s="251">
        <v>0</v>
      </c>
      <c r="I74" s="251">
        <v>0</v>
      </c>
      <c r="J74" s="240">
        <f t="shared" si="9"/>
        <v>11.533200000000001</v>
      </c>
      <c r="M74" s="242">
        <f t="shared" si="3"/>
        <v>11.533200000000001</v>
      </c>
      <c r="N74" s="226"/>
      <c r="O74" s="226"/>
      <c r="P74" s="226"/>
      <c r="Q74" s="226"/>
      <c r="R74" s="226"/>
      <c r="S74" s="226"/>
      <c r="T74" s="226"/>
      <c r="U74" s="226"/>
      <c r="V74" s="226"/>
      <c r="W74" s="226"/>
      <c r="X74" s="226"/>
      <c r="Y74" s="226"/>
      <c r="Z74" s="226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  <c r="AY74" s="226"/>
      <c r="AZ74" s="226"/>
      <c r="BA74" s="226"/>
      <c r="BB74" s="226"/>
      <c r="BC74" s="226"/>
      <c r="BD74" s="226"/>
      <c r="BE74" s="226"/>
      <c r="BF74" s="226"/>
      <c r="BG74" s="226"/>
      <c r="BH74" s="226"/>
      <c r="BI74" s="226"/>
      <c r="BJ74" s="226"/>
      <c r="BK74" s="226"/>
      <c r="BL74" s="226"/>
      <c r="BM74" s="226"/>
      <c r="BN74" s="226"/>
      <c r="BO74" s="226"/>
      <c r="BP74" s="226"/>
      <c r="BQ74" s="226"/>
      <c r="BR74" s="226"/>
      <c r="BS74" s="226"/>
      <c r="BT74" s="226"/>
      <c r="BU74" s="226"/>
      <c r="BV74" s="226"/>
      <c r="BW74" s="226"/>
      <c r="BX74" s="226"/>
      <c r="BY74" s="226"/>
      <c r="BZ74" s="226"/>
      <c r="CA74" s="226"/>
      <c r="CB74" s="226"/>
      <c r="CC74" s="235"/>
    </row>
    <row r="75" spans="1:81" s="233" customFormat="1">
      <c r="A75" s="537"/>
      <c r="B75" s="533"/>
      <c r="C75" s="236">
        <v>2017</v>
      </c>
      <c r="D75" s="247">
        <f>E75+F75+G75+H75+I75</f>
        <v>10.716100000000001</v>
      </c>
      <c r="E75" s="152">
        <v>0</v>
      </c>
      <c r="F75" s="152">
        <v>0</v>
      </c>
      <c r="G75" s="152">
        <v>10.716100000000001</v>
      </c>
      <c r="H75" s="251">
        <v>0</v>
      </c>
      <c r="I75" s="251">
        <v>0</v>
      </c>
      <c r="J75" s="240">
        <f t="shared" si="9"/>
        <v>10.716100000000001</v>
      </c>
      <c r="M75" s="242">
        <f t="shared" si="3"/>
        <v>10.716100000000001</v>
      </c>
      <c r="N75" s="226"/>
      <c r="O75" s="226"/>
      <c r="P75" s="226"/>
      <c r="Q75" s="226"/>
      <c r="R75" s="226"/>
      <c r="S75" s="226"/>
      <c r="T75" s="226"/>
      <c r="U75" s="226"/>
      <c r="V75" s="226"/>
      <c r="W75" s="226"/>
      <c r="X75" s="226"/>
      <c r="Y75" s="226"/>
      <c r="Z75" s="226"/>
      <c r="AA75" s="226"/>
      <c r="AB75" s="226"/>
      <c r="AC75" s="226"/>
      <c r="AD75" s="226"/>
      <c r="AE75" s="226"/>
      <c r="AF75" s="226"/>
      <c r="AG75" s="226"/>
      <c r="AH75" s="226"/>
      <c r="AI75" s="226"/>
      <c r="AJ75" s="226"/>
      <c r="AK75" s="226"/>
      <c r="AL75" s="226"/>
      <c r="AM75" s="226"/>
      <c r="AN75" s="226"/>
      <c r="AO75" s="226"/>
      <c r="AP75" s="226"/>
      <c r="AQ75" s="226"/>
      <c r="AR75" s="226"/>
      <c r="AS75" s="226"/>
      <c r="AT75" s="226"/>
      <c r="AU75" s="226"/>
      <c r="AV75" s="226"/>
      <c r="AW75" s="226"/>
      <c r="AX75" s="226"/>
      <c r="AY75" s="226"/>
      <c r="AZ75" s="226"/>
      <c r="BA75" s="226"/>
      <c r="BB75" s="226"/>
      <c r="BC75" s="226"/>
      <c r="BD75" s="226"/>
      <c r="BE75" s="226"/>
      <c r="BF75" s="226"/>
      <c r="BG75" s="226"/>
      <c r="BH75" s="226"/>
      <c r="BI75" s="226"/>
      <c r="BJ75" s="226"/>
      <c r="BK75" s="226"/>
      <c r="BL75" s="226"/>
      <c r="BM75" s="226"/>
      <c r="BN75" s="226"/>
      <c r="BO75" s="226"/>
      <c r="BP75" s="226"/>
      <c r="BQ75" s="226"/>
      <c r="BR75" s="226"/>
      <c r="BS75" s="226"/>
      <c r="BT75" s="226"/>
      <c r="BU75" s="226"/>
      <c r="BV75" s="226"/>
      <c r="BW75" s="226"/>
      <c r="BX75" s="226"/>
      <c r="BY75" s="226"/>
      <c r="BZ75" s="226"/>
      <c r="CA75" s="226"/>
      <c r="CB75" s="226"/>
      <c r="CC75" s="235"/>
    </row>
    <row r="76" spans="1:81" s="233" customFormat="1">
      <c r="A76" s="538"/>
      <c r="B76" s="534"/>
      <c r="C76" s="294">
        <v>2018</v>
      </c>
      <c r="D76" s="247">
        <f t="shared" ref="D76:D78" si="38">E76+F76+G76+H76+I76</f>
        <v>10.180300000000001</v>
      </c>
      <c r="E76" s="152">
        <v>0</v>
      </c>
      <c r="F76" s="152">
        <v>0</v>
      </c>
      <c r="G76" s="152">
        <v>10.180300000000001</v>
      </c>
      <c r="H76" s="251">
        <v>0</v>
      </c>
      <c r="I76" s="251">
        <v>0</v>
      </c>
      <c r="J76" s="240"/>
      <c r="M76" s="242"/>
      <c r="N76" s="226"/>
      <c r="O76" s="226"/>
      <c r="P76" s="226"/>
      <c r="Q76" s="226"/>
      <c r="R76" s="226"/>
      <c r="S76" s="226"/>
      <c r="T76" s="226"/>
      <c r="U76" s="226"/>
      <c r="V76" s="226"/>
      <c r="W76" s="226"/>
      <c r="X76" s="226"/>
      <c r="Y76" s="226"/>
      <c r="Z76" s="226"/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  <c r="AY76" s="226"/>
      <c r="AZ76" s="226"/>
      <c r="BA76" s="226"/>
      <c r="BB76" s="226"/>
      <c r="BC76" s="226"/>
      <c r="BD76" s="226"/>
      <c r="BE76" s="226"/>
      <c r="BF76" s="226"/>
      <c r="BG76" s="226"/>
      <c r="BH76" s="226"/>
      <c r="BI76" s="226"/>
      <c r="BJ76" s="226"/>
      <c r="BK76" s="226"/>
      <c r="BL76" s="226"/>
      <c r="BM76" s="226"/>
      <c r="BN76" s="226"/>
      <c r="BO76" s="226"/>
      <c r="BP76" s="226"/>
      <c r="BQ76" s="226"/>
      <c r="BR76" s="226"/>
      <c r="BS76" s="226"/>
      <c r="BT76" s="226"/>
      <c r="BU76" s="226"/>
      <c r="BV76" s="226"/>
      <c r="BW76" s="226"/>
      <c r="BX76" s="226"/>
      <c r="BY76" s="226"/>
      <c r="BZ76" s="226"/>
      <c r="CA76" s="226"/>
      <c r="CB76" s="226"/>
      <c r="CC76" s="235"/>
    </row>
    <row r="77" spans="1:81" s="233" customFormat="1">
      <c r="A77" s="538"/>
      <c r="B77" s="534"/>
      <c r="C77" s="294">
        <v>2019</v>
      </c>
      <c r="D77" s="247">
        <f t="shared" si="38"/>
        <v>9.6445000000000007</v>
      </c>
      <c r="E77" s="152">
        <v>0</v>
      </c>
      <c r="F77" s="152">
        <v>0</v>
      </c>
      <c r="G77" s="152">
        <v>9.6445000000000007</v>
      </c>
      <c r="H77" s="251">
        <v>0</v>
      </c>
      <c r="I77" s="251">
        <v>0</v>
      </c>
      <c r="J77" s="240"/>
      <c r="M77" s="242"/>
      <c r="N77" s="226"/>
      <c r="O77" s="226"/>
      <c r="P77" s="226"/>
      <c r="Q77" s="226"/>
      <c r="R77" s="226"/>
      <c r="S77" s="226"/>
      <c r="T77" s="226"/>
      <c r="U77" s="226"/>
      <c r="V77" s="226"/>
      <c r="W77" s="226"/>
      <c r="X77" s="226"/>
      <c r="Y77" s="226"/>
      <c r="Z77" s="226"/>
      <c r="AA77" s="226"/>
      <c r="AB77" s="226"/>
      <c r="AC77" s="226"/>
      <c r="AD77" s="226"/>
      <c r="AE77" s="226"/>
      <c r="AF77" s="226"/>
      <c r="AG77" s="226"/>
      <c r="AH77" s="226"/>
      <c r="AI77" s="226"/>
      <c r="AJ77" s="226"/>
      <c r="AK77" s="226"/>
      <c r="AL77" s="226"/>
      <c r="AM77" s="226"/>
      <c r="AN77" s="226"/>
      <c r="AO77" s="226"/>
      <c r="AP77" s="226"/>
      <c r="AQ77" s="226"/>
      <c r="AR77" s="226"/>
      <c r="AS77" s="226"/>
      <c r="AT77" s="226"/>
      <c r="AU77" s="226"/>
      <c r="AV77" s="226"/>
      <c r="AW77" s="226"/>
      <c r="AX77" s="226"/>
      <c r="AY77" s="226"/>
      <c r="AZ77" s="226"/>
      <c r="BA77" s="226"/>
      <c r="BB77" s="226"/>
      <c r="BC77" s="226"/>
      <c r="BD77" s="226"/>
      <c r="BE77" s="226"/>
      <c r="BF77" s="226"/>
      <c r="BG77" s="226"/>
      <c r="BH77" s="226"/>
      <c r="BI77" s="226"/>
      <c r="BJ77" s="226"/>
      <c r="BK77" s="226"/>
      <c r="BL77" s="226"/>
      <c r="BM77" s="226"/>
      <c r="BN77" s="226"/>
      <c r="BO77" s="226"/>
      <c r="BP77" s="226"/>
      <c r="BQ77" s="226"/>
      <c r="BR77" s="226"/>
      <c r="BS77" s="226"/>
      <c r="BT77" s="226"/>
      <c r="BU77" s="226"/>
      <c r="BV77" s="226"/>
      <c r="BW77" s="226"/>
      <c r="BX77" s="226"/>
      <c r="BY77" s="226"/>
      <c r="BZ77" s="226"/>
      <c r="CA77" s="226"/>
      <c r="CB77" s="226"/>
      <c r="CC77" s="235"/>
    </row>
    <row r="78" spans="1:81" s="233" customFormat="1">
      <c r="A78" s="539"/>
      <c r="B78" s="535"/>
      <c r="C78" s="294">
        <v>2020</v>
      </c>
      <c r="D78" s="247">
        <f t="shared" si="38"/>
        <v>9.6445000000000007</v>
      </c>
      <c r="E78" s="152">
        <v>0</v>
      </c>
      <c r="F78" s="152">
        <v>0</v>
      </c>
      <c r="G78" s="152">
        <v>9.6445000000000007</v>
      </c>
      <c r="H78" s="251">
        <v>0</v>
      </c>
      <c r="I78" s="251">
        <v>0</v>
      </c>
      <c r="J78" s="240"/>
      <c r="M78" s="242"/>
      <c r="N78" s="226"/>
      <c r="O78" s="226"/>
      <c r="P78" s="226"/>
      <c r="Q78" s="226"/>
      <c r="R78" s="226"/>
      <c r="S78" s="226"/>
      <c r="T78" s="226"/>
      <c r="U78" s="226"/>
      <c r="V78" s="226"/>
      <c r="W78" s="226"/>
      <c r="X78" s="226"/>
      <c r="Y78" s="226"/>
      <c r="Z78" s="226"/>
      <c r="AA78" s="226"/>
      <c r="AB78" s="226"/>
      <c r="AC78" s="226"/>
      <c r="AD78" s="226"/>
      <c r="AE78" s="226"/>
      <c r="AF78" s="226"/>
      <c r="AG78" s="226"/>
      <c r="AH78" s="226"/>
      <c r="AI78" s="226"/>
      <c r="AJ78" s="226"/>
      <c r="AK78" s="226"/>
      <c r="AL78" s="226"/>
      <c r="AM78" s="226"/>
      <c r="AN78" s="226"/>
      <c r="AO78" s="226"/>
      <c r="AP78" s="226"/>
      <c r="AQ78" s="226"/>
      <c r="AR78" s="226"/>
      <c r="AS78" s="226"/>
      <c r="AT78" s="226"/>
      <c r="AU78" s="226"/>
      <c r="AV78" s="226"/>
      <c r="AW78" s="226"/>
      <c r="AX78" s="226"/>
      <c r="AY78" s="226"/>
      <c r="AZ78" s="226"/>
      <c r="BA78" s="226"/>
      <c r="BB78" s="226"/>
      <c r="BC78" s="226"/>
      <c r="BD78" s="226"/>
      <c r="BE78" s="226"/>
      <c r="BF78" s="226"/>
      <c r="BG78" s="226"/>
      <c r="BH78" s="226"/>
      <c r="BI78" s="226"/>
      <c r="BJ78" s="226"/>
      <c r="BK78" s="226"/>
      <c r="BL78" s="226"/>
      <c r="BM78" s="226"/>
      <c r="BN78" s="226"/>
      <c r="BO78" s="226"/>
      <c r="BP78" s="226"/>
      <c r="BQ78" s="226"/>
      <c r="BR78" s="226"/>
      <c r="BS78" s="226"/>
      <c r="BT78" s="226"/>
      <c r="BU78" s="226"/>
      <c r="BV78" s="226"/>
      <c r="BW78" s="226"/>
      <c r="BX78" s="226"/>
      <c r="BY78" s="226"/>
      <c r="BZ78" s="226"/>
      <c r="CA78" s="226"/>
      <c r="CB78" s="226"/>
      <c r="CC78" s="235"/>
    </row>
    <row r="79" spans="1:81" s="233" customFormat="1">
      <c r="A79" s="536" t="s">
        <v>320</v>
      </c>
      <c r="B79" s="579" t="s">
        <v>812</v>
      </c>
      <c r="C79" s="238" t="s">
        <v>19</v>
      </c>
      <c r="D79" s="249">
        <f>D80+D81+D82+D83+D84</f>
        <v>5.2382799999999996</v>
      </c>
      <c r="E79" s="249">
        <f t="shared" ref="E79:I79" si="39">E80+E81+E82+E83+E84</f>
        <v>5.2382799999999996</v>
      </c>
      <c r="F79" s="249">
        <f t="shared" si="39"/>
        <v>0</v>
      </c>
      <c r="G79" s="249">
        <f t="shared" si="39"/>
        <v>0</v>
      </c>
      <c r="H79" s="249">
        <f t="shared" si="39"/>
        <v>0</v>
      </c>
      <c r="I79" s="249">
        <f t="shared" si="39"/>
        <v>0</v>
      </c>
      <c r="J79" s="249">
        <f t="shared" ref="J79:M79" si="40">J80+J81</f>
        <v>2.8706800000000001</v>
      </c>
      <c r="K79" s="249">
        <f t="shared" si="40"/>
        <v>0</v>
      </c>
      <c r="L79" s="249">
        <f t="shared" si="40"/>
        <v>0</v>
      </c>
      <c r="M79" s="254">
        <f t="shared" si="40"/>
        <v>2.8706800000000001</v>
      </c>
      <c r="N79" s="226"/>
      <c r="O79" s="226"/>
      <c r="P79" s="226"/>
      <c r="Q79" s="226"/>
      <c r="R79" s="226"/>
      <c r="S79" s="226"/>
      <c r="T79" s="226"/>
      <c r="U79" s="226"/>
      <c r="V79" s="226"/>
      <c r="W79" s="226"/>
      <c r="X79" s="226"/>
      <c r="Y79" s="226"/>
      <c r="Z79" s="226"/>
      <c r="AA79" s="226"/>
      <c r="AB79" s="226"/>
      <c r="AC79" s="226"/>
      <c r="AD79" s="226"/>
      <c r="AE79" s="226"/>
      <c r="AF79" s="226"/>
      <c r="AG79" s="226"/>
      <c r="AH79" s="226"/>
      <c r="AI79" s="226"/>
      <c r="AJ79" s="226"/>
      <c r="AK79" s="226"/>
      <c r="AL79" s="226"/>
      <c r="AM79" s="226"/>
      <c r="AN79" s="226"/>
      <c r="AO79" s="226"/>
      <c r="AP79" s="226"/>
      <c r="AQ79" s="226"/>
      <c r="AR79" s="226"/>
      <c r="AS79" s="226"/>
      <c r="AT79" s="226"/>
      <c r="AU79" s="226"/>
      <c r="AV79" s="226"/>
      <c r="AW79" s="226"/>
      <c r="AX79" s="226"/>
      <c r="AY79" s="226"/>
      <c r="AZ79" s="226"/>
      <c r="BA79" s="226"/>
      <c r="BB79" s="226"/>
      <c r="BC79" s="226"/>
      <c r="BD79" s="226"/>
      <c r="BE79" s="226"/>
      <c r="BF79" s="226"/>
      <c r="BG79" s="226"/>
      <c r="BH79" s="226"/>
      <c r="BI79" s="226"/>
      <c r="BJ79" s="226"/>
      <c r="BK79" s="226"/>
      <c r="BL79" s="226"/>
      <c r="BM79" s="226"/>
      <c r="BN79" s="226"/>
      <c r="BO79" s="226"/>
      <c r="BP79" s="226"/>
      <c r="BQ79" s="226"/>
      <c r="BR79" s="226"/>
      <c r="BS79" s="226"/>
      <c r="BT79" s="226"/>
      <c r="BU79" s="226"/>
      <c r="BV79" s="226"/>
      <c r="BW79" s="226"/>
      <c r="BX79" s="226"/>
      <c r="BY79" s="226"/>
      <c r="BZ79" s="226"/>
      <c r="CA79" s="226"/>
      <c r="CB79" s="226"/>
      <c r="CC79" s="235"/>
    </row>
    <row r="80" spans="1:81" s="233" customFormat="1">
      <c r="A80" s="537"/>
      <c r="B80" s="580"/>
      <c r="C80" s="236">
        <v>2016</v>
      </c>
      <c r="D80" s="247">
        <f>E80+F80+G80+H80+I80</f>
        <v>1.41578</v>
      </c>
      <c r="E80" s="255">
        <v>1.41578</v>
      </c>
      <c r="F80" s="255">
        <v>0</v>
      </c>
      <c r="G80" s="255">
        <v>0</v>
      </c>
      <c r="H80" s="256">
        <v>0</v>
      </c>
      <c r="I80" s="256">
        <v>0</v>
      </c>
      <c r="J80" s="240">
        <f t="shared" si="9"/>
        <v>1.41578</v>
      </c>
      <c r="M80" s="242">
        <f t="shared" si="3"/>
        <v>1.41578</v>
      </c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6"/>
      <c r="Z80" s="226"/>
      <c r="AA80" s="226"/>
      <c r="AB80" s="226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  <c r="BB80" s="226"/>
      <c r="BC80" s="226"/>
      <c r="BD80" s="226"/>
      <c r="BE80" s="226"/>
      <c r="BF80" s="226"/>
      <c r="BG80" s="226"/>
      <c r="BH80" s="226"/>
      <c r="BI80" s="226"/>
      <c r="BJ80" s="226"/>
      <c r="BK80" s="226"/>
      <c r="BL80" s="226"/>
      <c r="BM80" s="226"/>
      <c r="BN80" s="226"/>
      <c r="BO80" s="226"/>
      <c r="BP80" s="226"/>
      <c r="BQ80" s="226"/>
      <c r="BR80" s="226"/>
      <c r="BS80" s="226"/>
      <c r="BT80" s="226"/>
      <c r="BU80" s="226"/>
      <c r="BV80" s="226"/>
      <c r="BW80" s="226"/>
      <c r="BX80" s="226"/>
      <c r="BY80" s="226"/>
      <c r="BZ80" s="226"/>
      <c r="CA80" s="226"/>
      <c r="CB80" s="226"/>
      <c r="CC80" s="235"/>
    </row>
    <row r="81" spans="1:81" s="233" customFormat="1">
      <c r="A81" s="537"/>
      <c r="B81" s="580"/>
      <c r="C81" s="236">
        <v>2017</v>
      </c>
      <c r="D81" s="247">
        <f>E81+F81+G81+H81+I81</f>
        <v>1.4549000000000001</v>
      </c>
      <c r="E81" s="255">
        <v>1.4549000000000001</v>
      </c>
      <c r="F81" s="255">
        <v>0</v>
      </c>
      <c r="G81" s="255">
        <v>0</v>
      </c>
      <c r="H81" s="256">
        <v>0</v>
      </c>
      <c r="I81" s="256">
        <v>0</v>
      </c>
      <c r="J81" s="240">
        <f t="shared" si="9"/>
        <v>1.4549000000000001</v>
      </c>
      <c r="M81" s="242">
        <f t="shared" si="3"/>
        <v>1.4549000000000001</v>
      </c>
      <c r="N81" s="226"/>
      <c r="O81" s="226"/>
      <c r="P81" s="226"/>
      <c r="Q81" s="226"/>
      <c r="R81" s="226"/>
      <c r="S81" s="226"/>
      <c r="T81" s="226"/>
      <c r="U81" s="226"/>
      <c r="V81" s="226"/>
      <c r="W81" s="226"/>
      <c r="X81" s="226"/>
      <c r="Y81" s="226"/>
      <c r="Z81" s="226"/>
      <c r="AA81" s="226"/>
      <c r="AB81" s="226"/>
      <c r="AC81" s="226"/>
      <c r="AD81" s="226"/>
      <c r="AE81" s="226"/>
      <c r="AF81" s="226"/>
      <c r="AG81" s="226"/>
      <c r="AH81" s="226"/>
      <c r="AI81" s="226"/>
      <c r="AJ81" s="226"/>
      <c r="AK81" s="226"/>
      <c r="AL81" s="226"/>
      <c r="AM81" s="226"/>
      <c r="AN81" s="226"/>
      <c r="AO81" s="226"/>
      <c r="AP81" s="226"/>
      <c r="AQ81" s="226"/>
      <c r="AR81" s="226"/>
      <c r="AS81" s="226"/>
      <c r="AT81" s="226"/>
      <c r="AU81" s="226"/>
      <c r="AV81" s="226"/>
      <c r="AW81" s="226"/>
      <c r="AX81" s="226"/>
      <c r="AY81" s="226"/>
      <c r="AZ81" s="226"/>
      <c r="BA81" s="226"/>
      <c r="BB81" s="226"/>
      <c r="BC81" s="226"/>
      <c r="BD81" s="226"/>
      <c r="BE81" s="226"/>
      <c r="BF81" s="226"/>
      <c r="BG81" s="226"/>
      <c r="BH81" s="226"/>
      <c r="BI81" s="226"/>
      <c r="BJ81" s="226"/>
      <c r="BK81" s="226"/>
      <c r="BL81" s="226"/>
      <c r="BM81" s="226"/>
      <c r="BN81" s="226"/>
      <c r="BO81" s="226"/>
      <c r="BP81" s="226"/>
      <c r="BQ81" s="226"/>
      <c r="BR81" s="226"/>
      <c r="BS81" s="226"/>
      <c r="BT81" s="226"/>
      <c r="BU81" s="226"/>
      <c r="BV81" s="226"/>
      <c r="BW81" s="226"/>
      <c r="BX81" s="226"/>
      <c r="BY81" s="226"/>
      <c r="BZ81" s="226"/>
      <c r="CA81" s="226"/>
      <c r="CB81" s="226"/>
      <c r="CC81" s="235"/>
    </row>
    <row r="82" spans="1:81" s="233" customFormat="1">
      <c r="A82" s="538"/>
      <c r="B82" s="581"/>
      <c r="C82" s="294">
        <v>2018</v>
      </c>
      <c r="D82" s="247">
        <f t="shared" ref="D82:D84" si="41">E82+F82+G82+H82+I82</f>
        <v>0.72240000000000004</v>
      </c>
      <c r="E82" s="255">
        <v>0.72240000000000004</v>
      </c>
      <c r="F82" s="255">
        <v>0</v>
      </c>
      <c r="G82" s="255">
        <v>0</v>
      </c>
      <c r="H82" s="256">
        <v>0</v>
      </c>
      <c r="I82" s="256">
        <v>0</v>
      </c>
      <c r="J82" s="240"/>
      <c r="M82" s="242"/>
      <c r="N82" s="226"/>
      <c r="O82" s="226"/>
      <c r="P82" s="226"/>
      <c r="Q82" s="226"/>
      <c r="R82" s="226"/>
      <c r="S82" s="226"/>
      <c r="T82" s="226"/>
      <c r="U82" s="226"/>
      <c r="V82" s="226"/>
      <c r="W82" s="226"/>
      <c r="X82" s="226"/>
      <c r="Y82" s="226"/>
      <c r="Z82" s="226"/>
      <c r="AA82" s="226"/>
      <c r="AB82" s="226"/>
      <c r="AC82" s="226"/>
      <c r="AD82" s="226"/>
      <c r="AE82" s="226"/>
      <c r="AF82" s="226"/>
      <c r="AG82" s="226"/>
      <c r="AH82" s="226"/>
      <c r="AI82" s="226"/>
      <c r="AJ82" s="226"/>
      <c r="AK82" s="226"/>
      <c r="AL82" s="226"/>
      <c r="AM82" s="226"/>
      <c r="AN82" s="226"/>
      <c r="AO82" s="226"/>
      <c r="AP82" s="226"/>
      <c r="AQ82" s="226"/>
      <c r="AR82" s="226"/>
      <c r="AS82" s="226"/>
      <c r="AT82" s="226"/>
      <c r="AU82" s="226"/>
      <c r="AV82" s="226"/>
      <c r="AW82" s="226"/>
      <c r="AX82" s="226"/>
      <c r="AY82" s="226"/>
      <c r="AZ82" s="226"/>
      <c r="BA82" s="226"/>
      <c r="BB82" s="226"/>
      <c r="BC82" s="226"/>
      <c r="BD82" s="226"/>
      <c r="BE82" s="226"/>
      <c r="BF82" s="226"/>
      <c r="BG82" s="226"/>
      <c r="BH82" s="226"/>
      <c r="BI82" s="226"/>
      <c r="BJ82" s="226"/>
      <c r="BK82" s="226"/>
      <c r="BL82" s="226"/>
      <c r="BM82" s="226"/>
      <c r="BN82" s="226"/>
      <c r="BO82" s="226"/>
      <c r="BP82" s="226"/>
      <c r="BQ82" s="226"/>
      <c r="BR82" s="226"/>
      <c r="BS82" s="226"/>
      <c r="BT82" s="226"/>
      <c r="BU82" s="226"/>
      <c r="BV82" s="226"/>
      <c r="BW82" s="226"/>
      <c r="BX82" s="226"/>
      <c r="BY82" s="226"/>
      <c r="BZ82" s="226"/>
      <c r="CA82" s="226"/>
      <c r="CB82" s="226"/>
      <c r="CC82" s="235"/>
    </row>
    <row r="83" spans="1:81" s="233" customFormat="1">
      <c r="A83" s="538"/>
      <c r="B83" s="581"/>
      <c r="C83" s="294">
        <v>2019</v>
      </c>
      <c r="D83" s="247">
        <f t="shared" si="41"/>
        <v>0.8226</v>
      </c>
      <c r="E83" s="255">
        <v>0.8226</v>
      </c>
      <c r="F83" s="255">
        <v>0</v>
      </c>
      <c r="G83" s="255">
        <v>0</v>
      </c>
      <c r="H83" s="256">
        <v>0</v>
      </c>
      <c r="I83" s="256">
        <v>0</v>
      </c>
      <c r="J83" s="240"/>
      <c r="M83" s="242"/>
      <c r="N83" s="226"/>
      <c r="O83" s="226"/>
      <c r="P83" s="226"/>
      <c r="Q83" s="226"/>
      <c r="R83" s="226"/>
      <c r="S83" s="226"/>
      <c r="T83" s="226"/>
      <c r="U83" s="226"/>
      <c r="V83" s="226"/>
      <c r="W83" s="226"/>
      <c r="X83" s="226"/>
      <c r="Y83" s="226"/>
      <c r="Z83" s="226"/>
      <c r="AA83" s="226"/>
      <c r="AB83" s="226"/>
      <c r="AC83" s="226"/>
      <c r="AD83" s="226"/>
      <c r="AE83" s="226"/>
      <c r="AF83" s="226"/>
      <c r="AG83" s="226"/>
      <c r="AH83" s="226"/>
      <c r="AI83" s="226"/>
      <c r="AJ83" s="226"/>
      <c r="AK83" s="226"/>
      <c r="AL83" s="226"/>
      <c r="AM83" s="226"/>
      <c r="AN83" s="226"/>
      <c r="AO83" s="226"/>
      <c r="AP83" s="226"/>
      <c r="AQ83" s="226"/>
      <c r="AR83" s="226"/>
      <c r="AS83" s="226"/>
      <c r="AT83" s="226"/>
      <c r="AU83" s="226"/>
      <c r="AV83" s="226"/>
      <c r="AW83" s="226"/>
      <c r="AX83" s="226"/>
      <c r="AY83" s="226"/>
      <c r="AZ83" s="226"/>
      <c r="BA83" s="226"/>
      <c r="BB83" s="226"/>
      <c r="BC83" s="226"/>
      <c r="BD83" s="226"/>
      <c r="BE83" s="226"/>
      <c r="BF83" s="226"/>
      <c r="BG83" s="226"/>
      <c r="BH83" s="226"/>
      <c r="BI83" s="226"/>
      <c r="BJ83" s="226"/>
      <c r="BK83" s="226"/>
      <c r="BL83" s="226"/>
      <c r="BM83" s="226"/>
      <c r="BN83" s="226"/>
      <c r="BO83" s="226"/>
      <c r="BP83" s="226"/>
      <c r="BQ83" s="226"/>
      <c r="BR83" s="226"/>
      <c r="BS83" s="226"/>
      <c r="BT83" s="226"/>
      <c r="BU83" s="226"/>
      <c r="BV83" s="226"/>
      <c r="BW83" s="226"/>
      <c r="BX83" s="226"/>
      <c r="BY83" s="226"/>
      <c r="BZ83" s="226"/>
      <c r="CA83" s="226"/>
      <c r="CB83" s="226"/>
      <c r="CC83" s="235"/>
    </row>
    <row r="84" spans="1:81" s="233" customFormat="1">
      <c r="A84" s="539"/>
      <c r="B84" s="582"/>
      <c r="C84" s="294">
        <v>2020</v>
      </c>
      <c r="D84" s="247">
        <f t="shared" si="41"/>
        <v>0.8226</v>
      </c>
      <c r="E84" s="255">
        <v>0.8226</v>
      </c>
      <c r="F84" s="255">
        <v>0</v>
      </c>
      <c r="G84" s="255">
        <v>0</v>
      </c>
      <c r="H84" s="256">
        <v>0</v>
      </c>
      <c r="I84" s="256">
        <v>0</v>
      </c>
      <c r="J84" s="240"/>
      <c r="M84" s="242"/>
      <c r="N84" s="226"/>
      <c r="O84" s="226"/>
      <c r="P84" s="226"/>
      <c r="Q84" s="226"/>
      <c r="R84" s="226"/>
      <c r="S84" s="226"/>
      <c r="T84" s="226"/>
      <c r="U84" s="226"/>
      <c r="V84" s="226"/>
      <c r="W84" s="226"/>
      <c r="X84" s="226"/>
      <c r="Y84" s="226"/>
      <c r="Z84" s="226"/>
      <c r="AA84" s="226"/>
      <c r="AB84" s="226"/>
      <c r="AC84" s="226"/>
      <c r="AD84" s="226"/>
      <c r="AE84" s="226"/>
      <c r="AF84" s="226"/>
      <c r="AG84" s="226"/>
      <c r="AH84" s="226"/>
      <c r="AI84" s="226"/>
      <c r="AJ84" s="226"/>
      <c r="AK84" s="226"/>
      <c r="AL84" s="226"/>
      <c r="AM84" s="226"/>
      <c r="AN84" s="226"/>
      <c r="AO84" s="226"/>
      <c r="AP84" s="226"/>
      <c r="AQ84" s="226"/>
      <c r="AR84" s="226"/>
      <c r="AS84" s="226"/>
      <c r="AT84" s="226"/>
      <c r="AU84" s="226"/>
      <c r="AV84" s="226"/>
      <c r="AW84" s="226"/>
      <c r="AX84" s="226"/>
      <c r="AY84" s="226"/>
      <c r="AZ84" s="226"/>
      <c r="BA84" s="226"/>
      <c r="BB84" s="226"/>
      <c r="BC84" s="226"/>
      <c r="BD84" s="226"/>
      <c r="BE84" s="226"/>
      <c r="BF84" s="226"/>
      <c r="BG84" s="226"/>
      <c r="BH84" s="226"/>
      <c r="BI84" s="226"/>
      <c r="BJ84" s="226"/>
      <c r="BK84" s="226"/>
      <c r="BL84" s="226"/>
      <c r="BM84" s="226"/>
      <c r="BN84" s="226"/>
      <c r="BO84" s="226"/>
      <c r="BP84" s="226"/>
      <c r="BQ84" s="226"/>
      <c r="BR84" s="226"/>
      <c r="BS84" s="226"/>
      <c r="BT84" s="226"/>
      <c r="BU84" s="226"/>
      <c r="BV84" s="226"/>
      <c r="BW84" s="226"/>
      <c r="BX84" s="226"/>
      <c r="BY84" s="226"/>
      <c r="BZ84" s="226"/>
      <c r="CA84" s="226"/>
      <c r="CB84" s="226"/>
      <c r="CC84" s="235"/>
    </row>
    <row r="85" spans="1:81" s="233" customFormat="1">
      <c r="A85" s="536" t="s">
        <v>765</v>
      </c>
      <c r="B85" s="579" t="s">
        <v>813</v>
      </c>
      <c r="C85" s="238" t="s">
        <v>19</v>
      </c>
      <c r="D85" s="247">
        <f>D86+D87+D88+D89+D90</f>
        <v>2.7312499999999997</v>
      </c>
      <c r="E85" s="247">
        <f t="shared" ref="E85:I85" si="42">E86+E87+E88+E89+E90</f>
        <v>0.14124999999999999</v>
      </c>
      <c r="F85" s="247">
        <f t="shared" si="42"/>
        <v>0</v>
      </c>
      <c r="G85" s="247">
        <f t="shared" si="42"/>
        <v>2.59</v>
      </c>
      <c r="H85" s="247">
        <f t="shared" si="42"/>
        <v>0</v>
      </c>
      <c r="I85" s="247">
        <f t="shared" si="42"/>
        <v>0</v>
      </c>
      <c r="J85" s="240"/>
      <c r="M85" s="242">
        <f t="shared" si="3"/>
        <v>2.7312499999999997</v>
      </c>
      <c r="N85" s="226"/>
      <c r="O85" s="226"/>
      <c r="P85" s="226"/>
      <c r="Q85" s="226"/>
      <c r="R85" s="226"/>
      <c r="S85" s="226"/>
      <c r="T85" s="226"/>
      <c r="U85" s="226"/>
      <c r="V85" s="226"/>
      <c r="W85" s="226"/>
      <c r="X85" s="226"/>
      <c r="Y85" s="226"/>
      <c r="Z85" s="226"/>
      <c r="AA85" s="226"/>
      <c r="AB85" s="226"/>
      <c r="AC85" s="226"/>
      <c r="AD85" s="226"/>
      <c r="AE85" s="226"/>
      <c r="AF85" s="226"/>
      <c r="AG85" s="226"/>
      <c r="AH85" s="226"/>
      <c r="AI85" s="226"/>
      <c r="AJ85" s="226"/>
      <c r="AK85" s="226"/>
      <c r="AL85" s="226"/>
      <c r="AM85" s="226"/>
      <c r="AN85" s="226"/>
      <c r="AO85" s="226"/>
      <c r="AP85" s="226"/>
      <c r="AQ85" s="226"/>
      <c r="AR85" s="226"/>
      <c r="AS85" s="226"/>
      <c r="AT85" s="226"/>
      <c r="AU85" s="226"/>
      <c r="AV85" s="226"/>
      <c r="AW85" s="226"/>
      <c r="AX85" s="226"/>
      <c r="AY85" s="226"/>
      <c r="AZ85" s="226"/>
      <c r="BA85" s="226"/>
      <c r="BB85" s="226"/>
      <c r="BC85" s="226"/>
      <c r="BD85" s="226"/>
      <c r="BE85" s="226"/>
      <c r="BF85" s="226"/>
      <c r="BG85" s="226"/>
      <c r="BH85" s="226"/>
      <c r="BI85" s="226"/>
      <c r="BJ85" s="226"/>
      <c r="BK85" s="226"/>
      <c r="BL85" s="226"/>
      <c r="BM85" s="226"/>
      <c r="BN85" s="226"/>
      <c r="BO85" s="226"/>
      <c r="BP85" s="226"/>
      <c r="BQ85" s="226"/>
      <c r="BR85" s="226"/>
      <c r="BS85" s="226"/>
      <c r="BT85" s="226"/>
      <c r="BU85" s="226"/>
      <c r="BV85" s="226"/>
      <c r="BW85" s="226"/>
      <c r="BX85" s="226"/>
      <c r="BY85" s="226"/>
      <c r="BZ85" s="226"/>
      <c r="CA85" s="226"/>
      <c r="CB85" s="226"/>
      <c r="CC85" s="235"/>
    </row>
    <row r="86" spans="1:81" s="233" customFormat="1" ht="74.25" customHeight="1">
      <c r="A86" s="537"/>
      <c r="B86" s="580"/>
      <c r="C86" s="236">
        <v>2016</v>
      </c>
      <c r="D86" s="247">
        <f>E86+F86+G86+H86+I86</f>
        <v>2.7312499999999997</v>
      </c>
      <c r="E86" s="255">
        <v>0.14124999999999999</v>
      </c>
      <c r="F86" s="255">
        <v>0</v>
      </c>
      <c r="G86" s="255">
        <v>2.59</v>
      </c>
      <c r="H86" s="256">
        <v>0</v>
      </c>
      <c r="I86" s="256">
        <v>0</v>
      </c>
      <c r="J86" s="240"/>
      <c r="M86" s="242">
        <f t="shared" si="3"/>
        <v>2.7312499999999997</v>
      </c>
      <c r="N86" s="226"/>
      <c r="O86" s="226"/>
      <c r="P86" s="226"/>
      <c r="Q86" s="226"/>
      <c r="R86" s="226"/>
      <c r="S86" s="226"/>
      <c r="T86" s="226"/>
      <c r="U86" s="226"/>
      <c r="V86" s="226"/>
      <c r="W86" s="226"/>
      <c r="X86" s="226"/>
      <c r="Y86" s="226"/>
      <c r="Z86" s="226"/>
      <c r="AA86" s="226"/>
      <c r="AB86" s="226"/>
      <c r="AC86" s="226"/>
      <c r="AD86" s="226"/>
      <c r="AE86" s="226"/>
      <c r="AF86" s="226"/>
      <c r="AG86" s="226"/>
      <c r="AH86" s="226"/>
      <c r="AI86" s="226"/>
      <c r="AJ86" s="226"/>
      <c r="AK86" s="226"/>
      <c r="AL86" s="226"/>
      <c r="AM86" s="226"/>
      <c r="AN86" s="226"/>
      <c r="AO86" s="226"/>
      <c r="AP86" s="226"/>
      <c r="AQ86" s="226"/>
      <c r="AR86" s="226"/>
      <c r="AS86" s="226"/>
      <c r="AT86" s="226"/>
      <c r="AU86" s="226"/>
      <c r="AV86" s="226"/>
      <c r="AW86" s="226"/>
      <c r="AX86" s="226"/>
      <c r="AY86" s="226"/>
      <c r="AZ86" s="226"/>
      <c r="BA86" s="226"/>
      <c r="BB86" s="226"/>
      <c r="BC86" s="226"/>
      <c r="BD86" s="226"/>
      <c r="BE86" s="226"/>
      <c r="BF86" s="226"/>
      <c r="BG86" s="226"/>
      <c r="BH86" s="226"/>
      <c r="BI86" s="226"/>
      <c r="BJ86" s="226"/>
      <c r="BK86" s="226"/>
      <c r="BL86" s="226"/>
      <c r="BM86" s="226"/>
      <c r="BN86" s="226"/>
      <c r="BO86" s="226"/>
      <c r="BP86" s="226"/>
      <c r="BQ86" s="226"/>
      <c r="BR86" s="226"/>
      <c r="BS86" s="226"/>
      <c r="BT86" s="226"/>
      <c r="BU86" s="226"/>
      <c r="BV86" s="226"/>
      <c r="BW86" s="226"/>
      <c r="BX86" s="226"/>
      <c r="BY86" s="226"/>
      <c r="BZ86" s="226"/>
      <c r="CA86" s="226"/>
      <c r="CB86" s="226"/>
      <c r="CC86" s="235"/>
    </row>
    <row r="87" spans="1:81" s="233" customFormat="1" ht="65.25" hidden="1" customHeight="1">
      <c r="A87" s="537"/>
      <c r="B87" s="580"/>
      <c r="C87" s="236">
        <v>2017</v>
      </c>
      <c r="D87" s="247">
        <f>E87+F87+G87+H87+I87</f>
        <v>0</v>
      </c>
      <c r="E87" s="150">
        <v>0</v>
      </c>
      <c r="F87" s="150">
        <v>0</v>
      </c>
      <c r="G87" s="150">
        <v>0</v>
      </c>
      <c r="H87" s="247">
        <v>0</v>
      </c>
      <c r="I87" s="247">
        <v>0</v>
      </c>
      <c r="J87" s="240"/>
      <c r="M87" s="242"/>
      <c r="N87" s="226"/>
      <c r="O87" s="226"/>
      <c r="P87" s="226"/>
      <c r="Q87" s="226"/>
      <c r="R87" s="226"/>
      <c r="S87" s="226"/>
      <c r="T87" s="226"/>
      <c r="U87" s="226"/>
      <c r="V87" s="226"/>
      <c r="W87" s="226"/>
      <c r="X87" s="226"/>
      <c r="Y87" s="226"/>
      <c r="Z87" s="226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Y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  <c r="BX87" s="226"/>
      <c r="BY87" s="226"/>
      <c r="BZ87" s="226"/>
      <c r="CA87" s="226"/>
      <c r="CB87" s="226"/>
      <c r="CC87" s="235"/>
    </row>
    <row r="88" spans="1:81" s="233" customFormat="1" ht="33" hidden="1" customHeight="1">
      <c r="A88" s="538"/>
      <c r="B88" s="581"/>
      <c r="C88" s="294">
        <v>2018</v>
      </c>
      <c r="D88" s="247">
        <f t="shared" ref="D88:D90" si="43">E88+F88+G88+H88+I88</f>
        <v>0</v>
      </c>
      <c r="E88" s="150">
        <v>0</v>
      </c>
      <c r="F88" s="150">
        <v>0</v>
      </c>
      <c r="G88" s="150">
        <v>0</v>
      </c>
      <c r="H88" s="247">
        <v>0</v>
      </c>
      <c r="I88" s="247">
        <v>0</v>
      </c>
      <c r="J88" s="240"/>
      <c r="M88" s="242"/>
      <c r="N88" s="226"/>
      <c r="O88" s="226"/>
      <c r="P88" s="226"/>
      <c r="Q88" s="226"/>
      <c r="R88" s="226"/>
      <c r="S88" s="226"/>
      <c r="T88" s="226"/>
      <c r="U88" s="226"/>
      <c r="V88" s="226"/>
      <c r="W88" s="226"/>
      <c r="X88" s="226"/>
      <c r="Y88" s="226"/>
      <c r="Z88" s="226"/>
      <c r="AA88" s="226"/>
      <c r="AB88" s="226"/>
      <c r="AC88" s="226"/>
      <c r="AD88" s="226"/>
      <c r="AE88" s="226"/>
      <c r="AF88" s="226"/>
      <c r="AG88" s="226"/>
      <c r="AH88" s="226"/>
      <c r="AI88" s="226"/>
      <c r="AJ88" s="226"/>
      <c r="AK88" s="226"/>
      <c r="AL88" s="226"/>
      <c r="AM88" s="226"/>
      <c r="AN88" s="226"/>
      <c r="AO88" s="226"/>
      <c r="AP88" s="226"/>
      <c r="AQ88" s="226"/>
      <c r="AR88" s="226"/>
      <c r="AS88" s="226"/>
      <c r="AT88" s="226"/>
      <c r="AU88" s="226"/>
      <c r="AV88" s="226"/>
      <c r="AW88" s="226"/>
      <c r="AX88" s="226"/>
      <c r="AY88" s="226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  <c r="BX88" s="226"/>
      <c r="BY88" s="226"/>
      <c r="BZ88" s="226"/>
      <c r="CA88" s="226"/>
      <c r="CB88" s="226"/>
      <c r="CC88" s="235"/>
    </row>
    <row r="89" spans="1:81" s="233" customFormat="1" ht="29.25" hidden="1" customHeight="1">
      <c r="A89" s="538"/>
      <c r="B89" s="581"/>
      <c r="C89" s="294">
        <v>2019</v>
      </c>
      <c r="D89" s="247">
        <f t="shared" si="43"/>
        <v>0</v>
      </c>
      <c r="E89" s="150">
        <v>0</v>
      </c>
      <c r="F89" s="150">
        <v>0</v>
      </c>
      <c r="G89" s="150">
        <v>0</v>
      </c>
      <c r="H89" s="247">
        <v>0</v>
      </c>
      <c r="I89" s="247">
        <v>0</v>
      </c>
      <c r="J89" s="240"/>
      <c r="M89" s="242"/>
      <c r="N89" s="226"/>
      <c r="O89" s="226"/>
      <c r="P89" s="226"/>
      <c r="Q89" s="226"/>
      <c r="R89" s="226"/>
      <c r="S89" s="226"/>
      <c r="T89" s="226"/>
      <c r="U89" s="226"/>
      <c r="V89" s="226"/>
      <c r="W89" s="226"/>
      <c r="X89" s="226"/>
      <c r="Y89" s="226"/>
      <c r="Z89" s="226"/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Y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  <c r="BX89" s="226"/>
      <c r="BY89" s="226"/>
      <c r="BZ89" s="226"/>
      <c r="CA89" s="226"/>
      <c r="CB89" s="226"/>
      <c r="CC89" s="235"/>
    </row>
    <row r="90" spans="1:81" s="233" customFormat="1" ht="29.25" hidden="1" customHeight="1">
      <c r="A90" s="539"/>
      <c r="B90" s="582"/>
      <c r="C90" s="294">
        <v>2020</v>
      </c>
      <c r="D90" s="247">
        <f t="shared" si="43"/>
        <v>0</v>
      </c>
      <c r="E90" s="150">
        <v>0</v>
      </c>
      <c r="F90" s="150">
        <v>0</v>
      </c>
      <c r="G90" s="150">
        <v>0</v>
      </c>
      <c r="H90" s="247">
        <v>0</v>
      </c>
      <c r="I90" s="247">
        <v>0</v>
      </c>
      <c r="J90" s="240"/>
      <c r="M90" s="242"/>
      <c r="N90" s="226"/>
      <c r="O90" s="226"/>
      <c r="P90" s="226"/>
      <c r="Q90" s="226"/>
      <c r="R90" s="226"/>
      <c r="S90" s="226"/>
      <c r="T90" s="226"/>
      <c r="U90" s="226"/>
      <c r="V90" s="226"/>
      <c r="W90" s="226"/>
      <c r="X90" s="226"/>
      <c r="Y90" s="226"/>
      <c r="Z90" s="226"/>
      <c r="AA90" s="226"/>
      <c r="AB90" s="226"/>
      <c r="AC90" s="226"/>
      <c r="AD90" s="226"/>
      <c r="AE90" s="226"/>
      <c r="AF90" s="226"/>
      <c r="AG90" s="226"/>
      <c r="AH90" s="226"/>
      <c r="AI90" s="226"/>
      <c r="AJ90" s="226"/>
      <c r="AK90" s="226"/>
      <c r="AL90" s="226"/>
      <c r="AM90" s="226"/>
      <c r="AN90" s="226"/>
      <c r="AO90" s="226"/>
      <c r="AP90" s="226"/>
      <c r="AQ90" s="226"/>
      <c r="AR90" s="226"/>
      <c r="AS90" s="226"/>
      <c r="AT90" s="226"/>
      <c r="AU90" s="226"/>
      <c r="AV90" s="226"/>
      <c r="AW90" s="226"/>
      <c r="AX90" s="226"/>
      <c r="AY90" s="226"/>
      <c r="AZ90" s="226"/>
      <c r="BA90" s="226"/>
      <c r="BB90" s="226"/>
      <c r="BC90" s="226"/>
      <c r="BD90" s="226"/>
      <c r="BE90" s="226"/>
      <c r="BF90" s="226"/>
      <c r="BG90" s="226"/>
      <c r="BH90" s="226"/>
      <c r="BI90" s="226"/>
      <c r="BJ90" s="226"/>
      <c r="BK90" s="226"/>
      <c r="BL90" s="226"/>
      <c r="BM90" s="226"/>
      <c r="BN90" s="226"/>
      <c r="BO90" s="226"/>
      <c r="BP90" s="226"/>
      <c r="BQ90" s="226"/>
      <c r="BR90" s="226"/>
      <c r="BS90" s="226"/>
      <c r="BT90" s="226"/>
      <c r="BU90" s="226"/>
      <c r="BV90" s="226"/>
      <c r="BW90" s="226"/>
      <c r="BX90" s="226"/>
      <c r="BY90" s="226"/>
      <c r="BZ90" s="226"/>
      <c r="CA90" s="226"/>
      <c r="CB90" s="226"/>
      <c r="CC90" s="235"/>
    </row>
    <row r="91" spans="1:81" s="245" customFormat="1">
      <c r="A91" s="556" t="s">
        <v>324</v>
      </c>
      <c r="B91" s="608" t="s">
        <v>927</v>
      </c>
      <c r="C91" s="238" t="s">
        <v>19</v>
      </c>
      <c r="D91" s="248">
        <f>D92+D93+D94+D95+D96</f>
        <v>209.33591999999999</v>
      </c>
      <c r="E91" s="248">
        <f t="shared" ref="E91:I91" si="44">E92+E93+E94+E95+E96</f>
        <v>209.33591999999999</v>
      </c>
      <c r="F91" s="248">
        <f t="shared" si="44"/>
        <v>0</v>
      </c>
      <c r="G91" s="248">
        <f t="shared" si="44"/>
        <v>0</v>
      </c>
      <c r="H91" s="248">
        <f t="shared" si="44"/>
        <v>0</v>
      </c>
      <c r="I91" s="248">
        <f t="shared" si="44"/>
        <v>0</v>
      </c>
      <c r="J91" s="240">
        <f t="shared" si="9"/>
        <v>209.33591999999999</v>
      </c>
      <c r="M91" s="242">
        <f t="shared" si="3"/>
        <v>209.33591999999999</v>
      </c>
      <c r="N91" s="243"/>
      <c r="O91" s="243"/>
      <c r="P91" s="243"/>
      <c r="Q91" s="243"/>
      <c r="R91" s="243"/>
      <c r="S91" s="243"/>
      <c r="T91" s="243"/>
      <c r="U91" s="243"/>
      <c r="V91" s="243"/>
      <c r="W91" s="243"/>
      <c r="X91" s="243"/>
      <c r="Y91" s="243"/>
      <c r="Z91" s="243"/>
      <c r="AA91" s="243"/>
      <c r="AB91" s="243"/>
      <c r="AC91" s="243"/>
      <c r="AD91" s="243"/>
      <c r="AE91" s="243"/>
      <c r="AF91" s="243"/>
      <c r="AG91" s="243"/>
      <c r="AH91" s="243"/>
      <c r="AI91" s="243"/>
      <c r="AJ91" s="243"/>
      <c r="AK91" s="243"/>
      <c r="AL91" s="243"/>
      <c r="AM91" s="243"/>
      <c r="AN91" s="243"/>
      <c r="AO91" s="243"/>
      <c r="AP91" s="243"/>
      <c r="AQ91" s="243"/>
      <c r="AR91" s="243"/>
      <c r="AS91" s="243"/>
      <c r="AT91" s="243"/>
      <c r="AU91" s="243"/>
      <c r="AV91" s="243"/>
      <c r="AW91" s="243"/>
      <c r="AX91" s="243"/>
      <c r="AY91" s="243"/>
      <c r="AZ91" s="243"/>
      <c r="BA91" s="243"/>
      <c r="BB91" s="243"/>
      <c r="BC91" s="243"/>
      <c r="BD91" s="243"/>
      <c r="BE91" s="243"/>
      <c r="BF91" s="243"/>
      <c r="BG91" s="243"/>
      <c r="BH91" s="243"/>
      <c r="BI91" s="243"/>
      <c r="BJ91" s="243"/>
      <c r="BK91" s="243"/>
      <c r="BL91" s="243"/>
      <c r="BM91" s="243"/>
      <c r="BN91" s="243"/>
      <c r="BO91" s="243"/>
      <c r="BP91" s="243"/>
      <c r="BQ91" s="243"/>
      <c r="BR91" s="243"/>
      <c r="BS91" s="243"/>
      <c r="BT91" s="243"/>
      <c r="BU91" s="243"/>
      <c r="BV91" s="243"/>
      <c r="BW91" s="243"/>
      <c r="BX91" s="243"/>
      <c r="BY91" s="243"/>
      <c r="BZ91" s="243"/>
      <c r="CA91" s="243"/>
      <c r="CB91" s="243"/>
      <c r="CC91" s="244"/>
    </row>
    <row r="92" spans="1:81" s="245" customFormat="1">
      <c r="A92" s="557"/>
      <c r="B92" s="609"/>
      <c r="C92" s="238">
        <v>2016</v>
      </c>
      <c r="D92" s="239">
        <f t="shared" ref="D92:I93" si="45">D98+D104</f>
        <v>41.377119999999998</v>
      </c>
      <c r="E92" s="149">
        <f t="shared" si="45"/>
        <v>41.377119999999998</v>
      </c>
      <c r="F92" s="149">
        <f t="shared" si="45"/>
        <v>0</v>
      </c>
      <c r="G92" s="149">
        <f t="shared" si="45"/>
        <v>0</v>
      </c>
      <c r="H92" s="239">
        <f t="shared" si="45"/>
        <v>0</v>
      </c>
      <c r="I92" s="239">
        <f t="shared" si="45"/>
        <v>0</v>
      </c>
      <c r="J92" s="240">
        <f t="shared" si="9"/>
        <v>41.377119999999998</v>
      </c>
      <c r="M92" s="242">
        <f t="shared" si="3"/>
        <v>41.377119999999998</v>
      </c>
      <c r="N92" s="243"/>
      <c r="O92" s="243"/>
      <c r="P92" s="243"/>
      <c r="Q92" s="243"/>
      <c r="R92" s="243"/>
      <c r="S92" s="243"/>
      <c r="T92" s="243"/>
      <c r="U92" s="243"/>
      <c r="V92" s="243"/>
      <c r="W92" s="243"/>
      <c r="X92" s="243"/>
      <c r="Y92" s="243"/>
      <c r="Z92" s="243"/>
      <c r="AA92" s="243"/>
      <c r="AB92" s="243"/>
      <c r="AC92" s="243"/>
      <c r="AD92" s="243"/>
      <c r="AE92" s="243"/>
      <c r="AF92" s="243"/>
      <c r="AG92" s="243"/>
      <c r="AH92" s="243"/>
      <c r="AI92" s="243"/>
      <c r="AJ92" s="243"/>
      <c r="AK92" s="243"/>
      <c r="AL92" s="243"/>
      <c r="AM92" s="243"/>
      <c r="AN92" s="243"/>
      <c r="AO92" s="243"/>
      <c r="AP92" s="243"/>
      <c r="AQ92" s="243"/>
      <c r="AR92" s="243"/>
      <c r="AS92" s="243"/>
      <c r="AT92" s="243"/>
      <c r="AU92" s="243"/>
      <c r="AV92" s="243"/>
      <c r="AW92" s="243"/>
      <c r="AX92" s="243"/>
      <c r="AY92" s="243"/>
      <c r="AZ92" s="243"/>
      <c r="BA92" s="243"/>
      <c r="BB92" s="243"/>
      <c r="BC92" s="243"/>
      <c r="BD92" s="243"/>
      <c r="BE92" s="243"/>
      <c r="BF92" s="243"/>
      <c r="BG92" s="243"/>
      <c r="BH92" s="243"/>
      <c r="BI92" s="243"/>
      <c r="BJ92" s="243"/>
      <c r="BK92" s="243"/>
      <c r="BL92" s="243"/>
      <c r="BM92" s="243"/>
      <c r="BN92" s="243"/>
      <c r="BO92" s="243"/>
      <c r="BP92" s="243"/>
      <c r="BQ92" s="243"/>
      <c r="BR92" s="243"/>
      <c r="BS92" s="243"/>
      <c r="BT92" s="243"/>
      <c r="BU92" s="243"/>
      <c r="BV92" s="243"/>
      <c r="BW92" s="243"/>
      <c r="BX92" s="243"/>
      <c r="BY92" s="243"/>
      <c r="BZ92" s="243"/>
      <c r="CA92" s="243"/>
      <c r="CB92" s="243"/>
      <c r="CC92" s="244"/>
    </row>
    <row r="93" spans="1:81" s="245" customFormat="1">
      <c r="A93" s="557"/>
      <c r="B93" s="609"/>
      <c r="C93" s="238">
        <v>2017</v>
      </c>
      <c r="D93" s="239">
        <f t="shared" si="45"/>
        <v>41.044399999999996</v>
      </c>
      <c r="E93" s="149">
        <f t="shared" si="45"/>
        <v>41.044399999999996</v>
      </c>
      <c r="F93" s="149">
        <f t="shared" si="45"/>
        <v>0</v>
      </c>
      <c r="G93" s="149">
        <f t="shared" si="45"/>
        <v>0</v>
      </c>
      <c r="H93" s="239">
        <f t="shared" si="45"/>
        <v>0</v>
      </c>
      <c r="I93" s="239">
        <f t="shared" si="45"/>
        <v>0</v>
      </c>
      <c r="J93" s="240">
        <f t="shared" si="9"/>
        <v>41.044399999999996</v>
      </c>
      <c r="M93" s="242">
        <f t="shared" si="3"/>
        <v>41.044399999999996</v>
      </c>
      <c r="N93" s="243"/>
      <c r="O93" s="243"/>
      <c r="P93" s="243"/>
      <c r="Q93" s="243"/>
      <c r="R93" s="243"/>
      <c r="S93" s="243"/>
      <c r="T93" s="243"/>
      <c r="U93" s="243"/>
      <c r="V93" s="243"/>
      <c r="W93" s="243"/>
      <c r="X93" s="243"/>
      <c r="Y93" s="243"/>
      <c r="Z93" s="243"/>
      <c r="AA93" s="243"/>
      <c r="AB93" s="243"/>
      <c r="AC93" s="243"/>
      <c r="AD93" s="243"/>
      <c r="AE93" s="243"/>
      <c r="AF93" s="243"/>
      <c r="AG93" s="243"/>
      <c r="AH93" s="243"/>
      <c r="AI93" s="243"/>
      <c r="AJ93" s="243"/>
      <c r="AK93" s="243"/>
      <c r="AL93" s="243"/>
      <c r="AM93" s="243"/>
      <c r="AN93" s="243"/>
      <c r="AO93" s="243"/>
      <c r="AP93" s="243"/>
      <c r="AQ93" s="243"/>
      <c r="AR93" s="243"/>
      <c r="AS93" s="243"/>
      <c r="AT93" s="243"/>
      <c r="AU93" s="243"/>
      <c r="AV93" s="243"/>
      <c r="AW93" s="243"/>
      <c r="AX93" s="243"/>
      <c r="AY93" s="243"/>
      <c r="AZ93" s="243"/>
      <c r="BA93" s="243"/>
      <c r="BB93" s="243"/>
      <c r="BC93" s="243"/>
      <c r="BD93" s="243"/>
      <c r="BE93" s="243"/>
      <c r="BF93" s="243"/>
      <c r="BG93" s="243"/>
      <c r="BH93" s="243"/>
      <c r="BI93" s="243"/>
      <c r="BJ93" s="243"/>
      <c r="BK93" s="243"/>
      <c r="BL93" s="243"/>
      <c r="BM93" s="243"/>
      <c r="BN93" s="243"/>
      <c r="BO93" s="243"/>
      <c r="BP93" s="243"/>
      <c r="BQ93" s="243"/>
      <c r="BR93" s="243"/>
      <c r="BS93" s="243"/>
      <c r="BT93" s="243"/>
      <c r="BU93" s="243"/>
      <c r="BV93" s="243"/>
      <c r="BW93" s="243"/>
      <c r="BX93" s="243"/>
      <c r="BY93" s="243"/>
      <c r="BZ93" s="243"/>
      <c r="CA93" s="243"/>
      <c r="CB93" s="243"/>
      <c r="CC93" s="244"/>
    </row>
    <row r="94" spans="1:81" s="245" customFormat="1">
      <c r="A94" s="538"/>
      <c r="B94" s="534"/>
      <c r="C94" s="238">
        <v>2018</v>
      </c>
      <c r="D94" s="239">
        <f t="shared" ref="D94:I96" si="46">D100+D106</f>
        <v>42.286200000000001</v>
      </c>
      <c r="E94" s="149">
        <f t="shared" si="46"/>
        <v>42.286200000000001</v>
      </c>
      <c r="F94" s="149">
        <f t="shared" si="46"/>
        <v>0</v>
      </c>
      <c r="G94" s="149">
        <f t="shared" si="46"/>
        <v>0</v>
      </c>
      <c r="H94" s="239">
        <f t="shared" si="46"/>
        <v>0</v>
      </c>
      <c r="I94" s="239">
        <f t="shared" si="46"/>
        <v>0</v>
      </c>
      <c r="J94" s="240"/>
      <c r="M94" s="242"/>
      <c r="N94" s="243"/>
      <c r="O94" s="243"/>
      <c r="P94" s="243"/>
      <c r="Q94" s="243"/>
      <c r="R94" s="243"/>
      <c r="S94" s="243"/>
      <c r="T94" s="243"/>
      <c r="U94" s="243"/>
      <c r="V94" s="243"/>
      <c r="W94" s="243"/>
      <c r="X94" s="243"/>
      <c r="Y94" s="243"/>
      <c r="Z94" s="243"/>
      <c r="AA94" s="243"/>
      <c r="AB94" s="243"/>
      <c r="AC94" s="243"/>
      <c r="AD94" s="243"/>
      <c r="AE94" s="243"/>
      <c r="AF94" s="243"/>
      <c r="AG94" s="243"/>
      <c r="AH94" s="243"/>
      <c r="AI94" s="243"/>
      <c r="AJ94" s="243"/>
      <c r="AK94" s="243"/>
      <c r="AL94" s="243"/>
      <c r="AM94" s="243"/>
      <c r="AN94" s="243"/>
      <c r="AO94" s="243"/>
      <c r="AP94" s="243"/>
      <c r="AQ94" s="243"/>
      <c r="AR94" s="243"/>
      <c r="AS94" s="243"/>
      <c r="AT94" s="243"/>
      <c r="AU94" s="243"/>
      <c r="AV94" s="243"/>
      <c r="AW94" s="243"/>
      <c r="AX94" s="243"/>
      <c r="AY94" s="243"/>
      <c r="AZ94" s="243"/>
      <c r="BA94" s="243"/>
      <c r="BB94" s="243"/>
      <c r="BC94" s="243"/>
      <c r="BD94" s="243"/>
      <c r="BE94" s="243"/>
      <c r="BF94" s="243"/>
      <c r="BG94" s="243"/>
      <c r="BH94" s="243"/>
      <c r="BI94" s="243"/>
      <c r="BJ94" s="243"/>
      <c r="BK94" s="243"/>
      <c r="BL94" s="243"/>
      <c r="BM94" s="243"/>
      <c r="BN94" s="243"/>
      <c r="BO94" s="243"/>
      <c r="BP94" s="243"/>
      <c r="BQ94" s="243"/>
      <c r="BR94" s="243"/>
      <c r="BS94" s="243"/>
      <c r="BT94" s="243"/>
      <c r="BU94" s="243"/>
      <c r="BV94" s="243"/>
      <c r="BW94" s="243"/>
      <c r="BX94" s="243"/>
      <c r="BY94" s="243"/>
      <c r="BZ94" s="243"/>
      <c r="CA94" s="243"/>
      <c r="CB94" s="243"/>
      <c r="CC94" s="244"/>
    </row>
    <row r="95" spans="1:81" s="245" customFormat="1">
      <c r="A95" s="538"/>
      <c r="B95" s="534"/>
      <c r="C95" s="238">
        <v>2019</v>
      </c>
      <c r="D95" s="239">
        <f t="shared" si="46"/>
        <v>42.314099999999996</v>
      </c>
      <c r="E95" s="149">
        <f t="shared" si="46"/>
        <v>42.314099999999996</v>
      </c>
      <c r="F95" s="149">
        <f t="shared" si="46"/>
        <v>0</v>
      </c>
      <c r="G95" s="149">
        <f t="shared" si="46"/>
        <v>0</v>
      </c>
      <c r="H95" s="239">
        <f t="shared" si="46"/>
        <v>0</v>
      </c>
      <c r="I95" s="239">
        <f t="shared" si="46"/>
        <v>0</v>
      </c>
      <c r="J95" s="240"/>
      <c r="M95" s="242"/>
      <c r="N95" s="243"/>
      <c r="O95" s="243"/>
      <c r="P95" s="243"/>
      <c r="Q95" s="243"/>
      <c r="R95" s="243"/>
      <c r="S95" s="243"/>
      <c r="T95" s="243"/>
      <c r="U95" s="243"/>
      <c r="V95" s="243"/>
      <c r="W95" s="243"/>
      <c r="X95" s="243"/>
      <c r="Y95" s="243"/>
      <c r="Z95" s="243"/>
      <c r="AA95" s="243"/>
      <c r="AB95" s="243"/>
      <c r="AC95" s="243"/>
      <c r="AD95" s="243"/>
      <c r="AE95" s="243"/>
      <c r="AF95" s="243"/>
      <c r="AG95" s="243"/>
      <c r="AH95" s="243"/>
      <c r="AI95" s="243"/>
      <c r="AJ95" s="243"/>
      <c r="AK95" s="243"/>
      <c r="AL95" s="243"/>
      <c r="AM95" s="243"/>
      <c r="AN95" s="243"/>
      <c r="AO95" s="243"/>
      <c r="AP95" s="243"/>
      <c r="AQ95" s="243"/>
      <c r="AR95" s="243"/>
      <c r="AS95" s="243"/>
      <c r="AT95" s="243"/>
      <c r="AU95" s="243"/>
      <c r="AV95" s="243"/>
      <c r="AW95" s="243"/>
      <c r="AX95" s="243"/>
      <c r="AY95" s="243"/>
      <c r="AZ95" s="243"/>
      <c r="BA95" s="243"/>
      <c r="BB95" s="243"/>
      <c r="BC95" s="243"/>
      <c r="BD95" s="243"/>
      <c r="BE95" s="243"/>
      <c r="BF95" s="243"/>
      <c r="BG95" s="243"/>
      <c r="BH95" s="243"/>
      <c r="BI95" s="243"/>
      <c r="BJ95" s="243"/>
      <c r="BK95" s="243"/>
      <c r="BL95" s="243"/>
      <c r="BM95" s="243"/>
      <c r="BN95" s="243"/>
      <c r="BO95" s="243"/>
      <c r="BP95" s="243"/>
      <c r="BQ95" s="243"/>
      <c r="BR95" s="243"/>
      <c r="BS95" s="243"/>
      <c r="BT95" s="243"/>
      <c r="BU95" s="243"/>
      <c r="BV95" s="243"/>
      <c r="BW95" s="243"/>
      <c r="BX95" s="243"/>
      <c r="BY95" s="243"/>
      <c r="BZ95" s="243"/>
      <c r="CA95" s="243"/>
      <c r="CB95" s="243"/>
      <c r="CC95" s="244"/>
    </row>
    <row r="96" spans="1:81" s="245" customFormat="1">
      <c r="A96" s="539"/>
      <c r="B96" s="535"/>
      <c r="C96" s="238">
        <v>2020</v>
      </c>
      <c r="D96" s="239">
        <f t="shared" si="46"/>
        <v>42.314099999999996</v>
      </c>
      <c r="E96" s="149">
        <f t="shared" si="46"/>
        <v>42.314099999999996</v>
      </c>
      <c r="F96" s="149">
        <f t="shared" si="46"/>
        <v>0</v>
      </c>
      <c r="G96" s="149">
        <f t="shared" si="46"/>
        <v>0</v>
      </c>
      <c r="H96" s="239">
        <f t="shared" si="46"/>
        <v>0</v>
      </c>
      <c r="I96" s="239">
        <f t="shared" si="46"/>
        <v>0</v>
      </c>
      <c r="J96" s="240"/>
      <c r="M96" s="242"/>
      <c r="N96" s="243"/>
      <c r="O96" s="243"/>
      <c r="P96" s="243"/>
      <c r="Q96" s="243"/>
      <c r="R96" s="243"/>
      <c r="S96" s="243"/>
      <c r="T96" s="243"/>
      <c r="U96" s="243"/>
      <c r="V96" s="243"/>
      <c r="W96" s="243"/>
      <c r="X96" s="243"/>
      <c r="Y96" s="243"/>
      <c r="Z96" s="243"/>
      <c r="AA96" s="243"/>
      <c r="AB96" s="243"/>
      <c r="AC96" s="243"/>
      <c r="AD96" s="243"/>
      <c r="AE96" s="243"/>
      <c r="AF96" s="243"/>
      <c r="AG96" s="243"/>
      <c r="AH96" s="243"/>
      <c r="AI96" s="243"/>
      <c r="AJ96" s="243"/>
      <c r="AK96" s="243"/>
      <c r="AL96" s="243"/>
      <c r="AM96" s="243"/>
      <c r="AN96" s="243"/>
      <c r="AO96" s="243"/>
      <c r="AP96" s="243"/>
      <c r="AQ96" s="243"/>
      <c r="AR96" s="243"/>
      <c r="AS96" s="243"/>
      <c r="AT96" s="243"/>
      <c r="AU96" s="243"/>
      <c r="AV96" s="243"/>
      <c r="AW96" s="243"/>
      <c r="AX96" s="243"/>
      <c r="AY96" s="243"/>
      <c r="AZ96" s="243"/>
      <c r="BA96" s="243"/>
      <c r="BB96" s="243"/>
      <c r="BC96" s="243"/>
      <c r="BD96" s="243"/>
      <c r="BE96" s="243"/>
      <c r="BF96" s="243"/>
      <c r="BG96" s="243"/>
      <c r="BH96" s="243"/>
      <c r="BI96" s="243"/>
      <c r="BJ96" s="243"/>
      <c r="BK96" s="243"/>
      <c r="BL96" s="243"/>
      <c r="BM96" s="243"/>
      <c r="BN96" s="243"/>
      <c r="BO96" s="243"/>
      <c r="BP96" s="243"/>
      <c r="BQ96" s="243"/>
      <c r="BR96" s="243"/>
      <c r="BS96" s="243"/>
      <c r="BT96" s="243"/>
      <c r="BU96" s="243"/>
      <c r="BV96" s="243"/>
      <c r="BW96" s="243"/>
      <c r="BX96" s="243"/>
      <c r="BY96" s="243"/>
      <c r="BZ96" s="243"/>
      <c r="CA96" s="243"/>
      <c r="CB96" s="243"/>
      <c r="CC96" s="244"/>
    </row>
    <row r="97" spans="1:81" s="233" customFormat="1">
      <c r="A97" s="536" t="s">
        <v>325</v>
      </c>
      <c r="B97" s="579" t="s">
        <v>814</v>
      </c>
      <c r="C97" s="238" t="s">
        <v>19</v>
      </c>
      <c r="D97" s="249">
        <f>D98+D99+D100+D101+D102</f>
        <v>209.09397999999999</v>
      </c>
      <c r="E97" s="249">
        <f t="shared" ref="E97:I97" si="47">E98+E99+E100+E101+E102</f>
        <v>209.09397999999999</v>
      </c>
      <c r="F97" s="249">
        <f t="shared" si="47"/>
        <v>0</v>
      </c>
      <c r="G97" s="249">
        <f t="shared" si="47"/>
        <v>0</v>
      </c>
      <c r="H97" s="249">
        <f t="shared" si="47"/>
        <v>0</v>
      </c>
      <c r="I97" s="249">
        <f t="shared" si="47"/>
        <v>0</v>
      </c>
      <c r="J97" s="240">
        <f t="shared" si="9"/>
        <v>209.09397999999999</v>
      </c>
      <c r="M97" s="242">
        <f t="shared" si="3"/>
        <v>209.09397999999999</v>
      </c>
      <c r="N97" s="226"/>
      <c r="O97" s="226"/>
      <c r="P97" s="226"/>
      <c r="Q97" s="226"/>
      <c r="R97" s="226"/>
      <c r="S97" s="226"/>
      <c r="T97" s="226"/>
      <c r="U97" s="226"/>
      <c r="V97" s="226"/>
      <c r="W97" s="226"/>
      <c r="X97" s="226"/>
      <c r="Y97" s="226"/>
      <c r="Z97" s="226"/>
      <c r="AA97" s="226"/>
      <c r="AB97" s="226"/>
      <c r="AC97" s="226"/>
      <c r="AD97" s="226"/>
      <c r="AE97" s="226"/>
      <c r="AF97" s="226"/>
      <c r="AG97" s="226"/>
      <c r="AH97" s="226"/>
      <c r="AI97" s="226"/>
      <c r="AJ97" s="226"/>
      <c r="AK97" s="226"/>
      <c r="AL97" s="226"/>
      <c r="AM97" s="226"/>
      <c r="AN97" s="226"/>
      <c r="AO97" s="226"/>
      <c r="AP97" s="226"/>
      <c r="AQ97" s="226"/>
      <c r="AR97" s="226"/>
      <c r="AS97" s="226"/>
      <c r="AT97" s="226"/>
      <c r="AU97" s="226"/>
      <c r="AV97" s="226"/>
      <c r="AW97" s="226"/>
      <c r="AX97" s="226"/>
      <c r="AY97" s="226"/>
      <c r="AZ97" s="226"/>
      <c r="BA97" s="226"/>
      <c r="BB97" s="226"/>
      <c r="BC97" s="226"/>
      <c r="BD97" s="226"/>
      <c r="BE97" s="226"/>
      <c r="BF97" s="226"/>
      <c r="BG97" s="226"/>
      <c r="BH97" s="226"/>
      <c r="BI97" s="226"/>
      <c r="BJ97" s="226"/>
      <c r="BK97" s="226"/>
      <c r="BL97" s="226"/>
      <c r="BM97" s="226"/>
      <c r="BN97" s="226"/>
      <c r="BO97" s="226"/>
      <c r="BP97" s="226"/>
      <c r="BQ97" s="226"/>
      <c r="BR97" s="226"/>
      <c r="BS97" s="226"/>
      <c r="BT97" s="226"/>
      <c r="BU97" s="226"/>
      <c r="BV97" s="226"/>
      <c r="BW97" s="226"/>
      <c r="BX97" s="226"/>
      <c r="BY97" s="226"/>
      <c r="BZ97" s="226"/>
      <c r="CA97" s="226"/>
      <c r="CB97" s="226"/>
      <c r="CC97" s="235"/>
    </row>
    <row r="98" spans="1:81" s="233" customFormat="1">
      <c r="A98" s="537"/>
      <c r="B98" s="580"/>
      <c r="C98" s="236">
        <v>2016</v>
      </c>
      <c r="D98" s="247">
        <f>E98+F98+G98+H98+I98</f>
        <v>41.27158</v>
      </c>
      <c r="E98" s="152">
        <v>41.27158</v>
      </c>
      <c r="F98" s="152">
        <v>0</v>
      </c>
      <c r="G98" s="152">
        <v>0</v>
      </c>
      <c r="H98" s="251">
        <v>0</v>
      </c>
      <c r="I98" s="251">
        <v>0</v>
      </c>
      <c r="J98" s="240">
        <f t="shared" si="9"/>
        <v>41.27158</v>
      </c>
      <c r="M98" s="242">
        <f t="shared" si="3"/>
        <v>41.27158</v>
      </c>
      <c r="N98" s="226"/>
      <c r="O98" s="226"/>
      <c r="P98" s="226"/>
      <c r="Q98" s="226"/>
      <c r="R98" s="226"/>
      <c r="S98" s="226"/>
      <c r="T98" s="226"/>
      <c r="U98" s="226"/>
      <c r="V98" s="226"/>
      <c r="W98" s="226"/>
      <c r="X98" s="226"/>
      <c r="Y98" s="226"/>
      <c r="Z98" s="226"/>
      <c r="AA98" s="226"/>
      <c r="AB98" s="226"/>
      <c r="AC98" s="226"/>
      <c r="AD98" s="226"/>
      <c r="AE98" s="226"/>
      <c r="AF98" s="226"/>
      <c r="AG98" s="226"/>
      <c r="AH98" s="226"/>
      <c r="AI98" s="226"/>
      <c r="AJ98" s="226"/>
      <c r="AK98" s="226"/>
      <c r="AL98" s="226"/>
      <c r="AM98" s="226"/>
      <c r="AN98" s="226"/>
      <c r="AO98" s="226"/>
      <c r="AP98" s="226"/>
      <c r="AQ98" s="226"/>
      <c r="AR98" s="226"/>
      <c r="AS98" s="226"/>
      <c r="AT98" s="226"/>
      <c r="AU98" s="226"/>
      <c r="AV98" s="226"/>
      <c r="AW98" s="226"/>
      <c r="AX98" s="226"/>
      <c r="AY98" s="226"/>
      <c r="AZ98" s="226"/>
      <c r="BA98" s="226"/>
      <c r="BB98" s="226"/>
      <c r="BC98" s="226"/>
      <c r="BD98" s="226"/>
      <c r="BE98" s="226"/>
      <c r="BF98" s="226"/>
      <c r="BG98" s="226"/>
      <c r="BH98" s="226"/>
      <c r="BI98" s="226"/>
      <c r="BJ98" s="226"/>
      <c r="BK98" s="226"/>
      <c r="BL98" s="226"/>
      <c r="BM98" s="226"/>
      <c r="BN98" s="226"/>
      <c r="BO98" s="226"/>
      <c r="BP98" s="226"/>
      <c r="BQ98" s="226"/>
      <c r="BR98" s="226"/>
      <c r="BS98" s="226"/>
      <c r="BT98" s="226"/>
      <c r="BU98" s="226"/>
      <c r="BV98" s="226"/>
      <c r="BW98" s="226"/>
      <c r="BX98" s="226"/>
      <c r="BY98" s="226"/>
      <c r="BZ98" s="226"/>
      <c r="CA98" s="226"/>
      <c r="CB98" s="226"/>
      <c r="CC98" s="235"/>
    </row>
    <row r="99" spans="1:81" s="233" customFormat="1">
      <c r="A99" s="537"/>
      <c r="B99" s="580"/>
      <c r="C99" s="236">
        <v>2017</v>
      </c>
      <c r="D99" s="247">
        <f>E99+F99+G99+H99+I99</f>
        <v>40.973399999999998</v>
      </c>
      <c r="E99" s="152">
        <v>40.973399999999998</v>
      </c>
      <c r="F99" s="152">
        <v>0</v>
      </c>
      <c r="G99" s="152">
        <v>0</v>
      </c>
      <c r="H99" s="251">
        <v>0</v>
      </c>
      <c r="I99" s="251">
        <v>0</v>
      </c>
      <c r="J99" s="240">
        <f t="shared" si="9"/>
        <v>40.973399999999998</v>
      </c>
      <c r="M99" s="242">
        <f t="shared" si="3"/>
        <v>40.973399999999998</v>
      </c>
      <c r="N99" s="226"/>
      <c r="O99" s="226"/>
      <c r="P99" s="226"/>
      <c r="Q99" s="226"/>
      <c r="R99" s="226"/>
      <c r="S99" s="226"/>
      <c r="T99" s="226"/>
      <c r="U99" s="226"/>
      <c r="V99" s="226"/>
      <c r="W99" s="226"/>
      <c r="X99" s="226"/>
      <c r="Y99" s="226"/>
      <c r="Z99" s="226"/>
      <c r="AA99" s="226"/>
      <c r="AB99" s="226"/>
      <c r="AC99" s="226"/>
      <c r="AD99" s="226"/>
      <c r="AE99" s="226"/>
      <c r="AF99" s="226"/>
      <c r="AG99" s="226"/>
      <c r="AH99" s="226"/>
      <c r="AI99" s="226"/>
      <c r="AJ99" s="226"/>
      <c r="AK99" s="226"/>
      <c r="AL99" s="226"/>
      <c r="AM99" s="226"/>
      <c r="AN99" s="226"/>
      <c r="AO99" s="226"/>
      <c r="AP99" s="226"/>
      <c r="AQ99" s="226"/>
      <c r="AR99" s="226"/>
      <c r="AS99" s="226"/>
      <c r="AT99" s="226"/>
      <c r="AU99" s="226"/>
      <c r="AV99" s="226"/>
      <c r="AW99" s="226"/>
      <c r="AX99" s="226"/>
      <c r="AY99" s="226"/>
      <c r="AZ99" s="226"/>
      <c r="BA99" s="226"/>
      <c r="BB99" s="226"/>
      <c r="BC99" s="226"/>
      <c r="BD99" s="226"/>
      <c r="BE99" s="226"/>
      <c r="BF99" s="226"/>
      <c r="BG99" s="226"/>
      <c r="BH99" s="226"/>
      <c r="BI99" s="226"/>
      <c r="BJ99" s="226"/>
      <c r="BK99" s="226"/>
      <c r="BL99" s="226"/>
      <c r="BM99" s="226"/>
      <c r="BN99" s="226"/>
      <c r="BO99" s="226"/>
      <c r="BP99" s="226"/>
      <c r="BQ99" s="226"/>
      <c r="BR99" s="226"/>
      <c r="BS99" s="226"/>
      <c r="BT99" s="226"/>
      <c r="BU99" s="226"/>
      <c r="BV99" s="226"/>
      <c r="BW99" s="226"/>
      <c r="BX99" s="226"/>
      <c r="BY99" s="226"/>
      <c r="BZ99" s="226"/>
      <c r="CA99" s="226"/>
      <c r="CB99" s="226"/>
      <c r="CC99" s="235"/>
    </row>
    <row r="100" spans="1:81" s="233" customFormat="1">
      <c r="A100" s="538"/>
      <c r="B100" s="581"/>
      <c r="C100" s="294">
        <v>2018</v>
      </c>
      <c r="D100" s="247">
        <f t="shared" ref="D100:D102" si="48">E100+F100+G100+H100+I100</f>
        <v>42.241599999999998</v>
      </c>
      <c r="E100" s="152">
        <v>42.241599999999998</v>
      </c>
      <c r="F100" s="152">
        <v>0</v>
      </c>
      <c r="G100" s="152">
        <v>0</v>
      </c>
      <c r="H100" s="251">
        <v>0</v>
      </c>
      <c r="I100" s="251">
        <v>0</v>
      </c>
      <c r="J100" s="240"/>
      <c r="M100" s="242"/>
      <c r="N100" s="226"/>
      <c r="O100" s="226"/>
      <c r="P100" s="226"/>
      <c r="Q100" s="226"/>
      <c r="R100" s="226"/>
      <c r="S100" s="226"/>
      <c r="T100" s="226"/>
      <c r="U100" s="226"/>
      <c r="V100" s="226"/>
      <c r="W100" s="226"/>
      <c r="X100" s="226"/>
      <c r="Y100" s="226"/>
      <c r="Z100" s="226"/>
      <c r="AA100" s="226"/>
      <c r="AB100" s="226"/>
      <c r="AC100" s="226"/>
      <c r="AD100" s="226"/>
      <c r="AE100" s="226"/>
      <c r="AF100" s="226"/>
      <c r="AG100" s="226"/>
      <c r="AH100" s="226"/>
      <c r="AI100" s="226"/>
      <c r="AJ100" s="226"/>
      <c r="AK100" s="226"/>
      <c r="AL100" s="226"/>
      <c r="AM100" s="226"/>
      <c r="AN100" s="226"/>
      <c r="AO100" s="226"/>
      <c r="AP100" s="226"/>
      <c r="AQ100" s="226"/>
      <c r="AR100" s="226"/>
      <c r="AS100" s="226"/>
      <c r="AT100" s="226"/>
      <c r="AU100" s="226"/>
      <c r="AV100" s="226"/>
      <c r="AW100" s="226"/>
      <c r="AX100" s="226"/>
      <c r="AY100" s="226"/>
      <c r="AZ100" s="226"/>
      <c r="BA100" s="226"/>
      <c r="BB100" s="226"/>
      <c r="BC100" s="226"/>
      <c r="BD100" s="226"/>
      <c r="BE100" s="226"/>
      <c r="BF100" s="226"/>
      <c r="BG100" s="226"/>
      <c r="BH100" s="226"/>
      <c r="BI100" s="226"/>
      <c r="BJ100" s="226"/>
      <c r="BK100" s="226"/>
      <c r="BL100" s="226"/>
      <c r="BM100" s="226"/>
      <c r="BN100" s="226"/>
      <c r="BO100" s="226"/>
      <c r="BP100" s="226"/>
      <c r="BQ100" s="226"/>
      <c r="BR100" s="226"/>
      <c r="BS100" s="226"/>
      <c r="BT100" s="226"/>
      <c r="BU100" s="226"/>
      <c r="BV100" s="226"/>
      <c r="BW100" s="226"/>
      <c r="BX100" s="226"/>
      <c r="BY100" s="226"/>
      <c r="BZ100" s="226"/>
      <c r="CA100" s="226"/>
      <c r="CB100" s="226"/>
      <c r="CC100" s="235"/>
    </row>
    <row r="101" spans="1:81" s="233" customFormat="1">
      <c r="A101" s="538"/>
      <c r="B101" s="581"/>
      <c r="C101" s="294">
        <v>2019</v>
      </c>
      <c r="D101" s="247">
        <f t="shared" si="48"/>
        <v>42.303699999999999</v>
      </c>
      <c r="E101" s="152">
        <v>42.303699999999999</v>
      </c>
      <c r="F101" s="152">
        <v>0</v>
      </c>
      <c r="G101" s="152">
        <v>0</v>
      </c>
      <c r="H101" s="251">
        <v>0</v>
      </c>
      <c r="I101" s="251">
        <v>0</v>
      </c>
      <c r="J101" s="240"/>
      <c r="M101" s="242"/>
      <c r="N101" s="226"/>
      <c r="O101" s="226"/>
      <c r="P101" s="226"/>
      <c r="Q101" s="226"/>
      <c r="R101" s="226"/>
      <c r="S101" s="226"/>
      <c r="T101" s="226"/>
      <c r="U101" s="226"/>
      <c r="V101" s="226"/>
      <c r="W101" s="226"/>
      <c r="X101" s="226"/>
      <c r="Y101" s="226"/>
      <c r="Z101" s="226"/>
      <c r="AA101" s="226"/>
      <c r="AB101" s="226"/>
      <c r="AC101" s="226"/>
      <c r="AD101" s="226"/>
      <c r="AE101" s="226"/>
      <c r="AF101" s="226"/>
      <c r="AG101" s="226"/>
      <c r="AH101" s="226"/>
      <c r="AI101" s="226"/>
      <c r="AJ101" s="226"/>
      <c r="AK101" s="226"/>
      <c r="AL101" s="226"/>
      <c r="AM101" s="226"/>
      <c r="AN101" s="226"/>
      <c r="AO101" s="226"/>
      <c r="AP101" s="226"/>
      <c r="AQ101" s="226"/>
      <c r="AR101" s="226"/>
      <c r="AS101" s="226"/>
      <c r="AT101" s="226"/>
      <c r="AU101" s="226"/>
      <c r="AV101" s="226"/>
      <c r="AW101" s="226"/>
      <c r="AX101" s="226"/>
      <c r="AY101" s="226"/>
      <c r="AZ101" s="226"/>
      <c r="BA101" s="226"/>
      <c r="BB101" s="226"/>
      <c r="BC101" s="226"/>
      <c r="BD101" s="226"/>
      <c r="BE101" s="226"/>
      <c r="BF101" s="226"/>
      <c r="BG101" s="226"/>
      <c r="BH101" s="226"/>
      <c r="BI101" s="226"/>
      <c r="BJ101" s="226"/>
      <c r="BK101" s="226"/>
      <c r="BL101" s="226"/>
      <c r="BM101" s="226"/>
      <c r="BN101" s="226"/>
      <c r="BO101" s="226"/>
      <c r="BP101" s="226"/>
      <c r="BQ101" s="226"/>
      <c r="BR101" s="226"/>
      <c r="BS101" s="226"/>
      <c r="BT101" s="226"/>
      <c r="BU101" s="226"/>
      <c r="BV101" s="226"/>
      <c r="BW101" s="226"/>
      <c r="BX101" s="226"/>
      <c r="BY101" s="226"/>
      <c r="BZ101" s="226"/>
      <c r="CA101" s="226"/>
      <c r="CB101" s="226"/>
      <c r="CC101" s="235"/>
    </row>
    <row r="102" spans="1:81" s="233" customFormat="1">
      <c r="A102" s="539"/>
      <c r="B102" s="582"/>
      <c r="C102" s="294">
        <v>2020</v>
      </c>
      <c r="D102" s="247">
        <f t="shared" si="48"/>
        <v>42.303699999999999</v>
      </c>
      <c r="E102" s="152">
        <v>42.303699999999999</v>
      </c>
      <c r="F102" s="152">
        <v>0</v>
      </c>
      <c r="G102" s="152">
        <v>0</v>
      </c>
      <c r="H102" s="251">
        <v>0</v>
      </c>
      <c r="I102" s="251">
        <v>0</v>
      </c>
      <c r="J102" s="240"/>
      <c r="M102" s="242"/>
      <c r="N102" s="226"/>
      <c r="O102" s="226"/>
      <c r="P102" s="226"/>
      <c r="Q102" s="226"/>
      <c r="R102" s="226"/>
      <c r="S102" s="226"/>
      <c r="T102" s="226"/>
      <c r="U102" s="226"/>
      <c r="V102" s="226"/>
      <c r="W102" s="226"/>
      <c r="X102" s="226"/>
      <c r="Y102" s="226"/>
      <c r="Z102" s="226"/>
      <c r="AA102" s="226"/>
      <c r="AB102" s="226"/>
      <c r="AC102" s="226"/>
      <c r="AD102" s="226"/>
      <c r="AE102" s="226"/>
      <c r="AF102" s="226"/>
      <c r="AG102" s="226"/>
      <c r="AH102" s="226"/>
      <c r="AI102" s="226"/>
      <c r="AJ102" s="226"/>
      <c r="AK102" s="226"/>
      <c r="AL102" s="226"/>
      <c r="AM102" s="226"/>
      <c r="AN102" s="226"/>
      <c r="AO102" s="226"/>
      <c r="AP102" s="226"/>
      <c r="AQ102" s="226"/>
      <c r="AR102" s="226"/>
      <c r="AS102" s="226"/>
      <c r="AT102" s="226"/>
      <c r="AU102" s="226"/>
      <c r="AV102" s="226"/>
      <c r="AW102" s="226"/>
      <c r="AX102" s="226"/>
      <c r="AY102" s="226"/>
      <c r="AZ102" s="226"/>
      <c r="BA102" s="226"/>
      <c r="BB102" s="226"/>
      <c r="BC102" s="226"/>
      <c r="BD102" s="226"/>
      <c r="BE102" s="226"/>
      <c r="BF102" s="226"/>
      <c r="BG102" s="226"/>
      <c r="BH102" s="226"/>
      <c r="BI102" s="226"/>
      <c r="BJ102" s="226"/>
      <c r="BK102" s="226"/>
      <c r="BL102" s="226"/>
      <c r="BM102" s="226"/>
      <c r="BN102" s="226"/>
      <c r="BO102" s="226"/>
      <c r="BP102" s="226"/>
      <c r="BQ102" s="226"/>
      <c r="BR102" s="226"/>
      <c r="BS102" s="226"/>
      <c r="BT102" s="226"/>
      <c r="BU102" s="226"/>
      <c r="BV102" s="226"/>
      <c r="BW102" s="226"/>
      <c r="BX102" s="226"/>
      <c r="BY102" s="226"/>
      <c r="BZ102" s="226"/>
      <c r="CA102" s="226"/>
      <c r="CB102" s="226"/>
      <c r="CC102" s="235"/>
    </row>
    <row r="103" spans="1:81" s="233" customFormat="1">
      <c r="A103" s="536" t="s">
        <v>327</v>
      </c>
      <c r="B103" s="579" t="s">
        <v>815</v>
      </c>
      <c r="C103" s="238" t="s">
        <v>19</v>
      </c>
      <c r="D103" s="249">
        <f>D104+D105+D106+D107+D108</f>
        <v>0.24193999999999996</v>
      </c>
      <c r="E103" s="249">
        <f t="shared" ref="E103:I103" si="49">E104+E105+E106+E107+E108</f>
        <v>0.24193999999999996</v>
      </c>
      <c r="F103" s="249">
        <f t="shared" si="49"/>
        <v>0</v>
      </c>
      <c r="G103" s="249">
        <f t="shared" si="49"/>
        <v>0</v>
      </c>
      <c r="H103" s="249">
        <f t="shared" si="49"/>
        <v>0</v>
      </c>
      <c r="I103" s="249">
        <f t="shared" si="49"/>
        <v>0</v>
      </c>
      <c r="J103" s="240">
        <f t="shared" si="9"/>
        <v>0.24193999999999996</v>
      </c>
      <c r="M103" s="242">
        <f t="shared" si="3"/>
        <v>0.24193999999999996</v>
      </c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26"/>
      <c r="AA103" s="226"/>
      <c r="AB103" s="226"/>
      <c r="AC103" s="226"/>
      <c r="AD103" s="226"/>
      <c r="AE103" s="226"/>
      <c r="AF103" s="226"/>
      <c r="AG103" s="226"/>
      <c r="AH103" s="226"/>
      <c r="AI103" s="226"/>
      <c r="AJ103" s="226"/>
      <c r="AK103" s="226"/>
      <c r="AL103" s="226"/>
      <c r="AM103" s="226"/>
      <c r="AN103" s="226"/>
      <c r="AO103" s="226"/>
      <c r="AP103" s="226"/>
      <c r="AQ103" s="226"/>
      <c r="AR103" s="226"/>
      <c r="AS103" s="226"/>
      <c r="AT103" s="226"/>
      <c r="AU103" s="226"/>
      <c r="AV103" s="226"/>
      <c r="AW103" s="226"/>
      <c r="AX103" s="226"/>
      <c r="AY103" s="226"/>
      <c r="AZ103" s="226"/>
      <c r="BA103" s="226"/>
      <c r="BB103" s="226"/>
      <c r="BC103" s="226"/>
      <c r="BD103" s="226"/>
      <c r="BE103" s="226"/>
      <c r="BF103" s="226"/>
      <c r="BG103" s="226"/>
      <c r="BH103" s="226"/>
      <c r="BI103" s="226"/>
      <c r="BJ103" s="226"/>
      <c r="BK103" s="226"/>
      <c r="BL103" s="226"/>
      <c r="BM103" s="226"/>
      <c r="BN103" s="226"/>
      <c r="BO103" s="226"/>
      <c r="BP103" s="226"/>
      <c r="BQ103" s="226"/>
      <c r="BR103" s="226"/>
      <c r="BS103" s="226"/>
      <c r="BT103" s="226"/>
      <c r="BU103" s="226"/>
      <c r="BV103" s="226"/>
      <c r="BW103" s="226"/>
      <c r="BX103" s="226"/>
      <c r="BY103" s="226"/>
      <c r="BZ103" s="226"/>
      <c r="CA103" s="226"/>
      <c r="CB103" s="226"/>
      <c r="CC103" s="235"/>
    </row>
    <row r="104" spans="1:81" s="233" customFormat="1">
      <c r="A104" s="537"/>
      <c r="B104" s="580"/>
      <c r="C104" s="236">
        <v>2016</v>
      </c>
      <c r="D104" s="247">
        <f>E104+F104+G104+H104+I104</f>
        <v>0.10553999999999999</v>
      </c>
      <c r="E104" s="150">
        <v>0.10553999999999999</v>
      </c>
      <c r="F104" s="150">
        <v>0</v>
      </c>
      <c r="G104" s="150">
        <v>0</v>
      </c>
      <c r="H104" s="247">
        <v>0</v>
      </c>
      <c r="I104" s="247">
        <v>0</v>
      </c>
      <c r="J104" s="240">
        <f t="shared" si="9"/>
        <v>0.10553999999999999</v>
      </c>
      <c r="M104" s="242">
        <f t="shared" si="3"/>
        <v>0.10553999999999999</v>
      </c>
      <c r="N104" s="226"/>
      <c r="O104" s="226"/>
      <c r="P104" s="226"/>
      <c r="Q104" s="226"/>
      <c r="R104" s="226"/>
      <c r="S104" s="226"/>
      <c r="T104" s="226"/>
      <c r="U104" s="226"/>
      <c r="V104" s="226"/>
      <c r="W104" s="226"/>
      <c r="X104" s="226"/>
      <c r="Y104" s="226"/>
      <c r="Z104" s="226"/>
      <c r="AA104" s="226"/>
      <c r="AB104" s="226"/>
      <c r="AC104" s="226"/>
      <c r="AD104" s="226"/>
      <c r="AE104" s="226"/>
      <c r="AF104" s="226"/>
      <c r="AG104" s="226"/>
      <c r="AH104" s="226"/>
      <c r="AI104" s="226"/>
      <c r="AJ104" s="226"/>
      <c r="AK104" s="226"/>
      <c r="AL104" s="226"/>
      <c r="AM104" s="226"/>
      <c r="AN104" s="226"/>
      <c r="AO104" s="226"/>
      <c r="AP104" s="226"/>
      <c r="AQ104" s="226"/>
      <c r="AR104" s="226"/>
      <c r="AS104" s="226"/>
      <c r="AT104" s="226"/>
      <c r="AU104" s="226"/>
      <c r="AV104" s="226"/>
      <c r="AW104" s="226"/>
      <c r="AX104" s="226"/>
      <c r="AY104" s="226"/>
      <c r="AZ104" s="226"/>
      <c r="BA104" s="226"/>
      <c r="BB104" s="226"/>
      <c r="BC104" s="226"/>
      <c r="BD104" s="226"/>
      <c r="BE104" s="226"/>
      <c r="BF104" s="226"/>
      <c r="BG104" s="226"/>
      <c r="BH104" s="226"/>
      <c r="BI104" s="226"/>
      <c r="BJ104" s="226"/>
      <c r="BK104" s="226"/>
      <c r="BL104" s="226"/>
      <c r="BM104" s="226"/>
      <c r="BN104" s="226"/>
      <c r="BO104" s="226"/>
      <c r="BP104" s="226"/>
      <c r="BQ104" s="226"/>
      <c r="BR104" s="226"/>
      <c r="BS104" s="226"/>
      <c r="BT104" s="226"/>
      <c r="BU104" s="226"/>
      <c r="BV104" s="226"/>
      <c r="BW104" s="226"/>
      <c r="BX104" s="226"/>
      <c r="BY104" s="226"/>
      <c r="BZ104" s="226"/>
      <c r="CA104" s="226"/>
      <c r="CB104" s="226"/>
      <c r="CC104" s="235"/>
    </row>
    <row r="105" spans="1:81" s="233" customFormat="1">
      <c r="A105" s="537"/>
      <c r="B105" s="580"/>
      <c r="C105" s="236">
        <v>2017</v>
      </c>
      <c r="D105" s="247">
        <f>E105+F105+G105+H105+I105</f>
        <v>7.0999999999999994E-2</v>
      </c>
      <c r="E105" s="150">
        <v>7.0999999999999994E-2</v>
      </c>
      <c r="F105" s="150">
        <v>0</v>
      </c>
      <c r="G105" s="150">
        <v>0</v>
      </c>
      <c r="H105" s="247">
        <v>0</v>
      </c>
      <c r="I105" s="247">
        <v>0</v>
      </c>
      <c r="J105" s="240">
        <f t="shared" si="9"/>
        <v>7.0999999999999994E-2</v>
      </c>
      <c r="M105" s="242">
        <f t="shared" si="3"/>
        <v>7.0999999999999994E-2</v>
      </c>
      <c r="N105" s="226"/>
      <c r="O105" s="226"/>
      <c r="P105" s="226"/>
      <c r="Q105" s="226"/>
      <c r="R105" s="226"/>
      <c r="S105" s="226"/>
      <c r="T105" s="226"/>
      <c r="U105" s="226"/>
      <c r="V105" s="226"/>
      <c r="W105" s="226"/>
      <c r="X105" s="226"/>
      <c r="Y105" s="226"/>
      <c r="Z105" s="226"/>
      <c r="AA105" s="226"/>
      <c r="AB105" s="226"/>
      <c r="AC105" s="226"/>
      <c r="AD105" s="226"/>
      <c r="AE105" s="226"/>
      <c r="AF105" s="226"/>
      <c r="AG105" s="226"/>
      <c r="AH105" s="226"/>
      <c r="AI105" s="226"/>
      <c r="AJ105" s="226"/>
      <c r="AK105" s="226"/>
      <c r="AL105" s="226"/>
      <c r="AM105" s="226"/>
      <c r="AN105" s="226"/>
      <c r="AO105" s="226"/>
      <c r="AP105" s="226"/>
      <c r="AQ105" s="226"/>
      <c r="AR105" s="226"/>
      <c r="AS105" s="226"/>
      <c r="AT105" s="226"/>
      <c r="AU105" s="226"/>
      <c r="AV105" s="226"/>
      <c r="AW105" s="226"/>
      <c r="AX105" s="226"/>
      <c r="AY105" s="226"/>
      <c r="AZ105" s="226"/>
      <c r="BA105" s="226"/>
      <c r="BB105" s="226"/>
      <c r="BC105" s="226"/>
      <c r="BD105" s="226"/>
      <c r="BE105" s="226"/>
      <c r="BF105" s="226"/>
      <c r="BG105" s="226"/>
      <c r="BH105" s="226"/>
      <c r="BI105" s="226"/>
      <c r="BJ105" s="226"/>
      <c r="BK105" s="226"/>
      <c r="BL105" s="226"/>
      <c r="BM105" s="226"/>
      <c r="BN105" s="226"/>
      <c r="BO105" s="226"/>
      <c r="BP105" s="226"/>
      <c r="BQ105" s="226"/>
      <c r="BR105" s="226"/>
      <c r="BS105" s="226"/>
      <c r="BT105" s="226"/>
      <c r="BU105" s="226"/>
      <c r="BV105" s="226"/>
      <c r="BW105" s="226"/>
      <c r="BX105" s="226"/>
      <c r="BY105" s="226"/>
      <c r="BZ105" s="226"/>
      <c r="CA105" s="226"/>
      <c r="CB105" s="226"/>
      <c r="CC105" s="235"/>
    </row>
    <row r="106" spans="1:81" s="233" customFormat="1">
      <c r="A106" s="538"/>
      <c r="B106" s="581"/>
      <c r="C106" s="294">
        <v>2018</v>
      </c>
      <c r="D106" s="247">
        <f t="shared" ref="D106:D108" si="50">E106+F106+G106+H106+I106</f>
        <v>4.4600000000000001E-2</v>
      </c>
      <c r="E106" s="150">
        <v>4.4600000000000001E-2</v>
      </c>
      <c r="F106" s="150">
        <v>0</v>
      </c>
      <c r="G106" s="150">
        <v>0</v>
      </c>
      <c r="H106" s="247">
        <v>0</v>
      </c>
      <c r="I106" s="247">
        <v>0</v>
      </c>
      <c r="J106" s="240"/>
      <c r="M106" s="242"/>
      <c r="N106" s="226"/>
      <c r="O106" s="226"/>
      <c r="P106" s="226"/>
      <c r="Q106" s="226"/>
      <c r="R106" s="226"/>
      <c r="S106" s="226"/>
      <c r="T106" s="226"/>
      <c r="U106" s="226"/>
      <c r="V106" s="226"/>
      <c r="W106" s="226"/>
      <c r="X106" s="226"/>
      <c r="Y106" s="226"/>
      <c r="Z106" s="226"/>
      <c r="AA106" s="226"/>
      <c r="AB106" s="226"/>
      <c r="AC106" s="226"/>
      <c r="AD106" s="226"/>
      <c r="AE106" s="226"/>
      <c r="AF106" s="226"/>
      <c r="AG106" s="226"/>
      <c r="AH106" s="226"/>
      <c r="AI106" s="226"/>
      <c r="AJ106" s="226"/>
      <c r="AK106" s="226"/>
      <c r="AL106" s="226"/>
      <c r="AM106" s="226"/>
      <c r="AN106" s="226"/>
      <c r="AO106" s="226"/>
      <c r="AP106" s="226"/>
      <c r="AQ106" s="226"/>
      <c r="AR106" s="226"/>
      <c r="AS106" s="226"/>
      <c r="AT106" s="226"/>
      <c r="AU106" s="226"/>
      <c r="AV106" s="226"/>
      <c r="AW106" s="226"/>
      <c r="AX106" s="226"/>
      <c r="AY106" s="226"/>
      <c r="AZ106" s="226"/>
      <c r="BA106" s="226"/>
      <c r="BB106" s="226"/>
      <c r="BC106" s="226"/>
      <c r="BD106" s="226"/>
      <c r="BE106" s="226"/>
      <c r="BF106" s="226"/>
      <c r="BG106" s="226"/>
      <c r="BH106" s="226"/>
      <c r="BI106" s="226"/>
      <c r="BJ106" s="226"/>
      <c r="BK106" s="226"/>
      <c r="BL106" s="226"/>
      <c r="BM106" s="226"/>
      <c r="BN106" s="226"/>
      <c r="BO106" s="226"/>
      <c r="BP106" s="226"/>
      <c r="BQ106" s="226"/>
      <c r="BR106" s="226"/>
      <c r="BS106" s="226"/>
      <c r="BT106" s="226"/>
      <c r="BU106" s="226"/>
      <c r="BV106" s="226"/>
      <c r="BW106" s="226"/>
      <c r="BX106" s="226"/>
      <c r="BY106" s="226"/>
      <c r="BZ106" s="226"/>
      <c r="CA106" s="226"/>
      <c r="CB106" s="226"/>
      <c r="CC106" s="235"/>
    </row>
    <row r="107" spans="1:81" s="233" customFormat="1">
      <c r="A107" s="538"/>
      <c r="B107" s="581"/>
      <c r="C107" s="294">
        <v>2019</v>
      </c>
      <c r="D107" s="247">
        <f t="shared" si="50"/>
        <v>1.04E-2</v>
      </c>
      <c r="E107" s="150">
        <v>1.04E-2</v>
      </c>
      <c r="F107" s="150">
        <v>0</v>
      </c>
      <c r="G107" s="150">
        <v>0</v>
      </c>
      <c r="H107" s="247">
        <v>0</v>
      </c>
      <c r="I107" s="247">
        <v>0</v>
      </c>
      <c r="J107" s="240"/>
      <c r="M107" s="242"/>
      <c r="N107" s="226"/>
      <c r="O107" s="226"/>
      <c r="P107" s="226"/>
      <c r="Q107" s="226"/>
      <c r="R107" s="226"/>
      <c r="S107" s="226"/>
      <c r="T107" s="226"/>
      <c r="U107" s="226"/>
      <c r="V107" s="226"/>
      <c r="W107" s="226"/>
      <c r="X107" s="226"/>
      <c r="Y107" s="226"/>
      <c r="Z107" s="226"/>
      <c r="AA107" s="226"/>
      <c r="AB107" s="226"/>
      <c r="AC107" s="226"/>
      <c r="AD107" s="226"/>
      <c r="AE107" s="226"/>
      <c r="AF107" s="226"/>
      <c r="AG107" s="226"/>
      <c r="AH107" s="226"/>
      <c r="AI107" s="226"/>
      <c r="AJ107" s="226"/>
      <c r="AK107" s="226"/>
      <c r="AL107" s="226"/>
      <c r="AM107" s="226"/>
      <c r="AN107" s="226"/>
      <c r="AO107" s="226"/>
      <c r="AP107" s="226"/>
      <c r="AQ107" s="226"/>
      <c r="AR107" s="226"/>
      <c r="AS107" s="226"/>
      <c r="AT107" s="226"/>
      <c r="AU107" s="226"/>
      <c r="AV107" s="226"/>
      <c r="AW107" s="226"/>
      <c r="AX107" s="226"/>
      <c r="AY107" s="226"/>
      <c r="AZ107" s="226"/>
      <c r="BA107" s="226"/>
      <c r="BB107" s="226"/>
      <c r="BC107" s="226"/>
      <c r="BD107" s="226"/>
      <c r="BE107" s="226"/>
      <c r="BF107" s="226"/>
      <c r="BG107" s="226"/>
      <c r="BH107" s="226"/>
      <c r="BI107" s="226"/>
      <c r="BJ107" s="226"/>
      <c r="BK107" s="226"/>
      <c r="BL107" s="226"/>
      <c r="BM107" s="226"/>
      <c r="BN107" s="226"/>
      <c r="BO107" s="226"/>
      <c r="BP107" s="226"/>
      <c r="BQ107" s="226"/>
      <c r="BR107" s="226"/>
      <c r="BS107" s="226"/>
      <c r="BT107" s="226"/>
      <c r="BU107" s="226"/>
      <c r="BV107" s="226"/>
      <c r="BW107" s="226"/>
      <c r="BX107" s="226"/>
      <c r="BY107" s="226"/>
      <c r="BZ107" s="226"/>
      <c r="CA107" s="226"/>
      <c r="CB107" s="226"/>
      <c r="CC107" s="235"/>
    </row>
    <row r="108" spans="1:81" s="233" customFormat="1">
      <c r="A108" s="539"/>
      <c r="B108" s="582"/>
      <c r="C108" s="294">
        <v>2020</v>
      </c>
      <c r="D108" s="247">
        <f t="shared" si="50"/>
        <v>1.04E-2</v>
      </c>
      <c r="E108" s="150">
        <v>1.04E-2</v>
      </c>
      <c r="F108" s="150">
        <v>0</v>
      </c>
      <c r="G108" s="150">
        <v>0</v>
      </c>
      <c r="H108" s="247">
        <v>0</v>
      </c>
      <c r="I108" s="247">
        <v>0</v>
      </c>
      <c r="J108" s="240"/>
      <c r="M108" s="242"/>
      <c r="N108" s="226"/>
      <c r="O108" s="226"/>
      <c r="P108" s="226"/>
      <c r="Q108" s="226"/>
      <c r="R108" s="226"/>
      <c r="S108" s="226"/>
      <c r="T108" s="226"/>
      <c r="U108" s="226"/>
      <c r="V108" s="226"/>
      <c r="W108" s="226"/>
      <c r="X108" s="226"/>
      <c r="Y108" s="226"/>
      <c r="Z108" s="226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  <c r="AY108" s="226"/>
      <c r="AZ108" s="226"/>
      <c r="BA108" s="226"/>
      <c r="BB108" s="226"/>
      <c r="BC108" s="226"/>
      <c r="BD108" s="226"/>
      <c r="BE108" s="226"/>
      <c r="BF108" s="226"/>
      <c r="BG108" s="226"/>
      <c r="BH108" s="226"/>
      <c r="BI108" s="226"/>
      <c r="BJ108" s="226"/>
      <c r="BK108" s="226"/>
      <c r="BL108" s="226"/>
      <c r="BM108" s="226"/>
      <c r="BN108" s="226"/>
      <c r="BO108" s="226"/>
      <c r="BP108" s="226"/>
      <c r="BQ108" s="226"/>
      <c r="BR108" s="226"/>
      <c r="BS108" s="226"/>
      <c r="BT108" s="226"/>
      <c r="BU108" s="226"/>
      <c r="BV108" s="226"/>
      <c r="BW108" s="226"/>
      <c r="BX108" s="226"/>
      <c r="BY108" s="226"/>
      <c r="BZ108" s="226"/>
      <c r="CA108" s="226"/>
      <c r="CB108" s="226"/>
      <c r="CC108" s="235"/>
    </row>
    <row r="109" spans="1:81" s="233" customFormat="1" ht="14.25" customHeight="1">
      <c r="A109" s="536" t="s">
        <v>329</v>
      </c>
      <c r="B109" s="608" t="s">
        <v>916</v>
      </c>
      <c r="C109" s="238" t="s">
        <v>19</v>
      </c>
      <c r="D109" s="248">
        <f t="shared" ref="D109:I109" si="51">D110+D111</f>
        <v>91.215379999999996</v>
      </c>
      <c r="E109" s="156">
        <f t="shared" si="51"/>
        <v>91.215379999999996</v>
      </c>
      <c r="F109" s="156">
        <f t="shared" si="51"/>
        <v>0</v>
      </c>
      <c r="G109" s="156">
        <f t="shared" si="51"/>
        <v>0</v>
      </c>
      <c r="H109" s="248">
        <f t="shared" si="51"/>
        <v>0</v>
      </c>
      <c r="I109" s="248">
        <f t="shared" si="51"/>
        <v>0</v>
      </c>
      <c r="J109" s="240">
        <f t="shared" si="9"/>
        <v>91.215379999999996</v>
      </c>
      <c r="M109" s="242">
        <f t="shared" si="3"/>
        <v>91.215379999999996</v>
      </c>
      <c r="N109" s="226"/>
      <c r="O109" s="226"/>
      <c r="P109" s="226"/>
      <c r="Q109" s="226"/>
      <c r="R109" s="226"/>
      <c r="S109" s="226"/>
      <c r="T109" s="226"/>
      <c r="U109" s="226"/>
      <c r="V109" s="226"/>
      <c r="W109" s="226"/>
      <c r="X109" s="226"/>
      <c r="Y109" s="226"/>
      <c r="Z109" s="226"/>
      <c r="AA109" s="226"/>
      <c r="AB109" s="226"/>
      <c r="AC109" s="226"/>
      <c r="AD109" s="226"/>
      <c r="AE109" s="226"/>
      <c r="AF109" s="226"/>
      <c r="AG109" s="226"/>
      <c r="AH109" s="226"/>
      <c r="AI109" s="226"/>
      <c r="AJ109" s="226"/>
      <c r="AK109" s="226"/>
      <c r="AL109" s="226"/>
      <c r="AM109" s="226"/>
      <c r="AN109" s="226"/>
      <c r="AO109" s="226"/>
      <c r="AP109" s="226"/>
      <c r="AQ109" s="226"/>
      <c r="AR109" s="226"/>
      <c r="AS109" s="226"/>
      <c r="AT109" s="226"/>
      <c r="AU109" s="226"/>
      <c r="AV109" s="226"/>
      <c r="AW109" s="226"/>
      <c r="AX109" s="226"/>
      <c r="AY109" s="226"/>
      <c r="AZ109" s="226"/>
      <c r="BA109" s="226"/>
      <c r="BB109" s="226"/>
      <c r="BC109" s="226"/>
      <c r="BD109" s="226"/>
      <c r="BE109" s="226"/>
      <c r="BF109" s="226"/>
      <c r="BG109" s="226"/>
      <c r="BH109" s="226"/>
      <c r="BI109" s="226"/>
      <c r="BJ109" s="226"/>
      <c r="BK109" s="226"/>
      <c r="BL109" s="226"/>
      <c r="BM109" s="226"/>
      <c r="BN109" s="226"/>
      <c r="BO109" s="226"/>
      <c r="BP109" s="226"/>
      <c r="BQ109" s="226"/>
      <c r="BR109" s="226"/>
      <c r="BS109" s="226"/>
      <c r="BT109" s="226"/>
      <c r="BU109" s="226"/>
      <c r="BV109" s="226"/>
      <c r="BW109" s="226"/>
      <c r="BX109" s="226"/>
      <c r="BY109" s="226"/>
      <c r="BZ109" s="226"/>
      <c r="CA109" s="226"/>
      <c r="CB109" s="226"/>
      <c r="CC109" s="235"/>
    </row>
    <row r="110" spans="1:81" s="233" customFormat="1" ht="14.25" customHeight="1">
      <c r="A110" s="537"/>
      <c r="B110" s="609"/>
      <c r="C110" s="238">
        <v>2016</v>
      </c>
      <c r="D110" s="239">
        <f>E110+F110+G110+H110+I110</f>
        <v>48.751019999999997</v>
      </c>
      <c r="E110" s="149">
        <f>E116+E122+E128</f>
        <v>48.751019999999997</v>
      </c>
      <c r="F110" s="149">
        <v>0</v>
      </c>
      <c r="G110" s="149">
        <v>0</v>
      </c>
      <c r="H110" s="239">
        <v>0</v>
      </c>
      <c r="I110" s="239">
        <v>0</v>
      </c>
      <c r="J110" s="240">
        <f t="shared" si="9"/>
        <v>48.751019999999997</v>
      </c>
      <c r="M110" s="242">
        <f t="shared" si="3"/>
        <v>48.751019999999997</v>
      </c>
      <c r="N110" s="226"/>
      <c r="O110" s="226"/>
      <c r="P110" s="226"/>
      <c r="Q110" s="226"/>
      <c r="R110" s="226"/>
      <c r="S110" s="226"/>
      <c r="T110" s="226"/>
      <c r="U110" s="226"/>
      <c r="V110" s="226"/>
      <c r="W110" s="226"/>
      <c r="X110" s="226"/>
      <c r="Y110" s="226"/>
      <c r="Z110" s="226"/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  <c r="AY110" s="226"/>
      <c r="AZ110" s="226"/>
      <c r="BA110" s="226"/>
      <c r="BB110" s="226"/>
      <c r="BC110" s="226"/>
      <c r="BD110" s="226"/>
      <c r="BE110" s="226"/>
      <c r="BF110" s="226"/>
      <c r="BG110" s="226"/>
      <c r="BH110" s="226"/>
      <c r="BI110" s="226"/>
      <c r="BJ110" s="226"/>
      <c r="BK110" s="226"/>
      <c r="BL110" s="226"/>
      <c r="BM110" s="226"/>
      <c r="BN110" s="226"/>
      <c r="BO110" s="226"/>
      <c r="BP110" s="226"/>
      <c r="BQ110" s="226"/>
      <c r="BR110" s="226"/>
      <c r="BS110" s="226"/>
      <c r="BT110" s="226"/>
      <c r="BU110" s="226"/>
      <c r="BV110" s="226"/>
      <c r="BW110" s="226"/>
      <c r="BX110" s="226"/>
      <c r="BY110" s="226"/>
      <c r="BZ110" s="226"/>
      <c r="CA110" s="226"/>
      <c r="CB110" s="226"/>
      <c r="CC110" s="235"/>
    </row>
    <row r="111" spans="1:81" s="233" customFormat="1">
      <c r="A111" s="537"/>
      <c r="B111" s="609"/>
      <c r="C111" s="238">
        <v>2017</v>
      </c>
      <c r="D111" s="239">
        <f>E111+F111+G111+H111+I111</f>
        <v>42.464359999999999</v>
      </c>
      <c r="E111" s="149">
        <f>E117+E123+E129</f>
        <v>42.464359999999999</v>
      </c>
      <c r="F111" s="149">
        <v>0</v>
      </c>
      <c r="G111" s="149">
        <v>0</v>
      </c>
      <c r="H111" s="239">
        <v>0</v>
      </c>
      <c r="I111" s="239">
        <v>0</v>
      </c>
      <c r="J111" s="240">
        <f t="shared" si="9"/>
        <v>42.464359999999999</v>
      </c>
      <c r="M111" s="242">
        <f t="shared" si="3"/>
        <v>42.464359999999999</v>
      </c>
      <c r="N111" s="226"/>
      <c r="O111" s="226"/>
      <c r="P111" s="226"/>
      <c r="Q111" s="226"/>
      <c r="R111" s="226"/>
      <c r="S111" s="226"/>
      <c r="T111" s="226"/>
      <c r="U111" s="226"/>
      <c r="V111" s="226"/>
      <c r="W111" s="226"/>
      <c r="X111" s="226"/>
      <c r="Y111" s="226"/>
      <c r="Z111" s="226"/>
      <c r="AA111" s="226"/>
      <c r="AB111" s="226"/>
      <c r="AC111" s="226"/>
      <c r="AD111" s="226"/>
      <c r="AE111" s="226"/>
      <c r="AF111" s="226"/>
      <c r="AG111" s="226"/>
      <c r="AH111" s="226"/>
      <c r="AI111" s="226"/>
      <c r="AJ111" s="226"/>
      <c r="AK111" s="226"/>
      <c r="AL111" s="226"/>
      <c r="AM111" s="226"/>
      <c r="AN111" s="226"/>
      <c r="AO111" s="226"/>
      <c r="AP111" s="226"/>
      <c r="AQ111" s="226"/>
      <c r="AR111" s="226"/>
      <c r="AS111" s="226"/>
      <c r="AT111" s="226"/>
      <c r="AU111" s="226"/>
      <c r="AV111" s="226"/>
      <c r="AW111" s="226"/>
      <c r="AX111" s="226"/>
      <c r="AY111" s="226"/>
      <c r="AZ111" s="226"/>
      <c r="BA111" s="226"/>
      <c r="BB111" s="226"/>
      <c r="BC111" s="226"/>
      <c r="BD111" s="226"/>
      <c r="BE111" s="226"/>
      <c r="BF111" s="226"/>
      <c r="BG111" s="226"/>
      <c r="BH111" s="226"/>
      <c r="BI111" s="226"/>
      <c r="BJ111" s="226"/>
      <c r="BK111" s="226"/>
      <c r="BL111" s="226"/>
      <c r="BM111" s="226"/>
      <c r="BN111" s="226"/>
      <c r="BO111" s="226"/>
      <c r="BP111" s="226"/>
      <c r="BQ111" s="226"/>
      <c r="BR111" s="226"/>
      <c r="BS111" s="226"/>
      <c r="BT111" s="226"/>
      <c r="BU111" s="226"/>
      <c r="BV111" s="226"/>
      <c r="BW111" s="226"/>
      <c r="BX111" s="226"/>
      <c r="BY111" s="226"/>
      <c r="BZ111" s="226"/>
      <c r="CA111" s="226"/>
      <c r="CB111" s="226"/>
      <c r="CC111" s="235"/>
    </row>
    <row r="112" spans="1:81" s="233" customFormat="1">
      <c r="A112" s="538"/>
      <c r="B112" s="534"/>
      <c r="C112" s="238">
        <v>2018</v>
      </c>
      <c r="D112" s="239">
        <f t="shared" ref="D112:D114" si="52">E112+F112+G112+H112+I112</f>
        <v>41.997120000000002</v>
      </c>
      <c r="E112" s="149">
        <f t="shared" ref="E112:E114" si="53">E118+E124+E130</f>
        <v>41.997120000000002</v>
      </c>
      <c r="F112" s="149">
        <v>0</v>
      </c>
      <c r="G112" s="149">
        <v>0</v>
      </c>
      <c r="H112" s="239">
        <v>0</v>
      </c>
      <c r="I112" s="239">
        <v>0</v>
      </c>
      <c r="J112" s="240"/>
      <c r="M112" s="242"/>
      <c r="N112" s="226"/>
      <c r="O112" s="226"/>
      <c r="P112" s="226"/>
      <c r="Q112" s="226"/>
      <c r="R112" s="226"/>
      <c r="S112" s="226"/>
      <c r="T112" s="226"/>
      <c r="U112" s="226"/>
      <c r="V112" s="226"/>
      <c r="W112" s="226"/>
      <c r="X112" s="226"/>
      <c r="Y112" s="226"/>
      <c r="Z112" s="226"/>
      <c r="AA112" s="226"/>
      <c r="AB112" s="226"/>
      <c r="AC112" s="226"/>
      <c r="AD112" s="226"/>
      <c r="AE112" s="226"/>
      <c r="AF112" s="226"/>
      <c r="AG112" s="226"/>
      <c r="AH112" s="226"/>
      <c r="AI112" s="226"/>
      <c r="AJ112" s="226"/>
      <c r="AK112" s="226"/>
      <c r="AL112" s="226"/>
      <c r="AM112" s="226"/>
      <c r="AN112" s="226"/>
      <c r="AO112" s="226"/>
      <c r="AP112" s="226"/>
      <c r="AQ112" s="226"/>
      <c r="AR112" s="226"/>
      <c r="AS112" s="226"/>
      <c r="AT112" s="226"/>
      <c r="AU112" s="226"/>
      <c r="AV112" s="226"/>
      <c r="AW112" s="226"/>
      <c r="AX112" s="226"/>
      <c r="AY112" s="226"/>
      <c r="AZ112" s="226"/>
      <c r="BA112" s="226"/>
      <c r="BB112" s="226"/>
      <c r="BC112" s="226"/>
      <c r="BD112" s="226"/>
      <c r="BE112" s="226"/>
      <c r="BF112" s="226"/>
      <c r="BG112" s="226"/>
      <c r="BH112" s="226"/>
      <c r="BI112" s="226"/>
      <c r="BJ112" s="226"/>
      <c r="BK112" s="226"/>
      <c r="BL112" s="226"/>
      <c r="BM112" s="226"/>
      <c r="BN112" s="226"/>
      <c r="BO112" s="226"/>
      <c r="BP112" s="226"/>
      <c r="BQ112" s="226"/>
      <c r="BR112" s="226"/>
      <c r="BS112" s="226"/>
      <c r="BT112" s="226"/>
      <c r="BU112" s="226"/>
      <c r="BV112" s="226"/>
      <c r="BW112" s="226"/>
      <c r="BX112" s="226"/>
      <c r="BY112" s="226"/>
      <c r="BZ112" s="226"/>
      <c r="CA112" s="226"/>
      <c r="CB112" s="226"/>
      <c r="CC112" s="235"/>
    </row>
    <row r="113" spans="1:81" s="233" customFormat="1">
      <c r="A113" s="538"/>
      <c r="B113" s="534"/>
      <c r="C113" s="238">
        <v>2019</v>
      </c>
      <c r="D113" s="239">
        <f t="shared" si="52"/>
        <v>42.025019999999998</v>
      </c>
      <c r="E113" s="149">
        <f t="shared" si="53"/>
        <v>42.025019999999998</v>
      </c>
      <c r="F113" s="149">
        <v>0</v>
      </c>
      <c r="G113" s="149">
        <v>0</v>
      </c>
      <c r="H113" s="239">
        <v>0</v>
      </c>
      <c r="I113" s="239">
        <v>0</v>
      </c>
      <c r="J113" s="240"/>
      <c r="M113" s="242"/>
      <c r="N113" s="226"/>
      <c r="O113" s="226"/>
      <c r="P113" s="226"/>
      <c r="Q113" s="226"/>
      <c r="R113" s="226"/>
      <c r="S113" s="226"/>
      <c r="T113" s="226"/>
      <c r="U113" s="226"/>
      <c r="V113" s="226"/>
      <c r="W113" s="226"/>
      <c r="X113" s="226"/>
      <c r="Y113" s="226"/>
      <c r="Z113" s="226"/>
      <c r="AA113" s="226"/>
      <c r="AB113" s="226"/>
      <c r="AC113" s="226"/>
      <c r="AD113" s="226"/>
      <c r="AE113" s="226"/>
      <c r="AF113" s="226"/>
      <c r="AG113" s="226"/>
      <c r="AH113" s="226"/>
      <c r="AI113" s="226"/>
      <c r="AJ113" s="226"/>
      <c r="AK113" s="226"/>
      <c r="AL113" s="226"/>
      <c r="AM113" s="226"/>
      <c r="AN113" s="226"/>
      <c r="AO113" s="226"/>
      <c r="AP113" s="226"/>
      <c r="AQ113" s="226"/>
      <c r="AR113" s="226"/>
      <c r="AS113" s="226"/>
      <c r="AT113" s="226"/>
      <c r="AU113" s="226"/>
      <c r="AV113" s="226"/>
      <c r="AW113" s="226"/>
      <c r="AX113" s="226"/>
      <c r="AY113" s="226"/>
      <c r="AZ113" s="226"/>
      <c r="BA113" s="226"/>
      <c r="BB113" s="226"/>
      <c r="BC113" s="226"/>
      <c r="BD113" s="226"/>
      <c r="BE113" s="226"/>
      <c r="BF113" s="226"/>
      <c r="BG113" s="226"/>
      <c r="BH113" s="226"/>
      <c r="BI113" s="226"/>
      <c r="BJ113" s="226"/>
      <c r="BK113" s="226"/>
      <c r="BL113" s="226"/>
      <c r="BM113" s="226"/>
      <c r="BN113" s="226"/>
      <c r="BO113" s="226"/>
      <c r="BP113" s="226"/>
      <c r="BQ113" s="226"/>
      <c r="BR113" s="226"/>
      <c r="BS113" s="226"/>
      <c r="BT113" s="226"/>
      <c r="BU113" s="226"/>
      <c r="BV113" s="226"/>
      <c r="BW113" s="226"/>
      <c r="BX113" s="226"/>
      <c r="BY113" s="226"/>
      <c r="BZ113" s="226"/>
      <c r="CA113" s="226"/>
      <c r="CB113" s="226"/>
      <c r="CC113" s="235"/>
    </row>
    <row r="114" spans="1:81" s="233" customFormat="1">
      <c r="A114" s="539"/>
      <c r="B114" s="535"/>
      <c r="C114" s="238">
        <v>2020</v>
      </c>
      <c r="D114" s="239">
        <f t="shared" si="52"/>
        <v>42.025019999999998</v>
      </c>
      <c r="E114" s="149">
        <f t="shared" si="53"/>
        <v>42.025019999999998</v>
      </c>
      <c r="F114" s="149">
        <v>0</v>
      </c>
      <c r="G114" s="149">
        <v>0</v>
      </c>
      <c r="H114" s="239">
        <v>0</v>
      </c>
      <c r="I114" s="239">
        <v>0</v>
      </c>
      <c r="J114" s="240"/>
      <c r="M114" s="242"/>
      <c r="N114" s="226"/>
      <c r="O114" s="226"/>
      <c r="P114" s="226"/>
      <c r="Q114" s="226"/>
      <c r="R114" s="226"/>
      <c r="S114" s="226"/>
      <c r="T114" s="226"/>
      <c r="U114" s="226"/>
      <c r="V114" s="226"/>
      <c r="W114" s="226"/>
      <c r="X114" s="226"/>
      <c r="Y114" s="226"/>
      <c r="Z114" s="226"/>
      <c r="AA114" s="226"/>
      <c r="AB114" s="226"/>
      <c r="AC114" s="226"/>
      <c r="AD114" s="226"/>
      <c r="AE114" s="226"/>
      <c r="AF114" s="226"/>
      <c r="AG114" s="226"/>
      <c r="AH114" s="226"/>
      <c r="AI114" s="226"/>
      <c r="AJ114" s="226"/>
      <c r="AK114" s="226"/>
      <c r="AL114" s="226"/>
      <c r="AM114" s="226"/>
      <c r="AN114" s="226"/>
      <c r="AO114" s="226"/>
      <c r="AP114" s="226"/>
      <c r="AQ114" s="226"/>
      <c r="AR114" s="226"/>
      <c r="AS114" s="226"/>
      <c r="AT114" s="226"/>
      <c r="AU114" s="226"/>
      <c r="AV114" s="226"/>
      <c r="AW114" s="226"/>
      <c r="AX114" s="226"/>
      <c r="AY114" s="226"/>
      <c r="AZ114" s="226"/>
      <c r="BA114" s="226"/>
      <c r="BB114" s="226"/>
      <c r="BC114" s="226"/>
      <c r="BD114" s="226"/>
      <c r="BE114" s="226"/>
      <c r="BF114" s="226"/>
      <c r="BG114" s="226"/>
      <c r="BH114" s="226"/>
      <c r="BI114" s="226"/>
      <c r="BJ114" s="226"/>
      <c r="BK114" s="226"/>
      <c r="BL114" s="226"/>
      <c r="BM114" s="226"/>
      <c r="BN114" s="226"/>
      <c r="BO114" s="226"/>
      <c r="BP114" s="226"/>
      <c r="BQ114" s="226"/>
      <c r="BR114" s="226"/>
      <c r="BS114" s="226"/>
      <c r="BT114" s="226"/>
      <c r="BU114" s="226"/>
      <c r="BV114" s="226"/>
      <c r="BW114" s="226"/>
      <c r="BX114" s="226"/>
      <c r="BY114" s="226"/>
      <c r="BZ114" s="226"/>
      <c r="CA114" s="226"/>
      <c r="CB114" s="226"/>
      <c r="CC114" s="235"/>
    </row>
    <row r="115" spans="1:81" s="233" customFormat="1">
      <c r="A115" s="536" t="s">
        <v>330</v>
      </c>
      <c r="B115" s="579" t="s">
        <v>819</v>
      </c>
      <c r="C115" s="238" t="s">
        <v>19</v>
      </c>
      <c r="D115" s="249">
        <f>D116+D117+D118+D119+D120</f>
        <v>30.582409999999999</v>
      </c>
      <c r="E115" s="249">
        <f t="shared" ref="E115:I115" si="54">E116+E117+E118+E119+E120</f>
        <v>30.582409999999999</v>
      </c>
      <c r="F115" s="249">
        <f t="shared" si="54"/>
        <v>0</v>
      </c>
      <c r="G115" s="249">
        <f t="shared" si="54"/>
        <v>0</v>
      </c>
      <c r="H115" s="249">
        <f t="shared" si="54"/>
        <v>0</v>
      </c>
      <c r="I115" s="249">
        <f t="shared" si="54"/>
        <v>0</v>
      </c>
      <c r="J115" s="240">
        <f t="shared" si="9"/>
        <v>30.582409999999999</v>
      </c>
      <c r="M115" s="242">
        <f t="shared" si="3"/>
        <v>30.582409999999999</v>
      </c>
      <c r="N115" s="226"/>
      <c r="O115" s="226"/>
      <c r="P115" s="226"/>
      <c r="Q115" s="226"/>
      <c r="R115" s="226"/>
      <c r="S115" s="226"/>
      <c r="T115" s="226"/>
      <c r="U115" s="226"/>
      <c r="V115" s="226"/>
      <c r="W115" s="226"/>
      <c r="X115" s="226"/>
      <c r="Y115" s="226"/>
      <c r="Z115" s="226"/>
      <c r="AA115" s="226"/>
      <c r="AB115" s="226"/>
      <c r="AC115" s="226"/>
      <c r="AD115" s="226"/>
      <c r="AE115" s="226"/>
      <c r="AF115" s="226"/>
      <c r="AG115" s="226"/>
      <c r="AH115" s="226"/>
      <c r="AI115" s="226"/>
      <c r="AJ115" s="226"/>
      <c r="AK115" s="226"/>
      <c r="AL115" s="226"/>
      <c r="AM115" s="226"/>
      <c r="AN115" s="226"/>
      <c r="AO115" s="226"/>
      <c r="AP115" s="226"/>
      <c r="AQ115" s="226"/>
      <c r="AR115" s="226"/>
      <c r="AS115" s="226"/>
      <c r="AT115" s="226"/>
      <c r="AU115" s="226"/>
      <c r="AV115" s="226"/>
      <c r="AW115" s="226"/>
      <c r="AX115" s="226"/>
      <c r="AY115" s="226"/>
      <c r="AZ115" s="226"/>
      <c r="BA115" s="226"/>
      <c r="BB115" s="226"/>
      <c r="BC115" s="226"/>
      <c r="BD115" s="226"/>
      <c r="BE115" s="226"/>
      <c r="BF115" s="226"/>
      <c r="BG115" s="226"/>
      <c r="BH115" s="226"/>
      <c r="BI115" s="226"/>
      <c r="BJ115" s="226"/>
      <c r="BK115" s="226"/>
      <c r="BL115" s="226"/>
      <c r="BM115" s="226"/>
      <c r="BN115" s="226"/>
      <c r="BO115" s="226"/>
      <c r="BP115" s="226"/>
      <c r="BQ115" s="226"/>
      <c r="BR115" s="226"/>
      <c r="BS115" s="226"/>
      <c r="BT115" s="226"/>
      <c r="BU115" s="226"/>
      <c r="BV115" s="226"/>
      <c r="BW115" s="226"/>
      <c r="BX115" s="226"/>
      <c r="BY115" s="226"/>
      <c r="BZ115" s="226"/>
      <c r="CA115" s="226"/>
      <c r="CB115" s="226"/>
      <c r="CC115" s="235"/>
    </row>
    <row r="116" spans="1:81" s="233" customFormat="1" ht="15.75" customHeight="1">
      <c r="A116" s="537"/>
      <c r="B116" s="580"/>
      <c r="C116" s="236">
        <v>2016</v>
      </c>
      <c r="D116" s="247">
        <f>E116+F116+G116+H116+I116</f>
        <v>6.23081</v>
      </c>
      <c r="E116" s="152">
        <v>6.23081</v>
      </c>
      <c r="F116" s="152">
        <v>0</v>
      </c>
      <c r="G116" s="152">
        <v>0</v>
      </c>
      <c r="H116" s="251">
        <v>0</v>
      </c>
      <c r="I116" s="247">
        <v>0</v>
      </c>
      <c r="J116" s="240">
        <f t="shared" ref="J116:J307" si="55">SUM(E116:I116)</f>
        <v>6.23081</v>
      </c>
      <c r="M116" s="242">
        <f t="shared" si="3"/>
        <v>6.23081</v>
      </c>
      <c r="N116" s="226"/>
      <c r="O116" s="226"/>
      <c r="P116" s="226"/>
      <c r="Q116" s="226"/>
      <c r="R116" s="226"/>
      <c r="S116" s="226"/>
      <c r="T116" s="226"/>
      <c r="U116" s="226"/>
      <c r="V116" s="226"/>
      <c r="W116" s="226"/>
      <c r="X116" s="226"/>
      <c r="Y116" s="226"/>
      <c r="Z116" s="226"/>
      <c r="AA116" s="226"/>
      <c r="AB116" s="226"/>
      <c r="AC116" s="226"/>
      <c r="AD116" s="226"/>
      <c r="AE116" s="226"/>
      <c r="AF116" s="226"/>
      <c r="AG116" s="226"/>
      <c r="AH116" s="226"/>
      <c r="AI116" s="226"/>
      <c r="AJ116" s="226"/>
      <c r="AK116" s="226"/>
      <c r="AL116" s="226"/>
      <c r="AM116" s="226"/>
      <c r="AN116" s="226"/>
      <c r="AO116" s="226"/>
      <c r="AP116" s="226"/>
      <c r="AQ116" s="226"/>
      <c r="AR116" s="226"/>
      <c r="AS116" s="226"/>
      <c r="AT116" s="226"/>
      <c r="AU116" s="226"/>
      <c r="AV116" s="226"/>
      <c r="AW116" s="226"/>
      <c r="AX116" s="226"/>
      <c r="AY116" s="226"/>
      <c r="AZ116" s="226"/>
      <c r="BA116" s="226"/>
      <c r="BB116" s="226"/>
      <c r="BC116" s="226"/>
      <c r="BD116" s="226"/>
      <c r="BE116" s="226"/>
      <c r="BF116" s="226"/>
      <c r="BG116" s="226"/>
      <c r="BH116" s="226"/>
      <c r="BI116" s="226"/>
      <c r="BJ116" s="226"/>
      <c r="BK116" s="226"/>
      <c r="BL116" s="226"/>
      <c r="BM116" s="226"/>
      <c r="BN116" s="226"/>
      <c r="BO116" s="226"/>
      <c r="BP116" s="226"/>
      <c r="BQ116" s="226"/>
      <c r="BR116" s="226"/>
      <c r="BS116" s="226"/>
      <c r="BT116" s="226"/>
      <c r="BU116" s="226"/>
      <c r="BV116" s="226"/>
      <c r="BW116" s="226"/>
      <c r="BX116" s="226"/>
      <c r="BY116" s="226"/>
      <c r="BZ116" s="226"/>
      <c r="CA116" s="226"/>
      <c r="CB116" s="226"/>
      <c r="CC116" s="235"/>
    </row>
    <row r="117" spans="1:81" s="233" customFormat="1">
      <c r="A117" s="537"/>
      <c r="B117" s="580"/>
      <c r="C117" s="236">
        <v>2017</v>
      </c>
      <c r="D117" s="247">
        <f>E117+F117+G117+H117+I117</f>
        <v>6.0869</v>
      </c>
      <c r="E117" s="152">
        <v>6.0869</v>
      </c>
      <c r="F117" s="152">
        <v>0</v>
      </c>
      <c r="G117" s="152">
        <v>0</v>
      </c>
      <c r="H117" s="251">
        <v>0</v>
      </c>
      <c r="I117" s="247">
        <v>0</v>
      </c>
      <c r="J117" s="240">
        <f t="shared" si="55"/>
        <v>6.0869</v>
      </c>
      <c r="M117" s="242">
        <f t="shared" si="3"/>
        <v>6.0869</v>
      </c>
      <c r="N117" s="226"/>
      <c r="O117" s="226"/>
      <c r="P117" s="226"/>
      <c r="Q117" s="226"/>
      <c r="R117" s="226"/>
      <c r="S117" s="226"/>
      <c r="T117" s="226"/>
      <c r="U117" s="226"/>
      <c r="V117" s="226"/>
      <c r="W117" s="226"/>
      <c r="X117" s="226"/>
      <c r="Y117" s="226"/>
      <c r="Z117" s="226"/>
      <c r="AA117" s="226"/>
      <c r="AB117" s="226"/>
      <c r="AC117" s="226"/>
      <c r="AD117" s="226"/>
      <c r="AE117" s="226"/>
      <c r="AF117" s="226"/>
      <c r="AG117" s="226"/>
      <c r="AH117" s="226"/>
      <c r="AI117" s="226"/>
      <c r="AJ117" s="226"/>
      <c r="AK117" s="226"/>
      <c r="AL117" s="226"/>
      <c r="AM117" s="226"/>
      <c r="AN117" s="226"/>
      <c r="AO117" s="226"/>
      <c r="AP117" s="226"/>
      <c r="AQ117" s="226"/>
      <c r="AR117" s="226"/>
      <c r="AS117" s="226"/>
      <c r="AT117" s="226"/>
      <c r="AU117" s="226"/>
      <c r="AV117" s="226"/>
      <c r="AW117" s="226"/>
      <c r="AX117" s="226"/>
      <c r="AY117" s="226"/>
      <c r="AZ117" s="226"/>
      <c r="BA117" s="226"/>
      <c r="BB117" s="226"/>
      <c r="BC117" s="226"/>
      <c r="BD117" s="226"/>
      <c r="BE117" s="226"/>
      <c r="BF117" s="226"/>
      <c r="BG117" s="226"/>
      <c r="BH117" s="226"/>
      <c r="BI117" s="226"/>
      <c r="BJ117" s="226"/>
      <c r="BK117" s="226"/>
      <c r="BL117" s="226"/>
      <c r="BM117" s="226"/>
      <c r="BN117" s="226"/>
      <c r="BO117" s="226"/>
      <c r="BP117" s="226"/>
      <c r="BQ117" s="226"/>
      <c r="BR117" s="226"/>
      <c r="BS117" s="226"/>
      <c r="BT117" s="226"/>
      <c r="BU117" s="226"/>
      <c r="BV117" s="226"/>
      <c r="BW117" s="226"/>
      <c r="BX117" s="226"/>
      <c r="BY117" s="226"/>
      <c r="BZ117" s="226"/>
      <c r="CA117" s="226"/>
      <c r="CB117" s="226"/>
      <c r="CC117" s="235"/>
    </row>
    <row r="118" spans="1:81" s="233" customFormat="1">
      <c r="A118" s="538"/>
      <c r="B118" s="581"/>
      <c r="C118" s="294">
        <v>2018</v>
      </c>
      <c r="D118" s="247">
        <f t="shared" ref="D118:D120" si="56">E118+F118+G118+H118+I118</f>
        <v>6.0876999999999999</v>
      </c>
      <c r="E118" s="152">
        <v>6.0876999999999999</v>
      </c>
      <c r="F118" s="152">
        <v>0</v>
      </c>
      <c r="G118" s="152">
        <v>0</v>
      </c>
      <c r="H118" s="251">
        <v>0</v>
      </c>
      <c r="I118" s="247">
        <v>0</v>
      </c>
      <c r="J118" s="240"/>
      <c r="M118" s="242"/>
      <c r="N118" s="226"/>
      <c r="O118" s="226"/>
      <c r="P118" s="226"/>
      <c r="Q118" s="226"/>
      <c r="R118" s="226"/>
      <c r="S118" s="226"/>
      <c r="T118" s="226"/>
      <c r="U118" s="226"/>
      <c r="V118" s="226"/>
      <c r="W118" s="226"/>
      <c r="X118" s="226"/>
      <c r="Y118" s="226"/>
      <c r="Z118" s="226"/>
      <c r="AA118" s="226"/>
      <c r="AB118" s="226"/>
      <c r="AC118" s="226"/>
      <c r="AD118" s="226"/>
      <c r="AE118" s="226"/>
      <c r="AF118" s="226"/>
      <c r="AG118" s="226"/>
      <c r="AH118" s="226"/>
      <c r="AI118" s="226"/>
      <c r="AJ118" s="226"/>
      <c r="AK118" s="226"/>
      <c r="AL118" s="226"/>
      <c r="AM118" s="226"/>
      <c r="AN118" s="226"/>
      <c r="AO118" s="226"/>
      <c r="AP118" s="226"/>
      <c r="AQ118" s="226"/>
      <c r="AR118" s="226"/>
      <c r="AS118" s="226"/>
      <c r="AT118" s="226"/>
      <c r="AU118" s="226"/>
      <c r="AV118" s="226"/>
      <c r="AW118" s="226"/>
      <c r="AX118" s="226"/>
      <c r="AY118" s="226"/>
      <c r="AZ118" s="226"/>
      <c r="BA118" s="226"/>
      <c r="BB118" s="226"/>
      <c r="BC118" s="226"/>
      <c r="BD118" s="226"/>
      <c r="BE118" s="226"/>
      <c r="BF118" s="226"/>
      <c r="BG118" s="226"/>
      <c r="BH118" s="226"/>
      <c r="BI118" s="226"/>
      <c r="BJ118" s="226"/>
      <c r="BK118" s="226"/>
      <c r="BL118" s="226"/>
      <c r="BM118" s="226"/>
      <c r="BN118" s="226"/>
      <c r="BO118" s="226"/>
      <c r="BP118" s="226"/>
      <c r="BQ118" s="226"/>
      <c r="BR118" s="226"/>
      <c r="BS118" s="226"/>
      <c r="BT118" s="226"/>
      <c r="BU118" s="226"/>
      <c r="BV118" s="226"/>
      <c r="BW118" s="226"/>
      <c r="BX118" s="226"/>
      <c r="BY118" s="226"/>
      <c r="BZ118" s="226"/>
      <c r="CA118" s="226"/>
      <c r="CB118" s="226"/>
      <c r="CC118" s="235"/>
    </row>
    <row r="119" spans="1:81" s="233" customFormat="1">
      <c r="A119" s="538"/>
      <c r="B119" s="581"/>
      <c r="C119" s="294">
        <v>2019</v>
      </c>
      <c r="D119" s="247">
        <f t="shared" si="56"/>
        <v>6.0884999999999998</v>
      </c>
      <c r="E119" s="152">
        <v>6.0884999999999998</v>
      </c>
      <c r="F119" s="152">
        <v>0</v>
      </c>
      <c r="G119" s="152">
        <v>0</v>
      </c>
      <c r="H119" s="251">
        <v>0</v>
      </c>
      <c r="I119" s="247">
        <v>0</v>
      </c>
      <c r="J119" s="240"/>
      <c r="M119" s="242"/>
      <c r="N119" s="226"/>
      <c r="O119" s="226"/>
      <c r="P119" s="226"/>
      <c r="Q119" s="226"/>
      <c r="R119" s="226"/>
      <c r="S119" s="226"/>
      <c r="T119" s="226"/>
      <c r="U119" s="226"/>
      <c r="V119" s="226"/>
      <c r="W119" s="226"/>
      <c r="X119" s="226"/>
      <c r="Y119" s="226"/>
      <c r="Z119" s="226"/>
      <c r="AA119" s="226"/>
      <c r="AB119" s="226"/>
      <c r="AC119" s="226"/>
      <c r="AD119" s="226"/>
      <c r="AE119" s="226"/>
      <c r="AF119" s="226"/>
      <c r="AG119" s="226"/>
      <c r="AH119" s="226"/>
      <c r="AI119" s="226"/>
      <c r="AJ119" s="226"/>
      <c r="AK119" s="226"/>
      <c r="AL119" s="226"/>
      <c r="AM119" s="226"/>
      <c r="AN119" s="226"/>
      <c r="AO119" s="226"/>
      <c r="AP119" s="226"/>
      <c r="AQ119" s="226"/>
      <c r="AR119" s="226"/>
      <c r="AS119" s="226"/>
      <c r="AT119" s="226"/>
      <c r="AU119" s="226"/>
      <c r="AV119" s="226"/>
      <c r="AW119" s="226"/>
      <c r="AX119" s="226"/>
      <c r="AY119" s="226"/>
      <c r="AZ119" s="226"/>
      <c r="BA119" s="226"/>
      <c r="BB119" s="226"/>
      <c r="BC119" s="226"/>
      <c r="BD119" s="226"/>
      <c r="BE119" s="226"/>
      <c r="BF119" s="226"/>
      <c r="BG119" s="226"/>
      <c r="BH119" s="226"/>
      <c r="BI119" s="226"/>
      <c r="BJ119" s="226"/>
      <c r="BK119" s="226"/>
      <c r="BL119" s="226"/>
      <c r="BM119" s="226"/>
      <c r="BN119" s="226"/>
      <c r="BO119" s="226"/>
      <c r="BP119" s="226"/>
      <c r="BQ119" s="226"/>
      <c r="BR119" s="226"/>
      <c r="BS119" s="226"/>
      <c r="BT119" s="226"/>
      <c r="BU119" s="226"/>
      <c r="BV119" s="226"/>
      <c r="BW119" s="226"/>
      <c r="BX119" s="226"/>
      <c r="BY119" s="226"/>
      <c r="BZ119" s="226"/>
      <c r="CA119" s="226"/>
      <c r="CB119" s="226"/>
      <c r="CC119" s="235"/>
    </row>
    <row r="120" spans="1:81" s="233" customFormat="1">
      <c r="A120" s="539"/>
      <c r="B120" s="582"/>
      <c r="C120" s="294">
        <v>2020</v>
      </c>
      <c r="D120" s="247">
        <f t="shared" si="56"/>
        <v>6.0884999999999998</v>
      </c>
      <c r="E120" s="152">
        <v>6.0884999999999998</v>
      </c>
      <c r="F120" s="152">
        <v>0</v>
      </c>
      <c r="G120" s="152">
        <v>0</v>
      </c>
      <c r="H120" s="251">
        <v>0</v>
      </c>
      <c r="I120" s="247">
        <v>0</v>
      </c>
      <c r="J120" s="240"/>
      <c r="M120" s="242"/>
      <c r="N120" s="226"/>
      <c r="O120" s="226"/>
      <c r="P120" s="226"/>
      <c r="Q120" s="226"/>
      <c r="R120" s="226"/>
      <c r="S120" s="226"/>
      <c r="T120" s="226"/>
      <c r="U120" s="226"/>
      <c r="V120" s="226"/>
      <c r="W120" s="226"/>
      <c r="X120" s="226"/>
      <c r="Y120" s="226"/>
      <c r="Z120" s="226"/>
      <c r="AA120" s="226"/>
      <c r="AB120" s="226"/>
      <c r="AC120" s="226"/>
      <c r="AD120" s="226"/>
      <c r="AE120" s="226"/>
      <c r="AF120" s="226"/>
      <c r="AG120" s="226"/>
      <c r="AH120" s="226"/>
      <c r="AI120" s="226"/>
      <c r="AJ120" s="226"/>
      <c r="AK120" s="226"/>
      <c r="AL120" s="226"/>
      <c r="AM120" s="226"/>
      <c r="AN120" s="226"/>
      <c r="AO120" s="226"/>
      <c r="AP120" s="226"/>
      <c r="AQ120" s="226"/>
      <c r="AR120" s="226"/>
      <c r="AS120" s="226"/>
      <c r="AT120" s="226"/>
      <c r="AU120" s="226"/>
      <c r="AV120" s="226"/>
      <c r="AW120" s="226"/>
      <c r="AX120" s="226"/>
      <c r="AY120" s="226"/>
      <c r="AZ120" s="226"/>
      <c r="BA120" s="226"/>
      <c r="BB120" s="226"/>
      <c r="BC120" s="226"/>
      <c r="BD120" s="226"/>
      <c r="BE120" s="226"/>
      <c r="BF120" s="226"/>
      <c r="BG120" s="226"/>
      <c r="BH120" s="226"/>
      <c r="BI120" s="226"/>
      <c r="BJ120" s="226"/>
      <c r="BK120" s="226"/>
      <c r="BL120" s="226"/>
      <c r="BM120" s="226"/>
      <c r="BN120" s="226"/>
      <c r="BO120" s="226"/>
      <c r="BP120" s="226"/>
      <c r="BQ120" s="226"/>
      <c r="BR120" s="226"/>
      <c r="BS120" s="226"/>
      <c r="BT120" s="226"/>
      <c r="BU120" s="226"/>
      <c r="BV120" s="226"/>
      <c r="BW120" s="226"/>
      <c r="BX120" s="226"/>
      <c r="BY120" s="226"/>
      <c r="BZ120" s="226"/>
      <c r="CA120" s="226"/>
      <c r="CB120" s="226"/>
      <c r="CC120" s="235"/>
    </row>
    <row r="121" spans="1:81" s="233" customFormat="1" ht="15.75" customHeight="1">
      <c r="A121" s="536" t="s">
        <v>332</v>
      </c>
      <c r="B121" s="579" t="s">
        <v>816</v>
      </c>
      <c r="C121" s="238" t="s">
        <v>19</v>
      </c>
      <c r="D121" s="249">
        <f>D122+D123+D124+D125+D126</f>
        <v>143.61872</v>
      </c>
      <c r="E121" s="249">
        <f t="shared" ref="E121:I121" si="57">E122+E123+E124+E125+E126</f>
        <v>143.61872</v>
      </c>
      <c r="F121" s="249">
        <f t="shared" si="57"/>
        <v>0</v>
      </c>
      <c r="G121" s="249">
        <f t="shared" si="57"/>
        <v>0</v>
      </c>
      <c r="H121" s="249">
        <f t="shared" si="57"/>
        <v>0</v>
      </c>
      <c r="I121" s="249">
        <f t="shared" si="57"/>
        <v>0</v>
      </c>
      <c r="J121" s="240">
        <f t="shared" si="55"/>
        <v>143.61872</v>
      </c>
      <c r="M121" s="242">
        <f t="shared" si="3"/>
        <v>143.61872</v>
      </c>
      <c r="N121" s="226"/>
      <c r="O121" s="226"/>
      <c r="P121" s="226"/>
      <c r="Q121" s="226"/>
      <c r="R121" s="226"/>
      <c r="S121" s="226"/>
      <c r="T121" s="226"/>
      <c r="U121" s="226"/>
      <c r="V121" s="226"/>
      <c r="W121" s="226"/>
      <c r="X121" s="226"/>
      <c r="Y121" s="226"/>
      <c r="Z121" s="226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Y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  <c r="BX121" s="226"/>
      <c r="BY121" s="226"/>
      <c r="BZ121" s="226"/>
      <c r="CA121" s="226"/>
      <c r="CB121" s="226"/>
      <c r="CC121" s="235"/>
    </row>
    <row r="122" spans="1:81" s="233" customFormat="1" ht="15.75" customHeight="1">
      <c r="A122" s="537"/>
      <c r="B122" s="580"/>
      <c r="C122" s="236">
        <v>2016</v>
      </c>
      <c r="D122" s="247">
        <f>E122+F122+G122+H122+I122</f>
        <v>32.775599999999997</v>
      </c>
      <c r="E122" s="152">
        <v>32.775599999999997</v>
      </c>
      <c r="F122" s="152">
        <v>0</v>
      </c>
      <c r="G122" s="152">
        <v>0</v>
      </c>
      <c r="H122" s="251">
        <v>0</v>
      </c>
      <c r="I122" s="247">
        <v>0</v>
      </c>
      <c r="J122" s="240">
        <f t="shared" si="55"/>
        <v>32.775599999999997</v>
      </c>
      <c r="M122" s="242">
        <f t="shared" si="3"/>
        <v>32.775599999999997</v>
      </c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26"/>
      <c r="Z122" s="226"/>
      <c r="AA122" s="226"/>
      <c r="AB122" s="226"/>
      <c r="AC122" s="226"/>
      <c r="AD122" s="226"/>
      <c r="AE122" s="226"/>
      <c r="AF122" s="226"/>
      <c r="AG122" s="226"/>
      <c r="AH122" s="226"/>
      <c r="AI122" s="226"/>
      <c r="AJ122" s="226"/>
      <c r="AK122" s="226"/>
      <c r="AL122" s="226"/>
      <c r="AM122" s="226"/>
      <c r="AN122" s="226"/>
      <c r="AO122" s="226"/>
      <c r="AP122" s="226"/>
      <c r="AQ122" s="226"/>
      <c r="AR122" s="226"/>
      <c r="AS122" s="226"/>
      <c r="AT122" s="226"/>
      <c r="AU122" s="226"/>
      <c r="AV122" s="226"/>
      <c r="AW122" s="226"/>
      <c r="AX122" s="226"/>
      <c r="AY122" s="226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  <c r="BX122" s="226"/>
      <c r="BY122" s="226"/>
      <c r="BZ122" s="226"/>
      <c r="CA122" s="226"/>
      <c r="CB122" s="226"/>
      <c r="CC122" s="235"/>
    </row>
    <row r="123" spans="1:81" s="233" customFormat="1">
      <c r="A123" s="537"/>
      <c r="B123" s="580"/>
      <c r="C123" s="236">
        <v>2017</v>
      </c>
      <c r="D123" s="247">
        <f>E123+F123+G123+H123+I123</f>
        <v>28.048259999999999</v>
      </c>
      <c r="E123" s="152">
        <v>28.048259999999999</v>
      </c>
      <c r="F123" s="152">
        <v>0</v>
      </c>
      <c r="G123" s="152">
        <v>0</v>
      </c>
      <c r="H123" s="251">
        <v>0</v>
      </c>
      <c r="I123" s="247">
        <v>0</v>
      </c>
      <c r="J123" s="240">
        <f t="shared" si="55"/>
        <v>28.048259999999999</v>
      </c>
      <c r="M123" s="242">
        <f t="shared" si="3"/>
        <v>28.048259999999999</v>
      </c>
      <c r="N123" s="226"/>
      <c r="O123" s="226"/>
      <c r="P123" s="226"/>
      <c r="Q123" s="226"/>
      <c r="R123" s="226"/>
      <c r="S123" s="226"/>
      <c r="T123" s="226"/>
      <c r="U123" s="226"/>
      <c r="V123" s="226"/>
      <c r="W123" s="226"/>
      <c r="X123" s="226"/>
      <c r="Y123" s="226"/>
      <c r="Z123" s="226"/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Y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  <c r="BX123" s="226"/>
      <c r="BY123" s="226"/>
      <c r="BZ123" s="226"/>
      <c r="CA123" s="226"/>
      <c r="CB123" s="226"/>
      <c r="CC123" s="235"/>
    </row>
    <row r="124" spans="1:81" s="233" customFormat="1">
      <c r="A124" s="538"/>
      <c r="B124" s="581"/>
      <c r="C124" s="294">
        <v>2018</v>
      </c>
      <c r="D124" s="247">
        <f t="shared" ref="D124:D126" si="58">E124+F124+G124+H124+I124</f>
        <v>27.580220000000001</v>
      </c>
      <c r="E124" s="152">
        <v>27.580220000000001</v>
      </c>
      <c r="F124" s="152">
        <v>0</v>
      </c>
      <c r="G124" s="152">
        <v>0</v>
      </c>
      <c r="H124" s="251">
        <v>0</v>
      </c>
      <c r="I124" s="247">
        <v>0</v>
      </c>
      <c r="J124" s="240"/>
      <c r="M124" s="242"/>
      <c r="N124" s="226"/>
      <c r="O124" s="226"/>
      <c r="P124" s="226"/>
      <c r="Q124" s="226"/>
      <c r="R124" s="226"/>
      <c r="S124" s="226"/>
      <c r="T124" s="226"/>
      <c r="U124" s="226"/>
      <c r="V124" s="226"/>
      <c r="W124" s="226"/>
      <c r="X124" s="226"/>
      <c r="Y124" s="226"/>
      <c r="Z124" s="226"/>
      <c r="AA124" s="226"/>
      <c r="AB124" s="226"/>
      <c r="AC124" s="226"/>
      <c r="AD124" s="226"/>
      <c r="AE124" s="226"/>
      <c r="AF124" s="226"/>
      <c r="AG124" s="226"/>
      <c r="AH124" s="226"/>
      <c r="AI124" s="226"/>
      <c r="AJ124" s="226"/>
      <c r="AK124" s="226"/>
      <c r="AL124" s="226"/>
      <c r="AM124" s="226"/>
      <c r="AN124" s="226"/>
      <c r="AO124" s="226"/>
      <c r="AP124" s="226"/>
      <c r="AQ124" s="226"/>
      <c r="AR124" s="226"/>
      <c r="AS124" s="226"/>
      <c r="AT124" s="226"/>
      <c r="AU124" s="226"/>
      <c r="AV124" s="226"/>
      <c r="AW124" s="226"/>
      <c r="AX124" s="226"/>
      <c r="AY124" s="226"/>
      <c r="AZ124" s="226"/>
      <c r="BA124" s="226"/>
      <c r="BB124" s="226"/>
      <c r="BC124" s="226"/>
      <c r="BD124" s="226"/>
      <c r="BE124" s="226"/>
      <c r="BF124" s="226"/>
      <c r="BG124" s="226"/>
      <c r="BH124" s="226"/>
      <c r="BI124" s="226"/>
      <c r="BJ124" s="226"/>
      <c r="BK124" s="226"/>
      <c r="BL124" s="226"/>
      <c r="BM124" s="226"/>
      <c r="BN124" s="226"/>
      <c r="BO124" s="226"/>
      <c r="BP124" s="226"/>
      <c r="BQ124" s="226"/>
      <c r="BR124" s="226"/>
      <c r="BS124" s="226"/>
      <c r="BT124" s="226"/>
      <c r="BU124" s="226"/>
      <c r="BV124" s="226"/>
      <c r="BW124" s="226"/>
      <c r="BX124" s="226"/>
      <c r="BY124" s="226"/>
      <c r="BZ124" s="226"/>
      <c r="CA124" s="226"/>
      <c r="CB124" s="226"/>
      <c r="CC124" s="235"/>
    </row>
    <row r="125" spans="1:81" s="233" customFormat="1">
      <c r="A125" s="538"/>
      <c r="B125" s="581"/>
      <c r="C125" s="294">
        <v>2019</v>
      </c>
      <c r="D125" s="247">
        <f t="shared" si="58"/>
        <v>27.607320000000001</v>
      </c>
      <c r="E125" s="152">
        <v>27.607320000000001</v>
      </c>
      <c r="F125" s="152">
        <v>0</v>
      </c>
      <c r="G125" s="152">
        <v>0</v>
      </c>
      <c r="H125" s="251">
        <v>0</v>
      </c>
      <c r="I125" s="247">
        <v>0</v>
      </c>
      <c r="J125" s="240"/>
      <c r="M125" s="242"/>
      <c r="N125" s="226"/>
      <c r="O125" s="226"/>
      <c r="P125" s="226"/>
      <c r="Q125" s="226"/>
      <c r="R125" s="226"/>
      <c r="S125" s="226"/>
      <c r="T125" s="226"/>
      <c r="U125" s="226"/>
      <c r="V125" s="226"/>
      <c r="W125" s="226"/>
      <c r="X125" s="226"/>
      <c r="Y125" s="226"/>
      <c r="Z125" s="226"/>
      <c r="AA125" s="226"/>
      <c r="AB125" s="226"/>
      <c r="AC125" s="226"/>
      <c r="AD125" s="226"/>
      <c r="AE125" s="226"/>
      <c r="AF125" s="226"/>
      <c r="AG125" s="226"/>
      <c r="AH125" s="226"/>
      <c r="AI125" s="226"/>
      <c r="AJ125" s="226"/>
      <c r="AK125" s="226"/>
      <c r="AL125" s="226"/>
      <c r="AM125" s="226"/>
      <c r="AN125" s="226"/>
      <c r="AO125" s="226"/>
      <c r="AP125" s="226"/>
      <c r="AQ125" s="226"/>
      <c r="AR125" s="226"/>
      <c r="AS125" s="226"/>
      <c r="AT125" s="226"/>
      <c r="AU125" s="226"/>
      <c r="AV125" s="226"/>
      <c r="AW125" s="226"/>
      <c r="AX125" s="226"/>
      <c r="AY125" s="226"/>
      <c r="AZ125" s="226"/>
      <c r="BA125" s="226"/>
      <c r="BB125" s="226"/>
      <c r="BC125" s="226"/>
      <c r="BD125" s="226"/>
      <c r="BE125" s="226"/>
      <c r="BF125" s="226"/>
      <c r="BG125" s="226"/>
      <c r="BH125" s="226"/>
      <c r="BI125" s="226"/>
      <c r="BJ125" s="226"/>
      <c r="BK125" s="226"/>
      <c r="BL125" s="226"/>
      <c r="BM125" s="226"/>
      <c r="BN125" s="226"/>
      <c r="BO125" s="226"/>
      <c r="BP125" s="226"/>
      <c r="BQ125" s="226"/>
      <c r="BR125" s="226"/>
      <c r="BS125" s="226"/>
      <c r="BT125" s="226"/>
      <c r="BU125" s="226"/>
      <c r="BV125" s="226"/>
      <c r="BW125" s="226"/>
      <c r="BX125" s="226"/>
      <c r="BY125" s="226"/>
      <c r="BZ125" s="226"/>
      <c r="CA125" s="226"/>
      <c r="CB125" s="226"/>
      <c r="CC125" s="235"/>
    </row>
    <row r="126" spans="1:81" s="233" customFormat="1">
      <c r="A126" s="539"/>
      <c r="B126" s="582"/>
      <c r="C126" s="294">
        <v>2020</v>
      </c>
      <c r="D126" s="247">
        <f t="shared" si="58"/>
        <v>27.607320000000001</v>
      </c>
      <c r="E126" s="152">
        <v>27.607320000000001</v>
      </c>
      <c r="F126" s="152">
        <v>0</v>
      </c>
      <c r="G126" s="152">
        <v>0</v>
      </c>
      <c r="H126" s="251">
        <v>0</v>
      </c>
      <c r="I126" s="247">
        <v>0</v>
      </c>
      <c r="J126" s="240"/>
      <c r="M126" s="242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26"/>
      <c r="Z126" s="226"/>
      <c r="AA126" s="226"/>
      <c r="AB126" s="226"/>
      <c r="AC126" s="226"/>
      <c r="AD126" s="226"/>
      <c r="AE126" s="226"/>
      <c r="AF126" s="226"/>
      <c r="AG126" s="226"/>
      <c r="AH126" s="226"/>
      <c r="AI126" s="226"/>
      <c r="AJ126" s="226"/>
      <c r="AK126" s="226"/>
      <c r="AL126" s="226"/>
      <c r="AM126" s="226"/>
      <c r="AN126" s="226"/>
      <c r="AO126" s="226"/>
      <c r="AP126" s="226"/>
      <c r="AQ126" s="226"/>
      <c r="AR126" s="226"/>
      <c r="AS126" s="226"/>
      <c r="AT126" s="226"/>
      <c r="AU126" s="226"/>
      <c r="AV126" s="226"/>
      <c r="AW126" s="226"/>
      <c r="AX126" s="226"/>
      <c r="AY126" s="226"/>
      <c r="AZ126" s="226"/>
      <c r="BA126" s="226"/>
      <c r="BB126" s="226"/>
      <c r="BC126" s="226"/>
      <c r="BD126" s="226"/>
      <c r="BE126" s="226"/>
      <c r="BF126" s="226"/>
      <c r="BG126" s="226"/>
      <c r="BH126" s="226"/>
      <c r="BI126" s="226"/>
      <c r="BJ126" s="226"/>
      <c r="BK126" s="226"/>
      <c r="BL126" s="226"/>
      <c r="BM126" s="226"/>
      <c r="BN126" s="226"/>
      <c r="BO126" s="226"/>
      <c r="BP126" s="226"/>
      <c r="BQ126" s="226"/>
      <c r="BR126" s="226"/>
      <c r="BS126" s="226"/>
      <c r="BT126" s="226"/>
      <c r="BU126" s="226"/>
      <c r="BV126" s="226"/>
      <c r="BW126" s="226"/>
      <c r="BX126" s="226"/>
      <c r="BY126" s="226"/>
      <c r="BZ126" s="226"/>
      <c r="CA126" s="226"/>
      <c r="CB126" s="226"/>
      <c r="CC126" s="235"/>
    </row>
    <row r="127" spans="1:81" s="233" customFormat="1">
      <c r="A127" s="536" t="s">
        <v>334</v>
      </c>
      <c r="B127" s="579" t="s">
        <v>817</v>
      </c>
      <c r="C127" s="238" t="s">
        <v>19</v>
      </c>
      <c r="D127" s="249">
        <f>D128+D129+D130+D131+D132</f>
        <v>43.061410000000002</v>
      </c>
      <c r="E127" s="249">
        <f t="shared" ref="E127:I127" si="59">E128+E129+E130+E131+E132</f>
        <v>43.061410000000002</v>
      </c>
      <c r="F127" s="249">
        <f t="shared" si="59"/>
        <v>0</v>
      </c>
      <c r="G127" s="249">
        <f t="shared" si="59"/>
        <v>0</v>
      </c>
      <c r="H127" s="249">
        <f t="shared" si="59"/>
        <v>0</v>
      </c>
      <c r="I127" s="249">
        <f t="shared" si="59"/>
        <v>0</v>
      </c>
      <c r="J127" s="240">
        <f t="shared" si="55"/>
        <v>43.061410000000002</v>
      </c>
      <c r="M127" s="242">
        <f t="shared" si="3"/>
        <v>43.061410000000002</v>
      </c>
      <c r="N127" s="226"/>
      <c r="O127" s="226"/>
      <c r="P127" s="226"/>
      <c r="Q127" s="226"/>
      <c r="R127" s="226"/>
      <c r="S127" s="226"/>
      <c r="T127" s="226"/>
      <c r="U127" s="226"/>
      <c r="V127" s="226"/>
      <c r="W127" s="226"/>
      <c r="X127" s="226"/>
      <c r="Y127" s="226"/>
      <c r="Z127" s="226"/>
      <c r="AA127" s="226"/>
      <c r="AB127" s="226"/>
      <c r="AC127" s="226"/>
      <c r="AD127" s="226"/>
      <c r="AE127" s="226"/>
      <c r="AF127" s="226"/>
      <c r="AG127" s="226"/>
      <c r="AH127" s="226"/>
      <c r="AI127" s="226"/>
      <c r="AJ127" s="226"/>
      <c r="AK127" s="226"/>
      <c r="AL127" s="226"/>
      <c r="AM127" s="226"/>
      <c r="AN127" s="226"/>
      <c r="AO127" s="226"/>
      <c r="AP127" s="226"/>
      <c r="AQ127" s="226"/>
      <c r="AR127" s="226"/>
      <c r="AS127" s="226"/>
      <c r="AT127" s="226"/>
      <c r="AU127" s="226"/>
      <c r="AV127" s="226"/>
      <c r="AW127" s="226"/>
      <c r="AX127" s="226"/>
      <c r="AY127" s="226"/>
      <c r="AZ127" s="226"/>
      <c r="BA127" s="226"/>
      <c r="BB127" s="226"/>
      <c r="BC127" s="226"/>
      <c r="BD127" s="226"/>
      <c r="BE127" s="226"/>
      <c r="BF127" s="226"/>
      <c r="BG127" s="226"/>
      <c r="BH127" s="226"/>
      <c r="BI127" s="226"/>
      <c r="BJ127" s="226"/>
      <c r="BK127" s="226"/>
      <c r="BL127" s="226"/>
      <c r="BM127" s="226"/>
      <c r="BN127" s="226"/>
      <c r="BO127" s="226"/>
      <c r="BP127" s="226"/>
      <c r="BQ127" s="226"/>
      <c r="BR127" s="226"/>
      <c r="BS127" s="226"/>
      <c r="BT127" s="226"/>
      <c r="BU127" s="226"/>
      <c r="BV127" s="226"/>
      <c r="BW127" s="226"/>
      <c r="BX127" s="226"/>
      <c r="BY127" s="226"/>
      <c r="BZ127" s="226"/>
      <c r="CA127" s="226"/>
      <c r="CB127" s="226"/>
      <c r="CC127" s="235"/>
    </row>
    <row r="128" spans="1:81" s="233" customFormat="1" ht="15.75" customHeight="1">
      <c r="A128" s="537"/>
      <c r="B128" s="580"/>
      <c r="C128" s="236">
        <v>2016</v>
      </c>
      <c r="D128" s="247">
        <f>E128+F128+G128+H128+I128</f>
        <v>9.7446099999999998</v>
      </c>
      <c r="E128" s="152">
        <v>9.7446099999999998</v>
      </c>
      <c r="F128" s="152">
        <v>0</v>
      </c>
      <c r="G128" s="152">
        <v>0</v>
      </c>
      <c r="H128" s="251">
        <v>0</v>
      </c>
      <c r="I128" s="247">
        <v>0</v>
      </c>
      <c r="J128" s="240">
        <f t="shared" si="55"/>
        <v>9.7446099999999998</v>
      </c>
      <c r="M128" s="242">
        <f t="shared" si="3"/>
        <v>9.7446099999999998</v>
      </c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26"/>
      <c r="Z128" s="226"/>
      <c r="AA128" s="226"/>
      <c r="AB128" s="226"/>
      <c r="AC128" s="226"/>
      <c r="AD128" s="226"/>
      <c r="AE128" s="226"/>
      <c r="AF128" s="226"/>
      <c r="AG128" s="226"/>
      <c r="AH128" s="226"/>
      <c r="AI128" s="226"/>
      <c r="AJ128" s="226"/>
      <c r="AK128" s="226"/>
      <c r="AL128" s="226"/>
      <c r="AM128" s="226"/>
      <c r="AN128" s="226"/>
      <c r="AO128" s="226"/>
      <c r="AP128" s="226"/>
      <c r="AQ128" s="226"/>
      <c r="AR128" s="226"/>
      <c r="AS128" s="226"/>
      <c r="AT128" s="226"/>
      <c r="AU128" s="226"/>
      <c r="AV128" s="226"/>
      <c r="AW128" s="226"/>
      <c r="AX128" s="226"/>
      <c r="AY128" s="226"/>
      <c r="AZ128" s="226"/>
      <c r="BA128" s="226"/>
      <c r="BB128" s="226"/>
      <c r="BC128" s="226"/>
      <c r="BD128" s="226"/>
      <c r="BE128" s="226"/>
      <c r="BF128" s="226"/>
      <c r="BG128" s="226"/>
      <c r="BH128" s="226"/>
      <c r="BI128" s="226"/>
      <c r="BJ128" s="226"/>
      <c r="BK128" s="226"/>
      <c r="BL128" s="226"/>
      <c r="BM128" s="226"/>
      <c r="BN128" s="226"/>
      <c r="BO128" s="226"/>
      <c r="BP128" s="226"/>
      <c r="BQ128" s="226"/>
      <c r="BR128" s="226"/>
      <c r="BS128" s="226"/>
      <c r="BT128" s="226"/>
      <c r="BU128" s="226"/>
      <c r="BV128" s="226"/>
      <c r="BW128" s="226"/>
      <c r="BX128" s="226"/>
      <c r="BY128" s="226"/>
      <c r="BZ128" s="226"/>
      <c r="CA128" s="226"/>
      <c r="CB128" s="226"/>
      <c r="CC128" s="235"/>
    </row>
    <row r="129" spans="1:81" s="233" customFormat="1">
      <c r="A129" s="537"/>
      <c r="B129" s="580"/>
      <c r="C129" s="236">
        <v>2017</v>
      </c>
      <c r="D129" s="247">
        <f>E129+F129+G129+H129+I129</f>
        <v>8.3292000000000002</v>
      </c>
      <c r="E129" s="152">
        <v>8.3292000000000002</v>
      </c>
      <c r="F129" s="152">
        <v>0</v>
      </c>
      <c r="G129" s="152">
        <v>0</v>
      </c>
      <c r="H129" s="251">
        <v>0</v>
      </c>
      <c r="I129" s="247">
        <v>0</v>
      </c>
      <c r="J129" s="240">
        <f t="shared" si="55"/>
        <v>8.3292000000000002</v>
      </c>
      <c r="M129" s="242">
        <f t="shared" si="3"/>
        <v>8.3292000000000002</v>
      </c>
      <c r="N129" s="226"/>
      <c r="O129" s="226"/>
      <c r="P129" s="226"/>
      <c r="Q129" s="226"/>
      <c r="R129" s="226"/>
      <c r="S129" s="226"/>
      <c r="T129" s="226"/>
      <c r="U129" s="226"/>
      <c r="V129" s="226"/>
      <c r="W129" s="226"/>
      <c r="X129" s="226"/>
      <c r="Y129" s="226"/>
      <c r="Z129" s="226"/>
      <c r="AA129" s="226"/>
      <c r="AB129" s="226"/>
      <c r="AC129" s="226"/>
      <c r="AD129" s="226"/>
      <c r="AE129" s="226"/>
      <c r="AF129" s="226"/>
      <c r="AG129" s="226"/>
      <c r="AH129" s="226"/>
      <c r="AI129" s="226"/>
      <c r="AJ129" s="226"/>
      <c r="AK129" s="226"/>
      <c r="AL129" s="226"/>
      <c r="AM129" s="226"/>
      <c r="AN129" s="226"/>
      <c r="AO129" s="226"/>
      <c r="AP129" s="226"/>
      <c r="AQ129" s="226"/>
      <c r="AR129" s="226"/>
      <c r="AS129" s="226"/>
      <c r="AT129" s="226"/>
      <c r="AU129" s="226"/>
      <c r="AV129" s="226"/>
      <c r="AW129" s="226"/>
      <c r="AX129" s="226"/>
      <c r="AY129" s="226"/>
      <c r="AZ129" s="226"/>
      <c r="BA129" s="226"/>
      <c r="BB129" s="226"/>
      <c r="BC129" s="226"/>
      <c r="BD129" s="226"/>
      <c r="BE129" s="226"/>
      <c r="BF129" s="226"/>
      <c r="BG129" s="226"/>
      <c r="BH129" s="226"/>
      <c r="BI129" s="226"/>
      <c r="BJ129" s="226"/>
      <c r="BK129" s="226"/>
      <c r="BL129" s="226"/>
      <c r="BM129" s="226"/>
      <c r="BN129" s="226"/>
      <c r="BO129" s="226"/>
      <c r="BP129" s="226"/>
      <c r="BQ129" s="226"/>
      <c r="BR129" s="226"/>
      <c r="BS129" s="226"/>
      <c r="BT129" s="226"/>
      <c r="BU129" s="226"/>
      <c r="BV129" s="226"/>
      <c r="BW129" s="226"/>
      <c r="BX129" s="226"/>
      <c r="BY129" s="226"/>
      <c r="BZ129" s="226"/>
      <c r="CA129" s="226"/>
      <c r="CB129" s="226"/>
      <c r="CC129" s="235"/>
    </row>
    <row r="130" spans="1:81" s="233" customFormat="1">
      <c r="A130" s="538"/>
      <c r="B130" s="581"/>
      <c r="C130" s="294">
        <v>2018</v>
      </c>
      <c r="D130" s="247">
        <f t="shared" ref="D130:D132" si="60">E130+F130+G130+H130+I130</f>
        <v>8.3292000000000002</v>
      </c>
      <c r="E130" s="152">
        <v>8.3292000000000002</v>
      </c>
      <c r="F130" s="152">
        <v>0</v>
      </c>
      <c r="G130" s="152">
        <v>0</v>
      </c>
      <c r="H130" s="251">
        <v>0</v>
      </c>
      <c r="I130" s="247">
        <v>0</v>
      </c>
      <c r="J130" s="240"/>
      <c r="M130" s="242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  <c r="Z130" s="226"/>
      <c r="AA130" s="226"/>
      <c r="AB130" s="226"/>
      <c r="AC130" s="226"/>
      <c r="AD130" s="226"/>
      <c r="AE130" s="226"/>
      <c r="AF130" s="226"/>
      <c r="AG130" s="226"/>
      <c r="AH130" s="226"/>
      <c r="AI130" s="226"/>
      <c r="AJ130" s="226"/>
      <c r="AK130" s="226"/>
      <c r="AL130" s="226"/>
      <c r="AM130" s="226"/>
      <c r="AN130" s="226"/>
      <c r="AO130" s="226"/>
      <c r="AP130" s="226"/>
      <c r="AQ130" s="226"/>
      <c r="AR130" s="226"/>
      <c r="AS130" s="226"/>
      <c r="AT130" s="226"/>
      <c r="AU130" s="226"/>
      <c r="AV130" s="226"/>
      <c r="AW130" s="226"/>
      <c r="AX130" s="226"/>
      <c r="AY130" s="226"/>
      <c r="AZ130" s="226"/>
      <c r="BA130" s="226"/>
      <c r="BB130" s="226"/>
      <c r="BC130" s="226"/>
      <c r="BD130" s="226"/>
      <c r="BE130" s="226"/>
      <c r="BF130" s="226"/>
      <c r="BG130" s="226"/>
      <c r="BH130" s="226"/>
      <c r="BI130" s="226"/>
      <c r="BJ130" s="226"/>
      <c r="BK130" s="226"/>
      <c r="BL130" s="226"/>
      <c r="BM130" s="226"/>
      <c r="BN130" s="226"/>
      <c r="BO130" s="226"/>
      <c r="BP130" s="226"/>
      <c r="BQ130" s="226"/>
      <c r="BR130" s="226"/>
      <c r="BS130" s="226"/>
      <c r="BT130" s="226"/>
      <c r="BU130" s="226"/>
      <c r="BV130" s="226"/>
      <c r="BW130" s="226"/>
      <c r="BX130" s="226"/>
      <c r="BY130" s="226"/>
      <c r="BZ130" s="226"/>
      <c r="CA130" s="226"/>
      <c r="CB130" s="226"/>
      <c r="CC130" s="235"/>
    </row>
    <row r="131" spans="1:81" s="233" customFormat="1">
      <c r="A131" s="538"/>
      <c r="B131" s="581"/>
      <c r="C131" s="294">
        <v>2019</v>
      </c>
      <c r="D131" s="247">
        <f t="shared" si="60"/>
        <v>8.3292000000000002</v>
      </c>
      <c r="E131" s="152">
        <v>8.3292000000000002</v>
      </c>
      <c r="F131" s="152">
        <v>0</v>
      </c>
      <c r="G131" s="152">
        <v>0</v>
      </c>
      <c r="H131" s="251">
        <v>0</v>
      </c>
      <c r="I131" s="247">
        <v>0</v>
      </c>
      <c r="J131" s="240"/>
      <c r="M131" s="242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  <c r="AF131" s="226"/>
      <c r="AG131" s="226"/>
      <c r="AH131" s="226"/>
      <c r="AI131" s="226"/>
      <c r="AJ131" s="226"/>
      <c r="AK131" s="226"/>
      <c r="AL131" s="226"/>
      <c r="AM131" s="226"/>
      <c r="AN131" s="226"/>
      <c r="AO131" s="226"/>
      <c r="AP131" s="226"/>
      <c r="AQ131" s="226"/>
      <c r="AR131" s="226"/>
      <c r="AS131" s="226"/>
      <c r="AT131" s="226"/>
      <c r="AU131" s="226"/>
      <c r="AV131" s="226"/>
      <c r="AW131" s="226"/>
      <c r="AX131" s="226"/>
      <c r="AY131" s="226"/>
      <c r="AZ131" s="226"/>
      <c r="BA131" s="226"/>
      <c r="BB131" s="226"/>
      <c r="BC131" s="226"/>
      <c r="BD131" s="226"/>
      <c r="BE131" s="226"/>
      <c r="BF131" s="226"/>
      <c r="BG131" s="226"/>
      <c r="BH131" s="226"/>
      <c r="BI131" s="226"/>
      <c r="BJ131" s="226"/>
      <c r="BK131" s="226"/>
      <c r="BL131" s="226"/>
      <c r="BM131" s="226"/>
      <c r="BN131" s="226"/>
      <c r="BO131" s="226"/>
      <c r="BP131" s="226"/>
      <c r="BQ131" s="226"/>
      <c r="BR131" s="226"/>
      <c r="BS131" s="226"/>
      <c r="BT131" s="226"/>
      <c r="BU131" s="226"/>
      <c r="BV131" s="226"/>
      <c r="BW131" s="226"/>
      <c r="BX131" s="226"/>
      <c r="BY131" s="226"/>
      <c r="BZ131" s="226"/>
      <c r="CA131" s="226"/>
      <c r="CB131" s="226"/>
      <c r="CC131" s="235"/>
    </row>
    <row r="132" spans="1:81" s="233" customFormat="1">
      <c r="A132" s="539"/>
      <c r="B132" s="582"/>
      <c r="C132" s="294">
        <v>2020</v>
      </c>
      <c r="D132" s="247">
        <f t="shared" si="60"/>
        <v>8.3292000000000002</v>
      </c>
      <c r="E132" s="152">
        <v>8.3292000000000002</v>
      </c>
      <c r="F132" s="152">
        <v>0</v>
      </c>
      <c r="G132" s="152">
        <v>0</v>
      </c>
      <c r="H132" s="251">
        <v>0</v>
      </c>
      <c r="I132" s="247">
        <v>0</v>
      </c>
      <c r="J132" s="240"/>
      <c r="M132" s="242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226"/>
      <c r="AM132" s="226"/>
      <c r="AN132" s="226"/>
      <c r="AO132" s="226"/>
      <c r="AP132" s="226"/>
      <c r="AQ132" s="226"/>
      <c r="AR132" s="226"/>
      <c r="AS132" s="226"/>
      <c r="AT132" s="226"/>
      <c r="AU132" s="226"/>
      <c r="AV132" s="226"/>
      <c r="AW132" s="226"/>
      <c r="AX132" s="226"/>
      <c r="AY132" s="226"/>
      <c r="AZ132" s="226"/>
      <c r="BA132" s="226"/>
      <c r="BB132" s="226"/>
      <c r="BC132" s="226"/>
      <c r="BD132" s="226"/>
      <c r="BE132" s="226"/>
      <c r="BF132" s="226"/>
      <c r="BG132" s="226"/>
      <c r="BH132" s="226"/>
      <c r="BI132" s="226"/>
      <c r="BJ132" s="226"/>
      <c r="BK132" s="226"/>
      <c r="BL132" s="226"/>
      <c r="BM132" s="226"/>
      <c r="BN132" s="226"/>
      <c r="BO132" s="226"/>
      <c r="BP132" s="226"/>
      <c r="BQ132" s="226"/>
      <c r="BR132" s="226"/>
      <c r="BS132" s="226"/>
      <c r="BT132" s="226"/>
      <c r="BU132" s="226"/>
      <c r="BV132" s="226"/>
      <c r="BW132" s="226"/>
      <c r="BX132" s="226"/>
      <c r="BY132" s="226"/>
      <c r="BZ132" s="226"/>
      <c r="CA132" s="226"/>
      <c r="CB132" s="226"/>
      <c r="CC132" s="235"/>
    </row>
    <row r="133" spans="1:81" s="245" customFormat="1">
      <c r="A133" s="556" t="s">
        <v>616</v>
      </c>
      <c r="B133" s="621" t="s">
        <v>917</v>
      </c>
      <c r="C133" s="238" t="s">
        <v>19</v>
      </c>
      <c r="D133" s="248">
        <f>D134+D135+D136+D137+D138</f>
        <v>16.639410000000002</v>
      </c>
      <c r="E133" s="248">
        <f t="shared" ref="E133:I133" si="61">E134+E135+E136+E137+E138</f>
        <v>12.221309999999999</v>
      </c>
      <c r="F133" s="248">
        <f t="shared" si="61"/>
        <v>0</v>
      </c>
      <c r="G133" s="248">
        <f t="shared" si="61"/>
        <v>4.4180999999999999</v>
      </c>
      <c r="H133" s="248">
        <f t="shared" si="61"/>
        <v>0</v>
      </c>
      <c r="I133" s="248">
        <f t="shared" si="61"/>
        <v>0</v>
      </c>
      <c r="J133" s="240">
        <f t="shared" ref="J133:J141" si="62">SUM(E133:I133)</f>
        <v>16.639409999999998</v>
      </c>
      <c r="L133" s="241">
        <f>I133+H133+G133+F133+E133</f>
        <v>16.639409999999998</v>
      </c>
      <c r="M133" s="242">
        <f t="shared" si="3"/>
        <v>16.639409999999998</v>
      </c>
      <c r="N133" s="243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  <c r="Z133" s="243"/>
      <c r="AA133" s="243"/>
      <c r="AB133" s="243"/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M133" s="243"/>
      <c r="AN133" s="243"/>
      <c r="AO133" s="243"/>
      <c r="AP133" s="243"/>
      <c r="AQ133" s="243"/>
      <c r="AR133" s="243"/>
      <c r="AS133" s="243"/>
      <c r="AT133" s="243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4"/>
    </row>
    <row r="134" spans="1:81" s="245" customFormat="1">
      <c r="A134" s="557"/>
      <c r="B134" s="622"/>
      <c r="C134" s="238">
        <v>2016</v>
      </c>
      <c r="D134" s="239">
        <f>E134+F134+G134+H134+I134</f>
        <v>6.1360899999999994</v>
      </c>
      <c r="E134" s="149">
        <f t="shared" ref="E134:I135" si="63">E140+E146+E152</f>
        <v>1.7179899999999999</v>
      </c>
      <c r="F134" s="149">
        <f t="shared" si="63"/>
        <v>0</v>
      </c>
      <c r="G134" s="149">
        <f t="shared" si="63"/>
        <v>4.4180999999999999</v>
      </c>
      <c r="H134" s="239">
        <f t="shared" si="63"/>
        <v>0</v>
      </c>
      <c r="I134" s="239">
        <f t="shared" si="63"/>
        <v>0</v>
      </c>
      <c r="J134" s="240">
        <f t="shared" si="62"/>
        <v>6.1360899999999994</v>
      </c>
      <c r="L134" s="241">
        <f t="shared" ref="L134:L260" si="64">I134+H134+G134+F134+E134</f>
        <v>6.1360899999999994</v>
      </c>
      <c r="M134" s="242">
        <f t="shared" ref="M134:M260" si="65">E134+F134+G134+H134+I134</f>
        <v>6.1360899999999994</v>
      </c>
      <c r="N134" s="243"/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  <c r="Z134" s="243"/>
      <c r="AA134" s="243"/>
      <c r="AB134" s="243"/>
      <c r="AC134" s="243"/>
      <c r="AD134" s="243"/>
      <c r="AE134" s="243"/>
      <c r="AF134" s="243"/>
      <c r="AG134" s="243"/>
      <c r="AH134" s="243"/>
      <c r="AI134" s="243"/>
      <c r="AJ134" s="243"/>
      <c r="AK134" s="243"/>
      <c r="AL134" s="243"/>
      <c r="AM134" s="243"/>
      <c r="AN134" s="243"/>
      <c r="AO134" s="243"/>
      <c r="AP134" s="243"/>
      <c r="AQ134" s="243"/>
      <c r="AR134" s="243"/>
      <c r="AS134" s="243"/>
      <c r="AT134" s="243"/>
      <c r="AU134" s="243"/>
      <c r="AV134" s="243"/>
      <c r="AW134" s="243"/>
      <c r="AX134" s="243"/>
      <c r="AY134" s="243"/>
      <c r="AZ134" s="243"/>
      <c r="BA134" s="243"/>
      <c r="BB134" s="243"/>
      <c r="BC134" s="243"/>
      <c r="BD134" s="243"/>
      <c r="BE134" s="243"/>
      <c r="BF134" s="243"/>
      <c r="BG134" s="243"/>
      <c r="BH134" s="243"/>
      <c r="BI134" s="243"/>
      <c r="BJ134" s="243"/>
      <c r="BK134" s="243"/>
      <c r="BL134" s="243"/>
      <c r="BM134" s="243"/>
      <c r="BN134" s="243"/>
      <c r="BO134" s="243"/>
      <c r="BP134" s="243"/>
      <c r="BQ134" s="243"/>
      <c r="BR134" s="243"/>
      <c r="BS134" s="243"/>
      <c r="BT134" s="243"/>
      <c r="BU134" s="243"/>
      <c r="BV134" s="243"/>
      <c r="BW134" s="243"/>
      <c r="BX134" s="243"/>
      <c r="BY134" s="243"/>
      <c r="BZ134" s="243"/>
      <c r="CA134" s="243"/>
      <c r="CB134" s="243"/>
      <c r="CC134" s="244"/>
    </row>
    <row r="135" spans="1:81" s="245" customFormat="1">
      <c r="A135" s="557"/>
      <c r="B135" s="622"/>
      <c r="C135" s="238">
        <v>2017</v>
      </c>
      <c r="D135" s="239">
        <f>E135+F135+G135+H135+I135</f>
        <v>2.5241800000000003</v>
      </c>
      <c r="E135" s="149">
        <f t="shared" si="63"/>
        <v>2.5241800000000003</v>
      </c>
      <c r="F135" s="149">
        <f t="shared" si="63"/>
        <v>0</v>
      </c>
      <c r="G135" s="149">
        <f t="shared" si="63"/>
        <v>0</v>
      </c>
      <c r="H135" s="239">
        <f t="shared" si="63"/>
        <v>0</v>
      </c>
      <c r="I135" s="239">
        <f t="shared" si="63"/>
        <v>0</v>
      </c>
      <c r="J135" s="240">
        <f t="shared" si="62"/>
        <v>2.5241800000000003</v>
      </c>
      <c r="L135" s="241">
        <f t="shared" si="64"/>
        <v>2.5241800000000003</v>
      </c>
      <c r="M135" s="242">
        <f t="shared" si="65"/>
        <v>2.5241800000000003</v>
      </c>
      <c r="N135" s="243"/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  <c r="Z135" s="243"/>
      <c r="AA135" s="243"/>
      <c r="AB135" s="243"/>
      <c r="AC135" s="243"/>
      <c r="AD135" s="243"/>
      <c r="AE135" s="243"/>
      <c r="AF135" s="243"/>
      <c r="AG135" s="243"/>
      <c r="AH135" s="243"/>
      <c r="AI135" s="243"/>
      <c r="AJ135" s="243"/>
      <c r="AK135" s="243"/>
      <c r="AL135" s="243"/>
      <c r="AM135" s="243"/>
      <c r="AN135" s="243"/>
      <c r="AO135" s="243"/>
      <c r="AP135" s="243"/>
      <c r="AQ135" s="243"/>
      <c r="AR135" s="243"/>
      <c r="AS135" s="243"/>
      <c r="AT135" s="243"/>
      <c r="AU135" s="243"/>
      <c r="AV135" s="243"/>
      <c r="AW135" s="243"/>
      <c r="AX135" s="243"/>
      <c r="AY135" s="243"/>
      <c r="AZ135" s="243"/>
      <c r="BA135" s="243"/>
      <c r="BB135" s="243"/>
      <c r="BC135" s="243"/>
      <c r="BD135" s="243"/>
      <c r="BE135" s="243"/>
      <c r="BF135" s="243"/>
      <c r="BG135" s="243"/>
      <c r="BH135" s="243"/>
      <c r="BI135" s="243"/>
      <c r="BJ135" s="243"/>
      <c r="BK135" s="243"/>
      <c r="BL135" s="243"/>
      <c r="BM135" s="243"/>
      <c r="BN135" s="243"/>
      <c r="BO135" s="243"/>
      <c r="BP135" s="243"/>
      <c r="BQ135" s="243"/>
      <c r="BR135" s="243"/>
      <c r="BS135" s="243"/>
      <c r="BT135" s="243"/>
      <c r="BU135" s="243"/>
      <c r="BV135" s="243"/>
      <c r="BW135" s="243"/>
      <c r="BX135" s="243"/>
      <c r="BY135" s="243"/>
      <c r="BZ135" s="243"/>
      <c r="CA135" s="243"/>
      <c r="CB135" s="243"/>
      <c r="CC135" s="244"/>
    </row>
    <row r="136" spans="1:81" s="245" customFormat="1">
      <c r="A136" s="538"/>
      <c r="B136" s="581"/>
      <c r="C136" s="238">
        <v>2018</v>
      </c>
      <c r="D136" s="239">
        <f t="shared" ref="D136:D138" si="66">E136+F136+G136+H136+I136</f>
        <v>2.6095800000000002</v>
      </c>
      <c r="E136" s="149">
        <f t="shared" ref="E136:I138" si="67">E142+E148+E154</f>
        <v>2.6095800000000002</v>
      </c>
      <c r="F136" s="149">
        <f t="shared" si="67"/>
        <v>0</v>
      </c>
      <c r="G136" s="149">
        <f t="shared" si="67"/>
        <v>0</v>
      </c>
      <c r="H136" s="239">
        <f t="shared" si="67"/>
        <v>0</v>
      </c>
      <c r="I136" s="239">
        <f t="shared" si="67"/>
        <v>0</v>
      </c>
      <c r="J136" s="240"/>
      <c r="L136" s="241"/>
      <c r="M136" s="242"/>
      <c r="N136" s="243"/>
      <c r="O136" s="243"/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  <c r="Z136" s="243"/>
      <c r="AA136" s="243"/>
      <c r="AB136" s="243"/>
      <c r="AC136" s="243"/>
      <c r="AD136" s="243"/>
      <c r="AE136" s="243"/>
      <c r="AF136" s="243"/>
      <c r="AG136" s="243"/>
      <c r="AH136" s="243"/>
      <c r="AI136" s="243"/>
      <c r="AJ136" s="243"/>
      <c r="AK136" s="243"/>
      <c r="AL136" s="243"/>
      <c r="AM136" s="243"/>
      <c r="AN136" s="243"/>
      <c r="AO136" s="243"/>
      <c r="AP136" s="243"/>
      <c r="AQ136" s="243"/>
      <c r="AR136" s="243"/>
      <c r="AS136" s="243"/>
      <c r="AT136" s="243"/>
      <c r="AU136" s="243"/>
      <c r="AV136" s="243"/>
      <c r="AW136" s="243"/>
      <c r="AX136" s="243"/>
      <c r="AY136" s="243"/>
      <c r="AZ136" s="243"/>
      <c r="BA136" s="243"/>
      <c r="BB136" s="243"/>
      <c r="BC136" s="243"/>
      <c r="BD136" s="243"/>
      <c r="BE136" s="243"/>
      <c r="BF136" s="243"/>
      <c r="BG136" s="243"/>
      <c r="BH136" s="243"/>
      <c r="BI136" s="243"/>
      <c r="BJ136" s="243"/>
      <c r="BK136" s="243"/>
      <c r="BL136" s="243"/>
      <c r="BM136" s="243"/>
      <c r="BN136" s="243"/>
      <c r="BO136" s="243"/>
      <c r="BP136" s="243"/>
      <c r="BQ136" s="243"/>
      <c r="BR136" s="243"/>
      <c r="BS136" s="243"/>
      <c r="BT136" s="243"/>
      <c r="BU136" s="243"/>
      <c r="BV136" s="243"/>
      <c r="BW136" s="243"/>
      <c r="BX136" s="243"/>
      <c r="BY136" s="243"/>
      <c r="BZ136" s="243"/>
      <c r="CA136" s="243"/>
      <c r="CB136" s="243"/>
      <c r="CC136" s="244"/>
    </row>
    <row r="137" spans="1:81" s="245" customFormat="1" ht="18" customHeight="1">
      <c r="A137" s="538"/>
      <c r="B137" s="581"/>
      <c r="C137" s="238">
        <v>2019</v>
      </c>
      <c r="D137" s="239">
        <f t="shared" si="66"/>
        <v>2.6847799999999999</v>
      </c>
      <c r="E137" s="149">
        <f t="shared" si="67"/>
        <v>2.6847799999999999</v>
      </c>
      <c r="F137" s="149">
        <f t="shared" si="67"/>
        <v>0</v>
      </c>
      <c r="G137" s="149">
        <f t="shared" si="67"/>
        <v>0</v>
      </c>
      <c r="H137" s="239">
        <f t="shared" si="67"/>
        <v>0</v>
      </c>
      <c r="I137" s="239">
        <f t="shared" si="67"/>
        <v>0</v>
      </c>
      <c r="J137" s="240"/>
      <c r="L137" s="241"/>
      <c r="M137" s="242"/>
      <c r="N137" s="243"/>
      <c r="O137" s="243"/>
      <c r="P137" s="243"/>
      <c r="Q137" s="243"/>
      <c r="R137" s="243"/>
      <c r="S137" s="243"/>
      <c r="T137" s="243"/>
      <c r="U137" s="243"/>
      <c r="V137" s="243"/>
      <c r="W137" s="243"/>
      <c r="X137" s="243"/>
      <c r="Y137" s="243"/>
      <c r="Z137" s="243"/>
      <c r="AA137" s="243"/>
      <c r="AB137" s="243"/>
      <c r="AC137" s="243"/>
      <c r="AD137" s="243"/>
      <c r="AE137" s="243"/>
      <c r="AF137" s="243"/>
      <c r="AG137" s="243"/>
      <c r="AH137" s="243"/>
      <c r="AI137" s="243"/>
      <c r="AJ137" s="243"/>
      <c r="AK137" s="243"/>
      <c r="AL137" s="243"/>
      <c r="AM137" s="243"/>
      <c r="AN137" s="243"/>
      <c r="AO137" s="243"/>
      <c r="AP137" s="243"/>
      <c r="AQ137" s="243"/>
      <c r="AR137" s="243"/>
      <c r="AS137" s="243"/>
      <c r="AT137" s="243"/>
      <c r="AU137" s="243"/>
      <c r="AV137" s="243"/>
      <c r="AW137" s="243"/>
      <c r="AX137" s="243"/>
      <c r="AY137" s="243"/>
      <c r="AZ137" s="243"/>
      <c r="BA137" s="243"/>
      <c r="BB137" s="243"/>
      <c r="BC137" s="243"/>
      <c r="BD137" s="243"/>
      <c r="BE137" s="243"/>
      <c r="BF137" s="243"/>
      <c r="BG137" s="243"/>
      <c r="BH137" s="243"/>
      <c r="BI137" s="243"/>
      <c r="BJ137" s="243"/>
      <c r="BK137" s="243"/>
      <c r="BL137" s="243"/>
      <c r="BM137" s="243"/>
      <c r="BN137" s="243"/>
      <c r="BO137" s="243"/>
      <c r="BP137" s="243"/>
      <c r="BQ137" s="243"/>
      <c r="BR137" s="243"/>
      <c r="BS137" s="243"/>
      <c r="BT137" s="243"/>
      <c r="BU137" s="243"/>
      <c r="BV137" s="243"/>
      <c r="BW137" s="243"/>
      <c r="BX137" s="243"/>
      <c r="BY137" s="243"/>
      <c r="BZ137" s="243"/>
      <c r="CA137" s="243"/>
      <c r="CB137" s="243"/>
      <c r="CC137" s="244"/>
    </row>
    <row r="138" spans="1:81" s="245" customFormat="1">
      <c r="A138" s="539"/>
      <c r="B138" s="582"/>
      <c r="C138" s="238">
        <v>2020</v>
      </c>
      <c r="D138" s="239">
        <f t="shared" si="66"/>
        <v>2.6847799999999999</v>
      </c>
      <c r="E138" s="149">
        <f t="shared" si="67"/>
        <v>2.6847799999999999</v>
      </c>
      <c r="F138" s="149">
        <f t="shared" si="67"/>
        <v>0</v>
      </c>
      <c r="G138" s="149">
        <f t="shared" si="67"/>
        <v>0</v>
      </c>
      <c r="H138" s="239">
        <f t="shared" si="67"/>
        <v>0</v>
      </c>
      <c r="I138" s="239">
        <f t="shared" si="67"/>
        <v>0</v>
      </c>
      <c r="J138" s="240"/>
      <c r="L138" s="241"/>
      <c r="M138" s="242"/>
      <c r="N138" s="243"/>
      <c r="O138" s="243"/>
      <c r="P138" s="243"/>
      <c r="Q138" s="243"/>
      <c r="R138" s="243"/>
      <c r="S138" s="243"/>
      <c r="T138" s="243"/>
      <c r="U138" s="243"/>
      <c r="V138" s="243"/>
      <c r="W138" s="243"/>
      <c r="X138" s="243"/>
      <c r="Y138" s="243"/>
      <c r="Z138" s="243"/>
      <c r="AA138" s="243"/>
      <c r="AB138" s="243"/>
      <c r="AC138" s="243"/>
      <c r="AD138" s="243"/>
      <c r="AE138" s="243"/>
      <c r="AF138" s="243"/>
      <c r="AG138" s="243"/>
      <c r="AH138" s="243"/>
      <c r="AI138" s="243"/>
      <c r="AJ138" s="243"/>
      <c r="AK138" s="243"/>
      <c r="AL138" s="243"/>
      <c r="AM138" s="243"/>
      <c r="AN138" s="243"/>
      <c r="AO138" s="243"/>
      <c r="AP138" s="243"/>
      <c r="AQ138" s="243"/>
      <c r="AR138" s="243"/>
      <c r="AS138" s="243"/>
      <c r="AT138" s="243"/>
      <c r="AU138" s="243"/>
      <c r="AV138" s="243"/>
      <c r="AW138" s="243"/>
      <c r="AX138" s="243"/>
      <c r="AY138" s="243"/>
      <c r="AZ138" s="243"/>
      <c r="BA138" s="243"/>
      <c r="BB138" s="243"/>
      <c r="BC138" s="243"/>
      <c r="BD138" s="243"/>
      <c r="BE138" s="243"/>
      <c r="BF138" s="243"/>
      <c r="BG138" s="243"/>
      <c r="BH138" s="243"/>
      <c r="BI138" s="243"/>
      <c r="BJ138" s="243"/>
      <c r="BK138" s="243"/>
      <c r="BL138" s="243"/>
      <c r="BM138" s="243"/>
      <c r="BN138" s="243"/>
      <c r="BO138" s="243"/>
      <c r="BP138" s="243"/>
      <c r="BQ138" s="243"/>
      <c r="BR138" s="243"/>
      <c r="BS138" s="243"/>
      <c r="BT138" s="243"/>
      <c r="BU138" s="243"/>
      <c r="BV138" s="243"/>
      <c r="BW138" s="243"/>
      <c r="BX138" s="243"/>
      <c r="BY138" s="243"/>
      <c r="BZ138" s="243"/>
      <c r="CA138" s="243"/>
      <c r="CB138" s="243"/>
      <c r="CC138" s="244"/>
    </row>
    <row r="139" spans="1:81" s="233" customFormat="1">
      <c r="A139" s="536" t="s">
        <v>613</v>
      </c>
      <c r="B139" s="579" t="s">
        <v>818</v>
      </c>
      <c r="C139" s="238" t="s">
        <v>19</v>
      </c>
      <c r="D139" s="249">
        <f>D140+D141+D142+D143+D144</f>
        <v>7.8938099999999993</v>
      </c>
      <c r="E139" s="249">
        <f t="shared" ref="E139:I139" si="68">E140+E141+E142+E143+E144</f>
        <v>3.4757099999999994</v>
      </c>
      <c r="F139" s="249">
        <f t="shared" si="68"/>
        <v>0</v>
      </c>
      <c r="G139" s="249">
        <f t="shared" si="68"/>
        <v>4.4180999999999999</v>
      </c>
      <c r="H139" s="249">
        <f t="shared" si="68"/>
        <v>0</v>
      </c>
      <c r="I139" s="249">
        <f t="shared" si="68"/>
        <v>0</v>
      </c>
      <c r="J139" s="240">
        <f t="shared" si="62"/>
        <v>7.8938099999999993</v>
      </c>
      <c r="L139" s="241">
        <f t="shared" si="64"/>
        <v>7.8938099999999993</v>
      </c>
      <c r="M139" s="242">
        <f t="shared" si="65"/>
        <v>7.8938099999999993</v>
      </c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26"/>
      <c r="AD139" s="226"/>
      <c r="AE139" s="226"/>
      <c r="AF139" s="226"/>
      <c r="AG139" s="226"/>
      <c r="AH139" s="226"/>
      <c r="AI139" s="226"/>
      <c r="AJ139" s="226"/>
      <c r="AK139" s="226"/>
      <c r="AL139" s="226"/>
      <c r="AM139" s="226"/>
      <c r="AN139" s="226"/>
      <c r="AO139" s="226"/>
      <c r="AP139" s="226"/>
      <c r="AQ139" s="226"/>
      <c r="AR139" s="226"/>
      <c r="AS139" s="226"/>
      <c r="AT139" s="226"/>
      <c r="AU139" s="226"/>
      <c r="AV139" s="226"/>
      <c r="AW139" s="226"/>
      <c r="AX139" s="226"/>
      <c r="AY139" s="226"/>
      <c r="AZ139" s="226"/>
      <c r="BA139" s="226"/>
      <c r="BB139" s="226"/>
      <c r="BC139" s="226"/>
      <c r="BD139" s="226"/>
      <c r="BE139" s="226"/>
      <c r="BF139" s="226"/>
      <c r="BG139" s="226"/>
      <c r="BH139" s="226"/>
      <c r="BI139" s="226"/>
      <c r="BJ139" s="226"/>
      <c r="BK139" s="226"/>
      <c r="BL139" s="226"/>
      <c r="BM139" s="226"/>
      <c r="BN139" s="226"/>
      <c r="BO139" s="226"/>
      <c r="BP139" s="226"/>
      <c r="BQ139" s="226"/>
      <c r="BR139" s="226"/>
      <c r="BS139" s="226"/>
      <c r="BT139" s="226"/>
      <c r="BU139" s="226"/>
      <c r="BV139" s="226"/>
      <c r="BW139" s="226"/>
      <c r="BX139" s="226"/>
      <c r="BY139" s="226"/>
      <c r="BZ139" s="226"/>
      <c r="CA139" s="226"/>
      <c r="CB139" s="226"/>
      <c r="CC139" s="235"/>
    </row>
    <row r="140" spans="1:81" s="233" customFormat="1">
      <c r="A140" s="537"/>
      <c r="B140" s="580"/>
      <c r="C140" s="236">
        <v>2016</v>
      </c>
      <c r="D140" s="247">
        <f>E140+F140+G140+H140+I140</f>
        <v>4.90909</v>
      </c>
      <c r="E140" s="186">
        <v>0.49098999999999998</v>
      </c>
      <c r="F140" s="150">
        <v>0</v>
      </c>
      <c r="G140" s="150">
        <v>4.4180999999999999</v>
      </c>
      <c r="H140" s="247">
        <v>0</v>
      </c>
      <c r="I140" s="247">
        <v>0</v>
      </c>
      <c r="J140" s="240">
        <f t="shared" si="62"/>
        <v>4.90909</v>
      </c>
      <c r="L140" s="241">
        <f t="shared" si="64"/>
        <v>4.90909</v>
      </c>
      <c r="M140" s="242">
        <f t="shared" si="65"/>
        <v>4.90909</v>
      </c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6"/>
      <c r="Y140" s="226"/>
      <c r="Z140" s="226"/>
      <c r="AA140" s="226"/>
      <c r="AB140" s="226"/>
      <c r="AC140" s="226"/>
      <c r="AD140" s="226"/>
      <c r="AE140" s="226"/>
      <c r="AF140" s="226"/>
      <c r="AG140" s="226"/>
      <c r="AH140" s="226"/>
      <c r="AI140" s="226"/>
      <c r="AJ140" s="226"/>
      <c r="AK140" s="226"/>
      <c r="AL140" s="226"/>
      <c r="AM140" s="226"/>
      <c r="AN140" s="226"/>
      <c r="AO140" s="226"/>
      <c r="AP140" s="226"/>
      <c r="AQ140" s="226"/>
      <c r="AR140" s="226"/>
      <c r="AS140" s="226"/>
      <c r="AT140" s="226"/>
      <c r="AU140" s="226"/>
      <c r="AV140" s="226"/>
      <c r="AW140" s="226"/>
      <c r="AX140" s="226"/>
      <c r="AY140" s="226"/>
      <c r="AZ140" s="226"/>
      <c r="BA140" s="226"/>
      <c r="BB140" s="226"/>
      <c r="BC140" s="226"/>
      <c r="BD140" s="226"/>
      <c r="BE140" s="226"/>
      <c r="BF140" s="226"/>
      <c r="BG140" s="226"/>
      <c r="BH140" s="226"/>
      <c r="BI140" s="226"/>
      <c r="BJ140" s="226"/>
      <c r="BK140" s="226"/>
      <c r="BL140" s="226"/>
      <c r="BM140" s="226"/>
      <c r="BN140" s="226"/>
      <c r="BO140" s="226"/>
      <c r="BP140" s="226"/>
      <c r="BQ140" s="226"/>
      <c r="BR140" s="226"/>
      <c r="BS140" s="226"/>
      <c r="BT140" s="226"/>
      <c r="BU140" s="226"/>
      <c r="BV140" s="226"/>
      <c r="BW140" s="226"/>
      <c r="BX140" s="226"/>
      <c r="BY140" s="226"/>
      <c r="BZ140" s="226"/>
      <c r="CA140" s="226"/>
      <c r="CB140" s="226"/>
      <c r="CC140" s="235"/>
    </row>
    <row r="141" spans="1:81" s="233" customFormat="1" ht="15" customHeight="1">
      <c r="A141" s="537"/>
      <c r="B141" s="580"/>
      <c r="C141" s="236">
        <v>2017</v>
      </c>
      <c r="D141" s="247">
        <f>E141+F141+G141+H141+I141</f>
        <v>0.74617999999999995</v>
      </c>
      <c r="E141" s="186">
        <v>0.74617999999999995</v>
      </c>
      <c r="F141" s="150">
        <v>0</v>
      </c>
      <c r="G141" s="150">
        <v>0</v>
      </c>
      <c r="H141" s="247">
        <v>0</v>
      </c>
      <c r="I141" s="247">
        <v>0</v>
      </c>
      <c r="J141" s="240">
        <f t="shared" si="62"/>
        <v>0.74617999999999995</v>
      </c>
      <c r="L141" s="241">
        <f t="shared" si="64"/>
        <v>0.74617999999999995</v>
      </c>
      <c r="M141" s="242">
        <f t="shared" si="65"/>
        <v>0.74617999999999995</v>
      </c>
      <c r="N141" s="226"/>
      <c r="O141" s="226"/>
      <c r="P141" s="226"/>
      <c r="Q141" s="226"/>
      <c r="R141" s="226"/>
      <c r="S141" s="226"/>
      <c r="T141" s="226"/>
      <c r="U141" s="226"/>
      <c r="V141" s="226"/>
      <c r="W141" s="226"/>
      <c r="X141" s="226"/>
      <c r="Y141" s="226"/>
      <c r="Z141" s="226"/>
      <c r="AA141" s="226"/>
      <c r="AB141" s="226"/>
      <c r="AC141" s="226"/>
      <c r="AD141" s="226"/>
      <c r="AE141" s="226"/>
      <c r="AF141" s="226"/>
      <c r="AG141" s="226"/>
      <c r="AH141" s="226"/>
      <c r="AI141" s="226"/>
      <c r="AJ141" s="226"/>
      <c r="AK141" s="226"/>
      <c r="AL141" s="226"/>
      <c r="AM141" s="226"/>
      <c r="AN141" s="226"/>
      <c r="AO141" s="226"/>
      <c r="AP141" s="226"/>
      <c r="AQ141" s="226"/>
      <c r="AR141" s="226"/>
      <c r="AS141" s="226"/>
      <c r="AT141" s="226"/>
      <c r="AU141" s="226"/>
      <c r="AV141" s="226"/>
      <c r="AW141" s="226"/>
      <c r="AX141" s="226"/>
      <c r="AY141" s="226"/>
      <c r="AZ141" s="226"/>
      <c r="BA141" s="226"/>
      <c r="BB141" s="226"/>
      <c r="BC141" s="226"/>
      <c r="BD141" s="226"/>
      <c r="BE141" s="226"/>
      <c r="BF141" s="226"/>
      <c r="BG141" s="226"/>
      <c r="BH141" s="226"/>
      <c r="BI141" s="226"/>
      <c r="BJ141" s="226"/>
      <c r="BK141" s="226"/>
      <c r="BL141" s="226"/>
      <c r="BM141" s="226"/>
      <c r="BN141" s="226"/>
      <c r="BO141" s="226"/>
      <c r="BP141" s="226"/>
      <c r="BQ141" s="226"/>
      <c r="BR141" s="226"/>
      <c r="BS141" s="226"/>
      <c r="BT141" s="226"/>
      <c r="BU141" s="226"/>
      <c r="BV141" s="226"/>
      <c r="BW141" s="226"/>
      <c r="BX141" s="226"/>
      <c r="BY141" s="226"/>
      <c r="BZ141" s="226"/>
      <c r="CA141" s="226"/>
      <c r="CB141" s="226"/>
      <c r="CC141" s="235"/>
    </row>
    <row r="142" spans="1:81" s="233" customFormat="1" ht="15" customHeight="1">
      <c r="A142" s="538"/>
      <c r="B142" s="581"/>
      <c r="C142" s="294">
        <v>2018</v>
      </c>
      <c r="D142" s="247">
        <f t="shared" ref="D142:D144" si="69">E142+F142+G142+H142+I142</f>
        <v>0.74617999999999995</v>
      </c>
      <c r="E142" s="186">
        <v>0.74617999999999995</v>
      </c>
      <c r="F142" s="150">
        <v>0</v>
      </c>
      <c r="G142" s="150">
        <v>0</v>
      </c>
      <c r="H142" s="247">
        <v>0</v>
      </c>
      <c r="I142" s="247">
        <v>0</v>
      </c>
      <c r="J142" s="240"/>
      <c r="L142" s="241"/>
      <c r="M142" s="242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  <c r="AY142" s="226"/>
      <c r="AZ142" s="226"/>
      <c r="BA142" s="226"/>
      <c r="BB142" s="226"/>
      <c r="BC142" s="226"/>
      <c r="BD142" s="226"/>
      <c r="BE142" s="226"/>
      <c r="BF142" s="226"/>
      <c r="BG142" s="226"/>
      <c r="BH142" s="226"/>
      <c r="BI142" s="226"/>
      <c r="BJ142" s="226"/>
      <c r="BK142" s="226"/>
      <c r="BL142" s="226"/>
      <c r="BM142" s="226"/>
      <c r="BN142" s="226"/>
      <c r="BO142" s="226"/>
      <c r="BP142" s="226"/>
      <c r="BQ142" s="226"/>
      <c r="BR142" s="226"/>
      <c r="BS142" s="226"/>
      <c r="BT142" s="226"/>
      <c r="BU142" s="226"/>
      <c r="BV142" s="226"/>
      <c r="BW142" s="226"/>
      <c r="BX142" s="226"/>
      <c r="BY142" s="226"/>
      <c r="BZ142" s="226"/>
      <c r="CA142" s="226"/>
      <c r="CB142" s="226"/>
      <c r="CC142" s="235"/>
    </row>
    <row r="143" spans="1:81" s="233" customFormat="1" ht="15" customHeight="1">
      <c r="A143" s="538"/>
      <c r="B143" s="581"/>
      <c r="C143" s="294">
        <v>2019</v>
      </c>
      <c r="D143" s="247">
        <f t="shared" si="69"/>
        <v>0.74617999999999995</v>
      </c>
      <c r="E143" s="186">
        <v>0.74617999999999995</v>
      </c>
      <c r="F143" s="150">
        <v>0</v>
      </c>
      <c r="G143" s="150">
        <v>0</v>
      </c>
      <c r="H143" s="247">
        <v>0</v>
      </c>
      <c r="I143" s="247">
        <v>0</v>
      </c>
      <c r="J143" s="240"/>
      <c r="L143" s="241"/>
      <c r="M143" s="242"/>
      <c r="N143" s="226"/>
      <c r="O143" s="226"/>
      <c r="P143" s="226"/>
      <c r="Q143" s="226"/>
      <c r="R143" s="226"/>
      <c r="S143" s="226"/>
      <c r="T143" s="226"/>
      <c r="U143" s="226"/>
      <c r="V143" s="226"/>
      <c r="W143" s="226"/>
      <c r="X143" s="226"/>
      <c r="Y143" s="226"/>
      <c r="Z143" s="226"/>
      <c r="AA143" s="226"/>
      <c r="AB143" s="226"/>
      <c r="AC143" s="226"/>
      <c r="AD143" s="226"/>
      <c r="AE143" s="226"/>
      <c r="AF143" s="226"/>
      <c r="AG143" s="226"/>
      <c r="AH143" s="226"/>
      <c r="AI143" s="226"/>
      <c r="AJ143" s="226"/>
      <c r="AK143" s="226"/>
      <c r="AL143" s="226"/>
      <c r="AM143" s="226"/>
      <c r="AN143" s="226"/>
      <c r="AO143" s="226"/>
      <c r="AP143" s="226"/>
      <c r="AQ143" s="226"/>
      <c r="AR143" s="226"/>
      <c r="AS143" s="226"/>
      <c r="AT143" s="226"/>
      <c r="AU143" s="226"/>
      <c r="AV143" s="226"/>
      <c r="AW143" s="226"/>
      <c r="AX143" s="226"/>
      <c r="AY143" s="226"/>
      <c r="AZ143" s="226"/>
      <c r="BA143" s="226"/>
      <c r="BB143" s="226"/>
      <c r="BC143" s="226"/>
      <c r="BD143" s="226"/>
      <c r="BE143" s="226"/>
      <c r="BF143" s="226"/>
      <c r="BG143" s="226"/>
      <c r="BH143" s="226"/>
      <c r="BI143" s="226"/>
      <c r="BJ143" s="226"/>
      <c r="BK143" s="226"/>
      <c r="BL143" s="226"/>
      <c r="BM143" s="226"/>
      <c r="BN143" s="226"/>
      <c r="BO143" s="226"/>
      <c r="BP143" s="226"/>
      <c r="BQ143" s="226"/>
      <c r="BR143" s="226"/>
      <c r="BS143" s="226"/>
      <c r="BT143" s="226"/>
      <c r="BU143" s="226"/>
      <c r="BV143" s="226"/>
      <c r="BW143" s="226"/>
      <c r="BX143" s="226"/>
      <c r="BY143" s="226"/>
      <c r="BZ143" s="226"/>
      <c r="CA143" s="226"/>
      <c r="CB143" s="226"/>
      <c r="CC143" s="235"/>
    </row>
    <row r="144" spans="1:81" s="233" customFormat="1" ht="15" customHeight="1">
      <c r="A144" s="539"/>
      <c r="B144" s="582"/>
      <c r="C144" s="294">
        <v>2020</v>
      </c>
      <c r="D144" s="247">
        <f t="shared" si="69"/>
        <v>0.74617999999999995</v>
      </c>
      <c r="E144" s="186">
        <v>0.74617999999999995</v>
      </c>
      <c r="F144" s="150">
        <v>0</v>
      </c>
      <c r="G144" s="150">
        <v>0</v>
      </c>
      <c r="H144" s="247">
        <v>0</v>
      </c>
      <c r="I144" s="247">
        <v>0</v>
      </c>
      <c r="J144" s="240"/>
      <c r="L144" s="241"/>
      <c r="M144" s="242"/>
      <c r="N144" s="226"/>
      <c r="O144" s="226"/>
      <c r="P144" s="226"/>
      <c r="Q144" s="226"/>
      <c r="R144" s="226"/>
      <c r="S144" s="226"/>
      <c r="T144" s="226"/>
      <c r="U144" s="226"/>
      <c r="V144" s="226"/>
      <c r="W144" s="226"/>
      <c r="X144" s="226"/>
      <c r="Y144" s="226"/>
      <c r="Z144" s="226"/>
      <c r="AA144" s="226"/>
      <c r="AB144" s="226"/>
      <c r="AC144" s="226"/>
      <c r="AD144" s="226"/>
      <c r="AE144" s="226"/>
      <c r="AF144" s="226"/>
      <c r="AG144" s="226"/>
      <c r="AH144" s="226"/>
      <c r="AI144" s="226"/>
      <c r="AJ144" s="226"/>
      <c r="AK144" s="226"/>
      <c r="AL144" s="226"/>
      <c r="AM144" s="226"/>
      <c r="AN144" s="226"/>
      <c r="AO144" s="226"/>
      <c r="AP144" s="226"/>
      <c r="AQ144" s="226"/>
      <c r="AR144" s="226"/>
      <c r="AS144" s="226"/>
      <c r="AT144" s="226"/>
      <c r="AU144" s="226"/>
      <c r="AV144" s="226"/>
      <c r="AW144" s="226"/>
      <c r="AX144" s="226"/>
      <c r="AY144" s="226"/>
      <c r="AZ144" s="226"/>
      <c r="BA144" s="226"/>
      <c r="BB144" s="226"/>
      <c r="BC144" s="226"/>
      <c r="BD144" s="226"/>
      <c r="BE144" s="226"/>
      <c r="BF144" s="226"/>
      <c r="BG144" s="226"/>
      <c r="BH144" s="226"/>
      <c r="BI144" s="226"/>
      <c r="BJ144" s="226"/>
      <c r="BK144" s="226"/>
      <c r="BL144" s="226"/>
      <c r="BM144" s="226"/>
      <c r="BN144" s="226"/>
      <c r="BO144" s="226"/>
      <c r="BP144" s="226"/>
      <c r="BQ144" s="226"/>
      <c r="BR144" s="226"/>
      <c r="BS144" s="226"/>
      <c r="BT144" s="226"/>
      <c r="BU144" s="226"/>
      <c r="BV144" s="226"/>
      <c r="BW144" s="226"/>
      <c r="BX144" s="226"/>
      <c r="BY144" s="226"/>
      <c r="BZ144" s="226"/>
      <c r="CA144" s="226"/>
      <c r="CB144" s="226"/>
      <c r="CC144" s="235"/>
    </row>
    <row r="145" spans="1:81" s="233" customFormat="1" ht="25.5" customHeight="1">
      <c r="A145" s="536" t="s">
        <v>614</v>
      </c>
      <c r="B145" s="589" t="s">
        <v>820</v>
      </c>
      <c r="C145" s="238" t="s">
        <v>19</v>
      </c>
      <c r="D145" s="249">
        <f>D146+D147+D148+D149+D150</f>
        <v>2.6039000000000003</v>
      </c>
      <c r="E145" s="249">
        <f t="shared" ref="E145:I145" si="70">E146+E147+E148+E149+E150</f>
        <v>2.6039000000000003</v>
      </c>
      <c r="F145" s="249">
        <f t="shared" si="70"/>
        <v>0</v>
      </c>
      <c r="G145" s="249">
        <f t="shared" si="70"/>
        <v>0</v>
      </c>
      <c r="H145" s="249">
        <f t="shared" si="70"/>
        <v>0</v>
      </c>
      <c r="I145" s="249">
        <f t="shared" si="70"/>
        <v>0</v>
      </c>
      <c r="J145" s="240"/>
      <c r="L145" s="241">
        <f t="shared" si="64"/>
        <v>2.6039000000000003</v>
      </c>
      <c r="M145" s="242">
        <f t="shared" si="65"/>
        <v>2.6039000000000003</v>
      </c>
      <c r="N145" s="226"/>
      <c r="O145" s="226"/>
      <c r="P145" s="226"/>
      <c r="Q145" s="226"/>
      <c r="R145" s="226"/>
      <c r="S145" s="226"/>
      <c r="T145" s="226"/>
      <c r="U145" s="226"/>
      <c r="V145" s="226"/>
      <c r="W145" s="226"/>
      <c r="X145" s="226"/>
      <c r="Y145" s="226"/>
      <c r="Z145" s="226"/>
      <c r="AA145" s="226"/>
      <c r="AB145" s="226"/>
      <c r="AC145" s="226"/>
      <c r="AD145" s="226"/>
      <c r="AE145" s="226"/>
      <c r="AF145" s="226"/>
      <c r="AG145" s="226"/>
      <c r="AH145" s="226"/>
      <c r="AI145" s="226"/>
      <c r="AJ145" s="226"/>
      <c r="AK145" s="226"/>
      <c r="AL145" s="226"/>
      <c r="AM145" s="226"/>
      <c r="AN145" s="226"/>
      <c r="AO145" s="226"/>
      <c r="AP145" s="226"/>
      <c r="AQ145" s="226"/>
      <c r="AR145" s="226"/>
      <c r="AS145" s="226"/>
      <c r="AT145" s="226"/>
      <c r="AU145" s="226"/>
      <c r="AV145" s="226"/>
      <c r="AW145" s="226"/>
      <c r="AX145" s="226"/>
      <c r="AY145" s="226"/>
      <c r="AZ145" s="226"/>
      <c r="BA145" s="226"/>
      <c r="BB145" s="226"/>
      <c r="BC145" s="226"/>
      <c r="BD145" s="226"/>
      <c r="BE145" s="226"/>
      <c r="BF145" s="226"/>
      <c r="BG145" s="226"/>
      <c r="BH145" s="226"/>
      <c r="BI145" s="226"/>
      <c r="BJ145" s="226"/>
      <c r="BK145" s="226"/>
      <c r="BL145" s="226"/>
      <c r="BM145" s="226"/>
      <c r="BN145" s="226"/>
      <c r="BO145" s="226"/>
      <c r="BP145" s="226"/>
      <c r="BQ145" s="226"/>
      <c r="BR145" s="226"/>
      <c r="BS145" s="226"/>
      <c r="BT145" s="226"/>
      <c r="BU145" s="226"/>
      <c r="BV145" s="226"/>
      <c r="BW145" s="226"/>
      <c r="BX145" s="226"/>
      <c r="BY145" s="226"/>
      <c r="BZ145" s="226"/>
      <c r="CA145" s="226"/>
      <c r="CB145" s="226"/>
      <c r="CC145" s="235"/>
    </row>
    <row r="146" spans="1:81" s="233" customFormat="1">
      <c r="A146" s="537"/>
      <c r="B146" s="590"/>
      <c r="C146" s="236">
        <v>2016</v>
      </c>
      <c r="D146" s="247">
        <f>E146+F146+G146+H146+I146</f>
        <v>0.40129999999999999</v>
      </c>
      <c r="E146" s="150">
        <v>0.40129999999999999</v>
      </c>
      <c r="F146" s="150">
        <v>0</v>
      </c>
      <c r="G146" s="150">
        <v>0</v>
      </c>
      <c r="H146" s="247">
        <v>0</v>
      </c>
      <c r="I146" s="247">
        <v>0</v>
      </c>
      <c r="J146" s="240"/>
      <c r="L146" s="241">
        <f t="shared" si="64"/>
        <v>0.40129999999999999</v>
      </c>
      <c r="M146" s="242">
        <f t="shared" si="65"/>
        <v>0.40129999999999999</v>
      </c>
      <c r="N146" s="226"/>
      <c r="O146" s="226"/>
      <c r="P146" s="226"/>
      <c r="Q146" s="226"/>
      <c r="R146" s="226"/>
      <c r="S146" s="226"/>
      <c r="T146" s="226"/>
      <c r="U146" s="226"/>
      <c r="V146" s="226"/>
      <c r="W146" s="226"/>
      <c r="X146" s="226"/>
      <c r="Y146" s="226"/>
      <c r="Z146" s="226"/>
      <c r="AA146" s="226"/>
      <c r="AB146" s="226"/>
      <c r="AC146" s="226"/>
      <c r="AD146" s="226"/>
      <c r="AE146" s="226"/>
      <c r="AF146" s="226"/>
      <c r="AG146" s="226"/>
      <c r="AH146" s="226"/>
      <c r="AI146" s="226"/>
      <c r="AJ146" s="226"/>
      <c r="AK146" s="226"/>
      <c r="AL146" s="226"/>
      <c r="AM146" s="226"/>
      <c r="AN146" s="226"/>
      <c r="AO146" s="226"/>
      <c r="AP146" s="226"/>
      <c r="AQ146" s="226"/>
      <c r="AR146" s="226"/>
      <c r="AS146" s="226"/>
      <c r="AT146" s="226"/>
      <c r="AU146" s="226"/>
      <c r="AV146" s="226"/>
      <c r="AW146" s="226"/>
      <c r="AX146" s="226"/>
      <c r="AY146" s="226"/>
      <c r="AZ146" s="226"/>
      <c r="BA146" s="226"/>
      <c r="BB146" s="226"/>
      <c r="BC146" s="226"/>
      <c r="BD146" s="226"/>
      <c r="BE146" s="226"/>
      <c r="BF146" s="226"/>
      <c r="BG146" s="226"/>
      <c r="BH146" s="226"/>
      <c r="BI146" s="226"/>
      <c r="BJ146" s="226"/>
      <c r="BK146" s="226"/>
      <c r="BL146" s="226"/>
      <c r="BM146" s="226"/>
      <c r="BN146" s="226"/>
      <c r="BO146" s="226"/>
      <c r="BP146" s="226"/>
      <c r="BQ146" s="226"/>
      <c r="BR146" s="226"/>
      <c r="BS146" s="226"/>
      <c r="BT146" s="226"/>
      <c r="BU146" s="226"/>
      <c r="BV146" s="226"/>
      <c r="BW146" s="226"/>
      <c r="BX146" s="226"/>
      <c r="BY146" s="226"/>
      <c r="BZ146" s="226"/>
      <c r="CA146" s="226"/>
      <c r="CB146" s="226"/>
      <c r="CC146" s="235"/>
    </row>
    <row r="147" spans="1:81" s="233" customFormat="1" ht="12" customHeight="1">
      <c r="A147" s="537"/>
      <c r="B147" s="590"/>
      <c r="C147" s="236">
        <v>2017</v>
      </c>
      <c r="D147" s="247">
        <f>E147+F147+G147+H147+I147</f>
        <v>0.52259999999999995</v>
      </c>
      <c r="E147" s="150">
        <v>0.52259999999999995</v>
      </c>
      <c r="F147" s="150">
        <v>0</v>
      </c>
      <c r="G147" s="150">
        <v>0</v>
      </c>
      <c r="H147" s="247">
        <v>0</v>
      </c>
      <c r="I147" s="247">
        <v>0</v>
      </c>
      <c r="J147" s="240"/>
      <c r="L147" s="241">
        <f t="shared" si="64"/>
        <v>0.52259999999999995</v>
      </c>
      <c r="M147" s="242">
        <f t="shared" si="65"/>
        <v>0.52259999999999995</v>
      </c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26"/>
      <c r="Z147" s="226"/>
      <c r="AA147" s="226"/>
      <c r="AB147" s="226"/>
      <c r="AC147" s="226"/>
      <c r="AD147" s="226"/>
      <c r="AE147" s="226"/>
      <c r="AF147" s="226"/>
      <c r="AG147" s="226"/>
      <c r="AH147" s="226"/>
      <c r="AI147" s="226"/>
      <c r="AJ147" s="226"/>
      <c r="AK147" s="226"/>
      <c r="AL147" s="226"/>
      <c r="AM147" s="226"/>
      <c r="AN147" s="226"/>
      <c r="AO147" s="226"/>
      <c r="AP147" s="226"/>
      <c r="AQ147" s="226"/>
      <c r="AR147" s="226"/>
      <c r="AS147" s="226"/>
      <c r="AT147" s="226"/>
      <c r="AU147" s="226"/>
      <c r="AV147" s="226"/>
      <c r="AW147" s="226"/>
      <c r="AX147" s="226"/>
      <c r="AY147" s="226"/>
      <c r="AZ147" s="226"/>
      <c r="BA147" s="226"/>
      <c r="BB147" s="226"/>
      <c r="BC147" s="226"/>
      <c r="BD147" s="226"/>
      <c r="BE147" s="226"/>
      <c r="BF147" s="226"/>
      <c r="BG147" s="226"/>
      <c r="BH147" s="226"/>
      <c r="BI147" s="226"/>
      <c r="BJ147" s="226"/>
      <c r="BK147" s="226"/>
      <c r="BL147" s="226"/>
      <c r="BM147" s="226"/>
      <c r="BN147" s="226"/>
      <c r="BO147" s="226"/>
      <c r="BP147" s="226"/>
      <c r="BQ147" s="226"/>
      <c r="BR147" s="226"/>
      <c r="BS147" s="226"/>
      <c r="BT147" s="226"/>
      <c r="BU147" s="226"/>
      <c r="BV147" s="226"/>
      <c r="BW147" s="226"/>
      <c r="BX147" s="226"/>
      <c r="BY147" s="226"/>
      <c r="BZ147" s="226"/>
      <c r="CA147" s="226"/>
      <c r="CB147" s="226"/>
      <c r="CC147" s="235"/>
    </row>
    <row r="148" spans="1:81" s="233" customFormat="1" ht="12" customHeight="1">
      <c r="A148" s="538"/>
      <c r="B148" s="591"/>
      <c r="C148" s="294">
        <v>2018</v>
      </c>
      <c r="D148" s="247">
        <f t="shared" ref="D148:D150" si="71">E148+F148+G148+H148+I148</f>
        <v>0.54759999999999998</v>
      </c>
      <c r="E148" s="150">
        <v>0.54759999999999998</v>
      </c>
      <c r="F148" s="150">
        <v>0</v>
      </c>
      <c r="G148" s="150">
        <v>0</v>
      </c>
      <c r="H148" s="247">
        <v>0</v>
      </c>
      <c r="I148" s="247">
        <v>0</v>
      </c>
      <c r="J148" s="240"/>
      <c r="L148" s="241"/>
      <c r="M148" s="242"/>
      <c r="N148" s="226"/>
      <c r="O148" s="226"/>
      <c r="P148" s="226"/>
      <c r="Q148" s="226"/>
      <c r="R148" s="226"/>
      <c r="S148" s="226"/>
      <c r="T148" s="226"/>
      <c r="U148" s="226"/>
      <c r="V148" s="226"/>
      <c r="W148" s="226"/>
      <c r="X148" s="226"/>
      <c r="Y148" s="226"/>
      <c r="Z148" s="226"/>
      <c r="AA148" s="226"/>
      <c r="AB148" s="226"/>
      <c r="AC148" s="226"/>
      <c r="AD148" s="226"/>
      <c r="AE148" s="226"/>
      <c r="AF148" s="226"/>
      <c r="AG148" s="226"/>
      <c r="AH148" s="226"/>
      <c r="AI148" s="226"/>
      <c r="AJ148" s="226"/>
      <c r="AK148" s="226"/>
      <c r="AL148" s="226"/>
      <c r="AM148" s="226"/>
      <c r="AN148" s="226"/>
      <c r="AO148" s="226"/>
      <c r="AP148" s="226"/>
      <c r="AQ148" s="226"/>
      <c r="AR148" s="226"/>
      <c r="AS148" s="226"/>
      <c r="AT148" s="226"/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26"/>
      <c r="BJ148" s="226"/>
      <c r="BK148" s="226"/>
      <c r="BL148" s="226"/>
      <c r="BM148" s="226"/>
      <c r="BN148" s="226"/>
      <c r="BO148" s="226"/>
      <c r="BP148" s="226"/>
      <c r="BQ148" s="226"/>
      <c r="BR148" s="226"/>
      <c r="BS148" s="226"/>
      <c r="BT148" s="226"/>
      <c r="BU148" s="226"/>
      <c r="BV148" s="226"/>
      <c r="BW148" s="226"/>
      <c r="BX148" s="226"/>
      <c r="BY148" s="226"/>
      <c r="BZ148" s="226"/>
      <c r="CA148" s="226"/>
      <c r="CB148" s="226"/>
      <c r="CC148" s="235"/>
    </row>
    <row r="149" spans="1:81" s="233" customFormat="1" ht="12" customHeight="1">
      <c r="A149" s="538"/>
      <c r="B149" s="591"/>
      <c r="C149" s="294">
        <v>2019</v>
      </c>
      <c r="D149" s="247">
        <f t="shared" si="71"/>
        <v>0.56620000000000004</v>
      </c>
      <c r="E149" s="150">
        <v>0.56620000000000004</v>
      </c>
      <c r="F149" s="150">
        <v>0</v>
      </c>
      <c r="G149" s="150">
        <v>0</v>
      </c>
      <c r="H149" s="247">
        <v>0</v>
      </c>
      <c r="I149" s="247">
        <v>0</v>
      </c>
      <c r="J149" s="240"/>
      <c r="L149" s="241"/>
      <c r="M149" s="242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26"/>
      <c r="Z149" s="226"/>
      <c r="AA149" s="226"/>
      <c r="AB149" s="226"/>
      <c r="AC149" s="226"/>
      <c r="AD149" s="226"/>
      <c r="AE149" s="226"/>
      <c r="AF149" s="226"/>
      <c r="AG149" s="226"/>
      <c r="AH149" s="226"/>
      <c r="AI149" s="226"/>
      <c r="AJ149" s="226"/>
      <c r="AK149" s="226"/>
      <c r="AL149" s="226"/>
      <c r="AM149" s="226"/>
      <c r="AN149" s="226"/>
      <c r="AO149" s="226"/>
      <c r="AP149" s="226"/>
      <c r="AQ149" s="226"/>
      <c r="AR149" s="226"/>
      <c r="AS149" s="226"/>
      <c r="AT149" s="226"/>
      <c r="AU149" s="226"/>
      <c r="AV149" s="226"/>
      <c r="AW149" s="226"/>
      <c r="AX149" s="226"/>
      <c r="AY149" s="226"/>
      <c r="AZ149" s="226"/>
      <c r="BA149" s="226"/>
      <c r="BB149" s="226"/>
      <c r="BC149" s="226"/>
      <c r="BD149" s="226"/>
      <c r="BE149" s="226"/>
      <c r="BF149" s="226"/>
      <c r="BG149" s="226"/>
      <c r="BH149" s="226"/>
      <c r="BI149" s="226"/>
      <c r="BJ149" s="226"/>
      <c r="BK149" s="226"/>
      <c r="BL149" s="226"/>
      <c r="BM149" s="226"/>
      <c r="BN149" s="226"/>
      <c r="BO149" s="226"/>
      <c r="BP149" s="226"/>
      <c r="BQ149" s="226"/>
      <c r="BR149" s="226"/>
      <c r="BS149" s="226"/>
      <c r="BT149" s="226"/>
      <c r="BU149" s="226"/>
      <c r="BV149" s="226"/>
      <c r="BW149" s="226"/>
      <c r="BX149" s="226"/>
      <c r="BY149" s="226"/>
      <c r="BZ149" s="226"/>
      <c r="CA149" s="226"/>
      <c r="CB149" s="226"/>
      <c r="CC149" s="235"/>
    </row>
    <row r="150" spans="1:81" s="233" customFormat="1" ht="12" customHeight="1">
      <c r="A150" s="539"/>
      <c r="B150" s="592"/>
      <c r="C150" s="294">
        <v>2020</v>
      </c>
      <c r="D150" s="247">
        <f t="shared" si="71"/>
        <v>0.56620000000000004</v>
      </c>
      <c r="E150" s="150">
        <v>0.56620000000000004</v>
      </c>
      <c r="F150" s="150">
        <v>0</v>
      </c>
      <c r="G150" s="150">
        <v>0</v>
      </c>
      <c r="H150" s="247">
        <v>0</v>
      </c>
      <c r="I150" s="247">
        <v>0</v>
      </c>
      <c r="J150" s="240"/>
      <c r="L150" s="241"/>
      <c r="M150" s="242"/>
      <c r="N150" s="226"/>
      <c r="O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26"/>
      <c r="Z150" s="226"/>
      <c r="AA150" s="226"/>
      <c r="AB150" s="226"/>
      <c r="AC150" s="226"/>
      <c r="AD150" s="226"/>
      <c r="AE150" s="226"/>
      <c r="AF150" s="226"/>
      <c r="AG150" s="226"/>
      <c r="AH150" s="226"/>
      <c r="AI150" s="226"/>
      <c r="AJ150" s="226"/>
      <c r="AK150" s="226"/>
      <c r="AL150" s="226"/>
      <c r="AM150" s="226"/>
      <c r="AN150" s="226"/>
      <c r="AO150" s="226"/>
      <c r="AP150" s="226"/>
      <c r="AQ150" s="226"/>
      <c r="AR150" s="226"/>
      <c r="AS150" s="226"/>
      <c r="AT150" s="226"/>
      <c r="AU150" s="226"/>
      <c r="AV150" s="226"/>
      <c r="AW150" s="226"/>
      <c r="AX150" s="226"/>
      <c r="AY150" s="226"/>
      <c r="AZ150" s="226"/>
      <c r="BA150" s="226"/>
      <c r="BB150" s="226"/>
      <c r="BC150" s="226"/>
      <c r="BD150" s="226"/>
      <c r="BE150" s="226"/>
      <c r="BF150" s="226"/>
      <c r="BG150" s="226"/>
      <c r="BH150" s="226"/>
      <c r="BI150" s="226"/>
      <c r="BJ150" s="226"/>
      <c r="BK150" s="226"/>
      <c r="BL150" s="226"/>
      <c r="BM150" s="226"/>
      <c r="BN150" s="226"/>
      <c r="BO150" s="226"/>
      <c r="BP150" s="226"/>
      <c r="BQ150" s="226"/>
      <c r="BR150" s="226"/>
      <c r="BS150" s="226"/>
      <c r="BT150" s="226"/>
      <c r="BU150" s="226"/>
      <c r="BV150" s="226"/>
      <c r="BW150" s="226"/>
      <c r="BX150" s="226"/>
      <c r="BY150" s="226"/>
      <c r="BZ150" s="226"/>
      <c r="CA150" s="226"/>
      <c r="CB150" s="226"/>
      <c r="CC150" s="235"/>
    </row>
    <row r="151" spans="1:81" s="233" customFormat="1">
      <c r="A151" s="536" t="s">
        <v>615</v>
      </c>
      <c r="B151" s="589" t="s">
        <v>821</v>
      </c>
      <c r="C151" s="238" t="s">
        <v>19</v>
      </c>
      <c r="D151" s="249">
        <f>D152+D153+D154+D155+D156</f>
        <v>6.1417000000000002</v>
      </c>
      <c r="E151" s="249">
        <f t="shared" ref="E151:I151" si="72">E152+E153+E154+E155+E156</f>
        <v>6.1417000000000002</v>
      </c>
      <c r="F151" s="249">
        <f t="shared" si="72"/>
        <v>0</v>
      </c>
      <c r="G151" s="249">
        <f t="shared" si="72"/>
        <v>0</v>
      </c>
      <c r="H151" s="249">
        <f t="shared" si="72"/>
        <v>0</v>
      </c>
      <c r="I151" s="249">
        <f t="shared" si="72"/>
        <v>0</v>
      </c>
      <c r="J151" s="240"/>
      <c r="L151" s="241">
        <f t="shared" si="64"/>
        <v>6.1417000000000002</v>
      </c>
      <c r="M151" s="242">
        <f t="shared" si="65"/>
        <v>6.1417000000000002</v>
      </c>
      <c r="N151" s="226"/>
      <c r="O151" s="226"/>
      <c r="P151" s="226"/>
      <c r="Q151" s="226"/>
      <c r="R151" s="226"/>
      <c r="S151" s="226"/>
      <c r="T151" s="226"/>
      <c r="U151" s="226"/>
      <c r="V151" s="226"/>
      <c r="W151" s="226"/>
      <c r="X151" s="226"/>
      <c r="Y151" s="226"/>
      <c r="Z151" s="226"/>
      <c r="AA151" s="226"/>
      <c r="AB151" s="226"/>
      <c r="AC151" s="226"/>
      <c r="AD151" s="226"/>
      <c r="AE151" s="226"/>
      <c r="AF151" s="226"/>
      <c r="AG151" s="226"/>
      <c r="AH151" s="226"/>
      <c r="AI151" s="226"/>
      <c r="AJ151" s="226"/>
      <c r="AK151" s="226"/>
      <c r="AL151" s="226"/>
      <c r="AM151" s="226"/>
      <c r="AN151" s="226"/>
      <c r="AO151" s="226"/>
      <c r="AP151" s="226"/>
      <c r="AQ151" s="226"/>
      <c r="AR151" s="226"/>
      <c r="AS151" s="226"/>
      <c r="AT151" s="226"/>
      <c r="AU151" s="226"/>
      <c r="AV151" s="226"/>
      <c r="AW151" s="226"/>
      <c r="AX151" s="226"/>
      <c r="AY151" s="226"/>
      <c r="AZ151" s="226"/>
      <c r="BA151" s="226"/>
      <c r="BB151" s="226"/>
      <c r="BC151" s="226"/>
      <c r="BD151" s="226"/>
      <c r="BE151" s="226"/>
      <c r="BF151" s="226"/>
      <c r="BG151" s="226"/>
      <c r="BH151" s="226"/>
      <c r="BI151" s="226"/>
      <c r="BJ151" s="226"/>
      <c r="BK151" s="226"/>
      <c r="BL151" s="226"/>
      <c r="BM151" s="226"/>
      <c r="BN151" s="226"/>
      <c r="BO151" s="226"/>
      <c r="BP151" s="226"/>
      <c r="BQ151" s="226"/>
      <c r="BR151" s="226"/>
      <c r="BS151" s="226"/>
      <c r="BT151" s="226"/>
      <c r="BU151" s="226"/>
      <c r="BV151" s="226"/>
      <c r="BW151" s="226"/>
      <c r="BX151" s="226"/>
      <c r="BY151" s="226"/>
      <c r="BZ151" s="226"/>
      <c r="CA151" s="226"/>
      <c r="CB151" s="226"/>
      <c r="CC151" s="235"/>
    </row>
    <row r="152" spans="1:81" s="233" customFormat="1">
      <c r="A152" s="537"/>
      <c r="B152" s="590"/>
      <c r="C152" s="236">
        <v>2016</v>
      </c>
      <c r="D152" s="247">
        <f>E152+F152+G152+H152+I152</f>
        <v>0.82569999999999999</v>
      </c>
      <c r="E152" s="150">
        <v>0.82569999999999999</v>
      </c>
      <c r="F152" s="150">
        <v>0</v>
      </c>
      <c r="G152" s="150">
        <v>0</v>
      </c>
      <c r="H152" s="247">
        <v>0</v>
      </c>
      <c r="I152" s="247">
        <v>0</v>
      </c>
      <c r="J152" s="240"/>
      <c r="L152" s="241">
        <f t="shared" si="64"/>
        <v>0.82569999999999999</v>
      </c>
      <c r="M152" s="242">
        <f t="shared" si="65"/>
        <v>0.82569999999999999</v>
      </c>
      <c r="N152" s="226"/>
      <c r="O152" s="226"/>
      <c r="P152" s="226"/>
      <c r="Q152" s="226"/>
      <c r="R152" s="226"/>
      <c r="S152" s="226"/>
      <c r="T152" s="226"/>
      <c r="U152" s="226"/>
      <c r="V152" s="226"/>
      <c r="W152" s="226"/>
      <c r="X152" s="226"/>
      <c r="Y152" s="226"/>
      <c r="Z152" s="226"/>
      <c r="AA152" s="226"/>
      <c r="AB152" s="226"/>
      <c r="AC152" s="226"/>
      <c r="AD152" s="226"/>
      <c r="AE152" s="226"/>
      <c r="AF152" s="226"/>
      <c r="AG152" s="226"/>
      <c r="AH152" s="226"/>
      <c r="AI152" s="226"/>
      <c r="AJ152" s="226"/>
      <c r="AK152" s="226"/>
      <c r="AL152" s="226"/>
      <c r="AM152" s="226"/>
      <c r="AN152" s="226"/>
      <c r="AO152" s="226"/>
      <c r="AP152" s="226"/>
      <c r="AQ152" s="226"/>
      <c r="AR152" s="226"/>
      <c r="AS152" s="226"/>
      <c r="AT152" s="226"/>
      <c r="AU152" s="226"/>
      <c r="AV152" s="226"/>
      <c r="AW152" s="226"/>
      <c r="AX152" s="226"/>
      <c r="AY152" s="226"/>
      <c r="AZ152" s="226"/>
      <c r="BA152" s="226"/>
      <c r="BB152" s="226"/>
      <c r="BC152" s="226"/>
      <c r="BD152" s="226"/>
      <c r="BE152" s="226"/>
      <c r="BF152" s="226"/>
      <c r="BG152" s="226"/>
      <c r="BH152" s="226"/>
      <c r="BI152" s="226"/>
      <c r="BJ152" s="226"/>
      <c r="BK152" s="226"/>
      <c r="BL152" s="226"/>
      <c r="BM152" s="226"/>
      <c r="BN152" s="226"/>
      <c r="BO152" s="226"/>
      <c r="BP152" s="226"/>
      <c r="BQ152" s="226"/>
      <c r="BR152" s="226"/>
      <c r="BS152" s="226"/>
      <c r="BT152" s="226"/>
      <c r="BU152" s="226"/>
      <c r="BV152" s="226"/>
      <c r="BW152" s="226"/>
      <c r="BX152" s="226"/>
      <c r="BY152" s="226"/>
      <c r="BZ152" s="226"/>
      <c r="CA152" s="226"/>
      <c r="CB152" s="226"/>
      <c r="CC152" s="235"/>
    </row>
    <row r="153" spans="1:81" s="233" customFormat="1">
      <c r="A153" s="537"/>
      <c r="B153" s="590"/>
      <c r="C153" s="236">
        <v>2017</v>
      </c>
      <c r="D153" s="247">
        <f>E153+F153+G153+H153+I153</f>
        <v>1.2554000000000001</v>
      </c>
      <c r="E153" s="150">
        <v>1.2554000000000001</v>
      </c>
      <c r="F153" s="150">
        <v>0</v>
      </c>
      <c r="G153" s="150">
        <v>0</v>
      </c>
      <c r="H153" s="247">
        <v>0</v>
      </c>
      <c r="I153" s="247">
        <v>0</v>
      </c>
      <c r="J153" s="240"/>
      <c r="L153" s="241">
        <f t="shared" si="64"/>
        <v>1.2554000000000001</v>
      </c>
      <c r="M153" s="242">
        <f t="shared" si="65"/>
        <v>1.2554000000000001</v>
      </c>
      <c r="N153" s="226"/>
      <c r="O153" s="226"/>
      <c r="P153" s="226"/>
      <c r="Q153" s="226"/>
      <c r="R153" s="226"/>
      <c r="S153" s="226"/>
      <c r="T153" s="226"/>
      <c r="U153" s="226"/>
      <c r="V153" s="226"/>
      <c r="W153" s="226"/>
      <c r="X153" s="226"/>
      <c r="Y153" s="226"/>
      <c r="Z153" s="226"/>
      <c r="AA153" s="226"/>
      <c r="AB153" s="226"/>
      <c r="AC153" s="226"/>
      <c r="AD153" s="226"/>
      <c r="AE153" s="226"/>
      <c r="AF153" s="226"/>
      <c r="AG153" s="226"/>
      <c r="AH153" s="226"/>
      <c r="AI153" s="226"/>
      <c r="AJ153" s="226"/>
      <c r="AK153" s="226"/>
      <c r="AL153" s="226"/>
      <c r="AM153" s="226"/>
      <c r="AN153" s="226"/>
      <c r="AO153" s="226"/>
      <c r="AP153" s="226"/>
      <c r="AQ153" s="226"/>
      <c r="AR153" s="226"/>
      <c r="AS153" s="226"/>
      <c r="AT153" s="226"/>
      <c r="AU153" s="226"/>
      <c r="AV153" s="226"/>
      <c r="AW153" s="226"/>
      <c r="AX153" s="226"/>
      <c r="AY153" s="226"/>
      <c r="AZ153" s="226"/>
      <c r="BA153" s="226"/>
      <c r="BB153" s="226"/>
      <c r="BC153" s="226"/>
      <c r="BD153" s="226"/>
      <c r="BE153" s="226"/>
      <c r="BF153" s="226"/>
      <c r="BG153" s="226"/>
      <c r="BH153" s="226"/>
      <c r="BI153" s="226"/>
      <c r="BJ153" s="226"/>
      <c r="BK153" s="226"/>
      <c r="BL153" s="226"/>
      <c r="BM153" s="226"/>
      <c r="BN153" s="226"/>
      <c r="BO153" s="226"/>
      <c r="BP153" s="226"/>
      <c r="BQ153" s="226"/>
      <c r="BR153" s="226"/>
      <c r="BS153" s="226"/>
      <c r="BT153" s="226"/>
      <c r="BU153" s="226"/>
      <c r="BV153" s="226"/>
      <c r="BW153" s="226"/>
      <c r="BX153" s="226"/>
      <c r="BY153" s="226"/>
      <c r="BZ153" s="226"/>
      <c r="CA153" s="226"/>
      <c r="CB153" s="226"/>
      <c r="CC153" s="235"/>
    </row>
    <row r="154" spans="1:81" s="233" customFormat="1">
      <c r="A154" s="538"/>
      <c r="B154" s="591"/>
      <c r="C154" s="294">
        <v>2018</v>
      </c>
      <c r="D154" s="247">
        <f t="shared" ref="D154:D156" si="73">E154+F154+G154+H154+I154</f>
        <v>1.3158000000000001</v>
      </c>
      <c r="E154" s="150">
        <v>1.3158000000000001</v>
      </c>
      <c r="F154" s="150">
        <v>0</v>
      </c>
      <c r="G154" s="150">
        <v>0</v>
      </c>
      <c r="H154" s="247">
        <v>0</v>
      </c>
      <c r="I154" s="247">
        <v>0</v>
      </c>
      <c r="J154" s="240"/>
      <c r="L154" s="241"/>
      <c r="M154" s="242"/>
      <c r="N154" s="226"/>
      <c r="O154" s="226"/>
      <c r="P154" s="226"/>
      <c r="Q154" s="226"/>
      <c r="R154" s="226"/>
      <c r="S154" s="226"/>
      <c r="T154" s="226"/>
      <c r="U154" s="226"/>
      <c r="V154" s="226"/>
      <c r="W154" s="226"/>
      <c r="X154" s="226"/>
      <c r="Y154" s="226"/>
      <c r="Z154" s="226"/>
      <c r="AA154" s="226"/>
      <c r="AB154" s="226"/>
      <c r="AC154" s="226"/>
      <c r="AD154" s="226"/>
      <c r="AE154" s="226"/>
      <c r="AF154" s="226"/>
      <c r="AG154" s="226"/>
      <c r="AH154" s="226"/>
      <c r="AI154" s="226"/>
      <c r="AJ154" s="226"/>
      <c r="AK154" s="226"/>
      <c r="AL154" s="226"/>
      <c r="AM154" s="226"/>
      <c r="AN154" s="226"/>
      <c r="AO154" s="226"/>
      <c r="AP154" s="226"/>
      <c r="AQ154" s="226"/>
      <c r="AR154" s="226"/>
      <c r="AS154" s="226"/>
      <c r="AT154" s="226"/>
      <c r="AU154" s="226"/>
      <c r="AV154" s="226"/>
      <c r="AW154" s="226"/>
      <c r="AX154" s="226"/>
      <c r="AY154" s="226"/>
      <c r="AZ154" s="226"/>
      <c r="BA154" s="226"/>
      <c r="BB154" s="226"/>
      <c r="BC154" s="226"/>
      <c r="BD154" s="226"/>
      <c r="BE154" s="226"/>
      <c r="BF154" s="226"/>
      <c r="BG154" s="226"/>
      <c r="BH154" s="226"/>
      <c r="BI154" s="226"/>
      <c r="BJ154" s="226"/>
      <c r="BK154" s="226"/>
      <c r="BL154" s="226"/>
      <c r="BM154" s="226"/>
      <c r="BN154" s="226"/>
      <c r="BO154" s="226"/>
      <c r="BP154" s="226"/>
      <c r="BQ154" s="226"/>
      <c r="BR154" s="226"/>
      <c r="BS154" s="226"/>
      <c r="BT154" s="226"/>
      <c r="BU154" s="226"/>
      <c r="BV154" s="226"/>
      <c r="BW154" s="226"/>
      <c r="BX154" s="226"/>
      <c r="BY154" s="226"/>
      <c r="BZ154" s="226"/>
      <c r="CA154" s="226"/>
      <c r="CB154" s="226"/>
      <c r="CC154" s="235"/>
    </row>
    <row r="155" spans="1:81" s="233" customFormat="1">
      <c r="A155" s="538"/>
      <c r="B155" s="591"/>
      <c r="C155" s="294">
        <v>2019</v>
      </c>
      <c r="D155" s="247">
        <f t="shared" si="73"/>
        <v>1.3724000000000001</v>
      </c>
      <c r="E155" s="150">
        <v>1.3724000000000001</v>
      </c>
      <c r="F155" s="150">
        <v>0</v>
      </c>
      <c r="G155" s="150">
        <v>0</v>
      </c>
      <c r="H155" s="247">
        <v>0</v>
      </c>
      <c r="I155" s="247">
        <v>0</v>
      </c>
      <c r="J155" s="240"/>
      <c r="L155" s="241"/>
      <c r="M155" s="242"/>
      <c r="N155" s="226"/>
      <c r="O155" s="226"/>
      <c r="P155" s="226"/>
      <c r="Q155" s="226"/>
      <c r="R155" s="226"/>
      <c r="S155" s="226"/>
      <c r="T155" s="226"/>
      <c r="U155" s="226"/>
      <c r="V155" s="226"/>
      <c r="W155" s="226"/>
      <c r="X155" s="226"/>
      <c r="Y155" s="226"/>
      <c r="Z155" s="22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Y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  <c r="BX155" s="226"/>
      <c r="BY155" s="226"/>
      <c r="BZ155" s="226"/>
      <c r="CA155" s="226"/>
      <c r="CB155" s="226"/>
      <c r="CC155" s="235"/>
    </row>
    <row r="156" spans="1:81" s="233" customFormat="1">
      <c r="A156" s="539"/>
      <c r="B156" s="592"/>
      <c r="C156" s="294">
        <v>2020</v>
      </c>
      <c r="D156" s="247">
        <f t="shared" si="73"/>
        <v>1.3724000000000001</v>
      </c>
      <c r="E156" s="150">
        <v>1.3724000000000001</v>
      </c>
      <c r="F156" s="150">
        <v>0</v>
      </c>
      <c r="G156" s="150">
        <v>0</v>
      </c>
      <c r="H156" s="247">
        <v>0</v>
      </c>
      <c r="I156" s="247">
        <v>0</v>
      </c>
      <c r="J156" s="240"/>
      <c r="L156" s="241"/>
      <c r="M156" s="242"/>
      <c r="N156" s="226"/>
      <c r="O156" s="226"/>
      <c r="P156" s="226"/>
      <c r="Q156" s="226"/>
      <c r="R156" s="226"/>
      <c r="S156" s="226"/>
      <c r="T156" s="226"/>
      <c r="U156" s="226"/>
      <c r="V156" s="226"/>
      <c r="W156" s="226"/>
      <c r="X156" s="226"/>
      <c r="Y156" s="226"/>
      <c r="Z156" s="226"/>
      <c r="AA156" s="226"/>
      <c r="AB156" s="226"/>
      <c r="AC156" s="226"/>
      <c r="AD156" s="226"/>
      <c r="AE156" s="226"/>
      <c r="AF156" s="226"/>
      <c r="AG156" s="226"/>
      <c r="AH156" s="226"/>
      <c r="AI156" s="226"/>
      <c r="AJ156" s="226"/>
      <c r="AK156" s="226"/>
      <c r="AL156" s="226"/>
      <c r="AM156" s="226"/>
      <c r="AN156" s="226"/>
      <c r="AO156" s="226"/>
      <c r="AP156" s="226"/>
      <c r="AQ156" s="226"/>
      <c r="AR156" s="226"/>
      <c r="AS156" s="226"/>
      <c r="AT156" s="226"/>
      <c r="AU156" s="226"/>
      <c r="AV156" s="226"/>
      <c r="AW156" s="226"/>
      <c r="AX156" s="226"/>
      <c r="AY156" s="226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  <c r="BX156" s="226"/>
      <c r="BY156" s="226"/>
      <c r="BZ156" s="226"/>
      <c r="CA156" s="226"/>
      <c r="CB156" s="226"/>
      <c r="CC156" s="235"/>
    </row>
    <row r="157" spans="1:81" s="233" customFormat="1" ht="12.75" customHeight="1">
      <c r="A157" s="556" t="s">
        <v>677</v>
      </c>
      <c r="B157" s="621" t="s">
        <v>822</v>
      </c>
      <c r="C157" s="238" t="s">
        <v>19</v>
      </c>
      <c r="D157" s="239">
        <f>D158+D159+D160+D161+D162</f>
        <v>94.002540600000017</v>
      </c>
      <c r="E157" s="239">
        <f t="shared" ref="E157:I157" si="74">E158+E159+E160+E161+E162</f>
        <v>3.4484406000000001</v>
      </c>
      <c r="F157" s="239">
        <f t="shared" si="74"/>
        <v>0</v>
      </c>
      <c r="G157" s="239">
        <f t="shared" si="74"/>
        <v>90.554100000000005</v>
      </c>
      <c r="H157" s="239">
        <f t="shared" si="74"/>
        <v>0</v>
      </c>
      <c r="I157" s="239">
        <f t="shared" si="74"/>
        <v>0</v>
      </c>
      <c r="J157" s="240"/>
      <c r="L157" s="241">
        <f t="shared" si="64"/>
        <v>94.002540600000003</v>
      </c>
      <c r="M157" s="242">
        <f t="shared" si="65"/>
        <v>94.002540600000003</v>
      </c>
      <c r="N157" s="226"/>
      <c r="O157" s="226"/>
      <c r="P157" s="226"/>
      <c r="Q157" s="226"/>
      <c r="R157" s="226"/>
      <c r="S157" s="226"/>
      <c r="T157" s="226"/>
      <c r="U157" s="226"/>
      <c r="V157" s="226"/>
      <c r="W157" s="226"/>
      <c r="X157" s="226"/>
      <c r="Y157" s="226"/>
      <c r="Z157" s="226"/>
      <c r="AA157" s="226"/>
      <c r="AB157" s="226"/>
      <c r="AC157" s="226"/>
      <c r="AD157" s="226"/>
      <c r="AE157" s="226"/>
      <c r="AF157" s="226"/>
      <c r="AG157" s="226"/>
      <c r="AH157" s="226"/>
      <c r="AI157" s="226"/>
      <c r="AJ157" s="226"/>
      <c r="AK157" s="226"/>
      <c r="AL157" s="226"/>
      <c r="AM157" s="226"/>
      <c r="AN157" s="226"/>
      <c r="AO157" s="226"/>
      <c r="AP157" s="226"/>
      <c r="AQ157" s="226"/>
      <c r="AR157" s="226"/>
      <c r="AS157" s="226"/>
      <c r="AT157" s="226"/>
      <c r="AU157" s="226"/>
      <c r="AV157" s="226"/>
      <c r="AW157" s="226"/>
      <c r="AX157" s="226"/>
      <c r="AY157" s="226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  <c r="BX157" s="226"/>
      <c r="BY157" s="226"/>
      <c r="BZ157" s="226"/>
      <c r="CA157" s="226"/>
      <c r="CB157" s="226"/>
      <c r="CC157" s="235"/>
    </row>
    <row r="158" spans="1:81" s="233" customFormat="1">
      <c r="A158" s="557"/>
      <c r="B158" s="623"/>
      <c r="C158" s="238">
        <v>2016</v>
      </c>
      <c r="D158" s="239">
        <f t="shared" ref="D158:I158" si="75">D164+D170+D176+D182+D188+D194+D200+D206+D212+D218+D224</f>
        <v>94.002540600000017</v>
      </c>
      <c r="E158" s="239">
        <f t="shared" si="75"/>
        <v>3.4484406000000001</v>
      </c>
      <c r="F158" s="239">
        <f t="shared" si="75"/>
        <v>0</v>
      </c>
      <c r="G158" s="239">
        <f t="shared" si="75"/>
        <v>90.554100000000005</v>
      </c>
      <c r="H158" s="239">
        <f t="shared" si="75"/>
        <v>0</v>
      </c>
      <c r="I158" s="239">
        <f t="shared" si="75"/>
        <v>0</v>
      </c>
      <c r="J158" s="240"/>
      <c r="L158" s="241">
        <f t="shared" si="64"/>
        <v>94.002540600000003</v>
      </c>
      <c r="M158" s="242">
        <f t="shared" si="65"/>
        <v>94.002540600000003</v>
      </c>
      <c r="N158" s="226"/>
      <c r="O158" s="226"/>
      <c r="P158" s="226"/>
      <c r="Q158" s="226"/>
      <c r="R158" s="226"/>
      <c r="S158" s="226"/>
      <c r="T158" s="226"/>
      <c r="U158" s="226"/>
      <c r="V158" s="226"/>
      <c r="W158" s="226"/>
      <c r="X158" s="226"/>
      <c r="Y158" s="226"/>
      <c r="Z158" s="226"/>
      <c r="AA158" s="226"/>
      <c r="AB158" s="226"/>
      <c r="AC158" s="226"/>
      <c r="AD158" s="226"/>
      <c r="AE158" s="226"/>
      <c r="AF158" s="226"/>
      <c r="AG158" s="226"/>
      <c r="AH158" s="226"/>
      <c r="AI158" s="226"/>
      <c r="AJ158" s="226"/>
      <c r="AK158" s="226"/>
      <c r="AL158" s="226"/>
      <c r="AM158" s="226"/>
      <c r="AN158" s="226"/>
      <c r="AO158" s="226"/>
      <c r="AP158" s="226"/>
      <c r="AQ158" s="226"/>
      <c r="AR158" s="226"/>
      <c r="AS158" s="226"/>
      <c r="AT158" s="226"/>
      <c r="AU158" s="226"/>
      <c r="AV158" s="226"/>
      <c r="AW158" s="226"/>
      <c r="AX158" s="226"/>
      <c r="AY158" s="226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  <c r="BX158" s="226"/>
      <c r="BY158" s="226"/>
      <c r="BZ158" s="226"/>
      <c r="CA158" s="226"/>
      <c r="CB158" s="226"/>
      <c r="CC158" s="235"/>
    </row>
    <row r="159" spans="1:81" s="233" customFormat="1">
      <c r="A159" s="557"/>
      <c r="B159" s="623"/>
      <c r="C159" s="238">
        <v>2017</v>
      </c>
      <c r="D159" s="239">
        <f t="shared" ref="D159:I162" si="76">D165+D171+D177+D183+D189+D195+D201+D207+D213+D219+D225</f>
        <v>0</v>
      </c>
      <c r="E159" s="239">
        <f t="shared" si="76"/>
        <v>0</v>
      </c>
      <c r="F159" s="239">
        <f t="shared" si="76"/>
        <v>0</v>
      </c>
      <c r="G159" s="239">
        <f t="shared" si="76"/>
        <v>0</v>
      </c>
      <c r="H159" s="239">
        <f t="shared" si="76"/>
        <v>0</v>
      </c>
      <c r="I159" s="239">
        <f t="shared" si="76"/>
        <v>0</v>
      </c>
      <c r="J159" s="240"/>
      <c r="L159" s="241">
        <f t="shared" si="64"/>
        <v>0</v>
      </c>
      <c r="M159" s="242">
        <f t="shared" si="65"/>
        <v>0</v>
      </c>
      <c r="N159" s="226"/>
      <c r="O159" s="226"/>
      <c r="P159" s="226"/>
      <c r="Q159" s="226"/>
      <c r="R159" s="226"/>
      <c r="S159" s="226"/>
      <c r="T159" s="226"/>
      <c r="U159" s="226"/>
      <c r="V159" s="226"/>
      <c r="W159" s="226"/>
      <c r="X159" s="226"/>
      <c r="Y159" s="226"/>
      <c r="Z159" s="226"/>
      <c r="AA159" s="226"/>
      <c r="AB159" s="226"/>
      <c r="AC159" s="226"/>
      <c r="AD159" s="226"/>
      <c r="AE159" s="226"/>
      <c r="AF159" s="226"/>
      <c r="AG159" s="226"/>
      <c r="AH159" s="226"/>
      <c r="AI159" s="226"/>
      <c r="AJ159" s="226"/>
      <c r="AK159" s="226"/>
      <c r="AL159" s="226"/>
      <c r="AM159" s="226"/>
      <c r="AN159" s="226"/>
      <c r="AO159" s="226"/>
      <c r="AP159" s="226"/>
      <c r="AQ159" s="226"/>
      <c r="AR159" s="226"/>
      <c r="AS159" s="226"/>
      <c r="AT159" s="226"/>
      <c r="AU159" s="226"/>
      <c r="AV159" s="226"/>
      <c r="AW159" s="226"/>
      <c r="AX159" s="226"/>
      <c r="AY159" s="226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  <c r="BX159" s="226"/>
      <c r="BY159" s="226"/>
      <c r="BZ159" s="226"/>
      <c r="CA159" s="226"/>
      <c r="CB159" s="226"/>
      <c r="CC159" s="235"/>
    </row>
    <row r="160" spans="1:81" s="233" customFormat="1">
      <c r="A160" s="538"/>
      <c r="B160" s="581"/>
      <c r="C160" s="238">
        <v>2018</v>
      </c>
      <c r="D160" s="239">
        <f t="shared" si="76"/>
        <v>0</v>
      </c>
      <c r="E160" s="239">
        <f t="shared" si="76"/>
        <v>0</v>
      </c>
      <c r="F160" s="239">
        <f t="shared" si="76"/>
        <v>0</v>
      </c>
      <c r="G160" s="239">
        <f t="shared" si="76"/>
        <v>0</v>
      </c>
      <c r="H160" s="239">
        <f t="shared" si="76"/>
        <v>0</v>
      </c>
      <c r="I160" s="239">
        <f t="shared" si="76"/>
        <v>0</v>
      </c>
      <c r="J160" s="240"/>
      <c r="L160" s="241"/>
      <c r="M160" s="242"/>
      <c r="N160" s="226"/>
      <c r="O160" s="226"/>
      <c r="P160" s="226"/>
      <c r="Q160" s="226"/>
      <c r="R160" s="226"/>
      <c r="S160" s="226"/>
      <c r="T160" s="226"/>
      <c r="U160" s="226"/>
      <c r="V160" s="226"/>
      <c r="W160" s="226"/>
      <c r="X160" s="226"/>
      <c r="Y160" s="226"/>
      <c r="Z160" s="226"/>
      <c r="AA160" s="226"/>
      <c r="AB160" s="226"/>
      <c r="AC160" s="226"/>
      <c r="AD160" s="226"/>
      <c r="AE160" s="226"/>
      <c r="AF160" s="226"/>
      <c r="AG160" s="226"/>
      <c r="AH160" s="226"/>
      <c r="AI160" s="226"/>
      <c r="AJ160" s="226"/>
      <c r="AK160" s="226"/>
      <c r="AL160" s="226"/>
      <c r="AM160" s="226"/>
      <c r="AN160" s="226"/>
      <c r="AO160" s="226"/>
      <c r="AP160" s="226"/>
      <c r="AQ160" s="226"/>
      <c r="AR160" s="226"/>
      <c r="AS160" s="226"/>
      <c r="AT160" s="226"/>
      <c r="AU160" s="226"/>
      <c r="AV160" s="226"/>
      <c r="AW160" s="226"/>
      <c r="AX160" s="226"/>
      <c r="AY160" s="22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  <c r="BX160" s="226"/>
      <c r="BY160" s="226"/>
      <c r="BZ160" s="226"/>
      <c r="CA160" s="226"/>
      <c r="CB160" s="226"/>
      <c r="CC160" s="235"/>
    </row>
    <row r="161" spans="1:81" s="233" customFormat="1">
      <c r="A161" s="538"/>
      <c r="B161" s="581"/>
      <c r="C161" s="238">
        <v>2019</v>
      </c>
      <c r="D161" s="239">
        <f t="shared" si="76"/>
        <v>0</v>
      </c>
      <c r="E161" s="239">
        <f t="shared" si="76"/>
        <v>0</v>
      </c>
      <c r="F161" s="239">
        <f t="shared" si="76"/>
        <v>0</v>
      </c>
      <c r="G161" s="239">
        <f t="shared" si="76"/>
        <v>0</v>
      </c>
      <c r="H161" s="239">
        <f t="shared" si="76"/>
        <v>0</v>
      </c>
      <c r="I161" s="239">
        <f t="shared" si="76"/>
        <v>0</v>
      </c>
      <c r="J161" s="240"/>
      <c r="L161" s="241"/>
      <c r="M161" s="242"/>
      <c r="N161" s="226"/>
      <c r="O161" s="226"/>
      <c r="P161" s="226"/>
      <c r="Q161" s="226"/>
      <c r="R161" s="226"/>
      <c r="S161" s="226"/>
      <c r="T161" s="226"/>
      <c r="U161" s="226"/>
      <c r="V161" s="226"/>
      <c r="W161" s="226"/>
      <c r="X161" s="226"/>
      <c r="Y161" s="226"/>
      <c r="Z161" s="226"/>
      <c r="AA161" s="226"/>
      <c r="AB161" s="226"/>
      <c r="AC161" s="226"/>
      <c r="AD161" s="226"/>
      <c r="AE161" s="226"/>
      <c r="AF161" s="226"/>
      <c r="AG161" s="226"/>
      <c r="AH161" s="226"/>
      <c r="AI161" s="226"/>
      <c r="AJ161" s="226"/>
      <c r="AK161" s="226"/>
      <c r="AL161" s="226"/>
      <c r="AM161" s="226"/>
      <c r="AN161" s="226"/>
      <c r="AO161" s="226"/>
      <c r="AP161" s="226"/>
      <c r="AQ161" s="226"/>
      <c r="AR161" s="226"/>
      <c r="AS161" s="226"/>
      <c r="AT161" s="226"/>
      <c r="AU161" s="226"/>
      <c r="AV161" s="226"/>
      <c r="AW161" s="226"/>
      <c r="AX161" s="226"/>
      <c r="AY161" s="226"/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  <c r="BX161" s="226"/>
      <c r="BY161" s="226"/>
      <c r="BZ161" s="226"/>
      <c r="CA161" s="226"/>
      <c r="CB161" s="226"/>
      <c r="CC161" s="235"/>
    </row>
    <row r="162" spans="1:81" s="233" customFormat="1">
      <c r="A162" s="539"/>
      <c r="B162" s="582"/>
      <c r="C162" s="238">
        <v>2020</v>
      </c>
      <c r="D162" s="239">
        <f t="shared" si="76"/>
        <v>0</v>
      </c>
      <c r="E162" s="239">
        <f t="shared" si="76"/>
        <v>0</v>
      </c>
      <c r="F162" s="239">
        <f t="shared" si="76"/>
        <v>0</v>
      </c>
      <c r="G162" s="239">
        <f t="shared" si="76"/>
        <v>0</v>
      </c>
      <c r="H162" s="239">
        <f t="shared" si="76"/>
        <v>0</v>
      </c>
      <c r="I162" s="239">
        <f t="shared" si="76"/>
        <v>0</v>
      </c>
      <c r="J162" s="240"/>
      <c r="L162" s="241"/>
      <c r="M162" s="242"/>
      <c r="N162" s="226"/>
      <c r="O162" s="226"/>
      <c r="P162" s="226"/>
      <c r="Q162" s="226"/>
      <c r="R162" s="226"/>
      <c r="S162" s="226"/>
      <c r="T162" s="226"/>
      <c r="U162" s="226"/>
      <c r="V162" s="226"/>
      <c r="W162" s="226"/>
      <c r="X162" s="226"/>
      <c r="Y162" s="226"/>
      <c r="Z162" s="226"/>
      <c r="AA162" s="226"/>
      <c r="AB162" s="226"/>
      <c r="AC162" s="226"/>
      <c r="AD162" s="226"/>
      <c r="AE162" s="226"/>
      <c r="AF162" s="226"/>
      <c r="AG162" s="226"/>
      <c r="AH162" s="226"/>
      <c r="AI162" s="226"/>
      <c r="AJ162" s="226"/>
      <c r="AK162" s="226"/>
      <c r="AL162" s="226"/>
      <c r="AM162" s="226"/>
      <c r="AN162" s="226"/>
      <c r="AO162" s="226"/>
      <c r="AP162" s="226"/>
      <c r="AQ162" s="226"/>
      <c r="AR162" s="226"/>
      <c r="AS162" s="226"/>
      <c r="AT162" s="226"/>
      <c r="AU162" s="226"/>
      <c r="AV162" s="226"/>
      <c r="AW162" s="226"/>
      <c r="AX162" s="226"/>
      <c r="AY162" s="226"/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  <c r="BX162" s="226"/>
      <c r="BY162" s="226"/>
      <c r="BZ162" s="226"/>
      <c r="CA162" s="226"/>
      <c r="CB162" s="226"/>
      <c r="CC162" s="235"/>
    </row>
    <row r="163" spans="1:81" s="233" customFormat="1" ht="12.75" hidden="1" customHeight="1">
      <c r="A163" s="536" t="s">
        <v>678</v>
      </c>
      <c r="B163" s="589" t="s">
        <v>679</v>
      </c>
      <c r="C163" s="238" t="s">
        <v>19</v>
      </c>
      <c r="D163" s="247">
        <f>D164+D165+D166+D167+D168</f>
        <v>0</v>
      </c>
      <c r="E163" s="247">
        <f t="shared" ref="E163:I163" si="77">E164+E165+E166+E167+E168</f>
        <v>0</v>
      </c>
      <c r="F163" s="247">
        <f t="shared" si="77"/>
        <v>0</v>
      </c>
      <c r="G163" s="247">
        <f t="shared" si="77"/>
        <v>0</v>
      </c>
      <c r="H163" s="247">
        <f t="shared" si="77"/>
        <v>0</v>
      </c>
      <c r="I163" s="247">
        <f t="shared" si="77"/>
        <v>0</v>
      </c>
      <c r="J163" s="240"/>
      <c r="L163" s="241">
        <f t="shared" si="64"/>
        <v>0</v>
      </c>
      <c r="M163" s="242">
        <f t="shared" si="65"/>
        <v>0</v>
      </c>
      <c r="N163" s="226"/>
      <c r="O163" s="226"/>
      <c r="P163" s="226"/>
      <c r="Q163" s="226"/>
      <c r="R163" s="226"/>
      <c r="S163" s="226"/>
      <c r="T163" s="226"/>
      <c r="U163" s="226"/>
      <c r="V163" s="226"/>
      <c r="W163" s="226"/>
      <c r="X163" s="226"/>
      <c r="Y163" s="226"/>
      <c r="Z163" s="226"/>
      <c r="AA163" s="226"/>
      <c r="AB163" s="226"/>
      <c r="AC163" s="226"/>
      <c r="AD163" s="226"/>
      <c r="AE163" s="226"/>
      <c r="AF163" s="226"/>
      <c r="AG163" s="226"/>
      <c r="AH163" s="226"/>
      <c r="AI163" s="226"/>
      <c r="AJ163" s="226"/>
      <c r="AK163" s="226"/>
      <c r="AL163" s="226"/>
      <c r="AM163" s="226"/>
      <c r="AN163" s="226"/>
      <c r="AO163" s="226"/>
      <c r="AP163" s="226"/>
      <c r="AQ163" s="226"/>
      <c r="AR163" s="226"/>
      <c r="AS163" s="226"/>
      <c r="AT163" s="226"/>
      <c r="AU163" s="226"/>
      <c r="AV163" s="226"/>
      <c r="AW163" s="226"/>
      <c r="AX163" s="226"/>
      <c r="AY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  <c r="BX163" s="226"/>
      <c r="BY163" s="226"/>
      <c r="BZ163" s="226"/>
      <c r="CA163" s="226"/>
      <c r="CB163" s="226"/>
      <c r="CC163" s="235"/>
    </row>
    <row r="164" spans="1:81" s="233" customFormat="1" hidden="1">
      <c r="A164" s="537"/>
      <c r="B164" s="590"/>
      <c r="C164" s="236">
        <v>2016</v>
      </c>
      <c r="D164" s="247">
        <f>E164+F164+G164+H164+I164</f>
        <v>0</v>
      </c>
      <c r="E164" s="247">
        <v>0</v>
      </c>
      <c r="F164" s="247">
        <v>0</v>
      </c>
      <c r="G164" s="247">
        <v>0</v>
      </c>
      <c r="H164" s="247">
        <v>0</v>
      </c>
      <c r="I164" s="247">
        <v>0</v>
      </c>
      <c r="J164" s="240"/>
      <c r="L164" s="241">
        <f>I164+H164+G164+F164+E164</f>
        <v>0</v>
      </c>
      <c r="M164" s="242">
        <f t="shared" si="65"/>
        <v>0</v>
      </c>
      <c r="N164" s="226"/>
      <c r="O164" s="226"/>
      <c r="P164" s="226"/>
      <c r="Q164" s="226"/>
      <c r="R164" s="226"/>
      <c r="S164" s="226"/>
      <c r="T164" s="226"/>
      <c r="U164" s="226"/>
      <c r="V164" s="226"/>
      <c r="W164" s="226"/>
      <c r="X164" s="226"/>
      <c r="Y164" s="226"/>
      <c r="Z164" s="226"/>
      <c r="AA164" s="226"/>
      <c r="AB164" s="226"/>
      <c r="AC164" s="226"/>
      <c r="AD164" s="226"/>
      <c r="AE164" s="226"/>
      <c r="AF164" s="226"/>
      <c r="AG164" s="226"/>
      <c r="AH164" s="226"/>
      <c r="AI164" s="226"/>
      <c r="AJ164" s="226"/>
      <c r="AK164" s="226"/>
      <c r="AL164" s="226"/>
      <c r="AM164" s="226"/>
      <c r="AN164" s="226"/>
      <c r="AO164" s="226"/>
      <c r="AP164" s="226"/>
      <c r="AQ164" s="226"/>
      <c r="AR164" s="226"/>
      <c r="AS164" s="226"/>
      <c r="AT164" s="226"/>
      <c r="AU164" s="226"/>
      <c r="AV164" s="226"/>
      <c r="AW164" s="226"/>
      <c r="AX164" s="226"/>
      <c r="AY164" s="226"/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  <c r="BX164" s="226"/>
      <c r="BY164" s="226"/>
      <c r="BZ164" s="226"/>
      <c r="CA164" s="226"/>
      <c r="CB164" s="226"/>
      <c r="CC164" s="235"/>
    </row>
    <row r="165" spans="1:81" s="233" customFormat="1" hidden="1">
      <c r="A165" s="537"/>
      <c r="B165" s="590"/>
      <c r="C165" s="236">
        <v>2017</v>
      </c>
      <c r="D165" s="247">
        <f t="shared" ref="D165:D168" si="78">E165+F165+G165+H165+I165</f>
        <v>0</v>
      </c>
      <c r="E165" s="247">
        <v>0</v>
      </c>
      <c r="F165" s="247">
        <v>0</v>
      </c>
      <c r="G165" s="247">
        <v>0</v>
      </c>
      <c r="H165" s="247">
        <v>0</v>
      </c>
      <c r="I165" s="247">
        <v>0</v>
      </c>
      <c r="J165" s="240"/>
      <c r="L165" s="241">
        <f>I165+H165+G165+F165+E165</f>
        <v>0</v>
      </c>
      <c r="M165" s="242">
        <f t="shared" si="65"/>
        <v>0</v>
      </c>
      <c r="N165" s="226"/>
      <c r="O165" s="226"/>
      <c r="P165" s="226"/>
      <c r="Q165" s="226"/>
      <c r="R165" s="226"/>
      <c r="S165" s="226"/>
      <c r="T165" s="226"/>
      <c r="U165" s="226"/>
      <c r="V165" s="226"/>
      <c r="W165" s="226"/>
      <c r="X165" s="226"/>
      <c r="Y165" s="226"/>
      <c r="Z165" s="226"/>
      <c r="AA165" s="226"/>
      <c r="AB165" s="226"/>
      <c r="AC165" s="226"/>
      <c r="AD165" s="226"/>
      <c r="AE165" s="226"/>
      <c r="AF165" s="226"/>
      <c r="AG165" s="226"/>
      <c r="AH165" s="226"/>
      <c r="AI165" s="226"/>
      <c r="AJ165" s="226"/>
      <c r="AK165" s="226"/>
      <c r="AL165" s="226"/>
      <c r="AM165" s="226"/>
      <c r="AN165" s="226"/>
      <c r="AO165" s="226"/>
      <c r="AP165" s="226"/>
      <c r="AQ165" s="226"/>
      <c r="AR165" s="226"/>
      <c r="AS165" s="226"/>
      <c r="AT165" s="226"/>
      <c r="AU165" s="226"/>
      <c r="AV165" s="226"/>
      <c r="AW165" s="226"/>
      <c r="AX165" s="226"/>
      <c r="AY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  <c r="BX165" s="226"/>
      <c r="BY165" s="226"/>
      <c r="BZ165" s="226"/>
      <c r="CA165" s="226"/>
      <c r="CB165" s="226"/>
      <c r="CC165" s="235"/>
    </row>
    <row r="166" spans="1:81" s="233" customFormat="1" hidden="1">
      <c r="A166" s="538"/>
      <c r="B166" s="591"/>
      <c r="C166" s="292">
        <v>2018</v>
      </c>
      <c r="D166" s="247">
        <f t="shared" si="78"/>
        <v>0</v>
      </c>
      <c r="E166" s="247"/>
      <c r="F166" s="247"/>
      <c r="G166" s="247"/>
      <c r="H166" s="247"/>
      <c r="I166" s="247"/>
      <c r="J166" s="240"/>
      <c r="L166" s="241"/>
      <c r="M166" s="242"/>
      <c r="N166" s="226"/>
      <c r="O166" s="226"/>
      <c r="P166" s="226"/>
      <c r="Q166" s="226"/>
      <c r="R166" s="226"/>
      <c r="S166" s="226"/>
      <c r="T166" s="226"/>
      <c r="U166" s="226"/>
      <c r="V166" s="226"/>
      <c r="W166" s="226"/>
      <c r="X166" s="226"/>
      <c r="Y166" s="226"/>
      <c r="Z166" s="226"/>
      <c r="AA166" s="226"/>
      <c r="AB166" s="226"/>
      <c r="AC166" s="226"/>
      <c r="AD166" s="226"/>
      <c r="AE166" s="226"/>
      <c r="AF166" s="226"/>
      <c r="AG166" s="226"/>
      <c r="AH166" s="226"/>
      <c r="AI166" s="226"/>
      <c r="AJ166" s="226"/>
      <c r="AK166" s="226"/>
      <c r="AL166" s="226"/>
      <c r="AM166" s="226"/>
      <c r="AN166" s="226"/>
      <c r="AO166" s="226"/>
      <c r="AP166" s="226"/>
      <c r="AQ166" s="226"/>
      <c r="AR166" s="226"/>
      <c r="AS166" s="226"/>
      <c r="AT166" s="226"/>
      <c r="AU166" s="226"/>
      <c r="AV166" s="226"/>
      <c r="AW166" s="226"/>
      <c r="AX166" s="226"/>
      <c r="AY166" s="226"/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  <c r="BX166" s="226"/>
      <c r="BY166" s="226"/>
      <c r="BZ166" s="226"/>
      <c r="CA166" s="226"/>
      <c r="CB166" s="226"/>
      <c r="CC166" s="235"/>
    </row>
    <row r="167" spans="1:81" s="233" customFormat="1" hidden="1">
      <c r="A167" s="538"/>
      <c r="B167" s="591"/>
      <c r="C167" s="292">
        <v>2019</v>
      </c>
      <c r="D167" s="247">
        <f t="shared" si="78"/>
        <v>0</v>
      </c>
      <c r="E167" s="247"/>
      <c r="F167" s="247"/>
      <c r="G167" s="247"/>
      <c r="H167" s="247"/>
      <c r="I167" s="247"/>
      <c r="J167" s="240"/>
      <c r="L167" s="241"/>
      <c r="M167" s="242"/>
      <c r="N167" s="226"/>
      <c r="O167" s="226"/>
      <c r="P167" s="226"/>
      <c r="Q167" s="226"/>
      <c r="R167" s="226"/>
      <c r="S167" s="226"/>
      <c r="T167" s="226"/>
      <c r="U167" s="226"/>
      <c r="V167" s="226"/>
      <c r="W167" s="226"/>
      <c r="X167" s="226"/>
      <c r="Y167" s="226"/>
      <c r="Z167" s="226"/>
      <c r="AA167" s="226"/>
      <c r="AB167" s="226"/>
      <c r="AC167" s="226"/>
      <c r="AD167" s="226"/>
      <c r="AE167" s="226"/>
      <c r="AF167" s="226"/>
      <c r="AG167" s="226"/>
      <c r="AH167" s="226"/>
      <c r="AI167" s="226"/>
      <c r="AJ167" s="226"/>
      <c r="AK167" s="226"/>
      <c r="AL167" s="226"/>
      <c r="AM167" s="226"/>
      <c r="AN167" s="226"/>
      <c r="AO167" s="226"/>
      <c r="AP167" s="226"/>
      <c r="AQ167" s="226"/>
      <c r="AR167" s="226"/>
      <c r="AS167" s="226"/>
      <c r="AT167" s="226"/>
      <c r="AU167" s="226"/>
      <c r="AV167" s="226"/>
      <c r="AW167" s="226"/>
      <c r="AX167" s="226"/>
      <c r="AY167" s="226"/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  <c r="BX167" s="226"/>
      <c r="BY167" s="226"/>
      <c r="BZ167" s="226"/>
      <c r="CA167" s="226"/>
      <c r="CB167" s="226"/>
      <c r="CC167" s="235"/>
    </row>
    <row r="168" spans="1:81" s="233" customFormat="1" hidden="1">
      <c r="A168" s="539"/>
      <c r="B168" s="592"/>
      <c r="C168" s="292">
        <v>2020</v>
      </c>
      <c r="D168" s="247">
        <f t="shared" si="78"/>
        <v>0</v>
      </c>
      <c r="E168" s="247"/>
      <c r="F168" s="247"/>
      <c r="G168" s="247"/>
      <c r="H168" s="247"/>
      <c r="I168" s="247"/>
      <c r="J168" s="240"/>
      <c r="L168" s="241"/>
      <c r="M168" s="242"/>
      <c r="N168" s="226"/>
      <c r="O168" s="226"/>
      <c r="P168" s="226"/>
      <c r="Q168" s="226"/>
      <c r="R168" s="226"/>
      <c r="S168" s="226"/>
      <c r="T168" s="226"/>
      <c r="U168" s="226"/>
      <c r="V168" s="226"/>
      <c r="W168" s="226"/>
      <c r="X168" s="226"/>
      <c r="Y168" s="226"/>
      <c r="Z168" s="226"/>
      <c r="AA168" s="226"/>
      <c r="AB168" s="226"/>
      <c r="AC168" s="226"/>
      <c r="AD168" s="226"/>
      <c r="AE168" s="226"/>
      <c r="AF168" s="226"/>
      <c r="AG168" s="226"/>
      <c r="AH168" s="226"/>
      <c r="AI168" s="226"/>
      <c r="AJ168" s="226"/>
      <c r="AK168" s="226"/>
      <c r="AL168" s="226"/>
      <c r="AM168" s="226"/>
      <c r="AN168" s="226"/>
      <c r="AO168" s="226"/>
      <c r="AP168" s="226"/>
      <c r="AQ168" s="226"/>
      <c r="AR168" s="226"/>
      <c r="AS168" s="226"/>
      <c r="AT168" s="226"/>
      <c r="AU168" s="226"/>
      <c r="AV168" s="226"/>
      <c r="AW168" s="226"/>
      <c r="AX168" s="226"/>
      <c r="AY168" s="226"/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  <c r="BX168" s="226"/>
      <c r="BY168" s="226"/>
      <c r="BZ168" s="226"/>
      <c r="CA168" s="226"/>
      <c r="CB168" s="226"/>
      <c r="CC168" s="235"/>
    </row>
    <row r="169" spans="1:81" s="233" customFormat="1" ht="12.75" hidden="1" customHeight="1">
      <c r="A169" s="536" t="s">
        <v>680</v>
      </c>
      <c r="B169" s="589" t="s">
        <v>681</v>
      </c>
      <c r="C169" s="238" t="s">
        <v>19</v>
      </c>
      <c r="D169" s="247">
        <f>D170+D171+D172+D173+D174</f>
        <v>0</v>
      </c>
      <c r="E169" s="247">
        <f t="shared" ref="E169:I169" si="79">E170+E171+E172+E173+E174</f>
        <v>0</v>
      </c>
      <c r="F169" s="247">
        <f t="shared" si="79"/>
        <v>0</v>
      </c>
      <c r="G169" s="247">
        <f t="shared" si="79"/>
        <v>0</v>
      </c>
      <c r="H169" s="247">
        <f t="shared" si="79"/>
        <v>0</v>
      </c>
      <c r="I169" s="247">
        <f t="shared" si="79"/>
        <v>0</v>
      </c>
      <c r="J169" s="240"/>
      <c r="L169" s="241">
        <f t="shared" si="64"/>
        <v>0</v>
      </c>
      <c r="M169" s="242">
        <f t="shared" si="65"/>
        <v>0</v>
      </c>
      <c r="N169" s="226"/>
      <c r="O169" s="226"/>
      <c r="P169" s="226"/>
      <c r="Q169" s="226"/>
      <c r="R169" s="226"/>
      <c r="S169" s="226"/>
      <c r="T169" s="226"/>
      <c r="U169" s="226"/>
      <c r="V169" s="226"/>
      <c r="W169" s="226"/>
      <c r="X169" s="226"/>
      <c r="Y169" s="226"/>
      <c r="Z169" s="226"/>
      <c r="AA169" s="226"/>
      <c r="AB169" s="226"/>
      <c r="AC169" s="226"/>
      <c r="AD169" s="226"/>
      <c r="AE169" s="226"/>
      <c r="AF169" s="226"/>
      <c r="AG169" s="226"/>
      <c r="AH169" s="226"/>
      <c r="AI169" s="226"/>
      <c r="AJ169" s="226"/>
      <c r="AK169" s="226"/>
      <c r="AL169" s="226"/>
      <c r="AM169" s="226"/>
      <c r="AN169" s="226"/>
      <c r="AO169" s="226"/>
      <c r="AP169" s="226"/>
      <c r="AQ169" s="226"/>
      <c r="AR169" s="226"/>
      <c r="AS169" s="226"/>
      <c r="AT169" s="226"/>
      <c r="AU169" s="226"/>
      <c r="AV169" s="226"/>
      <c r="AW169" s="226"/>
      <c r="AX169" s="226"/>
      <c r="AY169" s="226"/>
      <c r="AZ169" s="226"/>
      <c r="BA169" s="226"/>
      <c r="BB169" s="226"/>
      <c r="BC169" s="226"/>
      <c r="BD169" s="226"/>
      <c r="BE169" s="226"/>
      <c r="BF169" s="226"/>
      <c r="BG169" s="226"/>
      <c r="BH169" s="226"/>
      <c r="BI169" s="226"/>
      <c r="BJ169" s="226"/>
      <c r="BK169" s="226"/>
      <c r="BL169" s="226"/>
      <c r="BM169" s="226"/>
      <c r="BN169" s="226"/>
      <c r="BO169" s="226"/>
      <c r="BP169" s="226"/>
      <c r="BQ169" s="226"/>
      <c r="BR169" s="226"/>
      <c r="BS169" s="226"/>
      <c r="BT169" s="226"/>
      <c r="BU169" s="226"/>
      <c r="BV169" s="226"/>
      <c r="BW169" s="226"/>
      <c r="BX169" s="226"/>
      <c r="BY169" s="226"/>
      <c r="BZ169" s="226"/>
      <c r="CA169" s="226"/>
      <c r="CB169" s="226"/>
      <c r="CC169" s="235"/>
    </row>
    <row r="170" spans="1:81" s="233" customFormat="1" hidden="1">
      <c r="A170" s="537"/>
      <c r="B170" s="590"/>
      <c r="C170" s="236">
        <v>2016</v>
      </c>
      <c r="D170" s="247">
        <f>E170+F170+G170+H170+I170</f>
        <v>0</v>
      </c>
      <c r="E170" s="247">
        <v>0</v>
      </c>
      <c r="F170" s="247">
        <v>0</v>
      </c>
      <c r="G170" s="247">
        <v>0</v>
      </c>
      <c r="H170" s="247">
        <v>0</v>
      </c>
      <c r="I170" s="247">
        <v>0</v>
      </c>
      <c r="J170" s="240"/>
      <c r="L170" s="241">
        <f t="shared" si="64"/>
        <v>0</v>
      </c>
      <c r="M170" s="242">
        <f t="shared" si="65"/>
        <v>0</v>
      </c>
      <c r="N170" s="226"/>
      <c r="O170" s="226"/>
      <c r="P170" s="226"/>
      <c r="Q170" s="226"/>
      <c r="R170" s="226"/>
      <c r="S170" s="226"/>
      <c r="T170" s="226"/>
      <c r="U170" s="226"/>
      <c r="V170" s="226"/>
      <c r="W170" s="226"/>
      <c r="X170" s="226"/>
      <c r="Y170" s="226"/>
      <c r="Z170" s="226"/>
      <c r="AA170" s="226"/>
      <c r="AB170" s="226"/>
      <c r="AC170" s="226"/>
      <c r="AD170" s="226"/>
      <c r="AE170" s="226"/>
      <c r="AF170" s="226"/>
      <c r="AG170" s="226"/>
      <c r="AH170" s="226"/>
      <c r="AI170" s="226"/>
      <c r="AJ170" s="226"/>
      <c r="AK170" s="226"/>
      <c r="AL170" s="226"/>
      <c r="AM170" s="226"/>
      <c r="AN170" s="226"/>
      <c r="AO170" s="226"/>
      <c r="AP170" s="226"/>
      <c r="AQ170" s="226"/>
      <c r="AR170" s="226"/>
      <c r="AS170" s="226"/>
      <c r="AT170" s="226"/>
      <c r="AU170" s="226"/>
      <c r="AV170" s="226"/>
      <c r="AW170" s="226"/>
      <c r="AX170" s="226"/>
      <c r="AY170" s="226"/>
      <c r="AZ170" s="226"/>
      <c r="BA170" s="226"/>
      <c r="BB170" s="226"/>
      <c r="BC170" s="226"/>
      <c r="BD170" s="226"/>
      <c r="BE170" s="226"/>
      <c r="BF170" s="226"/>
      <c r="BG170" s="226"/>
      <c r="BH170" s="226"/>
      <c r="BI170" s="226"/>
      <c r="BJ170" s="226"/>
      <c r="BK170" s="226"/>
      <c r="BL170" s="226"/>
      <c r="BM170" s="226"/>
      <c r="BN170" s="226"/>
      <c r="BO170" s="226"/>
      <c r="BP170" s="226"/>
      <c r="BQ170" s="226"/>
      <c r="BR170" s="226"/>
      <c r="BS170" s="226"/>
      <c r="BT170" s="226"/>
      <c r="BU170" s="226"/>
      <c r="BV170" s="226"/>
      <c r="BW170" s="226"/>
      <c r="BX170" s="226"/>
      <c r="BY170" s="226"/>
      <c r="BZ170" s="226"/>
      <c r="CA170" s="226"/>
      <c r="CB170" s="226"/>
      <c r="CC170" s="235"/>
    </row>
    <row r="171" spans="1:81" s="233" customFormat="1" hidden="1">
      <c r="A171" s="537"/>
      <c r="B171" s="590"/>
      <c r="C171" s="236">
        <v>2017</v>
      </c>
      <c r="D171" s="247">
        <f t="shared" ref="D171:D174" si="80">E171+F171+G171+H171+I171</f>
        <v>0</v>
      </c>
      <c r="E171" s="247">
        <v>0</v>
      </c>
      <c r="F171" s="247">
        <v>0</v>
      </c>
      <c r="G171" s="247">
        <v>0</v>
      </c>
      <c r="H171" s="247">
        <v>0</v>
      </c>
      <c r="I171" s="247">
        <v>0</v>
      </c>
      <c r="J171" s="240"/>
      <c r="L171" s="241">
        <f t="shared" si="64"/>
        <v>0</v>
      </c>
      <c r="M171" s="242">
        <f t="shared" si="65"/>
        <v>0</v>
      </c>
      <c r="N171" s="226"/>
      <c r="O171" s="226"/>
      <c r="P171" s="226"/>
      <c r="Q171" s="226"/>
      <c r="R171" s="226"/>
      <c r="S171" s="226"/>
      <c r="T171" s="226"/>
      <c r="U171" s="226"/>
      <c r="V171" s="226"/>
      <c r="W171" s="226"/>
      <c r="X171" s="226"/>
      <c r="Y171" s="226"/>
      <c r="Z171" s="226"/>
      <c r="AA171" s="226"/>
      <c r="AB171" s="226"/>
      <c r="AC171" s="226"/>
      <c r="AD171" s="226"/>
      <c r="AE171" s="226"/>
      <c r="AF171" s="226"/>
      <c r="AG171" s="226"/>
      <c r="AH171" s="226"/>
      <c r="AI171" s="226"/>
      <c r="AJ171" s="226"/>
      <c r="AK171" s="226"/>
      <c r="AL171" s="226"/>
      <c r="AM171" s="226"/>
      <c r="AN171" s="226"/>
      <c r="AO171" s="226"/>
      <c r="AP171" s="226"/>
      <c r="AQ171" s="226"/>
      <c r="AR171" s="226"/>
      <c r="AS171" s="226"/>
      <c r="AT171" s="226"/>
      <c r="AU171" s="226"/>
      <c r="AV171" s="226"/>
      <c r="AW171" s="226"/>
      <c r="AX171" s="226"/>
      <c r="AY171" s="226"/>
      <c r="AZ171" s="226"/>
      <c r="BA171" s="226"/>
      <c r="BB171" s="226"/>
      <c r="BC171" s="226"/>
      <c r="BD171" s="226"/>
      <c r="BE171" s="226"/>
      <c r="BF171" s="226"/>
      <c r="BG171" s="226"/>
      <c r="BH171" s="226"/>
      <c r="BI171" s="226"/>
      <c r="BJ171" s="226"/>
      <c r="BK171" s="226"/>
      <c r="BL171" s="226"/>
      <c r="BM171" s="226"/>
      <c r="BN171" s="226"/>
      <c r="BO171" s="226"/>
      <c r="BP171" s="226"/>
      <c r="BQ171" s="226"/>
      <c r="BR171" s="226"/>
      <c r="BS171" s="226"/>
      <c r="BT171" s="226"/>
      <c r="BU171" s="226"/>
      <c r="BV171" s="226"/>
      <c r="BW171" s="226"/>
      <c r="BX171" s="226"/>
      <c r="BY171" s="226"/>
      <c r="BZ171" s="226"/>
      <c r="CA171" s="226"/>
      <c r="CB171" s="226"/>
      <c r="CC171" s="235"/>
    </row>
    <row r="172" spans="1:81" s="233" customFormat="1" hidden="1">
      <c r="A172" s="538"/>
      <c r="B172" s="591"/>
      <c r="C172" s="292">
        <v>2018</v>
      </c>
      <c r="D172" s="247">
        <f t="shared" si="80"/>
        <v>0</v>
      </c>
      <c r="E172" s="247"/>
      <c r="F172" s="247"/>
      <c r="G172" s="247"/>
      <c r="H172" s="247"/>
      <c r="I172" s="247"/>
      <c r="J172" s="240"/>
      <c r="L172" s="241"/>
      <c r="M172" s="242"/>
      <c r="N172" s="226"/>
      <c r="O172" s="226"/>
      <c r="P172" s="226"/>
      <c r="Q172" s="226"/>
      <c r="R172" s="226"/>
      <c r="S172" s="226"/>
      <c r="T172" s="226"/>
      <c r="U172" s="226"/>
      <c r="V172" s="226"/>
      <c r="W172" s="226"/>
      <c r="X172" s="226"/>
      <c r="Y172" s="226"/>
      <c r="Z172" s="226"/>
      <c r="AA172" s="226"/>
      <c r="AB172" s="226"/>
      <c r="AC172" s="226"/>
      <c r="AD172" s="226"/>
      <c r="AE172" s="226"/>
      <c r="AF172" s="226"/>
      <c r="AG172" s="226"/>
      <c r="AH172" s="226"/>
      <c r="AI172" s="226"/>
      <c r="AJ172" s="226"/>
      <c r="AK172" s="226"/>
      <c r="AL172" s="226"/>
      <c r="AM172" s="226"/>
      <c r="AN172" s="226"/>
      <c r="AO172" s="226"/>
      <c r="AP172" s="226"/>
      <c r="AQ172" s="226"/>
      <c r="AR172" s="226"/>
      <c r="AS172" s="226"/>
      <c r="AT172" s="226"/>
      <c r="AU172" s="226"/>
      <c r="AV172" s="226"/>
      <c r="AW172" s="226"/>
      <c r="AX172" s="226"/>
      <c r="AY172" s="226"/>
      <c r="AZ172" s="226"/>
      <c r="BA172" s="226"/>
      <c r="BB172" s="226"/>
      <c r="BC172" s="226"/>
      <c r="BD172" s="226"/>
      <c r="BE172" s="226"/>
      <c r="BF172" s="226"/>
      <c r="BG172" s="226"/>
      <c r="BH172" s="226"/>
      <c r="BI172" s="226"/>
      <c r="BJ172" s="226"/>
      <c r="BK172" s="226"/>
      <c r="BL172" s="226"/>
      <c r="BM172" s="226"/>
      <c r="BN172" s="226"/>
      <c r="BO172" s="226"/>
      <c r="BP172" s="226"/>
      <c r="BQ172" s="226"/>
      <c r="BR172" s="226"/>
      <c r="BS172" s="226"/>
      <c r="BT172" s="226"/>
      <c r="BU172" s="226"/>
      <c r="BV172" s="226"/>
      <c r="BW172" s="226"/>
      <c r="BX172" s="226"/>
      <c r="BY172" s="226"/>
      <c r="BZ172" s="226"/>
      <c r="CA172" s="226"/>
      <c r="CB172" s="226"/>
      <c r="CC172" s="235"/>
    </row>
    <row r="173" spans="1:81" s="233" customFormat="1" hidden="1">
      <c r="A173" s="538"/>
      <c r="B173" s="591"/>
      <c r="C173" s="292">
        <v>2019</v>
      </c>
      <c r="D173" s="247">
        <f t="shared" si="80"/>
        <v>0</v>
      </c>
      <c r="E173" s="247"/>
      <c r="F173" s="247"/>
      <c r="G173" s="247"/>
      <c r="H173" s="247"/>
      <c r="I173" s="247"/>
      <c r="J173" s="240"/>
      <c r="L173" s="241"/>
      <c r="M173" s="242"/>
      <c r="N173" s="226"/>
      <c r="O173" s="226"/>
      <c r="P173" s="226"/>
      <c r="Q173" s="226"/>
      <c r="R173" s="226"/>
      <c r="S173" s="226"/>
      <c r="T173" s="226"/>
      <c r="U173" s="226"/>
      <c r="V173" s="226"/>
      <c r="W173" s="226"/>
      <c r="X173" s="226"/>
      <c r="Y173" s="226"/>
      <c r="Z173" s="226"/>
      <c r="AA173" s="226"/>
      <c r="AB173" s="226"/>
      <c r="AC173" s="226"/>
      <c r="AD173" s="226"/>
      <c r="AE173" s="226"/>
      <c r="AF173" s="226"/>
      <c r="AG173" s="226"/>
      <c r="AH173" s="226"/>
      <c r="AI173" s="226"/>
      <c r="AJ173" s="226"/>
      <c r="AK173" s="226"/>
      <c r="AL173" s="226"/>
      <c r="AM173" s="226"/>
      <c r="AN173" s="226"/>
      <c r="AO173" s="226"/>
      <c r="AP173" s="226"/>
      <c r="AQ173" s="226"/>
      <c r="AR173" s="226"/>
      <c r="AS173" s="226"/>
      <c r="AT173" s="226"/>
      <c r="AU173" s="226"/>
      <c r="AV173" s="226"/>
      <c r="AW173" s="226"/>
      <c r="AX173" s="226"/>
      <c r="AY173" s="226"/>
      <c r="AZ173" s="226"/>
      <c r="BA173" s="226"/>
      <c r="BB173" s="226"/>
      <c r="BC173" s="226"/>
      <c r="BD173" s="226"/>
      <c r="BE173" s="226"/>
      <c r="BF173" s="226"/>
      <c r="BG173" s="226"/>
      <c r="BH173" s="226"/>
      <c r="BI173" s="226"/>
      <c r="BJ173" s="226"/>
      <c r="BK173" s="226"/>
      <c r="BL173" s="226"/>
      <c r="BM173" s="226"/>
      <c r="BN173" s="226"/>
      <c r="BO173" s="226"/>
      <c r="BP173" s="226"/>
      <c r="BQ173" s="226"/>
      <c r="BR173" s="226"/>
      <c r="BS173" s="226"/>
      <c r="BT173" s="226"/>
      <c r="BU173" s="226"/>
      <c r="BV173" s="226"/>
      <c r="BW173" s="226"/>
      <c r="BX173" s="226"/>
      <c r="BY173" s="226"/>
      <c r="BZ173" s="226"/>
      <c r="CA173" s="226"/>
      <c r="CB173" s="226"/>
      <c r="CC173" s="235"/>
    </row>
    <row r="174" spans="1:81" s="233" customFormat="1" hidden="1">
      <c r="A174" s="539"/>
      <c r="B174" s="592"/>
      <c r="C174" s="292">
        <v>2020</v>
      </c>
      <c r="D174" s="247">
        <f t="shared" si="80"/>
        <v>0</v>
      </c>
      <c r="E174" s="247"/>
      <c r="F174" s="247"/>
      <c r="G174" s="247"/>
      <c r="H174" s="247"/>
      <c r="I174" s="247"/>
      <c r="J174" s="240"/>
      <c r="L174" s="241"/>
      <c r="M174" s="242"/>
      <c r="N174" s="226"/>
      <c r="O174" s="226"/>
      <c r="P174" s="226"/>
      <c r="Q174" s="226"/>
      <c r="R174" s="226"/>
      <c r="S174" s="226"/>
      <c r="T174" s="226"/>
      <c r="U174" s="226"/>
      <c r="V174" s="226"/>
      <c r="W174" s="226"/>
      <c r="X174" s="226"/>
      <c r="Y174" s="226"/>
      <c r="Z174" s="226"/>
      <c r="AA174" s="226"/>
      <c r="AB174" s="226"/>
      <c r="AC174" s="226"/>
      <c r="AD174" s="226"/>
      <c r="AE174" s="226"/>
      <c r="AF174" s="226"/>
      <c r="AG174" s="226"/>
      <c r="AH174" s="226"/>
      <c r="AI174" s="226"/>
      <c r="AJ174" s="226"/>
      <c r="AK174" s="226"/>
      <c r="AL174" s="226"/>
      <c r="AM174" s="226"/>
      <c r="AN174" s="226"/>
      <c r="AO174" s="226"/>
      <c r="AP174" s="226"/>
      <c r="AQ174" s="226"/>
      <c r="AR174" s="226"/>
      <c r="AS174" s="226"/>
      <c r="AT174" s="226"/>
      <c r="AU174" s="226"/>
      <c r="AV174" s="226"/>
      <c r="AW174" s="226"/>
      <c r="AX174" s="226"/>
      <c r="AY174" s="226"/>
      <c r="AZ174" s="226"/>
      <c r="BA174" s="226"/>
      <c r="BB174" s="226"/>
      <c r="BC174" s="226"/>
      <c r="BD174" s="226"/>
      <c r="BE174" s="226"/>
      <c r="BF174" s="226"/>
      <c r="BG174" s="226"/>
      <c r="BH174" s="226"/>
      <c r="BI174" s="226"/>
      <c r="BJ174" s="226"/>
      <c r="BK174" s="226"/>
      <c r="BL174" s="226"/>
      <c r="BM174" s="226"/>
      <c r="BN174" s="226"/>
      <c r="BO174" s="226"/>
      <c r="BP174" s="226"/>
      <c r="BQ174" s="226"/>
      <c r="BR174" s="226"/>
      <c r="BS174" s="226"/>
      <c r="BT174" s="226"/>
      <c r="BU174" s="226"/>
      <c r="BV174" s="226"/>
      <c r="BW174" s="226"/>
      <c r="BX174" s="226"/>
      <c r="BY174" s="226"/>
      <c r="BZ174" s="226"/>
      <c r="CA174" s="226"/>
      <c r="CB174" s="226"/>
      <c r="CC174" s="235"/>
    </row>
    <row r="175" spans="1:81" s="233" customFormat="1">
      <c r="A175" s="536" t="s">
        <v>682</v>
      </c>
      <c r="B175" s="579" t="s">
        <v>823</v>
      </c>
      <c r="C175" s="238" t="s">
        <v>19</v>
      </c>
      <c r="D175" s="247">
        <f>D176+D177+D178+D179+D180</f>
        <v>0.4095818</v>
      </c>
      <c r="E175" s="247">
        <f t="shared" ref="E175:I175" si="81">E176+E177+E178+E179+E180</f>
        <v>0.4095818</v>
      </c>
      <c r="F175" s="247">
        <f t="shared" si="81"/>
        <v>0</v>
      </c>
      <c r="G175" s="247">
        <f t="shared" si="81"/>
        <v>0</v>
      </c>
      <c r="H175" s="247">
        <f t="shared" si="81"/>
        <v>0</v>
      </c>
      <c r="I175" s="247">
        <f t="shared" si="81"/>
        <v>0</v>
      </c>
      <c r="J175" s="240"/>
      <c r="L175" s="241">
        <f t="shared" si="64"/>
        <v>0.4095818</v>
      </c>
      <c r="M175" s="242">
        <f t="shared" si="65"/>
        <v>0.4095818</v>
      </c>
      <c r="N175" s="226"/>
      <c r="O175" s="226"/>
      <c r="P175" s="226"/>
      <c r="Q175" s="226"/>
      <c r="R175" s="226"/>
      <c r="S175" s="226"/>
      <c r="T175" s="226"/>
      <c r="U175" s="226"/>
      <c r="V175" s="226"/>
      <c r="W175" s="226"/>
      <c r="X175" s="226"/>
      <c r="Y175" s="226"/>
      <c r="Z175" s="226"/>
      <c r="AA175" s="226"/>
      <c r="AB175" s="226"/>
      <c r="AC175" s="226"/>
      <c r="AD175" s="226"/>
      <c r="AE175" s="226"/>
      <c r="AF175" s="226"/>
      <c r="AG175" s="226"/>
      <c r="AH175" s="226"/>
      <c r="AI175" s="226"/>
      <c r="AJ175" s="226"/>
      <c r="AK175" s="226"/>
      <c r="AL175" s="226"/>
      <c r="AM175" s="226"/>
      <c r="AN175" s="226"/>
      <c r="AO175" s="226"/>
      <c r="AP175" s="226"/>
      <c r="AQ175" s="226"/>
      <c r="AR175" s="226"/>
      <c r="AS175" s="226"/>
      <c r="AT175" s="226"/>
      <c r="AU175" s="226"/>
      <c r="AV175" s="226"/>
      <c r="AW175" s="226"/>
      <c r="AX175" s="226"/>
      <c r="AY175" s="226"/>
      <c r="AZ175" s="226"/>
      <c r="BA175" s="226"/>
      <c r="BB175" s="226"/>
      <c r="BC175" s="226"/>
      <c r="BD175" s="226"/>
      <c r="BE175" s="226"/>
      <c r="BF175" s="226"/>
      <c r="BG175" s="226"/>
      <c r="BH175" s="226"/>
      <c r="BI175" s="226"/>
      <c r="BJ175" s="226"/>
      <c r="BK175" s="226"/>
      <c r="BL175" s="226"/>
      <c r="BM175" s="226"/>
      <c r="BN175" s="226"/>
      <c r="BO175" s="226"/>
      <c r="BP175" s="226"/>
      <c r="BQ175" s="226"/>
      <c r="BR175" s="226"/>
      <c r="BS175" s="226"/>
      <c r="BT175" s="226"/>
      <c r="BU175" s="226"/>
      <c r="BV175" s="226"/>
      <c r="BW175" s="226"/>
      <c r="BX175" s="226"/>
      <c r="BY175" s="226"/>
      <c r="BZ175" s="226"/>
      <c r="CA175" s="226"/>
      <c r="CB175" s="226"/>
      <c r="CC175" s="235"/>
    </row>
    <row r="176" spans="1:81" s="233" customFormat="1">
      <c r="A176" s="537"/>
      <c r="B176" s="580"/>
      <c r="C176" s="236">
        <v>2016</v>
      </c>
      <c r="D176" s="247">
        <f>E176+F176+G176+H176+I176</f>
        <v>0.4095818</v>
      </c>
      <c r="E176" s="247">
        <v>0.4095818</v>
      </c>
      <c r="F176" s="247">
        <v>0</v>
      </c>
      <c r="G176" s="247">
        <v>0</v>
      </c>
      <c r="H176" s="247">
        <v>0</v>
      </c>
      <c r="I176" s="247">
        <v>0</v>
      </c>
      <c r="J176" s="240"/>
      <c r="L176" s="241">
        <f t="shared" si="64"/>
        <v>0.4095818</v>
      </c>
      <c r="M176" s="242">
        <f t="shared" si="65"/>
        <v>0.4095818</v>
      </c>
      <c r="N176" s="226"/>
      <c r="O176" s="226"/>
      <c r="P176" s="226"/>
      <c r="Q176" s="226"/>
      <c r="R176" s="226"/>
      <c r="S176" s="226"/>
      <c r="T176" s="226"/>
      <c r="U176" s="226"/>
      <c r="V176" s="226"/>
      <c r="W176" s="226"/>
      <c r="X176" s="226"/>
      <c r="Y176" s="226"/>
      <c r="Z176" s="226"/>
      <c r="AA176" s="226"/>
      <c r="AB176" s="226"/>
      <c r="AC176" s="226"/>
      <c r="AD176" s="226"/>
      <c r="AE176" s="226"/>
      <c r="AF176" s="226"/>
      <c r="AG176" s="226"/>
      <c r="AH176" s="226"/>
      <c r="AI176" s="226"/>
      <c r="AJ176" s="226"/>
      <c r="AK176" s="226"/>
      <c r="AL176" s="226"/>
      <c r="AM176" s="226"/>
      <c r="AN176" s="226"/>
      <c r="AO176" s="226"/>
      <c r="AP176" s="226"/>
      <c r="AQ176" s="226"/>
      <c r="AR176" s="226"/>
      <c r="AS176" s="226"/>
      <c r="AT176" s="226"/>
      <c r="AU176" s="226"/>
      <c r="AV176" s="226"/>
      <c r="AW176" s="226"/>
      <c r="AX176" s="226"/>
      <c r="AY176" s="226"/>
      <c r="AZ176" s="226"/>
      <c r="BA176" s="226"/>
      <c r="BB176" s="226"/>
      <c r="BC176" s="226"/>
      <c r="BD176" s="226"/>
      <c r="BE176" s="226"/>
      <c r="BF176" s="226"/>
      <c r="BG176" s="226"/>
      <c r="BH176" s="226"/>
      <c r="BI176" s="226"/>
      <c r="BJ176" s="226"/>
      <c r="BK176" s="226"/>
      <c r="BL176" s="226"/>
      <c r="BM176" s="226"/>
      <c r="BN176" s="226"/>
      <c r="BO176" s="226"/>
      <c r="BP176" s="226"/>
      <c r="BQ176" s="226"/>
      <c r="BR176" s="226"/>
      <c r="BS176" s="226"/>
      <c r="BT176" s="226"/>
      <c r="BU176" s="226"/>
      <c r="BV176" s="226"/>
      <c r="BW176" s="226"/>
      <c r="BX176" s="226"/>
      <c r="BY176" s="226"/>
      <c r="BZ176" s="226"/>
      <c r="CA176" s="226"/>
      <c r="CB176" s="226"/>
      <c r="CC176" s="235"/>
    </row>
    <row r="177" spans="1:81" s="233" customFormat="1" ht="14.25" hidden="1" customHeight="1">
      <c r="A177" s="537"/>
      <c r="B177" s="580"/>
      <c r="C177" s="236">
        <v>2017</v>
      </c>
      <c r="D177" s="247">
        <f>E177+F177+G177+H177+I177</f>
        <v>0</v>
      </c>
      <c r="E177" s="247">
        <v>0</v>
      </c>
      <c r="F177" s="247">
        <v>0</v>
      </c>
      <c r="G177" s="247">
        <v>0</v>
      </c>
      <c r="H177" s="247">
        <v>0</v>
      </c>
      <c r="I177" s="247">
        <v>0</v>
      </c>
      <c r="J177" s="240"/>
      <c r="L177" s="241">
        <f t="shared" si="64"/>
        <v>0</v>
      </c>
      <c r="M177" s="242">
        <f t="shared" si="65"/>
        <v>0</v>
      </c>
      <c r="N177" s="226"/>
      <c r="O177" s="226"/>
      <c r="P177" s="226"/>
      <c r="Q177" s="226"/>
      <c r="R177" s="226"/>
      <c r="S177" s="226"/>
      <c r="T177" s="226"/>
      <c r="U177" s="226"/>
      <c r="V177" s="226"/>
      <c r="W177" s="226"/>
      <c r="X177" s="226"/>
      <c r="Y177" s="226"/>
      <c r="Z177" s="226"/>
      <c r="AA177" s="226"/>
      <c r="AB177" s="226"/>
      <c r="AC177" s="226"/>
      <c r="AD177" s="226"/>
      <c r="AE177" s="226"/>
      <c r="AF177" s="226"/>
      <c r="AG177" s="226"/>
      <c r="AH177" s="226"/>
      <c r="AI177" s="226"/>
      <c r="AJ177" s="226"/>
      <c r="AK177" s="226"/>
      <c r="AL177" s="226"/>
      <c r="AM177" s="226"/>
      <c r="AN177" s="226"/>
      <c r="AO177" s="226"/>
      <c r="AP177" s="226"/>
      <c r="AQ177" s="226"/>
      <c r="AR177" s="226"/>
      <c r="AS177" s="226"/>
      <c r="AT177" s="226"/>
      <c r="AU177" s="226"/>
      <c r="AV177" s="226"/>
      <c r="AW177" s="226"/>
      <c r="AX177" s="226"/>
      <c r="AY177" s="226"/>
      <c r="AZ177" s="226"/>
      <c r="BA177" s="226"/>
      <c r="BB177" s="226"/>
      <c r="BC177" s="226"/>
      <c r="BD177" s="226"/>
      <c r="BE177" s="226"/>
      <c r="BF177" s="226"/>
      <c r="BG177" s="226"/>
      <c r="BH177" s="226"/>
      <c r="BI177" s="226"/>
      <c r="BJ177" s="226"/>
      <c r="BK177" s="226"/>
      <c r="BL177" s="226"/>
      <c r="BM177" s="226"/>
      <c r="BN177" s="226"/>
      <c r="BO177" s="226"/>
      <c r="BP177" s="226"/>
      <c r="BQ177" s="226"/>
      <c r="BR177" s="226"/>
      <c r="BS177" s="226"/>
      <c r="BT177" s="226"/>
      <c r="BU177" s="226"/>
      <c r="BV177" s="226"/>
      <c r="BW177" s="226"/>
      <c r="BX177" s="226"/>
      <c r="BY177" s="226"/>
      <c r="BZ177" s="226"/>
      <c r="CA177" s="226"/>
      <c r="CB177" s="226"/>
      <c r="CC177" s="235"/>
    </row>
    <row r="178" spans="1:81" s="233" customFormat="1" ht="14.25" hidden="1" customHeight="1">
      <c r="A178" s="538"/>
      <c r="B178" s="581"/>
      <c r="C178" s="292">
        <v>2018</v>
      </c>
      <c r="D178" s="247">
        <f t="shared" ref="D178:D180" si="82">E178+F178+G178+H178+I178</f>
        <v>0</v>
      </c>
      <c r="E178" s="247"/>
      <c r="F178" s="247"/>
      <c r="G178" s="247"/>
      <c r="H178" s="247"/>
      <c r="I178" s="247"/>
      <c r="J178" s="240"/>
      <c r="L178" s="241"/>
      <c r="M178" s="242"/>
      <c r="N178" s="226"/>
      <c r="O178" s="226"/>
      <c r="P178" s="226"/>
      <c r="Q178" s="226"/>
      <c r="R178" s="226"/>
      <c r="S178" s="226"/>
      <c r="T178" s="226"/>
      <c r="U178" s="226"/>
      <c r="V178" s="226"/>
      <c r="W178" s="226"/>
      <c r="X178" s="226"/>
      <c r="Y178" s="226"/>
      <c r="Z178" s="226"/>
      <c r="AA178" s="226"/>
      <c r="AB178" s="226"/>
      <c r="AC178" s="226"/>
      <c r="AD178" s="226"/>
      <c r="AE178" s="226"/>
      <c r="AF178" s="226"/>
      <c r="AG178" s="226"/>
      <c r="AH178" s="226"/>
      <c r="AI178" s="226"/>
      <c r="AJ178" s="226"/>
      <c r="AK178" s="226"/>
      <c r="AL178" s="226"/>
      <c r="AM178" s="226"/>
      <c r="AN178" s="226"/>
      <c r="AO178" s="226"/>
      <c r="AP178" s="226"/>
      <c r="AQ178" s="226"/>
      <c r="AR178" s="226"/>
      <c r="AS178" s="226"/>
      <c r="AT178" s="226"/>
      <c r="AU178" s="226"/>
      <c r="AV178" s="226"/>
      <c r="AW178" s="226"/>
      <c r="AX178" s="226"/>
      <c r="AY178" s="226"/>
      <c r="AZ178" s="226"/>
      <c r="BA178" s="226"/>
      <c r="BB178" s="226"/>
      <c r="BC178" s="226"/>
      <c r="BD178" s="226"/>
      <c r="BE178" s="226"/>
      <c r="BF178" s="226"/>
      <c r="BG178" s="226"/>
      <c r="BH178" s="226"/>
      <c r="BI178" s="226"/>
      <c r="BJ178" s="226"/>
      <c r="BK178" s="226"/>
      <c r="BL178" s="226"/>
      <c r="BM178" s="226"/>
      <c r="BN178" s="226"/>
      <c r="BO178" s="226"/>
      <c r="BP178" s="226"/>
      <c r="BQ178" s="226"/>
      <c r="BR178" s="226"/>
      <c r="BS178" s="226"/>
      <c r="BT178" s="226"/>
      <c r="BU178" s="226"/>
      <c r="BV178" s="226"/>
      <c r="BW178" s="226"/>
      <c r="BX178" s="226"/>
      <c r="BY178" s="226"/>
      <c r="BZ178" s="226"/>
      <c r="CA178" s="226"/>
      <c r="CB178" s="226"/>
      <c r="CC178" s="235"/>
    </row>
    <row r="179" spans="1:81" s="233" customFormat="1" ht="14.25" hidden="1" customHeight="1">
      <c r="A179" s="538"/>
      <c r="B179" s="581"/>
      <c r="C179" s="292">
        <v>2019</v>
      </c>
      <c r="D179" s="247">
        <f t="shared" si="82"/>
        <v>0</v>
      </c>
      <c r="E179" s="247"/>
      <c r="F179" s="247"/>
      <c r="G179" s="247"/>
      <c r="H179" s="247"/>
      <c r="I179" s="247"/>
      <c r="J179" s="240"/>
      <c r="L179" s="241"/>
      <c r="M179" s="242"/>
      <c r="N179" s="226"/>
      <c r="O179" s="226"/>
      <c r="P179" s="226"/>
      <c r="Q179" s="226"/>
      <c r="R179" s="226"/>
      <c r="S179" s="226"/>
      <c r="T179" s="226"/>
      <c r="U179" s="226"/>
      <c r="V179" s="226"/>
      <c r="W179" s="226"/>
      <c r="X179" s="226"/>
      <c r="Y179" s="226"/>
      <c r="Z179" s="226"/>
      <c r="AA179" s="226"/>
      <c r="AB179" s="226"/>
      <c r="AC179" s="226"/>
      <c r="AD179" s="226"/>
      <c r="AE179" s="226"/>
      <c r="AF179" s="226"/>
      <c r="AG179" s="226"/>
      <c r="AH179" s="226"/>
      <c r="AI179" s="226"/>
      <c r="AJ179" s="226"/>
      <c r="AK179" s="226"/>
      <c r="AL179" s="226"/>
      <c r="AM179" s="226"/>
      <c r="AN179" s="226"/>
      <c r="AO179" s="226"/>
      <c r="AP179" s="226"/>
      <c r="AQ179" s="226"/>
      <c r="AR179" s="226"/>
      <c r="AS179" s="226"/>
      <c r="AT179" s="226"/>
      <c r="AU179" s="226"/>
      <c r="AV179" s="226"/>
      <c r="AW179" s="226"/>
      <c r="AX179" s="226"/>
      <c r="AY179" s="226"/>
      <c r="AZ179" s="226"/>
      <c r="BA179" s="226"/>
      <c r="BB179" s="226"/>
      <c r="BC179" s="226"/>
      <c r="BD179" s="226"/>
      <c r="BE179" s="226"/>
      <c r="BF179" s="226"/>
      <c r="BG179" s="226"/>
      <c r="BH179" s="226"/>
      <c r="BI179" s="226"/>
      <c r="BJ179" s="226"/>
      <c r="BK179" s="226"/>
      <c r="BL179" s="226"/>
      <c r="BM179" s="226"/>
      <c r="BN179" s="226"/>
      <c r="BO179" s="226"/>
      <c r="BP179" s="226"/>
      <c r="BQ179" s="226"/>
      <c r="BR179" s="226"/>
      <c r="BS179" s="226"/>
      <c r="BT179" s="226"/>
      <c r="BU179" s="226"/>
      <c r="BV179" s="226"/>
      <c r="BW179" s="226"/>
      <c r="BX179" s="226"/>
      <c r="BY179" s="226"/>
      <c r="BZ179" s="226"/>
      <c r="CA179" s="226"/>
      <c r="CB179" s="226"/>
      <c r="CC179" s="235"/>
    </row>
    <row r="180" spans="1:81" s="233" customFormat="1" ht="14.25" hidden="1" customHeight="1">
      <c r="A180" s="539"/>
      <c r="B180" s="582"/>
      <c r="C180" s="292">
        <v>2020</v>
      </c>
      <c r="D180" s="247">
        <f t="shared" si="82"/>
        <v>0</v>
      </c>
      <c r="E180" s="247"/>
      <c r="F180" s="247"/>
      <c r="G180" s="247"/>
      <c r="H180" s="247"/>
      <c r="I180" s="247"/>
      <c r="J180" s="240"/>
      <c r="L180" s="241"/>
      <c r="M180" s="242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26"/>
      <c r="Z180" s="226"/>
      <c r="AA180" s="226"/>
      <c r="AB180" s="226"/>
      <c r="AC180" s="226"/>
      <c r="AD180" s="226"/>
      <c r="AE180" s="226"/>
      <c r="AF180" s="226"/>
      <c r="AG180" s="226"/>
      <c r="AH180" s="226"/>
      <c r="AI180" s="226"/>
      <c r="AJ180" s="226"/>
      <c r="AK180" s="226"/>
      <c r="AL180" s="226"/>
      <c r="AM180" s="226"/>
      <c r="AN180" s="226"/>
      <c r="AO180" s="226"/>
      <c r="AP180" s="226"/>
      <c r="AQ180" s="226"/>
      <c r="AR180" s="226"/>
      <c r="AS180" s="226"/>
      <c r="AT180" s="226"/>
      <c r="AU180" s="226"/>
      <c r="AV180" s="226"/>
      <c r="AW180" s="226"/>
      <c r="AX180" s="226"/>
      <c r="AY180" s="226"/>
      <c r="AZ180" s="226"/>
      <c r="BA180" s="226"/>
      <c r="BB180" s="226"/>
      <c r="BC180" s="226"/>
      <c r="BD180" s="226"/>
      <c r="BE180" s="226"/>
      <c r="BF180" s="226"/>
      <c r="BG180" s="226"/>
      <c r="BH180" s="226"/>
      <c r="BI180" s="226"/>
      <c r="BJ180" s="226"/>
      <c r="BK180" s="226"/>
      <c r="BL180" s="226"/>
      <c r="BM180" s="226"/>
      <c r="BN180" s="226"/>
      <c r="BO180" s="226"/>
      <c r="BP180" s="226"/>
      <c r="BQ180" s="226"/>
      <c r="BR180" s="226"/>
      <c r="BS180" s="226"/>
      <c r="BT180" s="226"/>
      <c r="BU180" s="226"/>
      <c r="BV180" s="226"/>
      <c r="BW180" s="226"/>
      <c r="BX180" s="226"/>
      <c r="BY180" s="226"/>
      <c r="BZ180" s="226"/>
      <c r="CA180" s="226"/>
      <c r="CB180" s="226"/>
      <c r="CC180" s="235"/>
    </row>
    <row r="181" spans="1:81" s="233" customFormat="1" ht="12" customHeight="1">
      <c r="A181" s="536" t="s">
        <v>683</v>
      </c>
      <c r="B181" s="579" t="s">
        <v>824</v>
      </c>
      <c r="C181" s="238" t="s">
        <v>19</v>
      </c>
      <c r="D181" s="247">
        <f>+D182+D183+D184+D185+D186</f>
        <v>0.93067999999999995</v>
      </c>
      <c r="E181" s="247">
        <f t="shared" ref="E181:I181" si="83">+E182+E183+E184+E185+E186</f>
        <v>0.93067999999999995</v>
      </c>
      <c r="F181" s="247">
        <f t="shared" si="83"/>
        <v>0</v>
      </c>
      <c r="G181" s="247">
        <f t="shared" si="83"/>
        <v>0</v>
      </c>
      <c r="H181" s="247">
        <f t="shared" si="83"/>
        <v>0</v>
      </c>
      <c r="I181" s="247">
        <f t="shared" si="83"/>
        <v>0</v>
      </c>
      <c r="J181" s="240"/>
      <c r="L181" s="241">
        <f t="shared" si="64"/>
        <v>0.93067999999999995</v>
      </c>
      <c r="M181" s="242">
        <f t="shared" si="65"/>
        <v>0.93067999999999995</v>
      </c>
      <c r="N181" s="226"/>
      <c r="O181" s="226"/>
      <c r="P181" s="226"/>
      <c r="Q181" s="226"/>
      <c r="R181" s="226"/>
      <c r="S181" s="226"/>
      <c r="T181" s="226"/>
      <c r="U181" s="226"/>
      <c r="V181" s="226"/>
      <c r="W181" s="226"/>
      <c r="X181" s="226"/>
      <c r="Y181" s="226"/>
      <c r="Z181" s="226"/>
      <c r="AA181" s="226"/>
      <c r="AB181" s="226"/>
      <c r="AC181" s="226"/>
      <c r="AD181" s="226"/>
      <c r="AE181" s="226"/>
      <c r="AF181" s="226"/>
      <c r="AG181" s="226"/>
      <c r="AH181" s="226"/>
      <c r="AI181" s="226"/>
      <c r="AJ181" s="226"/>
      <c r="AK181" s="226"/>
      <c r="AL181" s="226"/>
      <c r="AM181" s="226"/>
      <c r="AN181" s="226"/>
      <c r="AO181" s="226"/>
      <c r="AP181" s="226"/>
      <c r="AQ181" s="226"/>
      <c r="AR181" s="226"/>
      <c r="AS181" s="226"/>
      <c r="AT181" s="226"/>
      <c r="AU181" s="226"/>
      <c r="AV181" s="226"/>
      <c r="AW181" s="226"/>
      <c r="AX181" s="226"/>
      <c r="AY181" s="226"/>
      <c r="AZ181" s="226"/>
      <c r="BA181" s="226"/>
      <c r="BB181" s="226"/>
      <c r="BC181" s="226"/>
      <c r="BD181" s="226"/>
      <c r="BE181" s="226"/>
      <c r="BF181" s="226"/>
      <c r="BG181" s="226"/>
      <c r="BH181" s="226"/>
      <c r="BI181" s="226"/>
      <c r="BJ181" s="226"/>
      <c r="BK181" s="226"/>
      <c r="BL181" s="226"/>
      <c r="BM181" s="226"/>
      <c r="BN181" s="226"/>
      <c r="BO181" s="226"/>
      <c r="BP181" s="226"/>
      <c r="BQ181" s="226"/>
      <c r="BR181" s="226"/>
      <c r="BS181" s="226"/>
      <c r="BT181" s="226"/>
      <c r="BU181" s="226"/>
      <c r="BV181" s="226"/>
      <c r="BW181" s="226"/>
      <c r="BX181" s="226"/>
      <c r="BY181" s="226"/>
      <c r="BZ181" s="226"/>
      <c r="CA181" s="226"/>
      <c r="CB181" s="226"/>
      <c r="CC181" s="235"/>
    </row>
    <row r="182" spans="1:81" s="233" customFormat="1" ht="18" customHeight="1">
      <c r="A182" s="537"/>
      <c r="B182" s="580"/>
      <c r="C182" s="236">
        <v>2016</v>
      </c>
      <c r="D182" s="247">
        <f>E182+F182+G182+H182+I182</f>
        <v>0.93067999999999995</v>
      </c>
      <c r="E182" s="247">
        <v>0.93067999999999995</v>
      </c>
      <c r="F182" s="247">
        <v>0</v>
      </c>
      <c r="G182" s="247">
        <v>0</v>
      </c>
      <c r="H182" s="247">
        <v>0</v>
      </c>
      <c r="I182" s="247">
        <v>0</v>
      </c>
      <c r="J182" s="240"/>
      <c r="L182" s="241">
        <f t="shared" si="64"/>
        <v>0.93067999999999995</v>
      </c>
      <c r="M182" s="242">
        <f t="shared" si="65"/>
        <v>0.93067999999999995</v>
      </c>
      <c r="N182" s="226"/>
      <c r="O182" s="226"/>
      <c r="P182" s="226"/>
      <c r="Q182" s="226"/>
      <c r="R182" s="226"/>
      <c r="S182" s="226"/>
      <c r="T182" s="226"/>
      <c r="U182" s="226"/>
      <c r="V182" s="226"/>
      <c r="W182" s="226"/>
      <c r="X182" s="226"/>
      <c r="Y182" s="226"/>
      <c r="Z182" s="226"/>
      <c r="AA182" s="226"/>
      <c r="AB182" s="226"/>
      <c r="AC182" s="226"/>
      <c r="AD182" s="226"/>
      <c r="AE182" s="226"/>
      <c r="AF182" s="226"/>
      <c r="AG182" s="226"/>
      <c r="AH182" s="226"/>
      <c r="AI182" s="226"/>
      <c r="AJ182" s="226"/>
      <c r="AK182" s="226"/>
      <c r="AL182" s="226"/>
      <c r="AM182" s="226"/>
      <c r="AN182" s="226"/>
      <c r="AO182" s="226"/>
      <c r="AP182" s="226"/>
      <c r="AQ182" s="226"/>
      <c r="AR182" s="226"/>
      <c r="AS182" s="226"/>
      <c r="AT182" s="226"/>
      <c r="AU182" s="226"/>
      <c r="AV182" s="226"/>
      <c r="AW182" s="226"/>
      <c r="AX182" s="226"/>
      <c r="AY182" s="226"/>
      <c r="AZ182" s="226"/>
      <c r="BA182" s="226"/>
      <c r="BB182" s="226"/>
      <c r="BC182" s="226"/>
      <c r="BD182" s="226"/>
      <c r="BE182" s="226"/>
      <c r="BF182" s="226"/>
      <c r="BG182" s="226"/>
      <c r="BH182" s="226"/>
      <c r="BI182" s="226"/>
      <c r="BJ182" s="226"/>
      <c r="BK182" s="226"/>
      <c r="BL182" s="226"/>
      <c r="BM182" s="226"/>
      <c r="BN182" s="226"/>
      <c r="BO182" s="226"/>
      <c r="BP182" s="226"/>
      <c r="BQ182" s="226"/>
      <c r="BR182" s="226"/>
      <c r="BS182" s="226"/>
      <c r="BT182" s="226"/>
      <c r="BU182" s="226"/>
      <c r="BV182" s="226"/>
      <c r="BW182" s="226"/>
      <c r="BX182" s="226"/>
      <c r="BY182" s="226"/>
      <c r="BZ182" s="226"/>
      <c r="CA182" s="226"/>
      <c r="CB182" s="226"/>
      <c r="CC182" s="235"/>
    </row>
    <row r="183" spans="1:81" s="233" customFormat="1" hidden="1">
      <c r="A183" s="537"/>
      <c r="B183" s="580"/>
      <c r="C183" s="236">
        <v>2017</v>
      </c>
      <c r="D183" s="247">
        <f>E183+F183+G183+H183+I183</f>
        <v>0</v>
      </c>
      <c r="E183" s="247">
        <v>0</v>
      </c>
      <c r="F183" s="247">
        <v>0</v>
      </c>
      <c r="G183" s="247">
        <v>0</v>
      </c>
      <c r="H183" s="247">
        <v>0</v>
      </c>
      <c r="I183" s="247">
        <v>0</v>
      </c>
      <c r="J183" s="240"/>
      <c r="L183" s="241">
        <f t="shared" si="64"/>
        <v>0</v>
      </c>
      <c r="M183" s="242">
        <f t="shared" si="65"/>
        <v>0</v>
      </c>
      <c r="N183" s="226"/>
      <c r="O183" s="226"/>
      <c r="P183" s="226"/>
      <c r="Q183" s="226"/>
      <c r="R183" s="226"/>
      <c r="S183" s="226"/>
      <c r="T183" s="226"/>
      <c r="U183" s="226"/>
      <c r="V183" s="226"/>
      <c r="W183" s="226"/>
      <c r="X183" s="226"/>
      <c r="Y183" s="226"/>
      <c r="Z183" s="226"/>
      <c r="AA183" s="226"/>
      <c r="AB183" s="226"/>
      <c r="AC183" s="226"/>
      <c r="AD183" s="226"/>
      <c r="AE183" s="226"/>
      <c r="AF183" s="226"/>
      <c r="AG183" s="226"/>
      <c r="AH183" s="226"/>
      <c r="AI183" s="226"/>
      <c r="AJ183" s="226"/>
      <c r="AK183" s="226"/>
      <c r="AL183" s="226"/>
      <c r="AM183" s="226"/>
      <c r="AN183" s="226"/>
      <c r="AO183" s="226"/>
      <c r="AP183" s="226"/>
      <c r="AQ183" s="226"/>
      <c r="AR183" s="226"/>
      <c r="AS183" s="226"/>
      <c r="AT183" s="226"/>
      <c r="AU183" s="226"/>
      <c r="AV183" s="226"/>
      <c r="AW183" s="226"/>
      <c r="AX183" s="226"/>
      <c r="AY183" s="226"/>
      <c r="AZ183" s="226"/>
      <c r="BA183" s="226"/>
      <c r="BB183" s="226"/>
      <c r="BC183" s="226"/>
      <c r="BD183" s="226"/>
      <c r="BE183" s="226"/>
      <c r="BF183" s="226"/>
      <c r="BG183" s="226"/>
      <c r="BH183" s="226"/>
      <c r="BI183" s="226"/>
      <c r="BJ183" s="226"/>
      <c r="BK183" s="226"/>
      <c r="BL183" s="226"/>
      <c r="BM183" s="226"/>
      <c r="BN183" s="226"/>
      <c r="BO183" s="226"/>
      <c r="BP183" s="226"/>
      <c r="BQ183" s="226"/>
      <c r="BR183" s="226"/>
      <c r="BS183" s="226"/>
      <c r="BT183" s="226"/>
      <c r="BU183" s="226"/>
      <c r="BV183" s="226"/>
      <c r="BW183" s="226"/>
      <c r="BX183" s="226"/>
      <c r="BY183" s="226"/>
      <c r="BZ183" s="226"/>
      <c r="CA183" s="226"/>
      <c r="CB183" s="226"/>
      <c r="CC183" s="235"/>
    </row>
    <row r="184" spans="1:81" s="233" customFormat="1" hidden="1">
      <c r="A184" s="538"/>
      <c r="B184" s="581"/>
      <c r="C184" s="292">
        <v>2018</v>
      </c>
      <c r="D184" s="247">
        <f t="shared" ref="D184:D186" si="84">E184+F184+G184+H184+I184</f>
        <v>0</v>
      </c>
      <c r="E184" s="247"/>
      <c r="F184" s="247"/>
      <c r="G184" s="247"/>
      <c r="H184" s="247"/>
      <c r="I184" s="247"/>
      <c r="J184" s="240"/>
      <c r="L184" s="241"/>
      <c r="M184" s="242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26"/>
      <c r="Z184" s="226"/>
      <c r="AA184" s="226"/>
      <c r="AB184" s="226"/>
      <c r="AC184" s="226"/>
      <c r="AD184" s="226"/>
      <c r="AE184" s="226"/>
      <c r="AF184" s="226"/>
      <c r="AG184" s="226"/>
      <c r="AH184" s="226"/>
      <c r="AI184" s="226"/>
      <c r="AJ184" s="226"/>
      <c r="AK184" s="226"/>
      <c r="AL184" s="226"/>
      <c r="AM184" s="226"/>
      <c r="AN184" s="226"/>
      <c r="AO184" s="226"/>
      <c r="AP184" s="226"/>
      <c r="AQ184" s="226"/>
      <c r="AR184" s="226"/>
      <c r="AS184" s="226"/>
      <c r="AT184" s="226"/>
      <c r="AU184" s="226"/>
      <c r="AV184" s="226"/>
      <c r="AW184" s="226"/>
      <c r="AX184" s="226"/>
      <c r="AY184" s="226"/>
      <c r="AZ184" s="226"/>
      <c r="BA184" s="226"/>
      <c r="BB184" s="226"/>
      <c r="BC184" s="226"/>
      <c r="BD184" s="226"/>
      <c r="BE184" s="226"/>
      <c r="BF184" s="226"/>
      <c r="BG184" s="226"/>
      <c r="BH184" s="226"/>
      <c r="BI184" s="226"/>
      <c r="BJ184" s="226"/>
      <c r="BK184" s="226"/>
      <c r="BL184" s="226"/>
      <c r="BM184" s="226"/>
      <c r="BN184" s="226"/>
      <c r="BO184" s="226"/>
      <c r="BP184" s="226"/>
      <c r="BQ184" s="226"/>
      <c r="BR184" s="226"/>
      <c r="BS184" s="226"/>
      <c r="BT184" s="226"/>
      <c r="BU184" s="226"/>
      <c r="BV184" s="226"/>
      <c r="BW184" s="226"/>
      <c r="BX184" s="226"/>
      <c r="BY184" s="226"/>
      <c r="BZ184" s="226"/>
      <c r="CA184" s="226"/>
      <c r="CB184" s="226"/>
      <c r="CC184" s="235"/>
    </row>
    <row r="185" spans="1:81" s="233" customFormat="1" hidden="1">
      <c r="A185" s="538"/>
      <c r="B185" s="581"/>
      <c r="C185" s="292">
        <v>2019</v>
      </c>
      <c r="D185" s="247">
        <f t="shared" si="84"/>
        <v>0</v>
      </c>
      <c r="E185" s="247"/>
      <c r="F185" s="247"/>
      <c r="G185" s="247"/>
      <c r="H185" s="247"/>
      <c r="I185" s="247"/>
      <c r="J185" s="240"/>
      <c r="L185" s="241"/>
      <c r="M185" s="242"/>
      <c r="N185" s="226"/>
      <c r="O185" s="226"/>
      <c r="P185" s="226"/>
      <c r="Q185" s="226"/>
      <c r="R185" s="226"/>
      <c r="S185" s="226"/>
      <c r="T185" s="226"/>
      <c r="U185" s="226"/>
      <c r="V185" s="226"/>
      <c r="W185" s="226"/>
      <c r="X185" s="226"/>
      <c r="Y185" s="226"/>
      <c r="Z185" s="226"/>
      <c r="AA185" s="226"/>
      <c r="AB185" s="226"/>
      <c r="AC185" s="226"/>
      <c r="AD185" s="226"/>
      <c r="AE185" s="226"/>
      <c r="AF185" s="226"/>
      <c r="AG185" s="226"/>
      <c r="AH185" s="226"/>
      <c r="AI185" s="226"/>
      <c r="AJ185" s="226"/>
      <c r="AK185" s="226"/>
      <c r="AL185" s="226"/>
      <c r="AM185" s="226"/>
      <c r="AN185" s="226"/>
      <c r="AO185" s="226"/>
      <c r="AP185" s="226"/>
      <c r="AQ185" s="226"/>
      <c r="AR185" s="226"/>
      <c r="AS185" s="226"/>
      <c r="AT185" s="226"/>
      <c r="AU185" s="226"/>
      <c r="AV185" s="226"/>
      <c r="AW185" s="226"/>
      <c r="AX185" s="226"/>
      <c r="AY185" s="226"/>
      <c r="AZ185" s="226"/>
      <c r="BA185" s="226"/>
      <c r="BB185" s="226"/>
      <c r="BC185" s="226"/>
      <c r="BD185" s="226"/>
      <c r="BE185" s="226"/>
      <c r="BF185" s="226"/>
      <c r="BG185" s="226"/>
      <c r="BH185" s="226"/>
      <c r="BI185" s="226"/>
      <c r="BJ185" s="226"/>
      <c r="BK185" s="226"/>
      <c r="BL185" s="226"/>
      <c r="BM185" s="226"/>
      <c r="BN185" s="226"/>
      <c r="BO185" s="226"/>
      <c r="BP185" s="226"/>
      <c r="BQ185" s="226"/>
      <c r="BR185" s="226"/>
      <c r="BS185" s="226"/>
      <c r="BT185" s="226"/>
      <c r="BU185" s="226"/>
      <c r="BV185" s="226"/>
      <c r="BW185" s="226"/>
      <c r="BX185" s="226"/>
      <c r="BY185" s="226"/>
      <c r="BZ185" s="226"/>
      <c r="CA185" s="226"/>
      <c r="CB185" s="226"/>
      <c r="CC185" s="235"/>
    </row>
    <row r="186" spans="1:81" s="233" customFormat="1" hidden="1">
      <c r="A186" s="539"/>
      <c r="B186" s="582"/>
      <c r="C186" s="292">
        <v>2020</v>
      </c>
      <c r="D186" s="247">
        <f t="shared" si="84"/>
        <v>0</v>
      </c>
      <c r="E186" s="247"/>
      <c r="F186" s="247"/>
      <c r="G186" s="247"/>
      <c r="H186" s="247"/>
      <c r="I186" s="247"/>
      <c r="J186" s="240"/>
      <c r="L186" s="241"/>
      <c r="M186" s="242"/>
      <c r="N186" s="226"/>
      <c r="O186" s="226"/>
      <c r="P186" s="226"/>
      <c r="Q186" s="226"/>
      <c r="R186" s="226"/>
      <c r="S186" s="226"/>
      <c r="T186" s="226"/>
      <c r="U186" s="226"/>
      <c r="V186" s="226"/>
      <c r="W186" s="226"/>
      <c r="X186" s="226"/>
      <c r="Y186" s="226"/>
      <c r="Z186" s="226"/>
      <c r="AA186" s="226"/>
      <c r="AB186" s="226"/>
      <c r="AC186" s="226"/>
      <c r="AD186" s="226"/>
      <c r="AE186" s="226"/>
      <c r="AF186" s="226"/>
      <c r="AG186" s="226"/>
      <c r="AH186" s="226"/>
      <c r="AI186" s="226"/>
      <c r="AJ186" s="226"/>
      <c r="AK186" s="226"/>
      <c r="AL186" s="226"/>
      <c r="AM186" s="226"/>
      <c r="AN186" s="226"/>
      <c r="AO186" s="226"/>
      <c r="AP186" s="226"/>
      <c r="AQ186" s="226"/>
      <c r="AR186" s="226"/>
      <c r="AS186" s="226"/>
      <c r="AT186" s="226"/>
      <c r="AU186" s="226"/>
      <c r="AV186" s="226"/>
      <c r="AW186" s="226"/>
      <c r="AX186" s="226"/>
      <c r="AY186" s="226"/>
      <c r="AZ186" s="226"/>
      <c r="BA186" s="226"/>
      <c r="BB186" s="226"/>
      <c r="BC186" s="226"/>
      <c r="BD186" s="226"/>
      <c r="BE186" s="226"/>
      <c r="BF186" s="226"/>
      <c r="BG186" s="226"/>
      <c r="BH186" s="226"/>
      <c r="BI186" s="226"/>
      <c r="BJ186" s="226"/>
      <c r="BK186" s="226"/>
      <c r="BL186" s="226"/>
      <c r="BM186" s="226"/>
      <c r="BN186" s="226"/>
      <c r="BO186" s="226"/>
      <c r="BP186" s="226"/>
      <c r="BQ186" s="226"/>
      <c r="BR186" s="226"/>
      <c r="BS186" s="226"/>
      <c r="BT186" s="226"/>
      <c r="BU186" s="226"/>
      <c r="BV186" s="226"/>
      <c r="BW186" s="226"/>
      <c r="BX186" s="226"/>
      <c r="BY186" s="226"/>
      <c r="BZ186" s="226"/>
      <c r="CA186" s="226"/>
      <c r="CB186" s="226"/>
      <c r="CC186" s="235"/>
    </row>
    <row r="187" spans="1:81" s="233" customFormat="1" ht="19.5" customHeight="1">
      <c r="A187" s="536" t="s">
        <v>684</v>
      </c>
      <c r="B187" s="579" t="s">
        <v>825</v>
      </c>
      <c r="C187" s="238" t="s">
        <v>19</v>
      </c>
      <c r="D187" s="247">
        <f>D188+D189+D190+D191+D192</f>
        <v>0.92949999999999999</v>
      </c>
      <c r="E187" s="247">
        <f t="shared" ref="E187:I187" si="85">E188+E189+E190+E191+E192</f>
        <v>0.92949999999999999</v>
      </c>
      <c r="F187" s="247">
        <f t="shared" si="85"/>
        <v>0</v>
      </c>
      <c r="G187" s="247">
        <f t="shared" si="85"/>
        <v>0</v>
      </c>
      <c r="H187" s="247">
        <f t="shared" si="85"/>
        <v>0</v>
      </c>
      <c r="I187" s="247">
        <f t="shared" si="85"/>
        <v>0</v>
      </c>
      <c r="J187" s="240"/>
      <c r="L187" s="241">
        <f t="shared" si="64"/>
        <v>0.92949999999999999</v>
      </c>
      <c r="M187" s="242">
        <f t="shared" si="65"/>
        <v>0.92949999999999999</v>
      </c>
      <c r="N187" s="226"/>
      <c r="O187" s="226"/>
      <c r="P187" s="226"/>
      <c r="Q187" s="226"/>
      <c r="R187" s="226"/>
      <c r="S187" s="226"/>
      <c r="T187" s="226"/>
      <c r="U187" s="226"/>
      <c r="V187" s="226"/>
      <c r="W187" s="226"/>
      <c r="X187" s="226"/>
      <c r="Y187" s="226"/>
      <c r="Z187" s="226"/>
      <c r="AA187" s="226"/>
      <c r="AB187" s="226"/>
      <c r="AC187" s="226"/>
      <c r="AD187" s="226"/>
      <c r="AE187" s="226"/>
      <c r="AF187" s="226"/>
      <c r="AG187" s="226"/>
      <c r="AH187" s="226"/>
      <c r="AI187" s="226"/>
      <c r="AJ187" s="226"/>
      <c r="AK187" s="226"/>
      <c r="AL187" s="226"/>
      <c r="AM187" s="226"/>
      <c r="AN187" s="226"/>
      <c r="AO187" s="226"/>
      <c r="AP187" s="226"/>
      <c r="AQ187" s="226"/>
      <c r="AR187" s="226"/>
      <c r="AS187" s="226"/>
      <c r="AT187" s="226"/>
      <c r="AU187" s="226"/>
      <c r="AV187" s="226"/>
      <c r="AW187" s="226"/>
      <c r="AX187" s="226"/>
      <c r="AY187" s="226"/>
      <c r="AZ187" s="226"/>
      <c r="BA187" s="226"/>
      <c r="BB187" s="226"/>
      <c r="BC187" s="226"/>
      <c r="BD187" s="226"/>
      <c r="BE187" s="226"/>
      <c r="BF187" s="226"/>
      <c r="BG187" s="226"/>
      <c r="BH187" s="226"/>
      <c r="BI187" s="226"/>
      <c r="BJ187" s="226"/>
      <c r="BK187" s="226"/>
      <c r="BL187" s="226"/>
      <c r="BM187" s="226"/>
      <c r="BN187" s="226"/>
      <c r="BO187" s="226"/>
      <c r="BP187" s="226"/>
      <c r="BQ187" s="226"/>
      <c r="BR187" s="226"/>
      <c r="BS187" s="226"/>
      <c r="BT187" s="226"/>
      <c r="BU187" s="226"/>
      <c r="BV187" s="226"/>
      <c r="BW187" s="226"/>
      <c r="BX187" s="226"/>
      <c r="BY187" s="226"/>
      <c r="BZ187" s="226"/>
      <c r="CA187" s="226"/>
      <c r="CB187" s="226"/>
      <c r="CC187" s="235"/>
    </row>
    <row r="188" spans="1:81" s="233" customFormat="1">
      <c r="A188" s="537"/>
      <c r="B188" s="580"/>
      <c r="C188" s="236">
        <v>2016</v>
      </c>
      <c r="D188" s="247">
        <f>E188+F188+G188+H188+I188</f>
        <v>0.92949999999999999</v>
      </c>
      <c r="E188" s="247">
        <v>0.92949999999999999</v>
      </c>
      <c r="F188" s="247">
        <v>0</v>
      </c>
      <c r="G188" s="247">
        <v>0</v>
      </c>
      <c r="H188" s="247">
        <v>0</v>
      </c>
      <c r="I188" s="247">
        <v>0</v>
      </c>
      <c r="J188" s="240"/>
      <c r="L188" s="241">
        <f t="shared" si="64"/>
        <v>0.92949999999999999</v>
      </c>
      <c r="M188" s="242">
        <f t="shared" si="65"/>
        <v>0.92949999999999999</v>
      </c>
      <c r="N188" s="226"/>
      <c r="O188" s="226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  <c r="Z188" s="226"/>
      <c r="AA188" s="226"/>
      <c r="AB188" s="226"/>
      <c r="AC188" s="226"/>
      <c r="AD188" s="226"/>
      <c r="AE188" s="226"/>
      <c r="AF188" s="226"/>
      <c r="AG188" s="226"/>
      <c r="AH188" s="226"/>
      <c r="AI188" s="226"/>
      <c r="AJ188" s="226"/>
      <c r="AK188" s="226"/>
      <c r="AL188" s="226"/>
      <c r="AM188" s="226"/>
      <c r="AN188" s="226"/>
      <c r="AO188" s="226"/>
      <c r="AP188" s="226"/>
      <c r="AQ188" s="226"/>
      <c r="AR188" s="226"/>
      <c r="AS188" s="226"/>
      <c r="AT188" s="226"/>
      <c r="AU188" s="226"/>
      <c r="AV188" s="226"/>
      <c r="AW188" s="226"/>
      <c r="AX188" s="226"/>
      <c r="AY188" s="226"/>
      <c r="AZ188" s="226"/>
      <c r="BA188" s="226"/>
      <c r="BB188" s="226"/>
      <c r="BC188" s="226"/>
      <c r="BD188" s="226"/>
      <c r="BE188" s="226"/>
      <c r="BF188" s="226"/>
      <c r="BG188" s="226"/>
      <c r="BH188" s="226"/>
      <c r="BI188" s="226"/>
      <c r="BJ188" s="226"/>
      <c r="BK188" s="226"/>
      <c r="BL188" s="226"/>
      <c r="BM188" s="226"/>
      <c r="BN188" s="226"/>
      <c r="BO188" s="226"/>
      <c r="BP188" s="226"/>
      <c r="BQ188" s="226"/>
      <c r="BR188" s="226"/>
      <c r="BS188" s="226"/>
      <c r="BT188" s="226"/>
      <c r="BU188" s="226"/>
      <c r="BV188" s="226"/>
      <c r="BW188" s="226"/>
      <c r="BX188" s="226"/>
      <c r="BY188" s="226"/>
      <c r="BZ188" s="226"/>
      <c r="CA188" s="226"/>
      <c r="CB188" s="226"/>
      <c r="CC188" s="235"/>
    </row>
    <row r="189" spans="1:81" s="233" customFormat="1" ht="12" hidden="1" customHeight="1">
      <c r="A189" s="537"/>
      <c r="B189" s="580"/>
      <c r="C189" s="236">
        <v>2017</v>
      </c>
      <c r="D189" s="247">
        <f>E189+F189+G189+H189+I189</f>
        <v>0</v>
      </c>
      <c r="E189" s="247">
        <v>0</v>
      </c>
      <c r="F189" s="247">
        <v>0</v>
      </c>
      <c r="G189" s="247">
        <v>0</v>
      </c>
      <c r="H189" s="247">
        <v>0</v>
      </c>
      <c r="I189" s="247">
        <v>0</v>
      </c>
      <c r="J189" s="240"/>
      <c r="L189" s="241">
        <f t="shared" si="64"/>
        <v>0</v>
      </c>
      <c r="M189" s="242">
        <f t="shared" si="65"/>
        <v>0</v>
      </c>
      <c r="N189" s="226"/>
      <c r="O189" s="226"/>
      <c r="P189" s="226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  <c r="AA189" s="226"/>
      <c r="AB189" s="226"/>
      <c r="AC189" s="226"/>
      <c r="AD189" s="226"/>
      <c r="AE189" s="226"/>
      <c r="AF189" s="226"/>
      <c r="AG189" s="226"/>
      <c r="AH189" s="226"/>
      <c r="AI189" s="226"/>
      <c r="AJ189" s="226"/>
      <c r="AK189" s="226"/>
      <c r="AL189" s="226"/>
      <c r="AM189" s="226"/>
      <c r="AN189" s="226"/>
      <c r="AO189" s="226"/>
      <c r="AP189" s="226"/>
      <c r="AQ189" s="226"/>
      <c r="AR189" s="226"/>
      <c r="AS189" s="226"/>
      <c r="AT189" s="226"/>
      <c r="AU189" s="226"/>
      <c r="AV189" s="226"/>
      <c r="AW189" s="226"/>
      <c r="AX189" s="226"/>
      <c r="AY189" s="226"/>
      <c r="AZ189" s="226"/>
      <c r="BA189" s="226"/>
      <c r="BB189" s="226"/>
      <c r="BC189" s="226"/>
      <c r="BD189" s="226"/>
      <c r="BE189" s="226"/>
      <c r="BF189" s="226"/>
      <c r="BG189" s="226"/>
      <c r="BH189" s="226"/>
      <c r="BI189" s="226"/>
      <c r="BJ189" s="226"/>
      <c r="BK189" s="226"/>
      <c r="BL189" s="226"/>
      <c r="BM189" s="226"/>
      <c r="BN189" s="226"/>
      <c r="BO189" s="226"/>
      <c r="BP189" s="226"/>
      <c r="BQ189" s="226"/>
      <c r="BR189" s="226"/>
      <c r="BS189" s="226"/>
      <c r="BT189" s="226"/>
      <c r="BU189" s="226"/>
      <c r="BV189" s="226"/>
      <c r="BW189" s="226"/>
      <c r="BX189" s="226"/>
      <c r="BY189" s="226"/>
      <c r="BZ189" s="226"/>
      <c r="CA189" s="226"/>
      <c r="CB189" s="226"/>
      <c r="CC189" s="235"/>
    </row>
    <row r="190" spans="1:81" s="233" customFormat="1" ht="12" hidden="1" customHeight="1">
      <c r="A190" s="538"/>
      <c r="B190" s="581"/>
      <c r="C190" s="292">
        <v>2018</v>
      </c>
      <c r="D190" s="247">
        <f t="shared" ref="D190:D192" si="86">E190+F190+G190+H190+I190</f>
        <v>0</v>
      </c>
      <c r="E190" s="247"/>
      <c r="F190" s="247"/>
      <c r="G190" s="247"/>
      <c r="H190" s="247"/>
      <c r="I190" s="247"/>
      <c r="J190" s="240"/>
      <c r="L190" s="241"/>
      <c r="M190" s="242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  <c r="AB190" s="226"/>
      <c r="AC190" s="226"/>
      <c r="AD190" s="226"/>
      <c r="AE190" s="226"/>
      <c r="AF190" s="226"/>
      <c r="AG190" s="226"/>
      <c r="AH190" s="226"/>
      <c r="AI190" s="226"/>
      <c r="AJ190" s="226"/>
      <c r="AK190" s="226"/>
      <c r="AL190" s="226"/>
      <c r="AM190" s="226"/>
      <c r="AN190" s="226"/>
      <c r="AO190" s="226"/>
      <c r="AP190" s="226"/>
      <c r="AQ190" s="226"/>
      <c r="AR190" s="226"/>
      <c r="AS190" s="226"/>
      <c r="AT190" s="226"/>
      <c r="AU190" s="226"/>
      <c r="AV190" s="226"/>
      <c r="AW190" s="226"/>
      <c r="AX190" s="226"/>
      <c r="AY190" s="226"/>
      <c r="AZ190" s="226"/>
      <c r="BA190" s="226"/>
      <c r="BB190" s="226"/>
      <c r="BC190" s="226"/>
      <c r="BD190" s="226"/>
      <c r="BE190" s="226"/>
      <c r="BF190" s="226"/>
      <c r="BG190" s="226"/>
      <c r="BH190" s="226"/>
      <c r="BI190" s="226"/>
      <c r="BJ190" s="226"/>
      <c r="BK190" s="226"/>
      <c r="BL190" s="226"/>
      <c r="BM190" s="226"/>
      <c r="BN190" s="226"/>
      <c r="BO190" s="226"/>
      <c r="BP190" s="226"/>
      <c r="BQ190" s="226"/>
      <c r="BR190" s="226"/>
      <c r="BS190" s="226"/>
      <c r="BT190" s="226"/>
      <c r="BU190" s="226"/>
      <c r="BV190" s="226"/>
      <c r="BW190" s="226"/>
      <c r="BX190" s="226"/>
      <c r="BY190" s="226"/>
      <c r="BZ190" s="226"/>
      <c r="CA190" s="226"/>
      <c r="CB190" s="226"/>
      <c r="CC190" s="235"/>
    </row>
    <row r="191" spans="1:81" s="233" customFormat="1" ht="12" hidden="1" customHeight="1">
      <c r="A191" s="538"/>
      <c r="B191" s="581"/>
      <c r="C191" s="292">
        <v>2019</v>
      </c>
      <c r="D191" s="247">
        <f t="shared" si="86"/>
        <v>0</v>
      </c>
      <c r="E191" s="247"/>
      <c r="F191" s="247"/>
      <c r="G191" s="247"/>
      <c r="H191" s="247"/>
      <c r="I191" s="247"/>
      <c r="J191" s="240"/>
      <c r="L191" s="241"/>
      <c r="M191" s="242"/>
      <c r="N191" s="226"/>
      <c r="O191" s="226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  <c r="AA191" s="226"/>
      <c r="AB191" s="226"/>
      <c r="AC191" s="226"/>
      <c r="AD191" s="226"/>
      <c r="AE191" s="226"/>
      <c r="AF191" s="226"/>
      <c r="AG191" s="226"/>
      <c r="AH191" s="226"/>
      <c r="AI191" s="226"/>
      <c r="AJ191" s="226"/>
      <c r="AK191" s="226"/>
      <c r="AL191" s="226"/>
      <c r="AM191" s="226"/>
      <c r="AN191" s="226"/>
      <c r="AO191" s="226"/>
      <c r="AP191" s="226"/>
      <c r="AQ191" s="226"/>
      <c r="AR191" s="226"/>
      <c r="AS191" s="226"/>
      <c r="AT191" s="226"/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6"/>
      <c r="BI191" s="226"/>
      <c r="BJ191" s="226"/>
      <c r="BK191" s="226"/>
      <c r="BL191" s="226"/>
      <c r="BM191" s="226"/>
      <c r="BN191" s="226"/>
      <c r="BO191" s="226"/>
      <c r="BP191" s="226"/>
      <c r="BQ191" s="226"/>
      <c r="BR191" s="226"/>
      <c r="BS191" s="226"/>
      <c r="BT191" s="226"/>
      <c r="BU191" s="226"/>
      <c r="BV191" s="226"/>
      <c r="BW191" s="226"/>
      <c r="BX191" s="226"/>
      <c r="BY191" s="226"/>
      <c r="BZ191" s="226"/>
      <c r="CA191" s="226"/>
      <c r="CB191" s="226"/>
      <c r="CC191" s="235"/>
    </row>
    <row r="192" spans="1:81" s="233" customFormat="1" ht="12" hidden="1" customHeight="1">
      <c r="A192" s="539"/>
      <c r="B192" s="582"/>
      <c r="C192" s="292">
        <v>2020</v>
      </c>
      <c r="D192" s="247">
        <f t="shared" si="86"/>
        <v>0</v>
      </c>
      <c r="E192" s="247"/>
      <c r="F192" s="247"/>
      <c r="G192" s="247"/>
      <c r="H192" s="247"/>
      <c r="I192" s="247"/>
      <c r="J192" s="240"/>
      <c r="L192" s="241"/>
      <c r="M192" s="242"/>
      <c r="N192" s="226"/>
      <c r="O192" s="226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  <c r="Z192" s="226"/>
      <c r="AA192" s="226"/>
      <c r="AB192" s="226"/>
      <c r="AC192" s="226"/>
      <c r="AD192" s="226"/>
      <c r="AE192" s="226"/>
      <c r="AF192" s="226"/>
      <c r="AG192" s="226"/>
      <c r="AH192" s="226"/>
      <c r="AI192" s="226"/>
      <c r="AJ192" s="226"/>
      <c r="AK192" s="226"/>
      <c r="AL192" s="226"/>
      <c r="AM192" s="226"/>
      <c r="AN192" s="226"/>
      <c r="AO192" s="226"/>
      <c r="AP192" s="226"/>
      <c r="AQ192" s="226"/>
      <c r="AR192" s="226"/>
      <c r="AS192" s="226"/>
      <c r="AT192" s="226"/>
      <c r="AU192" s="226"/>
      <c r="AV192" s="226"/>
      <c r="AW192" s="226"/>
      <c r="AX192" s="226"/>
      <c r="AY192" s="226"/>
      <c r="AZ192" s="226"/>
      <c r="BA192" s="226"/>
      <c r="BB192" s="226"/>
      <c r="BC192" s="226"/>
      <c r="BD192" s="226"/>
      <c r="BE192" s="226"/>
      <c r="BF192" s="226"/>
      <c r="BG192" s="226"/>
      <c r="BH192" s="226"/>
      <c r="BI192" s="226"/>
      <c r="BJ192" s="226"/>
      <c r="BK192" s="226"/>
      <c r="BL192" s="226"/>
      <c r="BM192" s="226"/>
      <c r="BN192" s="226"/>
      <c r="BO192" s="226"/>
      <c r="BP192" s="226"/>
      <c r="BQ192" s="226"/>
      <c r="BR192" s="226"/>
      <c r="BS192" s="226"/>
      <c r="BT192" s="226"/>
      <c r="BU192" s="226"/>
      <c r="BV192" s="226"/>
      <c r="BW192" s="226"/>
      <c r="BX192" s="226"/>
      <c r="BY192" s="226"/>
      <c r="BZ192" s="226"/>
      <c r="CA192" s="226"/>
      <c r="CB192" s="226"/>
      <c r="CC192" s="235"/>
    </row>
    <row r="193" spans="1:81" s="233" customFormat="1" ht="17.25" customHeight="1">
      <c r="A193" s="536" t="s">
        <v>685</v>
      </c>
      <c r="B193" s="579" t="s">
        <v>826</v>
      </c>
      <c r="C193" s="238" t="s">
        <v>19</v>
      </c>
      <c r="D193" s="247">
        <f>D194+D195+D196+D197+D198</f>
        <v>9.332E-2</v>
      </c>
      <c r="E193" s="247">
        <f t="shared" ref="E193:I193" si="87">E194+E195+E196+E197+E198</f>
        <v>9.332E-2</v>
      </c>
      <c r="F193" s="247">
        <f t="shared" si="87"/>
        <v>0</v>
      </c>
      <c r="G193" s="247">
        <f t="shared" si="87"/>
        <v>0</v>
      </c>
      <c r="H193" s="247">
        <f t="shared" si="87"/>
        <v>0</v>
      </c>
      <c r="I193" s="247">
        <f t="shared" si="87"/>
        <v>0</v>
      </c>
      <c r="J193" s="240"/>
      <c r="L193" s="241">
        <f t="shared" si="64"/>
        <v>9.332E-2</v>
      </c>
      <c r="M193" s="242">
        <f t="shared" si="65"/>
        <v>9.332E-2</v>
      </c>
      <c r="N193" s="226"/>
      <c r="O193" s="226"/>
      <c r="P193" s="226"/>
      <c r="Q193" s="226"/>
      <c r="R193" s="226"/>
      <c r="S193" s="226"/>
      <c r="T193" s="226"/>
      <c r="U193" s="226"/>
      <c r="V193" s="226"/>
      <c r="W193" s="226"/>
      <c r="X193" s="226"/>
      <c r="Y193" s="226"/>
      <c r="Z193" s="226"/>
      <c r="AA193" s="226"/>
      <c r="AB193" s="226"/>
      <c r="AC193" s="226"/>
      <c r="AD193" s="226"/>
      <c r="AE193" s="226"/>
      <c r="AF193" s="226"/>
      <c r="AG193" s="226"/>
      <c r="AH193" s="226"/>
      <c r="AI193" s="226"/>
      <c r="AJ193" s="226"/>
      <c r="AK193" s="226"/>
      <c r="AL193" s="226"/>
      <c r="AM193" s="226"/>
      <c r="AN193" s="226"/>
      <c r="AO193" s="226"/>
      <c r="AP193" s="226"/>
      <c r="AQ193" s="226"/>
      <c r="AR193" s="226"/>
      <c r="AS193" s="226"/>
      <c r="AT193" s="226"/>
      <c r="AU193" s="226"/>
      <c r="AV193" s="226"/>
      <c r="AW193" s="226"/>
      <c r="AX193" s="226"/>
      <c r="AY193" s="226"/>
      <c r="AZ193" s="226"/>
      <c r="BA193" s="226"/>
      <c r="BB193" s="226"/>
      <c r="BC193" s="226"/>
      <c r="BD193" s="226"/>
      <c r="BE193" s="226"/>
      <c r="BF193" s="226"/>
      <c r="BG193" s="226"/>
      <c r="BH193" s="226"/>
      <c r="BI193" s="226"/>
      <c r="BJ193" s="226"/>
      <c r="BK193" s="226"/>
      <c r="BL193" s="226"/>
      <c r="BM193" s="226"/>
      <c r="BN193" s="226"/>
      <c r="BO193" s="226"/>
      <c r="BP193" s="226"/>
      <c r="BQ193" s="226"/>
      <c r="BR193" s="226"/>
      <c r="BS193" s="226"/>
      <c r="BT193" s="226"/>
      <c r="BU193" s="226"/>
      <c r="BV193" s="226"/>
      <c r="BW193" s="226"/>
      <c r="BX193" s="226"/>
      <c r="BY193" s="226"/>
      <c r="BZ193" s="226"/>
      <c r="CA193" s="226"/>
      <c r="CB193" s="226"/>
      <c r="CC193" s="235"/>
    </row>
    <row r="194" spans="1:81" s="233" customFormat="1" ht="16.5" customHeight="1">
      <c r="A194" s="537"/>
      <c r="B194" s="580"/>
      <c r="C194" s="236">
        <v>2016</v>
      </c>
      <c r="D194" s="247">
        <f>E194+F194+G194+H194+I194</f>
        <v>9.332E-2</v>
      </c>
      <c r="E194" s="247">
        <v>9.332E-2</v>
      </c>
      <c r="F194" s="247">
        <v>0</v>
      </c>
      <c r="G194" s="247">
        <v>0</v>
      </c>
      <c r="H194" s="247">
        <v>0</v>
      </c>
      <c r="I194" s="247">
        <v>0</v>
      </c>
      <c r="J194" s="240"/>
      <c r="L194" s="241">
        <f t="shared" si="64"/>
        <v>9.332E-2</v>
      </c>
      <c r="M194" s="242">
        <f t="shared" si="65"/>
        <v>9.332E-2</v>
      </c>
      <c r="N194" s="226"/>
      <c r="O194" s="226"/>
      <c r="P194" s="226"/>
      <c r="Q194" s="226"/>
      <c r="R194" s="226"/>
      <c r="S194" s="226"/>
      <c r="T194" s="226"/>
      <c r="U194" s="226"/>
      <c r="V194" s="226"/>
      <c r="W194" s="226"/>
      <c r="X194" s="226"/>
      <c r="Y194" s="226"/>
      <c r="Z194" s="226"/>
      <c r="AA194" s="226"/>
      <c r="AB194" s="226"/>
      <c r="AC194" s="226"/>
      <c r="AD194" s="226"/>
      <c r="AE194" s="226"/>
      <c r="AF194" s="226"/>
      <c r="AG194" s="226"/>
      <c r="AH194" s="226"/>
      <c r="AI194" s="226"/>
      <c r="AJ194" s="226"/>
      <c r="AK194" s="226"/>
      <c r="AL194" s="226"/>
      <c r="AM194" s="226"/>
      <c r="AN194" s="226"/>
      <c r="AO194" s="226"/>
      <c r="AP194" s="226"/>
      <c r="AQ194" s="226"/>
      <c r="AR194" s="226"/>
      <c r="AS194" s="226"/>
      <c r="AT194" s="226"/>
      <c r="AU194" s="226"/>
      <c r="AV194" s="226"/>
      <c r="AW194" s="226"/>
      <c r="AX194" s="226"/>
      <c r="AY194" s="226"/>
      <c r="AZ194" s="226"/>
      <c r="BA194" s="226"/>
      <c r="BB194" s="226"/>
      <c r="BC194" s="226"/>
      <c r="BD194" s="226"/>
      <c r="BE194" s="226"/>
      <c r="BF194" s="226"/>
      <c r="BG194" s="226"/>
      <c r="BH194" s="226"/>
      <c r="BI194" s="226"/>
      <c r="BJ194" s="226"/>
      <c r="BK194" s="226"/>
      <c r="BL194" s="226"/>
      <c r="BM194" s="226"/>
      <c r="BN194" s="226"/>
      <c r="BO194" s="226"/>
      <c r="BP194" s="226"/>
      <c r="BQ194" s="226"/>
      <c r="BR194" s="226"/>
      <c r="BS194" s="226"/>
      <c r="BT194" s="226"/>
      <c r="BU194" s="226"/>
      <c r="BV194" s="226"/>
      <c r="BW194" s="226"/>
      <c r="BX194" s="226"/>
      <c r="BY194" s="226"/>
      <c r="BZ194" s="226"/>
      <c r="CA194" s="226"/>
      <c r="CB194" s="226"/>
      <c r="CC194" s="235"/>
    </row>
    <row r="195" spans="1:81" s="233" customFormat="1" hidden="1">
      <c r="A195" s="537"/>
      <c r="B195" s="580"/>
      <c r="C195" s="236">
        <v>2017</v>
      </c>
      <c r="D195" s="247">
        <f>E195+F195+G195+H195+I195</f>
        <v>0</v>
      </c>
      <c r="E195" s="247">
        <v>0</v>
      </c>
      <c r="F195" s="247">
        <v>0</v>
      </c>
      <c r="G195" s="247">
        <v>0</v>
      </c>
      <c r="H195" s="247">
        <v>0</v>
      </c>
      <c r="I195" s="247">
        <v>0</v>
      </c>
      <c r="J195" s="240"/>
      <c r="L195" s="241">
        <f t="shared" si="64"/>
        <v>0</v>
      </c>
      <c r="M195" s="242">
        <f t="shared" si="65"/>
        <v>0</v>
      </c>
      <c r="N195" s="226"/>
      <c r="O195" s="226"/>
      <c r="P195" s="226"/>
      <c r="Q195" s="226"/>
      <c r="R195" s="226"/>
      <c r="S195" s="226"/>
      <c r="T195" s="226"/>
      <c r="U195" s="226"/>
      <c r="V195" s="226"/>
      <c r="W195" s="226"/>
      <c r="X195" s="226"/>
      <c r="Y195" s="226"/>
      <c r="Z195" s="226"/>
      <c r="AA195" s="226"/>
      <c r="AB195" s="226"/>
      <c r="AC195" s="226"/>
      <c r="AD195" s="226"/>
      <c r="AE195" s="226"/>
      <c r="AF195" s="226"/>
      <c r="AG195" s="226"/>
      <c r="AH195" s="226"/>
      <c r="AI195" s="226"/>
      <c r="AJ195" s="226"/>
      <c r="AK195" s="226"/>
      <c r="AL195" s="226"/>
      <c r="AM195" s="226"/>
      <c r="AN195" s="226"/>
      <c r="AO195" s="226"/>
      <c r="AP195" s="226"/>
      <c r="AQ195" s="226"/>
      <c r="AR195" s="226"/>
      <c r="AS195" s="226"/>
      <c r="AT195" s="226"/>
      <c r="AU195" s="226"/>
      <c r="AV195" s="226"/>
      <c r="AW195" s="226"/>
      <c r="AX195" s="226"/>
      <c r="AY195" s="226"/>
      <c r="AZ195" s="226"/>
      <c r="BA195" s="226"/>
      <c r="BB195" s="226"/>
      <c r="BC195" s="226"/>
      <c r="BD195" s="226"/>
      <c r="BE195" s="226"/>
      <c r="BF195" s="226"/>
      <c r="BG195" s="226"/>
      <c r="BH195" s="226"/>
      <c r="BI195" s="226"/>
      <c r="BJ195" s="226"/>
      <c r="BK195" s="226"/>
      <c r="BL195" s="226"/>
      <c r="BM195" s="226"/>
      <c r="BN195" s="226"/>
      <c r="BO195" s="226"/>
      <c r="BP195" s="226"/>
      <c r="BQ195" s="226"/>
      <c r="BR195" s="226"/>
      <c r="BS195" s="226"/>
      <c r="BT195" s="226"/>
      <c r="BU195" s="226"/>
      <c r="BV195" s="226"/>
      <c r="BW195" s="226"/>
      <c r="BX195" s="226"/>
      <c r="BY195" s="226"/>
      <c r="BZ195" s="226"/>
      <c r="CA195" s="226"/>
      <c r="CB195" s="226"/>
      <c r="CC195" s="235"/>
    </row>
    <row r="196" spans="1:81" s="233" customFormat="1" hidden="1">
      <c r="A196" s="538"/>
      <c r="B196" s="581"/>
      <c r="C196" s="292">
        <v>2018</v>
      </c>
      <c r="D196" s="247">
        <f t="shared" ref="D196:D198" si="88">E196+F196+G196+H196+I196</f>
        <v>0</v>
      </c>
      <c r="E196" s="247"/>
      <c r="F196" s="247"/>
      <c r="G196" s="247"/>
      <c r="H196" s="247"/>
      <c r="I196" s="247"/>
      <c r="J196" s="240"/>
      <c r="L196" s="241"/>
      <c r="M196" s="242"/>
      <c r="N196" s="226"/>
      <c r="O196" s="226"/>
      <c r="P196" s="226"/>
      <c r="Q196" s="226"/>
      <c r="R196" s="226"/>
      <c r="S196" s="226"/>
      <c r="T196" s="226"/>
      <c r="U196" s="226"/>
      <c r="V196" s="226"/>
      <c r="W196" s="226"/>
      <c r="X196" s="226"/>
      <c r="Y196" s="226"/>
      <c r="Z196" s="226"/>
      <c r="AA196" s="226"/>
      <c r="AB196" s="226"/>
      <c r="AC196" s="226"/>
      <c r="AD196" s="226"/>
      <c r="AE196" s="226"/>
      <c r="AF196" s="226"/>
      <c r="AG196" s="226"/>
      <c r="AH196" s="226"/>
      <c r="AI196" s="226"/>
      <c r="AJ196" s="226"/>
      <c r="AK196" s="226"/>
      <c r="AL196" s="226"/>
      <c r="AM196" s="226"/>
      <c r="AN196" s="226"/>
      <c r="AO196" s="226"/>
      <c r="AP196" s="226"/>
      <c r="AQ196" s="226"/>
      <c r="AR196" s="226"/>
      <c r="AS196" s="226"/>
      <c r="AT196" s="226"/>
      <c r="AU196" s="226"/>
      <c r="AV196" s="226"/>
      <c r="AW196" s="226"/>
      <c r="AX196" s="226"/>
      <c r="AY196" s="226"/>
      <c r="AZ196" s="226"/>
      <c r="BA196" s="226"/>
      <c r="BB196" s="226"/>
      <c r="BC196" s="226"/>
      <c r="BD196" s="226"/>
      <c r="BE196" s="226"/>
      <c r="BF196" s="226"/>
      <c r="BG196" s="226"/>
      <c r="BH196" s="226"/>
      <c r="BI196" s="226"/>
      <c r="BJ196" s="226"/>
      <c r="BK196" s="226"/>
      <c r="BL196" s="226"/>
      <c r="BM196" s="226"/>
      <c r="BN196" s="226"/>
      <c r="BO196" s="226"/>
      <c r="BP196" s="226"/>
      <c r="BQ196" s="226"/>
      <c r="BR196" s="226"/>
      <c r="BS196" s="226"/>
      <c r="BT196" s="226"/>
      <c r="BU196" s="226"/>
      <c r="BV196" s="226"/>
      <c r="BW196" s="226"/>
      <c r="BX196" s="226"/>
      <c r="BY196" s="226"/>
      <c r="BZ196" s="226"/>
      <c r="CA196" s="226"/>
      <c r="CB196" s="226"/>
      <c r="CC196" s="235"/>
    </row>
    <row r="197" spans="1:81" s="233" customFormat="1" hidden="1">
      <c r="A197" s="538"/>
      <c r="B197" s="581"/>
      <c r="C197" s="292">
        <v>2019</v>
      </c>
      <c r="D197" s="247">
        <f t="shared" si="88"/>
        <v>0</v>
      </c>
      <c r="E197" s="247"/>
      <c r="F197" s="247"/>
      <c r="G197" s="247"/>
      <c r="H197" s="247"/>
      <c r="I197" s="247"/>
      <c r="J197" s="240"/>
      <c r="L197" s="241"/>
      <c r="M197" s="242"/>
      <c r="N197" s="226"/>
      <c r="O197" s="226"/>
      <c r="P197" s="226"/>
      <c r="Q197" s="226"/>
      <c r="R197" s="226"/>
      <c r="S197" s="226"/>
      <c r="T197" s="226"/>
      <c r="U197" s="226"/>
      <c r="V197" s="226"/>
      <c r="W197" s="226"/>
      <c r="X197" s="226"/>
      <c r="Y197" s="226"/>
      <c r="Z197" s="226"/>
      <c r="AA197" s="226"/>
      <c r="AB197" s="226"/>
      <c r="AC197" s="226"/>
      <c r="AD197" s="226"/>
      <c r="AE197" s="226"/>
      <c r="AF197" s="226"/>
      <c r="AG197" s="226"/>
      <c r="AH197" s="226"/>
      <c r="AI197" s="226"/>
      <c r="AJ197" s="226"/>
      <c r="AK197" s="226"/>
      <c r="AL197" s="226"/>
      <c r="AM197" s="226"/>
      <c r="AN197" s="226"/>
      <c r="AO197" s="226"/>
      <c r="AP197" s="226"/>
      <c r="AQ197" s="226"/>
      <c r="AR197" s="226"/>
      <c r="AS197" s="226"/>
      <c r="AT197" s="226"/>
      <c r="AU197" s="226"/>
      <c r="AV197" s="226"/>
      <c r="AW197" s="226"/>
      <c r="AX197" s="226"/>
      <c r="AY197" s="226"/>
      <c r="AZ197" s="226"/>
      <c r="BA197" s="226"/>
      <c r="BB197" s="226"/>
      <c r="BC197" s="226"/>
      <c r="BD197" s="226"/>
      <c r="BE197" s="226"/>
      <c r="BF197" s="226"/>
      <c r="BG197" s="226"/>
      <c r="BH197" s="226"/>
      <c r="BI197" s="226"/>
      <c r="BJ197" s="226"/>
      <c r="BK197" s="226"/>
      <c r="BL197" s="226"/>
      <c r="BM197" s="226"/>
      <c r="BN197" s="226"/>
      <c r="BO197" s="226"/>
      <c r="BP197" s="226"/>
      <c r="BQ197" s="226"/>
      <c r="BR197" s="226"/>
      <c r="BS197" s="226"/>
      <c r="BT197" s="226"/>
      <c r="BU197" s="226"/>
      <c r="BV197" s="226"/>
      <c r="BW197" s="226"/>
      <c r="BX197" s="226"/>
      <c r="BY197" s="226"/>
      <c r="BZ197" s="226"/>
      <c r="CA197" s="226"/>
      <c r="CB197" s="226"/>
      <c r="CC197" s="235"/>
    </row>
    <row r="198" spans="1:81" s="233" customFormat="1" hidden="1">
      <c r="A198" s="539"/>
      <c r="B198" s="582"/>
      <c r="C198" s="292">
        <v>2020</v>
      </c>
      <c r="D198" s="247">
        <f t="shared" si="88"/>
        <v>0</v>
      </c>
      <c r="E198" s="247"/>
      <c r="F198" s="247"/>
      <c r="G198" s="247"/>
      <c r="H198" s="247"/>
      <c r="I198" s="247"/>
      <c r="J198" s="240"/>
      <c r="L198" s="241"/>
      <c r="M198" s="242"/>
      <c r="N198" s="226"/>
      <c r="O198" s="226"/>
      <c r="P198" s="226"/>
      <c r="Q198" s="226"/>
      <c r="R198" s="226"/>
      <c r="S198" s="226"/>
      <c r="T198" s="226"/>
      <c r="U198" s="226"/>
      <c r="V198" s="226"/>
      <c r="W198" s="226"/>
      <c r="X198" s="226"/>
      <c r="Y198" s="226"/>
      <c r="Z198" s="226"/>
      <c r="AA198" s="226"/>
      <c r="AB198" s="226"/>
      <c r="AC198" s="226"/>
      <c r="AD198" s="226"/>
      <c r="AE198" s="226"/>
      <c r="AF198" s="226"/>
      <c r="AG198" s="226"/>
      <c r="AH198" s="226"/>
      <c r="AI198" s="226"/>
      <c r="AJ198" s="226"/>
      <c r="AK198" s="226"/>
      <c r="AL198" s="226"/>
      <c r="AM198" s="226"/>
      <c r="AN198" s="226"/>
      <c r="AO198" s="226"/>
      <c r="AP198" s="226"/>
      <c r="AQ198" s="226"/>
      <c r="AR198" s="226"/>
      <c r="AS198" s="226"/>
      <c r="AT198" s="226"/>
      <c r="AU198" s="226"/>
      <c r="AV198" s="226"/>
      <c r="AW198" s="226"/>
      <c r="AX198" s="226"/>
      <c r="AY198" s="226"/>
      <c r="AZ198" s="226"/>
      <c r="BA198" s="226"/>
      <c r="BB198" s="226"/>
      <c r="BC198" s="226"/>
      <c r="BD198" s="226"/>
      <c r="BE198" s="226"/>
      <c r="BF198" s="226"/>
      <c r="BG198" s="226"/>
      <c r="BH198" s="226"/>
      <c r="BI198" s="226"/>
      <c r="BJ198" s="226"/>
      <c r="BK198" s="226"/>
      <c r="BL198" s="226"/>
      <c r="BM198" s="226"/>
      <c r="BN198" s="226"/>
      <c r="BO198" s="226"/>
      <c r="BP198" s="226"/>
      <c r="BQ198" s="226"/>
      <c r="BR198" s="226"/>
      <c r="BS198" s="226"/>
      <c r="BT198" s="226"/>
      <c r="BU198" s="226"/>
      <c r="BV198" s="226"/>
      <c r="BW198" s="226"/>
      <c r="BX198" s="226"/>
      <c r="BY198" s="226"/>
      <c r="BZ198" s="226"/>
      <c r="CA198" s="226"/>
      <c r="CB198" s="226"/>
      <c r="CC198" s="235"/>
    </row>
    <row r="199" spans="1:81" s="233" customFormat="1">
      <c r="A199" s="536" t="s">
        <v>686</v>
      </c>
      <c r="B199" s="579" t="s">
        <v>827</v>
      </c>
      <c r="C199" s="238" t="s">
        <v>19</v>
      </c>
      <c r="D199" s="247">
        <f>D200+D201+D202+D203+D204</f>
        <v>6.8519999999999998E-2</v>
      </c>
      <c r="E199" s="247">
        <f t="shared" ref="E199:I199" si="89">E200+E201+E202+E203+E204</f>
        <v>6.8519999999999998E-2</v>
      </c>
      <c r="F199" s="247">
        <f t="shared" si="89"/>
        <v>0</v>
      </c>
      <c r="G199" s="247">
        <f t="shared" si="89"/>
        <v>0</v>
      </c>
      <c r="H199" s="247">
        <f t="shared" si="89"/>
        <v>0</v>
      </c>
      <c r="I199" s="247">
        <f t="shared" si="89"/>
        <v>0</v>
      </c>
      <c r="J199" s="240"/>
      <c r="L199" s="241">
        <f t="shared" si="64"/>
        <v>6.8519999999999998E-2</v>
      </c>
      <c r="M199" s="242">
        <f t="shared" si="65"/>
        <v>6.8519999999999998E-2</v>
      </c>
      <c r="N199" s="226"/>
      <c r="O199" s="226"/>
      <c r="P199" s="226"/>
      <c r="Q199" s="226"/>
      <c r="R199" s="226"/>
      <c r="S199" s="226"/>
      <c r="T199" s="226"/>
      <c r="U199" s="226"/>
      <c r="V199" s="226"/>
      <c r="W199" s="226"/>
      <c r="X199" s="226"/>
      <c r="Y199" s="226"/>
      <c r="Z199" s="226"/>
      <c r="AA199" s="226"/>
      <c r="AB199" s="226"/>
      <c r="AC199" s="226"/>
      <c r="AD199" s="226"/>
      <c r="AE199" s="226"/>
      <c r="AF199" s="226"/>
      <c r="AG199" s="226"/>
      <c r="AH199" s="226"/>
      <c r="AI199" s="226"/>
      <c r="AJ199" s="226"/>
      <c r="AK199" s="226"/>
      <c r="AL199" s="226"/>
      <c r="AM199" s="226"/>
      <c r="AN199" s="226"/>
      <c r="AO199" s="226"/>
      <c r="AP199" s="226"/>
      <c r="AQ199" s="226"/>
      <c r="AR199" s="226"/>
      <c r="AS199" s="226"/>
      <c r="AT199" s="226"/>
      <c r="AU199" s="226"/>
      <c r="AV199" s="226"/>
      <c r="AW199" s="226"/>
      <c r="AX199" s="226"/>
      <c r="AY199" s="226"/>
      <c r="AZ199" s="226"/>
      <c r="BA199" s="226"/>
      <c r="BB199" s="226"/>
      <c r="BC199" s="226"/>
      <c r="BD199" s="226"/>
      <c r="BE199" s="226"/>
      <c r="BF199" s="226"/>
      <c r="BG199" s="226"/>
      <c r="BH199" s="226"/>
      <c r="BI199" s="226"/>
      <c r="BJ199" s="226"/>
      <c r="BK199" s="226"/>
      <c r="BL199" s="226"/>
      <c r="BM199" s="226"/>
      <c r="BN199" s="226"/>
      <c r="BO199" s="226"/>
      <c r="BP199" s="226"/>
      <c r="BQ199" s="226"/>
      <c r="BR199" s="226"/>
      <c r="BS199" s="226"/>
      <c r="BT199" s="226"/>
      <c r="BU199" s="226"/>
      <c r="BV199" s="226"/>
      <c r="BW199" s="226"/>
      <c r="BX199" s="226"/>
      <c r="BY199" s="226"/>
      <c r="BZ199" s="226"/>
      <c r="CA199" s="226"/>
      <c r="CB199" s="226"/>
      <c r="CC199" s="235"/>
    </row>
    <row r="200" spans="1:81" s="233" customFormat="1">
      <c r="A200" s="537"/>
      <c r="B200" s="580"/>
      <c r="C200" s="236">
        <v>2016</v>
      </c>
      <c r="D200" s="247">
        <f>E200+F200+G200+H200+I200</f>
        <v>6.8519999999999998E-2</v>
      </c>
      <c r="E200" s="247">
        <v>6.8519999999999998E-2</v>
      </c>
      <c r="F200" s="247">
        <v>0</v>
      </c>
      <c r="G200" s="247">
        <v>0</v>
      </c>
      <c r="H200" s="247">
        <v>0</v>
      </c>
      <c r="I200" s="247">
        <v>0</v>
      </c>
      <c r="J200" s="240"/>
      <c r="L200" s="241">
        <f t="shared" si="64"/>
        <v>6.8519999999999998E-2</v>
      </c>
      <c r="M200" s="242">
        <f t="shared" si="65"/>
        <v>6.8519999999999998E-2</v>
      </c>
      <c r="N200" s="226"/>
      <c r="O200" s="226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  <c r="AA200" s="226"/>
      <c r="AB200" s="226"/>
      <c r="AC200" s="226"/>
      <c r="AD200" s="226"/>
      <c r="AE200" s="226"/>
      <c r="AF200" s="226"/>
      <c r="AG200" s="226"/>
      <c r="AH200" s="226"/>
      <c r="AI200" s="226"/>
      <c r="AJ200" s="226"/>
      <c r="AK200" s="226"/>
      <c r="AL200" s="226"/>
      <c r="AM200" s="226"/>
      <c r="AN200" s="226"/>
      <c r="AO200" s="226"/>
      <c r="AP200" s="226"/>
      <c r="AQ200" s="226"/>
      <c r="AR200" s="226"/>
      <c r="AS200" s="226"/>
      <c r="AT200" s="226"/>
      <c r="AU200" s="226"/>
      <c r="AV200" s="226"/>
      <c r="AW200" s="226"/>
      <c r="AX200" s="226"/>
      <c r="AY200" s="226"/>
      <c r="AZ200" s="226"/>
      <c r="BA200" s="226"/>
      <c r="BB200" s="226"/>
      <c r="BC200" s="226"/>
      <c r="BD200" s="226"/>
      <c r="BE200" s="226"/>
      <c r="BF200" s="226"/>
      <c r="BG200" s="226"/>
      <c r="BH200" s="226"/>
      <c r="BI200" s="226"/>
      <c r="BJ200" s="226"/>
      <c r="BK200" s="226"/>
      <c r="BL200" s="226"/>
      <c r="BM200" s="226"/>
      <c r="BN200" s="226"/>
      <c r="BO200" s="226"/>
      <c r="BP200" s="226"/>
      <c r="BQ200" s="226"/>
      <c r="BR200" s="226"/>
      <c r="BS200" s="226"/>
      <c r="BT200" s="226"/>
      <c r="BU200" s="226"/>
      <c r="BV200" s="226"/>
      <c r="BW200" s="226"/>
      <c r="BX200" s="226"/>
      <c r="BY200" s="226"/>
      <c r="BZ200" s="226"/>
      <c r="CA200" s="226"/>
      <c r="CB200" s="226"/>
      <c r="CC200" s="235"/>
    </row>
    <row r="201" spans="1:81" s="233" customFormat="1" hidden="1">
      <c r="A201" s="537"/>
      <c r="B201" s="580"/>
      <c r="C201" s="236">
        <v>2017</v>
      </c>
      <c r="D201" s="247">
        <f>E201+F201+G201+H201+I201</f>
        <v>0</v>
      </c>
      <c r="E201" s="247">
        <v>0</v>
      </c>
      <c r="F201" s="247">
        <v>0</v>
      </c>
      <c r="G201" s="247">
        <v>0</v>
      </c>
      <c r="H201" s="247">
        <v>0</v>
      </c>
      <c r="I201" s="247">
        <v>0</v>
      </c>
      <c r="J201" s="240"/>
      <c r="L201" s="241">
        <f t="shared" si="64"/>
        <v>0</v>
      </c>
      <c r="M201" s="242">
        <f t="shared" si="65"/>
        <v>0</v>
      </c>
      <c r="N201" s="226"/>
      <c r="O201" s="226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  <c r="AA201" s="226"/>
      <c r="AB201" s="226"/>
      <c r="AC201" s="226"/>
      <c r="AD201" s="226"/>
      <c r="AE201" s="226"/>
      <c r="AF201" s="226"/>
      <c r="AG201" s="226"/>
      <c r="AH201" s="226"/>
      <c r="AI201" s="226"/>
      <c r="AJ201" s="226"/>
      <c r="AK201" s="226"/>
      <c r="AL201" s="226"/>
      <c r="AM201" s="226"/>
      <c r="AN201" s="226"/>
      <c r="AO201" s="226"/>
      <c r="AP201" s="226"/>
      <c r="AQ201" s="226"/>
      <c r="AR201" s="226"/>
      <c r="AS201" s="226"/>
      <c r="AT201" s="226"/>
      <c r="AU201" s="226"/>
      <c r="AV201" s="226"/>
      <c r="AW201" s="226"/>
      <c r="AX201" s="226"/>
      <c r="AY201" s="226"/>
      <c r="AZ201" s="226"/>
      <c r="BA201" s="226"/>
      <c r="BB201" s="226"/>
      <c r="BC201" s="226"/>
      <c r="BD201" s="226"/>
      <c r="BE201" s="226"/>
      <c r="BF201" s="226"/>
      <c r="BG201" s="226"/>
      <c r="BH201" s="226"/>
      <c r="BI201" s="226"/>
      <c r="BJ201" s="226"/>
      <c r="BK201" s="226"/>
      <c r="BL201" s="226"/>
      <c r="BM201" s="226"/>
      <c r="BN201" s="226"/>
      <c r="BO201" s="226"/>
      <c r="BP201" s="226"/>
      <c r="BQ201" s="226"/>
      <c r="BR201" s="226"/>
      <c r="BS201" s="226"/>
      <c r="BT201" s="226"/>
      <c r="BU201" s="226"/>
      <c r="BV201" s="226"/>
      <c r="BW201" s="226"/>
      <c r="BX201" s="226"/>
      <c r="BY201" s="226"/>
      <c r="BZ201" s="226"/>
      <c r="CA201" s="226"/>
      <c r="CB201" s="226"/>
      <c r="CC201" s="235"/>
    </row>
    <row r="202" spans="1:81" s="233" customFormat="1" hidden="1">
      <c r="A202" s="538"/>
      <c r="B202" s="581"/>
      <c r="C202" s="292">
        <v>2018</v>
      </c>
      <c r="D202" s="247">
        <f t="shared" ref="D202:D204" si="90">E202+F202+G202+H202+I202</f>
        <v>0</v>
      </c>
      <c r="E202" s="247"/>
      <c r="F202" s="247"/>
      <c r="G202" s="247"/>
      <c r="H202" s="247"/>
      <c r="I202" s="247"/>
      <c r="J202" s="240"/>
      <c r="L202" s="241"/>
      <c r="M202" s="242"/>
      <c r="N202" s="226"/>
      <c r="O202" s="226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  <c r="AA202" s="226"/>
      <c r="AB202" s="226"/>
      <c r="AC202" s="226"/>
      <c r="AD202" s="226"/>
      <c r="AE202" s="226"/>
      <c r="AF202" s="226"/>
      <c r="AG202" s="226"/>
      <c r="AH202" s="226"/>
      <c r="AI202" s="226"/>
      <c r="AJ202" s="226"/>
      <c r="AK202" s="226"/>
      <c r="AL202" s="226"/>
      <c r="AM202" s="226"/>
      <c r="AN202" s="226"/>
      <c r="AO202" s="226"/>
      <c r="AP202" s="226"/>
      <c r="AQ202" s="226"/>
      <c r="AR202" s="226"/>
      <c r="AS202" s="226"/>
      <c r="AT202" s="226"/>
      <c r="AU202" s="226"/>
      <c r="AV202" s="226"/>
      <c r="AW202" s="226"/>
      <c r="AX202" s="226"/>
      <c r="AY202" s="226"/>
      <c r="AZ202" s="226"/>
      <c r="BA202" s="226"/>
      <c r="BB202" s="226"/>
      <c r="BC202" s="226"/>
      <c r="BD202" s="226"/>
      <c r="BE202" s="226"/>
      <c r="BF202" s="226"/>
      <c r="BG202" s="226"/>
      <c r="BH202" s="226"/>
      <c r="BI202" s="226"/>
      <c r="BJ202" s="226"/>
      <c r="BK202" s="226"/>
      <c r="BL202" s="226"/>
      <c r="BM202" s="226"/>
      <c r="BN202" s="226"/>
      <c r="BO202" s="226"/>
      <c r="BP202" s="226"/>
      <c r="BQ202" s="226"/>
      <c r="BR202" s="226"/>
      <c r="BS202" s="226"/>
      <c r="BT202" s="226"/>
      <c r="BU202" s="226"/>
      <c r="BV202" s="226"/>
      <c r="BW202" s="226"/>
      <c r="BX202" s="226"/>
      <c r="BY202" s="226"/>
      <c r="BZ202" s="226"/>
      <c r="CA202" s="226"/>
      <c r="CB202" s="226"/>
      <c r="CC202" s="235"/>
    </row>
    <row r="203" spans="1:81" s="233" customFormat="1" hidden="1">
      <c r="A203" s="538"/>
      <c r="B203" s="581"/>
      <c r="C203" s="292">
        <v>2019</v>
      </c>
      <c r="D203" s="247">
        <f t="shared" si="90"/>
        <v>0</v>
      </c>
      <c r="E203" s="247"/>
      <c r="F203" s="247"/>
      <c r="G203" s="247"/>
      <c r="H203" s="247"/>
      <c r="I203" s="247"/>
      <c r="J203" s="240"/>
      <c r="L203" s="241"/>
      <c r="M203" s="242"/>
      <c r="N203" s="226"/>
      <c r="O203" s="226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  <c r="AA203" s="226"/>
      <c r="AB203" s="226"/>
      <c r="AC203" s="226"/>
      <c r="AD203" s="226"/>
      <c r="AE203" s="226"/>
      <c r="AF203" s="226"/>
      <c r="AG203" s="226"/>
      <c r="AH203" s="226"/>
      <c r="AI203" s="226"/>
      <c r="AJ203" s="226"/>
      <c r="AK203" s="226"/>
      <c r="AL203" s="226"/>
      <c r="AM203" s="226"/>
      <c r="AN203" s="226"/>
      <c r="AO203" s="226"/>
      <c r="AP203" s="226"/>
      <c r="AQ203" s="226"/>
      <c r="AR203" s="226"/>
      <c r="AS203" s="226"/>
      <c r="AT203" s="226"/>
      <c r="AU203" s="226"/>
      <c r="AV203" s="226"/>
      <c r="AW203" s="226"/>
      <c r="AX203" s="226"/>
      <c r="AY203" s="226"/>
      <c r="AZ203" s="226"/>
      <c r="BA203" s="226"/>
      <c r="BB203" s="226"/>
      <c r="BC203" s="226"/>
      <c r="BD203" s="226"/>
      <c r="BE203" s="226"/>
      <c r="BF203" s="226"/>
      <c r="BG203" s="226"/>
      <c r="BH203" s="226"/>
      <c r="BI203" s="226"/>
      <c r="BJ203" s="226"/>
      <c r="BK203" s="226"/>
      <c r="BL203" s="226"/>
      <c r="BM203" s="226"/>
      <c r="BN203" s="226"/>
      <c r="BO203" s="226"/>
      <c r="BP203" s="226"/>
      <c r="BQ203" s="226"/>
      <c r="BR203" s="226"/>
      <c r="BS203" s="226"/>
      <c r="BT203" s="226"/>
      <c r="BU203" s="226"/>
      <c r="BV203" s="226"/>
      <c r="BW203" s="226"/>
      <c r="BX203" s="226"/>
      <c r="BY203" s="226"/>
      <c r="BZ203" s="226"/>
      <c r="CA203" s="226"/>
      <c r="CB203" s="226"/>
      <c r="CC203" s="235"/>
    </row>
    <row r="204" spans="1:81" s="233" customFormat="1" hidden="1">
      <c r="A204" s="539"/>
      <c r="B204" s="582"/>
      <c r="C204" s="292">
        <v>2020</v>
      </c>
      <c r="D204" s="247">
        <f t="shared" si="90"/>
        <v>0</v>
      </c>
      <c r="E204" s="247"/>
      <c r="F204" s="247"/>
      <c r="G204" s="247"/>
      <c r="H204" s="247"/>
      <c r="I204" s="247"/>
      <c r="J204" s="240"/>
      <c r="L204" s="241"/>
      <c r="M204" s="242"/>
      <c r="N204" s="226"/>
      <c r="O204" s="226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  <c r="AA204" s="226"/>
      <c r="AB204" s="226"/>
      <c r="AC204" s="226"/>
      <c r="AD204" s="226"/>
      <c r="AE204" s="226"/>
      <c r="AF204" s="226"/>
      <c r="AG204" s="226"/>
      <c r="AH204" s="226"/>
      <c r="AI204" s="226"/>
      <c r="AJ204" s="226"/>
      <c r="AK204" s="226"/>
      <c r="AL204" s="226"/>
      <c r="AM204" s="226"/>
      <c r="AN204" s="226"/>
      <c r="AO204" s="226"/>
      <c r="AP204" s="226"/>
      <c r="AQ204" s="226"/>
      <c r="AR204" s="226"/>
      <c r="AS204" s="226"/>
      <c r="AT204" s="226"/>
      <c r="AU204" s="226"/>
      <c r="AV204" s="226"/>
      <c r="AW204" s="226"/>
      <c r="AX204" s="226"/>
      <c r="AY204" s="226"/>
      <c r="AZ204" s="226"/>
      <c r="BA204" s="226"/>
      <c r="BB204" s="226"/>
      <c r="BC204" s="226"/>
      <c r="BD204" s="226"/>
      <c r="BE204" s="226"/>
      <c r="BF204" s="226"/>
      <c r="BG204" s="226"/>
      <c r="BH204" s="226"/>
      <c r="BI204" s="226"/>
      <c r="BJ204" s="226"/>
      <c r="BK204" s="226"/>
      <c r="BL204" s="226"/>
      <c r="BM204" s="226"/>
      <c r="BN204" s="226"/>
      <c r="BO204" s="226"/>
      <c r="BP204" s="226"/>
      <c r="BQ204" s="226"/>
      <c r="BR204" s="226"/>
      <c r="BS204" s="226"/>
      <c r="BT204" s="226"/>
      <c r="BU204" s="226"/>
      <c r="BV204" s="226"/>
      <c r="BW204" s="226"/>
      <c r="BX204" s="226"/>
      <c r="BY204" s="226"/>
      <c r="BZ204" s="226"/>
      <c r="CA204" s="226"/>
      <c r="CB204" s="226"/>
      <c r="CC204" s="235"/>
    </row>
    <row r="205" spans="1:81" s="233" customFormat="1" ht="15.75" customHeight="1">
      <c r="A205" s="536" t="s">
        <v>687</v>
      </c>
      <c r="B205" s="635" t="s">
        <v>828</v>
      </c>
      <c r="C205" s="238" t="s">
        <v>19</v>
      </c>
      <c r="D205" s="247">
        <f>D206+D207+D208+D209+D210</f>
        <v>0.30097000000000002</v>
      </c>
      <c r="E205" s="247">
        <f t="shared" ref="E205:I205" si="91">E206+E207+E208+E209+E210</f>
        <v>0.30097000000000002</v>
      </c>
      <c r="F205" s="247">
        <f t="shared" si="91"/>
        <v>0</v>
      </c>
      <c r="G205" s="247">
        <f t="shared" si="91"/>
        <v>0</v>
      </c>
      <c r="H205" s="247">
        <f t="shared" si="91"/>
        <v>0</v>
      </c>
      <c r="I205" s="247">
        <f t="shared" si="91"/>
        <v>0</v>
      </c>
      <c r="J205" s="240"/>
      <c r="L205" s="241">
        <f t="shared" si="64"/>
        <v>0.30097000000000002</v>
      </c>
      <c r="M205" s="242">
        <f t="shared" si="65"/>
        <v>0.30097000000000002</v>
      </c>
      <c r="N205" s="226"/>
      <c r="O205" s="226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  <c r="AA205" s="226"/>
      <c r="AB205" s="226"/>
      <c r="AC205" s="226"/>
      <c r="AD205" s="226"/>
      <c r="AE205" s="226"/>
      <c r="AF205" s="226"/>
      <c r="AG205" s="226"/>
      <c r="AH205" s="226"/>
      <c r="AI205" s="226"/>
      <c r="AJ205" s="226"/>
      <c r="AK205" s="226"/>
      <c r="AL205" s="226"/>
      <c r="AM205" s="226"/>
      <c r="AN205" s="226"/>
      <c r="AO205" s="226"/>
      <c r="AP205" s="226"/>
      <c r="AQ205" s="226"/>
      <c r="AR205" s="226"/>
      <c r="AS205" s="226"/>
      <c r="AT205" s="226"/>
      <c r="AU205" s="226"/>
      <c r="AV205" s="226"/>
      <c r="AW205" s="226"/>
      <c r="AX205" s="226"/>
      <c r="AY205" s="226"/>
      <c r="AZ205" s="226"/>
      <c r="BA205" s="226"/>
      <c r="BB205" s="226"/>
      <c r="BC205" s="226"/>
      <c r="BD205" s="226"/>
      <c r="BE205" s="226"/>
      <c r="BF205" s="226"/>
      <c r="BG205" s="226"/>
      <c r="BH205" s="226"/>
      <c r="BI205" s="226"/>
      <c r="BJ205" s="226"/>
      <c r="BK205" s="226"/>
      <c r="BL205" s="226"/>
      <c r="BM205" s="226"/>
      <c r="BN205" s="226"/>
      <c r="BO205" s="226"/>
      <c r="BP205" s="226"/>
      <c r="BQ205" s="226"/>
      <c r="BR205" s="226"/>
      <c r="BS205" s="226"/>
      <c r="BT205" s="226"/>
      <c r="BU205" s="226"/>
      <c r="BV205" s="226"/>
      <c r="BW205" s="226"/>
      <c r="BX205" s="226"/>
      <c r="BY205" s="226"/>
      <c r="BZ205" s="226"/>
      <c r="CA205" s="226"/>
      <c r="CB205" s="226"/>
      <c r="CC205" s="235"/>
    </row>
    <row r="206" spans="1:81" s="233" customFormat="1" ht="14.25" customHeight="1">
      <c r="A206" s="537"/>
      <c r="B206" s="635"/>
      <c r="C206" s="236">
        <v>2016</v>
      </c>
      <c r="D206" s="247">
        <f>E206+F206+G206+H206+I206</f>
        <v>0.30097000000000002</v>
      </c>
      <c r="E206" s="247">
        <v>0.30097000000000002</v>
      </c>
      <c r="F206" s="247">
        <v>0</v>
      </c>
      <c r="G206" s="247">
        <v>0</v>
      </c>
      <c r="H206" s="247">
        <v>0</v>
      </c>
      <c r="I206" s="247">
        <v>0</v>
      </c>
      <c r="J206" s="240"/>
      <c r="L206" s="241">
        <f t="shared" si="64"/>
        <v>0.30097000000000002</v>
      </c>
      <c r="M206" s="242">
        <f t="shared" si="65"/>
        <v>0.30097000000000002</v>
      </c>
      <c r="N206" s="226"/>
      <c r="O206" s="226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  <c r="AA206" s="226"/>
      <c r="AB206" s="226"/>
      <c r="AC206" s="226"/>
      <c r="AD206" s="226"/>
      <c r="AE206" s="226"/>
      <c r="AF206" s="226"/>
      <c r="AG206" s="226"/>
      <c r="AH206" s="226"/>
      <c r="AI206" s="226"/>
      <c r="AJ206" s="226"/>
      <c r="AK206" s="226"/>
      <c r="AL206" s="226"/>
      <c r="AM206" s="226"/>
      <c r="AN206" s="226"/>
      <c r="AO206" s="226"/>
      <c r="AP206" s="226"/>
      <c r="AQ206" s="226"/>
      <c r="AR206" s="226"/>
      <c r="AS206" s="226"/>
      <c r="AT206" s="226"/>
      <c r="AU206" s="226"/>
      <c r="AV206" s="226"/>
      <c r="AW206" s="226"/>
      <c r="AX206" s="226"/>
      <c r="AY206" s="226"/>
      <c r="AZ206" s="226"/>
      <c r="BA206" s="226"/>
      <c r="BB206" s="226"/>
      <c r="BC206" s="226"/>
      <c r="BD206" s="226"/>
      <c r="BE206" s="226"/>
      <c r="BF206" s="226"/>
      <c r="BG206" s="226"/>
      <c r="BH206" s="226"/>
      <c r="BI206" s="226"/>
      <c r="BJ206" s="226"/>
      <c r="BK206" s="226"/>
      <c r="BL206" s="226"/>
      <c r="BM206" s="226"/>
      <c r="BN206" s="226"/>
      <c r="BO206" s="226"/>
      <c r="BP206" s="226"/>
      <c r="BQ206" s="226"/>
      <c r="BR206" s="226"/>
      <c r="BS206" s="226"/>
      <c r="BT206" s="226"/>
      <c r="BU206" s="226"/>
      <c r="BV206" s="226"/>
      <c r="BW206" s="226"/>
      <c r="BX206" s="226"/>
      <c r="BY206" s="226"/>
      <c r="BZ206" s="226"/>
      <c r="CA206" s="226"/>
      <c r="CB206" s="226"/>
      <c r="CC206" s="235"/>
    </row>
    <row r="207" spans="1:81" s="233" customFormat="1" hidden="1">
      <c r="A207" s="537"/>
      <c r="B207" s="635"/>
      <c r="C207" s="236">
        <v>2017</v>
      </c>
      <c r="D207" s="247">
        <f>E207+F207+G207+H207+I207</f>
        <v>0</v>
      </c>
      <c r="E207" s="247">
        <v>0</v>
      </c>
      <c r="F207" s="247">
        <v>0</v>
      </c>
      <c r="G207" s="247">
        <v>0</v>
      </c>
      <c r="H207" s="247">
        <v>0</v>
      </c>
      <c r="I207" s="247">
        <v>0</v>
      </c>
      <c r="J207" s="240"/>
      <c r="L207" s="241">
        <f t="shared" si="64"/>
        <v>0</v>
      </c>
      <c r="M207" s="242">
        <f t="shared" si="65"/>
        <v>0</v>
      </c>
      <c r="N207" s="226"/>
      <c r="O207" s="226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  <c r="AA207" s="226"/>
      <c r="AB207" s="226"/>
      <c r="AC207" s="226"/>
      <c r="AD207" s="226"/>
      <c r="AE207" s="226"/>
      <c r="AF207" s="226"/>
      <c r="AG207" s="226"/>
      <c r="AH207" s="226"/>
      <c r="AI207" s="226"/>
      <c r="AJ207" s="226"/>
      <c r="AK207" s="226"/>
      <c r="AL207" s="226"/>
      <c r="AM207" s="226"/>
      <c r="AN207" s="226"/>
      <c r="AO207" s="226"/>
      <c r="AP207" s="226"/>
      <c r="AQ207" s="226"/>
      <c r="AR207" s="226"/>
      <c r="AS207" s="226"/>
      <c r="AT207" s="226"/>
      <c r="AU207" s="226"/>
      <c r="AV207" s="226"/>
      <c r="AW207" s="226"/>
      <c r="AX207" s="226"/>
      <c r="AY207" s="226"/>
      <c r="AZ207" s="226"/>
      <c r="BA207" s="226"/>
      <c r="BB207" s="226"/>
      <c r="BC207" s="226"/>
      <c r="BD207" s="226"/>
      <c r="BE207" s="226"/>
      <c r="BF207" s="226"/>
      <c r="BG207" s="226"/>
      <c r="BH207" s="226"/>
      <c r="BI207" s="226"/>
      <c r="BJ207" s="226"/>
      <c r="BK207" s="226"/>
      <c r="BL207" s="226"/>
      <c r="BM207" s="226"/>
      <c r="BN207" s="226"/>
      <c r="BO207" s="226"/>
      <c r="BP207" s="226"/>
      <c r="BQ207" s="226"/>
      <c r="BR207" s="226"/>
      <c r="BS207" s="226"/>
      <c r="BT207" s="226"/>
      <c r="BU207" s="226"/>
      <c r="BV207" s="226"/>
      <c r="BW207" s="226"/>
      <c r="BX207" s="226"/>
      <c r="BY207" s="226"/>
      <c r="BZ207" s="226"/>
      <c r="CA207" s="226"/>
      <c r="CB207" s="226"/>
      <c r="CC207" s="235"/>
    </row>
    <row r="208" spans="1:81" s="233" customFormat="1" hidden="1">
      <c r="A208" s="538"/>
      <c r="B208" s="636"/>
      <c r="C208" s="292">
        <v>2018</v>
      </c>
      <c r="D208" s="247">
        <f t="shared" ref="D208:D210" si="92">E208+F208+G208+H208+I208</f>
        <v>0</v>
      </c>
      <c r="E208" s="247"/>
      <c r="F208" s="247"/>
      <c r="G208" s="247"/>
      <c r="H208" s="247"/>
      <c r="I208" s="247"/>
      <c r="J208" s="240"/>
      <c r="L208" s="241"/>
      <c r="M208" s="242"/>
      <c r="N208" s="226"/>
      <c r="O208" s="226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  <c r="Z208" s="226"/>
      <c r="AA208" s="226"/>
      <c r="AB208" s="226"/>
      <c r="AC208" s="226"/>
      <c r="AD208" s="226"/>
      <c r="AE208" s="226"/>
      <c r="AF208" s="226"/>
      <c r="AG208" s="226"/>
      <c r="AH208" s="226"/>
      <c r="AI208" s="226"/>
      <c r="AJ208" s="226"/>
      <c r="AK208" s="226"/>
      <c r="AL208" s="226"/>
      <c r="AM208" s="226"/>
      <c r="AN208" s="226"/>
      <c r="AO208" s="226"/>
      <c r="AP208" s="226"/>
      <c r="AQ208" s="226"/>
      <c r="AR208" s="226"/>
      <c r="AS208" s="226"/>
      <c r="AT208" s="226"/>
      <c r="AU208" s="226"/>
      <c r="AV208" s="226"/>
      <c r="AW208" s="226"/>
      <c r="AX208" s="226"/>
      <c r="AY208" s="226"/>
      <c r="AZ208" s="226"/>
      <c r="BA208" s="226"/>
      <c r="BB208" s="226"/>
      <c r="BC208" s="226"/>
      <c r="BD208" s="226"/>
      <c r="BE208" s="226"/>
      <c r="BF208" s="226"/>
      <c r="BG208" s="226"/>
      <c r="BH208" s="226"/>
      <c r="BI208" s="226"/>
      <c r="BJ208" s="226"/>
      <c r="BK208" s="226"/>
      <c r="BL208" s="226"/>
      <c r="BM208" s="226"/>
      <c r="BN208" s="226"/>
      <c r="BO208" s="226"/>
      <c r="BP208" s="226"/>
      <c r="BQ208" s="226"/>
      <c r="BR208" s="226"/>
      <c r="BS208" s="226"/>
      <c r="BT208" s="226"/>
      <c r="BU208" s="226"/>
      <c r="BV208" s="226"/>
      <c r="BW208" s="226"/>
      <c r="BX208" s="226"/>
      <c r="BY208" s="226"/>
      <c r="BZ208" s="226"/>
      <c r="CA208" s="226"/>
      <c r="CB208" s="226"/>
      <c r="CC208" s="235"/>
    </row>
    <row r="209" spans="1:81" s="233" customFormat="1" hidden="1">
      <c r="A209" s="538"/>
      <c r="B209" s="636"/>
      <c r="C209" s="292">
        <v>2019</v>
      </c>
      <c r="D209" s="247">
        <f t="shared" si="92"/>
        <v>0</v>
      </c>
      <c r="E209" s="247"/>
      <c r="F209" s="247"/>
      <c r="G209" s="247"/>
      <c r="H209" s="247"/>
      <c r="I209" s="247"/>
      <c r="J209" s="240"/>
      <c r="L209" s="241"/>
      <c r="M209" s="242"/>
      <c r="N209" s="226"/>
      <c r="O209" s="226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  <c r="Z209" s="226"/>
      <c r="AA209" s="226"/>
      <c r="AB209" s="226"/>
      <c r="AC209" s="226"/>
      <c r="AD209" s="226"/>
      <c r="AE209" s="226"/>
      <c r="AF209" s="226"/>
      <c r="AG209" s="226"/>
      <c r="AH209" s="226"/>
      <c r="AI209" s="226"/>
      <c r="AJ209" s="226"/>
      <c r="AK209" s="226"/>
      <c r="AL209" s="226"/>
      <c r="AM209" s="226"/>
      <c r="AN209" s="226"/>
      <c r="AO209" s="226"/>
      <c r="AP209" s="226"/>
      <c r="AQ209" s="226"/>
      <c r="AR209" s="226"/>
      <c r="AS209" s="226"/>
      <c r="AT209" s="226"/>
      <c r="AU209" s="226"/>
      <c r="AV209" s="226"/>
      <c r="AW209" s="226"/>
      <c r="AX209" s="226"/>
      <c r="AY209" s="226"/>
      <c r="AZ209" s="226"/>
      <c r="BA209" s="226"/>
      <c r="BB209" s="226"/>
      <c r="BC209" s="226"/>
      <c r="BD209" s="226"/>
      <c r="BE209" s="226"/>
      <c r="BF209" s="226"/>
      <c r="BG209" s="226"/>
      <c r="BH209" s="226"/>
      <c r="BI209" s="226"/>
      <c r="BJ209" s="226"/>
      <c r="BK209" s="226"/>
      <c r="BL209" s="226"/>
      <c r="BM209" s="226"/>
      <c r="BN209" s="226"/>
      <c r="BO209" s="226"/>
      <c r="BP209" s="226"/>
      <c r="BQ209" s="226"/>
      <c r="BR209" s="226"/>
      <c r="BS209" s="226"/>
      <c r="BT209" s="226"/>
      <c r="BU209" s="226"/>
      <c r="BV209" s="226"/>
      <c r="BW209" s="226"/>
      <c r="BX209" s="226"/>
      <c r="BY209" s="226"/>
      <c r="BZ209" s="226"/>
      <c r="CA209" s="226"/>
      <c r="CB209" s="226"/>
      <c r="CC209" s="235"/>
    </row>
    <row r="210" spans="1:81" s="233" customFormat="1" hidden="1">
      <c r="A210" s="539"/>
      <c r="B210" s="636"/>
      <c r="C210" s="292">
        <v>2020</v>
      </c>
      <c r="D210" s="247">
        <f t="shared" si="92"/>
        <v>0</v>
      </c>
      <c r="E210" s="247"/>
      <c r="F210" s="247"/>
      <c r="G210" s="247"/>
      <c r="H210" s="247"/>
      <c r="I210" s="247"/>
      <c r="J210" s="240"/>
      <c r="L210" s="241"/>
      <c r="M210" s="242"/>
      <c r="N210" s="226"/>
      <c r="O210" s="226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  <c r="Z210" s="226"/>
      <c r="AA210" s="226"/>
      <c r="AB210" s="226"/>
      <c r="AC210" s="226"/>
      <c r="AD210" s="226"/>
      <c r="AE210" s="226"/>
      <c r="AF210" s="226"/>
      <c r="AG210" s="226"/>
      <c r="AH210" s="226"/>
      <c r="AI210" s="226"/>
      <c r="AJ210" s="226"/>
      <c r="AK210" s="226"/>
      <c r="AL210" s="226"/>
      <c r="AM210" s="226"/>
      <c r="AN210" s="226"/>
      <c r="AO210" s="226"/>
      <c r="AP210" s="226"/>
      <c r="AQ210" s="226"/>
      <c r="AR210" s="226"/>
      <c r="AS210" s="226"/>
      <c r="AT210" s="226"/>
      <c r="AU210" s="226"/>
      <c r="AV210" s="226"/>
      <c r="AW210" s="226"/>
      <c r="AX210" s="226"/>
      <c r="AY210" s="226"/>
      <c r="AZ210" s="226"/>
      <c r="BA210" s="226"/>
      <c r="BB210" s="226"/>
      <c r="BC210" s="226"/>
      <c r="BD210" s="226"/>
      <c r="BE210" s="226"/>
      <c r="BF210" s="226"/>
      <c r="BG210" s="226"/>
      <c r="BH210" s="226"/>
      <c r="BI210" s="226"/>
      <c r="BJ210" s="226"/>
      <c r="BK210" s="226"/>
      <c r="BL210" s="226"/>
      <c r="BM210" s="226"/>
      <c r="BN210" s="226"/>
      <c r="BO210" s="226"/>
      <c r="BP210" s="226"/>
      <c r="BQ210" s="226"/>
      <c r="BR210" s="226"/>
      <c r="BS210" s="226"/>
      <c r="BT210" s="226"/>
      <c r="BU210" s="226"/>
      <c r="BV210" s="226"/>
      <c r="BW210" s="226"/>
      <c r="BX210" s="226"/>
      <c r="BY210" s="226"/>
      <c r="BZ210" s="226"/>
      <c r="CA210" s="226"/>
      <c r="CB210" s="226"/>
      <c r="CC210" s="235"/>
    </row>
    <row r="211" spans="1:81" s="233" customFormat="1" ht="17.25" customHeight="1">
      <c r="A211" s="536" t="s">
        <v>688</v>
      </c>
      <c r="B211" s="579" t="s">
        <v>829</v>
      </c>
      <c r="C211" s="238" t="s">
        <v>19</v>
      </c>
      <c r="D211" s="247">
        <f>D212+D213+D214+D215+D216</f>
        <v>8.6628800000000006E-2</v>
      </c>
      <c r="E211" s="247">
        <f t="shared" ref="E211:I211" si="93">E212+E213+E214+E215+E216</f>
        <v>8.6628800000000006E-2</v>
      </c>
      <c r="F211" s="247">
        <f>F212+F213+F214+F215+F216</f>
        <v>0</v>
      </c>
      <c r="G211" s="247">
        <f t="shared" si="93"/>
        <v>0</v>
      </c>
      <c r="H211" s="247">
        <f t="shared" si="93"/>
        <v>0</v>
      </c>
      <c r="I211" s="247">
        <f t="shared" si="93"/>
        <v>0</v>
      </c>
      <c r="J211" s="240"/>
      <c r="L211" s="241">
        <f t="shared" si="64"/>
        <v>8.6628800000000006E-2</v>
      </c>
      <c r="M211" s="242">
        <f t="shared" si="65"/>
        <v>8.6628800000000006E-2</v>
      </c>
      <c r="N211" s="226"/>
      <c r="O211" s="226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  <c r="Z211" s="226"/>
      <c r="AA211" s="226"/>
      <c r="AB211" s="226"/>
      <c r="AC211" s="226"/>
      <c r="AD211" s="226"/>
      <c r="AE211" s="226"/>
      <c r="AF211" s="226"/>
      <c r="AG211" s="226"/>
      <c r="AH211" s="226"/>
      <c r="AI211" s="226"/>
      <c r="AJ211" s="226"/>
      <c r="AK211" s="226"/>
      <c r="AL211" s="226"/>
      <c r="AM211" s="226"/>
      <c r="AN211" s="226"/>
      <c r="AO211" s="226"/>
      <c r="AP211" s="226"/>
      <c r="AQ211" s="226"/>
      <c r="AR211" s="226"/>
      <c r="AS211" s="226"/>
      <c r="AT211" s="226"/>
      <c r="AU211" s="226"/>
      <c r="AV211" s="226"/>
      <c r="AW211" s="226"/>
      <c r="AX211" s="226"/>
      <c r="AY211" s="226"/>
      <c r="AZ211" s="226"/>
      <c r="BA211" s="226"/>
      <c r="BB211" s="226"/>
      <c r="BC211" s="226"/>
      <c r="BD211" s="226"/>
      <c r="BE211" s="226"/>
      <c r="BF211" s="226"/>
      <c r="BG211" s="226"/>
      <c r="BH211" s="226"/>
      <c r="BI211" s="226"/>
      <c r="BJ211" s="226"/>
      <c r="BK211" s="226"/>
      <c r="BL211" s="226"/>
      <c r="BM211" s="226"/>
      <c r="BN211" s="226"/>
      <c r="BO211" s="226"/>
      <c r="BP211" s="226"/>
      <c r="BQ211" s="226"/>
      <c r="BR211" s="226"/>
      <c r="BS211" s="226"/>
      <c r="BT211" s="226"/>
      <c r="BU211" s="226"/>
      <c r="BV211" s="226"/>
      <c r="BW211" s="226"/>
      <c r="BX211" s="226"/>
      <c r="BY211" s="226"/>
      <c r="BZ211" s="226"/>
      <c r="CA211" s="226"/>
      <c r="CB211" s="226"/>
      <c r="CC211" s="235"/>
    </row>
    <row r="212" spans="1:81" s="233" customFormat="1" ht="25.5" customHeight="1">
      <c r="A212" s="537"/>
      <c r="B212" s="580"/>
      <c r="C212" s="236">
        <v>2016</v>
      </c>
      <c r="D212" s="247">
        <f>E212+F212+G212+H212+I212</f>
        <v>8.6628800000000006E-2</v>
      </c>
      <c r="E212" s="247">
        <v>8.6628800000000006E-2</v>
      </c>
      <c r="F212" s="247">
        <v>0</v>
      </c>
      <c r="G212" s="247">
        <v>0</v>
      </c>
      <c r="H212" s="247">
        <v>0</v>
      </c>
      <c r="I212" s="247">
        <v>0</v>
      </c>
      <c r="J212" s="240"/>
      <c r="L212" s="241">
        <f t="shared" si="64"/>
        <v>8.6628800000000006E-2</v>
      </c>
      <c r="M212" s="242">
        <f t="shared" si="65"/>
        <v>8.6628800000000006E-2</v>
      </c>
      <c r="N212" s="226"/>
      <c r="O212" s="226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  <c r="Z212" s="226"/>
      <c r="AA212" s="226"/>
      <c r="AB212" s="226"/>
      <c r="AC212" s="226"/>
      <c r="AD212" s="226"/>
      <c r="AE212" s="226"/>
      <c r="AF212" s="226"/>
      <c r="AG212" s="226"/>
      <c r="AH212" s="226"/>
      <c r="AI212" s="226"/>
      <c r="AJ212" s="226"/>
      <c r="AK212" s="226"/>
      <c r="AL212" s="226"/>
      <c r="AM212" s="226"/>
      <c r="AN212" s="226"/>
      <c r="AO212" s="226"/>
      <c r="AP212" s="226"/>
      <c r="AQ212" s="226"/>
      <c r="AR212" s="226"/>
      <c r="AS212" s="226"/>
      <c r="AT212" s="226"/>
      <c r="AU212" s="226"/>
      <c r="AV212" s="226"/>
      <c r="AW212" s="226"/>
      <c r="AX212" s="226"/>
      <c r="AY212" s="226"/>
      <c r="AZ212" s="226"/>
      <c r="BA212" s="226"/>
      <c r="BB212" s="226"/>
      <c r="BC212" s="226"/>
      <c r="BD212" s="226"/>
      <c r="BE212" s="226"/>
      <c r="BF212" s="226"/>
      <c r="BG212" s="226"/>
      <c r="BH212" s="226"/>
      <c r="BI212" s="226"/>
      <c r="BJ212" s="226"/>
      <c r="BK212" s="226"/>
      <c r="BL212" s="226"/>
      <c r="BM212" s="226"/>
      <c r="BN212" s="226"/>
      <c r="BO212" s="226"/>
      <c r="BP212" s="226"/>
      <c r="BQ212" s="226"/>
      <c r="BR212" s="226"/>
      <c r="BS212" s="226"/>
      <c r="BT212" s="226"/>
      <c r="BU212" s="226"/>
      <c r="BV212" s="226"/>
      <c r="BW212" s="226"/>
      <c r="BX212" s="226"/>
      <c r="BY212" s="226"/>
      <c r="BZ212" s="226"/>
      <c r="CA212" s="226"/>
      <c r="CB212" s="226"/>
      <c r="CC212" s="235"/>
    </row>
    <row r="213" spans="1:81" s="233" customFormat="1" hidden="1">
      <c r="A213" s="537"/>
      <c r="B213" s="580"/>
      <c r="C213" s="236">
        <v>2017</v>
      </c>
      <c r="D213" s="247">
        <f>E213+F213+G213+H213+I213</f>
        <v>0</v>
      </c>
      <c r="E213" s="247">
        <v>0</v>
      </c>
      <c r="F213" s="247">
        <v>0</v>
      </c>
      <c r="G213" s="247">
        <v>0</v>
      </c>
      <c r="H213" s="247">
        <v>0</v>
      </c>
      <c r="I213" s="247">
        <v>0</v>
      </c>
      <c r="J213" s="240"/>
      <c r="L213" s="241">
        <f t="shared" si="64"/>
        <v>0</v>
      </c>
      <c r="M213" s="242">
        <f t="shared" si="65"/>
        <v>0</v>
      </c>
      <c r="N213" s="226"/>
      <c r="O213" s="226"/>
      <c r="P213" s="226"/>
      <c r="Q213" s="226"/>
      <c r="R213" s="226"/>
      <c r="S213" s="226"/>
      <c r="T213" s="226"/>
      <c r="U213" s="226"/>
      <c r="V213" s="226"/>
      <c r="W213" s="226"/>
      <c r="X213" s="226"/>
      <c r="Y213" s="226"/>
      <c r="Z213" s="226"/>
      <c r="AA213" s="226"/>
      <c r="AB213" s="226"/>
      <c r="AC213" s="226"/>
      <c r="AD213" s="226"/>
      <c r="AE213" s="226"/>
      <c r="AF213" s="226"/>
      <c r="AG213" s="226"/>
      <c r="AH213" s="226"/>
      <c r="AI213" s="226"/>
      <c r="AJ213" s="226"/>
      <c r="AK213" s="226"/>
      <c r="AL213" s="226"/>
      <c r="AM213" s="226"/>
      <c r="AN213" s="226"/>
      <c r="AO213" s="226"/>
      <c r="AP213" s="226"/>
      <c r="AQ213" s="226"/>
      <c r="AR213" s="226"/>
      <c r="AS213" s="226"/>
      <c r="AT213" s="226"/>
      <c r="AU213" s="226"/>
      <c r="AV213" s="226"/>
      <c r="AW213" s="226"/>
      <c r="AX213" s="226"/>
      <c r="AY213" s="226"/>
      <c r="AZ213" s="226"/>
      <c r="BA213" s="226"/>
      <c r="BB213" s="226"/>
      <c r="BC213" s="226"/>
      <c r="BD213" s="226"/>
      <c r="BE213" s="226"/>
      <c r="BF213" s="226"/>
      <c r="BG213" s="226"/>
      <c r="BH213" s="226"/>
      <c r="BI213" s="226"/>
      <c r="BJ213" s="226"/>
      <c r="BK213" s="226"/>
      <c r="BL213" s="226"/>
      <c r="BM213" s="226"/>
      <c r="BN213" s="226"/>
      <c r="BO213" s="226"/>
      <c r="BP213" s="226"/>
      <c r="BQ213" s="226"/>
      <c r="BR213" s="226"/>
      <c r="BS213" s="226"/>
      <c r="BT213" s="226"/>
      <c r="BU213" s="226"/>
      <c r="BV213" s="226"/>
      <c r="BW213" s="226"/>
      <c r="BX213" s="226"/>
      <c r="BY213" s="226"/>
      <c r="BZ213" s="226"/>
      <c r="CA213" s="226"/>
      <c r="CB213" s="226"/>
      <c r="CC213" s="235"/>
    </row>
    <row r="214" spans="1:81" s="233" customFormat="1" hidden="1">
      <c r="A214" s="538"/>
      <c r="B214" s="581"/>
      <c r="C214" s="292">
        <v>2018</v>
      </c>
      <c r="D214" s="247">
        <f t="shared" ref="D214:D216" si="94">E214+F214+G214+H214+I214</f>
        <v>0</v>
      </c>
      <c r="E214" s="247"/>
      <c r="F214" s="247"/>
      <c r="G214" s="247"/>
      <c r="H214" s="247"/>
      <c r="I214" s="247"/>
      <c r="J214" s="240"/>
      <c r="L214" s="241"/>
      <c r="M214" s="242"/>
      <c r="N214" s="226"/>
      <c r="O214" s="226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  <c r="Z214" s="226"/>
      <c r="AA214" s="226"/>
      <c r="AB214" s="226"/>
      <c r="AC214" s="226"/>
      <c r="AD214" s="226"/>
      <c r="AE214" s="226"/>
      <c r="AF214" s="226"/>
      <c r="AG214" s="226"/>
      <c r="AH214" s="226"/>
      <c r="AI214" s="226"/>
      <c r="AJ214" s="226"/>
      <c r="AK214" s="226"/>
      <c r="AL214" s="226"/>
      <c r="AM214" s="226"/>
      <c r="AN214" s="226"/>
      <c r="AO214" s="226"/>
      <c r="AP214" s="226"/>
      <c r="AQ214" s="226"/>
      <c r="AR214" s="226"/>
      <c r="AS214" s="226"/>
      <c r="AT214" s="226"/>
      <c r="AU214" s="226"/>
      <c r="AV214" s="226"/>
      <c r="AW214" s="226"/>
      <c r="AX214" s="226"/>
      <c r="AY214" s="226"/>
      <c r="AZ214" s="226"/>
      <c r="BA214" s="226"/>
      <c r="BB214" s="226"/>
      <c r="BC214" s="226"/>
      <c r="BD214" s="226"/>
      <c r="BE214" s="226"/>
      <c r="BF214" s="226"/>
      <c r="BG214" s="226"/>
      <c r="BH214" s="226"/>
      <c r="BI214" s="226"/>
      <c r="BJ214" s="226"/>
      <c r="BK214" s="226"/>
      <c r="BL214" s="226"/>
      <c r="BM214" s="226"/>
      <c r="BN214" s="226"/>
      <c r="BO214" s="226"/>
      <c r="BP214" s="226"/>
      <c r="BQ214" s="226"/>
      <c r="BR214" s="226"/>
      <c r="BS214" s="226"/>
      <c r="BT214" s="226"/>
      <c r="BU214" s="226"/>
      <c r="BV214" s="226"/>
      <c r="BW214" s="226"/>
      <c r="BX214" s="226"/>
      <c r="BY214" s="226"/>
      <c r="BZ214" s="226"/>
      <c r="CA214" s="226"/>
      <c r="CB214" s="226"/>
      <c r="CC214" s="235"/>
    </row>
    <row r="215" spans="1:81" s="233" customFormat="1" hidden="1">
      <c r="A215" s="538"/>
      <c r="B215" s="581"/>
      <c r="C215" s="292">
        <v>2019</v>
      </c>
      <c r="D215" s="247">
        <f t="shared" si="94"/>
        <v>0</v>
      </c>
      <c r="E215" s="247"/>
      <c r="F215" s="247"/>
      <c r="G215" s="247"/>
      <c r="H215" s="247"/>
      <c r="I215" s="247"/>
      <c r="J215" s="240"/>
      <c r="L215" s="241"/>
      <c r="M215" s="242"/>
      <c r="N215" s="226"/>
      <c r="O215" s="226"/>
      <c r="P215" s="226"/>
      <c r="Q215" s="226"/>
      <c r="R215" s="226"/>
      <c r="S215" s="226"/>
      <c r="T215" s="226"/>
      <c r="U215" s="226"/>
      <c r="V215" s="226"/>
      <c r="W215" s="226"/>
      <c r="X215" s="226"/>
      <c r="Y215" s="226"/>
      <c r="Z215" s="226"/>
      <c r="AA215" s="226"/>
      <c r="AB215" s="226"/>
      <c r="AC215" s="226"/>
      <c r="AD215" s="226"/>
      <c r="AE215" s="226"/>
      <c r="AF215" s="226"/>
      <c r="AG215" s="226"/>
      <c r="AH215" s="226"/>
      <c r="AI215" s="226"/>
      <c r="AJ215" s="226"/>
      <c r="AK215" s="226"/>
      <c r="AL215" s="226"/>
      <c r="AM215" s="226"/>
      <c r="AN215" s="226"/>
      <c r="AO215" s="226"/>
      <c r="AP215" s="226"/>
      <c r="AQ215" s="226"/>
      <c r="AR215" s="226"/>
      <c r="AS215" s="226"/>
      <c r="AT215" s="226"/>
      <c r="AU215" s="226"/>
      <c r="AV215" s="226"/>
      <c r="AW215" s="226"/>
      <c r="AX215" s="226"/>
      <c r="AY215" s="226"/>
      <c r="AZ215" s="226"/>
      <c r="BA215" s="226"/>
      <c r="BB215" s="226"/>
      <c r="BC215" s="226"/>
      <c r="BD215" s="226"/>
      <c r="BE215" s="226"/>
      <c r="BF215" s="226"/>
      <c r="BG215" s="226"/>
      <c r="BH215" s="226"/>
      <c r="BI215" s="226"/>
      <c r="BJ215" s="226"/>
      <c r="BK215" s="226"/>
      <c r="BL215" s="226"/>
      <c r="BM215" s="226"/>
      <c r="BN215" s="226"/>
      <c r="BO215" s="226"/>
      <c r="BP215" s="226"/>
      <c r="BQ215" s="226"/>
      <c r="BR215" s="226"/>
      <c r="BS215" s="226"/>
      <c r="BT215" s="226"/>
      <c r="BU215" s="226"/>
      <c r="BV215" s="226"/>
      <c r="BW215" s="226"/>
      <c r="BX215" s="226"/>
      <c r="BY215" s="226"/>
      <c r="BZ215" s="226"/>
      <c r="CA215" s="226"/>
      <c r="CB215" s="226"/>
      <c r="CC215" s="235"/>
    </row>
    <row r="216" spans="1:81" s="233" customFormat="1" hidden="1">
      <c r="A216" s="539"/>
      <c r="B216" s="582"/>
      <c r="C216" s="292">
        <v>2020</v>
      </c>
      <c r="D216" s="247">
        <f t="shared" si="94"/>
        <v>0</v>
      </c>
      <c r="E216" s="247"/>
      <c r="F216" s="247"/>
      <c r="G216" s="247"/>
      <c r="H216" s="247"/>
      <c r="I216" s="247"/>
      <c r="J216" s="240"/>
      <c r="L216" s="241"/>
      <c r="M216" s="242"/>
      <c r="N216" s="226"/>
      <c r="O216" s="226"/>
      <c r="P216" s="226"/>
      <c r="Q216" s="226"/>
      <c r="R216" s="226"/>
      <c r="S216" s="226"/>
      <c r="T216" s="226"/>
      <c r="U216" s="226"/>
      <c r="V216" s="226"/>
      <c r="W216" s="226"/>
      <c r="X216" s="226"/>
      <c r="Y216" s="226"/>
      <c r="Z216" s="226"/>
      <c r="AA216" s="226"/>
      <c r="AB216" s="226"/>
      <c r="AC216" s="226"/>
      <c r="AD216" s="226"/>
      <c r="AE216" s="226"/>
      <c r="AF216" s="226"/>
      <c r="AG216" s="226"/>
      <c r="AH216" s="226"/>
      <c r="AI216" s="226"/>
      <c r="AJ216" s="226"/>
      <c r="AK216" s="226"/>
      <c r="AL216" s="226"/>
      <c r="AM216" s="226"/>
      <c r="AN216" s="226"/>
      <c r="AO216" s="226"/>
      <c r="AP216" s="226"/>
      <c r="AQ216" s="226"/>
      <c r="AR216" s="226"/>
      <c r="AS216" s="226"/>
      <c r="AT216" s="226"/>
      <c r="AU216" s="226"/>
      <c r="AV216" s="226"/>
      <c r="AW216" s="226"/>
      <c r="AX216" s="226"/>
      <c r="AY216" s="226"/>
      <c r="AZ216" s="226"/>
      <c r="BA216" s="226"/>
      <c r="BB216" s="226"/>
      <c r="BC216" s="226"/>
      <c r="BD216" s="226"/>
      <c r="BE216" s="226"/>
      <c r="BF216" s="226"/>
      <c r="BG216" s="226"/>
      <c r="BH216" s="226"/>
      <c r="BI216" s="226"/>
      <c r="BJ216" s="226"/>
      <c r="BK216" s="226"/>
      <c r="BL216" s="226"/>
      <c r="BM216" s="226"/>
      <c r="BN216" s="226"/>
      <c r="BO216" s="226"/>
      <c r="BP216" s="226"/>
      <c r="BQ216" s="226"/>
      <c r="BR216" s="226"/>
      <c r="BS216" s="226"/>
      <c r="BT216" s="226"/>
      <c r="BU216" s="226"/>
      <c r="BV216" s="226"/>
      <c r="BW216" s="226"/>
      <c r="BX216" s="226"/>
      <c r="BY216" s="226"/>
      <c r="BZ216" s="226"/>
      <c r="CA216" s="226"/>
      <c r="CB216" s="226"/>
      <c r="CC216" s="235"/>
    </row>
    <row r="217" spans="1:81" s="233" customFormat="1">
      <c r="A217" s="536" t="s">
        <v>689</v>
      </c>
      <c r="B217" s="579" t="s">
        <v>830</v>
      </c>
      <c r="C217" s="238" t="s">
        <v>19</v>
      </c>
      <c r="D217" s="247">
        <f>D218+D219+D220+D221+D222</f>
        <v>0.11534</v>
      </c>
      <c r="E217" s="247">
        <f t="shared" ref="E217:I217" si="95">E218+E219+E220+E221+E222</f>
        <v>0.11534</v>
      </c>
      <c r="F217" s="247">
        <f t="shared" si="95"/>
        <v>0</v>
      </c>
      <c r="G217" s="247">
        <f t="shared" si="95"/>
        <v>0</v>
      </c>
      <c r="H217" s="247">
        <f t="shared" si="95"/>
        <v>0</v>
      </c>
      <c r="I217" s="247">
        <f t="shared" si="95"/>
        <v>0</v>
      </c>
      <c r="J217" s="240"/>
      <c r="L217" s="241">
        <f t="shared" si="64"/>
        <v>0.11534</v>
      </c>
      <c r="M217" s="242">
        <f t="shared" si="65"/>
        <v>0.11534</v>
      </c>
      <c r="N217" s="226"/>
      <c r="O217" s="226"/>
      <c r="P217" s="226"/>
      <c r="Q217" s="226"/>
      <c r="R217" s="226"/>
      <c r="S217" s="226"/>
      <c r="T217" s="226"/>
      <c r="U217" s="226"/>
      <c r="V217" s="226"/>
      <c r="W217" s="226"/>
      <c r="X217" s="226"/>
      <c r="Y217" s="226"/>
      <c r="Z217" s="226"/>
      <c r="AA217" s="226"/>
      <c r="AB217" s="226"/>
      <c r="AC217" s="226"/>
      <c r="AD217" s="226"/>
      <c r="AE217" s="226"/>
      <c r="AF217" s="226"/>
      <c r="AG217" s="226"/>
      <c r="AH217" s="226"/>
      <c r="AI217" s="226"/>
      <c r="AJ217" s="226"/>
      <c r="AK217" s="226"/>
      <c r="AL217" s="226"/>
      <c r="AM217" s="226"/>
      <c r="AN217" s="226"/>
      <c r="AO217" s="226"/>
      <c r="AP217" s="226"/>
      <c r="AQ217" s="226"/>
      <c r="AR217" s="226"/>
      <c r="AS217" s="226"/>
      <c r="AT217" s="226"/>
      <c r="AU217" s="226"/>
      <c r="AV217" s="226"/>
      <c r="AW217" s="226"/>
      <c r="AX217" s="226"/>
      <c r="AY217" s="226"/>
      <c r="AZ217" s="226"/>
      <c r="BA217" s="226"/>
      <c r="BB217" s="226"/>
      <c r="BC217" s="226"/>
      <c r="BD217" s="226"/>
      <c r="BE217" s="226"/>
      <c r="BF217" s="226"/>
      <c r="BG217" s="226"/>
      <c r="BH217" s="226"/>
      <c r="BI217" s="226"/>
      <c r="BJ217" s="226"/>
      <c r="BK217" s="226"/>
      <c r="BL217" s="226"/>
      <c r="BM217" s="226"/>
      <c r="BN217" s="226"/>
      <c r="BO217" s="226"/>
      <c r="BP217" s="226"/>
      <c r="BQ217" s="226"/>
      <c r="BR217" s="226"/>
      <c r="BS217" s="226"/>
      <c r="BT217" s="226"/>
      <c r="BU217" s="226"/>
      <c r="BV217" s="226"/>
      <c r="BW217" s="226"/>
      <c r="BX217" s="226"/>
      <c r="BY217" s="226"/>
      <c r="BZ217" s="226"/>
      <c r="CA217" s="226"/>
      <c r="CB217" s="226"/>
      <c r="CC217" s="235"/>
    </row>
    <row r="218" spans="1:81" s="233" customFormat="1" ht="31.5" customHeight="1">
      <c r="A218" s="537"/>
      <c r="B218" s="580"/>
      <c r="C218" s="236">
        <v>2016</v>
      </c>
      <c r="D218" s="247">
        <f>E218+F218+G218+H218+I218</f>
        <v>0.11534</v>
      </c>
      <c r="E218" s="247">
        <v>0.11534</v>
      </c>
      <c r="F218" s="247">
        <v>0</v>
      </c>
      <c r="G218" s="247">
        <v>0</v>
      </c>
      <c r="H218" s="247">
        <v>0</v>
      </c>
      <c r="I218" s="247">
        <v>0</v>
      </c>
      <c r="J218" s="240"/>
      <c r="L218" s="241">
        <f t="shared" si="64"/>
        <v>0.11534</v>
      </c>
      <c r="M218" s="242">
        <f t="shared" si="65"/>
        <v>0.11534</v>
      </c>
      <c r="N218" s="226"/>
      <c r="O218" s="226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  <c r="Z218" s="226"/>
      <c r="AA218" s="226"/>
      <c r="AB218" s="226"/>
      <c r="AC218" s="226"/>
      <c r="AD218" s="226"/>
      <c r="AE218" s="226"/>
      <c r="AF218" s="226"/>
      <c r="AG218" s="226"/>
      <c r="AH218" s="226"/>
      <c r="AI218" s="226"/>
      <c r="AJ218" s="226"/>
      <c r="AK218" s="226"/>
      <c r="AL218" s="226"/>
      <c r="AM218" s="226"/>
      <c r="AN218" s="226"/>
      <c r="AO218" s="226"/>
      <c r="AP218" s="226"/>
      <c r="AQ218" s="226"/>
      <c r="AR218" s="226"/>
      <c r="AS218" s="226"/>
      <c r="AT218" s="226"/>
      <c r="AU218" s="226"/>
      <c r="AV218" s="226"/>
      <c r="AW218" s="226"/>
      <c r="AX218" s="226"/>
      <c r="AY218" s="226"/>
      <c r="AZ218" s="226"/>
      <c r="BA218" s="226"/>
      <c r="BB218" s="226"/>
      <c r="BC218" s="226"/>
      <c r="BD218" s="226"/>
      <c r="BE218" s="226"/>
      <c r="BF218" s="226"/>
      <c r="BG218" s="226"/>
      <c r="BH218" s="226"/>
      <c r="BI218" s="226"/>
      <c r="BJ218" s="226"/>
      <c r="BK218" s="226"/>
      <c r="BL218" s="226"/>
      <c r="BM218" s="226"/>
      <c r="BN218" s="226"/>
      <c r="BO218" s="226"/>
      <c r="BP218" s="226"/>
      <c r="BQ218" s="226"/>
      <c r="BR218" s="226"/>
      <c r="BS218" s="226"/>
      <c r="BT218" s="226"/>
      <c r="BU218" s="226"/>
      <c r="BV218" s="226"/>
      <c r="BW218" s="226"/>
      <c r="BX218" s="226"/>
      <c r="BY218" s="226"/>
      <c r="BZ218" s="226"/>
      <c r="CA218" s="226"/>
      <c r="CB218" s="226"/>
      <c r="CC218" s="235"/>
    </row>
    <row r="219" spans="1:81" s="233" customFormat="1" ht="18.75" hidden="1" customHeight="1">
      <c r="A219" s="537"/>
      <c r="B219" s="580"/>
      <c r="C219" s="236">
        <v>2017</v>
      </c>
      <c r="D219" s="247">
        <f>E219+F219+G219+H219+I219</f>
        <v>0</v>
      </c>
      <c r="E219" s="247">
        <v>0</v>
      </c>
      <c r="F219" s="247">
        <v>0</v>
      </c>
      <c r="G219" s="247">
        <v>0</v>
      </c>
      <c r="H219" s="247">
        <v>0</v>
      </c>
      <c r="I219" s="247">
        <v>0</v>
      </c>
      <c r="J219" s="240"/>
      <c r="L219" s="241">
        <f t="shared" si="64"/>
        <v>0</v>
      </c>
      <c r="M219" s="242">
        <f t="shared" si="65"/>
        <v>0</v>
      </c>
      <c r="N219" s="226"/>
      <c r="O219" s="226"/>
      <c r="P219" s="226"/>
      <c r="Q219" s="226"/>
      <c r="R219" s="226"/>
      <c r="S219" s="226"/>
      <c r="T219" s="226"/>
      <c r="U219" s="226"/>
      <c r="V219" s="226"/>
      <c r="W219" s="226"/>
      <c r="X219" s="226"/>
      <c r="Y219" s="226"/>
      <c r="Z219" s="226"/>
      <c r="AA219" s="226"/>
      <c r="AB219" s="226"/>
      <c r="AC219" s="226"/>
      <c r="AD219" s="226"/>
      <c r="AE219" s="226"/>
      <c r="AF219" s="226"/>
      <c r="AG219" s="226"/>
      <c r="AH219" s="226"/>
      <c r="AI219" s="226"/>
      <c r="AJ219" s="226"/>
      <c r="AK219" s="226"/>
      <c r="AL219" s="226"/>
      <c r="AM219" s="226"/>
      <c r="AN219" s="226"/>
      <c r="AO219" s="226"/>
      <c r="AP219" s="226"/>
      <c r="AQ219" s="226"/>
      <c r="AR219" s="226"/>
      <c r="AS219" s="226"/>
      <c r="AT219" s="226"/>
      <c r="AU219" s="226"/>
      <c r="AV219" s="226"/>
      <c r="AW219" s="226"/>
      <c r="AX219" s="226"/>
      <c r="AY219" s="226"/>
      <c r="AZ219" s="226"/>
      <c r="BA219" s="226"/>
      <c r="BB219" s="226"/>
      <c r="BC219" s="226"/>
      <c r="BD219" s="226"/>
      <c r="BE219" s="226"/>
      <c r="BF219" s="226"/>
      <c r="BG219" s="226"/>
      <c r="BH219" s="226"/>
      <c r="BI219" s="226"/>
      <c r="BJ219" s="226"/>
      <c r="BK219" s="226"/>
      <c r="BL219" s="226"/>
      <c r="BM219" s="226"/>
      <c r="BN219" s="226"/>
      <c r="BO219" s="226"/>
      <c r="BP219" s="226"/>
      <c r="BQ219" s="226"/>
      <c r="BR219" s="226"/>
      <c r="BS219" s="226"/>
      <c r="BT219" s="226"/>
      <c r="BU219" s="226"/>
      <c r="BV219" s="226"/>
      <c r="BW219" s="226"/>
      <c r="BX219" s="226"/>
      <c r="BY219" s="226"/>
      <c r="BZ219" s="226"/>
      <c r="CA219" s="226"/>
      <c r="CB219" s="226"/>
      <c r="CC219" s="235"/>
    </row>
    <row r="220" spans="1:81" s="233" customFormat="1" ht="18.75" hidden="1" customHeight="1">
      <c r="A220" s="538"/>
      <c r="B220" s="581"/>
      <c r="C220" s="292">
        <v>2018</v>
      </c>
      <c r="D220" s="247">
        <f t="shared" ref="D220:D222" si="96">E220+F220+G220+H220+I220</f>
        <v>0</v>
      </c>
      <c r="E220" s="247"/>
      <c r="F220" s="247"/>
      <c r="G220" s="247"/>
      <c r="H220" s="247"/>
      <c r="I220" s="247"/>
      <c r="J220" s="240"/>
      <c r="L220" s="241"/>
      <c r="M220" s="242"/>
      <c r="N220" s="226"/>
      <c r="O220" s="226"/>
      <c r="P220" s="226"/>
      <c r="Q220" s="226"/>
      <c r="R220" s="226"/>
      <c r="S220" s="226"/>
      <c r="T220" s="226"/>
      <c r="U220" s="226"/>
      <c r="V220" s="226"/>
      <c r="W220" s="226"/>
      <c r="X220" s="226"/>
      <c r="Y220" s="226"/>
      <c r="Z220" s="226"/>
      <c r="AA220" s="226"/>
      <c r="AB220" s="226"/>
      <c r="AC220" s="226"/>
      <c r="AD220" s="226"/>
      <c r="AE220" s="226"/>
      <c r="AF220" s="226"/>
      <c r="AG220" s="226"/>
      <c r="AH220" s="226"/>
      <c r="AI220" s="226"/>
      <c r="AJ220" s="226"/>
      <c r="AK220" s="226"/>
      <c r="AL220" s="226"/>
      <c r="AM220" s="226"/>
      <c r="AN220" s="226"/>
      <c r="AO220" s="226"/>
      <c r="AP220" s="226"/>
      <c r="AQ220" s="226"/>
      <c r="AR220" s="226"/>
      <c r="AS220" s="226"/>
      <c r="AT220" s="226"/>
      <c r="AU220" s="226"/>
      <c r="AV220" s="226"/>
      <c r="AW220" s="226"/>
      <c r="AX220" s="226"/>
      <c r="AY220" s="226"/>
      <c r="AZ220" s="226"/>
      <c r="BA220" s="226"/>
      <c r="BB220" s="226"/>
      <c r="BC220" s="226"/>
      <c r="BD220" s="226"/>
      <c r="BE220" s="226"/>
      <c r="BF220" s="226"/>
      <c r="BG220" s="226"/>
      <c r="BH220" s="226"/>
      <c r="BI220" s="226"/>
      <c r="BJ220" s="226"/>
      <c r="BK220" s="226"/>
      <c r="BL220" s="226"/>
      <c r="BM220" s="226"/>
      <c r="BN220" s="226"/>
      <c r="BO220" s="226"/>
      <c r="BP220" s="226"/>
      <c r="BQ220" s="226"/>
      <c r="BR220" s="226"/>
      <c r="BS220" s="226"/>
      <c r="BT220" s="226"/>
      <c r="BU220" s="226"/>
      <c r="BV220" s="226"/>
      <c r="BW220" s="226"/>
      <c r="BX220" s="226"/>
      <c r="BY220" s="226"/>
      <c r="BZ220" s="226"/>
      <c r="CA220" s="226"/>
      <c r="CB220" s="226"/>
      <c r="CC220" s="235"/>
    </row>
    <row r="221" spans="1:81" s="233" customFormat="1" ht="18.75" hidden="1" customHeight="1">
      <c r="A221" s="538"/>
      <c r="B221" s="581"/>
      <c r="C221" s="292">
        <v>2019</v>
      </c>
      <c r="D221" s="247">
        <f t="shared" si="96"/>
        <v>0</v>
      </c>
      <c r="E221" s="247"/>
      <c r="F221" s="247"/>
      <c r="G221" s="247"/>
      <c r="H221" s="247"/>
      <c r="I221" s="247"/>
      <c r="J221" s="240"/>
      <c r="L221" s="241"/>
      <c r="M221" s="242"/>
      <c r="N221" s="226"/>
      <c r="O221" s="226"/>
      <c r="P221" s="226"/>
      <c r="Q221" s="226"/>
      <c r="R221" s="226"/>
      <c r="S221" s="226"/>
      <c r="T221" s="226"/>
      <c r="U221" s="226"/>
      <c r="V221" s="226"/>
      <c r="W221" s="226"/>
      <c r="X221" s="226"/>
      <c r="Y221" s="226"/>
      <c r="Z221" s="226"/>
      <c r="AA221" s="226"/>
      <c r="AB221" s="226"/>
      <c r="AC221" s="226"/>
      <c r="AD221" s="226"/>
      <c r="AE221" s="226"/>
      <c r="AF221" s="226"/>
      <c r="AG221" s="226"/>
      <c r="AH221" s="226"/>
      <c r="AI221" s="226"/>
      <c r="AJ221" s="226"/>
      <c r="AK221" s="226"/>
      <c r="AL221" s="226"/>
      <c r="AM221" s="226"/>
      <c r="AN221" s="226"/>
      <c r="AO221" s="226"/>
      <c r="AP221" s="226"/>
      <c r="AQ221" s="226"/>
      <c r="AR221" s="226"/>
      <c r="AS221" s="226"/>
      <c r="AT221" s="226"/>
      <c r="AU221" s="226"/>
      <c r="AV221" s="226"/>
      <c r="AW221" s="226"/>
      <c r="AX221" s="226"/>
      <c r="AY221" s="226"/>
      <c r="AZ221" s="226"/>
      <c r="BA221" s="226"/>
      <c r="BB221" s="226"/>
      <c r="BC221" s="226"/>
      <c r="BD221" s="226"/>
      <c r="BE221" s="226"/>
      <c r="BF221" s="226"/>
      <c r="BG221" s="226"/>
      <c r="BH221" s="226"/>
      <c r="BI221" s="226"/>
      <c r="BJ221" s="226"/>
      <c r="BK221" s="226"/>
      <c r="BL221" s="226"/>
      <c r="BM221" s="226"/>
      <c r="BN221" s="226"/>
      <c r="BO221" s="226"/>
      <c r="BP221" s="226"/>
      <c r="BQ221" s="226"/>
      <c r="BR221" s="226"/>
      <c r="BS221" s="226"/>
      <c r="BT221" s="226"/>
      <c r="BU221" s="226"/>
      <c r="BV221" s="226"/>
      <c r="BW221" s="226"/>
      <c r="BX221" s="226"/>
      <c r="BY221" s="226"/>
      <c r="BZ221" s="226"/>
      <c r="CA221" s="226"/>
      <c r="CB221" s="226"/>
      <c r="CC221" s="235"/>
    </row>
    <row r="222" spans="1:81" s="233" customFormat="1" ht="18.75" hidden="1" customHeight="1">
      <c r="A222" s="539"/>
      <c r="B222" s="582"/>
      <c r="C222" s="292">
        <v>2020</v>
      </c>
      <c r="D222" s="247">
        <f t="shared" si="96"/>
        <v>0</v>
      </c>
      <c r="E222" s="247"/>
      <c r="F222" s="247"/>
      <c r="G222" s="247"/>
      <c r="H222" s="247"/>
      <c r="I222" s="247"/>
      <c r="J222" s="240"/>
      <c r="L222" s="241"/>
      <c r="M222" s="242"/>
      <c r="N222" s="226"/>
      <c r="O222" s="226"/>
      <c r="P222" s="226"/>
      <c r="Q222" s="226"/>
      <c r="R222" s="226"/>
      <c r="S222" s="226"/>
      <c r="T222" s="226"/>
      <c r="U222" s="226"/>
      <c r="V222" s="226"/>
      <c r="W222" s="226"/>
      <c r="X222" s="226"/>
      <c r="Y222" s="226"/>
      <c r="Z222" s="226"/>
      <c r="AA222" s="226"/>
      <c r="AB222" s="226"/>
      <c r="AC222" s="226"/>
      <c r="AD222" s="226"/>
      <c r="AE222" s="226"/>
      <c r="AF222" s="226"/>
      <c r="AG222" s="226"/>
      <c r="AH222" s="226"/>
      <c r="AI222" s="226"/>
      <c r="AJ222" s="226"/>
      <c r="AK222" s="226"/>
      <c r="AL222" s="226"/>
      <c r="AM222" s="226"/>
      <c r="AN222" s="226"/>
      <c r="AO222" s="226"/>
      <c r="AP222" s="226"/>
      <c r="AQ222" s="226"/>
      <c r="AR222" s="226"/>
      <c r="AS222" s="226"/>
      <c r="AT222" s="226"/>
      <c r="AU222" s="226"/>
      <c r="AV222" s="226"/>
      <c r="AW222" s="226"/>
      <c r="AX222" s="226"/>
      <c r="AY222" s="226"/>
      <c r="AZ222" s="226"/>
      <c r="BA222" s="226"/>
      <c r="BB222" s="226"/>
      <c r="BC222" s="226"/>
      <c r="BD222" s="226"/>
      <c r="BE222" s="226"/>
      <c r="BF222" s="226"/>
      <c r="BG222" s="226"/>
      <c r="BH222" s="226"/>
      <c r="BI222" s="226"/>
      <c r="BJ222" s="226"/>
      <c r="BK222" s="226"/>
      <c r="BL222" s="226"/>
      <c r="BM222" s="226"/>
      <c r="BN222" s="226"/>
      <c r="BO222" s="226"/>
      <c r="BP222" s="226"/>
      <c r="BQ222" s="226"/>
      <c r="BR222" s="226"/>
      <c r="BS222" s="226"/>
      <c r="BT222" s="226"/>
      <c r="BU222" s="226"/>
      <c r="BV222" s="226"/>
      <c r="BW222" s="226"/>
      <c r="BX222" s="226"/>
      <c r="BY222" s="226"/>
      <c r="BZ222" s="226"/>
      <c r="CA222" s="226"/>
      <c r="CB222" s="226"/>
      <c r="CC222" s="235"/>
    </row>
    <row r="223" spans="1:81" s="233" customFormat="1" ht="15.75" customHeight="1">
      <c r="A223" s="536" t="s">
        <v>690</v>
      </c>
      <c r="B223" s="579" t="s">
        <v>831</v>
      </c>
      <c r="C223" s="238" t="s">
        <v>19</v>
      </c>
      <c r="D223" s="247">
        <f>D224+D225+D226+D227+D228</f>
        <v>91.068000000000012</v>
      </c>
      <c r="E223" s="247">
        <f t="shared" ref="E223:I223" si="97">E224+E225+E226+E227+E228</f>
        <v>0.51390000000000002</v>
      </c>
      <c r="F223" s="247">
        <f t="shared" si="97"/>
        <v>0</v>
      </c>
      <c r="G223" s="247">
        <f t="shared" si="97"/>
        <v>90.554100000000005</v>
      </c>
      <c r="H223" s="247">
        <f t="shared" si="97"/>
        <v>0</v>
      </c>
      <c r="I223" s="247">
        <f t="shared" si="97"/>
        <v>0</v>
      </c>
      <c r="J223" s="240"/>
      <c r="L223" s="241">
        <f t="shared" si="64"/>
        <v>91.068000000000012</v>
      </c>
      <c r="M223" s="242">
        <f t="shared" si="65"/>
        <v>91.068000000000012</v>
      </c>
      <c r="N223" s="226"/>
      <c r="O223" s="226"/>
      <c r="P223" s="226"/>
      <c r="Q223" s="226"/>
      <c r="R223" s="226"/>
      <c r="S223" s="226"/>
      <c r="T223" s="226"/>
      <c r="U223" s="226"/>
      <c r="V223" s="226"/>
      <c r="W223" s="226"/>
      <c r="X223" s="226"/>
      <c r="Y223" s="226"/>
      <c r="Z223" s="226"/>
      <c r="AA223" s="226"/>
      <c r="AB223" s="226"/>
      <c r="AC223" s="226"/>
      <c r="AD223" s="226"/>
      <c r="AE223" s="226"/>
      <c r="AF223" s="226"/>
      <c r="AG223" s="226"/>
      <c r="AH223" s="226"/>
      <c r="AI223" s="226"/>
      <c r="AJ223" s="226"/>
      <c r="AK223" s="226"/>
      <c r="AL223" s="226"/>
      <c r="AM223" s="226"/>
      <c r="AN223" s="226"/>
      <c r="AO223" s="226"/>
      <c r="AP223" s="226"/>
      <c r="AQ223" s="226"/>
      <c r="AR223" s="226"/>
      <c r="AS223" s="226"/>
      <c r="AT223" s="226"/>
      <c r="AU223" s="226"/>
      <c r="AV223" s="226"/>
      <c r="AW223" s="226"/>
      <c r="AX223" s="226"/>
      <c r="AY223" s="226"/>
      <c r="AZ223" s="226"/>
      <c r="BA223" s="226"/>
      <c r="BB223" s="226"/>
      <c r="BC223" s="226"/>
      <c r="BD223" s="226"/>
      <c r="BE223" s="226"/>
      <c r="BF223" s="226"/>
      <c r="BG223" s="226"/>
      <c r="BH223" s="226"/>
      <c r="BI223" s="226"/>
      <c r="BJ223" s="226"/>
      <c r="BK223" s="226"/>
      <c r="BL223" s="226"/>
      <c r="BM223" s="226"/>
      <c r="BN223" s="226"/>
      <c r="BO223" s="226"/>
      <c r="BP223" s="226"/>
      <c r="BQ223" s="226"/>
      <c r="BR223" s="226"/>
      <c r="BS223" s="226"/>
      <c r="BT223" s="226"/>
      <c r="BU223" s="226"/>
      <c r="BV223" s="226"/>
      <c r="BW223" s="226"/>
      <c r="BX223" s="226"/>
      <c r="BY223" s="226"/>
      <c r="BZ223" s="226"/>
      <c r="CA223" s="226"/>
      <c r="CB223" s="226"/>
      <c r="CC223" s="235"/>
    </row>
    <row r="224" spans="1:81" s="233" customFormat="1">
      <c r="A224" s="537"/>
      <c r="B224" s="580"/>
      <c r="C224" s="236">
        <v>2016</v>
      </c>
      <c r="D224" s="247">
        <f>E224+F224+G224+H224+I224</f>
        <v>91.068000000000012</v>
      </c>
      <c r="E224" s="150">
        <v>0.51390000000000002</v>
      </c>
      <c r="F224" s="150">
        <v>0</v>
      </c>
      <c r="G224" s="150">
        <v>90.554100000000005</v>
      </c>
      <c r="H224" s="247">
        <v>0</v>
      </c>
      <c r="I224" s="247">
        <v>0</v>
      </c>
      <c r="J224" s="240"/>
      <c r="L224" s="241">
        <f t="shared" si="64"/>
        <v>91.068000000000012</v>
      </c>
      <c r="M224" s="242">
        <f t="shared" si="65"/>
        <v>91.068000000000012</v>
      </c>
      <c r="N224" s="226"/>
      <c r="O224" s="226"/>
      <c r="P224" s="226"/>
      <c r="Q224" s="226"/>
      <c r="R224" s="226"/>
      <c r="S224" s="226"/>
      <c r="T224" s="226"/>
      <c r="U224" s="226"/>
      <c r="V224" s="226"/>
      <c r="W224" s="226"/>
      <c r="X224" s="226"/>
      <c r="Y224" s="226"/>
      <c r="Z224" s="226"/>
      <c r="AA224" s="226"/>
      <c r="AB224" s="226"/>
      <c r="AC224" s="226"/>
      <c r="AD224" s="226"/>
      <c r="AE224" s="226"/>
      <c r="AF224" s="226"/>
      <c r="AG224" s="226"/>
      <c r="AH224" s="226"/>
      <c r="AI224" s="226"/>
      <c r="AJ224" s="226"/>
      <c r="AK224" s="226"/>
      <c r="AL224" s="226"/>
      <c r="AM224" s="226"/>
      <c r="AN224" s="226"/>
      <c r="AO224" s="226"/>
      <c r="AP224" s="226"/>
      <c r="AQ224" s="226"/>
      <c r="AR224" s="226"/>
      <c r="AS224" s="226"/>
      <c r="AT224" s="226"/>
      <c r="AU224" s="226"/>
      <c r="AV224" s="226"/>
      <c r="AW224" s="226"/>
      <c r="AX224" s="226"/>
      <c r="AY224" s="226"/>
      <c r="AZ224" s="226"/>
      <c r="BA224" s="226"/>
      <c r="BB224" s="226"/>
      <c r="BC224" s="226"/>
      <c r="BD224" s="226"/>
      <c r="BE224" s="226"/>
      <c r="BF224" s="226"/>
      <c r="BG224" s="226"/>
      <c r="BH224" s="226"/>
      <c r="BI224" s="226"/>
      <c r="BJ224" s="226"/>
      <c r="BK224" s="226"/>
      <c r="BL224" s="226"/>
      <c r="BM224" s="226"/>
      <c r="BN224" s="226"/>
      <c r="BO224" s="226"/>
      <c r="BP224" s="226"/>
      <c r="BQ224" s="226"/>
      <c r="BR224" s="226"/>
      <c r="BS224" s="226"/>
      <c r="BT224" s="226"/>
      <c r="BU224" s="226"/>
      <c r="BV224" s="226"/>
      <c r="BW224" s="226"/>
      <c r="BX224" s="226"/>
      <c r="BY224" s="226"/>
      <c r="BZ224" s="226"/>
      <c r="CA224" s="226"/>
      <c r="CB224" s="226"/>
      <c r="CC224" s="235"/>
    </row>
    <row r="225" spans="1:81" s="233" customFormat="1" hidden="1">
      <c r="A225" s="537"/>
      <c r="B225" s="580"/>
      <c r="C225" s="236">
        <v>2017</v>
      </c>
      <c r="D225" s="247">
        <f>E225+F225+G225+H225+I225</f>
        <v>0</v>
      </c>
      <c r="E225" s="150">
        <v>0</v>
      </c>
      <c r="F225" s="150">
        <v>0</v>
      </c>
      <c r="G225" s="150">
        <v>0</v>
      </c>
      <c r="H225" s="247">
        <v>0</v>
      </c>
      <c r="I225" s="247">
        <v>0</v>
      </c>
      <c r="J225" s="240"/>
      <c r="L225" s="241">
        <f t="shared" si="64"/>
        <v>0</v>
      </c>
      <c r="M225" s="242">
        <f t="shared" si="65"/>
        <v>0</v>
      </c>
      <c r="N225" s="226"/>
      <c r="O225" s="226"/>
      <c r="P225" s="226"/>
      <c r="Q225" s="226"/>
      <c r="R225" s="226"/>
      <c r="S225" s="226"/>
      <c r="T225" s="226"/>
      <c r="U225" s="226"/>
      <c r="V225" s="226"/>
      <c r="W225" s="226"/>
      <c r="X225" s="226"/>
      <c r="Y225" s="226"/>
      <c r="Z225" s="226"/>
      <c r="AA225" s="226"/>
      <c r="AB225" s="226"/>
      <c r="AC225" s="226"/>
      <c r="AD225" s="226"/>
      <c r="AE225" s="226"/>
      <c r="AF225" s="226"/>
      <c r="AG225" s="226"/>
      <c r="AH225" s="226"/>
      <c r="AI225" s="226"/>
      <c r="AJ225" s="226"/>
      <c r="AK225" s="226"/>
      <c r="AL225" s="226"/>
      <c r="AM225" s="226"/>
      <c r="AN225" s="226"/>
      <c r="AO225" s="226"/>
      <c r="AP225" s="226"/>
      <c r="AQ225" s="226"/>
      <c r="AR225" s="226"/>
      <c r="AS225" s="226"/>
      <c r="AT225" s="226"/>
      <c r="AU225" s="226"/>
      <c r="AV225" s="226"/>
      <c r="AW225" s="226"/>
      <c r="AX225" s="226"/>
      <c r="AY225" s="226"/>
      <c r="AZ225" s="226"/>
      <c r="BA225" s="226"/>
      <c r="BB225" s="226"/>
      <c r="BC225" s="226"/>
      <c r="BD225" s="226"/>
      <c r="BE225" s="226"/>
      <c r="BF225" s="226"/>
      <c r="BG225" s="226"/>
      <c r="BH225" s="226"/>
      <c r="BI225" s="226"/>
      <c r="BJ225" s="226"/>
      <c r="BK225" s="226"/>
      <c r="BL225" s="226"/>
      <c r="BM225" s="226"/>
      <c r="BN225" s="226"/>
      <c r="BO225" s="226"/>
      <c r="BP225" s="226"/>
      <c r="BQ225" s="226"/>
      <c r="BR225" s="226"/>
      <c r="BS225" s="226"/>
      <c r="BT225" s="226"/>
      <c r="BU225" s="226"/>
      <c r="BV225" s="226"/>
      <c r="BW225" s="226"/>
      <c r="BX225" s="226"/>
      <c r="BY225" s="226"/>
      <c r="BZ225" s="226"/>
      <c r="CA225" s="226"/>
      <c r="CB225" s="226"/>
      <c r="CC225" s="235"/>
    </row>
    <row r="226" spans="1:81" s="233" customFormat="1" hidden="1">
      <c r="A226" s="538"/>
      <c r="B226" s="581"/>
      <c r="C226" s="292">
        <v>2018</v>
      </c>
      <c r="D226" s="247">
        <f t="shared" ref="D226:D228" si="98">E226+F226+G226+H226+I226</f>
        <v>0</v>
      </c>
      <c r="E226" s="150"/>
      <c r="F226" s="150"/>
      <c r="G226" s="150"/>
      <c r="H226" s="247"/>
      <c r="I226" s="247"/>
      <c r="J226" s="240"/>
      <c r="L226" s="241"/>
      <c r="M226" s="242"/>
      <c r="N226" s="226"/>
      <c r="O226" s="226"/>
      <c r="P226" s="226"/>
      <c r="Q226" s="226"/>
      <c r="R226" s="226"/>
      <c r="S226" s="226"/>
      <c r="T226" s="226"/>
      <c r="U226" s="226"/>
      <c r="V226" s="226"/>
      <c r="W226" s="226"/>
      <c r="X226" s="226"/>
      <c r="Y226" s="226"/>
      <c r="Z226" s="226"/>
      <c r="AA226" s="226"/>
      <c r="AB226" s="226"/>
      <c r="AC226" s="226"/>
      <c r="AD226" s="226"/>
      <c r="AE226" s="226"/>
      <c r="AF226" s="226"/>
      <c r="AG226" s="226"/>
      <c r="AH226" s="226"/>
      <c r="AI226" s="226"/>
      <c r="AJ226" s="226"/>
      <c r="AK226" s="226"/>
      <c r="AL226" s="226"/>
      <c r="AM226" s="226"/>
      <c r="AN226" s="226"/>
      <c r="AO226" s="226"/>
      <c r="AP226" s="226"/>
      <c r="AQ226" s="226"/>
      <c r="AR226" s="226"/>
      <c r="AS226" s="226"/>
      <c r="AT226" s="226"/>
      <c r="AU226" s="226"/>
      <c r="AV226" s="226"/>
      <c r="AW226" s="226"/>
      <c r="AX226" s="226"/>
      <c r="AY226" s="226"/>
      <c r="AZ226" s="226"/>
      <c r="BA226" s="226"/>
      <c r="BB226" s="226"/>
      <c r="BC226" s="226"/>
      <c r="BD226" s="226"/>
      <c r="BE226" s="226"/>
      <c r="BF226" s="226"/>
      <c r="BG226" s="226"/>
      <c r="BH226" s="226"/>
      <c r="BI226" s="226"/>
      <c r="BJ226" s="226"/>
      <c r="BK226" s="226"/>
      <c r="BL226" s="226"/>
      <c r="BM226" s="226"/>
      <c r="BN226" s="226"/>
      <c r="BO226" s="226"/>
      <c r="BP226" s="226"/>
      <c r="BQ226" s="226"/>
      <c r="BR226" s="226"/>
      <c r="BS226" s="226"/>
      <c r="BT226" s="226"/>
      <c r="BU226" s="226"/>
      <c r="BV226" s="226"/>
      <c r="BW226" s="226"/>
      <c r="BX226" s="226"/>
      <c r="BY226" s="226"/>
      <c r="BZ226" s="226"/>
      <c r="CA226" s="226"/>
      <c r="CB226" s="226"/>
      <c r="CC226" s="235"/>
    </row>
    <row r="227" spans="1:81" s="233" customFormat="1" hidden="1">
      <c r="A227" s="538"/>
      <c r="B227" s="581"/>
      <c r="C227" s="292">
        <v>2019</v>
      </c>
      <c r="D227" s="247">
        <f t="shared" si="98"/>
        <v>0</v>
      </c>
      <c r="E227" s="150"/>
      <c r="F227" s="150"/>
      <c r="G227" s="150"/>
      <c r="H227" s="247"/>
      <c r="I227" s="247"/>
      <c r="J227" s="240"/>
      <c r="L227" s="241"/>
      <c r="M227" s="242"/>
      <c r="N227" s="226"/>
      <c r="O227" s="226"/>
      <c r="P227" s="226"/>
      <c r="Q227" s="226"/>
      <c r="R227" s="226"/>
      <c r="S227" s="226"/>
      <c r="T227" s="226"/>
      <c r="U227" s="226"/>
      <c r="V227" s="226"/>
      <c r="W227" s="226"/>
      <c r="X227" s="226"/>
      <c r="Y227" s="226"/>
      <c r="Z227" s="226"/>
      <c r="AA227" s="226"/>
      <c r="AB227" s="226"/>
      <c r="AC227" s="226"/>
      <c r="AD227" s="226"/>
      <c r="AE227" s="226"/>
      <c r="AF227" s="226"/>
      <c r="AG227" s="226"/>
      <c r="AH227" s="226"/>
      <c r="AI227" s="226"/>
      <c r="AJ227" s="226"/>
      <c r="AK227" s="226"/>
      <c r="AL227" s="226"/>
      <c r="AM227" s="226"/>
      <c r="AN227" s="226"/>
      <c r="AO227" s="226"/>
      <c r="AP227" s="226"/>
      <c r="AQ227" s="226"/>
      <c r="AR227" s="226"/>
      <c r="AS227" s="226"/>
      <c r="AT227" s="226"/>
      <c r="AU227" s="226"/>
      <c r="AV227" s="226"/>
      <c r="AW227" s="226"/>
      <c r="AX227" s="226"/>
      <c r="AY227" s="226"/>
      <c r="AZ227" s="226"/>
      <c r="BA227" s="226"/>
      <c r="BB227" s="226"/>
      <c r="BC227" s="226"/>
      <c r="BD227" s="226"/>
      <c r="BE227" s="226"/>
      <c r="BF227" s="226"/>
      <c r="BG227" s="226"/>
      <c r="BH227" s="226"/>
      <c r="BI227" s="226"/>
      <c r="BJ227" s="226"/>
      <c r="BK227" s="226"/>
      <c r="BL227" s="226"/>
      <c r="BM227" s="226"/>
      <c r="BN227" s="226"/>
      <c r="BO227" s="226"/>
      <c r="BP227" s="226"/>
      <c r="BQ227" s="226"/>
      <c r="BR227" s="226"/>
      <c r="BS227" s="226"/>
      <c r="BT227" s="226"/>
      <c r="BU227" s="226"/>
      <c r="BV227" s="226"/>
      <c r="BW227" s="226"/>
      <c r="BX227" s="226"/>
      <c r="BY227" s="226"/>
      <c r="BZ227" s="226"/>
      <c r="CA227" s="226"/>
      <c r="CB227" s="226"/>
      <c r="CC227" s="235"/>
    </row>
    <row r="228" spans="1:81" s="233" customFormat="1" hidden="1">
      <c r="A228" s="539"/>
      <c r="B228" s="582"/>
      <c r="C228" s="292">
        <v>2020</v>
      </c>
      <c r="D228" s="247">
        <f t="shared" si="98"/>
        <v>0</v>
      </c>
      <c r="E228" s="150"/>
      <c r="F228" s="150"/>
      <c r="G228" s="150"/>
      <c r="H228" s="247"/>
      <c r="I228" s="247"/>
      <c r="J228" s="240"/>
      <c r="L228" s="241"/>
      <c r="M228" s="242"/>
      <c r="N228" s="226"/>
      <c r="O228" s="226"/>
      <c r="P228" s="226"/>
      <c r="Q228" s="226"/>
      <c r="R228" s="226"/>
      <c r="S228" s="226"/>
      <c r="T228" s="226"/>
      <c r="U228" s="226"/>
      <c r="V228" s="226"/>
      <c r="W228" s="226"/>
      <c r="X228" s="226"/>
      <c r="Y228" s="226"/>
      <c r="Z228" s="226"/>
      <c r="AA228" s="226"/>
      <c r="AB228" s="226"/>
      <c r="AC228" s="226"/>
      <c r="AD228" s="226"/>
      <c r="AE228" s="226"/>
      <c r="AF228" s="226"/>
      <c r="AG228" s="226"/>
      <c r="AH228" s="226"/>
      <c r="AI228" s="226"/>
      <c r="AJ228" s="226"/>
      <c r="AK228" s="226"/>
      <c r="AL228" s="226"/>
      <c r="AM228" s="226"/>
      <c r="AN228" s="226"/>
      <c r="AO228" s="226"/>
      <c r="AP228" s="226"/>
      <c r="AQ228" s="226"/>
      <c r="AR228" s="226"/>
      <c r="AS228" s="226"/>
      <c r="AT228" s="226"/>
      <c r="AU228" s="226"/>
      <c r="AV228" s="226"/>
      <c r="AW228" s="226"/>
      <c r="AX228" s="226"/>
      <c r="AY228" s="226"/>
      <c r="AZ228" s="226"/>
      <c r="BA228" s="226"/>
      <c r="BB228" s="226"/>
      <c r="BC228" s="226"/>
      <c r="BD228" s="226"/>
      <c r="BE228" s="226"/>
      <c r="BF228" s="226"/>
      <c r="BG228" s="226"/>
      <c r="BH228" s="226"/>
      <c r="BI228" s="226"/>
      <c r="BJ228" s="226"/>
      <c r="BK228" s="226"/>
      <c r="BL228" s="226"/>
      <c r="BM228" s="226"/>
      <c r="BN228" s="226"/>
      <c r="BO228" s="226"/>
      <c r="BP228" s="226"/>
      <c r="BQ228" s="226"/>
      <c r="BR228" s="226"/>
      <c r="BS228" s="226"/>
      <c r="BT228" s="226"/>
      <c r="BU228" s="226"/>
      <c r="BV228" s="226"/>
      <c r="BW228" s="226"/>
      <c r="BX228" s="226"/>
      <c r="BY228" s="226"/>
      <c r="BZ228" s="226"/>
      <c r="CA228" s="226"/>
      <c r="CB228" s="226"/>
      <c r="CC228" s="235"/>
    </row>
    <row r="229" spans="1:81" s="245" customFormat="1">
      <c r="A229" s="556" t="s">
        <v>336</v>
      </c>
      <c r="B229" s="626" t="s">
        <v>337</v>
      </c>
      <c r="C229" s="238" t="s">
        <v>19</v>
      </c>
      <c r="D229" s="248">
        <f t="shared" ref="D229:I229" si="99">D230+D231</f>
        <v>259.4819</v>
      </c>
      <c r="E229" s="248">
        <f t="shared" si="99"/>
        <v>259.18090000000001</v>
      </c>
      <c r="F229" s="248">
        <f t="shared" si="99"/>
        <v>2.5999999999999999E-2</v>
      </c>
      <c r="G229" s="248">
        <f t="shared" si="99"/>
        <v>0.24559999999999998</v>
      </c>
      <c r="H229" s="248">
        <f t="shared" si="99"/>
        <v>0</v>
      </c>
      <c r="I229" s="248">
        <f t="shared" si="99"/>
        <v>2.9399999999999999E-2</v>
      </c>
      <c r="J229" s="240">
        <f t="shared" si="55"/>
        <v>259.48190000000005</v>
      </c>
      <c r="L229" s="241">
        <f t="shared" si="64"/>
        <v>259.4819</v>
      </c>
      <c r="M229" s="242">
        <f t="shared" si="65"/>
        <v>259.48190000000005</v>
      </c>
      <c r="N229" s="243"/>
      <c r="O229" s="243"/>
      <c r="P229" s="243"/>
      <c r="Q229" s="243"/>
      <c r="R229" s="243"/>
      <c r="S229" s="243"/>
      <c r="T229" s="243"/>
      <c r="U229" s="243"/>
      <c r="V229" s="243"/>
      <c r="W229" s="243"/>
      <c r="X229" s="243"/>
      <c r="Y229" s="243"/>
      <c r="Z229" s="243"/>
      <c r="AA229" s="243"/>
      <c r="AB229" s="243"/>
      <c r="AC229" s="243"/>
      <c r="AD229" s="243"/>
      <c r="AE229" s="243"/>
      <c r="AF229" s="243"/>
      <c r="AG229" s="243"/>
      <c r="AH229" s="243"/>
      <c r="AI229" s="243"/>
      <c r="AJ229" s="243"/>
      <c r="AK229" s="243"/>
      <c r="AL229" s="243"/>
      <c r="AM229" s="243"/>
      <c r="AN229" s="243"/>
      <c r="AO229" s="243"/>
      <c r="AP229" s="243"/>
      <c r="AQ229" s="243"/>
      <c r="AR229" s="243"/>
      <c r="AS229" s="243"/>
      <c r="AT229" s="243"/>
      <c r="AU229" s="243"/>
      <c r="AV229" s="243"/>
      <c r="AW229" s="243"/>
      <c r="AX229" s="243"/>
      <c r="AY229" s="243"/>
      <c r="AZ229" s="243"/>
      <c r="BA229" s="243"/>
      <c r="BB229" s="243"/>
      <c r="BC229" s="243"/>
      <c r="BD229" s="243"/>
      <c r="BE229" s="243"/>
      <c r="BF229" s="243"/>
      <c r="BG229" s="243"/>
      <c r="BH229" s="243"/>
      <c r="BI229" s="243"/>
      <c r="BJ229" s="243"/>
      <c r="BK229" s="243"/>
      <c r="BL229" s="243"/>
      <c r="BM229" s="243"/>
      <c r="BN229" s="243"/>
      <c r="BO229" s="243"/>
      <c r="BP229" s="243"/>
      <c r="BQ229" s="243"/>
      <c r="BR229" s="243"/>
      <c r="BS229" s="243"/>
      <c r="BT229" s="243"/>
      <c r="BU229" s="243"/>
      <c r="BV229" s="243"/>
      <c r="BW229" s="243"/>
      <c r="BX229" s="243"/>
      <c r="BY229" s="243"/>
      <c r="BZ229" s="243"/>
      <c r="CA229" s="243"/>
      <c r="CB229" s="243"/>
      <c r="CC229" s="244"/>
    </row>
    <row r="230" spans="1:81" s="245" customFormat="1">
      <c r="A230" s="557"/>
      <c r="B230" s="627"/>
      <c r="C230" s="238">
        <v>2016</v>
      </c>
      <c r="D230" s="239">
        <f t="shared" ref="D230:I231" si="100">D236</f>
        <v>124.23599999999998</v>
      </c>
      <c r="E230" s="257">
        <f t="shared" si="100"/>
        <v>123.93499999999999</v>
      </c>
      <c r="F230" s="257">
        <f t="shared" si="100"/>
        <v>2.5999999999999999E-2</v>
      </c>
      <c r="G230" s="257">
        <f t="shared" si="100"/>
        <v>0.24559999999999998</v>
      </c>
      <c r="H230" s="257">
        <f t="shared" si="100"/>
        <v>0</v>
      </c>
      <c r="I230" s="257">
        <f t="shared" si="100"/>
        <v>2.9399999999999999E-2</v>
      </c>
      <c r="J230" s="240">
        <f t="shared" si="55"/>
        <v>124.23599999999998</v>
      </c>
      <c r="L230" s="241">
        <f t="shared" si="64"/>
        <v>124.23599999999999</v>
      </c>
      <c r="M230" s="242">
        <f t="shared" si="65"/>
        <v>124.23599999999998</v>
      </c>
      <c r="N230" s="243"/>
      <c r="O230" s="243"/>
      <c r="P230" s="243"/>
      <c r="Q230" s="243"/>
      <c r="R230" s="243"/>
      <c r="S230" s="243"/>
      <c r="T230" s="243"/>
      <c r="U230" s="243"/>
      <c r="V230" s="243"/>
      <c r="W230" s="243"/>
      <c r="X230" s="243"/>
      <c r="Y230" s="243"/>
      <c r="Z230" s="243"/>
      <c r="AA230" s="243"/>
      <c r="AB230" s="243"/>
      <c r="AC230" s="243"/>
      <c r="AD230" s="243"/>
      <c r="AE230" s="243"/>
      <c r="AF230" s="243"/>
      <c r="AG230" s="243"/>
      <c r="AH230" s="243"/>
      <c r="AI230" s="243"/>
      <c r="AJ230" s="243"/>
      <c r="AK230" s="243"/>
      <c r="AL230" s="243"/>
      <c r="AM230" s="243"/>
      <c r="AN230" s="243"/>
      <c r="AO230" s="243"/>
      <c r="AP230" s="243"/>
      <c r="AQ230" s="243"/>
      <c r="AR230" s="243"/>
      <c r="AS230" s="243"/>
      <c r="AT230" s="243"/>
      <c r="AU230" s="243"/>
      <c r="AV230" s="243"/>
      <c r="AW230" s="243"/>
      <c r="AX230" s="243"/>
      <c r="AY230" s="243"/>
      <c r="AZ230" s="243"/>
      <c r="BA230" s="243"/>
      <c r="BB230" s="243"/>
      <c r="BC230" s="243"/>
      <c r="BD230" s="243"/>
      <c r="BE230" s="243"/>
      <c r="BF230" s="243"/>
      <c r="BG230" s="243"/>
      <c r="BH230" s="243"/>
      <c r="BI230" s="243"/>
      <c r="BJ230" s="243"/>
      <c r="BK230" s="243"/>
      <c r="BL230" s="243"/>
      <c r="BM230" s="243"/>
      <c r="BN230" s="243"/>
      <c r="BO230" s="243"/>
      <c r="BP230" s="243"/>
      <c r="BQ230" s="243"/>
      <c r="BR230" s="243"/>
      <c r="BS230" s="243"/>
      <c r="BT230" s="243"/>
      <c r="BU230" s="243"/>
      <c r="BV230" s="243"/>
      <c r="BW230" s="243"/>
      <c r="BX230" s="243"/>
      <c r="BY230" s="243"/>
      <c r="BZ230" s="243"/>
      <c r="CA230" s="243"/>
      <c r="CB230" s="243"/>
      <c r="CC230" s="244"/>
    </row>
    <row r="231" spans="1:81" s="245" customFormat="1">
      <c r="A231" s="557"/>
      <c r="B231" s="627"/>
      <c r="C231" s="238">
        <v>2017</v>
      </c>
      <c r="D231" s="239">
        <f t="shared" si="100"/>
        <v>135.24590000000001</v>
      </c>
      <c r="E231" s="257">
        <f t="shared" si="100"/>
        <v>135.24590000000001</v>
      </c>
      <c r="F231" s="257">
        <f t="shared" si="100"/>
        <v>0</v>
      </c>
      <c r="G231" s="257">
        <f t="shared" si="100"/>
        <v>0</v>
      </c>
      <c r="H231" s="257">
        <f t="shared" si="100"/>
        <v>0</v>
      </c>
      <c r="I231" s="257">
        <f t="shared" si="100"/>
        <v>0</v>
      </c>
      <c r="J231" s="240">
        <f t="shared" si="55"/>
        <v>135.24590000000001</v>
      </c>
      <c r="L231" s="241">
        <f t="shared" si="64"/>
        <v>135.24590000000001</v>
      </c>
      <c r="M231" s="242">
        <f t="shared" si="65"/>
        <v>135.24590000000001</v>
      </c>
      <c r="N231" s="243"/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  <c r="Y231" s="243"/>
      <c r="Z231" s="243"/>
      <c r="AA231" s="243"/>
      <c r="AB231" s="243"/>
      <c r="AC231" s="243"/>
      <c r="AD231" s="243"/>
      <c r="AE231" s="243"/>
      <c r="AF231" s="243"/>
      <c r="AG231" s="243"/>
      <c r="AH231" s="243"/>
      <c r="AI231" s="243"/>
      <c r="AJ231" s="243"/>
      <c r="AK231" s="243"/>
      <c r="AL231" s="243"/>
      <c r="AM231" s="243"/>
      <c r="AN231" s="243"/>
      <c r="AO231" s="243"/>
      <c r="AP231" s="243"/>
      <c r="AQ231" s="243"/>
      <c r="AR231" s="243"/>
      <c r="AS231" s="243"/>
      <c r="AT231" s="243"/>
      <c r="AU231" s="243"/>
      <c r="AV231" s="243"/>
      <c r="AW231" s="243"/>
      <c r="AX231" s="243"/>
      <c r="AY231" s="243"/>
      <c r="AZ231" s="243"/>
      <c r="BA231" s="243"/>
      <c r="BB231" s="243"/>
      <c r="BC231" s="243"/>
      <c r="BD231" s="243"/>
      <c r="BE231" s="243"/>
      <c r="BF231" s="243"/>
      <c r="BG231" s="243"/>
      <c r="BH231" s="243"/>
      <c r="BI231" s="243"/>
      <c r="BJ231" s="243"/>
      <c r="BK231" s="243"/>
      <c r="BL231" s="243"/>
      <c r="BM231" s="243"/>
      <c r="BN231" s="243"/>
      <c r="BO231" s="243"/>
      <c r="BP231" s="243"/>
      <c r="BQ231" s="243"/>
      <c r="BR231" s="243"/>
      <c r="BS231" s="243"/>
      <c r="BT231" s="243"/>
      <c r="BU231" s="243"/>
      <c r="BV231" s="243"/>
      <c r="BW231" s="243"/>
      <c r="BX231" s="243"/>
      <c r="BY231" s="243"/>
      <c r="BZ231" s="243"/>
      <c r="CA231" s="243"/>
      <c r="CB231" s="243"/>
      <c r="CC231" s="244"/>
    </row>
    <row r="232" spans="1:81" s="245" customFormat="1">
      <c r="A232" s="538"/>
      <c r="B232" s="534"/>
      <c r="C232" s="238">
        <v>2018</v>
      </c>
      <c r="D232" s="239">
        <f t="shared" ref="D232:I232" si="101">D238</f>
        <v>135.98189999999997</v>
      </c>
      <c r="E232" s="257">
        <f t="shared" si="101"/>
        <v>135.98189999999997</v>
      </c>
      <c r="F232" s="257">
        <f t="shared" si="101"/>
        <v>0</v>
      </c>
      <c r="G232" s="257">
        <f t="shared" si="101"/>
        <v>0</v>
      </c>
      <c r="H232" s="257">
        <f t="shared" si="101"/>
        <v>0</v>
      </c>
      <c r="I232" s="257">
        <f t="shared" si="101"/>
        <v>0</v>
      </c>
      <c r="J232" s="240"/>
      <c r="L232" s="241"/>
      <c r="M232" s="242"/>
      <c r="N232" s="243"/>
      <c r="O232" s="243"/>
      <c r="P232" s="243"/>
      <c r="Q232" s="243"/>
      <c r="R232" s="243"/>
      <c r="S232" s="243"/>
      <c r="T232" s="243"/>
      <c r="U232" s="243"/>
      <c r="V232" s="243"/>
      <c r="W232" s="243"/>
      <c r="X232" s="243"/>
      <c r="Y232" s="243"/>
      <c r="Z232" s="243"/>
      <c r="AA232" s="243"/>
      <c r="AB232" s="243"/>
      <c r="AC232" s="243"/>
      <c r="AD232" s="243"/>
      <c r="AE232" s="243"/>
      <c r="AF232" s="243"/>
      <c r="AG232" s="243"/>
      <c r="AH232" s="243"/>
      <c r="AI232" s="243"/>
      <c r="AJ232" s="243"/>
      <c r="AK232" s="243"/>
      <c r="AL232" s="243"/>
      <c r="AM232" s="243"/>
      <c r="AN232" s="243"/>
      <c r="AO232" s="243"/>
      <c r="AP232" s="243"/>
      <c r="AQ232" s="243"/>
      <c r="AR232" s="243"/>
      <c r="AS232" s="243"/>
      <c r="AT232" s="243"/>
      <c r="AU232" s="243"/>
      <c r="AV232" s="243"/>
      <c r="AW232" s="243"/>
      <c r="AX232" s="243"/>
      <c r="AY232" s="243"/>
      <c r="AZ232" s="243"/>
      <c r="BA232" s="243"/>
      <c r="BB232" s="243"/>
      <c r="BC232" s="243"/>
      <c r="BD232" s="243"/>
      <c r="BE232" s="243"/>
      <c r="BF232" s="243"/>
      <c r="BG232" s="243"/>
      <c r="BH232" s="243"/>
      <c r="BI232" s="243"/>
      <c r="BJ232" s="243"/>
      <c r="BK232" s="243"/>
      <c r="BL232" s="243"/>
      <c r="BM232" s="243"/>
      <c r="BN232" s="243"/>
      <c r="BO232" s="243"/>
      <c r="BP232" s="243"/>
      <c r="BQ232" s="243"/>
      <c r="BR232" s="243"/>
      <c r="BS232" s="243"/>
      <c r="BT232" s="243"/>
      <c r="BU232" s="243"/>
      <c r="BV232" s="243"/>
      <c r="BW232" s="243"/>
      <c r="BX232" s="243"/>
      <c r="BY232" s="243"/>
      <c r="BZ232" s="243"/>
      <c r="CA232" s="243"/>
      <c r="CB232" s="243"/>
      <c r="CC232" s="244"/>
    </row>
    <row r="233" spans="1:81" s="245" customFormat="1">
      <c r="A233" s="538"/>
      <c r="B233" s="534"/>
      <c r="C233" s="238">
        <v>2019</v>
      </c>
      <c r="D233" s="239">
        <f t="shared" ref="D233:I233" si="102">D239</f>
        <v>136.30970000000002</v>
      </c>
      <c r="E233" s="257">
        <f t="shared" si="102"/>
        <v>136.30970000000002</v>
      </c>
      <c r="F233" s="257">
        <f t="shared" si="102"/>
        <v>0</v>
      </c>
      <c r="G233" s="257">
        <f t="shared" si="102"/>
        <v>0</v>
      </c>
      <c r="H233" s="257">
        <f t="shared" si="102"/>
        <v>0</v>
      </c>
      <c r="I233" s="257">
        <f t="shared" si="102"/>
        <v>0</v>
      </c>
      <c r="J233" s="240"/>
      <c r="L233" s="241"/>
      <c r="M233" s="242"/>
      <c r="N233" s="243"/>
      <c r="O233" s="243"/>
      <c r="P233" s="243"/>
      <c r="Q233" s="243"/>
      <c r="R233" s="243"/>
      <c r="S233" s="243"/>
      <c r="T233" s="243"/>
      <c r="U233" s="243"/>
      <c r="V233" s="243"/>
      <c r="W233" s="243"/>
      <c r="X233" s="243"/>
      <c r="Y233" s="243"/>
      <c r="Z233" s="243"/>
      <c r="AA233" s="243"/>
      <c r="AB233" s="243"/>
      <c r="AC233" s="243"/>
      <c r="AD233" s="243"/>
      <c r="AE233" s="243"/>
      <c r="AF233" s="243"/>
      <c r="AG233" s="243"/>
      <c r="AH233" s="243"/>
      <c r="AI233" s="243"/>
      <c r="AJ233" s="243"/>
      <c r="AK233" s="243"/>
      <c r="AL233" s="243"/>
      <c r="AM233" s="243"/>
      <c r="AN233" s="243"/>
      <c r="AO233" s="243"/>
      <c r="AP233" s="243"/>
      <c r="AQ233" s="243"/>
      <c r="AR233" s="243"/>
      <c r="AS233" s="243"/>
      <c r="AT233" s="243"/>
      <c r="AU233" s="243"/>
      <c r="AV233" s="243"/>
      <c r="AW233" s="243"/>
      <c r="AX233" s="243"/>
      <c r="AY233" s="243"/>
      <c r="AZ233" s="243"/>
      <c r="BA233" s="243"/>
      <c r="BB233" s="243"/>
      <c r="BC233" s="243"/>
      <c r="BD233" s="243"/>
      <c r="BE233" s="243"/>
      <c r="BF233" s="243"/>
      <c r="BG233" s="243"/>
      <c r="BH233" s="243"/>
      <c r="BI233" s="243"/>
      <c r="BJ233" s="243"/>
      <c r="BK233" s="243"/>
      <c r="BL233" s="243"/>
      <c r="BM233" s="243"/>
      <c r="BN233" s="243"/>
      <c r="BO233" s="243"/>
      <c r="BP233" s="243"/>
      <c r="BQ233" s="243"/>
      <c r="BR233" s="243"/>
      <c r="BS233" s="243"/>
      <c r="BT233" s="243"/>
      <c r="BU233" s="243"/>
      <c r="BV233" s="243"/>
      <c r="BW233" s="243"/>
      <c r="BX233" s="243"/>
      <c r="BY233" s="243"/>
      <c r="BZ233" s="243"/>
      <c r="CA233" s="243"/>
      <c r="CB233" s="243"/>
      <c r="CC233" s="244"/>
    </row>
    <row r="234" spans="1:81" s="245" customFormat="1">
      <c r="A234" s="539"/>
      <c r="B234" s="535"/>
      <c r="C234" s="238">
        <v>2020</v>
      </c>
      <c r="D234" s="239">
        <f t="shared" ref="D234:I234" si="103">D240</f>
        <v>136.30970000000002</v>
      </c>
      <c r="E234" s="257">
        <f t="shared" si="103"/>
        <v>136.30970000000002</v>
      </c>
      <c r="F234" s="257">
        <f t="shared" si="103"/>
        <v>0</v>
      </c>
      <c r="G234" s="257">
        <f t="shared" si="103"/>
        <v>0</v>
      </c>
      <c r="H234" s="257">
        <f t="shared" si="103"/>
        <v>0</v>
      </c>
      <c r="I234" s="257">
        <f t="shared" si="103"/>
        <v>0</v>
      </c>
      <c r="J234" s="240"/>
      <c r="L234" s="241"/>
      <c r="M234" s="242"/>
      <c r="N234" s="243"/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  <c r="Y234" s="243"/>
      <c r="Z234" s="243"/>
      <c r="AA234" s="243"/>
      <c r="AB234" s="243"/>
      <c r="AC234" s="243"/>
      <c r="AD234" s="243"/>
      <c r="AE234" s="243"/>
      <c r="AF234" s="243"/>
      <c r="AG234" s="243"/>
      <c r="AH234" s="243"/>
      <c r="AI234" s="243"/>
      <c r="AJ234" s="243"/>
      <c r="AK234" s="243"/>
      <c r="AL234" s="243"/>
      <c r="AM234" s="243"/>
      <c r="AN234" s="243"/>
      <c r="AO234" s="243"/>
      <c r="AP234" s="243"/>
      <c r="AQ234" s="243"/>
      <c r="AR234" s="243"/>
      <c r="AS234" s="243"/>
      <c r="AT234" s="243"/>
      <c r="AU234" s="243"/>
      <c r="AV234" s="243"/>
      <c r="AW234" s="243"/>
      <c r="AX234" s="243"/>
      <c r="AY234" s="243"/>
      <c r="AZ234" s="243"/>
      <c r="BA234" s="243"/>
      <c r="BB234" s="243"/>
      <c r="BC234" s="243"/>
      <c r="BD234" s="243"/>
      <c r="BE234" s="243"/>
      <c r="BF234" s="243"/>
      <c r="BG234" s="243"/>
      <c r="BH234" s="243"/>
      <c r="BI234" s="243"/>
      <c r="BJ234" s="243"/>
      <c r="BK234" s="243"/>
      <c r="BL234" s="243"/>
      <c r="BM234" s="243"/>
      <c r="BN234" s="243"/>
      <c r="BO234" s="243"/>
      <c r="BP234" s="243"/>
      <c r="BQ234" s="243"/>
      <c r="BR234" s="243"/>
      <c r="BS234" s="243"/>
      <c r="BT234" s="243"/>
      <c r="BU234" s="243"/>
      <c r="BV234" s="243"/>
      <c r="BW234" s="243"/>
      <c r="BX234" s="243"/>
      <c r="BY234" s="243"/>
      <c r="BZ234" s="243"/>
      <c r="CA234" s="243"/>
      <c r="CB234" s="243"/>
      <c r="CC234" s="244"/>
    </row>
    <row r="235" spans="1:81" s="233" customFormat="1" ht="15.75" customHeight="1">
      <c r="A235" s="536" t="s">
        <v>21</v>
      </c>
      <c r="B235" s="587" t="s">
        <v>918</v>
      </c>
      <c r="C235" s="238" t="s">
        <v>19</v>
      </c>
      <c r="D235" s="248">
        <f>D236+D237+D238+D239+D240</f>
        <v>668.08320000000003</v>
      </c>
      <c r="E235" s="248">
        <f t="shared" ref="E235:I235" si="104">E236+E237+E238+E239+E240</f>
        <v>667.78219999999999</v>
      </c>
      <c r="F235" s="248">
        <f t="shared" si="104"/>
        <v>2.5999999999999999E-2</v>
      </c>
      <c r="G235" s="248">
        <f t="shared" si="104"/>
        <v>0.24559999999999998</v>
      </c>
      <c r="H235" s="248">
        <f t="shared" si="104"/>
        <v>0</v>
      </c>
      <c r="I235" s="248">
        <f t="shared" si="104"/>
        <v>2.9399999999999999E-2</v>
      </c>
      <c r="J235" s="240">
        <f t="shared" si="55"/>
        <v>668.08319999999992</v>
      </c>
      <c r="L235" s="241">
        <f t="shared" si="64"/>
        <v>668.08320000000003</v>
      </c>
      <c r="M235" s="242">
        <f t="shared" si="65"/>
        <v>668.08319999999992</v>
      </c>
      <c r="N235" s="226"/>
      <c r="O235" s="226"/>
      <c r="P235" s="226"/>
      <c r="Q235" s="226"/>
      <c r="R235" s="226"/>
      <c r="S235" s="226"/>
      <c r="T235" s="226"/>
      <c r="U235" s="226"/>
      <c r="V235" s="226"/>
      <c r="W235" s="226"/>
      <c r="X235" s="226"/>
      <c r="Y235" s="226"/>
      <c r="Z235" s="226"/>
      <c r="AA235" s="226"/>
      <c r="AB235" s="226"/>
      <c r="AC235" s="226"/>
      <c r="AD235" s="226"/>
      <c r="AE235" s="226"/>
      <c r="AF235" s="226"/>
      <c r="AG235" s="226"/>
      <c r="AH235" s="226"/>
      <c r="AI235" s="226"/>
      <c r="AJ235" s="226"/>
      <c r="AK235" s="226"/>
      <c r="AL235" s="226"/>
      <c r="AM235" s="226"/>
      <c r="AN235" s="226"/>
      <c r="AO235" s="226"/>
      <c r="AP235" s="226"/>
      <c r="AQ235" s="226"/>
      <c r="AR235" s="226"/>
      <c r="AS235" s="226"/>
      <c r="AT235" s="226"/>
      <c r="AU235" s="226"/>
      <c r="AV235" s="226"/>
      <c r="AW235" s="226"/>
      <c r="AX235" s="226"/>
      <c r="AY235" s="226"/>
      <c r="AZ235" s="226"/>
      <c r="BA235" s="226"/>
      <c r="BB235" s="226"/>
      <c r="BC235" s="226"/>
      <c r="BD235" s="226"/>
      <c r="BE235" s="226"/>
      <c r="BF235" s="226"/>
      <c r="BG235" s="226"/>
      <c r="BH235" s="226"/>
      <c r="BI235" s="226"/>
      <c r="BJ235" s="226"/>
      <c r="BK235" s="226"/>
      <c r="BL235" s="226"/>
      <c r="BM235" s="226"/>
      <c r="BN235" s="226"/>
      <c r="BO235" s="226"/>
      <c r="BP235" s="226"/>
      <c r="BQ235" s="226"/>
      <c r="BR235" s="226"/>
      <c r="BS235" s="226"/>
      <c r="BT235" s="226"/>
      <c r="BU235" s="226"/>
      <c r="BV235" s="226"/>
      <c r="BW235" s="226"/>
      <c r="BX235" s="226"/>
      <c r="BY235" s="226"/>
      <c r="BZ235" s="226"/>
      <c r="CA235" s="226"/>
      <c r="CB235" s="226"/>
      <c r="CC235" s="235"/>
    </row>
    <row r="236" spans="1:81" s="233" customFormat="1">
      <c r="A236" s="537"/>
      <c r="B236" s="588"/>
      <c r="C236" s="238">
        <v>2016</v>
      </c>
      <c r="D236" s="239">
        <f>E236+F236+G236+H236+I236</f>
        <v>124.23599999999998</v>
      </c>
      <c r="E236" s="258">
        <f t="shared" ref="E236:I237" si="105">E242+E278+E302+E332+E362+E416</f>
        <v>123.93499999999999</v>
      </c>
      <c r="F236" s="258">
        <f t="shared" si="105"/>
        <v>2.5999999999999999E-2</v>
      </c>
      <c r="G236" s="258">
        <f t="shared" si="105"/>
        <v>0.24559999999999998</v>
      </c>
      <c r="H236" s="258">
        <f t="shared" si="105"/>
        <v>0</v>
      </c>
      <c r="I236" s="258">
        <f t="shared" si="105"/>
        <v>2.9399999999999999E-2</v>
      </c>
      <c r="J236" s="240">
        <f t="shared" si="55"/>
        <v>124.23599999999998</v>
      </c>
      <c r="L236" s="241">
        <f t="shared" si="64"/>
        <v>124.23599999999999</v>
      </c>
      <c r="M236" s="242">
        <f t="shared" si="65"/>
        <v>124.23599999999998</v>
      </c>
      <c r="N236" s="226"/>
      <c r="O236" s="226"/>
      <c r="P236" s="226"/>
      <c r="Q236" s="226"/>
      <c r="R236" s="226"/>
      <c r="S236" s="226"/>
      <c r="T236" s="226"/>
      <c r="U236" s="226"/>
      <c r="V236" s="226"/>
      <c r="W236" s="226"/>
      <c r="X236" s="226"/>
      <c r="Y236" s="226"/>
      <c r="Z236" s="226"/>
      <c r="AA236" s="226"/>
      <c r="AB236" s="226"/>
      <c r="AC236" s="226"/>
      <c r="AD236" s="226"/>
      <c r="AE236" s="226"/>
      <c r="AF236" s="226"/>
      <c r="AG236" s="226"/>
      <c r="AH236" s="226"/>
      <c r="AI236" s="226"/>
      <c r="AJ236" s="226"/>
      <c r="AK236" s="226"/>
      <c r="AL236" s="226"/>
      <c r="AM236" s="226"/>
      <c r="AN236" s="226"/>
      <c r="AO236" s="226"/>
      <c r="AP236" s="226"/>
      <c r="AQ236" s="226"/>
      <c r="AR236" s="226"/>
      <c r="AS236" s="226"/>
      <c r="AT236" s="226"/>
      <c r="AU236" s="226"/>
      <c r="AV236" s="226"/>
      <c r="AW236" s="226"/>
      <c r="AX236" s="226"/>
      <c r="AY236" s="226"/>
      <c r="AZ236" s="226"/>
      <c r="BA236" s="226"/>
      <c r="BB236" s="226"/>
      <c r="BC236" s="226"/>
      <c r="BD236" s="226"/>
      <c r="BE236" s="226"/>
      <c r="BF236" s="226"/>
      <c r="BG236" s="226"/>
      <c r="BH236" s="226"/>
      <c r="BI236" s="226"/>
      <c r="BJ236" s="226"/>
      <c r="BK236" s="226"/>
      <c r="BL236" s="226"/>
      <c r="BM236" s="226"/>
      <c r="BN236" s="226"/>
      <c r="BO236" s="226"/>
      <c r="BP236" s="226"/>
      <c r="BQ236" s="226"/>
      <c r="BR236" s="226"/>
      <c r="BS236" s="226"/>
      <c r="BT236" s="226"/>
      <c r="BU236" s="226"/>
      <c r="BV236" s="226"/>
      <c r="BW236" s="226"/>
      <c r="BX236" s="226"/>
      <c r="BY236" s="226"/>
      <c r="BZ236" s="226"/>
      <c r="CA236" s="226"/>
      <c r="CB236" s="226"/>
      <c r="CC236" s="235"/>
    </row>
    <row r="237" spans="1:81" s="233" customFormat="1">
      <c r="A237" s="537"/>
      <c r="B237" s="588"/>
      <c r="C237" s="238">
        <v>2017</v>
      </c>
      <c r="D237" s="239">
        <f>E237+F237+G237+H237+I237</f>
        <v>135.24590000000001</v>
      </c>
      <c r="E237" s="258">
        <f t="shared" si="105"/>
        <v>135.24590000000001</v>
      </c>
      <c r="F237" s="258">
        <f t="shared" si="105"/>
        <v>0</v>
      </c>
      <c r="G237" s="258">
        <f t="shared" si="105"/>
        <v>0</v>
      </c>
      <c r="H237" s="258">
        <f t="shared" si="105"/>
        <v>0</v>
      </c>
      <c r="I237" s="258">
        <f t="shared" si="105"/>
        <v>0</v>
      </c>
      <c r="J237" s="240">
        <f t="shared" si="55"/>
        <v>135.24590000000001</v>
      </c>
      <c r="L237" s="241">
        <f t="shared" si="64"/>
        <v>135.24590000000001</v>
      </c>
      <c r="M237" s="242">
        <f t="shared" si="65"/>
        <v>135.24590000000001</v>
      </c>
      <c r="N237" s="226"/>
      <c r="O237" s="226"/>
      <c r="P237" s="226"/>
      <c r="Q237" s="226"/>
      <c r="R237" s="226"/>
      <c r="S237" s="226"/>
      <c r="T237" s="226"/>
      <c r="U237" s="226"/>
      <c r="V237" s="226"/>
      <c r="W237" s="226"/>
      <c r="X237" s="226"/>
      <c r="Y237" s="226"/>
      <c r="Z237" s="226"/>
      <c r="AA237" s="226"/>
      <c r="AB237" s="226"/>
      <c r="AC237" s="226"/>
      <c r="AD237" s="226"/>
      <c r="AE237" s="226"/>
      <c r="AF237" s="226"/>
      <c r="AG237" s="226"/>
      <c r="AH237" s="226"/>
      <c r="AI237" s="226"/>
      <c r="AJ237" s="226"/>
      <c r="AK237" s="226"/>
      <c r="AL237" s="226"/>
      <c r="AM237" s="226"/>
      <c r="AN237" s="226"/>
      <c r="AO237" s="226"/>
      <c r="AP237" s="226"/>
      <c r="AQ237" s="226"/>
      <c r="AR237" s="226"/>
      <c r="AS237" s="226"/>
      <c r="AT237" s="226"/>
      <c r="AU237" s="226"/>
      <c r="AV237" s="226"/>
      <c r="AW237" s="226"/>
      <c r="AX237" s="226"/>
      <c r="AY237" s="226"/>
      <c r="AZ237" s="226"/>
      <c r="BA237" s="226"/>
      <c r="BB237" s="226"/>
      <c r="BC237" s="226"/>
      <c r="BD237" s="226"/>
      <c r="BE237" s="226"/>
      <c r="BF237" s="226"/>
      <c r="BG237" s="226"/>
      <c r="BH237" s="226"/>
      <c r="BI237" s="226"/>
      <c r="BJ237" s="226"/>
      <c r="BK237" s="226"/>
      <c r="BL237" s="226"/>
      <c r="BM237" s="226"/>
      <c r="BN237" s="226"/>
      <c r="BO237" s="226"/>
      <c r="BP237" s="226"/>
      <c r="BQ237" s="226"/>
      <c r="BR237" s="226"/>
      <c r="BS237" s="226"/>
      <c r="BT237" s="226"/>
      <c r="BU237" s="226"/>
      <c r="BV237" s="226"/>
      <c r="BW237" s="226"/>
      <c r="BX237" s="226"/>
      <c r="BY237" s="226"/>
      <c r="BZ237" s="226"/>
      <c r="CA237" s="226"/>
      <c r="CB237" s="226"/>
      <c r="CC237" s="235"/>
    </row>
    <row r="238" spans="1:81" s="233" customFormat="1">
      <c r="A238" s="538"/>
      <c r="B238" s="534"/>
      <c r="C238" s="238">
        <v>2018</v>
      </c>
      <c r="D238" s="239">
        <f t="shared" ref="D238:D240" si="106">E238+F238+G238+H238+I238</f>
        <v>135.98189999999997</v>
      </c>
      <c r="E238" s="258">
        <f t="shared" ref="E238:I240" si="107">E244+E280+E304+E334+E364+E418</f>
        <v>135.98189999999997</v>
      </c>
      <c r="F238" s="258">
        <f t="shared" si="107"/>
        <v>0</v>
      </c>
      <c r="G238" s="258">
        <f t="shared" si="107"/>
        <v>0</v>
      </c>
      <c r="H238" s="258">
        <f t="shared" si="107"/>
        <v>0</v>
      </c>
      <c r="I238" s="258">
        <f t="shared" si="107"/>
        <v>0</v>
      </c>
      <c r="J238" s="240"/>
      <c r="L238" s="241"/>
      <c r="M238" s="242"/>
      <c r="N238" s="226"/>
      <c r="O238" s="226"/>
      <c r="P238" s="226"/>
      <c r="Q238" s="226"/>
      <c r="R238" s="226"/>
      <c r="S238" s="226"/>
      <c r="T238" s="226"/>
      <c r="U238" s="226"/>
      <c r="V238" s="226"/>
      <c r="W238" s="226"/>
      <c r="X238" s="226"/>
      <c r="Y238" s="226"/>
      <c r="Z238" s="226"/>
      <c r="AA238" s="226"/>
      <c r="AB238" s="226"/>
      <c r="AC238" s="226"/>
      <c r="AD238" s="226"/>
      <c r="AE238" s="226"/>
      <c r="AF238" s="226"/>
      <c r="AG238" s="226"/>
      <c r="AH238" s="226"/>
      <c r="AI238" s="226"/>
      <c r="AJ238" s="226"/>
      <c r="AK238" s="226"/>
      <c r="AL238" s="226"/>
      <c r="AM238" s="226"/>
      <c r="AN238" s="226"/>
      <c r="AO238" s="226"/>
      <c r="AP238" s="226"/>
      <c r="AQ238" s="226"/>
      <c r="AR238" s="226"/>
      <c r="AS238" s="226"/>
      <c r="AT238" s="226"/>
      <c r="AU238" s="226"/>
      <c r="AV238" s="226"/>
      <c r="AW238" s="226"/>
      <c r="AX238" s="226"/>
      <c r="AY238" s="226"/>
      <c r="AZ238" s="226"/>
      <c r="BA238" s="226"/>
      <c r="BB238" s="226"/>
      <c r="BC238" s="226"/>
      <c r="BD238" s="226"/>
      <c r="BE238" s="226"/>
      <c r="BF238" s="226"/>
      <c r="BG238" s="226"/>
      <c r="BH238" s="226"/>
      <c r="BI238" s="226"/>
      <c r="BJ238" s="226"/>
      <c r="BK238" s="226"/>
      <c r="BL238" s="226"/>
      <c r="BM238" s="226"/>
      <c r="BN238" s="226"/>
      <c r="BO238" s="226"/>
      <c r="BP238" s="226"/>
      <c r="BQ238" s="226"/>
      <c r="BR238" s="226"/>
      <c r="BS238" s="226"/>
      <c r="BT238" s="226"/>
      <c r="BU238" s="226"/>
      <c r="BV238" s="226"/>
      <c r="BW238" s="226"/>
      <c r="BX238" s="226"/>
      <c r="BY238" s="226"/>
      <c r="BZ238" s="226"/>
      <c r="CA238" s="226"/>
      <c r="CB238" s="226"/>
      <c r="CC238" s="235"/>
    </row>
    <row r="239" spans="1:81" s="233" customFormat="1">
      <c r="A239" s="538"/>
      <c r="B239" s="534"/>
      <c r="C239" s="238">
        <v>2019</v>
      </c>
      <c r="D239" s="239">
        <f t="shared" si="106"/>
        <v>136.30970000000002</v>
      </c>
      <c r="E239" s="258">
        <f t="shared" si="107"/>
        <v>136.30970000000002</v>
      </c>
      <c r="F239" s="258">
        <f t="shared" si="107"/>
        <v>0</v>
      </c>
      <c r="G239" s="258">
        <f t="shared" si="107"/>
        <v>0</v>
      </c>
      <c r="H239" s="258">
        <f t="shared" si="107"/>
        <v>0</v>
      </c>
      <c r="I239" s="258">
        <f t="shared" si="107"/>
        <v>0</v>
      </c>
      <c r="J239" s="240"/>
      <c r="L239" s="241"/>
      <c r="M239" s="242"/>
      <c r="N239" s="226"/>
      <c r="O239" s="226"/>
      <c r="P239" s="226"/>
      <c r="Q239" s="226"/>
      <c r="R239" s="226"/>
      <c r="S239" s="226"/>
      <c r="T239" s="226"/>
      <c r="U239" s="226"/>
      <c r="V239" s="226"/>
      <c r="W239" s="226"/>
      <c r="X239" s="226"/>
      <c r="Y239" s="226"/>
      <c r="Z239" s="226"/>
      <c r="AA239" s="226"/>
      <c r="AB239" s="226"/>
      <c r="AC239" s="226"/>
      <c r="AD239" s="226"/>
      <c r="AE239" s="226"/>
      <c r="AF239" s="226"/>
      <c r="AG239" s="226"/>
      <c r="AH239" s="226"/>
      <c r="AI239" s="226"/>
      <c r="AJ239" s="226"/>
      <c r="AK239" s="226"/>
      <c r="AL239" s="226"/>
      <c r="AM239" s="226"/>
      <c r="AN239" s="226"/>
      <c r="AO239" s="226"/>
      <c r="AP239" s="226"/>
      <c r="AQ239" s="226"/>
      <c r="AR239" s="226"/>
      <c r="AS239" s="226"/>
      <c r="AT239" s="226"/>
      <c r="AU239" s="226"/>
      <c r="AV239" s="226"/>
      <c r="AW239" s="226"/>
      <c r="AX239" s="226"/>
      <c r="AY239" s="226"/>
      <c r="AZ239" s="226"/>
      <c r="BA239" s="226"/>
      <c r="BB239" s="226"/>
      <c r="BC239" s="226"/>
      <c r="BD239" s="226"/>
      <c r="BE239" s="226"/>
      <c r="BF239" s="226"/>
      <c r="BG239" s="226"/>
      <c r="BH239" s="226"/>
      <c r="BI239" s="226"/>
      <c r="BJ239" s="226"/>
      <c r="BK239" s="226"/>
      <c r="BL239" s="226"/>
      <c r="BM239" s="226"/>
      <c r="BN239" s="226"/>
      <c r="BO239" s="226"/>
      <c r="BP239" s="226"/>
      <c r="BQ239" s="226"/>
      <c r="BR239" s="226"/>
      <c r="BS239" s="226"/>
      <c r="BT239" s="226"/>
      <c r="BU239" s="226"/>
      <c r="BV239" s="226"/>
      <c r="BW239" s="226"/>
      <c r="BX239" s="226"/>
      <c r="BY239" s="226"/>
      <c r="BZ239" s="226"/>
      <c r="CA239" s="226"/>
      <c r="CB239" s="226"/>
      <c r="CC239" s="235"/>
    </row>
    <row r="240" spans="1:81" s="233" customFormat="1">
      <c r="A240" s="539"/>
      <c r="B240" s="535"/>
      <c r="C240" s="238">
        <v>2020</v>
      </c>
      <c r="D240" s="239">
        <f t="shared" si="106"/>
        <v>136.30970000000002</v>
      </c>
      <c r="E240" s="258">
        <f t="shared" si="107"/>
        <v>136.30970000000002</v>
      </c>
      <c r="F240" s="258">
        <f t="shared" si="107"/>
        <v>0</v>
      </c>
      <c r="G240" s="258">
        <f t="shared" si="107"/>
        <v>0</v>
      </c>
      <c r="H240" s="258">
        <f t="shared" si="107"/>
        <v>0</v>
      </c>
      <c r="I240" s="258">
        <f t="shared" si="107"/>
        <v>0</v>
      </c>
      <c r="J240" s="240"/>
      <c r="L240" s="241"/>
      <c r="M240" s="242"/>
      <c r="N240" s="226"/>
      <c r="O240" s="226"/>
      <c r="P240" s="226"/>
      <c r="Q240" s="226"/>
      <c r="R240" s="226"/>
      <c r="S240" s="226"/>
      <c r="T240" s="226"/>
      <c r="U240" s="226"/>
      <c r="V240" s="226"/>
      <c r="W240" s="226"/>
      <c r="X240" s="226"/>
      <c r="Y240" s="226"/>
      <c r="Z240" s="226"/>
      <c r="AA240" s="226"/>
      <c r="AB240" s="226"/>
      <c r="AC240" s="226"/>
      <c r="AD240" s="226"/>
      <c r="AE240" s="226"/>
      <c r="AF240" s="226"/>
      <c r="AG240" s="226"/>
      <c r="AH240" s="226"/>
      <c r="AI240" s="226"/>
      <c r="AJ240" s="226"/>
      <c r="AK240" s="226"/>
      <c r="AL240" s="226"/>
      <c r="AM240" s="226"/>
      <c r="AN240" s="226"/>
      <c r="AO240" s="226"/>
      <c r="AP240" s="226"/>
      <c r="AQ240" s="226"/>
      <c r="AR240" s="226"/>
      <c r="AS240" s="226"/>
      <c r="AT240" s="226"/>
      <c r="AU240" s="226"/>
      <c r="AV240" s="226"/>
      <c r="AW240" s="226"/>
      <c r="AX240" s="226"/>
      <c r="AY240" s="226"/>
      <c r="AZ240" s="226"/>
      <c r="BA240" s="226"/>
      <c r="BB240" s="226"/>
      <c r="BC240" s="226"/>
      <c r="BD240" s="226"/>
      <c r="BE240" s="226"/>
      <c r="BF240" s="226"/>
      <c r="BG240" s="226"/>
      <c r="BH240" s="226"/>
      <c r="BI240" s="226"/>
      <c r="BJ240" s="226"/>
      <c r="BK240" s="226"/>
      <c r="BL240" s="226"/>
      <c r="BM240" s="226"/>
      <c r="BN240" s="226"/>
      <c r="BO240" s="226"/>
      <c r="BP240" s="226"/>
      <c r="BQ240" s="226"/>
      <c r="BR240" s="226"/>
      <c r="BS240" s="226"/>
      <c r="BT240" s="226"/>
      <c r="BU240" s="226"/>
      <c r="BV240" s="226"/>
      <c r="BW240" s="226"/>
      <c r="BX240" s="226"/>
      <c r="BY240" s="226"/>
      <c r="BZ240" s="226"/>
      <c r="CA240" s="226"/>
      <c r="CB240" s="226"/>
      <c r="CC240" s="235"/>
    </row>
    <row r="241" spans="1:81" s="233" customFormat="1">
      <c r="A241" s="536" t="s">
        <v>339</v>
      </c>
      <c r="B241" s="624" t="s">
        <v>919</v>
      </c>
      <c r="C241" s="238" t="s">
        <v>19</v>
      </c>
      <c r="D241" s="248">
        <f>D242+D243+D244+D245+D246</f>
        <v>1.6766000000000001</v>
      </c>
      <c r="E241" s="248">
        <f t="shared" ref="E241:I241" si="108">E242+E243+E244+E245+E246</f>
        <v>1.6208</v>
      </c>
      <c r="F241" s="248">
        <f t="shared" si="108"/>
        <v>2.5999999999999999E-2</v>
      </c>
      <c r="G241" s="248">
        <f t="shared" si="108"/>
        <v>2.98E-2</v>
      </c>
      <c r="H241" s="248">
        <f t="shared" si="108"/>
        <v>0</v>
      </c>
      <c r="I241" s="248">
        <f t="shared" si="108"/>
        <v>0</v>
      </c>
      <c r="J241" s="240">
        <f t="shared" si="55"/>
        <v>1.6766000000000001</v>
      </c>
      <c r="L241" s="241">
        <f t="shared" si="64"/>
        <v>1.6766000000000001</v>
      </c>
      <c r="M241" s="242">
        <f t="shared" si="65"/>
        <v>1.6766000000000001</v>
      </c>
      <c r="N241" s="226"/>
      <c r="O241" s="226"/>
      <c r="P241" s="226"/>
      <c r="Q241" s="226"/>
      <c r="R241" s="226"/>
      <c r="S241" s="226"/>
      <c r="T241" s="226"/>
      <c r="U241" s="226"/>
      <c r="V241" s="226"/>
      <c r="W241" s="226"/>
      <c r="X241" s="226"/>
      <c r="Y241" s="226"/>
      <c r="Z241" s="226"/>
      <c r="AA241" s="226"/>
      <c r="AB241" s="226"/>
      <c r="AC241" s="226"/>
      <c r="AD241" s="226"/>
      <c r="AE241" s="226"/>
      <c r="AF241" s="226"/>
      <c r="AG241" s="226"/>
      <c r="AH241" s="226"/>
      <c r="AI241" s="226"/>
      <c r="AJ241" s="226"/>
      <c r="AK241" s="226"/>
      <c r="AL241" s="226"/>
      <c r="AM241" s="226"/>
      <c r="AN241" s="226"/>
      <c r="AO241" s="226"/>
      <c r="AP241" s="226"/>
      <c r="AQ241" s="226"/>
      <c r="AR241" s="226"/>
      <c r="AS241" s="226"/>
      <c r="AT241" s="226"/>
      <c r="AU241" s="226"/>
      <c r="AV241" s="226"/>
      <c r="AW241" s="226"/>
      <c r="AX241" s="226"/>
      <c r="AY241" s="226"/>
      <c r="AZ241" s="226"/>
      <c r="BA241" s="226"/>
      <c r="BB241" s="226"/>
      <c r="BC241" s="226"/>
      <c r="BD241" s="226"/>
      <c r="BE241" s="226"/>
      <c r="BF241" s="226"/>
      <c r="BG241" s="226"/>
      <c r="BH241" s="226"/>
      <c r="BI241" s="226"/>
      <c r="BJ241" s="226"/>
      <c r="BK241" s="226"/>
      <c r="BL241" s="226"/>
      <c r="BM241" s="226"/>
      <c r="BN241" s="226"/>
      <c r="BO241" s="226"/>
      <c r="BP241" s="226"/>
      <c r="BQ241" s="226"/>
      <c r="BR241" s="226"/>
      <c r="BS241" s="226"/>
      <c r="BT241" s="226"/>
      <c r="BU241" s="226"/>
      <c r="BV241" s="226"/>
      <c r="BW241" s="226"/>
      <c r="BX241" s="226"/>
      <c r="BY241" s="226"/>
      <c r="BZ241" s="226"/>
      <c r="CA241" s="226"/>
      <c r="CB241" s="226"/>
      <c r="CC241" s="235"/>
    </row>
    <row r="242" spans="1:81" s="233" customFormat="1">
      <c r="A242" s="537"/>
      <c r="B242" s="625"/>
      <c r="C242" s="238">
        <v>2016</v>
      </c>
      <c r="D242" s="239">
        <f>E242+F242+G242+H242+I242</f>
        <v>0.21059999999999998</v>
      </c>
      <c r="E242" s="258">
        <f>E248+E254+E260+E266+E272</f>
        <v>0.15479999999999999</v>
      </c>
      <c r="F242" s="258">
        <f>F248+F254+F260+F266+F272</f>
        <v>2.5999999999999999E-2</v>
      </c>
      <c r="G242" s="258">
        <f>G248+G254+G260+G266+G272</f>
        <v>2.98E-2</v>
      </c>
      <c r="H242" s="258">
        <f>H248+H254+H260+H266+H272</f>
        <v>0</v>
      </c>
      <c r="I242" s="258">
        <f>I248+I254+I260+I266+I272</f>
        <v>0</v>
      </c>
      <c r="J242" s="240">
        <f t="shared" si="55"/>
        <v>0.21059999999999998</v>
      </c>
      <c r="L242" s="241">
        <f t="shared" si="64"/>
        <v>0.21060000000000001</v>
      </c>
      <c r="M242" s="242">
        <f t="shared" si="65"/>
        <v>0.21059999999999998</v>
      </c>
      <c r="N242" s="226"/>
      <c r="O242" s="226"/>
      <c r="P242" s="226"/>
      <c r="Q242" s="226"/>
      <c r="R242" s="226"/>
      <c r="S242" s="226"/>
      <c r="T242" s="226"/>
      <c r="U242" s="226"/>
      <c r="V242" s="226"/>
      <c r="W242" s="226"/>
      <c r="X242" s="226"/>
      <c r="Y242" s="226"/>
      <c r="Z242" s="226"/>
      <c r="AA242" s="226"/>
      <c r="AB242" s="226"/>
      <c r="AC242" s="226"/>
      <c r="AD242" s="226"/>
      <c r="AE242" s="226"/>
      <c r="AF242" s="226"/>
      <c r="AG242" s="226"/>
      <c r="AH242" s="226"/>
      <c r="AI242" s="226"/>
      <c r="AJ242" s="226"/>
      <c r="AK242" s="226"/>
      <c r="AL242" s="226"/>
      <c r="AM242" s="226"/>
      <c r="AN242" s="226"/>
      <c r="AO242" s="226"/>
      <c r="AP242" s="226"/>
      <c r="AQ242" s="226"/>
      <c r="AR242" s="226"/>
      <c r="AS242" s="226"/>
      <c r="AT242" s="226"/>
      <c r="AU242" s="226"/>
      <c r="AV242" s="226"/>
      <c r="AW242" s="226"/>
      <c r="AX242" s="226"/>
      <c r="AY242" s="226"/>
      <c r="AZ242" s="226"/>
      <c r="BA242" s="226"/>
      <c r="BB242" s="226"/>
      <c r="BC242" s="226"/>
      <c r="BD242" s="226"/>
      <c r="BE242" s="226"/>
      <c r="BF242" s="226"/>
      <c r="BG242" s="226"/>
      <c r="BH242" s="226"/>
      <c r="BI242" s="226"/>
      <c r="BJ242" s="226"/>
      <c r="BK242" s="226"/>
      <c r="BL242" s="226"/>
      <c r="BM242" s="226"/>
      <c r="BN242" s="226"/>
      <c r="BO242" s="226"/>
      <c r="BP242" s="226"/>
      <c r="BQ242" s="226"/>
      <c r="BR242" s="226"/>
      <c r="BS242" s="226"/>
      <c r="BT242" s="226"/>
      <c r="BU242" s="226"/>
      <c r="BV242" s="226"/>
      <c r="BW242" s="226"/>
      <c r="BX242" s="226"/>
      <c r="BY242" s="226"/>
      <c r="BZ242" s="226"/>
      <c r="CA242" s="226"/>
      <c r="CB242" s="226"/>
      <c r="CC242" s="235"/>
    </row>
    <row r="243" spans="1:81" s="233" customFormat="1">
      <c r="A243" s="537"/>
      <c r="B243" s="625"/>
      <c r="C243" s="238">
        <v>2017</v>
      </c>
      <c r="D243" s="239">
        <f>E243+F243+G243+H243+I243</f>
        <v>0.38900000000000007</v>
      </c>
      <c r="E243" s="258">
        <f t="shared" ref="E243:I246" si="109">E249+E255+E261+E267+E273</f>
        <v>0.38900000000000007</v>
      </c>
      <c r="F243" s="258">
        <f t="shared" si="109"/>
        <v>0</v>
      </c>
      <c r="G243" s="258">
        <f t="shared" si="109"/>
        <v>0</v>
      </c>
      <c r="H243" s="258">
        <f t="shared" si="109"/>
        <v>0</v>
      </c>
      <c r="I243" s="258">
        <f t="shared" si="109"/>
        <v>0</v>
      </c>
      <c r="J243" s="240">
        <f t="shared" si="55"/>
        <v>0.38900000000000007</v>
      </c>
      <c r="L243" s="241">
        <f t="shared" si="64"/>
        <v>0.38900000000000007</v>
      </c>
      <c r="M243" s="242">
        <f t="shared" si="65"/>
        <v>0.38900000000000007</v>
      </c>
      <c r="N243" s="226"/>
      <c r="O243" s="226"/>
      <c r="P243" s="226"/>
      <c r="Q243" s="226"/>
      <c r="R243" s="226"/>
      <c r="S243" s="226"/>
      <c r="T243" s="226"/>
      <c r="U243" s="226"/>
      <c r="V243" s="226"/>
      <c r="W243" s="226"/>
      <c r="X243" s="226"/>
      <c r="Y243" s="226"/>
      <c r="Z243" s="226"/>
      <c r="AA243" s="226"/>
      <c r="AB243" s="226"/>
      <c r="AC243" s="226"/>
      <c r="AD243" s="226"/>
      <c r="AE243" s="226"/>
      <c r="AF243" s="226"/>
      <c r="AG243" s="226"/>
      <c r="AH243" s="226"/>
      <c r="AI243" s="226"/>
      <c r="AJ243" s="226"/>
      <c r="AK243" s="226"/>
      <c r="AL243" s="226"/>
      <c r="AM243" s="226"/>
      <c r="AN243" s="226"/>
      <c r="AO243" s="226"/>
      <c r="AP243" s="226"/>
      <c r="AQ243" s="226"/>
      <c r="AR243" s="226"/>
      <c r="AS243" s="226"/>
      <c r="AT243" s="226"/>
      <c r="AU243" s="226"/>
      <c r="AV243" s="226"/>
      <c r="AW243" s="226"/>
      <c r="AX243" s="226"/>
      <c r="AY243" s="226"/>
      <c r="AZ243" s="226"/>
      <c r="BA243" s="226"/>
      <c r="BB243" s="226"/>
      <c r="BC243" s="226"/>
      <c r="BD243" s="226"/>
      <c r="BE243" s="226"/>
      <c r="BF243" s="226"/>
      <c r="BG243" s="226"/>
      <c r="BH243" s="226"/>
      <c r="BI243" s="226"/>
      <c r="BJ243" s="226"/>
      <c r="BK243" s="226"/>
      <c r="BL243" s="226"/>
      <c r="BM243" s="226"/>
      <c r="BN243" s="226"/>
      <c r="BO243" s="226"/>
      <c r="BP243" s="226"/>
      <c r="BQ243" s="226"/>
      <c r="BR243" s="226"/>
      <c r="BS243" s="226"/>
      <c r="BT243" s="226"/>
      <c r="BU243" s="226"/>
      <c r="BV243" s="226"/>
      <c r="BW243" s="226"/>
      <c r="BX243" s="226"/>
      <c r="BY243" s="226"/>
      <c r="BZ243" s="226"/>
      <c r="CA243" s="226"/>
      <c r="CB243" s="226"/>
      <c r="CC243" s="235"/>
    </row>
    <row r="244" spans="1:81" s="233" customFormat="1">
      <c r="A244" s="538"/>
      <c r="B244" s="581"/>
      <c r="C244" s="238">
        <v>2018</v>
      </c>
      <c r="D244" s="239">
        <f t="shared" ref="D244:D246" si="110">E244+F244+G244+H244+I244</f>
        <v>0.35900000000000004</v>
      </c>
      <c r="E244" s="258">
        <f t="shared" si="109"/>
        <v>0.35900000000000004</v>
      </c>
      <c r="F244" s="258">
        <f t="shared" si="109"/>
        <v>0</v>
      </c>
      <c r="G244" s="258">
        <f t="shared" si="109"/>
        <v>0</v>
      </c>
      <c r="H244" s="258">
        <f t="shared" si="109"/>
        <v>0</v>
      </c>
      <c r="I244" s="258">
        <f t="shared" si="109"/>
        <v>0</v>
      </c>
      <c r="J244" s="240"/>
      <c r="L244" s="241"/>
      <c r="M244" s="242"/>
      <c r="N244" s="226"/>
      <c r="O244" s="226"/>
      <c r="P244" s="226"/>
      <c r="Q244" s="226"/>
      <c r="R244" s="226"/>
      <c r="S244" s="226"/>
      <c r="T244" s="226"/>
      <c r="U244" s="226"/>
      <c r="V244" s="226"/>
      <c r="W244" s="226"/>
      <c r="X244" s="226"/>
      <c r="Y244" s="226"/>
      <c r="Z244" s="226"/>
      <c r="AA244" s="226"/>
      <c r="AB244" s="226"/>
      <c r="AC244" s="226"/>
      <c r="AD244" s="226"/>
      <c r="AE244" s="226"/>
      <c r="AF244" s="226"/>
      <c r="AG244" s="226"/>
      <c r="AH244" s="226"/>
      <c r="AI244" s="226"/>
      <c r="AJ244" s="226"/>
      <c r="AK244" s="226"/>
      <c r="AL244" s="226"/>
      <c r="AM244" s="226"/>
      <c r="AN244" s="226"/>
      <c r="AO244" s="226"/>
      <c r="AP244" s="226"/>
      <c r="AQ244" s="226"/>
      <c r="AR244" s="226"/>
      <c r="AS244" s="226"/>
      <c r="AT244" s="226"/>
      <c r="AU244" s="226"/>
      <c r="AV244" s="226"/>
      <c r="AW244" s="226"/>
      <c r="AX244" s="226"/>
      <c r="AY244" s="226"/>
      <c r="AZ244" s="226"/>
      <c r="BA244" s="226"/>
      <c r="BB244" s="226"/>
      <c r="BC244" s="226"/>
      <c r="BD244" s="226"/>
      <c r="BE244" s="226"/>
      <c r="BF244" s="226"/>
      <c r="BG244" s="226"/>
      <c r="BH244" s="226"/>
      <c r="BI244" s="226"/>
      <c r="BJ244" s="226"/>
      <c r="BK244" s="226"/>
      <c r="BL244" s="226"/>
      <c r="BM244" s="226"/>
      <c r="BN244" s="226"/>
      <c r="BO244" s="226"/>
      <c r="BP244" s="226"/>
      <c r="BQ244" s="226"/>
      <c r="BR244" s="226"/>
      <c r="BS244" s="226"/>
      <c r="BT244" s="226"/>
      <c r="BU244" s="226"/>
      <c r="BV244" s="226"/>
      <c r="BW244" s="226"/>
      <c r="BX244" s="226"/>
      <c r="BY244" s="226"/>
      <c r="BZ244" s="226"/>
      <c r="CA244" s="226"/>
      <c r="CB244" s="226"/>
      <c r="CC244" s="235"/>
    </row>
    <row r="245" spans="1:81" s="233" customFormat="1">
      <c r="A245" s="538"/>
      <c r="B245" s="581"/>
      <c r="C245" s="238">
        <v>2019</v>
      </c>
      <c r="D245" s="239">
        <f t="shared" si="110"/>
        <v>0.35900000000000004</v>
      </c>
      <c r="E245" s="258">
        <f t="shared" si="109"/>
        <v>0.35900000000000004</v>
      </c>
      <c r="F245" s="258">
        <f t="shared" si="109"/>
        <v>0</v>
      </c>
      <c r="G245" s="258">
        <f t="shared" si="109"/>
        <v>0</v>
      </c>
      <c r="H245" s="258">
        <f t="shared" si="109"/>
        <v>0</v>
      </c>
      <c r="I245" s="258">
        <f t="shared" si="109"/>
        <v>0</v>
      </c>
      <c r="J245" s="240"/>
      <c r="L245" s="241"/>
      <c r="M245" s="242"/>
      <c r="N245" s="226"/>
      <c r="O245" s="226"/>
      <c r="P245" s="226"/>
      <c r="Q245" s="226"/>
      <c r="R245" s="226"/>
      <c r="S245" s="226"/>
      <c r="T245" s="226"/>
      <c r="U245" s="226"/>
      <c r="V245" s="226"/>
      <c r="W245" s="226"/>
      <c r="X245" s="226"/>
      <c r="Y245" s="226"/>
      <c r="Z245" s="226"/>
      <c r="AA245" s="226"/>
      <c r="AB245" s="226"/>
      <c r="AC245" s="226"/>
      <c r="AD245" s="226"/>
      <c r="AE245" s="226"/>
      <c r="AF245" s="226"/>
      <c r="AG245" s="226"/>
      <c r="AH245" s="226"/>
      <c r="AI245" s="226"/>
      <c r="AJ245" s="226"/>
      <c r="AK245" s="226"/>
      <c r="AL245" s="226"/>
      <c r="AM245" s="226"/>
      <c r="AN245" s="226"/>
      <c r="AO245" s="226"/>
      <c r="AP245" s="226"/>
      <c r="AQ245" s="226"/>
      <c r="AR245" s="226"/>
      <c r="AS245" s="226"/>
      <c r="AT245" s="226"/>
      <c r="AU245" s="226"/>
      <c r="AV245" s="226"/>
      <c r="AW245" s="226"/>
      <c r="AX245" s="226"/>
      <c r="AY245" s="226"/>
      <c r="AZ245" s="226"/>
      <c r="BA245" s="226"/>
      <c r="BB245" s="226"/>
      <c r="BC245" s="226"/>
      <c r="BD245" s="226"/>
      <c r="BE245" s="226"/>
      <c r="BF245" s="226"/>
      <c r="BG245" s="226"/>
      <c r="BH245" s="226"/>
      <c r="BI245" s="226"/>
      <c r="BJ245" s="226"/>
      <c r="BK245" s="226"/>
      <c r="BL245" s="226"/>
      <c r="BM245" s="226"/>
      <c r="BN245" s="226"/>
      <c r="BO245" s="226"/>
      <c r="BP245" s="226"/>
      <c r="BQ245" s="226"/>
      <c r="BR245" s="226"/>
      <c r="BS245" s="226"/>
      <c r="BT245" s="226"/>
      <c r="BU245" s="226"/>
      <c r="BV245" s="226"/>
      <c r="BW245" s="226"/>
      <c r="BX245" s="226"/>
      <c r="BY245" s="226"/>
      <c r="BZ245" s="226"/>
      <c r="CA245" s="226"/>
      <c r="CB245" s="226"/>
      <c r="CC245" s="235"/>
    </row>
    <row r="246" spans="1:81" s="233" customFormat="1">
      <c r="A246" s="539"/>
      <c r="B246" s="582"/>
      <c r="C246" s="238">
        <v>2020</v>
      </c>
      <c r="D246" s="239">
        <f t="shared" si="110"/>
        <v>0.35900000000000004</v>
      </c>
      <c r="E246" s="258">
        <f t="shared" si="109"/>
        <v>0.35900000000000004</v>
      </c>
      <c r="F246" s="258">
        <f t="shared" si="109"/>
        <v>0</v>
      </c>
      <c r="G246" s="258">
        <f t="shared" si="109"/>
        <v>0</v>
      </c>
      <c r="H246" s="258">
        <f t="shared" si="109"/>
        <v>0</v>
      </c>
      <c r="I246" s="258">
        <f t="shared" si="109"/>
        <v>0</v>
      </c>
      <c r="J246" s="240"/>
      <c r="L246" s="241"/>
      <c r="M246" s="242"/>
      <c r="N246" s="226"/>
      <c r="O246" s="226"/>
      <c r="P246" s="226"/>
      <c r="Q246" s="226"/>
      <c r="R246" s="226"/>
      <c r="S246" s="226"/>
      <c r="T246" s="226"/>
      <c r="U246" s="226"/>
      <c r="V246" s="226"/>
      <c r="W246" s="226"/>
      <c r="X246" s="226"/>
      <c r="Y246" s="226"/>
      <c r="Z246" s="226"/>
      <c r="AA246" s="226"/>
      <c r="AB246" s="226"/>
      <c r="AC246" s="226"/>
      <c r="AD246" s="226"/>
      <c r="AE246" s="226"/>
      <c r="AF246" s="226"/>
      <c r="AG246" s="226"/>
      <c r="AH246" s="226"/>
      <c r="AI246" s="226"/>
      <c r="AJ246" s="226"/>
      <c r="AK246" s="226"/>
      <c r="AL246" s="226"/>
      <c r="AM246" s="226"/>
      <c r="AN246" s="226"/>
      <c r="AO246" s="226"/>
      <c r="AP246" s="226"/>
      <c r="AQ246" s="226"/>
      <c r="AR246" s="226"/>
      <c r="AS246" s="226"/>
      <c r="AT246" s="226"/>
      <c r="AU246" s="226"/>
      <c r="AV246" s="226"/>
      <c r="AW246" s="226"/>
      <c r="AX246" s="226"/>
      <c r="AY246" s="226"/>
      <c r="AZ246" s="226"/>
      <c r="BA246" s="226"/>
      <c r="BB246" s="226"/>
      <c r="BC246" s="226"/>
      <c r="BD246" s="226"/>
      <c r="BE246" s="226"/>
      <c r="BF246" s="226"/>
      <c r="BG246" s="226"/>
      <c r="BH246" s="226"/>
      <c r="BI246" s="226"/>
      <c r="BJ246" s="226"/>
      <c r="BK246" s="226"/>
      <c r="BL246" s="226"/>
      <c r="BM246" s="226"/>
      <c r="BN246" s="226"/>
      <c r="BO246" s="226"/>
      <c r="BP246" s="226"/>
      <c r="BQ246" s="226"/>
      <c r="BR246" s="226"/>
      <c r="BS246" s="226"/>
      <c r="BT246" s="226"/>
      <c r="BU246" s="226"/>
      <c r="BV246" s="226"/>
      <c r="BW246" s="226"/>
      <c r="BX246" s="226"/>
      <c r="BY246" s="226"/>
      <c r="BZ246" s="226"/>
      <c r="CA246" s="226"/>
      <c r="CB246" s="226"/>
      <c r="CC246" s="235"/>
    </row>
    <row r="247" spans="1:81" s="233" customFormat="1" ht="15.75" customHeight="1">
      <c r="A247" s="536" t="s">
        <v>341</v>
      </c>
      <c r="B247" s="585" t="s">
        <v>875</v>
      </c>
      <c r="C247" s="238" t="s">
        <v>19</v>
      </c>
      <c r="D247" s="249">
        <f>D248+D249+D250+D251+D252</f>
        <v>1.1540000000000001</v>
      </c>
      <c r="E247" s="249">
        <f t="shared" ref="E247:I247" si="111">E248+E249+E250+E251+E252</f>
        <v>1.1540000000000001</v>
      </c>
      <c r="F247" s="249">
        <f t="shared" si="111"/>
        <v>0</v>
      </c>
      <c r="G247" s="249">
        <f t="shared" si="111"/>
        <v>0</v>
      </c>
      <c r="H247" s="249">
        <f t="shared" si="111"/>
        <v>0</v>
      </c>
      <c r="I247" s="249">
        <f t="shared" si="111"/>
        <v>0</v>
      </c>
      <c r="J247" s="240">
        <f t="shared" si="55"/>
        <v>1.1540000000000001</v>
      </c>
      <c r="L247" s="241">
        <f t="shared" si="64"/>
        <v>1.1540000000000001</v>
      </c>
      <c r="M247" s="242">
        <f t="shared" si="65"/>
        <v>1.1540000000000001</v>
      </c>
      <c r="N247" s="226"/>
      <c r="O247" s="226"/>
      <c r="P247" s="226"/>
      <c r="Q247" s="226"/>
      <c r="R247" s="226"/>
      <c r="S247" s="226"/>
      <c r="T247" s="226"/>
      <c r="U247" s="226"/>
      <c r="V247" s="226"/>
      <c r="W247" s="226"/>
      <c r="X247" s="226"/>
      <c r="Y247" s="226"/>
      <c r="Z247" s="226"/>
      <c r="AA247" s="226"/>
      <c r="AB247" s="226"/>
      <c r="AC247" s="226"/>
      <c r="AD247" s="226"/>
      <c r="AE247" s="226"/>
      <c r="AF247" s="226"/>
      <c r="AG247" s="226"/>
      <c r="AH247" s="226"/>
      <c r="AI247" s="226"/>
      <c r="AJ247" s="226"/>
      <c r="AK247" s="226"/>
      <c r="AL247" s="226"/>
      <c r="AM247" s="226"/>
      <c r="AN247" s="226"/>
      <c r="AO247" s="226"/>
      <c r="AP247" s="226"/>
      <c r="AQ247" s="226"/>
      <c r="AR247" s="226"/>
      <c r="AS247" s="226"/>
      <c r="AT247" s="226"/>
      <c r="AU247" s="226"/>
      <c r="AV247" s="226"/>
      <c r="AW247" s="226"/>
      <c r="AX247" s="226"/>
      <c r="AY247" s="226"/>
      <c r="AZ247" s="226"/>
      <c r="BA247" s="226"/>
      <c r="BB247" s="226"/>
      <c r="BC247" s="226"/>
      <c r="BD247" s="226"/>
      <c r="BE247" s="226"/>
      <c r="BF247" s="226"/>
      <c r="BG247" s="226"/>
      <c r="BH247" s="226"/>
      <c r="BI247" s="226"/>
      <c r="BJ247" s="226"/>
      <c r="BK247" s="226"/>
      <c r="BL247" s="226"/>
      <c r="BM247" s="226"/>
      <c r="BN247" s="226"/>
      <c r="BO247" s="226"/>
      <c r="BP247" s="226"/>
      <c r="BQ247" s="226"/>
      <c r="BR247" s="226"/>
      <c r="BS247" s="226"/>
      <c r="BT247" s="226"/>
      <c r="BU247" s="226"/>
      <c r="BV247" s="226"/>
      <c r="BW247" s="226"/>
      <c r="BX247" s="226"/>
      <c r="BY247" s="226"/>
      <c r="BZ247" s="226"/>
      <c r="CA247" s="226"/>
      <c r="CB247" s="226"/>
      <c r="CC247" s="235"/>
    </row>
    <row r="248" spans="1:81" s="233" customFormat="1">
      <c r="A248" s="537"/>
      <c r="B248" s="586"/>
      <c r="C248" s="236">
        <v>2016</v>
      </c>
      <c r="D248" s="247">
        <f>E248+F248+G248+H248+I248</f>
        <v>0.05</v>
      </c>
      <c r="E248" s="256">
        <v>0.05</v>
      </c>
      <c r="F248" s="256">
        <v>0</v>
      </c>
      <c r="G248" s="256">
        <v>0</v>
      </c>
      <c r="H248" s="251">
        <v>0</v>
      </c>
      <c r="I248" s="251">
        <v>0</v>
      </c>
      <c r="J248" s="240">
        <f t="shared" si="55"/>
        <v>0.05</v>
      </c>
      <c r="L248" s="241">
        <f t="shared" si="64"/>
        <v>0.05</v>
      </c>
      <c r="M248" s="242">
        <f t="shared" si="65"/>
        <v>0.05</v>
      </c>
      <c r="N248" s="226"/>
      <c r="O248" s="226"/>
      <c r="P248" s="226"/>
      <c r="Q248" s="226"/>
      <c r="R248" s="226"/>
      <c r="S248" s="226"/>
      <c r="T248" s="226"/>
      <c r="U248" s="226"/>
      <c r="V248" s="226"/>
      <c r="W248" s="226"/>
      <c r="X248" s="226"/>
      <c r="Y248" s="226"/>
      <c r="Z248" s="226"/>
      <c r="AA248" s="226"/>
      <c r="AB248" s="226"/>
      <c r="AC248" s="226"/>
      <c r="AD248" s="226"/>
      <c r="AE248" s="226"/>
      <c r="AF248" s="226"/>
      <c r="AG248" s="226"/>
      <c r="AH248" s="226"/>
      <c r="AI248" s="226"/>
      <c r="AJ248" s="226"/>
      <c r="AK248" s="226"/>
      <c r="AL248" s="226"/>
      <c r="AM248" s="226"/>
      <c r="AN248" s="226"/>
      <c r="AO248" s="226"/>
      <c r="AP248" s="226"/>
      <c r="AQ248" s="226"/>
      <c r="AR248" s="226"/>
      <c r="AS248" s="226"/>
      <c r="AT248" s="226"/>
      <c r="AU248" s="226"/>
      <c r="AV248" s="226"/>
      <c r="AW248" s="226"/>
      <c r="AX248" s="226"/>
      <c r="AY248" s="226"/>
      <c r="AZ248" s="226"/>
      <c r="BA248" s="226"/>
      <c r="BB248" s="226"/>
      <c r="BC248" s="226"/>
      <c r="BD248" s="226"/>
      <c r="BE248" s="226"/>
      <c r="BF248" s="226"/>
      <c r="BG248" s="226"/>
      <c r="BH248" s="226"/>
      <c r="BI248" s="226"/>
      <c r="BJ248" s="226"/>
      <c r="BK248" s="226"/>
      <c r="BL248" s="226"/>
      <c r="BM248" s="226"/>
      <c r="BN248" s="226"/>
      <c r="BO248" s="226"/>
      <c r="BP248" s="226"/>
      <c r="BQ248" s="226"/>
      <c r="BR248" s="226"/>
      <c r="BS248" s="226"/>
      <c r="BT248" s="226"/>
      <c r="BU248" s="226"/>
      <c r="BV248" s="226"/>
      <c r="BW248" s="226"/>
      <c r="BX248" s="226"/>
      <c r="BY248" s="226"/>
      <c r="BZ248" s="226"/>
      <c r="CA248" s="226"/>
      <c r="CB248" s="226"/>
      <c r="CC248" s="235"/>
    </row>
    <row r="249" spans="1:81" s="233" customFormat="1">
      <c r="A249" s="537"/>
      <c r="B249" s="586"/>
      <c r="C249" s="236">
        <v>2017</v>
      </c>
      <c r="D249" s="247">
        <f>E249+F249+G249+H249+I249</f>
        <v>0.27600000000000002</v>
      </c>
      <c r="E249" s="256">
        <v>0.27600000000000002</v>
      </c>
      <c r="F249" s="256">
        <v>0</v>
      </c>
      <c r="G249" s="256">
        <v>0</v>
      </c>
      <c r="H249" s="251">
        <v>0</v>
      </c>
      <c r="I249" s="251">
        <v>0</v>
      </c>
      <c r="J249" s="240">
        <f t="shared" si="55"/>
        <v>0.27600000000000002</v>
      </c>
      <c r="L249" s="241">
        <f t="shared" si="64"/>
        <v>0.27600000000000002</v>
      </c>
      <c r="M249" s="242">
        <f t="shared" si="65"/>
        <v>0.27600000000000002</v>
      </c>
      <c r="N249" s="226"/>
      <c r="O249" s="226"/>
      <c r="P249" s="226"/>
      <c r="Q249" s="226"/>
      <c r="R249" s="226"/>
      <c r="S249" s="226"/>
      <c r="T249" s="226"/>
      <c r="U249" s="226"/>
      <c r="V249" s="226"/>
      <c r="W249" s="226"/>
      <c r="X249" s="226"/>
      <c r="Y249" s="226"/>
      <c r="Z249" s="226"/>
      <c r="AA249" s="226"/>
      <c r="AB249" s="226"/>
      <c r="AC249" s="226"/>
      <c r="AD249" s="226"/>
      <c r="AE249" s="226"/>
      <c r="AF249" s="226"/>
      <c r="AG249" s="226"/>
      <c r="AH249" s="226"/>
      <c r="AI249" s="226"/>
      <c r="AJ249" s="226"/>
      <c r="AK249" s="226"/>
      <c r="AL249" s="226"/>
      <c r="AM249" s="226"/>
      <c r="AN249" s="226"/>
      <c r="AO249" s="226"/>
      <c r="AP249" s="226"/>
      <c r="AQ249" s="226"/>
      <c r="AR249" s="226"/>
      <c r="AS249" s="226"/>
      <c r="AT249" s="226"/>
      <c r="AU249" s="226"/>
      <c r="AV249" s="226"/>
      <c r="AW249" s="226"/>
      <c r="AX249" s="226"/>
      <c r="AY249" s="226"/>
      <c r="AZ249" s="226"/>
      <c r="BA249" s="226"/>
      <c r="BB249" s="226"/>
      <c r="BC249" s="226"/>
      <c r="BD249" s="226"/>
      <c r="BE249" s="226"/>
      <c r="BF249" s="226"/>
      <c r="BG249" s="226"/>
      <c r="BH249" s="226"/>
      <c r="BI249" s="226"/>
      <c r="BJ249" s="226"/>
      <c r="BK249" s="226"/>
      <c r="BL249" s="226"/>
      <c r="BM249" s="226"/>
      <c r="BN249" s="226"/>
      <c r="BO249" s="226"/>
      <c r="BP249" s="226"/>
      <c r="BQ249" s="226"/>
      <c r="BR249" s="226"/>
      <c r="BS249" s="226"/>
      <c r="BT249" s="226"/>
      <c r="BU249" s="226"/>
      <c r="BV249" s="226"/>
      <c r="BW249" s="226"/>
      <c r="BX249" s="226"/>
      <c r="BY249" s="226"/>
      <c r="BZ249" s="226"/>
      <c r="CA249" s="226"/>
      <c r="CB249" s="226"/>
      <c r="CC249" s="235"/>
    </row>
    <row r="250" spans="1:81" s="233" customFormat="1" ht="15.75" customHeight="1">
      <c r="A250" s="538"/>
      <c r="B250" s="534"/>
      <c r="C250" s="292">
        <v>2018</v>
      </c>
      <c r="D250" s="247">
        <f t="shared" ref="D250:D252" si="112">E250+F250+G250+H250+I250</f>
        <v>0.27600000000000002</v>
      </c>
      <c r="E250" s="256">
        <v>0.27600000000000002</v>
      </c>
      <c r="F250" s="256">
        <v>0</v>
      </c>
      <c r="G250" s="256">
        <v>0</v>
      </c>
      <c r="H250" s="251">
        <v>0</v>
      </c>
      <c r="I250" s="251">
        <v>0</v>
      </c>
      <c r="J250" s="240"/>
      <c r="L250" s="241"/>
      <c r="M250" s="242"/>
      <c r="N250" s="226"/>
      <c r="O250" s="226"/>
      <c r="P250" s="226"/>
      <c r="Q250" s="226"/>
      <c r="R250" s="226"/>
      <c r="S250" s="226"/>
      <c r="T250" s="226"/>
      <c r="U250" s="226"/>
      <c r="V250" s="226"/>
      <c r="W250" s="226"/>
      <c r="X250" s="226"/>
      <c r="Y250" s="226"/>
      <c r="Z250" s="226"/>
      <c r="AA250" s="226"/>
      <c r="AB250" s="226"/>
      <c r="AC250" s="226"/>
      <c r="AD250" s="226"/>
      <c r="AE250" s="226"/>
      <c r="AF250" s="226"/>
      <c r="AG250" s="226"/>
      <c r="AH250" s="226"/>
      <c r="AI250" s="226"/>
      <c r="AJ250" s="226"/>
      <c r="AK250" s="226"/>
      <c r="AL250" s="226"/>
      <c r="AM250" s="226"/>
      <c r="AN250" s="226"/>
      <c r="AO250" s="226"/>
      <c r="AP250" s="226"/>
      <c r="AQ250" s="226"/>
      <c r="AR250" s="226"/>
      <c r="AS250" s="226"/>
      <c r="AT250" s="226"/>
      <c r="AU250" s="226"/>
      <c r="AV250" s="226"/>
      <c r="AW250" s="226"/>
      <c r="AX250" s="226"/>
      <c r="AY250" s="226"/>
      <c r="AZ250" s="226"/>
      <c r="BA250" s="226"/>
      <c r="BB250" s="226"/>
      <c r="BC250" s="226"/>
      <c r="BD250" s="226"/>
      <c r="BE250" s="226"/>
      <c r="BF250" s="226"/>
      <c r="BG250" s="226"/>
      <c r="BH250" s="226"/>
      <c r="BI250" s="226"/>
      <c r="BJ250" s="226"/>
      <c r="BK250" s="226"/>
      <c r="BL250" s="226"/>
      <c r="BM250" s="226"/>
      <c r="BN250" s="226"/>
      <c r="BO250" s="226"/>
      <c r="BP250" s="226"/>
      <c r="BQ250" s="226"/>
      <c r="BR250" s="226"/>
      <c r="BS250" s="226"/>
      <c r="BT250" s="226"/>
      <c r="BU250" s="226"/>
      <c r="BV250" s="226"/>
      <c r="BW250" s="226"/>
      <c r="BX250" s="226"/>
      <c r="BY250" s="226"/>
      <c r="BZ250" s="226"/>
      <c r="CA250" s="226"/>
      <c r="CB250" s="226"/>
      <c r="CC250" s="235"/>
    </row>
    <row r="251" spans="1:81" s="233" customFormat="1" ht="15.75" customHeight="1">
      <c r="A251" s="538"/>
      <c r="B251" s="534"/>
      <c r="C251" s="292">
        <v>2019</v>
      </c>
      <c r="D251" s="247">
        <f t="shared" si="112"/>
        <v>0.27600000000000002</v>
      </c>
      <c r="E251" s="256">
        <v>0.27600000000000002</v>
      </c>
      <c r="F251" s="256">
        <v>0</v>
      </c>
      <c r="G251" s="256">
        <v>0</v>
      </c>
      <c r="H251" s="251">
        <v>0</v>
      </c>
      <c r="I251" s="251">
        <v>0</v>
      </c>
      <c r="J251" s="240"/>
      <c r="L251" s="241"/>
      <c r="M251" s="242"/>
      <c r="N251" s="226"/>
      <c r="O251" s="226"/>
      <c r="P251" s="226"/>
      <c r="Q251" s="226"/>
      <c r="R251" s="226"/>
      <c r="S251" s="226"/>
      <c r="T251" s="226"/>
      <c r="U251" s="226"/>
      <c r="V251" s="226"/>
      <c r="W251" s="226"/>
      <c r="X251" s="226"/>
      <c r="Y251" s="226"/>
      <c r="Z251" s="226"/>
      <c r="AA251" s="226"/>
      <c r="AB251" s="226"/>
      <c r="AC251" s="226"/>
      <c r="AD251" s="226"/>
      <c r="AE251" s="226"/>
      <c r="AF251" s="226"/>
      <c r="AG251" s="226"/>
      <c r="AH251" s="226"/>
      <c r="AI251" s="226"/>
      <c r="AJ251" s="226"/>
      <c r="AK251" s="226"/>
      <c r="AL251" s="226"/>
      <c r="AM251" s="226"/>
      <c r="AN251" s="226"/>
      <c r="AO251" s="226"/>
      <c r="AP251" s="226"/>
      <c r="AQ251" s="226"/>
      <c r="AR251" s="226"/>
      <c r="AS251" s="226"/>
      <c r="AT251" s="226"/>
      <c r="AU251" s="226"/>
      <c r="AV251" s="226"/>
      <c r="AW251" s="226"/>
      <c r="AX251" s="226"/>
      <c r="AY251" s="226"/>
      <c r="AZ251" s="226"/>
      <c r="BA251" s="226"/>
      <c r="BB251" s="226"/>
      <c r="BC251" s="226"/>
      <c r="BD251" s="226"/>
      <c r="BE251" s="226"/>
      <c r="BF251" s="226"/>
      <c r="BG251" s="226"/>
      <c r="BH251" s="226"/>
      <c r="BI251" s="226"/>
      <c r="BJ251" s="226"/>
      <c r="BK251" s="226"/>
      <c r="BL251" s="226"/>
      <c r="BM251" s="226"/>
      <c r="BN251" s="226"/>
      <c r="BO251" s="226"/>
      <c r="BP251" s="226"/>
      <c r="BQ251" s="226"/>
      <c r="BR251" s="226"/>
      <c r="BS251" s="226"/>
      <c r="BT251" s="226"/>
      <c r="BU251" s="226"/>
      <c r="BV251" s="226"/>
      <c r="BW251" s="226"/>
      <c r="BX251" s="226"/>
      <c r="BY251" s="226"/>
      <c r="BZ251" s="226"/>
      <c r="CA251" s="226"/>
      <c r="CB251" s="226"/>
      <c r="CC251" s="235"/>
    </row>
    <row r="252" spans="1:81" s="233" customFormat="1">
      <c r="A252" s="539"/>
      <c r="B252" s="535"/>
      <c r="C252" s="292">
        <v>2020</v>
      </c>
      <c r="D252" s="247">
        <f t="shared" si="112"/>
        <v>0.27600000000000002</v>
      </c>
      <c r="E252" s="256">
        <v>0.27600000000000002</v>
      </c>
      <c r="F252" s="256">
        <v>0</v>
      </c>
      <c r="G252" s="256">
        <v>0</v>
      </c>
      <c r="H252" s="251">
        <v>0</v>
      </c>
      <c r="I252" s="251">
        <v>0</v>
      </c>
      <c r="J252" s="240"/>
      <c r="L252" s="241"/>
      <c r="M252" s="242"/>
      <c r="N252" s="226"/>
      <c r="O252" s="226"/>
      <c r="P252" s="226"/>
      <c r="Q252" s="226"/>
      <c r="R252" s="226"/>
      <c r="S252" s="226"/>
      <c r="T252" s="226"/>
      <c r="U252" s="226"/>
      <c r="V252" s="226"/>
      <c r="W252" s="226"/>
      <c r="X252" s="226"/>
      <c r="Y252" s="226"/>
      <c r="Z252" s="226"/>
      <c r="AA252" s="226"/>
      <c r="AB252" s="226"/>
      <c r="AC252" s="226"/>
      <c r="AD252" s="226"/>
      <c r="AE252" s="226"/>
      <c r="AF252" s="226"/>
      <c r="AG252" s="226"/>
      <c r="AH252" s="226"/>
      <c r="AI252" s="226"/>
      <c r="AJ252" s="226"/>
      <c r="AK252" s="226"/>
      <c r="AL252" s="226"/>
      <c r="AM252" s="226"/>
      <c r="AN252" s="226"/>
      <c r="AO252" s="226"/>
      <c r="AP252" s="226"/>
      <c r="AQ252" s="226"/>
      <c r="AR252" s="226"/>
      <c r="AS252" s="226"/>
      <c r="AT252" s="226"/>
      <c r="AU252" s="226"/>
      <c r="AV252" s="226"/>
      <c r="AW252" s="226"/>
      <c r="AX252" s="226"/>
      <c r="AY252" s="226"/>
      <c r="AZ252" s="226"/>
      <c r="BA252" s="226"/>
      <c r="BB252" s="226"/>
      <c r="BC252" s="226"/>
      <c r="BD252" s="226"/>
      <c r="BE252" s="226"/>
      <c r="BF252" s="226"/>
      <c r="BG252" s="226"/>
      <c r="BH252" s="226"/>
      <c r="BI252" s="226"/>
      <c r="BJ252" s="226"/>
      <c r="BK252" s="226"/>
      <c r="BL252" s="226"/>
      <c r="BM252" s="226"/>
      <c r="BN252" s="226"/>
      <c r="BO252" s="226"/>
      <c r="BP252" s="226"/>
      <c r="BQ252" s="226"/>
      <c r="BR252" s="226"/>
      <c r="BS252" s="226"/>
      <c r="BT252" s="226"/>
      <c r="BU252" s="226"/>
      <c r="BV252" s="226"/>
      <c r="BW252" s="226"/>
      <c r="BX252" s="226"/>
      <c r="BY252" s="226"/>
      <c r="BZ252" s="226"/>
      <c r="CA252" s="226"/>
      <c r="CB252" s="226"/>
      <c r="CC252" s="235"/>
    </row>
    <row r="253" spans="1:81" s="233" customFormat="1" ht="15.75" customHeight="1">
      <c r="A253" s="536" t="s">
        <v>343</v>
      </c>
      <c r="B253" s="583" t="s">
        <v>876</v>
      </c>
      <c r="C253" s="238" t="s">
        <v>19</v>
      </c>
      <c r="D253" s="249">
        <f>D254+D255+D256+D257+D258</f>
        <v>7.0000000000000007E-2</v>
      </c>
      <c r="E253" s="249">
        <f t="shared" ref="E253:I253" si="113">E254+E255+E256+E257+E258</f>
        <v>7.0000000000000007E-2</v>
      </c>
      <c r="F253" s="249">
        <f t="shared" si="113"/>
        <v>0</v>
      </c>
      <c r="G253" s="249">
        <f t="shared" si="113"/>
        <v>0</v>
      </c>
      <c r="H253" s="249">
        <f t="shared" si="113"/>
        <v>0</v>
      </c>
      <c r="I253" s="249">
        <f t="shared" si="113"/>
        <v>0</v>
      </c>
      <c r="J253" s="240">
        <f t="shared" si="55"/>
        <v>7.0000000000000007E-2</v>
      </c>
      <c r="L253" s="241">
        <f t="shared" si="64"/>
        <v>7.0000000000000007E-2</v>
      </c>
      <c r="M253" s="242">
        <f t="shared" si="65"/>
        <v>7.0000000000000007E-2</v>
      </c>
      <c r="N253" s="226"/>
      <c r="O253" s="226"/>
      <c r="P253" s="226"/>
      <c r="Q253" s="226"/>
      <c r="R253" s="226"/>
      <c r="S253" s="226"/>
      <c r="T253" s="226"/>
      <c r="U253" s="226"/>
      <c r="V253" s="226"/>
      <c r="W253" s="226"/>
      <c r="X253" s="226"/>
      <c r="Y253" s="226"/>
      <c r="Z253" s="226"/>
      <c r="AA253" s="226"/>
      <c r="AB253" s="226"/>
      <c r="AC253" s="226"/>
      <c r="AD253" s="226"/>
      <c r="AE253" s="226"/>
      <c r="AF253" s="226"/>
      <c r="AG253" s="226"/>
      <c r="AH253" s="226"/>
      <c r="AI253" s="226"/>
      <c r="AJ253" s="226"/>
      <c r="AK253" s="226"/>
      <c r="AL253" s="226"/>
      <c r="AM253" s="226"/>
      <c r="AN253" s="226"/>
      <c r="AO253" s="226"/>
      <c r="AP253" s="226"/>
      <c r="AQ253" s="226"/>
      <c r="AR253" s="226"/>
      <c r="AS253" s="226"/>
      <c r="AT253" s="226"/>
      <c r="AU253" s="226"/>
      <c r="AV253" s="226"/>
      <c r="AW253" s="226"/>
      <c r="AX253" s="226"/>
      <c r="AY253" s="226"/>
      <c r="AZ253" s="226"/>
      <c r="BA253" s="226"/>
      <c r="BB253" s="226"/>
      <c r="BC253" s="226"/>
      <c r="BD253" s="226"/>
      <c r="BE253" s="226"/>
      <c r="BF253" s="226"/>
      <c r="BG253" s="226"/>
      <c r="BH253" s="226"/>
      <c r="BI253" s="226"/>
      <c r="BJ253" s="226"/>
      <c r="BK253" s="226"/>
      <c r="BL253" s="226"/>
      <c r="BM253" s="226"/>
      <c r="BN253" s="226"/>
      <c r="BO253" s="226"/>
      <c r="BP253" s="226"/>
      <c r="BQ253" s="226"/>
      <c r="BR253" s="226"/>
      <c r="BS253" s="226"/>
      <c r="BT253" s="226"/>
      <c r="BU253" s="226"/>
      <c r="BV253" s="226"/>
      <c r="BW253" s="226"/>
      <c r="BX253" s="226"/>
      <c r="BY253" s="226"/>
      <c r="BZ253" s="226"/>
      <c r="CA253" s="226"/>
      <c r="CB253" s="226"/>
      <c r="CC253" s="235"/>
    </row>
    <row r="254" spans="1:81" s="233" customFormat="1">
      <c r="A254" s="537"/>
      <c r="B254" s="584"/>
      <c r="C254" s="236">
        <v>2016</v>
      </c>
      <c r="D254" s="247">
        <f>E254+F254+G254+H254+I254</f>
        <v>0.01</v>
      </c>
      <c r="E254" s="256">
        <v>0.01</v>
      </c>
      <c r="F254" s="256">
        <v>0</v>
      </c>
      <c r="G254" s="256">
        <v>0</v>
      </c>
      <c r="H254" s="251">
        <v>0</v>
      </c>
      <c r="I254" s="247">
        <v>0</v>
      </c>
      <c r="J254" s="240">
        <f t="shared" si="55"/>
        <v>0.01</v>
      </c>
      <c r="L254" s="241">
        <f t="shared" si="64"/>
        <v>0.01</v>
      </c>
      <c r="M254" s="242">
        <f t="shared" si="65"/>
        <v>0.01</v>
      </c>
      <c r="N254" s="226"/>
      <c r="O254" s="226"/>
      <c r="P254" s="226"/>
      <c r="Q254" s="226"/>
      <c r="R254" s="226"/>
      <c r="S254" s="226"/>
      <c r="T254" s="226"/>
      <c r="U254" s="226"/>
      <c r="V254" s="226"/>
      <c r="W254" s="226"/>
      <c r="X254" s="226"/>
      <c r="Y254" s="226"/>
      <c r="Z254" s="226"/>
      <c r="AA254" s="226"/>
      <c r="AB254" s="226"/>
      <c r="AC254" s="226"/>
      <c r="AD254" s="226"/>
      <c r="AE254" s="226"/>
      <c r="AF254" s="226"/>
      <c r="AG254" s="226"/>
      <c r="AH254" s="226"/>
      <c r="AI254" s="226"/>
      <c r="AJ254" s="226"/>
      <c r="AK254" s="226"/>
      <c r="AL254" s="226"/>
      <c r="AM254" s="226"/>
      <c r="AN254" s="226"/>
      <c r="AO254" s="226"/>
      <c r="AP254" s="226"/>
      <c r="AQ254" s="226"/>
      <c r="AR254" s="226"/>
      <c r="AS254" s="226"/>
      <c r="AT254" s="226"/>
      <c r="AU254" s="226"/>
      <c r="AV254" s="226"/>
      <c r="AW254" s="226"/>
      <c r="AX254" s="226"/>
      <c r="AY254" s="226"/>
      <c r="AZ254" s="226"/>
      <c r="BA254" s="226"/>
      <c r="BB254" s="226"/>
      <c r="BC254" s="226"/>
      <c r="BD254" s="226"/>
      <c r="BE254" s="226"/>
      <c r="BF254" s="226"/>
      <c r="BG254" s="226"/>
      <c r="BH254" s="226"/>
      <c r="BI254" s="226"/>
      <c r="BJ254" s="226"/>
      <c r="BK254" s="226"/>
      <c r="BL254" s="226"/>
      <c r="BM254" s="226"/>
      <c r="BN254" s="226"/>
      <c r="BO254" s="226"/>
      <c r="BP254" s="226"/>
      <c r="BQ254" s="226"/>
      <c r="BR254" s="226"/>
      <c r="BS254" s="226"/>
      <c r="BT254" s="226"/>
      <c r="BU254" s="226"/>
      <c r="BV254" s="226"/>
      <c r="BW254" s="226"/>
      <c r="BX254" s="226"/>
      <c r="BY254" s="226"/>
      <c r="BZ254" s="226"/>
      <c r="CA254" s="226"/>
      <c r="CB254" s="226"/>
      <c r="CC254" s="235"/>
    </row>
    <row r="255" spans="1:81" s="233" customFormat="1">
      <c r="A255" s="537"/>
      <c r="B255" s="584"/>
      <c r="C255" s="236">
        <v>2017</v>
      </c>
      <c r="D255" s="247">
        <f>E255+F255+G255+H255+I255</f>
        <v>1.4999999999999999E-2</v>
      </c>
      <c r="E255" s="256">
        <f>15/1000</f>
        <v>1.4999999999999999E-2</v>
      </c>
      <c r="F255" s="256">
        <v>0</v>
      </c>
      <c r="G255" s="256">
        <v>0</v>
      </c>
      <c r="H255" s="251">
        <v>0</v>
      </c>
      <c r="I255" s="247">
        <v>0</v>
      </c>
      <c r="J255" s="240">
        <f t="shared" si="55"/>
        <v>1.4999999999999999E-2</v>
      </c>
      <c r="L255" s="241">
        <f t="shared" si="64"/>
        <v>1.4999999999999999E-2</v>
      </c>
      <c r="M255" s="242">
        <f t="shared" si="65"/>
        <v>1.4999999999999999E-2</v>
      </c>
      <c r="N255" s="226"/>
      <c r="O255" s="226"/>
      <c r="P255" s="226"/>
      <c r="Q255" s="226"/>
      <c r="R255" s="226"/>
      <c r="S255" s="226"/>
      <c r="T255" s="226"/>
      <c r="U255" s="226"/>
      <c r="V255" s="226"/>
      <c r="W255" s="226"/>
      <c r="X255" s="226"/>
      <c r="Y255" s="226"/>
      <c r="Z255" s="226"/>
      <c r="AA255" s="226"/>
      <c r="AB255" s="226"/>
      <c r="AC255" s="226"/>
      <c r="AD255" s="226"/>
      <c r="AE255" s="226"/>
      <c r="AF255" s="226"/>
      <c r="AG255" s="226"/>
      <c r="AH255" s="226"/>
      <c r="AI255" s="226"/>
      <c r="AJ255" s="226"/>
      <c r="AK255" s="226"/>
      <c r="AL255" s="226"/>
      <c r="AM255" s="226"/>
      <c r="AN255" s="226"/>
      <c r="AO255" s="226"/>
      <c r="AP255" s="226"/>
      <c r="AQ255" s="226"/>
      <c r="AR255" s="226"/>
      <c r="AS255" s="226"/>
      <c r="AT255" s="226"/>
      <c r="AU255" s="226"/>
      <c r="AV255" s="226"/>
      <c r="AW255" s="226"/>
      <c r="AX255" s="226"/>
      <c r="AY255" s="226"/>
      <c r="AZ255" s="226"/>
      <c r="BA255" s="226"/>
      <c r="BB255" s="226"/>
      <c r="BC255" s="226"/>
      <c r="BD255" s="226"/>
      <c r="BE255" s="226"/>
      <c r="BF255" s="226"/>
      <c r="BG255" s="226"/>
      <c r="BH255" s="226"/>
      <c r="BI255" s="226"/>
      <c r="BJ255" s="226"/>
      <c r="BK255" s="226"/>
      <c r="BL255" s="226"/>
      <c r="BM255" s="226"/>
      <c r="BN255" s="226"/>
      <c r="BO255" s="226"/>
      <c r="BP255" s="226"/>
      <c r="BQ255" s="226"/>
      <c r="BR255" s="226"/>
      <c r="BS255" s="226"/>
      <c r="BT255" s="226"/>
      <c r="BU255" s="226"/>
      <c r="BV255" s="226"/>
      <c r="BW255" s="226"/>
      <c r="BX255" s="226"/>
      <c r="BY255" s="226"/>
      <c r="BZ255" s="226"/>
      <c r="CA255" s="226"/>
      <c r="CB255" s="226"/>
      <c r="CC255" s="235"/>
    </row>
    <row r="256" spans="1:81" s="233" customFormat="1">
      <c r="A256" s="538"/>
      <c r="B256" s="542"/>
      <c r="C256" s="292">
        <v>2018</v>
      </c>
      <c r="D256" s="247">
        <f t="shared" ref="D256:D258" si="114">E256+F256+G256+H256+I256</f>
        <v>1.4999999999999999E-2</v>
      </c>
      <c r="E256" s="256">
        <f t="shared" ref="E256:E258" si="115">15/1000</f>
        <v>1.4999999999999999E-2</v>
      </c>
      <c r="F256" s="256">
        <v>0</v>
      </c>
      <c r="G256" s="256">
        <v>0</v>
      </c>
      <c r="H256" s="251">
        <v>0</v>
      </c>
      <c r="I256" s="247">
        <v>0</v>
      </c>
      <c r="J256" s="240"/>
      <c r="L256" s="241"/>
      <c r="M256" s="242"/>
      <c r="N256" s="226"/>
      <c r="O256" s="226"/>
      <c r="P256" s="226"/>
      <c r="Q256" s="226"/>
      <c r="R256" s="226"/>
      <c r="S256" s="226"/>
      <c r="T256" s="226"/>
      <c r="U256" s="226"/>
      <c r="V256" s="226"/>
      <c r="W256" s="226"/>
      <c r="X256" s="226"/>
      <c r="Y256" s="226"/>
      <c r="Z256" s="226"/>
      <c r="AA256" s="226"/>
      <c r="AB256" s="226"/>
      <c r="AC256" s="226"/>
      <c r="AD256" s="226"/>
      <c r="AE256" s="226"/>
      <c r="AF256" s="226"/>
      <c r="AG256" s="226"/>
      <c r="AH256" s="226"/>
      <c r="AI256" s="226"/>
      <c r="AJ256" s="226"/>
      <c r="AK256" s="226"/>
      <c r="AL256" s="226"/>
      <c r="AM256" s="226"/>
      <c r="AN256" s="226"/>
      <c r="AO256" s="226"/>
      <c r="AP256" s="226"/>
      <c r="AQ256" s="226"/>
      <c r="AR256" s="226"/>
      <c r="AS256" s="226"/>
      <c r="AT256" s="226"/>
      <c r="AU256" s="226"/>
      <c r="AV256" s="226"/>
      <c r="AW256" s="226"/>
      <c r="AX256" s="226"/>
      <c r="AY256" s="226"/>
      <c r="AZ256" s="226"/>
      <c r="BA256" s="226"/>
      <c r="BB256" s="226"/>
      <c r="BC256" s="226"/>
      <c r="BD256" s="226"/>
      <c r="BE256" s="226"/>
      <c r="BF256" s="226"/>
      <c r="BG256" s="226"/>
      <c r="BH256" s="226"/>
      <c r="BI256" s="226"/>
      <c r="BJ256" s="226"/>
      <c r="BK256" s="226"/>
      <c r="BL256" s="226"/>
      <c r="BM256" s="226"/>
      <c r="BN256" s="226"/>
      <c r="BO256" s="226"/>
      <c r="BP256" s="226"/>
      <c r="BQ256" s="226"/>
      <c r="BR256" s="226"/>
      <c r="BS256" s="226"/>
      <c r="BT256" s="226"/>
      <c r="BU256" s="226"/>
      <c r="BV256" s="226"/>
      <c r="BW256" s="226"/>
      <c r="BX256" s="226"/>
      <c r="BY256" s="226"/>
      <c r="BZ256" s="226"/>
      <c r="CA256" s="226"/>
      <c r="CB256" s="226"/>
      <c r="CC256" s="235"/>
    </row>
    <row r="257" spans="1:81" s="233" customFormat="1">
      <c r="A257" s="538"/>
      <c r="B257" s="542"/>
      <c r="C257" s="292">
        <v>2019</v>
      </c>
      <c r="D257" s="247">
        <f t="shared" si="114"/>
        <v>1.4999999999999999E-2</v>
      </c>
      <c r="E257" s="256">
        <f t="shared" si="115"/>
        <v>1.4999999999999999E-2</v>
      </c>
      <c r="F257" s="256">
        <v>0</v>
      </c>
      <c r="G257" s="256">
        <v>0</v>
      </c>
      <c r="H257" s="251">
        <v>0</v>
      </c>
      <c r="I257" s="247">
        <v>0</v>
      </c>
      <c r="J257" s="240"/>
      <c r="L257" s="241"/>
      <c r="M257" s="242"/>
      <c r="N257" s="226"/>
      <c r="O257" s="226"/>
      <c r="P257" s="226"/>
      <c r="Q257" s="226"/>
      <c r="R257" s="226"/>
      <c r="S257" s="226"/>
      <c r="T257" s="226"/>
      <c r="U257" s="226"/>
      <c r="V257" s="226"/>
      <c r="W257" s="226"/>
      <c r="X257" s="226"/>
      <c r="Y257" s="226"/>
      <c r="Z257" s="226"/>
      <c r="AA257" s="226"/>
      <c r="AB257" s="226"/>
      <c r="AC257" s="226"/>
      <c r="AD257" s="226"/>
      <c r="AE257" s="226"/>
      <c r="AF257" s="226"/>
      <c r="AG257" s="226"/>
      <c r="AH257" s="226"/>
      <c r="AI257" s="226"/>
      <c r="AJ257" s="226"/>
      <c r="AK257" s="226"/>
      <c r="AL257" s="226"/>
      <c r="AM257" s="226"/>
      <c r="AN257" s="226"/>
      <c r="AO257" s="226"/>
      <c r="AP257" s="226"/>
      <c r="AQ257" s="226"/>
      <c r="AR257" s="226"/>
      <c r="AS257" s="226"/>
      <c r="AT257" s="226"/>
      <c r="AU257" s="226"/>
      <c r="AV257" s="226"/>
      <c r="AW257" s="226"/>
      <c r="AX257" s="226"/>
      <c r="AY257" s="226"/>
      <c r="AZ257" s="226"/>
      <c r="BA257" s="226"/>
      <c r="BB257" s="226"/>
      <c r="BC257" s="226"/>
      <c r="BD257" s="226"/>
      <c r="BE257" s="226"/>
      <c r="BF257" s="226"/>
      <c r="BG257" s="226"/>
      <c r="BH257" s="226"/>
      <c r="BI257" s="226"/>
      <c r="BJ257" s="226"/>
      <c r="BK257" s="226"/>
      <c r="BL257" s="226"/>
      <c r="BM257" s="226"/>
      <c r="BN257" s="226"/>
      <c r="BO257" s="226"/>
      <c r="BP257" s="226"/>
      <c r="BQ257" s="226"/>
      <c r="BR257" s="226"/>
      <c r="BS257" s="226"/>
      <c r="BT257" s="226"/>
      <c r="BU257" s="226"/>
      <c r="BV257" s="226"/>
      <c r="BW257" s="226"/>
      <c r="BX257" s="226"/>
      <c r="BY257" s="226"/>
      <c r="BZ257" s="226"/>
      <c r="CA257" s="226"/>
      <c r="CB257" s="226"/>
      <c r="CC257" s="235"/>
    </row>
    <row r="258" spans="1:81" s="233" customFormat="1">
      <c r="A258" s="539"/>
      <c r="B258" s="543"/>
      <c r="C258" s="292">
        <v>2020</v>
      </c>
      <c r="D258" s="247">
        <f t="shared" si="114"/>
        <v>1.4999999999999999E-2</v>
      </c>
      <c r="E258" s="256">
        <f t="shared" si="115"/>
        <v>1.4999999999999999E-2</v>
      </c>
      <c r="F258" s="256">
        <v>0</v>
      </c>
      <c r="G258" s="256">
        <v>0</v>
      </c>
      <c r="H258" s="251">
        <v>0</v>
      </c>
      <c r="I258" s="247">
        <v>0</v>
      </c>
      <c r="J258" s="240"/>
      <c r="L258" s="241"/>
      <c r="M258" s="242"/>
      <c r="N258" s="226"/>
      <c r="O258" s="226"/>
      <c r="P258" s="226"/>
      <c r="Q258" s="226"/>
      <c r="R258" s="226"/>
      <c r="S258" s="226"/>
      <c r="T258" s="226"/>
      <c r="U258" s="226"/>
      <c r="V258" s="226"/>
      <c r="W258" s="226"/>
      <c r="X258" s="226"/>
      <c r="Y258" s="226"/>
      <c r="Z258" s="226"/>
      <c r="AA258" s="226"/>
      <c r="AB258" s="226"/>
      <c r="AC258" s="226"/>
      <c r="AD258" s="226"/>
      <c r="AE258" s="226"/>
      <c r="AF258" s="226"/>
      <c r="AG258" s="226"/>
      <c r="AH258" s="226"/>
      <c r="AI258" s="226"/>
      <c r="AJ258" s="226"/>
      <c r="AK258" s="226"/>
      <c r="AL258" s="226"/>
      <c r="AM258" s="226"/>
      <c r="AN258" s="226"/>
      <c r="AO258" s="226"/>
      <c r="AP258" s="226"/>
      <c r="AQ258" s="226"/>
      <c r="AR258" s="226"/>
      <c r="AS258" s="226"/>
      <c r="AT258" s="226"/>
      <c r="AU258" s="226"/>
      <c r="AV258" s="226"/>
      <c r="AW258" s="226"/>
      <c r="AX258" s="226"/>
      <c r="AY258" s="226"/>
      <c r="AZ258" s="226"/>
      <c r="BA258" s="226"/>
      <c r="BB258" s="226"/>
      <c r="BC258" s="226"/>
      <c r="BD258" s="226"/>
      <c r="BE258" s="226"/>
      <c r="BF258" s="226"/>
      <c r="BG258" s="226"/>
      <c r="BH258" s="226"/>
      <c r="BI258" s="226"/>
      <c r="BJ258" s="226"/>
      <c r="BK258" s="226"/>
      <c r="BL258" s="226"/>
      <c r="BM258" s="226"/>
      <c r="BN258" s="226"/>
      <c r="BO258" s="226"/>
      <c r="BP258" s="226"/>
      <c r="BQ258" s="226"/>
      <c r="BR258" s="226"/>
      <c r="BS258" s="226"/>
      <c r="BT258" s="226"/>
      <c r="BU258" s="226"/>
      <c r="BV258" s="226"/>
      <c r="BW258" s="226"/>
      <c r="BX258" s="226"/>
      <c r="BY258" s="226"/>
      <c r="BZ258" s="226"/>
      <c r="CA258" s="226"/>
      <c r="CB258" s="226"/>
      <c r="CC258" s="235"/>
    </row>
    <row r="259" spans="1:81" s="233" customFormat="1">
      <c r="A259" s="536" t="s">
        <v>345</v>
      </c>
      <c r="B259" s="583" t="s">
        <v>877</v>
      </c>
      <c r="C259" s="238" t="s">
        <v>19</v>
      </c>
      <c r="D259" s="249">
        <f>D260+D261+D262+D263+D264</f>
        <v>8.5600000000000009E-2</v>
      </c>
      <c r="E259" s="249">
        <f t="shared" ref="E259:I259" si="116">E260+E261+E262+E263+E264</f>
        <v>2.98E-2</v>
      </c>
      <c r="F259" s="249">
        <f t="shared" si="116"/>
        <v>2.5999999999999999E-2</v>
      </c>
      <c r="G259" s="249">
        <f t="shared" si="116"/>
        <v>2.98E-2</v>
      </c>
      <c r="H259" s="249">
        <f t="shared" si="116"/>
        <v>0</v>
      </c>
      <c r="I259" s="249">
        <f t="shared" si="116"/>
        <v>0</v>
      </c>
      <c r="J259" s="240">
        <f t="shared" si="55"/>
        <v>8.5600000000000009E-2</v>
      </c>
      <c r="L259" s="241">
        <f t="shared" si="64"/>
        <v>8.5600000000000009E-2</v>
      </c>
      <c r="M259" s="242">
        <f t="shared" si="65"/>
        <v>8.5600000000000009E-2</v>
      </c>
      <c r="N259" s="226"/>
      <c r="O259" s="226"/>
      <c r="P259" s="226"/>
      <c r="Q259" s="226"/>
      <c r="R259" s="226"/>
      <c r="S259" s="226"/>
      <c r="T259" s="226"/>
      <c r="U259" s="226"/>
      <c r="V259" s="226"/>
      <c r="W259" s="226"/>
      <c r="X259" s="226"/>
      <c r="Y259" s="226"/>
      <c r="Z259" s="226"/>
      <c r="AA259" s="226"/>
      <c r="AB259" s="226"/>
      <c r="AC259" s="226"/>
      <c r="AD259" s="226"/>
      <c r="AE259" s="226"/>
      <c r="AF259" s="226"/>
      <c r="AG259" s="226"/>
      <c r="AH259" s="226"/>
      <c r="AI259" s="226"/>
      <c r="AJ259" s="226"/>
      <c r="AK259" s="226"/>
      <c r="AL259" s="226"/>
      <c r="AM259" s="226"/>
      <c r="AN259" s="226"/>
      <c r="AO259" s="226"/>
      <c r="AP259" s="226"/>
      <c r="AQ259" s="226"/>
      <c r="AR259" s="226"/>
      <c r="AS259" s="226"/>
      <c r="AT259" s="226"/>
      <c r="AU259" s="226"/>
      <c r="AV259" s="226"/>
      <c r="AW259" s="226"/>
      <c r="AX259" s="226"/>
      <c r="AY259" s="226"/>
      <c r="AZ259" s="226"/>
      <c r="BA259" s="226"/>
      <c r="BB259" s="226"/>
      <c r="BC259" s="226"/>
      <c r="BD259" s="226"/>
      <c r="BE259" s="226"/>
      <c r="BF259" s="226"/>
      <c r="BG259" s="226"/>
      <c r="BH259" s="226"/>
      <c r="BI259" s="226"/>
      <c r="BJ259" s="226"/>
      <c r="BK259" s="226"/>
      <c r="BL259" s="226"/>
      <c r="BM259" s="226"/>
      <c r="BN259" s="226"/>
      <c r="BO259" s="226"/>
      <c r="BP259" s="226"/>
      <c r="BQ259" s="226"/>
      <c r="BR259" s="226"/>
      <c r="BS259" s="226"/>
      <c r="BT259" s="226"/>
      <c r="BU259" s="226"/>
      <c r="BV259" s="226"/>
      <c r="BW259" s="226"/>
      <c r="BX259" s="226"/>
      <c r="BY259" s="226"/>
      <c r="BZ259" s="226"/>
      <c r="CA259" s="226"/>
      <c r="CB259" s="226"/>
      <c r="CC259" s="235"/>
    </row>
    <row r="260" spans="1:81" s="233" customFormat="1" ht="15.75" customHeight="1">
      <c r="A260" s="537"/>
      <c r="B260" s="584"/>
      <c r="C260" s="236">
        <v>2016</v>
      </c>
      <c r="D260" s="247">
        <f>E260+F260+G260+H260+I260</f>
        <v>8.5600000000000009E-2</v>
      </c>
      <c r="E260" s="256">
        <v>2.98E-2</v>
      </c>
      <c r="F260" s="256">
        <v>2.5999999999999999E-2</v>
      </c>
      <c r="G260" s="256">
        <v>2.98E-2</v>
      </c>
      <c r="H260" s="251">
        <v>0</v>
      </c>
      <c r="I260" s="247">
        <v>0</v>
      </c>
      <c r="J260" s="240">
        <f t="shared" si="55"/>
        <v>8.5600000000000009E-2</v>
      </c>
      <c r="L260" s="241">
        <f t="shared" si="64"/>
        <v>8.5600000000000009E-2</v>
      </c>
      <c r="M260" s="242">
        <f t="shared" si="65"/>
        <v>8.5600000000000009E-2</v>
      </c>
      <c r="N260" s="226"/>
      <c r="O260" s="226"/>
      <c r="P260" s="226"/>
      <c r="Q260" s="226"/>
      <c r="R260" s="226"/>
      <c r="S260" s="226"/>
      <c r="T260" s="226"/>
      <c r="U260" s="226"/>
      <c r="V260" s="226"/>
      <c r="W260" s="226"/>
      <c r="X260" s="226"/>
      <c r="Y260" s="226"/>
      <c r="Z260" s="226"/>
      <c r="AA260" s="226"/>
      <c r="AB260" s="226"/>
      <c r="AC260" s="226"/>
      <c r="AD260" s="226"/>
      <c r="AE260" s="226"/>
      <c r="AF260" s="226"/>
      <c r="AG260" s="226"/>
      <c r="AH260" s="226"/>
      <c r="AI260" s="226"/>
      <c r="AJ260" s="226"/>
      <c r="AK260" s="226"/>
      <c r="AL260" s="226"/>
      <c r="AM260" s="226"/>
      <c r="AN260" s="226"/>
      <c r="AO260" s="226"/>
      <c r="AP260" s="226"/>
      <c r="AQ260" s="226"/>
      <c r="AR260" s="226"/>
      <c r="AS260" s="226"/>
      <c r="AT260" s="226"/>
      <c r="AU260" s="226"/>
      <c r="AV260" s="226"/>
      <c r="AW260" s="226"/>
      <c r="AX260" s="226"/>
      <c r="AY260" s="226"/>
      <c r="AZ260" s="226"/>
      <c r="BA260" s="226"/>
      <c r="BB260" s="226"/>
      <c r="BC260" s="226"/>
      <c r="BD260" s="226"/>
      <c r="BE260" s="226"/>
      <c r="BF260" s="226"/>
      <c r="BG260" s="226"/>
      <c r="BH260" s="226"/>
      <c r="BI260" s="226"/>
      <c r="BJ260" s="226"/>
      <c r="BK260" s="226"/>
      <c r="BL260" s="226"/>
      <c r="BM260" s="226"/>
      <c r="BN260" s="226"/>
      <c r="BO260" s="226"/>
      <c r="BP260" s="226"/>
      <c r="BQ260" s="226"/>
      <c r="BR260" s="226"/>
      <c r="BS260" s="226"/>
      <c r="BT260" s="226"/>
      <c r="BU260" s="226"/>
      <c r="BV260" s="226"/>
      <c r="BW260" s="226"/>
      <c r="BX260" s="226"/>
      <c r="BY260" s="226"/>
      <c r="BZ260" s="226"/>
      <c r="CA260" s="226"/>
      <c r="CB260" s="226"/>
      <c r="CC260" s="235"/>
    </row>
    <row r="261" spans="1:81" s="233" customFormat="1" ht="15.75" customHeight="1">
      <c r="A261" s="537"/>
      <c r="B261" s="584"/>
      <c r="C261" s="236">
        <v>2017</v>
      </c>
      <c r="D261" s="247">
        <f>E261+F261+G261+H261+I261</f>
        <v>0</v>
      </c>
      <c r="E261" s="256">
        <v>0</v>
      </c>
      <c r="F261" s="256">
        <v>0</v>
      </c>
      <c r="G261" s="256">
        <v>0</v>
      </c>
      <c r="H261" s="251">
        <v>0</v>
      </c>
      <c r="I261" s="247">
        <v>0</v>
      </c>
      <c r="J261" s="240">
        <f t="shared" si="55"/>
        <v>0</v>
      </c>
      <c r="L261" s="241">
        <f t="shared" ref="L261:L387" si="117">I261+H261+G261+F261+E261</f>
        <v>0</v>
      </c>
      <c r="M261" s="242">
        <f t="shared" ref="M261:M387" si="118">E261+F261+G261+H261+I261</f>
        <v>0</v>
      </c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226"/>
      <c r="AB261" s="226"/>
      <c r="AC261" s="226"/>
      <c r="AD261" s="226"/>
      <c r="AE261" s="226"/>
      <c r="AF261" s="226"/>
      <c r="AG261" s="226"/>
      <c r="AH261" s="226"/>
      <c r="AI261" s="226"/>
      <c r="AJ261" s="226"/>
      <c r="AK261" s="226"/>
      <c r="AL261" s="226"/>
      <c r="AM261" s="226"/>
      <c r="AN261" s="226"/>
      <c r="AO261" s="226"/>
      <c r="AP261" s="226"/>
      <c r="AQ261" s="226"/>
      <c r="AR261" s="226"/>
      <c r="AS261" s="226"/>
      <c r="AT261" s="226"/>
      <c r="AU261" s="226"/>
      <c r="AV261" s="226"/>
      <c r="AW261" s="226"/>
      <c r="AX261" s="226"/>
      <c r="AY261" s="226"/>
      <c r="AZ261" s="226"/>
      <c r="BA261" s="226"/>
      <c r="BB261" s="226"/>
      <c r="BC261" s="226"/>
      <c r="BD261" s="226"/>
      <c r="BE261" s="226"/>
      <c r="BF261" s="226"/>
      <c r="BG261" s="226"/>
      <c r="BH261" s="226"/>
      <c r="BI261" s="226"/>
      <c r="BJ261" s="226"/>
      <c r="BK261" s="226"/>
      <c r="BL261" s="226"/>
      <c r="BM261" s="226"/>
      <c r="BN261" s="226"/>
      <c r="BO261" s="226"/>
      <c r="BP261" s="226"/>
      <c r="BQ261" s="226"/>
      <c r="BR261" s="226"/>
      <c r="BS261" s="226"/>
      <c r="BT261" s="226"/>
      <c r="BU261" s="226"/>
      <c r="BV261" s="226"/>
      <c r="BW261" s="226"/>
      <c r="BX261" s="226"/>
      <c r="BY261" s="226"/>
      <c r="BZ261" s="226"/>
      <c r="CA261" s="226"/>
      <c r="CB261" s="226"/>
      <c r="CC261" s="235"/>
    </row>
    <row r="262" spans="1:81" s="233" customFormat="1" ht="15.75" customHeight="1">
      <c r="A262" s="538"/>
      <c r="B262" s="542"/>
      <c r="C262" s="292">
        <v>2018</v>
      </c>
      <c r="D262" s="247">
        <f t="shared" ref="D262:D264" si="119">E262+F262+G262+H262+I262</f>
        <v>0</v>
      </c>
      <c r="E262" s="256">
        <v>0</v>
      </c>
      <c r="F262" s="256">
        <v>0</v>
      </c>
      <c r="G262" s="256">
        <v>0</v>
      </c>
      <c r="H262" s="251">
        <v>0</v>
      </c>
      <c r="I262" s="247">
        <v>0</v>
      </c>
      <c r="J262" s="240"/>
      <c r="L262" s="241"/>
      <c r="M262" s="242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226"/>
      <c r="AB262" s="226"/>
      <c r="AC262" s="226"/>
      <c r="AD262" s="226"/>
      <c r="AE262" s="226"/>
      <c r="AF262" s="226"/>
      <c r="AG262" s="226"/>
      <c r="AH262" s="226"/>
      <c r="AI262" s="226"/>
      <c r="AJ262" s="226"/>
      <c r="AK262" s="226"/>
      <c r="AL262" s="226"/>
      <c r="AM262" s="226"/>
      <c r="AN262" s="226"/>
      <c r="AO262" s="226"/>
      <c r="AP262" s="226"/>
      <c r="AQ262" s="226"/>
      <c r="AR262" s="226"/>
      <c r="AS262" s="226"/>
      <c r="AT262" s="226"/>
      <c r="AU262" s="226"/>
      <c r="AV262" s="226"/>
      <c r="AW262" s="226"/>
      <c r="AX262" s="226"/>
      <c r="AY262" s="226"/>
      <c r="AZ262" s="226"/>
      <c r="BA262" s="226"/>
      <c r="BB262" s="226"/>
      <c r="BC262" s="226"/>
      <c r="BD262" s="226"/>
      <c r="BE262" s="226"/>
      <c r="BF262" s="226"/>
      <c r="BG262" s="226"/>
      <c r="BH262" s="226"/>
      <c r="BI262" s="226"/>
      <c r="BJ262" s="226"/>
      <c r="BK262" s="226"/>
      <c r="BL262" s="226"/>
      <c r="BM262" s="226"/>
      <c r="BN262" s="226"/>
      <c r="BO262" s="226"/>
      <c r="BP262" s="226"/>
      <c r="BQ262" s="226"/>
      <c r="BR262" s="226"/>
      <c r="BS262" s="226"/>
      <c r="BT262" s="226"/>
      <c r="BU262" s="226"/>
      <c r="BV262" s="226"/>
      <c r="BW262" s="226"/>
      <c r="BX262" s="226"/>
      <c r="BY262" s="226"/>
      <c r="BZ262" s="226"/>
      <c r="CA262" s="226"/>
      <c r="CB262" s="226"/>
      <c r="CC262" s="235"/>
    </row>
    <row r="263" spans="1:81" s="233" customFormat="1" ht="15.75" customHeight="1">
      <c r="A263" s="538"/>
      <c r="B263" s="542"/>
      <c r="C263" s="292">
        <v>2019</v>
      </c>
      <c r="D263" s="247">
        <f t="shared" si="119"/>
        <v>0</v>
      </c>
      <c r="E263" s="256">
        <v>0</v>
      </c>
      <c r="F263" s="256">
        <v>0</v>
      </c>
      <c r="G263" s="256">
        <v>0</v>
      </c>
      <c r="H263" s="251">
        <v>0</v>
      </c>
      <c r="I263" s="247">
        <v>0</v>
      </c>
      <c r="J263" s="240"/>
      <c r="L263" s="241"/>
      <c r="M263" s="242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226"/>
      <c r="AB263" s="226"/>
      <c r="AC263" s="226"/>
      <c r="AD263" s="226"/>
      <c r="AE263" s="226"/>
      <c r="AF263" s="226"/>
      <c r="AG263" s="226"/>
      <c r="AH263" s="226"/>
      <c r="AI263" s="226"/>
      <c r="AJ263" s="226"/>
      <c r="AK263" s="226"/>
      <c r="AL263" s="226"/>
      <c r="AM263" s="226"/>
      <c r="AN263" s="226"/>
      <c r="AO263" s="226"/>
      <c r="AP263" s="226"/>
      <c r="AQ263" s="226"/>
      <c r="AR263" s="226"/>
      <c r="AS263" s="226"/>
      <c r="AT263" s="226"/>
      <c r="AU263" s="226"/>
      <c r="AV263" s="226"/>
      <c r="AW263" s="226"/>
      <c r="AX263" s="226"/>
      <c r="AY263" s="226"/>
      <c r="AZ263" s="226"/>
      <c r="BA263" s="226"/>
      <c r="BB263" s="226"/>
      <c r="BC263" s="226"/>
      <c r="BD263" s="226"/>
      <c r="BE263" s="226"/>
      <c r="BF263" s="226"/>
      <c r="BG263" s="226"/>
      <c r="BH263" s="226"/>
      <c r="BI263" s="226"/>
      <c r="BJ263" s="226"/>
      <c r="BK263" s="226"/>
      <c r="BL263" s="226"/>
      <c r="BM263" s="226"/>
      <c r="BN263" s="226"/>
      <c r="BO263" s="226"/>
      <c r="BP263" s="226"/>
      <c r="BQ263" s="226"/>
      <c r="BR263" s="226"/>
      <c r="BS263" s="226"/>
      <c r="BT263" s="226"/>
      <c r="BU263" s="226"/>
      <c r="BV263" s="226"/>
      <c r="BW263" s="226"/>
      <c r="BX263" s="226"/>
      <c r="BY263" s="226"/>
      <c r="BZ263" s="226"/>
      <c r="CA263" s="226"/>
      <c r="CB263" s="226"/>
      <c r="CC263" s="235"/>
    </row>
    <row r="264" spans="1:81" s="233" customFormat="1" ht="15.75" customHeight="1">
      <c r="A264" s="539"/>
      <c r="B264" s="543"/>
      <c r="C264" s="292">
        <v>2020</v>
      </c>
      <c r="D264" s="247">
        <f t="shared" si="119"/>
        <v>0</v>
      </c>
      <c r="E264" s="256">
        <v>0</v>
      </c>
      <c r="F264" s="256">
        <v>0</v>
      </c>
      <c r="G264" s="256">
        <v>0</v>
      </c>
      <c r="H264" s="251">
        <v>0</v>
      </c>
      <c r="I264" s="247">
        <v>0</v>
      </c>
      <c r="J264" s="240"/>
      <c r="L264" s="241"/>
      <c r="M264" s="242"/>
      <c r="N264" s="226"/>
      <c r="O264" s="226"/>
      <c r="P264" s="226"/>
      <c r="Q264" s="226"/>
      <c r="R264" s="226"/>
      <c r="S264" s="226"/>
      <c r="T264" s="226"/>
      <c r="U264" s="226"/>
      <c r="V264" s="226"/>
      <c r="W264" s="226"/>
      <c r="X264" s="226"/>
      <c r="Y264" s="226"/>
      <c r="Z264" s="226"/>
      <c r="AA264" s="226"/>
      <c r="AB264" s="226"/>
      <c r="AC264" s="226"/>
      <c r="AD264" s="226"/>
      <c r="AE264" s="226"/>
      <c r="AF264" s="226"/>
      <c r="AG264" s="226"/>
      <c r="AH264" s="226"/>
      <c r="AI264" s="226"/>
      <c r="AJ264" s="226"/>
      <c r="AK264" s="226"/>
      <c r="AL264" s="226"/>
      <c r="AM264" s="226"/>
      <c r="AN264" s="226"/>
      <c r="AO264" s="226"/>
      <c r="AP264" s="226"/>
      <c r="AQ264" s="226"/>
      <c r="AR264" s="226"/>
      <c r="AS264" s="226"/>
      <c r="AT264" s="226"/>
      <c r="AU264" s="226"/>
      <c r="AV264" s="226"/>
      <c r="AW264" s="226"/>
      <c r="AX264" s="226"/>
      <c r="AY264" s="226"/>
      <c r="AZ264" s="226"/>
      <c r="BA264" s="226"/>
      <c r="BB264" s="226"/>
      <c r="BC264" s="226"/>
      <c r="BD264" s="226"/>
      <c r="BE264" s="226"/>
      <c r="BF264" s="226"/>
      <c r="BG264" s="226"/>
      <c r="BH264" s="226"/>
      <c r="BI264" s="226"/>
      <c r="BJ264" s="226"/>
      <c r="BK264" s="226"/>
      <c r="BL264" s="226"/>
      <c r="BM264" s="226"/>
      <c r="BN264" s="226"/>
      <c r="BO264" s="226"/>
      <c r="BP264" s="226"/>
      <c r="BQ264" s="226"/>
      <c r="BR264" s="226"/>
      <c r="BS264" s="226"/>
      <c r="BT264" s="226"/>
      <c r="BU264" s="226"/>
      <c r="BV264" s="226"/>
      <c r="BW264" s="226"/>
      <c r="BX264" s="226"/>
      <c r="BY264" s="226"/>
      <c r="BZ264" s="226"/>
      <c r="CA264" s="226"/>
      <c r="CB264" s="226"/>
      <c r="CC264" s="235"/>
    </row>
    <row r="265" spans="1:81" s="233" customFormat="1">
      <c r="A265" s="536" t="s">
        <v>347</v>
      </c>
      <c r="B265" s="583" t="s">
        <v>878</v>
      </c>
      <c r="C265" s="238" t="s">
        <v>19</v>
      </c>
      <c r="D265" s="249">
        <f>D266+D267+D268+D269+D270</f>
        <v>8.7000000000000008E-2</v>
      </c>
      <c r="E265" s="249">
        <f t="shared" ref="E265:I265" si="120">E266+E267+E268+E269+E270</f>
        <v>8.7000000000000008E-2</v>
      </c>
      <c r="F265" s="249">
        <f t="shared" si="120"/>
        <v>0</v>
      </c>
      <c r="G265" s="249">
        <f t="shared" si="120"/>
        <v>0</v>
      </c>
      <c r="H265" s="249">
        <f t="shared" si="120"/>
        <v>0</v>
      </c>
      <c r="I265" s="249">
        <f t="shared" si="120"/>
        <v>0</v>
      </c>
      <c r="J265" s="240">
        <f t="shared" si="55"/>
        <v>8.7000000000000008E-2</v>
      </c>
      <c r="L265" s="241">
        <f t="shared" si="117"/>
        <v>8.7000000000000008E-2</v>
      </c>
      <c r="M265" s="242">
        <f t="shared" si="118"/>
        <v>8.7000000000000008E-2</v>
      </c>
      <c r="N265" s="226"/>
      <c r="O265" s="226"/>
      <c r="P265" s="226"/>
      <c r="Q265" s="226"/>
      <c r="R265" s="226"/>
      <c r="S265" s="226"/>
      <c r="T265" s="226"/>
      <c r="U265" s="226"/>
      <c r="V265" s="226"/>
      <c r="W265" s="226"/>
      <c r="X265" s="226"/>
      <c r="Y265" s="226"/>
      <c r="Z265" s="226"/>
      <c r="AA265" s="226"/>
      <c r="AB265" s="226"/>
      <c r="AC265" s="226"/>
      <c r="AD265" s="226"/>
      <c r="AE265" s="226"/>
      <c r="AF265" s="226"/>
      <c r="AG265" s="226"/>
      <c r="AH265" s="226"/>
      <c r="AI265" s="226"/>
      <c r="AJ265" s="226"/>
      <c r="AK265" s="226"/>
      <c r="AL265" s="226"/>
      <c r="AM265" s="226"/>
      <c r="AN265" s="226"/>
      <c r="AO265" s="226"/>
      <c r="AP265" s="226"/>
      <c r="AQ265" s="226"/>
      <c r="AR265" s="226"/>
      <c r="AS265" s="226"/>
      <c r="AT265" s="226"/>
      <c r="AU265" s="226"/>
      <c r="AV265" s="226"/>
      <c r="AW265" s="226"/>
      <c r="AX265" s="226"/>
      <c r="AY265" s="226"/>
      <c r="AZ265" s="226"/>
      <c r="BA265" s="226"/>
      <c r="BB265" s="226"/>
      <c r="BC265" s="226"/>
      <c r="BD265" s="226"/>
      <c r="BE265" s="226"/>
      <c r="BF265" s="226"/>
      <c r="BG265" s="226"/>
      <c r="BH265" s="226"/>
      <c r="BI265" s="226"/>
      <c r="BJ265" s="226"/>
      <c r="BK265" s="226"/>
      <c r="BL265" s="226"/>
      <c r="BM265" s="226"/>
      <c r="BN265" s="226"/>
      <c r="BO265" s="226"/>
      <c r="BP265" s="226"/>
      <c r="BQ265" s="226"/>
      <c r="BR265" s="226"/>
      <c r="BS265" s="226"/>
      <c r="BT265" s="226"/>
      <c r="BU265" s="226"/>
      <c r="BV265" s="226"/>
      <c r="BW265" s="226"/>
      <c r="BX265" s="226"/>
      <c r="BY265" s="226"/>
      <c r="BZ265" s="226"/>
      <c r="CA265" s="226"/>
      <c r="CB265" s="226"/>
      <c r="CC265" s="235"/>
    </row>
    <row r="266" spans="1:81" s="233" customFormat="1" ht="15.75" customHeight="1">
      <c r="A266" s="537"/>
      <c r="B266" s="584"/>
      <c r="C266" s="236">
        <v>2016</v>
      </c>
      <c r="D266" s="247">
        <f>E266+F266+G266+H266+I266</f>
        <v>1.4999999999999999E-2</v>
      </c>
      <c r="E266" s="256">
        <f>15/1000</f>
        <v>1.4999999999999999E-2</v>
      </c>
      <c r="F266" s="256">
        <v>0</v>
      </c>
      <c r="G266" s="256">
        <v>0</v>
      </c>
      <c r="H266" s="251">
        <v>0</v>
      </c>
      <c r="I266" s="251">
        <v>0</v>
      </c>
      <c r="J266" s="240">
        <f t="shared" si="55"/>
        <v>1.4999999999999999E-2</v>
      </c>
      <c r="L266" s="241">
        <f t="shared" si="117"/>
        <v>1.4999999999999999E-2</v>
      </c>
      <c r="M266" s="242">
        <f t="shared" si="118"/>
        <v>1.4999999999999999E-2</v>
      </c>
      <c r="N266" s="226"/>
      <c r="O266" s="226"/>
      <c r="P266" s="226"/>
      <c r="Q266" s="226"/>
      <c r="R266" s="226"/>
      <c r="S266" s="226"/>
      <c r="T266" s="226"/>
      <c r="U266" s="226"/>
      <c r="V266" s="226"/>
      <c r="W266" s="226"/>
      <c r="X266" s="226"/>
      <c r="Y266" s="226"/>
      <c r="Z266" s="226"/>
      <c r="AA266" s="226"/>
      <c r="AB266" s="226"/>
      <c r="AC266" s="226"/>
      <c r="AD266" s="226"/>
      <c r="AE266" s="226"/>
      <c r="AF266" s="226"/>
      <c r="AG266" s="226"/>
      <c r="AH266" s="226"/>
      <c r="AI266" s="226"/>
      <c r="AJ266" s="226"/>
      <c r="AK266" s="226"/>
      <c r="AL266" s="226"/>
      <c r="AM266" s="226"/>
      <c r="AN266" s="226"/>
      <c r="AO266" s="226"/>
      <c r="AP266" s="226"/>
      <c r="AQ266" s="226"/>
      <c r="AR266" s="226"/>
      <c r="AS266" s="226"/>
      <c r="AT266" s="226"/>
      <c r="AU266" s="226"/>
      <c r="AV266" s="226"/>
      <c r="AW266" s="226"/>
      <c r="AX266" s="226"/>
      <c r="AY266" s="226"/>
      <c r="AZ266" s="226"/>
      <c r="BA266" s="226"/>
      <c r="BB266" s="226"/>
      <c r="BC266" s="226"/>
      <c r="BD266" s="226"/>
      <c r="BE266" s="226"/>
      <c r="BF266" s="226"/>
      <c r="BG266" s="226"/>
      <c r="BH266" s="226"/>
      <c r="BI266" s="226"/>
      <c r="BJ266" s="226"/>
      <c r="BK266" s="226"/>
      <c r="BL266" s="226"/>
      <c r="BM266" s="226"/>
      <c r="BN266" s="226"/>
      <c r="BO266" s="226"/>
      <c r="BP266" s="226"/>
      <c r="BQ266" s="226"/>
      <c r="BR266" s="226"/>
      <c r="BS266" s="226"/>
      <c r="BT266" s="226"/>
      <c r="BU266" s="226"/>
      <c r="BV266" s="226"/>
      <c r="BW266" s="226"/>
      <c r="BX266" s="226"/>
      <c r="BY266" s="226"/>
      <c r="BZ266" s="226"/>
      <c r="CA266" s="226"/>
      <c r="CB266" s="226"/>
      <c r="CC266" s="235"/>
    </row>
    <row r="267" spans="1:81" s="233" customFormat="1" ht="15.75" customHeight="1">
      <c r="A267" s="537"/>
      <c r="B267" s="584"/>
      <c r="C267" s="236">
        <v>2017</v>
      </c>
      <c r="D267" s="247">
        <f>E267+F267+G267+H267+I267</f>
        <v>1.7999999999999999E-2</v>
      </c>
      <c r="E267" s="256">
        <f>18/1000</f>
        <v>1.7999999999999999E-2</v>
      </c>
      <c r="F267" s="256">
        <v>0</v>
      </c>
      <c r="G267" s="256">
        <v>0</v>
      </c>
      <c r="H267" s="251">
        <v>0</v>
      </c>
      <c r="I267" s="251">
        <v>0</v>
      </c>
      <c r="J267" s="240">
        <f t="shared" si="55"/>
        <v>1.7999999999999999E-2</v>
      </c>
      <c r="L267" s="241">
        <f t="shared" si="117"/>
        <v>1.7999999999999999E-2</v>
      </c>
      <c r="M267" s="242">
        <f t="shared" si="118"/>
        <v>1.7999999999999999E-2</v>
      </c>
      <c r="N267" s="226"/>
      <c r="O267" s="226"/>
      <c r="P267" s="226"/>
      <c r="Q267" s="226"/>
      <c r="R267" s="226"/>
      <c r="S267" s="226"/>
      <c r="T267" s="226"/>
      <c r="U267" s="226"/>
      <c r="V267" s="226"/>
      <c r="W267" s="226"/>
      <c r="X267" s="226"/>
      <c r="Y267" s="226"/>
      <c r="Z267" s="226"/>
      <c r="AA267" s="226"/>
      <c r="AB267" s="226"/>
      <c r="AC267" s="226"/>
      <c r="AD267" s="226"/>
      <c r="AE267" s="226"/>
      <c r="AF267" s="226"/>
      <c r="AG267" s="226"/>
      <c r="AH267" s="226"/>
      <c r="AI267" s="226"/>
      <c r="AJ267" s="226"/>
      <c r="AK267" s="226"/>
      <c r="AL267" s="226"/>
      <c r="AM267" s="226"/>
      <c r="AN267" s="226"/>
      <c r="AO267" s="226"/>
      <c r="AP267" s="226"/>
      <c r="AQ267" s="226"/>
      <c r="AR267" s="226"/>
      <c r="AS267" s="226"/>
      <c r="AT267" s="226"/>
      <c r="AU267" s="226"/>
      <c r="AV267" s="226"/>
      <c r="AW267" s="226"/>
      <c r="AX267" s="226"/>
      <c r="AY267" s="226"/>
      <c r="AZ267" s="226"/>
      <c r="BA267" s="226"/>
      <c r="BB267" s="226"/>
      <c r="BC267" s="226"/>
      <c r="BD267" s="226"/>
      <c r="BE267" s="226"/>
      <c r="BF267" s="226"/>
      <c r="BG267" s="226"/>
      <c r="BH267" s="226"/>
      <c r="BI267" s="226"/>
      <c r="BJ267" s="226"/>
      <c r="BK267" s="226"/>
      <c r="BL267" s="226"/>
      <c r="BM267" s="226"/>
      <c r="BN267" s="226"/>
      <c r="BO267" s="226"/>
      <c r="BP267" s="226"/>
      <c r="BQ267" s="226"/>
      <c r="BR267" s="226"/>
      <c r="BS267" s="226"/>
      <c r="BT267" s="226"/>
      <c r="BU267" s="226"/>
      <c r="BV267" s="226"/>
      <c r="BW267" s="226"/>
      <c r="BX267" s="226"/>
      <c r="BY267" s="226"/>
      <c r="BZ267" s="226"/>
      <c r="CA267" s="226"/>
      <c r="CB267" s="226"/>
      <c r="CC267" s="235"/>
    </row>
    <row r="268" spans="1:81" s="233" customFormat="1" ht="15.75" customHeight="1">
      <c r="A268" s="538"/>
      <c r="B268" s="542"/>
      <c r="C268" s="292">
        <v>2018</v>
      </c>
      <c r="D268" s="247">
        <f t="shared" ref="D268:D270" si="121">E268+F268+G268+H268+I268</f>
        <v>1.7999999999999999E-2</v>
      </c>
      <c r="E268" s="256">
        <f t="shared" ref="E268:E270" si="122">18/1000</f>
        <v>1.7999999999999999E-2</v>
      </c>
      <c r="F268" s="256">
        <v>0</v>
      </c>
      <c r="G268" s="256">
        <v>0</v>
      </c>
      <c r="H268" s="251">
        <v>0</v>
      </c>
      <c r="I268" s="251">
        <v>0</v>
      </c>
      <c r="J268" s="240"/>
      <c r="L268" s="241"/>
      <c r="M268" s="242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  <c r="Z268" s="226"/>
      <c r="AA268" s="226"/>
      <c r="AB268" s="226"/>
      <c r="AC268" s="226"/>
      <c r="AD268" s="226"/>
      <c r="AE268" s="226"/>
      <c r="AF268" s="226"/>
      <c r="AG268" s="226"/>
      <c r="AH268" s="226"/>
      <c r="AI268" s="226"/>
      <c r="AJ268" s="226"/>
      <c r="AK268" s="226"/>
      <c r="AL268" s="226"/>
      <c r="AM268" s="226"/>
      <c r="AN268" s="226"/>
      <c r="AO268" s="226"/>
      <c r="AP268" s="226"/>
      <c r="AQ268" s="226"/>
      <c r="AR268" s="226"/>
      <c r="AS268" s="226"/>
      <c r="AT268" s="226"/>
      <c r="AU268" s="226"/>
      <c r="AV268" s="226"/>
      <c r="AW268" s="226"/>
      <c r="AX268" s="226"/>
      <c r="AY268" s="226"/>
      <c r="AZ268" s="226"/>
      <c r="BA268" s="226"/>
      <c r="BB268" s="226"/>
      <c r="BC268" s="226"/>
      <c r="BD268" s="226"/>
      <c r="BE268" s="226"/>
      <c r="BF268" s="226"/>
      <c r="BG268" s="226"/>
      <c r="BH268" s="226"/>
      <c r="BI268" s="226"/>
      <c r="BJ268" s="226"/>
      <c r="BK268" s="226"/>
      <c r="BL268" s="226"/>
      <c r="BM268" s="226"/>
      <c r="BN268" s="226"/>
      <c r="BO268" s="226"/>
      <c r="BP268" s="226"/>
      <c r="BQ268" s="226"/>
      <c r="BR268" s="226"/>
      <c r="BS268" s="226"/>
      <c r="BT268" s="226"/>
      <c r="BU268" s="226"/>
      <c r="BV268" s="226"/>
      <c r="BW268" s="226"/>
      <c r="BX268" s="226"/>
      <c r="BY268" s="226"/>
      <c r="BZ268" s="226"/>
      <c r="CA268" s="226"/>
      <c r="CB268" s="226"/>
      <c r="CC268" s="235"/>
    </row>
    <row r="269" spans="1:81" s="233" customFormat="1" ht="15.75" customHeight="1">
      <c r="A269" s="538"/>
      <c r="B269" s="542"/>
      <c r="C269" s="292">
        <v>2019</v>
      </c>
      <c r="D269" s="247">
        <f t="shared" si="121"/>
        <v>1.7999999999999999E-2</v>
      </c>
      <c r="E269" s="256">
        <f t="shared" si="122"/>
        <v>1.7999999999999999E-2</v>
      </c>
      <c r="F269" s="256">
        <v>0</v>
      </c>
      <c r="G269" s="256">
        <v>0</v>
      </c>
      <c r="H269" s="251">
        <v>0</v>
      </c>
      <c r="I269" s="251">
        <v>0</v>
      </c>
      <c r="J269" s="240"/>
      <c r="L269" s="241"/>
      <c r="M269" s="242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26"/>
      <c r="Z269" s="226"/>
      <c r="AA269" s="226"/>
      <c r="AB269" s="226"/>
      <c r="AC269" s="226"/>
      <c r="AD269" s="226"/>
      <c r="AE269" s="226"/>
      <c r="AF269" s="226"/>
      <c r="AG269" s="226"/>
      <c r="AH269" s="226"/>
      <c r="AI269" s="226"/>
      <c r="AJ269" s="226"/>
      <c r="AK269" s="226"/>
      <c r="AL269" s="226"/>
      <c r="AM269" s="226"/>
      <c r="AN269" s="226"/>
      <c r="AO269" s="226"/>
      <c r="AP269" s="226"/>
      <c r="AQ269" s="226"/>
      <c r="AR269" s="226"/>
      <c r="AS269" s="226"/>
      <c r="AT269" s="226"/>
      <c r="AU269" s="226"/>
      <c r="AV269" s="226"/>
      <c r="AW269" s="226"/>
      <c r="AX269" s="226"/>
      <c r="AY269" s="226"/>
      <c r="AZ269" s="226"/>
      <c r="BA269" s="226"/>
      <c r="BB269" s="226"/>
      <c r="BC269" s="226"/>
      <c r="BD269" s="226"/>
      <c r="BE269" s="226"/>
      <c r="BF269" s="226"/>
      <c r="BG269" s="226"/>
      <c r="BH269" s="226"/>
      <c r="BI269" s="226"/>
      <c r="BJ269" s="226"/>
      <c r="BK269" s="226"/>
      <c r="BL269" s="226"/>
      <c r="BM269" s="226"/>
      <c r="BN269" s="226"/>
      <c r="BO269" s="226"/>
      <c r="BP269" s="226"/>
      <c r="BQ269" s="226"/>
      <c r="BR269" s="226"/>
      <c r="BS269" s="226"/>
      <c r="BT269" s="226"/>
      <c r="BU269" s="226"/>
      <c r="BV269" s="226"/>
      <c r="BW269" s="226"/>
      <c r="BX269" s="226"/>
      <c r="BY269" s="226"/>
      <c r="BZ269" s="226"/>
      <c r="CA269" s="226"/>
      <c r="CB269" s="226"/>
      <c r="CC269" s="235"/>
    </row>
    <row r="270" spans="1:81" s="233" customFormat="1" ht="15.75" customHeight="1">
      <c r="A270" s="539"/>
      <c r="B270" s="543"/>
      <c r="C270" s="292">
        <v>2020</v>
      </c>
      <c r="D270" s="247">
        <f t="shared" si="121"/>
        <v>1.7999999999999999E-2</v>
      </c>
      <c r="E270" s="256">
        <f t="shared" si="122"/>
        <v>1.7999999999999999E-2</v>
      </c>
      <c r="F270" s="256">
        <v>0</v>
      </c>
      <c r="G270" s="256">
        <v>0</v>
      </c>
      <c r="H270" s="251">
        <v>0</v>
      </c>
      <c r="I270" s="251">
        <v>0</v>
      </c>
      <c r="J270" s="240"/>
      <c r="L270" s="241"/>
      <c r="M270" s="242"/>
      <c r="N270" s="226"/>
      <c r="O270" s="226"/>
      <c r="P270" s="226"/>
      <c r="Q270" s="226"/>
      <c r="R270" s="226"/>
      <c r="S270" s="226"/>
      <c r="T270" s="226"/>
      <c r="U270" s="226"/>
      <c r="V270" s="226"/>
      <c r="W270" s="226"/>
      <c r="X270" s="226"/>
      <c r="Y270" s="226"/>
      <c r="Z270" s="226"/>
      <c r="AA270" s="226"/>
      <c r="AB270" s="226"/>
      <c r="AC270" s="226"/>
      <c r="AD270" s="226"/>
      <c r="AE270" s="226"/>
      <c r="AF270" s="226"/>
      <c r="AG270" s="226"/>
      <c r="AH270" s="226"/>
      <c r="AI270" s="226"/>
      <c r="AJ270" s="226"/>
      <c r="AK270" s="226"/>
      <c r="AL270" s="226"/>
      <c r="AM270" s="226"/>
      <c r="AN270" s="226"/>
      <c r="AO270" s="226"/>
      <c r="AP270" s="226"/>
      <c r="AQ270" s="226"/>
      <c r="AR270" s="226"/>
      <c r="AS270" s="226"/>
      <c r="AT270" s="226"/>
      <c r="AU270" s="226"/>
      <c r="AV270" s="226"/>
      <c r="AW270" s="226"/>
      <c r="AX270" s="226"/>
      <c r="AY270" s="226"/>
      <c r="AZ270" s="226"/>
      <c r="BA270" s="226"/>
      <c r="BB270" s="226"/>
      <c r="BC270" s="226"/>
      <c r="BD270" s="226"/>
      <c r="BE270" s="226"/>
      <c r="BF270" s="226"/>
      <c r="BG270" s="226"/>
      <c r="BH270" s="226"/>
      <c r="BI270" s="226"/>
      <c r="BJ270" s="226"/>
      <c r="BK270" s="226"/>
      <c r="BL270" s="226"/>
      <c r="BM270" s="226"/>
      <c r="BN270" s="226"/>
      <c r="BO270" s="226"/>
      <c r="BP270" s="226"/>
      <c r="BQ270" s="226"/>
      <c r="BR270" s="226"/>
      <c r="BS270" s="226"/>
      <c r="BT270" s="226"/>
      <c r="BU270" s="226"/>
      <c r="BV270" s="226"/>
      <c r="BW270" s="226"/>
      <c r="BX270" s="226"/>
      <c r="BY270" s="226"/>
      <c r="BZ270" s="226"/>
      <c r="CA270" s="226"/>
      <c r="CB270" s="226"/>
      <c r="CC270" s="235"/>
    </row>
    <row r="271" spans="1:81" s="233" customFormat="1">
      <c r="A271" s="536" t="s">
        <v>349</v>
      </c>
      <c r="B271" s="585" t="s">
        <v>879</v>
      </c>
      <c r="C271" s="238" t="s">
        <v>19</v>
      </c>
      <c r="D271" s="249">
        <f>D272+D273+D274+D275+D276</f>
        <v>0.27999999999999997</v>
      </c>
      <c r="E271" s="249">
        <f t="shared" ref="E271:I271" si="123">E272+E273+E274+E275+E276</f>
        <v>0.27999999999999997</v>
      </c>
      <c r="F271" s="249">
        <f t="shared" si="123"/>
        <v>0</v>
      </c>
      <c r="G271" s="249">
        <f t="shared" si="123"/>
        <v>0</v>
      </c>
      <c r="H271" s="249">
        <f t="shared" si="123"/>
        <v>0</v>
      </c>
      <c r="I271" s="249">
        <f t="shared" si="123"/>
        <v>0</v>
      </c>
      <c r="J271" s="240">
        <f t="shared" si="55"/>
        <v>0.27999999999999997</v>
      </c>
      <c r="L271" s="241">
        <f t="shared" si="117"/>
        <v>0.27999999999999997</v>
      </c>
      <c r="M271" s="242">
        <f t="shared" si="118"/>
        <v>0.27999999999999997</v>
      </c>
      <c r="N271" s="226"/>
      <c r="O271" s="226"/>
      <c r="P271" s="226"/>
      <c r="Q271" s="226"/>
      <c r="R271" s="226"/>
      <c r="S271" s="226"/>
      <c r="T271" s="226"/>
      <c r="U271" s="226"/>
      <c r="V271" s="226"/>
      <c r="W271" s="226"/>
      <c r="X271" s="226"/>
      <c r="Y271" s="226"/>
      <c r="Z271" s="226"/>
      <c r="AA271" s="226"/>
      <c r="AB271" s="226"/>
      <c r="AC271" s="226"/>
      <c r="AD271" s="226"/>
      <c r="AE271" s="226"/>
      <c r="AF271" s="226"/>
      <c r="AG271" s="226"/>
      <c r="AH271" s="226"/>
      <c r="AI271" s="226"/>
      <c r="AJ271" s="226"/>
      <c r="AK271" s="226"/>
      <c r="AL271" s="226"/>
      <c r="AM271" s="226"/>
      <c r="AN271" s="226"/>
      <c r="AO271" s="226"/>
      <c r="AP271" s="226"/>
      <c r="AQ271" s="226"/>
      <c r="AR271" s="226"/>
      <c r="AS271" s="226"/>
      <c r="AT271" s="226"/>
      <c r="AU271" s="226"/>
      <c r="AV271" s="226"/>
      <c r="AW271" s="226"/>
      <c r="AX271" s="226"/>
      <c r="AY271" s="226"/>
      <c r="AZ271" s="226"/>
      <c r="BA271" s="226"/>
      <c r="BB271" s="226"/>
      <c r="BC271" s="226"/>
      <c r="BD271" s="226"/>
      <c r="BE271" s="226"/>
      <c r="BF271" s="226"/>
      <c r="BG271" s="226"/>
      <c r="BH271" s="226"/>
      <c r="BI271" s="226"/>
      <c r="BJ271" s="226"/>
      <c r="BK271" s="226"/>
      <c r="BL271" s="226"/>
      <c r="BM271" s="226"/>
      <c r="BN271" s="226"/>
      <c r="BO271" s="226"/>
      <c r="BP271" s="226"/>
      <c r="BQ271" s="226"/>
      <c r="BR271" s="226"/>
      <c r="BS271" s="226"/>
      <c r="BT271" s="226"/>
      <c r="BU271" s="226"/>
      <c r="BV271" s="226"/>
      <c r="BW271" s="226"/>
      <c r="BX271" s="226"/>
      <c r="BY271" s="226"/>
      <c r="BZ271" s="226"/>
      <c r="CA271" s="226"/>
      <c r="CB271" s="226"/>
      <c r="CC271" s="235"/>
    </row>
    <row r="272" spans="1:81" s="233" customFormat="1">
      <c r="A272" s="537"/>
      <c r="B272" s="586"/>
      <c r="C272" s="236">
        <v>2016</v>
      </c>
      <c r="D272" s="247">
        <f>E272+F272+G272+H272+I272</f>
        <v>0.05</v>
      </c>
      <c r="E272" s="256">
        <v>0.05</v>
      </c>
      <c r="F272" s="256">
        <v>0</v>
      </c>
      <c r="G272" s="256">
        <v>0</v>
      </c>
      <c r="H272" s="251">
        <v>0</v>
      </c>
      <c r="I272" s="247">
        <v>0</v>
      </c>
      <c r="J272" s="240">
        <f t="shared" si="55"/>
        <v>0.05</v>
      </c>
      <c r="L272" s="241">
        <f t="shared" si="117"/>
        <v>0.05</v>
      </c>
      <c r="M272" s="242">
        <f t="shared" si="118"/>
        <v>0.05</v>
      </c>
      <c r="N272" s="226"/>
      <c r="O272" s="226"/>
      <c r="P272" s="226"/>
      <c r="Q272" s="226"/>
      <c r="R272" s="226"/>
      <c r="S272" s="226"/>
      <c r="T272" s="226"/>
      <c r="U272" s="226"/>
      <c r="V272" s="226"/>
      <c r="W272" s="226"/>
      <c r="X272" s="226"/>
      <c r="Y272" s="226"/>
      <c r="Z272" s="226"/>
      <c r="AA272" s="226"/>
      <c r="AB272" s="226"/>
      <c r="AC272" s="226"/>
      <c r="AD272" s="226"/>
      <c r="AE272" s="226"/>
      <c r="AF272" s="226"/>
      <c r="AG272" s="226"/>
      <c r="AH272" s="226"/>
      <c r="AI272" s="226"/>
      <c r="AJ272" s="226"/>
      <c r="AK272" s="226"/>
      <c r="AL272" s="226"/>
      <c r="AM272" s="226"/>
      <c r="AN272" s="226"/>
      <c r="AO272" s="226"/>
      <c r="AP272" s="226"/>
      <c r="AQ272" s="226"/>
      <c r="AR272" s="226"/>
      <c r="AS272" s="226"/>
      <c r="AT272" s="226"/>
      <c r="AU272" s="226"/>
      <c r="AV272" s="226"/>
      <c r="AW272" s="226"/>
      <c r="AX272" s="226"/>
      <c r="AY272" s="226"/>
      <c r="AZ272" s="226"/>
      <c r="BA272" s="226"/>
      <c r="BB272" s="226"/>
      <c r="BC272" s="226"/>
      <c r="BD272" s="226"/>
      <c r="BE272" s="226"/>
      <c r="BF272" s="226"/>
      <c r="BG272" s="226"/>
      <c r="BH272" s="226"/>
      <c r="BI272" s="226"/>
      <c r="BJ272" s="226"/>
      <c r="BK272" s="226"/>
      <c r="BL272" s="226"/>
      <c r="BM272" s="226"/>
      <c r="BN272" s="226"/>
      <c r="BO272" s="226"/>
      <c r="BP272" s="226"/>
      <c r="BQ272" s="226"/>
      <c r="BR272" s="226"/>
      <c r="BS272" s="226"/>
      <c r="BT272" s="226"/>
      <c r="BU272" s="226"/>
      <c r="BV272" s="226"/>
      <c r="BW272" s="226"/>
      <c r="BX272" s="226"/>
      <c r="BY272" s="226"/>
      <c r="BZ272" s="226"/>
      <c r="CA272" s="226"/>
      <c r="CB272" s="226"/>
      <c r="CC272" s="235"/>
    </row>
    <row r="273" spans="1:81" s="233" customFormat="1" ht="15" customHeight="1">
      <c r="A273" s="537"/>
      <c r="B273" s="586"/>
      <c r="C273" s="236">
        <v>2017</v>
      </c>
      <c r="D273" s="247">
        <f>E273+F273+G273+H273+I273</f>
        <v>0.08</v>
      </c>
      <c r="E273" s="256">
        <f>80/1000</f>
        <v>0.08</v>
      </c>
      <c r="F273" s="256">
        <v>0</v>
      </c>
      <c r="G273" s="256">
        <v>0</v>
      </c>
      <c r="H273" s="251">
        <v>0</v>
      </c>
      <c r="I273" s="247">
        <v>0</v>
      </c>
      <c r="J273" s="240">
        <f t="shared" si="55"/>
        <v>0.08</v>
      </c>
      <c r="L273" s="241">
        <f t="shared" si="117"/>
        <v>0.08</v>
      </c>
      <c r="M273" s="242">
        <f t="shared" si="118"/>
        <v>0.08</v>
      </c>
      <c r="N273" s="226"/>
      <c r="O273" s="226"/>
      <c r="P273" s="226"/>
      <c r="Q273" s="226"/>
      <c r="R273" s="226"/>
      <c r="S273" s="226"/>
      <c r="T273" s="226"/>
      <c r="U273" s="226"/>
      <c r="V273" s="226"/>
      <c r="W273" s="226"/>
      <c r="X273" s="226"/>
      <c r="Y273" s="226"/>
      <c r="Z273" s="226"/>
      <c r="AA273" s="226"/>
      <c r="AB273" s="226"/>
      <c r="AC273" s="226"/>
      <c r="AD273" s="226"/>
      <c r="AE273" s="226"/>
      <c r="AF273" s="226"/>
      <c r="AG273" s="226"/>
      <c r="AH273" s="226"/>
      <c r="AI273" s="226"/>
      <c r="AJ273" s="226"/>
      <c r="AK273" s="226"/>
      <c r="AL273" s="226"/>
      <c r="AM273" s="226"/>
      <c r="AN273" s="226"/>
      <c r="AO273" s="226"/>
      <c r="AP273" s="226"/>
      <c r="AQ273" s="226"/>
      <c r="AR273" s="226"/>
      <c r="AS273" s="226"/>
      <c r="AT273" s="226"/>
      <c r="AU273" s="226"/>
      <c r="AV273" s="226"/>
      <c r="AW273" s="226"/>
      <c r="AX273" s="226"/>
      <c r="AY273" s="226"/>
      <c r="AZ273" s="226"/>
      <c r="BA273" s="226"/>
      <c r="BB273" s="226"/>
      <c r="BC273" s="226"/>
      <c r="BD273" s="226"/>
      <c r="BE273" s="226"/>
      <c r="BF273" s="226"/>
      <c r="BG273" s="226"/>
      <c r="BH273" s="226"/>
      <c r="BI273" s="226"/>
      <c r="BJ273" s="226"/>
      <c r="BK273" s="226"/>
      <c r="BL273" s="226"/>
      <c r="BM273" s="226"/>
      <c r="BN273" s="226"/>
      <c r="BO273" s="226"/>
      <c r="BP273" s="226"/>
      <c r="BQ273" s="226"/>
      <c r="BR273" s="226"/>
      <c r="BS273" s="226"/>
      <c r="BT273" s="226"/>
      <c r="BU273" s="226"/>
      <c r="BV273" s="226"/>
      <c r="BW273" s="226"/>
      <c r="BX273" s="226"/>
      <c r="BY273" s="226"/>
      <c r="BZ273" s="226"/>
      <c r="CA273" s="226"/>
      <c r="CB273" s="226"/>
      <c r="CC273" s="235"/>
    </row>
    <row r="274" spans="1:81" s="233" customFormat="1" ht="15" customHeight="1">
      <c r="A274" s="538"/>
      <c r="B274" s="534"/>
      <c r="C274" s="292">
        <v>2018</v>
      </c>
      <c r="D274" s="247">
        <f t="shared" ref="D274:D276" si="124">E274+F274+G274+H274+I274</f>
        <v>0.05</v>
      </c>
      <c r="E274" s="256">
        <v>0.05</v>
      </c>
      <c r="F274" s="256">
        <v>0</v>
      </c>
      <c r="G274" s="256">
        <v>0</v>
      </c>
      <c r="H274" s="251">
        <v>0</v>
      </c>
      <c r="I274" s="247">
        <v>0</v>
      </c>
      <c r="J274" s="240"/>
      <c r="L274" s="241"/>
      <c r="M274" s="242"/>
      <c r="N274" s="226"/>
      <c r="O274" s="226"/>
      <c r="P274" s="226"/>
      <c r="Q274" s="226"/>
      <c r="R274" s="226"/>
      <c r="S274" s="226"/>
      <c r="T274" s="226"/>
      <c r="U274" s="226"/>
      <c r="V274" s="226"/>
      <c r="W274" s="226"/>
      <c r="X274" s="226"/>
      <c r="Y274" s="226"/>
      <c r="Z274" s="226"/>
      <c r="AA274" s="226"/>
      <c r="AB274" s="226"/>
      <c r="AC274" s="226"/>
      <c r="AD274" s="226"/>
      <c r="AE274" s="226"/>
      <c r="AF274" s="226"/>
      <c r="AG274" s="226"/>
      <c r="AH274" s="226"/>
      <c r="AI274" s="226"/>
      <c r="AJ274" s="226"/>
      <c r="AK274" s="226"/>
      <c r="AL274" s="226"/>
      <c r="AM274" s="226"/>
      <c r="AN274" s="226"/>
      <c r="AO274" s="226"/>
      <c r="AP274" s="226"/>
      <c r="AQ274" s="226"/>
      <c r="AR274" s="226"/>
      <c r="AS274" s="226"/>
      <c r="AT274" s="226"/>
      <c r="AU274" s="226"/>
      <c r="AV274" s="226"/>
      <c r="AW274" s="226"/>
      <c r="AX274" s="226"/>
      <c r="AY274" s="226"/>
      <c r="AZ274" s="226"/>
      <c r="BA274" s="226"/>
      <c r="BB274" s="226"/>
      <c r="BC274" s="226"/>
      <c r="BD274" s="226"/>
      <c r="BE274" s="226"/>
      <c r="BF274" s="226"/>
      <c r="BG274" s="226"/>
      <c r="BH274" s="226"/>
      <c r="BI274" s="226"/>
      <c r="BJ274" s="226"/>
      <c r="BK274" s="226"/>
      <c r="BL274" s="226"/>
      <c r="BM274" s="226"/>
      <c r="BN274" s="226"/>
      <c r="BO274" s="226"/>
      <c r="BP274" s="226"/>
      <c r="BQ274" s="226"/>
      <c r="BR274" s="226"/>
      <c r="BS274" s="226"/>
      <c r="BT274" s="226"/>
      <c r="BU274" s="226"/>
      <c r="BV274" s="226"/>
      <c r="BW274" s="226"/>
      <c r="BX274" s="226"/>
      <c r="BY274" s="226"/>
      <c r="BZ274" s="226"/>
      <c r="CA274" s="226"/>
      <c r="CB274" s="226"/>
      <c r="CC274" s="235"/>
    </row>
    <row r="275" spans="1:81" s="233" customFormat="1" ht="15" customHeight="1">
      <c r="A275" s="538"/>
      <c r="B275" s="534"/>
      <c r="C275" s="292">
        <v>2019</v>
      </c>
      <c r="D275" s="247">
        <f t="shared" si="124"/>
        <v>0.05</v>
      </c>
      <c r="E275" s="256">
        <v>0.05</v>
      </c>
      <c r="F275" s="256">
        <v>0</v>
      </c>
      <c r="G275" s="256">
        <v>0</v>
      </c>
      <c r="H275" s="251">
        <v>0</v>
      </c>
      <c r="I275" s="247">
        <v>0</v>
      </c>
      <c r="J275" s="240"/>
      <c r="L275" s="241"/>
      <c r="M275" s="242"/>
      <c r="N275" s="226"/>
      <c r="O275" s="226"/>
      <c r="P275" s="226"/>
      <c r="Q275" s="226"/>
      <c r="R275" s="226"/>
      <c r="S275" s="226"/>
      <c r="T275" s="226"/>
      <c r="U275" s="226"/>
      <c r="V275" s="226"/>
      <c r="W275" s="226"/>
      <c r="X275" s="226"/>
      <c r="Y275" s="226"/>
      <c r="Z275" s="226"/>
      <c r="AA275" s="226"/>
      <c r="AB275" s="226"/>
      <c r="AC275" s="226"/>
      <c r="AD275" s="226"/>
      <c r="AE275" s="226"/>
      <c r="AF275" s="226"/>
      <c r="AG275" s="226"/>
      <c r="AH275" s="226"/>
      <c r="AI275" s="226"/>
      <c r="AJ275" s="226"/>
      <c r="AK275" s="226"/>
      <c r="AL275" s="226"/>
      <c r="AM275" s="226"/>
      <c r="AN275" s="226"/>
      <c r="AO275" s="226"/>
      <c r="AP275" s="226"/>
      <c r="AQ275" s="226"/>
      <c r="AR275" s="226"/>
      <c r="AS275" s="226"/>
      <c r="AT275" s="226"/>
      <c r="AU275" s="226"/>
      <c r="AV275" s="226"/>
      <c r="AW275" s="226"/>
      <c r="AX275" s="226"/>
      <c r="AY275" s="226"/>
      <c r="AZ275" s="226"/>
      <c r="BA275" s="226"/>
      <c r="BB275" s="226"/>
      <c r="BC275" s="226"/>
      <c r="BD275" s="226"/>
      <c r="BE275" s="226"/>
      <c r="BF275" s="226"/>
      <c r="BG275" s="226"/>
      <c r="BH275" s="226"/>
      <c r="BI275" s="226"/>
      <c r="BJ275" s="226"/>
      <c r="BK275" s="226"/>
      <c r="BL275" s="226"/>
      <c r="BM275" s="226"/>
      <c r="BN275" s="226"/>
      <c r="BO275" s="226"/>
      <c r="BP275" s="226"/>
      <c r="BQ275" s="226"/>
      <c r="BR275" s="226"/>
      <c r="BS275" s="226"/>
      <c r="BT275" s="226"/>
      <c r="BU275" s="226"/>
      <c r="BV275" s="226"/>
      <c r="BW275" s="226"/>
      <c r="BX275" s="226"/>
      <c r="BY275" s="226"/>
      <c r="BZ275" s="226"/>
      <c r="CA275" s="226"/>
      <c r="CB275" s="226"/>
      <c r="CC275" s="235"/>
    </row>
    <row r="276" spans="1:81" s="233" customFormat="1" ht="15" customHeight="1">
      <c r="A276" s="539"/>
      <c r="B276" s="535"/>
      <c r="C276" s="292">
        <v>2020</v>
      </c>
      <c r="D276" s="247">
        <f t="shared" si="124"/>
        <v>0.05</v>
      </c>
      <c r="E276" s="256">
        <v>0.05</v>
      </c>
      <c r="F276" s="256">
        <v>0</v>
      </c>
      <c r="G276" s="256">
        <v>0</v>
      </c>
      <c r="H276" s="251">
        <v>0</v>
      </c>
      <c r="I276" s="247">
        <v>0</v>
      </c>
      <c r="J276" s="240"/>
      <c r="L276" s="241"/>
      <c r="M276" s="242"/>
      <c r="N276" s="226"/>
      <c r="O276" s="226"/>
      <c r="P276" s="226"/>
      <c r="Q276" s="226"/>
      <c r="R276" s="226"/>
      <c r="S276" s="226"/>
      <c r="T276" s="226"/>
      <c r="U276" s="226"/>
      <c r="V276" s="226"/>
      <c r="W276" s="226"/>
      <c r="X276" s="226"/>
      <c r="Y276" s="226"/>
      <c r="Z276" s="226"/>
      <c r="AA276" s="226"/>
      <c r="AB276" s="226"/>
      <c r="AC276" s="226"/>
      <c r="AD276" s="226"/>
      <c r="AE276" s="226"/>
      <c r="AF276" s="226"/>
      <c r="AG276" s="226"/>
      <c r="AH276" s="226"/>
      <c r="AI276" s="226"/>
      <c r="AJ276" s="226"/>
      <c r="AK276" s="226"/>
      <c r="AL276" s="226"/>
      <c r="AM276" s="226"/>
      <c r="AN276" s="226"/>
      <c r="AO276" s="226"/>
      <c r="AP276" s="226"/>
      <c r="AQ276" s="226"/>
      <c r="AR276" s="226"/>
      <c r="AS276" s="226"/>
      <c r="AT276" s="226"/>
      <c r="AU276" s="226"/>
      <c r="AV276" s="226"/>
      <c r="AW276" s="226"/>
      <c r="AX276" s="226"/>
      <c r="AY276" s="226"/>
      <c r="AZ276" s="226"/>
      <c r="BA276" s="226"/>
      <c r="BB276" s="226"/>
      <c r="BC276" s="226"/>
      <c r="BD276" s="226"/>
      <c r="BE276" s="226"/>
      <c r="BF276" s="226"/>
      <c r="BG276" s="226"/>
      <c r="BH276" s="226"/>
      <c r="BI276" s="226"/>
      <c r="BJ276" s="226"/>
      <c r="BK276" s="226"/>
      <c r="BL276" s="226"/>
      <c r="BM276" s="226"/>
      <c r="BN276" s="226"/>
      <c r="BO276" s="226"/>
      <c r="BP276" s="226"/>
      <c r="BQ276" s="226"/>
      <c r="BR276" s="226"/>
      <c r="BS276" s="226"/>
      <c r="BT276" s="226"/>
      <c r="BU276" s="226"/>
      <c r="BV276" s="226"/>
      <c r="BW276" s="226"/>
      <c r="BX276" s="226"/>
      <c r="BY276" s="226"/>
      <c r="BZ276" s="226"/>
      <c r="CA276" s="226"/>
      <c r="CB276" s="226"/>
      <c r="CC276" s="235"/>
    </row>
    <row r="277" spans="1:81" s="233" customFormat="1" ht="15.75" customHeight="1">
      <c r="A277" s="536" t="s">
        <v>351</v>
      </c>
      <c r="B277" s="587" t="s">
        <v>920</v>
      </c>
      <c r="C277" s="238" t="s">
        <v>19</v>
      </c>
      <c r="D277" s="248">
        <f>D278+D279+D280+D281+D282</f>
        <v>0.62979999999999992</v>
      </c>
      <c r="E277" s="248">
        <f t="shared" ref="E277:I277" si="125">E278+E279+E280+E281+E282</f>
        <v>0.62979999999999992</v>
      </c>
      <c r="F277" s="248">
        <f t="shared" si="125"/>
        <v>0</v>
      </c>
      <c r="G277" s="248">
        <f t="shared" si="125"/>
        <v>0</v>
      </c>
      <c r="H277" s="248">
        <f t="shared" si="125"/>
        <v>0</v>
      </c>
      <c r="I277" s="248">
        <f t="shared" si="125"/>
        <v>0</v>
      </c>
      <c r="J277" s="240">
        <f t="shared" si="55"/>
        <v>0.62979999999999992</v>
      </c>
      <c r="L277" s="241">
        <f t="shared" si="117"/>
        <v>0.62979999999999992</v>
      </c>
      <c r="M277" s="242">
        <f t="shared" si="118"/>
        <v>0.62979999999999992</v>
      </c>
      <c r="N277" s="226"/>
      <c r="O277" s="226"/>
      <c r="P277" s="226"/>
      <c r="Q277" s="226"/>
      <c r="R277" s="226"/>
      <c r="S277" s="226"/>
      <c r="T277" s="226"/>
      <c r="U277" s="226"/>
      <c r="V277" s="226"/>
      <c r="W277" s="226"/>
      <c r="X277" s="226"/>
      <c r="Y277" s="226"/>
      <c r="Z277" s="226"/>
      <c r="AA277" s="226"/>
      <c r="AB277" s="226"/>
      <c r="AC277" s="226"/>
      <c r="AD277" s="226"/>
      <c r="AE277" s="226"/>
      <c r="AF277" s="226"/>
      <c r="AG277" s="226"/>
      <c r="AH277" s="226"/>
      <c r="AI277" s="226"/>
      <c r="AJ277" s="226"/>
      <c r="AK277" s="226"/>
      <c r="AL277" s="226"/>
      <c r="AM277" s="226"/>
      <c r="AN277" s="226"/>
      <c r="AO277" s="226"/>
      <c r="AP277" s="226"/>
      <c r="AQ277" s="226"/>
      <c r="AR277" s="226"/>
      <c r="AS277" s="226"/>
      <c r="AT277" s="226"/>
      <c r="AU277" s="226"/>
      <c r="AV277" s="226"/>
      <c r="AW277" s="226"/>
      <c r="AX277" s="226"/>
      <c r="AY277" s="226"/>
      <c r="AZ277" s="226"/>
      <c r="BA277" s="226"/>
      <c r="BB277" s="226"/>
      <c r="BC277" s="226"/>
      <c r="BD277" s="226"/>
      <c r="BE277" s="226"/>
      <c r="BF277" s="226"/>
      <c r="BG277" s="226"/>
      <c r="BH277" s="226"/>
      <c r="BI277" s="226"/>
      <c r="BJ277" s="226"/>
      <c r="BK277" s="226"/>
      <c r="BL277" s="226"/>
      <c r="BM277" s="226"/>
      <c r="BN277" s="226"/>
      <c r="BO277" s="226"/>
      <c r="BP277" s="226"/>
      <c r="BQ277" s="226"/>
      <c r="BR277" s="226"/>
      <c r="BS277" s="226"/>
      <c r="BT277" s="226"/>
      <c r="BU277" s="226"/>
      <c r="BV277" s="226"/>
      <c r="BW277" s="226"/>
      <c r="BX277" s="226"/>
      <c r="BY277" s="226"/>
      <c r="BZ277" s="226"/>
      <c r="CA277" s="226"/>
      <c r="CB277" s="226"/>
      <c r="CC277" s="235"/>
    </row>
    <row r="278" spans="1:81" s="233" customFormat="1">
      <c r="A278" s="537"/>
      <c r="B278" s="588"/>
      <c r="C278" s="238">
        <v>2016</v>
      </c>
      <c r="D278" s="239">
        <f>E278+F278+G278+H278+I278</f>
        <v>0.1152</v>
      </c>
      <c r="E278" s="258">
        <f t="shared" ref="E278:I279" si="126">E284+E290+E296</f>
        <v>0.1152</v>
      </c>
      <c r="F278" s="258">
        <f t="shared" si="126"/>
        <v>0</v>
      </c>
      <c r="G278" s="258">
        <f t="shared" si="126"/>
        <v>0</v>
      </c>
      <c r="H278" s="258">
        <f t="shared" si="126"/>
        <v>0</v>
      </c>
      <c r="I278" s="258">
        <f t="shared" si="126"/>
        <v>0</v>
      </c>
      <c r="J278" s="240">
        <f t="shared" si="55"/>
        <v>0.1152</v>
      </c>
      <c r="L278" s="241">
        <f t="shared" si="117"/>
        <v>0.1152</v>
      </c>
      <c r="M278" s="242">
        <f t="shared" si="118"/>
        <v>0.1152</v>
      </c>
      <c r="N278" s="226"/>
      <c r="O278" s="226"/>
      <c r="P278" s="226"/>
      <c r="Q278" s="226"/>
      <c r="R278" s="226"/>
      <c r="S278" s="226"/>
      <c r="T278" s="226"/>
      <c r="U278" s="226"/>
      <c r="V278" s="226"/>
      <c r="W278" s="226"/>
      <c r="X278" s="226"/>
      <c r="Y278" s="226"/>
      <c r="Z278" s="226"/>
      <c r="AA278" s="226"/>
      <c r="AB278" s="226"/>
      <c r="AC278" s="226"/>
      <c r="AD278" s="226"/>
      <c r="AE278" s="226"/>
      <c r="AF278" s="226"/>
      <c r="AG278" s="226"/>
      <c r="AH278" s="226"/>
      <c r="AI278" s="226"/>
      <c r="AJ278" s="226"/>
      <c r="AK278" s="226"/>
      <c r="AL278" s="226"/>
      <c r="AM278" s="226"/>
      <c r="AN278" s="226"/>
      <c r="AO278" s="226"/>
      <c r="AP278" s="226"/>
      <c r="AQ278" s="226"/>
      <c r="AR278" s="226"/>
      <c r="AS278" s="226"/>
      <c r="AT278" s="226"/>
      <c r="AU278" s="226"/>
      <c r="AV278" s="226"/>
      <c r="AW278" s="226"/>
      <c r="AX278" s="226"/>
      <c r="AY278" s="226"/>
      <c r="AZ278" s="226"/>
      <c r="BA278" s="226"/>
      <c r="BB278" s="226"/>
      <c r="BC278" s="226"/>
      <c r="BD278" s="226"/>
      <c r="BE278" s="226"/>
      <c r="BF278" s="226"/>
      <c r="BG278" s="226"/>
      <c r="BH278" s="226"/>
      <c r="BI278" s="226"/>
      <c r="BJ278" s="226"/>
      <c r="BK278" s="226"/>
      <c r="BL278" s="226"/>
      <c r="BM278" s="226"/>
      <c r="BN278" s="226"/>
      <c r="BO278" s="226"/>
      <c r="BP278" s="226"/>
      <c r="BQ278" s="226"/>
      <c r="BR278" s="226"/>
      <c r="BS278" s="226"/>
      <c r="BT278" s="226"/>
      <c r="BU278" s="226"/>
      <c r="BV278" s="226"/>
      <c r="BW278" s="226"/>
      <c r="BX278" s="226"/>
      <c r="BY278" s="226"/>
      <c r="BZ278" s="226"/>
      <c r="CA278" s="226"/>
      <c r="CB278" s="226"/>
      <c r="CC278" s="235"/>
    </row>
    <row r="279" spans="1:81" s="233" customFormat="1" ht="15.75" customHeight="1">
      <c r="A279" s="537"/>
      <c r="B279" s="588"/>
      <c r="C279" s="238">
        <v>2017</v>
      </c>
      <c r="D279" s="239">
        <f>E279+F279+G279+H279+I279</f>
        <v>0.1216</v>
      </c>
      <c r="E279" s="258">
        <f t="shared" si="126"/>
        <v>0.1216</v>
      </c>
      <c r="F279" s="258">
        <f t="shared" si="126"/>
        <v>0</v>
      </c>
      <c r="G279" s="258">
        <f t="shared" si="126"/>
        <v>0</v>
      </c>
      <c r="H279" s="258">
        <f t="shared" si="126"/>
        <v>0</v>
      </c>
      <c r="I279" s="258">
        <f t="shared" si="126"/>
        <v>0</v>
      </c>
      <c r="J279" s="240">
        <f t="shared" si="55"/>
        <v>0.1216</v>
      </c>
      <c r="L279" s="241">
        <f t="shared" si="117"/>
        <v>0.1216</v>
      </c>
      <c r="M279" s="242">
        <f t="shared" si="118"/>
        <v>0.1216</v>
      </c>
      <c r="N279" s="226"/>
      <c r="O279" s="226"/>
      <c r="P279" s="226"/>
      <c r="Q279" s="226"/>
      <c r="R279" s="226"/>
      <c r="S279" s="226"/>
      <c r="T279" s="226"/>
      <c r="U279" s="226"/>
      <c r="V279" s="226"/>
      <c r="W279" s="226"/>
      <c r="X279" s="226"/>
      <c r="Y279" s="226"/>
      <c r="Z279" s="226"/>
      <c r="AA279" s="226"/>
      <c r="AB279" s="226"/>
      <c r="AC279" s="226"/>
      <c r="AD279" s="226"/>
      <c r="AE279" s="226"/>
      <c r="AF279" s="226"/>
      <c r="AG279" s="226"/>
      <c r="AH279" s="226"/>
      <c r="AI279" s="226"/>
      <c r="AJ279" s="226"/>
      <c r="AK279" s="226"/>
      <c r="AL279" s="226"/>
      <c r="AM279" s="226"/>
      <c r="AN279" s="226"/>
      <c r="AO279" s="226"/>
      <c r="AP279" s="226"/>
      <c r="AQ279" s="226"/>
      <c r="AR279" s="226"/>
      <c r="AS279" s="226"/>
      <c r="AT279" s="226"/>
      <c r="AU279" s="226"/>
      <c r="AV279" s="226"/>
      <c r="AW279" s="226"/>
      <c r="AX279" s="226"/>
      <c r="AY279" s="226"/>
      <c r="AZ279" s="226"/>
      <c r="BA279" s="226"/>
      <c r="BB279" s="226"/>
      <c r="BC279" s="226"/>
      <c r="BD279" s="226"/>
      <c r="BE279" s="226"/>
      <c r="BF279" s="226"/>
      <c r="BG279" s="226"/>
      <c r="BH279" s="226"/>
      <c r="BI279" s="226"/>
      <c r="BJ279" s="226"/>
      <c r="BK279" s="226"/>
      <c r="BL279" s="226"/>
      <c r="BM279" s="226"/>
      <c r="BN279" s="226"/>
      <c r="BO279" s="226"/>
      <c r="BP279" s="226"/>
      <c r="BQ279" s="226"/>
      <c r="BR279" s="226"/>
      <c r="BS279" s="226"/>
      <c r="BT279" s="226"/>
      <c r="BU279" s="226"/>
      <c r="BV279" s="226"/>
      <c r="BW279" s="226"/>
      <c r="BX279" s="226"/>
      <c r="BY279" s="226"/>
      <c r="BZ279" s="226"/>
      <c r="CA279" s="226"/>
      <c r="CB279" s="226"/>
      <c r="CC279" s="235"/>
    </row>
    <row r="280" spans="1:81" s="233" customFormat="1" ht="15.75" customHeight="1">
      <c r="A280" s="538"/>
      <c r="B280" s="534"/>
      <c r="C280" s="238">
        <v>2018</v>
      </c>
      <c r="D280" s="239">
        <f t="shared" ref="D280:D282" si="127">E280+F280+G280+H280+I280</f>
        <v>0.12740000000000001</v>
      </c>
      <c r="E280" s="258">
        <f t="shared" ref="E280:I282" si="128">E286+E292+E298</f>
        <v>0.12740000000000001</v>
      </c>
      <c r="F280" s="258">
        <f t="shared" si="128"/>
        <v>0</v>
      </c>
      <c r="G280" s="258">
        <f t="shared" si="128"/>
        <v>0</v>
      </c>
      <c r="H280" s="258">
        <f t="shared" si="128"/>
        <v>0</v>
      </c>
      <c r="I280" s="258">
        <f t="shared" si="128"/>
        <v>0</v>
      </c>
      <c r="J280" s="240"/>
      <c r="L280" s="241"/>
      <c r="M280" s="242"/>
      <c r="N280" s="226"/>
      <c r="O280" s="226"/>
      <c r="P280" s="226"/>
      <c r="Q280" s="226"/>
      <c r="R280" s="226"/>
      <c r="S280" s="226"/>
      <c r="T280" s="226"/>
      <c r="U280" s="226"/>
      <c r="V280" s="226"/>
      <c r="W280" s="226"/>
      <c r="X280" s="226"/>
      <c r="Y280" s="226"/>
      <c r="Z280" s="226"/>
      <c r="AA280" s="226"/>
      <c r="AB280" s="226"/>
      <c r="AC280" s="226"/>
      <c r="AD280" s="226"/>
      <c r="AE280" s="226"/>
      <c r="AF280" s="226"/>
      <c r="AG280" s="226"/>
      <c r="AH280" s="226"/>
      <c r="AI280" s="226"/>
      <c r="AJ280" s="226"/>
      <c r="AK280" s="226"/>
      <c r="AL280" s="226"/>
      <c r="AM280" s="226"/>
      <c r="AN280" s="226"/>
      <c r="AO280" s="226"/>
      <c r="AP280" s="226"/>
      <c r="AQ280" s="226"/>
      <c r="AR280" s="226"/>
      <c r="AS280" s="226"/>
      <c r="AT280" s="226"/>
      <c r="AU280" s="226"/>
      <c r="AV280" s="226"/>
      <c r="AW280" s="226"/>
      <c r="AX280" s="226"/>
      <c r="AY280" s="226"/>
      <c r="AZ280" s="226"/>
      <c r="BA280" s="226"/>
      <c r="BB280" s="226"/>
      <c r="BC280" s="226"/>
      <c r="BD280" s="226"/>
      <c r="BE280" s="226"/>
      <c r="BF280" s="226"/>
      <c r="BG280" s="226"/>
      <c r="BH280" s="226"/>
      <c r="BI280" s="226"/>
      <c r="BJ280" s="226"/>
      <c r="BK280" s="226"/>
      <c r="BL280" s="226"/>
      <c r="BM280" s="226"/>
      <c r="BN280" s="226"/>
      <c r="BO280" s="226"/>
      <c r="BP280" s="226"/>
      <c r="BQ280" s="226"/>
      <c r="BR280" s="226"/>
      <c r="BS280" s="226"/>
      <c r="BT280" s="226"/>
      <c r="BU280" s="226"/>
      <c r="BV280" s="226"/>
      <c r="BW280" s="226"/>
      <c r="BX280" s="226"/>
      <c r="BY280" s="226"/>
      <c r="BZ280" s="226"/>
      <c r="CA280" s="226"/>
      <c r="CB280" s="226"/>
      <c r="CC280" s="235"/>
    </row>
    <row r="281" spans="1:81" s="233" customFormat="1" ht="15.75" customHeight="1">
      <c r="A281" s="538"/>
      <c r="B281" s="534"/>
      <c r="C281" s="238">
        <v>2019</v>
      </c>
      <c r="D281" s="239">
        <f t="shared" si="127"/>
        <v>0.13279999999999997</v>
      </c>
      <c r="E281" s="258">
        <f t="shared" si="128"/>
        <v>0.13279999999999997</v>
      </c>
      <c r="F281" s="258">
        <f t="shared" si="128"/>
        <v>0</v>
      </c>
      <c r="G281" s="258">
        <f t="shared" si="128"/>
        <v>0</v>
      </c>
      <c r="H281" s="258">
        <f t="shared" si="128"/>
        <v>0</v>
      </c>
      <c r="I281" s="258">
        <f t="shared" si="128"/>
        <v>0</v>
      </c>
      <c r="J281" s="240"/>
      <c r="L281" s="241"/>
      <c r="M281" s="242"/>
      <c r="N281" s="226"/>
      <c r="O281" s="226"/>
      <c r="P281" s="226"/>
      <c r="Q281" s="226"/>
      <c r="R281" s="226"/>
      <c r="S281" s="226"/>
      <c r="T281" s="226"/>
      <c r="U281" s="226"/>
      <c r="V281" s="226"/>
      <c r="W281" s="226"/>
      <c r="X281" s="226"/>
      <c r="Y281" s="226"/>
      <c r="Z281" s="226"/>
      <c r="AA281" s="226"/>
      <c r="AB281" s="226"/>
      <c r="AC281" s="226"/>
      <c r="AD281" s="226"/>
      <c r="AE281" s="226"/>
      <c r="AF281" s="226"/>
      <c r="AG281" s="226"/>
      <c r="AH281" s="226"/>
      <c r="AI281" s="226"/>
      <c r="AJ281" s="226"/>
      <c r="AK281" s="226"/>
      <c r="AL281" s="226"/>
      <c r="AM281" s="226"/>
      <c r="AN281" s="226"/>
      <c r="AO281" s="226"/>
      <c r="AP281" s="226"/>
      <c r="AQ281" s="226"/>
      <c r="AR281" s="226"/>
      <c r="AS281" s="226"/>
      <c r="AT281" s="226"/>
      <c r="AU281" s="226"/>
      <c r="AV281" s="226"/>
      <c r="AW281" s="226"/>
      <c r="AX281" s="226"/>
      <c r="AY281" s="226"/>
      <c r="AZ281" s="226"/>
      <c r="BA281" s="226"/>
      <c r="BB281" s="226"/>
      <c r="BC281" s="226"/>
      <c r="BD281" s="226"/>
      <c r="BE281" s="226"/>
      <c r="BF281" s="226"/>
      <c r="BG281" s="226"/>
      <c r="BH281" s="226"/>
      <c r="BI281" s="226"/>
      <c r="BJ281" s="226"/>
      <c r="BK281" s="226"/>
      <c r="BL281" s="226"/>
      <c r="BM281" s="226"/>
      <c r="BN281" s="226"/>
      <c r="BO281" s="226"/>
      <c r="BP281" s="226"/>
      <c r="BQ281" s="226"/>
      <c r="BR281" s="226"/>
      <c r="BS281" s="226"/>
      <c r="BT281" s="226"/>
      <c r="BU281" s="226"/>
      <c r="BV281" s="226"/>
      <c r="BW281" s="226"/>
      <c r="BX281" s="226"/>
      <c r="BY281" s="226"/>
      <c r="BZ281" s="226"/>
      <c r="CA281" s="226"/>
      <c r="CB281" s="226"/>
      <c r="CC281" s="235"/>
    </row>
    <row r="282" spans="1:81" s="233" customFormat="1" ht="15.75" customHeight="1">
      <c r="A282" s="539"/>
      <c r="B282" s="535"/>
      <c r="C282" s="238">
        <v>2020</v>
      </c>
      <c r="D282" s="239">
        <f t="shared" si="127"/>
        <v>0.13279999999999997</v>
      </c>
      <c r="E282" s="258">
        <f t="shared" si="128"/>
        <v>0.13279999999999997</v>
      </c>
      <c r="F282" s="258">
        <f t="shared" si="128"/>
        <v>0</v>
      </c>
      <c r="G282" s="258">
        <f t="shared" si="128"/>
        <v>0</v>
      </c>
      <c r="H282" s="258">
        <f t="shared" si="128"/>
        <v>0</v>
      </c>
      <c r="I282" s="258">
        <f t="shared" si="128"/>
        <v>0</v>
      </c>
      <c r="J282" s="240"/>
      <c r="L282" s="241"/>
      <c r="M282" s="242"/>
      <c r="N282" s="226"/>
      <c r="O282" s="226"/>
      <c r="P282" s="226"/>
      <c r="Q282" s="226"/>
      <c r="R282" s="226"/>
      <c r="S282" s="226"/>
      <c r="T282" s="226"/>
      <c r="U282" s="226"/>
      <c r="V282" s="226"/>
      <c r="W282" s="226"/>
      <c r="X282" s="226"/>
      <c r="Y282" s="226"/>
      <c r="Z282" s="226"/>
      <c r="AA282" s="226"/>
      <c r="AB282" s="226"/>
      <c r="AC282" s="226"/>
      <c r="AD282" s="226"/>
      <c r="AE282" s="226"/>
      <c r="AF282" s="226"/>
      <c r="AG282" s="226"/>
      <c r="AH282" s="226"/>
      <c r="AI282" s="226"/>
      <c r="AJ282" s="226"/>
      <c r="AK282" s="226"/>
      <c r="AL282" s="226"/>
      <c r="AM282" s="226"/>
      <c r="AN282" s="226"/>
      <c r="AO282" s="226"/>
      <c r="AP282" s="226"/>
      <c r="AQ282" s="226"/>
      <c r="AR282" s="226"/>
      <c r="AS282" s="226"/>
      <c r="AT282" s="226"/>
      <c r="AU282" s="226"/>
      <c r="AV282" s="226"/>
      <c r="AW282" s="226"/>
      <c r="AX282" s="226"/>
      <c r="AY282" s="226"/>
      <c r="AZ282" s="226"/>
      <c r="BA282" s="226"/>
      <c r="BB282" s="226"/>
      <c r="BC282" s="226"/>
      <c r="BD282" s="226"/>
      <c r="BE282" s="226"/>
      <c r="BF282" s="226"/>
      <c r="BG282" s="226"/>
      <c r="BH282" s="226"/>
      <c r="BI282" s="226"/>
      <c r="BJ282" s="226"/>
      <c r="BK282" s="226"/>
      <c r="BL282" s="226"/>
      <c r="BM282" s="226"/>
      <c r="BN282" s="226"/>
      <c r="BO282" s="226"/>
      <c r="BP282" s="226"/>
      <c r="BQ282" s="226"/>
      <c r="BR282" s="226"/>
      <c r="BS282" s="226"/>
      <c r="BT282" s="226"/>
      <c r="BU282" s="226"/>
      <c r="BV282" s="226"/>
      <c r="BW282" s="226"/>
      <c r="BX282" s="226"/>
      <c r="BY282" s="226"/>
      <c r="BZ282" s="226"/>
      <c r="CA282" s="226"/>
      <c r="CB282" s="226"/>
      <c r="CC282" s="235"/>
    </row>
    <row r="283" spans="1:81" s="233" customFormat="1" ht="15.75" customHeight="1">
      <c r="A283" s="536" t="s">
        <v>353</v>
      </c>
      <c r="B283" s="585" t="s">
        <v>880</v>
      </c>
      <c r="C283" s="238" t="s">
        <v>19</v>
      </c>
      <c r="D283" s="249">
        <f>D284+D285+D286+D287+D288</f>
        <v>0.61119999999999997</v>
      </c>
      <c r="E283" s="249">
        <f t="shared" ref="E283:I283" si="129">E284+E285+E286+E287+E288</f>
        <v>0.61119999999999997</v>
      </c>
      <c r="F283" s="249">
        <f t="shared" si="129"/>
        <v>0</v>
      </c>
      <c r="G283" s="249">
        <f t="shared" si="129"/>
        <v>0</v>
      </c>
      <c r="H283" s="249">
        <f t="shared" si="129"/>
        <v>0</v>
      </c>
      <c r="I283" s="249">
        <f t="shared" si="129"/>
        <v>0</v>
      </c>
      <c r="J283" s="240">
        <f t="shared" si="55"/>
        <v>0.61119999999999997</v>
      </c>
      <c r="L283" s="241">
        <f t="shared" si="117"/>
        <v>0.61119999999999997</v>
      </c>
      <c r="M283" s="242">
        <f t="shared" si="118"/>
        <v>0.61119999999999997</v>
      </c>
      <c r="N283" s="226"/>
      <c r="O283" s="226"/>
      <c r="P283" s="226"/>
      <c r="Q283" s="226"/>
      <c r="R283" s="226"/>
      <c r="S283" s="226"/>
      <c r="T283" s="226"/>
      <c r="U283" s="226"/>
      <c r="V283" s="226"/>
      <c r="W283" s="226"/>
      <c r="X283" s="226"/>
      <c r="Y283" s="226"/>
      <c r="Z283" s="226"/>
      <c r="AA283" s="226"/>
      <c r="AB283" s="226"/>
      <c r="AC283" s="226"/>
      <c r="AD283" s="226"/>
      <c r="AE283" s="226"/>
      <c r="AF283" s="226"/>
      <c r="AG283" s="226"/>
      <c r="AH283" s="226"/>
      <c r="AI283" s="226"/>
      <c r="AJ283" s="226"/>
      <c r="AK283" s="226"/>
      <c r="AL283" s="226"/>
      <c r="AM283" s="226"/>
      <c r="AN283" s="226"/>
      <c r="AO283" s="226"/>
      <c r="AP283" s="226"/>
      <c r="AQ283" s="226"/>
      <c r="AR283" s="226"/>
      <c r="AS283" s="226"/>
      <c r="AT283" s="226"/>
      <c r="AU283" s="226"/>
      <c r="AV283" s="226"/>
      <c r="AW283" s="226"/>
      <c r="AX283" s="226"/>
      <c r="AY283" s="226"/>
      <c r="AZ283" s="226"/>
      <c r="BA283" s="226"/>
      <c r="BB283" s="226"/>
      <c r="BC283" s="226"/>
      <c r="BD283" s="226"/>
      <c r="BE283" s="226"/>
      <c r="BF283" s="226"/>
      <c r="BG283" s="226"/>
      <c r="BH283" s="226"/>
      <c r="BI283" s="226"/>
      <c r="BJ283" s="226"/>
      <c r="BK283" s="226"/>
      <c r="BL283" s="226"/>
      <c r="BM283" s="226"/>
      <c r="BN283" s="226"/>
      <c r="BO283" s="226"/>
      <c r="BP283" s="226"/>
      <c r="BQ283" s="226"/>
      <c r="BR283" s="226"/>
      <c r="BS283" s="226"/>
      <c r="BT283" s="226"/>
      <c r="BU283" s="226"/>
      <c r="BV283" s="226"/>
      <c r="BW283" s="226"/>
      <c r="BX283" s="226"/>
      <c r="BY283" s="226"/>
      <c r="BZ283" s="226"/>
      <c r="CA283" s="226"/>
      <c r="CB283" s="226"/>
      <c r="CC283" s="235"/>
    </row>
    <row r="284" spans="1:81" s="233" customFormat="1" ht="15.75" customHeight="1">
      <c r="A284" s="537"/>
      <c r="B284" s="586"/>
      <c r="C284" s="236">
        <v>2016</v>
      </c>
      <c r="D284" s="247">
        <f>E284+F284+G284+H284+I284</f>
        <v>0.1118</v>
      </c>
      <c r="E284" s="256">
        <v>0.1118</v>
      </c>
      <c r="F284" s="256">
        <v>0</v>
      </c>
      <c r="G284" s="256">
        <v>0</v>
      </c>
      <c r="H284" s="251">
        <v>0</v>
      </c>
      <c r="I284" s="247">
        <v>0</v>
      </c>
      <c r="J284" s="240">
        <f t="shared" si="55"/>
        <v>0.1118</v>
      </c>
      <c r="L284" s="241">
        <f t="shared" si="117"/>
        <v>0.1118</v>
      </c>
      <c r="M284" s="242">
        <f t="shared" si="118"/>
        <v>0.1118</v>
      </c>
      <c r="N284" s="226"/>
      <c r="O284" s="226"/>
      <c r="P284" s="226"/>
      <c r="Q284" s="226"/>
      <c r="R284" s="226"/>
      <c r="S284" s="226"/>
      <c r="T284" s="226"/>
      <c r="U284" s="226"/>
      <c r="V284" s="226"/>
      <c r="W284" s="226"/>
      <c r="X284" s="226"/>
      <c r="Y284" s="226"/>
      <c r="Z284" s="226"/>
      <c r="AA284" s="226"/>
      <c r="AB284" s="226"/>
      <c r="AC284" s="226"/>
      <c r="AD284" s="226"/>
      <c r="AE284" s="226"/>
      <c r="AF284" s="226"/>
      <c r="AG284" s="226"/>
      <c r="AH284" s="226"/>
      <c r="AI284" s="226"/>
      <c r="AJ284" s="226"/>
      <c r="AK284" s="226"/>
      <c r="AL284" s="226"/>
      <c r="AM284" s="226"/>
      <c r="AN284" s="226"/>
      <c r="AO284" s="226"/>
      <c r="AP284" s="226"/>
      <c r="AQ284" s="226"/>
      <c r="AR284" s="226"/>
      <c r="AS284" s="226"/>
      <c r="AT284" s="226"/>
      <c r="AU284" s="226"/>
      <c r="AV284" s="226"/>
      <c r="AW284" s="226"/>
      <c r="AX284" s="226"/>
      <c r="AY284" s="226"/>
      <c r="AZ284" s="226"/>
      <c r="BA284" s="226"/>
      <c r="BB284" s="226"/>
      <c r="BC284" s="226"/>
      <c r="BD284" s="226"/>
      <c r="BE284" s="226"/>
      <c r="BF284" s="226"/>
      <c r="BG284" s="226"/>
      <c r="BH284" s="226"/>
      <c r="BI284" s="226"/>
      <c r="BJ284" s="226"/>
      <c r="BK284" s="226"/>
      <c r="BL284" s="226"/>
      <c r="BM284" s="226"/>
      <c r="BN284" s="226"/>
      <c r="BO284" s="226"/>
      <c r="BP284" s="226"/>
      <c r="BQ284" s="226"/>
      <c r="BR284" s="226"/>
      <c r="BS284" s="226"/>
      <c r="BT284" s="226"/>
      <c r="BU284" s="226"/>
      <c r="BV284" s="226"/>
      <c r="BW284" s="226"/>
      <c r="BX284" s="226"/>
      <c r="BY284" s="226"/>
      <c r="BZ284" s="226"/>
      <c r="CA284" s="226"/>
      <c r="CB284" s="226"/>
      <c r="CC284" s="235"/>
    </row>
    <row r="285" spans="1:81" s="233" customFormat="1">
      <c r="A285" s="537"/>
      <c r="B285" s="586"/>
      <c r="C285" s="236">
        <v>2017</v>
      </c>
      <c r="D285" s="247">
        <f>E285+F285+G285+H285+I285</f>
        <v>0.11799999999999999</v>
      </c>
      <c r="E285" s="256">
        <f>118/1000</f>
        <v>0.11799999999999999</v>
      </c>
      <c r="F285" s="256">
        <v>0</v>
      </c>
      <c r="G285" s="256">
        <v>0</v>
      </c>
      <c r="H285" s="251">
        <v>0</v>
      </c>
      <c r="I285" s="247">
        <v>0</v>
      </c>
      <c r="J285" s="240">
        <f t="shared" si="55"/>
        <v>0.11799999999999999</v>
      </c>
      <c r="L285" s="241">
        <f t="shared" si="117"/>
        <v>0.11799999999999999</v>
      </c>
      <c r="M285" s="242">
        <f t="shared" si="118"/>
        <v>0.11799999999999999</v>
      </c>
      <c r="N285" s="226"/>
      <c r="O285" s="226"/>
      <c r="P285" s="226"/>
      <c r="Q285" s="226"/>
      <c r="R285" s="226"/>
      <c r="S285" s="226"/>
      <c r="T285" s="226"/>
      <c r="U285" s="226"/>
      <c r="V285" s="226"/>
      <c r="W285" s="226"/>
      <c r="X285" s="226"/>
      <c r="Y285" s="226"/>
      <c r="Z285" s="226"/>
      <c r="AA285" s="226"/>
      <c r="AB285" s="226"/>
      <c r="AC285" s="226"/>
      <c r="AD285" s="226"/>
      <c r="AE285" s="226"/>
      <c r="AF285" s="226"/>
      <c r="AG285" s="226"/>
      <c r="AH285" s="226"/>
      <c r="AI285" s="226"/>
      <c r="AJ285" s="226"/>
      <c r="AK285" s="226"/>
      <c r="AL285" s="226"/>
      <c r="AM285" s="226"/>
      <c r="AN285" s="226"/>
      <c r="AO285" s="226"/>
      <c r="AP285" s="226"/>
      <c r="AQ285" s="226"/>
      <c r="AR285" s="226"/>
      <c r="AS285" s="226"/>
      <c r="AT285" s="226"/>
      <c r="AU285" s="226"/>
      <c r="AV285" s="226"/>
      <c r="AW285" s="226"/>
      <c r="AX285" s="226"/>
      <c r="AY285" s="226"/>
      <c r="AZ285" s="226"/>
      <c r="BA285" s="226"/>
      <c r="BB285" s="226"/>
      <c r="BC285" s="226"/>
      <c r="BD285" s="226"/>
      <c r="BE285" s="226"/>
      <c r="BF285" s="226"/>
      <c r="BG285" s="226"/>
      <c r="BH285" s="226"/>
      <c r="BI285" s="226"/>
      <c r="BJ285" s="226"/>
      <c r="BK285" s="226"/>
      <c r="BL285" s="226"/>
      <c r="BM285" s="226"/>
      <c r="BN285" s="226"/>
      <c r="BO285" s="226"/>
      <c r="BP285" s="226"/>
      <c r="BQ285" s="226"/>
      <c r="BR285" s="226"/>
      <c r="BS285" s="226"/>
      <c r="BT285" s="226"/>
      <c r="BU285" s="226"/>
      <c r="BV285" s="226"/>
      <c r="BW285" s="226"/>
      <c r="BX285" s="226"/>
      <c r="BY285" s="226"/>
      <c r="BZ285" s="226"/>
      <c r="CA285" s="226"/>
      <c r="CB285" s="226"/>
      <c r="CC285" s="235"/>
    </row>
    <row r="286" spans="1:81" s="233" customFormat="1">
      <c r="A286" s="538"/>
      <c r="B286" s="534"/>
      <c r="C286" s="292">
        <v>2018</v>
      </c>
      <c r="D286" s="247">
        <f t="shared" ref="D286:D288" si="130">E286+F286+G286+H286+I286</f>
        <v>0.1236</v>
      </c>
      <c r="E286" s="256">
        <v>0.1236</v>
      </c>
      <c r="F286" s="256">
        <v>0</v>
      </c>
      <c r="G286" s="256">
        <v>0</v>
      </c>
      <c r="H286" s="251">
        <v>0</v>
      </c>
      <c r="I286" s="247">
        <v>0</v>
      </c>
      <c r="J286" s="240"/>
      <c r="L286" s="241"/>
      <c r="M286" s="242"/>
      <c r="N286" s="226"/>
      <c r="O286" s="226"/>
      <c r="P286" s="226"/>
      <c r="Q286" s="226"/>
      <c r="R286" s="226"/>
      <c r="S286" s="226"/>
      <c r="T286" s="226"/>
      <c r="U286" s="226"/>
      <c r="V286" s="226"/>
      <c r="W286" s="226"/>
      <c r="X286" s="226"/>
      <c r="Y286" s="226"/>
      <c r="Z286" s="226"/>
      <c r="AA286" s="226"/>
      <c r="AB286" s="226"/>
      <c r="AC286" s="226"/>
      <c r="AD286" s="226"/>
      <c r="AE286" s="226"/>
      <c r="AF286" s="226"/>
      <c r="AG286" s="226"/>
      <c r="AH286" s="226"/>
      <c r="AI286" s="226"/>
      <c r="AJ286" s="226"/>
      <c r="AK286" s="226"/>
      <c r="AL286" s="226"/>
      <c r="AM286" s="226"/>
      <c r="AN286" s="226"/>
      <c r="AO286" s="226"/>
      <c r="AP286" s="226"/>
      <c r="AQ286" s="226"/>
      <c r="AR286" s="226"/>
      <c r="AS286" s="226"/>
      <c r="AT286" s="226"/>
      <c r="AU286" s="226"/>
      <c r="AV286" s="226"/>
      <c r="AW286" s="226"/>
      <c r="AX286" s="226"/>
      <c r="AY286" s="226"/>
      <c r="AZ286" s="226"/>
      <c r="BA286" s="226"/>
      <c r="BB286" s="226"/>
      <c r="BC286" s="226"/>
      <c r="BD286" s="226"/>
      <c r="BE286" s="226"/>
      <c r="BF286" s="226"/>
      <c r="BG286" s="226"/>
      <c r="BH286" s="226"/>
      <c r="BI286" s="226"/>
      <c r="BJ286" s="226"/>
      <c r="BK286" s="226"/>
      <c r="BL286" s="226"/>
      <c r="BM286" s="226"/>
      <c r="BN286" s="226"/>
      <c r="BO286" s="226"/>
      <c r="BP286" s="226"/>
      <c r="BQ286" s="226"/>
      <c r="BR286" s="226"/>
      <c r="BS286" s="226"/>
      <c r="BT286" s="226"/>
      <c r="BU286" s="226"/>
      <c r="BV286" s="226"/>
      <c r="BW286" s="226"/>
      <c r="BX286" s="226"/>
      <c r="BY286" s="226"/>
      <c r="BZ286" s="226"/>
      <c r="CA286" s="226"/>
      <c r="CB286" s="226"/>
      <c r="CC286" s="235"/>
    </row>
    <row r="287" spans="1:81" s="233" customFormat="1">
      <c r="A287" s="538"/>
      <c r="B287" s="534"/>
      <c r="C287" s="292">
        <v>2019</v>
      </c>
      <c r="D287" s="247">
        <f t="shared" si="130"/>
        <v>0.12889999999999999</v>
      </c>
      <c r="E287" s="256">
        <v>0.12889999999999999</v>
      </c>
      <c r="F287" s="256">
        <v>0</v>
      </c>
      <c r="G287" s="256">
        <v>0</v>
      </c>
      <c r="H287" s="251">
        <v>0</v>
      </c>
      <c r="I287" s="247">
        <v>0</v>
      </c>
      <c r="J287" s="240"/>
      <c r="L287" s="241"/>
      <c r="M287" s="242"/>
      <c r="N287" s="226"/>
      <c r="O287" s="226"/>
      <c r="P287" s="226"/>
      <c r="Q287" s="226"/>
      <c r="R287" s="226"/>
      <c r="S287" s="226"/>
      <c r="T287" s="226"/>
      <c r="U287" s="226"/>
      <c r="V287" s="226"/>
      <c r="W287" s="226"/>
      <c r="X287" s="226"/>
      <c r="Y287" s="226"/>
      <c r="Z287" s="226"/>
      <c r="AA287" s="226"/>
      <c r="AB287" s="226"/>
      <c r="AC287" s="226"/>
      <c r="AD287" s="226"/>
      <c r="AE287" s="226"/>
      <c r="AF287" s="226"/>
      <c r="AG287" s="226"/>
      <c r="AH287" s="226"/>
      <c r="AI287" s="226"/>
      <c r="AJ287" s="226"/>
      <c r="AK287" s="226"/>
      <c r="AL287" s="226"/>
      <c r="AM287" s="226"/>
      <c r="AN287" s="226"/>
      <c r="AO287" s="226"/>
      <c r="AP287" s="226"/>
      <c r="AQ287" s="226"/>
      <c r="AR287" s="226"/>
      <c r="AS287" s="226"/>
      <c r="AT287" s="226"/>
      <c r="AU287" s="226"/>
      <c r="AV287" s="226"/>
      <c r="AW287" s="226"/>
      <c r="AX287" s="226"/>
      <c r="AY287" s="226"/>
      <c r="AZ287" s="226"/>
      <c r="BA287" s="226"/>
      <c r="BB287" s="226"/>
      <c r="BC287" s="226"/>
      <c r="BD287" s="226"/>
      <c r="BE287" s="226"/>
      <c r="BF287" s="226"/>
      <c r="BG287" s="226"/>
      <c r="BH287" s="226"/>
      <c r="BI287" s="226"/>
      <c r="BJ287" s="226"/>
      <c r="BK287" s="226"/>
      <c r="BL287" s="226"/>
      <c r="BM287" s="226"/>
      <c r="BN287" s="226"/>
      <c r="BO287" s="226"/>
      <c r="BP287" s="226"/>
      <c r="BQ287" s="226"/>
      <c r="BR287" s="226"/>
      <c r="BS287" s="226"/>
      <c r="BT287" s="226"/>
      <c r="BU287" s="226"/>
      <c r="BV287" s="226"/>
      <c r="BW287" s="226"/>
      <c r="BX287" s="226"/>
      <c r="BY287" s="226"/>
      <c r="BZ287" s="226"/>
      <c r="CA287" s="226"/>
      <c r="CB287" s="226"/>
      <c r="CC287" s="235"/>
    </row>
    <row r="288" spans="1:81" s="233" customFormat="1">
      <c r="A288" s="539"/>
      <c r="B288" s="535"/>
      <c r="C288" s="292">
        <v>2020</v>
      </c>
      <c r="D288" s="247">
        <f t="shared" si="130"/>
        <v>0.12889999999999999</v>
      </c>
      <c r="E288" s="256">
        <v>0.12889999999999999</v>
      </c>
      <c r="F288" s="256">
        <v>0</v>
      </c>
      <c r="G288" s="256">
        <v>0</v>
      </c>
      <c r="H288" s="251">
        <v>0</v>
      </c>
      <c r="I288" s="247">
        <v>0</v>
      </c>
      <c r="J288" s="240"/>
      <c r="L288" s="241"/>
      <c r="M288" s="242"/>
      <c r="N288" s="226"/>
      <c r="O288" s="226"/>
      <c r="P288" s="226"/>
      <c r="Q288" s="226"/>
      <c r="R288" s="226"/>
      <c r="S288" s="226"/>
      <c r="T288" s="226"/>
      <c r="U288" s="226"/>
      <c r="V288" s="226"/>
      <c r="W288" s="226"/>
      <c r="X288" s="226"/>
      <c r="Y288" s="226"/>
      <c r="Z288" s="226"/>
      <c r="AA288" s="226"/>
      <c r="AB288" s="226"/>
      <c r="AC288" s="226"/>
      <c r="AD288" s="226"/>
      <c r="AE288" s="226"/>
      <c r="AF288" s="226"/>
      <c r="AG288" s="226"/>
      <c r="AH288" s="226"/>
      <c r="AI288" s="226"/>
      <c r="AJ288" s="226"/>
      <c r="AK288" s="226"/>
      <c r="AL288" s="226"/>
      <c r="AM288" s="226"/>
      <c r="AN288" s="226"/>
      <c r="AO288" s="226"/>
      <c r="AP288" s="226"/>
      <c r="AQ288" s="226"/>
      <c r="AR288" s="226"/>
      <c r="AS288" s="226"/>
      <c r="AT288" s="226"/>
      <c r="AU288" s="226"/>
      <c r="AV288" s="226"/>
      <c r="AW288" s="226"/>
      <c r="AX288" s="226"/>
      <c r="AY288" s="226"/>
      <c r="AZ288" s="226"/>
      <c r="BA288" s="226"/>
      <c r="BB288" s="226"/>
      <c r="BC288" s="226"/>
      <c r="BD288" s="226"/>
      <c r="BE288" s="226"/>
      <c r="BF288" s="226"/>
      <c r="BG288" s="226"/>
      <c r="BH288" s="226"/>
      <c r="BI288" s="226"/>
      <c r="BJ288" s="226"/>
      <c r="BK288" s="226"/>
      <c r="BL288" s="226"/>
      <c r="BM288" s="226"/>
      <c r="BN288" s="226"/>
      <c r="BO288" s="226"/>
      <c r="BP288" s="226"/>
      <c r="BQ288" s="226"/>
      <c r="BR288" s="226"/>
      <c r="BS288" s="226"/>
      <c r="BT288" s="226"/>
      <c r="BU288" s="226"/>
      <c r="BV288" s="226"/>
      <c r="BW288" s="226"/>
      <c r="BX288" s="226"/>
      <c r="BY288" s="226"/>
      <c r="BZ288" s="226"/>
      <c r="CA288" s="226"/>
      <c r="CB288" s="226"/>
      <c r="CC288" s="235"/>
    </row>
    <row r="289" spans="1:81" s="233" customFormat="1">
      <c r="A289" s="536" t="s">
        <v>355</v>
      </c>
      <c r="B289" s="585" t="s">
        <v>881</v>
      </c>
      <c r="C289" s="238" t="s">
        <v>19</v>
      </c>
      <c r="D289" s="249">
        <f>D290+D291+D292+D293+D294</f>
        <v>1.8599999999999998E-2</v>
      </c>
      <c r="E289" s="249">
        <f t="shared" ref="E289:I289" si="131">E290+E291+E292+E293+E294</f>
        <v>1.8599999999999998E-2</v>
      </c>
      <c r="F289" s="249">
        <f t="shared" si="131"/>
        <v>0</v>
      </c>
      <c r="G289" s="249">
        <f t="shared" si="131"/>
        <v>0</v>
      </c>
      <c r="H289" s="249">
        <f t="shared" si="131"/>
        <v>0</v>
      </c>
      <c r="I289" s="249">
        <f t="shared" si="131"/>
        <v>0</v>
      </c>
      <c r="J289" s="240">
        <f t="shared" si="55"/>
        <v>1.8599999999999998E-2</v>
      </c>
      <c r="L289" s="241">
        <f t="shared" si="117"/>
        <v>1.8599999999999998E-2</v>
      </c>
      <c r="M289" s="242">
        <f t="shared" si="118"/>
        <v>1.8599999999999998E-2</v>
      </c>
      <c r="N289" s="226"/>
      <c r="O289" s="226"/>
      <c r="P289" s="226"/>
      <c r="Q289" s="226"/>
      <c r="R289" s="226"/>
      <c r="S289" s="226"/>
      <c r="T289" s="226"/>
      <c r="U289" s="226"/>
      <c r="V289" s="226"/>
      <c r="W289" s="226"/>
      <c r="X289" s="226"/>
      <c r="Y289" s="226"/>
      <c r="Z289" s="226"/>
      <c r="AA289" s="226"/>
      <c r="AB289" s="226"/>
      <c r="AC289" s="226"/>
      <c r="AD289" s="226"/>
      <c r="AE289" s="226"/>
      <c r="AF289" s="226"/>
      <c r="AG289" s="226"/>
      <c r="AH289" s="226"/>
      <c r="AI289" s="226"/>
      <c r="AJ289" s="226"/>
      <c r="AK289" s="226"/>
      <c r="AL289" s="226"/>
      <c r="AM289" s="226"/>
      <c r="AN289" s="226"/>
      <c r="AO289" s="226"/>
      <c r="AP289" s="226"/>
      <c r="AQ289" s="226"/>
      <c r="AR289" s="226"/>
      <c r="AS289" s="226"/>
      <c r="AT289" s="226"/>
      <c r="AU289" s="226"/>
      <c r="AV289" s="226"/>
      <c r="AW289" s="226"/>
      <c r="AX289" s="226"/>
      <c r="AY289" s="226"/>
      <c r="AZ289" s="226"/>
      <c r="BA289" s="226"/>
      <c r="BB289" s="226"/>
      <c r="BC289" s="226"/>
      <c r="BD289" s="226"/>
      <c r="BE289" s="226"/>
      <c r="BF289" s="226"/>
      <c r="BG289" s="226"/>
      <c r="BH289" s="226"/>
      <c r="BI289" s="226"/>
      <c r="BJ289" s="226"/>
      <c r="BK289" s="226"/>
      <c r="BL289" s="226"/>
      <c r="BM289" s="226"/>
      <c r="BN289" s="226"/>
      <c r="BO289" s="226"/>
      <c r="BP289" s="226"/>
      <c r="BQ289" s="226"/>
      <c r="BR289" s="226"/>
      <c r="BS289" s="226"/>
      <c r="BT289" s="226"/>
      <c r="BU289" s="226"/>
      <c r="BV289" s="226"/>
      <c r="BW289" s="226"/>
      <c r="BX289" s="226"/>
      <c r="BY289" s="226"/>
      <c r="BZ289" s="226"/>
      <c r="CA289" s="226"/>
      <c r="CB289" s="226"/>
      <c r="CC289" s="235"/>
    </row>
    <row r="290" spans="1:81" s="233" customFormat="1">
      <c r="A290" s="537"/>
      <c r="B290" s="586"/>
      <c r="C290" s="236">
        <v>2016</v>
      </c>
      <c r="D290" s="247">
        <f>E290+F290+G290+H290+I290</f>
        <v>3.3999999999999998E-3</v>
      </c>
      <c r="E290" s="256">
        <v>3.3999999999999998E-3</v>
      </c>
      <c r="F290" s="256">
        <v>0</v>
      </c>
      <c r="G290" s="256">
        <v>0</v>
      </c>
      <c r="H290" s="251">
        <v>0</v>
      </c>
      <c r="I290" s="247">
        <v>0</v>
      </c>
      <c r="J290" s="240">
        <f t="shared" si="55"/>
        <v>3.3999999999999998E-3</v>
      </c>
      <c r="L290" s="241">
        <f t="shared" si="117"/>
        <v>3.3999999999999998E-3</v>
      </c>
      <c r="M290" s="242">
        <f t="shared" si="118"/>
        <v>3.3999999999999998E-3</v>
      </c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  <c r="AE290" s="226"/>
      <c r="AF290" s="226"/>
      <c r="AG290" s="226"/>
      <c r="AH290" s="226"/>
      <c r="AI290" s="226"/>
      <c r="AJ290" s="226"/>
      <c r="AK290" s="226"/>
      <c r="AL290" s="226"/>
      <c r="AM290" s="226"/>
      <c r="AN290" s="226"/>
      <c r="AO290" s="226"/>
      <c r="AP290" s="226"/>
      <c r="AQ290" s="226"/>
      <c r="AR290" s="226"/>
      <c r="AS290" s="226"/>
      <c r="AT290" s="226"/>
      <c r="AU290" s="226"/>
      <c r="AV290" s="226"/>
      <c r="AW290" s="226"/>
      <c r="AX290" s="226"/>
      <c r="AY290" s="226"/>
      <c r="AZ290" s="226"/>
      <c r="BA290" s="226"/>
      <c r="BB290" s="226"/>
      <c r="BC290" s="226"/>
      <c r="BD290" s="226"/>
      <c r="BE290" s="226"/>
      <c r="BF290" s="226"/>
      <c r="BG290" s="226"/>
      <c r="BH290" s="226"/>
      <c r="BI290" s="226"/>
      <c r="BJ290" s="226"/>
      <c r="BK290" s="226"/>
      <c r="BL290" s="226"/>
      <c r="BM290" s="226"/>
      <c r="BN290" s="226"/>
      <c r="BO290" s="226"/>
      <c r="BP290" s="226"/>
      <c r="BQ290" s="226"/>
      <c r="BR290" s="226"/>
      <c r="BS290" s="226"/>
      <c r="BT290" s="226"/>
      <c r="BU290" s="226"/>
      <c r="BV290" s="226"/>
      <c r="BW290" s="226"/>
      <c r="BX290" s="226"/>
      <c r="BY290" s="226"/>
      <c r="BZ290" s="226"/>
      <c r="CA290" s="226"/>
      <c r="CB290" s="226"/>
      <c r="CC290" s="235"/>
    </row>
    <row r="291" spans="1:81" s="233" customFormat="1">
      <c r="A291" s="537"/>
      <c r="B291" s="586"/>
      <c r="C291" s="236">
        <v>2017</v>
      </c>
      <c r="D291" s="247">
        <f>E291+F291+G291+H291+I291</f>
        <v>3.5999999999999999E-3</v>
      </c>
      <c r="E291" s="256">
        <f>3.6/1000</f>
        <v>3.5999999999999999E-3</v>
      </c>
      <c r="F291" s="256">
        <v>0</v>
      </c>
      <c r="G291" s="256">
        <v>0</v>
      </c>
      <c r="H291" s="251">
        <v>0</v>
      </c>
      <c r="I291" s="247">
        <v>0</v>
      </c>
      <c r="J291" s="240">
        <f t="shared" si="55"/>
        <v>3.5999999999999999E-3</v>
      </c>
      <c r="L291" s="241">
        <f t="shared" si="117"/>
        <v>3.5999999999999999E-3</v>
      </c>
      <c r="M291" s="242">
        <f t="shared" si="118"/>
        <v>3.5999999999999999E-3</v>
      </c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  <c r="AC291" s="226"/>
      <c r="AD291" s="226"/>
      <c r="AE291" s="226"/>
      <c r="AF291" s="226"/>
      <c r="AG291" s="226"/>
      <c r="AH291" s="226"/>
      <c r="AI291" s="226"/>
      <c r="AJ291" s="226"/>
      <c r="AK291" s="226"/>
      <c r="AL291" s="226"/>
      <c r="AM291" s="226"/>
      <c r="AN291" s="226"/>
      <c r="AO291" s="226"/>
      <c r="AP291" s="226"/>
      <c r="AQ291" s="226"/>
      <c r="AR291" s="226"/>
      <c r="AS291" s="226"/>
      <c r="AT291" s="226"/>
      <c r="AU291" s="226"/>
      <c r="AV291" s="226"/>
      <c r="AW291" s="226"/>
      <c r="AX291" s="226"/>
      <c r="AY291" s="226"/>
      <c r="AZ291" s="226"/>
      <c r="BA291" s="226"/>
      <c r="BB291" s="226"/>
      <c r="BC291" s="226"/>
      <c r="BD291" s="226"/>
      <c r="BE291" s="226"/>
      <c r="BF291" s="226"/>
      <c r="BG291" s="226"/>
      <c r="BH291" s="226"/>
      <c r="BI291" s="226"/>
      <c r="BJ291" s="226"/>
      <c r="BK291" s="226"/>
      <c r="BL291" s="226"/>
      <c r="BM291" s="226"/>
      <c r="BN291" s="226"/>
      <c r="BO291" s="226"/>
      <c r="BP291" s="226"/>
      <c r="BQ291" s="226"/>
      <c r="BR291" s="226"/>
      <c r="BS291" s="226"/>
      <c r="BT291" s="226"/>
      <c r="BU291" s="226"/>
      <c r="BV291" s="226"/>
      <c r="BW291" s="226"/>
      <c r="BX291" s="226"/>
      <c r="BY291" s="226"/>
      <c r="BZ291" s="226"/>
      <c r="CA291" s="226"/>
      <c r="CB291" s="226"/>
      <c r="CC291" s="235"/>
    </row>
    <row r="292" spans="1:81" s="233" customFormat="1" ht="15.75" customHeight="1">
      <c r="A292" s="538"/>
      <c r="B292" s="534"/>
      <c r="C292" s="292">
        <v>2018</v>
      </c>
      <c r="D292" s="247">
        <f t="shared" ref="D292:D294" si="132">E292+F292+G292+H292+I292</f>
        <v>3.8E-3</v>
      </c>
      <c r="E292" s="256">
        <v>3.8E-3</v>
      </c>
      <c r="F292" s="256">
        <v>0</v>
      </c>
      <c r="G292" s="256">
        <v>0</v>
      </c>
      <c r="H292" s="251">
        <v>0</v>
      </c>
      <c r="I292" s="247">
        <v>0</v>
      </c>
      <c r="J292" s="240"/>
      <c r="L292" s="241"/>
      <c r="M292" s="242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  <c r="Z292" s="226"/>
      <c r="AA292" s="226"/>
      <c r="AB292" s="226"/>
      <c r="AC292" s="226"/>
      <c r="AD292" s="226"/>
      <c r="AE292" s="226"/>
      <c r="AF292" s="226"/>
      <c r="AG292" s="226"/>
      <c r="AH292" s="226"/>
      <c r="AI292" s="226"/>
      <c r="AJ292" s="226"/>
      <c r="AK292" s="226"/>
      <c r="AL292" s="226"/>
      <c r="AM292" s="226"/>
      <c r="AN292" s="226"/>
      <c r="AO292" s="226"/>
      <c r="AP292" s="226"/>
      <c r="AQ292" s="226"/>
      <c r="AR292" s="226"/>
      <c r="AS292" s="226"/>
      <c r="AT292" s="226"/>
      <c r="AU292" s="226"/>
      <c r="AV292" s="226"/>
      <c r="AW292" s="226"/>
      <c r="AX292" s="226"/>
      <c r="AY292" s="226"/>
      <c r="AZ292" s="226"/>
      <c r="BA292" s="226"/>
      <c r="BB292" s="226"/>
      <c r="BC292" s="226"/>
      <c r="BD292" s="226"/>
      <c r="BE292" s="226"/>
      <c r="BF292" s="226"/>
      <c r="BG292" s="226"/>
      <c r="BH292" s="226"/>
      <c r="BI292" s="226"/>
      <c r="BJ292" s="226"/>
      <c r="BK292" s="226"/>
      <c r="BL292" s="226"/>
      <c r="BM292" s="226"/>
      <c r="BN292" s="226"/>
      <c r="BO292" s="226"/>
      <c r="BP292" s="226"/>
      <c r="BQ292" s="226"/>
      <c r="BR292" s="226"/>
      <c r="BS292" s="226"/>
      <c r="BT292" s="226"/>
      <c r="BU292" s="226"/>
      <c r="BV292" s="226"/>
      <c r="BW292" s="226"/>
      <c r="BX292" s="226"/>
      <c r="BY292" s="226"/>
      <c r="BZ292" s="226"/>
      <c r="CA292" s="226"/>
      <c r="CB292" s="226"/>
      <c r="CC292" s="235"/>
    </row>
    <row r="293" spans="1:81" s="233" customFormat="1">
      <c r="A293" s="538"/>
      <c r="B293" s="534"/>
      <c r="C293" s="292">
        <v>2019</v>
      </c>
      <c r="D293" s="247">
        <f>E293+F293+G293+H293+I293</f>
        <v>3.8999999999999998E-3</v>
      </c>
      <c r="E293" s="256">
        <v>3.8999999999999998E-3</v>
      </c>
      <c r="F293" s="256">
        <v>0</v>
      </c>
      <c r="G293" s="256">
        <v>0</v>
      </c>
      <c r="H293" s="251">
        <v>0</v>
      </c>
      <c r="I293" s="247">
        <v>0</v>
      </c>
      <c r="J293" s="240"/>
      <c r="L293" s="241"/>
      <c r="M293" s="242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  <c r="Z293" s="226"/>
      <c r="AA293" s="226"/>
      <c r="AB293" s="226"/>
      <c r="AC293" s="226"/>
      <c r="AD293" s="226"/>
      <c r="AE293" s="226"/>
      <c r="AF293" s="226"/>
      <c r="AG293" s="226"/>
      <c r="AH293" s="226"/>
      <c r="AI293" s="226"/>
      <c r="AJ293" s="226"/>
      <c r="AK293" s="226"/>
      <c r="AL293" s="226"/>
      <c r="AM293" s="226"/>
      <c r="AN293" s="226"/>
      <c r="AO293" s="226"/>
      <c r="AP293" s="226"/>
      <c r="AQ293" s="226"/>
      <c r="AR293" s="226"/>
      <c r="AS293" s="226"/>
      <c r="AT293" s="226"/>
      <c r="AU293" s="226"/>
      <c r="AV293" s="226"/>
      <c r="AW293" s="226"/>
      <c r="AX293" s="226"/>
      <c r="AY293" s="226"/>
      <c r="AZ293" s="226"/>
      <c r="BA293" s="226"/>
      <c r="BB293" s="226"/>
      <c r="BC293" s="226"/>
      <c r="BD293" s="226"/>
      <c r="BE293" s="226"/>
      <c r="BF293" s="226"/>
      <c r="BG293" s="226"/>
      <c r="BH293" s="226"/>
      <c r="BI293" s="226"/>
      <c r="BJ293" s="226"/>
      <c r="BK293" s="226"/>
      <c r="BL293" s="226"/>
      <c r="BM293" s="226"/>
      <c r="BN293" s="226"/>
      <c r="BO293" s="226"/>
      <c r="BP293" s="226"/>
      <c r="BQ293" s="226"/>
      <c r="BR293" s="226"/>
      <c r="BS293" s="226"/>
      <c r="BT293" s="226"/>
      <c r="BU293" s="226"/>
      <c r="BV293" s="226"/>
      <c r="BW293" s="226"/>
      <c r="BX293" s="226"/>
      <c r="BY293" s="226"/>
      <c r="BZ293" s="226"/>
      <c r="CA293" s="226"/>
      <c r="CB293" s="226"/>
      <c r="CC293" s="235"/>
    </row>
    <row r="294" spans="1:81" s="233" customFormat="1" ht="15.75" customHeight="1">
      <c r="A294" s="539"/>
      <c r="B294" s="535"/>
      <c r="C294" s="292">
        <v>2020</v>
      </c>
      <c r="D294" s="247">
        <f t="shared" si="132"/>
        <v>3.8999999999999998E-3</v>
      </c>
      <c r="E294" s="256">
        <v>3.8999999999999998E-3</v>
      </c>
      <c r="F294" s="256">
        <v>0</v>
      </c>
      <c r="G294" s="256">
        <v>0</v>
      </c>
      <c r="H294" s="251">
        <v>0</v>
      </c>
      <c r="I294" s="247">
        <v>0</v>
      </c>
      <c r="J294" s="240"/>
      <c r="L294" s="241"/>
      <c r="M294" s="242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  <c r="AC294" s="226"/>
      <c r="AD294" s="226"/>
      <c r="AE294" s="226"/>
      <c r="AF294" s="226"/>
      <c r="AG294" s="226"/>
      <c r="AH294" s="226"/>
      <c r="AI294" s="226"/>
      <c r="AJ294" s="226"/>
      <c r="AK294" s="226"/>
      <c r="AL294" s="226"/>
      <c r="AM294" s="226"/>
      <c r="AN294" s="226"/>
      <c r="AO294" s="226"/>
      <c r="AP294" s="226"/>
      <c r="AQ294" s="226"/>
      <c r="AR294" s="226"/>
      <c r="AS294" s="226"/>
      <c r="AT294" s="226"/>
      <c r="AU294" s="226"/>
      <c r="AV294" s="226"/>
      <c r="AW294" s="226"/>
      <c r="AX294" s="226"/>
      <c r="AY294" s="226"/>
      <c r="AZ294" s="226"/>
      <c r="BA294" s="226"/>
      <c r="BB294" s="226"/>
      <c r="BC294" s="226"/>
      <c r="BD294" s="226"/>
      <c r="BE294" s="226"/>
      <c r="BF294" s="226"/>
      <c r="BG294" s="226"/>
      <c r="BH294" s="226"/>
      <c r="BI294" s="226"/>
      <c r="BJ294" s="226"/>
      <c r="BK294" s="226"/>
      <c r="BL294" s="226"/>
      <c r="BM294" s="226"/>
      <c r="BN294" s="226"/>
      <c r="BO294" s="226"/>
      <c r="BP294" s="226"/>
      <c r="BQ294" s="226"/>
      <c r="BR294" s="226"/>
      <c r="BS294" s="226"/>
      <c r="BT294" s="226"/>
      <c r="BU294" s="226"/>
      <c r="BV294" s="226"/>
      <c r="BW294" s="226"/>
      <c r="BX294" s="226"/>
      <c r="BY294" s="226"/>
      <c r="BZ294" s="226"/>
      <c r="CA294" s="226"/>
      <c r="CB294" s="226"/>
      <c r="CC294" s="235"/>
    </row>
    <row r="295" spans="1:81" s="233" customFormat="1" ht="15.75" customHeight="1">
      <c r="A295" s="536" t="s">
        <v>357</v>
      </c>
      <c r="B295" s="562" t="s">
        <v>882</v>
      </c>
      <c r="C295" s="238" t="s">
        <v>19</v>
      </c>
      <c r="D295" s="249">
        <f>D296+D297+D298+D299+D300</f>
        <v>0</v>
      </c>
      <c r="E295" s="249">
        <f t="shared" ref="E295:I295" si="133">E296+E297+E298+E299+E300</f>
        <v>0</v>
      </c>
      <c r="F295" s="249">
        <f t="shared" si="133"/>
        <v>0</v>
      </c>
      <c r="G295" s="249">
        <f t="shared" si="133"/>
        <v>0</v>
      </c>
      <c r="H295" s="249">
        <f t="shared" si="133"/>
        <v>0</v>
      </c>
      <c r="I295" s="249">
        <f t="shared" si="133"/>
        <v>0</v>
      </c>
      <c r="J295" s="240">
        <f t="shared" si="55"/>
        <v>0</v>
      </c>
      <c r="L295" s="241">
        <f t="shared" si="117"/>
        <v>0</v>
      </c>
      <c r="M295" s="242">
        <f t="shared" si="118"/>
        <v>0</v>
      </c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  <c r="AC295" s="226"/>
      <c r="AD295" s="226"/>
      <c r="AE295" s="226"/>
      <c r="AF295" s="226"/>
      <c r="AG295" s="226"/>
      <c r="AH295" s="226"/>
      <c r="AI295" s="226"/>
      <c r="AJ295" s="226"/>
      <c r="AK295" s="226"/>
      <c r="AL295" s="226"/>
      <c r="AM295" s="226"/>
      <c r="AN295" s="226"/>
      <c r="AO295" s="226"/>
      <c r="AP295" s="226"/>
      <c r="AQ295" s="226"/>
      <c r="AR295" s="226"/>
      <c r="AS295" s="226"/>
      <c r="AT295" s="226"/>
      <c r="AU295" s="226"/>
      <c r="AV295" s="226"/>
      <c r="AW295" s="226"/>
      <c r="AX295" s="226"/>
      <c r="AY295" s="226"/>
      <c r="AZ295" s="226"/>
      <c r="BA295" s="226"/>
      <c r="BB295" s="226"/>
      <c r="BC295" s="226"/>
      <c r="BD295" s="226"/>
      <c r="BE295" s="226"/>
      <c r="BF295" s="226"/>
      <c r="BG295" s="226"/>
      <c r="BH295" s="226"/>
      <c r="BI295" s="226"/>
      <c r="BJ295" s="226"/>
      <c r="BK295" s="226"/>
      <c r="BL295" s="226"/>
      <c r="BM295" s="226"/>
      <c r="BN295" s="226"/>
      <c r="BO295" s="226"/>
      <c r="BP295" s="226"/>
      <c r="BQ295" s="226"/>
      <c r="BR295" s="226"/>
      <c r="BS295" s="226"/>
      <c r="BT295" s="226"/>
      <c r="BU295" s="226"/>
      <c r="BV295" s="226"/>
      <c r="BW295" s="226"/>
      <c r="BX295" s="226"/>
      <c r="BY295" s="226"/>
      <c r="BZ295" s="226"/>
      <c r="CA295" s="226"/>
      <c r="CB295" s="226"/>
      <c r="CC295" s="235"/>
    </row>
    <row r="296" spans="1:81" s="233" customFormat="1" ht="15.75" customHeight="1">
      <c r="A296" s="537"/>
      <c r="B296" s="563"/>
      <c r="C296" s="236">
        <v>2016</v>
      </c>
      <c r="D296" s="247">
        <f>E296+F296+G296+H296+I296</f>
        <v>0</v>
      </c>
      <c r="E296" s="256">
        <v>0</v>
      </c>
      <c r="F296" s="256">
        <v>0</v>
      </c>
      <c r="G296" s="256">
        <v>0</v>
      </c>
      <c r="H296" s="251">
        <v>0</v>
      </c>
      <c r="I296" s="247">
        <v>0</v>
      </c>
      <c r="J296" s="240">
        <f t="shared" si="55"/>
        <v>0</v>
      </c>
      <c r="L296" s="241">
        <f t="shared" si="117"/>
        <v>0</v>
      </c>
      <c r="M296" s="242">
        <f t="shared" si="118"/>
        <v>0</v>
      </c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  <c r="AC296" s="226"/>
      <c r="AD296" s="226"/>
      <c r="AE296" s="226"/>
      <c r="AF296" s="226"/>
      <c r="AG296" s="226"/>
      <c r="AH296" s="226"/>
      <c r="AI296" s="226"/>
      <c r="AJ296" s="226"/>
      <c r="AK296" s="226"/>
      <c r="AL296" s="226"/>
      <c r="AM296" s="226"/>
      <c r="AN296" s="226"/>
      <c r="AO296" s="226"/>
      <c r="AP296" s="226"/>
      <c r="AQ296" s="226"/>
      <c r="AR296" s="226"/>
      <c r="AS296" s="226"/>
      <c r="AT296" s="226"/>
      <c r="AU296" s="226"/>
      <c r="AV296" s="226"/>
      <c r="AW296" s="226"/>
      <c r="AX296" s="226"/>
      <c r="AY296" s="226"/>
      <c r="AZ296" s="226"/>
      <c r="BA296" s="226"/>
      <c r="BB296" s="226"/>
      <c r="BC296" s="226"/>
      <c r="BD296" s="226"/>
      <c r="BE296" s="226"/>
      <c r="BF296" s="226"/>
      <c r="BG296" s="226"/>
      <c r="BH296" s="226"/>
      <c r="BI296" s="226"/>
      <c r="BJ296" s="226"/>
      <c r="BK296" s="226"/>
      <c r="BL296" s="226"/>
      <c r="BM296" s="226"/>
      <c r="BN296" s="226"/>
      <c r="BO296" s="226"/>
      <c r="BP296" s="226"/>
      <c r="BQ296" s="226"/>
      <c r="BR296" s="226"/>
      <c r="BS296" s="226"/>
      <c r="BT296" s="226"/>
      <c r="BU296" s="226"/>
      <c r="BV296" s="226"/>
      <c r="BW296" s="226"/>
      <c r="BX296" s="226"/>
      <c r="BY296" s="226"/>
      <c r="BZ296" s="226"/>
      <c r="CA296" s="226"/>
      <c r="CB296" s="226"/>
      <c r="CC296" s="235"/>
    </row>
    <row r="297" spans="1:81" s="233" customFormat="1" ht="18.75" customHeight="1">
      <c r="A297" s="537"/>
      <c r="B297" s="563"/>
      <c r="C297" s="236">
        <v>2017</v>
      </c>
      <c r="D297" s="247">
        <f>E297+F297+G297+H297+I297</f>
        <v>0</v>
      </c>
      <c r="E297" s="256">
        <v>0</v>
      </c>
      <c r="F297" s="256">
        <v>0</v>
      </c>
      <c r="G297" s="256">
        <v>0</v>
      </c>
      <c r="H297" s="251">
        <v>0</v>
      </c>
      <c r="I297" s="247">
        <v>0</v>
      </c>
      <c r="J297" s="240">
        <f t="shared" si="55"/>
        <v>0</v>
      </c>
      <c r="L297" s="241">
        <f t="shared" si="117"/>
        <v>0</v>
      </c>
      <c r="M297" s="242">
        <f t="shared" si="118"/>
        <v>0</v>
      </c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  <c r="AC297" s="226"/>
      <c r="AD297" s="226"/>
      <c r="AE297" s="226"/>
      <c r="AF297" s="226"/>
      <c r="AG297" s="226"/>
      <c r="AH297" s="226"/>
      <c r="AI297" s="226"/>
      <c r="AJ297" s="226"/>
      <c r="AK297" s="226"/>
      <c r="AL297" s="226"/>
      <c r="AM297" s="226"/>
      <c r="AN297" s="226"/>
      <c r="AO297" s="226"/>
      <c r="AP297" s="226"/>
      <c r="AQ297" s="226"/>
      <c r="AR297" s="226"/>
      <c r="AS297" s="226"/>
      <c r="AT297" s="226"/>
      <c r="AU297" s="226"/>
      <c r="AV297" s="226"/>
      <c r="AW297" s="226"/>
      <c r="AX297" s="226"/>
      <c r="AY297" s="226"/>
      <c r="AZ297" s="226"/>
      <c r="BA297" s="226"/>
      <c r="BB297" s="226"/>
      <c r="BC297" s="226"/>
      <c r="BD297" s="226"/>
      <c r="BE297" s="226"/>
      <c r="BF297" s="226"/>
      <c r="BG297" s="226"/>
      <c r="BH297" s="226"/>
      <c r="BI297" s="226"/>
      <c r="BJ297" s="226"/>
      <c r="BK297" s="226"/>
      <c r="BL297" s="226"/>
      <c r="BM297" s="226"/>
      <c r="BN297" s="226"/>
      <c r="BO297" s="226"/>
      <c r="BP297" s="226"/>
      <c r="BQ297" s="226"/>
      <c r="BR297" s="226"/>
      <c r="BS297" s="226"/>
      <c r="BT297" s="226"/>
      <c r="BU297" s="226"/>
      <c r="BV297" s="226"/>
      <c r="BW297" s="226"/>
      <c r="BX297" s="226"/>
      <c r="BY297" s="226"/>
      <c r="BZ297" s="226"/>
      <c r="CA297" s="226"/>
      <c r="CB297" s="226"/>
      <c r="CC297" s="235"/>
    </row>
    <row r="298" spans="1:81" s="233" customFormat="1">
      <c r="A298" s="538"/>
      <c r="B298" s="530"/>
      <c r="C298" s="292">
        <v>2018</v>
      </c>
      <c r="D298" s="247">
        <f t="shared" ref="D298:D300" si="134">E298+F298+G298+H298+I298</f>
        <v>0</v>
      </c>
      <c r="E298" s="256">
        <v>0</v>
      </c>
      <c r="F298" s="256">
        <v>0</v>
      </c>
      <c r="G298" s="256">
        <v>0</v>
      </c>
      <c r="H298" s="251">
        <v>0</v>
      </c>
      <c r="I298" s="247">
        <v>0</v>
      </c>
      <c r="J298" s="240"/>
      <c r="L298" s="241"/>
      <c r="M298" s="242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  <c r="AC298" s="226"/>
      <c r="AD298" s="226"/>
      <c r="AE298" s="226"/>
      <c r="AF298" s="226"/>
      <c r="AG298" s="226"/>
      <c r="AH298" s="226"/>
      <c r="AI298" s="226"/>
      <c r="AJ298" s="226"/>
      <c r="AK298" s="226"/>
      <c r="AL298" s="226"/>
      <c r="AM298" s="226"/>
      <c r="AN298" s="226"/>
      <c r="AO298" s="226"/>
      <c r="AP298" s="226"/>
      <c r="AQ298" s="226"/>
      <c r="AR298" s="226"/>
      <c r="AS298" s="226"/>
      <c r="AT298" s="226"/>
      <c r="AU298" s="226"/>
      <c r="AV298" s="226"/>
      <c r="AW298" s="226"/>
      <c r="AX298" s="226"/>
      <c r="AY298" s="226"/>
      <c r="AZ298" s="226"/>
      <c r="BA298" s="226"/>
      <c r="BB298" s="226"/>
      <c r="BC298" s="226"/>
      <c r="BD298" s="226"/>
      <c r="BE298" s="226"/>
      <c r="BF298" s="226"/>
      <c r="BG298" s="226"/>
      <c r="BH298" s="226"/>
      <c r="BI298" s="226"/>
      <c r="BJ298" s="226"/>
      <c r="BK298" s="226"/>
      <c r="BL298" s="226"/>
      <c r="BM298" s="226"/>
      <c r="BN298" s="226"/>
      <c r="BO298" s="226"/>
      <c r="BP298" s="226"/>
      <c r="BQ298" s="226"/>
      <c r="BR298" s="226"/>
      <c r="BS298" s="226"/>
      <c r="BT298" s="226"/>
      <c r="BU298" s="226"/>
      <c r="BV298" s="226"/>
      <c r="BW298" s="226"/>
      <c r="BX298" s="226"/>
      <c r="BY298" s="226"/>
      <c r="BZ298" s="226"/>
      <c r="CA298" s="226"/>
      <c r="CB298" s="226"/>
      <c r="CC298" s="235"/>
    </row>
    <row r="299" spans="1:81" s="233" customFormat="1" ht="18.75" customHeight="1">
      <c r="A299" s="538"/>
      <c r="B299" s="530"/>
      <c r="C299" s="292">
        <v>2019</v>
      </c>
      <c r="D299" s="247">
        <f t="shared" si="134"/>
        <v>0</v>
      </c>
      <c r="E299" s="256">
        <v>0</v>
      </c>
      <c r="F299" s="256">
        <v>0</v>
      </c>
      <c r="G299" s="256">
        <v>0</v>
      </c>
      <c r="H299" s="251">
        <v>0</v>
      </c>
      <c r="I299" s="247">
        <v>0</v>
      </c>
      <c r="J299" s="240"/>
      <c r="L299" s="241"/>
      <c r="M299" s="242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  <c r="AC299" s="226"/>
      <c r="AD299" s="226"/>
      <c r="AE299" s="226"/>
      <c r="AF299" s="226"/>
      <c r="AG299" s="226"/>
      <c r="AH299" s="226"/>
      <c r="AI299" s="226"/>
      <c r="AJ299" s="226"/>
      <c r="AK299" s="226"/>
      <c r="AL299" s="226"/>
      <c r="AM299" s="226"/>
      <c r="AN299" s="226"/>
      <c r="AO299" s="226"/>
      <c r="AP299" s="226"/>
      <c r="AQ299" s="226"/>
      <c r="AR299" s="226"/>
      <c r="AS299" s="226"/>
      <c r="AT299" s="226"/>
      <c r="AU299" s="226"/>
      <c r="AV299" s="226"/>
      <c r="AW299" s="226"/>
      <c r="AX299" s="226"/>
      <c r="AY299" s="226"/>
      <c r="AZ299" s="226"/>
      <c r="BA299" s="226"/>
      <c r="BB299" s="226"/>
      <c r="BC299" s="226"/>
      <c r="BD299" s="226"/>
      <c r="BE299" s="226"/>
      <c r="BF299" s="226"/>
      <c r="BG299" s="226"/>
      <c r="BH299" s="226"/>
      <c r="BI299" s="226"/>
      <c r="BJ299" s="226"/>
      <c r="BK299" s="226"/>
      <c r="BL299" s="226"/>
      <c r="BM299" s="226"/>
      <c r="BN299" s="226"/>
      <c r="BO299" s="226"/>
      <c r="BP299" s="226"/>
      <c r="BQ299" s="226"/>
      <c r="BR299" s="226"/>
      <c r="BS299" s="226"/>
      <c r="BT299" s="226"/>
      <c r="BU299" s="226"/>
      <c r="BV299" s="226"/>
      <c r="BW299" s="226"/>
      <c r="BX299" s="226"/>
      <c r="BY299" s="226"/>
      <c r="BZ299" s="226"/>
      <c r="CA299" s="226"/>
      <c r="CB299" s="226"/>
      <c r="CC299" s="235"/>
    </row>
    <row r="300" spans="1:81" s="233" customFormat="1">
      <c r="A300" s="539"/>
      <c r="B300" s="531"/>
      <c r="C300" s="292">
        <v>2020</v>
      </c>
      <c r="D300" s="247">
        <f t="shared" si="134"/>
        <v>0</v>
      </c>
      <c r="E300" s="256">
        <v>0</v>
      </c>
      <c r="F300" s="256">
        <v>0</v>
      </c>
      <c r="G300" s="256">
        <v>0</v>
      </c>
      <c r="H300" s="251">
        <v>0</v>
      </c>
      <c r="I300" s="247">
        <v>0</v>
      </c>
      <c r="J300" s="240"/>
      <c r="L300" s="241"/>
      <c r="M300" s="242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  <c r="AE300" s="226"/>
      <c r="AF300" s="226"/>
      <c r="AG300" s="226"/>
      <c r="AH300" s="226"/>
      <c r="AI300" s="226"/>
      <c r="AJ300" s="226"/>
      <c r="AK300" s="226"/>
      <c r="AL300" s="226"/>
      <c r="AM300" s="226"/>
      <c r="AN300" s="226"/>
      <c r="AO300" s="226"/>
      <c r="AP300" s="226"/>
      <c r="AQ300" s="226"/>
      <c r="AR300" s="226"/>
      <c r="AS300" s="226"/>
      <c r="AT300" s="226"/>
      <c r="AU300" s="226"/>
      <c r="AV300" s="226"/>
      <c r="AW300" s="226"/>
      <c r="AX300" s="226"/>
      <c r="AY300" s="226"/>
      <c r="AZ300" s="226"/>
      <c r="BA300" s="226"/>
      <c r="BB300" s="226"/>
      <c r="BC300" s="226"/>
      <c r="BD300" s="226"/>
      <c r="BE300" s="226"/>
      <c r="BF300" s="226"/>
      <c r="BG300" s="226"/>
      <c r="BH300" s="226"/>
      <c r="BI300" s="226"/>
      <c r="BJ300" s="226"/>
      <c r="BK300" s="226"/>
      <c r="BL300" s="226"/>
      <c r="BM300" s="226"/>
      <c r="BN300" s="226"/>
      <c r="BO300" s="226"/>
      <c r="BP300" s="226"/>
      <c r="BQ300" s="226"/>
      <c r="BR300" s="226"/>
      <c r="BS300" s="226"/>
      <c r="BT300" s="226"/>
      <c r="BU300" s="226"/>
      <c r="BV300" s="226"/>
      <c r="BW300" s="226"/>
      <c r="BX300" s="226"/>
      <c r="BY300" s="226"/>
      <c r="BZ300" s="226"/>
      <c r="CA300" s="226"/>
      <c r="CB300" s="226"/>
      <c r="CC300" s="235"/>
    </row>
    <row r="301" spans="1:81" s="245" customFormat="1" ht="15.75" customHeight="1">
      <c r="A301" s="556" t="s">
        <v>359</v>
      </c>
      <c r="B301" s="587" t="s">
        <v>921</v>
      </c>
      <c r="C301" s="238" t="s">
        <v>19</v>
      </c>
      <c r="D301" s="248">
        <f>D302+D303+D304+D305+D306</f>
        <v>0.17400000000000004</v>
      </c>
      <c r="E301" s="248">
        <f t="shared" ref="E301:I301" si="135">E302+E303+E304+E305+E306</f>
        <v>0.17400000000000004</v>
      </c>
      <c r="F301" s="248">
        <f t="shared" si="135"/>
        <v>0</v>
      </c>
      <c r="G301" s="248">
        <f t="shared" si="135"/>
        <v>0</v>
      </c>
      <c r="H301" s="248">
        <f t="shared" si="135"/>
        <v>0</v>
      </c>
      <c r="I301" s="248">
        <f t="shared" si="135"/>
        <v>0</v>
      </c>
      <c r="J301" s="240">
        <f t="shared" si="55"/>
        <v>0.17400000000000004</v>
      </c>
      <c r="L301" s="241">
        <f t="shared" si="117"/>
        <v>0.17400000000000004</v>
      </c>
      <c r="M301" s="242">
        <f t="shared" si="118"/>
        <v>0.17400000000000004</v>
      </c>
      <c r="N301" s="243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  <c r="Y301" s="243"/>
      <c r="Z301" s="243"/>
      <c r="AA301" s="243"/>
      <c r="AB301" s="243"/>
      <c r="AC301" s="243"/>
      <c r="AD301" s="243"/>
      <c r="AE301" s="243"/>
      <c r="AF301" s="243"/>
      <c r="AG301" s="243"/>
      <c r="AH301" s="243"/>
      <c r="AI301" s="243"/>
      <c r="AJ301" s="243"/>
      <c r="AK301" s="243"/>
      <c r="AL301" s="243"/>
      <c r="AM301" s="243"/>
      <c r="AN301" s="243"/>
      <c r="AO301" s="243"/>
      <c r="AP301" s="243"/>
      <c r="AQ301" s="243"/>
      <c r="AR301" s="243"/>
      <c r="AS301" s="243"/>
      <c r="AT301" s="243"/>
      <c r="AU301" s="243"/>
      <c r="AV301" s="243"/>
      <c r="AW301" s="243"/>
      <c r="AX301" s="243"/>
      <c r="AY301" s="243"/>
      <c r="AZ301" s="243"/>
      <c r="BA301" s="243"/>
      <c r="BB301" s="243"/>
      <c r="BC301" s="243"/>
      <c r="BD301" s="243"/>
      <c r="BE301" s="243"/>
      <c r="BF301" s="243"/>
      <c r="BG301" s="243"/>
      <c r="BH301" s="243"/>
      <c r="BI301" s="243"/>
      <c r="BJ301" s="243"/>
      <c r="BK301" s="243"/>
      <c r="BL301" s="243"/>
      <c r="BM301" s="243"/>
      <c r="BN301" s="243"/>
      <c r="BO301" s="243"/>
      <c r="BP301" s="243"/>
      <c r="BQ301" s="243"/>
      <c r="BR301" s="243"/>
      <c r="BS301" s="243"/>
      <c r="BT301" s="243"/>
      <c r="BU301" s="243"/>
      <c r="BV301" s="243"/>
      <c r="BW301" s="243"/>
      <c r="BX301" s="243"/>
      <c r="BY301" s="243"/>
      <c r="BZ301" s="243"/>
      <c r="CA301" s="243"/>
      <c r="CB301" s="243"/>
      <c r="CC301" s="244"/>
    </row>
    <row r="302" spans="1:81" s="245" customFormat="1" ht="15.75" customHeight="1">
      <c r="A302" s="557"/>
      <c r="B302" s="588"/>
      <c r="C302" s="238">
        <v>2016</v>
      </c>
      <c r="D302" s="239">
        <f>E302+F302+G302+H302+I302</f>
        <v>3.1800000000000002E-2</v>
      </c>
      <c r="E302" s="258">
        <f t="shared" ref="E302:I303" si="136">E308+E314+E320+E326</f>
        <v>3.1800000000000002E-2</v>
      </c>
      <c r="F302" s="258">
        <f t="shared" si="136"/>
        <v>0</v>
      </c>
      <c r="G302" s="258">
        <f t="shared" si="136"/>
        <v>0</v>
      </c>
      <c r="H302" s="258">
        <f t="shared" si="136"/>
        <v>0</v>
      </c>
      <c r="I302" s="258">
        <f t="shared" si="136"/>
        <v>0</v>
      </c>
      <c r="J302" s="240">
        <f t="shared" si="55"/>
        <v>3.1800000000000002E-2</v>
      </c>
      <c r="L302" s="241">
        <f t="shared" si="117"/>
        <v>3.1800000000000002E-2</v>
      </c>
      <c r="M302" s="242">
        <f t="shared" si="118"/>
        <v>3.1800000000000002E-2</v>
      </c>
      <c r="N302" s="243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  <c r="Y302" s="243"/>
      <c r="Z302" s="243"/>
      <c r="AA302" s="243"/>
      <c r="AB302" s="243"/>
      <c r="AC302" s="243"/>
      <c r="AD302" s="243"/>
      <c r="AE302" s="243"/>
      <c r="AF302" s="243"/>
      <c r="AG302" s="243"/>
      <c r="AH302" s="243"/>
      <c r="AI302" s="243"/>
      <c r="AJ302" s="243"/>
      <c r="AK302" s="243"/>
      <c r="AL302" s="243"/>
      <c r="AM302" s="243"/>
      <c r="AN302" s="243"/>
      <c r="AO302" s="243"/>
      <c r="AP302" s="243"/>
      <c r="AQ302" s="243"/>
      <c r="AR302" s="243"/>
      <c r="AS302" s="243"/>
      <c r="AT302" s="243"/>
      <c r="AU302" s="243"/>
      <c r="AV302" s="243"/>
      <c r="AW302" s="243"/>
      <c r="AX302" s="243"/>
      <c r="AY302" s="243"/>
      <c r="AZ302" s="243"/>
      <c r="BA302" s="243"/>
      <c r="BB302" s="243"/>
      <c r="BC302" s="243"/>
      <c r="BD302" s="243"/>
      <c r="BE302" s="243"/>
      <c r="BF302" s="243"/>
      <c r="BG302" s="243"/>
      <c r="BH302" s="243"/>
      <c r="BI302" s="243"/>
      <c r="BJ302" s="243"/>
      <c r="BK302" s="243"/>
      <c r="BL302" s="243"/>
      <c r="BM302" s="243"/>
      <c r="BN302" s="243"/>
      <c r="BO302" s="243"/>
      <c r="BP302" s="243"/>
      <c r="BQ302" s="243"/>
      <c r="BR302" s="243"/>
      <c r="BS302" s="243"/>
      <c r="BT302" s="243"/>
      <c r="BU302" s="243"/>
      <c r="BV302" s="243"/>
      <c r="BW302" s="243"/>
      <c r="BX302" s="243"/>
      <c r="BY302" s="243"/>
      <c r="BZ302" s="243"/>
      <c r="CA302" s="243"/>
      <c r="CB302" s="243"/>
      <c r="CC302" s="244"/>
    </row>
    <row r="303" spans="1:81" s="245" customFormat="1" ht="15.75" customHeight="1">
      <c r="A303" s="557"/>
      <c r="B303" s="588"/>
      <c r="C303" s="238">
        <v>2017</v>
      </c>
      <c r="D303" s="239">
        <f>E303+F303+G303+H303+I303</f>
        <v>3.3600000000000005E-2</v>
      </c>
      <c r="E303" s="258">
        <f t="shared" si="136"/>
        <v>3.3600000000000005E-2</v>
      </c>
      <c r="F303" s="258">
        <f t="shared" si="136"/>
        <v>0</v>
      </c>
      <c r="G303" s="258">
        <f t="shared" si="136"/>
        <v>0</v>
      </c>
      <c r="H303" s="258">
        <f t="shared" si="136"/>
        <v>0</v>
      </c>
      <c r="I303" s="258">
        <f t="shared" si="136"/>
        <v>0</v>
      </c>
      <c r="J303" s="240">
        <f t="shared" si="55"/>
        <v>3.3600000000000005E-2</v>
      </c>
      <c r="L303" s="241">
        <f t="shared" si="117"/>
        <v>3.3600000000000005E-2</v>
      </c>
      <c r="M303" s="242">
        <f t="shared" si="118"/>
        <v>3.3600000000000005E-2</v>
      </c>
      <c r="N303" s="243"/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  <c r="Y303" s="243"/>
      <c r="Z303" s="243"/>
      <c r="AA303" s="243"/>
      <c r="AB303" s="243"/>
      <c r="AC303" s="243"/>
      <c r="AD303" s="243"/>
      <c r="AE303" s="243"/>
      <c r="AF303" s="243"/>
      <c r="AG303" s="243"/>
      <c r="AH303" s="243"/>
      <c r="AI303" s="243"/>
      <c r="AJ303" s="243"/>
      <c r="AK303" s="243"/>
      <c r="AL303" s="243"/>
      <c r="AM303" s="243"/>
      <c r="AN303" s="243"/>
      <c r="AO303" s="243"/>
      <c r="AP303" s="243"/>
      <c r="AQ303" s="243"/>
      <c r="AR303" s="243"/>
      <c r="AS303" s="243"/>
      <c r="AT303" s="243"/>
      <c r="AU303" s="243"/>
      <c r="AV303" s="243"/>
      <c r="AW303" s="243"/>
      <c r="AX303" s="243"/>
      <c r="AY303" s="243"/>
      <c r="AZ303" s="243"/>
      <c r="BA303" s="243"/>
      <c r="BB303" s="243"/>
      <c r="BC303" s="243"/>
      <c r="BD303" s="243"/>
      <c r="BE303" s="243"/>
      <c r="BF303" s="243"/>
      <c r="BG303" s="243"/>
      <c r="BH303" s="243"/>
      <c r="BI303" s="243"/>
      <c r="BJ303" s="243"/>
      <c r="BK303" s="243"/>
      <c r="BL303" s="243"/>
      <c r="BM303" s="243"/>
      <c r="BN303" s="243"/>
      <c r="BO303" s="243"/>
      <c r="BP303" s="243"/>
      <c r="BQ303" s="243"/>
      <c r="BR303" s="243"/>
      <c r="BS303" s="243"/>
      <c r="BT303" s="243"/>
      <c r="BU303" s="243"/>
      <c r="BV303" s="243"/>
      <c r="BW303" s="243"/>
      <c r="BX303" s="243"/>
      <c r="BY303" s="243"/>
      <c r="BZ303" s="243"/>
      <c r="CA303" s="243"/>
      <c r="CB303" s="243"/>
      <c r="CC303" s="244"/>
    </row>
    <row r="304" spans="1:81" s="245" customFormat="1" ht="15.75" customHeight="1">
      <c r="A304" s="538"/>
      <c r="B304" s="534"/>
      <c r="C304" s="238">
        <v>2018</v>
      </c>
      <c r="D304" s="239">
        <f t="shared" ref="D304:D306" si="137">E304+F304+G304+H304+I304</f>
        <v>3.5200000000000002E-2</v>
      </c>
      <c r="E304" s="258">
        <f t="shared" ref="E304:I306" si="138">E310+E316+E322+E328</f>
        <v>3.5200000000000002E-2</v>
      </c>
      <c r="F304" s="258">
        <f t="shared" si="138"/>
        <v>0</v>
      </c>
      <c r="G304" s="258">
        <f t="shared" si="138"/>
        <v>0</v>
      </c>
      <c r="H304" s="258">
        <f t="shared" si="138"/>
        <v>0</v>
      </c>
      <c r="I304" s="258">
        <f t="shared" si="138"/>
        <v>0</v>
      </c>
      <c r="J304" s="240"/>
      <c r="L304" s="241"/>
      <c r="M304" s="242"/>
      <c r="N304" s="243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3"/>
      <c r="Z304" s="243"/>
      <c r="AA304" s="243"/>
      <c r="AB304" s="243"/>
      <c r="AC304" s="243"/>
      <c r="AD304" s="243"/>
      <c r="AE304" s="243"/>
      <c r="AF304" s="243"/>
      <c r="AG304" s="243"/>
      <c r="AH304" s="243"/>
      <c r="AI304" s="243"/>
      <c r="AJ304" s="243"/>
      <c r="AK304" s="243"/>
      <c r="AL304" s="243"/>
      <c r="AM304" s="243"/>
      <c r="AN304" s="243"/>
      <c r="AO304" s="243"/>
      <c r="AP304" s="243"/>
      <c r="AQ304" s="243"/>
      <c r="AR304" s="243"/>
      <c r="AS304" s="243"/>
      <c r="AT304" s="243"/>
      <c r="AU304" s="243"/>
      <c r="AV304" s="243"/>
      <c r="AW304" s="243"/>
      <c r="AX304" s="243"/>
      <c r="AY304" s="243"/>
      <c r="AZ304" s="243"/>
      <c r="BA304" s="243"/>
      <c r="BB304" s="243"/>
      <c r="BC304" s="243"/>
      <c r="BD304" s="243"/>
      <c r="BE304" s="243"/>
      <c r="BF304" s="243"/>
      <c r="BG304" s="243"/>
      <c r="BH304" s="243"/>
      <c r="BI304" s="243"/>
      <c r="BJ304" s="243"/>
      <c r="BK304" s="243"/>
      <c r="BL304" s="243"/>
      <c r="BM304" s="243"/>
      <c r="BN304" s="243"/>
      <c r="BO304" s="243"/>
      <c r="BP304" s="243"/>
      <c r="BQ304" s="243"/>
      <c r="BR304" s="243"/>
      <c r="BS304" s="243"/>
      <c r="BT304" s="243"/>
      <c r="BU304" s="243"/>
      <c r="BV304" s="243"/>
      <c r="BW304" s="243"/>
      <c r="BX304" s="243"/>
      <c r="BY304" s="243"/>
      <c r="BZ304" s="243"/>
      <c r="CA304" s="243"/>
      <c r="CB304" s="243"/>
      <c r="CC304" s="244"/>
    </row>
    <row r="305" spans="1:81" s="245" customFormat="1" ht="15.75" customHeight="1">
      <c r="A305" s="538"/>
      <c r="B305" s="534"/>
      <c r="C305" s="238">
        <v>2019</v>
      </c>
      <c r="D305" s="239">
        <f t="shared" si="137"/>
        <v>3.6699999999999997E-2</v>
      </c>
      <c r="E305" s="258">
        <f t="shared" si="138"/>
        <v>3.6699999999999997E-2</v>
      </c>
      <c r="F305" s="258">
        <f t="shared" si="138"/>
        <v>0</v>
      </c>
      <c r="G305" s="258">
        <f t="shared" si="138"/>
        <v>0</v>
      </c>
      <c r="H305" s="258">
        <f t="shared" si="138"/>
        <v>0</v>
      </c>
      <c r="I305" s="258">
        <f t="shared" si="138"/>
        <v>0</v>
      </c>
      <c r="J305" s="240"/>
      <c r="L305" s="241"/>
      <c r="M305" s="242"/>
      <c r="N305" s="243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  <c r="Y305" s="243"/>
      <c r="Z305" s="243"/>
      <c r="AA305" s="243"/>
      <c r="AB305" s="243"/>
      <c r="AC305" s="243"/>
      <c r="AD305" s="243"/>
      <c r="AE305" s="243"/>
      <c r="AF305" s="243"/>
      <c r="AG305" s="243"/>
      <c r="AH305" s="243"/>
      <c r="AI305" s="243"/>
      <c r="AJ305" s="243"/>
      <c r="AK305" s="243"/>
      <c r="AL305" s="243"/>
      <c r="AM305" s="243"/>
      <c r="AN305" s="243"/>
      <c r="AO305" s="243"/>
      <c r="AP305" s="243"/>
      <c r="AQ305" s="243"/>
      <c r="AR305" s="243"/>
      <c r="AS305" s="243"/>
      <c r="AT305" s="243"/>
      <c r="AU305" s="243"/>
      <c r="AV305" s="243"/>
      <c r="AW305" s="243"/>
      <c r="AX305" s="243"/>
      <c r="AY305" s="243"/>
      <c r="AZ305" s="243"/>
      <c r="BA305" s="243"/>
      <c r="BB305" s="243"/>
      <c r="BC305" s="243"/>
      <c r="BD305" s="243"/>
      <c r="BE305" s="243"/>
      <c r="BF305" s="243"/>
      <c r="BG305" s="243"/>
      <c r="BH305" s="243"/>
      <c r="BI305" s="243"/>
      <c r="BJ305" s="243"/>
      <c r="BK305" s="243"/>
      <c r="BL305" s="243"/>
      <c r="BM305" s="243"/>
      <c r="BN305" s="243"/>
      <c r="BO305" s="243"/>
      <c r="BP305" s="243"/>
      <c r="BQ305" s="243"/>
      <c r="BR305" s="243"/>
      <c r="BS305" s="243"/>
      <c r="BT305" s="243"/>
      <c r="BU305" s="243"/>
      <c r="BV305" s="243"/>
      <c r="BW305" s="243"/>
      <c r="BX305" s="243"/>
      <c r="BY305" s="243"/>
      <c r="BZ305" s="243"/>
      <c r="CA305" s="243"/>
      <c r="CB305" s="243"/>
      <c r="CC305" s="244"/>
    </row>
    <row r="306" spans="1:81" s="245" customFormat="1" ht="15.75" customHeight="1">
      <c r="A306" s="539"/>
      <c r="B306" s="535"/>
      <c r="C306" s="238">
        <v>2020</v>
      </c>
      <c r="D306" s="239">
        <f t="shared" si="137"/>
        <v>3.6699999999999997E-2</v>
      </c>
      <c r="E306" s="258">
        <f t="shared" si="138"/>
        <v>3.6699999999999997E-2</v>
      </c>
      <c r="F306" s="258">
        <f t="shared" si="138"/>
        <v>0</v>
      </c>
      <c r="G306" s="258">
        <f t="shared" si="138"/>
        <v>0</v>
      </c>
      <c r="H306" s="258">
        <f t="shared" si="138"/>
        <v>0</v>
      </c>
      <c r="I306" s="258">
        <f t="shared" si="138"/>
        <v>0</v>
      </c>
      <c r="J306" s="240"/>
      <c r="L306" s="241"/>
      <c r="M306" s="242"/>
      <c r="N306" s="243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  <c r="Y306" s="243"/>
      <c r="Z306" s="243"/>
      <c r="AA306" s="243"/>
      <c r="AB306" s="243"/>
      <c r="AC306" s="243"/>
      <c r="AD306" s="243"/>
      <c r="AE306" s="243"/>
      <c r="AF306" s="243"/>
      <c r="AG306" s="243"/>
      <c r="AH306" s="243"/>
      <c r="AI306" s="243"/>
      <c r="AJ306" s="243"/>
      <c r="AK306" s="243"/>
      <c r="AL306" s="243"/>
      <c r="AM306" s="243"/>
      <c r="AN306" s="243"/>
      <c r="AO306" s="243"/>
      <c r="AP306" s="243"/>
      <c r="AQ306" s="243"/>
      <c r="AR306" s="243"/>
      <c r="AS306" s="243"/>
      <c r="AT306" s="243"/>
      <c r="AU306" s="243"/>
      <c r="AV306" s="243"/>
      <c r="AW306" s="243"/>
      <c r="AX306" s="243"/>
      <c r="AY306" s="243"/>
      <c r="AZ306" s="243"/>
      <c r="BA306" s="243"/>
      <c r="BB306" s="243"/>
      <c r="BC306" s="243"/>
      <c r="BD306" s="243"/>
      <c r="BE306" s="243"/>
      <c r="BF306" s="243"/>
      <c r="BG306" s="243"/>
      <c r="BH306" s="243"/>
      <c r="BI306" s="243"/>
      <c r="BJ306" s="243"/>
      <c r="BK306" s="243"/>
      <c r="BL306" s="243"/>
      <c r="BM306" s="243"/>
      <c r="BN306" s="243"/>
      <c r="BO306" s="243"/>
      <c r="BP306" s="243"/>
      <c r="BQ306" s="243"/>
      <c r="BR306" s="243"/>
      <c r="BS306" s="243"/>
      <c r="BT306" s="243"/>
      <c r="BU306" s="243"/>
      <c r="BV306" s="243"/>
      <c r="BW306" s="243"/>
      <c r="BX306" s="243"/>
      <c r="BY306" s="243"/>
      <c r="BZ306" s="243"/>
      <c r="CA306" s="243"/>
      <c r="CB306" s="243"/>
      <c r="CC306" s="244"/>
    </row>
    <row r="307" spans="1:81" s="233" customFormat="1">
      <c r="A307" s="536" t="s">
        <v>361</v>
      </c>
      <c r="B307" s="585" t="s">
        <v>883</v>
      </c>
      <c r="C307" s="238" t="s">
        <v>19</v>
      </c>
      <c r="D307" s="249">
        <f>D308+D309+D310+D311+D312</f>
        <v>3.5099999999999999E-2</v>
      </c>
      <c r="E307" s="249">
        <f t="shared" ref="E307:I307" si="139">E308+E309+E310+E311+E312</f>
        <v>3.5099999999999999E-2</v>
      </c>
      <c r="F307" s="249">
        <f t="shared" si="139"/>
        <v>0</v>
      </c>
      <c r="G307" s="249">
        <f t="shared" si="139"/>
        <v>0</v>
      </c>
      <c r="H307" s="249">
        <f t="shared" si="139"/>
        <v>0</v>
      </c>
      <c r="I307" s="249">
        <f t="shared" si="139"/>
        <v>0</v>
      </c>
      <c r="J307" s="240">
        <f t="shared" si="55"/>
        <v>3.5099999999999999E-2</v>
      </c>
      <c r="L307" s="241">
        <f t="shared" si="117"/>
        <v>3.5099999999999999E-2</v>
      </c>
      <c r="M307" s="242">
        <f t="shared" si="118"/>
        <v>3.5099999999999999E-2</v>
      </c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  <c r="AC307" s="226"/>
      <c r="AD307" s="226"/>
      <c r="AE307" s="226"/>
      <c r="AF307" s="226"/>
      <c r="AG307" s="226"/>
      <c r="AH307" s="226"/>
      <c r="AI307" s="226"/>
      <c r="AJ307" s="226"/>
      <c r="AK307" s="226"/>
      <c r="AL307" s="226"/>
      <c r="AM307" s="226"/>
      <c r="AN307" s="226"/>
      <c r="AO307" s="226"/>
      <c r="AP307" s="226"/>
      <c r="AQ307" s="226"/>
      <c r="AR307" s="226"/>
      <c r="AS307" s="226"/>
      <c r="AT307" s="226"/>
      <c r="AU307" s="226"/>
      <c r="AV307" s="226"/>
      <c r="AW307" s="226"/>
      <c r="AX307" s="226"/>
      <c r="AY307" s="226"/>
      <c r="AZ307" s="226"/>
      <c r="BA307" s="226"/>
      <c r="BB307" s="226"/>
      <c r="BC307" s="226"/>
      <c r="BD307" s="226"/>
      <c r="BE307" s="226"/>
      <c r="BF307" s="226"/>
      <c r="BG307" s="226"/>
      <c r="BH307" s="226"/>
      <c r="BI307" s="226"/>
      <c r="BJ307" s="226"/>
      <c r="BK307" s="226"/>
      <c r="BL307" s="226"/>
      <c r="BM307" s="226"/>
      <c r="BN307" s="226"/>
      <c r="BO307" s="226"/>
      <c r="BP307" s="226"/>
      <c r="BQ307" s="226"/>
      <c r="BR307" s="226"/>
      <c r="BS307" s="226"/>
      <c r="BT307" s="226"/>
      <c r="BU307" s="226"/>
      <c r="BV307" s="226"/>
      <c r="BW307" s="226"/>
      <c r="BX307" s="226"/>
      <c r="BY307" s="226"/>
      <c r="BZ307" s="226"/>
      <c r="CA307" s="226"/>
      <c r="CB307" s="226"/>
      <c r="CC307" s="235"/>
    </row>
    <row r="308" spans="1:81" s="233" customFormat="1">
      <c r="A308" s="537"/>
      <c r="B308" s="586"/>
      <c r="C308" s="236">
        <v>2016</v>
      </c>
      <c r="D308" s="247">
        <f>E308+F308+G308+H308+I308</f>
        <v>6.4000000000000003E-3</v>
      </c>
      <c r="E308" s="256">
        <v>6.4000000000000003E-3</v>
      </c>
      <c r="F308" s="256">
        <v>0</v>
      </c>
      <c r="G308" s="256">
        <v>0</v>
      </c>
      <c r="H308" s="251">
        <v>0</v>
      </c>
      <c r="I308" s="247">
        <v>0</v>
      </c>
      <c r="J308" s="240">
        <f t="shared" ref="J308:J403" si="140">SUM(E308:I308)</f>
        <v>6.4000000000000003E-3</v>
      </c>
      <c r="L308" s="241">
        <f t="shared" si="117"/>
        <v>6.4000000000000003E-3</v>
      </c>
      <c r="M308" s="242">
        <f t="shared" si="118"/>
        <v>6.4000000000000003E-3</v>
      </c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26"/>
      <c r="AE308" s="226"/>
      <c r="AF308" s="226"/>
      <c r="AG308" s="226"/>
      <c r="AH308" s="226"/>
      <c r="AI308" s="226"/>
      <c r="AJ308" s="226"/>
      <c r="AK308" s="226"/>
      <c r="AL308" s="226"/>
      <c r="AM308" s="226"/>
      <c r="AN308" s="226"/>
      <c r="AO308" s="226"/>
      <c r="AP308" s="226"/>
      <c r="AQ308" s="226"/>
      <c r="AR308" s="226"/>
      <c r="AS308" s="226"/>
      <c r="AT308" s="226"/>
      <c r="AU308" s="226"/>
      <c r="AV308" s="226"/>
      <c r="AW308" s="226"/>
      <c r="AX308" s="226"/>
      <c r="AY308" s="226"/>
      <c r="AZ308" s="226"/>
      <c r="BA308" s="226"/>
      <c r="BB308" s="226"/>
      <c r="BC308" s="226"/>
      <c r="BD308" s="226"/>
      <c r="BE308" s="226"/>
      <c r="BF308" s="226"/>
      <c r="BG308" s="226"/>
      <c r="BH308" s="226"/>
      <c r="BI308" s="226"/>
      <c r="BJ308" s="226"/>
      <c r="BK308" s="226"/>
      <c r="BL308" s="226"/>
      <c r="BM308" s="226"/>
      <c r="BN308" s="226"/>
      <c r="BO308" s="226"/>
      <c r="BP308" s="226"/>
      <c r="BQ308" s="226"/>
      <c r="BR308" s="226"/>
      <c r="BS308" s="226"/>
      <c r="BT308" s="226"/>
      <c r="BU308" s="226"/>
      <c r="BV308" s="226"/>
      <c r="BW308" s="226"/>
      <c r="BX308" s="226"/>
      <c r="BY308" s="226"/>
      <c r="BZ308" s="226"/>
      <c r="CA308" s="226"/>
      <c r="CB308" s="226"/>
      <c r="CC308" s="235"/>
    </row>
    <row r="309" spans="1:81" s="233" customFormat="1">
      <c r="A309" s="537"/>
      <c r="B309" s="586"/>
      <c r="C309" s="236">
        <v>2017</v>
      </c>
      <c r="D309" s="247">
        <f>E309+F309+G309+H309+I309</f>
        <v>6.7999999999999996E-3</v>
      </c>
      <c r="E309" s="256">
        <f>6.8/1000</f>
        <v>6.7999999999999996E-3</v>
      </c>
      <c r="F309" s="256">
        <v>0</v>
      </c>
      <c r="G309" s="256">
        <v>0</v>
      </c>
      <c r="H309" s="251">
        <v>0</v>
      </c>
      <c r="I309" s="247">
        <v>0</v>
      </c>
      <c r="J309" s="240">
        <f t="shared" si="140"/>
        <v>6.7999999999999996E-3</v>
      </c>
      <c r="L309" s="241">
        <f t="shared" si="117"/>
        <v>6.7999999999999996E-3</v>
      </c>
      <c r="M309" s="242">
        <f t="shared" si="118"/>
        <v>6.7999999999999996E-3</v>
      </c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  <c r="AC309" s="226"/>
      <c r="AD309" s="226"/>
      <c r="AE309" s="226"/>
      <c r="AF309" s="226"/>
      <c r="AG309" s="226"/>
      <c r="AH309" s="226"/>
      <c r="AI309" s="226"/>
      <c r="AJ309" s="226"/>
      <c r="AK309" s="226"/>
      <c r="AL309" s="226"/>
      <c r="AM309" s="226"/>
      <c r="AN309" s="226"/>
      <c r="AO309" s="226"/>
      <c r="AP309" s="226"/>
      <c r="AQ309" s="226"/>
      <c r="AR309" s="226"/>
      <c r="AS309" s="226"/>
      <c r="AT309" s="226"/>
      <c r="AU309" s="226"/>
      <c r="AV309" s="226"/>
      <c r="AW309" s="226"/>
      <c r="AX309" s="226"/>
      <c r="AY309" s="226"/>
      <c r="AZ309" s="226"/>
      <c r="BA309" s="226"/>
      <c r="BB309" s="226"/>
      <c r="BC309" s="226"/>
      <c r="BD309" s="226"/>
      <c r="BE309" s="226"/>
      <c r="BF309" s="226"/>
      <c r="BG309" s="226"/>
      <c r="BH309" s="226"/>
      <c r="BI309" s="226"/>
      <c r="BJ309" s="226"/>
      <c r="BK309" s="226"/>
      <c r="BL309" s="226"/>
      <c r="BM309" s="226"/>
      <c r="BN309" s="226"/>
      <c r="BO309" s="226"/>
      <c r="BP309" s="226"/>
      <c r="BQ309" s="226"/>
      <c r="BR309" s="226"/>
      <c r="BS309" s="226"/>
      <c r="BT309" s="226"/>
      <c r="BU309" s="226"/>
      <c r="BV309" s="226"/>
      <c r="BW309" s="226"/>
      <c r="BX309" s="226"/>
      <c r="BY309" s="226"/>
      <c r="BZ309" s="226"/>
      <c r="CA309" s="226"/>
      <c r="CB309" s="226"/>
      <c r="CC309" s="235"/>
    </row>
    <row r="310" spans="1:81" s="233" customFormat="1">
      <c r="A310" s="538"/>
      <c r="B310" s="534"/>
      <c r="C310" s="291">
        <v>2018</v>
      </c>
      <c r="D310" s="247">
        <f t="shared" ref="D310:D312" si="141">E310+F310+G310+H310+I310</f>
        <v>7.1000000000000004E-3</v>
      </c>
      <c r="E310" s="256">
        <v>7.1000000000000004E-3</v>
      </c>
      <c r="F310" s="256">
        <v>0</v>
      </c>
      <c r="G310" s="256">
        <v>0</v>
      </c>
      <c r="H310" s="251">
        <v>0</v>
      </c>
      <c r="I310" s="247">
        <v>0</v>
      </c>
      <c r="J310" s="240"/>
      <c r="L310" s="241"/>
      <c r="M310" s="242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  <c r="AC310" s="226"/>
      <c r="AD310" s="226"/>
      <c r="AE310" s="226"/>
      <c r="AF310" s="226"/>
      <c r="AG310" s="226"/>
      <c r="AH310" s="226"/>
      <c r="AI310" s="226"/>
      <c r="AJ310" s="226"/>
      <c r="AK310" s="226"/>
      <c r="AL310" s="226"/>
      <c r="AM310" s="226"/>
      <c r="AN310" s="226"/>
      <c r="AO310" s="226"/>
      <c r="AP310" s="226"/>
      <c r="AQ310" s="226"/>
      <c r="AR310" s="226"/>
      <c r="AS310" s="226"/>
      <c r="AT310" s="226"/>
      <c r="AU310" s="226"/>
      <c r="AV310" s="226"/>
      <c r="AW310" s="226"/>
      <c r="AX310" s="226"/>
      <c r="AY310" s="226"/>
      <c r="AZ310" s="226"/>
      <c r="BA310" s="226"/>
      <c r="BB310" s="226"/>
      <c r="BC310" s="226"/>
      <c r="BD310" s="226"/>
      <c r="BE310" s="226"/>
      <c r="BF310" s="226"/>
      <c r="BG310" s="226"/>
      <c r="BH310" s="226"/>
      <c r="BI310" s="226"/>
      <c r="BJ310" s="226"/>
      <c r="BK310" s="226"/>
      <c r="BL310" s="226"/>
      <c r="BM310" s="226"/>
      <c r="BN310" s="226"/>
      <c r="BO310" s="226"/>
      <c r="BP310" s="226"/>
      <c r="BQ310" s="226"/>
      <c r="BR310" s="226"/>
      <c r="BS310" s="226"/>
      <c r="BT310" s="226"/>
      <c r="BU310" s="226"/>
      <c r="BV310" s="226"/>
      <c r="BW310" s="226"/>
      <c r="BX310" s="226"/>
      <c r="BY310" s="226"/>
      <c r="BZ310" s="226"/>
      <c r="CA310" s="226"/>
      <c r="CB310" s="226"/>
      <c r="CC310" s="235"/>
    </row>
    <row r="311" spans="1:81" s="233" customFormat="1">
      <c r="A311" s="538"/>
      <c r="B311" s="534"/>
      <c r="C311" s="291">
        <v>2019</v>
      </c>
      <c r="D311" s="247">
        <f t="shared" si="141"/>
        <v>7.4000000000000003E-3</v>
      </c>
      <c r="E311" s="256">
        <v>7.4000000000000003E-3</v>
      </c>
      <c r="F311" s="256">
        <v>0</v>
      </c>
      <c r="G311" s="256">
        <v>0</v>
      </c>
      <c r="H311" s="251">
        <v>0</v>
      </c>
      <c r="I311" s="247">
        <v>0</v>
      </c>
      <c r="J311" s="240"/>
      <c r="L311" s="241"/>
      <c r="M311" s="242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  <c r="AC311" s="226"/>
      <c r="AD311" s="226"/>
      <c r="AE311" s="226"/>
      <c r="AF311" s="226"/>
      <c r="AG311" s="226"/>
      <c r="AH311" s="226"/>
      <c r="AI311" s="226"/>
      <c r="AJ311" s="226"/>
      <c r="AK311" s="226"/>
      <c r="AL311" s="226"/>
      <c r="AM311" s="226"/>
      <c r="AN311" s="226"/>
      <c r="AO311" s="226"/>
      <c r="AP311" s="226"/>
      <c r="AQ311" s="226"/>
      <c r="AR311" s="226"/>
      <c r="AS311" s="226"/>
      <c r="AT311" s="226"/>
      <c r="AU311" s="226"/>
      <c r="AV311" s="226"/>
      <c r="AW311" s="226"/>
      <c r="AX311" s="226"/>
      <c r="AY311" s="226"/>
      <c r="AZ311" s="226"/>
      <c r="BA311" s="226"/>
      <c r="BB311" s="226"/>
      <c r="BC311" s="226"/>
      <c r="BD311" s="226"/>
      <c r="BE311" s="226"/>
      <c r="BF311" s="226"/>
      <c r="BG311" s="226"/>
      <c r="BH311" s="226"/>
      <c r="BI311" s="226"/>
      <c r="BJ311" s="226"/>
      <c r="BK311" s="226"/>
      <c r="BL311" s="226"/>
      <c r="BM311" s="226"/>
      <c r="BN311" s="226"/>
      <c r="BO311" s="226"/>
      <c r="BP311" s="226"/>
      <c r="BQ311" s="226"/>
      <c r="BR311" s="226"/>
      <c r="BS311" s="226"/>
      <c r="BT311" s="226"/>
      <c r="BU311" s="226"/>
      <c r="BV311" s="226"/>
      <c r="BW311" s="226"/>
      <c r="BX311" s="226"/>
      <c r="BY311" s="226"/>
      <c r="BZ311" s="226"/>
      <c r="CA311" s="226"/>
      <c r="CB311" s="226"/>
      <c r="CC311" s="235"/>
    </row>
    <row r="312" spans="1:81" s="233" customFormat="1">
      <c r="A312" s="539"/>
      <c r="B312" s="535"/>
      <c r="C312" s="291">
        <v>2020</v>
      </c>
      <c r="D312" s="247">
        <f t="shared" si="141"/>
        <v>7.4000000000000003E-3</v>
      </c>
      <c r="E312" s="256">
        <v>7.4000000000000003E-3</v>
      </c>
      <c r="F312" s="256">
        <v>0</v>
      </c>
      <c r="G312" s="256">
        <v>0</v>
      </c>
      <c r="H312" s="251">
        <v>0</v>
      </c>
      <c r="I312" s="247">
        <v>0</v>
      </c>
      <c r="J312" s="240"/>
      <c r="L312" s="241"/>
      <c r="M312" s="242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  <c r="AC312" s="226"/>
      <c r="AD312" s="226"/>
      <c r="AE312" s="226"/>
      <c r="AF312" s="226"/>
      <c r="AG312" s="226"/>
      <c r="AH312" s="226"/>
      <c r="AI312" s="226"/>
      <c r="AJ312" s="226"/>
      <c r="AK312" s="226"/>
      <c r="AL312" s="226"/>
      <c r="AM312" s="226"/>
      <c r="AN312" s="226"/>
      <c r="AO312" s="226"/>
      <c r="AP312" s="226"/>
      <c r="AQ312" s="226"/>
      <c r="AR312" s="226"/>
      <c r="AS312" s="226"/>
      <c r="AT312" s="226"/>
      <c r="AU312" s="226"/>
      <c r="AV312" s="226"/>
      <c r="AW312" s="226"/>
      <c r="AX312" s="226"/>
      <c r="AY312" s="226"/>
      <c r="AZ312" s="226"/>
      <c r="BA312" s="226"/>
      <c r="BB312" s="226"/>
      <c r="BC312" s="226"/>
      <c r="BD312" s="226"/>
      <c r="BE312" s="226"/>
      <c r="BF312" s="226"/>
      <c r="BG312" s="226"/>
      <c r="BH312" s="226"/>
      <c r="BI312" s="226"/>
      <c r="BJ312" s="226"/>
      <c r="BK312" s="226"/>
      <c r="BL312" s="226"/>
      <c r="BM312" s="226"/>
      <c r="BN312" s="226"/>
      <c r="BO312" s="226"/>
      <c r="BP312" s="226"/>
      <c r="BQ312" s="226"/>
      <c r="BR312" s="226"/>
      <c r="BS312" s="226"/>
      <c r="BT312" s="226"/>
      <c r="BU312" s="226"/>
      <c r="BV312" s="226"/>
      <c r="BW312" s="226"/>
      <c r="BX312" s="226"/>
      <c r="BY312" s="226"/>
      <c r="BZ312" s="226"/>
      <c r="CA312" s="226"/>
      <c r="CB312" s="226"/>
      <c r="CC312" s="235"/>
    </row>
    <row r="313" spans="1:81" s="233" customFormat="1" ht="15.75" customHeight="1">
      <c r="A313" s="536" t="s">
        <v>363</v>
      </c>
      <c r="B313" s="585" t="s">
        <v>884</v>
      </c>
      <c r="C313" s="238" t="s">
        <v>19</v>
      </c>
      <c r="D313" s="249">
        <f>D314+D315+D316+D317+D318</f>
        <v>2.9500000000000002E-2</v>
      </c>
      <c r="E313" s="249">
        <f t="shared" ref="E313:I313" si="142">E314+E315+E316+E317+E318</f>
        <v>2.9500000000000002E-2</v>
      </c>
      <c r="F313" s="249">
        <f t="shared" si="142"/>
        <v>0</v>
      </c>
      <c r="G313" s="249">
        <f t="shared" si="142"/>
        <v>0</v>
      </c>
      <c r="H313" s="249">
        <f t="shared" si="142"/>
        <v>0</v>
      </c>
      <c r="I313" s="249">
        <f t="shared" si="142"/>
        <v>0</v>
      </c>
      <c r="J313" s="240">
        <f t="shared" si="140"/>
        <v>2.9500000000000002E-2</v>
      </c>
      <c r="L313" s="241">
        <f t="shared" si="117"/>
        <v>2.9500000000000002E-2</v>
      </c>
      <c r="M313" s="242">
        <f t="shared" si="118"/>
        <v>2.9500000000000002E-2</v>
      </c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  <c r="AC313" s="226"/>
      <c r="AD313" s="226"/>
      <c r="AE313" s="226"/>
      <c r="AF313" s="226"/>
      <c r="AG313" s="226"/>
      <c r="AH313" s="226"/>
      <c r="AI313" s="226"/>
      <c r="AJ313" s="226"/>
      <c r="AK313" s="226"/>
      <c r="AL313" s="226"/>
      <c r="AM313" s="226"/>
      <c r="AN313" s="226"/>
      <c r="AO313" s="226"/>
      <c r="AP313" s="226"/>
      <c r="AQ313" s="226"/>
      <c r="AR313" s="226"/>
      <c r="AS313" s="226"/>
      <c r="AT313" s="226"/>
      <c r="AU313" s="226"/>
      <c r="AV313" s="226"/>
      <c r="AW313" s="226"/>
      <c r="AX313" s="226"/>
      <c r="AY313" s="226"/>
      <c r="AZ313" s="226"/>
      <c r="BA313" s="226"/>
      <c r="BB313" s="226"/>
      <c r="BC313" s="226"/>
      <c r="BD313" s="226"/>
      <c r="BE313" s="226"/>
      <c r="BF313" s="226"/>
      <c r="BG313" s="226"/>
      <c r="BH313" s="226"/>
      <c r="BI313" s="226"/>
      <c r="BJ313" s="226"/>
      <c r="BK313" s="226"/>
      <c r="BL313" s="226"/>
      <c r="BM313" s="226"/>
      <c r="BN313" s="226"/>
      <c r="BO313" s="226"/>
      <c r="BP313" s="226"/>
      <c r="BQ313" s="226"/>
      <c r="BR313" s="226"/>
      <c r="BS313" s="226"/>
      <c r="BT313" s="226"/>
      <c r="BU313" s="226"/>
      <c r="BV313" s="226"/>
      <c r="BW313" s="226"/>
      <c r="BX313" s="226"/>
      <c r="BY313" s="226"/>
      <c r="BZ313" s="226"/>
      <c r="CA313" s="226"/>
      <c r="CB313" s="226"/>
      <c r="CC313" s="235"/>
    </row>
    <row r="314" spans="1:81" s="233" customFormat="1" ht="15.75" customHeight="1">
      <c r="A314" s="537"/>
      <c r="B314" s="586"/>
      <c r="C314" s="236">
        <v>2016</v>
      </c>
      <c r="D314" s="247">
        <f>E314+F314+G314+H314+I314</f>
        <v>5.4000000000000003E-3</v>
      </c>
      <c r="E314" s="256">
        <v>5.4000000000000003E-3</v>
      </c>
      <c r="F314" s="256">
        <v>0</v>
      </c>
      <c r="G314" s="256">
        <v>0</v>
      </c>
      <c r="H314" s="251">
        <v>0</v>
      </c>
      <c r="I314" s="251">
        <v>0</v>
      </c>
      <c r="J314" s="240">
        <f t="shared" si="140"/>
        <v>5.4000000000000003E-3</v>
      </c>
      <c r="L314" s="241">
        <f t="shared" si="117"/>
        <v>5.4000000000000003E-3</v>
      </c>
      <c r="M314" s="242">
        <f t="shared" si="118"/>
        <v>5.4000000000000003E-3</v>
      </c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  <c r="AE314" s="226"/>
      <c r="AF314" s="226"/>
      <c r="AG314" s="226"/>
      <c r="AH314" s="226"/>
      <c r="AI314" s="226"/>
      <c r="AJ314" s="226"/>
      <c r="AK314" s="226"/>
      <c r="AL314" s="226"/>
      <c r="AM314" s="226"/>
      <c r="AN314" s="226"/>
      <c r="AO314" s="226"/>
      <c r="AP314" s="226"/>
      <c r="AQ314" s="226"/>
      <c r="AR314" s="226"/>
      <c r="AS314" s="226"/>
      <c r="AT314" s="226"/>
      <c r="AU314" s="226"/>
      <c r="AV314" s="226"/>
      <c r="AW314" s="226"/>
      <c r="AX314" s="226"/>
      <c r="AY314" s="226"/>
      <c r="AZ314" s="226"/>
      <c r="BA314" s="226"/>
      <c r="BB314" s="226"/>
      <c r="BC314" s="226"/>
      <c r="BD314" s="226"/>
      <c r="BE314" s="226"/>
      <c r="BF314" s="226"/>
      <c r="BG314" s="226"/>
      <c r="BH314" s="226"/>
      <c r="BI314" s="226"/>
      <c r="BJ314" s="226"/>
      <c r="BK314" s="226"/>
      <c r="BL314" s="226"/>
      <c r="BM314" s="226"/>
      <c r="BN314" s="226"/>
      <c r="BO314" s="226"/>
      <c r="BP314" s="226"/>
      <c r="BQ314" s="226"/>
      <c r="BR314" s="226"/>
      <c r="BS314" s="226"/>
      <c r="BT314" s="226"/>
      <c r="BU314" s="226"/>
      <c r="BV314" s="226"/>
      <c r="BW314" s="226"/>
      <c r="BX314" s="226"/>
      <c r="BY314" s="226"/>
      <c r="BZ314" s="226"/>
      <c r="CA314" s="226"/>
      <c r="CB314" s="226"/>
      <c r="CC314" s="235"/>
    </row>
    <row r="315" spans="1:81" s="233" customFormat="1" ht="15.75" customHeight="1">
      <c r="A315" s="537"/>
      <c r="B315" s="586"/>
      <c r="C315" s="236">
        <v>2017</v>
      </c>
      <c r="D315" s="247">
        <f>E315+F315+G315+H315+I315</f>
        <v>5.7000000000000002E-3</v>
      </c>
      <c r="E315" s="256">
        <f>5.7/1000</f>
        <v>5.7000000000000002E-3</v>
      </c>
      <c r="F315" s="256">
        <v>0</v>
      </c>
      <c r="G315" s="256">
        <v>0</v>
      </c>
      <c r="H315" s="251">
        <v>0</v>
      </c>
      <c r="I315" s="251">
        <v>0</v>
      </c>
      <c r="J315" s="240">
        <f t="shared" si="140"/>
        <v>5.7000000000000002E-3</v>
      </c>
      <c r="L315" s="241">
        <f t="shared" si="117"/>
        <v>5.7000000000000002E-3</v>
      </c>
      <c r="M315" s="242">
        <f t="shared" si="118"/>
        <v>5.7000000000000002E-3</v>
      </c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  <c r="AE315" s="226"/>
      <c r="AF315" s="226"/>
      <c r="AG315" s="226"/>
      <c r="AH315" s="226"/>
      <c r="AI315" s="226"/>
      <c r="AJ315" s="226"/>
      <c r="AK315" s="226"/>
      <c r="AL315" s="226"/>
      <c r="AM315" s="226"/>
      <c r="AN315" s="226"/>
      <c r="AO315" s="226"/>
      <c r="AP315" s="226"/>
      <c r="AQ315" s="226"/>
      <c r="AR315" s="226"/>
      <c r="AS315" s="226"/>
      <c r="AT315" s="226"/>
      <c r="AU315" s="226"/>
      <c r="AV315" s="226"/>
      <c r="AW315" s="226"/>
      <c r="AX315" s="226"/>
      <c r="AY315" s="226"/>
      <c r="AZ315" s="226"/>
      <c r="BA315" s="226"/>
      <c r="BB315" s="226"/>
      <c r="BC315" s="226"/>
      <c r="BD315" s="226"/>
      <c r="BE315" s="226"/>
      <c r="BF315" s="226"/>
      <c r="BG315" s="226"/>
      <c r="BH315" s="226"/>
      <c r="BI315" s="226"/>
      <c r="BJ315" s="226"/>
      <c r="BK315" s="226"/>
      <c r="BL315" s="226"/>
      <c r="BM315" s="226"/>
      <c r="BN315" s="226"/>
      <c r="BO315" s="226"/>
      <c r="BP315" s="226"/>
      <c r="BQ315" s="226"/>
      <c r="BR315" s="226"/>
      <c r="BS315" s="226"/>
      <c r="BT315" s="226"/>
      <c r="BU315" s="226"/>
      <c r="BV315" s="226"/>
      <c r="BW315" s="226"/>
      <c r="BX315" s="226"/>
      <c r="BY315" s="226"/>
      <c r="BZ315" s="226"/>
      <c r="CA315" s="226"/>
      <c r="CB315" s="226"/>
      <c r="CC315" s="235"/>
    </row>
    <row r="316" spans="1:81" s="233" customFormat="1" ht="15.75" customHeight="1">
      <c r="A316" s="538"/>
      <c r="B316" s="534"/>
      <c r="C316" s="291">
        <v>2018</v>
      </c>
      <c r="D316" s="247">
        <f t="shared" ref="D316:D318" si="143">E316+F316+G316+H316+I316</f>
        <v>6.0000000000000001E-3</v>
      </c>
      <c r="E316" s="256">
        <v>6.0000000000000001E-3</v>
      </c>
      <c r="F316" s="256">
        <v>0</v>
      </c>
      <c r="G316" s="256">
        <v>0</v>
      </c>
      <c r="H316" s="251">
        <v>0</v>
      </c>
      <c r="I316" s="251">
        <v>0</v>
      </c>
      <c r="J316" s="240"/>
      <c r="L316" s="241"/>
      <c r="M316" s="242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  <c r="AE316" s="226"/>
      <c r="AF316" s="226"/>
      <c r="AG316" s="226"/>
      <c r="AH316" s="226"/>
      <c r="AI316" s="226"/>
      <c r="AJ316" s="226"/>
      <c r="AK316" s="226"/>
      <c r="AL316" s="226"/>
      <c r="AM316" s="226"/>
      <c r="AN316" s="226"/>
      <c r="AO316" s="226"/>
      <c r="AP316" s="226"/>
      <c r="AQ316" s="226"/>
      <c r="AR316" s="226"/>
      <c r="AS316" s="226"/>
      <c r="AT316" s="226"/>
      <c r="AU316" s="226"/>
      <c r="AV316" s="226"/>
      <c r="AW316" s="226"/>
      <c r="AX316" s="226"/>
      <c r="AY316" s="226"/>
      <c r="AZ316" s="226"/>
      <c r="BA316" s="226"/>
      <c r="BB316" s="226"/>
      <c r="BC316" s="226"/>
      <c r="BD316" s="226"/>
      <c r="BE316" s="226"/>
      <c r="BF316" s="226"/>
      <c r="BG316" s="226"/>
      <c r="BH316" s="226"/>
      <c r="BI316" s="226"/>
      <c r="BJ316" s="226"/>
      <c r="BK316" s="226"/>
      <c r="BL316" s="226"/>
      <c r="BM316" s="226"/>
      <c r="BN316" s="226"/>
      <c r="BO316" s="226"/>
      <c r="BP316" s="226"/>
      <c r="BQ316" s="226"/>
      <c r="BR316" s="226"/>
      <c r="BS316" s="226"/>
      <c r="BT316" s="226"/>
      <c r="BU316" s="226"/>
      <c r="BV316" s="226"/>
      <c r="BW316" s="226"/>
      <c r="BX316" s="226"/>
      <c r="BY316" s="226"/>
      <c r="BZ316" s="226"/>
      <c r="CA316" s="226"/>
      <c r="CB316" s="226"/>
      <c r="CC316" s="235"/>
    </row>
    <row r="317" spans="1:81" s="233" customFormat="1" ht="15.75" customHeight="1">
      <c r="A317" s="538"/>
      <c r="B317" s="534"/>
      <c r="C317" s="291">
        <v>2019</v>
      </c>
      <c r="D317" s="247">
        <f t="shared" si="143"/>
        <v>6.1999999999999998E-3</v>
      </c>
      <c r="E317" s="256">
        <v>6.1999999999999998E-3</v>
      </c>
      <c r="F317" s="256">
        <v>0</v>
      </c>
      <c r="G317" s="256">
        <v>0</v>
      </c>
      <c r="H317" s="251">
        <v>0</v>
      </c>
      <c r="I317" s="251">
        <v>0</v>
      </c>
      <c r="J317" s="240"/>
      <c r="L317" s="241"/>
      <c r="M317" s="242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  <c r="AE317" s="226"/>
      <c r="AF317" s="226"/>
      <c r="AG317" s="226"/>
      <c r="AH317" s="226"/>
      <c r="AI317" s="226"/>
      <c r="AJ317" s="226"/>
      <c r="AK317" s="226"/>
      <c r="AL317" s="226"/>
      <c r="AM317" s="226"/>
      <c r="AN317" s="226"/>
      <c r="AO317" s="226"/>
      <c r="AP317" s="226"/>
      <c r="AQ317" s="226"/>
      <c r="AR317" s="226"/>
      <c r="AS317" s="226"/>
      <c r="AT317" s="226"/>
      <c r="AU317" s="226"/>
      <c r="AV317" s="226"/>
      <c r="AW317" s="226"/>
      <c r="AX317" s="226"/>
      <c r="AY317" s="226"/>
      <c r="AZ317" s="226"/>
      <c r="BA317" s="226"/>
      <c r="BB317" s="226"/>
      <c r="BC317" s="226"/>
      <c r="BD317" s="226"/>
      <c r="BE317" s="226"/>
      <c r="BF317" s="226"/>
      <c r="BG317" s="226"/>
      <c r="BH317" s="226"/>
      <c r="BI317" s="226"/>
      <c r="BJ317" s="226"/>
      <c r="BK317" s="226"/>
      <c r="BL317" s="226"/>
      <c r="BM317" s="226"/>
      <c r="BN317" s="226"/>
      <c r="BO317" s="226"/>
      <c r="BP317" s="226"/>
      <c r="BQ317" s="226"/>
      <c r="BR317" s="226"/>
      <c r="BS317" s="226"/>
      <c r="BT317" s="226"/>
      <c r="BU317" s="226"/>
      <c r="BV317" s="226"/>
      <c r="BW317" s="226"/>
      <c r="BX317" s="226"/>
      <c r="BY317" s="226"/>
      <c r="BZ317" s="226"/>
      <c r="CA317" s="226"/>
      <c r="CB317" s="226"/>
      <c r="CC317" s="235"/>
    </row>
    <row r="318" spans="1:81" s="233" customFormat="1" ht="15.75" customHeight="1">
      <c r="A318" s="539"/>
      <c r="B318" s="535"/>
      <c r="C318" s="291">
        <v>2020</v>
      </c>
      <c r="D318" s="247">
        <f t="shared" si="143"/>
        <v>6.1999999999999998E-3</v>
      </c>
      <c r="E318" s="256">
        <v>6.1999999999999998E-3</v>
      </c>
      <c r="F318" s="256">
        <v>0</v>
      </c>
      <c r="G318" s="256">
        <v>0</v>
      </c>
      <c r="H318" s="251">
        <v>0</v>
      </c>
      <c r="I318" s="251">
        <v>0</v>
      </c>
      <c r="J318" s="240"/>
      <c r="L318" s="241"/>
      <c r="M318" s="242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  <c r="AE318" s="226"/>
      <c r="AF318" s="226"/>
      <c r="AG318" s="226"/>
      <c r="AH318" s="226"/>
      <c r="AI318" s="226"/>
      <c r="AJ318" s="226"/>
      <c r="AK318" s="226"/>
      <c r="AL318" s="226"/>
      <c r="AM318" s="226"/>
      <c r="AN318" s="226"/>
      <c r="AO318" s="226"/>
      <c r="AP318" s="226"/>
      <c r="AQ318" s="226"/>
      <c r="AR318" s="226"/>
      <c r="AS318" s="226"/>
      <c r="AT318" s="226"/>
      <c r="AU318" s="226"/>
      <c r="AV318" s="226"/>
      <c r="AW318" s="226"/>
      <c r="AX318" s="226"/>
      <c r="AY318" s="226"/>
      <c r="AZ318" s="226"/>
      <c r="BA318" s="226"/>
      <c r="BB318" s="226"/>
      <c r="BC318" s="226"/>
      <c r="BD318" s="226"/>
      <c r="BE318" s="226"/>
      <c r="BF318" s="226"/>
      <c r="BG318" s="226"/>
      <c r="BH318" s="226"/>
      <c r="BI318" s="226"/>
      <c r="BJ318" s="226"/>
      <c r="BK318" s="226"/>
      <c r="BL318" s="226"/>
      <c r="BM318" s="226"/>
      <c r="BN318" s="226"/>
      <c r="BO318" s="226"/>
      <c r="BP318" s="226"/>
      <c r="BQ318" s="226"/>
      <c r="BR318" s="226"/>
      <c r="BS318" s="226"/>
      <c r="BT318" s="226"/>
      <c r="BU318" s="226"/>
      <c r="BV318" s="226"/>
      <c r="BW318" s="226"/>
      <c r="BX318" s="226"/>
      <c r="BY318" s="226"/>
      <c r="BZ318" s="226"/>
      <c r="CA318" s="226"/>
      <c r="CB318" s="226"/>
      <c r="CC318" s="235"/>
    </row>
    <row r="319" spans="1:81" s="233" customFormat="1">
      <c r="A319" s="536" t="s">
        <v>365</v>
      </c>
      <c r="B319" s="631" t="s">
        <v>885</v>
      </c>
      <c r="C319" s="238" t="s">
        <v>19</v>
      </c>
      <c r="D319" s="249">
        <f>D320+D321+D322+D323+D324</f>
        <v>8.8100000000000012E-2</v>
      </c>
      <c r="E319" s="249">
        <f t="shared" ref="E319:I319" si="144">E320+E321+E322+E323+E324</f>
        <v>8.8100000000000012E-2</v>
      </c>
      <c r="F319" s="249">
        <f t="shared" si="144"/>
        <v>0</v>
      </c>
      <c r="G319" s="249">
        <f t="shared" si="144"/>
        <v>0</v>
      </c>
      <c r="H319" s="249">
        <f t="shared" si="144"/>
        <v>0</v>
      </c>
      <c r="I319" s="249">
        <f t="shared" si="144"/>
        <v>0</v>
      </c>
      <c r="J319" s="240">
        <f t="shared" si="140"/>
        <v>8.8100000000000012E-2</v>
      </c>
      <c r="L319" s="241">
        <f t="shared" si="117"/>
        <v>8.8100000000000012E-2</v>
      </c>
      <c r="M319" s="242">
        <f t="shared" si="118"/>
        <v>8.8100000000000012E-2</v>
      </c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  <c r="AC319" s="226"/>
      <c r="AD319" s="226"/>
      <c r="AE319" s="226"/>
      <c r="AF319" s="226"/>
      <c r="AG319" s="226"/>
      <c r="AH319" s="226"/>
      <c r="AI319" s="226"/>
      <c r="AJ319" s="226"/>
      <c r="AK319" s="226"/>
      <c r="AL319" s="226"/>
      <c r="AM319" s="226"/>
      <c r="AN319" s="226"/>
      <c r="AO319" s="226"/>
      <c r="AP319" s="226"/>
      <c r="AQ319" s="226"/>
      <c r="AR319" s="226"/>
      <c r="AS319" s="226"/>
      <c r="AT319" s="226"/>
      <c r="AU319" s="226"/>
      <c r="AV319" s="226"/>
      <c r="AW319" s="226"/>
      <c r="AX319" s="226"/>
      <c r="AY319" s="226"/>
      <c r="AZ319" s="226"/>
      <c r="BA319" s="226"/>
      <c r="BB319" s="226"/>
      <c r="BC319" s="226"/>
      <c r="BD319" s="226"/>
      <c r="BE319" s="226"/>
      <c r="BF319" s="226"/>
      <c r="BG319" s="226"/>
      <c r="BH319" s="226"/>
      <c r="BI319" s="226"/>
      <c r="BJ319" s="226"/>
      <c r="BK319" s="226"/>
      <c r="BL319" s="226"/>
      <c r="BM319" s="226"/>
      <c r="BN319" s="226"/>
      <c r="BO319" s="226"/>
      <c r="BP319" s="226"/>
      <c r="BQ319" s="226"/>
      <c r="BR319" s="226"/>
      <c r="BS319" s="226"/>
      <c r="BT319" s="226"/>
      <c r="BU319" s="226"/>
      <c r="BV319" s="226"/>
      <c r="BW319" s="226"/>
      <c r="BX319" s="226"/>
      <c r="BY319" s="226"/>
      <c r="BZ319" s="226"/>
      <c r="CA319" s="226"/>
      <c r="CB319" s="226"/>
      <c r="CC319" s="235"/>
    </row>
    <row r="320" spans="1:81" s="233" customFormat="1">
      <c r="A320" s="537"/>
      <c r="B320" s="632"/>
      <c r="C320" s="236">
        <v>2016</v>
      </c>
      <c r="D320" s="247">
        <f>E320+F320+G320+H320+I320</f>
        <v>1.61E-2</v>
      </c>
      <c r="E320" s="256">
        <v>1.61E-2</v>
      </c>
      <c r="F320" s="256">
        <v>0</v>
      </c>
      <c r="G320" s="256">
        <v>0</v>
      </c>
      <c r="H320" s="251">
        <v>0</v>
      </c>
      <c r="I320" s="251">
        <v>0</v>
      </c>
      <c r="J320" s="240">
        <f t="shared" si="140"/>
        <v>1.61E-2</v>
      </c>
      <c r="L320" s="241">
        <f t="shared" si="117"/>
        <v>1.61E-2</v>
      </c>
      <c r="M320" s="242">
        <f t="shared" si="118"/>
        <v>1.61E-2</v>
      </c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  <c r="Z320" s="226"/>
      <c r="AA320" s="226"/>
      <c r="AB320" s="226"/>
      <c r="AC320" s="226"/>
      <c r="AD320" s="226"/>
      <c r="AE320" s="226"/>
      <c r="AF320" s="226"/>
      <c r="AG320" s="226"/>
      <c r="AH320" s="226"/>
      <c r="AI320" s="226"/>
      <c r="AJ320" s="226"/>
      <c r="AK320" s="226"/>
      <c r="AL320" s="226"/>
      <c r="AM320" s="226"/>
      <c r="AN320" s="226"/>
      <c r="AO320" s="226"/>
      <c r="AP320" s="226"/>
      <c r="AQ320" s="226"/>
      <c r="AR320" s="226"/>
      <c r="AS320" s="226"/>
      <c r="AT320" s="226"/>
      <c r="AU320" s="226"/>
      <c r="AV320" s="226"/>
      <c r="AW320" s="226"/>
      <c r="AX320" s="226"/>
      <c r="AY320" s="226"/>
      <c r="AZ320" s="226"/>
      <c r="BA320" s="226"/>
      <c r="BB320" s="226"/>
      <c r="BC320" s="226"/>
      <c r="BD320" s="226"/>
      <c r="BE320" s="226"/>
      <c r="BF320" s="226"/>
      <c r="BG320" s="226"/>
      <c r="BH320" s="226"/>
      <c r="BI320" s="226"/>
      <c r="BJ320" s="226"/>
      <c r="BK320" s="226"/>
      <c r="BL320" s="226"/>
      <c r="BM320" s="226"/>
      <c r="BN320" s="226"/>
      <c r="BO320" s="226"/>
      <c r="BP320" s="226"/>
      <c r="BQ320" s="226"/>
      <c r="BR320" s="226"/>
      <c r="BS320" s="226"/>
      <c r="BT320" s="226"/>
      <c r="BU320" s="226"/>
      <c r="BV320" s="226"/>
      <c r="BW320" s="226"/>
      <c r="BX320" s="226"/>
      <c r="BY320" s="226"/>
      <c r="BZ320" s="226"/>
      <c r="CA320" s="226"/>
      <c r="CB320" s="226"/>
      <c r="CC320" s="235"/>
    </row>
    <row r="321" spans="1:81" s="233" customFormat="1">
      <c r="A321" s="537"/>
      <c r="B321" s="632"/>
      <c r="C321" s="236">
        <v>2017</v>
      </c>
      <c r="D321" s="247">
        <f>E321+F321+G321+H321+I321</f>
        <v>1.7000000000000001E-2</v>
      </c>
      <c r="E321" s="256">
        <f>17/1000</f>
        <v>1.7000000000000001E-2</v>
      </c>
      <c r="F321" s="256">
        <v>0</v>
      </c>
      <c r="G321" s="256">
        <v>0</v>
      </c>
      <c r="H321" s="251">
        <v>0</v>
      </c>
      <c r="I321" s="251">
        <v>0</v>
      </c>
      <c r="J321" s="240">
        <f t="shared" si="140"/>
        <v>1.7000000000000001E-2</v>
      </c>
      <c r="L321" s="241">
        <f t="shared" si="117"/>
        <v>1.7000000000000001E-2</v>
      </c>
      <c r="M321" s="242">
        <f t="shared" si="118"/>
        <v>1.7000000000000001E-2</v>
      </c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  <c r="AC321" s="226"/>
      <c r="AD321" s="226"/>
      <c r="AE321" s="226"/>
      <c r="AF321" s="226"/>
      <c r="AG321" s="226"/>
      <c r="AH321" s="226"/>
      <c r="AI321" s="226"/>
      <c r="AJ321" s="226"/>
      <c r="AK321" s="226"/>
      <c r="AL321" s="226"/>
      <c r="AM321" s="226"/>
      <c r="AN321" s="226"/>
      <c r="AO321" s="226"/>
      <c r="AP321" s="226"/>
      <c r="AQ321" s="226"/>
      <c r="AR321" s="226"/>
      <c r="AS321" s="226"/>
      <c r="AT321" s="226"/>
      <c r="AU321" s="226"/>
      <c r="AV321" s="226"/>
      <c r="AW321" s="226"/>
      <c r="AX321" s="226"/>
      <c r="AY321" s="226"/>
      <c r="AZ321" s="226"/>
      <c r="BA321" s="226"/>
      <c r="BB321" s="226"/>
      <c r="BC321" s="226"/>
      <c r="BD321" s="226"/>
      <c r="BE321" s="226"/>
      <c r="BF321" s="226"/>
      <c r="BG321" s="226"/>
      <c r="BH321" s="226"/>
      <c r="BI321" s="226"/>
      <c r="BJ321" s="226"/>
      <c r="BK321" s="226"/>
      <c r="BL321" s="226"/>
      <c r="BM321" s="226"/>
      <c r="BN321" s="226"/>
      <c r="BO321" s="226"/>
      <c r="BP321" s="226"/>
      <c r="BQ321" s="226"/>
      <c r="BR321" s="226"/>
      <c r="BS321" s="226"/>
      <c r="BT321" s="226"/>
      <c r="BU321" s="226"/>
      <c r="BV321" s="226"/>
      <c r="BW321" s="226"/>
      <c r="BX321" s="226"/>
      <c r="BY321" s="226"/>
      <c r="BZ321" s="226"/>
      <c r="CA321" s="226"/>
      <c r="CB321" s="226"/>
      <c r="CC321" s="235"/>
    </row>
    <row r="322" spans="1:81" s="233" customFormat="1">
      <c r="A322" s="538"/>
      <c r="B322" s="581"/>
      <c r="C322" s="291">
        <v>2018</v>
      </c>
      <c r="D322" s="247">
        <f t="shared" ref="D322:D324" si="145">E322+F322+G322+H322+I322</f>
        <v>1.78E-2</v>
      </c>
      <c r="E322" s="256">
        <v>1.78E-2</v>
      </c>
      <c r="F322" s="256">
        <v>0</v>
      </c>
      <c r="G322" s="256">
        <v>0</v>
      </c>
      <c r="H322" s="251">
        <v>0</v>
      </c>
      <c r="I322" s="251">
        <v>0</v>
      </c>
      <c r="J322" s="240"/>
      <c r="L322" s="241"/>
      <c r="M322" s="242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  <c r="AC322" s="226"/>
      <c r="AD322" s="226"/>
      <c r="AE322" s="226"/>
      <c r="AF322" s="226"/>
      <c r="AG322" s="226"/>
      <c r="AH322" s="226"/>
      <c r="AI322" s="226"/>
      <c r="AJ322" s="226"/>
      <c r="AK322" s="226"/>
      <c r="AL322" s="226"/>
      <c r="AM322" s="226"/>
      <c r="AN322" s="226"/>
      <c r="AO322" s="226"/>
      <c r="AP322" s="226"/>
      <c r="AQ322" s="226"/>
      <c r="AR322" s="226"/>
      <c r="AS322" s="226"/>
      <c r="AT322" s="226"/>
      <c r="AU322" s="226"/>
      <c r="AV322" s="226"/>
      <c r="AW322" s="226"/>
      <c r="AX322" s="226"/>
      <c r="AY322" s="226"/>
      <c r="AZ322" s="226"/>
      <c r="BA322" s="226"/>
      <c r="BB322" s="226"/>
      <c r="BC322" s="226"/>
      <c r="BD322" s="226"/>
      <c r="BE322" s="226"/>
      <c r="BF322" s="226"/>
      <c r="BG322" s="226"/>
      <c r="BH322" s="226"/>
      <c r="BI322" s="226"/>
      <c r="BJ322" s="226"/>
      <c r="BK322" s="226"/>
      <c r="BL322" s="226"/>
      <c r="BM322" s="226"/>
      <c r="BN322" s="226"/>
      <c r="BO322" s="226"/>
      <c r="BP322" s="226"/>
      <c r="BQ322" s="226"/>
      <c r="BR322" s="226"/>
      <c r="BS322" s="226"/>
      <c r="BT322" s="226"/>
      <c r="BU322" s="226"/>
      <c r="BV322" s="226"/>
      <c r="BW322" s="226"/>
      <c r="BX322" s="226"/>
      <c r="BY322" s="226"/>
      <c r="BZ322" s="226"/>
      <c r="CA322" s="226"/>
      <c r="CB322" s="226"/>
      <c r="CC322" s="235"/>
    </row>
    <row r="323" spans="1:81" s="233" customFormat="1">
      <c r="A323" s="538"/>
      <c r="B323" s="581"/>
      <c r="C323" s="291">
        <v>2019</v>
      </c>
      <c r="D323" s="247">
        <f t="shared" si="145"/>
        <v>1.8599999999999998E-2</v>
      </c>
      <c r="E323" s="256">
        <v>1.8599999999999998E-2</v>
      </c>
      <c r="F323" s="256">
        <v>0</v>
      </c>
      <c r="G323" s="256">
        <v>0</v>
      </c>
      <c r="H323" s="251">
        <v>0</v>
      </c>
      <c r="I323" s="251">
        <v>0</v>
      </c>
      <c r="J323" s="240"/>
      <c r="L323" s="241"/>
      <c r="M323" s="242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  <c r="Z323" s="226"/>
      <c r="AA323" s="226"/>
      <c r="AB323" s="226"/>
      <c r="AC323" s="226"/>
      <c r="AD323" s="226"/>
      <c r="AE323" s="226"/>
      <c r="AF323" s="226"/>
      <c r="AG323" s="226"/>
      <c r="AH323" s="226"/>
      <c r="AI323" s="226"/>
      <c r="AJ323" s="226"/>
      <c r="AK323" s="226"/>
      <c r="AL323" s="226"/>
      <c r="AM323" s="226"/>
      <c r="AN323" s="226"/>
      <c r="AO323" s="226"/>
      <c r="AP323" s="226"/>
      <c r="AQ323" s="226"/>
      <c r="AR323" s="226"/>
      <c r="AS323" s="226"/>
      <c r="AT323" s="226"/>
      <c r="AU323" s="226"/>
      <c r="AV323" s="226"/>
      <c r="AW323" s="226"/>
      <c r="AX323" s="226"/>
      <c r="AY323" s="226"/>
      <c r="AZ323" s="226"/>
      <c r="BA323" s="226"/>
      <c r="BB323" s="226"/>
      <c r="BC323" s="226"/>
      <c r="BD323" s="226"/>
      <c r="BE323" s="226"/>
      <c r="BF323" s="226"/>
      <c r="BG323" s="226"/>
      <c r="BH323" s="226"/>
      <c r="BI323" s="226"/>
      <c r="BJ323" s="226"/>
      <c r="BK323" s="226"/>
      <c r="BL323" s="226"/>
      <c r="BM323" s="226"/>
      <c r="BN323" s="226"/>
      <c r="BO323" s="226"/>
      <c r="BP323" s="226"/>
      <c r="BQ323" s="226"/>
      <c r="BR323" s="226"/>
      <c r="BS323" s="226"/>
      <c r="BT323" s="226"/>
      <c r="BU323" s="226"/>
      <c r="BV323" s="226"/>
      <c r="BW323" s="226"/>
      <c r="BX323" s="226"/>
      <c r="BY323" s="226"/>
      <c r="BZ323" s="226"/>
      <c r="CA323" s="226"/>
      <c r="CB323" s="226"/>
      <c r="CC323" s="235"/>
    </row>
    <row r="324" spans="1:81" s="233" customFormat="1">
      <c r="A324" s="539"/>
      <c r="B324" s="582"/>
      <c r="C324" s="291">
        <v>2020</v>
      </c>
      <c r="D324" s="247">
        <f t="shared" si="145"/>
        <v>1.8599999999999998E-2</v>
      </c>
      <c r="E324" s="256">
        <v>1.8599999999999998E-2</v>
      </c>
      <c r="F324" s="256">
        <v>0</v>
      </c>
      <c r="G324" s="256">
        <v>0</v>
      </c>
      <c r="H324" s="251">
        <v>0</v>
      </c>
      <c r="I324" s="251">
        <v>0</v>
      </c>
      <c r="J324" s="240"/>
      <c r="L324" s="241"/>
      <c r="M324" s="242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  <c r="AC324" s="226"/>
      <c r="AD324" s="226"/>
      <c r="AE324" s="226"/>
      <c r="AF324" s="226"/>
      <c r="AG324" s="226"/>
      <c r="AH324" s="226"/>
      <c r="AI324" s="226"/>
      <c r="AJ324" s="226"/>
      <c r="AK324" s="226"/>
      <c r="AL324" s="226"/>
      <c r="AM324" s="226"/>
      <c r="AN324" s="226"/>
      <c r="AO324" s="226"/>
      <c r="AP324" s="226"/>
      <c r="AQ324" s="226"/>
      <c r="AR324" s="226"/>
      <c r="AS324" s="226"/>
      <c r="AT324" s="226"/>
      <c r="AU324" s="226"/>
      <c r="AV324" s="226"/>
      <c r="AW324" s="226"/>
      <c r="AX324" s="226"/>
      <c r="AY324" s="226"/>
      <c r="AZ324" s="226"/>
      <c r="BA324" s="226"/>
      <c r="BB324" s="226"/>
      <c r="BC324" s="226"/>
      <c r="BD324" s="226"/>
      <c r="BE324" s="226"/>
      <c r="BF324" s="226"/>
      <c r="BG324" s="226"/>
      <c r="BH324" s="226"/>
      <c r="BI324" s="226"/>
      <c r="BJ324" s="226"/>
      <c r="BK324" s="226"/>
      <c r="BL324" s="226"/>
      <c r="BM324" s="226"/>
      <c r="BN324" s="226"/>
      <c r="BO324" s="226"/>
      <c r="BP324" s="226"/>
      <c r="BQ324" s="226"/>
      <c r="BR324" s="226"/>
      <c r="BS324" s="226"/>
      <c r="BT324" s="226"/>
      <c r="BU324" s="226"/>
      <c r="BV324" s="226"/>
      <c r="BW324" s="226"/>
      <c r="BX324" s="226"/>
      <c r="BY324" s="226"/>
      <c r="BZ324" s="226"/>
      <c r="CA324" s="226"/>
      <c r="CB324" s="226"/>
      <c r="CC324" s="235"/>
    </row>
    <row r="325" spans="1:81" s="233" customFormat="1" ht="15.75" customHeight="1">
      <c r="A325" s="536" t="s">
        <v>367</v>
      </c>
      <c r="B325" s="631" t="s">
        <v>886</v>
      </c>
      <c r="C325" s="238" t="s">
        <v>19</v>
      </c>
      <c r="D325" s="249">
        <f>D326+D327+D328+D329+D330</f>
        <v>2.1299999999999999E-2</v>
      </c>
      <c r="E325" s="249">
        <f t="shared" ref="E325:I325" si="146">E326+E327+E328+E329+E330</f>
        <v>2.1299999999999999E-2</v>
      </c>
      <c r="F325" s="249">
        <f t="shared" si="146"/>
        <v>0</v>
      </c>
      <c r="G325" s="249">
        <f t="shared" si="146"/>
        <v>0</v>
      </c>
      <c r="H325" s="249">
        <f t="shared" si="146"/>
        <v>0</v>
      </c>
      <c r="I325" s="249">
        <f t="shared" si="146"/>
        <v>0</v>
      </c>
      <c r="J325" s="240">
        <f t="shared" si="140"/>
        <v>2.1299999999999999E-2</v>
      </c>
      <c r="L325" s="241">
        <f t="shared" si="117"/>
        <v>2.1299999999999999E-2</v>
      </c>
      <c r="M325" s="242">
        <f t="shared" si="118"/>
        <v>2.1299999999999999E-2</v>
      </c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  <c r="AC325" s="226"/>
      <c r="AD325" s="226"/>
      <c r="AE325" s="226"/>
      <c r="AF325" s="226"/>
      <c r="AG325" s="226"/>
      <c r="AH325" s="226"/>
      <c r="AI325" s="226"/>
      <c r="AJ325" s="226"/>
      <c r="AK325" s="226"/>
      <c r="AL325" s="226"/>
      <c r="AM325" s="226"/>
      <c r="AN325" s="226"/>
      <c r="AO325" s="226"/>
      <c r="AP325" s="226"/>
      <c r="AQ325" s="226"/>
      <c r="AR325" s="226"/>
      <c r="AS325" s="226"/>
      <c r="AT325" s="226"/>
      <c r="AU325" s="226"/>
      <c r="AV325" s="226"/>
      <c r="AW325" s="226"/>
      <c r="AX325" s="226"/>
      <c r="AY325" s="226"/>
      <c r="AZ325" s="226"/>
      <c r="BA325" s="226"/>
      <c r="BB325" s="226"/>
      <c r="BC325" s="226"/>
      <c r="BD325" s="226"/>
      <c r="BE325" s="226"/>
      <c r="BF325" s="226"/>
      <c r="BG325" s="226"/>
      <c r="BH325" s="226"/>
      <c r="BI325" s="226"/>
      <c r="BJ325" s="226"/>
      <c r="BK325" s="226"/>
      <c r="BL325" s="226"/>
      <c r="BM325" s="226"/>
      <c r="BN325" s="226"/>
      <c r="BO325" s="226"/>
      <c r="BP325" s="226"/>
      <c r="BQ325" s="226"/>
      <c r="BR325" s="226"/>
      <c r="BS325" s="226"/>
      <c r="BT325" s="226"/>
      <c r="BU325" s="226"/>
      <c r="BV325" s="226"/>
      <c r="BW325" s="226"/>
      <c r="BX325" s="226"/>
      <c r="BY325" s="226"/>
      <c r="BZ325" s="226"/>
      <c r="CA325" s="226"/>
      <c r="CB325" s="226"/>
      <c r="CC325" s="235"/>
    </row>
    <row r="326" spans="1:81" s="233" customFormat="1">
      <c r="A326" s="537"/>
      <c r="B326" s="632"/>
      <c r="C326" s="236">
        <v>2016</v>
      </c>
      <c r="D326" s="247">
        <f>E326+F326+G326+H326+I326</f>
        <v>3.8999999999999998E-3</v>
      </c>
      <c r="E326" s="256">
        <v>3.8999999999999998E-3</v>
      </c>
      <c r="F326" s="256">
        <v>0</v>
      </c>
      <c r="G326" s="256">
        <v>0</v>
      </c>
      <c r="H326" s="251">
        <v>0</v>
      </c>
      <c r="I326" s="251">
        <v>0</v>
      </c>
      <c r="J326" s="240">
        <f t="shared" si="140"/>
        <v>3.8999999999999998E-3</v>
      </c>
      <c r="L326" s="241">
        <f t="shared" si="117"/>
        <v>3.8999999999999998E-3</v>
      </c>
      <c r="M326" s="242">
        <f t="shared" si="118"/>
        <v>3.8999999999999998E-3</v>
      </c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  <c r="AC326" s="226"/>
      <c r="AD326" s="226"/>
      <c r="AE326" s="226"/>
      <c r="AF326" s="226"/>
      <c r="AG326" s="226"/>
      <c r="AH326" s="226"/>
      <c r="AI326" s="226"/>
      <c r="AJ326" s="226"/>
      <c r="AK326" s="226"/>
      <c r="AL326" s="226"/>
      <c r="AM326" s="226"/>
      <c r="AN326" s="226"/>
      <c r="AO326" s="226"/>
      <c r="AP326" s="226"/>
      <c r="AQ326" s="226"/>
      <c r="AR326" s="226"/>
      <c r="AS326" s="226"/>
      <c r="AT326" s="226"/>
      <c r="AU326" s="226"/>
      <c r="AV326" s="226"/>
      <c r="AW326" s="226"/>
      <c r="AX326" s="226"/>
      <c r="AY326" s="226"/>
      <c r="AZ326" s="226"/>
      <c r="BA326" s="226"/>
      <c r="BB326" s="226"/>
      <c r="BC326" s="226"/>
      <c r="BD326" s="226"/>
      <c r="BE326" s="226"/>
      <c r="BF326" s="226"/>
      <c r="BG326" s="226"/>
      <c r="BH326" s="226"/>
      <c r="BI326" s="226"/>
      <c r="BJ326" s="226"/>
      <c r="BK326" s="226"/>
      <c r="BL326" s="226"/>
      <c r="BM326" s="226"/>
      <c r="BN326" s="226"/>
      <c r="BO326" s="226"/>
      <c r="BP326" s="226"/>
      <c r="BQ326" s="226"/>
      <c r="BR326" s="226"/>
      <c r="BS326" s="226"/>
      <c r="BT326" s="226"/>
      <c r="BU326" s="226"/>
      <c r="BV326" s="226"/>
      <c r="BW326" s="226"/>
      <c r="BX326" s="226"/>
      <c r="BY326" s="226"/>
      <c r="BZ326" s="226"/>
      <c r="CA326" s="226"/>
      <c r="CB326" s="226"/>
      <c r="CC326" s="235"/>
    </row>
    <row r="327" spans="1:81" s="233" customFormat="1">
      <c r="A327" s="537"/>
      <c r="B327" s="632"/>
      <c r="C327" s="236">
        <v>2017</v>
      </c>
      <c r="D327" s="247">
        <f>E327+F327+G327+H327+I327</f>
        <v>4.0999999999999995E-3</v>
      </c>
      <c r="E327" s="256">
        <f>4.1/1000</f>
        <v>4.0999999999999995E-3</v>
      </c>
      <c r="F327" s="256">
        <v>0</v>
      </c>
      <c r="G327" s="256">
        <v>0</v>
      </c>
      <c r="H327" s="251">
        <v>0</v>
      </c>
      <c r="I327" s="251">
        <v>0</v>
      </c>
      <c r="J327" s="240">
        <f t="shared" si="140"/>
        <v>4.0999999999999995E-3</v>
      </c>
      <c r="L327" s="241">
        <f t="shared" si="117"/>
        <v>4.0999999999999995E-3</v>
      </c>
      <c r="M327" s="242">
        <f t="shared" si="118"/>
        <v>4.0999999999999995E-3</v>
      </c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  <c r="AE327" s="226"/>
      <c r="AF327" s="226"/>
      <c r="AG327" s="226"/>
      <c r="AH327" s="226"/>
      <c r="AI327" s="226"/>
      <c r="AJ327" s="226"/>
      <c r="AK327" s="226"/>
      <c r="AL327" s="226"/>
      <c r="AM327" s="226"/>
      <c r="AN327" s="226"/>
      <c r="AO327" s="226"/>
      <c r="AP327" s="226"/>
      <c r="AQ327" s="226"/>
      <c r="AR327" s="226"/>
      <c r="AS327" s="226"/>
      <c r="AT327" s="226"/>
      <c r="AU327" s="226"/>
      <c r="AV327" s="226"/>
      <c r="AW327" s="226"/>
      <c r="AX327" s="226"/>
      <c r="AY327" s="226"/>
      <c r="AZ327" s="226"/>
      <c r="BA327" s="226"/>
      <c r="BB327" s="226"/>
      <c r="BC327" s="226"/>
      <c r="BD327" s="226"/>
      <c r="BE327" s="226"/>
      <c r="BF327" s="226"/>
      <c r="BG327" s="226"/>
      <c r="BH327" s="226"/>
      <c r="BI327" s="226"/>
      <c r="BJ327" s="226"/>
      <c r="BK327" s="226"/>
      <c r="BL327" s="226"/>
      <c r="BM327" s="226"/>
      <c r="BN327" s="226"/>
      <c r="BO327" s="226"/>
      <c r="BP327" s="226"/>
      <c r="BQ327" s="226"/>
      <c r="BR327" s="226"/>
      <c r="BS327" s="226"/>
      <c r="BT327" s="226"/>
      <c r="BU327" s="226"/>
      <c r="BV327" s="226"/>
      <c r="BW327" s="226"/>
      <c r="BX327" s="226"/>
      <c r="BY327" s="226"/>
      <c r="BZ327" s="226"/>
      <c r="CA327" s="226"/>
      <c r="CB327" s="226"/>
      <c r="CC327" s="235"/>
    </row>
    <row r="328" spans="1:81" s="233" customFormat="1">
      <c r="A328" s="538"/>
      <c r="B328" s="581"/>
      <c r="C328" s="291">
        <v>2018</v>
      </c>
      <c r="D328" s="247">
        <f t="shared" ref="D328:D330" si="147">E328+F328+G328+H328+I328</f>
        <v>4.3E-3</v>
      </c>
      <c r="E328" s="256">
        <v>4.3E-3</v>
      </c>
      <c r="F328" s="256">
        <v>0</v>
      </c>
      <c r="G328" s="256">
        <v>0</v>
      </c>
      <c r="H328" s="251">
        <v>0</v>
      </c>
      <c r="I328" s="251">
        <v>0</v>
      </c>
      <c r="J328" s="240"/>
      <c r="L328" s="241"/>
      <c r="M328" s="242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  <c r="AE328" s="226"/>
      <c r="AF328" s="226"/>
      <c r="AG328" s="226"/>
      <c r="AH328" s="226"/>
      <c r="AI328" s="226"/>
      <c r="AJ328" s="226"/>
      <c r="AK328" s="226"/>
      <c r="AL328" s="226"/>
      <c r="AM328" s="226"/>
      <c r="AN328" s="226"/>
      <c r="AO328" s="226"/>
      <c r="AP328" s="226"/>
      <c r="AQ328" s="226"/>
      <c r="AR328" s="226"/>
      <c r="AS328" s="226"/>
      <c r="AT328" s="226"/>
      <c r="AU328" s="226"/>
      <c r="AV328" s="226"/>
      <c r="AW328" s="226"/>
      <c r="AX328" s="226"/>
      <c r="AY328" s="226"/>
      <c r="AZ328" s="226"/>
      <c r="BA328" s="226"/>
      <c r="BB328" s="226"/>
      <c r="BC328" s="226"/>
      <c r="BD328" s="226"/>
      <c r="BE328" s="226"/>
      <c r="BF328" s="226"/>
      <c r="BG328" s="226"/>
      <c r="BH328" s="226"/>
      <c r="BI328" s="226"/>
      <c r="BJ328" s="226"/>
      <c r="BK328" s="226"/>
      <c r="BL328" s="226"/>
      <c r="BM328" s="226"/>
      <c r="BN328" s="226"/>
      <c r="BO328" s="226"/>
      <c r="BP328" s="226"/>
      <c r="BQ328" s="226"/>
      <c r="BR328" s="226"/>
      <c r="BS328" s="226"/>
      <c r="BT328" s="226"/>
      <c r="BU328" s="226"/>
      <c r="BV328" s="226"/>
      <c r="BW328" s="226"/>
      <c r="BX328" s="226"/>
      <c r="BY328" s="226"/>
      <c r="BZ328" s="226"/>
      <c r="CA328" s="226"/>
      <c r="CB328" s="226"/>
      <c r="CC328" s="235"/>
    </row>
    <row r="329" spans="1:81" s="233" customFormat="1">
      <c r="A329" s="538"/>
      <c r="B329" s="581"/>
      <c r="C329" s="291">
        <v>2019</v>
      </c>
      <c r="D329" s="247">
        <f t="shared" si="147"/>
        <v>4.4999999999999997E-3</v>
      </c>
      <c r="E329" s="256">
        <v>4.4999999999999997E-3</v>
      </c>
      <c r="F329" s="256">
        <v>0</v>
      </c>
      <c r="G329" s="256">
        <v>0</v>
      </c>
      <c r="H329" s="251">
        <v>0</v>
      </c>
      <c r="I329" s="251">
        <v>0</v>
      </c>
      <c r="J329" s="240"/>
      <c r="L329" s="241"/>
      <c r="M329" s="242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  <c r="AE329" s="226"/>
      <c r="AF329" s="226"/>
      <c r="AG329" s="226"/>
      <c r="AH329" s="226"/>
      <c r="AI329" s="226"/>
      <c r="AJ329" s="226"/>
      <c r="AK329" s="226"/>
      <c r="AL329" s="226"/>
      <c r="AM329" s="226"/>
      <c r="AN329" s="226"/>
      <c r="AO329" s="226"/>
      <c r="AP329" s="226"/>
      <c r="AQ329" s="226"/>
      <c r="AR329" s="226"/>
      <c r="AS329" s="226"/>
      <c r="AT329" s="226"/>
      <c r="AU329" s="226"/>
      <c r="AV329" s="226"/>
      <c r="AW329" s="226"/>
      <c r="AX329" s="226"/>
      <c r="AY329" s="226"/>
      <c r="AZ329" s="226"/>
      <c r="BA329" s="226"/>
      <c r="BB329" s="226"/>
      <c r="BC329" s="226"/>
      <c r="BD329" s="226"/>
      <c r="BE329" s="226"/>
      <c r="BF329" s="226"/>
      <c r="BG329" s="226"/>
      <c r="BH329" s="226"/>
      <c r="BI329" s="226"/>
      <c r="BJ329" s="226"/>
      <c r="BK329" s="226"/>
      <c r="BL329" s="226"/>
      <c r="BM329" s="226"/>
      <c r="BN329" s="226"/>
      <c r="BO329" s="226"/>
      <c r="BP329" s="226"/>
      <c r="BQ329" s="226"/>
      <c r="BR329" s="226"/>
      <c r="BS329" s="226"/>
      <c r="BT329" s="226"/>
      <c r="BU329" s="226"/>
      <c r="BV329" s="226"/>
      <c r="BW329" s="226"/>
      <c r="BX329" s="226"/>
      <c r="BY329" s="226"/>
      <c r="BZ329" s="226"/>
      <c r="CA329" s="226"/>
      <c r="CB329" s="226"/>
      <c r="CC329" s="235"/>
    </row>
    <row r="330" spans="1:81" s="233" customFormat="1">
      <c r="A330" s="539"/>
      <c r="B330" s="582"/>
      <c r="C330" s="291">
        <v>2020</v>
      </c>
      <c r="D330" s="247">
        <f t="shared" si="147"/>
        <v>4.4999999999999997E-3</v>
      </c>
      <c r="E330" s="256">
        <v>4.4999999999999997E-3</v>
      </c>
      <c r="F330" s="256">
        <v>0</v>
      </c>
      <c r="G330" s="256">
        <v>0</v>
      </c>
      <c r="H330" s="251">
        <v>0</v>
      </c>
      <c r="I330" s="251">
        <v>0</v>
      </c>
      <c r="J330" s="240"/>
      <c r="L330" s="241"/>
      <c r="M330" s="242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  <c r="AE330" s="226"/>
      <c r="AF330" s="226"/>
      <c r="AG330" s="226"/>
      <c r="AH330" s="226"/>
      <c r="AI330" s="226"/>
      <c r="AJ330" s="226"/>
      <c r="AK330" s="226"/>
      <c r="AL330" s="226"/>
      <c r="AM330" s="226"/>
      <c r="AN330" s="226"/>
      <c r="AO330" s="226"/>
      <c r="AP330" s="226"/>
      <c r="AQ330" s="226"/>
      <c r="AR330" s="226"/>
      <c r="AS330" s="226"/>
      <c r="AT330" s="226"/>
      <c r="AU330" s="226"/>
      <c r="AV330" s="226"/>
      <c r="AW330" s="226"/>
      <c r="AX330" s="226"/>
      <c r="AY330" s="226"/>
      <c r="AZ330" s="226"/>
      <c r="BA330" s="226"/>
      <c r="BB330" s="226"/>
      <c r="BC330" s="226"/>
      <c r="BD330" s="226"/>
      <c r="BE330" s="226"/>
      <c r="BF330" s="226"/>
      <c r="BG330" s="226"/>
      <c r="BH330" s="226"/>
      <c r="BI330" s="226"/>
      <c r="BJ330" s="226"/>
      <c r="BK330" s="226"/>
      <c r="BL330" s="226"/>
      <c r="BM330" s="226"/>
      <c r="BN330" s="226"/>
      <c r="BO330" s="226"/>
      <c r="BP330" s="226"/>
      <c r="BQ330" s="226"/>
      <c r="BR330" s="226"/>
      <c r="BS330" s="226"/>
      <c r="BT330" s="226"/>
      <c r="BU330" s="226"/>
      <c r="BV330" s="226"/>
      <c r="BW330" s="226"/>
      <c r="BX330" s="226"/>
      <c r="BY330" s="226"/>
      <c r="BZ330" s="226"/>
      <c r="CA330" s="226"/>
      <c r="CB330" s="226"/>
      <c r="CC330" s="235"/>
    </row>
    <row r="331" spans="1:81" s="245" customFormat="1">
      <c r="A331" s="556" t="s">
        <v>369</v>
      </c>
      <c r="B331" s="624" t="s">
        <v>922</v>
      </c>
      <c r="C331" s="238" t="s">
        <v>19</v>
      </c>
      <c r="D331" s="248">
        <f>D332+D333+D334+D335+D336</f>
        <v>0.13490000000000002</v>
      </c>
      <c r="E331" s="248">
        <f t="shared" ref="E331:I331" si="148">E332+E333+E334+E335+E336</f>
        <v>0.13490000000000002</v>
      </c>
      <c r="F331" s="248">
        <f t="shared" si="148"/>
        <v>0</v>
      </c>
      <c r="G331" s="248">
        <f t="shared" si="148"/>
        <v>0</v>
      </c>
      <c r="H331" s="248">
        <f t="shared" si="148"/>
        <v>0</v>
      </c>
      <c r="I331" s="248">
        <f t="shared" si="148"/>
        <v>0</v>
      </c>
      <c r="J331" s="240">
        <f t="shared" si="140"/>
        <v>0.13490000000000002</v>
      </c>
      <c r="L331" s="241">
        <f t="shared" si="117"/>
        <v>0.13490000000000002</v>
      </c>
      <c r="M331" s="242">
        <f t="shared" si="118"/>
        <v>0.13490000000000002</v>
      </c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  <c r="Z331" s="243"/>
      <c r="AA331" s="243"/>
      <c r="AB331" s="243"/>
      <c r="AC331" s="243"/>
      <c r="AD331" s="243"/>
      <c r="AE331" s="243"/>
      <c r="AF331" s="243"/>
      <c r="AG331" s="243"/>
      <c r="AH331" s="243"/>
      <c r="AI331" s="243"/>
      <c r="AJ331" s="243"/>
      <c r="AK331" s="243"/>
      <c r="AL331" s="243"/>
      <c r="AM331" s="243"/>
      <c r="AN331" s="243"/>
      <c r="AO331" s="243"/>
      <c r="AP331" s="243"/>
      <c r="AQ331" s="243"/>
      <c r="AR331" s="243"/>
      <c r="AS331" s="243"/>
      <c r="AT331" s="243"/>
      <c r="AU331" s="243"/>
      <c r="AV331" s="243"/>
      <c r="AW331" s="243"/>
      <c r="AX331" s="243"/>
      <c r="AY331" s="243"/>
      <c r="AZ331" s="243"/>
      <c r="BA331" s="243"/>
      <c r="BB331" s="243"/>
      <c r="BC331" s="243"/>
      <c r="BD331" s="243"/>
      <c r="BE331" s="243"/>
      <c r="BF331" s="243"/>
      <c r="BG331" s="243"/>
      <c r="BH331" s="243"/>
      <c r="BI331" s="243"/>
      <c r="BJ331" s="243"/>
      <c r="BK331" s="243"/>
      <c r="BL331" s="243"/>
      <c r="BM331" s="243"/>
      <c r="BN331" s="243"/>
      <c r="BO331" s="243"/>
      <c r="BP331" s="243"/>
      <c r="BQ331" s="243"/>
      <c r="BR331" s="243"/>
      <c r="BS331" s="243"/>
      <c r="BT331" s="243"/>
      <c r="BU331" s="243"/>
      <c r="BV331" s="243"/>
      <c r="BW331" s="243"/>
      <c r="BX331" s="243"/>
      <c r="BY331" s="243"/>
      <c r="BZ331" s="243"/>
      <c r="CA331" s="243"/>
      <c r="CB331" s="243"/>
      <c r="CC331" s="244"/>
    </row>
    <row r="332" spans="1:81" s="245" customFormat="1">
      <c r="A332" s="557"/>
      <c r="B332" s="625"/>
      <c r="C332" s="238">
        <v>2016</v>
      </c>
      <c r="D332" s="239">
        <f>E332+F332+G332+H332+I332</f>
        <v>2.47E-2</v>
      </c>
      <c r="E332" s="258">
        <f t="shared" ref="E332:I333" si="149">E338+E344+E350+E356</f>
        <v>2.47E-2</v>
      </c>
      <c r="F332" s="258">
        <f t="shared" si="149"/>
        <v>0</v>
      </c>
      <c r="G332" s="258">
        <f t="shared" si="149"/>
        <v>0</v>
      </c>
      <c r="H332" s="258">
        <f t="shared" si="149"/>
        <v>0</v>
      </c>
      <c r="I332" s="258">
        <f t="shared" si="149"/>
        <v>0</v>
      </c>
      <c r="J332" s="240">
        <f t="shared" si="140"/>
        <v>2.47E-2</v>
      </c>
      <c r="L332" s="241">
        <f t="shared" si="117"/>
        <v>2.47E-2</v>
      </c>
      <c r="M332" s="242">
        <f t="shared" si="118"/>
        <v>2.47E-2</v>
      </c>
      <c r="N332" s="243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  <c r="Y332" s="243"/>
      <c r="Z332" s="243"/>
      <c r="AA332" s="243"/>
      <c r="AB332" s="243"/>
      <c r="AC332" s="243"/>
      <c r="AD332" s="243"/>
      <c r="AE332" s="243"/>
      <c r="AF332" s="243"/>
      <c r="AG332" s="243"/>
      <c r="AH332" s="243"/>
      <c r="AI332" s="243"/>
      <c r="AJ332" s="243"/>
      <c r="AK332" s="243"/>
      <c r="AL332" s="243"/>
      <c r="AM332" s="243"/>
      <c r="AN332" s="243"/>
      <c r="AO332" s="243"/>
      <c r="AP332" s="243"/>
      <c r="AQ332" s="243"/>
      <c r="AR332" s="243"/>
      <c r="AS332" s="243"/>
      <c r="AT332" s="243"/>
      <c r="AU332" s="243"/>
      <c r="AV332" s="243"/>
      <c r="AW332" s="243"/>
      <c r="AX332" s="243"/>
      <c r="AY332" s="243"/>
      <c r="AZ332" s="243"/>
      <c r="BA332" s="243"/>
      <c r="BB332" s="243"/>
      <c r="BC332" s="243"/>
      <c r="BD332" s="243"/>
      <c r="BE332" s="243"/>
      <c r="BF332" s="243"/>
      <c r="BG332" s="243"/>
      <c r="BH332" s="243"/>
      <c r="BI332" s="243"/>
      <c r="BJ332" s="243"/>
      <c r="BK332" s="243"/>
      <c r="BL332" s="243"/>
      <c r="BM332" s="243"/>
      <c r="BN332" s="243"/>
      <c r="BO332" s="243"/>
      <c r="BP332" s="243"/>
      <c r="BQ332" s="243"/>
      <c r="BR332" s="243"/>
      <c r="BS332" s="243"/>
      <c r="BT332" s="243"/>
      <c r="BU332" s="243"/>
      <c r="BV332" s="243"/>
      <c r="BW332" s="243"/>
      <c r="BX332" s="243"/>
      <c r="BY332" s="243"/>
      <c r="BZ332" s="243"/>
      <c r="CA332" s="243"/>
      <c r="CB332" s="243"/>
      <c r="CC332" s="244"/>
    </row>
    <row r="333" spans="1:81" s="245" customFormat="1">
      <c r="A333" s="557"/>
      <c r="B333" s="625"/>
      <c r="C333" s="238">
        <v>2017</v>
      </c>
      <c r="D333" s="239">
        <f>E333+F333+G333+H333+I333</f>
        <v>2.6100000000000002E-2</v>
      </c>
      <c r="E333" s="258">
        <f t="shared" si="149"/>
        <v>2.6100000000000002E-2</v>
      </c>
      <c r="F333" s="258">
        <f t="shared" si="149"/>
        <v>0</v>
      </c>
      <c r="G333" s="258">
        <f t="shared" si="149"/>
        <v>0</v>
      </c>
      <c r="H333" s="258">
        <f t="shared" si="149"/>
        <v>0</v>
      </c>
      <c r="I333" s="258">
        <f t="shared" si="149"/>
        <v>0</v>
      </c>
      <c r="J333" s="240">
        <f t="shared" si="140"/>
        <v>2.6100000000000002E-2</v>
      </c>
      <c r="L333" s="241">
        <f t="shared" si="117"/>
        <v>2.6100000000000002E-2</v>
      </c>
      <c r="M333" s="242">
        <f t="shared" si="118"/>
        <v>2.6100000000000002E-2</v>
      </c>
      <c r="N333" s="243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  <c r="Z333" s="243"/>
      <c r="AA333" s="243"/>
      <c r="AB333" s="243"/>
      <c r="AC333" s="243"/>
      <c r="AD333" s="243"/>
      <c r="AE333" s="243"/>
      <c r="AF333" s="243"/>
      <c r="AG333" s="243"/>
      <c r="AH333" s="243"/>
      <c r="AI333" s="243"/>
      <c r="AJ333" s="243"/>
      <c r="AK333" s="243"/>
      <c r="AL333" s="243"/>
      <c r="AM333" s="243"/>
      <c r="AN333" s="243"/>
      <c r="AO333" s="243"/>
      <c r="AP333" s="243"/>
      <c r="AQ333" s="243"/>
      <c r="AR333" s="243"/>
      <c r="AS333" s="243"/>
      <c r="AT333" s="243"/>
      <c r="AU333" s="243"/>
      <c r="AV333" s="243"/>
      <c r="AW333" s="243"/>
      <c r="AX333" s="243"/>
      <c r="AY333" s="243"/>
      <c r="AZ333" s="243"/>
      <c r="BA333" s="243"/>
      <c r="BB333" s="243"/>
      <c r="BC333" s="243"/>
      <c r="BD333" s="243"/>
      <c r="BE333" s="243"/>
      <c r="BF333" s="243"/>
      <c r="BG333" s="243"/>
      <c r="BH333" s="243"/>
      <c r="BI333" s="243"/>
      <c r="BJ333" s="243"/>
      <c r="BK333" s="243"/>
      <c r="BL333" s="243"/>
      <c r="BM333" s="243"/>
      <c r="BN333" s="243"/>
      <c r="BO333" s="243"/>
      <c r="BP333" s="243"/>
      <c r="BQ333" s="243"/>
      <c r="BR333" s="243"/>
      <c r="BS333" s="243"/>
      <c r="BT333" s="243"/>
      <c r="BU333" s="243"/>
      <c r="BV333" s="243"/>
      <c r="BW333" s="243"/>
      <c r="BX333" s="243"/>
      <c r="BY333" s="243"/>
      <c r="BZ333" s="243"/>
      <c r="CA333" s="243"/>
      <c r="CB333" s="243"/>
      <c r="CC333" s="244"/>
    </row>
    <row r="334" spans="1:81" s="245" customFormat="1">
      <c r="A334" s="538"/>
      <c r="B334" s="581"/>
      <c r="C334" s="238">
        <v>2018</v>
      </c>
      <c r="D334" s="239">
        <f t="shared" ref="D334:D336" si="150">E334+F334+G334+H334+I334</f>
        <v>2.7300000000000001E-2</v>
      </c>
      <c r="E334" s="258">
        <f t="shared" ref="E334:I336" si="151">E340+E346+E352+E358</f>
        <v>2.7300000000000001E-2</v>
      </c>
      <c r="F334" s="258">
        <f t="shared" si="151"/>
        <v>0</v>
      </c>
      <c r="G334" s="258">
        <f t="shared" si="151"/>
        <v>0</v>
      </c>
      <c r="H334" s="258">
        <f t="shared" si="151"/>
        <v>0</v>
      </c>
      <c r="I334" s="258">
        <f t="shared" si="151"/>
        <v>0</v>
      </c>
      <c r="J334" s="240"/>
      <c r="L334" s="241"/>
      <c r="M334" s="242"/>
      <c r="N334" s="243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  <c r="Y334" s="243"/>
      <c r="Z334" s="243"/>
      <c r="AA334" s="243"/>
      <c r="AB334" s="243"/>
      <c r="AC334" s="243"/>
      <c r="AD334" s="243"/>
      <c r="AE334" s="243"/>
      <c r="AF334" s="243"/>
      <c r="AG334" s="243"/>
      <c r="AH334" s="243"/>
      <c r="AI334" s="243"/>
      <c r="AJ334" s="243"/>
      <c r="AK334" s="243"/>
      <c r="AL334" s="243"/>
      <c r="AM334" s="243"/>
      <c r="AN334" s="243"/>
      <c r="AO334" s="243"/>
      <c r="AP334" s="243"/>
      <c r="AQ334" s="243"/>
      <c r="AR334" s="243"/>
      <c r="AS334" s="243"/>
      <c r="AT334" s="243"/>
      <c r="AU334" s="243"/>
      <c r="AV334" s="243"/>
      <c r="AW334" s="243"/>
      <c r="AX334" s="243"/>
      <c r="AY334" s="243"/>
      <c r="AZ334" s="243"/>
      <c r="BA334" s="243"/>
      <c r="BB334" s="243"/>
      <c r="BC334" s="243"/>
      <c r="BD334" s="243"/>
      <c r="BE334" s="243"/>
      <c r="BF334" s="243"/>
      <c r="BG334" s="243"/>
      <c r="BH334" s="243"/>
      <c r="BI334" s="243"/>
      <c r="BJ334" s="243"/>
      <c r="BK334" s="243"/>
      <c r="BL334" s="243"/>
      <c r="BM334" s="243"/>
      <c r="BN334" s="243"/>
      <c r="BO334" s="243"/>
      <c r="BP334" s="243"/>
      <c r="BQ334" s="243"/>
      <c r="BR334" s="243"/>
      <c r="BS334" s="243"/>
      <c r="BT334" s="243"/>
      <c r="BU334" s="243"/>
      <c r="BV334" s="243"/>
      <c r="BW334" s="243"/>
      <c r="BX334" s="243"/>
      <c r="BY334" s="243"/>
      <c r="BZ334" s="243"/>
      <c r="CA334" s="243"/>
      <c r="CB334" s="243"/>
      <c r="CC334" s="244"/>
    </row>
    <row r="335" spans="1:81" s="245" customFormat="1">
      <c r="A335" s="538"/>
      <c r="B335" s="581"/>
      <c r="C335" s="238">
        <v>2019</v>
      </c>
      <c r="D335" s="239">
        <f t="shared" si="150"/>
        <v>2.8400000000000002E-2</v>
      </c>
      <c r="E335" s="258">
        <f t="shared" si="151"/>
        <v>2.8400000000000002E-2</v>
      </c>
      <c r="F335" s="258">
        <f t="shared" si="151"/>
        <v>0</v>
      </c>
      <c r="G335" s="258">
        <f t="shared" si="151"/>
        <v>0</v>
      </c>
      <c r="H335" s="258">
        <f t="shared" si="151"/>
        <v>0</v>
      </c>
      <c r="I335" s="258">
        <f t="shared" si="151"/>
        <v>0</v>
      </c>
      <c r="J335" s="240"/>
      <c r="L335" s="241"/>
      <c r="M335" s="242"/>
      <c r="N335" s="243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  <c r="Y335" s="243"/>
      <c r="Z335" s="243"/>
      <c r="AA335" s="243"/>
      <c r="AB335" s="243"/>
      <c r="AC335" s="243"/>
      <c r="AD335" s="243"/>
      <c r="AE335" s="243"/>
      <c r="AF335" s="243"/>
      <c r="AG335" s="243"/>
      <c r="AH335" s="243"/>
      <c r="AI335" s="243"/>
      <c r="AJ335" s="243"/>
      <c r="AK335" s="243"/>
      <c r="AL335" s="243"/>
      <c r="AM335" s="243"/>
      <c r="AN335" s="243"/>
      <c r="AO335" s="243"/>
      <c r="AP335" s="243"/>
      <c r="AQ335" s="243"/>
      <c r="AR335" s="243"/>
      <c r="AS335" s="243"/>
      <c r="AT335" s="243"/>
      <c r="AU335" s="243"/>
      <c r="AV335" s="243"/>
      <c r="AW335" s="243"/>
      <c r="AX335" s="243"/>
      <c r="AY335" s="243"/>
      <c r="AZ335" s="243"/>
      <c r="BA335" s="243"/>
      <c r="BB335" s="243"/>
      <c r="BC335" s="243"/>
      <c r="BD335" s="243"/>
      <c r="BE335" s="243"/>
      <c r="BF335" s="243"/>
      <c r="BG335" s="243"/>
      <c r="BH335" s="243"/>
      <c r="BI335" s="243"/>
      <c r="BJ335" s="243"/>
      <c r="BK335" s="243"/>
      <c r="BL335" s="243"/>
      <c r="BM335" s="243"/>
      <c r="BN335" s="243"/>
      <c r="BO335" s="243"/>
      <c r="BP335" s="243"/>
      <c r="BQ335" s="243"/>
      <c r="BR335" s="243"/>
      <c r="BS335" s="243"/>
      <c r="BT335" s="243"/>
      <c r="BU335" s="243"/>
      <c r="BV335" s="243"/>
      <c r="BW335" s="243"/>
      <c r="BX335" s="243"/>
      <c r="BY335" s="243"/>
      <c r="BZ335" s="243"/>
      <c r="CA335" s="243"/>
      <c r="CB335" s="243"/>
      <c r="CC335" s="244"/>
    </row>
    <row r="336" spans="1:81" s="245" customFormat="1">
      <c r="A336" s="539"/>
      <c r="B336" s="582"/>
      <c r="C336" s="238">
        <v>2020</v>
      </c>
      <c r="D336" s="239">
        <f t="shared" si="150"/>
        <v>2.8400000000000002E-2</v>
      </c>
      <c r="E336" s="258">
        <f t="shared" si="151"/>
        <v>2.8400000000000002E-2</v>
      </c>
      <c r="F336" s="258">
        <f t="shared" si="151"/>
        <v>0</v>
      </c>
      <c r="G336" s="258">
        <f t="shared" si="151"/>
        <v>0</v>
      </c>
      <c r="H336" s="258">
        <f t="shared" si="151"/>
        <v>0</v>
      </c>
      <c r="I336" s="258">
        <f t="shared" si="151"/>
        <v>0</v>
      </c>
      <c r="J336" s="240"/>
      <c r="L336" s="241"/>
      <c r="M336" s="242"/>
      <c r="N336" s="243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  <c r="Y336" s="243"/>
      <c r="Z336" s="243"/>
      <c r="AA336" s="243"/>
      <c r="AB336" s="243"/>
      <c r="AC336" s="243"/>
      <c r="AD336" s="243"/>
      <c r="AE336" s="243"/>
      <c r="AF336" s="243"/>
      <c r="AG336" s="243"/>
      <c r="AH336" s="243"/>
      <c r="AI336" s="243"/>
      <c r="AJ336" s="243"/>
      <c r="AK336" s="243"/>
      <c r="AL336" s="243"/>
      <c r="AM336" s="243"/>
      <c r="AN336" s="243"/>
      <c r="AO336" s="243"/>
      <c r="AP336" s="243"/>
      <c r="AQ336" s="243"/>
      <c r="AR336" s="243"/>
      <c r="AS336" s="243"/>
      <c r="AT336" s="243"/>
      <c r="AU336" s="243"/>
      <c r="AV336" s="243"/>
      <c r="AW336" s="243"/>
      <c r="AX336" s="243"/>
      <c r="AY336" s="243"/>
      <c r="AZ336" s="243"/>
      <c r="BA336" s="243"/>
      <c r="BB336" s="243"/>
      <c r="BC336" s="243"/>
      <c r="BD336" s="243"/>
      <c r="BE336" s="243"/>
      <c r="BF336" s="243"/>
      <c r="BG336" s="243"/>
      <c r="BH336" s="243"/>
      <c r="BI336" s="243"/>
      <c r="BJ336" s="243"/>
      <c r="BK336" s="243"/>
      <c r="BL336" s="243"/>
      <c r="BM336" s="243"/>
      <c r="BN336" s="243"/>
      <c r="BO336" s="243"/>
      <c r="BP336" s="243"/>
      <c r="BQ336" s="243"/>
      <c r="BR336" s="243"/>
      <c r="BS336" s="243"/>
      <c r="BT336" s="243"/>
      <c r="BU336" s="243"/>
      <c r="BV336" s="243"/>
      <c r="BW336" s="243"/>
      <c r="BX336" s="243"/>
      <c r="BY336" s="243"/>
      <c r="BZ336" s="243"/>
      <c r="CA336" s="243"/>
      <c r="CB336" s="243"/>
      <c r="CC336" s="244"/>
    </row>
    <row r="337" spans="1:81" s="233" customFormat="1" ht="15.75" customHeight="1">
      <c r="A337" s="536" t="s">
        <v>371</v>
      </c>
      <c r="B337" s="585" t="s">
        <v>887</v>
      </c>
      <c r="C337" s="238" t="s">
        <v>19</v>
      </c>
      <c r="D337" s="249">
        <f>D338+D339+D340+D341+D342</f>
        <v>2.9500000000000002E-2</v>
      </c>
      <c r="E337" s="249">
        <f t="shared" ref="E337:I337" si="152">E338+E339+E340+E341+E342</f>
        <v>2.9500000000000002E-2</v>
      </c>
      <c r="F337" s="249">
        <f t="shared" si="152"/>
        <v>0</v>
      </c>
      <c r="G337" s="249">
        <f t="shared" si="152"/>
        <v>0</v>
      </c>
      <c r="H337" s="249">
        <f t="shared" si="152"/>
        <v>0</v>
      </c>
      <c r="I337" s="249">
        <f t="shared" si="152"/>
        <v>0</v>
      </c>
      <c r="J337" s="240">
        <f t="shared" si="140"/>
        <v>2.9500000000000002E-2</v>
      </c>
      <c r="L337" s="241">
        <f t="shared" si="117"/>
        <v>2.9500000000000002E-2</v>
      </c>
      <c r="M337" s="242">
        <f t="shared" si="118"/>
        <v>2.9500000000000002E-2</v>
      </c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  <c r="AC337" s="226"/>
      <c r="AD337" s="226"/>
      <c r="AE337" s="226"/>
      <c r="AF337" s="226"/>
      <c r="AG337" s="226"/>
      <c r="AH337" s="226"/>
      <c r="AI337" s="226"/>
      <c r="AJ337" s="226"/>
      <c r="AK337" s="226"/>
      <c r="AL337" s="226"/>
      <c r="AM337" s="226"/>
      <c r="AN337" s="226"/>
      <c r="AO337" s="226"/>
      <c r="AP337" s="226"/>
      <c r="AQ337" s="226"/>
      <c r="AR337" s="226"/>
      <c r="AS337" s="226"/>
      <c r="AT337" s="226"/>
      <c r="AU337" s="226"/>
      <c r="AV337" s="226"/>
      <c r="AW337" s="226"/>
      <c r="AX337" s="226"/>
      <c r="AY337" s="226"/>
      <c r="AZ337" s="226"/>
      <c r="BA337" s="226"/>
      <c r="BB337" s="226"/>
      <c r="BC337" s="226"/>
      <c r="BD337" s="226"/>
      <c r="BE337" s="226"/>
      <c r="BF337" s="226"/>
      <c r="BG337" s="226"/>
      <c r="BH337" s="226"/>
      <c r="BI337" s="226"/>
      <c r="BJ337" s="226"/>
      <c r="BK337" s="226"/>
      <c r="BL337" s="226"/>
      <c r="BM337" s="226"/>
      <c r="BN337" s="226"/>
      <c r="BO337" s="226"/>
      <c r="BP337" s="226"/>
      <c r="BQ337" s="226"/>
      <c r="BR337" s="226"/>
      <c r="BS337" s="226"/>
      <c r="BT337" s="226"/>
      <c r="BU337" s="226"/>
      <c r="BV337" s="226"/>
      <c r="BW337" s="226"/>
      <c r="BX337" s="226"/>
      <c r="BY337" s="226"/>
      <c r="BZ337" s="226"/>
      <c r="CA337" s="226"/>
      <c r="CB337" s="226"/>
      <c r="CC337" s="235"/>
    </row>
    <row r="338" spans="1:81" s="233" customFormat="1">
      <c r="A338" s="537"/>
      <c r="B338" s="586"/>
      <c r="C338" s="236">
        <v>2016</v>
      </c>
      <c r="D338" s="247">
        <f>E338+F338+G338+H338+I338</f>
        <v>5.4000000000000003E-3</v>
      </c>
      <c r="E338" s="256">
        <v>5.4000000000000003E-3</v>
      </c>
      <c r="F338" s="256">
        <v>0</v>
      </c>
      <c r="G338" s="256">
        <v>0</v>
      </c>
      <c r="H338" s="251">
        <v>0</v>
      </c>
      <c r="I338" s="251">
        <v>0</v>
      </c>
      <c r="J338" s="240">
        <f t="shared" si="140"/>
        <v>5.4000000000000003E-3</v>
      </c>
      <c r="L338" s="241">
        <f t="shared" si="117"/>
        <v>5.4000000000000003E-3</v>
      </c>
      <c r="M338" s="242">
        <f t="shared" si="118"/>
        <v>5.4000000000000003E-3</v>
      </c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  <c r="AC338" s="226"/>
      <c r="AD338" s="226"/>
      <c r="AE338" s="226"/>
      <c r="AF338" s="226"/>
      <c r="AG338" s="226"/>
      <c r="AH338" s="226"/>
      <c r="AI338" s="226"/>
      <c r="AJ338" s="226"/>
      <c r="AK338" s="226"/>
      <c r="AL338" s="226"/>
      <c r="AM338" s="226"/>
      <c r="AN338" s="226"/>
      <c r="AO338" s="226"/>
      <c r="AP338" s="226"/>
      <c r="AQ338" s="226"/>
      <c r="AR338" s="226"/>
      <c r="AS338" s="226"/>
      <c r="AT338" s="226"/>
      <c r="AU338" s="226"/>
      <c r="AV338" s="226"/>
      <c r="AW338" s="226"/>
      <c r="AX338" s="226"/>
      <c r="AY338" s="226"/>
      <c r="AZ338" s="226"/>
      <c r="BA338" s="226"/>
      <c r="BB338" s="226"/>
      <c r="BC338" s="226"/>
      <c r="BD338" s="226"/>
      <c r="BE338" s="226"/>
      <c r="BF338" s="226"/>
      <c r="BG338" s="226"/>
      <c r="BH338" s="226"/>
      <c r="BI338" s="226"/>
      <c r="BJ338" s="226"/>
      <c r="BK338" s="226"/>
      <c r="BL338" s="226"/>
      <c r="BM338" s="226"/>
      <c r="BN338" s="226"/>
      <c r="BO338" s="226"/>
      <c r="BP338" s="226"/>
      <c r="BQ338" s="226"/>
      <c r="BR338" s="226"/>
      <c r="BS338" s="226"/>
      <c r="BT338" s="226"/>
      <c r="BU338" s="226"/>
      <c r="BV338" s="226"/>
      <c r="BW338" s="226"/>
      <c r="BX338" s="226"/>
      <c r="BY338" s="226"/>
      <c r="BZ338" s="226"/>
      <c r="CA338" s="226"/>
      <c r="CB338" s="226"/>
      <c r="CC338" s="235"/>
    </row>
    <row r="339" spans="1:81" s="233" customFormat="1">
      <c r="A339" s="537"/>
      <c r="B339" s="586"/>
      <c r="C339" s="236">
        <v>2017</v>
      </c>
      <c r="D339" s="247">
        <f>E339+F339+G339+H339+I339</f>
        <v>5.7000000000000002E-3</v>
      </c>
      <c r="E339" s="256">
        <f>5.7/1000</f>
        <v>5.7000000000000002E-3</v>
      </c>
      <c r="F339" s="256">
        <v>0</v>
      </c>
      <c r="G339" s="256">
        <v>0</v>
      </c>
      <c r="H339" s="251">
        <v>0</v>
      </c>
      <c r="I339" s="251">
        <v>0</v>
      </c>
      <c r="J339" s="240">
        <f t="shared" si="140"/>
        <v>5.7000000000000002E-3</v>
      </c>
      <c r="L339" s="241">
        <f t="shared" si="117"/>
        <v>5.7000000000000002E-3</v>
      </c>
      <c r="M339" s="242">
        <f t="shared" si="118"/>
        <v>5.7000000000000002E-3</v>
      </c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  <c r="AC339" s="226"/>
      <c r="AD339" s="226"/>
      <c r="AE339" s="226"/>
      <c r="AF339" s="226"/>
      <c r="AG339" s="226"/>
      <c r="AH339" s="226"/>
      <c r="AI339" s="226"/>
      <c r="AJ339" s="226"/>
      <c r="AK339" s="226"/>
      <c r="AL339" s="226"/>
      <c r="AM339" s="226"/>
      <c r="AN339" s="226"/>
      <c r="AO339" s="226"/>
      <c r="AP339" s="226"/>
      <c r="AQ339" s="226"/>
      <c r="AR339" s="226"/>
      <c r="AS339" s="226"/>
      <c r="AT339" s="226"/>
      <c r="AU339" s="226"/>
      <c r="AV339" s="226"/>
      <c r="AW339" s="226"/>
      <c r="AX339" s="226"/>
      <c r="AY339" s="226"/>
      <c r="AZ339" s="226"/>
      <c r="BA339" s="226"/>
      <c r="BB339" s="226"/>
      <c r="BC339" s="226"/>
      <c r="BD339" s="226"/>
      <c r="BE339" s="226"/>
      <c r="BF339" s="226"/>
      <c r="BG339" s="226"/>
      <c r="BH339" s="226"/>
      <c r="BI339" s="226"/>
      <c r="BJ339" s="226"/>
      <c r="BK339" s="226"/>
      <c r="BL339" s="226"/>
      <c r="BM339" s="226"/>
      <c r="BN339" s="226"/>
      <c r="BO339" s="226"/>
      <c r="BP339" s="226"/>
      <c r="BQ339" s="226"/>
      <c r="BR339" s="226"/>
      <c r="BS339" s="226"/>
      <c r="BT339" s="226"/>
      <c r="BU339" s="226"/>
      <c r="BV339" s="226"/>
      <c r="BW339" s="226"/>
      <c r="BX339" s="226"/>
      <c r="BY339" s="226"/>
      <c r="BZ339" s="226"/>
      <c r="CA339" s="226"/>
      <c r="CB339" s="226"/>
      <c r="CC339" s="235"/>
    </row>
    <row r="340" spans="1:81" s="233" customFormat="1">
      <c r="A340" s="538"/>
      <c r="B340" s="534"/>
      <c r="C340" s="291">
        <v>2018</v>
      </c>
      <c r="D340" s="247">
        <f t="shared" ref="D340:D342" si="153">E340+F340+G340+H340+I340</f>
        <v>6.0000000000000001E-3</v>
      </c>
      <c r="E340" s="256">
        <v>6.0000000000000001E-3</v>
      </c>
      <c r="F340" s="256">
        <v>0</v>
      </c>
      <c r="G340" s="256">
        <v>0</v>
      </c>
      <c r="H340" s="251">
        <v>0</v>
      </c>
      <c r="I340" s="251">
        <v>0</v>
      </c>
      <c r="J340" s="240"/>
      <c r="L340" s="241"/>
      <c r="M340" s="242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  <c r="AC340" s="226"/>
      <c r="AD340" s="226"/>
      <c r="AE340" s="226"/>
      <c r="AF340" s="226"/>
      <c r="AG340" s="226"/>
      <c r="AH340" s="226"/>
      <c r="AI340" s="226"/>
      <c r="AJ340" s="226"/>
      <c r="AK340" s="226"/>
      <c r="AL340" s="226"/>
      <c r="AM340" s="226"/>
      <c r="AN340" s="226"/>
      <c r="AO340" s="226"/>
      <c r="AP340" s="226"/>
      <c r="AQ340" s="226"/>
      <c r="AR340" s="226"/>
      <c r="AS340" s="226"/>
      <c r="AT340" s="226"/>
      <c r="AU340" s="226"/>
      <c r="AV340" s="226"/>
      <c r="AW340" s="226"/>
      <c r="AX340" s="226"/>
      <c r="AY340" s="226"/>
      <c r="AZ340" s="226"/>
      <c r="BA340" s="226"/>
      <c r="BB340" s="226"/>
      <c r="BC340" s="226"/>
      <c r="BD340" s="226"/>
      <c r="BE340" s="226"/>
      <c r="BF340" s="226"/>
      <c r="BG340" s="226"/>
      <c r="BH340" s="226"/>
      <c r="BI340" s="226"/>
      <c r="BJ340" s="226"/>
      <c r="BK340" s="226"/>
      <c r="BL340" s="226"/>
      <c r="BM340" s="226"/>
      <c r="BN340" s="226"/>
      <c r="BO340" s="226"/>
      <c r="BP340" s="226"/>
      <c r="BQ340" s="226"/>
      <c r="BR340" s="226"/>
      <c r="BS340" s="226"/>
      <c r="BT340" s="226"/>
      <c r="BU340" s="226"/>
      <c r="BV340" s="226"/>
      <c r="BW340" s="226"/>
      <c r="BX340" s="226"/>
      <c r="BY340" s="226"/>
      <c r="BZ340" s="226"/>
      <c r="CA340" s="226"/>
      <c r="CB340" s="226"/>
      <c r="CC340" s="235"/>
    </row>
    <row r="341" spans="1:81" s="233" customFormat="1">
      <c r="A341" s="538"/>
      <c r="B341" s="534"/>
      <c r="C341" s="291">
        <v>2019</v>
      </c>
      <c r="D341" s="247">
        <f t="shared" si="153"/>
        <v>6.1999999999999998E-3</v>
      </c>
      <c r="E341" s="256">
        <v>6.1999999999999998E-3</v>
      </c>
      <c r="F341" s="256">
        <v>0</v>
      </c>
      <c r="G341" s="256">
        <v>0</v>
      </c>
      <c r="H341" s="251">
        <v>0</v>
      </c>
      <c r="I341" s="251">
        <v>0</v>
      </c>
      <c r="J341" s="240"/>
      <c r="L341" s="241"/>
      <c r="M341" s="242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  <c r="AC341" s="226"/>
      <c r="AD341" s="226"/>
      <c r="AE341" s="226"/>
      <c r="AF341" s="226"/>
      <c r="AG341" s="226"/>
      <c r="AH341" s="226"/>
      <c r="AI341" s="226"/>
      <c r="AJ341" s="226"/>
      <c r="AK341" s="226"/>
      <c r="AL341" s="226"/>
      <c r="AM341" s="226"/>
      <c r="AN341" s="226"/>
      <c r="AO341" s="226"/>
      <c r="AP341" s="226"/>
      <c r="AQ341" s="226"/>
      <c r="AR341" s="226"/>
      <c r="AS341" s="226"/>
      <c r="AT341" s="226"/>
      <c r="AU341" s="226"/>
      <c r="AV341" s="226"/>
      <c r="AW341" s="226"/>
      <c r="AX341" s="226"/>
      <c r="AY341" s="226"/>
      <c r="AZ341" s="226"/>
      <c r="BA341" s="226"/>
      <c r="BB341" s="226"/>
      <c r="BC341" s="226"/>
      <c r="BD341" s="226"/>
      <c r="BE341" s="226"/>
      <c r="BF341" s="226"/>
      <c r="BG341" s="226"/>
      <c r="BH341" s="226"/>
      <c r="BI341" s="226"/>
      <c r="BJ341" s="226"/>
      <c r="BK341" s="226"/>
      <c r="BL341" s="226"/>
      <c r="BM341" s="226"/>
      <c r="BN341" s="226"/>
      <c r="BO341" s="226"/>
      <c r="BP341" s="226"/>
      <c r="BQ341" s="226"/>
      <c r="BR341" s="226"/>
      <c r="BS341" s="226"/>
      <c r="BT341" s="226"/>
      <c r="BU341" s="226"/>
      <c r="BV341" s="226"/>
      <c r="BW341" s="226"/>
      <c r="BX341" s="226"/>
      <c r="BY341" s="226"/>
      <c r="BZ341" s="226"/>
      <c r="CA341" s="226"/>
      <c r="CB341" s="226"/>
      <c r="CC341" s="235"/>
    </row>
    <row r="342" spans="1:81" s="233" customFormat="1">
      <c r="A342" s="539"/>
      <c r="B342" s="535"/>
      <c r="C342" s="291">
        <v>2020</v>
      </c>
      <c r="D342" s="247">
        <f t="shared" si="153"/>
        <v>6.1999999999999998E-3</v>
      </c>
      <c r="E342" s="256">
        <v>6.1999999999999998E-3</v>
      </c>
      <c r="F342" s="256">
        <v>0</v>
      </c>
      <c r="G342" s="256">
        <v>0</v>
      </c>
      <c r="H342" s="251">
        <v>0</v>
      </c>
      <c r="I342" s="251">
        <v>0</v>
      </c>
      <c r="J342" s="240"/>
      <c r="L342" s="241"/>
      <c r="M342" s="242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  <c r="AE342" s="226"/>
      <c r="AF342" s="226"/>
      <c r="AG342" s="226"/>
      <c r="AH342" s="226"/>
      <c r="AI342" s="226"/>
      <c r="AJ342" s="226"/>
      <c r="AK342" s="226"/>
      <c r="AL342" s="226"/>
      <c r="AM342" s="226"/>
      <c r="AN342" s="226"/>
      <c r="AO342" s="226"/>
      <c r="AP342" s="226"/>
      <c r="AQ342" s="226"/>
      <c r="AR342" s="226"/>
      <c r="AS342" s="226"/>
      <c r="AT342" s="226"/>
      <c r="AU342" s="226"/>
      <c r="AV342" s="226"/>
      <c r="AW342" s="226"/>
      <c r="AX342" s="226"/>
      <c r="AY342" s="226"/>
      <c r="AZ342" s="226"/>
      <c r="BA342" s="226"/>
      <c r="BB342" s="226"/>
      <c r="BC342" s="226"/>
      <c r="BD342" s="226"/>
      <c r="BE342" s="226"/>
      <c r="BF342" s="226"/>
      <c r="BG342" s="226"/>
      <c r="BH342" s="226"/>
      <c r="BI342" s="226"/>
      <c r="BJ342" s="226"/>
      <c r="BK342" s="226"/>
      <c r="BL342" s="226"/>
      <c r="BM342" s="226"/>
      <c r="BN342" s="226"/>
      <c r="BO342" s="226"/>
      <c r="BP342" s="226"/>
      <c r="BQ342" s="226"/>
      <c r="BR342" s="226"/>
      <c r="BS342" s="226"/>
      <c r="BT342" s="226"/>
      <c r="BU342" s="226"/>
      <c r="BV342" s="226"/>
      <c r="BW342" s="226"/>
      <c r="BX342" s="226"/>
      <c r="BY342" s="226"/>
      <c r="BZ342" s="226"/>
      <c r="CA342" s="226"/>
      <c r="CB342" s="226"/>
      <c r="CC342" s="235"/>
    </row>
    <row r="343" spans="1:81" s="233" customFormat="1">
      <c r="A343" s="536" t="s">
        <v>373</v>
      </c>
      <c r="B343" s="585" t="s">
        <v>888</v>
      </c>
      <c r="C343" s="238" t="s">
        <v>19</v>
      </c>
      <c r="D343" s="249">
        <f>D344+D345+D346+D347+D348</f>
        <v>5.8399999999999994E-2</v>
      </c>
      <c r="E343" s="249">
        <f t="shared" ref="E343:I343" si="154">E344+E345+E346+E347+E348</f>
        <v>5.8399999999999994E-2</v>
      </c>
      <c r="F343" s="249">
        <f t="shared" si="154"/>
        <v>0</v>
      </c>
      <c r="G343" s="249">
        <f t="shared" si="154"/>
        <v>0</v>
      </c>
      <c r="H343" s="249">
        <f t="shared" si="154"/>
        <v>0</v>
      </c>
      <c r="I343" s="249">
        <f t="shared" si="154"/>
        <v>0</v>
      </c>
      <c r="J343" s="240">
        <f t="shared" si="140"/>
        <v>5.8399999999999994E-2</v>
      </c>
      <c r="L343" s="241">
        <f t="shared" si="117"/>
        <v>5.8399999999999994E-2</v>
      </c>
      <c r="M343" s="242">
        <f t="shared" si="118"/>
        <v>5.8399999999999994E-2</v>
      </c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  <c r="AE343" s="226"/>
      <c r="AF343" s="226"/>
      <c r="AG343" s="226"/>
      <c r="AH343" s="226"/>
      <c r="AI343" s="226"/>
      <c r="AJ343" s="226"/>
      <c r="AK343" s="226"/>
      <c r="AL343" s="226"/>
      <c r="AM343" s="226"/>
      <c r="AN343" s="226"/>
      <c r="AO343" s="226"/>
      <c r="AP343" s="226"/>
      <c r="AQ343" s="226"/>
      <c r="AR343" s="226"/>
      <c r="AS343" s="226"/>
      <c r="AT343" s="226"/>
      <c r="AU343" s="226"/>
      <c r="AV343" s="226"/>
      <c r="AW343" s="226"/>
      <c r="AX343" s="226"/>
      <c r="AY343" s="226"/>
      <c r="AZ343" s="226"/>
      <c r="BA343" s="226"/>
      <c r="BB343" s="226"/>
      <c r="BC343" s="226"/>
      <c r="BD343" s="226"/>
      <c r="BE343" s="226"/>
      <c r="BF343" s="226"/>
      <c r="BG343" s="226"/>
      <c r="BH343" s="226"/>
      <c r="BI343" s="226"/>
      <c r="BJ343" s="226"/>
      <c r="BK343" s="226"/>
      <c r="BL343" s="226"/>
      <c r="BM343" s="226"/>
      <c r="BN343" s="226"/>
      <c r="BO343" s="226"/>
      <c r="BP343" s="226"/>
      <c r="BQ343" s="226"/>
      <c r="BR343" s="226"/>
      <c r="BS343" s="226"/>
      <c r="BT343" s="226"/>
      <c r="BU343" s="226"/>
      <c r="BV343" s="226"/>
      <c r="BW343" s="226"/>
      <c r="BX343" s="226"/>
      <c r="BY343" s="226"/>
      <c r="BZ343" s="226"/>
      <c r="CA343" s="226"/>
      <c r="CB343" s="226"/>
      <c r="CC343" s="235"/>
    </row>
    <row r="344" spans="1:81" s="233" customFormat="1">
      <c r="A344" s="537"/>
      <c r="B344" s="586"/>
      <c r="C344" s="236">
        <v>2016</v>
      </c>
      <c r="D344" s="247">
        <f>E344+F344+G344+H344+I344</f>
        <v>1.0699999999999999E-2</v>
      </c>
      <c r="E344" s="256">
        <v>1.0699999999999999E-2</v>
      </c>
      <c r="F344" s="256">
        <v>0</v>
      </c>
      <c r="G344" s="256">
        <v>0</v>
      </c>
      <c r="H344" s="251">
        <v>0</v>
      </c>
      <c r="I344" s="251">
        <v>0</v>
      </c>
      <c r="J344" s="240">
        <f t="shared" si="140"/>
        <v>1.0699999999999999E-2</v>
      </c>
      <c r="L344" s="241">
        <f t="shared" si="117"/>
        <v>1.0699999999999999E-2</v>
      </c>
      <c r="M344" s="242">
        <f t="shared" si="118"/>
        <v>1.0699999999999999E-2</v>
      </c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  <c r="AE344" s="226"/>
      <c r="AF344" s="226"/>
      <c r="AG344" s="226"/>
      <c r="AH344" s="226"/>
      <c r="AI344" s="226"/>
      <c r="AJ344" s="226"/>
      <c r="AK344" s="226"/>
      <c r="AL344" s="226"/>
      <c r="AM344" s="226"/>
      <c r="AN344" s="226"/>
      <c r="AO344" s="226"/>
      <c r="AP344" s="226"/>
      <c r="AQ344" s="226"/>
      <c r="AR344" s="226"/>
      <c r="AS344" s="226"/>
      <c r="AT344" s="226"/>
      <c r="AU344" s="226"/>
      <c r="AV344" s="226"/>
      <c r="AW344" s="226"/>
      <c r="AX344" s="226"/>
      <c r="AY344" s="226"/>
      <c r="AZ344" s="226"/>
      <c r="BA344" s="226"/>
      <c r="BB344" s="226"/>
      <c r="BC344" s="226"/>
      <c r="BD344" s="226"/>
      <c r="BE344" s="226"/>
      <c r="BF344" s="226"/>
      <c r="BG344" s="226"/>
      <c r="BH344" s="226"/>
      <c r="BI344" s="226"/>
      <c r="BJ344" s="226"/>
      <c r="BK344" s="226"/>
      <c r="BL344" s="226"/>
      <c r="BM344" s="226"/>
      <c r="BN344" s="226"/>
      <c r="BO344" s="226"/>
      <c r="BP344" s="226"/>
      <c r="BQ344" s="226"/>
      <c r="BR344" s="226"/>
      <c r="BS344" s="226"/>
      <c r="BT344" s="226"/>
      <c r="BU344" s="226"/>
      <c r="BV344" s="226"/>
      <c r="BW344" s="226"/>
      <c r="BX344" s="226"/>
      <c r="BY344" s="226"/>
      <c r="BZ344" s="226"/>
      <c r="CA344" s="226"/>
      <c r="CB344" s="226"/>
      <c r="CC344" s="235"/>
    </row>
    <row r="345" spans="1:81" s="233" customFormat="1">
      <c r="A345" s="537"/>
      <c r="B345" s="586"/>
      <c r="C345" s="236">
        <v>2017</v>
      </c>
      <c r="D345" s="247">
        <f>E345+F345+G345+H345+I345</f>
        <v>1.1299999999999999E-2</v>
      </c>
      <c r="E345" s="256">
        <v>1.1299999999999999E-2</v>
      </c>
      <c r="F345" s="256">
        <v>0</v>
      </c>
      <c r="G345" s="256">
        <v>0</v>
      </c>
      <c r="H345" s="251">
        <v>0</v>
      </c>
      <c r="I345" s="251">
        <v>0</v>
      </c>
      <c r="J345" s="240">
        <f t="shared" si="140"/>
        <v>1.1299999999999999E-2</v>
      </c>
      <c r="L345" s="241">
        <f t="shared" si="117"/>
        <v>1.1299999999999999E-2</v>
      </c>
      <c r="M345" s="242">
        <f t="shared" si="118"/>
        <v>1.1299999999999999E-2</v>
      </c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  <c r="AE345" s="226"/>
      <c r="AF345" s="226"/>
      <c r="AG345" s="226"/>
      <c r="AH345" s="226"/>
      <c r="AI345" s="226"/>
      <c r="AJ345" s="226"/>
      <c r="AK345" s="226"/>
      <c r="AL345" s="226"/>
      <c r="AM345" s="226"/>
      <c r="AN345" s="226"/>
      <c r="AO345" s="226"/>
      <c r="AP345" s="226"/>
      <c r="AQ345" s="226"/>
      <c r="AR345" s="226"/>
      <c r="AS345" s="226"/>
      <c r="AT345" s="226"/>
      <c r="AU345" s="226"/>
      <c r="AV345" s="226"/>
      <c r="AW345" s="226"/>
      <c r="AX345" s="226"/>
      <c r="AY345" s="226"/>
      <c r="AZ345" s="226"/>
      <c r="BA345" s="226"/>
      <c r="BB345" s="226"/>
      <c r="BC345" s="226"/>
      <c r="BD345" s="226"/>
      <c r="BE345" s="226"/>
      <c r="BF345" s="226"/>
      <c r="BG345" s="226"/>
      <c r="BH345" s="226"/>
      <c r="BI345" s="226"/>
      <c r="BJ345" s="226"/>
      <c r="BK345" s="226"/>
      <c r="BL345" s="226"/>
      <c r="BM345" s="226"/>
      <c r="BN345" s="226"/>
      <c r="BO345" s="226"/>
      <c r="BP345" s="226"/>
      <c r="BQ345" s="226"/>
      <c r="BR345" s="226"/>
      <c r="BS345" s="226"/>
      <c r="BT345" s="226"/>
      <c r="BU345" s="226"/>
      <c r="BV345" s="226"/>
      <c r="BW345" s="226"/>
      <c r="BX345" s="226"/>
      <c r="BY345" s="226"/>
      <c r="BZ345" s="226"/>
      <c r="CA345" s="226"/>
      <c r="CB345" s="226"/>
      <c r="CC345" s="235"/>
    </row>
    <row r="346" spans="1:81" s="233" customFormat="1">
      <c r="A346" s="538"/>
      <c r="B346" s="534"/>
      <c r="C346" s="291">
        <v>2018</v>
      </c>
      <c r="D346" s="247">
        <f t="shared" ref="D346:D348" si="155">E346+F346+G346+H346+I346</f>
        <v>1.18E-2</v>
      </c>
      <c r="E346" s="256">
        <v>1.18E-2</v>
      </c>
      <c r="F346" s="256">
        <v>0</v>
      </c>
      <c r="G346" s="256">
        <v>0</v>
      </c>
      <c r="H346" s="251">
        <v>0</v>
      </c>
      <c r="I346" s="251">
        <v>0</v>
      </c>
      <c r="J346" s="240"/>
      <c r="L346" s="241"/>
      <c r="M346" s="242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  <c r="Y346" s="226"/>
      <c r="Z346" s="226"/>
      <c r="AA346" s="226"/>
      <c r="AB346" s="226"/>
      <c r="AC346" s="226"/>
      <c r="AD346" s="226"/>
      <c r="AE346" s="226"/>
      <c r="AF346" s="226"/>
      <c r="AG346" s="226"/>
      <c r="AH346" s="226"/>
      <c r="AI346" s="226"/>
      <c r="AJ346" s="226"/>
      <c r="AK346" s="226"/>
      <c r="AL346" s="226"/>
      <c r="AM346" s="226"/>
      <c r="AN346" s="226"/>
      <c r="AO346" s="226"/>
      <c r="AP346" s="226"/>
      <c r="AQ346" s="226"/>
      <c r="AR346" s="226"/>
      <c r="AS346" s="226"/>
      <c r="AT346" s="226"/>
      <c r="AU346" s="226"/>
      <c r="AV346" s="226"/>
      <c r="AW346" s="226"/>
      <c r="AX346" s="226"/>
      <c r="AY346" s="226"/>
      <c r="AZ346" s="226"/>
      <c r="BA346" s="226"/>
      <c r="BB346" s="226"/>
      <c r="BC346" s="226"/>
      <c r="BD346" s="226"/>
      <c r="BE346" s="226"/>
      <c r="BF346" s="226"/>
      <c r="BG346" s="226"/>
      <c r="BH346" s="226"/>
      <c r="BI346" s="226"/>
      <c r="BJ346" s="226"/>
      <c r="BK346" s="226"/>
      <c r="BL346" s="226"/>
      <c r="BM346" s="226"/>
      <c r="BN346" s="226"/>
      <c r="BO346" s="226"/>
      <c r="BP346" s="226"/>
      <c r="BQ346" s="226"/>
      <c r="BR346" s="226"/>
      <c r="BS346" s="226"/>
      <c r="BT346" s="226"/>
      <c r="BU346" s="226"/>
      <c r="BV346" s="226"/>
      <c r="BW346" s="226"/>
      <c r="BX346" s="226"/>
      <c r="BY346" s="226"/>
      <c r="BZ346" s="226"/>
      <c r="CA346" s="226"/>
      <c r="CB346" s="226"/>
      <c r="CC346" s="235"/>
    </row>
    <row r="347" spans="1:81" s="233" customFormat="1">
      <c r="A347" s="538"/>
      <c r="B347" s="534"/>
      <c r="C347" s="291">
        <v>2019</v>
      </c>
      <c r="D347" s="247">
        <f t="shared" si="155"/>
        <v>1.23E-2</v>
      </c>
      <c r="E347" s="256">
        <v>1.23E-2</v>
      </c>
      <c r="F347" s="256">
        <v>0</v>
      </c>
      <c r="G347" s="256">
        <v>0</v>
      </c>
      <c r="H347" s="251">
        <v>0</v>
      </c>
      <c r="I347" s="251">
        <v>0</v>
      </c>
      <c r="J347" s="240"/>
      <c r="L347" s="241"/>
      <c r="M347" s="242"/>
      <c r="N347" s="226"/>
      <c r="O347" s="226"/>
      <c r="P347" s="226"/>
      <c r="Q347" s="226"/>
      <c r="R347" s="226"/>
      <c r="S347" s="226"/>
      <c r="T347" s="226"/>
      <c r="U347" s="226"/>
      <c r="V347" s="226"/>
      <c r="W347" s="226"/>
      <c r="X347" s="226"/>
      <c r="Y347" s="226"/>
      <c r="Z347" s="226"/>
      <c r="AA347" s="226"/>
      <c r="AB347" s="226"/>
      <c r="AC347" s="226"/>
      <c r="AD347" s="226"/>
      <c r="AE347" s="226"/>
      <c r="AF347" s="226"/>
      <c r="AG347" s="226"/>
      <c r="AH347" s="226"/>
      <c r="AI347" s="226"/>
      <c r="AJ347" s="226"/>
      <c r="AK347" s="226"/>
      <c r="AL347" s="226"/>
      <c r="AM347" s="226"/>
      <c r="AN347" s="226"/>
      <c r="AO347" s="226"/>
      <c r="AP347" s="226"/>
      <c r="AQ347" s="226"/>
      <c r="AR347" s="226"/>
      <c r="AS347" s="226"/>
      <c r="AT347" s="226"/>
      <c r="AU347" s="226"/>
      <c r="AV347" s="226"/>
      <c r="AW347" s="226"/>
      <c r="AX347" s="226"/>
      <c r="AY347" s="226"/>
      <c r="AZ347" s="226"/>
      <c r="BA347" s="226"/>
      <c r="BB347" s="226"/>
      <c r="BC347" s="226"/>
      <c r="BD347" s="226"/>
      <c r="BE347" s="226"/>
      <c r="BF347" s="226"/>
      <c r="BG347" s="226"/>
      <c r="BH347" s="226"/>
      <c r="BI347" s="226"/>
      <c r="BJ347" s="226"/>
      <c r="BK347" s="226"/>
      <c r="BL347" s="226"/>
      <c r="BM347" s="226"/>
      <c r="BN347" s="226"/>
      <c r="BO347" s="226"/>
      <c r="BP347" s="226"/>
      <c r="BQ347" s="226"/>
      <c r="BR347" s="226"/>
      <c r="BS347" s="226"/>
      <c r="BT347" s="226"/>
      <c r="BU347" s="226"/>
      <c r="BV347" s="226"/>
      <c r="BW347" s="226"/>
      <c r="BX347" s="226"/>
      <c r="BY347" s="226"/>
      <c r="BZ347" s="226"/>
      <c r="CA347" s="226"/>
      <c r="CB347" s="226"/>
      <c r="CC347" s="235"/>
    </row>
    <row r="348" spans="1:81" s="233" customFormat="1">
      <c r="A348" s="539"/>
      <c r="B348" s="535"/>
      <c r="C348" s="291">
        <v>2020</v>
      </c>
      <c r="D348" s="247">
        <f t="shared" si="155"/>
        <v>1.23E-2</v>
      </c>
      <c r="E348" s="256">
        <v>1.23E-2</v>
      </c>
      <c r="F348" s="256">
        <v>0</v>
      </c>
      <c r="G348" s="256">
        <v>0</v>
      </c>
      <c r="H348" s="251">
        <v>0</v>
      </c>
      <c r="I348" s="251">
        <v>0</v>
      </c>
      <c r="J348" s="240"/>
      <c r="L348" s="241"/>
      <c r="M348" s="242"/>
      <c r="N348" s="226"/>
      <c r="O348" s="226"/>
      <c r="P348" s="226"/>
      <c r="Q348" s="226"/>
      <c r="R348" s="226"/>
      <c r="S348" s="226"/>
      <c r="T348" s="226"/>
      <c r="U348" s="226"/>
      <c r="V348" s="226"/>
      <c r="W348" s="226"/>
      <c r="X348" s="226"/>
      <c r="Y348" s="226"/>
      <c r="Z348" s="226"/>
      <c r="AA348" s="226"/>
      <c r="AB348" s="226"/>
      <c r="AC348" s="226"/>
      <c r="AD348" s="226"/>
      <c r="AE348" s="226"/>
      <c r="AF348" s="226"/>
      <c r="AG348" s="226"/>
      <c r="AH348" s="226"/>
      <c r="AI348" s="226"/>
      <c r="AJ348" s="226"/>
      <c r="AK348" s="226"/>
      <c r="AL348" s="226"/>
      <c r="AM348" s="226"/>
      <c r="AN348" s="226"/>
      <c r="AO348" s="226"/>
      <c r="AP348" s="226"/>
      <c r="AQ348" s="226"/>
      <c r="AR348" s="226"/>
      <c r="AS348" s="226"/>
      <c r="AT348" s="226"/>
      <c r="AU348" s="226"/>
      <c r="AV348" s="226"/>
      <c r="AW348" s="226"/>
      <c r="AX348" s="226"/>
      <c r="AY348" s="226"/>
      <c r="AZ348" s="226"/>
      <c r="BA348" s="226"/>
      <c r="BB348" s="226"/>
      <c r="BC348" s="226"/>
      <c r="BD348" s="226"/>
      <c r="BE348" s="226"/>
      <c r="BF348" s="226"/>
      <c r="BG348" s="226"/>
      <c r="BH348" s="226"/>
      <c r="BI348" s="226"/>
      <c r="BJ348" s="226"/>
      <c r="BK348" s="226"/>
      <c r="BL348" s="226"/>
      <c r="BM348" s="226"/>
      <c r="BN348" s="226"/>
      <c r="BO348" s="226"/>
      <c r="BP348" s="226"/>
      <c r="BQ348" s="226"/>
      <c r="BR348" s="226"/>
      <c r="BS348" s="226"/>
      <c r="BT348" s="226"/>
      <c r="BU348" s="226"/>
      <c r="BV348" s="226"/>
      <c r="BW348" s="226"/>
      <c r="BX348" s="226"/>
      <c r="BY348" s="226"/>
      <c r="BZ348" s="226"/>
      <c r="CA348" s="226"/>
      <c r="CB348" s="226"/>
      <c r="CC348" s="235"/>
    </row>
    <row r="349" spans="1:81" s="233" customFormat="1">
      <c r="A349" s="536" t="s">
        <v>375</v>
      </c>
      <c r="B349" s="585" t="s">
        <v>889</v>
      </c>
      <c r="C349" s="238" t="s">
        <v>19</v>
      </c>
      <c r="D349" s="249">
        <f>D350+D351+D352+D353+D354</f>
        <v>2.9500000000000002E-2</v>
      </c>
      <c r="E349" s="249">
        <f t="shared" ref="E349:I349" si="156">E350+E351+E352+E353+E354</f>
        <v>2.9500000000000002E-2</v>
      </c>
      <c r="F349" s="249">
        <f t="shared" si="156"/>
        <v>0</v>
      </c>
      <c r="G349" s="249">
        <f t="shared" si="156"/>
        <v>0</v>
      </c>
      <c r="H349" s="249">
        <f t="shared" si="156"/>
        <v>0</v>
      </c>
      <c r="I349" s="249">
        <f t="shared" si="156"/>
        <v>0</v>
      </c>
      <c r="J349" s="240">
        <f t="shared" si="140"/>
        <v>2.9500000000000002E-2</v>
      </c>
      <c r="L349" s="241">
        <f t="shared" si="117"/>
        <v>2.9500000000000002E-2</v>
      </c>
      <c r="M349" s="242">
        <f t="shared" si="118"/>
        <v>2.9500000000000002E-2</v>
      </c>
      <c r="N349" s="226"/>
      <c r="O349" s="226"/>
      <c r="P349" s="226"/>
      <c r="Q349" s="226"/>
      <c r="R349" s="226"/>
      <c r="S349" s="226"/>
      <c r="T349" s="226"/>
      <c r="U349" s="226"/>
      <c r="V349" s="226"/>
      <c r="W349" s="226"/>
      <c r="X349" s="226"/>
      <c r="Y349" s="226"/>
      <c r="Z349" s="226"/>
      <c r="AA349" s="226"/>
      <c r="AB349" s="226"/>
      <c r="AC349" s="226"/>
      <c r="AD349" s="226"/>
      <c r="AE349" s="226"/>
      <c r="AF349" s="226"/>
      <c r="AG349" s="226"/>
      <c r="AH349" s="226"/>
      <c r="AI349" s="226"/>
      <c r="AJ349" s="226"/>
      <c r="AK349" s="226"/>
      <c r="AL349" s="226"/>
      <c r="AM349" s="226"/>
      <c r="AN349" s="226"/>
      <c r="AO349" s="226"/>
      <c r="AP349" s="226"/>
      <c r="AQ349" s="226"/>
      <c r="AR349" s="226"/>
      <c r="AS349" s="226"/>
      <c r="AT349" s="226"/>
      <c r="AU349" s="226"/>
      <c r="AV349" s="226"/>
      <c r="AW349" s="226"/>
      <c r="AX349" s="226"/>
      <c r="AY349" s="226"/>
      <c r="AZ349" s="226"/>
      <c r="BA349" s="226"/>
      <c r="BB349" s="226"/>
      <c r="BC349" s="226"/>
      <c r="BD349" s="226"/>
      <c r="BE349" s="226"/>
      <c r="BF349" s="226"/>
      <c r="BG349" s="226"/>
      <c r="BH349" s="226"/>
      <c r="BI349" s="226"/>
      <c r="BJ349" s="226"/>
      <c r="BK349" s="226"/>
      <c r="BL349" s="226"/>
      <c r="BM349" s="226"/>
      <c r="BN349" s="226"/>
      <c r="BO349" s="226"/>
      <c r="BP349" s="226"/>
      <c r="BQ349" s="226"/>
      <c r="BR349" s="226"/>
      <c r="BS349" s="226"/>
      <c r="BT349" s="226"/>
      <c r="BU349" s="226"/>
      <c r="BV349" s="226"/>
      <c r="BW349" s="226"/>
      <c r="BX349" s="226"/>
      <c r="BY349" s="226"/>
      <c r="BZ349" s="226"/>
      <c r="CA349" s="226"/>
      <c r="CB349" s="226"/>
      <c r="CC349" s="235"/>
    </row>
    <row r="350" spans="1:81" s="233" customFormat="1">
      <c r="A350" s="537"/>
      <c r="B350" s="586"/>
      <c r="C350" s="236">
        <v>2016</v>
      </c>
      <c r="D350" s="247">
        <f>E350+F350+G350+H350+I350</f>
        <v>5.4000000000000003E-3</v>
      </c>
      <c r="E350" s="256">
        <v>5.4000000000000003E-3</v>
      </c>
      <c r="F350" s="256">
        <v>0</v>
      </c>
      <c r="G350" s="256">
        <v>0</v>
      </c>
      <c r="H350" s="251">
        <v>0</v>
      </c>
      <c r="I350" s="247">
        <v>0</v>
      </c>
      <c r="J350" s="240">
        <f t="shared" si="140"/>
        <v>5.4000000000000003E-3</v>
      </c>
      <c r="L350" s="241">
        <f t="shared" si="117"/>
        <v>5.4000000000000003E-3</v>
      </c>
      <c r="M350" s="242">
        <f t="shared" si="118"/>
        <v>5.4000000000000003E-3</v>
      </c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6"/>
      <c r="Y350" s="226"/>
      <c r="Z350" s="226"/>
      <c r="AA350" s="226"/>
      <c r="AB350" s="226"/>
      <c r="AC350" s="226"/>
      <c r="AD350" s="226"/>
      <c r="AE350" s="226"/>
      <c r="AF350" s="226"/>
      <c r="AG350" s="226"/>
      <c r="AH350" s="226"/>
      <c r="AI350" s="226"/>
      <c r="AJ350" s="226"/>
      <c r="AK350" s="226"/>
      <c r="AL350" s="226"/>
      <c r="AM350" s="226"/>
      <c r="AN350" s="226"/>
      <c r="AO350" s="226"/>
      <c r="AP350" s="226"/>
      <c r="AQ350" s="226"/>
      <c r="AR350" s="226"/>
      <c r="AS350" s="226"/>
      <c r="AT350" s="226"/>
      <c r="AU350" s="226"/>
      <c r="AV350" s="226"/>
      <c r="AW350" s="226"/>
      <c r="AX350" s="226"/>
      <c r="AY350" s="226"/>
      <c r="AZ350" s="226"/>
      <c r="BA350" s="226"/>
      <c r="BB350" s="226"/>
      <c r="BC350" s="226"/>
      <c r="BD350" s="226"/>
      <c r="BE350" s="226"/>
      <c r="BF350" s="226"/>
      <c r="BG350" s="226"/>
      <c r="BH350" s="226"/>
      <c r="BI350" s="226"/>
      <c r="BJ350" s="226"/>
      <c r="BK350" s="226"/>
      <c r="BL350" s="226"/>
      <c r="BM350" s="226"/>
      <c r="BN350" s="226"/>
      <c r="BO350" s="226"/>
      <c r="BP350" s="226"/>
      <c r="BQ350" s="226"/>
      <c r="BR350" s="226"/>
      <c r="BS350" s="226"/>
      <c r="BT350" s="226"/>
      <c r="BU350" s="226"/>
      <c r="BV350" s="226"/>
      <c r="BW350" s="226"/>
      <c r="BX350" s="226"/>
      <c r="BY350" s="226"/>
      <c r="BZ350" s="226"/>
      <c r="CA350" s="226"/>
      <c r="CB350" s="226"/>
      <c r="CC350" s="235"/>
    </row>
    <row r="351" spans="1:81" s="233" customFormat="1">
      <c r="A351" s="537"/>
      <c r="B351" s="586"/>
      <c r="C351" s="236">
        <v>2017</v>
      </c>
      <c r="D351" s="247">
        <f>E351+F351+G351+H351+I351</f>
        <v>5.7000000000000002E-3</v>
      </c>
      <c r="E351" s="256">
        <f>5.7/1000</f>
        <v>5.7000000000000002E-3</v>
      </c>
      <c r="F351" s="256">
        <v>0</v>
      </c>
      <c r="G351" s="256">
        <v>0</v>
      </c>
      <c r="H351" s="251">
        <v>0</v>
      </c>
      <c r="I351" s="247">
        <v>0</v>
      </c>
      <c r="J351" s="240">
        <f t="shared" si="140"/>
        <v>5.7000000000000002E-3</v>
      </c>
      <c r="L351" s="241">
        <f t="shared" si="117"/>
        <v>5.7000000000000002E-3</v>
      </c>
      <c r="M351" s="242">
        <f t="shared" si="118"/>
        <v>5.7000000000000002E-3</v>
      </c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  <c r="Z351" s="226"/>
      <c r="AA351" s="226"/>
      <c r="AB351" s="226"/>
      <c r="AC351" s="226"/>
      <c r="AD351" s="226"/>
      <c r="AE351" s="226"/>
      <c r="AF351" s="226"/>
      <c r="AG351" s="226"/>
      <c r="AH351" s="226"/>
      <c r="AI351" s="226"/>
      <c r="AJ351" s="226"/>
      <c r="AK351" s="226"/>
      <c r="AL351" s="226"/>
      <c r="AM351" s="226"/>
      <c r="AN351" s="226"/>
      <c r="AO351" s="226"/>
      <c r="AP351" s="226"/>
      <c r="AQ351" s="226"/>
      <c r="AR351" s="226"/>
      <c r="AS351" s="226"/>
      <c r="AT351" s="226"/>
      <c r="AU351" s="226"/>
      <c r="AV351" s="226"/>
      <c r="AW351" s="226"/>
      <c r="AX351" s="226"/>
      <c r="AY351" s="226"/>
      <c r="AZ351" s="226"/>
      <c r="BA351" s="226"/>
      <c r="BB351" s="226"/>
      <c r="BC351" s="226"/>
      <c r="BD351" s="226"/>
      <c r="BE351" s="226"/>
      <c r="BF351" s="226"/>
      <c r="BG351" s="226"/>
      <c r="BH351" s="226"/>
      <c r="BI351" s="226"/>
      <c r="BJ351" s="226"/>
      <c r="BK351" s="226"/>
      <c r="BL351" s="226"/>
      <c r="BM351" s="226"/>
      <c r="BN351" s="226"/>
      <c r="BO351" s="226"/>
      <c r="BP351" s="226"/>
      <c r="BQ351" s="226"/>
      <c r="BR351" s="226"/>
      <c r="BS351" s="226"/>
      <c r="BT351" s="226"/>
      <c r="BU351" s="226"/>
      <c r="BV351" s="226"/>
      <c r="BW351" s="226"/>
      <c r="BX351" s="226"/>
      <c r="BY351" s="226"/>
      <c r="BZ351" s="226"/>
      <c r="CA351" s="226"/>
      <c r="CB351" s="226"/>
      <c r="CC351" s="235"/>
    </row>
    <row r="352" spans="1:81" s="233" customFormat="1">
      <c r="A352" s="538"/>
      <c r="B352" s="534"/>
      <c r="C352" s="291">
        <v>2018</v>
      </c>
      <c r="D352" s="247">
        <f t="shared" ref="D352:D354" si="157">E352+F352+G352+H352+I352</f>
        <v>6.0000000000000001E-3</v>
      </c>
      <c r="E352" s="256">
        <v>6.0000000000000001E-3</v>
      </c>
      <c r="F352" s="256">
        <v>0</v>
      </c>
      <c r="G352" s="256">
        <v>0</v>
      </c>
      <c r="H352" s="251">
        <v>0</v>
      </c>
      <c r="I352" s="247">
        <v>0</v>
      </c>
      <c r="J352" s="240"/>
      <c r="L352" s="241"/>
      <c r="M352" s="242"/>
      <c r="N352" s="226"/>
      <c r="O352" s="226"/>
      <c r="P352" s="226"/>
      <c r="Q352" s="226"/>
      <c r="R352" s="226"/>
      <c r="S352" s="226"/>
      <c r="T352" s="226"/>
      <c r="U352" s="226"/>
      <c r="V352" s="226"/>
      <c r="W352" s="226"/>
      <c r="X352" s="226"/>
      <c r="Y352" s="226"/>
      <c r="Z352" s="226"/>
      <c r="AA352" s="226"/>
      <c r="AB352" s="226"/>
      <c r="AC352" s="226"/>
      <c r="AD352" s="226"/>
      <c r="AE352" s="226"/>
      <c r="AF352" s="226"/>
      <c r="AG352" s="226"/>
      <c r="AH352" s="226"/>
      <c r="AI352" s="226"/>
      <c r="AJ352" s="226"/>
      <c r="AK352" s="226"/>
      <c r="AL352" s="226"/>
      <c r="AM352" s="226"/>
      <c r="AN352" s="226"/>
      <c r="AO352" s="226"/>
      <c r="AP352" s="226"/>
      <c r="AQ352" s="226"/>
      <c r="AR352" s="226"/>
      <c r="AS352" s="226"/>
      <c r="AT352" s="226"/>
      <c r="AU352" s="226"/>
      <c r="AV352" s="226"/>
      <c r="AW352" s="226"/>
      <c r="AX352" s="226"/>
      <c r="AY352" s="226"/>
      <c r="AZ352" s="226"/>
      <c r="BA352" s="226"/>
      <c r="BB352" s="226"/>
      <c r="BC352" s="226"/>
      <c r="BD352" s="226"/>
      <c r="BE352" s="226"/>
      <c r="BF352" s="226"/>
      <c r="BG352" s="226"/>
      <c r="BH352" s="226"/>
      <c r="BI352" s="226"/>
      <c r="BJ352" s="226"/>
      <c r="BK352" s="226"/>
      <c r="BL352" s="226"/>
      <c r="BM352" s="226"/>
      <c r="BN352" s="226"/>
      <c r="BO352" s="226"/>
      <c r="BP352" s="226"/>
      <c r="BQ352" s="226"/>
      <c r="BR352" s="226"/>
      <c r="BS352" s="226"/>
      <c r="BT352" s="226"/>
      <c r="BU352" s="226"/>
      <c r="BV352" s="226"/>
      <c r="BW352" s="226"/>
      <c r="BX352" s="226"/>
      <c r="BY352" s="226"/>
      <c r="BZ352" s="226"/>
      <c r="CA352" s="226"/>
      <c r="CB352" s="226"/>
      <c r="CC352" s="235"/>
    </row>
    <row r="353" spans="1:81" s="233" customFormat="1">
      <c r="A353" s="538"/>
      <c r="B353" s="534"/>
      <c r="C353" s="291">
        <v>2019</v>
      </c>
      <c r="D353" s="247">
        <f t="shared" si="157"/>
        <v>6.1999999999999998E-3</v>
      </c>
      <c r="E353" s="256">
        <v>6.1999999999999998E-3</v>
      </c>
      <c r="F353" s="256">
        <v>0</v>
      </c>
      <c r="G353" s="256">
        <v>0</v>
      </c>
      <c r="H353" s="251">
        <v>0</v>
      </c>
      <c r="I353" s="247">
        <v>0</v>
      </c>
      <c r="J353" s="240"/>
      <c r="L353" s="241"/>
      <c r="M353" s="242"/>
      <c r="N353" s="226"/>
      <c r="O353" s="226"/>
      <c r="P353" s="226"/>
      <c r="Q353" s="226"/>
      <c r="R353" s="226"/>
      <c r="S353" s="226"/>
      <c r="T353" s="226"/>
      <c r="U353" s="226"/>
      <c r="V353" s="226"/>
      <c r="W353" s="226"/>
      <c r="X353" s="226"/>
      <c r="Y353" s="226"/>
      <c r="Z353" s="226"/>
      <c r="AA353" s="226"/>
      <c r="AB353" s="226"/>
      <c r="AC353" s="226"/>
      <c r="AD353" s="226"/>
      <c r="AE353" s="226"/>
      <c r="AF353" s="226"/>
      <c r="AG353" s="226"/>
      <c r="AH353" s="226"/>
      <c r="AI353" s="226"/>
      <c r="AJ353" s="226"/>
      <c r="AK353" s="226"/>
      <c r="AL353" s="226"/>
      <c r="AM353" s="226"/>
      <c r="AN353" s="226"/>
      <c r="AO353" s="226"/>
      <c r="AP353" s="226"/>
      <c r="AQ353" s="226"/>
      <c r="AR353" s="226"/>
      <c r="AS353" s="226"/>
      <c r="AT353" s="226"/>
      <c r="AU353" s="226"/>
      <c r="AV353" s="226"/>
      <c r="AW353" s="226"/>
      <c r="AX353" s="226"/>
      <c r="AY353" s="226"/>
      <c r="AZ353" s="226"/>
      <c r="BA353" s="226"/>
      <c r="BB353" s="226"/>
      <c r="BC353" s="226"/>
      <c r="BD353" s="226"/>
      <c r="BE353" s="226"/>
      <c r="BF353" s="226"/>
      <c r="BG353" s="226"/>
      <c r="BH353" s="226"/>
      <c r="BI353" s="226"/>
      <c r="BJ353" s="226"/>
      <c r="BK353" s="226"/>
      <c r="BL353" s="226"/>
      <c r="BM353" s="226"/>
      <c r="BN353" s="226"/>
      <c r="BO353" s="226"/>
      <c r="BP353" s="226"/>
      <c r="BQ353" s="226"/>
      <c r="BR353" s="226"/>
      <c r="BS353" s="226"/>
      <c r="BT353" s="226"/>
      <c r="BU353" s="226"/>
      <c r="BV353" s="226"/>
      <c r="BW353" s="226"/>
      <c r="BX353" s="226"/>
      <c r="BY353" s="226"/>
      <c r="BZ353" s="226"/>
      <c r="CA353" s="226"/>
      <c r="CB353" s="226"/>
      <c r="CC353" s="235"/>
    </row>
    <row r="354" spans="1:81" s="233" customFormat="1">
      <c r="A354" s="539"/>
      <c r="B354" s="535"/>
      <c r="C354" s="291">
        <v>2020</v>
      </c>
      <c r="D354" s="247">
        <f t="shared" si="157"/>
        <v>6.1999999999999998E-3</v>
      </c>
      <c r="E354" s="256">
        <v>6.1999999999999998E-3</v>
      </c>
      <c r="F354" s="256">
        <v>0</v>
      </c>
      <c r="G354" s="256">
        <v>0</v>
      </c>
      <c r="H354" s="251">
        <v>0</v>
      </c>
      <c r="I354" s="247">
        <v>0</v>
      </c>
      <c r="J354" s="240"/>
      <c r="L354" s="241"/>
      <c r="M354" s="242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26"/>
      <c r="Z354" s="226"/>
      <c r="AA354" s="226"/>
      <c r="AB354" s="226"/>
      <c r="AC354" s="226"/>
      <c r="AD354" s="226"/>
      <c r="AE354" s="226"/>
      <c r="AF354" s="226"/>
      <c r="AG354" s="226"/>
      <c r="AH354" s="226"/>
      <c r="AI354" s="226"/>
      <c r="AJ354" s="226"/>
      <c r="AK354" s="226"/>
      <c r="AL354" s="226"/>
      <c r="AM354" s="226"/>
      <c r="AN354" s="226"/>
      <c r="AO354" s="226"/>
      <c r="AP354" s="226"/>
      <c r="AQ354" s="226"/>
      <c r="AR354" s="226"/>
      <c r="AS354" s="226"/>
      <c r="AT354" s="226"/>
      <c r="AU354" s="226"/>
      <c r="AV354" s="226"/>
      <c r="AW354" s="226"/>
      <c r="AX354" s="226"/>
      <c r="AY354" s="226"/>
      <c r="AZ354" s="226"/>
      <c r="BA354" s="226"/>
      <c r="BB354" s="226"/>
      <c r="BC354" s="226"/>
      <c r="BD354" s="226"/>
      <c r="BE354" s="226"/>
      <c r="BF354" s="226"/>
      <c r="BG354" s="226"/>
      <c r="BH354" s="226"/>
      <c r="BI354" s="226"/>
      <c r="BJ354" s="226"/>
      <c r="BK354" s="226"/>
      <c r="BL354" s="226"/>
      <c r="BM354" s="226"/>
      <c r="BN354" s="226"/>
      <c r="BO354" s="226"/>
      <c r="BP354" s="226"/>
      <c r="BQ354" s="226"/>
      <c r="BR354" s="226"/>
      <c r="BS354" s="226"/>
      <c r="BT354" s="226"/>
      <c r="BU354" s="226"/>
      <c r="BV354" s="226"/>
      <c r="BW354" s="226"/>
      <c r="BX354" s="226"/>
      <c r="BY354" s="226"/>
      <c r="BZ354" s="226"/>
      <c r="CA354" s="226"/>
      <c r="CB354" s="226"/>
      <c r="CC354" s="235"/>
    </row>
    <row r="355" spans="1:81" s="233" customFormat="1">
      <c r="A355" s="536" t="s">
        <v>377</v>
      </c>
      <c r="B355" s="585" t="s">
        <v>890</v>
      </c>
      <c r="C355" s="238" t="s">
        <v>19</v>
      </c>
      <c r="D355" s="249">
        <f>D356+D357+D358+D359+D360</f>
        <v>1.7500000000000002E-2</v>
      </c>
      <c r="E355" s="249">
        <f t="shared" ref="E355:I355" si="158">E356+E357+E358+E359+E360</f>
        <v>1.7500000000000002E-2</v>
      </c>
      <c r="F355" s="249">
        <f t="shared" si="158"/>
        <v>0</v>
      </c>
      <c r="G355" s="249">
        <f t="shared" si="158"/>
        <v>0</v>
      </c>
      <c r="H355" s="249">
        <f t="shared" si="158"/>
        <v>0</v>
      </c>
      <c r="I355" s="249">
        <f t="shared" si="158"/>
        <v>0</v>
      </c>
      <c r="J355" s="240">
        <f t="shared" si="140"/>
        <v>1.7500000000000002E-2</v>
      </c>
      <c r="L355" s="241">
        <f t="shared" si="117"/>
        <v>1.7500000000000002E-2</v>
      </c>
      <c r="M355" s="242">
        <f t="shared" si="118"/>
        <v>1.7500000000000002E-2</v>
      </c>
      <c r="N355" s="226"/>
      <c r="O355" s="226"/>
      <c r="P355" s="226"/>
      <c r="Q355" s="226"/>
      <c r="R355" s="226"/>
      <c r="S355" s="226"/>
      <c r="T355" s="226"/>
      <c r="U355" s="226"/>
      <c r="V355" s="226"/>
      <c r="W355" s="226"/>
      <c r="X355" s="226"/>
      <c r="Y355" s="226"/>
      <c r="Z355" s="226"/>
      <c r="AA355" s="226"/>
      <c r="AB355" s="226"/>
      <c r="AC355" s="226"/>
      <c r="AD355" s="226"/>
      <c r="AE355" s="226"/>
      <c r="AF355" s="226"/>
      <c r="AG355" s="226"/>
      <c r="AH355" s="226"/>
      <c r="AI355" s="226"/>
      <c r="AJ355" s="226"/>
      <c r="AK355" s="226"/>
      <c r="AL355" s="226"/>
      <c r="AM355" s="226"/>
      <c r="AN355" s="226"/>
      <c r="AO355" s="226"/>
      <c r="AP355" s="226"/>
      <c r="AQ355" s="226"/>
      <c r="AR355" s="226"/>
      <c r="AS355" s="226"/>
      <c r="AT355" s="226"/>
      <c r="AU355" s="226"/>
      <c r="AV355" s="226"/>
      <c r="AW355" s="226"/>
      <c r="AX355" s="226"/>
      <c r="AY355" s="226"/>
      <c r="AZ355" s="226"/>
      <c r="BA355" s="226"/>
      <c r="BB355" s="226"/>
      <c r="BC355" s="226"/>
      <c r="BD355" s="226"/>
      <c r="BE355" s="226"/>
      <c r="BF355" s="226"/>
      <c r="BG355" s="226"/>
      <c r="BH355" s="226"/>
      <c r="BI355" s="226"/>
      <c r="BJ355" s="226"/>
      <c r="BK355" s="226"/>
      <c r="BL355" s="226"/>
      <c r="BM355" s="226"/>
      <c r="BN355" s="226"/>
      <c r="BO355" s="226"/>
      <c r="BP355" s="226"/>
      <c r="BQ355" s="226"/>
      <c r="BR355" s="226"/>
      <c r="BS355" s="226"/>
      <c r="BT355" s="226"/>
      <c r="BU355" s="226"/>
      <c r="BV355" s="226"/>
      <c r="BW355" s="226"/>
      <c r="BX355" s="226"/>
      <c r="BY355" s="226"/>
      <c r="BZ355" s="226"/>
      <c r="CA355" s="226"/>
      <c r="CB355" s="226"/>
      <c r="CC355" s="235"/>
    </row>
    <row r="356" spans="1:81" s="233" customFormat="1">
      <c r="A356" s="537"/>
      <c r="B356" s="586"/>
      <c r="C356" s="236">
        <v>2016</v>
      </c>
      <c r="D356" s="247">
        <f>E356+G356+H356+I356</f>
        <v>3.2000000000000002E-3</v>
      </c>
      <c r="E356" s="256">
        <v>3.2000000000000002E-3</v>
      </c>
      <c r="F356" s="256">
        <v>0</v>
      </c>
      <c r="G356" s="256">
        <v>0</v>
      </c>
      <c r="H356" s="251">
        <v>0</v>
      </c>
      <c r="I356" s="247">
        <v>0</v>
      </c>
      <c r="J356" s="240">
        <f t="shared" si="140"/>
        <v>3.2000000000000002E-3</v>
      </c>
      <c r="L356" s="241">
        <f t="shared" si="117"/>
        <v>3.2000000000000002E-3</v>
      </c>
      <c r="M356" s="242">
        <f t="shared" si="118"/>
        <v>3.2000000000000002E-3</v>
      </c>
      <c r="N356" s="226"/>
      <c r="O356" s="226"/>
      <c r="P356" s="226"/>
      <c r="Q356" s="226"/>
      <c r="R356" s="226"/>
      <c r="S356" s="226"/>
      <c r="T356" s="226"/>
      <c r="U356" s="226"/>
      <c r="V356" s="226"/>
      <c r="W356" s="226"/>
      <c r="X356" s="226"/>
      <c r="Y356" s="226"/>
      <c r="Z356" s="226"/>
      <c r="AA356" s="226"/>
      <c r="AB356" s="226"/>
      <c r="AC356" s="226"/>
      <c r="AD356" s="226"/>
      <c r="AE356" s="226"/>
      <c r="AF356" s="226"/>
      <c r="AG356" s="226"/>
      <c r="AH356" s="226"/>
      <c r="AI356" s="226"/>
      <c r="AJ356" s="226"/>
      <c r="AK356" s="226"/>
      <c r="AL356" s="226"/>
      <c r="AM356" s="226"/>
      <c r="AN356" s="226"/>
      <c r="AO356" s="226"/>
      <c r="AP356" s="226"/>
      <c r="AQ356" s="226"/>
      <c r="AR356" s="226"/>
      <c r="AS356" s="226"/>
      <c r="AT356" s="226"/>
      <c r="AU356" s="226"/>
      <c r="AV356" s="226"/>
      <c r="AW356" s="226"/>
      <c r="AX356" s="226"/>
      <c r="AY356" s="226"/>
      <c r="AZ356" s="226"/>
      <c r="BA356" s="226"/>
      <c r="BB356" s="226"/>
      <c r="BC356" s="226"/>
      <c r="BD356" s="226"/>
      <c r="BE356" s="226"/>
      <c r="BF356" s="226"/>
      <c r="BG356" s="226"/>
      <c r="BH356" s="226"/>
      <c r="BI356" s="226"/>
      <c r="BJ356" s="226"/>
      <c r="BK356" s="226"/>
      <c r="BL356" s="226"/>
      <c r="BM356" s="226"/>
      <c r="BN356" s="226"/>
      <c r="BO356" s="226"/>
      <c r="BP356" s="226"/>
      <c r="BQ356" s="226"/>
      <c r="BR356" s="226"/>
      <c r="BS356" s="226"/>
      <c r="BT356" s="226"/>
      <c r="BU356" s="226"/>
      <c r="BV356" s="226"/>
      <c r="BW356" s="226"/>
      <c r="BX356" s="226"/>
      <c r="BY356" s="226"/>
      <c r="BZ356" s="226"/>
      <c r="CA356" s="226"/>
      <c r="CB356" s="226"/>
      <c r="CC356" s="235"/>
    </row>
    <row r="357" spans="1:81" s="233" customFormat="1">
      <c r="A357" s="537"/>
      <c r="B357" s="586"/>
      <c r="C357" s="236">
        <v>2017</v>
      </c>
      <c r="D357" s="247">
        <f>E357+G357+H357+I357</f>
        <v>3.3999999999999998E-3</v>
      </c>
      <c r="E357" s="256">
        <f>3.4/1000</f>
        <v>3.3999999999999998E-3</v>
      </c>
      <c r="F357" s="256">
        <v>0</v>
      </c>
      <c r="G357" s="256">
        <v>0</v>
      </c>
      <c r="H357" s="251">
        <v>0</v>
      </c>
      <c r="I357" s="247">
        <v>0</v>
      </c>
      <c r="J357" s="240">
        <f t="shared" si="140"/>
        <v>3.3999999999999998E-3</v>
      </c>
      <c r="L357" s="241">
        <f t="shared" si="117"/>
        <v>3.3999999999999998E-3</v>
      </c>
      <c r="M357" s="242">
        <f t="shared" si="118"/>
        <v>3.3999999999999998E-3</v>
      </c>
      <c r="N357" s="226"/>
      <c r="O357" s="226"/>
      <c r="P357" s="226"/>
      <c r="Q357" s="226"/>
      <c r="R357" s="226"/>
      <c r="S357" s="226"/>
      <c r="T357" s="226"/>
      <c r="U357" s="226"/>
      <c r="V357" s="226"/>
      <c r="W357" s="226"/>
      <c r="X357" s="226"/>
      <c r="Y357" s="226"/>
      <c r="Z357" s="226"/>
      <c r="AA357" s="226"/>
      <c r="AB357" s="226"/>
      <c r="AC357" s="226"/>
      <c r="AD357" s="226"/>
      <c r="AE357" s="226"/>
      <c r="AF357" s="226"/>
      <c r="AG357" s="226"/>
      <c r="AH357" s="226"/>
      <c r="AI357" s="226"/>
      <c r="AJ357" s="226"/>
      <c r="AK357" s="226"/>
      <c r="AL357" s="226"/>
      <c r="AM357" s="226"/>
      <c r="AN357" s="226"/>
      <c r="AO357" s="226"/>
      <c r="AP357" s="226"/>
      <c r="AQ357" s="226"/>
      <c r="AR357" s="226"/>
      <c r="AS357" s="226"/>
      <c r="AT357" s="226"/>
      <c r="AU357" s="226"/>
      <c r="AV357" s="226"/>
      <c r="AW357" s="226"/>
      <c r="AX357" s="226"/>
      <c r="AY357" s="226"/>
      <c r="AZ357" s="226"/>
      <c r="BA357" s="226"/>
      <c r="BB357" s="226"/>
      <c r="BC357" s="226"/>
      <c r="BD357" s="226"/>
      <c r="BE357" s="226"/>
      <c r="BF357" s="226"/>
      <c r="BG357" s="226"/>
      <c r="BH357" s="226"/>
      <c r="BI357" s="226"/>
      <c r="BJ357" s="226"/>
      <c r="BK357" s="226"/>
      <c r="BL357" s="226"/>
      <c r="BM357" s="226"/>
      <c r="BN357" s="226"/>
      <c r="BO357" s="226"/>
      <c r="BP357" s="226"/>
      <c r="BQ357" s="226"/>
      <c r="BR357" s="226"/>
      <c r="BS357" s="226"/>
      <c r="BT357" s="226"/>
      <c r="BU357" s="226"/>
      <c r="BV357" s="226"/>
      <c r="BW357" s="226"/>
      <c r="BX357" s="226"/>
      <c r="BY357" s="226"/>
      <c r="BZ357" s="226"/>
      <c r="CA357" s="226"/>
      <c r="CB357" s="226"/>
      <c r="CC357" s="235"/>
    </row>
    <row r="358" spans="1:81" s="233" customFormat="1">
      <c r="A358" s="538"/>
      <c r="B358" s="534"/>
      <c r="C358" s="291">
        <v>2018</v>
      </c>
      <c r="D358" s="247">
        <f t="shared" ref="D358:D360" si="159">E358+G358+H358+I358</f>
        <v>3.5000000000000001E-3</v>
      </c>
      <c r="E358" s="256">
        <v>3.5000000000000001E-3</v>
      </c>
      <c r="F358" s="256">
        <v>0</v>
      </c>
      <c r="G358" s="256">
        <v>0</v>
      </c>
      <c r="H358" s="251">
        <v>0</v>
      </c>
      <c r="I358" s="247">
        <v>0</v>
      </c>
      <c r="J358" s="240"/>
      <c r="L358" s="241"/>
      <c r="M358" s="242"/>
      <c r="N358" s="226"/>
      <c r="O358" s="226"/>
      <c r="P358" s="226"/>
      <c r="Q358" s="226"/>
      <c r="R358" s="226"/>
      <c r="S358" s="226"/>
      <c r="T358" s="226"/>
      <c r="U358" s="226"/>
      <c r="V358" s="226"/>
      <c r="W358" s="226"/>
      <c r="X358" s="226"/>
      <c r="Y358" s="226"/>
      <c r="Z358" s="226"/>
      <c r="AA358" s="226"/>
      <c r="AB358" s="226"/>
      <c r="AC358" s="226"/>
      <c r="AD358" s="226"/>
      <c r="AE358" s="226"/>
      <c r="AF358" s="226"/>
      <c r="AG358" s="226"/>
      <c r="AH358" s="226"/>
      <c r="AI358" s="226"/>
      <c r="AJ358" s="226"/>
      <c r="AK358" s="226"/>
      <c r="AL358" s="226"/>
      <c r="AM358" s="226"/>
      <c r="AN358" s="226"/>
      <c r="AO358" s="226"/>
      <c r="AP358" s="226"/>
      <c r="AQ358" s="226"/>
      <c r="AR358" s="226"/>
      <c r="AS358" s="226"/>
      <c r="AT358" s="226"/>
      <c r="AU358" s="226"/>
      <c r="AV358" s="226"/>
      <c r="AW358" s="226"/>
      <c r="AX358" s="226"/>
      <c r="AY358" s="226"/>
      <c r="AZ358" s="226"/>
      <c r="BA358" s="226"/>
      <c r="BB358" s="226"/>
      <c r="BC358" s="226"/>
      <c r="BD358" s="226"/>
      <c r="BE358" s="226"/>
      <c r="BF358" s="226"/>
      <c r="BG358" s="226"/>
      <c r="BH358" s="226"/>
      <c r="BI358" s="226"/>
      <c r="BJ358" s="226"/>
      <c r="BK358" s="226"/>
      <c r="BL358" s="226"/>
      <c r="BM358" s="226"/>
      <c r="BN358" s="226"/>
      <c r="BO358" s="226"/>
      <c r="BP358" s="226"/>
      <c r="BQ358" s="226"/>
      <c r="BR358" s="226"/>
      <c r="BS358" s="226"/>
      <c r="BT358" s="226"/>
      <c r="BU358" s="226"/>
      <c r="BV358" s="226"/>
      <c r="BW358" s="226"/>
      <c r="BX358" s="226"/>
      <c r="BY358" s="226"/>
      <c r="BZ358" s="226"/>
      <c r="CA358" s="226"/>
      <c r="CB358" s="226"/>
      <c r="CC358" s="235"/>
    </row>
    <row r="359" spans="1:81" s="233" customFormat="1">
      <c r="A359" s="538"/>
      <c r="B359" s="534"/>
      <c r="C359" s="291">
        <v>2019</v>
      </c>
      <c r="D359" s="247">
        <f t="shared" si="159"/>
        <v>3.7000000000000002E-3</v>
      </c>
      <c r="E359" s="256">
        <v>3.7000000000000002E-3</v>
      </c>
      <c r="F359" s="256">
        <v>0</v>
      </c>
      <c r="G359" s="256">
        <v>0</v>
      </c>
      <c r="H359" s="251">
        <v>0</v>
      </c>
      <c r="I359" s="247">
        <v>0</v>
      </c>
      <c r="J359" s="240"/>
      <c r="L359" s="241"/>
      <c r="M359" s="242"/>
      <c r="N359" s="226"/>
      <c r="O359" s="226"/>
      <c r="P359" s="226"/>
      <c r="Q359" s="226"/>
      <c r="R359" s="226"/>
      <c r="S359" s="226"/>
      <c r="T359" s="226"/>
      <c r="U359" s="226"/>
      <c r="V359" s="226"/>
      <c r="W359" s="226"/>
      <c r="X359" s="226"/>
      <c r="Y359" s="226"/>
      <c r="Z359" s="226"/>
      <c r="AA359" s="226"/>
      <c r="AB359" s="226"/>
      <c r="AC359" s="226"/>
      <c r="AD359" s="226"/>
      <c r="AE359" s="226"/>
      <c r="AF359" s="226"/>
      <c r="AG359" s="226"/>
      <c r="AH359" s="226"/>
      <c r="AI359" s="226"/>
      <c r="AJ359" s="226"/>
      <c r="AK359" s="226"/>
      <c r="AL359" s="226"/>
      <c r="AM359" s="226"/>
      <c r="AN359" s="226"/>
      <c r="AO359" s="226"/>
      <c r="AP359" s="226"/>
      <c r="AQ359" s="226"/>
      <c r="AR359" s="226"/>
      <c r="AS359" s="226"/>
      <c r="AT359" s="226"/>
      <c r="AU359" s="226"/>
      <c r="AV359" s="226"/>
      <c r="AW359" s="226"/>
      <c r="AX359" s="226"/>
      <c r="AY359" s="226"/>
      <c r="AZ359" s="226"/>
      <c r="BA359" s="226"/>
      <c r="BB359" s="226"/>
      <c r="BC359" s="226"/>
      <c r="BD359" s="226"/>
      <c r="BE359" s="226"/>
      <c r="BF359" s="226"/>
      <c r="BG359" s="226"/>
      <c r="BH359" s="226"/>
      <c r="BI359" s="226"/>
      <c r="BJ359" s="226"/>
      <c r="BK359" s="226"/>
      <c r="BL359" s="226"/>
      <c r="BM359" s="226"/>
      <c r="BN359" s="226"/>
      <c r="BO359" s="226"/>
      <c r="BP359" s="226"/>
      <c r="BQ359" s="226"/>
      <c r="BR359" s="226"/>
      <c r="BS359" s="226"/>
      <c r="BT359" s="226"/>
      <c r="BU359" s="226"/>
      <c r="BV359" s="226"/>
      <c r="BW359" s="226"/>
      <c r="BX359" s="226"/>
      <c r="BY359" s="226"/>
      <c r="BZ359" s="226"/>
      <c r="CA359" s="226"/>
      <c r="CB359" s="226"/>
      <c r="CC359" s="235"/>
    </row>
    <row r="360" spans="1:81" s="233" customFormat="1">
      <c r="A360" s="539"/>
      <c r="B360" s="535"/>
      <c r="C360" s="291">
        <v>2020</v>
      </c>
      <c r="D360" s="247">
        <f t="shared" si="159"/>
        <v>3.7000000000000002E-3</v>
      </c>
      <c r="E360" s="256">
        <v>3.7000000000000002E-3</v>
      </c>
      <c r="F360" s="256">
        <v>0</v>
      </c>
      <c r="G360" s="256">
        <v>0</v>
      </c>
      <c r="H360" s="251">
        <v>0</v>
      </c>
      <c r="I360" s="247">
        <v>0</v>
      </c>
      <c r="J360" s="240"/>
      <c r="L360" s="241"/>
      <c r="M360" s="242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  <c r="AE360" s="226"/>
      <c r="AF360" s="226"/>
      <c r="AG360" s="226"/>
      <c r="AH360" s="226"/>
      <c r="AI360" s="226"/>
      <c r="AJ360" s="226"/>
      <c r="AK360" s="226"/>
      <c r="AL360" s="226"/>
      <c r="AM360" s="226"/>
      <c r="AN360" s="226"/>
      <c r="AO360" s="226"/>
      <c r="AP360" s="226"/>
      <c r="AQ360" s="226"/>
      <c r="AR360" s="226"/>
      <c r="AS360" s="226"/>
      <c r="AT360" s="226"/>
      <c r="AU360" s="226"/>
      <c r="AV360" s="226"/>
      <c r="AW360" s="226"/>
      <c r="AX360" s="226"/>
      <c r="AY360" s="226"/>
      <c r="AZ360" s="226"/>
      <c r="BA360" s="226"/>
      <c r="BB360" s="226"/>
      <c r="BC360" s="226"/>
      <c r="BD360" s="226"/>
      <c r="BE360" s="226"/>
      <c r="BF360" s="226"/>
      <c r="BG360" s="226"/>
      <c r="BH360" s="226"/>
      <c r="BI360" s="226"/>
      <c r="BJ360" s="226"/>
      <c r="BK360" s="226"/>
      <c r="BL360" s="226"/>
      <c r="BM360" s="226"/>
      <c r="BN360" s="226"/>
      <c r="BO360" s="226"/>
      <c r="BP360" s="226"/>
      <c r="BQ360" s="226"/>
      <c r="BR360" s="226"/>
      <c r="BS360" s="226"/>
      <c r="BT360" s="226"/>
      <c r="BU360" s="226"/>
      <c r="BV360" s="226"/>
      <c r="BW360" s="226"/>
      <c r="BX360" s="226"/>
      <c r="BY360" s="226"/>
      <c r="BZ360" s="226"/>
      <c r="CA360" s="226"/>
      <c r="CB360" s="226"/>
      <c r="CC360" s="235"/>
    </row>
    <row r="361" spans="1:81" s="245" customFormat="1">
      <c r="A361" s="556" t="s">
        <v>379</v>
      </c>
      <c r="B361" s="587" t="s">
        <v>923</v>
      </c>
      <c r="C361" s="238" t="s">
        <v>19</v>
      </c>
      <c r="D361" s="248">
        <f>D362+D363+D364+D365+D366</f>
        <v>662.70910000000003</v>
      </c>
      <c r="E361" s="248">
        <f t="shared" ref="E361:I361" si="160">E362+E363+E364+E365+E366</f>
        <v>662.67970000000003</v>
      </c>
      <c r="F361" s="248">
        <f t="shared" si="160"/>
        <v>0</v>
      </c>
      <c r="G361" s="248">
        <f t="shared" si="160"/>
        <v>0</v>
      </c>
      <c r="H361" s="248">
        <f t="shared" si="160"/>
        <v>0</v>
      </c>
      <c r="I361" s="248">
        <f t="shared" si="160"/>
        <v>2.9399999999999999E-2</v>
      </c>
      <c r="J361" s="240">
        <f t="shared" si="140"/>
        <v>662.70910000000003</v>
      </c>
      <c r="L361" s="241">
        <f t="shared" si="117"/>
        <v>662.70910000000003</v>
      </c>
      <c r="M361" s="242">
        <f t="shared" si="118"/>
        <v>662.70910000000003</v>
      </c>
      <c r="N361" s="243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  <c r="Y361" s="243"/>
      <c r="Z361" s="243"/>
      <c r="AA361" s="243"/>
      <c r="AB361" s="243"/>
      <c r="AC361" s="243"/>
      <c r="AD361" s="243"/>
      <c r="AE361" s="243"/>
      <c r="AF361" s="243"/>
      <c r="AG361" s="243"/>
      <c r="AH361" s="243"/>
      <c r="AI361" s="243"/>
      <c r="AJ361" s="243"/>
      <c r="AK361" s="243"/>
      <c r="AL361" s="243"/>
      <c r="AM361" s="243"/>
      <c r="AN361" s="243"/>
      <c r="AO361" s="243"/>
      <c r="AP361" s="243"/>
      <c r="AQ361" s="243"/>
      <c r="AR361" s="243"/>
      <c r="AS361" s="243"/>
      <c r="AT361" s="243"/>
      <c r="AU361" s="243"/>
      <c r="AV361" s="243"/>
      <c r="AW361" s="243"/>
      <c r="AX361" s="243"/>
      <c r="AY361" s="243"/>
      <c r="AZ361" s="243"/>
      <c r="BA361" s="243"/>
      <c r="BB361" s="243"/>
      <c r="BC361" s="243"/>
      <c r="BD361" s="243"/>
      <c r="BE361" s="243"/>
      <c r="BF361" s="243"/>
      <c r="BG361" s="243"/>
      <c r="BH361" s="243"/>
      <c r="BI361" s="243"/>
      <c r="BJ361" s="243"/>
      <c r="BK361" s="243"/>
      <c r="BL361" s="243"/>
      <c r="BM361" s="243"/>
      <c r="BN361" s="243"/>
      <c r="BO361" s="243"/>
      <c r="BP361" s="243"/>
      <c r="BQ361" s="243"/>
      <c r="BR361" s="243"/>
      <c r="BS361" s="243"/>
      <c r="BT361" s="243"/>
      <c r="BU361" s="243"/>
      <c r="BV361" s="243"/>
      <c r="BW361" s="243"/>
      <c r="BX361" s="243"/>
      <c r="BY361" s="243"/>
      <c r="BZ361" s="243"/>
      <c r="CA361" s="243"/>
      <c r="CB361" s="243"/>
      <c r="CC361" s="244"/>
    </row>
    <row r="362" spans="1:81" s="245" customFormat="1">
      <c r="A362" s="557"/>
      <c r="B362" s="588"/>
      <c r="C362" s="238">
        <v>2016</v>
      </c>
      <c r="D362" s="239">
        <f>E362+G362+H362+I362+F362</f>
        <v>123.18089999999999</v>
      </c>
      <c r="E362" s="258">
        <f t="shared" ref="E362:I363" si="161">E368+E374+E380+E386+E392+E398+E404+E410</f>
        <v>123.1515</v>
      </c>
      <c r="F362" s="258">
        <f t="shared" si="161"/>
        <v>0</v>
      </c>
      <c r="G362" s="258">
        <f t="shared" si="161"/>
        <v>0</v>
      </c>
      <c r="H362" s="258">
        <f t="shared" si="161"/>
        <v>0</v>
      </c>
      <c r="I362" s="258">
        <f t="shared" si="161"/>
        <v>2.9399999999999999E-2</v>
      </c>
      <c r="J362" s="240">
        <f t="shared" si="140"/>
        <v>123.18089999999999</v>
      </c>
      <c r="L362" s="241">
        <f t="shared" si="117"/>
        <v>123.18089999999999</v>
      </c>
      <c r="M362" s="242">
        <f t="shared" si="118"/>
        <v>123.18089999999999</v>
      </c>
      <c r="N362" s="243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  <c r="Y362" s="243"/>
      <c r="Z362" s="243"/>
      <c r="AA362" s="243"/>
      <c r="AB362" s="243"/>
      <c r="AC362" s="243"/>
      <c r="AD362" s="243"/>
      <c r="AE362" s="243"/>
      <c r="AF362" s="243"/>
      <c r="AG362" s="243"/>
      <c r="AH362" s="243"/>
      <c r="AI362" s="243"/>
      <c r="AJ362" s="243"/>
      <c r="AK362" s="243"/>
      <c r="AL362" s="243"/>
      <c r="AM362" s="243"/>
      <c r="AN362" s="243"/>
      <c r="AO362" s="243"/>
      <c r="AP362" s="243"/>
      <c r="AQ362" s="243"/>
      <c r="AR362" s="243"/>
      <c r="AS362" s="243"/>
      <c r="AT362" s="243"/>
      <c r="AU362" s="243"/>
      <c r="AV362" s="243"/>
      <c r="AW362" s="243"/>
      <c r="AX362" s="243"/>
      <c r="AY362" s="243"/>
      <c r="AZ362" s="243"/>
      <c r="BA362" s="243"/>
      <c r="BB362" s="243"/>
      <c r="BC362" s="243"/>
      <c r="BD362" s="243"/>
      <c r="BE362" s="243"/>
      <c r="BF362" s="243"/>
      <c r="BG362" s="243"/>
      <c r="BH362" s="243"/>
      <c r="BI362" s="243"/>
      <c r="BJ362" s="243"/>
      <c r="BK362" s="243"/>
      <c r="BL362" s="243"/>
      <c r="BM362" s="243"/>
      <c r="BN362" s="243"/>
      <c r="BO362" s="243"/>
      <c r="BP362" s="243"/>
      <c r="BQ362" s="243"/>
      <c r="BR362" s="243"/>
      <c r="BS362" s="243"/>
      <c r="BT362" s="243"/>
      <c r="BU362" s="243"/>
      <c r="BV362" s="243"/>
      <c r="BW362" s="243"/>
      <c r="BX362" s="243"/>
      <c r="BY362" s="243"/>
      <c r="BZ362" s="243"/>
      <c r="CA362" s="243"/>
      <c r="CB362" s="243"/>
      <c r="CC362" s="244"/>
    </row>
    <row r="363" spans="1:81" s="245" customFormat="1">
      <c r="A363" s="557"/>
      <c r="B363" s="588"/>
      <c r="C363" s="238">
        <v>2017</v>
      </c>
      <c r="D363" s="239">
        <f t="shared" ref="D363:D366" si="162">E363+G363+H363+I363+F363</f>
        <v>134.18090000000001</v>
      </c>
      <c r="E363" s="258">
        <f t="shared" si="161"/>
        <v>134.18090000000001</v>
      </c>
      <c r="F363" s="258">
        <f t="shared" si="161"/>
        <v>0</v>
      </c>
      <c r="G363" s="258">
        <f t="shared" si="161"/>
        <v>0</v>
      </c>
      <c r="H363" s="258">
        <f t="shared" si="161"/>
        <v>0</v>
      </c>
      <c r="I363" s="258">
        <f t="shared" si="161"/>
        <v>0</v>
      </c>
      <c r="J363" s="240">
        <f t="shared" si="140"/>
        <v>134.18090000000001</v>
      </c>
      <c r="L363" s="241">
        <f t="shared" si="117"/>
        <v>134.18090000000001</v>
      </c>
      <c r="M363" s="242">
        <f t="shared" si="118"/>
        <v>134.18090000000001</v>
      </c>
      <c r="N363" s="243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  <c r="Y363" s="243"/>
      <c r="Z363" s="243"/>
      <c r="AA363" s="243"/>
      <c r="AB363" s="243"/>
      <c r="AC363" s="243"/>
      <c r="AD363" s="243"/>
      <c r="AE363" s="243"/>
      <c r="AF363" s="243"/>
      <c r="AG363" s="243"/>
      <c r="AH363" s="243"/>
      <c r="AI363" s="243"/>
      <c r="AJ363" s="243"/>
      <c r="AK363" s="243"/>
      <c r="AL363" s="243"/>
      <c r="AM363" s="243"/>
      <c r="AN363" s="243"/>
      <c r="AO363" s="243"/>
      <c r="AP363" s="243"/>
      <c r="AQ363" s="243"/>
      <c r="AR363" s="243"/>
      <c r="AS363" s="243"/>
      <c r="AT363" s="243"/>
      <c r="AU363" s="243"/>
      <c r="AV363" s="243"/>
      <c r="AW363" s="243"/>
      <c r="AX363" s="243"/>
      <c r="AY363" s="243"/>
      <c r="AZ363" s="243"/>
      <c r="BA363" s="243"/>
      <c r="BB363" s="243"/>
      <c r="BC363" s="243"/>
      <c r="BD363" s="243"/>
      <c r="BE363" s="243"/>
      <c r="BF363" s="243"/>
      <c r="BG363" s="243"/>
      <c r="BH363" s="243"/>
      <c r="BI363" s="243"/>
      <c r="BJ363" s="243"/>
      <c r="BK363" s="243"/>
      <c r="BL363" s="243"/>
      <c r="BM363" s="243"/>
      <c r="BN363" s="243"/>
      <c r="BO363" s="243"/>
      <c r="BP363" s="243"/>
      <c r="BQ363" s="243"/>
      <c r="BR363" s="243"/>
      <c r="BS363" s="243"/>
      <c r="BT363" s="243"/>
      <c r="BU363" s="243"/>
      <c r="BV363" s="243"/>
      <c r="BW363" s="243"/>
      <c r="BX363" s="243"/>
      <c r="BY363" s="243"/>
      <c r="BZ363" s="243"/>
      <c r="CA363" s="243"/>
      <c r="CB363" s="243"/>
      <c r="CC363" s="244"/>
    </row>
    <row r="364" spans="1:81" s="245" customFormat="1">
      <c r="A364" s="538"/>
      <c r="B364" s="534"/>
      <c r="C364" s="238">
        <v>2018</v>
      </c>
      <c r="D364" s="239">
        <f t="shared" si="162"/>
        <v>134.91629999999998</v>
      </c>
      <c r="E364" s="258">
        <f t="shared" ref="E364:I366" si="163">E370+E376+E382+E388+E394+E400+E406+E412</f>
        <v>134.91629999999998</v>
      </c>
      <c r="F364" s="258">
        <f t="shared" si="163"/>
        <v>0</v>
      </c>
      <c r="G364" s="258">
        <f t="shared" si="163"/>
        <v>0</v>
      </c>
      <c r="H364" s="258">
        <f t="shared" si="163"/>
        <v>0</v>
      </c>
      <c r="I364" s="258">
        <f t="shared" si="163"/>
        <v>0</v>
      </c>
      <c r="J364" s="240"/>
      <c r="L364" s="241"/>
      <c r="M364" s="242"/>
      <c r="N364" s="243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  <c r="Y364" s="243"/>
      <c r="Z364" s="243"/>
      <c r="AA364" s="243"/>
      <c r="AB364" s="243"/>
      <c r="AC364" s="243"/>
      <c r="AD364" s="243"/>
      <c r="AE364" s="243"/>
      <c r="AF364" s="243"/>
      <c r="AG364" s="243"/>
      <c r="AH364" s="243"/>
      <c r="AI364" s="243"/>
      <c r="AJ364" s="243"/>
      <c r="AK364" s="243"/>
      <c r="AL364" s="243"/>
      <c r="AM364" s="243"/>
      <c r="AN364" s="243"/>
      <c r="AO364" s="243"/>
      <c r="AP364" s="243"/>
      <c r="AQ364" s="243"/>
      <c r="AR364" s="243"/>
      <c r="AS364" s="243"/>
      <c r="AT364" s="243"/>
      <c r="AU364" s="243"/>
      <c r="AV364" s="243"/>
      <c r="AW364" s="243"/>
      <c r="AX364" s="243"/>
      <c r="AY364" s="243"/>
      <c r="AZ364" s="243"/>
      <c r="BA364" s="243"/>
      <c r="BB364" s="243"/>
      <c r="BC364" s="243"/>
      <c r="BD364" s="243"/>
      <c r="BE364" s="243"/>
      <c r="BF364" s="243"/>
      <c r="BG364" s="243"/>
      <c r="BH364" s="243"/>
      <c r="BI364" s="243"/>
      <c r="BJ364" s="243"/>
      <c r="BK364" s="243"/>
      <c r="BL364" s="243"/>
      <c r="BM364" s="243"/>
      <c r="BN364" s="243"/>
      <c r="BO364" s="243"/>
      <c r="BP364" s="243"/>
      <c r="BQ364" s="243"/>
      <c r="BR364" s="243"/>
      <c r="BS364" s="243"/>
      <c r="BT364" s="243"/>
      <c r="BU364" s="243"/>
      <c r="BV364" s="243"/>
      <c r="BW364" s="243"/>
      <c r="BX364" s="243"/>
      <c r="BY364" s="243"/>
      <c r="BZ364" s="243"/>
      <c r="CA364" s="243"/>
      <c r="CB364" s="243"/>
      <c r="CC364" s="244"/>
    </row>
    <row r="365" spans="1:81" s="245" customFormat="1">
      <c r="A365" s="538"/>
      <c r="B365" s="534"/>
      <c r="C365" s="238">
        <v>2019</v>
      </c>
      <c r="D365" s="239">
        <f t="shared" si="162"/>
        <v>135.21550000000002</v>
      </c>
      <c r="E365" s="258">
        <f t="shared" si="163"/>
        <v>135.21550000000002</v>
      </c>
      <c r="F365" s="258">
        <f t="shared" si="163"/>
        <v>0</v>
      </c>
      <c r="G365" s="258">
        <f t="shared" si="163"/>
        <v>0</v>
      </c>
      <c r="H365" s="258">
        <f t="shared" si="163"/>
        <v>0</v>
      </c>
      <c r="I365" s="258">
        <f t="shared" si="163"/>
        <v>0</v>
      </c>
      <c r="J365" s="240"/>
      <c r="L365" s="241"/>
      <c r="M365" s="242"/>
      <c r="N365" s="243"/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  <c r="Y365" s="243"/>
      <c r="Z365" s="243"/>
      <c r="AA365" s="243"/>
      <c r="AB365" s="243"/>
      <c r="AC365" s="243"/>
      <c r="AD365" s="243"/>
      <c r="AE365" s="243"/>
      <c r="AF365" s="243"/>
      <c r="AG365" s="243"/>
      <c r="AH365" s="243"/>
      <c r="AI365" s="243"/>
      <c r="AJ365" s="243"/>
      <c r="AK365" s="243"/>
      <c r="AL365" s="243"/>
      <c r="AM365" s="243"/>
      <c r="AN365" s="243"/>
      <c r="AO365" s="243"/>
      <c r="AP365" s="243"/>
      <c r="AQ365" s="243"/>
      <c r="AR365" s="243"/>
      <c r="AS365" s="243"/>
      <c r="AT365" s="243"/>
      <c r="AU365" s="243"/>
      <c r="AV365" s="243"/>
      <c r="AW365" s="243"/>
      <c r="AX365" s="243"/>
      <c r="AY365" s="243"/>
      <c r="AZ365" s="243"/>
      <c r="BA365" s="243"/>
      <c r="BB365" s="243"/>
      <c r="BC365" s="243"/>
      <c r="BD365" s="243"/>
      <c r="BE365" s="243"/>
      <c r="BF365" s="243"/>
      <c r="BG365" s="243"/>
      <c r="BH365" s="243"/>
      <c r="BI365" s="243"/>
      <c r="BJ365" s="243"/>
      <c r="BK365" s="243"/>
      <c r="BL365" s="243"/>
      <c r="BM365" s="243"/>
      <c r="BN365" s="243"/>
      <c r="BO365" s="243"/>
      <c r="BP365" s="243"/>
      <c r="BQ365" s="243"/>
      <c r="BR365" s="243"/>
      <c r="BS365" s="243"/>
      <c r="BT365" s="243"/>
      <c r="BU365" s="243"/>
      <c r="BV365" s="243"/>
      <c r="BW365" s="243"/>
      <c r="BX365" s="243"/>
      <c r="BY365" s="243"/>
      <c r="BZ365" s="243"/>
      <c r="CA365" s="243"/>
      <c r="CB365" s="243"/>
      <c r="CC365" s="244"/>
    </row>
    <row r="366" spans="1:81" s="245" customFormat="1">
      <c r="A366" s="539"/>
      <c r="B366" s="535"/>
      <c r="C366" s="238">
        <v>2020</v>
      </c>
      <c r="D366" s="239">
        <f t="shared" si="162"/>
        <v>135.21550000000002</v>
      </c>
      <c r="E366" s="258">
        <f t="shared" si="163"/>
        <v>135.21550000000002</v>
      </c>
      <c r="F366" s="258">
        <f t="shared" si="163"/>
        <v>0</v>
      </c>
      <c r="G366" s="258">
        <f t="shared" si="163"/>
        <v>0</v>
      </c>
      <c r="H366" s="258">
        <f t="shared" si="163"/>
        <v>0</v>
      </c>
      <c r="I366" s="258">
        <f t="shared" si="163"/>
        <v>0</v>
      </c>
      <c r="J366" s="240"/>
      <c r="L366" s="241"/>
      <c r="M366" s="242"/>
      <c r="N366" s="243"/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  <c r="Y366" s="243"/>
      <c r="Z366" s="243"/>
      <c r="AA366" s="243"/>
      <c r="AB366" s="243"/>
      <c r="AC366" s="243"/>
      <c r="AD366" s="243"/>
      <c r="AE366" s="243"/>
      <c r="AF366" s="243"/>
      <c r="AG366" s="243"/>
      <c r="AH366" s="243"/>
      <c r="AI366" s="243"/>
      <c r="AJ366" s="243"/>
      <c r="AK366" s="243"/>
      <c r="AL366" s="243"/>
      <c r="AM366" s="243"/>
      <c r="AN366" s="243"/>
      <c r="AO366" s="243"/>
      <c r="AP366" s="243"/>
      <c r="AQ366" s="243"/>
      <c r="AR366" s="243"/>
      <c r="AS366" s="243"/>
      <c r="AT366" s="243"/>
      <c r="AU366" s="243"/>
      <c r="AV366" s="243"/>
      <c r="AW366" s="243"/>
      <c r="AX366" s="243"/>
      <c r="AY366" s="243"/>
      <c r="AZ366" s="243"/>
      <c r="BA366" s="243"/>
      <c r="BB366" s="243"/>
      <c r="BC366" s="243"/>
      <c r="BD366" s="243"/>
      <c r="BE366" s="243"/>
      <c r="BF366" s="243"/>
      <c r="BG366" s="243"/>
      <c r="BH366" s="243"/>
      <c r="BI366" s="243"/>
      <c r="BJ366" s="243"/>
      <c r="BK366" s="243"/>
      <c r="BL366" s="243"/>
      <c r="BM366" s="243"/>
      <c r="BN366" s="243"/>
      <c r="BO366" s="243"/>
      <c r="BP366" s="243"/>
      <c r="BQ366" s="243"/>
      <c r="BR366" s="243"/>
      <c r="BS366" s="243"/>
      <c r="BT366" s="243"/>
      <c r="BU366" s="243"/>
      <c r="BV366" s="243"/>
      <c r="BW366" s="243"/>
      <c r="BX366" s="243"/>
      <c r="BY366" s="243"/>
      <c r="BZ366" s="243"/>
      <c r="CA366" s="243"/>
      <c r="CB366" s="243"/>
      <c r="CC366" s="244"/>
    </row>
    <row r="367" spans="1:81" s="233" customFormat="1">
      <c r="A367" s="536" t="s">
        <v>381</v>
      </c>
      <c r="B367" s="633" t="s">
        <v>929</v>
      </c>
      <c r="C367" s="238" t="s">
        <v>19</v>
      </c>
      <c r="D367" s="249">
        <f>D368+D369+D370+D371+D372</f>
        <v>16.39</v>
      </c>
      <c r="E367" s="249">
        <f t="shared" ref="E367:I367" si="164">E368+E369+E370+E371+E372</f>
        <v>16.39</v>
      </c>
      <c r="F367" s="249">
        <f t="shared" si="164"/>
        <v>0</v>
      </c>
      <c r="G367" s="249">
        <f t="shared" si="164"/>
        <v>0</v>
      </c>
      <c r="H367" s="249">
        <f t="shared" si="164"/>
        <v>0</v>
      </c>
      <c r="I367" s="249">
        <f t="shared" si="164"/>
        <v>0</v>
      </c>
      <c r="J367" s="240">
        <f t="shared" si="140"/>
        <v>16.39</v>
      </c>
      <c r="L367" s="241">
        <f t="shared" si="117"/>
        <v>16.39</v>
      </c>
      <c r="M367" s="242">
        <f t="shared" si="118"/>
        <v>16.39</v>
      </c>
      <c r="N367" s="226"/>
      <c r="O367" s="226"/>
      <c r="P367" s="226"/>
      <c r="Q367" s="226"/>
      <c r="R367" s="226"/>
      <c r="S367" s="226"/>
      <c r="T367" s="226"/>
      <c r="U367" s="226"/>
      <c r="V367" s="226"/>
      <c r="W367" s="226"/>
      <c r="X367" s="226"/>
      <c r="Y367" s="226"/>
      <c r="Z367" s="226"/>
      <c r="AA367" s="226"/>
      <c r="AB367" s="226"/>
      <c r="AC367" s="226"/>
      <c r="AD367" s="226"/>
      <c r="AE367" s="226"/>
      <c r="AF367" s="226"/>
      <c r="AG367" s="226"/>
      <c r="AH367" s="226"/>
      <c r="AI367" s="226"/>
      <c r="AJ367" s="226"/>
      <c r="AK367" s="226"/>
      <c r="AL367" s="226"/>
      <c r="AM367" s="226"/>
      <c r="AN367" s="226"/>
      <c r="AO367" s="226"/>
      <c r="AP367" s="226"/>
      <c r="AQ367" s="226"/>
      <c r="AR367" s="226"/>
      <c r="AS367" s="226"/>
      <c r="AT367" s="226"/>
      <c r="AU367" s="226"/>
      <c r="AV367" s="226"/>
      <c r="AW367" s="226"/>
      <c r="AX367" s="226"/>
      <c r="AY367" s="226"/>
      <c r="AZ367" s="226"/>
      <c r="BA367" s="226"/>
      <c r="BB367" s="226"/>
      <c r="BC367" s="226"/>
      <c r="BD367" s="226"/>
      <c r="BE367" s="226"/>
      <c r="BF367" s="226"/>
      <c r="BG367" s="226"/>
      <c r="BH367" s="226"/>
      <c r="BI367" s="226"/>
      <c r="BJ367" s="226"/>
      <c r="BK367" s="226"/>
      <c r="BL367" s="226"/>
      <c r="BM367" s="226"/>
      <c r="BN367" s="226"/>
      <c r="BO367" s="226"/>
      <c r="BP367" s="226"/>
      <c r="BQ367" s="226"/>
      <c r="BR367" s="226"/>
      <c r="BS367" s="226"/>
      <c r="BT367" s="226"/>
      <c r="BU367" s="226"/>
      <c r="BV367" s="226"/>
      <c r="BW367" s="226"/>
      <c r="BX367" s="226"/>
      <c r="BY367" s="226"/>
      <c r="BZ367" s="226"/>
      <c r="CA367" s="226"/>
      <c r="CB367" s="226"/>
      <c r="CC367" s="235"/>
    </row>
    <row r="368" spans="1:81" s="233" customFormat="1">
      <c r="A368" s="537"/>
      <c r="B368" s="634"/>
      <c r="C368" s="236">
        <v>2016</v>
      </c>
      <c r="D368" s="247">
        <f>E368+F368+G368+H368+I368</f>
        <v>3.3010999999999999</v>
      </c>
      <c r="E368" s="256">
        <v>3.3010999999999999</v>
      </c>
      <c r="F368" s="256">
        <v>0</v>
      </c>
      <c r="G368" s="256">
        <v>0</v>
      </c>
      <c r="H368" s="251">
        <v>0</v>
      </c>
      <c r="I368" s="251">
        <v>0</v>
      </c>
      <c r="J368" s="240">
        <f t="shared" si="140"/>
        <v>3.3010999999999999</v>
      </c>
      <c r="L368" s="241">
        <f t="shared" si="117"/>
        <v>3.3010999999999999</v>
      </c>
      <c r="M368" s="242">
        <f t="shared" si="118"/>
        <v>3.3010999999999999</v>
      </c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  <c r="Z368" s="226"/>
      <c r="AA368" s="226"/>
      <c r="AB368" s="226"/>
      <c r="AC368" s="226"/>
      <c r="AD368" s="226"/>
      <c r="AE368" s="226"/>
      <c r="AF368" s="226"/>
      <c r="AG368" s="226"/>
      <c r="AH368" s="226"/>
      <c r="AI368" s="226"/>
      <c r="AJ368" s="226"/>
      <c r="AK368" s="226"/>
      <c r="AL368" s="226"/>
      <c r="AM368" s="226"/>
      <c r="AN368" s="226"/>
      <c r="AO368" s="226"/>
      <c r="AP368" s="226"/>
      <c r="AQ368" s="226"/>
      <c r="AR368" s="226"/>
      <c r="AS368" s="226"/>
      <c r="AT368" s="226"/>
      <c r="AU368" s="226"/>
      <c r="AV368" s="226"/>
      <c r="AW368" s="226"/>
      <c r="AX368" s="226"/>
      <c r="AY368" s="226"/>
      <c r="AZ368" s="226"/>
      <c r="BA368" s="226"/>
      <c r="BB368" s="226"/>
      <c r="BC368" s="226"/>
      <c r="BD368" s="226"/>
      <c r="BE368" s="226"/>
      <c r="BF368" s="226"/>
      <c r="BG368" s="226"/>
      <c r="BH368" s="226"/>
      <c r="BI368" s="226"/>
      <c r="BJ368" s="226"/>
      <c r="BK368" s="226"/>
      <c r="BL368" s="226"/>
      <c r="BM368" s="226"/>
      <c r="BN368" s="226"/>
      <c r="BO368" s="226"/>
      <c r="BP368" s="226"/>
      <c r="BQ368" s="226"/>
      <c r="BR368" s="226"/>
      <c r="BS368" s="226"/>
      <c r="BT368" s="226"/>
      <c r="BU368" s="226"/>
      <c r="BV368" s="226"/>
      <c r="BW368" s="226"/>
      <c r="BX368" s="226"/>
      <c r="BY368" s="226"/>
      <c r="BZ368" s="226"/>
      <c r="CA368" s="226"/>
      <c r="CB368" s="226"/>
      <c r="CC368" s="235"/>
    </row>
    <row r="369" spans="1:81" s="233" customFormat="1">
      <c r="A369" s="537"/>
      <c r="B369" s="634"/>
      <c r="C369" s="236">
        <v>2017</v>
      </c>
      <c r="D369" s="247">
        <f>E369+F369+G369+H369+I369</f>
        <v>3.2871000000000001</v>
      </c>
      <c r="E369" s="256">
        <f>3.2871</f>
        <v>3.2871000000000001</v>
      </c>
      <c r="F369" s="256">
        <v>0</v>
      </c>
      <c r="G369" s="256">
        <v>0</v>
      </c>
      <c r="H369" s="251">
        <v>0</v>
      </c>
      <c r="I369" s="251">
        <v>0</v>
      </c>
      <c r="J369" s="240">
        <f t="shared" si="140"/>
        <v>3.2871000000000001</v>
      </c>
      <c r="L369" s="241">
        <f t="shared" si="117"/>
        <v>3.2871000000000001</v>
      </c>
      <c r="M369" s="242">
        <f t="shared" si="118"/>
        <v>3.2871000000000001</v>
      </c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  <c r="Z369" s="226"/>
      <c r="AA369" s="226"/>
      <c r="AB369" s="226"/>
      <c r="AC369" s="226"/>
      <c r="AD369" s="226"/>
      <c r="AE369" s="226"/>
      <c r="AF369" s="226"/>
      <c r="AG369" s="226"/>
      <c r="AH369" s="226"/>
      <c r="AI369" s="226"/>
      <c r="AJ369" s="226"/>
      <c r="AK369" s="226"/>
      <c r="AL369" s="226"/>
      <c r="AM369" s="226"/>
      <c r="AN369" s="226"/>
      <c r="AO369" s="226"/>
      <c r="AP369" s="226"/>
      <c r="AQ369" s="226"/>
      <c r="AR369" s="226"/>
      <c r="AS369" s="226"/>
      <c r="AT369" s="226"/>
      <c r="AU369" s="226"/>
      <c r="AV369" s="226"/>
      <c r="AW369" s="226"/>
      <c r="AX369" s="226"/>
      <c r="AY369" s="226"/>
      <c r="AZ369" s="226"/>
      <c r="BA369" s="226"/>
      <c r="BB369" s="226"/>
      <c r="BC369" s="226"/>
      <c r="BD369" s="226"/>
      <c r="BE369" s="226"/>
      <c r="BF369" s="226"/>
      <c r="BG369" s="226"/>
      <c r="BH369" s="226"/>
      <c r="BI369" s="226"/>
      <c r="BJ369" s="226"/>
      <c r="BK369" s="226"/>
      <c r="BL369" s="226"/>
      <c r="BM369" s="226"/>
      <c r="BN369" s="226"/>
      <c r="BO369" s="226"/>
      <c r="BP369" s="226"/>
      <c r="BQ369" s="226"/>
      <c r="BR369" s="226"/>
      <c r="BS369" s="226"/>
      <c r="BT369" s="226"/>
      <c r="BU369" s="226"/>
      <c r="BV369" s="226"/>
      <c r="BW369" s="226"/>
      <c r="BX369" s="226"/>
      <c r="BY369" s="226"/>
      <c r="BZ369" s="226"/>
      <c r="CA369" s="226"/>
      <c r="CB369" s="226"/>
      <c r="CC369" s="235"/>
    </row>
    <row r="370" spans="1:81" s="233" customFormat="1">
      <c r="A370" s="538"/>
      <c r="B370" s="612"/>
      <c r="C370" s="291">
        <v>2018</v>
      </c>
      <c r="D370" s="247">
        <f t="shared" ref="D370:D372" si="165">E370+F370+G370+H370+I370</f>
        <v>3.2652000000000001</v>
      </c>
      <c r="E370" s="256">
        <v>3.2652000000000001</v>
      </c>
      <c r="F370" s="256">
        <v>0</v>
      </c>
      <c r="G370" s="256">
        <v>0</v>
      </c>
      <c r="H370" s="251">
        <v>0</v>
      </c>
      <c r="I370" s="251">
        <v>0</v>
      </c>
      <c r="J370" s="240"/>
      <c r="L370" s="241"/>
      <c r="M370" s="242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  <c r="AC370" s="226"/>
      <c r="AD370" s="226"/>
      <c r="AE370" s="226"/>
      <c r="AF370" s="226"/>
      <c r="AG370" s="226"/>
      <c r="AH370" s="226"/>
      <c r="AI370" s="226"/>
      <c r="AJ370" s="226"/>
      <c r="AK370" s="226"/>
      <c r="AL370" s="226"/>
      <c r="AM370" s="226"/>
      <c r="AN370" s="226"/>
      <c r="AO370" s="226"/>
      <c r="AP370" s="226"/>
      <c r="AQ370" s="226"/>
      <c r="AR370" s="226"/>
      <c r="AS370" s="226"/>
      <c r="AT370" s="226"/>
      <c r="AU370" s="226"/>
      <c r="AV370" s="226"/>
      <c r="AW370" s="226"/>
      <c r="AX370" s="226"/>
      <c r="AY370" s="226"/>
      <c r="AZ370" s="226"/>
      <c r="BA370" s="226"/>
      <c r="BB370" s="226"/>
      <c r="BC370" s="226"/>
      <c r="BD370" s="226"/>
      <c r="BE370" s="226"/>
      <c r="BF370" s="226"/>
      <c r="BG370" s="226"/>
      <c r="BH370" s="226"/>
      <c r="BI370" s="226"/>
      <c r="BJ370" s="226"/>
      <c r="BK370" s="226"/>
      <c r="BL370" s="226"/>
      <c r="BM370" s="226"/>
      <c r="BN370" s="226"/>
      <c r="BO370" s="226"/>
      <c r="BP370" s="226"/>
      <c r="BQ370" s="226"/>
      <c r="BR370" s="226"/>
      <c r="BS370" s="226"/>
      <c r="BT370" s="226"/>
      <c r="BU370" s="226"/>
      <c r="BV370" s="226"/>
      <c r="BW370" s="226"/>
      <c r="BX370" s="226"/>
      <c r="BY370" s="226"/>
      <c r="BZ370" s="226"/>
      <c r="CA370" s="226"/>
      <c r="CB370" s="226"/>
      <c r="CC370" s="235"/>
    </row>
    <row r="371" spans="1:81" s="233" customFormat="1">
      <c r="A371" s="538"/>
      <c r="B371" s="612"/>
      <c r="C371" s="291">
        <v>2019</v>
      </c>
      <c r="D371" s="247">
        <f t="shared" si="165"/>
        <v>3.2683</v>
      </c>
      <c r="E371" s="256">
        <v>3.2683</v>
      </c>
      <c r="F371" s="256">
        <v>0</v>
      </c>
      <c r="G371" s="256">
        <v>0</v>
      </c>
      <c r="H371" s="251">
        <v>0</v>
      </c>
      <c r="I371" s="251">
        <v>0</v>
      </c>
      <c r="J371" s="240"/>
      <c r="L371" s="241"/>
      <c r="M371" s="242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  <c r="AC371" s="226"/>
      <c r="AD371" s="226"/>
      <c r="AE371" s="226"/>
      <c r="AF371" s="226"/>
      <c r="AG371" s="226"/>
      <c r="AH371" s="226"/>
      <c r="AI371" s="226"/>
      <c r="AJ371" s="226"/>
      <c r="AK371" s="226"/>
      <c r="AL371" s="226"/>
      <c r="AM371" s="226"/>
      <c r="AN371" s="226"/>
      <c r="AO371" s="226"/>
      <c r="AP371" s="226"/>
      <c r="AQ371" s="226"/>
      <c r="AR371" s="226"/>
      <c r="AS371" s="226"/>
      <c r="AT371" s="226"/>
      <c r="AU371" s="226"/>
      <c r="AV371" s="226"/>
      <c r="AW371" s="226"/>
      <c r="AX371" s="226"/>
      <c r="AY371" s="226"/>
      <c r="AZ371" s="226"/>
      <c r="BA371" s="226"/>
      <c r="BB371" s="226"/>
      <c r="BC371" s="226"/>
      <c r="BD371" s="226"/>
      <c r="BE371" s="226"/>
      <c r="BF371" s="226"/>
      <c r="BG371" s="226"/>
      <c r="BH371" s="226"/>
      <c r="BI371" s="226"/>
      <c r="BJ371" s="226"/>
      <c r="BK371" s="226"/>
      <c r="BL371" s="226"/>
      <c r="BM371" s="226"/>
      <c r="BN371" s="226"/>
      <c r="BO371" s="226"/>
      <c r="BP371" s="226"/>
      <c r="BQ371" s="226"/>
      <c r="BR371" s="226"/>
      <c r="BS371" s="226"/>
      <c r="BT371" s="226"/>
      <c r="BU371" s="226"/>
      <c r="BV371" s="226"/>
      <c r="BW371" s="226"/>
      <c r="BX371" s="226"/>
      <c r="BY371" s="226"/>
      <c r="BZ371" s="226"/>
      <c r="CA371" s="226"/>
      <c r="CB371" s="226"/>
      <c r="CC371" s="235"/>
    </row>
    <row r="372" spans="1:81" s="233" customFormat="1">
      <c r="A372" s="539"/>
      <c r="B372" s="613"/>
      <c r="C372" s="291">
        <v>2020</v>
      </c>
      <c r="D372" s="247">
        <f t="shared" si="165"/>
        <v>3.2683</v>
      </c>
      <c r="E372" s="256">
        <v>3.2683</v>
      </c>
      <c r="F372" s="256">
        <v>0</v>
      </c>
      <c r="G372" s="256">
        <v>0</v>
      </c>
      <c r="H372" s="251">
        <v>0</v>
      </c>
      <c r="I372" s="251">
        <v>0</v>
      </c>
      <c r="J372" s="240"/>
      <c r="L372" s="241"/>
      <c r="M372" s="242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  <c r="AC372" s="226"/>
      <c r="AD372" s="226"/>
      <c r="AE372" s="226"/>
      <c r="AF372" s="226"/>
      <c r="AG372" s="226"/>
      <c r="AH372" s="226"/>
      <c r="AI372" s="226"/>
      <c r="AJ372" s="226"/>
      <c r="AK372" s="226"/>
      <c r="AL372" s="226"/>
      <c r="AM372" s="226"/>
      <c r="AN372" s="226"/>
      <c r="AO372" s="226"/>
      <c r="AP372" s="226"/>
      <c r="AQ372" s="226"/>
      <c r="AR372" s="226"/>
      <c r="AS372" s="226"/>
      <c r="AT372" s="226"/>
      <c r="AU372" s="226"/>
      <c r="AV372" s="226"/>
      <c r="AW372" s="226"/>
      <c r="AX372" s="226"/>
      <c r="AY372" s="226"/>
      <c r="AZ372" s="226"/>
      <c r="BA372" s="226"/>
      <c r="BB372" s="226"/>
      <c r="BC372" s="226"/>
      <c r="BD372" s="226"/>
      <c r="BE372" s="226"/>
      <c r="BF372" s="226"/>
      <c r="BG372" s="226"/>
      <c r="BH372" s="226"/>
      <c r="BI372" s="226"/>
      <c r="BJ372" s="226"/>
      <c r="BK372" s="226"/>
      <c r="BL372" s="226"/>
      <c r="BM372" s="226"/>
      <c r="BN372" s="226"/>
      <c r="BO372" s="226"/>
      <c r="BP372" s="226"/>
      <c r="BQ372" s="226"/>
      <c r="BR372" s="226"/>
      <c r="BS372" s="226"/>
      <c r="BT372" s="226"/>
      <c r="BU372" s="226"/>
      <c r="BV372" s="226"/>
      <c r="BW372" s="226"/>
      <c r="BX372" s="226"/>
      <c r="BY372" s="226"/>
      <c r="BZ372" s="226"/>
      <c r="CA372" s="226"/>
      <c r="CB372" s="226"/>
      <c r="CC372" s="235"/>
    </row>
    <row r="373" spans="1:81" s="233" customFormat="1">
      <c r="A373" s="536" t="s">
        <v>383</v>
      </c>
      <c r="B373" s="585" t="s">
        <v>891</v>
      </c>
      <c r="C373" s="238" t="s">
        <v>19</v>
      </c>
      <c r="D373" s="249">
        <f>D374+D375+D376+D377+D378</f>
        <v>73.527100000000004</v>
      </c>
      <c r="E373" s="249">
        <f t="shared" ref="E373:I373" si="166">E374+E375+E376+E377+E378</f>
        <v>73.527100000000004</v>
      </c>
      <c r="F373" s="249">
        <f t="shared" si="166"/>
        <v>0</v>
      </c>
      <c r="G373" s="249">
        <f t="shared" si="166"/>
        <v>0</v>
      </c>
      <c r="H373" s="249">
        <f t="shared" si="166"/>
        <v>0</v>
      </c>
      <c r="I373" s="249">
        <f t="shared" si="166"/>
        <v>0</v>
      </c>
      <c r="J373" s="240">
        <f t="shared" si="140"/>
        <v>73.527100000000004</v>
      </c>
      <c r="L373" s="241">
        <f t="shared" si="117"/>
        <v>73.527100000000004</v>
      </c>
      <c r="M373" s="242">
        <f t="shared" si="118"/>
        <v>73.527100000000004</v>
      </c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  <c r="AC373" s="226"/>
      <c r="AD373" s="226"/>
      <c r="AE373" s="226"/>
      <c r="AF373" s="226"/>
      <c r="AG373" s="226"/>
      <c r="AH373" s="226"/>
      <c r="AI373" s="226"/>
      <c r="AJ373" s="226"/>
      <c r="AK373" s="226"/>
      <c r="AL373" s="226"/>
      <c r="AM373" s="226"/>
      <c r="AN373" s="226"/>
      <c r="AO373" s="226"/>
      <c r="AP373" s="226"/>
      <c r="AQ373" s="226"/>
      <c r="AR373" s="226"/>
      <c r="AS373" s="226"/>
      <c r="AT373" s="226"/>
      <c r="AU373" s="226"/>
      <c r="AV373" s="226"/>
      <c r="AW373" s="226"/>
      <c r="AX373" s="226"/>
      <c r="AY373" s="226"/>
      <c r="AZ373" s="226"/>
      <c r="BA373" s="226"/>
      <c r="BB373" s="226"/>
      <c r="BC373" s="226"/>
      <c r="BD373" s="226"/>
      <c r="BE373" s="226"/>
      <c r="BF373" s="226"/>
      <c r="BG373" s="226"/>
      <c r="BH373" s="226"/>
      <c r="BI373" s="226"/>
      <c r="BJ373" s="226"/>
      <c r="BK373" s="226"/>
      <c r="BL373" s="226"/>
      <c r="BM373" s="226"/>
      <c r="BN373" s="226"/>
      <c r="BO373" s="226"/>
      <c r="BP373" s="226"/>
      <c r="BQ373" s="226"/>
      <c r="BR373" s="226"/>
      <c r="BS373" s="226"/>
      <c r="BT373" s="226"/>
      <c r="BU373" s="226"/>
      <c r="BV373" s="226"/>
      <c r="BW373" s="226"/>
      <c r="BX373" s="226"/>
      <c r="BY373" s="226"/>
      <c r="BZ373" s="226"/>
      <c r="CA373" s="226"/>
      <c r="CB373" s="226"/>
      <c r="CC373" s="235"/>
    </row>
    <row r="374" spans="1:81" s="233" customFormat="1">
      <c r="A374" s="537"/>
      <c r="B374" s="586"/>
      <c r="C374" s="236">
        <v>2016</v>
      </c>
      <c r="D374" s="247">
        <f>E374+F374+G374+H374+I374</f>
        <v>15.541</v>
      </c>
      <c r="E374" s="256">
        <v>15.541</v>
      </c>
      <c r="F374" s="256">
        <v>0</v>
      </c>
      <c r="G374" s="256">
        <v>0</v>
      </c>
      <c r="H374" s="251">
        <v>0</v>
      </c>
      <c r="I374" s="251">
        <v>0</v>
      </c>
      <c r="J374" s="240">
        <f t="shared" si="140"/>
        <v>15.541</v>
      </c>
      <c r="L374" s="241">
        <f t="shared" si="117"/>
        <v>15.541</v>
      </c>
      <c r="M374" s="242">
        <f t="shared" si="118"/>
        <v>15.541</v>
      </c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  <c r="Z374" s="226"/>
      <c r="AA374" s="226"/>
      <c r="AB374" s="226"/>
      <c r="AC374" s="226"/>
      <c r="AD374" s="226"/>
      <c r="AE374" s="226"/>
      <c r="AF374" s="226"/>
      <c r="AG374" s="226"/>
      <c r="AH374" s="226"/>
      <c r="AI374" s="226"/>
      <c r="AJ374" s="226"/>
      <c r="AK374" s="226"/>
      <c r="AL374" s="226"/>
      <c r="AM374" s="226"/>
      <c r="AN374" s="226"/>
      <c r="AO374" s="226"/>
      <c r="AP374" s="226"/>
      <c r="AQ374" s="226"/>
      <c r="AR374" s="226"/>
      <c r="AS374" s="226"/>
      <c r="AT374" s="226"/>
      <c r="AU374" s="226"/>
      <c r="AV374" s="226"/>
      <c r="AW374" s="226"/>
      <c r="AX374" s="226"/>
      <c r="AY374" s="226"/>
      <c r="AZ374" s="226"/>
      <c r="BA374" s="226"/>
      <c r="BB374" s="226"/>
      <c r="BC374" s="226"/>
      <c r="BD374" s="226"/>
      <c r="BE374" s="226"/>
      <c r="BF374" s="226"/>
      <c r="BG374" s="226"/>
      <c r="BH374" s="226"/>
      <c r="BI374" s="226"/>
      <c r="BJ374" s="226"/>
      <c r="BK374" s="226"/>
      <c r="BL374" s="226"/>
      <c r="BM374" s="226"/>
      <c r="BN374" s="226"/>
      <c r="BO374" s="226"/>
      <c r="BP374" s="226"/>
      <c r="BQ374" s="226"/>
      <c r="BR374" s="226"/>
      <c r="BS374" s="226"/>
      <c r="BT374" s="226"/>
      <c r="BU374" s="226"/>
      <c r="BV374" s="226"/>
      <c r="BW374" s="226"/>
      <c r="BX374" s="226"/>
      <c r="BY374" s="226"/>
      <c r="BZ374" s="226"/>
      <c r="CA374" s="226"/>
      <c r="CB374" s="226"/>
      <c r="CC374" s="235"/>
    </row>
    <row r="375" spans="1:81" s="233" customFormat="1" ht="15.75" customHeight="1">
      <c r="A375" s="537"/>
      <c r="B375" s="586"/>
      <c r="C375" s="236">
        <v>2017</v>
      </c>
      <c r="D375" s="247">
        <f>E375+F375+G375+H375+I375</f>
        <v>14.7745</v>
      </c>
      <c r="E375" s="256">
        <v>14.7745</v>
      </c>
      <c r="F375" s="256">
        <v>0</v>
      </c>
      <c r="G375" s="256">
        <v>0</v>
      </c>
      <c r="H375" s="251">
        <v>0</v>
      </c>
      <c r="I375" s="251">
        <v>0</v>
      </c>
      <c r="J375" s="240">
        <f t="shared" si="140"/>
        <v>14.7745</v>
      </c>
      <c r="L375" s="241">
        <f t="shared" si="117"/>
        <v>14.7745</v>
      </c>
      <c r="M375" s="242">
        <f t="shared" si="118"/>
        <v>14.7745</v>
      </c>
      <c r="N375" s="226"/>
      <c r="O375" s="226"/>
      <c r="P375" s="226"/>
      <c r="Q375" s="226"/>
      <c r="R375" s="226"/>
      <c r="S375" s="226"/>
      <c r="T375" s="226"/>
      <c r="U375" s="226"/>
      <c r="V375" s="226"/>
      <c r="W375" s="226"/>
      <c r="X375" s="226"/>
      <c r="Y375" s="226"/>
      <c r="Z375" s="226"/>
      <c r="AA375" s="226"/>
      <c r="AB375" s="226"/>
      <c r="AC375" s="226"/>
      <c r="AD375" s="226"/>
      <c r="AE375" s="226"/>
      <c r="AF375" s="226"/>
      <c r="AG375" s="226"/>
      <c r="AH375" s="226"/>
      <c r="AI375" s="226"/>
      <c r="AJ375" s="226"/>
      <c r="AK375" s="226"/>
      <c r="AL375" s="226"/>
      <c r="AM375" s="226"/>
      <c r="AN375" s="226"/>
      <c r="AO375" s="226"/>
      <c r="AP375" s="226"/>
      <c r="AQ375" s="226"/>
      <c r="AR375" s="226"/>
      <c r="AS375" s="226"/>
      <c r="AT375" s="226"/>
      <c r="AU375" s="226"/>
      <c r="AV375" s="226"/>
      <c r="AW375" s="226"/>
      <c r="AX375" s="226"/>
      <c r="AY375" s="226"/>
      <c r="AZ375" s="226"/>
      <c r="BA375" s="226"/>
      <c r="BB375" s="226"/>
      <c r="BC375" s="226"/>
      <c r="BD375" s="226"/>
      <c r="BE375" s="226"/>
      <c r="BF375" s="226"/>
      <c r="BG375" s="226"/>
      <c r="BH375" s="226"/>
      <c r="BI375" s="226"/>
      <c r="BJ375" s="226"/>
      <c r="BK375" s="226"/>
      <c r="BL375" s="226"/>
      <c r="BM375" s="226"/>
      <c r="BN375" s="226"/>
      <c r="BO375" s="226"/>
      <c r="BP375" s="226"/>
      <c r="BQ375" s="226"/>
      <c r="BR375" s="226"/>
      <c r="BS375" s="226"/>
      <c r="BT375" s="226"/>
      <c r="BU375" s="226"/>
      <c r="BV375" s="226"/>
      <c r="BW375" s="226"/>
      <c r="BX375" s="226"/>
      <c r="BY375" s="226"/>
      <c r="BZ375" s="226"/>
      <c r="CA375" s="226"/>
      <c r="CB375" s="226"/>
      <c r="CC375" s="235"/>
    </row>
    <row r="376" spans="1:81" s="233" customFormat="1" ht="15.75" customHeight="1">
      <c r="A376" s="538"/>
      <c r="B376" s="534"/>
      <c r="C376" s="291">
        <v>2018</v>
      </c>
      <c r="D376" s="247">
        <f t="shared" ref="D376:D378" si="167">E376+F376+G376+H376+I376</f>
        <v>14.399800000000001</v>
      </c>
      <c r="E376" s="256">
        <v>14.399800000000001</v>
      </c>
      <c r="F376" s="256">
        <v>0</v>
      </c>
      <c r="G376" s="256">
        <v>0</v>
      </c>
      <c r="H376" s="251">
        <v>0</v>
      </c>
      <c r="I376" s="251">
        <v>0</v>
      </c>
      <c r="J376" s="240"/>
      <c r="L376" s="241"/>
      <c r="M376" s="242"/>
      <c r="N376" s="226"/>
      <c r="O376" s="226"/>
      <c r="P376" s="226"/>
      <c r="Q376" s="226"/>
      <c r="R376" s="226"/>
      <c r="S376" s="226"/>
      <c r="T376" s="226"/>
      <c r="U376" s="226"/>
      <c r="V376" s="226"/>
      <c r="W376" s="226"/>
      <c r="X376" s="226"/>
      <c r="Y376" s="226"/>
      <c r="Z376" s="226"/>
      <c r="AA376" s="226"/>
      <c r="AB376" s="226"/>
      <c r="AC376" s="226"/>
      <c r="AD376" s="226"/>
      <c r="AE376" s="226"/>
      <c r="AF376" s="226"/>
      <c r="AG376" s="226"/>
      <c r="AH376" s="226"/>
      <c r="AI376" s="226"/>
      <c r="AJ376" s="226"/>
      <c r="AK376" s="226"/>
      <c r="AL376" s="226"/>
      <c r="AM376" s="226"/>
      <c r="AN376" s="226"/>
      <c r="AO376" s="226"/>
      <c r="AP376" s="226"/>
      <c r="AQ376" s="226"/>
      <c r="AR376" s="226"/>
      <c r="AS376" s="226"/>
      <c r="AT376" s="226"/>
      <c r="AU376" s="226"/>
      <c r="AV376" s="226"/>
      <c r="AW376" s="226"/>
      <c r="AX376" s="226"/>
      <c r="AY376" s="226"/>
      <c r="AZ376" s="226"/>
      <c r="BA376" s="226"/>
      <c r="BB376" s="226"/>
      <c r="BC376" s="226"/>
      <c r="BD376" s="226"/>
      <c r="BE376" s="226"/>
      <c r="BF376" s="226"/>
      <c r="BG376" s="226"/>
      <c r="BH376" s="226"/>
      <c r="BI376" s="226"/>
      <c r="BJ376" s="226"/>
      <c r="BK376" s="226"/>
      <c r="BL376" s="226"/>
      <c r="BM376" s="226"/>
      <c r="BN376" s="226"/>
      <c r="BO376" s="226"/>
      <c r="BP376" s="226"/>
      <c r="BQ376" s="226"/>
      <c r="BR376" s="226"/>
      <c r="BS376" s="226"/>
      <c r="BT376" s="226"/>
      <c r="BU376" s="226"/>
      <c r="BV376" s="226"/>
      <c r="BW376" s="226"/>
      <c r="BX376" s="226"/>
      <c r="BY376" s="226"/>
      <c r="BZ376" s="226"/>
      <c r="CA376" s="226"/>
      <c r="CB376" s="226"/>
      <c r="CC376" s="235"/>
    </row>
    <row r="377" spans="1:81" s="233" customFormat="1" ht="15.75" customHeight="1">
      <c r="A377" s="538"/>
      <c r="B377" s="534"/>
      <c r="C377" s="291">
        <v>2019</v>
      </c>
      <c r="D377" s="247">
        <f t="shared" si="167"/>
        <v>14.405900000000001</v>
      </c>
      <c r="E377" s="256">
        <v>14.405900000000001</v>
      </c>
      <c r="F377" s="256">
        <v>0</v>
      </c>
      <c r="G377" s="256">
        <v>0</v>
      </c>
      <c r="H377" s="251">
        <v>0</v>
      </c>
      <c r="I377" s="251">
        <v>0</v>
      </c>
      <c r="J377" s="240"/>
      <c r="L377" s="241"/>
      <c r="M377" s="242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6"/>
      <c r="Y377" s="226"/>
      <c r="Z377" s="226"/>
      <c r="AA377" s="226"/>
      <c r="AB377" s="226"/>
      <c r="AC377" s="226"/>
      <c r="AD377" s="226"/>
      <c r="AE377" s="226"/>
      <c r="AF377" s="226"/>
      <c r="AG377" s="226"/>
      <c r="AH377" s="226"/>
      <c r="AI377" s="226"/>
      <c r="AJ377" s="226"/>
      <c r="AK377" s="226"/>
      <c r="AL377" s="226"/>
      <c r="AM377" s="226"/>
      <c r="AN377" s="226"/>
      <c r="AO377" s="226"/>
      <c r="AP377" s="226"/>
      <c r="AQ377" s="226"/>
      <c r="AR377" s="226"/>
      <c r="AS377" s="226"/>
      <c r="AT377" s="226"/>
      <c r="AU377" s="226"/>
      <c r="AV377" s="226"/>
      <c r="AW377" s="226"/>
      <c r="AX377" s="226"/>
      <c r="AY377" s="226"/>
      <c r="AZ377" s="226"/>
      <c r="BA377" s="226"/>
      <c r="BB377" s="226"/>
      <c r="BC377" s="226"/>
      <c r="BD377" s="226"/>
      <c r="BE377" s="226"/>
      <c r="BF377" s="226"/>
      <c r="BG377" s="226"/>
      <c r="BH377" s="226"/>
      <c r="BI377" s="226"/>
      <c r="BJ377" s="226"/>
      <c r="BK377" s="226"/>
      <c r="BL377" s="226"/>
      <c r="BM377" s="226"/>
      <c r="BN377" s="226"/>
      <c r="BO377" s="226"/>
      <c r="BP377" s="226"/>
      <c r="BQ377" s="226"/>
      <c r="BR377" s="226"/>
      <c r="BS377" s="226"/>
      <c r="BT377" s="226"/>
      <c r="BU377" s="226"/>
      <c r="BV377" s="226"/>
      <c r="BW377" s="226"/>
      <c r="BX377" s="226"/>
      <c r="BY377" s="226"/>
      <c r="BZ377" s="226"/>
      <c r="CA377" s="226"/>
      <c r="CB377" s="226"/>
      <c r="CC377" s="235"/>
    </row>
    <row r="378" spans="1:81" s="233" customFormat="1" ht="15.75" customHeight="1">
      <c r="A378" s="539"/>
      <c r="B378" s="535"/>
      <c r="C378" s="291">
        <v>2020</v>
      </c>
      <c r="D378" s="247">
        <f t="shared" si="167"/>
        <v>14.405900000000001</v>
      </c>
      <c r="E378" s="256">
        <v>14.405900000000001</v>
      </c>
      <c r="F378" s="256">
        <v>0</v>
      </c>
      <c r="G378" s="256">
        <v>0</v>
      </c>
      <c r="H378" s="251">
        <v>0</v>
      </c>
      <c r="I378" s="251">
        <v>0</v>
      </c>
      <c r="J378" s="240"/>
      <c r="L378" s="241"/>
      <c r="M378" s="242"/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6"/>
      <c r="Y378" s="226"/>
      <c r="Z378" s="226"/>
      <c r="AA378" s="226"/>
      <c r="AB378" s="226"/>
      <c r="AC378" s="226"/>
      <c r="AD378" s="226"/>
      <c r="AE378" s="226"/>
      <c r="AF378" s="226"/>
      <c r="AG378" s="226"/>
      <c r="AH378" s="226"/>
      <c r="AI378" s="226"/>
      <c r="AJ378" s="226"/>
      <c r="AK378" s="226"/>
      <c r="AL378" s="226"/>
      <c r="AM378" s="226"/>
      <c r="AN378" s="226"/>
      <c r="AO378" s="226"/>
      <c r="AP378" s="226"/>
      <c r="AQ378" s="226"/>
      <c r="AR378" s="226"/>
      <c r="AS378" s="226"/>
      <c r="AT378" s="226"/>
      <c r="AU378" s="226"/>
      <c r="AV378" s="226"/>
      <c r="AW378" s="226"/>
      <c r="AX378" s="226"/>
      <c r="AY378" s="226"/>
      <c r="AZ378" s="226"/>
      <c r="BA378" s="226"/>
      <c r="BB378" s="226"/>
      <c r="BC378" s="226"/>
      <c r="BD378" s="226"/>
      <c r="BE378" s="226"/>
      <c r="BF378" s="226"/>
      <c r="BG378" s="226"/>
      <c r="BH378" s="226"/>
      <c r="BI378" s="226"/>
      <c r="BJ378" s="226"/>
      <c r="BK378" s="226"/>
      <c r="BL378" s="226"/>
      <c r="BM378" s="226"/>
      <c r="BN378" s="226"/>
      <c r="BO378" s="226"/>
      <c r="BP378" s="226"/>
      <c r="BQ378" s="226"/>
      <c r="BR378" s="226"/>
      <c r="BS378" s="226"/>
      <c r="BT378" s="226"/>
      <c r="BU378" s="226"/>
      <c r="BV378" s="226"/>
      <c r="BW378" s="226"/>
      <c r="BX378" s="226"/>
      <c r="BY378" s="226"/>
      <c r="BZ378" s="226"/>
      <c r="CA378" s="226"/>
      <c r="CB378" s="226"/>
      <c r="CC378" s="235"/>
    </row>
    <row r="379" spans="1:81" s="233" customFormat="1">
      <c r="A379" s="536" t="s">
        <v>385</v>
      </c>
      <c r="B379" s="585" t="s">
        <v>892</v>
      </c>
      <c r="C379" s="238" t="s">
        <v>19</v>
      </c>
      <c r="D379" s="249">
        <f>D380+D381+D382+D383+D384</f>
        <v>2.9399999999999999E-2</v>
      </c>
      <c r="E379" s="249">
        <f t="shared" ref="E379:I379" si="168">E380+E381+E382+E383+E384</f>
        <v>0</v>
      </c>
      <c r="F379" s="249">
        <f t="shared" si="168"/>
        <v>0</v>
      </c>
      <c r="G379" s="249">
        <f t="shared" si="168"/>
        <v>0</v>
      </c>
      <c r="H379" s="249">
        <f t="shared" si="168"/>
        <v>0</v>
      </c>
      <c r="I379" s="249">
        <f t="shared" si="168"/>
        <v>2.9399999999999999E-2</v>
      </c>
      <c r="J379" s="240">
        <f t="shared" si="140"/>
        <v>2.9399999999999999E-2</v>
      </c>
      <c r="L379" s="241">
        <f t="shared" si="117"/>
        <v>2.9399999999999999E-2</v>
      </c>
      <c r="M379" s="242">
        <f t="shared" si="118"/>
        <v>2.9399999999999999E-2</v>
      </c>
      <c r="N379" s="226"/>
      <c r="O379" s="226"/>
      <c r="P379" s="226"/>
      <c r="Q379" s="226"/>
      <c r="R379" s="226"/>
      <c r="S379" s="226"/>
      <c r="T379" s="226"/>
      <c r="U379" s="226"/>
      <c r="V379" s="226"/>
      <c r="W379" s="226"/>
      <c r="X379" s="226"/>
      <c r="Y379" s="226"/>
      <c r="Z379" s="226"/>
      <c r="AA379" s="226"/>
      <c r="AB379" s="226"/>
      <c r="AC379" s="226"/>
      <c r="AD379" s="226"/>
      <c r="AE379" s="226"/>
      <c r="AF379" s="226"/>
      <c r="AG379" s="226"/>
      <c r="AH379" s="226"/>
      <c r="AI379" s="226"/>
      <c r="AJ379" s="226"/>
      <c r="AK379" s="226"/>
      <c r="AL379" s="226"/>
      <c r="AM379" s="226"/>
      <c r="AN379" s="226"/>
      <c r="AO379" s="226"/>
      <c r="AP379" s="226"/>
      <c r="AQ379" s="226"/>
      <c r="AR379" s="226"/>
      <c r="AS379" s="226"/>
      <c r="AT379" s="226"/>
      <c r="AU379" s="226"/>
      <c r="AV379" s="226"/>
      <c r="AW379" s="226"/>
      <c r="AX379" s="226"/>
      <c r="AY379" s="226"/>
      <c r="AZ379" s="226"/>
      <c r="BA379" s="226"/>
      <c r="BB379" s="226"/>
      <c r="BC379" s="226"/>
      <c r="BD379" s="226"/>
      <c r="BE379" s="226"/>
      <c r="BF379" s="226"/>
      <c r="BG379" s="226"/>
      <c r="BH379" s="226"/>
      <c r="BI379" s="226"/>
      <c r="BJ379" s="226"/>
      <c r="BK379" s="226"/>
      <c r="BL379" s="226"/>
      <c r="BM379" s="226"/>
      <c r="BN379" s="226"/>
      <c r="BO379" s="226"/>
      <c r="BP379" s="226"/>
      <c r="BQ379" s="226"/>
      <c r="BR379" s="226"/>
      <c r="BS379" s="226"/>
      <c r="BT379" s="226"/>
      <c r="BU379" s="226"/>
      <c r="BV379" s="226"/>
      <c r="BW379" s="226"/>
      <c r="BX379" s="226"/>
      <c r="BY379" s="226"/>
      <c r="BZ379" s="226"/>
      <c r="CA379" s="226"/>
      <c r="CB379" s="226"/>
      <c r="CC379" s="235"/>
    </row>
    <row r="380" spans="1:81" s="233" customFormat="1">
      <c r="A380" s="537"/>
      <c r="B380" s="586"/>
      <c r="C380" s="236">
        <v>2016</v>
      </c>
      <c r="D380" s="247">
        <f>E380+F380+G380+H380+I380</f>
        <v>2.9399999999999999E-2</v>
      </c>
      <c r="E380" s="256">
        <v>0</v>
      </c>
      <c r="F380" s="256">
        <v>0</v>
      </c>
      <c r="G380" s="256">
        <v>0</v>
      </c>
      <c r="H380" s="251">
        <v>0</v>
      </c>
      <c r="I380" s="251">
        <v>2.9399999999999999E-2</v>
      </c>
      <c r="J380" s="240">
        <f t="shared" si="140"/>
        <v>2.9399999999999999E-2</v>
      </c>
      <c r="L380" s="241">
        <f t="shared" si="117"/>
        <v>2.9399999999999999E-2</v>
      </c>
      <c r="M380" s="242">
        <f t="shared" si="118"/>
        <v>2.9399999999999999E-2</v>
      </c>
      <c r="N380" s="226"/>
      <c r="O380" s="226"/>
      <c r="P380" s="226"/>
      <c r="Q380" s="226"/>
      <c r="R380" s="226"/>
      <c r="S380" s="226"/>
      <c r="T380" s="226"/>
      <c r="U380" s="226"/>
      <c r="V380" s="226"/>
      <c r="W380" s="226"/>
      <c r="X380" s="226"/>
      <c r="Y380" s="226"/>
      <c r="Z380" s="226"/>
      <c r="AA380" s="226"/>
      <c r="AB380" s="226"/>
      <c r="AC380" s="226"/>
      <c r="AD380" s="226"/>
      <c r="AE380" s="226"/>
      <c r="AF380" s="226"/>
      <c r="AG380" s="226"/>
      <c r="AH380" s="226"/>
      <c r="AI380" s="226"/>
      <c r="AJ380" s="226"/>
      <c r="AK380" s="226"/>
      <c r="AL380" s="226"/>
      <c r="AM380" s="226"/>
      <c r="AN380" s="226"/>
      <c r="AO380" s="226"/>
      <c r="AP380" s="226"/>
      <c r="AQ380" s="226"/>
      <c r="AR380" s="226"/>
      <c r="AS380" s="226"/>
      <c r="AT380" s="226"/>
      <c r="AU380" s="226"/>
      <c r="AV380" s="226"/>
      <c r="AW380" s="226"/>
      <c r="AX380" s="226"/>
      <c r="AY380" s="226"/>
      <c r="AZ380" s="226"/>
      <c r="BA380" s="226"/>
      <c r="BB380" s="226"/>
      <c r="BC380" s="226"/>
      <c r="BD380" s="226"/>
      <c r="BE380" s="226"/>
      <c r="BF380" s="226"/>
      <c r="BG380" s="226"/>
      <c r="BH380" s="226"/>
      <c r="BI380" s="226"/>
      <c r="BJ380" s="226"/>
      <c r="BK380" s="226"/>
      <c r="BL380" s="226"/>
      <c r="BM380" s="226"/>
      <c r="BN380" s="226"/>
      <c r="BO380" s="226"/>
      <c r="BP380" s="226"/>
      <c r="BQ380" s="226"/>
      <c r="BR380" s="226"/>
      <c r="BS380" s="226"/>
      <c r="BT380" s="226"/>
      <c r="BU380" s="226"/>
      <c r="BV380" s="226"/>
      <c r="BW380" s="226"/>
      <c r="BX380" s="226"/>
      <c r="BY380" s="226"/>
      <c r="BZ380" s="226"/>
      <c r="CA380" s="226"/>
      <c r="CB380" s="226"/>
      <c r="CC380" s="235"/>
    </row>
    <row r="381" spans="1:81" s="233" customFormat="1">
      <c r="A381" s="537"/>
      <c r="B381" s="586"/>
      <c r="C381" s="236">
        <v>2017</v>
      </c>
      <c r="D381" s="247">
        <f>E381+F381+G381+H381+I381</f>
        <v>0</v>
      </c>
      <c r="E381" s="256">
        <v>0</v>
      </c>
      <c r="F381" s="256">
        <v>0</v>
      </c>
      <c r="G381" s="256">
        <v>0</v>
      </c>
      <c r="H381" s="251">
        <v>0</v>
      </c>
      <c r="I381" s="251">
        <v>0</v>
      </c>
      <c r="J381" s="240">
        <f t="shared" si="140"/>
        <v>0</v>
      </c>
      <c r="L381" s="241">
        <f t="shared" si="117"/>
        <v>0</v>
      </c>
      <c r="M381" s="242">
        <f t="shared" si="118"/>
        <v>0</v>
      </c>
      <c r="N381" s="226"/>
      <c r="O381" s="226"/>
      <c r="P381" s="226"/>
      <c r="Q381" s="226"/>
      <c r="R381" s="226"/>
      <c r="S381" s="226"/>
      <c r="T381" s="226"/>
      <c r="U381" s="226"/>
      <c r="V381" s="226"/>
      <c r="W381" s="226"/>
      <c r="X381" s="226"/>
      <c r="Y381" s="226"/>
      <c r="Z381" s="226"/>
      <c r="AA381" s="226"/>
      <c r="AB381" s="226"/>
      <c r="AC381" s="226"/>
      <c r="AD381" s="226"/>
      <c r="AE381" s="226"/>
      <c r="AF381" s="226"/>
      <c r="AG381" s="226"/>
      <c r="AH381" s="226"/>
      <c r="AI381" s="226"/>
      <c r="AJ381" s="226"/>
      <c r="AK381" s="226"/>
      <c r="AL381" s="226"/>
      <c r="AM381" s="226"/>
      <c r="AN381" s="226"/>
      <c r="AO381" s="226"/>
      <c r="AP381" s="226"/>
      <c r="AQ381" s="226"/>
      <c r="AR381" s="226"/>
      <c r="AS381" s="226"/>
      <c r="AT381" s="226"/>
      <c r="AU381" s="226"/>
      <c r="AV381" s="226"/>
      <c r="AW381" s="226"/>
      <c r="AX381" s="226"/>
      <c r="AY381" s="226"/>
      <c r="AZ381" s="226"/>
      <c r="BA381" s="226"/>
      <c r="BB381" s="226"/>
      <c r="BC381" s="226"/>
      <c r="BD381" s="226"/>
      <c r="BE381" s="226"/>
      <c r="BF381" s="226"/>
      <c r="BG381" s="226"/>
      <c r="BH381" s="226"/>
      <c r="BI381" s="226"/>
      <c r="BJ381" s="226"/>
      <c r="BK381" s="226"/>
      <c r="BL381" s="226"/>
      <c r="BM381" s="226"/>
      <c r="BN381" s="226"/>
      <c r="BO381" s="226"/>
      <c r="BP381" s="226"/>
      <c r="BQ381" s="226"/>
      <c r="BR381" s="226"/>
      <c r="BS381" s="226"/>
      <c r="BT381" s="226"/>
      <c r="BU381" s="226"/>
      <c r="BV381" s="226"/>
      <c r="BW381" s="226"/>
      <c r="BX381" s="226"/>
      <c r="BY381" s="226"/>
      <c r="BZ381" s="226"/>
      <c r="CA381" s="226"/>
      <c r="CB381" s="226"/>
      <c r="CC381" s="235"/>
    </row>
    <row r="382" spans="1:81" s="233" customFormat="1">
      <c r="A382" s="538"/>
      <c r="B382" s="534"/>
      <c r="C382" s="291">
        <v>2018</v>
      </c>
      <c r="D382" s="247">
        <f t="shared" ref="D382:D384" si="169">E382+F382+G382+H382+I382</f>
        <v>0</v>
      </c>
      <c r="E382" s="256">
        <v>0</v>
      </c>
      <c r="F382" s="256">
        <v>0</v>
      </c>
      <c r="G382" s="256">
        <v>0</v>
      </c>
      <c r="H382" s="251">
        <v>0</v>
      </c>
      <c r="I382" s="251">
        <v>0</v>
      </c>
      <c r="J382" s="240"/>
      <c r="L382" s="241"/>
      <c r="M382" s="242"/>
      <c r="N382" s="226"/>
      <c r="O382" s="226"/>
      <c r="P382" s="226"/>
      <c r="Q382" s="226"/>
      <c r="R382" s="226"/>
      <c r="S382" s="226"/>
      <c r="T382" s="226"/>
      <c r="U382" s="226"/>
      <c r="V382" s="226"/>
      <c r="W382" s="226"/>
      <c r="X382" s="226"/>
      <c r="Y382" s="226"/>
      <c r="Z382" s="226"/>
      <c r="AA382" s="226"/>
      <c r="AB382" s="226"/>
      <c r="AC382" s="226"/>
      <c r="AD382" s="226"/>
      <c r="AE382" s="226"/>
      <c r="AF382" s="226"/>
      <c r="AG382" s="226"/>
      <c r="AH382" s="226"/>
      <c r="AI382" s="226"/>
      <c r="AJ382" s="226"/>
      <c r="AK382" s="226"/>
      <c r="AL382" s="226"/>
      <c r="AM382" s="226"/>
      <c r="AN382" s="226"/>
      <c r="AO382" s="226"/>
      <c r="AP382" s="226"/>
      <c r="AQ382" s="226"/>
      <c r="AR382" s="226"/>
      <c r="AS382" s="226"/>
      <c r="AT382" s="226"/>
      <c r="AU382" s="226"/>
      <c r="AV382" s="226"/>
      <c r="AW382" s="226"/>
      <c r="AX382" s="226"/>
      <c r="AY382" s="226"/>
      <c r="AZ382" s="226"/>
      <c r="BA382" s="226"/>
      <c r="BB382" s="226"/>
      <c r="BC382" s="226"/>
      <c r="BD382" s="226"/>
      <c r="BE382" s="226"/>
      <c r="BF382" s="226"/>
      <c r="BG382" s="226"/>
      <c r="BH382" s="226"/>
      <c r="BI382" s="226"/>
      <c r="BJ382" s="226"/>
      <c r="BK382" s="226"/>
      <c r="BL382" s="226"/>
      <c r="BM382" s="226"/>
      <c r="BN382" s="226"/>
      <c r="BO382" s="226"/>
      <c r="BP382" s="226"/>
      <c r="BQ382" s="226"/>
      <c r="BR382" s="226"/>
      <c r="BS382" s="226"/>
      <c r="BT382" s="226"/>
      <c r="BU382" s="226"/>
      <c r="BV382" s="226"/>
      <c r="BW382" s="226"/>
      <c r="BX382" s="226"/>
      <c r="BY382" s="226"/>
      <c r="BZ382" s="226"/>
      <c r="CA382" s="226"/>
      <c r="CB382" s="226"/>
      <c r="CC382" s="235"/>
    </row>
    <row r="383" spans="1:81" s="233" customFormat="1">
      <c r="A383" s="538"/>
      <c r="B383" s="534"/>
      <c r="C383" s="291">
        <v>2019</v>
      </c>
      <c r="D383" s="247">
        <f t="shared" si="169"/>
        <v>0</v>
      </c>
      <c r="E383" s="256">
        <v>0</v>
      </c>
      <c r="F383" s="256">
        <v>0</v>
      </c>
      <c r="G383" s="256">
        <v>0</v>
      </c>
      <c r="H383" s="251">
        <v>0</v>
      </c>
      <c r="I383" s="251">
        <v>0</v>
      </c>
      <c r="J383" s="240"/>
      <c r="L383" s="241"/>
      <c r="M383" s="242"/>
      <c r="N383" s="226"/>
      <c r="O383" s="226"/>
      <c r="P383" s="226"/>
      <c r="Q383" s="226"/>
      <c r="R383" s="226"/>
      <c r="S383" s="226"/>
      <c r="T383" s="226"/>
      <c r="U383" s="226"/>
      <c r="V383" s="226"/>
      <c r="W383" s="226"/>
      <c r="X383" s="226"/>
      <c r="Y383" s="226"/>
      <c r="Z383" s="226"/>
      <c r="AA383" s="226"/>
      <c r="AB383" s="226"/>
      <c r="AC383" s="226"/>
      <c r="AD383" s="226"/>
      <c r="AE383" s="226"/>
      <c r="AF383" s="226"/>
      <c r="AG383" s="226"/>
      <c r="AH383" s="226"/>
      <c r="AI383" s="226"/>
      <c r="AJ383" s="226"/>
      <c r="AK383" s="226"/>
      <c r="AL383" s="226"/>
      <c r="AM383" s="226"/>
      <c r="AN383" s="226"/>
      <c r="AO383" s="226"/>
      <c r="AP383" s="226"/>
      <c r="AQ383" s="226"/>
      <c r="AR383" s="226"/>
      <c r="AS383" s="226"/>
      <c r="AT383" s="226"/>
      <c r="AU383" s="226"/>
      <c r="AV383" s="226"/>
      <c r="AW383" s="226"/>
      <c r="AX383" s="226"/>
      <c r="AY383" s="226"/>
      <c r="AZ383" s="226"/>
      <c r="BA383" s="226"/>
      <c r="BB383" s="226"/>
      <c r="BC383" s="226"/>
      <c r="BD383" s="226"/>
      <c r="BE383" s="226"/>
      <c r="BF383" s="226"/>
      <c r="BG383" s="226"/>
      <c r="BH383" s="226"/>
      <c r="BI383" s="226"/>
      <c r="BJ383" s="226"/>
      <c r="BK383" s="226"/>
      <c r="BL383" s="226"/>
      <c r="BM383" s="226"/>
      <c r="BN383" s="226"/>
      <c r="BO383" s="226"/>
      <c r="BP383" s="226"/>
      <c r="BQ383" s="226"/>
      <c r="BR383" s="226"/>
      <c r="BS383" s="226"/>
      <c r="BT383" s="226"/>
      <c r="BU383" s="226"/>
      <c r="BV383" s="226"/>
      <c r="BW383" s="226"/>
      <c r="BX383" s="226"/>
      <c r="BY383" s="226"/>
      <c r="BZ383" s="226"/>
      <c r="CA383" s="226"/>
      <c r="CB383" s="226"/>
      <c r="CC383" s="235"/>
    </row>
    <row r="384" spans="1:81" s="233" customFormat="1">
      <c r="A384" s="539"/>
      <c r="B384" s="535"/>
      <c r="C384" s="291">
        <v>2020</v>
      </c>
      <c r="D384" s="247">
        <f t="shared" si="169"/>
        <v>0</v>
      </c>
      <c r="E384" s="256">
        <v>0</v>
      </c>
      <c r="F384" s="256">
        <v>0</v>
      </c>
      <c r="G384" s="256">
        <v>0</v>
      </c>
      <c r="H384" s="251">
        <v>0</v>
      </c>
      <c r="I384" s="251">
        <v>0</v>
      </c>
      <c r="J384" s="240"/>
      <c r="L384" s="241"/>
      <c r="M384" s="242"/>
      <c r="N384" s="226"/>
      <c r="O384" s="226"/>
      <c r="P384" s="226"/>
      <c r="Q384" s="226"/>
      <c r="R384" s="226"/>
      <c r="S384" s="226"/>
      <c r="T384" s="226"/>
      <c r="U384" s="226"/>
      <c r="V384" s="226"/>
      <c r="W384" s="226"/>
      <c r="X384" s="226"/>
      <c r="Y384" s="226"/>
      <c r="Z384" s="226"/>
      <c r="AA384" s="226"/>
      <c r="AB384" s="226"/>
      <c r="AC384" s="226"/>
      <c r="AD384" s="226"/>
      <c r="AE384" s="226"/>
      <c r="AF384" s="226"/>
      <c r="AG384" s="226"/>
      <c r="AH384" s="226"/>
      <c r="AI384" s="226"/>
      <c r="AJ384" s="226"/>
      <c r="AK384" s="226"/>
      <c r="AL384" s="226"/>
      <c r="AM384" s="226"/>
      <c r="AN384" s="226"/>
      <c r="AO384" s="226"/>
      <c r="AP384" s="226"/>
      <c r="AQ384" s="226"/>
      <c r="AR384" s="226"/>
      <c r="AS384" s="226"/>
      <c r="AT384" s="226"/>
      <c r="AU384" s="226"/>
      <c r="AV384" s="226"/>
      <c r="AW384" s="226"/>
      <c r="AX384" s="226"/>
      <c r="AY384" s="226"/>
      <c r="AZ384" s="226"/>
      <c r="BA384" s="226"/>
      <c r="BB384" s="226"/>
      <c r="BC384" s="226"/>
      <c r="BD384" s="226"/>
      <c r="BE384" s="226"/>
      <c r="BF384" s="226"/>
      <c r="BG384" s="226"/>
      <c r="BH384" s="226"/>
      <c r="BI384" s="226"/>
      <c r="BJ384" s="226"/>
      <c r="BK384" s="226"/>
      <c r="BL384" s="226"/>
      <c r="BM384" s="226"/>
      <c r="BN384" s="226"/>
      <c r="BO384" s="226"/>
      <c r="BP384" s="226"/>
      <c r="BQ384" s="226"/>
      <c r="BR384" s="226"/>
      <c r="BS384" s="226"/>
      <c r="BT384" s="226"/>
      <c r="BU384" s="226"/>
      <c r="BV384" s="226"/>
      <c r="BW384" s="226"/>
      <c r="BX384" s="226"/>
      <c r="BY384" s="226"/>
      <c r="BZ384" s="226"/>
      <c r="CA384" s="226"/>
      <c r="CB384" s="226"/>
      <c r="CC384" s="235"/>
    </row>
    <row r="385" spans="1:81" s="233" customFormat="1" ht="19.5" customHeight="1">
      <c r="A385" s="536" t="s">
        <v>387</v>
      </c>
      <c r="B385" s="585" t="s">
        <v>930</v>
      </c>
      <c r="C385" s="238" t="s">
        <v>19</v>
      </c>
      <c r="D385" s="249">
        <f>D386+D387+D388+D389+D390</f>
        <v>100.44319999999999</v>
      </c>
      <c r="E385" s="249">
        <f t="shared" ref="E385:I385" si="170">E386+E387+E388+E389+E390</f>
        <v>100.44319999999999</v>
      </c>
      <c r="F385" s="249">
        <f t="shared" si="170"/>
        <v>0</v>
      </c>
      <c r="G385" s="249">
        <f t="shared" si="170"/>
        <v>0</v>
      </c>
      <c r="H385" s="249">
        <f t="shared" si="170"/>
        <v>0</v>
      </c>
      <c r="I385" s="249">
        <f t="shared" si="170"/>
        <v>0</v>
      </c>
      <c r="J385" s="240">
        <f t="shared" si="140"/>
        <v>100.44319999999999</v>
      </c>
      <c r="L385" s="241">
        <f t="shared" si="117"/>
        <v>100.44319999999999</v>
      </c>
      <c r="M385" s="242">
        <f t="shared" si="118"/>
        <v>100.44319999999999</v>
      </c>
      <c r="N385" s="226"/>
      <c r="O385" s="226"/>
      <c r="P385" s="226"/>
      <c r="Q385" s="226"/>
      <c r="R385" s="226"/>
      <c r="S385" s="226"/>
      <c r="T385" s="226"/>
      <c r="U385" s="226"/>
      <c r="V385" s="226"/>
      <c r="W385" s="226"/>
      <c r="X385" s="226"/>
      <c r="Y385" s="226"/>
      <c r="Z385" s="226"/>
      <c r="AA385" s="226"/>
      <c r="AB385" s="226"/>
      <c r="AC385" s="226"/>
      <c r="AD385" s="226"/>
      <c r="AE385" s="226"/>
      <c r="AF385" s="226"/>
      <c r="AG385" s="226"/>
      <c r="AH385" s="226"/>
      <c r="AI385" s="226"/>
      <c r="AJ385" s="226"/>
      <c r="AK385" s="226"/>
      <c r="AL385" s="226"/>
      <c r="AM385" s="226"/>
      <c r="AN385" s="226"/>
      <c r="AO385" s="226"/>
      <c r="AP385" s="226"/>
      <c r="AQ385" s="226"/>
      <c r="AR385" s="226"/>
      <c r="AS385" s="226"/>
      <c r="AT385" s="226"/>
      <c r="AU385" s="226"/>
      <c r="AV385" s="226"/>
      <c r="AW385" s="226"/>
      <c r="AX385" s="226"/>
      <c r="AY385" s="226"/>
      <c r="AZ385" s="226"/>
      <c r="BA385" s="226"/>
      <c r="BB385" s="226"/>
      <c r="BC385" s="226"/>
      <c r="BD385" s="226"/>
      <c r="BE385" s="226"/>
      <c r="BF385" s="226"/>
      <c r="BG385" s="226"/>
      <c r="BH385" s="226"/>
      <c r="BI385" s="226"/>
      <c r="BJ385" s="226"/>
      <c r="BK385" s="226"/>
      <c r="BL385" s="226"/>
      <c r="BM385" s="226"/>
      <c r="BN385" s="226"/>
      <c r="BO385" s="226"/>
      <c r="BP385" s="226"/>
      <c r="BQ385" s="226"/>
      <c r="BR385" s="226"/>
      <c r="BS385" s="226"/>
      <c r="BT385" s="226"/>
      <c r="BU385" s="226"/>
      <c r="BV385" s="226"/>
      <c r="BW385" s="226"/>
      <c r="BX385" s="226"/>
      <c r="BY385" s="226"/>
      <c r="BZ385" s="226"/>
      <c r="CA385" s="226"/>
      <c r="CB385" s="226"/>
      <c r="CC385" s="235"/>
    </row>
    <row r="386" spans="1:81" s="233" customFormat="1">
      <c r="A386" s="537"/>
      <c r="B386" s="586"/>
      <c r="C386" s="236">
        <v>2016</v>
      </c>
      <c r="D386" s="247">
        <f>E386+F386+G386+H386+I386</f>
        <v>18.079799999999999</v>
      </c>
      <c r="E386" s="256">
        <v>18.079799999999999</v>
      </c>
      <c r="F386" s="256">
        <v>0</v>
      </c>
      <c r="G386" s="256">
        <v>0</v>
      </c>
      <c r="H386" s="251">
        <v>0</v>
      </c>
      <c r="I386" s="251">
        <v>0</v>
      </c>
      <c r="J386" s="240">
        <f t="shared" si="140"/>
        <v>18.079799999999999</v>
      </c>
      <c r="L386" s="241">
        <f t="shared" si="117"/>
        <v>18.079799999999999</v>
      </c>
      <c r="M386" s="242">
        <f t="shared" si="118"/>
        <v>18.079799999999999</v>
      </c>
      <c r="N386" s="226"/>
      <c r="O386" s="226"/>
      <c r="P386" s="226"/>
      <c r="Q386" s="226"/>
      <c r="R386" s="226"/>
      <c r="S386" s="226"/>
      <c r="T386" s="226"/>
      <c r="U386" s="226"/>
      <c r="V386" s="226"/>
      <c r="W386" s="226"/>
      <c r="X386" s="226"/>
      <c r="Y386" s="226"/>
      <c r="Z386" s="226"/>
      <c r="AA386" s="226"/>
      <c r="AB386" s="226"/>
      <c r="AC386" s="226"/>
      <c r="AD386" s="226"/>
      <c r="AE386" s="226"/>
      <c r="AF386" s="226"/>
      <c r="AG386" s="226"/>
      <c r="AH386" s="226"/>
      <c r="AI386" s="226"/>
      <c r="AJ386" s="226"/>
      <c r="AK386" s="226"/>
      <c r="AL386" s="226"/>
      <c r="AM386" s="226"/>
      <c r="AN386" s="226"/>
      <c r="AO386" s="226"/>
      <c r="AP386" s="226"/>
      <c r="AQ386" s="226"/>
      <c r="AR386" s="226"/>
      <c r="AS386" s="226"/>
      <c r="AT386" s="226"/>
      <c r="AU386" s="226"/>
      <c r="AV386" s="226"/>
      <c r="AW386" s="226"/>
      <c r="AX386" s="226"/>
      <c r="AY386" s="226"/>
      <c r="AZ386" s="226"/>
      <c r="BA386" s="226"/>
      <c r="BB386" s="226"/>
      <c r="BC386" s="226"/>
      <c r="BD386" s="226"/>
      <c r="BE386" s="226"/>
      <c r="BF386" s="226"/>
      <c r="BG386" s="226"/>
      <c r="BH386" s="226"/>
      <c r="BI386" s="226"/>
      <c r="BJ386" s="226"/>
      <c r="BK386" s="226"/>
      <c r="BL386" s="226"/>
      <c r="BM386" s="226"/>
      <c r="BN386" s="226"/>
      <c r="BO386" s="226"/>
      <c r="BP386" s="226"/>
      <c r="BQ386" s="226"/>
      <c r="BR386" s="226"/>
      <c r="BS386" s="226"/>
      <c r="BT386" s="226"/>
      <c r="BU386" s="226"/>
      <c r="BV386" s="226"/>
      <c r="BW386" s="226"/>
      <c r="BX386" s="226"/>
      <c r="BY386" s="226"/>
      <c r="BZ386" s="226"/>
      <c r="CA386" s="226"/>
      <c r="CB386" s="226"/>
      <c r="CC386" s="235"/>
    </row>
    <row r="387" spans="1:81" s="233" customFormat="1">
      <c r="A387" s="537"/>
      <c r="B387" s="586"/>
      <c r="C387" s="236">
        <v>2017</v>
      </c>
      <c r="D387" s="247">
        <f>E387+F387+G387+H387+I387</f>
        <v>20.872499999999999</v>
      </c>
      <c r="E387" s="256">
        <v>20.872499999999999</v>
      </c>
      <c r="F387" s="256">
        <v>0</v>
      </c>
      <c r="G387" s="256">
        <v>0</v>
      </c>
      <c r="H387" s="251">
        <v>0</v>
      </c>
      <c r="I387" s="251">
        <v>0</v>
      </c>
      <c r="J387" s="240">
        <f t="shared" si="140"/>
        <v>20.872499999999999</v>
      </c>
      <c r="L387" s="241">
        <f t="shared" si="117"/>
        <v>20.872499999999999</v>
      </c>
      <c r="M387" s="242">
        <f t="shared" si="118"/>
        <v>20.872499999999999</v>
      </c>
      <c r="N387" s="226"/>
      <c r="O387" s="226"/>
      <c r="P387" s="226"/>
      <c r="Q387" s="226"/>
      <c r="R387" s="226"/>
      <c r="S387" s="226"/>
      <c r="T387" s="226"/>
      <c r="U387" s="226"/>
      <c r="V387" s="226"/>
      <c r="W387" s="226"/>
      <c r="X387" s="226"/>
      <c r="Y387" s="226"/>
      <c r="Z387" s="226"/>
      <c r="AA387" s="226"/>
      <c r="AB387" s="226"/>
      <c r="AC387" s="226"/>
      <c r="AD387" s="226"/>
      <c r="AE387" s="226"/>
      <c r="AF387" s="226"/>
      <c r="AG387" s="226"/>
      <c r="AH387" s="226"/>
      <c r="AI387" s="226"/>
      <c r="AJ387" s="226"/>
      <c r="AK387" s="226"/>
      <c r="AL387" s="226"/>
      <c r="AM387" s="226"/>
      <c r="AN387" s="226"/>
      <c r="AO387" s="226"/>
      <c r="AP387" s="226"/>
      <c r="AQ387" s="226"/>
      <c r="AR387" s="226"/>
      <c r="AS387" s="226"/>
      <c r="AT387" s="226"/>
      <c r="AU387" s="226"/>
      <c r="AV387" s="226"/>
      <c r="AW387" s="226"/>
      <c r="AX387" s="226"/>
      <c r="AY387" s="226"/>
      <c r="AZ387" s="226"/>
      <c r="BA387" s="226"/>
      <c r="BB387" s="226"/>
      <c r="BC387" s="226"/>
      <c r="BD387" s="226"/>
      <c r="BE387" s="226"/>
      <c r="BF387" s="226"/>
      <c r="BG387" s="226"/>
      <c r="BH387" s="226"/>
      <c r="BI387" s="226"/>
      <c r="BJ387" s="226"/>
      <c r="BK387" s="226"/>
      <c r="BL387" s="226"/>
      <c r="BM387" s="226"/>
      <c r="BN387" s="226"/>
      <c r="BO387" s="226"/>
      <c r="BP387" s="226"/>
      <c r="BQ387" s="226"/>
      <c r="BR387" s="226"/>
      <c r="BS387" s="226"/>
      <c r="BT387" s="226"/>
      <c r="BU387" s="226"/>
      <c r="BV387" s="226"/>
      <c r="BW387" s="226"/>
      <c r="BX387" s="226"/>
      <c r="BY387" s="226"/>
      <c r="BZ387" s="226"/>
      <c r="CA387" s="226"/>
      <c r="CB387" s="226"/>
      <c r="CC387" s="235"/>
    </row>
    <row r="388" spans="1:81" s="233" customFormat="1">
      <c r="A388" s="538"/>
      <c r="B388" s="534"/>
      <c r="C388" s="291">
        <v>2018</v>
      </c>
      <c r="D388" s="247">
        <f t="shared" ref="D388:D390" si="171">E388+F388+G388+H388+I388</f>
        <v>20.4483</v>
      </c>
      <c r="E388" s="256">
        <v>20.4483</v>
      </c>
      <c r="F388" s="256">
        <v>0</v>
      </c>
      <c r="G388" s="256">
        <v>0</v>
      </c>
      <c r="H388" s="251">
        <v>0</v>
      </c>
      <c r="I388" s="251">
        <v>0</v>
      </c>
      <c r="J388" s="240"/>
      <c r="L388" s="241"/>
      <c r="M388" s="242"/>
      <c r="N388" s="226"/>
      <c r="O388" s="226"/>
      <c r="P388" s="226"/>
      <c r="Q388" s="226"/>
      <c r="R388" s="226"/>
      <c r="S388" s="226"/>
      <c r="T388" s="226"/>
      <c r="U388" s="226"/>
      <c r="V388" s="226"/>
      <c r="W388" s="226"/>
      <c r="X388" s="226"/>
      <c r="Y388" s="226"/>
      <c r="Z388" s="226"/>
      <c r="AA388" s="226"/>
      <c r="AB388" s="226"/>
      <c r="AC388" s="226"/>
      <c r="AD388" s="226"/>
      <c r="AE388" s="226"/>
      <c r="AF388" s="226"/>
      <c r="AG388" s="226"/>
      <c r="AH388" s="226"/>
      <c r="AI388" s="226"/>
      <c r="AJ388" s="226"/>
      <c r="AK388" s="226"/>
      <c r="AL388" s="226"/>
      <c r="AM388" s="226"/>
      <c r="AN388" s="226"/>
      <c r="AO388" s="226"/>
      <c r="AP388" s="226"/>
      <c r="AQ388" s="226"/>
      <c r="AR388" s="226"/>
      <c r="AS388" s="226"/>
      <c r="AT388" s="226"/>
      <c r="AU388" s="226"/>
      <c r="AV388" s="226"/>
      <c r="AW388" s="226"/>
      <c r="AX388" s="226"/>
      <c r="AY388" s="226"/>
      <c r="AZ388" s="226"/>
      <c r="BA388" s="226"/>
      <c r="BB388" s="226"/>
      <c r="BC388" s="226"/>
      <c r="BD388" s="226"/>
      <c r="BE388" s="226"/>
      <c r="BF388" s="226"/>
      <c r="BG388" s="226"/>
      <c r="BH388" s="226"/>
      <c r="BI388" s="226"/>
      <c r="BJ388" s="226"/>
      <c r="BK388" s="226"/>
      <c r="BL388" s="226"/>
      <c r="BM388" s="226"/>
      <c r="BN388" s="226"/>
      <c r="BO388" s="226"/>
      <c r="BP388" s="226"/>
      <c r="BQ388" s="226"/>
      <c r="BR388" s="226"/>
      <c r="BS388" s="226"/>
      <c r="BT388" s="226"/>
      <c r="BU388" s="226"/>
      <c r="BV388" s="226"/>
      <c r="BW388" s="226"/>
      <c r="BX388" s="226"/>
      <c r="BY388" s="226"/>
      <c r="BZ388" s="226"/>
      <c r="CA388" s="226"/>
      <c r="CB388" s="226"/>
      <c r="CC388" s="235"/>
    </row>
    <row r="389" spans="1:81" s="233" customFormat="1">
      <c r="A389" s="538"/>
      <c r="B389" s="534"/>
      <c r="C389" s="291">
        <v>2019</v>
      </c>
      <c r="D389" s="247">
        <f t="shared" si="171"/>
        <v>20.5213</v>
      </c>
      <c r="E389" s="256">
        <v>20.5213</v>
      </c>
      <c r="F389" s="256">
        <v>0</v>
      </c>
      <c r="G389" s="256">
        <v>0</v>
      </c>
      <c r="H389" s="251">
        <v>0</v>
      </c>
      <c r="I389" s="251">
        <v>0</v>
      </c>
      <c r="J389" s="240"/>
      <c r="L389" s="241"/>
      <c r="M389" s="242"/>
      <c r="N389" s="226"/>
      <c r="O389" s="226"/>
      <c r="P389" s="226"/>
      <c r="Q389" s="226"/>
      <c r="R389" s="226"/>
      <c r="S389" s="226"/>
      <c r="T389" s="226"/>
      <c r="U389" s="226"/>
      <c r="V389" s="226"/>
      <c r="W389" s="226"/>
      <c r="X389" s="226"/>
      <c r="Y389" s="226"/>
      <c r="Z389" s="226"/>
      <c r="AA389" s="226"/>
      <c r="AB389" s="226"/>
      <c r="AC389" s="226"/>
      <c r="AD389" s="226"/>
      <c r="AE389" s="226"/>
      <c r="AF389" s="226"/>
      <c r="AG389" s="226"/>
      <c r="AH389" s="226"/>
      <c r="AI389" s="226"/>
      <c r="AJ389" s="226"/>
      <c r="AK389" s="226"/>
      <c r="AL389" s="226"/>
      <c r="AM389" s="226"/>
      <c r="AN389" s="226"/>
      <c r="AO389" s="226"/>
      <c r="AP389" s="226"/>
      <c r="AQ389" s="226"/>
      <c r="AR389" s="226"/>
      <c r="AS389" s="226"/>
      <c r="AT389" s="226"/>
      <c r="AU389" s="226"/>
      <c r="AV389" s="226"/>
      <c r="AW389" s="226"/>
      <c r="AX389" s="226"/>
      <c r="AY389" s="226"/>
      <c r="AZ389" s="226"/>
      <c r="BA389" s="226"/>
      <c r="BB389" s="226"/>
      <c r="BC389" s="226"/>
      <c r="BD389" s="226"/>
      <c r="BE389" s="226"/>
      <c r="BF389" s="226"/>
      <c r="BG389" s="226"/>
      <c r="BH389" s="226"/>
      <c r="BI389" s="226"/>
      <c r="BJ389" s="226"/>
      <c r="BK389" s="226"/>
      <c r="BL389" s="226"/>
      <c r="BM389" s="226"/>
      <c r="BN389" s="226"/>
      <c r="BO389" s="226"/>
      <c r="BP389" s="226"/>
      <c r="BQ389" s="226"/>
      <c r="BR389" s="226"/>
      <c r="BS389" s="226"/>
      <c r="BT389" s="226"/>
      <c r="BU389" s="226"/>
      <c r="BV389" s="226"/>
      <c r="BW389" s="226"/>
      <c r="BX389" s="226"/>
      <c r="BY389" s="226"/>
      <c r="BZ389" s="226"/>
      <c r="CA389" s="226"/>
      <c r="CB389" s="226"/>
      <c r="CC389" s="235"/>
    </row>
    <row r="390" spans="1:81" s="233" customFormat="1">
      <c r="A390" s="539"/>
      <c r="B390" s="535"/>
      <c r="C390" s="291">
        <v>2020</v>
      </c>
      <c r="D390" s="247">
        <f t="shared" si="171"/>
        <v>20.5213</v>
      </c>
      <c r="E390" s="256">
        <v>20.5213</v>
      </c>
      <c r="F390" s="256">
        <v>0</v>
      </c>
      <c r="G390" s="256">
        <v>0</v>
      </c>
      <c r="H390" s="251">
        <v>0</v>
      </c>
      <c r="I390" s="251">
        <v>0</v>
      </c>
      <c r="J390" s="240"/>
      <c r="L390" s="241"/>
      <c r="M390" s="242"/>
      <c r="N390" s="226"/>
      <c r="O390" s="226"/>
      <c r="P390" s="226"/>
      <c r="Q390" s="226"/>
      <c r="R390" s="226"/>
      <c r="S390" s="226"/>
      <c r="T390" s="226"/>
      <c r="U390" s="226"/>
      <c r="V390" s="226"/>
      <c r="W390" s="226"/>
      <c r="X390" s="226"/>
      <c r="Y390" s="226"/>
      <c r="Z390" s="226"/>
      <c r="AA390" s="226"/>
      <c r="AB390" s="226"/>
      <c r="AC390" s="226"/>
      <c r="AD390" s="226"/>
      <c r="AE390" s="226"/>
      <c r="AF390" s="226"/>
      <c r="AG390" s="226"/>
      <c r="AH390" s="226"/>
      <c r="AI390" s="226"/>
      <c r="AJ390" s="226"/>
      <c r="AK390" s="226"/>
      <c r="AL390" s="226"/>
      <c r="AM390" s="226"/>
      <c r="AN390" s="226"/>
      <c r="AO390" s="226"/>
      <c r="AP390" s="226"/>
      <c r="AQ390" s="226"/>
      <c r="AR390" s="226"/>
      <c r="AS390" s="226"/>
      <c r="AT390" s="226"/>
      <c r="AU390" s="226"/>
      <c r="AV390" s="226"/>
      <c r="AW390" s="226"/>
      <c r="AX390" s="226"/>
      <c r="AY390" s="226"/>
      <c r="AZ390" s="226"/>
      <c r="BA390" s="226"/>
      <c r="BB390" s="226"/>
      <c r="BC390" s="226"/>
      <c r="BD390" s="226"/>
      <c r="BE390" s="226"/>
      <c r="BF390" s="226"/>
      <c r="BG390" s="226"/>
      <c r="BH390" s="226"/>
      <c r="BI390" s="226"/>
      <c r="BJ390" s="226"/>
      <c r="BK390" s="226"/>
      <c r="BL390" s="226"/>
      <c r="BM390" s="226"/>
      <c r="BN390" s="226"/>
      <c r="BO390" s="226"/>
      <c r="BP390" s="226"/>
      <c r="BQ390" s="226"/>
      <c r="BR390" s="226"/>
      <c r="BS390" s="226"/>
      <c r="BT390" s="226"/>
      <c r="BU390" s="226"/>
      <c r="BV390" s="226"/>
      <c r="BW390" s="226"/>
      <c r="BX390" s="226"/>
      <c r="BY390" s="226"/>
      <c r="BZ390" s="226"/>
      <c r="CA390" s="226"/>
      <c r="CB390" s="226"/>
      <c r="CC390" s="235"/>
    </row>
    <row r="391" spans="1:81" s="245" customFormat="1">
      <c r="A391" s="536" t="s">
        <v>389</v>
      </c>
      <c r="B391" s="585" t="s">
        <v>931</v>
      </c>
      <c r="C391" s="238" t="s">
        <v>19</v>
      </c>
      <c r="D391" s="248">
        <f>D392+D393+D394+D395+D396</f>
        <v>309.12030000000004</v>
      </c>
      <c r="E391" s="248">
        <f t="shared" ref="E391:I391" si="172">E392+E393+E394+E395+E396</f>
        <v>309.12030000000004</v>
      </c>
      <c r="F391" s="248">
        <f t="shared" si="172"/>
        <v>0</v>
      </c>
      <c r="G391" s="248">
        <f t="shared" si="172"/>
        <v>0</v>
      </c>
      <c r="H391" s="248">
        <f t="shared" si="172"/>
        <v>0</v>
      </c>
      <c r="I391" s="248">
        <f t="shared" si="172"/>
        <v>0</v>
      </c>
      <c r="J391" s="240">
        <f t="shared" si="140"/>
        <v>309.12030000000004</v>
      </c>
      <c r="L391" s="241">
        <f t="shared" ref="L391:L439" si="173">I391+H391+G391+F391+E391</f>
        <v>309.12030000000004</v>
      </c>
      <c r="M391" s="242">
        <f t="shared" ref="M391:M504" si="174">E391+F391+G391+H391+I391</f>
        <v>309.12030000000004</v>
      </c>
      <c r="N391" s="243"/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  <c r="Y391" s="243"/>
      <c r="Z391" s="243"/>
      <c r="AA391" s="243"/>
      <c r="AB391" s="243"/>
      <c r="AC391" s="243"/>
      <c r="AD391" s="243"/>
      <c r="AE391" s="243"/>
      <c r="AF391" s="243"/>
      <c r="AG391" s="243"/>
      <c r="AH391" s="243"/>
      <c r="AI391" s="243"/>
      <c r="AJ391" s="243"/>
      <c r="AK391" s="243"/>
      <c r="AL391" s="243"/>
      <c r="AM391" s="243"/>
      <c r="AN391" s="243"/>
      <c r="AO391" s="243"/>
      <c r="AP391" s="243"/>
      <c r="AQ391" s="243"/>
      <c r="AR391" s="243"/>
      <c r="AS391" s="243"/>
      <c r="AT391" s="243"/>
      <c r="AU391" s="243"/>
      <c r="AV391" s="243"/>
      <c r="AW391" s="243"/>
      <c r="AX391" s="243"/>
      <c r="AY391" s="243"/>
      <c r="AZ391" s="243"/>
      <c r="BA391" s="243"/>
      <c r="BB391" s="243"/>
      <c r="BC391" s="243"/>
      <c r="BD391" s="243"/>
      <c r="BE391" s="243"/>
      <c r="BF391" s="243"/>
      <c r="BG391" s="243"/>
      <c r="BH391" s="243"/>
      <c r="BI391" s="243"/>
      <c r="BJ391" s="243"/>
      <c r="BK391" s="243"/>
      <c r="BL391" s="243"/>
      <c r="BM391" s="243"/>
      <c r="BN391" s="243"/>
      <c r="BO391" s="243"/>
      <c r="BP391" s="243"/>
      <c r="BQ391" s="243"/>
      <c r="BR391" s="243"/>
      <c r="BS391" s="243"/>
      <c r="BT391" s="243"/>
      <c r="BU391" s="243"/>
      <c r="BV391" s="243"/>
      <c r="BW391" s="243"/>
      <c r="BX391" s="243"/>
      <c r="BY391" s="243"/>
      <c r="BZ391" s="243"/>
      <c r="CA391" s="243"/>
      <c r="CB391" s="243"/>
      <c r="CC391" s="244"/>
    </row>
    <row r="392" spans="1:81" s="233" customFormat="1">
      <c r="A392" s="537"/>
      <c r="B392" s="586"/>
      <c r="C392" s="236">
        <v>2016</v>
      </c>
      <c r="D392" s="247">
        <f>E392+F392+G392+H392+I392</f>
        <v>50.580300000000001</v>
      </c>
      <c r="E392" s="256">
        <v>50.580300000000001</v>
      </c>
      <c r="F392" s="256">
        <v>0</v>
      </c>
      <c r="G392" s="256">
        <v>0</v>
      </c>
      <c r="H392" s="251">
        <v>0</v>
      </c>
      <c r="I392" s="251">
        <v>0</v>
      </c>
      <c r="J392" s="240">
        <f t="shared" si="140"/>
        <v>50.580300000000001</v>
      </c>
      <c r="L392" s="241">
        <f t="shared" si="173"/>
        <v>50.580300000000001</v>
      </c>
      <c r="M392" s="242">
        <f t="shared" si="174"/>
        <v>50.580300000000001</v>
      </c>
      <c r="N392" s="226"/>
      <c r="O392" s="226"/>
      <c r="P392" s="226"/>
      <c r="Q392" s="226"/>
      <c r="R392" s="226"/>
      <c r="S392" s="226"/>
      <c r="T392" s="226"/>
      <c r="U392" s="226"/>
      <c r="V392" s="226"/>
      <c r="W392" s="226"/>
      <c r="X392" s="226"/>
      <c r="Y392" s="226"/>
      <c r="Z392" s="226"/>
      <c r="AA392" s="226"/>
      <c r="AB392" s="226"/>
      <c r="AC392" s="226"/>
      <c r="AD392" s="226"/>
      <c r="AE392" s="226"/>
      <c r="AF392" s="226"/>
      <c r="AG392" s="226"/>
      <c r="AH392" s="226"/>
      <c r="AI392" s="226"/>
      <c r="AJ392" s="226"/>
      <c r="AK392" s="226"/>
      <c r="AL392" s="226"/>
      <c r="AM392" s="226"/>
      <c r="AN392" s="226"/>
      <c r="AO392" s="226"/>
      <c r="AP392" s="226"/>
      <c r="AQ392" s="226"/>
      <c r="AR392" s="226"/>
      <c r="AS392" s="226"/>
      <c r="AT392" s="226"/>
      <c r="AU392" s="226"/>
      <c r="AV392" s="226"/>
      <c r="AW392" s="226"/>
      <c r="AX392" s="226"/>
      <c r="AY392" s="226"/>
      <c r="AZ392" s="226"/>
      <c r="BA392" s="226"/>
      <c r="BB392" s="226"/>
      <c r="BC392" s="226"/>
      <c r="BD392" s="226"/>
      <c r="BE392" s="226"/>
      <c r="BF392" s="226"/>
      <c r="BG392" s="226"/>
      <c r="BH392" s="226"/>
      <c r="BI392" s="226"/>
      <c r="BJ392" s="226"/>
      <c r="BK392" s="226"/>
      <c r="BL392" s="226"/>
      <c r="BM392" s="226"/>
      <c r="BN392" s="226"/>
      <c r="BO392" s="226"/>
      <c r="BP392" s="226"/>
      <c r="BQ392" s="226"/>
      <c r="BR392" s="226"/>
      <c r="BS392" s="226"/>
      <c r="BT392" s="226"/>
      <c r="BU392" s="226"/>
      <c r="BV392" s="226"/>
      <c r="BW392" s="226"/>
      <c r="BX392" s="226"/>
      <c r="BY392" s="226"/>
      <c r="BZ392" s="226"/>
      <c r="CA392" s="226"/>
      <c r="CB392" s="226"/>
      <c r="CC392" s="235"/>
    </row>
    <row r="393" spans="1:81" s="233" customFormat="1">
      <c r="A393" s="537"/>
      <c r="B393" s="586"/>
      <c r="C393" s="236">
        <v>2017</v>
      </c>
      <c r="D393" s="247">
        <f>E393+F393+G393+H393+I393</f>
        <v>62.226900000000001</v>
      </c>
      <c r="E393" s="256">
        <v>62.226900000000001</v>
      </c>
      <c r="F393" s="256">
        <v>0</v>
      </c>
      <c r="G393" s="256">
        <v>0</v>
      </c>
      <c r="H393" s="251">
        <v>0</v>
      </c>
      <c r="I393" s="251">
        <v>0</v>
      </c>
      <c r="J393" s="240">
        <f t="shared" si="140"/>
        <v>62.226900000000001</v>
      </c>
      <c r="L393" s="241">
        <f t="shared" si="173"/>
        <v>62.226900000000001</v>
      </c>
      <c r="M393" s="242">
        <f t="shared" si="174"/>
        <v>62.226900000000001</v>
      </c>
      <c r="N393" s="226"/>
      <c r="O393" s="226"/>
      <c r="P393" s="226"/>
      <c r="Q393" s="226"/>
      <c r="R393" s="226"/>
      <c r="S393" s="226"/>
      <c r="T393" s="226"/>
      <c r="U393" s="226"/>
      <c r="V393" s="226"/>
      <c r="W393" s="226"/>
      <c r="X393" s="226"/>
      <c r="Y393" s="226"/>
      <c r="Z393" s="226"/>
      <c r="AA393" s="226"/>
      <c r="AB393" s="226"/>
      <c r="AC393" s="226"/>
      <c r="AD393" s="226"/>
      <c r="AE393" s="226"/>
      <c r="AF393" s="226"/>
      <c r="AG393" s="226"/>
      <c r="AH393" s="226"/>
      <c r="AI393" s="226"/>
      <c r="AJ393" s="226"/>
      <c r="AK393" s="226"/>
      <c r="AL393" s="226"/>
      <c r="AM393" s="226"/>
      <c r="AN393" s="226"/>
      <c r="AO393" s="226"/>
      <c r="AP393" s="226"/>
      <c r="AQ393" s="226"/>
      <c r="AR393" s="226"/>
      <c r="AS393" s="226"/>
      <c r="AT393" s="226"/>
      <c r="AU393" s="226"/>
      <c r="AV393" s="226"/>
      <c r="AW393" s="226"/>
      <c r="AX393" s="226"/>
      <c r="AY393" s="226"/>
      <c r="AZ393" s="226"/>
      <c r="BA393" s="226"/>
      <c r="BB393" s="226"/>
      <c r="BC393" s="226"/>
      <c r="BD393" s="226"/>
      <c r="BE393" s="226"/>
      <c r="BF393" s="226"/>
      <c r="BG393" s="226"/>
      <c r="BH393" s="226"/>
      <c r="BI393" s="226"/>
      <c r="BJ393" s="226"/>
      <c r="BK393" s="226"/>
      <c r="BL393" s="226"/>
      <c r="BM393" s="226"/>
      <c r="BN393" s="226"/>
      <c r="BO393" s="226"/>
      <c r="BP393" s="226"/>
      <c r="BQ393" s="226"/>
      <c r="BR393" s="226"/>
      <c r="BS393" s="226"/>
      <c r="BT393" s="226"/>
      <c r="BU393" s="226"/>
      <c r="BV393" s="226"/>
      <c r="BW393" s="226"/>
      <c r="BX393" s="226"/>
      <c r="BY393" s="226"/>
      <c r="BZ393" s="226"/>
      <c r="CA393" s="226"/>
      <c r="CB393" s="226"/>
      <c r="CC393" s="235"/>
    </row>
    <row r="394" spans="1:81" s="233" customFormat="1">
      <c r="A394" s="538"/>
      <c r="B394" s="534"/>
      <c r="C394" s="291">
        <v>2018</v>
      </c>
      <c r="D394" s="247">
        <f t="shared" ref="D394:D396" si="175">E394+F394+G394+H394+I394</f>
        <v>65.399299999999997</v>
      </c>
      <c r="E394" s="256">
        <v>65.399299999999997</v>
      </c>
      <c r="F394" s="256">
        <v>0</v>
      </c>
      <c r="G394" s="256">
        <v>0</v>
      </c>
      <c r="H394" s="251">
        <v>0</v>
      </c>
      <c r="I394" s="251">
        <v>0</v>
      </c>
      <c r="J394" s="240"/>
      <c r="L394" s="241"/>
      <c r="M394" s="242"/>
      <c r="N394" s="226"/>
      <c r="O394" s="226"/>
      <c r="P394" s="226"/>
      <c r="Q394" s="226"/>
      <c r="R394" s="226"/>
      <c r="S394" s="226"/>
      <c r="T394" s="226"/>
      <c r="U394" s="226"/>
      <c r="V394" s="226"/>
      <c r="W394" s="226"/>
      <c r="X394" s="226"/>
      <c r="Y394" s="226"/>
      <c r="Z394" s="226"/>
      <c r="AA394" s="226"/>
      <c r="AB394" s="226"/>
      <c r="AC394" s="226"/>
      <c r="AD394" s="226"/>
      <c r="AE394" s="226"/>
      <c r="AF394" s="226"/>
      <c r="AG394" s="226"/>
      <c r="AH394" s="226"/>
      <c r="AI394" s="226"/>
      <c r="AJ394" s="226"/>
      <c r="AK394" s="226"/>
      <c r="AL394" s="226"/>
      <c r="AM394" s="226"/>
      <c r="AN394" s="226"/>
      <c r="AO394" s="226"/>
      <c r="AP394" s="226"/>
      <c r="AQ394" s="226"/>
      <c r="AR394" s="226"/>
      <c r="AS394" s="226"/>
      <c r="AT394" s="226"/>
      <c r="AU394" s="226"/>
      <c r="AV394" s="226"/>
      <c r="AW394" s="226"/>
      <c r="AX394" s="226"/>
      <c r="AY394" s="226"/>
      <c r="AZ394" s="226"/>
      <c r="BA394" s="226"/>
      <c r="BB394" s="226"/>
      <c r="BC394" s="226"/>
      <c r="BD394" s="226"/>
      <c r="BE394" s="226"/>
      <c r="BF394" s="226"/>
      <c r="BG394" s="226"/>
      <c r="BH394" s="226"/>
      <c r="BI394" s="226"/>
      <c r="BJ394" s="226"/>
      <c r="BK394" s="226"/>
      <c r="BL394" s="226"/>
      <c r="BM394" s="226"/>
      <c r="BN394" s="226"/>
      <c r="BO394" s="226"/>
      <c r="BP394" s="226"/>
      <c r="BQ394" s="226"/>
      <c r="BR394" s="226"/>
      <c r="BS394" s="226"/>
      <c r="BT394" s="226"/>
      <c r="BU394" s="226"/>
      <c r="BV394" s="226"/>
      <c r="BW394" s="226"/>
      <c r="BX394" s="226"/>
      <c r="BY394" s="226"/>
      <c r="BZ394" s="226"/>
      <c r="CA394" s="226"/>
      <c r="CB394" s="226"/>
      <c r="CC394" s="235"/>
    </row>
    <row r="395" spans="1:81" s="233" customFormat="1">
      <c r="A395" s="538"/>
      <c r="B395" s="534"/>
      <c r="C395" s="291">
        <v>2019</v>
      </c>
      <c r="D395" s="247">
        <f t="shared" si="175"/>
        <v>65.456900000000005</v>
      </c>
      <c r="E395" s="256">
        <v>65.456900000000005</v>
      </c>
      <c r="F395" s="256">
        <v>0</v>
      </c>
      <c r="G395" s="256">
        <v>0</v>
      </c>
      <c r="H395" s="251">
        <v>0</v>
      </c>
      <c r="I395" s="251">
        <v>0</v>
      </c>
      <c r="J395" s="240"/>
      <c r="L395" s="241"/>
      <c r="M395" s="242"/>
      <c r="N395" s="226"/>
      <c r="O395" s="226"/>
      <c r="P395" s="226"/>
      <c r="Q395" s="226"/>
      <c r="R395" s="226"/>
      <c r="S395" s="226"/>
      <c r="T395" s="226"/>
      <c r="U395" s="226"/>
      <c r="V395" s="226"/>
      <c r="W395" s="226"/>
      <c r="X395" s="226"/>
      <c r="Y395" s="226"/>
      <c r="Z395" s="226"/>
      <c r="AA395" s="226"/>
      <c r="AB395" s="226"/>
      <c r="AC395" s="226"/>
      <c r="AD395" s="226"/>
      <c r="AE395" s="226"/>
      <c r="AF395" s="226"/>
      <c r="AG395" s="226"/>
      <c r="AH395" s="226"/>
      <c r="AI395" s="226"/>
      <c r="AJ395" s="226"/>
      <c r="AK395" s="226"/>
      <c r="AL395" s="226"/>
      <c r="AM395" s="226"/>
      <c r="AN395" s="226"/>
      <c r="AO395" s="226"/>
      <c r="AP395" s="226"/>
      <c r="AQ395" s="226"/>
      <c r="AR395" s="226"/>
      <c r="AS395" s="226"/>
      <c r="AT395" s="226"/>
      <c r="AU395" s="226"/>
      <c r="AV395" s="226"/>
      <c r="AW395" s="226"/>
      <c r="AX395" s="226"/>
      <c r="AY395" s="226"/>
      <c r="AZ395" s="226"/>
      <c r="BA395" s="226"/>
      <c r="BB395" s="226"/>
      <c r="BC395" s="226"/>
      <c r="BD395" s="226"/>
      <c r="BE395" s="226"/>
      <c r="BF395" s="226"/>
      <c r="BG395" s="226"/>
      <c r="BH395" s="226"/>
      <c r="BI395" s="226"/>
      <c r="BJ395" s="226"/>
      <c r="BK395" s="226"/>
      <c r="BL395" s="226"/>
      <c r="BM395" s="226"/>
      <c r="BN395" s="226"/>
      <c r="BO395" s="226"/>
      <c r="BP395" s="226"/>
      <c r="BQ395" s="226"/>
      <c r="BR395" s="226"/>
      <c r="BS395" s="226"/>
      <c r="BT395" s="226"/>
      <c r="BU395" s="226"/>
      <c r="BV395" s="226"/>
      <c r="BW395" s="226"/>
      <c r="BX395" s="226"/>
      <c r="BY395" s="226"/>
      <c r="BZ395" s="226"/>
      <c r="CA395" s="226"/>
      <c r="CB395" s="226"/>
      <c r="CC395" s="235"/>
    </row>
    <row r="396" spans="1:81" s="233" customFormat="1">
      <c r="A396" s="539"/>
      <c r="B396" s="535"/>
      <c r="C396" s="291">
        <v>2020</v>
      </c>
      <c r="D396" s="247">
        <f t="shared" si="175"/>
        <v>65.456900000000005</v>
      </c>
      <c r="E396" s="256">
        <v>65.456900000000005</v>
      </c>
      <c r="F396" s="256">
        <v>0</v>
      </c>
      <c r="G396" s="256">
        <v>0</v>
      </c>
      <c r="H396" s="251">
        <v>0</v>
      </c>
      <c r="I396" s="251">
        <v>0</v>
      </c>
      <c r="J396" s="240"/>
      <c r="L396" s="241"/>
      <c r="M396" s="242"/>
      <c r="N396" s="226"/>
      <c r="O396" s="226"/>
      <c r="P396" s="226"/>
      <c r="Q396" s="226"/>
      <c r="R396" s="226"/>
      <c r="S396" s="226"/>
      <c r="T396" s="226"/>
      <c r="U396" s="226"/>
      <c r="V396" s="226"/>
      <c r="W396" s="226"/>
      <c r="X396" s="226"/>
      <c r="Y396" s="226"/>
      <c r="Z396" s="226"/>
      <c r="AA396" s="226"/>
      <c r="AB396" s="226"/>
      <c r="AC396" s="226"/>
      <c r="AD396" s="226"/>
      <c r="AE396" s="226"/>
      <c r="AF396" s="226"/>
      <c r="AG396" s="226"/>
      <c r="AH396" s="226"/>
      <c r="AI396" s="226"/>
      <c r="AJ396" s="226"/>
      <c r="AK396" s="226"/>
      <c r="AL396" s="226"/>
      <c r="AM396" s="226"/>
      <c r="AN396" s="226"/>
      <c r="AO396" s="226"/>
      <c r="AP396" s="226"/>
      <c r="AQ396" s="226"/>
      <c r="AR396" s="226"/>
      <c r="AS396" s="226"/>
      <c r="AT396" s="226"/>
      <c r="AU396" s="226"/>
      <c r="AV396" s="226"/>
      <c r="AW396" s="226"/>
      <c r="AX396" s="226"/>
      <c r="AY396" s="226"/>
      <c r="AZ396" s="226"/>
      <c r="BA396" s="226"/>
      <c r="BB396" s="226"/>
      <c r="BC396" s="226"/>
      <c r="BD396" s="226"/>
      <c r="BE396" s="226"/>
      <c r="BF396" s="226"/>
      <c r="BG396" s="226"/>
      <c r="BH396" s="226"/>
      <c r="BI396" s="226"/>
      <c r="BJ396" s="226"/>
      <c r="BK396" s="226"/>
      <c r="BL396" s="226"/>
      <c r="BM396" s="226"/>
      <c r="BN396" s="226"/>
      <c r="BO396" s="226"/>
      <c r="BP396" s="226"/>
      <c r="BQ396" s="226"/>
      <c r="BR396" s="226"/>
      <c r="BS396" s="226"/>
      <c r="BT396" s="226"/>
      <c r="BU396" s="226"/>
      <c r="BV396" s="226"/>
      <c r="BW396" s="226"/>
      <c r="BX396" s="226"/>
      <c r="BY396" s="226"/>
      <c r="BZ396" s="226"/>
      <c r="CA396" s="226"/>
      <c r="CB396" s="226"/>
      <c r="CC396" s="235"/>
    </row>
    <row r="397" spans="1:81" s="245" customFormat="1">
      <c r="A397" s="536" t="s">
        <v>391</v>
      </c>
      <c r="B397" s="585" t="s">
        <v>932</v>
      </c>
      <c r="C397" s="238" t="s">
        <v>19</v>
      </c>
      <c r="D397" s="248">
        <f>D398+D399+D400+D401+D402</f>
        <v>115.81540000000001</v>
      </c>
      <c r="E397" s="248">
        <f t="shared" ref="E397:I397" si="176">E398+E399+E400+E401+E402</f>
        <v>115.81540000000001</v>
      </c>
      <c r="F397" s="248">
        <f t="shared" si="176"/>
        <v>0</v>
      </c>
      <c r="G397" s="248">
        <f t="shared" si="176"/>
        <v>0</v>
      </c>
      <c r="H397" s="248">
        <f t="shared" si="176"/>
        <v>0</v>
      </c>
      <c r="I397" s="248">
        <f t="shared" si="176"/>
        <v>0</v>
      </c>
      <c r="J397" s="240">
        <f t="shared" si="140"/>
        <v>115.81540000000001</v>
      </c>
      <c r="L397" s="241">
        <f t="shared" si="173"/>
        <v>115.81540000000001</v>
      </c>
      <c r="M397" s="242">
        <f t="shared" si="174"/>
        <v>115.81540000000001</v>
      </c>
      <c r="N397" s="243"/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  <c r="Y397" s="243"/>
      <c r="Z397" s="243"/>
      <c r="AA397" s="243"/>
      <c r="AB397" s="243"/>
      <c r="AC397" s="243"/>
      <c r="AD397" s="243"/>
      <c r="AE397" s="243"/>
      <c r="AF397" s="243"/>
      <c r="AG397" s="243"/>
      <c r="AH397" s="243"/>
      <c r="AI397" s="243"/>
      <c r="AJ397" s="243"/>
      <c r="AK397" s="243"/>
      <c r="AL397" s="243"/>
      <c r="AM397" s="243"/>
      <c r="AN397" s="243"/>
      <c r="AO397" s="243"/>
      <c r="AP397" s="243"/>
      <c r="AQ397" s="243"/>
      <c r="AR397" s="243"/>
      <c r="AS397" s="243"/>
      <c r="AT397" s="243"/>
      <c r="AU397" s="243"/>
      <c r="AV397" s="243"/>
      <c r="AW397" s="243"/>
      <c r="AX397" s="243"/>
      <c r="AY397" s="243"/>
      <c r="AZ397" s="243"/>
      <c r="BA397" s="243"/>
      <c r="BB397" s="243"/>
      <c r="BC397" s="243"/>
      <c r="BD397" s="243"/>
      <c r="BE397" s="243"/>
      <c r="BF397" s="243"/>
      <c r="BG397" s="243"/>
      <c r="BH397" s="243"/>
      <c r="BI397" s="243"/>
      <c r="BJ397" s="243"/>
      <c r="BK397" s="243"/>
      <c r="BL397" s="243"/>
      <c r="BM397" s="243"/>
      <c r="BN397" s="243"/>
      <c r="BO397" s="243"/>
      <c r="BP397" s="243"/>
      <c r="BQ397" s="243"/>
      <c r="BR397" s="243"/>
      <c r="BS397" s="243"/>
      <c r="BT397" s="243"/>
      <c r="BU397" s="243"/>
      <c r="BV397" s="243"/>
      <c r="BW397" s="243"/>
      <c r="BX397" s="243"/>
      <c r="BY397" s="243"/>
      <c r="BZ397" s="243"/>
      <c r="CA397" s="243"/>
      <c r="CB397" s="243"/>
      <c r="CC397" s="244"/>
    </row>
    <row r="398" spans="1:81" s="233" customFormat="1" ht="15.75" customHeight="1">
      <c r="A398" s="537"/>
      <c r="B398" s="586"/>
      <c r="C398" s="236">
        <v>2016</v>
      </c>
      <c r="D398" s="247">
        <f>E398+F398+G398+H398+I398</f>
        <v>27.817</v>
      </c>
      <c r="E398" s="256">
        <v>27.817</v>
      </c>
      <c r="F398" s="256">
        <v>0</v>
      </c>
      <c r="G398" s="256">
        <v>0</v>
      </c>
      <c r="H398" s="251">
        <v>0</v>
      </c>
      <c r="I398" s="251">
        <v>0</v>
      </c>
      <c r="J398" s="240">
        <f t="shared" si="140"/>
        <v>27.817</v>
      </c>
      <c r="L398" s="241">
        <f t="shared" si="173"/>
        <v>27.817</v>
      </c>
      <c r="M398" s="242">
        <f t="shared" si="174"/>
        <v>27.817</v>
      </c>
      <c r="N398" s="226"/>
      <c r="O398" s="226"/>
      <c r="P398" s="226"/>
      <c r="Q398" s="226"/>
      <c r="R398" s="226"/>
      <c r="S398" s="226"/>
      <c r="T398" s="226"/>
      <c r="U398" s="226"/>
      <c r="V398" s="226"/>
      <c r="W398" s="226"/>
      <c r="X398" s="226"/>
      <c r="Y398" s="226"/>
      <c r="Z398" s="226"/>
      <c r="AA398" s="226"/>
      <c r="AB398" s="226"/>
      <c r="AC398" s="226"/>
      <c r="AD398" s="226"/>
      <c r="AE398" s="226"/>
      <c r="AF398" s="226"/>
      <c r="AG398" s="226"/>
      <c r="AH398" s="226"/>
      <c r="AI398" s="226"/>
      <c r="AJ398" s="226"/>
      <c r="AK398" s="226"/>
      <c r="AL398" s="226"/>
      <c r="AM398" s="226"/>
      <c r="AN398" s="226"/>
      <c r="AO398" s="226"/>
      <c r="AP398" s="226"/>
      <c r="AQ398" s="226"/>
      <c r="AR398" s="226"/>
      <c r="AS398" s="226"/>
      <c r="AT398" s="226"/>
      <c r="AU398" s="226"/>
      <c r="AV398" s="226"/>
      <c r="AW398" s="226"/>
      <c r="AX398" s="226"/>
      <c r="AY398" s="226"/>
      <c r="AZ398" s="226"/>
      <c r="BA398" s="226"/>
      <c r="BB398" s="226"/>
      <c r="BC398" s="226"/>
      <c r="BD398" s="226"/>
      <c r="BE398" s="226"/>
      <c r="BF398" s="226"/>
      <c r="BG398" s="226"/>
      <c r="BH398" s="226"/>
      <c r="BI398" s="226"/>
      <c r="BJ398" s="226"/>
      <c r="BK398" s="226"/>
      <c r="BL398" s="226"/>
      <c r="BM398" s="226"/>
      <c r="BN398" s="226"/>
      <c r="BO398" s="226"/>
      <c r="BP398" s="226"/>
      <c r="BQ398" s="226"/>
      <c r="BR398" s="226"/>
      <c r="BS398" s="226"/>
      <c r="BT398" s="226"/>
      <c r="BU398" s="226"/>
      <c r="BV398" s="226"/>
      <c r="BW398" s="226"/>
      <c r="BX398" s="226"/>
      <c r="BY398" s="226"/>
      <c r="BZ398" s="226"/>
      <c r="CA398" s="226"/>
      <c r="CB398" s="226"/>
      <c r="CC398" s="235"/>
    </row>
    <row r="399" spans="1:81" s="233" customFormat="1">
      <c r="A399" s="537"/>
      <c r="B399" s="586"/>
      <c r="C399" s="236">
        <v>2017</v>
      </c>
      <c r="D399" s="247">
        <f>E399+F399+G399+H399+I399</f>
        <v>23.238099999999999</v>
      </c>
      <c r="E399" s="256">
        <v>23.238099999999999</v>
      </c>
      <c r="F399" s="256">
        <v>0</v>
      </c>
      <c r="G399" s="256">
        <v>0</v>
      </c>
      <c r="H399" s="251">
        <v>0</v>
      </c>
      <c r="I399" s="251">
        <v>0</v>
      </c>
      <c r="J399" s="240">
        <f t="shared" si="140"/>
        <v>23.238099999999999</v>
      </c>
      <c r="L399" s="241">
        <f t="shared" si="173"/>
        <v>23.238099999999999</v>
      </c>
      <c r="M399" s="242">
        <f t="shared" si="174"/>
        <v>23.238099999999999</v>
      </c>
      <c r="N399" s="226"/>
      <c r="O399" s="226"/>
      <c r="P399" s="226"/>
      <c r="Q399" s="226"/>
      <c r="R399" s="226"/>
      <c r="S399" s="226"/>
      <c r="T399" s="226"/>
      <c r="U399" s="226"/>
      <c r="V399" s="226"/>
      <c r="W399" s="226"/>
      <c r="X399" s="226"/>
      <c r="Y399" s="226"/>
      <c r="Z399" s="226"/>
      <c r="AA399" s="226"/>
      <c r="AB399" s="226"/>
      <c r="AC399" s="226"/>
      <c r="AD399" s="226"/>
      <c r="AE399" s="226"/>
      <c r="AF399" s="226"/>
      <c r="AG399" s="226"/>
      <c r="AH399" s="226"/>
      <c r="AI399" s="226"/>
      <c r="AJ399" s="226"/>
      <c r="AK399" s="226"/>
      <c r="AL399" s="226"/>
      <c r="AM399" s="226"/>
      <c r="AN399" s="226"/>
      <c r="AO399" s="226"/>
      <c r="AP399" s="226"/>
      <c r="AQ399" s="226"/>
      <c r="AR399" s="226"/>
      <c r="AS399" s="226"/>
      <c r="AT399" s="226"/>
      <c r="AU399" s="226"/>
      <c r="AV399" s="226"/>
      <c r="AW399" s="226"/>
      <c r="AX399" s="226"/>
      <c r="AY399" s="226"/>
      <c r="AZ399" s="226"/>
      <c r="BA399" s="226"/>
      <c r="BB399" s="226"/>
      <c r="BC399" s="226"/>
      <c r="BD399" s="226"/>
      <c r="BE399" s="226"/>
      <c r="BF399" s="226"/>
      <c r="BG399" s="226"/>
      <c r="BH399" s="226"/>
      <c r="BI399" s="226"/>
      <c r="BJ399" s="226"/>
      <c r="BK399" s="226"/>
      <c r="BL399" s="226"/>
      <c r="BM399" s="226"/>
      <c r="BN399" s="226"/>
      <c r="BO399" s="226"/>
      <c r="BP399" s="226"/>
      <c r="BQ399" s="226"/>
      <c r="BR399" s="226"/>
      <c r="BS399" s="226"/>
      <c r="BT399" s="226"/>
      <c r="BU399" s="226"/>
      <c r="BV399" s="226"/>
      <c r="BW399" s="226"/>
      <c r="BX399" s="226"/>
      <c r="BY399" s="226"/>
      <c r="BZ399" s="226"/>
      <c r="CA399" s="226"/>
      <c r="CB399" s="226"/>
      <c r="CC399" s="235"/>
    </row>
    <row r="400" spans="1:81" s="233" customFormat="1">
      <c r="A400" s="538"/>
      <c r="B400" s="534"/>
      <c r="C400" s="291">
        <v>2018</v>
      </c>
      <c r="D400" s="247">
        <f t="shared" ref="D400:D402" si="177">E400+F400+G400+H400+I400</f>
        <v>21.492899999999999</v>
      </c>
      <c r="E400" s="256">
        <v>21.492899999999999</v>
      </c>
      <c r="F400" s="256">
        <v>0</v>
      </c>
      <c r="G400" s="256">
        <v>0</v>
      </c>
      <c r="H400" s="251">
        <v>0</v>
      </c>
      <c r="I400" s="251">
        <v>0</v>
      </c>
      <c r="J400" s="240"/>
      <c r="L400" s="241"/>
      <c r="M400" s="242"/>
      <c r="N400" s="226"/>
      <c r="O400" s="226"/>
      <c r="P400" s="226"/>
      <c r="Q400" s="226"/>
      <c r="R400" s="226"/>
      <c r="S400" s="226"/>
      <c r="T400" s="226"/>
      <c r="U400" s="226"/>
      <c r="V400" s="226"/>
      <c r="W400" s="226"/>
      <c r="X400" s="226"/>
      <c r="Y400" s="226"/>
      <c r="Z400" s="226"/>
      <c r="AA400" s="226"/>
      <c r="AB400" s="226"/>
      <c r="AC400" s="226"/>
      <c r="AD400" s="226"/>
      <c r="AE400" s="226"/>
      <c r="AF400" s="226"/>
      <c r="AG400" s="226"/>
      <c r="AH400" s="226"/>
      <c r="AI400" s="226"/>
      <c r="AJ400" s="226"/>
      <c r="AK400" s="226"/>
      <c r="AL400" s="226"/>
      <c r="AM400" s="226"/>
      <c r="AN400" s="226"/>
      <c r="AO400" s="226"/>
      <c r="AP400" s="226"/>
      <c r="AQ400" s="226"/>
      <c r="AR400" s="226"/>
      <c r="AS400" s="226"/>
      <c r="AT400" s="226"/>
      <c r="AU400" s="226"/>
      <c r="AV400" s="226"/>
      <c r="AW400" s="226"/>
      <c r="AX400" s="226"/>
      <c r="AY400" s="226"/>
      <c r="AZ400" s="226"/>
      <c r="BA400" s="226"/>
      <c r="BB400" s="226"/>
      <c r="BC400" s="226"/>
      <c r="BD400" s="226"/>
      <c r="BE400" s="226"/>
      <c r="BF400" s="226"/>
      <c r="BG400" s="226"/>
      <c r="BH400" s="226"/>
      <c r="BI400" s="226"/>
      <c r="BJ400" s="226"/>
      <c r="BK400" s="226"/>
      <c r="BL400" s="226"/>
      <c r="BM400" s="226"/>
      <c r="BN400" s="226"/>
      <c r="BO400" s="226"/>
      <c r="BP400" s="226"/>
      <c r="BQ400" s="226"/>
      <c r="BR400" s="226"/>
      <c r="BS400" s="226"/>
      <c r="BT400" s="226"/>
      <c r="BU400" s="226"/>
      <c r="BV400" s="226"/>
      <c r="BW400" s="226"/>
      <c r="BX400" s="226"/>
      <c r="BY400" s="226"/>
      <c r="BZ400" s="226"/>
      <c r="CA400" s="226"/>
      <c r="CB400" s="226"/>
      <c r="CC400" s="235"/>
    </row>
    <row r="401" spans="1:81" s="233" customFormat="1">
      <c r="A401" s="538"/>
      <c r="B401" s="534"/>
      <c r="C401" s="291">
        <v>2019</v>
      </c>
      <c r="D401" s="247">
        <f t="shared" si="177"/>
        <v>21.633700000000001</v>
      </c>
      <c r="E401" s="256">
        <v>21.633700000000001</v>
      </c>
      <c r="F401" s="256">
        <v>0</v>
      </c>
      <c r="G401" s="256">
        <v>0</v>
      </c>
      <c r="H401" s="251">
        <v>0</v>
      </c>
      <c r="I401" s="251">
        <v>0</v>
      </c>
      <c r="J401" s="240"/>
      <c r="L401" s="241"/>
      <c r="M401" s="242"/>
      <c r="N401" s="226"/>
      <c r="O401" s="226"/>
      <c r="P401" s="226"/>
      <c r="Q401" s="226"/>
      <c r="R401" s="226"/>
      <c r="S401" s="226"/>
      <c r="T401" s="226"/>
      <c r="U401" s="226"/>
      <c r="V401" s="226"/>
      <c r="W401" s="226"/>
      <c r="X401" s="226"/>
      <c r="Y401" s="226"/>
      <c r="Z401" s="226"/>
      <c r="AA401" s="226"/>
      <c r="AB401" s="226"/>
      <c r="AC401" s="226"/>
      <c r="AD401" s="226"/>
      <c r="AE401" s="226"/>
      <c r="AF401" s="226"/>
      <c r="AG401" s="226"/>
      <c r="AH401" s="226"/>
      <c r="AI401" s="226"/>
      <c r="AJ401" s="226"/>
      <c r="AK401" s="226"/>
      <c r="AL401" s="226"/>
      <c r="AM401" s="226"/>
      <c r="AN401" s="226"/>
      <c r="AO401" s="226"/>
      <c r="AP401" s="226"/>
      <c r="AQ401" s="226"/>
      <c r="AR401" s="226"/>
      <c r="AS401" s="226"/>
      <c r="AT401" s="226"/>
      <c r="AU401" s="226"/>
      <c r="AV401" s="226"/>
      <c r="AW401" s="226"/>
      <c r="AX401" s="226"/>
      <c r="AY401" s="226"/>
      <c r="AZ401" s="226"/>
      <c r="BA401" s="226"/>
      <c r="BB401" s="226"/>
      <c r="BC401" s="226"/>
      <c r="BD401" s="226"/>
      <c r="BE401" s="226"/>
      <c r="BF401" s="226"/>
      <c r="BG401" s="226"/>
      <c r="BH401" s="226"/>
      <c r="BI401" s="226"/>
      <c r="BJ401" s="226"/>
      <c r="BK401" s="226"/>
      <c r="BL401" s="226"/>
      <c r="BM401" s="226"/>
      <c r="BN401" s="226"/>
      <c r="BO401" s="226"/>
      <c r="BP401" s="226"/>
      <c r="BQ401" s="226"/>
      <c r="BR401" s="226"/>
      <c r="BS401" s="226"/>
      <c r="BT401" s="226"/>
      <c r="BU401" s="226"/>
      <c r="BV401" s="226"/>
      <c r="BW401" s="226"/>
      <c r="BX401" s="226"/>
      <c r="BY401" s="226"/>
      <c r="BZ401" s="226"/>
      <c r="CA401" s="226"/>
      <c r="CB401" s="226"/>
      <c r="CC401" s="235"/>
    </row>
    <row r="402" spans="1:81" s="233" customFormat="1">
      <c r="A402" s="539"/>
      <c r="B402" s="535"/>
      <c r="C402" s="291">
        <v>2020</v>
      </c>
      <c r="D402" s="247">
        <f t="shared" si="177"/>
        <v>21.633700000000001</v>
      </c>
      <c r="E402" s="256">
        <v>21.633700000000001</v>
      </c>
      <c r="F402" s="256">
        <v>0</v>
      </c>
      <c r="G402" s="256">
        <v>0</v>
      </c>
      <c r="H402" s="251">
        <v>0</v>
      </c>
      <c r="I402" s="251">
        <v>0</v>
      </c>
      <c r="J402" s="240"/>
      <c r="L402" s="241"/>
      <c r="M402" s="242"/>
      <c r="N402" s="226"/>
      <c r="O402" s="226"/>
      <c r="P402" s="226"/>
      <c r="Q402" s="226"/>
      <c r="R402" s="226"/>
      <c r="S402" s="226"/>
      <c r="T402" s="226"/>
      <c r="U402" s="226"/>
      <c r="V402" s="226"/>
      <c r="W402" s="226"/>
      <c r="X402" s="226"/>
      <c r="Y402" s="226"/>
      <c r="Z402" s="226"/>
      <c r="AA402" s="226"/>
      <c r="AB402" s="226"/>
      <c r="AC402" s="226"/>
      <c r="AD402" s="226"/>
      <c r="AE402" s="226"/>
      <c r="AF402" s="226"/>
      <c r="AG402" s="226"/>
      <c r="AH402" s="226"/>
      <c r="AI402" s="226"/>
      <c r="AJ402" s="226"/>
      <c r="AK402" s="226"/>
      <c r="AL402" s="226"/>
      <c r="AM402" s="226"/>
      <c r="AN402" s="226"/>
      <c r="AO402" s="226"/>
      <c r="AP402" s="226"/>
      <c r="AQ402" s="226"/>
      <c r="AR402" s="226"/>
      <c r="AS402" s="226"/>
      <c r="AT402" s="226"/>
      <c r="AU402" s="226"/>
      <c r="AV402" s="226"/>
      <c r="AW402" s="226"/>
      <c r="AX402" s="226"/>
      <c r="AY402" s="226"/>
      <c r="AZ402" s="226"/>
      <c r="BA402" s="226"/>
      <c r="BB402" s="226"/>
      <c r="BC402" s="226"/>
      <c r="BD402" s="226"/>
      <c r="BE402" s="226"/>
      <c r="BF402" s="226"/>
      <c r="BG402" s="226"/>
      <c r="BH402" s="226"/>
      <c r="BI402" s="226"/>
      <c r="BJ402" s="226"/>
      <c r="BK402" s="226"/>
      <c r="BL402" s="226"/>
      <c r="BM402" s="226"/>
      <c r="BN402" s="226"/>
      <c r="BO402" s="226"/>
      <c r="BP402" s="226"/>
      <c r="BQ402" s="226"/>
      <c r="BR402" s="226"/>
      <c r="BS402" s="226"/>
      <c r="BT402" s="226"/>
      <c r="BU402" s="226"/>
      <c r="BV402" s="226"/>
      <c r="BW402" s="226"/>
      <c r="BX402" s="226"/>
      <c r="BY402" s="226"/>
      <c r="BZ402" s="226"/>
      <c r="CA402" s="226"/>
      <c r="CB402" s="226"/>
      <c r="CC402" s="235"/>
    </row>
    <row r="403" spans="1:81" s="233" customFormat="1">
      <c r="A403" s="536" t="s">
        <v>393</v>
      </c>
      <c r="B403" s="585" t="s">
        <v>893</v>
      </c>
      <c r="C403" s="238" t="s">
        <v>19</v>
      </c>
      <c r="D403" s="249">
        <f>D404+D405+D406+D407+D408</f>
        <v>16.3157</v>
      </c>
      <c r="E403" s="249">
        <f t="shared" ref="E403:I403" si="178">E404+E405+E406+E407+E408</f>
        <v>16.3157</v>
      </c>
      <c r="F403" s="249">
        <f t="shared" si="178"/>
        <v>0</v>
      </c>
      <c r="G403" s="249">
        <f t="shared" si="178"/>
        <v>0</v>
      </c>
      <c r="H403" s="249">
        <f t="shared" si="178"/>
        <v>0</v>
      </c>
      <c r="I403" s="249">
        <f t="shared" si="178"/>
        <v>0</v>
      </c>
      <c r="J403" s="240">
        <f t="shared" si="140"/>
        <v>16.3157</v>
      </c>
      <c r="L403" s="241">
        <f t="shared" si="173"/>
        <v>16.3157</v>
      </c>
      <c r="M403" s="242">
        <f t="shared" si="174"/>
        <v>16.3157</v>
      </c>
      <c r="N403" s="226"/>
      <c r="O403" s="226"/>
      <c r="P403" s="226"/>
      <c r="Q403" s="226"/>
      <c r="R403" s="226"/>
      <c r="S403" s="226"/>
      <c r="T403" s="226"/>
      <c r="U403" s="226"/>
      <c r="V403" s="226"/>
      <c r="W403" s="226"/>
      <c r="X403" s="226"/>
      <c r="Y403" s="226"/>
      <c r="Z403" s="226"/>
      <c r="AA403" s="226"/>
      <c r="AB403" s="226"/>
      <c r="AC403" s="226"/>
      <c r="AD403" s="226"/>
      <c r="AE403" s="226"/>
      <c r="AF403" s="226"/>
      <c r="AG403" s="226"/>
      <c r="AH403" s="226"/>
      <c r="AI403" s="226"/>
      <c r="AJ403" s="226"/>
      <c r="AK403" s="226"/>
      <c r="AL403" s="226"/>
      <c r="AM403" s="226"/>
      <c r="AN403" s="226"/>
      <c r="AO403" s="226"/>
      <c r="AP403" s="226"/>
      <c r="AQ403" s="226"/>
      <c r="AR403" s="226"/>
      <c r="AS403" s="226"/>
      <c r="AT403" s="226"/>
      <c r="AU403" s="226"/>
      <c r="AV403" s="226"/>
      <c r="AW403" s="226"/>
      <c r="AX403" s="226"/>
      <c r="AY403" s="226"/>
      <c r="AZ403" s="226"/>
      <c r="BA403" s="226"/>
      <c r="BB403" s="226"/>
      <c r="BC403" s="226"/>
      <c r="BD403" s="226"/>
      <c r="BE403" s="226"/>
      <c r="BF403" s="226"/>
      <c r="BG403" s="226"/>
      <c r="BH403" s="226"/>
      <c r="BI403" s="226"/>
      <c r="BJ403" s="226"/>
      <c r="BK403" s="226"/>
      <c r="BL403" s="226"/>
      <c r="BM403" s="226"/>
      <c r="BN403" s="226"/>
      <c r="BO403" s="226"/>
      <c r="BP403" s="226"/>
      <c r="BQ403" s="226"/>
      <c r="BR403" s="226"/>
      <c r="BS403" s="226"/>
      <c r="BT403" s="226"/>
      <c r="BU403" s="226"/>
      <c r="BV403" s="226"/>
      <c r="BW403" s="226"/>
      <c r="BX403" s="226"/>
      <c r="BY403" s="226"/>
      <c r="BZ403" s="226"/>
      <c r="CA403" s="226"/>
      <c r="CB403" s="226"/>
      <c r="CC403" s="235"/>
    </row>
    <row r="404" spans="1:81" s="233" customFormat="1">
      <c r="A404" s="537"/>
      <c r="B404" s="586"/>
      <c r="C404" s="236">
        <v>2016</v>
      </c>
      <c r="D404" s="247">
        <f>E404+F404+G404+H404+I404</f>
        <v>2.9977999999999998</v>
      </c>
      <c r="E404" s="256">
        <v>2.9977999999999998</v>
      </c>
      <c r="F404" s="256">
        <v>0</v>
      </c>
      <c r="G404" s="256">
        <v>0</v>
      </c>
      <c r="H404" s="251">
        <v>0</v>
      </c>
      <c r="I404" s="251">
        <v>0</v>
      </c>
      <c r="J404" s="240">
        <f t="shared" ref="J404:J429" si="179">SUM(E404:I404)</f>
        <v>2.9977999999999998</v>
      </c>
      <c r="L404" s="241">
        <f t="shared" si="173"/>
        <v>2.9977999999999998</v>
      </c>
      <c r="M404" s="242">
        <f t="shared" si="174"/>
        <v>2.9977999999999998</v>
      </c>
      <c r="N404" s="226"/>
      <c r="O404" s="226"/>
      <c r="P404" s="226"/>
      <c r="Q404" s="226"/>
      <c r="R404" s="226"/>
      <c r="S404" s="226"/>
      <c r="T404" s="226"/>
      <c r="U404" s="226"/>
      <c r="V404" s="226"/>
      <c r="W404" s="226"/>
      <c r="X404" s="226"/>
      <c r="Y404" s="226"/>
      <c r="Z404" s="226"/>
      <c r="AA404" s="226"/>
      <c r="AB404" s="226"/>
      <c r="AC404" s="226"/>
      <c r="AD404" s="226"/>
      <c r="AE404" s="226"/>
      <c r="AF404" s="226"/>
      <c r="AG404" s="226"/>
      <c r="AH404" s="226"/>
      <c r="AI404" s="226"/>
      <c r="AJ404" s="226"/>
      <c r="AK404" s="226"/>
      <c r="AL404" s="226"/>
      <c r="AM404" s="226"/>
      <c r="AN404" s="226"/>
      <c r="AO404" s="226"/>
      <c r="AP404" s="226"/>
      <c r="AQ404" s="226"/>
      <c r="AR404" s="226"/>
      <c r="AS404" s="226"/>
      <c r="AT404" s="226"/>
      <c r="AU404" s="226"/>
      <c r="AV404" s="226"/>
      <c r="AW404" s="226"/>
      <c r="AX404" s="226"/>
      <c r="AY404" s="226"/>
      <c r="AZ404" s="226"/>
      <c r="BA404" s="226"/>
      <c r="BB404" s="226"/>
      <c r="BC404" s="226"/>
      <c r="BD404" s="226"/>
      <c r="BE404" s="226"/>
      <c r="BF404" s="226"/>
      <c r="BG404" s="226"/>
      <c r="BH404" s="226"/>
      <c r="BI404" s="226"/>
      <c r="BJ404" s="226"/>
      <c r="BK404" s="226"/>
      <c r="BL404" s="226"/>
      <c r="BM404" s="226"/>
      <c r="BN404" s="226"/>
      <c r="BO404" s="226"/>
      <c r="BP404" s="226"/>
      <c r="BQ404" s="226"/>
      <c r="BR404" s="226"/>
      <c r="BS404" s="226"/>
      <c r="BT404" s="226"/>
      <c r="BU404" s="226"/>
      <c r="BV404" s="226"/>
      <c r="BW404" s="226"/>
      <c r="BX404" s="226"/>
      <c r="BY404" s="226"/>
      <c r="BZ404" s="226"/>
      <c r="CA404" s="226"/>
      <c r="CB404" s="226"/>
      <c r="CC404" s="235"/>
    </row>
    <row r="405" spans="1:81" s="233" customFormat="1" ht="14.25" customHeight="1">
      <c r="A405" s="537"/>
      <c r="B405" s="586"/>
      <c r="C405" s="236">
        <v>2017</v>
      </c>
      <c r="D405" s="247">
        <f>E405+F405+G405+H405+I405</f>
        <v>3.3552</v>
      </c>
      <c r="E405" s="256">
        <v>3.3552</v>
      </c>
      <c r="F405" s="256">
        <v>0</v>
      </c>
      <c r="G405" s="256">
        <v>0</v>
      </c>
      <c r="H405" s="251">
        <v>0</v>
      </c>
      <c r="I405" s="251">
        <v>0</v>
      </c>
      <c r="J405" s="240">
        <f t="shared" si="179"/>
        <v>3.3552</v>
      </c>
      <c r="L405" s="241">
        <f t="shared" si="173"/>
        <v>3.3552</v>
      </c>
      <c r="M405" s="242">
        <f t="shared" si="174"/>
        <v>3.3552</v>
      </c>
      <c r="N405" s="226"/>
      <c r="O405" s="226"/>
      <c r="P405" s="226"/>
      <c r="Q405" s="226"/>
      <c r="R405" s="226"/>
      <c r="S405" s="226"/>
      <c r="T405" s="226"/>
      <c r="U405" s="226"/>
      <c r="V405" s="226"/>
      <c r="W405" s="226"/>
      <c r="X405" s="226"/>
      <c r="Y405" s="226"/>
      <c r="Z405" s="226"/>
      <c r="AA405" s="226"/>
      <c r="AB405" s="226"/>
      <c r="AC405" s="226"/>
      <c r="AD405" s="226"/>
      <c r="AE405" s="226"/>
      <c r="AF405" s="226"/>
      <c r="AG405" s="226"/>
      <c r="AH405" s="226"/>
      <c r="AI405" s="226"/>
      <c r="AJ405" s="226"/>
      <c r="AK405" s="226"/>
      <c r="AL405" s="226"/>
      <c r="AM405" s="226"/>
      <c r="AN405" s="226"/>
      <c r="AO405" s="226"/>
      <c r="AP405" s="226"/>
      <c r="AQ405" s="226"/>
      <c r="AR405" s="226"/>
      <c r="AS405" s="226"/>
      <c r="AT405" s="226"/>
      <c r="AU405" s="226"/>
      <c r="AV405" s="226"/>
      <c r="AW405" s="226"/>
      <c r="AX405" s="226"/>
      <c r="AY405" s="226"/>
      <c r="AZ405" s="226"/>
      <c r="BA405" s="226"/>
      <c r="BB405" s="226"/>
      <c r="BC405" s="226"/>
      <c r="BD405" s="226"/>
      <c r="BE405" s="226"/>
      <c r="BF405" s="226"/>
      <c r="BG405" s="226"/>
      <c r="BH405" s="226"/>
      <c r="BI405" s="226"/>
      <c r="BJ405" s="226"/>
      <c r="BK405" s="226"/>
      <c r="BL405" s="226"/>
      <c r="BM405" s="226"/>
      <c r="BN405" s="226"/>
      <c r="BO405" s="226"/>
      <c r="BP405" s="226"/>
      <c r="BQ405" s="226"/>
      <c r="BR405" s="226"/>
      <c r="BS405" s="226"/>
      <c r="BT405" s="226"/>
      <c r="BU405" s="226"/>
      <c r="BV405" s="226"/>
      <c r="BW405" s="226"/>
      <c r="BX405" s="226"/>
      <c r="BY405" s="226"/>
      <c r="BZ405" s="226"/>
      <c r="CA405" s="226"/>
      <c r="CB405" s="226"/>
      <c r="CC405" s="235"/>
    </row>
    <row r="406" spans="1:81" s="233" customFormat="1" ht="14.25" customHeight="1">
      <c r="A406" s="538"/>
      <c r="B406" s="534"/>
      <c r="C406" s="291">
        <v>2018</v>
      </c>
      <c r="D406" s="247">
        <f t="shared" ref="D406:D408" si="180">E406+F406+G406+H406+I406</f>
        <v>3.3130999999999999</v>
      </c>
      <c r="E406" s="256">
        <v>3.3130999999999999</v>
      </c>
      <c r="F406" s="256">
        <v>0</v>
      </c>
      <c r="G406" s="256">
        <v>0</v>
      </c>
      <c r="H406" s="251">
        <v>0</v>
      </c>
      <c r="I406" s="251">
        <v>0</v>
      </c>
      <c r="J406" s="240"/>
      <c r="L406" s="241"/>
      <c r="M406" s="242"/>
      <c r="N406" s="226"/>
      <c r="O406" s="226"/>
      <c r="P406" s="226"/>
      <c r="Q406" s="226"/>
      <c r="R406" s="226"/>
      <c r="S406" s="226"/>
      <c r="T406" s="226"/>
      <c r="U406" s="226"/>
      <c r="V406" s="226"/>
      <c r="W406" s="226"/>
      <c r="X406" s="226"/>
      <c r="Y406" s="226"/>
      <c r="Z406" s="226"/>
      <c r="AA406" s="226"/>
      <c r="AB406" s="226"/>
      <c r="AC406" s="226"/>
      <c r="AD406" s="226"/>
      <c r="AE406" s="226"/>
      <c r="AF406" s="226"/>
      <c r="AG406" s="226"/>
      <c r="AH406" s="226"/>
      <c r="AI406" s="226"/>
      <c r="AJ406" s="226"/>
      <c r="AK406" s="226"/>
      <c r="AL406" s="226"/>
      <c r="AM406" s="226"/>
      <c r="AN406" s="226"/>
      <c r="AO406" s="226"/>
      <c r="AP406" s="226"/>
      <c r="AQ406" s="226"/>
      <c r="AR406" s="226"/>
      <c r="AS406" s="226"/>
      <c r="AT406" s="226"/>
      <c r="AU406" s="226"/>
      <c r="AV406" s="226"/>
      <c r="AW406" s="226"/>
      <c r="AX406" s="226"/>
      <c r="AY406" s="226"/>
      <c r="AZ406" s="226"/>
      <c r="BA406" s="226"/>
      <c r="BB406" s="226"/>
      <c r="BC406" s="226"/>
      <c r="BD406" s="226"/>
      <c r="BE406" s="226"/>
      <c r="BF406" s="226"/>
      <c r="BG406" s="226"/>
      <c r="BH406" s="226"/>
      <c r="BI406" s="226"/>
      <c r="BJ406" s="226"/>
      <c r="BK406" s="226"/>
      <c r="BL406" s="226"/>
      <c r="BM406" s="226"/>
      <c r="BN406" s="226"/>
      <c r="BO406" s="226"/>
      <c r="BP406" s="226"/>
      <c r="BQ406" s="226"/>
      <c r="BR406" s="226"/>
      <c r="BS406" s="226"/>
      <c r="BT406" s="226"/>
      <c r="BU406" s="226"/>
      <c r="BV406" s="226"/>
      <c r="BW406" s="226"/>
      <c r="BX406" s="226"/>
      <c r="BY406" s="226"/>
      <c r="BZ406" s="226"/>
      <c r="CA406" s="226"/>
      <c r="CB406" s="226"/>
      <c r="CC406" s="235"/>
    </row>
    <row r="407" spans="1:81" s="233" customFormat="1" ht="14.25" customHeight="1">
      <c r="A407" s="538"/>
      <c r="B407" s="534"/>
      <c r="C407" s="291">
        <v>2019</v>
      </c>
      <c r="D407" s="247">
        <f t="shared" si="180"/>
        <v>3.3248000000000002</v>
      </c>
      <c r="E407" s="256">
        <v>3.3248000000000002</v>
      </c>
      <c r="F407" s="256">
        <v>0</v>
      </c>
      <c r="G407" s="256">
        <v>0</v>
      </c>
      <c r="H407" s="251">
        <v>0</v>
      </c>
      <c r="I407" s="251">
        <v>0</v>
      </c>
      <c r="J407" s="240"/>
      <c r="L407" s="241"/>
      <c r="M407" s="242"/>
      <c r="N407" s="226"/>
      <c r="O407" s="226"/>
      <c r="P407" s="226"/>
      <c r="Q407" s="226"/>
      <c r="R407" s="226"/>
      <c r="S407" s="226"/>
      <c r="T407" s="226"/>
      <c r="U407" s="226"/>
      <c r="V407" s="226"/>
      <c r="W407" s="226"/>
      <c r="X407" s="226"/>
      <c r="Y407" s="226"/>
      <c r="Z407" s="226"/>
      <c r="AA407" s="226"/>
      <c r="AB407" s="226"/>
      <c r="AC407" s="226"/>
      <c r="AD407" s="226"/>
      <c r="AE407" s="226"/>
      <c r="AF407" s="226"/>
      <c r="AG407" s="226"/>
      <c r="AH407" s="226"/>
      <c r="AI407" s="226"/>
      <c r="AJ407" s="226"/>
      <c r="AK407" s="226"/>
      <c r="AL407" s="226"/>
      <c r="AM407" s="226"/>
      <c r="AN407" s="226"/>
      <c r="AO407" s="226"/>
      <c r="AP407" s="226"/>
      <c r="AQ407" s="226"/>
      <c r="AR407" s="226"/>
      <c r="AS407" s="226"/>
      <c r="AT407" s="226"/>
      <c r="AU407" s="226"/>
      <c r="AV407" s="226"/>
      <c r="AW407" s="226"/>
      <c r="AX407" s="226"/>
      <c r="AY407" s="226"/>
      <c r="AZ407" s="226"/>
      <c r="BA407" s="226"/>
      <c r="BB407" s="226"/>
      <c r="BC407" s="226"/>
      <c r="BD407" s="226"/>
      <c r="BE407" s="226"/>
      <c r="BF407" s="226"/>
      <c r="BG407" s="226"/>
      <c r="BH407" s="226"/>
      <c r="BI407" s="226"/>
      <c r="BJ407" s="226"/>
      <c r="BK407" s="226"/>
      <c r="BL407" s="226"/>
      <c r="BM407" s="226"/>
      <c r="BN407" s="226"/>
      <c r="BO407" s="226"/>
      <c r="BP407" s="226"/>
      <c r="BQ407" s="226"/>
      <c r="BR407" s="226"/>
      <c r="BS407" s="226"/>
      <c r="BT407" s="226"/>
      <c r="BU407" s="226"/>
      <c r="BV407" s="226"/>
      <c r="BW407" s="226"/>
      <c r="BX407" s="226"/>
      <c r="BY407" s="226"/>
      <c r="BZ407" s="226"/>
      <c r="CA407" s="226"/>
      <c r="CB407" s="226"/>
      <c r="CC407" s="235"/>
    </row>
    <row r="408" spans="1:81" s="233" customFormat="1" ht="14.25" customHeight="1">
      <c r="A408" s="539"/>
      <c r="B408" s="535"/>
      <c r="C408" s="291">
        <v>2020</v>
      </c>
      <c r="D408" s="247">
        <f t="shared" si="180"/>
        <v>3.3248000000000002</v>
      </c>
      <c r="E408" s="256">
        <v>3.3248000000000002</v>
      </c>
      <c r="F408" s="256">
        <v>0</v>
      </c>
      <c r="G408" s="256">
        <v>0</v>
      </c>
      <c r="H408" s="251">
        <v>0</v>
      </c>
      <c r="I408" s="251">
        <v>0</v>
      </c>
      <c r="J408" s="240"/>
      <c r="L408" s="241"/>
      <c r="M408" s="242"/>
      <c r="N408" s="226"/>
      <c r="O408" s="226"/>
      <c r="P408" s="226"/>
      <c r="Q408" s="226"/>
      <c r="R408" s="226"/>
      <c r="S408" s="226"/>
      <c r="T408" s="226"/>
      <c r="U408" s="226"/>
      <c r="V408" s="226"/>
      <c r="W408" s="226"/>
      <c r="X408" s="226"/>
      <c r="Y408" s="226"/>
      <c r="Z408" s="226"/>
      <c r="AA408" s="226"/>
      <c r="AB408" s="226"/>
      <c r="AC408" s="226"/>
      <c r="AD408" s="226"/>
      <c r="AE408" s="226"/>
      <c r="AF408" s="226"/>
      <c r="AG408" s="226"/>
      <c r="AH408" s="226"/>
      <c r="AI408" s="226"/>
      <c r="AJ408" s="226"/>
      <c r="AK408" s="226"/>
      <c r="AL408" s="226"/>
      <c r="AM408" s="226"/>
      <c r="AN408" s="226"/>
      <c r="AO408" s="226"/>
      <c r="AP408" s="226"/>
      <c r="AQ408" s="226"/>
      <c r="AR408" s="226"/>
      <c r="AS408" s="226"/>
      <c r="AT408" s="226"/>
      <c r="AU408" s="226"/>
      <c r="AV408" s="226"/>
      <c r="AW408" s="226"/>
      <c r="AX408" s="226"/>
      <c r="AY408" s="226"/>
      <c r="AZ408" s="226"/>
      <c r="BA408" s="226"/>
      <c r="BB408" s="226"/>
      <c r="BC408" s="226"/>
      <c r="BD408" s="226"/>
      <c r="BE408" s="226"/>
      <c r="BF408" s="226"/>
      <c r="BG408" s="226"/>
      <c r="BH408" s="226"/>
      <c r="BI408" s="226"/>
      <c r="BJ408" s="226"/>
      <c r="BK408" s="226"/>
      <c r="BL408" s="226"/>
      <c r="BM408" s="226"/>
      <c r="BN408" s="226"/>
      <c r="BO408" s="226"/>
      <c r="BP408" s="226"/>
      <c r="BQ408" s="226"/>
      <c r="BR408" s="226"/>
      <c r="BS408" s="226"/>
      <c r="BT408" s="226"/>
      <c r="BU408" s="226"/>
      <c r="BV408" s="226"/>
      <c r="BW408" s="226"/>
      <c r="BX408" s="226"/>
      <c r="BY408" s="226"/>
      <c r="BZ408" s="226"/>
      <c r="CA408" s="226"/>
      <c r="CB408" s="226"/>
      <c r="CC408" s="235"/>
    </row>
    <row r="409" spans="1:81" s="233" customFormat="1">
      <c r="A409" s="536" t="s">
        <v>395</v>
      </c>
      <c r="B409" s="585" t="s">
        <v>894</v>
      </c>
      <c r="C409" s="238" t="s">
        <v>19</v>
      </c>
      <c r="D409" s="249">
        <f>D410+D411+D412+D413+D414</f>
        <v>31.067999999999998</v>
      </c>
      <c r="E409" s="249">
        <f t="shared" ref="E409:I409" si="181">E410+E411+E412+E413+E414</f>
        <v>31.067999999999998</v>
      </c>
      <c r="F409" s="249">
        <f t="shared" si="181"/>
        <v>0</v>
      </c>
      <c r="G409" s="249">
        <f t="shared" si="181"/>
        <v>0</v>
      </c>
      <c r="H409" s="249">
        <f t="shared" si="181"/>
        <v>0</v>
      </c>
      <c r="I409" s="249">
        <f t="shared" si="181"/>
        <v>0</v>
      </c>
      <c r="J409" s="240">
        <f t="shared" si="179"/>
        <v>31.067999999999998</v>
      </c>
      <c r="L409" s="241">
        <f t="shared" si="173"/>
        <v>31.067999999999998</v>
      </c>
      <c r="M409" s="242">
        <f t="shared" si="174"/>
        <v>31.067999999999998</v>
      </c>
      <c r="N409" s="226"/>
      <c r="O409" s="226"/>
      <c r="P409" s="226"/>
      <c r="Q409" s="226"/>
      <c r="R409" s="226"/>
      <c r="S409" s="226"/>
      <c r="T409" s="226"/>
      <c r="U409" s="226"/>
      <c r="V409" s="226"/>
      <c r="W409" s="226"/>
      <c r="X409" s="226"/>
      <c r="Y409" s="226"/>
      <c r="Z409" s="226"/>
      <c r="AA409" s="226"/>
      <c r="AB409" s="226"/>
      <c r="AC409" s="226"/>
      <c r="AD409" s="226"/>
      <c r="AE409" s="226"/>
      <c r="AF409" s="226"/>
      <c r="AG409" s="226"/>
      <c r="AH409" s="226"/>
      <c r="AI409" s="226"/>
      <c r="AJ409" s="226"/>
      <c r="AK409" s="226"/>
      <c r="AL409" s="226"/>
      <c r="AM409" s="226"/>
      <c r="AN409" s="226"/>
      <c r="AO409" s="226"/>
      <c r="AP409" s="226"/>
      <c r="AQ409" s="226"/>
      <c r="AR409" s="226"/>
      <c r="AS409" s="226"/>
      <c r="AT409" s="226"/>
      <c r="AU409" s="226"/>
      <c r="AV409" s="226"/>
      <c r="AW409" s="226"/>
      <c r="AX409" s="226"/>
      <c r="AY409" s="226"/>
      <c r="AZ409" s="226"/>
      <c r="BA409" s="226"/>
      <c r="BB409" s="226"/>
      <c r="BC409" s="226"/>
      <c r="BD409" s="226"/>
      <c r="BE409" s="226"/>
      <c r="BF409" s="226"/>
      <c r="BG409" s="226"/>
      <c r="BH409" s="226"/>
      <c r="BI409" s="226"/>
      <c r="BJ409" s="226"/>
      <c r="BK409" s="226"/>
      <c r="BL409" s="226"/>
      <c r="BM409" s="226"/>
      <c r="BN409" s="226"/>
      <c r="BO409" s="226"/>
      <c r="BP409" s="226"/>
      <c r="BQ409" s="226"/>
      <c r="BR409" s="226"/>
      <c r="BS409" s="226"/>
      <c r="BT409" s="226"/>
      <c r="BU409" s="226"/>
      <c r="BV409" s="226"/>
      <c r="BW409" s="226"/>
      <c r="BX409" s="226"/>
      <c r="BY409" s="226"/>
      <c r="BZ409" s="226"/>
      <c r="CA409" s="226"/>
      <c r="CB409" s="226"/>
      <c r="CC409" s="235"/>
    </row>
    <row r="410" spans="1:81" s="233" customFormat="1">
      <c r="A410" s="537"/>
      <c r="B410" s="586"/>
      <c r="C410" s="236">
        <v>2016</v>
      </c>
      <c r="D410" s="247">
        <f>E410+F410+G410+H410+I410</f>
        <v>4.8345000000000002</v>
      </c>
      <c r="E410" s="256">
        <v>4.8345000000000002</v>
      </c>
      <c r="F410" s="256">
        <v>0</v>
      </c>
      <c r="G410" s="256">
        <v>0</v>
      </c>
      <c r="H410" s="251">
        <v>0</v>
      </c>
      <c r="I410" s="251">
        <v>0</v>
      </c>
      <c r="J410" s="240">
        <f t="shared" si="179"/>
        <v>4.8345000000000002</v>
      </c>
      <c r="L410" s="241">
        <f t="shared" si="173"/>
        <v>4.8345000000000002</v>
      </c>
      <c r="M410" s="242">
        <f t="shared" si="174"/>
        <v>4.8345000000000002</v>
      </c>
      <c r="N410" s="226"/>
      <c r="O410" s="226"/>
      <c r="P410" s="226"/>
      <c r="Q410" s="226"/>
      <c r="R410" s="226"/>
      <c r="S410" s="226"/>
      <c r="T410" s="226"/>
      <c r="U410" s="226"/>
      <c r="V410" s="226"/>
      <c r="W410" s="226"/>
      <c r="X410" s="226"/>
      <c r="Y410" s="226"/>
      <c r="Z410" s="226"/>
      <c r="AA410" s="226"/>
      <c r="AB410" s="226"/>
      <c r="AC410" s="226"/>
      <c r="AD410" s="226"/>
      <c r="AE410" s="226"/>
      <c r="AF410" s="226"/>
      <c r="AG410" s="226"/>
      <c r="AH410" s="226"/>
      <c r="AI410" s="226"/>
      <c r="AJ410" s="226"/>
      <c r="AK410" s="226"/>
      <c r="AL410" s="226"/>
      <c r="AM410" s="226"/>
      <c r="AN410" s="226"/>
      <c r="AO410" s="226"/>
      <c r="AP410" s="226"/>
      <c r="AQ410" s="226"/>
      <c r="AR410" s="226"/>
      <c r="AS410" s="226"/>
      <c r="AT410" s="226"/>
      <c r="AU410" s="226"/>
      <c r="AV410" s="226"/>
      <c r="AW410" s="226"/>
      <c r="AX410" s="226"/>
      <c r="AY410" s="226"/>
      <c r="AZ410" s="226"/>
      <c r="BA410" s="226"/>
      <c r="BB410" s="226"/>
      <c r="BC410" s="226"/>
      <c r="BD410" s="226"/>
      <c r="BE410" s="226"/>
      <c r="BF410" s="226"/>
      <c r="BG410" s="226"/>
      <c r="BH410" s="226"/>
      <c r="BI410" s="226"/>
      <c r="BJ410" s="226"/>
      <c r="BK410" s="226"/>
      <c r="BL410" s="226"/>
      <c r="BM410" s="226"/>
      <c r="BN410" s="226"/>
      <c r="BO410" s="226"/>
      <c r="BP410" s="226"/>
      <c r="BQ410" s="226"/>
      <c r="BR410" s="226"/>
      <c r="BS410" s="226"/>
      <c r="BT410" s="226"/>
      <c r="BU410" s="226"/>
      <c r="BV410" s="226"/>
      <c r="BW410" s="226"/>
      <c r="BX410" s="226"/>
      <c r="BY410" s="226"/>
      <c r="BZ410" s="226"/>
      <c r="CA410" s="226"/>
      <c r="CB410" s="226"/>
      <c r="CC410" s="235"/>
    </row>
    <row r="411" spans="1:81" s="233" customFormat="1">
      <c r="A411" s="537"/>
      <c r="B411" s="586"/>
      <c r="C411" s="236">
        <v>2017</v>
      </c>
      <c r="D411" s="247">
        <f>E411+F411+G411+H411+I411</f>
        <v>6.4265999999999996</v>
      </c>
      <c r="E411" s="256">
        <v>6.4265999999999996</v>
      </c>
      <c r="F411" s="256">
        <v>0</v>
      </c>
      <c r="G411" s="256">
        <v>0</v>
      </c>
      <c r="H411" s="251">
        <v>0</v>
      </c>
      <c r="I411" s="251">
        <v>0</v>
      </c>
      <c r="J411" s="240">
        <f t="shared" si="179"/>
        <v>6.4265999999999996</v>
      </c>
      <c r="L411" s="241">
        <f t="shared" si="173"/>
        <v>6.4265999999999996</v>
      </c>
      <c r="M411" s="242">
        <f t="shared" si="174"/>
        <v>6.4265999999999996</v>
      </c>
      <c r="N411" s="226"/>
      <c r="O411" s="226"/>
      <c r="P411" s="226"/>
      <c r="Q411" s="226"/>
      <c r="R411" s="226"/>
      <c r="S411" s="226"/>
      <c r="T411" s="226"/>
      <c r="U411" s="226"/>
      <c r="V411" s="226"/>
      <c r="W411" s="226"/>
      <c r="X411" s="226"/>
      <c r="Y411" s="226"/>
      <c r="Z411" s="226"/>
      <c r="AA411" s="226"/>
      <c r="AB411" s="226"/>
      <c r="AC411" s="226"/>
      <c r="AD411" s="226"/>
      <c r="AE411" s="226"/>
      <c r="AF411" s="226"/>
      <c r="AG411" s="226"/>
      <c r="AH411" s="226"/>
      <c r="AI411" s="226"/>
      <c r="AJ411" s="226"/>
      <c r="AK411" s="226"/>
      <c r="AL411" s="226"/>
      <c r="AM411" s="226"/>
      <c r="AN411" s="226"/>
      <c r="AO411" s="226"/>
      <c r="AP411" s="226"/>
      <c r="AQ411" s="226"/>
      <c r="AR411" s="226"/>
      <c r="AS411" s="226"/>
      <c r="AT411" s="226"/>
      <c r="AU411" s="226"/>
      <c r="AV411" s="226"/>
      <c r="AW411" s="226"/>
      <c r="AX411" s="226"/>
      <c r="AY411" s="226"/>
      <c r="AZ411" s="226"/>
      <c r="BA411" s="226"/>
      <c r="BB411" s="226"/>
      <c r="BC411" s="226"/>
      <c r="BD411" s="226"/>
      <c r="BE411" s="226"/>
      <c r="BF411" s="226"/>
      <c r="BG411" s="226"/>
      <c r="BH411" s="226"/>
      <c r="BI411" s="226"/>
      <c r="BJ411" s="226"/>
      <c r="BK411" s="226"/>
      <c r="BL411" s="226"/>
      <c r="BM411" s="226"/>
      <c r="BN411" s="226"/>
      <c r="BO411" s="226"/>
      <c r="BP411" s="226"/>
      <c r="BQ411" s="226"/>
      <c r="BR411" s="226"/>
      <c r="BS411" s="226"/>
      <c r="BT411" s="226"/>
      <c r="BU411" s="226"/>
      <c r="BV411" s="226"/>
      <c r="BW411" s="226"/>
      <c r="BX411" s="226"/>
      <c r="BY411" s="226"/>
      <c r="BZ411" s="226"/>
      <c r="CA411" s="226"/>
      <c r="CB411" s="226"/>
      <c r="CC411" s="235"/>
    </row>
    <row r="412" spans="1:81" s="233" customFormat="1">
      <c r="A412" s="538"/>
      <c r="B412" s="534"/>
      <c r="C412" s="291">
        <v>2018</v>
      </c>
      <c r="D412" s="247">
        <f t="shared" ref="D412:D414" si="182">E412+F412+G412+H412+I412</f>
        <v>6.5976999999999997</v>
      </c>
      <c r="E412" s="256">
        <v>6.5976999999999997</v>
      </c>
      <c r="F412" s="256">
        <v>0</v>
      </c>
      <c r="G412" s="256">
        <v>0</v>
      </c>
      <c r="H412" s="251">
        <v>0</v>
      </c>
      <c r="I412" s="251">
        <v>0</v>
      </c>
      <c r="J412" s="240"/>
      <c r="L412" s="241"/>
      <c r="M412" s="242"/>
      <c r="N412" s="226"/>
      <c r="O412" s="226"/>
      <c r="P412" s="226"/>
      <c r="Q412" s="226"/>
      <c r="R412" s="226"/>
      <c r="S412" s="226"/>
      <c r="T412" s="226"/>
      <c r="U412" s="226"/>
      <c r="V412" s="226"/>
      <c r="W412" s="226"/>
      <c r="X412" s="226"/>
      <c r="Y412" s="226"/>
      <c r="Z412" s="226"/>
      <c r="AA412" s="226"/>
      <c r="AB412" s="226"/>
      <c r="AC412" s="226"/>
      <c r="AD412" s="226"/>
      <c r="AE412" s="226"/>
      <c r="AF412" s="226"/>
      <c r="AG412" s="226"/>
      <c r="AH412" s="226"/>
      <c r="AI412" s="226"/>
      <c r="AJ412" s="226"/>
      <c r="AK412" s="226"/>
      <c r="AL412" s="226"/>
      <c r="AM412" s="226"/>
      <c r="AN412" s="226"/>
      <c r="AO412" s="226"/>
      <c r="AP412" s="226"/>
      <c r="AQ412" s="226"/>
      <c r="AR412" s="226"/>
      <c r="AS412" s="226"/>
      <c r="AT412" s="226"/>
      <c r="AU412" s="226"/>
      <c r="AV412" s="226"/>
      <c r="AW412" s="226"/>
      <c r="AX412" s="226"/>
      <c r="AY412" s="226"/>
      <c r="AZ412" s="226"/>
      <c r="BA412" s="226"/>
      <c r="BB412" s="226"/>
      <c r="BC412" s="226"/>
      <c r="BD412" s="226"/>
      <c r="BE412" s="226"/>
      <c r="BF412" s="226"/>
      <c r="BG412" s="226"/>
      <c r="BH412" s="226"/>
      <c r="BI412" s="226"/>
      <c r="BJ412" s="226"/>
      <c r="BK412" s="226"/>
      <c r="BL412" s="226"/>
      <c r="BM412" s="226"/>
      <c r="BN412" s="226"/>
      <c r="BO412" s="226"/>
      <c r="BP412" s="226"/>
      <c r="BQ412" s="226"/>
      <c r="BR412" s="226"/>
      <c r="BS412" s="226"/>
      <c r="BT412" s="226"/>
      <c r="BU412" s="226"/>
      <c r="BV412" s="226"/>
      <c r="BW412" s="226"/>
      <c r="BX412" s="226"/>
      <c r="BY412" s="226"/>
      <c r="BZ412" s="226"/>
      <c r="CA412" s="226"/>
      <c r="CB412" s="226"/>
      <c r="CC412" s="235"/>
    </row>
    <row r="413" spans="1:81" s="233" customFormat="1">
      <c r="A413" s="538"/>
      <c r="B413" s="534"/>
      <c r="C413" s="291">
        <v>2019</v>
      </c>
      <c r="D413" s="247">
        <f t="shared" si="182"/>
        <v>6.6045999999999996</v>
      </c>
      <c r="E413" s="256">
        <v>6.6045999999999996</v>
      </c>
      <c r="F413" s="256">
        <v>0</v>
      </c>
      <c r="G413" s="256">
        <v>0</v>
      </c>
      <c r="H413" s="251">
        <v>0</v>
      </c>
      <c r="I413" s="251">
        <v>0</v>
      </c>
      <c r="J413" s="240"/>
      <c r="L413" s="241"/>
      <c r="M413" s="242"/>
      <c r="N413" s="226"/>
      <c r="O413" s="226"/>
      <c r="P413" s="226"/>
      <c r="Q413" s="226"/>
      <c r="R413" s="226"/>
      <c r="S413" s="226"/>
      <c r="T413" s="226"/>
      <c r="U413" s="226"/>
      <c r="V413" s="226"/>
      <c r="W413" s="226"/>
      <c r="X413" s="226"/>
      <c r="Y413" s="226"/>
      <c r="Z413" s="226"/>
      <c r="AA413" s="226"/>
      <c r="AB413" s="226"/>
      <c r="AC413" s="226"/>
      <c r="AD413" s="226"/>
      <c r="AE413" s="226"/>
      <c r="AF413" s="226"/>
      <c r="AG413" s="226"/>
      <c r="AH413" s="226"/>
      <c r="AI413" s="226"/>
      <c r="AJ413" s="226"/>
      <c r="AK413" s="226"/>
      <c r="AL413" s="226"/>
      <c r="AM413" s="226"/>
      <c r="AN413" s="226"/>
      <c r="AO413" s="226"/>
      <c r="AP413" s="226"/>
      <c r="AQ413" s="226"/>
      <c r="AR413" s="226"/>
      <c r="AS413" s="226"/>
      <c r="AT413" s="226"/>
      <c r="AU413" s="226"/>
      <c r="AV413" s="226"/>
      <c r="AW413" s="226"/>
      <c r="AX413" s="226"/>
      <c r="AY413" s="226"/>
      <c r="AZ413" s="226"/>
      <c r="BA413" s="226"/>
      <c r="BB413" s="226"/>
      <c r="BC413" s="226"/>
      <c r="BD413" s="226"/>
      <c r="BE413" s="226"/>
      <c r="BF413" s="226"/>
      <c r="BG413" s="226"/>
      <c r="BH413" s="226"/>
      <c r="BI413" s="226"/>
      <c r="BJ413" s="226"/>
      <c r="BK413" s="226"/>
      <c r="BL413" s="226"/>
      <c r="BM413" s="226"/>
      <c r="BN413" s="226"/>
      <c r="BO413" s="226"/>
      <c r="BP413" s="226"/>
      <c r="BQ413" s="226"/>
      <c r="BR413" s="226"/>
      <c r="BS413" s="226"/>
      <c r="BT413" s="226"/>
      <c r="BU413" s="226"/>
      <c r="BV413" s="226"/>
      <c r="BW413" s="226"/>
      <c r="BX413" s="226"/>
      <c r="BY413" s="226"/>
      <c r="BZ413" s="226"/>
      <c r="CA413" s="226"/>
      <c r="CB413" s="226"/>
      <c r="CC413" s="235"/>
    </row>
    <row r="414" spans="1:81" s="233" customFormat="1">
      <c r="A414" s="539"/>
      <c r="B414" s="535"/>
      <c r="C414" s="291">
        <v>2020</v>
      </c>
      <c r="D414" s="247">
        <f t="shared" si="182"/>
        <v>6.6045999999999996</v>
      </c>
      <c r="E414" s="256">
        <v>6.6045999999999996</v>
      </c>
      <c r="F414" s="256">
        <v>0</v>
      </c>
      <c r="G414" s="256">
        <v>0</v>
      </c>
      <c r="H414" s="251">
        <v>0</v>
      </c>
      <c r="I414" s="251">
        <v>0</v>
      </c>
      <c r="J414" s="240"/>
      <c r="L414" s="241"/>
      <c r="M414" s="242"/>
      <c r="N414" s="226"/>
      <c r="O414" s="226"/>
      <c r="P414" s="226"/>
      <c r="Q414" s="226"/>
      <c r="R414" s="226"/>
      <c r="S414" s="226"/>
      <c r="T414" s="226"/>
      <c r="U414" s="226"/>
      <c r="V414" s="226"/>
      <c r="W414" s="226"/>
      <c r="X414" s="226"/>
      <c r="Y414" s="226"/>
      <c r="Z414" s="226"/>
      <c r="AA414" s="226"/>
      <c r="AB414" s="226"/>
      <c r="AC414" s="226"/>
      <c r="AD414" s="226"/>
      <c r="AE414" s="226"/>
      <c r="AF414" s="226"/>
      <c r="AG414" s="226"/>
      <c r="AH414" s="226"/>
      <c r="AI414" s="226"/>
      <c r="AJ414" s="226"/>
      <c r="AK414" s="226"/>
      <c r="AL414" s="226"/>
      <c r="AM414" s="226"/>
      <c r="AN414" s="226"/>
      <c r="AO414" s="226"/>
      <c r="AP414" s="226"/>
      <c r="AQ414" s="226"/>
      <c r="AR414" s="226"/>
      <c r="AS414" s="226"/>
      <c r="AT414" s="226"/>
      <c r="AU414" s="226"/>
      <c r="AV414" s="226"/>
      <c r="AW414" s="226"/>
      <c r="AX414" s="226"/>
      <c r="AY414" s="226"/>
      <c r="AZ414" s="226"/>
      <c r="BA414" s="226"/>
      <c r="BB414" s="226"/>
      <c r="BC414" s="226"/>
      <c r="BD414" s="226"/>
      <c r="BE414" s="226"/>
      <c r="BF414" s="226"/>
      <c r="BG414" s="226"/>
      <c r="BH414" s="226"/>
      <c r="BI414" s="226"/>
      <c r="BJ414" s="226"/>
      <c r="BK414" s="226"/>
      <c r="BL414" s="226"/>
      <c r="BM414" s="226"/>
      <c r="BN414" s="226"/>
      <c r="BO414" s="226"/>
      <c r="BP414" s="226"/>
      <c r="BQ414" s="226"/>
      <c r="BR414" s="226"/>
      <c r="BS414" s="226"/>
      <c r="BT414" s="226"/>
      <c r="BU414" s="226"/>
      <c r="BV414" s="226"/>
      <c r="BW414" s="226"/>
      <c r="BX414" s="226"/>
      <c r="BY414" s="226"/>
      <c r="BZ414" s="226"/>
      <c r="CA414" s="226"/>
      <c r="CB414" s="226"/>
      <c r="CC414" s="235"/>
    </row>
    <row r="415" spans="1:81" s="245" customFormat="1">
      <c r="A415" s="556" t="s">
        <v>397</v>
      </c>
      <c r="B415" s="552" t="s">
        <v>924</v>
      </c>
      <c r="C415" s="238" t="s">
        <v>19</v>
      </c>
      <c r="D415" s="248">
        <f>D416+D417+D418+D419+D420</f>
        <v>2.7588000000000004</v>
      </c>
      <c r="E415" s="248">
        <f t="shared" ref="E415:I415" si="183">E416+E417+E418+E419+E420</f>
        <v>2.5430000000000001</v>
      </c>
      <c r="F415" s="248">
        <f t="shared" si="183"/>
        <v>0</v>
      </c>
      <c r="G415" s="248">
        <f t="shared" si="183"/>
        <v>0.21579999999999999</v>
      </c>
      <c r="H415" s="248">
        <f t="shared" si="183"/>
        <v>0</v>
      </c>
      <c r="I415" s="248">
        <f t="shared" si="183"/>
        <v>0</v>
      </c>
      <c r="J415" s="240">
        <f t="shared" si="179"/>
        <v>2.7587999999999999</v>
      </c>
      <c r="L415" s="241">
        <f t="shared" si="173"/>
        <v>2.7587999999999999</v>
      </c>
      <c r="M415" s="242">
        <f t="shared" si="174"/>
        <v>2.7587999999999999</v>
      </c>
      <c r="N415" s="243"/>
      <c r="O415" s="243"/>
      <c r="P415" s="243"/>
      <c r="Q415" s="243"/>
      <c r="R415" s="243"/>
      <c r="S415" s="243"/>
      <c r="T415" s="243"/>
      <c r="U415" s="243"/>
      <c r="V415" s="243"/>
      <c r="W415" s="243"/>
      <c r="X415" s="243"/>
      <c r="Y415" s="243"/>
      <c r="Z415" s="243"/>
      <c r="AA415" s="243"/>
      <c r="AB415" s="243"/>
      <c r="AC415" s="243"/>
      <c r="AD415" s="243"/>
      <c r="AE415" s="243"/>
      <c r="AF415" s="243"/>
      <c r="AG415" s="243"/>
      <c r="AH415" s="243"/>
      <c r="AI415" s="243"/>
      <c r="AJ415" s="243"/>
      <c r="AK415" s="243"/>
      <c r="AL415" s="243"/>
      <c r="AM415" s="243"/>
      <c r="AN415" s="243"/>
      <c r="AO415" s="243"/>
      <c r="AP415" s="243"/>
      <c r="AQ415" s="243"/>
      <c r="AR415" s="243"/>
      <c r="AS415" s="243"/>
      <c r="AT415" s="243"/>
      <c r="AU415" s="243"/>
      <c r="AV415" s="243"/>
      <c r="AW415" s="243"/>
      <c r="AX415" s="243"/>
      <c r="AY415" s="243"/>
      <c r="AZ415" s="243"/>
      <c r="BA415" s="243"/>
      <c r="BB415" s="243"/>
      <c r="BC415" s="243"/>
      <c r="BD415" s="243"/>
      <c r="BE415" s="243"/>
      <c r="BF415" s="243"/>
      <c r="BG415" s="243"/>
      <c r="BH415" s="243"/>
      <c r="BI415" s="243"/>
      <c r="BJ415" s="243"/>
      <c r="BK415" s="243"/>
      <c r="BL415" s="243"/>
      <c r="BM415" s="243"/>
      <c r="BN415" s="243"/>
      <c r="BO415" s="243"/>
      <c r="BP415" s="243"/>
      <c r="BQ415" s="243"/>
      <c r="BR415" s="243"/>
      <c r="BS415" s="243"/>
      <c r="BT415" s="243"/>
      <c r="BU415" s="243"/>
      <c r="BV415" s="243"/>
      <c r="BW415" s="243"/>
      <c r="BX415" s="243"/>
      <c r="BY415" s="243"/>
      <c r="BZ415" s="243"/>
      <c r="CA415" s="243"/>
      <c r="CB415" s="243"/>
      <c r="CC415" s="244"/>
    </row>
    <row r="416" spans="1:81" s="245" customFormat="1">
      <c r="A416" s="557"/>
      <c r="B416" s="553"/>
      <c r="C416" s="238">
        <v>2016</v>
      </c>
      <c r="D416" s="239">
        <f>E416+F416+G416+H416+I416</f>
        <v>0.67280000000000006</v>
      </c>
      <c r="E416" s="258">
        <f t="shared" ref="E416:I417" si="184">E422+E428+E434</f>
        <v>0.45700000000000002</v>
      </c>
      <c r="F416" s="258">
        <f t="shared" si="184"/>
        <v>0</v>
      </c>
      <c r="G416" s="258">
        <f t="shared" si="184"/>
        <v>0.21579999999999999</v>
      </c>
      <c r="H416" s="258">
        <f t="shared" si="184"/>
        <v>0</v>
      </c>
      <c r="I416" s="258">
        <f t="shared" si="184"/>
        <v>0</v>
      </c>
      <c r="J416" s="240">
        <f t="shared" si="179"/>
        <v>0.67280000000000006</v>
      </c>
      <c r="L416" s="241">
        <f t="shared" si="173"/>
        <v>0.67280000000000006</v>
      </c>
      <c r="M416" s="242">
        <f t="shared" si="174"/>
        <v>0.67280000000000006</v>
      </c>
      <c r="N416" s="243"/>
      <c r="O416" s="243"/>
      <c r="P416" s="243"/>
      <c r="Q416" s="243"/>
      <c r="R416" s="243"/>
      <c r="S416" s="243"/>
      <c r="T416" s="243"/>
      <c r="U416" s="243"/>
      <c r="V416" s="243"/>
      <c r="W416" s="243"/>
      <c r="X416" s="243"/>
      <c r="Y416" s="243"/>
      <c r="Z416" s="243"/>
      <c r="AA416" s="243"/>
      <c r="AB416" s="243"/>
      <c r="AC416" s="243"/>
      <c r="AD416" s="243"/>
      <c r="AE416" s="243"/>
      <c r="AF416" s="243"/>
      <c r="AG416" s="243"/>
      <c r="AH416" s="243"/>
      <c r="AI416" s="243"/>
      <c r="AJ416" s="243"/>
      <c r="AK416" s="243"/>
      <c r="AL416" s="243"/>
      <c r="AM416" s="243"/>
      <c r="AN416" s="243"/>
      <c r="AO416" s="243"/>
      <c r="AP416" s="243"/>
      <c r="AQ416" s="243"/>
      <c r="AR416" s="243"/>
      <c r="AS416" s="243"/>
      <c r="AT416" s="243"/>
      <c r="AU416" s="243"/>
      <c r="AV416" s="243"/>
      <c r="AW416" s="243"/>
      <c r="AX416" s="243"/>
      <c r="AY416" s="243"/>
      <c r="AZ416" s="243"/>
      <c r="BA416" s="243"/>
      <c r="BB416" s="243"/>
      <c r="BC416" s="243"/>
      <c r="BD416" s="243"/>
      <c r="BE416" s="243"/>
      <c r="BF416" s="243"/>
      <c r="BG416" s="243"/>
      <c r="BH416" s="243"/>
      <c r="BI416" s="243"/>
      <c r="BJ416" s="243"/>
      <c r="BK416" s="243"/>
      <c r="BL416" s="243"/>
      <c r="BM416" s="243"/>
      <c r="BN416" s="243"/>
      <c r="BO416" s="243"/>
      <c r="BP416" s="243"/>
      <c r="BQ416" s="243"/>
      <c r="BR416" s="243"/>
      <c r="BS416" s="243"/>
      <c r="BT416" s="243"/>
      <c r="BU416" s="243"/>
      <c r="BV416" s="243"/>
      <c r="BW416" s="243"/>
      <c r="BX416" s="243"/>
      <c r="BY416" s="243"/>
      <c r="BZ416" s="243"/>
      <c r="CA416" s="243"/>
      <c r="CB416" s="243"/>
      <c r="CC416" s="244"/>
    </row>
    <row r="417" spans="1:81" s="245" customFormat="1">
      <c r="A417" s="557"/>
      <c r="B417" s="553"/>
      <c r="C417" s="238">
        <v>2017</v>
      </c>
      <c r="D417" s="239">
        <f>E417+F417+G417+H417+I417</f>
        <v>0.49470000000000003</v>
      </c>
      <c r="E417" s="258">
        <f t="shared" si="184"/>
        <v>0.49470000000000003</v>
      </c>
      <c r="F417" s="258">
        <f t="shared" si="184"/>
        <v>0</v>
      </c>
      <c r="G417" s="258">
        <f t="shared" si="184"/>
        <v>0</v>
      </c>
      <c r="H417" s="258">
        <f t="shared" si="184"/>
        <v>0</v>
      </c>
      <c r="I417" s="258">
        <f t="shared" si="184"/>
        <v>0</v>
      </c>
      <c r="J417" s="240">
        <f t="shared" si="179"/>
        <v>0.49470000000000003</v>
      </c>
      <c r="L417" s="241">
        <f t="shared" si="173"/>
        <v>0.49470000000000003</v>
      </c>
      <c r="M417" s="242">
        <f t="shared" si="174"/>
        <v>0.49470000000000003</v>
      </c>
      <c r="N417" s="243"/>
      <c r="O417" s="243"/>
      <c r="P417" s="243"/>
      <c r="Q417" s="243"/>
      <c r="R417" s="243"/>
      <c r="S417" s="243"/>
      <c r="T417" s="243"/>
      <c r="U417" s="243"/>
      <c r="V417" s="243"/>
      <c r="W417" s="243"/>
      <c r="X417" s="243"/>
      <c r="Y417" s="243"/>
      <c r="Z417" s="243"/>
      <c r="AA417" s="243"/>
      <c r="AB417" s="243"/>
      <c r="AC417" s="243"/>
      <c r="AD417" s="243"/>
      <c r="AE417" s="243"/>
      <c r="AF417" s="243"/>
      <c r="AG417" s="243"/>
      <c r="AH417" s="243"/>
      <c r="AI417" s="243"/>
      <c r="AJ417" s="243"/>
      <c r="AK417" s="243"/>
      <c r="AL417" s="243"/>
      <c r="AM417" s="243"/>
      <c r="AN417" s="243"/>
      <c r="AO417" s="243"/>
      <c r="AP417" s="243"/>
      <c r="AQ417" s="243"/>
      <c r="AR417" s="243"/>
      <c r="AS417" s="243"/>
      <c r="AT417" s="243"/>
      <c r="AU417" s="243"/>
      <c r="AV417" s="243"/>
      <c r="AW417" s="243"/>
      <c r="AX417" s="243"/>
      <c r="AY417" s="243"/>
      <c r="AZ417" s="243"/>
      <c r="BA417" s="243"/>
      <c r="BB417" s="243"/>
      <c r="BC417" s="243"/>
      <c r="BD417" s="243"/>
      <c r="BE417" s="243"/>
      <c r="BF417" s="243"/>
      <c r="BG417" s="243"/>
      <c r="BH417" s="243"/>
      <c r="BI417" s="243"/>
      <c r="BJ417" s="243"/>
      <c r="BK417" s="243"/>
      <c r="BL417" s="243"/>
      <c r="BM417" s="243"/>
      <c r="BN417" s="243"/>
      <c r="BO417" s="243"/>
      <c r="BP417" s="243"/>
      <c r="BQ417" s="243"/>
      <c r="BR417" s="243"/>
      <c r="BS417" s="243"/>
      <c r="BT417" s="243"/>
      <c r="BU417" s="243"/>
      <c r="BV417" s="243"/>
      <c r="BW417" s="243"/>
      <c r="BX417" s="243"/>
      <c r="BY417" s="243"/>
      <c r="BZ417" s="243"/>
      <c r="CA417" s="243"/>
      <c r="CB417" s="243"/>
      <c r="CC417" s="244"/>
    </row>
    <row r="418" spans="1:81" s="245" customFormat="1">
      <c r="A418" s="538"/>
      <c r="B418" s="530"/>
      <c r="C418" s="238">
        <v>2018</v>
      </c>
      <c r="D418" s="239">
        <f t="shared" ref="D418:D420" si="185">E418+F418+G418+H418+I418</f>
        <v>0.51670000000000005</v>
      </c>
      <c r="E418" s="258">
        <f t="shared" ref="E418:I420" si="186">E424+E430+E436</f>
        <v>0.51670000000000005</v>
      </c>
      <c r="F418" s="258">
        <f t="shared" si="186"/>
        <v>0</v>
      </c>
      <c r="G418" s="258">
        <f t="shared" si="186"/>
        <v>0</v>
      </c>
      <c r="H418" s="258">
        <f t="shared" si="186"/>
        <v>0</v>
      </c>
      <c r="I418" s="258">
        <f t="shared" si="186"/>
        <v>0</v>
      </c>
      <c r="J418" s="240"/>
      <c r="L418" s="241"/>
      <c r="M418" s="242"/>
      <c r="N418" s="243"/>
      <c r="O418" s="243"/>
      <c r="P418" s="243"/>
      <c r="Q418" s="243"/>
      <c r="R418" s="243"/>
      <c r="S418" s="243"/>
      <c r="T418" s="243"/>
      <c r="U418" s="243"/>
      <c r="V418" s="243"/>
      <c r="W418" s="243"/>
      <c r="X418" s="243"/>
      <c r="Y418" s="243"/>
      <c r="Z418" s="243"/>
      <c r="AA418" s="243"/>
      <c r="AB418" s="243"/>
      <c r="AC418" s="243"/>
      <c r="AD418" s="243"/>
      <c r="AE418" s="243"/>
      <c r="AF418" s="243"/>
      <c r="AG418" s="243"/>
      <c r="AH418" s="243"/>
      <c r="AI418" s="243"/>
      <c r="AJ418" s="243"/>
      <c r="AK418" s="243"/>
      <c r="AL418" s="243"/>
      <c r="AM418" s="243"/>
      <c r="AN418" s="243"/>
      <c r="AO418" s="243"/>
      <c r="AP418" s="243"/>
      <c r="AQ418" s="243"/>
      <c r="AR418" s="243"/>
      <c r="AS418" s="243"/>
      <c r="AT418" s="243"/>
      <c r="AU418" s="243"/>
      <c r="AV418" s="243"/>
      <c r="AW418" s="243"/>
      <c r="AX418" s="243"/>
      <c r="AY418" s="243"/>
      <c r="AZ418" s="243"/>
      <c r="BA418" s="243"/>
      <c r="BB418" s="243"/>
      <c r="BC418" s="243"/>
      <c r="BD418" s="243"/>
      <c r="BE418" s="243"/>
      <c r="BF418" s="243"/>
      <c r="BG418" s="243"/>
      <c r="BH418" s="243"/>
      <c r="BI418" s="243"/>
      <c r="BJ418" s="243"/>
      <c r="BK418" s="243"/>
      <c r="BL418" s="243"/>
      <c r="BM418" s="243"/>
      <c r="BN418" s="243"/>
      <c r="BO418" s="243"/>
      <c r="BP418" s="243"/>
      <c r="BQ418" s="243"/>
      <c r="BR418" s="243"/>
      <c r="BS418" s="243"/>
      <c r="BT418" s="243"/>
      <c r="BU418" s="243"/>
      <c r="BV418" s="243"/>
      <c r="BW418" s="243"/>
      <c r="BX418" s="243"/>
      <c r="BY418" s="243"/>
      <c r="BZ418" s="243"/>
      <c r="CA418" s="243"/>
      <c r="CB418" s="243"/>
      <c r="CC418" s="244"/>
    </row>
    <row r="419" spans="1:81" s="245" customFormat="1">
      <c r="A419" s="538"/>
      <c r="B419" s="530"/>
      <c r="C419" s="238">
        <v>2019</v>
      </c>
      <c r="D419" s="239">
        <f t="shared" si="185"/>
        <v>0.5373</v>
      </c>
      <c r="E419" s="258">
        <f t="shared" si="186"/>
        <v>0.5373</v>
      </c>
      <c r="F419" s="258">
        <f t="shared" si="186"/>
        <v>0</v>
      </c>
      <c r="G419" s="258">
        <f t="shared" si="186"/>
        <v>0</v>
      </c>
      <c r="H419" s="258">
        <f t="shared" si="186"/>
        <v>0</v>
      </c>
      <c r="I419" s="258">
        <f t="shared" si="186"/>
        <v>0</v>
      </c>
      <c r="J419" s="240"/>
      <c r="L419" s="241"/>
      <c r="M419" s="242"/>
      <c r="N419" s="243"/>
      <c r="O419" s="243"/>
      <c r="P419" s="243"/>
      <c r="Q419" s="243"/>
      <c r="R419" s="243"/>
      <c r="S419" s="243"/>
      <c r="T419" s="243"/>
      <c r="U419" s="243"/>
      <c r="V419" s="243"/>
      <c r="W419" s="243"/>
      <c r="X419" s="243"/>
      <c r="Y419" s="243"/>
      <c r="Z419" s="243"/>
      <c r="AA419" s="243"/>
      <c r="AB419" s="243"/>
      <c r="AC419" s="243"/>
      <c r="AD419" s="243"/>
      <c r="AE419" s="243"/>
      <c r="AF419" s="243"/>
      <c r="AG419" s="243"/>
      <c r="AH419" s="243"/>
      <c r="AI419" s="243"/>
      <c r="AJ419" s="243"/>
      <c r="AK419" s="243"/>
      <c r="AL419" s="243"/>
      <c r="AM419" s="243"/>
      <c r="AN419" s="243"/>
      <c r="AO419" s="243"/>
      <c r="AP419" s="243"/>
      <c r="AQ419" s="243"/>
      <c r="AR419" s="243"/>
      <c r="AS419" s="243"/>
      <c r="AT419" s="243"/>
      <c r="AU419" s="243"/>
      <c r="AV419" s="243"/>
      <c r="AW419" s="243"/>
      <c r="AX419" s="243"/>
      <c r="AY419" s="243"/>
      <c r="AZ419" s="243"/>
      <c r="BA419" s="243"/>
      <c r="BB419" s="243"/>
      <c r="BC419" s="243"/>
      <c r="BD419" s="243"/>
      <c r="BE419" s="243"/>
      <c r="BF419" s="243"/>
      <c r="BG419" s="243"/>
      <c r="BH419" s="243"/>
      <c r="BI419" s="243"/>
      <c r="BJ419" s="243"/>
      <c r="BK419" s="243"/>
      <c r="BL419" s="243"/>
      <c r="BM419" s="243"/>
      <c r="BN419" s="243"/>
      <c r="BO419" s="243"/>
      <c r="BP419" s="243"/>
      <c r="BQ419" s="243"/>
      <c r="BR419" s="243"/>
      <c r="BS419" s="243"/>
      <c r="BT419" s="243"/>
      <c r="BU419" s="243"/>
      <c r="BV419" s="243"/>
      <c r="BW419" s="243"/>
      <c r="BX419" s="243"/>
      <c r="BY419" s="243"/>
      <c r="BZ419" s="243"/>
      <c r="CA419" s="243"/>
      <c r="CB419" s="243"/>
      <c r="CC419" s="244"/>
    </row>
    <row r="420" spans="1:81" s="245" customFormat="1">
      <c r="A420" s="539"/>
      <c r="B420" s="531"/>
      <c r="C420" s="238">
        <v>2020</v>
      </c>
      <c r="D420" s="239">
        <f t="shared" si="185"/>
        <v>0.5373</v>
      </c>
      <c r="E420" s="258">
        <f t="shared" si="186"/>
        <v>0.5373</v>
      </c>
      <c r="F420" s="258">
        <f t="shared" si="186"/>
        <v>0</v>
      </c>
      <c r="G420" s="258">
        <f t="shared" si="186"/>
        <v>0</v>
      </c>
      <c r="H420" s="258">
        <f t="shared" si="186"/>
        <v>0</v>
      </c>
      <c r="I420" s="258">
        <f t="shared" si="186"/>
        <v>0</v>
      </c>
      <c r="J420" s="240"/>
      <c r="L420" s="241"/>
      <c r="M420" s="242"/>
      <c r="N420" s="243"/>
      <c r="O420" s="243"/>
      <c r="P420" s="243"/>
      <c r="Q420" s="243"/>
      <c r="R420" s="243"/>
      <c r="S420" s="243"/>
      <c r="T420" s="243"/>
      <c r="U420" s="243"/>
      <c r="V420" s="243"/>
      <c r="W420" s="243"/>
      <c r="X420" s="243"/>
      <c r="Y420" s="243"/>
      <c r="Z420" s="243"/>
      <c r="AA420" s="243"/>
      <c r="AB420" s="243"/>
      <c r="AC420" s="243"/>
      <c r="AD420" s="243"/>
      <c r="AE420" s="243"/>
      <c r="AF420" s="243"/>
      <c r="AG420" s="243"/>
      <c r="AH420" s="243"/>
      <c r="AI420" s="243"/>
      <c r="AJ420" s="243"/>
      <c r="AK420" s="243"/>
      <c r="AL420" s="243"/>
      <c r="AM420" s="243"/>
      <c r="AN420" s="243"/>
      <c r="AO420" s="243"/>
      <c r="AP420" s="243"/>
      <c r="AQ420" s="243"/>
      <c r="AR420" s="243"/>
      <c r="AS420" s="243"/>
      <c r="AT420" s="243"/>
      <c r="AU420" s="243"/>
      <c r="AV420" s="243"/>
      <c r="AW420" s="243"/>
      <c r="AX420" s="243"/>
      <c r="AY420" s="243"/>
      <c r="AZ420" s="243"/>
      <c r="BA420" s="243"/>
      <c r="BB420" s="243"/>
      <c r="BC420" s="243"/>
      <c r="BD420" s="243"/>
      <c r="BE420" s="243"/>
      <c r="BF420" s="243"/>
      <c r="BG420" s="243"/>
      <c r="BH420" s="243"/>
      <c r="BI420" s="243"/>
      <c r="BJ420" s="243"/>
      <c r="BK420" s="243"/>
      <c r="BL420" s="243"/>
      <c r="BM420" s="243"/>
      <c r="BN420" s="243"/>
      <c r="BO420" s="243"/>
      <c r="BP420" s="243"/>
      <c r="BQ420" s="243"/>
      <c r="BR420" s="243"/>
      <c r="BS420" s="243"/>
      <c r="BT420" s="243"/>
      <c r="BU420" s="243"/>
      <c r="BV420" s="243"/>
      <c r="BW420" s="243"/>
      <c r="BX420" s="243"/>
      <c r="BY420" s="243"/>
      <c r="BZ420" s="243"/>
      <c r="CA420" s="243"/>
      <c r="CB420" s="243"/>
      <c r="CC420" s="244"/>
    </row>
    <row r="421" spans="1:81" s="233" customFormat="1">
      <c r="A421" s="536" t="s">
        <v>399</v>
      </c>
      <c r="B421" s="528" t="s">
        <v>895</v>
      </c>
      <c r="C421" s="238" t="s">
        <v>19</v>
      </c>
      <c r="D421" s="249">
        <f>D422+D423+D424+D425+D426</f>
        <v>1.8829</v>
      </c>
      <c r="E421" s="249">
        <f t="shared" ref="E421:I421" si="187">E422+E423+E424+E425+E426</f>
        <v>1.8829</v>
      </c>
      <c r="F421" s="249">
        <f t="shared" si="187"/>
        <v>0</v>
      </c>
      <c r="G421" s="249">
        <f t="shared" si="187"/>
        <v>0</v>
      </c>
      <c r="H421" s="249">
        <f t="shared" si="187"/>
        <v>0</v>
      </c>
      <c r="I421" s="249">
        <f t="shared" si="187"/>
        <v>0</v>
      </c>
      <c r="J421" s="240">
        <f t="shared" si="179"/>
        <v>1.8829</v>
      </c>
      <c r="L421" s="241">
        <f t="shared" si="173"/>
        <v>1.8829</v>
      </c>
      <c r="M421" s="242">
        <f t="shared" si="174"/>
        <v>1.8829</v>
      </c>
      <c r="N421" s="226"/>
      <c r="O421" s="226"/>
      <c r="P421" s="226"/>
      <c r="Q421" s="226"/>
      <c r="R421" s="226"/>
      <c r="S421" s="226"/>
      <c r="T421" s="226"/>
      <c r="U421" s="226"/>
      <c r="V421" s="226"/>
      <c r="W421" s="226"/>
      <c r="X421" s="226"/>
      <c r="Y421" s="226"/>
      <c r="Z421" s="226"/>
      <c r="AA421" s="226"/>
      <c r="AB421" s="226"/>
      <c r="AC421" s="226"/>
      <c r="AD421" s="226"/>
      <c r="AE421" s="226"/>
      <c r="AF421" s="226"/>
      <c r="AG421" s="226"/>
      <c r="AH421" s="226"/>
      <c r="AI421" s="226"/>
      <c r="AJ421" s="226"/>
      <c r="AK421" s="226"/>
      <c r="AL421" s="226"/>
      <c r="AM421" s="226"/>
      <c r="AN421" s="226"/>
      <c r="AO421" s="226"/>
      <c r="AP421" s="226"/>
      <c r="AQ421" s="226"/>
      <c r="AR421" s="226"/>
      <c r="AS421" s="226"/>
      <c r="AT421" s="226"/>
      <c r="AU421" s="226"/>
      <c r="AV421" s="226"/>
      <c r="AW421" s="226"/>
      <c r="AX421" s="226"/>
      <c r="AY421" s="226"/>
      <c r="AZ421" s="226"/>
      <c r="BA421" s="226"/>
      <c r="BB421" s="226"/>
      <c r="BC421" s="226"/>
      <c r="BD421" s="226"/>
      <c r="BE421" s="226"/>
      <c r="BF421" s="226"/>
      <c r="BG421" s="226"/>
      <c r="BH421" s="226"/>
      <c r="BI421" s="226"/>
      <c r="BJ421" s="226"/>
      <c r="BK421" s="226"/>
      <c r="BL421" s="226"/>
      <c r="BM421" s="226"/>
      <c r="BN421" s="226"/>
      <c r="BO421" s="226"/>
      <c r="BP421" s="226"/>
      <c r="BQ421" s="226"/>
      <c r="BR421" s="226"/>
      <c r="BS421" s="226"/>
      <c r="BT421" s="226"/>
      <c r="BU421" s="226"/>
      <c r="BV421" s="226"/>
      <c r="BW421" s="226"/>
      <c r="BX421" s="226"/>
      <c r="BY421" s="226"/>
      <c r="BZ421" s="226"/>
      <c r="CA421" s="226"/>
      <c r="CB421" s="226"/>
      <c r="CC421" s="235"/>
    </row>
    <row r="422" spans="1:81" s="233" customFormat="1">
      <c r="A422" s="537"/>
      <c r="B422" s="529"/>
      <c r="C422" s="236">
        <v>2016</v>
      </c>
      <c r="D422" s="249">
        <f>I422+H422+G422+F422+E422</f>
        <v>0.34439999999999998</v>
      </c>
      <c r="E422" s="256">
        <v>0.34439999999999998</v>
      </c>
      <c r="F422" s="256">
        <v>0</v>
      </c>
      <c r="G422" s="256">
        <v>0</v>
      </c>
      <c r="H422" s="256">
        <v>0</v>
      </c>
      <c r="I422" s="256">
        <v>0</v>
      </c>
      <c r="J422" s="240">
        <f t="shared" si="179"/>
        <v>0.34439999999999998</v>
      </c>
      <c r="L422" s="241">
        <f t="shared" si="173"/>
        <v>0.34439999999999998</v>
      </c>
      <c r="M422" s="242">
        <f t="shared" si="174"/>
        <v>0.34439999999999998</v>
      </c>
      <c r="N422" s="226"/>
      <c r="O422" s="226"/>
      <c r="P422" s="226"/>
      <c r="Q422" s="226"/>
      <c r="R422" s="226"/>
      <c r="S422" s="226"/>
      <c r="T422" s="226"/>
      <c r="U422" s="226"/>
      <c r="V422" s="226"/>
      <c r="W422" s="226"/>
      <c r="X422" s="226"/>
      <c r="Y422" s="226"/>
      <c r="Z422" s="226"/>
      <c r="AA422" s="226"/>
      <c r="AB422" s="226"/>
      <c r="AC422" s="226"/>
      <c r="AD422" s="226"/>
      <c r="AE422" s="226"/>
      <c r="AF422" s="226"/>
      <c r="AG422" s="226"/>
      <c r="AH422" s="226"/>
      <c r="AI422" s="226"/>
      <c r="AJ422" s="226"/>
      <c r="AK422" s="226"/>
      <c r="AL422" s="226"/>
      <c r="AM422" s="226"/>
      <c r="AN422" s="226"/>
      <c r="AO422" s="226"/>
      <c r="AP422" s="226"/>
      <c r="AQ422" s="226"/>
      <c r="AR422" s="226"/>
      <c r="AS422" s="226"/>
      <c r="AT422" s="226"/>
      <c r="AU422" s="226"/>
      <c r="AV422" s="226"/>
      <c r="AW422" s="226"/>
      <c r="AX422" s="226"/>
      <c r="AY422" s="226"/>
      <c r="AZ422" s="226"/>
      <c r="BA422" s="226"/>
      <c r="BB422" s="226"/>
      <c r="BC422" s="226"/>
      <c r="BD422" s="226"/>
      <c r="BE422" s="226"/>
      <c r="BF422" s="226"/>
      <c r="BG422" s="226"/>
      <c r="BH422" s="226"/>
      <c r="BI422" s="226"/>
      <c r="BJ422" s="226"/>
      <c r="BK422" s="226"/>
      <c r="BL422" s="226"/>
      <c r="BM422" s="226"/>
      <c r="BN422" s="226"/>
      <c r="BO422" s="226"/>
      <c r="BP422" s="226"/>
      <c r="BQ422" s="226"/>
      <c r="BR422" s="226"/>
      <c r="BS422" s="226"/>
      <c r="BT422" s="226"/>
      <c r="BU422" s="226"/>
      <c r="BV422" s="226"/>
      <c r="BW422" s="226"/>
      <c r="BX422" s="226"/>
      <c r="BY422" s="226"/>
      <c r="BZ422" s="226"/>
      <c r="CA422" s="226"/>
      <c r="CB422" s="226"/>
      <c r="CC422" s="235"/>
    </row>
    <row r="423" spans="1:81" s="233" customFormat="1">
      <c r="A423" s="537"/>
      <c r="B423" s="529"/>
      <c r="C423" s="236">
        <v>2017</v>
      </c>
      <c r="D423" s="249">
        <f>I423+H423+G423+F423+E423</f>
        <v>0.36330000000000001</v>
      </c>
      <c r="E423" s="256">
        <v>0.36330000000000001</v>
      </c>
      <c r="F423" s="256">
        <v>0</v>
      </c>
      <c r="G423" s="256">
        <v>0</v>
      </c>
      <c r="H423" s="256">
        <v>0</v>
      </c>
      <c r="I423" s="256">
        <v>0</v>
      </c>
      <c r="J423" s="240">
        <f t="shared" si="179"/>
        <v>0.36330000000000001</v>
      </c>
      <c r="L423" s="241">
        <f t="shared" si="173"/>
        <v>0.36330000000000001</v>
      </c>
      <c r="M423" s="242">
        <f t="shared" si="174"/>
        <v>0.36330000000000001</v>
      </c>
      <c r="N423" s="226"/>
      <c r="O423" s="226"/>
      <c r="P423" s="226"/>
      <c r="Q423" s="226"/>
      <c r="R423" s="226"/>
      <c r="S423" s="226"/>
      <c r="T423" s="226"/>
      <c r="U423" s="226"/>
      <c r="V423" s="226"/>
      <c r="W423" s="226"/>
      <c r="X423" s="226"/>
      <c r="Y423" s="226"/>
      <c r="Z423" s="226"/>
      <c r="AA423" s="226"/>
      <c r="AB423" s="226"/>
      <c r="AC423" s="226"/>
      <c r="AD423" s="226"/>
      <c r="AE423" s="226"/>
      <c r="AF423" s="226"/>
      <c r="AG423" s="226"/>
      <c r="AH423" s="226"/>
      <c r="AI423" s="226"/>
      <c r="AJ423" s="226"/>
      <c r="AK423" s="226"/>
      <c r="AL423" s="226"/>
      <c r="AM423" s="226"/>
      <c r="AN423" s="226"/>
      <c r="AO423" s="226"/>
      <c r="AP423" s="226"/>
      <c r="AQ423" s="226"/>
      <c r="AR423" s="226"/>
      <c r="AS423" s="226"/>
      <c r="AT423" s="226"/>
      <c r="AU423" s="226"/>
      <c r="AV423" s="226"/>
      <c r="AW423" s="226"/>
      <c r="AX423" s="226"/>
      <c r="AY423" s="226"/>
      <c r="AZ423" s="226"/>
      <c r="BA423" s="226"/>
      <c r="BB423" s="226"/>
      <c r="BC423" s="226"/>
      <c r="BD423" s="226"/>
      <c r="BE423" s="226"/>
      <c r="BF423" s="226"/>
      <c r="BG423" s="226"/>
      <c r="BH423" s="226"/>
      <c r="BI423" s="226"/>
      <c r="BJ423" s="226"/>
      <c r="BK423" s="226"/>
      <c r="BL423" s="226"/>
      <c r="BM423" s="226"/>
      <c r="BN423" s="226"/>
      <c r="BO423" s="226"/>
      <c r="BP423" s="226"/>
      <c r="BQ423" s="226"/>
      <c r="BR423" s="226"/>
      <c r="BS423" s="226"/>
      <c r="BT423" s="226"/>
      <c r="BU423" s="226"/>
      <c r="BV423" s="226"/>
      <c r="BW423" s="226"/>
      <c r="BX423" s="226"/>
      <c r="BY423" s="226"/>
      <c r="BZ423" s="226"/>
      <c r="CA423" s="226"/>
      <c r="CB423" s="226"/>
      <c r="CC423" s="235"/>
    </row>
    <row r="424" spans="1:81" s="233" customFormat="1">
      <c r="A424" s="538"/>
      <c r="B424" s="530"/>
      <c r="C424" s="291">
        <v>2018</v>
      </c>
      <c r="D424" s="249">
        <f t="shared" ref="D424:D426" si="188">I424+H424+G424+F424+E424</f>
        <v>0.38080000000000003</v>
      </c>
      <c r="E424" s="256">
        <v>0.38080000000000003</v>
      </c>
      <c r="F424" s="256">
        <v>0</v>
      </c>
      <c r="G424" s="256">
        <v>0</v>
      </c>
      <c r="H424" s="256">
        <v>0</v>
      </c>
      <c r="I424" s="256">
        <v>0</v>
      </c>
      <c r="J424" s="240"/>
      <c r="L424" s="241"/>
      <c r="M424" s="242"/>
      <c r="N424" s="226"/>
      <c r="O424" s="226"/>
      <c r="P424" s="226"/>
      <c r="Q424" s="226"/>
      <c r="R424" s="226"/>
      <c r="S424" s="226"/>
      <c r="T424" s="226"/>
      <c r="U424" s="226"/>
      <c r="V424" s="226"/>
      <c r="W424" s="226"/>
      <c r="X424" s="226"/>
      <c r="Y424" s="226"/>
      <c r="Z424" s="226"/>
      <c r="AA424" s="226"/>
      <c r="AB424" s="226"/>
      <c r="AC424" s="226"/>
      <c r="AD424" s="226"/>
      <c r="AE424" s="226"/>
      <c r="AF424" s="226"/>
      <c r="AG424" s="226"/>
      <c r="AH424" s="226"/>
      <c r="AI424" s="226"/>
      <c r="AJ424" s="226"/>
      <c r="AK424" s="226"/>
      <c r="AL424" s="226"/>
      <c r="AM424" s="226"/>
      <c r="AN424" s="226"/>
      <c r="AO424" s="226"/>
      <c r="AP424" s="226"/>
      <c r="AQ424" s="226"/>
      <c r="AR424" s="226"/>
      <c r="AS424" s="226"/>
      <c r="AT424" s="226"/>
      <c r="AU424" s="226"/>
      <c r="AV424" s="226"/>
      <c r="AW424" s="226"/>
      <c r="AX424" s="226"/>
      <c r="AY424" s="226"/>
      <c r="AZ424" s="226"/>
      <c r="BA424" s="226"/>
      <c r="BB424" s="226"/>
      <c r="BC424" s="226"/>
      <c r="BD424" s="226"/>
      <c r="BE424" s="226"/>
      <c r="BF424" s="226"/>
      <c r="BG424" s="226"/>
      <c r="BH424" s="226"/>
      <c r="BI424" s="226"/>
      <c r="BJ424" s="226"/>
      <c r="BK424" s="226"/>
      <c r="BL424" s="226"/>
      <c r="BM424" s="226"/>
      <c r="BN424" s="226"/>
      <c r="BO424" s="226"/>
      <c r="BP424" s="226"/>
      <c r="BQ424" s="226"/>
      <c r="BR424" s="226"/>
      <c r="BS424" s="226"/>
      <c r="BT424" s="226"/>
      <c r="BU424" s="226"/>
      <c r="BV424" s="226"/>
      <c r="BW424" s="226"/>
      <c r="BX424" s="226"/>
      <c r="BY424" s="226"/>
      <c r="BZ424" s="226"/>
      <c r="CA424" s="226"/>
      <c r="CB424" s="226"/>
      <c r="CC424" s="235"/>
    </row>
    <row r="425" spans="1:81" s="233" customFormat="1">
      <c r="A425" s="538"/>
      <c r="B425" s="530"/>
      <c r="C425" s="291">
        <v>2019</v>
      </c>
      <c r="D425" s="249">
        <f t="shared" si="188"/>
        <v>0.3972</v>
      </c>
      <c r="E425" s="256">
        <v>0.3972</v>
      </c>
      <c r="F425" s="256">
        <v>0</v>
      </c>
      <c r="G425" s="256">
        <v>0</v>
      </c>
      <c r="H425" s="256">
        <v>0</v>
      </c>
      <c r="I425" s="256">
        <v>0</v>
      </c>
      <c r="J425" s="240"/>
      <c r="L425" s="241"/>
      <c r="M425" s="242"/>
      <c r="N425" s="226"/>
      <c r="O425" s="226"/>
      <c r="P425" s="226"/>
      <c r="Q425" s="226"/>
      <c r="R425" s="226"/>
      <c r="S425" s="226"/>
      <c r="T425" s="226"/>
      <c r="U425" s="226"/>
      <c r="V425" s="226"/>
      <c r="W425" s="226"/>
      <c r="X425" s="226"/>
      <c r="Y425" s="226"/>
      <c r="Z425" s="226"/>
      <c r="AA425" s="226"/>
      <c r="AB425" s="226"/>
      <c r="AC425" s="226"/>
      <c r="AD425" s="226"/>
      <c r="AE425" s="226"/>
      <c r="AF425" s="226"/>
      <c r="AG425" s="226"/>
      <c r="AH425" s="226"/>
      <c r="AI425" s="226"/>
      <c r="AJ425" s="226"/>
      <c r="AK425" s="226"/>
      <c r="AL425" s="226"/>
      <c r="AM425" s="226"/>
      <c r="AN425" s="226"/>
      <c r="AO425" s="226"/>
      <c r="AP425" s="226"/>
      <c r="AQ425" s="226"/>
      <c r="AR425" s="226"/>
      <c r="AS425" s="226"/>
      <c r="AT425" s="226"/>
      <c r="AU425" s="226"/>
      <c r="AV425" s="226"/>
      <c r="AW425" s="226"/>
      <c r="AX425" s="226"/>
      <c r="AY425" s="226"/>
      <c r="AZ425" s="226"/>
      <c r="BA425" s="226"/>
      <c r="BB425" s="226"/>
      <c r="BC425" s="226"/>
      <c r="BD425" s="226"/>
      <c r="BE425" s="226"/>
      <c r="BF425" s="226"/>
      <c r="BG425" s="226"/>
      <c r="BH425" s="226"/>
      <c r="BI425" s="226"/>
      <c r="BJ425" s="226"/>
      <c r="BK425" s="226"/>
      <c r="BL425" s="226"/>
      <c r="BM425" s="226"/>
      <c r="BN425" s="226"/>
      <c r="BO425" s="226"/>
      <c r="BP425" s="226"/>
      <c r="BQ425" s="226"/>
      <c r="BR425" s="226"/>
      <c r="BS425" s="226"/>
      <c r="BT425" s="226"/>
      <c r="BU425" s="226"/>
      <c r="BV425" s="226"/>
      <c r="BW425" s="226"/>
      <c r="BX425" s="226"/>
      <c r="BY425" s="226"/>
      <c r="BZ425" s="226"/>
      <c r="CA425" s="226"/>
      <c r="CB425" s="226"/>
      <c r="CC425" s="235"/>
    </row>
    <row r="426" spans="1:81" s="233" customFormat="1">
      <c r="A426" s="539"/>
      <c r="B426" s="531"/>
      <c r="C426" s="291">
        <v>2020</v>
      </c>
      <c r="D426" s="249">
        <f t="shared" si="188"/>
        <v>0.3972</v>
      </c>
      <c r="E426" s="256">
        <v>0.3972</v>
      </c>
      <c r="F426" s="256">
        <v>0</v>
      </c>
      <c r="G426" s="256">
        <v>0</v>
      </c>
      <c r="H426" s="256">
        <v>0</v>
      </c>
      <c r="I426" s="256">
        <v>0</v>
      </c>
      <c r="J426" s="240"/>
      <c r="L426" s="241"/>
      <c r="M426" s="242"/>
      <c r="N426" s="226"/>
      <c r="O426" s="226"/>
      <c r="P426" s="226"/>
      <c r="Q426" s="226"/>
      <c r="R426" s="226"/>
      <c r="S426" s="226"/>
      <c r="T426" s="226"/>
      <c r="U426" s="226"/>
      <c r="V426" s="226"/>
      <c r="W426" s="226"/>
      <c r="X426" s="226"/>
      <c r="Y426" s="226"/>
      <c r="Z426" s="226"/>
      <c r="AA426" s="226"/>
      <c r="AB426" s="226"/>
      <c r="AC426" s="226"/>
      <c r="AD426" s="226"/>
      <c r="AE426" s="226"/>
      <c r="AF426" s="226"/>
      <c r="AG426" s="226"/>
      <c r="AH426" s="226"/>
      <c r="AI426" s="226"/>
      <c r="AJ426" s="226"/>
      <c r="AK426" s="226"/>
      <c r="AL426" s="226"/>
      <c r="AM426" s="226"/>
      <c r="AN426" s="226"/>
      <c r="AO426" s="226"/>
      <c r="AP426" s="226"/>
      <c r="AQ426" s="226"/>
      <c r="AR426" s="226"/>
      <c r="AS426" s="226"/>
      <c r="AT426" s="226"/>
      <c r="AU426" s="226"/>
      <c r="AV426" s="226"/>
      <c r="AW426" s="226"/>
      <c r="AX426" s="226"/>
      <c r="AY426" s="226"/>
      <c r="AZ426" s="226"/>
      <c r="BA426" s="226"/>
      <c r="BB426" s="226"/>
      <c r="BC426" s="226"/>
      <c r="BD426" s="226"/>
      <c r="BE426" s="226"/>
      <c r="BF426" s="226"/>
      <c r="BG426" s="226"/>
      <c r="BH426" s="226"/>
      <c r="BI426" s="226"/>
      <c r="BJ426" s="226"/>
      <c r="BK426" s="226"/>
      <c r="BL426" s="226"/>
      <c r="BM426" s="226"/>
      <c r="BN426" s="226"/>
      <c r="BO426" s="226"/>
      <c r="BP426" s="226"/>
      <c r="BQ426" s="226"/>
      <c r="BR426" s="226"/>
      <c r="BS426" s="226"/>
      <c r="BT426" s="226"/>
      <c r="BU426" s="226"/>
      <c r="BV426" s="226"/>
      <c r="BW426" s="226"/>
      <c r="BX426" s="226"/>
      <c r="BY426" s="226"/>
      <c r="BZ426" s="226"/>
      <c r="CA426" s="226"/>
      <c r="CB426" s="226"/>
      <c r="CC426" s="235"/>
    </row>
    <row r="427" spans="1:81" s="233" customFormat="1">
      <c r="A427" s="536" t="s">
        <v>401</v>
      </c>
      <c r="B427" s="528" t="s">
        <v>896</v>
      </c>
      <c r="C427" s="238" t="s">
        <v>19</v>
      </c>
      <c r="D427" s="249">
        <f>D428+D429+D430+D431+D432</f>
        <v>0.39139999999999997</v>
      </c>
      <c r="E427" s="249">
        <f t="shared" ref="E427:I427" si="189">E428+E429+E430+E431+E432</f>
        <v>0.17559999999999998</v>
      </c>
      <c r="F427" s="249">
        <f t="shared" si="189"/>
        <v>0</v>
      </c>
      <c r="G427" s="249">
        <f t="shared" si="189"/>
        <v>0.21579999999999999</v>
      </c>
      <c r="H427" s="249">
        <f t="shared" si="189"/>
        <v>0</v>
      </c>
      <c r="I427" s="249">
        <f t="shared" si="189"/>
        <v>0</v>
      </c>
      <c r="J427" s="240">
        <f t="shared" si="179"/>
        <v>0.39139999999999997</v>
      </c>
      <c r="L427" s="241">
        <f t="shared" si="173"/>
        <v>0.39139999999999997</v>
      </c>
      <c r="M427" s="242">
        <f t="shared" si="174"/>
        <v>0.39139999999999997</v>
      </c>
      <c r="N427" s="226"/>
      <c r="O427" s="226"/>
      <c r="P427" s="226"/>
      <c r="Q427" s="226"/>
      <c r="R427" s="226"/>
      <c r="S427" s="226"/>
      <c r="T427" s="226"/>
      <c r="U427" s="226"/>
      <c r="V427" s="226"/>
      <c r="W427" s="226"/>
      <c r="X427" s="226"/>
      <c r="Y427" s="226"/>
      <c r="Z427" s="226"/>
      <c r="AA427" s="226"/>
      <c r="AB427" s="226"/>
      <c r="AC427" s="226"/>
      <c r="AD427" s="226"/>
      <c r="AE427" s="226"/>
      <c r="AF427" s="226"/>
      <c r="AG427" s="226"/>
      <c r="AH427" s="226"/>
      <c r="AI427" s="226"/>
      <c r="AJ427" s="226"/>
      <c r="AK427" s="226"/>
      <c r="AL427" s="226"/>
      <c r="AM427" s="226"/>
      <c r="AN427" s="226"/>
      <c r="AO427" s="226"/>
      <c r="AP427" s="226"/>
      <c r="AQ427" s="226"/>
      <c r="AR427" s="226"/>
      <c r="AS427" s="226"/>
      <c r="AT427" s="226"/>
      <c r="AU427" s="226"/>
      <c r="AV427" s="226"/>
      <c r="AW427" s="226"/>
      <c r="AX427" s="226"/>
      <c r="AY427" s="226"/>
      <c r="AZ427" s="226"/>
      <c r="BA427" s="226"/>
      <c r="BB427" s="226"/>
      <c r="BC427" s="226"/>
      <c r="BD427" s="226"/>
      <c r="BE427" s="226"/>
      <c r="BF427" s="226"/>
      <c r="BG427" s="226"/>
      <c r="BH427" s="226"/>
      <c r="BI427" s="226"/>
      <c r="BJ427" s="226"/>
      <c r="BK427" s="226"/>
      <c r="BL427" s="226"/>
      <c r="BM427" s="226"/>
      <c r="BN427" s="226"/>
      <c r="BO427" s="226"/>
      <c r="BP427" s="226"/>
      <c r="BQ427" s="226"/>
      <c r="BR427" s="226"/>
      <c r="BS427" s="226"/>
      <c r="BT427" s="226"/>
      <c r="BU427" s="226"/>
      <c r="BV427" s="226"/>
      <c r="BW427" s="226"/>
      <c r="BX427" s="226"/>
      <c r="BY427" s="226"/>
      <c r="BZ427" s="226"/>
      <c r="CA427" s="226"/>
      <c r="CB427" s="226"/>
      <c r="CC427" s="235"/>
    </row>
    <row r="428" spans="1:81" s="233" customFormat="1">
      <c r="A428" s="537"/>
      <c r="B428" s="529"/>
      <c r="C428" s="236">
        <v>2016</v>
      </c>
      <c r="D428" s="249">
        <f>E428+F428+G428+H428+I428</f>
        <v>0.23979999999999999</v>
      </c>
      <c r="E428" s="256">
        <v>2.4E-2</v>
      </c>
      <c r="F428" s="256">
        <v>0</v>
      </c>
      <c r="G428" s="256">
        <v>0.21579999999999999</v>
      </c>
      <c r="H428" s="256">
        <v>0</v>
      </c>
      <c r="I428" s="256">
        <v>0</v>
      </c>
      <c r="J428" s="240">
        <f t="shared" si="179"/>
        <v>0.23979999999999999</v>
      </c>
      <c r="L428" s="241">
        <f t="shared" si="173"/>
        <v>0.23979999999999999</v>
      </c>
      <c r="M428" s="242">
        <f t="shared" si="174"/>
        <v>0.23979999999999999</v>
      </c>
      <c r="N428" s="226"/>
      <c r="O428" s="226"/>
      <c r="P428" s="226"/>
      <c r="Q428" s="226"/>
      <c r="R428" s="226"/>
      <c r="S428" s="226"/>
      <c r="T428" s="226"/>
      <c r="U428" s="226"/>
      <c r="V428" s="226"/>
      <c r="W428" s="226"/>
      <c r="X428" s="226"/>
      <c r="Y428" s="226"/>
      <c r="Z428" s="226"/>
      <c r="AA428" s="226"/>
      <c r="AB428" s="226"/>
      <c r="AC428" s="226"/>
      <c r="AD428" s="226"/>
      <c r="AE428" s="226"/>
      <c r="AF428" s="226"/>
      <c r="AG428" s="226"/>
      <c r="AH428" s="226"/>
      <c r="AI428" s="226"/>
      <c r="AJ428" s="226"/>
      <c r="AK428" s="226"/>
      <c r="AL428" s="226"/>
      <c r="AM428" s="226"/>
      <c r="AN428" s="226"/>
      <c r="AO428" s="226"/>
      <c r="AP428" s="226"/>
      <c r="AQ428" s="226"/>
      <c r="AR428" s="226"/>
      <c r="AS428" s="226"/>
      <c r="AT428" s="226"/>
      <c r="AU428" s="226"/>
      <c r="AV428" s="226"/>
      <c r="AW428" s="226"/>
      <c r="AX428" s="226"/>
      <c r="AY428" s="226"/>
      <c r="AZ428" s="226"/>
      <c r="BA428" s="226"/>
      <c r="BB428" s="226"/>
      <c r="BC428" s="226"/>
      <c r="BD428" s="226"/>
      <c r="BE428" s="226"/>
      <c r="BF428" s="226"/>
      <c r="BG428" s="226"/>
      <c r="BH428" s="226"/>
      <c r="BI428" s="226"/>
      <c r="BJ428" s="226"/>
      <c r="BK428" s="226"/>
      <c r="BL428" s="226"/>
      <c r="BM428" s="226"/>
      <c r="BN428" s="226"/>
      <c r="BO428" s="226"/>
      <c r="BP428" s="226"/>
      <c r="BQ428" s="226"/>
      <c r="BR428" s="226"/>
      <c r="BS428" s="226"/>
      <c r="BT428" s="226"/>
      <c r="BU428" s="226"/>
      <c r="BV428" s="226"/>
      <c r="BW428" s="226"/>
      <c r="BX428" s="226"/>
      <c r="BY428" s="226"/>
      <c r="BZ428" s="226"/>
      <c r="CA428" s="226"/>
      <c r="CB428" s="226"/>
      <c r="CC428" s="235"/>
    </row>
    <row r="429" spans="1:81" s="233" customFormat="1">
      <c r="A429" s="537"/>
      <c r="B429" s="529"/>
      <c r="C429" s="236">
        <v>2017</v>
      </c>
      <c r="D429" s="249">
        <f>E429+F429+G429+H429+I429</f>
        <v>3.7900000000000003E-2</v>
      </c>
      <c r="E429" s="256">
        <v>3.7900000000000003E-2</v>
      </c>
      <c r="F429" s="256">
        <v>0</v>
      </c>
      <c r="G429" s="256">
        <v>0</v>
      </c>
      <c r="H429" s="256">
        <v>0</v>
      </c>
      <c r="I429" s="256">
        <v>0</v>
      </c>
      <c r="J429" s="240">
        <f t="shared" si="179"/>
        <v>3.7900000000000003E-2</v>
      </c>
      <c r="L429" s="241">
        <f t="shared" si="173"/>
        <v>3.7900000000000003E-2</v>
      </c>
      <c r="M429" s="242">
        <f t="shared" si="174"/>
        <v>3.7900000000000003E-2</v>
      </c>
      <c r="N429" s="226"/>
      <c r="O429" s="226"/>
      <c r="P429" s="226"/>
      <c r="Q429" s="226"/>
      <c r="R429" s="226"/>
      <c r="S429" s="226"/>
      <c r="T429" s="226"/>
      <c r="U429" s="226"/>
      <c r="V429" s="226"/>
      <c r="W429" s="226"/>
      <c r="X429" s="226"/>
      <c r="Y429" s="226"/>
      <c r="Z429" s="226"/>
      <c r="AA429" s="226"/>
      <c r="AB429" s="226"/>
      <c r="AC429" s="226"/>
      <c r="AD429" s="226"/>
      <c r="AE429" s="226"/>
      <c r="AF429" s="226"/>
      <c r="AG429" s="226"/>
      <c r="AH429" s="226"/>
      <c r="AI429" s="226"/>
      <c r="AJ429" s="226"/>
      <c r="AK429" s="226"/>
      <c r="AL429" s="226"/>
      <c r="AM429" s="226"/>
      <c r="AN429" s="226"/>
      <c r="AO429" s="226"/>
      <c r="AP429" s="226"/>
      <c r="AQ429" s="226"/>
      <c r="AR429" s="226"/>
      <c r="AS429" s="226"/>
      <c r="AT429" s="226"/>
      <c r="AU429" s="226"/>
      <c r="AV429" s="226"/>
      <c r="AW429" s="226"/>
      <c r="AX429" s="226"/>
      <c r="AY429" s="226"/>
      <c r="AZ429" s="226"/>
      <c r="BA429" s="226"/>
      <c r="BB429" s="226"/>
      <c r="BC429" s="226"/>
      <c r="BD429" s="226"/>
      <c r="BE429" s="226"/>
      <c r="BF429" s="226"/>
      <c r="BG429" s="226"/>
      <c r="BH429" s="226"/>
      <c r="BI429" s="226"/>
      <c r="BJ429" s="226"/>
      <c r="BK429" s="226"/>
      <c r="BL429" s="226"/>
      <c r="BM429" s="226"/>
      <c r="BN429" s="226"/>
      <c r="BO429" s="226"/>
      <c r="BP429" s="226"/>
      <c r="BQ429" s="226"/>
      <c r="BR429" s="226"/>
      <c r="BS429" s="226"/>
      <c r="BT429" s="226"/>
      <c r="BU429" s="226"/>
      <c r="BV429" s="226"/>
      <c r="BW429" s="226"/>
      <c r="BX429" s="226"/>
      <c r="BY429" s="226"/>
      <c r="BZ429" s="226"/>
      <c r="CA429" s="226"/>
      <c r="CB429" s="226"/>
      <c r="CC429" s="235"/>
    </row>
    <row r="430" spans="1:81" s="233" customFormat="1">
      <c r="A430" s="538"/>
      <c r="B430" s="530"/>
      <c r="C430" s="291">
        <v>2018</v>
      </c>
      <c r="D430" s="249">
        <f t="shared" ref="D430:D432" si="190">E430+F430+G430+H430+I430</f>
        <v>3.7900000000000003E-2</v>
      </c>
      <c r="E430" s="256">
        <v>3.7900000000000003E-2</v>
      </c>
      <c r="F430" s="256">
        <v>0</v>
      </c>
      <c r="G430" s="256">
        <v>0</v>
      </c>
      <c r="H430" s="256">
        <v>0</v>
      </c>
      <c r="I430" s="256">
        <v>0</v>
      </c>
      <c r="J430" s="240"/>
      <c r="L430" s="241"/>
      <c r="M430" s="242"/>
      <c r="N430" s="226"/>
      <c r="O430" s="226"/>
      <c r="P430" s="226"/>
      <c r="Q430" s="226"/>
      <c r="R430" s="226"/>
      <c r="S430" s="226"/>
      <c r="T430" s="226"/>
      <c r="U430" s="226"/>
      <c r="V430" s="226"/>
      <c r="W430" s="226"/>
      <c r="X430" s="226"/>
      <c r="Y430" s="226"/>
      <c r="Z430" s="226"/>
      <c r="AA430" s="226"/>
      <c r="AB430" s="226"/>
      <c r="AC430" s="226"/>
      <c r="AD430" s="226"/>
      <c r="AE430" s="226"/>
      <c r="AF430" s="226"/>
      <c r="AG430" s="226"/>
      <c r="AH430" s="226"/>
      <c r="AI430" s="226"/>
      <c r="AJ430" s="226"/>
      <c r="AK430" s="226"/>
      <c r="AL430" s="226"/>
      <c r="AM430" s="226"/>
      <c r="AN430" s="226"/>
      <c r="AO430" s="226"/>
      <c r="AP430" s="226"/>
      <c r="AQ430" s="226"/>
      <c r="AR430" s="226"/>
      <c r="AS430" s="226"/>
      <c r="AT430" s="226"/>
      <c r="AU430" s="226"/>
      <c r="AV430" s="226"/>
      <c r="AW430" s="226"/>
      <c r="AX430" s="226"/>
      <c r="AY430" s="226"/>
      <c r="AZ430" s="226"/>
      <c r="BA430" s="226"/>
      <c r="BB430" s="226"/>
      <c r="BC430" s="226"/>
      <c r="BD430" s="226"/>
      <c r="BE430" s="226"/>
      <c r="BF430" s="226"/>
      <c r="BG430" s="226"/>
      <c r="BH430" s="226"/>
      <c r="BI430" s="226"/>
      <c r="BJ430" s="226"/>
      <c r="BK430" s="226"/>
      <c r="BL430" s="226"/>
      <c r="BM430" s="226"/>
      <c r="BN430" s="226"/>
      <c r="BO430" s="226"/>
      <c r="BP430" s="226"/>
      <c r="BQ430" s="226"/>
      <c r="BR430" s="226"/>
      <c r="BS430" s="226"/>
      <c r="BT430" s="226"/>
      <c r="BU430" s="226"/>
      <c r="BV430" s="226"/>
      <c r="BW430" s="226"/>
      <c r="BX430" s="226"/>
      <c r="BY430" s="226"/>
      <c r="BZ430" s="226"/>
      <c r="CA430" s="226"/>
      <c r="CB430" s="226"/>
      <c r="CC430" s="235"/>
    </row>
    <row r="431" spans="1:81" s="233" customFormat="1">
      <c r="A431" s="538"/>
      <c r="B431" s="530"/>
      <c r="C431" s="291">
        <v>2019</v>
      </c>
      <c r="D431" s="249">
        <f t="shared" si="190"/>
        <v>3.7900000000000003E-2</v>
      </c>
      <c r="E431" s="256">
        <v>3.7900000000000003E-2</v>
      </c>
      <c r="F431" s="256">
        <v>0</v>
      </c>
      <c r="G431" s="256">
        <v>0</v>
      </c>
      <c r="H431" s="256">
        <v>0</v>
      </c>
      <c r="I431" s="256">
        <v>0</v>
      </c>
      <c r="J431" s="240"/>
      <c r="L431" s="241"/>
      <c r="M431" s="242"/>
      <c r="N431" s="226"/>
      <c r="O431" s="226"/>
      <c r="P431" s="226"/>
      <c r="Q431" s="226"/>
      <c r="R431" s="226"/>
      <c r="S431" s="226"/>
      <c r="T431" s="226"/>
      <c r="U431" s="226"/>
      <c r="V431" s="226"/>
      <c r="W431" s="226"/>
      <c r="X431" s="226"/>
      <c r="Y431" s="226"/>
      <c r="Z431" s="226"/>
      <c r="AA431" s="226"/>
      <c r="AB431" s="226"/>
      <c r="AC431" s="226"/>
      <c r="AD431" s="226"/>
      <c r="AE431" s="226"/>
      <c r="AF431" s="226"/>
      <c r="AG431" s="226"/>
      <c r="AH431" s="226"/>
      <c r="AI431" s="226"/>
      <c r="AJ431" s="226"/>
      <c r="AK431" s="226"/>
      <c r="AL431" s="226"/>
      <c r="AM431" s="226"/>
      <c r="AN431" s="226"/>
      <c r="AO431" s="226"/>
      <c r="AP431" s="226"/>
      <c r="AQ431" s="226"/>
      <c r="AR431" s="226"/>
      <c r="AS431" s="226"/>
      <c r="AT431" s="226"/>
      <c r="AU431" s="226"/>
      <c r="AV431" s="226"/>
      <c r="AW431" s="226"/>
      <c r="AX431" s="226"/>
      <c r="AY431" s="226"/>
      <c r="AZ431" s="226"/>
      <c r="BA431" s="226"/>
      <c r="BB431" s="226"/>
      <c r="BC431" s="226"/>
      <c r="BD431" s="226"/>
      <c r="BE431" s="226"/>
      <c r="BF431" s="226"/>
      <c r="BG431" s="226"/>
      <c r="BH431" s="226"/>
      <c r="BI431" s="226"/>
      <c r="BJ431" s="226"/>
      <c r="BK431" s="226"/>
      <c r="BL431" s="226"/>
      <c r="BM431" s="226"/>
      <c r="BN431" s="226"/>
      <c r="BO431" s="226"/>
      <c r="BP431" s="226"/>
      <c r="BQ431" s="226"/>
      <c r="BR431" s="226"/>
      <c r="BS431" s="226"/>
      <c r="BT431" s="226"/>
      <c r="BU431" s="226"/>
      <c r="BV431" s="226"/>
      <c r="BW431" s="226"/>
      <c r="BX431" s="226"/>
      <c r="BY431" s="226"/>
      <c r="BZ431" s="226"/>
      <c r="CA431" s="226"/>
      <c r="CB431" s="226"/>
      <c r="CC431" s="235"/>
    </row>
    <row r="432" spans="1:81" s="233" customFormat="1">
      <c r="A432" s="539"/>
      <c r="B432" s="531"/>
      <c r="C432" s="291">
        <v>2020</v>
      </c>
      <c r="D432" s="249">
        <f t="shared" si="190"/>
        <v>3.7900000000000003E-2</v>
      </c>
      <c r="E432" s="256">
        <v>3.7900000000000003E-2</v>
      </c>
      <c r="F432" s="256">
        <v>0</v>
      </c>
      <c r="G432" s="256">
        <v>0</v>
      </c>
      <c r="H432" s="256">
        <v>0</v>
      </c>
      <c r="I432" s="256">
        <v>0</v>
      </c>
      <c r="J432" s="240"/>
      <c r="L432" s="241"/>
      <c r="M432" s="242"/>
      <c r="N432" s="226"/>
      <c r="O432" s="226"/>
      <c r="P432" s="226"/>
      <c r="Q432" s="226"/>
      <c r="R432" s="226"/>
      <c r="S432" s="226"/>
      <c r="T432" s="226"/>
      <c r="U432" s="226"/>
      <c r="V432" s="226"/>
      <c r="W432" s="226"/>
      <c r="X432" s="226"/>
      <c r="Y432" s="226"/>
      <c r="Z432" s="226"/>
      <c r="AA432" s="226"/>
      <c r="AB432" s="226"/>
      <c r="AC432" s="226"/>
      <c r="AD432" s="226"/>
      <c r="AE432" s="226"/>
      <c r="AF432" s="226"/>
      <c r="AG432" s="226"/>
      <c r="AH432" s="226"/>
      <c r="AI432" s="226"/>
      <c r="AJ432" s="226"/>
      <c r="AK432" s="226"/>
      <c r="AL432" s="226"/>
      <c r="AM432" s="226"/>
      <c r="AN432" s="226"/>
      <c r="AO432" s="226"/>
      <c r="AP432" s="226"/>
      <c r="AQ432" s="226"/>
      <c r="AR432" s="226"/>
      <c r="AS432" s="226"/>
      <c r="AT432" s="226"/>
      <c r="AU432" s="226"/>
      <c r="AV432" s="226"/>
      <c r="AW432" s="226"/>
      <c r="AX432" s="226"/>
      <c r="AY432" s="226"/>
      <c r="AZ432" s="226"/>
      <c r="BA432" s="226"/>
      <c r="BB432" s="226"/>
      <c r="BC432" s="226"/>
      <c r="BD432" s="226"/>
      <c r="BE432" s="226"/>
      <c r="BF432" s="226"/>
      <c r="BG432" s="226"/>
      <c r="BH432" s="226"/>
      <c r="BI432" s="226"/>
      <c r="BJ432" s="226"/>
      <c r="BK432" s="226"/>
      <c r="BL432" s="226"/>
      <c r="BM432" s="226"/>
      <c r="BN432" s="226"/>
      <c r="BO432" s="226"/>
      <c r="BP432" s="226"/>
      <c r="BQ432" s="226"/>
      <c r="BR432" s="226"/>
      <c r="BS432" s="226"/>
      <c r="BT432" s="226"/>
      <c r="BU432" s="226"/>
      <c r="BV432" s="226"/>
      <c r="BW432" s="226"/>
      <c r="BX432" s="226"/>
      <c r="BY432" s="226"/>
      <c r="BZ432" s="226"/>
      <c r="CA432" s="226"/>
      <c r="CB432" s="226"/>
      <c r="CC432" s="235"/>
    </row>
    <row r="433" spans="1:81" s="233" customFormat="1">
      <c r="A433" s="536" t="s">
        <v>403</v>
      </c>
      <c r="B433" s="528" t="s">
        <v>897</v>
      </c>
      <c r="C433" s="238" t="s">
        <v>19</v>
      </c>
      <c r="D433" s="249">
        <f>D434+D435+D436+D437+D438</f>
        <v>0.48450000000000004</v>
      </c>
      <c r="E433" s="249">
        <f t="shared" ref="E433:I433" si="191">E434+E435+E436+E437+E438</f>
        <v>0.48450000000000004</v>
      </c>
      <c r="F433" s="249">
        <f t="shared" si="191"/>
        <v>0</v>
      </c>
      <c r="G433" s="249">
        <f t="shared" si="191"/>
        <v>0</v>
      </c>
      <c r="H433" s="249">
        <f t="shared" si="191"/>
        <v>0</v>
      </c>
      <c r="I433" s="249">
        <f t="shared" si="191"/>
        <v>0</v>
      </c>
      <c r="J433" s="240"/>
      <c r="L433" s="241"/>
      <c r="M433" s="242">
        <f t="shared" si="174"/>
        <v>0.48450000000000004</v>
      </c>
      <c r="N433" s="226"/>
      <c r="O433" s="226"/>
      <c r="P433" s="226"/>
      <c r="Q433" s="226"/>
      <c r="R433" s="226"/>
      <c r="S433" s="226"/>
      <c r="T433" s="226"/>
      <c r="U433" s="226"/>
      <c r="V433" s="226"/>
      <c r="W433" s="226"/>
      <c r="X433" s="226"/>
      <c r="Y433" s="226"/>
      <c r="Z433" s="226"/>
      <c r="AA433" s="226"/>
      <c r="AB433" s="226"/>
      <c r="AC433" s="226"/>
      <c r="AD433" s="226"/>
      <c r="AE433" s="226"/>
      <c r="AF433" s="226"/>
      <c r="AG433" s="226"/>
      <c r="AH433" s="226"/>
      <c r="AI433" s="226"/>
      <c r="AJ433" s="226"/>
      <c r="AK433" s="226"/>
      <c r="AL433" s="226"/>
      <c r="AM433" s="226"/>
      <c r="AN433" s="226"/>
      <c r="AO433" s="226"/>
      <c r="AP433" s="226"/>
      <c r="AQ433" s="226"/>
      <c r="AR433" s="226"/>
      <c r="AS433" s="226"/>
      <c r="AT433" s="226"/>
      <c r="AU433" s="226"/>
      <c r="AV433" s="226"/>
      <c r="AW433" s="226"/>
      <c r="AX433" s="226"/>
      <c r="AY433" s="226"/>
      <c r="AZ433" s="226"/>
      <c r="BA433" s="226"/>
      <c r="BB433" s="226"/>
      <c r="BC433" s="226"/>
      <c r="BD433" s="226"/>
      <c r="BE433" s="226"/>
      <c r="BF433" s="226"/>
      <c r="BG433" s="226"/>
      <c r="BH433" s="226"/>
      <c r="BI433" s="226"/>
      <c r="BJ433" s="226"/>
      <c r="BK433" s="226"/>
      <c r="BL433" s="226"/>
      <c r="BM433" s="226"/>
      <c r="BN433" s="226"/>
      <c r="BO433" s="226"/>
      <c r="BP433" s="226"/>
      <c r="BQ433" s="226"/>
      <c r="BR433" s="226"/>
      <c r="BS433" s="226"/>
      <c r="BT433" s="226"/>
      <c r="BU433" s="226"/>
      <c r="BV433" s="226"/>
      <c r="BW433" s="226"/>
      <c r="BX433" s="226"/>
      <c r="BY433" s="226"/>
      <c r="BZ433" s="226"/>
      <c r="CA433" s="226"/>
      <c r="CB433" s="226"/>
      <c r="CC433" s="235"/>
    </row>
    <row r="434" spans="1:81" s="233" customFormat="1">
      <c r="A434" s="537"/>
      <c r="B434" s="529"/>
      <c r="C434" s="236">
        <v>2016</v>
      </c>
      <c r="D434" s="247">
        <f>E434+F434+G434+H434+I434</f>
        <v>8.8599999999999998E-2</v>
      </c>
      <c r="E434" s="256">
        <v>8.8599999999999998E-2</v>
      </c>
      <c r="F434" s="256">
        <v>0</v>
      </c>
      <c r="G434" s="256">
        <v>0</v>
      </c>
      <c r="H434" s="256">
        <v>0</v>
      </c>
      <c r="I434" s="256">
        <v>0</v>
      </c>
      <c r="J434" s="240"/>
      <c r="L434" s="241"/>
      <c r="M434" s="242">
        <f t="shared" si="174"/>
        <v>8.8599999999999998E-2</v>
      </c>
      <c r="N434" s="226"/>
      <c r="O434" s="226"/>
      <c r="P434" s="226"/>
      <c r="Q434" s="226"/>
      <c r="R434" s="226"/>
      <c r="S434" s="226"/>
      <c r="T434" s="226"/>
      <c r="U434" s="226"/>
      <c r="V434" s="226"/>
      <c r="W434" s="226"/>
      <c r="X434" s="226"/>
      <c r="Y434" s="226"/>
      <c r="Z434" s="226"/>
      <c r="AA434" s="226"/>
      <c r="AB434" s="226"/>
      <c r="AC434" s="226"/>
      <c r="AD434" s="226"/>
      <c r="AE434" s="226"/>
      <c r="AF434" s="226"/>
      <c r="AG434" s="226"/>
      <c r="AH434" s="226"/>
      <c r="AI434" s="226"/>
      <c r="AJ434" s="226"/>
      <c r="AK434" s="226"/>
      <c r="AL434" s="226"/>
      <c r="AM434" s="226"/>
      <c r="AN434" s="226"/>
      <c r="AO434" s="226"/>
      <c r="AP434" s="226"/>
      <c r="AQ434" s="226"/>
      <c r="AR434" s="226"/>
      <c r="AS434" s="226"/>
      <c r="AT434" s="226"/>
      <c r="AU434" s="226"/>
      <c r="AV434" s="226"/>
      <c r="AW434" s="226"/>
      <c r="AX434" s="226"/>
      <c r="AY434" s="226"/>
      <c r="AZ434" s="226"/>
      <c r="BA434" s="226"/>
      <c r="BB434" s="226"/>
      <c r="BC434" s="226"/>
      <c r="BD434" s="226"/>
      <c r="BE434" s="226"/>
      <c r="BF434" s="226"/>
      <c r="BG434" s="226"/>
      <c r="BH434" s="226"/>
      <c r="BI434" s="226"/>
      <c r="BJ434" s="226"/>
      <c r="BK434" s="226"/>
      <c r="BL434" s="226"/>
      <c r="BM434" s="226"/>
      <c r="BN434" s="226"/>
      <c r="BO434" s="226"/>
      <c r="BP434" s="226"/>
      <c r="BQ434" s="226"/>
      <c r="BR434" s="226"/>
      <c r="BS434" s="226"/>
      <c r="BT434" s="226"/>
      <c r="BU434" s="226"/>
      <c r="BV434" s="226"/>
      <c r="BW434" s="226"/>
      <c r="BX434" s="226"/>
      <c r="BY434" s="226"/>
      <c r="BZ434" s="226"/>
      <c r="CA434" s="226"/>
      <c r="CB434" s="226"/>
      <c r="CC434" s="235"/>
    </row>
    <row r="435" spans="1:81" s="233" customFormat="1">
      <c r="A435" s="537"/>
      <c r="B435" s="529"/>
      <c r="C435" s="236">
        <v>2017</v>
      </c>
      <c r="D435" s="247">
        <f>E435+F435+G435+H435+I435</f>
        <v>9.35E-2</v>
      </c>
      <c r="E435" s="256">
        <v>9.35E-2</v>
      </c>
      <c r="F435" s="256">
        <v>0</v>
      </c>
      <c r="G435" s="256">
        <v>0</v>
      </c>
      <c r="H435" s="256">
        <v>0</v>
      </c>
      <c r="I435" s="256">
        <v>0</v>
      </c>
      <c r="J435" s="240"/>
      <c r="L435" s="241"/>
      <c r="M435" s="242">
        <f t="shared" si="174"/>
        <v>9.35E-2</v>
      </c>
      <c r="N435" s="226"/>
      <c r="O435" s="226"/>
      <c r="P435" s="226"/>
      <c r="Q435" s="226"/>
      <c r="R435" s="226"/>
      <c r="S435" s="226"/>
      <c r="T435" s="226"/>
      <c r="U435" s="226"/>
      <c r="V435" s="226"/>
      <c r="W435" s="226"/>
      <c r="X435" s="226"/>
      <c r="Y435" s="226"/>
      <c r="Z435" s="226"/>
      <c r="AA435" s="226"/>
      <c r="AB435" s="226"/>
      <c r="AC435" s="226"/>
      <c r="AD435" s="226"/>
      <c r="AE435" s="226"/>
      <c r="AF435" s="226"/>
      <c r="AG435" s="226"/>
      <c r="AH435" s="226"/>
      <c r="AI435" s="226"/>
      <c r="AJ435" s="226"/>
      <c r="AK435" s="226"/>
      <c r="AL435" s="226"/>
      <c r="AM435" s="226"/>
      <c r="AN435" s="226"/>
      <c r="AO435" s="226"/>
      <c r="AP435" s="226"/>
      <c r="AQ435" s="226"/>
      <c r="AR435" s="226"/>
      <c r="AS435" s="226"/>
      <c r="AT435" s="226"/>
      <c r="AU435" s="226"/>
      <c r="AV435" s="226"/>
      <c r="AW435" s="226"/>
      <c r="AX435" s="226"/>
      <c r="AY435" s="226"/>
      <c r="AZ435" s="226"/>
      <c r="BA435" s="226"/>
      <c r="BB435" s="226"/>
      <c r="BC435" s="226"/>
      <c r="BD435" s="226"/>
      <c r="BE435" s="226"/>
      <c r="BF435" s="226"/>
      <c r="BG435" s="226"/>
      <c r="BH435" s="226"/>
      <c r="BI435" s="226"/>
      <c r="BJ435" s="226"/>
      <c r="BK435" s="226"/>
      <c r="BL435" s="226"/>
      <c r="BM435" s="226"/>
      <c r="BN435" s="226"/>
      <c r="BO435" s="226"/>
      <c r="BP435" s="226"/>
      <c r="BQ435" s="226"/>
      <c r="BR435" s="226"/>
      <c r="BS435" s="226"/>
      <c r="BT435" s="226"/>
      <c r="BU435" s="226"/>
      <c r="BV435" s="226"/>
      <c r="BW435" s="226"/>
      <c r="BX435" s="226"/>
      <c r="BY435" s="226"/>
      <c r="BZ435" s="226"/>
      <c r="CA435" s="226"/>
      <c r="CB435" s="226"/>
      <c r="CC435" s="235"/>
    </row>
    <row r="436" spans="1:81" s="233" customFormat="1">
      <c r="A436" s="538"/>
      <c r="B436" s="530"/>
      <c r="C436" s="291">
        <v>2018</v>
      </c>
      <c r="D436" s="247">
        <f t="shared" ref="D436:D438" si="192">E436+F436+G436+H436+I436</f>
        <v>9.8000000000000004E-2</v>
      </c>
      <c r="E436" s="256">
        <v>9.8000000000000004E-2</v>
      </c>
      <c r="F436" s="256">
        <v>0</v>
      </c>
      <c r="G436" s="256">
        <v>0</v>
      </c>
      <c r="H436" s="256">
        <v>0</v>
      </c>
      <c r="I436" s="256">
        <v>0</v>
      </c>
      <c r="J436" s="240"/>
      <c r="L436" s="241"/>
      <c r="M436" s="242"/>
      <c r="N436" s="226"/>
      <c r="O436" s="226"/>
      <c r="P436" s="226"/>
      <c r="Q436" s="226"/>
      <c r="R436" s="226"/>
      <c r="S436" s="226"/>
      <c r="T436" s="226"/>
      <c r="U436" s="226"/>
      <c r="V436" s="226"/>
      <c r="W436" s="226"/>
      <c r="X436" s="226"/>
      <c r="Y436" s="226"/>
      <c r="Z436" s="226"/>
      <c r="AA436" s="226"/>
      <c r="AB436" s="226"/>
      <c r="AC436" s="226"/>
      <c r="AD436" s="226"/>
      <c r="AE436" s="226"/>
      <c r="AF436" s="226"/>
      <c r="AG436" s="226"/>
      <c r="AH436" s="226"/>
      <c r="AI436" s="226"/>
      <c r="AJ436" s="226"/>
      <c r="AK436" s="226"/>
      <c r="AL436" s="226"/>
      <c r="AM436" s="226"/>
      <c r="AN436" s="226"/>
      <c r="AO436" s="226"/>
      <c r="AP436" s="226"/>
      <c r="AQ436" s="226"/>
      <c r="AR436" s="226"/>
      <c r="AS436" s="226"/>
      <c r="AT436" s="226"/>
      <c r="AU436" s="226"/>
      <c r="AV436" s="226"/>
      <c r="AW436" s="226"/>
      <c r="AX436" s="226"/>
      <c r="AY436" s="226"/>
      <c r="AZ436" s="226"/>
      <c r="BA436" s="226"/>
      <c r="BB436" s="226"/>
      <c r="BC436" s="226"/>
      <c r="BD436" s="226"/>
      <c r="BE436" s="226"/>
      <c r="BF436" s="226"/>
      <c r="BG436" s="226"/>
      <c r="BH436" s="226"/>
      <c r="BI436" s="226"/>
      <c r="BJ436" s="226"/>
      <c r="BK436" s="226"/>
      <c r="BL436" s="226"/>
      <c r="BM436" s="226"/>
      <c r="BN436" s="226"/>
      <c r="BO436" s="226"/>
      <c r="BP436" s="226"/>
      <c r="BQ436" s="226"/>
      <c r="BR436" s="226"/>
      <c r="BS436" s="226"/>
      <c r="BT436" s="226"/>
      <c r="BU436" s="226"/>
      <c r="BV436" s="226"/>
      <c r="BW436" s="226"/>
      <c r="BX436" s="226"/>
      <c r="BY436" s="226"/>
      <c r="BZ436" s="226"/>
      <c r="CA436" s="226"/>
      <c r="CB436" s="226"/>
      <c r="CC436" s="235"/>
    </row>
    <row r="437" spans="1:81" s="233" customFormat="1">
      <c r="A437" s="538"/>
      <c r="B437" s="530"/>
      <c r="C437" s="291">
        <v>2019</v>
      </c>
      <c r="D437" s="247">
        <f t="shared" si="192"/>
        <v>0.1022</v>
      </c>
      <c r="E437" s="256">
        <v>0.1022</v>
      </c>
      <c r="F437" s="256">
        <v>0</v>
      </c>
      <c r="G437" s="256">
        <v>0</v>
      </c>
      <c r="H437" s="256">
        <v>0</v>
      </c>
      <c r="I437" s="256">
        <v>0</v>
      </c>
      <c r="J437" s="240"/>
      <c r="L437" s="241"/>
      <c r="M437" s="242"/>
      <c r="N437" s="226"/>
      <c r="O437" s="226"/>
      <c r="P437" s="226"/>
      <c r="Q437" s="226"/>
      <c r="R437" s="226"/>
      <c r="S437" s="226"/>
      <c r="T437" s="226"/>
      <c r="U437" s="226"/>
      <c r="V437" s="226"/>
      <c r="W437" s="226"/>
      <c r="X437" s="226"/>
      <c r="Y437" s="226"/>
      <c r="Z437" s="226"/>
      <c r="AA437" s="226"/>
      <c r="AB437" s="226"/>
      <c r="AC437" s="226"/>
      <c r="AD437" s="226"/>
      <c r="AE437" s="226"/>
      <c r="AF437" s="226"/>
      <c r="AG437" s="226"/>
      <c r="AH437" s="226"/>
      <c r="AI437" s="226"/>
      <c r="AJ437" s="226"/>
      <c r="AK437" s="226"/>
      <c r="AL437" s="226"/>
      <c r="AM437" s="226"/>
      <c r="AN437" s="226"/>
      <c r="AO437" s="226"/>
      <c r="AP437" s="226"/>
      <c r="AQ437" s="226"/>
      <c r="AR437" s="226"/>
      <c r="AS437" s="226"/>
      <c r="AT437" s="226"/>
      <c r="AU437" s="226"/>
      <c r="AV437" s="226"/>
      <c r="AW437" s="226"/>
      <c r="AX437" s="226"/>
      <c r="AY437" s="226"/>
      <c r="AZ437" s="226"/>
      <c r="BA437" s="226"/>
      <c r="BB437" s="226"/>
      <c r="BC437" s="226"/>
      <c r="BD437" s="226"/>
      <c r="BE437" s="226"/>
      <c r="BF437" s="226"/>
      <c r="BG437" s="226"/>
      <c r="BH437" s="226"/>
      <c r="BI437" s="226"/>
      <c r="BJ437" s="226"/>
      <c r="BK437" s="226"/>
      <c r="BL437" s="226"/>
      <c r="BM437" s="226"/>
      <c r="BN437" s="226"/>
      <c r="BO437" s="226"/>
      <c r="BP437" s="226"/>
      <c r="BQ437" s="226"/>
      <c r="BR437" s="226"/>
      <c r="BS437" s="226"/>
      <c r="BT437" s="226"/>
      <c r="BU437" s="226"/>
      <c r="BV437" s="226"/>
      <c r="BW437" s="226"/>
      <c r="BX437" s="226"/>
      <c r="BY437" s="226"/>
      <c r="BZ437" s="226"/>
      <c r="CA437" s="226"/>
      <c r="CB437" s="226"/>
      <c r="CC437" s="235"/>
    </row>
    <row r="438" spans="1:81" s="233" customFormat="1">
      <c r="A438" s="539"/>
      <c r="B438" s="531"/>
      <c r="C438" s="291">
        <v>2020</v>
      </c>
      <c r="D438" s="247">
        <f t="shared" si="192"/>
        <v>0.1022</v>
      </c>
      <c r="E438" s="256">
        <v>0.1022</v>
      </c>
      <c r="F438" s="256">
        <v>0</v>
      </c>
      <c r="G438" s="256">
        <v>0</v>
      </c>
      <c r="H438" s="256">
        <v>0</v>
      </c>
      <c r="I438" s="256">
        <v>0</v>
      </c>
      <c r="J438" s="240"/>
      <c r="L438" s="241"/>
      <c r="M438" s="242"/>
      <c r="N438" s="226"/>
      <c r="O438" s="226"/>
      <c r="P438" s="226"/>
      <c r="Q438" s="226"/>
      <c r="R438" s="226"/>
      <c r="S438" s="226"/>
      <c r="T438" s="226"/>
      <c r="U438" s="226"/>
      <c r="V438" s="226"/>
      <c r="W438" s="226"/>
      <c r="X438" s="226"/>
      <c r="Y438" s="226"/>
      <c r="Z438" s="226"/>
      <c r="AA438" s="226"/>
      <c r="AB438" s="226"/>
      <c r="AC438" s="226"/>
      <c r="AD438" s="226"/>
      <c r="AE438" s="226"/>
      <c r="AF438" s="226"/>
      <c r="AG438" s="226"/>
      <c r="AH438" s="226"/>
      <c r="AI438" s="226"/>
      <c r="AJ438" s="226"/>
      <c r="AK438" s="226"/>
      <c r="AL438" s="226"/>
      <c r="AM438" s="226"/>
      <c r="AN438" s="226"/>
      <c r="AO438" s="226"/>
      <c r="AP438" s="226"/>
      <c r="AQ438" s="226"/>
      <c r="AR438" s="226"/>
      <c r="AS438" s="226"/>
      <c r="AT438" s="226"/>
      <c r="AU438" s="226"/>
      <c r="AV438" s="226"/>
      <c r="AW438" s="226"/>
      <c r="AX438" s="226"/>
      <c r="AY438" s="226"/>
      <c r="AZ438" s="226"/>
      <c r="BA438" s="226"/>
      <c r="BB438" s="226"/>
      <c r="BC438" s="226"/>
      <c r="BD438" s="226"/>
      <c r="BE438" s="226"/>
      <c r="BF438" s="226"/>
      <c r="BG438" s="226"/>
      <c r="BH438" s="226"/>
      <c r="BI438" s="226"/>
      <c r="BJ438" s="226"/>
      <c r="BK438" s="226"/>
      <c r="BL438" s="226"/>
      <c r="BM438" s="226"/>
      <c r="BN438" s="226"/>
      <c r="BO438" s="226"/>
      <c r="BP438" s="226"/>
      <c r="BQ438" s="226"/>
      <c r="BR438" s="226"/>
      <c r="BS438" s="226"/>
      <c r="BT438" s="226"/>
      <c r="BU438" s="226"/>
      <c r="BV438" s="226"/>
      <c r="BW438" s="226"/>
      <c r="BX438" s="226"/>
      <c r="BY438" s="226"/>
      <c r="BZ438" s="226"/>
      <c r="CA438" s="226"/>
      <c r="CB438" s="226"/>
      <c r="CC438" s="235"/>
    </row>
    <row r="439" spans="1:81" s="233" customFormat="1">
      <c r="A439" s="536" t="s">
        <v>405</v>
      </c>
      <c r="B439" s="660" t="s">
        <v>59</v>
      </c>
      <c r="C439" s="238" t="s">
        <v>19</v>
      </c>
      <c r="D439" s="248">
        <f>D440+D441+D442+D443+D444</f>
        <v>78.196280000000002</v>
      </c>
      <c r="E439" s="248">
        <f t="shared" ref="E439:I439" si="193">E440+E441+E442+E443+E444</f>
        <v>13.260000000000002</v>
      </c>
      <c r="F439" s="248">
        <f t="shared" si="193"/>
        <v>3.9483600000000001</v>
      </c>
      <c r="G439" s="248">
        <f t="shared" si="193"/>
        <v>3.1777199999999999</v>
      </c>
      <c r="H439" s="248">
        <f t="shared" si="193"/>
        <v>52.3322</v>
      </c>
      <c r="I439" s="248">
        <f t="shared" si="193"/>
        <v>5.4779999999999998</v>
      </c>
      <c r="J439" s="240">
        <f>SUM(E439:I439)</f>
        <v>78.196280000000002</v>
      </c>
      <c r="L439" s="241">
        <f t="shared" si="173"/>
        <v>78.196280000000002</v>
      </c>
      <c r="M439" s="242">
        <f t="shared" si="174"/>
        <v>78.196280000000002</v>
      </c>
      <c r="N439" s="226"/>
      <c r="O439" s="226"/>
      <c r="P439" s="226"/>
      <c r="Q439" s="226"/>
      <c r="R439" s="226"/>
      <c r="S439" s="226"/>
      <c r="T439" s="226"/>
      <c r="U439" s="226"/>
      <c r="V439" s="226"/>
      <c r="W439" s="226"/>
      <c r="X439" s="226"/>
      <c r="Y439" s="226"/>
      <c r="Z439" s="226"/>
      <c r="AA439" s="226"/>
      <c r="AB439" s="226"/>
      <c r="AC439" s="226"/>
      <c r="AD439" s="226"/>
      <c r="AE439" s="226"/>
      <c r="AF439" s="226"/>
      <c r="AG439" s="226"/>
      <c r="AH439" s="226"/>
      <c r="AI439" s="226"/>
      <c r="AJ439" s="226"/>
      <c r="AK439" s="226"/>
      <c r="AL439" s="226"/>
      <c r="AM439" s="226"/>
      <c r="AN439" s="226"/>
      <c r="AO439" s="226"/>
      <c r="AP439" s="226"/>
      <c r="AQ439" s="226"/>
      <c r="AR439" s="226"/>
      <c r="AS439" s="226"/>
      <c r="AT439" s="226"/>
      <c r="AU439" s="226"/>
      <c r="AV439" s="226"/>
      <c r="AW439" s="226"/>
      <c r="AX439" s="226"/>
      <c r="AY439" s="226"/>
      <c r="AZ439" s="226"/>
      <c r="BA439" s="226"/>
      <c r="BB439" s="226"/>
      <c r="BC439" s="226"/>
      <c r="BD439" s="226"/>
      <c r="BE439" s="226"/>
      <c r="BF439" s="226"/>
      <c r="BG439" s="226"/>
      <c r="BH439" s="226"/>
      <c r="BI439" s="226"/>
      <c r="BJ439" s="226"/>
      <c r="BK439" s="226"/>
      <c r="BL439" s="226"/>
      <c r="BM439" s="226"/>
      <c r="BN439" s="226"/>
      <c r="BO439" s="226"/>
      <c r="BP439" s="226"/>
      <c r="BQ439" s="226"/>
      <c r="BR439" s="226"/>
      <c r="BS439" s="226"/>
      <c r="BT439" s="226"/>
      <c r="BU439" s="226"/>
      <c r="BV439" s="226"/>
      <c r="BW439" s="226"/>
      <c r="BX439" s="226"/>
      <c r="BY439" s="226"/>
      <c r="BZ439" s="226"/>
      <c r="CA439" s="226"/>
      <c r="CB439" s="226"/>
      <c r="CC439" s="235"/>
    </row>
    <row r="440" spans="1:81" s="233" customFormat="1">
      <c r="A440" s="537"/>
      <c r="B440" s="661"/>
      <c r="C440" s="238">
        <v>2016</v>
      </c>
      <c r="D440" s="239">
        <f t="shared" ref="D440:L440" si="194">D446+D458</f>
        <v>24.55828</v>
      </c>
      <c r="E440" s="239">
        <f t="shared" si="194"/>
        <v>2.6520000000000001</v>
      </c>
      <c r="F440" s="239">
        <f t="shared" si="194"/>
        <v>3.9483600000000001</v>
      </c>
      <c r="G440" s="239">
        <f t="shared" si="194"/>
        <v>3.1777199999999999</v>
      </c>
      <c r="H440" s="239">
        <f t="shared" si="194"/>
        <v>12.552199999999999</v>
      </c>
      <c r="I440" s="239">
        <f t="shared" si="194"/>
        <v>2.2280000000000002</v>
      </c>
      <c r="J440" s="239">
        <f t="shared" si="194"/>
        <v>24.55828</v>
      </c>
      <c r="K440" s="239">
        <f t="shared" si="194"/>
        <v>0</v>
      </c>
      <c r="L440" s="239">
        <f t="shared" si="194"/>
        <v>0</v>
      </c>
      <c r="M440" s="242">
        <f t="shared" si="174"/>
        <v>24.55828</v>
      </c>
      <c r="N440" s="226"/>
      <c r="O440" s="226"/>
      <c r="P440" s="226"/>
      <c r="Q440" s="226"/>
      <c r="R440" s="226"/>
      <c r="S440" s="226"/>
      <c r="T440" s="226"/>
      <c r="U440" s="226"/>
      <c r="V440" s="226"/>
      <c r="W440" s="226"/>
      <c r="X440" s="226"/>
      <c r="Y440" s="226"/>
      <c r="Z440" s="226"/>
      <c r="AA440" s="226"/>
      <c r="AB440" s="226"/>
      <c r="AC440" s="226"/>
      <c r="AD440" s="226"/>
      <c r="AE440" s="226"/>
      <c r="AF440" s="226"/>
      <c r="AG440" s="226"/>
      <c r="AH440" s="226"/>
      <c r="AI440" s="226"/>
      <c r="AJ440" s="226"/>
      <c r="AK440" s="226"/>
      <c r="AL440" s="226"/>
      <c r="AM440" s="226"/>
      <c r="AN440" s="226"/>
      <c r="AO440" s="226"/>
      <c r="AP440" s="226"/>
      <c r="AQ440" s="226"/>
      <c r="AR440" s="226"/>
      <c r="AS440" s="226"/>
      <c r="AT440" s="226"/>
      <c r="AU440" s="226"/>
      <c r="AV440" s="226"/>
      <c r="AW440" s="226"/>
      <c r="AX440" s="226"/>
      <c r="AY440" s="226"/>
      <c r="AZ440" s="226"/>
      <c r="BA440" s="226"/>
      <c r="BB440" s="226"/>
      <c r="BC440" s="226"/>
      <c r="BD440" s="226"/>
      <c r="BE440" s="226"/>
      <c r="BF440" s="226"/>
      <c r="BG440" s="226"/>
      <c r="BH440" s="226"/>
      <c r="BI440" s="226"/>
      <c r="BJ440" s="226"/>
      <c r="BK440" s="226"/>
      <c r="BL440" s="226"/>
      <c r="BM440" s="226"/>
      <c r="BN440" s="226"/>
      <c r="BO440" s="226"/>
      <c r="BP440" s="226"/>
      <c r="BQ440" s="226"/>
      <c r="BR440" s="226"/>
      <c r="BS440" s="226"/>
      <c r="BT440" s="226"/>
      <c r="BU440" s="226"/>
      <c r="BV440" s="226"/>
      <c r="BW440" s="226"/>
      <c r="BX440" s="226"/>
      <c r="BY440" s="226"/>
      <c r="BZ440" s="226"/>
      <c r="CA440" s="226"/>
      <c r="CB440" s="226"/>
      <c r="CC440" s="235"/>
    </row>
    <row r="441" spans="1:81" s="233" customFormat="1">
      <c r="A441" s="537"/>
      <c r="B441" s="661"/>
      <c r="C441" s="238">
        <v>2017</v>
      </c>
      <c r="D441" s="239">
        <f t="shared" ref="D441:I441" si="195">D447+D459</f>
        <v>14.395000000000001</v>
      </c>
      <c r="E441" s="239">
        <f t="shared" si="195"/>
        <v>2.6520000000000001</v>
      </c>
      <c r="F441" s="239">
        <f t="shared" si="195"/>
        <v>0</v>
      </c>
      <c r="G441" s="239">
        <f t="shared" si="195"/>
        <v>0</v>
      </c>
      <c r="H441" s="239">
        <f t="shared" si="195"/>
        <v>9.9450000000000003</v>
      </c>
      <c r="I441" s="239">
        <f t="shared" si="195"/>
        <v>1.798</v>
      </c>
      <c r="J441" s="239">
        <f t="shared" ref="J441:L441" si="196">J447</f>
        <v>12.597000000000001</v>
      </c>
      <c r="K441" s="239">
        <f t="shared" si="196"/>
        <v>0</v>
      </c>
      <c r="L441" s="239">
        <f t="shared" si="196"/>
        <v>0</v>
      </c>
      <c r="M441" s="242">
        <f t="shared" si="174"/>
        <v>14.395000000000001</v>
      </c>
      <c r="N441" s="226"/>
      <c r="O441" s="226"/>
      <c r="P441" s="226"/>
      <c r="Q441" s="226"/>
      <c r="R441" s="226"/>
      <c r="S441" s="226"/>
      <c r="T441" s="226"/>
      <c r="U441" s="226"/>
      <c r="V441" s="226"/>
      <c r="W441" s="226"/>
      <c r="X441" s="226"/>
      <c r="Y441" s="226"/>
      <c r="Z441" s="226"/>
      <c r="AA441" s="226"/>
      <c r="AB441" s="226"/>
      <c r="AC441" s="226"/>
      <c r="AD441" s="226"/>
      <c r="AE441" s="226"/>
      <c r="AF441" s="226"/>
      <c r="AG441" s="226"/>
      <c r="AH441" s="226"/>
      <c r="AI441" s="226"/>
      <c r="AJ441" s="226"/>
      <c r="AK441" s="226"/>
      <c r="AL441" s="226"/>
      <c r="AM441" s="226"/>
      <c r="AN441" s="226"/>
      <c r="AO441" s="226"/>
      <c r="AP441" s="226"/>
      <c r="AQ441" s="226"/>
      <c r="AR441" s="226"/>
      <c r="AS441" s="226"/>
      <c r="AT441" s="226"/>
      <c r="AU441" s="226"/>
      <c r="AV441" s="226"/>
      <c r="AW441" s="226"/>
      <c r="AX441" s="226"/>
      <c r="AY441" s="226"/>
      <c r="AZ441" s="226"/>
      <c r="BA441" s="226"/>
      <c r="BB441" s="226"/>
      <c r="BC441" s="226"/>
      <c r="BD441" s="226"/>
      <c r="BE441" s="226"/>
      <c r="BF441" s="226"/>
      <c r="BG441" s="226"/>
      <c r="BH441" s="226"/>
      <c r="BI441" s="226"/>
      <c r="BJ441" s="226"/>
      <c r="BK441" s="226"/>
      <c r="BL441" s="226"/>
      <c r="BM441" s="226"/>
      <c r="BN441" s="226"/>
      <c r="BO441" s="226"/>
      <c r="BP441" s="226"/>
      <c r="BQ441" s="226"/>
      <c r="BR441" s="226"/>
      <c r="BS441" s="226"/>
      <c r="BT441" s="226"/>
      <c r="BU441" s="226"/>
      <c r="BV441" s="226"/>
      <c r="BW441" s="226"/>
      <c r="BX441" s="226"/>
      <c r="BY441" s="226"/>
      <c r="BZ441" s="226"/>
      <c r="CA441" s="226"/>
      <c r="CB441" s="226"/>
      <c r="CC441" s="235"/>
    </row>
    <row r="442" spans="1:81" s="233" customFormat="1">
      <c r="A442" s="538"/>
      <c r="B442" s="550"/>
      <c r="C442" s="238">
        <v>2018</v>
      </c>
      <c r="D442" s="239">
        <f t="shared" ref="D442:I442" si="197">D448+D460</f>
        <v>13.071000000000002</v>
      </c>
      <c r="E442" s="239">
        <f t="shared" si="197"/>
        <v>2.6520000000000001</v>
      </c>
      <c r="F442" s="239">
        <f t="shared" si="197"/>
        <v>0</v>
      </c>
      <c r="G442" s="239">
        <f t="shared" si="197"/>
        <v>0</v>
      </c>
      <c r="H442" s="239">
        <f t="shared" si="197"/>
        <v>9.9450000000000003</v>
      </c>
      <c r="I442" s="239">
        <f t="shared" si="197"/>
        <v>0.47399999999999998</v>
      </c>
      <c r="J442" s="239"/>
      <c r="K442" s="239"/>
      <c r="L442" s="239"/>
      <c r="M442" s="242"/>
      <c r="N442" s="226"/>
      <c r="O442" s="226"/>
      <c r="P442" s="226"/>
      <c r="Q442" s="226"/>
      <c r="R442" s="226"/>
      <c r="S442" s="226"/>
      <c r="T442" s="226"/>
      <c r="U442" s="226"/>
      <c r="V442" s="226"/>
      <c r="W442" s="226"/>
      <c r="X442" s="226"/>
      <c r="Y442" s="226"/>
      <c r="Z442" s="226"/>
      <c r="AA442" s="226"/>
      <c r="AB442" s="226"/>
      <c r="AC442" s="226"/>
      <c r="AD442" s="226"/>
      <c r="AE442" s="226"/>
      <c r="AF442" s="226"/>
      <c r="AG442" s="226"/>
      <c r="AH442" s="226"/>
      <c r="AI442" s="226"/>
      <c r="AJ442" s="226"/>
      <c r="AK442" s="226"/>
      <c r="AL442" s="226"/>
      <c r="AM442" s="226"/>
      <c r="AN442" s="226"/>
      <c r="AO442" s="226"/>
      <c r="AP442" s="226"/>
      <c r="AQ442" s="226"/>
      <c r="AR442" s="226"/>
      <c r="AS442" s="226"/>
      <c r="AT442" s="226"/>
      <c r="AU442" s="226"/>
      <c r="AV442" s="226"/>
      <c r="AW442" s="226"/>
      <c r="AX442" s="226"/>
      <c r="AY442" s="226"/>
      <c r="AZ442" s="226"/>
      <c r="BA442" s="226"/>
      <c r="BB442" s="226"/>
      <c r="BC442" s="226"/>
      <c r="BD442" s="226"/>
      <c r="BE442" s="226"/>
      <c r="BF442" s="226"/>
      <c r="BG442" s="226"/>
      <c r="BH442" s="226"/>
      <c r="BI442" s="226"/>
      <c r="BJ442" s="226"/>
      <c r="BK442" s="226"/>
      <c r="BL442" s="226"/>
      <c r="BM442" s="226"/>
      <c r="BN442" s="226"/>
      <c r="BO442" s="226"/>
      <c r="BP442" s="226"/>
      <c r="BQ442" s="226"/>
      <c r="BR442" s="226"/>
      <c r="BS442" s="226"/>
      <c r="BT442" s="226"/>
      <c r="BU442" s="226"/>
      <c r="BV442" s="226"/>
      <c r="BW442" s="226"/>
      <c r="BX442" s="226"/>
      <c r="BY442" s="226"/>
      <c r="BZ442" s="226"/>
      <c r="CA442" s="226"/>
      <c r="CB442" s="226"/>
      <c r="CC442" s="235"/>
    </row>
    <row r="443" spans="1:81" s="233" customFormat="1">
      <c r="A443" s="538"/>
      <c r="B443" s="550"/>
      <c r="C443" s="238">
        <v>2019</v>
      </c>
      <c r="D443" s="239">
        <f t="shared" ref="D443:I443" si="198">D449+D461</f>
        <v>13.081000000000001</v>
      </c>
      <c r="E443" s="239">
        <f t="shared" si="198"/>
        <v>2.6520000000000001</v>
      </c>
      <c r="F443" s="239">
        <f t="shared" si="198"/>
        <v>0</v>
      </c>
      <c r="G443" s="239">
        <f t="shared" si="198"/>
        <v>0</v>
      </c>
      <c r="H443" s="239">
        <f t="shared" si="198"/>
        <v>9.9450000000000003</v>
      </c>
      <c r="I443" s="239">
        <f t="shared" si="198"/>
        <v>0.48399999999999999</v>
      </c>
      <c r="J443" s="239"/>
      <c r="K443" s="239"/>
      <c r="L443" s="239"/>
      <c r="M443" s="242"/>
      <c r="N443" s="226"/>
      <c r="O443" s="226"/>
      <c r="P443" s="226"/>
      <c r="Q443" s="226"/>
      <c r="R443" s="226"/>
      <c r="S443" s="226"/>
      <c r="T443" s="226"/>
      <c r="U443" s="226"/>
      <c r="V443" s="226"/>
      <c r="W443" s="226"/>
      <c r="X443" s="226"/>
      <c r="Y443" s="226"/>
      <c r="Z443" s="226"/>
      <c r="AA443" s="226"/>
      <c r="AB443" s="226"/>
      <c r="AC443" s="226"/>
      <c r="AD443" s="226"/>
      <c r="AE443" s="226"/>
      <c r="AF443" s="226"/>
      <c r="AG443" s="226"/>
      <c r="AH443" s="226"/>
      <c r="AI443" s="226"/>
      <c r="AJ443" s="226"/>
      <c r="AK443" s="226"/>
      <c r="AL443" s="226"/>
      <c r="AM443" s="226"/>
      <c r="AN443" s="226"/>
      <c r="AO443" s="226"/>
      <c r="AP443" s="226"/>
      <c r="AQ443" s="226"/>
      <c r="AR443" s="226"/>
      <c r="AS443" s="226"/>
      <c r="AT443" s="226"/>
      <c r="AU443" s="226"/>
      <c r="AV443" s="226"/>
      <c r="AW443" s="226"/>
      <c r="AX443" s="226"/>
      <c r="AY443" s="226"/>
      <c r="AZ443" s="226"/>
      <c r="BA443" s="226"/>
      <c r="BB443" s="226"/>
      <c r="BC443" s="226"/>
      <c r="BD443" s="226"/>
      <c r="BE443" s="226"/>
      <c r="BF443" s="226"/>
      <c r="BG443" s="226"/>
      <c r="BH443" s="226"/>
      <c r="BI443" s="226"/>
      <c r="BJ443" s="226"/>
      <c r="BK443" s="226"/>
      <c r="BL443" s="226"/>
      <c r="BM443" s="226"/>
      <c r="BN443" s="226"/>
      <c r="BO443" s="226"/>
      <c r="BP443" s="226"/>
      <c r="BQ443" s="226"/>
      <c r="BR443" s="226"/>
      <c r="BS443" s="226"/>
      <c r="BT443" s="226"/>
      <c r="BU443" s="226"/>
      <c r="BV443" s="226"/>
      <c r="BW443" s="226"/>
      <c r="BX443" s="226"/>
      <c r="BY443" s="226"/>
      <c r="BZ443" s="226"/>
      <c r="CA443" s="226"/>
      <c r="CB443" s="226"/>
      <c r="CC443" s="235"/>
    </row>
    <row r="444" spans="1:81" s="233" customFormat="1">
      <c r="A444" s="539"/>
      <c r="B444" s="551"/>
      <c r="C444" s="238">
        <v>2020</v>
      </c>
      <c r="D444" s="239">
        <f t="shared" ref="D444:I444" si="199">D450+D462</f>
        <v>13.091000000000001</v>
      </c>
      <c r="E444" s="239">
        <f t="shared" si="199"/>
        <v>2.6520000000000001</v>
      </c>
      <c r="F444" s="239">
        <f t="shared" si="199"/>
        <v>0</v>
      </c>
      <c r="G444" s="239">
        <f t="shared" si="199"/>
        <v>0</v>
      </c>
      <c r="H444" s="239">
        <f t="shared" si="199"/>
        <v>9.9450000000000003</v>
      </c>
      <c r="I444" s="239">
        <f t="shared" si="199"/>
        <v>0.49399999999999999</v>
      </c>
      <c r="J444" s="239"/>
      <c r="K444" s="239"/>
      <c r="L444" s="239"/>
      <c r="M444" s="242"/>
      <c r="N444" s="226"/>
      <c r="O444" s="226"/>
      <c r="P444" s="226"/>
      <c r="Q444" s="226"/>
      <c r="R444" s="226"/>
      <c r="S444" s="226"/>
      <c r="T444" s="226"/>
      <c r="U444" s="226"/>
      <c r="V444" s="226"/>
      <c r="W444" s="226"/>
      <c r="X444" s="226"/>
      <c r="Y444" s="226"/>
      <c r="Z444" s="226"/>
      <c r="AA444" s="226"/>
      <c r="AB444" s="226"/>
      <c r="AC444" s="226"/>
      <c r="AD444" s="226"/>
      <c r="AE444" s="226"/>
      <c r="AF444" s="226"/>
      <c r="AG444" s="226"/>
      <c r="AH444" s="226"/>
      <c r="AI444" s="226"/>
      <c r="AJ444" s="226"/>
      <c r="AK444" s="226"/>
      <c r="AL444" s="226"/>
      <c r="AM444" s="226"/>
      <c r="AN444" s="226"/>
      <c r="AO444" s="226"/>
      <c r="AP444" s="226"/>
      <c r="AQ444" s="226"/>
      <c r="AR444" s="226"/>
      <c r="AS444" s="226"/>
      <c r="AT444" s="226"/>
      <c r="AU444" s="226"/>
      <c r="AV444" s="226"/>
      <c r="AW444" s="226"/>
      <c r="AX444" s="226"/>
      <c r="AY444" s="226"/>
      <c r="AZ444" s="226"/>
      <c r="BA444" s="226"/>
      <c r="BB444" s="226"/>
      <c r="BC444" s="226"/>
      <c r="BD444" s="226"/>
      <c r="BE444" s="226"/>
      <c r="BF444" s="226"/>
      <c r="BG444" s="226"/>
      <c r="BH444" s="226"/>
      <c r="BI444" s="226"/>
      <c r="BJ444" s="226"/>
      <c r="BK444" s="226"/>
      <c r="BL444" s="226"/>
      <c r="BM444" s="226"/>
      <c r="BN444" s="226"/>
      <c r="BO444" s="226"/>
      <c r="BP444" s="226"/>
      <c r="BQ444" s="226"/>
      <c r="BR444" s="226"/>
      <c r="BS444" s="226"/>
      <c r="BT444" s="226"/>
      <c r="BU444" s="226"/>
      <c r="BV444" s="226"/>
      <c r="BW444" s="226"/>
      <c r="BX444" s="226"/>
      <c r="BY444" s="226"/>
      <c r="BZ444" s="226"/>
      <c r="CA444" s="226"/>
      <c r="CB444" s="226"/>
      <c r="CC444" s="235"/>
    </row>
    <row r="445" spans="1:81" s="233" customFormat="1" ht="12.75" customHeight="1">
      <c r="A445" s="536" t="s">
        <v>46</v>
      </c>
      <c r="B445" s="552" t="s">
        <v>925</v>
      </c>
      <c r="C445" s="238" t="s">
        <v>19</v>
      </c>
      <c r="D445" s="249">
        <f>D446+D447+D448+D449+D450</f>
        <v>70.007000000000005</v>
      </c>
      <c r="E445" s="249">
        <f t="shared" ref="E445:I445" si="200">E446+E447+E448+E449+E450</f>
        <v>13.260000000000002</v>
      </c>
      <c r="F445" s="249">
        <f t="shared" si="200"/>
        <v>2.2822800000000001</v>
      </c>
      <c r="G445" s="249">
        <f t="shared" si="200"/>
        <v>2.13252</v>
      </c>
      <c r="H445" s="249">
        <f t="shared" si="200"/>
        <v>52.3322</v>
      </c>
      <c r="I445" s="249">
        <f t="shared" si="200"/>
        <v>0</v>
      </c>
      <c r="J445" s="240">
        <f t="shared" ref="J445:J457" si="201">SUM(E445:I445)</f>
        <v>70.007000000000005</v>
      </c>
      <c r="K445" s="259"/>
      <c r="M445" s="242">
        <f t="shared" si="174"/>
        <v>70.007000000000005</v>
      </c>
      <c r="N445" s="226"/>
      <c r="O445" s="226"/>
      <c r="P445" s="226"/>
      <c r="Q445" s="226"/>
      <c r="R445" s="226"/>
      <c r="S445" s="226"/>
      <c r="T445" s="226"/>
      <c r="U445" s="226"/>
      <c r="V445" s="226"/>
      <c r="W445" s="226"/>
      <c r="X445" s="226"/>
      <c r="Y445" s="226"/>
      <c r="Z445" s="226"/>
      <c r="AA445" s="226"/>
      <c r="AB445" s="226"/>
      <c r="AC445" s="226"/>
      <c r="AD445" s="226"/>
      <c r="AE445" s="226"/>
      <c r="AF445" s="226"/>
      <c r="AG445" s="226"/>
      <c r="AH445" s="226"/>
      <c r="AI445" s="226"/>
      <c r="AJ445" s="226"/>
      <c r="AK445" s="226"/>
      <c r="AL445" s="226"/>
      <c r="AM445" s="226"/>
      <c r="AN445" s="226"/>
      <c r="AO445" s="226"/>
      <c r="AP445" s="226"/>
      <c r="AQ445" s="226"/>
      <c r="AR445" s="226"/>
      <c r="AS445" s="226"/>
      <c r="AT445" s="226"/>
      <c r="AU445" s="226"/>
      <c r="AV445" s="226"/>
      <c r="AW445" s="226"/>
      <c r="AX445" s="226"/>
      <c r="AY445" s="226"/>
      <c r="AZ445" s="226"/>
      <c r="BA445" s="226"/>
      <c r="BB445" s="226"/>
      <c r="BC445" s="226"/>
      <c r="BD445" s="226"/>
      <c r="BE445" s="226"/>
      <c r="BF445" s="226"/>
      <c r="BG445" s="226"/>
      <c r="BH445" s="226"/>
      <c r="BI445" s="226"/>
      <c r="BJ445" s="226"/>
      <c r="BK445" s="226"/>
      <c r="BL445" s="226"/>
      <c r="BM445" s="226"/>
      <c r="BN445" s="226"/>
      <c r="BO445" s="226"/>
      <c r="BP445" s="226"/>
      <c r="BQ445" s="226"/>
      <c r="BR445" s="226"/>
      <c r="BS445" s="226"/>
      <c r="BT445" s="226"/>
      <c r="BU445" s="226"/>
      <c r="BV445" s="226"/>
      <c r="BW445" s="226"/>
      <c r="BX445" s="226"/>
      <c r="BY445" s="226"/>
      <c r="BZ445" s="226"/>
      <c r="CA445" s="226"/>
      <c r="CB445" s="226"/>
      <c r="CC445" s="235"/>
    </row>
    <row r="446" spans="1:81" s="233" customFormat="1">
      <c r="A446" s="537"/>
      <c r="B446" s="553"/>
      <c r="C446" s="236">
        <v>2016</v>
      </c>
      <c r="D446" s="247">
        <f>E446+F446+G446+H446+I446</f>
        <v>19.619</v>
      </c>
      <c r="E446" s="256">
        <f>E452</f>
        <v>2.6520000000000001</v>
      </c>
      <c r="F446" s="256">
        <f t="shared" ref="F446:I446" si="202">F452</f>
        <v>2.2822800000000001</v>
      </c>
      <c r="G446" s="256">
        <f t="shared" si="202"/>
        <v>2.13252</v>
      </c>
      <c r="H446" s="256">
        <f t="shared" si="202"/>
        <v>12.552199999999999</v>
      </c>
      <c r="I446" s="256">
        <f t="shared" si="202"/>
        <v>0</v>
      </c>
      <c r="J446" s="240">
        <f t="shared" si="201"/>
        <v>19.619</v>
      </c>
      <c r="M446" s="242">
        <f t="shared" si="174"/>
        <v>19.619</v>
      </c>
      <c r="N446" s="226"/>
      <c r="O446" s="226"/>
      <c r="P446" s="226"/>
      <c r="Q446" s="226"/>
      <c r="R446" s="226"/>
      <c r="S446" s="226"/>
      <c r="T446" s="226"/>
      <c r="U446" s="226"/>
      <c r="V446" s="226"/>
      <c r="W446" s="226"/>
      <c r="X446" s="226"/>
      <c r="Y446" s="226"/>
      <c r="Z446" s="226"/>
      <c r="AA446" s="226"/>
      <c r="AB446" s="226"/>
      <c r="AC446" s="226"/>
      <c r="AD446" s="226"/>
      <c r="AE446" s="226"/>
      <c r="AF446" s="226"/>
      <c r="AG446" s="226"/>
      <c r="AH446" s="226"/>
      <c r="AI446" s="226"/>
      <c r="AJ446" s="226"/>
      <c r="AK446" s="226"/>
      <c r="AL446" s="226"/>
      <c r="AM446" s="226"/>
      <c r="AN446" s="226"/>
      <c r="AO446" s="226"/>
      <c r="AP446" s="226"/>
      <c r="AQ446" s="226"/>
      <c r="AR446" s="226"/>
      <c r="AS446" s="226"/>
      <c r="AT446" s="226"/>
      <c r="AU446" s="226"/>
      <c r="AV446" s="226"/>
      <c r="AW446" s="226"/>
      <c r="AX446" s="226"/>
      <c r="AY446" s="226"/>
      <c r="AZ446" s="226"/>
      <c r="BA446" s="226"/>
      <c r="BB446" s="226"/>
      <c r="BC446" s="226"/>
      <c r="BD446" s="226"/>
      <c r="BE446" s="226"/>
      <c r="BF446" s="226"/>
      <c r="BG446" s="226"/>
      <c r="BH446" s="226"/>
      <c r="BI446" s="226"/>
      <c r="BJ446" s="226"/>
      <c r="BK446" s="226"/>
      <c r="BL446" s="226"/>
      <c r="BM446" s="226"/>
      <c r="BN446" s="226"/>
      <c r="BO446" s="226"/>
      <c r="BP446" s="226"/>
      <c r="BQ446" s="226"/>
      <c r="BR446" s="226"/>
      <c r="BS446" s="226"/>
      <c r="BT446" s="226"/>
      <c r="BU446" s="226"/>
      <c r="BV446" s="226"/>
      <c r="BW446" s="226"/>
      <c r="BX446" s="226"/>
      <c r="BY446" s="226"/>
      <c r="BZ446" s="226"/>
      <c r="CA446" s="226"/>
      <c r="CB446" s="226"/>
      <c r="CC446" s="235"/>
    </row>
    <row r="447" spans="1:81" s="233" customFormat="1">
      <c r="A447" s="537"/>
      <c r="B447" s="553"/>
      <c r="C447" s="236">
        <v>2017</v>
      </c>
      <c r="D447" s="247">
        <f>E447+F447+G447+H447+I447</f>
        <v>12.597000000000001</v>
      </c>
      <c r="E447" s="256">
        <f t="shared" ref="E447:I450" si="203">E453</f>
        <v>2.6520000000000001</v>
      </c>
      <c r="F447" s="256">
        <f t="shared" si="203"/>
        <v>0</v>
      </c>
      <c r="G447" s="256">
        <f t="shared" si="203"/>
        <v>0</v>
      </c>
      <c r="H447" s="256">
        <f t="shared" si="203"/>
        <v>9.9450000000000003</v>
      </c>
      <c r="I447" s="256">
        <f t="shared" si="203"/>
        <v>0</v>
      </c>
      <c r="J447" s="240">
        <f t="shared" si="201"/>
        <v>12.597000000000001</v>
      </c>
      <c r="M447" s="242">
        <f t="shared" si="174"/>
        <v>12.597000000000001</v>
      </c>
      <c r="N447" s="226"/>
      <c r="O447" s="226"/>
      <c r="P447" s="226"/>
      <c r="Q447" s="226"/>
      <c r="R447" s="226"/>
      <c r="S447" s="226"/>
      <c r="T447" s="226"/>
      <c r="U447" s="226"/>
      <c r="V447" s="226"/>
      <c r="W447" s="226"/>
      <c r="X447" s="226"/>
      <c r="Y447" s="226"/>
      <c r="Z447" s="226"/>
      <c r="AA447" s="226"/>
      <c r="AB447" s="226"/>
      <c r="AC447" s="226"/>
      <c r="AD447" s="226"/>
      <c r="AE447" s="226"/>
      <c r="AF447" s="226"/>
      <c r="AG447" s="226"/>
      <c r="AH447" s="226"/>
      <c r="AI447" s="226"/>
      <c r="AJ447" s="226"/>
      <c r="AK447" s="226"/>
      <c r="AL447" s="226"/>
      <c r="AM447" s="226"/>
      <c r="AN447" s="226"/>
      <c r="AO447" s="226"/>
      <c r="AP447" s="226"/>
      <c r="AQ447" s="226"/>
      <c r="AR447" s="226"/>
      <c r="AS447" s="226"/>
      <c r="AT447" s="226"/>
      <c r="AU447" s="226"/>
      <c r="AV447" s="226"/>
      <c r="AW447" s="226"/>
      <c r="AX447" s="226"/>
      <c r="AY447" s="226"/>
      <c r="AZ447" s="226"/>
      <c r="BA447" s="226"/>
      <c r="BB447" s="226"/>
      <c r="BC447" s="226"/>
      <c r="BD447" s="226"/>
      <c r="BE447" s="226"/>
      <c r="BF447" s="226"/>
      <c r="BG447" s="226"/>
      <c r="BH447" s="226"/>
      <c r="BI447" s="226"/>
      <c r="BJ447" s="226"/>
      <c r="BK447" s="226"/>
      <c r="BL447" s="226"/>
      <c r="BM447" s="226"/>
      <c r="BN447" s="226"/>
      <c r="BO447" s="226"/>
      <c r="BP447" s="226"/>
      <c r="BQ447" s="226"/>
      <c r="BR447" s="226"/>
      <c r="BS447" s="226"/>
      <c r="BT447" s="226"/>
      <c r="BU447" s="226"/>
      <c r="BV447" s="226"/>
      <c r="BW447" s="226"/>
      <c r="BX447" s="226"/>
      <c r="BY447" s="226"/>
      <c r="BZ447" s="226"/>
      <c r="CA447" s="226"/>
      <c r="CB447" s="226"/>
      <c r="CC447" s="235"/>
    </row>
    <row r="448" spans="1:81" s="233" customFormat="1">
      <c r="A448" s="538"/>
      <c r="B448" s="530"/>
      <c r="C448" s="291">
        <v>2018</v>
      </c>
      <c r="D448" s="247">
        <f t="shared" ref="D448:D450" si="204">E448+F448+G448+H448+I448</f>
        <v>12.597000000000001</v>
      </c>
      <c r="E448" s="256">
        <f t="shared" si="203"/>
        <v>2.6520000000000001</v>
      </c>
      <c r="F448" s="256">
        <f t="shared" si="203"/>
        <v>0</v>
      </c>
      <c r="G448" s="256">
        <f t="shared" si="203"/>
        <v>0</v>
      </c>
      <c r="H448" s="256">
        <f t="shared" si="203"/>
        <v>9.9450000000000003</v>
      </c>
      <c r="I448" s="256">
        <f t="shared" si="203"/>
        <v>0</v>
      </c>
      <c r="J448" s="240"/>
      <c r="M448" s="242"/>
      <c r="N448" s="226"/>
      <c r="O448" s="226"/>
      <c r="P448" s="226"/>
      <c r="Q448" s="226"/>
      <c r="R448" s="226"/>
      <c r="S448" s="226"/>
      <c r="T448" s="226"/>
      <c r="U448" s="226"/>
      <c r="V448" s="226"/>
      <c r="W448" s="226"/>
      <c r="X448" s="226"/>
      <c r="Y448" s="226"/>
      <c r="Z448" s="226"/>
      <c r="AA448" s="226"/>
      <c r="AB448" s="226"/>
      <c r="AC448" s="226"/>
      <c r="AD448" s="226"/>
      <c r="AE448" s="226"/>
      <c r="AF448" s="226"/>
      <c r="AG448" s="226"/>
      <c r="AH448" s="226"/>
      <c r="AI448" s="226"/>
      <c r="AJ448" s="226"/>
      <c r="AK448" s="226"/>
      <c r="AL448" s="226"/>
      <c r="AM448" s="226"/>
      <c r="AN448" s="226"/>
      <c r="AO448" s="226"/>
      <c r="AP448" s="226"/>
      <c r="AQ448" s="226"/>
      <c r="AR448" s="226"/>
      <c r="AS448" s="226"/>
      <c r="AT448" s="226"/>
      <c r="AU448" s="226"/>
      <c r="AV448" s="226"/>
      <c r="AW448" s="226"/>
      <c r="AX448" s="226"/>
      <c r="AY448" s="226"/>
      <c r="AZ448" s="226"/>
      <c r="BA448" s="226"/>
      <c r="BB448" s="226"/>
      <c r="BC448" s="226"/>
      <c r="BD448" s="226"/>
      <c r="BE448" s="226"/>
      <c r="BF448" s="226"/>
      <c r="BG448" s="226"/>
      <c r="BH448" s="226"/>
      <c r="BI448" s="226"/>
      <c r="BJ448" s="226"/>
      <c r="BK448" s="226"/>
      <c r="BL448" s="226"/>
      <c r="BM448" s="226"/>
      <c r="BN448" s="226"/>
      <c r="BO448" s="226"/>
      <c r="BP448" s="226"/>
      <c r="BQ448" s="226"/>
      <c r="BR448" s="226"/>
      <c r="BS448" s="226"/>
      <c r="BT448" s="226"/>
      <c r="BU448" s="226"/>
      <c r="BV448" s="226"/>
      <c r="BW448" s="226"/>
      <c r="BX448" s="226"/>
      <c r="BY448" s="226"/>
      <c r="BZ448" s="226"/>
      <c r="CA448" s="226"/>
      <c r="CB448" s="226"/>
      <c r="CC448" s="235"/>
    </row>
    <row r="449" spans="1:81" s="233" customFormat="1">
      <c r="A449" s="538"/>
      <c r="B449" s="530"/>
      <c r="C449" s="291">
        <v>2019</v>
      </c>
      <c r="D449" s="247">
        <f t="shared" si="204"/>
        <v>12.597000000000001</v>
      </c>
      <c r="E449" s="256">
        <f t="shared" si="203"/>
        <v>2.6520000000000001</v>
      </c>
      <c r="F449" s="256">
        <f t="shared" si="203"/>
        <v>0</v>
      </c>
      <c r="G449" s="256">
        <f t="shared" si="203"/>
        <v>0</v>
      </c>
      <c r="H449" s="256">
        <f t="shared" si="203"/>
        <v>9.9450000000000003</v>
      </c>
      <c r="I449" s="256">
        <f t="shared" si="203"/>
        <v>0</v>
      </c>
      <c r="J449" s="240"/>
      <c r="M449" s="242"/>
      <c r="N449" s="226"/>
      <c r="O449" s="226"/>
      <c r="P449" s="226"/>
      <c r="Q449" s="226"/>
      <c r="R449" s="226"/>
      <c r="S449" s="226"/>
      <c r="T449" s="226"/>
      <c r="U449" s="226"/>
      <c r="V449" s="226"/>
      <c r="W449" s="226"/>
      <c r="X449" s="226"/>
      <c r="Y449" s="226"/>
      <c r="Z449" s="226"/>
      <c r="AA449" s="226"/>
      <c r="AB449" s="226"/>
      <c r="AC449" s="226"/>
      <c r="AD449" s="226"/>
      <c r="AE449" s="226"/>
      <c r="AF449" s="226"/>
      <c r="AG449" s="226"/>
      <c r="AH449" s="226"/>
      <c r="AI449" s="226"/>
      <c r="AJ449" s="226"/>
      <c r="AK449" s="226"/>
      <c r="AL449" s="226"/>
      <c r="AM449" s="226"/>
      <c r="AN449" s="226"/>
      <c r="AO449" s="226"/>
      <c r="AP449" s="226"/>
      <c r="AQ449" s="226"/>
      <c r="AR449" s="226"/>
      <c r="AS449" s="226"/>
      <c r="AT449" s="226"/>
      <c r="AU449" s="226"/>
      <c r="AV449" s="226"/>
      <c r="AW449" s="226"/>
      <c r="AX449" s="226"/>
      <c r="AY449" s="226"/>
      <c r="AZ449" s="226"/>
      <c r="BA449" s="226"/>
      <c r="BB449" s="226"/>
      <c r="BC449" s="226"/>
      <c r="BD449" s="226"/>
      <c r="BE449" s="226"/>
      <c r="BF449" s="226"/>
      <c r="BG449" s="226"/>
      <c r="BH449" s="226"/>
      <c r="BI449" s="226"/>
      <c r="BJ449" s="226"/>
      <c r="BK449" s="226"/>
      <c r="BL449" s="226"/>
      <c r="BM449" s="226"/>
      <c r="BN449" s="226"/>
      <c r="BO449" s="226"/>
      <c r="BP449" s="226"/>
      <c r="BQ449" s="226"/>
      <c r="BR449" s="226"/>
      <c r="BS449" s="226"/>
      <c r="BT449" s="226"/>
      <c r="BU449" s="226"/>
      <c r="BV449" s="226"/>
      <c r="BW449" s="226"/>
      <c r="BX449" s="226"/>
      <c r="BY449" s="226"/>
      <c r="BZ449" s="226"/>
      <c r="CA449" s="226"/>
      <c r="CB449" s="226"/>
      <c r="CC449" s="235"/>
    </row>
    <row r="450" spans="1:81" s="233" customFormat="1">
      <c r="A450" s="539"/>
      <c r="B450" s="531"/>
      <c r="C450" s="291">
        <v>2020</v>
      </c>
      <c r="D450" s="247">
        <f t="shared" si="204"/>
        <v>12.597000000000001</v>
      </c>
      <c r="E450" s="256">
        <f t="shared" si="203"/>
        <v>2.6520000000000001</v>
      </c>
      <c r="F450" s="256">
        <f t="shared" si="203"/>
        <v>0</v>
      </c>
      <c r="G450" s="256">
        <f t="shared" si="203"/>
        <v>0</v>
      </c>
      <c r="H450" s="256">
        <f t="shared" si="203"/>
        <v>9.9450000000000003</v>
      </c>
      <c r="I450" s="256">
        <f t="shared" si="203"/>
        <v>0</v>
      </c>
      <c r="J450" s="240"/>
      <c r="M450" s="242"/>
      <c r="N450" s="226"/>
      <c r="O450" s="226"/>
      <c r="P450" s="226"/>
      <c r="Q450" s="226"/>
      <c r="R450" s="226"/>
      <c r="S450" s="226"/>
      <c r="T450" s="226"/>
      <c r="U450" s="226"/>
      <c r="V450" s="226"/>
      <c r="W450" s="226"/>
      <c r="X450" s="226"/>
      <c r="Y450" s="226"/>
      <c r="Z450" s="226"/>
      <c r="AA450" s="226"/>
      <c r="AB450" s="226"/>
      <c r="AC450" s="226"/>
      <c r="AD450" s="226"/>
      <c r="AE450" s="226"/>
      <c r="AF450" s="226"/>
      <c r="AG450" s="226"/>
      <c r="AH450" s="226"/>
      <c r="AI450" s="226"/>
      <c r="AJ450" s="226"/>
      <c r="AK450" s="226"/>
      <c r="AL450" s="226"/>
      <c r="AM450" s="226"/>
      <c r="AN450" s="226"/>
      <c r="AO450" s="226"/>
      <c r="AP450" s="226"/>
      <c r="AQ450" s="226"/>
      <c r="AR450" s="226"/>
      <c r="AS450" s="226"/>
      <c r="AT450" s="226"/>
      <c r="AU450" s="226"/>
      <c r="AV450" s="226"/>
      <c r="AW450" s="226"/>
      <c r="AX450" s="226"/>
      <c r="AY450" s="226"/>
      <c r="AZ450" s="226"/>
      <c r="BA450" s="226"/>
      <c r="BB450" s="226"/>
      <c r="BC450" s="226"/>
      <c r="BD450" s="226"/>
      <c r="BE450" s="226"/>
      <c r="BF450" s="226"/>
      <c r="BG450" s="226"/>
      <c r="BH450" s="226"/>
      <c r="BI450" s="226"/>
      <c r="BJ450" s="226"/>
      <c r="BK450" s="226"/>
      <c r="BL450" s="226"/>
      <c r="BM450" s="226"/>
      <c r="BN450" s="226"/>
      <c r="BO450" s="226"/>
      <c r="BP450" s="226"/>
      <c r="BQ450" s="226"/>
      <c r="BR450" s="226"/>
      <c r="BS450" s="226"/>
      <c r="BT450" s="226"/>
      <c r="BU450" s="226"/>
      <c r="BV450" s="226"/>
      <c r="BW450" s="226"/>
      <c r="BX450" s="226"/>
      <c r="BY450" s="226"/>
      <c r="BZ450" s="226"/>
      <c r="CA450" s="226"/>
      <c r="CB450" s="226"/>
      <c r="CC450" s="235"/>
    </row>
    <row r="451" spans="1:81" s="233" customFormat="1" ht="12.75" customHeight="1">
      <c r="A451" s="536" t="s">
        <v>407</v>
      </c>
      <c r="B451" s="528" t="s">
        <v>832</v>
      </c>
      <c r="C451" s="238" t="s">
        <v>19</v>
      </c>
      <c r="D451" s="249">
        <f>D452+D453+D454+D455+D456</f>
        <v>70.007000000000005</v>
      </c>
      <c r="E451" s="249">
        <f t="shared" ref="E451:I451" si="205">E452+E453+E454+E455+E456</f>
        <v>13.260000000000002</v>
      </c>
      <c r="F451" s="249">
        <f t="shared" si="205"/>
        <v>2.2822800000000001</v>
      </c>
      <c r="G451" s="249">
        <f t="shared" si="205"/>
        <v>2.13252</v>
      </c>
      <c r="H451" s="249">
        <f t="shared" si="205"/>
        <v>52.3322</v>
      </c>
      <c r="I451" s="249">
        <f t="shared" si="205"/>
        <v>0</v>
      </c>
      <c r="J451" s="240">
        <f t="shared" si="201"/>
        <v>70.007000000000005</v>
      </c>
      <c r="K451" s="260"/>
      <c r="L451" s="260"/>
      <c r="M451" s="242">
        <f t="shared" si="174"/>
        <v>70.007000000000005</v>
      </c>
      <c r="N451" s="226"/>
      <c r="O451" s="226"/>
      <c r="P451" s="226"/>
      <c r="Q451" s="226"/>
      <c r="R451" s="226"/>
      <c r="S451" s="226"/>
      <c r="T451" s="226"/>
      <c r="U451" s="226"/>
      <c r="V451" s="226"/>
      <c r="W451" s="226"/>
      <c r="X451" s="226"/>
      <c r="Y451" s="226"/>
      <c r="Z451" s="226"/>
      <c r="AA451" s="226"/>
      <c r="AB451" s="226"/>
      <c r="AC451" s="226"/>
      <c r="AD451" s="226"/>
      <c r="AE451" s="226"/>
      <c r="AF451" s="226"/>
      <c r="AG451" s="226"/>
      <c r="AH451" s="226"/>
      <c r="AI451" s="226"/>
      <c r="AJ451" s="226"/>
      <c r="AK451" s="226"/>
      <c r="AL451" s="226"/>
      <c r="AM451" s="226"/>
      <c r="AN451" s="226"/>
      <c r="AO451" s="226"/>
      <c r="AP451" s="226"/>
      <c r="AQ451" s="226"/>
      <c r="AR451" s="226"/>
      <c r="AS451" s="226"/>
      <c r="AT451" s="226"/>
      <c r="AU451" s="226"/>
      <c r="AV451" s="226"/>
      <c r="AW451" s="226"/>
      <c r="AX451" s="226"/>
      <c r="AY451" s="226"/>
      <c r="AZ451" s="226"/>
      <c r="BA451" s="226"/>
      <c r="BB451" s="226"/>
      <c r="BC451" s="226"/>
      <c r="BD451" s="226"/>
      <c r="BE451" s="226"/>
      <c r="BF451" s="226"/>
      <c r="BG451" s="226"/>
      <c r="BH451" s="226"/>
      <c r="BI451" s="226"/>
      <c r="BJ451" s="226"/>
      <c r="BK451" s="226"/>
      <c r="BL451" s="226"/>
      <c r="BM451" s="226"/>
      <c r="BN451" s="226"/>
      <c r="BO451" s="226"/>
      <c r="BP451" s="226"/>
      <c r="BQ451" s="226"/>
      <c r="BR451" s="226"/>
      <c r="BS451" s="226"/>
      <c r="BT451" s="226"/>
      <c r="BU451" s="226"/>
      <c r="BV451" s="226"/>
      <c r="BW451" s="226"/>
      <c r="BX451" s="226"/>
      <c r="BY451" s="226"/>
      <c r="BZ451" s="226"/>
      <c r="CA451" s="226"/>
      <c r="CB451" s="226"/>
      <c r="CC451" s="235"/>
    </row>
    <row r="452" spans="1:81" s="233" customFormat="1">
      <c r="A452" s="537"/>
      <c r="B452" s="529"/>
      <c r="C452" s="236">
        <v>2016</v>
      </c>
      <c r="D452" s="247">
        <f>E452+F452+G452+H452+I452</f>
        <v>19.619</v>
      </c>
      <c r="E452" s="256">
        <f>2652/1000</f>
        <v>2.6520000000000001</v>
      </c>
      <c r="F452" s="256">
        <v>2.2822800000000001</v>
      </c>
      <c r="G452" s="256">
        <v>2.13252</v>
      </c>
      <c r="H452" s="256">
        <v>12.552199999999999</v>
      </c>
      <c r="I452" s="249">
        <v>0</v>
      </c>
      <c r="J452" s="240">
        <f t="shared" si="201"/>
        <v>19.619</v>
      </c>
      <c r="K452" s="641"/>
      <c r="L452" s="641"/>
      <c r="M452" s="242">
        <f>E452+F452+G452+H452+I452</f>
        <v>19.619</v>
      </c>
      <c r="N452" s="226"/>
      <c r="O452" s="226"/>
      <c r="P452" s="226"/>
      <c r="Q452" s="226"/>
      <c r="R452" s="226"/>
      <c r="S452" s="226"/>
      <c r="T452" s="226"/>
      <c r="U452" s="226"/>
      <c r="V452" s="226"/>
      <c r="W452" s="226"/>
      <c r="X452" s="226"/>
      <c r="Y452" s="226"/>
      <c r="Z452" s="226"/>
      <c r="AA452" s="226"/>
      <c r="AB452" s="226"/>
      <c r="AC452" s="226"/>
      <c r="AD452" s="226"/>
      <c r="AE452" s="226"/>
      <c r="AF452" s="226"/>
      <c r="AG452" s="226"/>
      <c r="AH452" s="226"/>
      <c r="AI452" s="226"/>
      <c r="AJ452" s="226"/>
      <c r="AK452" s="226"/>
      <c r="AL452" s="226"/>
      <c r="AM452" s="226"/>
      <c r="AN452" s="226"/>
      <c r="AO452" s="226"/>
      <c r="AP452" s="226"/>
      <c r="AQ452" s="226"/>
      <c r="AR452" s="226"/>
      <c r="AS452" s="226"/>
      <c r="AT452" s="226"/>
      <c r="AU452" s="226"/>
      <c r="AV452" s="226"/>
      <c r="AW452" s="226"/>
      <c r="AX452" s="226"/>
      <c r="AY452" s="226"/>
      <c r="AZ452" s="226"/>
      <c r="BA452" s="226"/>
      <c r="BB452" s="226"/>
      <c r="BC452" s="226"/>
      <c r="BD452" s="226"/>
      <c r="BE452" s="226"/>
      <c r="BF452" s="226"/>
      <c r="BG452" s="226"/>
      <c r="BH452" s="226"/>
      <c r="BI452" s="226"/>
      <c r="BJ452" s="226"/>
      <c r="BK452" s="226"/>
      <c r="BL452" s="226"/>
      <c r="BM452" s="226"/>
      <c r="BN452" s="226"/>
      <c r="BO452" s="226"/>
      <c r="BP452" s="226"/>
      <c r="BQ452" s="226"/>
      <c r="BR452" s="226"/>
      <c r="BS452" s="226"/>
      <c r="BT452" s="226"/>
      <c r="BU452" s="226"/>
      <c r="BV452" s="226"/>
      <c r="BW452" s="226"/>
      <c r="BX452" s="226"/>
      <c r="BY452" s="226"/>
      <c r="BZ452" s="226"/>
      <c r="CA452" s="226"/>
      <c r="CB452" s="226"/>
      <c r="CC452" s="235"/>
    </row>
    <row r="453" spans="1:81" s="233" customFormat="1">
      <c r="A453" s="537"/>
      <c r="B453" s="529"/>
      <c r="C453" s="236">
        <v>2017</v>
      </c>
      <c r="D453" s="247">
        <f>E453+F453+G453+H453+I453</f>
        <v>12.597000000000001</v>
      </c>
      <c r="E453" s="256">
        <f>2652/1000</f>
        <v>2.6520000000000001</v>
      </c>
      <c r="F453" s="256">
        <v>0</v>
      </c>
      <c r="G453" s="256">
        <v>0</v>
      </c>
      <c r="H453" s="256">
        <v>9.9450000000000003</v>
      </c>
      <c r="I453" s="249">
        <v>0</v>
      </c>
      <c r="J453" s="240">
        <f t="shared" si="201"/>
        <v>12.597000000000001</v>
      </c>
      <c r="K453" s="641"/>
      <c r="L453" s="641"/>
      <c r="M453" s="242">
        <f>E453+F453+G453+H453+I453</f>
        <v>12.597000000000001</v>
      </c>
      <c r="N453" s="226"/>
      <c r="O453" s="226"/>
      <c r="P453" s="226"/>
      <c r="Q453" s="226"/>
      <c r="R453" s="226"/>
      <c r="S453" s="226"/>
      <c r="T453" s="226"/>
      <c r="U453" s="226"/>
      <c r="V453" s="226"/>
      <c r="W453" s="226"/>
      <c r="X453" s="226"/>
      <c r="Y453" s="226"/>
      <c r="Z453" s="226"/>
      <c r="AA453" s="226"/>
      <c r="AB453" s="226"/>
      <c r="AC453" s="226"/>
      <c r="AD453" s="226"/>
      <c r="AE453" s="226"/>
      <c r="AF453" s="226"/>
      <c r="AG453" s="226"/>
      <c r="AH453" s="226"/>
      <c r="AI453" s="226"/>
      <c r="AJ453" s="226"/>
      <c r="AK453" s="226"/>
      <c r="AL453" s="226"/>
      <c r="AM453" s="226"/>
      <c r="AN453" s="226"/>
      <c r="AO453" s="226"/>
      <c r="AP453" s="226"/>
      <c r="AQ453" s="226"/>
      <c r="AR453" s="226"/>
      <c r="AS453" s="226"/>
      <c r="AT453" s="226"/>
      <c r="AU453" s="226"/>
      <c r="AV453" s="226"/>
      <c r="AW453" s="226"/>
      <c r="AX453" s="226"/>
      <c r="AY453" s="226"/>
      <c r="AZ453" s="226"/>
      <c r="BA453" s="226"/>
      <c r="BB453" s="226"/>
      <c r="BC453" s="226"/>
      <c r="BD453" s="226"/>
      <c r="BE453" s="226"/>
      <c r="BF453" s="226"/>
      <c r="BG453" s="226"/>
      <c r="BH453" s="226"/>
      <c r="BI453" s="226"/>
      <c r="BJ453" s="226"/>
      <c r="BK453" s="226"/>
      <c r="BL453" s="226"/>
      <c r="BM453" s="226"/>
      <c r="BN453" s="226"/>
      <c r="BO453" s="226"/>
      <c r="BP453" s="226"/>
      <c r="BQ453" s="226"/>
      <c r="BR453" s="226"/>
      <c r="BS453" s="226"/>
      <c r="BT453" s="226"/>
      <c r="BU453" s="226"/>
      <c r="BV453" s="226"/>
      <c r="BW453" s="226"/>
      <c r="BX453" s="226"/>
      <c r="BY453" s="226"/>
      <c r="BZ453" s="226"/>
      <c r="CA453" s="226"/>
      <c r="CB453" s="226"/>
      <c r="CC453" s="235"/>
    </row>
    <row r="454" spans="1:81" s="233" customFormat="1">
      <c r="A454" s="538"/>
      <c r="B454" s="530"/>
      <c r="C454" s="291">
        <v>2018</v>
      </c>
      <c r="D454" s="247">
        <f t="shared" ref="D454:D456" si="206">E454+F454+G454+H454+I454</f>
        <v>12.597000000000001</v>
      </c>
      <c r="E454" s="256">
        <f t="shared" ref="E454:E456" si="207">2652/1000</f>
        <v>2.6520000000000001</v>
      </c>
      <c r="F454" s="256">
        <v>0</v>
      </c>
      <c r="G454" s="256">
        <v>0</v>
      </c>
      <c r="H454" s="256">
        <v>9.9450000000000003</v>
      </c>
      <c r="I454" s="249">
        <v>0</v>
      </c>
      <c r="J454" s="240"/>
      <c r="K454" s="290"/>
      <c r="L454" s="290"/>
      <c r="M454" s="242"/>
      <c r="N454" s="226"/>
      <c r="O454" s="226"/>
      <c r="P454" s="226"/>
      <c r="Q454" s="226"/>
      <c r="R454" s="226"/>
      <c r="S454" s="226"/>
      <c r="T454" s="226"/>
      <c r="U454" s="226"/>
      <c r="V454" s="226"/>
      <c r="W454" s="226"/>
      <c r="X454" s="226"/>
      <c r="Y454" s="226"/>
      <c r="Z454" s="226"/>
      <c r="AA454" s="226"/>
      <c r="AB454" s="226"/>
      <c r="AC454" s="226"/>
      <c r="AD454" s="226"/>
      <c r="AE454" s="226"/>
      <c r="AF454" s="226"/>
      <c r="AG454" s="226"/>
      <c r="AH454" s="226"/>
      <c r="AI454" s="226"/>
      <c r="AJ454" s="226"/>
      <c r="AK454" s="226"/>
      <c r="AL454" s="226"/>
      <c r="AM454" s="226"/>
      <c r="AN454" s="226"/>
      <c r="AO454" s="226"/>
      <c r="AP454" s="226"/>
      <c r="AQ454" s="226"/>
      <c r="AR454" s="226"/>
      <c r="AS454" s="226"/>
      <c r="AT454" s="226"/>
      <c r="AU454" s="226"/>
      <c r="AV454" s="226"/>
      <c r="AW454" s="226"/>
      <c r="AX454" s="226"/>
      <c r="AY454" s="226"/>
      <c r="AZ454" s="226"/>
      <c r="BA454" s="226"/>
      <c r="BB454" s="226"/>
      <c r="BC454" s="226"/>
      <c r="BD454" s="226"/>
      <c r="BE454" s="226"/>
      <c r="BF454" s="226"/>
      <c r="BG454" s="226"/>
      <c r="BH454" s="226"/>
      <c r="BI454" s="226"/>
      <c r="BJ454" s="226"/>
      <c r="BK454" s="226"/>
      <c r="BL454" s="226"/>
      <c r="BM454" s="226"/>
      <c r="BN454" s="226"/>
      <c r="BO454" s="226"/>
      <c r="BP454" s="226"/>
      <c r="BQ454" s="226"/>
      <c r="BR454" s="226"/>
      <c r="BS454" s="226"/>
      <c r="BT454" s="226"/>
      <c r="BU454" s="226"/>
      <c r="BV454" s="226"/>
      <c r="BW454" s="226"/>
      <c r="BX454" s="226"/>
      <c r="BY454" s="226"/>
      <c r="BZ454" s="226"/>
      <c r="CA454" s="226"/>
      <c r="CB454" s="226"/>
      <c r="CC454" s="235"/>
    </row>
    <row r="455" spans="1:81" s="233" customFormat="1">
      <c r="A455" s="538"/>
      <c r="B455" s="530"/>
      <c r="C455" s="291">
        <v>2019</v>
      </c>
      <c r="D455" s="247">
        <f t="shared" si="206"/>
        <v>12.597000000000001</v>
      </c>
      <c r="E455" s="256">
        <f t="shared" si="207"/>
        <v>2.6520000000000001</v>
      </c>
      <c r="F455" s="256">
        <v>0</v>
      </c>
      <c r="G455" s="256">
        <v>0</v>
      </c>
      <c r="H455" s="256">
        <v>9.9450000000000003</v>
      </c>
      <c r="I455" s="249">
        <v>0</v>
      </c>
      <c r="J455" s="240"/>
      <c r="K455" s="290"/>
      <c r="L455" s="290"/>
      <c r="M455" s="242"/>
      <c r="N455" s="226"/>
      <c r="O455" s="226"/>
      <c r="P455" s="226"/>
      <c r="Q455" s="226"/>
      <c r="R455" s="226"/>
      <c r="S455" s="226"/>
      <c r="T455" s="226"/>
      <c r="U455" s="226"/>
      <c r="V455" s="226"/>
      <c r="W455" s="226"/>
      <c r="X455" s="226"/>
      <c r="Y455" s="226"/>
      <c r="Z455" s="226"/>
      <c r="AA455" s="226"/>
      <c r="AB455" s="226"/>
      <c r="AC455" s="226"/>
      <c r="AD455" s="226"/>
      <c r="AE455" s="226"/>
      <c r="AF455" s="226"/>
      <c r="AG455" s="226"/>
      <c r="AH455" s="226"/>
      <c r="AI455" s="226"/>
      <c r="AJ455" s="226"/>
      <c r="AK455" s="226"/>
      <c r="AL455" s="226"/>
      <c r="AM455" s="226"/>
      <c r="AN455" s="226"/>
      <c r="AO455" s="226"/>
      <c r="AP455" s="226"/>
      <c r="AQ455" s="226"/>
      <c r="AR455" s="226"/>
      <c r="AS455" s="226"/>
      <c r="AT455" s="226"/>
      <c r="AU455" s="226"/>
      <c r="AV455" s="226"/>
      <c r="AW455" s="226"/>
      <c r="AX455" s="226"/>
      <c r="AY455" s="226"/>
      <c r="AZ455" s="226"/>
      <c r="BA455" s="226"/>
      <c r="BB455" s="226"/>
      <c r="BC455" s="226"/>
      <c r="BD455" s="226"/>
      <c r="BE455" s="226"/>
      <c r="BF455" s="226"/>
      <c r="BG455" s="226"/>
      <c r="BH455" s="226"/>
      <c r="BI455" s="226"/>
      <c r="BJ455" s="226"/>
      <c r="BK455" s="226"/>
      <c r="BL455" s="226"/>
      <c r="BM455" s="226"/>
      <c r="BN455" s="226"/>
      <c r="BO455" s="226"/>
      <c r="BP455" s="226"/>
      <c r="BQ455" s="226"/>
      <c r="BR455" s="226"/>
      <c r="BS455" s="226"/>
      <c r="BT455" s="226"/>
      <c r="BU455" s="226"/>
      <c r="BV455" s="226"/>
      <c r="BW455" s="226"/>
      <c r="BX455" s="226"/>
      <c r="BY455" s="226"/>
      <c r="BZ455" s="226"/>
      <c r="CA455" s="226"/>
      <c r="CB455" s="226"/>
      <c r="CC455" s="235"/>
    </row>
    <row r="456" spans="1:81" s="233" customFormat="1">
      <c r="A456" s="539"/>
      <c r="B456" s="531"/>
      <c r="C456" s="291">
        <v>2020</v>
      </c>
      <c r="D456" s="247">
        <f t="shared" si="206"/>
        <v>12.597000000000001</v>
      </c>
      <c r="E456" s="256">
        <f t="shared" si="207"/>
        <v>2.6520000000000001</v>
      </c>
      <c r="F456" s="256">
        <v>0</v>
      </c>
      <c r="G456" s="256">
        <v>0</v>
      </c>
      <c r="H456" s="256">
        <v>9.9450000000000003</v>
      </c>
      <c r="I456" s="249">
        <v>0</v>
      </c>
      <c r="J456" s="240"/>
      <c r="K456" s="290"/>
      <c r="L456" s="290"/>
      <c r="M456" s="242"/>
      <c r="N456" s="226"/>
      <c r="O456" s="226"/>
      <c r="P456" s="226"/>
      <c r="Q456" s="226"/>
      <c r="R456" s="226"/>
      <c r="S456" s="226"/>
      <c r="T456" s="226"/>
      <c r="U456" s="226"/>
      <c r="V456" s="226"/>
      <c r="W456" s="226"/>
      <c r="X456" s="226"/>
      <c r="Y456" s="226"/>
      <c r="Z456" s="226"/>
      <c r="AA456" s="226"/>
      <c r="AB456" s="226"/>
      <c r="AC456" s="226"/>
      <c r="AD456" s="226"/>
      <c r="AE456" s="226"/>
      <c r="AF456" s="226"/>
      <c r="AG456" s="226"/>
      <c r="AH456" s="226"/>
      <c r="AI456" s="226"/>
      <c r="AJ456" s="226"/>
      <c r="AK456" s="226"/>
      <c r="AL456" s="226"/>
      <c r="AM456" s="226"/>
      <c r="AN456" s="226"/>
      <c r="AO456" s="226"/>
      <c r="AP456" s="226"/>
      <c r="AQ456" s="226"/>
      <c r="AR456" s="226"/>
      <c r="AS456" s="226"/>
      <c r="AT456" s="226"/>
      <c r="AU456" s="226"/>
      <c r="AV456" s="226"/>
      <c r="AW456" s="226"/>
      <c r="AX456" s="226"/>
      <c r="AY456" s="226"/>
      <c r="AZ456" s="226"/>
      <c r="BA456" s="226"/>
      <c r="BB456" s="226"/>
      <c r="BC456" s="226"/>
      <c r="BD456" s="226"/>
      <c r="BE456" s="226"/>
      <c r="BF456" s="226"/>
      <c r="BG456" s="226"/>
      <c r="BH456" s="226"/>
      <c r="BI456" s="226"/>
      <c r="BJ456" s="226"/>
      <c r="BK456" s="226"/>
      <c r="BL456" s="226"/>
      <c r="BM456" s="226"/>
      <c r="BN456" s="226"/>
      <c r="BO456" s="226"/>
      <c r="BP456" s="226"/>
      <c r="BQ456" s="226"/>
      <c r="BR456" s="226"/>
      <c r="BS456" s="226"/>
      <c r="BT456" s="226"/>
      <c r="BU456" s="226"/>
      <c r="BV456" s="226"/>
      <c r="BW456" s="226"/>
      <c r="BX456" s="226"/>
      <c r="BY456" s="226"/>
      <c r="BZ456" s="226"/>
      <c r="CA456" s="226"/>
      <c r="CB456" s="226"/>
      <c r="CC456" s="235"/>
    </row>
    <row r="457" spans="1:81" s="233" customFormat="1" ht="13.5" customHeight="1">
      <c r="A457" s="536" t="s">
        <v>48</v>
      </c>
      <c r="B457" s="391" t="s">
        <v>691</v>
      </c>
      <c r="C457" s="238" t="s">
        <v>19</v>
      </c>
      <c r="D457" s="249">
        <f>D458+D459+D460+D461+D462</f>
        <v>8.1892800000000001</v>
      </c>
      <c r="E457" s="249">
        <f t="shared" ref="E457:I457" si="208">E458+E459+E460+E461+E462</f>
        <v>0</v>
      </c>
      <c r="F457" s="249">
        <f t="shared" si="208"/>
        <v>1.66608</v>
      </c>
      <c r="G457" s="249">
        <f t="shared" si="208"/>
        <v>1.0451999999999999</v>
      </c>
      <c r="H457" s="249">
        <f t="shared" si="208"/>
        <v>0</v>
      </c>
      <c r="I457" s="249">
        <f t="shared" si="208"/>
        <v>5.4779999999999998</v>
      </c>
      <c r="J457" s="240">
        <f t="shared" si="201"/>
        <v>8.1892800000000001</v>
      </c>
      <c r="M457" s="242">
        <f t="shared" si="174"/>
        <v>8.1892800000000001</v>
      </c>
      <c r="N457" s="226"/>
      <c r="O457" s="226"/>
      <c r="P457" s="226"/>
      <c r="Q457" s="226"/>
      <c r="R457" s="226"/>
      <c r="S457" s="226"/>
      <c r="T457" s="226"/>
      <c r="U457" s="226"/>
      <c r="V457" s="226"/>
      <c r="W457" s="226"/>
      <c r="X457" s="226"/>
      <c r="Y457" s="226"/>
      <c r="Z457" s="226"/>
      <c r="AA457" s="226"/>
      <c r="AB457" s="226"/>
      <c r="AC457" s="226"/>
      <c r="AD457" s="226"/>
      <c r="AE457" s="226"/>
      <c r="AF457" s="226"/>
      <c r="AG457" s="226"/>
      <c r="AH457" s="226"/>
      <c r="AI457" s="226"/>
      <c r="AJ457" s="226"/>
      <c r="AK457" s="226"/>
      <c r="AL457" s="226"/>
      <c r="AM457" s="226"/>
      <c r="AN457" s="226"/>
      <c r="AO457" s="226"/>
      <c r="AP457" s="226"/>
      <c r="AQ457" s="226"/>
      <c r="AR457" s="226"/>
      <c r="AS457" s="226"/>
      <c r="AT457" s="226"/>
      <c r="AU457" s="226"/>
      <c r="AV457" s="226"/>
      <c r="AW457" s="226"/>
      <c r="AX457" s="226"/>
      <c r="AY457" s="226"/>
      <c r="AZ457" s="226"/>
      <c r="BA457" s="226"/>
      <c r="BB457" s="226"/>
      <c r="BC457" s="226"/>
      <c r="BD457" s="226"/>
      <c r="BE457" s="226"/>
      <c r="BF457" s="226"/>
      <c r="BG457" s="226"/>
      <c r="BH457" s="226"/>
      <c r="BI457" s="226"/>
      <c r="BJ457" s="226"/>
      <c r="BK457" s="226"/>
      <c r="BL457" s="226"/>
      <c r="BM457" s="226"/>
      <c r="BN457" s="226"/>
      <c r="BO457" s="226"/>
      <c r="BP457" s="226"/>
      <c r="BQ457" s="226"/>
      <c r="BR457" s="226"/>
      <c r="BS457" s="226"/>
      <c r="BT457" s="226"/>
      <c r="BU457" s="226"/>
      <c r="BV457" s="226"/>
      <c r="BW457" s="226"/>
      <c r="BX457" s="226"/>
      <c r="BY457" s="226"/>
      <c r="BZ457" s="226"/>
      <c r="CA457" s="226"/>
      <c r="CB457" s="226"/>
      <c r="CC457" s="235"/>
    </row>
    <row r="458" spans="1:81" s="233" customFormat="1">
      <c r="A458" s="537"/>
      <c r="B458" s="392"/>
      <c r="C458" s="236">
        <v>2016</v>
      </c>
      <c r="D458" s="247">
        <f>E458+F458+G458+H458+I458</f>
        <v>4.9392800000000001</v>
      </c>
      <c r="E458" s="256">
        <v>0</v>
      </c>
      <c r="F458" s="249">
        <v>1.66608</v>
      </c>
      <c r="G458" s="256">
        <v>1.0451999999999999</v>
      </c>
      <c r="H458" s="251">
        <v>0</v>
      </c>
      <c r="I458" s="251">
        <v>2.2280000000000002</v>
      </c>
      <c r="J458" s="240">
        <f>SUM(E458:I458)</f>
        <v>4.9392800000000001</v>
      </c>
      <c r="M458" s="242">
        <f t="shared" si="174"/>
        <v>4.9392800000000001</v>
      </c>
      <c r="N458" s="226"/>
      <c r="O458" s="226"/>
      <c r="P458" s="226"/>
      <c r="Q458" s="226"/>
      <c r="R458" s="226"/>
      <c r="S458" s="226"/>
      <c r="T458" s="226"/>
      <c r="U458" s="226"/>
      <c r="V458" s="226"/>
      <c r="W458" s="226"/>
      <c r="X458" s="226"/>
      <c r="Y458" s="226"/>
      <c r="Z458" s="226"/>
      <c r="AA458" s="226"/>
      <c r="AB458" s="226"/>
      <c r="AC458" s="226"/>
      <c r="AD458" s="226"/>
      <c r="AE458" s="226"/>
      <c r="AF458" s="226"/>
      <c r="AG458" s="226"/>
      <c r="AH458" s="226"/>
      <c r="AI458" s="226"/>
      <c r="AJ458" s="226"/>
      <c r="AK458" s="226"/>
      <c r="AL458" s="226"/>
      <c r="AM458" s="226"/>
      <c r="AN458" s="226"/>
      <c r="AO458" s="226"/>
      <c r="AP458" s="226"/>
      <c r="AQ458" s="226"/>
      <c r="AR458" s="226"/>
      <c r="AS458" s="226"/>
      <c r="AT458" s="226"/>
      <c r="AU458" s="226"/>
      <c r="AV458" s="226"/>
      <c r="AW458" s="226"/>
      <c r="AX458" s="226"/>
      <c r="AY458" s="226"/>
      <c r="AZ458" s="226"/>
      <c r="BA458" s="226"/>
      <c r="BB458" s="226"/>
      <c r="BC458" s="226"/>
      <c r="BD458" s="226"/>
      <c r="BE458" s="226"/>
      <c r="BF458" s="226"/>
      <c r="BG458" s="226"/>
      <c r="BH458" s="226"/>
      <c r="BI458" s="226"/>
      <c r="BJ458" s="226"/>
      <c r="BK458" s="226"/>
      <c r="BL458" s="226"/>
      <c r="BM458" s="226"/>
      <c r="BN458" s="226"/>
      <c r="BO458" s="226"/>
      <c r="BP458" s="226"/>
      <c r="BQ458" s="226"/>
      <c r="BR458" s="226"/>
      <c r="BS458" s="226"/>
      <c r="BT458" s="226"/>
      <c r="BU458" s="226"/>
      <c r="BV458" s="226"/>
      <c r="BW458" s="226"/>
      <c r="BX458" s="226"/>
      <c r="BY458" s="226"/>
      <c r="BZ458" s="226"/>
      <c r="CA458" s="226"/>
      <c r="CB458" s="226"/>
      <c r="CC458" s="235"/>
    </row>
    <row r="459" spans="1:81" s="233" customFormat="1">
      <c r="A459" s="538"/>
      <c r="B459" s="550"/>
      <c r="C459" s="291">
        <v>2017</v>
      </c>
      <c r="D459" s="247">
        <f t="shared" ref="D459:D462" si="209">E459+F459+G459+H459+I459</f>
        <v>1.798</v>
      </c>
      <c r="E459" s="256">
        <v>0</v>
      </c>
      <c r="F459" s="249">
        <v>0</v>
      </c>
      <c r="G459" s="256">
        <v>0</v>
      </c>
      <c r="H459" s="251">
        <v>0</v>
      </c>
      <c r="I459" s="251">
        <v>1.798</v>
      </c>
      <c r="J459" s="240"/>
      <c r="M459" s="242"/>
      <c r="N459" s="226"/>
      <c r="O459" s="226"/>
      <c r="P459" s="226"/>
      <c r="Q459" s="226"/>
      <c r="R459" s="226"/>
      <c r="S459" s="226"/>
      <c r="T459" s="226"/>
      <c r="U459" s="226"/>
      <c r="V459" s="226"/>
      <c r="W459" s="226"/>
      <c r="X459" s="226"/>
      <c r="Y459" s="226"/>
      <c r="Z459" s="226"/>
      <c r="AA459" s="226"/>
      <c r="AB459" s="226"/>
      <c r="AC459" s="226"/>
      <c r="AD459" s="226"/>
      <c r="AE459" s="226"/>
      <c r="AF459" s="226"/>
      <c r="AG459" s="226"/>
      <c r="AH459" s="226"/>
      <c r="AI459" s="226"/>
      <c r="AJ459" s="226"/>
      <c r="AK459" s="226"/>
      <c r="AL459" s="226"/>
      <c r="AM459" s="226"/>
      <c r="AN459" s="226"/>
      <c r="AO459" s="226"/>
      <c r="AP459" s="226"/>
      <c r="AQ459" s="226"/>
      <c r="AR459" s="226"/>
      <c r="AS459" s="226"/>
      <c r="AT459" s="226"/>
      <c r="AU459" s="226"/>
      <c r="AV459" s="226"/>
      <c r="AW459" s="226"/>
      <c r="AX459" s="226"/>
      <c r="AY459" s="226"/>
      <c r="AZ459" s="226"/>
      <c r="BA459" s="226"/>
      <c r="BB459" s="226"/>
      <c r="BC459" s="226"/>
      <c r="BD459" s="226"/>
      <c r="BE459" s="226"/>
      <c r="BF459" s="226"/>
      <c r="BG459" s="226"/>
      <c r="BH459" s="226"/>
      <c r="BI459" s="226"/>
      <c r="BJ459" s="226"/>
      <c r="BK459" s="226"/>
      <c r="BL459" s="226"/>
      <c r="BM459" s="226"/>
      <c r="BN459" s="226"/>
      <c r="BO459" s="226"/>
      <c r="BP459" s="226"/>
      <c r="BQ459" s="226"/>
      <c r="BR459" s="226"/>
      <c r="BS459" s="226"/>
      <c r="BT459" s="226"/>
      <c r="BU459" s="226"/>
      <c r="BV459" s="226"/>
      <c r="BW459" s="226"/>
      <c r="BX459" s="226"/>
      <c r="BY459" s="226"/>
      <c r="BZ459" s="226"/>
      <c r="CA459" s="226"/>
      <c r="CB459" s="226"/>
      <c r="CC459" s="235"/>
    </row>
    <row r="460" spans="1:81" s="233" customFormat="1">
      <c r="A460" s="538"/>
      <c r="B460" s="550"/>
      <c r="C460" s="291">
        <v>2018</v>
      </c>
      <c r="D460" s="247">
        <f t="shared" si="209"/>
        <v>0.47399999999999998</v>
      </c>
      <c r="E460" s="256">
        <v>0</v>
      </c>
      <c r="F460" s="249">
        <v>0</v>
      </c>
      <c r="G460" s="256">
        <v>0</v>
      </c>
      <c r="H460" s="251">
        <v>0</v>
      </c>
      <c r="I460" s="251">
        <v>0.47399999999999998</v>
      </c>
      <c r="J460" s="240"/>
      <c r="M460" s="242"/>
      <c r="N460" s="226"/>
      <c r="O460" s="226"/>
      <c r="P460" s="226"/>
      <c r="Q460" s="226"/>
      <c r="R460" s="226"/>
      <c r="S460" s="226"/>
      <c r="T460" s="226"/>
      <c r="U460" s="226"/>
      <c r="V460" s="226"/>
      <c r="W460" s="226"/>
      <c r="X460" s="226"/>
      <c r="Y460" s="226"/>
      <c r="Z460" s="226"/>
      <c r="AA460" s="226"/>
      <c r="AB460" s="226"/>
      <c r="AC460" s="226"/>
      <c r="AD460" s="226"/>
      <c r="AE460" s="226"/>
      <c r="AF460" s="226"/>
      <c r="AG460" s="226"/>
      <c r="AH460" s="226"/>
      <c r="AI460" s="226"/>
      <c r="AJ460" s="226"/>
      <c r="AK460" s="226"/>
      <c r="AL460" s="226"/>
      <c r="AM460" s="226"/>
      <c r="AN460" s="226"/>
      <c r="AO460" s="226"/>
      <c r="AP460" s="226"/>
      <c r="AQ460" s="226"/>
      <c r="AR460" s="226"/>
      <c r="AS460" s="226"/>
      <c r="AT460" s="226"/>
      <c r="AU460" s="226"/>
      <c r="AV460" s="226"/>
      <c r="AW460" s="226"/>
      <c r="AX460" s="226"/>
      <c r="AY460" s="226"/>
      <c r="AZ460" s="226"/>
      <c r="BA460" s="226"/>
      <c r="BB460" s="226"/>
      <c r="BC460" s="226"/>
      <c r="BD460" s="226"/>
      <c r="BE460" s="226"/>
      <c r="BF460" s="226"/>
      <c r="BG460" s="226"/>
      <c r="BH460" s="226"/>
      <c r="BI460" s="226"/>
      <c r="BJ460" s="226"/>
      <c r="BK460" s="226"/>
      <c r="BL460" s="226"/>
      <c r="BM460" s="226"/>
      <c r="BN460" s="226"/>
      <c r="BO460" s="226"/>
      <c r="BP460" s="226"/>
      <c r="BQ460" s="226"/>
      <c r="BR460" s="226"/>
      <c r="BS460" s="226"/>
      <c r="BT460" s="226"/>
      <c r="BU460" s="226"/>
      <c r="BV460" s="226"/>
      <c r="BW460" s="226"/>
      <c r="BX460" s="226"/>
      <c r="BY460" s="226"/>
      <c r="BZ460" s="226"/>
      <c r="CA460" s="226"/>
      <c r="CB460" s="226"/>
      <c r="CC460" s="235"/>
    </row>
    <row r="461" spans="1:81" s="233" customFormat="1">
      <c r="A461" s="538"/>
      <c r="B461" s="550"/>
      <c r="C461" s="291">
        <v>2019</v>
      </c>
      <c r="D461" s="247">
        <f t="shared" si="209"/>
        <v>0.48399999999999999</v>
      </c>
      <c r="E461" s="256">
        <v>0</v>
      </c>
      <c r="F461" s="249">
        <v>0</v>
      </c>
      <c r="G461" s="256">
        <v>0</v>
      </c>
      <c r="H461" s="251">
        <v>0</v>
      </c>
      <c r="I461" s="251">
        <v>0.48399999999999999</v>
      </c>
      <c r="J461" s="240"/>
      <c r="M461" s="242"/>
      <c r="N461" s="226"/>
      <c r="O461" s="226"/>
      <c r="P461" s="226"/>
      <c r="Q461" s="226"/>
      <c r="R461" s="226"/>
      <c r="S461" s="226"/>
      <c r="T461" s="226"/>
      <c r="U461" s="226"/>
      <c r="V461" s="226"/>
      <c r="W461" s="226"/>
      <c r="X461" s="226"/>
      <c r="Y461" s="226"/>
      <c r="Z461" s="226"/>
      <c r="AA461" s="226"/>
      <c r="AB461" s="226"/>
      <c r="AC461" s="226"/>
      <c r="AD461" s="226"/>
      <c r="AE461" s="226"/>
      <c r="AF461" s="226"/>
      <c r="AG461" s="226"/>
      <c r="AH461" s="226"/>
      <c r="AI461" s="226"/>
      <c r="AJ461" s="226"/>
      <c r="AK461" s="226"/>
      <c r="AL461" s="226"/>
      <c r="AM461" s="226"/>
      <c r="AN461" s="226"/>
      <c r="AO461" s="226"/>
      <c r="AP461" s="226"/>
      <c r="AQ461" s="226"/>
      <c r="AR461" s="226"/>
      <c r="AS461" s="226"/>
      <c r="AT461" s="226"/>
      <c r="AU461" s="226"/>
      <c r="AV461" s="226"/>
      <c r="AW461" s="226"/>
      <c r="AX461" s="226"/>
      <c r="AY461" s="226"/>
      <c r="AZ461" s="226"/>
      <c r="BA461" s="226"/>
      <c r="BB461" s="226"/>
      <c r="BC461" s="226"/>
      <c r="BD461" s="226"/>
      <c r="BE461" s="226"/>
      <c r="BF461" s="226"/>
      <c r="BG461" s="226"/>
      <c r="BH461" s="226"/>
      <c r="BI461" s="226"/>
      <c r="BJ461" s="226"/>
      <c r="BK461" s="226"/>
      <c r="BL461" s="226"/>
      <c r="BM461" s="226"/>
      <c r="BN461" s="226"/>
      <c r="BO461" s="226"/>
      <c r="BP461" s="226"/>
      <c r="BQ461" s="226"/>
      <c r="BR461" s="226"/>
      <c r="BS461" s="226"/>
      <c r="BT461" s="226"/>
      <c r="BU461" s="226"/>
      <c r="BV461" s="226"/>
      <c r="BW461" s="226"/>
      <c r="BX461" s="226"/>
      <c r="BY461" s="226"/>
      <c r="BZ461" s="226"/>
      <c r="CA461" s="226"/>
      <c r="CB461" s="226"/>
      <c r="CC461" s="235"/>
    </row>
    <row r="462" spans="1:81" s="233" customFormat="1">
      <c r="A462" s="539"/>
      <c r="B462" s="551"/>
      <c r="C462" s="291">
        <v>2020</v>
      </c>
      <c r="D462" s="247">
        <f t="shared" si="209"/>
        <v>0.49399999999999999</v>
      </c>
      <c r="E462" s="256">
        <v>0</v>
      </c>
      <c r="F462" s="249">
        <v>0</v>
      </c>
      <c r="G462" s="256">
        <v>0</v>
      </c>
      <c r="H462" s="251">
        <v>0</v>
      </c>
      <c r="I462" s="251">
        <v>0.49399999999999999</v>
      </c>
      <c r="J462" s="240"/>
      <c r="M462" s="242"/>
      <c r="N462" s="226"/>
      <c r="O462" s="226"/>
      <c r="P462" s="226"/>
      <c r="Q462" s="226"/>
      <c r="R462" s="226"/>
      <c r="S462" s="226"/>
      <c r="T462" s="226"/>
      <c r="U462" s="226"/>
      <c r="V462" s="226"/>
      <c r="W462" s="226"/>
      <c r="X462" s="226"/>
      <c r="Y462" s="226"/>
      <c r="Z462" s="226"/>
      <c r="AA462" s="226"/>
      <c r="AB462" s="226"/>
      <c r="AC462" s="226"/>
      <c r="AD462" s="226"/>
      <c r="AE462" s="226"/>
      <c r="AF462" s="226"/>
      <c r="AG462" s="226"/>
      <c r="AH462" s="226"/>
      <c r="AI462" s="226"/>
      <c r="AJ462" s="226"/>
      <c r="AK462" s="226"/>
      <c r="AL462" s="226"/>
      <c r="AM462" s="226"/>
      <c r="AN462" s="226"/>
      <c r="AO462" s="226"/>
      <c r="AP462" s="226"/>
      <c r="AQ462" s="226"/>
      <c r="AR462" s="226"/>
      <c r="AS462" s="226"/>
      <c r="AT462" s="226"/>
      <c r="AU462" s="226"/>
      <c r="AV462" s="226"/>
      <c r="AW462" s="226"/>
      <c r="AX462" s="226"/>
      <c r="AY462" s="226"/>
      <c r="AZ462" s="226"/>
      <c r="BA462" s="226"/>
      <c r="BB462" s="226"/>
      <c r="BC462" s="226"/>
      <c r="BD462" s="226"/>
      <c r="BE462" s="226"/>
      <c r="BF462" s="226"/>
      <c r="BG462" s="226"/>
      <c r="BH462" s="226"/>
      <c r="BI462" s="226"/>
      <c r="BJ462" s="226"/>
      <c r="BK462" s="226"/>
      <c r="BL462" s="226"/>
      <c r="BM462" s="226"/>
      <c r="BN462" s="226"/>
      <c r="BO462" s="226"/>
      <c r="BP462" s="226"/>
      <c r="BQ462" s="226"/>
      <c r="BR462" s="226"/>
      <c r="BS462" s="226"/>
      <c r="BT462" s="226"/>
      <c r="BU462" s="226"/>
      <c r="BV462" s="226"/>
      <c r="BW462" s="226"/>
      <c r="BX462" s="226"/>
      <c r="BY462" s="226"/>
      <c r="BZ462" s="226"/>
      <c r="CA462" s="226"/>
      <c r="CB462" s="226"/>
      <c r="CC462" s="235"/>
    </row>
    <row r="463" spans="1:81" s="233" customFormat="1">
      <c r="A463" s="536" t="s">
        <v>411</v>
      </c>
      <c r="B463" s="644" t="s">
        <v>412</v>
      </c>
      <c r="C463" s="327" t="s">
        <v>19</v>
      </c>
      <c r="D463" s="328">
        <f>D464+D465+D466+D467+D468</f>
        <v>2308.6039999999994</v>
      </c>
      <c r="E463" s="328">
        <f t="shared" ref="E463:I463" si="210">E464+E465+E466+E467+E468</f>
        <v>0.8</v>
      </c>
      <c r="F463" s="328">
        <f t="shared" si="210"/>
        <v>0</v>
      </c>
      <c r="G463" s="328">
        <f t="shared" si="210"/>
        <v>0</v>
      </c>
      <c r="H463" s="328">
        <f t="shared" si="210"/>
        <v>2307.8040000000001</v>
      </c>
      <c r="I463" s="328">
        <f t="shared" si="210"/>
        <v>0</v>
      </c>
      <c r="J463" s="240">
        <f>SUM(E463:I463)</f>
        <v>2308.6040000000003</v>
      </c>
      <c r="L463" s="250">
        <f>E463+F463+G463+H463+I463</f>
        <v>2308.6040000000003</v>
      </c>
      <c r="M463" s="242">
        <f t="shared" si="174"/>
        <v>2308.6040000000003</v>
      </c>
      <c r="N463" s="226"/>
      <c r="O463" s="226"/>
      <c r="P463" s="226"/>
      <c r="Q463" s="226"/>
      <c r="R463" s="226"/>
      <c r="S463" s="226"/>
      <c r="T463" s="226"/>
      <c r="U463" s="226"/>
      <c r="V463" s="226"/>
      <c r="W463" s="226"/>
      <c r="X463" s="226"/>
      <c r="Y463" s="226"/>
      <c r="Z463" s="226"/>
      <c r="AA463" s="226"/>
      <c r="AB463" s="226"/>
      <c r="AC463" s="226"/>
      <c r="AD463" s="226"/>
      <c r="AE463" s="226"/>
      <c r="AF463" s="226"/>
      <c r="AG463" s="226"/>
      <c r="AH463" s="226"/>
      <c r="AI463" s="226"/>
      <c r="AJ463" s="226"/>
      <c r="AK463" s="226"/>
      <c r="AL463" s="226"/>
      <c r="AM463" s="226"/>
      <c r="AN463" s="226"/>
      <c r="AO463" s="226"/>
      <c r="AP463" s="226"/>
      <c r="AQ463" s="226"/>
      <c r="AR463" s="226"/>
      <c r="AS463" s="226"/>
      <c r="AT463" s="226"/>
      <c r="AU463" s="226"/>
      <c r="AV463" s="226"/>
      <c r="AW463" s="226"/>
      <c r="AX463" s="226"/>
      <c r="AY463" s="226"/>
      <c r="AZ463" s="226"/>
      <c r="BA463" s="226"/>
      <c r="BB463" s="226"/>
      <c r="BC463" s="226"/>
      <c r="BD463" s="226"/>
      <c r="BE463" s="226"/>
      <c r="BF463" s="226"/>
      <c r="BG463" s="226"/>
      <c r="BH463" s="226"/>
      <c r="BI463" s="226"/>
      <c r="BJ463" s="226"/>
      <c r="BK463" s="226"/>
      <c r="BL463" s="226"/>
      <c r="BM463" s="226"/>
      <c r="BN463" s="226"/>
      <c r="BO463" s="226"/>
      <c r="BP463" s="226"/>
      <c r="BQ463" s="226"/>
      <c r="BR463" s="226"/>
      <c r="BS463" s="226"/>
      <c r="BT463" s="226"/>
      <c r="BU463" s="226"/>
      <c r="BV463" s="226"/>
      <c r="BW463" s="226"/>
      <c r="BX463" s="226"/>
      <c r="BY463" s="226"/>
      <c r="BZ463" s="226"/>
      <c r="CA463" s="226"/>
      <c r="CB463" s="226"/>
      <c r="CC463" s="235"/>
    </row>
    <row r="464" spans="1:81" s="233" customFormat="1">
      <c r="A464" s="537"/>
      <c r="B464" s="645"/>
      <c r="C464" s="327">
        <v>2016</v>
      </c>
      <c r="D464" s="328">
        <f>D485+D487+D489+D491+D497</f>
        <v>922.12</v>
      </c>
      <c r="E464" s="328">
        <f t="shared" ref="E464:I464" si="211">E485+E487+E489+E491+E497</f>
        <v>0</v>
      </c>
      <c r="F464" s="328">
        <f t="shared" si="211"/>
        <v>0</v>
      </c>
      <c r="G464" s="328">
        <f t="shared" si="211"/>
        <v>0</v>
      </c>
      <c r="H464" s="328">
        <f t="shared" si="211"/>
        <v>922.12</v>
      </c>
      <c r="I464" s="328">
        <f t="shared" si="211"/>
        <v>0</v>
      </c>
      <c r="J464" s="240">
        <f>SUM(E464:I464)</f>
        <v>922.12</v>
      </c>
      <c r="L464" s="250">
        <f t="shared" ref="L464:L577" si="212">E464+F464+G464+H464+I464</f>
        <v>922.12</v>
      </c>
      <c r="M464" s="242">
        <f t="shared" si="174"/>
        <v>922.12</v>
      </c>
      <c r="N464" s="226"/>
      <c r="O464" s="226"/>
      <c r="P464" s="226"/>
      <c r="Q464" s="226"/>
      <c r="R464" s="226"/>
      <c r="S464" s="226"/>
      <c r="T464" s="226"/>
      <c r="U464" s="226"/>
      <c r="V464" s="226"/>
      <c r="W464" s="226"/>
      <c r="X464" s="226"/>
      <c r="Y464" s="226"/>
      <c r="Z464" s="226"/>
      <c r="AA464" s="226"/>
      <c r="AB464" s="226"/>
      <c r="AC464" s="226"/>
      <c r="AD464" s="226"/>
      <c r="AE464" s="226"/>
      <c r="AF464" s="226"/>
      <c r="AG464" s="226"/>
      <c r="AH464" s="226"/>
      <c r="AI464" s="226"/>
      <c r="AJ464" s="226"/>
      <c r="AK464" s="226"/>
      <c r="AL464" s="226"/>
      <c r="AM464" s="226"/>
      <c r="AN464" s="226"/>
      <c r="AO464" s="226"/>
      <c r="AP464" s="226"/>
      <c r="AQ464" s="226"/>
      <c r="AR464" s="226"/>
      <c r="AS464" s="226"/>
      <c r="AT464" s="226"/>
      <c r="AU464" s="226"/>
      <c r="AV464" s="226"/>
      <c r="AW464" s="226"/>
      <c r="AX464" s="226"/>
      <c r="AY464" s="226"/>
      <c r="AZ464" s="226"/>
      <c r="BA464" s="226"/>
      <c r="BB464" s="226"/>
      <c r="BC464" s="226"/>
      <c r="BD464" s="226"/>
      <c r="BE464" s="226"/>
      <c r="BF464" s="226"/>
      <c r="BG464" s="226"/>
      <c r="BH464" s="226"/>
      <c r="BI464" s="226"/>
      <c r="BJ464" s="226"/>
      <c r="BK464" s="226"/>
      <c r="BL464" s="226"/>
      <c r="BM464" s="226"/>
      <c r="BN464" s="226"/>
      <c r="BO464" s="226"/>
      <c r="BP464" s="226"/>
      <c r="BQ464" s="226"/>
      <c r="BR464" s="226"/>
      <c r="BS464" s="226"/>
      <c r="BT464" s="226"/>
      <c r="BU464" s="226"/>
      <c r="BV464" s="226"/>
      <c r="BW464" s="226"/>
      <c r="BX464" s="226"/>
      <c r="BY464" s="226"/>
      <c r="BZ464" s="226"/>
      <c r="CA464" s="226"/>
      <c r="CB464" s="226"/>
      <c r="CC464" s="235"/>
    </row>
    <row r="465" spans="1:81" s="233" customFormat="1">
      <c r="A465" s="537"/>
      <c r="B465" s="645"/>
      <c r="C465" s="327">
        <v>2017</v>
      </c>
      <c r="D465" s="328">
        <f>D470+D492+D498</f>
        <v>1385.884</v>
      </c>
      <c r="E465" s="328">
        <f t="shared" ref="E465:I465" si="213">E470+E492+E498</f>
        <v>0.2</v>
      </c>
      <c r="F465" s="328">
        <f t="shared" si="213"/>
        <v>0</v>
      </c>
      <c r="G465" s="328">
        <f t="shared" si="213"/>
        <v>0</v>
      </c>
      <c r="H465" s="328">
        <f t="shared" si="213"/>
        <v>1385.684</v>
      </c>
      <c r="I465" s="328">
        <f t="shared" si="213"/>
        <v>0</v>
      </c>
      <c r="J465" s="240">
        <f>SUM(E465:I465)</f>
        <v>1385.884</v>
      </c>
      <c r="L465" s="250">
        <f t="shared" si="212"/>
        <v>1385.884</v>
      </c>
      <c r="M465" s="242">
        <f t="shared" si="174"/>
        <v>1385.884</v>
      </c>
      <c r="N465" s="226"/>
      <c r="O465" s="226"/>
      <c r="P465" s="226"/>
      <c r="Q465" s="226"/>
      <c r="R465" s="226"/>
      <c r="S465" s="226"/>
      <c r="T465" s="226"/>
      <c r="U465" s="226"/>
      <c r="V465" s="226"/>
      <c r="W465" s="226"/>
      <c r="X465" s="226"/>
      <c r="Y465" s="226"/>
      <c r="Z465" s="226"/>
      <c r="AA465" s="226"/>
      <c r="AB465" s="226"/>
      <c r="AC465" s="226"/>
      <c r="AD465" s="226"/>
      <c r="AE465" s="226"/>
      <c r="AF465" s="226"/>
      <c r="AG465" s="226"/>
      <c r="AH465" s="226"/>
      <c r="AI465" s="226"/>
      <c r="AJ465" s="226"/>
      <c r="AK465" s="226"/>
      <c r="AL465" s="226"/>
      <c r="AM465" s="226"/>
      <c r="AN465" s="226"/>
      <c r="AO465" s="226"/>
      <c r="AP465" s="226"/>
      <c r="AQ465" s="226"/>
      <c r="AR465" s="226"/>
      <c r="AS465" s="226"/>
      <c r="AT465" s="226"/>
      <c r="AU465" s="226"/>
      <c r="AV465" s="226"/>
      <c r="AW465" s="226"/>
      <c r="AX465" s="226"/>
      <c r="AY465" s="226"/>
      <c r="AZ465" s="226"/>
      <c r="BA465" s="226"/>
      <c r="BB465" s="226"/>
      <c r="BC465" s="226"/>
      <c r="BD465" s="226"/>
      <c r="BE465" s="226"/>
      <c r="BF465" s="226"/>
      <c r="BG465" s="226"/>
      <c r="BH465" s="226"/>
      <c r="BI465" s="226"/>
      <c r="BJ465" s="226"/>
      <c r="BK465" s="226"/>
      <c r="BL465" s="226"/>
      <c r="BM465" s="226"/>
      <c r="BN465" s="226"/>
      <c r="BO465" s="226"/>
      <c r="BP465" s="226"/>
      <c r="BQ465" s="226"/>
      <c r="BR465" s="226"/>
      <c r="BS465" s="226"/>
      <c r="BT465" s="226"/>
      <c r="BU465" s="226"/>
      <c r="BV465" s="226"/>
      <c r="BW465" s="226"/>
      <c r="BX465" s="226"/>
      <c r="BY465" s="226"/>
      <c r="BZ465" s="226"/>
      <c r="CA465" s="226"/>
      <c r="CB465" s="226"/>
      <c r="CC465" s="235"/>
    </row>
    <row r="466" spans="1:81" s="233" customFormat="1">
      <c r="A466" s="538"/>
      <c r="B466" s="571"/>
      <c r="C466" s="327">
        <v>2018</v>
      </c>
      <c r="D466" s="328">
        <f>D471+D493+D499</f>
        <v>0.2</v>
      </c>
      <c r="E466" s="328">
        <f t="shared" ref="E466:I466" si="214">E471+E493+E499</f>
        <v>0.2</v>
      </c>
      <c r="F466" s="328">
        <f t="shared" si="214"/>
        <v>0</v>
      </c>
      <c r="G466" s="328">
        <f t="shared" si="214"/>
        <v>0</v>
      </c>
      <c r="H466" s="328">
        <f t="shared" si="214"/>
        <v>0</v>
      </c>
      <c r="I466" s="328">
        <f t="shared" si="214"/>
        <v>0</v>
      </c>
      <c r="J466" s="240"/>
      <c r="L466" s="250"/>
      <c r="M466" s="242"/>
      <c r="N466" s="226"/>
      <c r="O466" s="226"/>
      <c r="P466" s="226"/>
      <c r="Q466" s="226"/>
      <c r="R466" s="226"/>
      <c r="S466" s="226"/>
      <c r="T466" s="226"/>
      <c r="U466" s="226"/>
      <c r="V466" s="226"/>
      <c r="W466" s="226"/>
      <c r="X466" s="226"/>
      <c r="Y466" s="226"/>
      <c r="Z466" s="226"/>
      <c r="AA466" s="226"/>
      <c r="AB466" s="226"/>
      <c r="AC466" s="226"/>
      <c r="AD466" s="226"/>
      <c r="AE466" s="226"/>
      <c r="AF466" s="226"/>
      <c r="AG466" s="226"/>
      <c r="AH466" s="226"/>
      <c r="AI466" s="226"/>
      <c r="AJ466" s="226"/>
      <c r="AK466" s="226"/>
      <c r="AL466" s="226"/>
      <c r="AM466" s="226"/>
      <c r="AN466" s="226"/>
      <c r="AO466" s="226"/>
      <c r="AP466" s="226"/>
      <c r="AQ466" s="226"/>
      <c r="AR466" s="226"/>
      <c r="AS466" s="226"/>
      <c r="AT466" s="226"/>
      <c r="AU466" s="226"/>
      <c r="AV466" s="226"/>
      <c r="AW466" s="226"/>
      <c r="AX466" s="226"/>
      <c r="AY466" s="226"/>
      <c r="AZ466" s="226"/>
      <c r="BA466" s="226"/>
      <c r="BB466" s="226"/>
      <c r="BC466" s="226"/>
      <c r="BD466" s="226"/>
      <c r="BE466" s="226"/>
      <c r="BF466" s="226"/>
      <c r="BG466" s="226"/>
      <c r="BH466" s="226"/>
      <c r="BI466" s="226"/>
      <c r="BJ466" s="226"/>
      <c r="BK466" s="226"/>
      <c r="BL466" s="226"/>
      <c r="BM466" s="226"/>
      <c r="BN466" s="226"/>
      <c r="BO466" s="226"/>
      <c r="BP466" s="226"/>
      <c r="BQ466" s="226"/>
      <c r="BR466" s="226"/>
      <c r="BS466" s="226"/>
      <c r="BT466" s="226"/>
      <c r="BU466" s="226"/>
      <c r="BV466" s="226"/>
      <c r="BW466" s="226"/>
      <c r="BX466" s="226"/>
      <c r="BY466" s="226"/>
      <c r="BZ466" s="226"/>
      <c r="CA466" s="226"/>
      <c r="CB466" s="226"/>
      <c r="CC466" s="235"/>
    </row>
    <row r="467" spans="1:81" s="233" customFormat="1">
      <c r="A467" s="538"/>
      <c r="B467" s="571"/>
      <c r="C467" s="327">
        <v>2019</v>
      </c>
      <c r="D467" s="328">
        <f>D472+D494+D500</f>
        <v>0.2</v>
      </c>
      <c r="E467" s="328">
        <f t="shared" ref="E467:I467" si="215">E472+E494+E500</f>
        <v>0.2</v>
      </c>
      <c r="F467" s="328">
        <f t="shared" si="215"/>
        <v>0</v>
      </c>
      <c r="G467" s="328">
        <f t="shared" si="215"/>
        <v>0</v>
      </c>
      <c r="H467" s="328">
        <f t="shared" si="215"/>
        <v>0</v>
      </c>
      <c r="I467" s="328">
        <f t="shared" si="215"/>
        <v>0</v>
      </c>
      <c r="J467" s="240"/>
      <c r="L467" s="250"/>
      <c r="M467" s="242"/>
      <c r="N467" s="226"/>
      <c r="O467" s="226"/>
      <c r="P467" s="226"/>
      <c r="Q467" s="226"/>
      <c r="R467" s="226"/>
      <c r="S467" s="226"/>
      <c r="T467" s="226"/>
      <c r="U467" s="226"/>
      <c r="V467" s="226"/>
      <c r="W467" s="226"/>
      <c r="X467" s="226"/>
      <c r="Y467" s="226"/>
      <c r="Z467" s="226"/>
      <c r="AA467" s="226"/>
      <c r="AB467" s="226"/>
      <c r="AC467" s="226"/>
      <c r="AD467" s="226"/>
      <c r="AE467" s="226"/>
      <c r="AF467" s="226"/>
      <c r="AG467" s="226"/>
      <c r="AH467" s="226"/>
      <c r="AI467" s="226"/>
      <c r="AJ467" s="226"/>
      <c r="AK467" s="226"/>
      <c r="AL467" s="226"/>
      <c r="AM467" s="226"/>
      <c r="AN467" s="226"/>
      <c r="AO467" s="226"/>
      <c r="AP467" s="226"/>
      <c r="AQ467" s="226"/>
      <c r="AR467" s="226"/>
      <c r="AS467" s="226"/>
      <c r="AT467" s="226"/>
      <c r="AU467" s="226"/>
      <c r="AV467" s="226"/>
      <c r="AW467" s="226"/>
      <c r="AX467" s="226"/>
      <c r="AY467" s="226"/>
      <c r="AZ467" s="226"/>
      <c r="BA467" s="226"/>
      <c r="BB467" s="226"/>
      <c r="BC467" s="226"/>
      <c r="BD467" s="226"/>
      <c r="BE467" s="226"/>
      <c r="BF467" s="226"/>
      <c r="BG467" s="226"/>
      <c r="BH467" s="226"/>
      <c r="BI467" s="226"/>
      <c r="BJ467" s="226"/>
      <c r="BK467" s="226"/>
      <c r="BL467" s="226"/>
      <c r="BM467" s="226"/>
      <c r="BN467" s="226"/>
      <c r="BO467" s="226"/>
      <c r="BP467" s="226"/>
      <c r="BQ467" s="226"/>
      <c r="BR467" s="226"/>
      <c r="BS467" s="226"/>
      <c r="BT467" s="226"/>
      <c r="BU467" s="226"/>
      <c r="BV467" s="226"/>
      <c r="BW467" s="226"/>
      <c r="BX467" s="226"/>
      <c r="BY467" s="226"/>
      <c r="BZ467" s="226"/>
      <c r="CA467" s="226"/>
      <c r="CB467" s="226"/>
      <c r="CC467" s="235"/>
    </row>
    <row r="468" spans="1:81" s="233" customFormat="1">
      <c r="A468" s="539"/>
      <c r="B468" s="572"/>
      <c r="C468" s="327">
        <v>2020</v>
      </c>
      <c r="D468" s="328">
        <f>D473+D495+D501</f>
        <v>0.2</v>
      </c>
      <c r="E468" s="328">
        <f t="shared" ref="E468:I468" si="216">E473+E495+E501</f>
        <v>0.2</v>
      </c>
      <c r="F468" s="328">
        <f t="shared" si="216"/>
        <v>0</v>
      </c>
      <c r="G468" s="328">
        <f t="shared" si="216"/>
        <v>0</v>
      </c>
      <c r="H468" s="328">
        <f t="shared" si="216"/>
        <v>0</v>
      </c>
      <c r="I468" s="328">
        <f t="shared" si="216"/>
        <v>0</v>
      </c>
      <c r="J468" s="240"/>
      <c r="L468" s="250"/>
      <c r="M468" s="242"/>
      <c r="N468" s="226"/>
      <c r="O468" s="226"/>
      <c r="P468" s="226"/>
      <c r="Q468" s="226"/>
      <c r="R468" s="226"/>
      <c r="S468" s="226"/>
      <c r="T468" s="226"/>
      <c r="U468" s="226"/>
      <c r="V468" s="226"/>
      <c r="W468" s="226"/>
      <c r="X468" s="226"/>
      <c r="Y468" s="226"/>
      <c r="Z468" s="226"/>
      <c r="AA468" s="226"/>
      <c r="AB468" s="226"/>
      <c r="AC468" s="226"/>
      <c r="AD468" s="226"/>
      <c r="AE468" s="226"/>
      <c r="AF468" s="226"/>
      <c r="AG468" s="226"/>
      <c r="AH468" s="226"/>
      <c r="AI468" s="226"/>
      <c r="AJ468" s="226"/>
      <c r="AK468" s="226"/>
      <c r="AL468" s="226"/>
      <c r="AM468" s="226"/>
      <c r="AN468" s="226"/>
      <c r="AO468" s="226"/>
      <c r="AP468" s="226"/>
      <c r="AQ468" s="226"/>
      <c r="AR468" s="226"/>
      <c r="AS468" s="226"/>
      <c r="AT468" s="226"/>
      <c r="AU468" s="226"/>
      <c r="AV468" s="226"/>
      <c r="AW468" s="226"/>
      <c r="AX468" s="226"/>
      <c r="AY468" s="226"/>
      <c r="AZ468" s="226"/>
      <c r="BA468" s="226"/>
      <c r="BB468" s="226"/>
      <c r="BC468" s="226"/>
      <c r="BD468" s="226"/>
      <c r="BE468" s="226"/>
      <c r="BF468" s="226"/>
      <c r="BG468" s="226"/>
      <c r="BH468" s="226"/>
      <c r="BI468" s="226"/>
      <c r="BJ468" s="226"/>
      <c r="BK468" s="226"/>
      <c r="BL468" s="226"/>
      <c r="BM468" s="226"/>
      <c r="BN468" s="226"/>
      <c r="BO468" s="226"/>
      <c r="BP468" s="226"/>
      <c r="BQ468" s="226"/>
      <c r="BR468" s="226"/>
      <c r="BS468" s="226"/>
      <c r="BT468" s="226"/>
      <c r="BU468" s="226"/>
      <c r="BV468" s="226"/>
      <c r="BW468" s="226"/>
      <c r="BX468" s="226"/>
      <c r="BY468" s="226"/>
      <c r="BZ468" s="226"/>
      <c r="CA468" s="226"/>
      <c r="CB468" s="226"/>
      <c r="CC468" s="235"/>
    </row>
    <row r="469" spans="1:81" s="233" customFormat="1">
      <c r="A469" s="536" t="s">
        <v>51</v>
      </c>
      <c r="B469" s="587" t="s">
        <v>692</v>
      </c>
      <c r="C469" s="238" t="s">
        <v>19</v>
      </c>
      <c r="D469" s="247">
        <f>D470+D471+D472+D473</f>
        <v>0.8</v>
      </c>
      <c r="E469" s="247">
        <f t="shared" ref="E469:I469" si="217">E470+E471+E472+E473</f>
        <v>0.8</v>
      </c>
      <c r="F469" s="247">
        <f t="shared" si="217"/>
        <v>0</v>
      </c>
      <c r="G469" s="247">
        <f t="shared" si="217"/>
        <v>0</v>
      </c>
      <c r="H469" s="247">
        <f t="shared" si="217"/>
        <v>0</v>
      </c>
      <c r="I469" s="247">
        <f t="shared" si="217"/>
        <v>0</v>
      </c>
      <c r="J469" s="240"/>
      <c r="L469" s="250"/>
      <c r="M469" s="242"/>
      <c r="N469" s="226"/>
      <c r="O469" s="226"/>
      <c r="P469" s="226"/>
      <c r="Q469" s="226"/>
      <c r="R469" s="226"/>
      <c r="S469" s="226"/>
      <c r="T469" s="226"/>
      <c r="U469" s="226"/>
      <c r="V469" s="226"/>
      <c r="W469" s="226"/>
      <c r="X469" s="226"/>
      <c r="Y469" s="226"/>
      <c r="Z469" s="226"/>
      <c r="AA469" s="226"/>
      <c r="AB469" s="226"/>
      <c r="AC469" s="226"/>
      <c r="AD469" s="226"/>
      <c r="AE469" s="226"/>
      <c r="AF469" s="226"/>
      <c r="AG469" s="226"/>
      <c r="AH469" s="226"/>
      <c r="AI469" s="226"/>
      <c r="AJ469" s="226"/>
      <c r="AK469" s="226"/>
      <c r="AL469" s="226"/>
      <c r="AM469" s="226"/>
      <c r="AN469" s="226"/>
      <c r="AO469" s="226"/>
      <c r="AP469" s="226"/>
      <c r="AQ469" s="226"/>
      <c r="AR469" s="226"/>
      <c r="AS469" s="226"/>
      <c r="AT469" s="226"/>
      <c r="AU469" s="226"/>
      <c r="AV469" s="226"/>
      <c r="AW469" s="226"/>
      <c r="AX469" s="226"/>
      <c r="AY469" s="226"/>
      <c r="AZ469" s="226"/>
      <c r="BA469" s="226"/>
      <c r="BB469" s="226"/>
      <c r="BC469" s="226"/>
      <c r="BD469" s="226"/>
      <c r="BE469" s="226"/>
      <c r="BF469" s="226"/>
      <c r="BG469" s="226"/>
      <c r="BH469" s="226"/>
      <c r="BI469" s="226"/>
      <c r="BJ469" s="226"/>
      <c r="BK469" s="226"/>
      <c r="BL469" s="226"/>
      <c r="BM469" s="226"/>
      <c r="BN469" s="226"/>
      <c r="BO469" s="226"/>
      <c r="BP469" s="226"/>
      <c r="BQ469" s="226"/>
      <c r="BR469" s="226"/>
      <c r="BS469" s="226"/>
      <c r="BT469" s="226"/>
      <c r="BU469" s="226"/>
      <c r="BV469" s="226"/>
      <c r="BW469" s="226"/>
      <c r="BX469" s="226"/>
      <c r="BY469" s="226"/>
      <c r="BZ469" s="226"/>
      <c r="CA469" s="226"/>
      <c r="CB469" s="226"/>
      <c r="CC469" s="235"/>
    </row>
    <row r="470" spans="1:81" s="233" customFormat="1" ht="15.75" customHeight="1">
      <c r="A470" s="537"/>
      <c r="B470" s="534"/>
      <c r="C470" s="236">
        <v>2017</v>
      </c>
      <c r="D470" s="247">
        <f>D475+D480</f>
        <v>0.2</v>
      </c>
      <c r="E470" s="247">
        <f t="shared" ref="E470:I470" si="218">E475+E480</f>
        <v>0.2</v>
      </c>
      <c r="F470" s="247">
        <f t="shared" si="218"/>
        <v>0</v>
      </c>
      <c r="G470" s="247">
        <f t="shared" si="218"/>
        <v>0</v>
      </c>
      <c r="H470" s="247">
        <f t="shared" si="218"/>
        <v>0</v>
      </c>
      <c r="I470" s="247">
        <f t="shared" si="218"/>
        <v>0</v>
      </c>
      <c r="J470" s="240"/>
      <c r="L470" s="250"/>
      <c r="M470" s="242"/>
      <c r="N470" s="226"/>
      <c r="O470" s="226"/>
      <c r="P470" s="226"/>
      <c r="Q470" s="226"/>
      <c r="R470" s="226"/>
      <c r="S470" s="226"/>
      <c r="T470" s="226"/>
      <c r="U470" s="226"/>
      <c r="V470" s="226"/>
      <c r="W470" s="226"/>
      <c r="X470" s="226"/>
      <c r="Y470" s="226"/>
      <c r="Z470" s="226"/>
      <c r="AA470" s="226"/>
      <c r="AB470" s="226"/>
      <c r="AC470" s="226"/>
      <c r="AD470" s="226"/>
      <c r="AE470" s="226"/>
      <c r="AF470" s="226"/>
      <c r="AG470" s="226"/>
      <c r="AH470" s="226"/>
      <c r="AI470" s="226"/>
      <c r="AJ470" s="226"/>
      <c r="AK470" s="226"/>
      <c r="AL470" s="226"/>
      <c r="AM470" s="226"/>
      <c r="AN470" s="226"/>
      <c r="AO470" s="226"/>
      <c r="AP470" s="226"/>
      <c r="AQ470" s="226"/>
      <c r="AR470" s="226"/>
      <c r="AS470" s="226"/>
      <c r="AT470" s="226"/>
      <c r="AU470" s="226"/>
      <c r="AV470" s="226"/>
      <c r="AW470" s="226"/>
      <c r="AX470" s="226"/>
      <c r="AY470" s="226"/>
      <c r="AZ470" s="226"/>
      <c r="BA470" s="226"/>
      <c r="BB470" s="226"/>
      <c r="BC470" s="226"/>
      <c r="BD470" s="226"/>
      <c r="BE470" s="226"/>
      <c r="BF470" s="226"/>
      <c r="BG470" s="226"/>
      <c r="BH470" s="226"/>
      <c r="BI470" s="226"/>
      <c r="BJ470" s="226"/>
      <c r="BK470" s="226"/>
      <c r="BL470" s="226"/>
      <c r="BM470" s="226"/>
      <c r="BN470" s="226"/>
      <c r="BO470" s="226"/>
      <c r="BP470" s="226"/>
      <c r="BQ470" s="226"/>
      <c r="BR470" s="226"/>
      <c r="BS470" s="226"/>
      <c r="BT470" s="226"/>
      <c r="BU470" s="226"/>
      <c r="BV470" s="226"/>
      <c r="BW470" s="226"/>
      <c r="BX470" s="226"/>
      <c r="BY470" s="226"/>
      <c r="BZ470" s="226"/>
      <c r="CA470" s="226"/>
      <c r="CB470" s="226"/>
      <c r="CC470" s="235"/>
    </row>
    <row r="471" spans="1:81" s="233" customFormat="1" ht="15.75" customHeight="1">
      <c r="A471" s="538"/>
      <c r="B471" s="534"/>
      <c r="C471" s="291">
        <v>2018</v>
      </c>
      <c r="D471" s="247">
        <f t="shared" ref="D471:D473" si="219">D476+D481</f>
        <v>0.2</v>
      </c>
      <c r="E471" s="247">
        <f t="shared" ref="E471:I471" si="220">E476+E481</f>
        <v>0.2</v>
      </c>
      <c r="F471" s="247">
        <f t="shared" si="220"/>
        <v>0</v>
      </c>
      <c r="G471" s="247">
        <f t="shared" si="220"/>
        <v>0</v>
      </c>
      <c r="H471" s="247">
        <f t="shared" si="220"/>
        <v>0</v>
      </c>
      <c r="I471" s="247">
        <f t="shared" si="220"/>
        <v>0</v>
      </c>
      <c r="J471" s="240"/>
      <c r="L471" s="250"/>
      <c r="M471" s="242"/>
      <c r="N471" s="226"/>
      <c r="O471" s="226"/>
      <c r="P471" s="226"/>
      <c r="Q471" s="226"/>
      <c r="R471" s="226"/>
      <c r="S471" s="226"/>
      <c r="T471" s="226"/>
      <c r="U471" s="226"/>
      <c r="V471" s="226"/>
      <c r="W471" s="226"/>
      <c r="X471" s="226"/>
      <c r="Y471" s="226"/>
      <c r="Z471" s="226"/>
      <c r="AA471" s="226"/>
      <c r="AB471" s="226"/>
      <c r="AC471" s="226"/>
      <c r="AD471" s="226"/>
      <c r="AE471" s="226"/>
      <c r="AF471" s="226"/>
      <c r="AG471" s="226"/>
      <c r="AH471" s="226"/>
      <c r="AI471" s="226"/>
      <c r="AJ471" s="226"/>
      <c r="AK471" s="226"/>
      <c r="AL471" s="226"/>
      <c r="AM471" s="226"/>
      <c r="AN471" s="226"/>
      <c r="AO471" s="226"/>
      <c r="AP471" s="226"/>
      <c r="AQ471" s="226"/>
      <c r="AR471" s="226"/>
      <c r="AS471" s="226"/>
      <c r="AT471" s="226"/>
      <c r="AU471" s="226"/>
      <c r="AV471" s="226"/>
      <c r="AW471" s="226"/>
      <c r="AX471" s="226"/>
      <c r="AY471" s="226"/>
      <c r="AZ471" s="226"/>
      <c r="BA471" s="226"/>
      <c r="BB471" s="226"/>
      <c r="BC471" s="226"/>
      <c r="BD471" s="226"/>
      <c r="BE471" s="226"/>
      <c r="BF471" s="226"/>
      <c r="BG471" s="226"/>
      <c r="BH471" s="226"/>
      <c r="BI471" s="226"/>
      <c r="BJ471" s="226"/>
      <c r="BK471" s="226"/>
      <c r="BL471" s="226"/>
      <c r="BM471" s="226"/>
      <c r="BN471" s="226"/>
      <c r="BO471" s="226"/>
      <c r="BP471" s="226"/>
      <c r="BQ471" s="226"/>
      <c r="BR471" s="226"/>
      <c r="BS471" s="226"/>
      <c r="BT471" s="226"/>
      <c r="BU471" s="226"/>
      <c r="BV471" s="226"/>
      <c r="BW471" s="226"/>
      <c r="BX471" s="226"/>
      <c r="BY471" s="226"/>
      <c r="BZ471" s="226"/>
      <c r="CA471" s="226"/>
      <c r="CB471" s="226"/>
      <c r="CC471" s="235"/>
    </row>
    <row r="472" spans="1:81" s="233" customFormat="1" ht="15.75" customHeight="1">
      <c r="A472" s="538"/>
      <c r="B472" s="534"/>
      <c r="C472" s="291">
        <v>2019</v>
      </c>
      <c r="D472" s="247">
        <f t="shared" si="219"/>
        <v>0.2</v>
      </c>
      <c r="E472" s="247">
        <f t="shared" ref="E472:I473" si="221">E477+E482</f>
        <v>0.2</v>
      </c>
      <c r="F472" s="247">
        <f t="shared" si="221"/>
        <v>0</v>
      </c>
      <c r="G472" s="247">
        <f t="shared" si="221"/>
        <v>0</v>
      </c>
      <c r="H472" s="247">
        <f t="shared" si="221"/>
        <v>0</v>
      </c>
      <c r="I472" s="247">
        <f t="shared" si="221"/>
        <v>0</v>
      </c>
      <c r="J472" s="240"/>
      <c r="L472" s="250"/>
      <c r="M472" s="242"/>
      <c r="N472" s="226"/>
      <c r="O472" s="226"/>
      <c r="P472" s="226"/>
      <c r="Q472" s="226"/>
      <c r="R472" s="226"/>
      <c r="S472" s="226"/>
      <c r="T472" s="226"/>
      <c r="U472" s="226"/>
      <c r="V472" s="226"/>
      <c r="W472" s="226"/>
      <c r="X472" s="226"/>
      <c r="Y472" s="226"/>
      <c r="Z472" s="226"/>
      <c r="AA472" s="226"/>
      <c r="AB472" s="226"/>
      <c r="AC472" s="226"/>
      <c r="AD472" s="226"/>
      <c r="AE472" s="226"/>
      <c r="AF472" s="226"/>
      <c r="AG472" s="226"/>
      <c r="AH472" s="226"/>
      <c r="AI472" s="226"/>
      <c r="AJ472" s="226"/>
      <c r="AK472" s="226"/>
      <c r="AL472" s="226"/>
      <c r="AM472" s="226"/>
      <c r="AN472" s="226"/>
      <c r="AO472" s="226"/>
      <c r="AP472" s="226"/>
      <c r="AQ472" s="226"/>
      <c r="AR472" s="226"/>
      <c r="AS472" s="226"/>
      <c r="AT472" s="226"/>
      <c r="AU472" s="226"/>
      <c r="AV472" s="226"/>
      <c r="AW472" s="226"/>
      <c r="AX472" s="226"/>
      <c r="AY472" s="226"/>
      <c r="AZ472" s="226"/>
      <c r="BA472" s="226"/>
      <c r="BB472" s="226"/>
      <c r="BC472" s="226"/>
      <c r="BD472" s="226"/>
      <c r="BE472" s="226"/>
      <c r="BF472" s="226"/>
      <c r="BG472" s="226"/>
      <c r="BH472" s="226"/>
      <c r="BI472" s="226"/>
      <c r="BJ472" s="226"/>
      <c r="BK472" s="226"/>
      <c r="BL472" s="226"/>
      <c r="BM472" s="226"/>
      <c r="BN472" s="226"/>
      <c r="BO472" s="226"/>
      <c r="BP472" s="226"/>
      <c r="BQ472" s="226"/>
      <c r="BR472" s="226"/>
      <c r="BS472" s="226"/>
      <c r="BT472" s="226"/>
      <c r="BU472" s="226"/>
      <c r="BV472" s="226"/>
      <c r="BW472" s="226"/>
      <c r="BX472" s="226"/>
      <c r="BY472" s="226"/>
      <c r="BZ472" s="226"/>
      <c r="CA472" s="226"/>
      <c r="CB472" s="226"/>
      <c r="CC472" s="235"/>
    </row>
    <row r="473" spans="1:81" s="233" customFormat="1" ht="15.75" customHeight="1">
      <c r="A473" s="539"/>
      <c r="B473" s="535"/>
      <c r="C473" s="291">
        <v>2020</v>
      </c>
      <c r="D473" s="247">
        <f t="shared" si="219"/>
        <v>0.2</v>
      </c>
      <c r="E473" s="247">
        <f t="shared" si="221"/>
        <v>0.2</v>
      </c>
      <c r="F473" s="247">
        <f t="shared" si="221"/>
        <v>0</v>
      </c>
      <c r="G473" s="247">
        <f t="shared" si="221"/>
        <v>0</v>
      </c>
      <c r="H473" s="247">
        <f t="shared" si="221"/>
        <v>0</v>
      </c>
      <c r="I473" s="247">
        <f t="shared" si="221"/>
        <v>0</v>
      </c>
      <c r="J473" s="240"/>
      <c r="L473" s="250"/>
      <c r="M473" s="242"/>
      <c r="N473" s="226"/>
      <c r="O473" s="226"/>
      <c r="P473" s="226"/>
      <c r="Q473" s="226"/>
      <c r="R473" s="226"/>
      <c r="S473" s="226"/>
      <c r="T473" s="226"/>
      <c r="U473" s="226"/>
      <c r="V473" s="226"/>
      <c r="W473" s="226"/>
      <c r="X473" s="226"/>
      <c r="Y473" s="226"/>
      <c r="Z473" s="226"/>
      <c r="AA473" s="226"/>
      <c r="AB473" s="226"/>
      <c r="AC473" s="226"/>
      <c r="AD473" s="226"/>
      <c r="AE473" s="226"/>
      <c r="AF473" s="226"/>
      <c r="AG473" s="226"/>
      <c r="AH473" s="226"/>
      <c r="AI473" s="226"/>
      <c r="AJ473" s="226"/>
      <c r="AK473" s="226"/>
      <c r="AL473" s="226"/>
      <c r="AM473" s="226"/>
      <c r="AN473" s="226"/>
      <c r="AO473" s="226"/>
      <c r="AP473" s="226"/>
      <c r="AQ473" s="226"/>
      <c r="AR473" s="226"/>
      <c r="AS473" s="226"/>
      <c r="AT473" s="226"/>
      <c r="AU473" s="226"/>
      <c r="AV473" s="226"/>
      <c r="AW473" s="226"/>
      <c r="AX473" s="226"/>
      <c r="AY473" s="226"/>
      <c r="AZ473" s="226"/>
      <c r="BA473" s="226"/>
      <c r="BB473" s="226"/>
      <c r="BC473" s="226"/>
      <c r="BD473" s="226"/>
      <c r="BE473" s="226"/>
      <c r="BF473" s="226"/>
      <c r="BG473" s="226"/>
      <c r="BH473" s="226"/>
      <c r="BI473" s="226"/>
      <c r="BJ473" s="226"/>
      <c r="BK473" s="226"/>
      <c r="BL473" s="226"/>
      <c r="BM473" s="226"/>
      <c r="BN473" s="226"/>
      <c r="BO473" s="226"/>
      <c r="BP473" s="226"/>
      <c r="BQ473" s="226"/>
      <c r="BR473" s="226"/>
      <c r="BS473" s="226"/>
      <c r="BT473" s="226"/>
      <c r="BU473" s="226"/>
      <c r="BV473" s="226"/>
      <c r="BW473" s="226"/>
      <c r="BX473" s="226"/>
      <c r="BY473" s="226"/>
      <c r="BZ473" s="226"/>
      <c r="CA473" s="226"/>
      <c r="CB473" s="226"/>
      <c r="CC473" s="235"/>
    </row>
    <row r="474" spans="1:81" s="233" customFormat="1">
      <c r="A474" s="536" t="s">
        <v>693</v>
      </c>
      <c r="B474" s="528" t="s">
        <v>833</v>
      </c>
      <c r="C474" s="238" t="s">
        <v>19</v>
      </c>
      <c r="D474" s="239">
        <f>D475+D476+D477+D478</f>
        <v>0.56000000000000005</v>
      </c>
      <c r="E474" s="239">
        <f t="shared" ref="E474:I474" si="222">E475+E476+E477+E478</f>
        <v>0.56000000000000005</v>
      </c>
      <c r="F474" s="239">
        <f t="shared" si="222"/>
        <v>0</v>
      </c>
      <c r="G474" s="239">
        <f t="shared" si="222"/>
        <v>0</v>
      </c>
      <c r="H474" s="239">
        <f t="shared" si="222"/>
        <v>0</v>
      </c>
      <c r="I474" s="239">
        <f t="shared" si="222"/>
        <v>0</v>
      </c>
      <c r="J474" s="240"/>
      <c r="L474" s="250"/>
      <c r="M474" s="242"/>
      <c r="N474" s="226"/>
      <c r="O474" s="226"/>
      <c r="P474" s="226"/>
      <c r="Q474" s="226"/>
      <c r="R474" s="226"/>
      <c r="S474" s="226"/>
      <c r="T474" s="226"/>
      <c r="U474" s="226"/>
      <c r="V474" s="226"/>
      <c r="W474" s="226"/>
      <c r="X474" s="226"/>
      <c r="Y474" s="226"/>
      <c r="Z474" s="226"/>
      <c r="AA474" s="226"/>
      <c r="AB474" s="226"/>
      <c r="AC474" s="226"/>
      <c r="AD474" s="226"/>
      <c r="AE474" s="226"/>
      <c r="AF474" s="226"/>
      <c r="AG474" s="226"/>
      <c r="AH474" s="226"/>
      <c r="AI474" s="226"/>
      <c r="AJ474" s="226"/>
      <c r="AK474" s="226"/>
      <c r="AL474" s="226"/>
      <c r="AM474" s="226"/>
      <c r="AN474" s="226"/>
      <c r="AO474" s="226"/>
      <c r="AP474" s="226"/>
      <c r="AQ474" s="226"/>
      <c r="AR474" s="226"/>
      <c r="AS474" s="226"/>
      <c r="AT474" s="226"/>
      <c r="AU474" s="226"/>
      <c r="AV474" s="226"/>
      <c r="AW474" s="226"/>
      <c r="AX474" s="226"/>
      <c r="AY474" s="226"/>
      <c r="AZ474" s="226"/>
      <c r="BA474" s="226"/>
      <c r="BB474" s="226"/>
      <c r="BC474" s="226"/>
      <c r="BD474" s="226"/>
      <c r="BE474" s="226"/>
      <c r="BF474" s="226"/>
      <c r="BG474" s="226"/>
      <c r="BH474" s="226"/>
      <c r="BI474" s="226"/>
      <c r="BJ474" s="226"/>
      <c r="BK474" s="226"/>
      <c r="BL474" s="226"/>
      <c r="BM474" s="226"/>
      <c r="BN474" s="226"/>
      <c r="BO474" s="226"/>
      <c r="BP474" s="226"/>
      <c r="BQ474" s="226"/>
      <c r="BR474" s="226"/>
      <c r="BS474" s="226"/>
      <c r="BT474" s="226"/>
      <c r="BU474" s="226"/>
      <c r="BV474" s="226"/>
      <c r="BW474" s="226"/>
      <c r="BX474" s="226"/>
      <c r="BY474" s="226"/>
      <c r="BZ474" s="226"/>
      <c r="CA474" s="226"/>
      <c r="CB474" s="226"/>
      <c r="CC474" s="235"/>
    </row>
    <row r="475" spans="1:81" s="233" customFormat="1">
      <c r="A475" s="537"/>
      <c r="B475" s="529"/>
      <c r="C475" s="236">
        <v>2017</v>
      </c>
      <c r="D475" s="247">
        <f>E475+F475+G475+H475+I475</f>
        <v>0.14000000000000001</v>
      </c>
      <c r="E475" s="256">
        <v>0.14000000000000001</v>
      </c>
      <c r="F475" s="256">
        <v>0</v>
      </c>
      <c r="G475" s="256">
        <v>0</v>
      </c>
      <c r="H475" s="256">
        <v>0</v>
      </c>
      <c r="I475" s="256">
        <v>0</v>
      </c>
      <c r="J475" s="240"/>
      <c r="L475" s="250"/>
      <c r="M475" s="242"/>
      <c r="N475" s="226"/>
      <c r="O475" s="226"/>
      <c r="P475" s="226"/>
      <c r="Q475" s="226"/>
      <c r="R475" s="226"/>
      <c r="S475" s="226"/>
      <c r="T475" s="226"/>
      <c r="U475" s="226"/>
      <c r="V475" s="226"/>
      <c r="W475" s="226"/>
      <c r="X475" s="226"/>
      <c r="Y475" s="226"/>
      <c r="Z475" s="226"/>
      <c r="AA475" s="226"/>
      <c r="AB475" s="226"/>
      <c r="AC475" s="226"/>
      <c r="AD475" s="226"/>
      <c r="AE475" s="226"/>
      <c r="AF475" s="226"/>
      <c r="AG475" s="226"/>
      <c r="AH475" s="226"/>
      <c r="AI475" s="226"/>
      <c r="AJ475" s="226"/>
      <c r="AK475" s="226"/>
      <c r="AL475" s="226"/>
      <c r="AM475" s="226"/>
      <c r="AN475" s="226"/>
      <c r="AO475" s="226"/>
      <c r="AP475" s="226"/>
      <c r="AQ475" s="226"/>
      <c r="AR475" s="226"/>
      <c r="AS475" s="226"/>
      <c r="AT475" s="226"/>
      <c r="AU475" s="226"/>
      <c r="AV475" s="226"/>
      <c r="AW475" s="226"/>
      <c r="AX475" s="226"/>
      <c r="AY475" s="226"/>
      <c r="AZ475" s="226"/>
      <c r="BA475" s="226"/>
      <c r="BB475" s="226"/>
      <c r="BC475" s="226"/>
      <c r="BD475" s="226"/>
      <c r="BE475" s="226"/>
      <c r="BF475" s="226"/>
      <c r="BG475" s="226"/>
      <c r="BH475" s="226"/>
      <c r="BI475" s="226"/>
      <c r="BJ475" s="226"/>
      <c r="BK475" s="226"/>
      <c r="BL475" s="226"/>
      <c r="BM475" s="226"/>
      <c r="BN475" s="226"/>
      <c r="BO475" s="226"/>
      <c r="BP475" s="226"/>
      <c r="BQ475" s="226"/>
      <c r="BR475" s="226"/>
      <c r="BS475" s="226"/>
      <c r="BT475" s="226"/>
      <c r="BU475" s="226"/>
      <c r="BV475" s="226"/>
      <c r="BW475" s="226"/>
      <c r="BX475" s="226"/>
      <c r="BY475" s="226"/>
      <c r="BZ475" s="226"/>
      <c r="CA475" s="226"/>
      <c r="CB475" s="226"/>
      <c r="CC475" s="235"/>
    </row>
    <row r="476" spans="1:81" s="233" customFormat="1">
      <c r="A476" s="538"/>
      <c r="B476" s="530"/>
      <c r="C476" s="291">
        <v>2018</v>
      </c>
      <c r="D476" s="247">
        <f t="shared" ref="D476:D478" si="223">E476+F476+G476+H476+I476</f>
        <v>0.14000000000000001</v>
      </c>
      <c r="E476" s="256">
        <v>0.14000000000000001</v>
      </c>
      <c r="F476" s="256">
        <v>0</v>
      </c>
      <c r="G476" s="256">
        <v>0</v>
      </c>
      <c r="H476" s="256">
        <v>0</v>
      </c>
      <c r="I476" s="256">
        <v>0</v>
      </c>
      <c r="J476" s="240"/>
      <c r="L476" s="250"/>
      <c r="M476" s="242"/>
      <c r="N476" s="226"/>
      <c r="O476" s="226"/>
      <c r="P476" s="226"/>
      <c r="Q476" s="226"/>
      <c r="R476" s="226"/>
      <c r="S476" s="226"/>
      <c r="T476" s="226"/>
      <c r="U476" s="226"/>
      <c r="V476" s="226"/>
      <c r="W476" s="226"/>
      <c r="X476" s="226"/>
      <c r="Y476" s="226"/>
      <c r="Z476" s="226"/>
      <c r="AA476" s="226"/>
      <c r="AB476" s="226"/>
      <c r="AC476" s="226"/>
      <c r="AD476" s="226"/>
      <c r="AE476" s="226"/>
      <c r="AF476" s="226"/>
      <c r="AG476" s="226"/>
      <c r="AH476" s="226"/>
      <c r="AI476" s="226"/>
      <c r="AJ476" s="226"/>
      <c r="AK476" s="226"/>
      <c r="AL476" s="226"/>
      <c r="AM476" s="226"/>
      <c r="AN476" s="226"/>
      <c r="AO476" s="226"/>
      <c r="AP476" s="226"/>
      <c r="AQ476" s="226"/>
      <c r="AR476" s="226"/>
      <c r="AS476" s="226"/>
      <c r="AT476" s="226"/>
      <c r="AU476" s="226"/>
      <c r="AV476" s="226"/>
      <c r="AW476" s="226"/>
      <c r="AX476" s="226"/>
      <c r="AY476" s="226"/>
      <c r="AZ476" s="226"/>
      <c r="BA476" s="226"/>
      <c r="BB476" s="226"/>
      <c r="BC476" s="226"/>
      <c r="BD476" s="226"/>
      <c r="BE476" s="226"/>
      <c r="BF476" s="226"/>
      <c r="BG476" s="226"/>
      <c r="BH476" s="226"/>
      <c r="BI476" s="226"/>
      <c r="BJ476" s="226"/>
      <c r="BK476" s="226"/>
      <c r="BL476" s="226"/>
      <c r="BM476" s="226"/>
      <c r="BN476" s="226"/>
      <c r="BO476" s="226"/>
      <c r="BP476" s="226"/>
      <c r="BQ476" s="226"/>
      <c r="BR476" s="226"/>
      <c r="BS476" s="226"/>
      <c r="BT476" s="226"/>
      <c r="BU476" s="226"/>
      <c r="BV476" s="226"/>
      <c r="BW476" s="226"/>
      <c r="BX476" s="226"/>
      <c r="BY476" s="226"/>
      <c r="BZ476" s="226"/>
      <c r="CA476" s="226"/>
      <c r="CB476" s="226"/>
      <c r="CC476" s="235"/>
    </row>
    <row r="477" spans="1:81" s="233" customFormat="1">
      <c r="A477" s="538"/>
      <c r="B477" s="530"/>
      <c r="C477" s="291">
        <v>2019</v>
      </c>
      <c r="D477" s="247">
        <f t="shared" si="223"/>
        <v>0.14000000000000001</v>
      </c>
      <c r="E477" s="256">
        <v>0.14000000000000001</v>
      </c>
      <c r="F477" s="256">
        <v>0</v>
      </c>
      <c r="G477" s="256">
        <v>0</v>
      </c>
      <c r="H477" s="256">
        <v>0</v>
      </c>
      <c r="I477" s="256">
        <v>0</v>
      </c>
      <c r="J477" s="240"/>
      <c r="L477" s="250"/>
      <c r="M477" s="242"/>
      <c r="N477" s="226"/>
      <c r="O477" s="226"/>
      <c r="P477" s="226"/>
      <c r="Q477" s="226"/>
      <c r="R477" s="226"/>
      <c r="S477" s="226"/>
      <c r="T477" s="226"/>
      <c r="U477" s="226"/>
      <c r="V477" s="226"/>
      <c r="W477" s="226"/>
      <c r="X477" s="226"/>
      <c r="Y477" s="226"/>
      <c r="Z477" s="226"/>
      <c r="AA477" s="226"/>
      <c r="AB477" s="226"/>
      <c r="AC477" s="226"/>
      <c r="AD477" s="226"/>
      <c r="AE477" s="226"/>
      <c r="AF477" s="226"/>
      <c r="AG477" s="226"/>
      <c r="AH477" s="226"/>
      <c r="AI477" s="226"/>
      <c r="AJ477" s="226"/>
      <c r="AK477" s="226"/>
      <c r="AL477" s="226"/>
      <c r="AM477" s="226"/>
      <c r="AN477" s="226"/>
      <c r="AO477" s="226"/>
      <c r="AP477" s="226"/>
      <c r="AQ477" s="226"/>
      <c r="AR477" s="226"/>
      <c r="AS477" s="226"/>
      <c r="AT477" s="226"/>
      <c r="AU477" s="226"/>
      <c r="AV477" s="226"/>
      <c r="AW477" s="226"/>
      <c r="AX477" s="226"/>
      <c r="AY477" s="226"/>
      <c r="AZ477" s="226"/>
      <c r="BA477" s="226"/>
      <c r="BB477" s="226"/>
      <c r="BC477" s="226"/>
      <c r="BD477" s="226"/>
      <c r="BE477" s="226"/>
      <c r="BF477" s="226"/>
      <c r="BG477" s="226"/>
      <c r="BH477" s="226"/>
      <c r="BI477" s="226"/>
      <c r="BJ477" s="226"/>
      <c r="BK477" s="226"/>
      <c r="BL477" s="226"/>
      <c r="BM477" s="226"/>
      <c r="BN477" s="226"/>
      <c r="BO477" s="226"/>
      <c r="BP477" s="226"/>
      <c r="BQ477" s="226"/>
      <c r="BR477" s="226"/>
      <c r="BS477" s="226"/>
      <c r="BT477" s="226"/>
      <c r="BU477" s="226"/>
      <c r="BV477" s="226"/>
      <c r="BW477" s="226"/>
      <c r="BX477" s="226"/>
      <c r="BY477" s="226"/>
      <c r="BZ477" s="226"/>
      <c r="CA477" s="226"/>
      <c r="CB477" s="226"/>
      <c r="CC477" s="235"/>
    </row>
    <row r="478" spans="1:81" s="233" customFormat="1">
      <c r="A478" s="539"/>
      <c r="B478" s="531"/>
      <c r="C478" s="291">
        <v>2020</v>
      </c>
      <c r="D478" s="247">
        <f t="shared" si="223"/>
        <v>0.14000000000000001</v>
      </c>
      <c r="E478" s="256">
        <v>0.14000000000000001</v>
      </c>
      <c r="F478" s="256">
        <v>0</v>
      </c>
      <c r="G478" s="256">
        <v>0</v>
      </c>
      <c r="H478" s="256">
        <v>0</v>
      </c>
      <c r="I478" s="256">
        <v>0</v>
      </c>
      <c r="J478" s="240"/>
      <c r="L478" s="250"/>
      <c r="M478" s="242"/>
      <c r="N478" s="226"/>
      <c r="O478" s="226"/>
      <c r="P478" s="226"/>
      <c r="Q478" s="226"/>
      <c r="R478" s="226"/>
      <c r="S478" s="226"/>
      <c r="T478" s="226"/>
      <c r="U478" s="226"/>
      <c r="V478" s="226"/>
      <c r="W478" s="226"/>
      <c r="X478" s="226"/>
      <c r="Y478" s="226"/>
      <c r="Z478" s="226"/>
      <c r="AA478" s="226"/>
      <c r="AB478" s="226"/>
      <c r="AC478" s="226"/>
      <c r="AD478" s="226"/>
      <c r="AE478" s="226"/>
      <c r="AF478" s="226"/>
      <c r="AG478" s="226"/>
      <c r="AH478" s="226"/>
      <c r="AI478" s="226"/>
      <c r="AJ478" s="226"/>
      <c r="AK478" s="226"/>
      <c r="AL478" s="226"/>
      <c r="AM478" s="226"/>
      <c r="AN478" s="226"/>
      <c r="AO478" s="226"/>
      <c r="AP478" s="226"/>
      <c r="AQ478" s="226"/>
      <c r="AR478" s="226"/>
      <c r="AS478" s="226"/>
      <c r="AT478" s="226"/>
      <c r="AU478" s="226"/>
      <c r="AV478" s="226"/>
      <c r="AW478" s="226"/>
      <c r="AX478" s="226"/>
      <c r="AY478" s="226"/>
      <c r="AZ478" s="226"/>
      <c r="BA478" s="226"/>
      <c r="BB478" s="226"/>
      <c r="BC478" s="226"/>
      <c r="BD478" s="226"/>
      <c r="BE478" s="226"/>
      <c r="BF478" s="226"/>
      <c r="BG478" s="226"/>
      <c r="BH478" s="226"/>
      <c r="BI478" s="226"/>
      <c r="BJ478" s="226"/>
      <c r="BK478" s="226"/>
      <c r="BL478" s="226"/>
      <c r="BM478" s="226"/>
      <c r="BN478" s="226"/>
      <c r="BO478" s="226"/>
      <c r="BP478" s="226"/>
      <c r="BQ478" s="226"/>
      <c r="BR478" s="226"/>
      <c r="BS478" s="226"/>
      <c r="BT478" s="226"/>
      <c r="BU478" s="226"/>
      <c r="BV478" s="226"/>
      <c r="BW478" s="226"/>
      <c r="BX478" s="226"/>
      <c r="BY478" s="226"/>
      <c r="BZ478" s="226"/>
      <c r="CA478" s="226"/>
      <c r="CB478" s="226"/>
      <c r="CC478" s="235"/>
    </row>
    <row r="479" spans="1:81" s="233" customFormat="1">
      <c r="A479" s="536" t="s">
        <v>694</v>
      </c>
      <c r="B479" s="528" t="s">
        <v>834</v>
      </c>
      <c r="C479" s="238" t="s">
        <v>19</v>
      </c>
      <c r="D479" s="239">
        <f>D480+D481+D482+D483</f>
        <v>0.24</v>
      </c>
      <c r="E479" s="239">
        <f t="shared" ref="E479:I479" si="224">E480+E481+E482+E483</f>
        <v>0.24</v>
      </c>
      <c r="F479" s="239">
        <f t="shared" si="224"/>
        <v>0</v>
      </c>
      <c r="G479" s="239">
        <f t="shared" si="224"/>
        <v>0</v>
      </c>
      <c r="H479" s="239">
        <f t="shared" si="224"/>
        <v>0</v>
      </c>
      <c r="I479" s="239">
        <f t="shared" si="224"/>
        <v>0</v>
      </c>
      <c r="J479" s="240"/>
      <c r="L479" s="250"/>
      <c r="M479" s="242"/>
      <c r="N479" s="226"/>
      <c r="O479" s="226"/>
      <c r="P479" s="226"/>
      <c r="Q479" s="226"/>
      <c r="R479" s="226"/>
      <c r="S479" s="226"/>
      <c r="T479" s="226"/>
      <c r="U479" s="226"/>
      <c r="V479" s="226"/>
      <c r="W479" s="226"/>
      <c r="X479" s="226"/>
      <c r="Y479" s="226"/>
      <c r="Z479" s="226"/>
      <c r="AA479" s="226"/>
      <c r="AB479" s="226"/>
      <c r="AC479" s="226"/>
      <c r="AD479" s="226"/>
      <c r="AE479" s="226"/>
      <c r="AF479" s="226"/>
      <c r="AG479" s="226"/>
      <c r="AH479" s="226"/>
      <c r="AI479" s="226"/>
      <c r="AJ479" s="226"/>
      <c r="AK479" s="226"/>
      <c r="AL479" s="226"/>
      <c r="AM479" s="226"/>
      <c r="AN479" s="226"/>
      <c r="AO479" s="226"/>
      <c r="AP479" s="226"/>
      <c r="AQ479" s="226"/>
      <c r="AR479" s="226"/>
      <c r="AS479" s="226"/>
      <c r="AT479" s="226"/>
      <c r="AU479" s="226"/>
      <c r="AV479" s="226"/>
      <c r="AW479" s="226"/>
      <c r="AX479" s="226"/>
      <c r="AY479" s="226"/>
      <c r="AZ479" s="226"/>
      <c r="BA479" s="226"/>
      <c r="BB479" s="226"/>
      <c r="BC479" s="226"/>
      <c r="BD479" s="226"/>
      <c r="BE479" s="226"/>
      <c r="BF479" s="226"/>
      <c r="BG479" s="226"/>
      <c r="BH479" s="226"/>
      <c r="BI479" s="226"/>
      <c r="BJ479" s="226"/>
      <c r="BK479" s="226"/>
      <c r="BL479" s="226"/>
      <c r="BM479" s="226"/>
      <c r="BN479" s="226"/>
      <c r="BO479" s="226"/>
      <c r="BP479" s="226"/>
      <c r="BQ479" s="226"/>
      <c r="BR479" s="226"/>
      <c r="BS479" s="226"/>
      <c r="BT479" s="226"/>
      <c r="BU479" s="226"/>
      <c r="BV479" s="226"/>
      <c r="BW479" s="226"/>
      <c r="BX479" s="226"/>
      <c r="BY479" s="226"/>
      <c r="BZ479" s="226"/>
      <c r="CA479" s="226"/>
      <c r="CB479" s="226"/>
      <c r="CC479" s="235"/>
    </row>
    <row r="480" spans="1:81" s="233" customFormat="1" ht="15.75" customHeight="1">
      <c r="A480" s="537"/>
      <c r="B480" s="529"/>
      <c r="C480" s="236">
        <v>2017</v>
      </c>
      <c r="D480" s="247">
        <f>E480+F480+G480+H480+I480</f>
        <v>0.06</v>
      </c>
      <c r="E480" s="256">
        <v>0.06</v>
      </c>
      <c r="F480" s="256">
        <v>0</v>
      </c>
      <c r="G480" s="256">
        <v>0</v>
      </c>
      <c r="H480" s="256">
        <v>0</v>
      </c>
      <c r="I480" s="256">
        <v>0</v>
      </c>
      <c r="J480" s="240"/>
      <c r="L480" s="250"/>
      <c r="M480" s="242"/>
      <c r="N480" s="226"/>
      <c r="O480" s="226"/>
      <c r="P480" s="226"/>
      <c r="Q480" s="226"/>
      <c r="R480" s="226"/>
      <c r="S480" s="226"/>
      <c r="T480" s="226"/>
      <c r="U480" s="226"/>
      <c r="V480" s="226"/>
      <c r="W480" s="226"/>
      <c r="X480" s="226"/>
      <c r="Y480" s="226"/>
      <c r="Z480" s="226"/>
      <c r="AA480" s="226"/>
      <c r="AB480" s="226"/>
      <c r="AC480" s="226"/>
      <c r="AD480" s="226"/>
      <c r="AE480" s="226"/>
      <c r="AF480" s="226"/>
      <c r="AG480" s="226"/>
      <c r="AH480" s="226"/>
      <c r="AI480" s="226"/>
      <c r="AJ480" s="226"/>
      <c r="AK480" s="226"/>
      <c r="AL480" s="226"/>
      <c r="AM480" s="226"/>
      <c r="AN480" s="226"/>
      <c r="AO480" s="226"/>
      <c r="AP480" s="226"/>
      <c r="AQ480" s="226"/>
      <c r="AR480" s="226"/>
      <c r="AS480" s="226"/>
      <c r="AT480" s="226"/>
      <c r="AU480" s="226"/>
      <c r="AV480" s="226"/>
      <c r="AW480" s="226"/>
      <c r="AX480" s="226"/>
      <c r="AY480" s="226"/>
      <c r="AZ480" s="226"/>
      <c r="BA480" s="226"/>
      <c r="BB480" s="226"/>
      <c r="BC480" s="226"/>
      <c r="BD480" s="226"/>
      <c r="BE480" s="226"/>
      <c r="BF480" s="226"/>
      <c r="BG480" s="226"/>
      <c r="BH480" s="226"/>
      <c r="BI480" s="226"/>
      <c r="BJ480" s="226"/>
      <c r="BK480" s="226"/>
      <c r="BL480" s="226"/>
      <c r="BM480" s="226"/>
      <c r="BN480" s="226"/>
      <c r="BO480" s="226"/>
      <c r="BP480" s="226"/>
      <c r="BQ480" s="226"/>
      <c r="BR480" s="226"/>
      <c r="BS480" s="226"/>
      <c r="BT480" s="226"/>
      <c r="BU480" s="226"/>
      <c r="BV480" s="226"/>
      <c r="BW480" s="226"/>
      <c r="BX480" s="226"/>
      <c r="BY480" s="226"/>
      <c r="BZ480" s="226"/>
      <c r="CA480" s="226"/>
      <c r="CB480" s="226"/>
      <c r="CC480" s="235"/>
    </row>
    <row r="481" spans="1:81" s="233" customFormat="1" ht="15.75" customHeight="1">
      <c r="A481" s="538"/>
      <c r="B481" s="530"/>
      <c r="C481" s="291">
        <v>2018</v>
      </c>
      <c r="D481" s="247">
        <f t="shared" ref="D481:D483" si="225">E481+F481+G481+H481+I481</f>
        <v>0.06</v>
      </c>
      <c r="E481" s="256">
        <v>0.06</v>
      </c>
      <c r="F481" s="256">
        <v>0</v>
      </c>
      <c r="G481" s="256">
        <v>0</v>
      </c>
      <c r="H481" s="256">
        <v>0</v>
      </c>
      <c r="I481" s="256">
        <v>0</v>
      </c>
      <c r="J481" s="240"/>
      <c r="L481" s="250"/>
      <c r="M481" s="242"/>
      <c r="N481" s="226"/>
      <c r="O481" s="226"/>
      <c r="P481" s="226"/>
      <c r="Q481" s="226"/>
      <c r="R481" s="226"/>
      <c r="S481" s="226"/>
      <c r="T481" s="226"/>
      <c r="U481" s="226"/>
      <c r="V481" s="226"/>
      <c r="W481" s="226"/>
      <c r="X481" s="226"/>
      <c r="Y481" s="226"/>
      <c r="Z481" s="226"/>
      <c r="AA481" s="226"/>
      <c r="AB481" s="226"/>
      <c r="AC481" s="226"/>
      <c r="AD481" s="226"/>
      <c r="AE481" s="226"/>
      <c r="AF481" s="226"/>
      <c r="AG481" s="226"/>
      <c r="AH481" s="226"/>
      <c r="AI481" s="226"/>
      <c r="AJ481" s="226"/>
      <c r="AK481" s="226"/>
      <c r="AL481" s="226"/>
      <c r="AM481" s="226"/>
      <c r="AN481" s="226"/>
      <c r="AO481" s="226"/>
      <c r="AP481" s="226"/>
      <c r="AQ481" s="226"/>
      <c r="AR481" s="226"/>
      <c r="AS481" s="226"/>
      <c r="AT481" s="226"/>
      <c r="AU481" s="226"/>
      <c r="AV481" s="226"/>
      <c r="AW481" s="226"/>
      <c r="AX481" s="226"/>
      <c r="AY481" s="226"/>
      <c r="AZ481" s="226"/>
      <c r="BA481" s="226"/>
      <c r="BB481" s="226"/>
      <c r="BC481" s="226"/>
      <c r="BD481" s="226"/>
      <c r="BE481" s="226"/>
      <c r="BF481" s="226"/>
      <c r="BG481" s="226"/>
      <c r="BH481" s="226"/>
      <c r="BI481" s="226"/>
      <c r="BJ481" s="226"/>
      <c r="BK481" s="226"/>
      <c r="BL481" s="226"/>
      <c r="BM481" s="226"/>
      <c r="BN481" s="226"/>
      <c r="BO481" s="226"/>
      <c r="BP481" s="226"/>
      <c r="BQ481" s="226"/>
      <c r="BR481" s="226"/>
      <c r="BS481" s="226"/>
      <c r="BT481" s="226"/>
      <c r="BU481" s="226"/>
      <c r="BV481" s="226"/>
      <c r="BW481" s="226"/>
      <c r="BX481" s="226"/>
      <c r="BY481" s="226"/>
      <c r="BZ481" s="226"/>
      <c r="CA481" s="226"/>
      <c r="CB481" s="226"/>
      <c r="CC481" s="235"/>
    </row>
    <row r="482" spans="1:81" s="233" customFormat="1" ht="15.75" customHeight="1">
      <c r="A482" s="538"/>
      <c r="B482" s="530"/>
      <c r="C482" s="291">
        <v>2019</v>
      </c>
      <c r="D482" s="247">
        <f t="shared" si="225"/>
        <v>0.06</v>
      </c>
      <c r="E482" s="256">
        <v>0.06</v>
      </c>
      <c r="F482" s="256">
        <v>0</v>
      </c>
      <c r="G482" s="256">
        <v>0</v>
      </c>
      <c r="H482" s="256">
        <v>0</v>
      </c>
      <c r="I482" s="256">
        <v>0</v>
      </c>
      <c r="J482" s="240"/>
      <c r="L482" s="250"/>
      <c r="M482" s="242"/>
      <c r="N482" s="226"/>
      <c r="O482" s="226"/>
      <c r="P482" s="226"/>
      <c r="Q482" s="226"/>
      <c r="R482" s="226"/>
      <c r="S482" s="226"/>
      <c r="T482" s="226"/>
      <c r="U482" s="226"/>
      <c r="V482" s="226"/>
      <c r="W482" s="226"/>
      <c r="X482" s="226"/>
      <c r="Y482" s="226"/>
      <c r="Z482" s="226"/>
      <c r="AA482" s="226"/>
      <c r="AB482" s="226"/>
      <c r="AC482" s="226"/>
      <c r="AD482" s="226"/>
      <c r="AE482" s="226"/>
      <c r="AF482" s="226"/>
      <c r="AG482" s="226"/>
      <c r="AH482" s="226"/>
      <c r="AI482" s="226"/>
      <c r="AJ482" s="226"/>
      <c r="AK482" s="226"/>
      <c r="AL482" s="226"/>
      <c r="AM482" s="226"/>
      <c r="AN482" s="226"/>
      <c r="AO482" s="226"/>
      <c r="AP482" s="226"/>
      <c r="AQ482" s="226"/>
      <c r="AR482" s="226"/>
      <c r="AS482" s="226"/>
      <c r="AT482" s="226"/>
      <c r="AU482" s="226"/>
      <c r="AV482" s="226"/>
      <c r="AW482" s="226"/>
      <c r="AX482" s="226"/>
      <c r="AY482" s="226"/>
      <c r="AZ482" s="226"/>
      <c r="BA482" s="226"/>
      <c r="BB482" s="226"/>
      <c r="BC482" s="226"/>
      <c r="BD482" s="226"/>
      <c r="BE482" s="226"/>
      <c r="BF482" s="226"/>
      <c r="BG482" s="226"/>
      <c r="BH482" s="226"/>
      <c r="BI482" s="226"/>
      <c r="BJ482" s="226"/>
      <c r="BK482" s="226"/>
      <c r="BL482" s="226"/>
      <c r="BM482" s="226"/>
      <c r="BN482" s="226"/>
      <c r="BO482" s="226"/>
      <c r="BP482" s="226"/>
      <c r="BQ482" s="226"/>
      <c r="BR482" s="226"/>
      <c r="BS482" s="226"/>
      <c r="BT482" s="226"/>
      <c r="BU482" s="226"/>
      <c r="BV482" s="226"/>
      <c r="BW482" s="226"/>
      <c r="BX482" s="226"/>
      <c r="BY482" s="226"/>
      <c r="BZ482" s="226"/>
      <c r="CA482" s="226"/>
      <c r="CB482" s="226"/>
      <c r="CC482" s="235"/>
    </row>
    <row r="483" spans="1:81" s="233" customFormat="1" ht="15.75" customHeight="1">
      <c r="A483" s="539"/>
      <c r="B483" s="531"/>
      <c r="C483" s="291">
        <v>2020</v>
      </c>
      <c r="D483" s="247">
        <f t="shared" si="225"/>
        <v>0.06</v>
      </c>
      <c r="E483" s="256">
        <v>0.06</v>
      </c>
      <c r="F483" s="256">
        <v>0</v>
      </c>
      <c r="G483" s="256">
        <v>0</v>
      </c>
      <c r="H483" s="256">
        <v>0</v>
      </c>
      <c r="I483" s="256">
        <v>0</v>
      </c>
      <c r="J483" s="240"/>
      <c r="L483" s="250"/>
      <c r="M483" s="242"/>
      <c r="N483" s="226"/>
      <c r="O483" s="226"/>
      <c r="P483" s="226"/>
      <c r="Q483" s="226"/>
      <c r="R483" s="226"/>
      <c r="S483" s="226"/>
      <c r="T483" s="226"/>
      <c r="U483" s="226"/>
      <c r="V483" s="226"/>
      <c r="W483" s="226"/>
      <c r="X483" s="226"/>
      <c r="Y483" s="226"/>
      <c r="Z483" s="226"/>
      <c r="AA483" s="226"/>
      <c r="AB483" s="226"/>
      <c r="AC483" s="226"/>
      <c r="AD483" s="226"/>
      <c r="AE483" s="226"/>
      <c r="AF483" s="226"/>
      <c r="AG483" s="226"/>
      <c r="AH483" s="226"/>
      <c r="AI483" s="226"/>
      <c r="AJ483" s="226"/>
      <c r="AK483" s="226"/>
      <c r="AL483" s="226"/>
      <c r="AM483" s="226"/>
      <c r="AN483" s="226"/>
      <c r="AO483" s="226"/>
      <c r="AP483" s="226"/>
      <c r="AQ483" s="226"/>
      <c r="AR483" s="226"/>
      <c r="AS483" s="226"/>
      <c r="AT483" s="226"/>
      <c r="AU483" s="226"/>
      <c r="AV483" s="226"/>
      <c r="AW483" s="226"/>
      <c r="AX483" s="226"/>
      <c r="AY483" s="226"/>
      <c r="AZ483" s="226"/>
      <c r="BA483" s="226"/>
      <c r="BB483" s="226"/>
      <c r="BC483" s="226"/>
      <c r="BD483" s="226"/>
      <c r="BE483" s="226"/>
      <c r="BF483" s="226"/>
      <c r="BG483" s="226"/>
      <c r="BH483" s="226"/>
      <c r="BI483" s="226"/>
      <c r="BJ483" s="226"/>
      <c r="BK483" s="226"/>
      <c r="BL483" s="226"/>
      <c r="BM483" s="226"/>
      <c r="BN483" s="226"/>
      <c r="BO483" s="226"/>
      <c r="BP483" s="226"/>
      <c r="BQ483" s="226"/>
      <c r="BR483" s="226"/>
      <c r="BS483" s="226"/>
      <c r="BT483" s="226"/>
      <c r="BU483" s="226"/>
      <c r="BV483" s="226"/>
      <c r="BW483" s="226"/>
      <c r="BX483" s="226"/>
      <c r="BY483" s="226"/>
      <c r="BZ483" s="226"/>
      <c r="CA483" s="226"/>
      <c r="CB483" s="226"/>
      <c r="CC483" s="235"/>
    </row>
    <row r="484" spans="1:81" s="233" customFormat="1">
      <c r="A484" s="602" t="s">
        <v>53</v>
      </c>
      <c r="B484" s="642" t="s">
        <v>696</v>
      </c>
      <c r="C484" s="238" t="s">
        <v>19</v>
      </c>
      <c r="D484" s="248">
        <f t="shared" ref="D484:I484" si="226">D485</f>
        <v>0.1</v>
      </c>
      <c r="E484" s="248">
        <f t="shared" si="226"/>
        <v>0</v>
      </c>
      <c r="F484" s="248">
        <f t="shared" si="226"/>
        <v>0</v>
      </c>
      <c r="G484" s="248">
        <f t="shared" si="226"/>
        <v>0</v>
      </c>
      <c r="H484" s="248">
        <f t="shared" si="226"/>
        <v>0.1</v>
      </c>
      <c r="I484" s="248">
        <f t="shared" si="226"/>
        <v>0</v>
      </c>
      <c r="J484" s="240">
        <f>SUM(E484:I484)</f>
        <v>0.1</v>
      </c>
      <c r="L484" s="250">
        <f t="shared" si="212"/>
        <v>0.1</v>
      </c>
      <c r="M484" s="242">
        <f t="shared" si="174"/>
        <v>0.1</v>
      </c>
      <c r="N484" s="226"/>
      <c r="O484" s="226"/>
      <c r="P484" s="226"/>
      <c r="Q484" s="226"/>
      <c r="R484" s="226"/>
      <c r="S484" s="226"/>
      <c r="T484" s="226"/>
      <c r="U484" s="226"/>
      <c r="V484" s="226"/>
      <c r="W484" s="226"/>
      <c r="X484" s="226"/>
      <c r="Y484" s="226"/>
      <c r="Z484" s="226"/>
      <c r="AA484" s="226"/>
      <c r="AB484" s="226"/>
      <c r="AC484" s="226"/>
      <c r="AD484" s="226"/>
      <c r="AE484" s="226"/>
      <c r="AF484" s="226"/>
      <c r="AG484" s="226"/>
      <c r="AH484" s="226"/>
      <c r="AI484" s="226"/>
      <c r="AJ484" s="226"/>
      <c r="AK484" s="226"/>
      <c r="AL484" s="226"/>
      <c r="AM484" s="226"/>
      <c r="AN484" s="226"/>
      <c r="AO484" s="226"/>
      <c r="AP484" s="226"/>
      <c r="AQ484" s="226"/>
      <c r="AR484" s="226"/>
      <c r="AS484" s="226"/>
      <c r="AT484" s="226"/>
      <c r="AU484" s="226"/>
      <c r="AV484" s="226"/>
      <c r="AW484" s="226"/>
      <c r="AX484" s="226"/>
      <c r="AY484" s="226"/>
      <c r="AZ484" s="226"/>
      <c r="BA484" s="226"/>
      <c r="BB484" s="226"/>
      <c r="BC484" s="226"/>
      <c r="BD484" s="226"/>
      <c r="BE484" s="226"/>
      <c r="BF484" s="226"/>
      <c r="BG484" s="226"/>
      <c r="BH484" s="226"/>
      <c r="BI484" s="226"/>
      <c r="BJ484" s="226"/>
      <c r="BK484" s="226"/>
      <c r="BL484" s="226"/>
      <c r="BM484" s="226"/>
      <c r="BN484" s="226"/>
      <c r="BO484" s="226"/>
      <c r="BP484" s="226"/>
      <c r="BQ484" s="226"/>
      <c r="BR484" s="226"/>
      <c r="BS484" s="226"/>
      <c r="BT484" s="226"/>
      <c r="BU484" s="226"/>
      <c r="BV484" s="226"/>
      <c r="BW484" s="226"/>
      <c r="BX484" s="226"/>
      <c r="BY484" s="226"/>
      <c r="BZ484" s="226"/>
      <c r="CA484" s="226"/>
      <c r="CB484" s="226"/>
      <c r="CC484" s="235"/>
    </row>
    <row r="485" spans="1:81" s="233" customFormat="1" ht="22.5" customHeight="1">
      <c r="A485" s="602"/>
      <c r="B485" s="642"/>
      <c r="C485" s="236">
        <v>2016</v>
      </c>
      <c r="D485" s="247">
        <f>H485</f>
        <v>0.1</v>
      </c>
      <c r="E485" s="256">
        <v>0</v>
      </c>
      <c r="F485" s="256">
        <v>0</v>
      </c>
      <c r="G485" s="256">
        <v>0</v>
      </c>
      <c r="H485" s="251">
        <v>0.1</v>
      </c>
      <c r="I485" s="247">
        <v>0</v>
      </c>
      <c r="J485" s="240">
        <f>SUM(E485:I485)</f>
        <v>0.1</v>
      </c>
      <c r="L485" s="250">
        <f t="shared" si="212"/>
        <v>0.1</v>
      </c>
      <c r="M485" s="242">
        <f t="shared" si="174"/>
        <v>0.1</v>
      </c>
      <c r="N485" s="226"/>
      <c r="O485" s="226"/>
      <c r="P485" s="226"/>
      <c r="Q485" s="226"/>
      <c r="R485" s="226"/>
      <c r="S485" s="226"/>
      <c r="T485" s="226"/>
      <c r="U485" s="226"/>
      <c r="V485" s="226"/>
      <c r="W485" s="226"/>
      <c r="X485" s="226"/>
      <c r="Y485" s="226"/>
      <c r="Z485" s="226"/>
      <c r="AA485" s="226"/>
      <c r="AB485" s="226"/>
      <c r="AC485" s="226"/>
      <c r="AD485" s="226"/>
      <c r="AE485" s="226"/>
      <c r="AF485" s="226"/>
      <c r="AG485" s="226"/>
      <c r="AH485" s="226"/>
      <c r="AI485" s="226"/>
      <c r="AJ485" s="226"/>
      <c r="AK485" s="226"/>
      <c r="AL485" s="226"/>
      <c r="AM485" s="226"/>
      <c r="AN485" s="226"/>
      <c r="AO485" s="226"/>
      <c r="AP485" s="226"/>
      <c r="AQ485" s="226"/>
      <c r="AR485" s="226"/>
      <c r="AS485" s="226"/>
      <c r="AT485" s="226"/>
      <c r="AU485" s="226"/>
      <c r="AV485" s="226"/>
      <c r="AW485" s="226"/>
      <c r="AX485" s="226"/>
      <c r="AY485" s="226"/>
      <c r="AZ485" s="226"/>
      <c r="BA485" s="226"/>
      <c r="BB485" s="226"/>
      <c r="BC485" s="226"/>
      <c r="BD485" s="226"/>
      <c r="BE485" s="226"/>
      <c r="BF485" s="226"/>
      <c r="BG485" s="226"/>
      <c r="BH485" s="226"/>
      <c r="BI485" s="226"/>
      <c r="BJ485" s="226"/>
      <c r="BK485" s="226"/>
      <c r="BL485" s="226"/>
      <c r="BM485" s="226"/>
      <c r="BN485" s="226"/>
      <c r="BO485" s="226"/>
      <c r="BP485" s="226"/>
      <c r="BQ485" s="226"/>
      <c r="BR485" s="226"/>
      <c r="BS485" s="226"/>
      <c r="BT485" s="226"/>
      <c r="BU485" s="226"/>
      <c r="BV485" s="226"/>
      <c r="BW485" s="226"/>
      <c r="BX485" s="226"/>
      <c r="BY485" s="226"/>
      <c r="BZ485" s="226"/>
      <c r="CA485" s="226"/>
      <c r="CB485" s="226"/>
      <c r="CC485" s="235"/>
    </row>
    <row r="486" spans="1:81" s="233" customFormat="1">
      <c r="A486" s="602" t="s">
        <v>55</v>
      </c>
      <c r="B486" s="643" t="s">
        <v>697</v>
      </c>
      <c r="C486" s="238" t="s">
        <v>19</v>
      </c>
      <c r="D486" s="248">
        <f t="shared" ref="D486:I486" si="227">D487</f>
        <v>0.02</v>
      </c>
      <c r="E486" s="248">
        <f t="shared" si="227"/>
        <v>0</v>
      </c>
      <c r="F486" s="248">
        <f t="shared" si="227"/>
        <v>0</v>
      </c>
      <c r="G486" s="248">
        <f t="shared" si="227"/>
        <v>0</v>
      </c>
      <c r="H486" s="248">
        <f t="shared" si="227"/>
        <v>0.02</v>
      </c>
      <c r="I486" s="248">
        <f t="shared" si="227"/>
        <v>0</v>
      </c>
      <c r="J486" s="240"/>
      <c r="L486" s="250"/>
      <c r="M486" s="242">
        <f t="shared" si="174"/>
        <v>0.02</v>
      </c>
      <c r="N486" s="226"/>
      <c r="O486" s="226"/>
      <c r="P486" s="226"/>
      <c r="Q486" s="226"/>
      <c r="R486" s="226"/>
      <c r="S486" s="226"/>
      <c r="T486" s="226"/>
      <c r="U486" s="226"/>
      <c r="V486" s="226"/>
      <c r="W486" s="226"/>
      <c r="X486" s="226"/>
      <c r="Y486" s="226"/>
      <c r="Z486" s="226"/>
      <c r="AA486" s="226"/>
      <c r="AB486" s="226"/>
      <c r="AC486" s="226"/>
      <c r="AD486" s="226"/>
      <c r="AE486" s="226"/>
      <c r="AF486" s="226"/>
      <c r="AG486" s="226"/>
      <c r="AH486" s="226"/>
      <c r="AI486" s="226"/>
      <c r="AJ486" s="226"/>
      <c r="AK486" s="226"/>
      <c r="AL486" s="226"/>
      <c r="AM486" s="226"/>
      <c r="AN486" s="226"/>
      <c r="AO486" s="226"/>
      <c r="AP486" s="226"/>
      <c r="AQ486" s="226"/>
      <c r="AR486" s="226"/>
      <c r="AS486" s="226"/>
      <c r="AT486" s="226"/>
      <c r="AU486" s="226"/>
      <c r="AV486" s="226"/>
      <c r="AW486" s="226"/>
      <c r="AX486" s="226"/>
      <c r="AY486" s="226"/>
      <c r="AZ486" s="226"/>
      <c r="BA486" s="226"/>
      <c r="BB486" s="226"/>
      <c r="BC486" s="226"/>
      <c r="BD486" s="226"/>
      <c r="BE486" s="226"/>
      <c r="BF486" s="226"/>
      <c r="BG486" s="226"/>
      <c r="BH486" s="226"/>
      <c r="BI486" s="226"/>
      <c r="BJ486" s="226"/>
      <c r="BK486" s="226"/>
      <c r="BL486" s="226"/>
      <c r="BM486" s="226"/>
      <c r="BN486" s="226"/>
      <c r="BO486" s="226"/>
      <c r="BP486" s="226"/>
      <c r="BQ486" s="226"/>
      <c r="BR486" s="226"/>
      <c r="BS486" s="226"/>
      <c r="BT486" s="226"/>
      <c r="BU486" s="226"/>
      <c r="BV486" s="226"/>
      <c r="BW486" s="226"/>
      <c r="BX486" s="226"/>
      <c r="BY486" s="226"/>
      <c r="BZ486" s="226"/>
      <c r="CA486" s="226"/>
      <c r="CB486" s="226"/>
      <c r="CC486" s="235"/>
    </row>
    <row r="487" spans="1:81" s="233" customFormat="1" ht="36" customHeight="1">
      <c r="A487" s="602"/>
      <c r="B487" s="643"/>
      <c r="C487" s="236">
        <v>2016</v>
      </c>
      <c r="D487" s="247">
        <f>H487</f>
        <v>0.02</v>
      </c>
      <c r="E487" s="256">
        <v>0</v>
      </c>
      <c r="F487" s="256">
        <v>0</v>
      </c>
      <c r="G487" s="256">
        <v>0</v>
      </c>
      <c r="H487" s="251">
        <v>0.02</v>
      </c>
      <c r="I487" s="247">
        <v>0</v>
      </c>
      <c r="J487" s="240"/>
      <c r="L487" s="250"/>
      <c r="M487" s="242">
        <f t="shared" si="174"/>
        <v>0.02</v>
      </c>
      <c r="N487" s="226"/>
      <c r="O487" s="226"/>
      <c r="P487" s="226"/>
      <c r="Q487" s="226"/>
      <c r="R487" s="226"/>
      <c r="S487" s="226"/>
      <c r="T487" s="226"/>
      <c r="U487" s="226"/>
      <c r="V487" s="226"/>
      <c r="W487" s="226"/>
      <c r="X487" s="226"/>
      <c r="Y487" s="226"/>
      <c r="Z487" s="226"/>
      <c r="AA487" s="226"/>
      <c r="AB487" s="226"/>
      <c r="AC487" s="226"/>
      <c r="AD487" s="226"/>
      <c r="AE487" s="226"/>
      <c r="AF487" s="226"/>
      <c r="AG487" s="226"/>
      <c r="AH487" s="226"/>
      <c r="AI487" s="226"/>
      <c r="AJ487" s="226"/>
      <c r="AK487" s="226"/>
      <c r="AL487" s="226"/>
      <c r="AM487" s="226"/>
      <c r="AN487" s="226"/>
      <c r="AO487" s="226"/>
      <c r="AP487" s="226"/>
      <c r="AQ487" s="226"/>
      <c r="AR487" s="226"/>
      <c r="AS487" s="226"/>
      <c r="AT487" s="226"/>
      <c r="AU487" s="226"/>
      <c r="AV487" s="226"/>
      <c r="AW487" s="226"/>
      <c r="AX487" s="226"/>
      <c r="AY487" s="226"/>
      <c r="AZ487" s="226"/>
      <c r="BA487" s="226"/>
      <c r="BB487" s="226"/>
      <c r="BC487" s="226"/>
      <c r="BD487" s="226"/>
      <c r="BE487" s="226"/>
      <c r="BF487" s="226"/>
      <c r="BG487" s="226"/>
      <c r="BH487" s="226"/>
      <c r="BI487" s="226"/>
      <c r="BJ487" s="226"/>
      <c r="BK487" s="226"/>
      <c r="BL487" s="226"/>
      <c r="BM487" s="226"/>
      <c r="BN487" s="226"/>
      <c r="BO487" s="226"/>
      <c r="BP487" s="226"/>
      <c r="BQ487" s="226"/>
      <c r="BR487" s="226"/>
      <c r="BS487" s="226"/>
      <c r="BT487" s="226"/>
      <c r="BU487" s="226"/>
      <c r="BV487" s="226"/>
      <c r="BW487" s="226"/>
      <c r="BX487" s="226"/>
      <c r="BY487" s="226"/>
      <c r="BZ487" s="226"/>
      <c r="CA487" s="226"/>
      <c r="CB487" s="226"/>
      <c r="CC487" s="235"/>
    </row>
    <row r="488" spans="1:81" s="233" customFormat="1">
      <c r="A488" s="602" t="s">
        <v>57</v>
      </c>
      <c r="B488" s="642" t="s">
        <v>695</v>
      </c>
      <c r="C488" s="238" t="s">
        <v>19</v>
      </c>
      <c r="D488" s="248">
        <f t="shared" ref="D488:I488" si="228">D489</f>
        <v>0</v>
      </c>
      <c r="E488" s="248">
        <f t="shared" si="228"/>
        <v>0</v>
      </c>
      <c r="F488" s="248">
        <f t="shared" si="228"/>
        <v>0</v>
      </c>
      <c r="G488" s="248">
        <f t="shared" si="228"/>
        <v>0</v>
      </c>
      <c r="H488" s="248">
        <f t="shared" si="228"/>
        <v>0</v>
      </c>
      <c r="I488" s="248">
        <f t="shared" si="228"/>
        <v>0</v>
      </c>
      <c r="J488" s="240">
        <f>SUM(E488:I488)</f>
        <v>0</v>
      </c>
      <c r="L488" s="250">
        <f t="shared" si="212"/>
        <v>0</v>
      </c>
      <c r="M488" s="242">
        <f t="shared" si="174"/>
        <v>0</v>
      </c>
      <c r="N488" s="226"/>
      <c r="O488" s="226"/>
      <c r="P488" s="226"/>
      <c r="Q488" s="226"/>
      <c r="R488" s="226"/>
      <c r="S488" s="226"/>
      <c r="T488" s="226"/>
      <c r="U488" s="226"/>
      <c r="V488" s="226"/>
      <c r="W488" s="226"/>
      <c r="X488" s="226"/>
      <c r="Y488" s="226"/>
      <c r="Z488" s="226"/>
      <c r="AA488" s="226"/>
      <c r="AB488" s="226"/>
      <c r="AC488" s="226"/>
      <c r="AD488" s="226"/>
      <c r="AE488" s="226"/>
      <c r="AF488" s="226"/>
      <c r="AG488" s="226"/>
      <c r="AH488" s="226"/>
      <c r="AI488" s="226"/>
      <c r="AJ488" s="226"/>
      <c r="AK488" s="226"/>
      <c r="AL488" s="226"/>
      <c r="AM488" s="226"/>
      <c r="AN488" s="226"/>
      <c r="AO488" s="226"/>
      <c r="AP488" s="226"/>
      <c r="AQ488" s="226"/>
      <c r="AR488" s="226"/>
      <c r="AS488" s="226"/>
      <c r="AT488" s="226"/>
      <c r="AU488" s="226"/>
      <c r="AV488" s="226"/>
      <c r="AW488" s="226"/>
      <c r="AX488" s="226"/>
      <c r="AY488" s="226"/>
      <c r="AZ488" s="226"/>
      <c r="BA488" s="226"/>
      <c r="BB488" s="226"/>
      <c r="BC488" s="226"/>
      <c r="BD488" s="226"/>
      <c r="BE488" s="226"/>
      <c r="BF488" s="226"/>
      <c r="BG488" s="226"/>
      <c r="BH488" s="226"/>
      <c r="BI488" s="226"/>
      <c r="BJ488" s="226"/>
      <c r="BK488" s="226"/>
      <c r="BL488" s="226"/>
      <c r="BM488" s="226"/>
      <c r="BN488" s="226"/>
      <c r="BO488" s="226"/>
      <c r="BP488" s="226"/>
      <c r="BQ488" s="226"/>
      <c r="BR488" s="226"/>
      <c r="BS488" s="226"/>
      <c r="BT488" s="226"/>
      <c r="BU488" s="226"/>
      <c r="BV488" s="226"/>
      <c r="BW488" s="226"/>
      <c r="BX488" s="226"/>
      <c r="BY488" s="226"/>
      <c r="BZ488" s="226"/>
      <c r="CA488" s="226"/>
      <c r="CB488" s="226"/>
      <c r="CC488" s="235"/>
    </row>
    <row r="489" spans="1:81" s="233" customFormat="1" ht="22.5" customHeight="1">
      <c r="A489" s="602"/>
      <c r="B489" s="642"/>
      <c r="C489" s="236">
        <v>2016</v>
      </c>
      <c r="D489" s="317">
        <f>E489+F489+G489+H489+I489</f>
        <v>0</v>
      </c>
      <c r="E489" s="317">
        <v>0</v>
      </c>
      <c r="F489" s="247">
        <v>0</v>
      </c>
      <c r="G489" s="247">
        <v>0</v>
      </c>
      <c r="H489" s="247">
        <v>0</v>
      </c>
      <c r="I489" s="247">
        <v>0</v>
      </c>
      <c r="J489" s="240"/>
      <c r="L489" s="250">
        <f t="shared" si="212"/>
        <v>0</v>
      </c>
      <c r="M489" s="242">
        <f t="shared" si="174"/>
        <v>0</v>
      </c>
      <c r="N489" s="226"/>
      <c r="O489" s="226"/>
      <c r="P489" s="226"/>
      <c r="Q489" s="226"/>
      <c r="R489" s="226"/>
      <c r="S489" s="226"/>
      <c r="T489" s="226"/>
      <c r="U489" s="226"/>
      <c r="V489" s="226"/>
      <c r="W489" s="226"/>
      <c r="X489" s="226"/>
      <c r="Y489" s="226"/>
      <c r="Z489" s="226"/>
      <c r="AA489" s="226"/>
      <c r="AB489" s="226"/>
      <c r="AC489" s="226"/>
      <c r="AD489" s="226"/>
      <c r="AE489" s="226"/>
      <c r="AF489" s="226"/>
      <c r="AG489" s="226"/>
      <c r="AH489" s="226"/>
      <c r="AI489" s="226"/>
      <c r="AJ489" s="226"/>
      <c r="AK489" s="226"/>
      <c r="AL489" s="226"/>
      <c r="AM489" s="226"/>
      <c r="AN489" s="226"/>
      <c r="AO489" s="226"/>
      <c r="AP489" s="226"/>
      <c r="AQ489" s="226"/>
      <c r="AR489" s="226"/>
      <c r="AS489" s="226"/>
      <c r="AT489" s="226"/>
      <c r="AU489" s="226"/>
      <c r="AV489" s="226"/>
      <c r="AW489" s="226"/>
      <c r="AX489" s="226"/>
      <c r="AY489" s="226"/>
      <c r="AZ489" s="226"/>
      <c r="BA489" s="226"/>
      <c r="BB489" s="226"/>
      <c r="BC489" s="226"/>
      <c r="BD489" s="226"/>
      <c r="BE489" s="226"/>
      <c r="BF489" s="226"/>
      <c r="BG489" s="226"/>
      <c r="BH489" s="226"/>
      <c r="BI489" s="226"/>
      <c r="BJ489" s="226"/>
      <c r="BK489" s="226"/>
      <c r="BL489" s="226"/>
      <c r="BM489" s="226"/>
      <c r="BN489" s="226"/>
      <c r="BO489" s="226"/>
      <c r="BP489" s="226"/>
      <c r="BQ489" s="226"/>
      <c r="BR489" s="226"/>
      <c r="BS489" s="226"/>
      <c r="BT489" s="226"/>
      <c r="BU489" s="226"/>
      <c r="BV489" s="226"/>
      <c r="BW489" s="226"/>
      <c r="BX489" s="226"/>
      <c r="BY489" s="226"/>
      <c r="BZ489" s="226"/>
      <c r="CA489" s="226"/>
      <c r="CB489" s="226"/>
      <c r="CC489" s="235"/>
    </row>
    <row r="490" spans="1:81" s="233" customFormat="1" ht="12.75" customHeight="1">
      <c r="A490" s="536" t="s">
        <v>416</v>
      </c>
      <c r="B490" s="599" t="s">
        <v>415</v>
      </c>
      <c r="C490" s="238" t="s">
        <v>19</v>
      </c>
      <c r="D490" s="239">
        <f>D491+D492+D493+D494+D495</f>
        <v>0</v>
      </c>
      <c r="E490" s="239">
        <f t="shared" ref="E490:I490" si="229">E491+E492+E493+E494+E495</f>
        <v>0</v>
      </c>
      <c r="F490" s="239">
        <f t="shared" si="229"/>
        <v>0</v>
      </c>
      <c r="G490" s="239">
        <f t="shared" si="229"/>
        <v>0</v>
      </c>
      <c r="H490" s="239">
        <f t="shared" si="229"/>
        <v>0</v>
      </c>
      <c r="I490" s="239">
        <f t="shared" si="229"/>
        <v>0</v>
      </c>
      <c r="J490" s="240"/>
      <c r="L490" s="250">
        <f t="shared" si="212"/>
        <v>0</v>
      </c>
      <c r="M490" s="242">
        <f t="shared" si="174"/>
        <v>0</v>
      </c>
      <c r="N490" s="226"/>
      <c r="O490" s="226"/>
      <c r="P490" s="226"/>
      <c r="Q490" s="226"/>
      <c r="R490" s="226"/>
      <c r="S490" s="226"/>
      <c r="T490" s="226"/>
      <c r="U490" s="226"/>
      <c r="V490" s="226"/>
      <c r="W490" s="226"/>
      <c r="X490" s="226"/>
      <c r="Y490" s="226"/>
      <c r="Z490" s="226"/>
      <c r="AA490" s="226"/>
      <c r="AB490" s="226"/>
      <c r="AC490" s="226"/>
      <c r="AD490" s="226"/>
      <c r="AE490" s="226"/>
      <c r="AF490" s="226"/>
      <c r="AG490" s="226"/>
      <c r="AH490" s="226"/>
      <c r="AI490" s="226"/>
      <c r="AJ490" s="226"/>
      <c r="AK490" s="226"/>
      <c r="AL490" s="226"/>
      <c r="AM490" s="226"/>
      <c r="AN490" s="226"/>
      <c r="AO490" s="226"/>
      <c r="AP490" s="226"/>
      <c r="AQ490" s="226"/>
      <c r="AR490" s="226"/>
      <c r="AS490" s="226"/>
      <c r="AT490" s="226"/>
      <c r="AU490" s="226"/>
      <c r="AV490" s="226"/>
      <c r="AW490" s="226"/>
      <c r="AX490" s="226"/>
      <c r="AY490" s="226"/>
      <c r="AZ490" s="226"/>
      <c r="BA490" s="226"/>
      <c r="BB490" s="226"/>
      <c r="BC490" s="226"/>
      <c r="BD490" s="226"/>
      <c r="BE490" s="226"/>
      <c r="BF490" s="226"/>
      <c r="BG490" s="226"/>
      <c r="BH490" s="226"/>
      <c r="BI490" s="226"/>
      <c r="BJ490" s="226"/>
      <c r="BK490" s="226"/>
      <c r="BL490" s="226"/>
      <c r="BM490" s="226"/>
      <c r="BN490" s="226"/>
      <c r="BO490" s="226"/>
      <c r="BP490" s="226"/>
      <c r="BQ490" s="226"/>
      <c r="BR490" s="226"/>
      <c r="BS490" s="226"/>
      <c r="BT490" s="226"/>
      <c r="BU490" s="226"/>
      <c r="BV490" s="226"/>
      <c r="BW490" s="226"/>
      <c r="BX490" s="226"/>
      <c r="BY490" s="226"/>
      <c r="BZ490" s="226"/>
      <c r="CA490" s="226"/>
      <c r="CB490" s="226"/>
      <c r="CC490" s="235"/>
    </row>
    <row r="491" spans="1:81" s="233" customFormat="1">
      <c r="A491" s="537"/>
      <c r="B491" s="600"/>
      <c r="C491" s="236">
        <v>2016</v>
      </c>
      <c r="D491" s="247">
        <f>E491+F491+G491+H491+I491</f>
        <v>0</v>
      </c>
      <c r="E491" s="247">
        <v>0</v>
      </c>
      <c r="F491" s="247">
        <v>0</v>
      </c>
      <c r="G491" s="247">
        <v>0</v>
      </c>
      <c r="H491" s="247">
        <v>0</v>
      </c>
      <c r="I491" s="247">
        <v>0</v>
      </c>
      <c r="J491" s="240"/>
      <c r="L491" s="250">
        <f t="shared" si="212"/>
        <v>0</v>
      </c>
      <c r="M491" s="242">
        <f t="shared" si="174"/>
        <v>0</v>
      </c>
      <c r="N491" s="226"/>
      <c r="O491" s="226"/>
      <c r="P491" s="226"/>
      <c r="Q491" s="226"/>
      <c r="R491" s="226"/>
      <c r="S491" s="226"/>
      <c r="T491" s="226"/>
      <c r="U491" s="226"/>
      <c r="V491" s="226"/>
      <c r="W491" s="226"/>
      <c r="X491" s="226"/>
      <c r="Y491" s="226"/>
      <c r="Z491" s="226"/>
      <c r="AA491" s="226"/>
      <c r="AB491" s="226"/>
      <c r="AC491" s="226"/>
      <c r="AD491" s="226"/>
      <c r="AE491" s="226"/>
      <c r="AF491" s="226"/>
      <c r="AG491" s="226"/>
      <c r="AH491" s="226"/>
      <c r="AI491" s="226"/>
      <c r="AJ491" s="226"/>
      <c r="AK491" s="226"/>
      <c r="AL491" s="226"/>
      <c r="AM491" s="226"/>
      <c r="AN491" s="226"/>
      <c r="AO491" s="226"/>
      <c r="AP491" s="226"/>
      <c r="AQ491" s="226"/>
      <c r="AR491" s="226"/>
      <c r="AS491" s="226"/>
      <c r="AT491" s="226"/>
      <c r="AU491" s="226"/>
      <c r="AV491" s="226"/>
      <c r="AW491" s="226"/>
      <c r="AX491" s="226"/>
      <c r="AY491" s="226"/>
      <c r="AZ491" s="226"/>
      <c r="BA491" s="226"/>
      <c r="BB491" s="226"/>
      <c r="BC491" s="226"/>
      <c r="BD491" s="226"/>
      <c r="BE491" s="226"/>
      <c r="BF491" s="226"/>
      <c r="BG491" s="226"/>
      <c r="BH491" s="226"/>
      <c r="BI491" s="226"/>
      <c r="BJ491" s="226"/>
      <c r="BK491" s="226"/>
      <c r="BL491" s="226"/>
      <c r="BM491" s="226"/>
      <c r="BN491" s="226"/>
      <c r="BO491" s="226"/>
      <c r="BP491" s="226"/>
      <c r="BQ491" s="226"/>
      <c r="BR491" s="226"/>
      <c r="BS491" s="226"/>
      <c r="BT491" s="226"/>
      <c r="BU491" s="226"/>
      <c r="BV491" s="226"/>
      <c r="BW491" s="226"/>
      <c r="BX491" s="226"/>
      <c r="BY491" s="226"/>
      <c r="BZ491" s="226"/>
      <c r="CA491" s="226"/>
      <c r="CB491" s="226"/>
      <c r="CC491" s="235"/>
    </row>
    <row r="492" spans="1:81" s="233" customFormat="1">
      <c r="A492" s="537"/>
      <c r="B492" s="600"/>
      <c r="C492" s="236">
        <v>2017</v>
      </c>
      <c r="D492" s="247">
        <f t="shared" ref="D492:D495" si="230">E492+F492+G492+H492+I492</f>
        <v>0</v>
      </c>
      <c r="E492" s="247">
        <v>0</v>
      </c>
      <c r="F492" s="247">
        <v>0</v>
      </c>
      <c r="G492" s="247">
        <v>0</v>
      </c>
      <c r="H492" s="247">
        <v>0</v>
      </c>
      <c r="I492" s="247">
        <v>0</v>
      </c>
      <c r="J492" s="240"/>
      <c r="L492" s="250">
        <f>E492+F492+G492+H492+I492</f>
        <v>0</v>
      </c>
      <c r="M492" s="242">
        <f t="shared" si="174"/>
        <v>0</v>
      </c>
      <c r="N492" s="226"/>
      <c r="O492" s="226"/>
      <c r="P492" s="226"/>
      <c r="Q492" s="226"/>
      <c r="R492" s="226"/>
      <c r="S492" s="226"/>
      <c r="T492" s="226"/>
      <c r="U492" s="226"/>
      <c r="V492" s="226"/>
      <c r="W492" s="226"/>
      <c r="X492" s="226"/>
      <c r="Y492" s="226"/>
      <c r="Z492" s="226"/>
      <c r="AA492" s="226"/>
      <c r="AB492" s="226"/>
      <c r="AC492" s="226"/>
      <c r="AD492" s="226"/>
      <c r="AE492" s="226"/>
      <c r="AF492" s="226"/>
      <c r="AG492" s="226"/>
      <c r="AH492" s="226"/>
      <c r="AI492" s="226"/>
      <c r="AJ492" s="226"/>
      <c r="AK492" s="226"/>
      <c r="AL492" s="226"/>
      <c r="AM492" s="226"/>
      <c r="AN492" s="226"/>
      <c r="AO492" s="226"/>
      <c r="AP492" s="226"/>
      <c r="AQ492" s="226"/>
      <c r="AR492" s="226"/>
      <c r="AS492" s="226"/>
      <c r="AT492" s="226"/>
      <c r="AU492" s="226"/>
      <c r="AV492" s="226"/>
      <c r="AW492" s="226"/>
      <c r="AX492" s="226"/>
      <c r="AY492" s="226"/>
      <c r="AZ492" s="226"/>
      <c r="BA492" s="226"/>
      <c r="BB492" s="226"/>
      <c r="BC492" s="226"/>
      <c r="BD492" s="226"/>
      <c r="BE492" s="226"/>
      <c r="BF492" s="226"/>
      <c r="BG492" s="226"/>
      <c r="BH492" s="226"/>
      <c r="BI492" s="226"/>
      <c r="BJ492" s="226"/>
      <c r="BK492" s="226"/>
      <c r="BL492" s="226"/>
      <c r="BM492" s="226"/>
      <c r="BN492" s="226"/>
      <c r="BO492" s="226"/>
      <c r="BP492" s="226"/>
      <c r="BQ492" s="226"/>
      <c r="BR492" s="226"/>
      <c r="BS492" s="226"/>
      <c r="BT492" s="226"/>
      <c r="BU492" s="226"/>
      <c r="BV492" s="226"/>
      <c r="BW492" s="226"/>
      <c r="BX492" s="226"/>
      <c r="BY492" s="226"/>
      <c r="BZ492" s="226"/>
      <c r="CA492" s="226"/>
      <c r="CB492" s="226"/>
      <c r="CC492" s="235"/>
    </row>
    <row r="493" spans="1:81" s="233" customFormat="1">
      <c r="A493" s="537"/>
      <c r="B493" s="600"/>
      <c r="C493" s="291">
        <v>2018</v>
      </c>
      <c r="D493" s="247">
        <f t="shared" si="230"/>
        <v>0</v>
      </c>
      <c r="E493" s="247">
        <v>0</v>
      </c>
      <c r="F493" s="247">
        <v>0</v>
      </c>
      <c r="G493" s="247">
        <v>0</v>
      </c>
      <c r="H493" s="247">
        <v>0</v>
      </c>
      <c r="I493" s="247">
        <v>0</v>
      </c>
      <c r="J493" s="240"/>
      <c r="L493" s="250"/>
      <c r="M493" s="242"/>
      <c r="N493" s="226"/>
      <c r="O493" s="226"/>
      <c r="P493" s="226"/>
      <c r="Q493" s="226"/>
      <c r="R493" s="226"/>
      <c r="S493" s="226"/>
      <c r="T493" s="226"/>
      <c r="U493" s="226"/>
      <c r="V493" s="226"/>
      <c r="W493" s="226"/>
      <c r="X493" s="226"/>
      <c r="Y493" s="226"/>
      <c r="Z493" s="226"/>
      <c r="AA493" s="226"/>
      <c r="AB493" s="226"/>
      <c r="AC493" s="226"/>
      <c r="AD493" s="226"/>
      <c r="AE493" s="226"/>
      <c r="AF493" s="226"/>
      <c r="AG493" s="226"/>
      <c r="AH493" s="226"/>
      <c r="AI493" s="226"/>
      <c r="AJ493" s="226"/>
      <c r="AK493" s="226"/>
      <c r="AL493" s="226"/>
      <c r="AM493" s="226"/>
      <c r="AN493" s="226"/>
      <c r="AO493" s="226"/>
      <c r="AP493" s="226"/>
      <c r="AQ493" s="226"/>
      <c r="AR493" s="226"/>
      <c r="AS493" s="226"/>
      <c r="AT493" s="226"/>
      <c r="AU493" s="226"/>
      <c r="AV493" s="226"/>
      <c r="AW493" s="226"/>
      <c r="AX493" s="226"/>
      <c r="AY493" s="226"/>
      <c r="AZ493" s="226"/>
      <c r="BA493" s="226"/>
      <c r="BB493" s="226"/>
      <c r="BC493" s="226"/>
      <c r="BD493" s="226"/>
      <c r="BE493" s="226"/>
      <c r="BF493" s="226"/>
      <c r="BG493" s="226"/>
      <c r="BH493" s="226"/>
      <c r="BI493" s="226"/>
      <c r="BJ493" s="226"/>
      <c r="BK493" s="226"/>
      <c r="BL493" s="226"/>
      <c r="BM493" s="226"/>
      <c r="BN493" s="226"/>
      <c r="BO493" s="226"/>
      <c r="BP493" s="226"/>
      <c r="BQ493" s="226"/>
      <c r="BR493" s="226"/>
      <c r="BS493" s="226"/>
      <c r="BT493" s="226"/>
      <c r="BU493" s="226"/>
      <c r="BV493" s="226"/>
      <c r="BW493" s="226"/>
      <c r="BX493" s="226"/>
      <c r="BY493" s="226"/>
      <c r="BZ493" s="226"/>
      <c r="CA493" s="226"/>
      <c r="CB493" s="226"/>
      <c r="CC493" s="235"/>
    </row>
    <row r="494" spans="1:81" s="233" customFormat="1">
      <c r="A494" s="537"/>
      <c r="B494" s="600"/>
      <c r="C494" s="291">
        <v>2019</v>
      </c>
      <c r="D494" s="247">
        <f t="shared" si="230"/>
        <v>0</v>
      </c>
      <c r="E494" s="247">
        <v>0</v>
      </c>
      <c r="F494" s="247">
        <v>0</v>
      </c>
      <c r="G494" s="247">
        <v>0</v>
      </c>
      <c r="H494" s="247">
        <v>0</v>
      </c>
      <c r="I494" s="247">
        <v>0</v>
      </c>
      <c r="J494" s="240"/>
      <c r="L494" s="250"/>
      <c r="M494" s="242"/>
      <c r="N494" s="226"/>
      <c r="O494" s="226"/>
      <c r="P494" s="226"/>
      <c r="Q494" s="226"/>
      <c r="R494" s="226"/>
      <c r="S494" s="226"/>
      <c r="T494" s="226"/>
      <c r="U494" s="226"/>
      <c r="V494" s="226"/>
      <c r="W494" s="226"/>
      <c r="X494" s="226"/>
      <c r="Y494" s="226"/>
      <c r="Z494" s="226"/>
      <c r="AA494" s="226"/>
      <c r="AB494" s="226"/>
      <c r="AC494" s="226"/>
      <c r="AD494" s="226"/>
      <c r="AE494" s="226"/>
      <c r="AF494" s="226"/>
      <c r="AG494" s="226"/>
      <c r="AH494" s="226"/>
      <c r="AI494" s="226"/>
      <c r="AJ494" s="226"/>
      <c r="AK494" s="226"/>
      <c r="AL494" s="226"/>
      <c r="AM494" s="226"/>
      <c r="AN494" s="226"/>
      <c r="AO494" s="226"/>
      <c r="AP494" s="226"/>
      <c r="AQ494" s="226"/>
      <c r="AR494" s="226"/>
      <c r="AS494" s="226"/>
      <c r="AT494" s="226"/>
      <c r="AU494" s="226"/>
      <c r="AV494" s="226"/>
      <c r="AW494" s="226"/>
      <c r="AX494" s="226"/>
      <c r="AY494" s="226"/>
      <c r="AZ494" s="226"/>
      <c r="BA494" s="226"/>
      <c r="BB494" s="226"/>
      <c r="BC494" s="226"/>
      <c r="BD494" s="226"/>
      <c r="BE494" s="226"/>
      <c r="BF494" s="226"/>
      <c r="BG494" s="226"/>
      <c r="BH494" s="226"/>
      <c r="BI494" s="226"/>
      <c r="BJ494" s="226"/>
      <c r="BK494" s="226"/>
      <c r="BL494" s="226"/>
      <c r="BM494" s="226"/>
      <c r="BN494" s="226"/>
      <c r="BO494" s="226"/>
      <c r="BP494" s="226"/>
      <c r="BQ494" s="226"/>
      <c r="BR494" s="226"/>
      <c r="BS494" s="226"/>
      <c r="BT494" s="226"/>
      <c r="BU494" s="226"/>
      <c r="BV494" s="226"/>
      <c r="BW494" s="226"/>
      <c r="BX494" s="226"/>
      <c r="BY494" s="226"/>
      <c r="BZ494" s="226"/>
      <c r="CA494" s="226"/>
      <c r="CB494" s="226"/>
      <c r="CC494" s="235"/>
    </row>
    <row r="495" spans="1:81" s="233" customFormat="1">
      <c r="A495" s="574"/>
      <c r="B495" s="664"/>
      <c r="C495" s="291">
        <v>2020</v>
      </c>
      <c r="D495" s="247">
        <f t="shared" si="230"/>
        <v>0</v>
      </c>
      <c r="E495" s="247">
        <v>0</v>
      </c>
      <c r="F495" s="247">
        <v>0</v>
      </c>
      <c r="G495" s="247">
        <v>0</v>
      </c>
      <c r="H495" s="247">
        <v>0</v>
      </c>
      <c r="I495" s="247">
        <v>0</v>
      </c>
      <c r="J495" s="240"/>
      <c r="L495" s="250"/>
      <c r="M495" s="242"/>
      <c r="N495" s="226"/>
      <c r="O495" s="226"/>
      <c r="P495" s="226"/>
      <c r="Q495" s="226"/>
      <c r="R495" s="226"/>
      <c r="S495" s="226"/>
      <c r="T495" s="226"/>
      <c r="U495" s="226"/>
      <c r="V495" s="226"/>
      <c r="W495" s="226"/>
      <c r="X495" s="226"/>
      <c r="Y495" s="226"/>
      <c r="Z495" s="226"/>
      <c r="AA495" s="226"/>
      <c r="AB495" s="226"/>
      <c r="AC495" s="226"/>
      <c r="AD495" s="226"/>
      <c r="AE495" s="226"/>
      <c r="AF495" s="226"/>
      <c r="AG495" s="226"/>
      <c r="AH495" s="226"/>
      <c r="AI495" s="226"/>
      <c r="AJ495" s="226"/>
      <c r="AK495" s="226"/>
      <c r="AL495" s="226"/>
      <c r="AM495" s="226"/>
      <c r="AN495" s="226"/>
      <c r="AO495" s="226"/>
      <c r="AP495" s="226"/>
      <c r="AQ495" s="226"/>
      <c r="AR495" s="226"/>
      <c r="AS495" s="226"/>
      <c r="AT495" s="226"/>
      <c r="AU495" s="226"/>
      <c r="AV495" s="226"/>
      <c r="AW495" s="226"/>
      <c r="AX495" s="226"/>
      <c r="AY495" s="226"/>
      <c r="AZ495" s="226"/>
      <c r="BA495" s="226"/>
      <c r="BB495" s="226"/>
      <c r="BC495" s="226"/>
      <c r="BD495" s="226"/>
      <c r="BE495" s="226"/>
      <c r="BF495" s="226"/>
      <c r="BG495" s="226"/>
      <c r="BH495" s="226"/>
      <c r="BI495" s="226"/>
      <c r="BJ495" s="226"/>
      <c r="BK495" s="226"/>
      <c r="BL495" s="226"/>
      <c r="BM495" s="226"/>
      <c r="BN495" s="226"/>
      <c r="BO495" s="226"/>
      <c r="BP495" s="226"/>
      <c r="BQ495" s="226"/>
      <c r="BR495" s="226"/>
      <c r="BS495" s="226"/>
      <c r="BT495" s="226"/>
      <c r="BU495" s="226"/>
      <c r="BV495" s="226"/>
      <c r="BW495" s="226"/>
      <c r="BX495" s="226"/>
      <c r="BY495" s="226"/>
      <c r="BZ495" s="226"/>
      <c r="CA495" s="226"/>
      <c r="CB495" s="226"/>
      <c r="CC495" s="235"/>
    </row>
    <row r="496" spans="1:81" s="233" customFormat="1">
      <c r="A496" s="536" t="s">
        <v>698</v>
      </c>
      <c r="B496" s="567" t="s">
        <v>417</v>
      </c>
      <c r="C496" s="238" t="s">
        <v>19</v>
      </c>
      <c r="D496" s="239">
        <f>D497+D498+D499+D500+D501</f>
        <v>2307.6840000000002</v>
      </c>
      <c r="E496" s="239">
        <f t="shared" ref="E496:I496" si="231">E497+E498+E499+E500+E501</f>
        <v>0</v>
      </c>
      <c r="F496" s="239">
        <f t="shared" si="231"/>
        <v>0</v>
      </c>
      <c r="G496" s="239">
        <f t="shared" si="231"/>
        <v>0</v>
      </c>
      <c r="H496" s="239">
        <f t="shared" si="231"/>
        <v>2307.6840000000002</v>
      </c>
      <c r="I496" s="239">
        <f t="shared" si="231"/>
        <v>0</v>
      </c>
      <c r="J496" s="240"/>
      <c r="L496" s="250">
        <f t="shared" si="212"/>
        <v>2307.6840000000002</v>
      </c>
      <c r="M496" s="242">
        <f t="shared" si="174"/>
        <v>2307.6840000000002</v>
      </c>
      <c r="N496" s="226"/>
      <c r="O496" s="226"/>
      <c r="P496" s="226"/>
      <c r="Q496" s="226"/>
      <c r="R496" s="226"/>
      <c r="S496" s="226"/>
      <c r="T496" s="226"/>
      <c r="U496" s="226"/>
      <c r="V496" s="226"/>
      <c r="W496" s="226"/>
      <c r="X496" s="226"/>
      <c r="Y496" s="226"/>
      <c r="Z496" s="226"/>
      <c r="AA496" s="226"/>
      <c r="AB496" s="226"/>
      <c r="AC496" s="226"/>
      <c r="AD496" s="226"/>
      <c r="AE496" s="226"/>
      <c r="AF496" s="226"/>
      <c r="AG496" s="226"/>
      <c r="AH496" s="226"/>
      <c r="AI496" s="226"/>
      <c r="AJ496" s="226"/>
      <c r="AK496" s="226"/>
      <c r="AL496" s="226"/>
      <c r="AM496" s="226"/>
      <c r="AN496" s="226"/>
      <c r="AO496" s="226"/>
      <c r="AP496" s="226"/>
      <c r="AQ496" s="226"/>
      <c r="AR496" s="226"/>
      <c r="AS496" s="226"/>
      <c r="AT496" s="226"/>
      <c r="AU496" s="226"/>
      <c r="AV496" s="226"/>
      <c r="AW496" s="226"/>
      <c r="AX496" s="226"/>
      <c r="AY496" s="226"/>
      <c r="AZ496" s="226"/>
      <c r="BA496" s="226"/>
      <c r="BB496" s="226"/>
      <c r="BC496" s="226"/>
      <c r="BD496" s="226"/>
      <c r="BE496" s="226"/>
      <c r="BF496" s="226"/>
      <c r="BG496" s="226"/>
      <c r="BH496" s="226"/>
      <c r="BI496" s="226"/>
      <c r="BJ496" s="226"/>
      <c r="BK496" s="226"/>
      <c r="BL496" s="226"/>
      <c r="BM496" s="226"/>
      <c r="BN496" s="226"/>
      <c r="BO496" s="226"/>
      <c r="BP496" s="226"/>
      <c r="BQ496" s="226"/>
      <c r="BR496" s="226"/>
      <c r="BS496" s="226"/>
      <c r="BT496" s="226"/>
      <c r="BU496" s="226"/>
      <c r="BV496" s="226"/>
      <c r="BW496" s="226"/>
      <c r="BX496" s="226"/>
      <c r="BY496" s="226"/>
      <c r="BZ496" s="226"/>
      <c r="CA496" s="226"/>
      <c r="CB496" s="226"/>
      <c r="CC496" s="235"/>
    </row>
    <row r="497" spans="1:81" s="233" customFormat="1">
      <c r="A497" s="537"/>
      <c r="B497" s="568"/>
      <c r="C497" s="236">
        <v>2016</v>
      </c>
      <c r="D497" s="247">
        <f>E497+F497+G497+H497+I497</f>
        <v>922</v>
      </c>
      <c r="E497" s="247">
        <v>0</v>
      </c>
      <c r="F497" s="247">
        <v>0</v>
      </c>
      <c r="G497" s="247">
        <v>0</v>
      </c>
      <c r="H497" s="247">
        <v>922</v>
      </c>
      <c r="I497" s="247">
        <v>0</v>
      </c>
      <c r="J497" s="240"/>
      <c r="L497" s="250">
        <f t="shared" si="212"/>
        <v>922</v>
      </c>
      <c r="M497" s="242">
        <f t="shared" si="174"/>
        <v>922</v>
      </c>
      <c r="N497" s="226"/>
      <c r="O497" s="226"/>
      <c r="P497" s="226"/>
      <c r="Q497" s="226"/>
      <c r="R497" s="226"/>
      <c r="S497" s="226"/>
      <c r="T497" s="226"/>
      <c r="U497" s="226"/>
      <c r="V497" s="226"/>
      <c r="W497" s="226"/>
      <c r="X497" s="226"/>
      <c r="Y497" s="226"/>
      <c r="Z497" s="226"/>
      <c r="AA497" s="226"/>
      <c r="AB497" s="226"/>
      <c r="AC497" s="226"/>
      <c r="AD497" s="226"/>
      <c r="AE497" s="226"/>
      <c r="AF497" s="226"/>
      <c r="AG497" s="226"/>
      <c r="AH497" s="226"/>
      <c r="AI497" s="226"/>
      <c r="AJ497" s="226"/>
      <c r="AK497" s="226"/>
      <c r="AL497" s="226"/>
      <c r="AM497" s="226"/>
      <c r="AN497" s="226"/>
      <c r="AO497" s="226"/>
      <c r="AP497" s="226"/>
      <c r="AQ497" s="226"/>
      <c r="AR497" s="226"/>
      <c r="AS497" s="226"/>
      <c r="AT497" s="226"/>
      <c r="AU497" s="226"/>
      <c r="AV497" s="226"/>
      <c r="AW497" s="226"/>
      <c r="AX497" s="226"/>
      <c r="AY497" s="226"/>
      <c r="AZ497" s="226"/>
      <c r="BA497" s="226"/>
      <c r="BB497" s="226"/>
      <c r="BC497" s="226"/>
      <c r="BD497" s="226"/>
      <c r="BE497" s="226"/>
      <c r="BF497" s="226"/>
      <c r="BG497" s="226"/>
      <c r="BH497" s="226"/>
      <c r="BI497" s="226"/>
      <c r="BJ497" s="226"/>
      <c r="BK497" s="226"/>
      <c r="BL497" s="226"/>
      <c r="BM497" s="226"/>
      <c r="BN497" s="226"/>
      <c r="BO497" s="226"/>
      <c r="BP497" s="226"/>
      <c r="BQ497" s="226"/>
      <c r="BR497" s="226"/>
      <c r="BS497" s="226"/>
      <c r="BT497" s="226"/>
      <c r="BU497" s="226"/>
      <c r="BV497" s="226"/>
      <c r="BW497" s="226"/>
      <c r="BX497" s="226"/>
      <c r="BY497" s="226"/>
      <c r="BZ497" s="226"/>
      <c r="CA497" s="226"/>
      <c r="CB497" s="226"/>
      <c r="CC497" s="235"/>
    </row>
    <row r="498" spans="1:81" s="233" customFormat="1">
      <c r="A498" s="537"/>
      <c r="B498" s="568"/>
      <c r="C498" s="236">
        <v>2017</v>
      </c>
      <c r="D498" s="247">
        <f>E498+F498+G498+H498+I498</f>
        <v>1385.684</v>
      </c>
      <c r="E498" s="247">
        <v>0</v>
      </c>
      <c r="F498" s="247">
        <v>0</v>
      </c>
      <c r="G498" s="247">
        <v>0</v>
      </c>
      <c r="H498" s="247">
        <v>1385.684</v>
      </c>
      <c r="I498" s="247">
        <v>0</v>
      </c>
      <c r="J498" s="240"/>
      <c r="L498" s="250">
        <f t="shared" si="212"/>
        <v>1385.684</v>
      </c>
      <c r="M498" s="242">
        <f t="shared" si="174"/>
        <v>1385.684</v>
      </c>
      <c r="N498" s="226"/>
      <c r="O498" s="226"/>
      <c r="P498" s="226"/>
      <c r="Q498" s="226"/>
      <c r="R498" s="226"/>
      <c r="S498" s="226"/>
      <c r="T498" s="226"/>
      <c r="U498" s="226"/>
      <c r="V498" s="226"/>
      <c r="W498" s="226"/>
      <c r="X498" s="226"/>
      <c r="Y498" s="226"/>
      <c r="Z498" s="226"/>
      <c r="AA498" s="226"/>
      <c r="AB498" s="226"/>
      <c r="AC498" s="226"/>
      <c r="AD498" s="226"/>
      <c r="AE498" s="226"/>
      <c r="AF498" s="226"/>
      <c r="AG498" s="226"/>
      <c r="AH498" s="226"/>
      <c r="AI498" s="226"/>
      <c r="AJ498" s="226"/>
      <c r="AK498" s="226"/>
      <c r="AL498" s="226"/>
      <c r="AM498" s="226"/>
      <c r="AN498" s="226"/>
      <c r="AO498" s="226"/>
      <c r="AP498" s="226"/>
      <c r="AQ498" s="226"/>
      <c r="AR498" s="226"/>
      <c r="AS498" s="226"/>
      <c r="AT498" s="226"/>
      <c r="AU498" s="226"/>
      <c r="AV498" s="226"/>
      <c r="AW498" s="226"/>
      <c r="AX498" s="226"/>
      <c r="AY498" s="226"/>
      <c r="AZ498" s="226"/>
      <c r="BA498" s="226"/>
      <c r="BB498" s="226"/>
      <c r="BC498" s="226"/>
      <c r="BD498" s="226"/>
      <c r="BE498" s="226"/>
      <c r="BF498" s="226"/>
      <c r="BG498" s="226"/>
      <c r="BH498" s="226"/>
      <c r="BI498" s="226"/>
      <c r="BJ498" s="226"/>
      <c r="BK498" s="226"/>
      <c r="BL498" s="226"/>
      <c r="BM498" s="226"/>
      <c r="BN498" s="226"/>
      <c r="BO498" s="226"/>
      <c r="BP498" s="226"/>
      <c r="BQ498" s="226"/>
      <c r="BR498" s="226"/>
      <c r="BS498" s="226"/>
      <c r="BT498" s="226"/>
      <c r="BU498" s="226"/>
      <c r="BV498" s="226"/>
      <c r="BW498" s="226"/>
      <c r="BX498" s="226"/>
      <c r="BY498" s="226"/>
      <c r="BZ498" s="226"/>
      <c r="CA498" s="226"/>
      <c r="CB498" s="226"/>
      <c r="CC498" s="235"/>
    </row>
    <row r="499" spans="1:81" s="233" customFormat="1">
      <c r="A499" s="538"/>
      <c r="B499" s="534"/>
      <c r="C499" s="291">
        <v>2018</v>
      </c>
      <c r="D499" s="247">
        <f t="shared" ref="D499:D501" si="232">E499+F499+G499+H499+I499</f>
        <v>0</v>
      </c>
      <c r="E499" s="247">
        <v>0</v>
      </c>
      <c r="F499" s="247">
        <v>0</v>
      </c>
      <c r="G499" s="247">
        <v>0</v>
      </c>
      <c r="H499" s="247">
        <v>0</v>
      </c>
      <c r="I499" s="247">
        <v>0</v>
      </c>
      <c r="J499" s="240"/>
      <c r="L499" s="250"/>
      <c r="M499" s="242"/>
      <c r="N499" s="226"/>
      <c r="O499" s="226"/>
      <c r="P499" s="226"/>
      <c r="Q499" s="226"/>
      <c r="R499" s="226"/>
      <c r="S499" s="226"/>
      <c r="T499" s="226"/>
      <c r="U499" s="226"/>
      <c r="V499" s="226"/>
      <c r="W499" s="226"/>
      <c r="X499" s="226"/>
      <c r="Y499" s="226"/>
      <c r="Z499" s="226"/>
      <c r="AA499" s="226"/>
      <c r="AB499" s="226"/>
      <c r="AC499" s="226"/>
      <c r="AD499" s="226"/>
      <c r="AE499" s="226"/>
      <c r="AF499" s="226"/>
      <c r="AG499" s="226"/>
      <c r="AH499" s="226"/>
      <c r="AI499" s="226"/>
      <c r="AJ499" s="226"/>
      <c r="AK499" s="226"/>
      <c r="AL499" s="226"/>
      <c r="AM499" s="226"/>
      <c r="AN499" s="226"/>
      <c r="AO499" s="226"/>
      <c r="AP499" s="226"/>
      <c r="AQ499" s="226"/>
      <c r="AR499" s="226"/>
      <c r="AS499" s="226"/>
      <c r="AT499" s="226"/>
      <c r="AU499" s="226"/>
      <c r="AV499" s="226"/>
      <c r="AW499" s="226"/>
      <c r="AX499" s="226"/>
      <c r="AY499" s="226"/>
      <c r="AZ499" s="226"/>
      <c r="BA499" s="226"/>
      <c r="BB499" s="226"/>
      <c r="BC499" s="226"/>
      <c r="BD499" s="226"/>
      <c r="BE499" s="226"/>
      <c r="BF499" s="226"/>
      <c r="BG499" s="226"/>
      <c r="BH499" s="226"/>
      <c r="BI499" s="226"/>
      <c r="BJ499" s="226"/>
      <c r="BK499" s="226"/>
      <c r="BL499" s="226"/>
      <c r="BM499" s="226"/>
      <c r="BN499" s="226"/>
      <c r="BO499" s="226"/>
      <c r="BP499" s="226"/>
      <c r="BQ499" s="226"/>
      <c r="BR499" s="226"/>
      <c r="BS499" s="226"/>
      <c r="BT499" s="226"/>
      <c r="BU499" s="226"/>
      <c r="BV499" s="226"/>
      <c r="BW499" s="226"/>
      <c r="BX499" s="226"/>
      <c r="BY499" s="226"/>
      <c r="BZ499" s="226"/>
      <c r="CA499" s="226"/>
      <c r="CB499" s="226"/>
      <c r="CC499" s="235"/>
    </row>
    <row r="500" spans="1:81" s="233" customFormat="1">
      <c r="A500" s="538"/>
      <c r="B500" s="534"/>
      <c r="C500" s="291">
        <v>2019</v>
      </c>
      <c r="D500" s="247">
        <f t="shared" si="232"/>
        <v>0</v>
      </c>
      <c r="E500" s="247">
        <v>0</v>
      </c>
      <c r="F500" s="247">
        <v>0</v>
      </c>
      <c r="G500" s="247">
        <v>0</v>
      </c>
      <c r="H500" s="247">
        <v>0</v>
      </c>
      <c r="I500" s="247">
        <v>0</v>
      </c>
      <c r="J500" s="240"/>
      <c r="L500" s="250"/>
      <c r="M500" s="242"/>
      <c r="N500" s="226"/>
      <c r="O500" s="226"/>
      <c r="P500" s="226"/>
      <c r="Q500" s="226"/>
      <c r="R500" s="226"/>
      <c r="S500" s="226"/>
      <c r="T500" s="226"/>
      <c r="U500" s="226"/>
      <c r="V500" s="226"/>
      <c r="W500" s="226"/>
      <c r="X500" s="226"/>
      <c r="Y500" s="226"/>
      <c r="Z500" s="226"/>
      <c r="AA500" s="226"/>
      <c r="AB500" s="226"/>
      <c r="AC500" s="226"/>
      <c r="AD500" s="226"/>
      <c r="AE500" s="226"/>
      <c r="AF500" s="226"/>
      <c r="AG500" s="226"/>
      <c r="AH500" s="226"/>
      <c r="AI500" s="226"/>
      <c r="AJ500" s="226"/>
      <c r="AK500" s="226"/>
      <c r="AL500" s="226"/>
      <c r="AM500" s="226"/>
      <c r="AN500" s="226"/>
      <c r="AO500" s="226"/>
      <c r="AP500" s="226"/>
      <c r="AQ500" s="226"/>
      <c r="AR500" s="226"/>
      <c r="AS500" s="226"/>
      <c r="AT500" s="226"/>
      <c r="AU500" s="226"/>
      <c r="AV500" s="226"/>
      <c r="AW500" s="226"/>
      <c r="AX500" s="226"/>
      <c r="AY500" s="226"/>
      <c r="AZ500" s="226"/>
      <c r="BA500" s="226"/>
      <c r="BB500" s="226"/>
      <c r="BC500" s="226"/>
      <c r="BD500" s="226"/>
      <c r="BE500" s="226"/>
      <c r="BF500" s="226"/>
      <c r="BG500" s="226"/>
      <c r="BH500" s="226"/>
      <c r="BI500" s="226"/>
      <c r="BJ500" s="226"/>
      <c r="BK500" s="226"/>
      <c r="BL500" s="226"/>
      <c r="BM500" s="226"/>
      <c r="BN500" s="226"/>
      <c r="BO500" s="226"/>
      <c r="BP500" s="226"/>
      <c r="BQ500" s="226"/>
      <c r="BR500" s="226"/>
      <c r="BS500" s="226"/>
      <c r="BT500" s="226"/>
      <c r="BU500" s="226"/>
      <c r="BV500" s="226"/>
      <c r="BW500" s="226"/>
      <c r="BX500" s="226"/>
      <c r="BY500" s="226"/>
      <c r="BZ500" s="226"/>
      <c r="CA500" s="226"/>
      <c r="CB500" s="226"/>
      <c r="CC500" s="235"/>
    </row>
    <row r="501" spans="1:81" s="233" customFormat="1">
      <c r="A501" s="539"/>
      <c r="B501" s="535"/>
      <c r="C501" s="291">
        <v>2020</v>
      </c>
      <c r="D501" s="247">
        <f t="shared" si="232"/>
        <v>0</v>
      </c>
      <c r="E501" s="247">
        <v>0</v>
      </c>
      <c r="F501" s="247">
        <v>0</v>
      </c>
      <c r="G501" s="247">
        <v>0</v>
      </c>
      <c r="H501" s="247">
        <v>0</v>
      </c>
      <c r="I501" s="247">
        <v>0</v>
      </c>
      <c r="J501" s="240"/>
      <c r="L501" s="250"/>
      <c r="M501" s="242"/>
      <c r="N501" s="226"/>
      <c r="O501" s="226"/>
      <c r="P501" s="226"/>
      <c r="Q501" s="226"/>
      <c r="R501" s="226"/>
      <c r="S501" s="226"/>
      <c r="T501" s="226"/>
      <c r="U501" s="226"/>
      <c r="V501" s="226"/>
      <c r="W501" s="226"/>
      <c r="X501" s="226"/>
      <c r="Y501" s="226"/>
      <c r="Z501" s="226"/>
      <c r="AA501" s="226"/>
      <c r="AB501" s="226"/>
      <c r="AC501" s="226"/>
      <c r="AD501" s="226"/>
      <c r="AE501" s="226"/>
      <c r="AF501" s="226"/>
      <c r="AG501" s="226"/>
      <c r="AH501" s="226"/>
      <c r="AI501" s="226"/>
      <c r="AJ501" s="226"/>
      <c r="AK501" s="226"/>
      <c r="AL501" s="226"/>
      <c r="AM501" s="226"/>
      <c r="AN501" s="226"/>
      <c r="AO501" s="226"/>
      <c r="AP501" s="226"/>
      <c r="AQ501" s="226"/>
      <c r="AR501" s="226"/>
      <c r="AS501" s="226"/>
      <c r="AT501" s="226"/>
      <c r="AU501" s="226"/>
      <c r="AV501" s="226"/>
      <c r="AW501" s="226"/>
      <c r="AX501" s="226"/>
      <c r="AY501" s="226"/>
      <c r="AZ501" s="226"/>
      <c r="BA501" s="226"/>
      <c r="BB501" s="226"/>
      <c r="BC501" s="226"/>
      <c r="BD501" s="226"/>
      <c r="BE501" s="226"/>
      <c r="BF501" s="226"/>
      <c r="BG501" s="226"/>
      <c r="BH501" s="226"/>
      <c r="BI501" s="226"/>
      <c r="BJ501" s="226"/>
      <c r="BK501" s="226"/>
      <c r="BL501" s="226"/>
      <c r="BM501" s="226"/>
      <c r="BN501" s="226"/>
      <c r="BO501" s="226"/>
      <c r="BP501" s="226"/>
      <c r="BQ501" s="226"/>
      <c r="BR501" s="226"/>
      <c r="BS501" s="226"/>
      <c r="BT501" s="226"/>
      <c r="BU501" s="226"/>
      <c r="BV501" s="226"/>
      <c r="BW501" s="226"/>
      <c r="BX501" s="226"/>
      <c r="BY501" s="226"/>
      <c r="BZ501" s="226"/>
      <c r="CA501" s="226"/>
      <c r="CB501" s="226"/>
      <c r="CC501" s="235"/>
    </row>
    <row r="502" spans="1:81" s="261" customFormat="1" ht="15.75">
      <c r="A502" s="536" t="s">
        <v>418</v>
      </c>
      <c r="B502" s="595" t="s">
        <v>766</v>
      </c>
      <c r="C502" s="238" t="s">
        <v>19</v>
      </c>
      <c r="D502" s="248">
        <f>E502+F502+G502+H502+I502</f>
        <v>50.437370000000001</v>
      </c>
      <c r="E502" s="248">
        <f>E503+E504+E505+E506+E507</f>
        <v>8.2619999999999999E-2</v>
      </c>
      <c r="F502" s="248">
        <f t="shared" ref="F502:I502" si="233">F503+F504+F505+F506+F507</f>
        <v>15.39715</v>
      </c>
      <c r="G502" s="248">
        <f t="shared" si="233"/>
        <v>19.909020000000002</v>
      </c>
      <c r="H502" s="248">
        <f t="shared" si="233"/>
        <v>15.048580000000001</v>
      </c>
      <c r="I502" s="248">
        <f t="shared" si="233"/>
        <v>0</v>
      </c>
      <c r="J502" s="240">
        <f>E502+F502+G502+H502+I502</f>
        <v>50.437370000000001</v>
      </c>
      <c r="L502" s="250">
        <f t="shared" si="212"/>
        <v>50.437370000000001</v>
      </c>
      <c r="M502" s="242">
        <f t="shared" si="174"/>
        <v>50.437370000000001</v>
      </c>
      <c r="N502" s="262"/>
      <c r="O502" s="262"/>
      <c r="P502" s="262"/>
      <c r="Q502" s="262"/>
      <c r="R502" s="262"/>
      <c r="S502" s="262"/>
      <c r="T502" s="262"/>
      <c r="U502" s="262"/>
      <c r="V502" s="262"/>
      <c r="W502" s="262"/>
      <c r="X502" s="262"/>
      <c r="Y502" s="262"/>
      <c r="Z502" s="262"/>
      <c r="AA502" s="262"/>
      <c r="AB502" s="262"/>
      <c r="AC502" s="262"/>
      <c r="AD502" s="262"/>
      <c r="AE502" s="262"/>
      <c r="AF502" s="262"/>
      <c r="AG502" s="262"/>
      <c r="AH502" s="262"/>
      <c r="AI502" s="262"/>
      <c r="AJ502" s="262"/>
      <c r="AK502" s="262"/>
      <c r="AL502" s="262"/>
      <c r="AM502" s="262"/>
      <c r="AN502" s="262"/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62"/>
      <c r="BH502" s="262"/>
      <c r="BI502" s="262"/>
      <c r="BJ502" s="262"/>
      <c r="BK502" s="262"/>
      <c r="BL502" s="262"/>
      <c r="BM502" s="262"/>
      <c r="BN502" s="262"/>
      <c r="BO502" s="262"/>
      <c r="BP502" s="262"/>
      <c r="BQ502" s="262"/>
      <c r="BR502" s="262"/>
      <c r="BS502" s="262"/>
      <c r="BT502" s="262"/>
      <c r="BU502" s="262"/>
      <c r="BV502" s="262"/>
      <c r="BW502" s="262"/>
      <c r="BX502" s="262"/>
      <c r="BY502" s="262"/>
      <c r="BZ502" s="262"/>
      <c r="CA502" s="262"/>
      <c r="CB502" s="262"/>
      <c r="CC502" s="263"/>
    </row>
    <row r="503" spans="1:81" s="261" customFormat="1" ht="15.75">
      <c r="A503" s="537"/>
      <c r="B503" s="596"/>
      <c r="C503" s="238">
        <v>2016</v>
      </c>
      <c r="D503" s="239">
        <f>E503+F503+G503+H503+I503</f>
        <v>8.0441600000000015</v>
      </c>
      <c r="E503" s="239">
        <f>E524+E530</f>
        <v>0</v>
      </c>
      <c r="F503" s="239">
        <f>F524+F530</f>
        <v>2.6791999999999998</v>
      </c>
      <c r="G503" s="239">
        <f>G524+G530</f>
        <v>2.9517000000000002</v>
      </c>
      <c r="H503" s="239">
        <f>H524+H530</f>
        <v>2.4132600000000002</v>
      </c>
      <c r="I503" s="239">
        <f>I524+I530</f>
        <v>0</v>
      </c>
      <c r="J503" s="247" t="e">
        <f>#REF!+#REF!+#REF!+#REF!+#REF!+#REF!+#REF!+#REF!+#REF!+#REF!+#REF!+#REF!+#REF!+#REF!</f>
        <v>#REF!</v>
      </c>
      <c r="K503" s="247" t="e">
        <f>#REF!+#REF!+#REF!+#REF!+#REF!+#REF!+#REF!+#REF!+#REF!+#REF!+#REF!+#REF!+#REF!+#REF!</f>
        <v>#REF!</v>
      </c>
      <c r="L503" s="250">
        <f t="shared" si="212"/>
        <v>8.0441600000000015</v>
      </c>
      <c r="M503" s="242">
        <f t="shared" si="174"/>
        <v>8.0441600000000015</v>
      </c>
      <c r="N503" s="262"/>
      <c r="O503" s="262"/>
      <c r="P503" s="262"/>
      <c r="Q503" s="262"/>
      <c r="R503" s="262"/>
      <c r="S503" s="262"/>
      <c r="T503" s="262"/>
      <c r="U503" s="262"/>
      <c r="V503" s="262"/>
      <c r="W503" s="262"/>
      <c r="X503" s="262"/>
      <c r="Y503" s="262"/>
      <c r="Z503" s="262"/>
      <c r="AA503" s="262"/>
      <c r="AB503" s="262"/>
      <c r="AC503" s="262"/>
      <c r="AD503" s="262"/>
      <c r="AE503" s="262"/>
      <c r="AF503" s="262"/>
      <c r="AG503" s="262"/>
      <c r="AH503" s="262"/>
      <c r="AI503" s="262"/>
      <c r="AJ503" s="262"/>
      <c r="AK503" s="262"/>
      <c r="AL503" s="262"/>
      <c r="AM503" s="262"/>
      <c r="AN503" s="262"/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62"/>
      <c r="BH503" s="262"/>
      <c r="BI503" s="262"/>
      <c r="BJ503" s="262"/>
      <c r="BK503" s="262"/>
      <c r="BL503" s="262"/>
      <c r="BM503" s="262"/>
      <c r="BN503" s="262"/>
      <c r="BO503" s="262"/>
      <c r="BP503" s="262"/>
      <c r="BQ503" s="262"/>
      <c r="BR503" s="262"/>
      <c r="BS503" s="262"/>
      <c r="BT503" s="262"/>
      <c r="BU503" s="262"/>
      <c r="BV503" s="262"/>
      <c r="BW503" s="262"/>
      <c r="BX503" s="262"/>
      <c r="BY503" s="262"/>
      <c r="BZ503" s="262"/>
      <c r="CA503" s="262"/>
      <c r="CB503" s="262"/>
      <c r="CC503" s="263"/>
    </row>
    <row r="504" spans="1:81" s="261" customFormat="1" ht="15.75">
      <c r="A504" s="537"/>
      <c r="B504" s="596"/>
      <c r="C504" s="238">
        <v>2017</v>
      </c>
      <c r="D504" s="239">
        <f>E504+F504+G504+H504+I504</f>
        <v>14.155110000000001</v>
      </c>
      <c r="E504" s="239">
        <f>E525+E531</f>
        <v>8.2619999999999999E-2</v>
      </c>
      <c r="F504" s="239">
        <f t="shared" ref="F504:I504" si="234">F525+F531</f>
        <v>4.24655</v>
      </c>
      <c r="G504" s="239">
        <f t="shared" si="234"/>
        <v>5.6620200000000001</v>
      </c>
      <c r="H504" s="239">
        <f t="shared" si="234"/>
        <v>4.1639200000000001</v>
      </c>
      <c r="I504" s="239">
        <f t="shared" si="234"/>
        <v>0</v>
      </c>
      <c r="J504" s="240">
        <f t="shared" ref="J504:J556" si="235">E504+F504+G504+H504+I504</f>
        <v>14.155110000000001</v>
      </c>
      <c r="L504" s="250">
        <f t="shared" si="212"/>
        <v>14.155110000000001</v>
      </c>
      <c r="M504" s="242">
        <f t="shared" si="174"/>
        <v>14.155110000000001</v>
      </c>
      <c r="N504" s="262"/>
      <c r="O504" s="262"/>
      <c r="P504" s="262"/>
      <c r="Q504" s="262"/>
      <c r="R504" s="262"/>
      <c r="S504" s="262"/>
      <c r="T504" s="262"/>
      <c r="U504" s="262"/>
      <c r="V504" s="262"/>
      <c r="W504" s="262"/>
      <c r="X504" s="262"/>
      <c r="Y504" s="262"/>
      <c r="Z504" s="262"/>
      <c r="AA504" s="262"/>
      <c r="AB504" s="262"/>
      <c r="AC504" s="262"/>
      <c r="AD504" s="262"/>
      <c r="AE504" s="262"/>
      <c r="AF504" s="262"/>
      <c r="AG504" s="262"/>
      <c r="AH504" s="262"/>
      <c r="AI504" s="262"/>
      <c r="AJ504" s="262"/>
      <c r="AK504" s="262"/>
      <c r="AL504" s="262"/>
      <c r="AM504" s="262"/>
      <c r="AN504" s="262"/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62"/>
      <c r="BH504" s="262"/>
      <c r="BI504" s="262"/>
      <c r="BJ504" s="262"/>
      <c r="BK504" s="262"/>
      <c r="BL504" s="262"/>
      <c r="BM504" s="262"/>
      <c r="BN504" s="262"/>
      <c r="BO504" s="262"/>
      <c r="BP504" s="262"/>
      <c r="BQ504" s="262"/>
      <c r="BR504" s="262"/>
      <c r="BS504" s="262"/>
      <c r="BT504" s="262"/>
      <c r="BU504" s="262"/>
      <c r="BV504" s="262"/>
      <c r="BW504" s="262"/>
      <c r="BX504" s="262"/>
      <c r="BY504" s="262"/>
      <c r="BZ504" s="262"/>
      <c r="CA504" s="262"/>
      <c r="CB504" s="262"/>
      <c r="CC504" s="263"/>
    </row>
    <row r="505" spans="1:81" s="261" customFormat="1" ht="15.75">
      <c r="A505" s="538"/>
      <c r="B505" s="534"/>
      <c r="C505" s="238">
        <v>2018</v>
      </c>
      <c r="D505" s="239">
        <f t="shared" ref="D505:D507" si="236">E505+F505+G505+H505+I505</f>
        <v>6.8686999999999996</v>
      </c>
      <c r="E505" s="239">
        <f t="shared" ref="E505:I506" si="237">E526+E532</f>
        <v>0</v>
      </c>
      <c r="F505" s="239">
        <f t="shared" si="237"/>
        <v>2.0606</v>
      </c>
      <c r="G505" s="239">
        <f t="shared" si="237"/>
        <v>2.7475000000000001</v>
      </c>
      <c r="H505" s="239">
        <f t="shared" si="237"/>
        <v>2.0606</v>
      </c>
      <c r="I505" s="239">
        <f t="shared" si="237"/>
        <v>0</v>
      </c>
      <c r="J505" s="240"/>
      <c r="L505" s="250"/>
      <c r="M505" s="242"/>
      <c r="N505" s="262"/>
      <c r="O505" s="262"/>
      <c r="P505" s="262"/>
      <c r="Q505" s="262"/>
      <c r="R505" s="262"/>
      <c r="S505" s="262"/>
      <c r="T505" s="262"/>
      <c r="U505" s="262"/>
      <c r="V505" s="262"/>
      <c r="W505" s="262"/>
      <c r="X505" s="262"/>
      <c r="Y505" s="262"/>
      <c r="Z505" s="262"/>
      <c r="AA505" s="262"/>
      <c r="AB505" s="262"/>
      <c r="AC505" s="262"/>
      <c r="AD505" s="262"/>
      <c r="AE505" s="262"/>
      <c r="AF505" s="262"/>
      <c r="AG505" s="262"/>
      <c r="AH505" s="262"/>
      <c r="AI505" s="262"/>
      <c r="AJ505" s="262"/>
      <c r="AK505" s="262"/>
      <c r="AL505" s="262"/>
      <c r="AM505" s="262"/>
      <c r="AN505" s="262"/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62"/>
      <c r="BH505" s="262"/>
      <c r="BI505" s="262"/>
      <c r="BJ505" s="262"/>
      <c r="BK505" s="262"/>
      <c r="BL505" s="262"/>
      <c r="BM505" s="262"/>
      <c r="BN505" s="262"/>
      <c r="BO505" s="262"/>
      <c r="BP505" s="262"/>
      <c r="BQ505" s="262"/>
      <c r="BR505" s="262"/>
      <c r="BS505" s="262"/>
      <c r="BT505" s="262"/>
      <c r="BU505" s="262"/>
      <c r="BV505" s="262"/>
      <c r="BW505" s="262"/>
      <c r="BX505" s="262"/>
      <c r="BY505" s="262"/>
      <c r="BZ505" s="262"/>
      <c r="CA505" s="262"/>
      <c r="CB505" s="262"/>
      <c r="CC505" s="263"/>
    </row>
    <row r="506" spans="1:81" s="261" customFormat="1" ht="15.75">
      <c r="A506" s="538"/>
      <c r="B506" s="534"/>
      <c r="C506" s="238">
        <v>2019</v>
      </c>
      <c r="D506" s="239">
        <f t="shared" si="236"/>
        <v>10.684699999999999</v>
      </c>
      <c r="E506" s="239">
        <f t="shared" si="237"/>
        <v>0</v>
      </c>
      <c r="F506" s="239">
        <f t="shared" si="237"/>
        <v>3.2054</v>
      </c>
      <c r="G506" s="239">
        <f t="shared" si="237"/>
        <v>4.2739000000000003</v>
      </c>
      <c r="H506" s="239">
        <f t="shared" si="237"/>
        <v>3.2054</v>
      </c>
      <c r="I506" s="239">
        <f t="shared" si="237"/>
        <v>0</v>
      </c>
      <c r="J506" s="240"/>
      <c r="L506" s="250"/>
      <c r="M506" s="242"/>
      <c r="N506" s="262"/>
      <c r="O506" s="262"/>
      <c r="P506" s="262"/>
      <c r="Q506" s="262"/>
      <c r="R506" s="262"/>
      <c r="S506" s="262"/>
      <c r="T506" s="262"/>
      <c r="U506" s="262"/>
      <c r="V506" s="262"/>
      <c r="W506" s="262"/>
      <c r="X506" s="262"/>
      <c r="Y506" s="262"/>
      <c r="Z506" s="262"/>
      <c r="AA506" s="262"/>
      <c r="AB506" s="262"/>
      <c r="AC506" s="262"/>
      <c r="AD506" s="262"/>
      <c r="AE506" s="262"/>
      <c r="AF506" s="262"/>
      <c r="AG506" s="262"/>
      <c r="AH506" s="262"/>
      <c r="AI506" s="262"/>
      <c r="AJ506" s="262"/>
      <c r="AK506" s="262"/>
      <c r="AL506" s="262"/>
      <c r="AM506" s="262"/>
      <c r="AN506" s="262"/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62"/>
      <c r="BH506" s="262"/>
      <c r="BI506" s="262"/>
      <c r="BJ506" s="262"/>
      <c r="BK506" s="262"/>
      <c r="BL506" s="262"/>
      <c r="BM506" s="262"/>
      <c r="BN506" s="262"/>
      <c r="BO506" s="262"/>
      <c r="BP506" s="262"/>
      <c r="BQ506" s="262"/>
      <c r="BR506" s="262"/>
      <c r="BS506" s="262"/>
      <c r="BT506" s="262"/>
      <c r="BU506" s="262"/>
      <c r="BV506" s="262"/>
      <c r="BW506" s="262"/>
      <c r="BX506" s="262"/>
      <c r="BY506" s="262"/>
      <c r="BZ506" s="262"/>
      <c r="CA506" s="262"/>
      <c r="CB506" s="262"/>
      <c r="CC506" s="263"/>
    </row>
    <row r="507" spans="1:81" s="261" customFormat="1" ht="15.75">
      <c r="A507" s="539"/>
      <c r="B507" s="535"/>
      <c r="C507" s="238">
        <v>2020</v>
      </c>
      <c r="D507" s="239">
        <f t="shared" si="236"/>
        <v>10.684699999999999</v>
      </c>
      <c r="E507" s="239">
        <f>E528+E534</f>
        <v>0</v>
      </c>
      <c r="F507" s="239">
        <f t="shared" ref="F507:I507" si="238">F528+F534</f>
        <v>3.2054</v>
      </c>
      <c r="G507" s="239">
        <f t="shared" si="238"/>
        <v>4.2739000000000003</v>
      </c>
      <c r="H507" s="239">
        <f t="shared" si="238"/>
        <v>3.2054</v>
      </c>
      <c r="I507" s="239">
        <f t="shared" si="238"/>
        <v>0</v>
      </c>
      <c r="J507" s="240"/>
      <c r="L507" s="250"/>
      <c r="M507" s="242"/>
      <c r="N507" s="262"/>
      <c r="O507" s="262"/>
      <c r="P507" s="262"/>
      <c r="Q507" s="262"/>
      <c r="R507" s="262"/>
      <c r="S507" s="262"/>
      <c r="T507" s="262"/>
      <c r="U507" s="262"/>
      <c r="V507" s="262"/>
      <c r="W507" s="262"/>
      <c r="X507" s="262"/>
      <c r="Y507" s="262"/>
      <c r="Z507" s="262"/>
      <c r="AA507" s="262"/>
      <c r="AB507" s="262"/>
      <c r="AC507" s="262"/>
      <c r="AD507" s="262"/>
      <c r="AE507" s="262"/>
      <c r="AF507" s="262"/>
      <c r="AG507" s="262"/>
      <c r="AH507" s="262"/>
      <c r="AI507" s="262"/>
      <c r="AJ507" s="262"/>
      <c r="AK507" s="262"/>
      <c r="AL507" s="262"/>
      <c r="AM507" s="262"/>
      <c r="AN507" s="262"/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62"/>
      <c r="BH507" s="262"/>
      <c r="BI507" s="262"/>
      <c r="BJ507" s="262"/>
      <c r="BK507" s="262"/>
      <c r="BL507" s="262"/>
      <c r="BM507" s="262"/>
      <c r="BN507" s="262"/>
      <c r="BO507" s="262"/>
      <c r="BP507" s="262"/>
      <c r="BQ507" s="262"/>
      <c r="BR507" s="262"/>
      <c r="BS507" s="262"/>
      <c r="BT507" s="262"/>
      <c r="BU507" s="262"/>
      <c r="BV507" s="262"/>
      <c r="BW507" s="262"/>
      <c r="BX507" s="262"/>
      <c r="BY507" s="262"/>
      <c r="BZ507" s="262"/>
      <c r="CA507" s="262"/>
      <c r="CB507" s="262"/>
      <c r="CC507" s="263"/>
    </row>
    <row r="508" spans="1:81" s="261" customFormat="1" ht="15.75">
      <c r="A508" s="536" t="s">
        <v>60</v>
      </c>
      <c r="B508" s="593" t="s">
        <v>447</v>
      </c>
      <c r="C508" s="238" t="s">
        <v>19</v>
      </c>
      <c r="D508" s="239">
        <f>D509+D510+D511+D512+D513</f>
        <v>50.437370000000001</v>
      </c>
      <c r="E508" s="239">
        <f t="shared" ref="E508:I508" si="239">E509+E510+E511+E512+E513</f>
        <v>8.2619999999999999E-2</v>
      </c>
      <c r="F508" s="239">
        <f t="shared" si="239"/>
        <v>15.39715</v>
      </c>
      <c r="G508" s="239">
        <f t="shared" si="239"/>
        <v>19.909020000000002</v>
      </c>
      <c r="H508" s="239">
        <f t="shared" si="239"/>
        <v>15.048580000000001</v>
      </c>
      <c r="I508" s="239">
        <f t="shared" si="239"/>
        <v>0</v>
      </c>
      <c r="J508" s="240"/>
      <c r="L508" s="250"/>
      <c r="M508" s="242"/>
      <c r="N508" s="262"/>
      <c r="O508" s="262"/>
      <c r="P508" s="262"/>
      <c r="Q508" s="262"/>
      <c r="R508" s="262"/>
      <c r="S508" s="262"/>
      <c r="T508" s="262"/>
      <c r="U508" s="262"/>
      <c r="V508" s="262"/>
      <c r="W508" s="262"/>
      <c r="X508" s="262"/>
      <c r="Y508" s="262"/>
      <c r="Z508" s="262"/>
      <c r="AA508" s="262"/>
      <c r="AB508" s="262"/>
      <c r="AC508" s="262"/>
      <c r="AD508" s="262"/>
      <c r="AE508" s="262"/>
      <c r="AF508" s="262"/>
      <c r="AG508" s="262"/>
      <c r="AH508" s="262"/>
      <c r="AI508" s="262"/>
      <c r="AJ508" s="262"/>
      <c r="AK508" s="262"/>
      <c r="AL508" s="262"/>
      <c r="AM508" s="262"/>
      <c r="AN508" s="262"/>
      <c r="AO508" s="262"/>
      <c r="AP508" s="262"/>
      <c r="AQ508" s="262"/>
      <c r="AR508" s="262"/>
      <c r="AS508" s="262"/>
      <c r="AT508" s="262"/>
      <c r="AU508" s="262"/>
      <c r="AV508" s="262"/>
      <c r="AW508" s="262"/>
      <c r="AX508" s="262"/>
      <c r="AY508" s="262"/>
      <c r="AZ508" s="262"/>
      <c r="BA508" s="262"/>
      <c r="BB508" s="262"/>
      <c r="BC508" s="262"/>
      <c r="BD508" s="262"/>
      <c r="BE508" s="262"/>
      <c r="BF508" s="262"/>
      <c r="BG508" s="262"/>
      <c r="BH508" s="262"/>
      <c r="BI508" s="262"/>
      <c r="BJ508" s="262"/>
      <c r="BK508" s="262"/>
      <c r="BL508" s="262"/>
      <c r="BM508" s="262"/>
      <c r="BN508" s="262"/>
      <c r="BO508" s="262"/>
      <c r="BP508" s="262"/>
      <c r="BQ508" s="262"/>
      <c r="BR508" s="262"/>
      <c r="BS508" s="262"/>
      <c r="BT508" s="262"/>
      <c r="BU508" s="262"/>
      <c r="BV508" s="262"/>
      <c r="BW508" s="262"/>
      <c r="BX508" s="262"/>
      <c r="BY508" s="262"/>
      <c r="BZ508" s="262"/>
      <c r="CA508" s="262"/>
      <c r="CB508" s="262"/>
      <c r="CC508" s="263"/>
    </row>
    <row r="509" spans="1:81" s="261" customFormat="1" ht="15.75">
      <c r="A509" s="537"/>
      <c r="B509" s="534"/>
      <c r="C509" s="236">
        <v>2016</v>
      </c>
      <c r="D509" s="247">
        <f>D515</f>
        <v>8.0441600000000015</v>
      </c>
      <c r="E509" s="247">
        <f t="shared" ref="E509:I509" si="240">E515</f>
        <v>0</v>
      </c>
      <c r="F509" s="247">
        <f t="shared" si="240"/>
        <v>2.6791999999999998</v>
      </c>
      <c r="G509" s="247">
        <f t="shared" si="240"/>
        <v>2.9517000000000002</v>
      </c>
      <c r="H509" s="247">
        <f t="shared" si="240"/>
        <v>2.4132600000000002</v>
      </c>
      <c r="I509" s="247">
        <f t="shared" si="240"/>
        <v>0</v>
      </c>
      <c r="J509" s="240"/>
      <c r="L509" s="250"/>
      <c r="M509" s="242"/>
      <c r="N509" s="262"/>
      <c r="O509" s="262"/>
      <c r="P509" s="262"/>
      <c r="Q509" s="262"/>
      <c r="R509" s="262"/>
      <c r="S509" s="262"/>
      <c r="T509" s="262"/>
      <c r="U509" s="262"/>
      <c r="V509" s="262"/>
      <c r="W509" s="262"/>
      <c r="X509" s="262"/>
      <c r="Y509" s="262"/>
      <c r="Z509" s="262"/>
      <c r="AA509" s="262"/>
      <c r="AB509" s="262"/>
      <c r="AC509" s="262"/>
      <c r="AD509" s="262"/>
      <c r="AE509" s="262"/>
      <c r="AF509" s="262"/>
      <c r="AG509" s="262"/>
      <c r="AH509" s="262"/>
      <c r="AI509" s="262"/>
      <c r="AJ509" s="262"/>
      <c r="AK509" s="262"/>
      <c r="AL509" s="262"/>
      <c r="AM509" s="262"/>
      <c r="AN509" s="262"/>
      <c r="AO509" s="262"/>
      <c r="AP509" s="262"/>
      <c r="AQ509" s="262"/>
      <c r="AR509" s="262"/>
      <c r="AS509" s="262"/>
      <c r="AT509" s="262"/>
      <c r="AU509" s="262"/>
      <c r="AV509" s="262"/>
      <c r="AW509" s="262"/>
      <c r="AX509" s="262"/>
      <c r="AY509" s="262"/>
      <c r="AZ509" s="262"/>
      <c r="BA509" s="262"/>
      <c r="BB509" s="262"/>
      <c r="BC509" s="262"/>
      <c r="BD509" s="262"/>
      <c r="BE509" s="262"/>
      <c r="BF509" s="262"/>
      <c r="BG509" s="262"/>
      <c r="BH509" s="262"/>
      <c r="BI509" s="262"/>
      <c r="BJ509" s="262"/>
      <c r="BK509" s="262"/>
      <c r="BL509" s="262"/>
      <c r="BM509" s="262"/>
      <c r="BN509" s="262"/>
      <c r="BO509" s="262"/>
      <c r="BP509" s="262"/>
      <c r="BQ509" s="262"/>
      <c r="BR509" s="262"/>
      <c r="BS509" s="262"/>
      <c r="BT509" s="262"/>
      <c r="BU509" s="262"/>
      <c r="BV509" s="262"/>
      <c r="BW509" s="262"/>
      <c r="BX509" s="262"/>
      <c r="BY509" s="262"/>
      <c r="BZ509" s="262"/>
      <c r="CA509" s="262"/>
      <c r="CB509" s="262"/>
      <c r="CC509" s="263"/>
    </row>
    <row r="510" spans="1:81" s="261" customFormat="1" ht="15.75">
      <c r="A510" s="594"/>
      <c r="B510" s="534"/>
      <c r="C510" s="236">
        <v>2017</v>
      </c>
      <c r="D510" s="247">
        <f>D516</f>
        <v>14.155110000000001</v>
      </c>
      <c r="E510" s="247">
        <f>E516</f>
        <v>8.2619999999999999E-2</v>
      </c>
      <c r="F510" s="247">
        <f t="shared" ref="F510:I510" si="241">F516</f>
        <v>4.24655</v>
      </c>
      <c r="G510" s="247">
        <f t="shared" si="241"/>
        <v>5.6620200000000001</v>
      </c>
      <c r="H510" s="247">
        <f t="shared" si="241"/>
        <v>4.1639200000000001</v>
      </c>
      <c r="I510" s="247">
        <f t="shared" si="241"/>
        <v>0</v>
      </c>
      <c r="J510" s="240"/>
      <c r="L510" s="250"/>
      <c r="M510" s="242"/>
      <c r="N510" s="262"/>
      <c r="O510" s="262"/>
      <c r="P510" s="262"/>
      <c r="Q510" s="262"/>
      <c r="R510" s="262"/>
      <c r="S510" s="262"/>
      <c r="T510" s="262"/>
      <c r="U510" s="262"/>
      <c r="V510" s="262"/>
      <c r="W510" s="262"/>
      <c r="X510" s="262"/>
      <c r="Y510" s="262"/>
      <c r="Z510" s="262"/>
      <c r="AA510" s="262"/>
      <c r="AB510" s="262"/>
      <c r="AC510" s="262"/>
      <c r="AD510" s="262"/>
      <c r="AE510" s="262"/>
      <c r="AF510" s="262"/>
      <c r="AG510" s="262"/>
      <c r="AH510" s="262"/>
      <c r="AI510" s="262"/>
      <c r="AJ510" s="262"/>
      <c r="AK510" s="262"/>
      <c r="AL510" s="262"/>
      <c r="AM510" s="262"/>
      <c r="AN510" s="262"/>
      <c r="AO510" s="262"/>
      <c r="AP510" s="262"/>
      <c r="AQ510" s="262"/>
      <c r="AR510" s="262"/>
      <c r="AS510" s="262"/>
      <c r="AT510" s="262"/>
      <c r="AU510" s="262"/>
      <c r="AV510" s="262"/>
      <c r="AW510" s="262"/>
      <c r="AX510" s="262"/>
      <c r="AY510" s="262"/>
      <c r="AZ510" s="262"/>
      <c r="BA510" s="262"/>
      <c r="BB510" s="262"/>
      <c r="BC510" s="262"/>
      <c r="BD510" s="262"/>
      <c r="BE510" s="262"/>
      <c r="BF510" s="262"/>
      <c r="BG510" s="262"/>
      <c r="BH510" s="262"/>
      <c r="BI510" s="262"/>
      <c r="BJ510" s="262"/>
      <c r="BK510" s="262"/>
      <c r="BL510" s="262"/>
      <c r="BM510" s="262"/>
      <c r="BN510" s="262"/>
      <c r="BO510" s="262"/>
      <c r="BP510" s="262"/>
      <c r="BQ510" s="262"/>
      <c r="BR510" s="262"/>
      <c r="BS510" s="262"/>
      <c r="BT510" s="262"/>
      <c r="BU510" s="262"/>
      <c r="BV510" s="262"/>
      <c r="BW510" s="262"/>
      <c r="BX510" s="262"/>
      <c r="BY510" s="262"/>
      <c r="BZ510" s="262"/>
      <c r="CA510" s="262"/>
      <c r="CB510" s="262"/>
      <c r="CC510" s="263"/>
    </row>
    <row r="511" spans="1:81" s="261" customFormat="1" ht="15.75">
      <c r="A511" s="538"/>
      <c r="B511" s="534"/>
      <c r="C511" s="291">
        <v>2018</v>
      </c>
      <c r="D511" s="247">
        <f t="shared" ref="D511:I513" si="242">D517</f>
        <v>6.8686999999999996</v>
      </c>
      <c r="E511" s="247">
        <f t="shared" si="242"/>
        <v>0</v>
      </c>
      <c r="F511" s="247">
        <f t="shared" si="242"/>
        <v>2.0606</v>
      </c>
      <c r="G511" s="247">
        <f t="shared" si="242"/>
        <v>2.7475000000000001</v>
      </c>
      <c r="H511" s="247">
        <f t="shared" si="242"/>
        <v>2.0606</v>
      </c>
      <c r="I511" s="247">
        <f t="shared" si="242"/>
        <v>0</v>
      </c>
      <c r="J511" s="240"/>
      <c r="L511" s="250"/>
      <c r="M511" s="242"/>
      <c r="N511" s="262"/>
      <c r="O511" s="262"/>
      <c r="P511" s="262"/>
      <c r="Q511" s="262"/>
      <c r="R511" s="262"/>
      <c r="S511" s="262"/>
      <c r="T511" s="262"/>
      <c r="U511" s="262"/>
      <c r="V511" s="262"/>
      <c r="W511" s="262"/>
      <c r="X511" s="262"/>
      <c r="Y511" s="262"/>
      <c r="Z511" s="262"/>
      <c r="AA511" s="262"/>
      <c r="AB511" s="262"/>
      <c r="AC511" s="262"/>
      <c r="AD511" s="262"/>
      <c r="AE511" s="262"/>
      <c r="AF511" s="262"/>
      <c r="AG511" s="262"/>
      <c r="AH511" s="262"/>
      <c r="AI511" s="262"/>
      <c r="AJ511" s="262"/>
      <c r="AK511" s="262"/>
      <c r="AL511" s="262"/>
      <c r="AM511" s="262"/>
      <c r="AN511" s="262"/>
      <c r="AO511" s="262"/>
      <c r="AP511" s="262"/>
      <c r="AQ511" s="262"/>
      <c r="AR511" s="262"/>
      <c r="AS511" s="262"/>
      <c r="AT511" s="262"/>
      <c r="AU511" s="262"/>
      <c r="AV511" s="262"/>
      <c r="AW511" s="262"/>
      <c r="AX511" s="262"/>
      <c r="AY511" s="262"/>
      <c r="AZ511" s="262"/>
      <c r="BA511" s="262"/>
      <c r="BB511" s="262"/>
      <c r="BC511" s="262"/>
      <c r="BD511" s="262"/>
      <c r="BE511" s="262"/>
      <c r="BF511" s="262"/>
      <c r="BG511" s="262"/>
      <c r="BH511" s="262"/>
      <c r="BI511" s="262"/>
      <c r="BJ511" s="262"/>
      <c r="BK511" s="262"/>
      <c r="BL511" s="262"/>
      <c r="BM511" s="262"/>
      <c r="BN511" s="262"/>
      <c r="BO511" s="262"/>
      <c r="BP511" s="262"/>
      <c r="BQ511" s="262"/>
      <c r="BR511" s="262"/>
      <c r="BS511" s="262"/>
      <c r="BT511" s="262"/>
      <c r="BU511" s="262"/>
      <c r="BV511" s="262"/>
      <c r="BW511" s="262"/>
      <c r="BX511" s="262"/>
      <c r="BY511" s="262"/>
      <c r="BZ511" s="262"/>
      <c r="CA511" s="262"/>
      <c r="CB511" s="262"/>
      <c r="CC511" s="263"/>
    </row>
    <row r="512" spans="1:81" s="261" customFormat="1" ht="15.75">
      <c r="A512" s="538"/>
      <c r="B512" s="534"/>
      <c r="C512" s="291">
        <v>2019</v>
      </c>
      <c r="D512" s="247">
        <f t="shared" si="242"/>
        <v>10.684699999999999</v>
      </c>
      <c r="E512" s="247">
        <f t="shared" si="242"/>
        <v>0</v>
      </c>
      <c r="F512" s="247">
        <f t="shared" si="242"/>
        <v>3.2054</v>
      </c>
      <c r="G512" s="247">
        <f t="shared" si="242"/>
        <v>4.2739000000000003</v>
      </c>
      <c r="H512" s="247">
        <f t="shared" si="242"/>
        <v>3.2054</v>
      </c>
      <c r="I512" s="247">
        <f t="shared" si="242"/>
        <v>0</v>
      </c>
      <c r="J512" s="240"/>
      <c r="L512" s="250"/>
      <c r="M512" s="242"/>
      <c r="N512" s="262"/>
      <c r="O512" s="262"/>
      <c r="P512" s="262"/>
      <c r="Q512" s="262"/>
      <c r="R512" s="262"/>
      <c r="S512" s="262"/>
      <c r="T512" s="262"/>
      <c r="U512" s="262"/>
      <c r="V512" s="262"/>
      <c r="W512" s="262"/>
      <c r="X512" s="262"/>
      <c r="Y512" s="262"/>
      <c r="Z512" s="262"/>
      <c r="AA512" s="262"/>
      <c r="AB512" s="262"/>
      <c r="AC512" s="262"/>
      <c r="AD512" s="262"/>
      <c r="AE512" s="262"/>
      <c r="AF512" s="262"/>
      <c r="AG512" s="262"/>
      <c r="AH512" s="262"/>
      <c r="AI512" s="262"/>
      <c r="AJ512" s="262"/>
      <c r="AK512" s="262"/>
      <c r="AL512" s="262"/>
      <c r="AM512" s="262"/>
      <c r="AN512" s="262"/>
      <c r="AO512" s="262"/>
      <c r="AP512" s="262"/>
      <c r="AQ512" s="262"/>
      <c r="AR512" s="262"/>
      <c r="AS512" s="262"/>
      <c r="AT512" s="262"/>
      <c r="AU512" s="262"/>
      <c r="AV512" s="262"/>
      <c r="AW512" s="262"/>
      <c r="AX512" s="262"/>
      <c r="AY512" s="262"/>
      <c r="AZ512" s="262"/>
      <c r="BA512" s="262"/>
      <c r="BB512" s="262"/>
      <c r="BC512" s="262"/>
      <c r="BD512" s="262"/>
      <c r="BE512" s="262"/>
      <c r="BF512" s="262"/>
      <c r="BG512" s="262"/>
      <c r="BH512" s="262"/>
      <c r="BI512" s="262"/>
      <c r="BJ512" s="262"/>
      <c r="BK512" s="262"/>
      <c r="BL512" s="262"/>
      <c r="BM512" s="262"/>
      <c r="BN512" s="262"/>
      <c r="BO512" s="262"/>
      <c r="BP512" s="262"/>
      <c r="BQ512" s="262"/>
      <c r="BR512" s="262"/>
      <c r="BS512" s="262"/>
      <c r="BT512" s="262"/>
      <c r="BU512" s="262"/>
      <c r="BV512" s="262"/>
      <c r="BW512" s="262"/>
      <c r="BX512" s="262"/>
      <c r="BY512" s="262"/>
      <c r="BZ512" s="262"/>
      <c r="CA512" s="262"/>
      <c r="CB512" s="262"/>
      <c r="CC512" s="263"/>
    </row>
    <row r="513" spans="1:81" s="261" customFormat="1" ht="15.75">
      <c r="A513" s="539"/>
      <c r="B513" s="535"/>
      <c r="C513" s="291">
        <v>2020</v>
      </c>
      <c r="D513" s="247">
        <f t="shared" si="242"/>
        <v>10.684699999999999</v>
      </c>
      <c r="E513" s="247">
        <f t="shared" si="242"/>
        <v>0</v>
      </c>
      <c r="F513" s="247">
        <f t="shared" si="242"/>
        <v>3.2054</v>
      </c>
      <c r="G513" s="247">
        <f t="shared" si="242"/>
        <v>4.2739000000000003</v>
      </c>
      <c r="H513" s="247">
        <f t="shared" si="242"/>
        <v>3.2054</v>
      </c>
      <c r="I513" s="247">
        <f t="shared" si="242"/>
        <v>0</v>
      </c>
      <c r="J513" s="240"/>
      <c r="L513" s="250"/>
      <c r="M513" s="242"/>
      <c r="N513" s="262"/>
      <c r="O513" s="262"/>
      <c r="P513" s="262"/>
      <c r="Q513" s="262"/>
      <c r="R513" s="262"/>
      <c r="S513" s="262"/>
      <c r="T513" s="262"/>
      <c r="U513" s="262"/>
      <c r="V513" s="262"/>
      <c r="W513" s="262"/>
      <c r="X513" s="262"/>
      <c r="Y513" s="262"/>
      <c r="Z513" s="262"/>
      <c r="AA513" s="262"/>
      <c r="AB513" s="262"/>
      <c r="AC513" s="262"/>
      <c r="AD513" s="262"/>
      <c r="AE513" s="262"/>
      <c r="AF513" s="262"/>
      <c r="AG513" s="262"/>
      <c r="AH513" s="262"/>
      <c r="AI513" s="262"/>
      <c r="AJ513" s="262"/>
      <c r="AK513" s="262"/>
      <c r="AL513" s="262"/>
      <c r="AM513" s="262"/>
      <c r="AN513" s="262"/>
      <c r="AO513" s="262"/>
      <c r="AP513" s="262"/>
      <c r="AQ513" s="262"/>
      <c r="AR513" s="262"/>
      <c r="AS513" s="262"/>
      <c r="AT513" s="262"/>
      <c r="AU513" s="262"/>
      <c r="AV513" s="262"/>
      <c r="AW513" s="262"/>
      <c r="AX513" s="262"/>
      <c r="AY513" s="262"/>
      <c r="AZ513" s="262"/>
      <c r="BA513" s="262"/>
      <c r="BB513" s="262"/>
      <c r="BC513" s="262"/>
      <c r="BD513" s="262"/>
      <c r="BE513" s="262"/>
      <c r="BF513" s="262"/>
      <c r="BG513" s="262"/>
      <c r="BH513" s="262"/>
      <c r="BI513" s="262"/>
      <c r="BJ513" s="262"/>
      <c r="BK513" s="262"/>
      <c r="BL513" s="262"/>
      <c r="BM513" s="262"/>
      <c r="BN513" s="262"/>
      <c r="BO513" s="262"/>
      <c r="BP513" s="262"/>
      <c r="BQ513" s="262"/>
      <c r="BR513" s="262"/>
      <c r="BS513" s="262"/>
      <c r="BT513" s="262"/>
      <c r="BU513" s="262"/>
      <c r="BV513" s="262"/>
      <c r="BW513" s="262"/>
      <c r="BX513" s="262"/>
      <c r="BY513" s="262"/>
      <c r="BZ513" s="262"/>
      <c r="CA513" s="262"/>
      <c r="CB513" s="262"/>
      <c r="CC513" s="263"/>
    </row>
    <row r="514" spans="1:81" s="261" customFormat="1" ht="15.75">
      <c r="A514" s="536" t="s">
        <v>835</v>
      </c>
      <c r="B514" s="593" t="s">
        <v>459</v>
      </c>
      <c r="C514" s="238" t="s">
        <v>19</v>
      </c>
      <c r="D514" s="239">
        <f>D515+D516+D520+D521+D522</f>
        <v>50.437370000000001</v>
      </c>
      <c r="E514" s="239">
        <f t="shared" ref="E514:I514" si="243">E515+E516+E520+E521+E522</f>
        <v>8.2619999999999999E-2</v>
      </c>
      <c r="F514" s="239">
        <f t="shared" si="243"/>
        <v>15.39715</v>
      </c>
      <c r="G514" s="320">
        <f t="shared" si="243"/>
        <v>19.909020000000002</v>
      </c>
      <c r="H514" s="239">
        <f t="shared" si="243"/>
        <v>15.048580000000001</v>
      </c>
      <c r="I514" s="239">
        <f t="shared" si="243"/>
        <v>0</v>
      </c>
      <c r="J514" s="240"/>
      <c r="L514" s="250"/>
      <c r="M514" s="242"/>
      <c r="N514" s="262"/>
      <c r="O514" s="262"/>
      <c r="P514" s="262"/>
      <c r="Q514" s="262"/>
      <c r="R514" s="262"/>
      <c r="S514" s="262"/>
      <c r="T514" s="262"/>
      <c r="U514" s="262"/>
      <c r="V514" s="262"/>
      <c r="W514" s="262"/>
      <c r="X514" s="262"/>
      <c r="Y514" s="262"/>
      <c r="Z514" s="262"/>
      <c r="AA514" s="262"/>
      <c r="AB514" s="262"/>
      <c r="AC514" s="262"/>
      <c r="AD514" s="262"/>
      <c r="AE514" s="262"/>
      <c r="AF514" s="262"/>
      <c r="AG514" s="262"/>
      <c r="AH514" s="262"/>
      <c r="AI514" s="262"/>
      <c r="AJ514" s="262"/>
      <c r="AK514" s="262"/>
      <c r="AL514" s="262"/>
      <c r="AM514" s="262"/>
      <c r="AN514" s="262"/>
      <c r="AO514" s="262"/>
      <c r="AP514" s="262"/>
      <c r="AQ514" s="262"/>
      <c r="AR514" s="262"/>
      <c r="AS514" s="262"/>
      <c r="AT514" s="262"/>
      <c r="AU514" s="262"/>
      <c r="AV514" s="262"/>
      <c r="AW514" s="262"/>
      <c r="AX514" s="262"/>
      <c r="AY514" s="262"/>
      <c r="AZ514" s="262"/>
      <c r="BA514" s="262"/>
      <c r="BB514" s="262"/>
      <c r="BC514" s="262"/>
      <c r="BD514" s="262"/>
      <c r="BE514" s="262"/>
      <c r="BF514" s="262"/>
      <c r="BG514" s="262"/>
      <c r="BH514" s="262"/>
      <c r="BI514" s="262"/>
      <c r="BJ514" s="262"/>
      <c r="BK514" s="262"/>
      <c r="BL514" s="262"/>
      <c r="BM514" s="262"/>
      <c r="BN514" s="262"/>
      <c r="BO514" s="262"/>
      <c r="BP514" s="262"/>
      <c r="BQ514" s="262"/>
      <c r="BR514" s="262"/>
      <c r="BS514" s="262"/>
      <c r="BT514" s="262"/>
      <c r="BU514" s="262"/>
      <c r="BV514" s="262"/>
      <c r="BW514" s="262"/>
      <c r="BX514" s="262"/>
      <c r="BY514" s="262"/>
      <c r="BZ514" s="262"/>
      <c r="CA514" s="262"/>
      <c r="CB514" s="262"/>
      <c r="CC514" s="263"/>
    </row>
    <row r="515" spans="1:81" s="261" customFormat="1" ht="15.75">
      <c r="A515" s="538"/>
      <c r="B515" s="534"/>
      <c r="C515" s="236">
        <v>2016</v>
      </c>
      <c r="D515" s="247">
        <f t="shared" ref="D515:I515" si="244">D524+D530</f>
        <v>8.0441600000000015</v>
      </c>
      <c r="E515" s="247">
        <f t="shared" si="244"/>
        <v>0</v>
      </c>
      <c r="F515" s="247">
        <f t="shared" si="244"/>
        <v>2.6791999999999998</v>
      </c>
      <c r="G515" s="247">
        <f t="shared" si="244"/>
        <v>2.9517000000000002</v>
      </c>
      <c r="H515" s="247">
        <f t="shared" si="244"/>
        <v>2.4132600000000002</v>
      </c>
      <c r="I515" s="247">
        <f t="shared" si="244"/>
        <v>0</v>
      </c>
      <c r="J515" s="240"/>
      <c r="L515" s="250"/>
      <c r="M515" s="242"/>
      <c r="N515" s="262"/>
      <c r="O515" s="262"/>
      <c r="P515" s="262"/>
      <c r="Q515" s="262"/>
      <c r="R515" s="262"/>
      <c r="S515" s="262"/>
      <c r="T515" s="262"/>
      <c r="U515" s="262"/>
      <c r="V515" s="262"/>
      <c r="W515" s="262"/>
      <c r="X515" s="262"/>
      <c r="Y515" s="262"/>
      <c r="Z515" s="262"/>
      <c r="AA515" s="262"/>
      <c r="AB515" s="262"/>
      <c r="AC515" s="262"/>
      <c r="AD515" s="262"/>
      <c r="AE515" s="262"/>
      <c r="AF515" s="262"/>
      <c r="AG515" s="262"/>
      <c r="AH515" s="262"/>
      <c r="AI515" s="262"/>
      <c r="AJ515" s="262"/>
      <c r="AK515" s="262"/>
      <c r="AL515" s="262"/>
      <c r="AM515" s="262"/>
      <c r="AN515" s="262"/>
      <c r="AO515" s="262"/>
      <c r="AP515" s="262"/>
      <c r="AQ515" s="262"/>
      <c r="AR515" s="262"/>
      <c r="AS515" s="262"/>
      <c r="AT515" s="262"/>
      <c r="AU515" s="262"/>
      <c r="AV515" s="262"/>
      <c r="AW515" s="262"/>
      <c r="AX515" s="262"/>
      <c r="AY515" s="262"/>
      <c r="AZ515" s="262"/>
      <c r="BA515" s="262"/>
      <c r="BB515" s="262"/>
      <c r="BC515" s="262"/>
      <c r="BD515" s="262"/>
      <c r="BE515" s="262"/>
      <c r="BF515" s="262"/>
      <c r="BG515" s="262"/>
      <c r="BH515" s="262"/>
      <c r="BI515" s="262"/>
      <c r="BJ515" s="262"/>
      <c r="BK515" s="262"/>
      <c r="BL515" s="262"/>
      <c r="BM515" s="262"/>
      <c r="BN515" s="262"/>
      <c r="BO515" s="262"/>
      <c r="BP515" s="262"/>
      <c r="BQ515" s="262"/>
      <c r="BR515" s="262"/>
      <c r="BS515" s="262"/>
      <c r="BT515" s="262"/>
      <c r="BU515" s="262"/>
      <c r="BV515" s="262"/>
      <c r="BW515" s="262"/>
      <c r="BX515" s="262"/>
      <c r="BY515" s="262"/>
      <c r="BZ515" s="262"/>
      <c r="CA515" s="262"/>
      <c r="CB515" s="262"/>
      <c r="CC515" s="263"/>
    </row>
    <row r="516" spans="1:81" s="261" customFormat="1" ht="15.75">
      <c r="A516" s="538"/>
      <c r="B516" s="534"/>
      <c r="C516" s="236">
        <v>2017</v>
      </c>
      <c r="D516" s="247">
        <f t="shared" ref="D516:I519" si="245">D525+D531</f>
        <v>14.155110000000001</v>
      </c>
      <c r="E516" s="247">
        <f t="shared" si="245"/>
        <v>8.2619999999999999E-2</v>
      </c>
      <c r="F516" s="247">
        <f t="shared" si="245"/>
        <v>4.24655</v>
      </c>
      <c r="G516" s="247">
        <f t="shared" si="245"/>
        <v>5.6620200000000001</v>
      </c>
      <c r="H516" s="247">
        <f t="shared" si="245"/>
        <v>4.1639200000000001</v>
      </c>
      <c r="I516" s="247">
        <f t="shared" si="245"/>
        <v>0</v>
      </c>
      <c r="J516" s="240"/>
      <c r="L516" s="250"/>
      <c r="M516" s="242"/>
      <c r="N516" s="262"/>
      <c r="O516" s="262"/>
      <c r="P516" s="262"/>
      <c r="Q516" s="262"/>
      <c r="R516" s="262"/>
      <c r="S516" s="262"/>
      <c r="T516" s="262"/>
      <c r="U516" s="262"/>
      <c r="V516" s="262"/>
      <c r="W516" s="262"/>
      <c r="X516" s="262"/>
      <c r="Y516" s="262"/>
      <c r="Z516" s="262"/>
      <c r="AA516" s="262"/>
      <c r="AB516" s="262"/>
      <c r="AC516" s="262"/>
      <c r="AD516" s="262"/>
      <c r="AE516" s="262"/>
      <c r="AF516" s="262"/>
      <c r="AG516" s="262"/>
      <c r="AH516" s="262"/>
      <c r="AI516" s="262"/>
      <c r="AJ516" s="262"/>
      <c r="AK516" s="262"/>
      <c r="AL516" s="262"/>
      <c r="AM516" s="262"/>
      <c r="AN516" s="262"/>
      <c r="AO516" s="262"/>
      <c r="AP516" s="262"/>
      <c r="AQ516" s="262"/>
      <c r="AR516" s="262"/>
      <c r="AS516" s="262"/>
      <c r="AT516" s="262"/>
      <c r="AU516" s="262"/>
      <c r="AV516" s="262"/>
      <c r="AW516" s="262"/>
      <c r="AX516" s="262"/>
      <c r="AY516" s="262"/>
      <c r="AZ516" s="262"/>
      <c r="BA516" s="262"/>
      <c r="BB516" s="262"/>
      <c r="BC516" s="262"/>
      <c r="BD516" s="262"/>
      <c r="BE516" s="262"/>
      <c r="BF516" s="262"/>
      <c r="BG516" s="262"/>
      <c r="BH516" s="262"/>
      <c r="BI516" s="262"/>
      <c r="BJ516" s="262"/>
      <c r="BK516" s="262"/>
      <c r="BL516" s="262"/>
      <c r="BM516" s="262"/>
      <c r="BN516" s="262"/>
      <c r="BO516" s="262"/>
      <c r="BP516" s="262"/>
      <c r="BQ516" s="262"/>
      <c r="BR516" s="262"/>
      <c r="BS516" s="262"/>
      <c r="BT516" s="262"/>
      <c r="BU516" s="262"/>
      <c r="BV516" s="262"/>
      <c r="BW516" s="262"/>
      <c r="BX516" s="262"/>
      <c r="BY516" s="262"/>
      <c r="BZ516" s="262"/>
      <c r="CA516" s="262"/>
      <c r="CB516" s="262"/>
      <c r="CC516" s="263"/>
    </row>
    <row r="517" spans="1:81" s="60" customFormat="1" ht="18" hidden="1" customHeight="1">
      <c r="A517" s="538"/>
      <c r="B517" s="534"/>
      <c r="C517" s="37"/>
      <c r="D517" s="247">
        <f t="shared" si="245"/>
        <v>6.8686999999999996</v>
      </c>
      <c r="E517" s="247">
        <f t="shared" ref="E517:I519" si="246">E526+E532</f>
        <v>0</v>
      </c>
      <c r="F517" s="247">
        <f t="shared" si="246"/>
        <v>2.0606</v>
      </c>
      <c r="G517" s="247">
        <f t="shared" si="246"/>
        <v>2.7475000000000001</v>
      </c>
      <c r="H517" s="247">
        <f t="shared" si="246"/>
        <v>2.0606</v>
      </c>
      <c r="I517" s="247">
        <f t="shared" si="246"/>
        <v>0</v>
      </c>
      <c r="J517" s="264"/>
      <c r="K517" s="265"/>
      <c r="L517" s="265"/>
      <c r="M517" s="266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48"/>
      <c r="Y517" s="48"/>
      <c r="Z517" s="48"/>
      <c r="AA517" s="48"/>
      <c r="AB517" s="48"/>
      <c r="AC517" s="48"/>
      <c r="AD517" s="48"/>
      <c r="AE517" s="48"/>
      <c r="AF517" s="48"/>
      <c r="AG517" s="48"/>
      <c r="AH517" s="48"/>
      <c r="AI517" s="48"/>
      <c r="AJ517" s="48"/>
      <c r="AK517" s="48"/>
      <c r="AL517" s="48"/>
      <c r="AM517" s="48"/>
      <c r="AN517" s="48"/>
      <c r="AO517" s="48"/>
      <c r="AP517" s="48"/>
      <c r="AQ517" s="48"/>
      <c r="AR517" s="48"/>
      <c r="AS517" s="48"/>
      <c r="AT517" s="48"/>
      <c r="AU517" s="48"/>
      <c r="AV517" s="48"/>
      <c r="AW517" s="48"/>
      <c r="AX517" s="48"/>
      <c r="AY517" s="48"/>
      <c r="AZ517" s="48"/>
      <c r="BA517" s="48"/>
      <c r="BB517" s="48"/>
      <c r="BC517" s="48"/>
      <c r="BD517" s="48"/>
      <c r="BE517" s="48"/>
      <c r="BF517" s="48"/>
      <c r="BG517" s="48"/>
      <c r="BH517" s="48"/>
      <c r="BI517" s="48"/>
      <c r="BJ517" s="48"/>
      <c r="BK517" s="48"/>
      <c r="BL517" s="48"/>
      <c r="BM517" s="48"/>
      <c r="BN517" s="48"/>
      <c r="BO517" s="48"/>
      <c r="BP517" s="48"/>
      <c r="BQ517" s="48"/>
      <c r="BR517" s="48"/>
      <c r="BS517" s="48"/>
      <c r="BT517" s="48"/>
      <c r="BU517" s="48"/>
      <c r="BV517" s="48"/>
      <c r="BW517" s="48"/>
      <c r="BX517" s="48"/>
      <c r="BY517" s="48"/>
      <c r="BZ517" s="48"/>
      <c r="CA517" s="48"/>
      <c r="CB517" s="48"/>
      <c r="CC517" s="267"/>
    </row>
    <row r="518" spans="1:81" s="60" customFormat="1" ht="18" hidden="1" customHeight="1">
      <c r="A518" s="538"/>
      <c r="B518" s="534"/>
      <c r="C518" s="37"/>
      <c r="D518" s="247">
        <f t="shared" si="245"/>
        <v>10.684699999999999</v>
      </c>
      <c r="E518" s="247">
        <f t="shared" si="246"/>
        <v>0</v>
      </c>
      <c r="F518" s="247">
        <f t="shared" si="246"/>
        <v>3.2054</v>
      </c>
      <c r="G518" s="247">
        <f t="shared" si="246"/>
        <v>4.2739000000000003</v>
      </c>
      <c r="H518" s="247">
        <f t="shared" si="246"/>
        <v>3.2054</v>
      </c>
      <c r="I518" s="247">
        <f t="shared" si="246"/>
        <v>0</v>
      </c>
      <c r="J518" s="264"/>
      <c r="K518" s="265"/>
      <c r="L518" s="265"/>
      <c r="M518" s="266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  <c r="AA518" s="48"/>
      <c r="AB518" s="48"/>
      <c r="AC518" s="48"/>
      <c r="AD518" s="48"/>
      <c r="AE518" s="48"/>
      <c r="AF518" s="48"/>
      <c r="AG518" s="48"/>
      <c r="AH518" s="48"/>
      <c r="AI518" s="48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  <c r="AV518" s="48"/>
      <c r="AW518" s="48"/>
      <c r="AX518" s="48"/>
      <c r="AY518" s="48"/>
      <c r="AZ518" s="48"/>
      <c r="BA518" s="48"/>
      <c r="BB518" s="48"/>
      <c r="BC518" s="48"/>
      <c r="BD518" s="48"/>
      <c r="BE518" s="48"/>
      <c r="BF518" s="48"/>
      <c r="BG518" s="48"/>
      <c r="BH518" s="48"/>
      <c r="BI518" s="48"/>
      <c r="BJ518" s="48"/>
      <c r="BK518" s="48"/>
      <c r="BL518" s="48"/>
      <c r="BM518" s="48"/>
      <c r="BN518" s="48"/>
      <c r="BO518" s="48"/>
      <c r="BP518" s="48"/>
      <c r="BQ518" s="48"/>
      <c r="BR518" s="48"/>
      <c r="BS518" s="48"/>
      <c r="BT518" s="48"/>
      <c r="BU518" s="48"/>
      <c r="BV518" s="48"/>
      <c r="BW518" s="48"/>
      <c r="BX518" s="48"/>
      <c r="BY518" s="48"/>
      <c r="BZ518" s="48"/>
      <c r="CA518" s="48"/>
      <c r="CB518" s="48"/>
      <c r="CC518" s="267"/>
    </row>
    <row r="519" spans="1:81" s="60" customFormat="1" ht="18" hidden="1" customHeight="1">
      <c r="A519" s="538"/>
      <c r="B519" s="534"/>
      <c r="C519" s="37"/>
      <c r="D519" s="247">
        <f t="shared" si="245"/>
        <v>10.684699999999999</v>
      </c>
      <c r="E519" s="247">
        <f t="shared" si="246"/>
        <v>0</v>
      </c>
      <c r="F519" s="247">
        <f t="shared" si="246"/>
        <v>3.2054</v>
      </c>
      <c r="G519" s="247">
        <f t="shared" si="246"/>
        <v>4.2739000000000003</v>
      </c>
      <c r="H519" s="247">
        <f t="shared" si="246"/>
        <v>3.2054</v>
      </c>
      <c r="I519" s="247">
        <f t="shared" si="246"/>
        <v>0</v>
      </c>
      <c r="J519" s="264"/>
      <c r="K519" s="265"/>
      <c r="L519" s="265"/>
      <c r="M519" s="266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  <c r="AA519" s="48"/>
      <c r="AB519" s="48"/>
      <c r="AC519" s="48"/>
      <c r="AD519" s="48"/>
      <c r="AE519" s="48"/>
      <c r="AF519" s="48"/>
      <c r="AG519" s="48"/>
      <c r="AH519" s="48"/>
      <c r="AI519" s="48"/>
      <c r="AJ519" s="48"/>
      <c r="AK519" s="48"/>
      <c r="AL519" s="48"/>
      <c r="AM519" s="48"/>
      <c r="AN519" s="48"/>
      <c r="AO519" s="48"/>
      <c r="AP519" s="48"/>
      <c r="AQ519" s="48"/>
      <c r="AR519" s="48"/>
      <c r="AS519" s="48"/>
      <c r="AT519" s="48"/>
      <c r="AU519" s="48"/>
      <c r="AV519" s="48"/>
      <c r="AW519" s="48"/>
      <c r="AX519" s="48"/>
      <c r="AY519" s="48"/>
      <c r="AZ519" s="48"/>
      <c r="BA519" s="48"/>
      <c r="BB519" s="48"/>
      <c r="BC519" s="48"/>
      <c r="BD519" s="48"/>
      <c r="BE519" s="48"/>
      <c r="BF519" s="48"/>
      <c r="BG519" s="48"/>
      <c r="BH519" s="48"/>
      <c r="BI519" s="48"/>
      <c r="BJ519" s="48"/>
      <c r="BK519" s="48"/>
      <c r="BL519" s="48"/>
      <c r="BM519" s="48"/>
      <c r="BN519" s="48"/>
      <c r="BO519" s="48"/>
      <c r="BP519" s="48"/>
      <c r="BQ519" s="48"/>
      <c r="BR519" s="48"/>
      <c r="BS519" s="48"/>
      <c r="BT519" s="48"/>
      <c r="BU519" s="48"/>
      <c r="BV519" s="48"/>
      <c r="BW519" s="48"/>
      <c r="BX519" s="48"/>
      <c r="BY519" s="48"/>
      <c r="BZ519" s="48"/>
      <c r="CA519" s="48"/>
      <c r="CB519" s="48"/>
      <c r="CC519" s="267"/>
    </row>
    <row r="520" spans="1:81" s="60" customFormat="1" ht="18" customHeight="1">
      <c r="A520" s="538"/>
      <c r="B520" s="534"/>
      <c r="C520" s="289">
        <v>2018</v>
      </c>
      <c r="D520" s="247">
        <f>D526+D532</f>
        <v>6.8686999999999996</v>
      </c>
      <c r="E520" s="247">
        <f>E526+E532</f>
        <v>0</v>
      </c>
      <c r="F520" s="247">
        <f t="shared" ref="F520:I520" si="247">F526+F532</f>
        <v>2.0606</v>
      </c>
      <c r="G520" s="247">
        <f t="shared" si="247"/>
        <v>2.7475000000000001</v>
      </c>
      <c r="H520" s="247">
        <f t="shared" si="247"/>
        <v>2.0606</v>
      </c>
      <c r="I520" s="247">
        <f t="shared" si="247"/>
        <v>0</v>
      </c>
      <c r="J520" s="264"/>
      <c r="K520" s="265"/>
      <c r="L520" s="265"/>
      <c r="M520" s="266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48"/>
      <c r="Y520" s="48"/>
      <c r="Z520" s="48"/>
      <c r="AA520" s="48"/>
      <c r="AB520" s="48"/>
      <c r="AC520" s="48"/>
      <c r="AD520" s="48"/>
      <c r="AE520" s="48"/>
      <c r="AF520" s="48"/>
      <c r="AG520" s="48"/>
      <c r="AH520" s="48"/>
      <c r="AI520" s="48"/>
      <c r="AJ520" s="48"/>
      <c r="AK520" s="48"/>
      <c r="AL520" s="48"/>
      <c r="AM520" s="48"/>
      <c r="AN520" s="48"/>
      <c r="AO520" s="48"/>
      <c r="AP520" s="48"/>
      <c r="AQ520" s="48"/>
      <c r="AR520" s="48"/>
      <c r="AS520" s="48"/>
      <c r="AT520" s="48"/>
      <c r="AU520" s="48"/>
      <c r="AV520" s="48"/>
      <c r="AW520" s="48"/>
      <c r="AX520" s="48"/>
      <c r="AY520" s="48"/>
      <c r="AZ520" s="48"/>
      <c r="BA520" s="48"/>
      <c r="BB520" s="48"/>
      <c r="BC520" s="48"/>
      <c r="BD520" s="48"/>
      <c r="BE520" s="48"/>
      <c r="BF520" s="48"/>
      <c r="BG520" s="48"/>
      <c r="BH520" s="48"/>
      <c r="BI520" s="48"/>
      <c r="BJ520" s="48"/>
      <c r="BK520" s="48"/>
      <c r="BL520" s="48"/>
      <c r="BM520" s="48"/>
      <c r="BN520" s="48"/>
      <c r="BO520" s="48"/>
      <c r="BP520" s="48"/>
      <c r="BQ520" s="48"/>
      <c r="BR520" s="48"/>
      <c r="BS520" s="48"/>
      <c r="BT520" s="48"/>
      <c r="BU520" s="48"/>
      <c r="BV520" s="48"/>
      <c r="BW520" s="48"/>
      <c r="BX520" s="48"/>
      <c r="BY520" s="48"/>
      <c r="BZ520" s="48"/>
      <c r="CA520" s="48"/>
      <c r="CB520" s="48"/>
      <c r="CC520" s="267"/>
    </row>
    <row r="521" spans="1:81" s="60" customFormat="1">
      <c r="A521" s="538"/>
      <c r="B521" s="534"/>
      <c r="C521" s="289">
        <v>2019</v>
      </c>
      <c r="D521" s="247">
        <f t="shared" ref="D521:I522" si="248">D527+D533</f>
        <v>10.684699999999999</v>
      </c>
      <c r="E521" s="247">
        <f t="shared" si="248"/>
        <v>0</v>
      </c>
      <c r="F521" s="247">
        <f t="shared" si="248"/>
        <v>3.2054</v>
      </c>
      <c r="G521" s="247">
        <f t="shared" si="248"/>
        <v>4.2739000000000003</v>
      </c>
      <c r="H521" s="247">
        <f t="shared" si="248"/>
        <v>3.2054</v>
      </c>
      <c r="I521" s="247">
        <f t="shared" si="248"/>
        <v>0</v>
      </c>
      <c r="J521" s="264"/>
      <c r="K521" s="265"/>
      <c r="L521" s="265"/>
      <c r="M521" s="266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  <c r="AA521" s="48"/>
      <c r="AB521" s="48"/>
      <c r="AC521" s="48"/>
      <c r="AD521" s="48"/>
      <c r="AE521" s="48"/>
      <c r="AF521" s="48"/>
      <c r="AG521" s="48"/>
      <c r="AH521" s="48"/>
      <c r="AI521" s="48"/>
      <c r="AJ521" s="48"/>
      <c r="AK521" s="48"/>
      <c r="AL521" s="48"/>
      <c r="AM521" s="48"/>
      <c r="AN521" s="48"/>
      <c r="AO521" s="48"/>
      <c r="AP521" s="48"/>
      <c r="AQ521" s="48"/>
      <c r="AR521" s="48"/>
      <c r="AS521" s="48"/>
      <c r="AT521" s="48"/>
      <c r="AU521" s="48"/>
      <c r="AV521" s="48"/>
      <c r="AW521" s="48"/>
      <c r="AX521" s="48"/>
      <c r="AY521" s="48"/>
      <c r="AZ521" s="48"/>
      <c r="BA521" s="48"/>
      <c r="BB521" s="48"/>
      <c r="BC521" s="48"/>
      <c r="BD521" s="48"/>
      <c r="BE521" s="48"/>
      <c r="BF521" s="48"/>
      <c r="BG521" s="48"/>
      <c r="BH521" s="48"/>
      <c r="BI521" s="48"/>
      <c r="BJ521" s="48"/>
      <c r="BK521" s="48"/>
      <c r="BL521" s="48"/>
      <c r="BM521" s="48"/>
      <c r="BN521" s="48"/>
      <c r="BO521" s="48"/>
      <c r="BP521" s="48"/>
      <c r="BQ521" s="48"/>
      <c r="BR521" s="48"/>
      <c r="BS521" s="48"/>
      <c r="BT521" s="48"/>
      <c r="BU521" s="48"/>
      <c r="BV521" s="48"/>
      <c r="BW521" s="48"/>
      <c r="BX521" s="48"/>
      <c r="BY521" s="48"/>
      <c r="BZ521" s="48"/>
      <c r="CA521" s="48"/>
      <c r="CB521" s="48"/>
      <c r="CC521" s="267"/>
    </row>
    <row r="522" spans="1:81" s="60" customFormat="1" ht="21" customHeight="1">
      <c r="A522" s="539"/>
      <c r="B522" s="535"/>
      <c r="C522" s="289">
        <v>2020</v>
      </c>
      <c r="D522" s="247">
        <f t="shared" si="248"/>
        <v>10.684699999999999</v>
      </c>
      <c r="E522" s="247">
        <f t="shared" si="248"/>
        <v>0</v>
      </c>
      <c r="F522" s="247">
        <f t="shared" si="248"/>
        <v>3.2054</v>
      </c>
      <c r="G522" s="247">
        <f t="shared" si="248"/>
        <v>4.2739000000000003</v>
      </c>
      <c r="H522" s="247">
        <f t="shared" si="248"/>
        <v>3.2054</v>
      </c>
      <c r="I522" s="247">
        <f t="shared" si="248"/>
        <v>0</v>
      </c>
      <c r="J522" s="264"/>
      <c r="K522" s="265"/>
      <c r="L522" s="265"/>
      <c r="M522" s="266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48"/>
      <c r="Y522" s="48"/>
      <c r="Z522" s="48"/>
      <c r="AA522" s="48"/>
      <c r="AB522" s="48"/>
      <c r="AC522" s="48"/>
      <c r="AD522" s="48"/>
      <c r="AE522" s="48"/>
      <c r="AF522" s="48"/>
      <c r="AG522" s="48"/>
      <c r="AH522" s="48"/>
      <c r="AI522" s="48"/>
      <c r="AJ522" s="48"/>
      <c r="AK522" s="48"/>
      <c r="AL522" s="48"/>
      <c r="AM522" s="48"/>
      <c r="AN522" s="48"/>
      <c r="AO522" s="48"/>
      <c r="AP522" s="48"/>
      <c r="AQ522" s="48"/>
      <c r="AR522" s="48"/>
      <c r="AS522" s="48"/>
      <c r="AT522" s="48"/>
      <c r="AU522" s="48"/>
      <c r="AV522" s="48"/>
      <c r="AW522" s="48"/>
      <c r="AX522" s="48"/>
      <c r="AY522" s="48"/>
      <c r="AZ522" s="48"/>
      <c r="BA522" s="48"/>
      <c r="BB522" s="48"/>
      <c r="BC522" s="48"/>
      <c r="BD522" s="48"/>
      <c r="BE522" s="48"/>
      <c r="BF522" s="48"/>
      <c r="BG522" s="48"/>
      <c r="BH522" s="48"/>
      <c r="BI522" s="48"/>
      <c r="BJ522" s="48"/>
      <c r="BK522" s="48"/>
      <c r="BL522" s="48"/>
      <c r="BM522" s="48"/>
      <c r="BN522" s="48"/>
      <c r="BO522" s="48"/>
      <c r="BP522" s="48"/>
      <c r="BQ522" s="48"/>
      <c r="BR522" s="48"/>
      <c r="BS522" s="48"/>
      <c r="BT522" s="48"/>
      <c r="BU522" s="48"/>
      <c r="BV522" s="48"/>
      <c r="BW522" s="48"/>
      <c r="BX522" s="48"/>
      <c r="BY522" s="48"/>
      <c r="BZ522" s="48"/>
      <c r="CA522" s="48"/>
      <c r="CB522" s="48"/>
      <c r="CC522" s="267"/>
    </row>
    <row r="523" spans="1:81" s="60" customFormat="1" ht="21" customHeight="1">
      <c r="A523" s="451" t="s">
        <v>928</v>
      </c>
      <c r="B523" s="478" t="s">
        <v>837</v>
      </c>
      <c r="C523" s="37" t="s">
        <v>19</v>
      </c>
      <c r="D523" s="151">
        <f>D524+D525+D526+D527+D528</f>
        <v>41.624560000000002</v>
      </c>
      <c r="E523" s="151">
        <f t="shared" ref="E523:I523" si="249">E524+E525+E526+E527+E528</f>
        <v>0</v>
      </c>
      <c r="F523" s="151">
        <f t="shared" si="249"/>
        <v>12.753299999999999</v>
      </c>
      <c r="G523" s="151">
        <f t="shared" si="249"/>
        <v>16.383900000000001</v>
      </c>
      <c r="H523" s="151">
        <f t="shared" si="249"/>
        <v>12.487359999999999</v>
      </c>
      <c r="I523" s="151">
        <f t="shared" si="249"/>
        <v>0</v>
      </c>
      <c r="J523" s="264"/>
      <c r="K523" s="265"/>
      <c r="L523" s="265"/>
      <c r="M523" s="266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48"/>
      <c r="Y523" s="48"/>
      <c r="Z523" s="48"/>
      <c r="AA523" s="48"/>
      <c r="AB523" s="48"/>
      <c r="AC523" s="48"/>
      <c r="AD523" s="48"/>
      <c r="AE523" s="48"/>
      <c r="AF523" s="48"/>
      <c r="AG523" s="48"/>
      <c r="AH523" s="48"/>
      <c r="AI523" s="48"/>
      <c r="AJ523" s="48"/>
      <c r="AK523" s="48"/>
      <c r="AL523" s="48"/>
      <c r="AM523" s="48"/>
      <c r="AN523" s="48"/>
      <c r="AO523" s="48"/>
      <c r="AP523" s="48"/>
      <c r="AQ523" s="48"/>
      <c r="AR523" s="48"/>
      <c r="AS523" s="48"/>
      <c r="AT523" s="48"/>
      <c r="AU523" s="48"/>
      <c r="AV523" s="48"/>
      <c r="AW523" s="48"/>
      <c r="AX523" s="48"/>
      <c r="AY523" s="48"/>
      <c r="AZ523" s="48"/>
      <c r="BA523" s="48"/>
      <c r="BB523" s="48"/>
      <c r="BC523" s="48"/>
      <c r="BD523" s="48"/>
      <c r="BE523" s="48"/>
      <c r="BF523" s="48"/>
      <c r="BG523" s="48"/>
      <c r="BH523" s="48"/>
      <c r="BI523" s="48"/>
      <c r="BJ523" s="48"/>
      <c r="BK523" s="48"/>
      <c r="BL523" s="48"/>
      <c r="BM523" s="48"/>
      <c r="BN523" s="48"/>
      <c r="BO523" s="48"/>
      <c r="BP523" s="48"/>
      <c r="BQ523" s="48"/>
      <c r="BR523" s="48"/>
      <c r="BS523" s="48"/>
      <c r="BT523" s="48"/>
      <c r="BU523" s="48"/>
      <c r="BV523" s="48"/>
      <c r="BW523" s="48"/>
      <c r="BX523" s="48"/>
      <c r="BY523" s="48"/>
      <c r="BZ523" s="48"/>
      <c r="CA523" s="48"/>
      <c r="CB523" s="48"/>
      <c r="CC523" s="267"/>
    </row>
    <row r="524" spans="1:81" s="60" customFormat="1" ht="14.25" customHeight="1">
      <c r="A524" s="538"/>
      <c r="B524" s="534"/>
      <c r="C524" s="219">
        <v>2016</v>
      </c>
      <c r="D524" s="150">
        <f>E524+F524+G524+H524+I524</f>
        <v>8.0441600000000015</v>
      </c>
      <c r="E524" s="215">
        <v>0</v>
      </c>
      <c r="F524" s="150">
        <v>2.6791999999999998</v>
      </c>
      <c r="G524" s="150">
        <v>2.9517000000000002</v>
      </c>
      <c r="H524" s="150">
        <v>2.4132600000000002</v>
      </c>
      <c r="I524" s="150">
        <v>0</v>
      </c>
      <c r="J524" s="264">
        <f t="shared" si="235"/>
        <v>8.0441600000000015</v>
      </c>
      <c r="K524" s="265"/>
      <c r="L524" s="265">
        <f t="shared" si="212"/>
        <v>8.0441600000000015</v>
      </c>
      <c r="M524" s="266">
        <f t="shared" ref="M524:M615" si="250">E524+F524+G524+H524+I524</f>
        <v>8.0441600000000015</v>
      </c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  <c r="AA524" s="48"/>
      <c r="AB524" s="48"/>
      <c r="AC524" s="48"/>
      <c r="AD524" s="48"/>
      <c r="AE524" s="48"/>
      <c r="AF524" s="48"/>
      <c r="AG524" s="48"/>
      <c r="AH524" s="48"/>
      <c r="AI524" s="48"/>
      <c r="AJ524" s="48"/>
      <c r="AK524" s="48"/>
      <c r="AL524" s="48"/>
      <c r="AM524" s="48"/>
      <c r="AN524" s="48"/>
      <c r="AO524" s="48"/>
      <c r="AP524" s="48"/>
      <c r="AQ524" s="48"/>
      <c r="AR524" s="48"/>
      <c r="AS524" s="48"/>
      <c r="AT524" s="48"/>
      <c r="AU524" s="48"/>
      <c r="AV524" s="48"/>
      <c r="AW524" s="48"/>
      <c r="AX524" s="48"/>
      <c r="AY524" s="48"/>
      <c r="AZ524" s="48"/>
      <c r="BA524" s="48"/>
      <c r="BB524" s="48"/>
      <c r="BC524" s="48"/>
      <c r="BD524" s="48"/>
      <c r="BE524" s="48"/>
      <c r="BF524" s="48"/>
      <c r="BG524" s="48"/>
      <c r="BH524" s="48"/>
      <c r="BI524" s="48"/>
      <c r="BJ524" s="48"/>
      <c r="BK524" s="48"/>
      <c r="BL524" s="48"/>
      <c r="BM524" s="48"/>
      <c r="BN524" s="48"/>
      <c r="BO524" s="48"/>
      <c r="BP524" s="48"/>
      <c r="BQ524" s="48"/>
      <c r="BR524" s="48"/>
      <c r="BS524" s="48"/>
      <c r="BT524" s="48"/>
      <c r="BU524" s="48"/>
      <c r="BV524" s="48"/>
      <c r="BW524" s="48"/>
      <c r="BX524" s="48"/>
      <c r="BY524" s="48"/>
      <c r="BZ524" s="48"/>
      <c r="CA524" s="48"/>
      <c r="CB524" s="48"/>
      <c r="CC524" s="267"/>
    </row>
    <row r="525" spans="1:81" s="60" customFormat="1">
      <c r="A525" s="538"/>
      <c r="B525" s="534"/>
      <c r="C525" s="219">
        <v>2017</v>
      </c>
      <c r="D525" s="150">
        <f>E525+F525+G525+H525+I525</f>
        <v>5.3422999999999998</v>
      </c>
      <c r="E525" s="150">
        <v>0</v>
      </c>
      <c r="F525" s="150">
        <v>1.6027</v>
      </c>
      <c r="G525" s="150">
        <v>2.1368999999999998</v>
      </c>
      <c r="H525" s="150">
        <v>1.6027</v>
      </c>
      <c r="I525" s="150">
        <v>0</v>
      </c>
      <c r="J525" s="264">
        <f t="shared" si="235"/>
        <v>5.3422999999999998</v>
      </c>
      <c r="K525" s="265"/>
      <c r="L525" s="265">
        <f t="shared" si="212"/>
        <v>5.3422999999999998</v>
      </c>
      <c r="M525" s="266">
        <f t="shared" si="250"/>
        <v>5.3422999999999998</v>
      </c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  <c r="AA525" s="48"/>
      <c r="AB525" s="48"/>
      <c r="AC525" s="48"/>
      <c r="AD525" s="48"/>
      <c r="AE525" s="48"/>
      <c r="AF525" s="48"/>
      <c r="AG525" s="48"/>
      <c r="AH525" s="48"/>
      <c r="AI525" s="48"/>
      <c r="AJ525" s="48"/>
      <c r="AK525" s="48"/>
      <c r="AL525" s="48"/>
      <c r="AM525" s="48"/>
      <c r="AN525" s="48"/>
      <c r="AO525" s="48"/>
      <c r="AP525" s="48"/>
      <c r="AQ525" s="48"/>
      <c r="AR525" s="48"/>
      <c r="AS525" s="48"/>
      <c r="AT525" s="48"/>
      <c r="AU525" s="48"/>
      <c r="AV525" s="48"/>
      <c r="AW525" s="48"/>
      <c r="AX525" s="48"/>
      <c r="AY525" s="48"/>
      <c r="AZ525" s="48"/>
      <c r="BA525" s="48"/>
      <c r="BB525" s="48"/>
      <c r="BC525" s="48"/>
      <c r="BD525" s="48"/>
      <c r="BE525" s="48"/>
      <c r="BF525" s="48"/>
      <c r="BG525" s="48"/>
      <c r="BH525" s="48"/>
      <c r="BI525" s="48"/>
      <c r="BJ525" s="48"/>
      <c r="BK525" s="48"/>
      <c r="BL525" s="48"/>
      <c r="BM525" s="48"/>
      <c r="BN525" s="48"/>
      <c r="BO525" s="48"/>
      <c r="BP525" s="48"/>
      <c r="BQ525" s="48"/>
      <c r="BR525" s="48"/>
      <c r="BS525" s="48"/>
      <c r="BT525" s="48"/>
      <c r="BU525" s="48"/>
      <c r="BV525" s="48"/>
      <c r="BW525" s="48"/>
      <c r="BX525" s="48"/>
      <c r="BY525" s="48"/>
      <c r="BZ525" s="48"/>
      <c r="CA525" s="48"/>
      <c r="CB525" s="48"/>
      <c r="CC525" s="267"/>
    </row>
    <row r="526" spans="1:81" s="60" customFormat="1">
      <c r="A526" s="538"/>
      <c r="B526" s="534"/>
      <c r="C526" s="289">
        <v>2018</v>
      </c>
      <c r="D526" s="150">
        <f t="shared" ref="D526:D528" si="251">E526+F526+G526+H526+I526</f>
        <v>6.8686999999999996</v>
      </c>
      <c r="E526" s="150">
        <v>0</v>
      </c>
      <c r="F526" s="150">
        <v>2.0606</v>
      </c>
      <c r="G526" s="150">
        <v>2.7475000000000001</v>
      </c>
      <c r="H526" s="150">
        <v>2.0606</v>
      </c>
      <c r="I526" s="150">
        <v>0</v>
      </c>
      <c r="J526" s="264"/>
      <c r="K526" s="265"/>
      <c r="L526" s="265"/>
      <c r="M526" s="266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  <c r="AA526" s="48"/>
      <c r="AB526" s="48"/>
      <c r="AC526" s="48"/>
      <c r="AD526" s="48"/>
      <c r="AE526" s="48"/>
      <c r="AF526" s="48"/>
      <c r="AG526" s="48"/>
      <c r="AH526" s="48"/>
      <c r="AI526" s="48"/>
      <c r="AJ526" s="48"/>
      <c r="AK526" s="48"/>
      <c r="AL526" s="48"/>
      <c r="AM526" s="48"/>
      <c r="AN526" s="48"/>
      <c r="AO526" s="48"/>
      <c r="AP526" s="48"/>
      <c r="AQ526" s="48"/>
      <c r="AR526" s="48"/>
      <c r="AS526" s="48"/>
      <c r="AT526" s="48"/>
      <c r="AU526" s="48"/>
      <c r="AV526" s="48"/>
      <c r="AW526" s="48"/>
      <c r="AX526" s="48"/>
      <c r="AY526" s="48"/>
      <c r="AZ526" s="48"/>
      <c r="BA526" s="48"/>
      <c r="BB526" s="48"/>
      <c r="BC526" s="48"/>
      <c r="BD526" s="48"/>
      <c r="BE526" s="48"/>
      <c r="BF526" s="48"/>
      <c r="BG526" s="48"/>
      <c r="BH526" s="48"/>
      <c r="BI526" s="48"/>
      <c r="BJ526" s="48"/>
      <c r="BK526" s="48"/>
      <c r="BL526" s="48"/>
      <c r="BM526" s="48"/>
      <c r="BN526" s="48"/>
      <c r="BO526" s="48"/>
      <c r="BP526" s="48"/>
      <c r="BQ526" s="48"/>
      <c r="BR526" s="48"/>
      <c r="BS526" s="48"/>
      <c r="BT526" s="48"/>
      <c r="BU526" s="48"/>
      <c r="BV526" s="48"/>
      <c r="BW526" s="48"/>
      <c r="BX526" s="48"/>
      <c r="BY526" s="48"/>
      <c r="BZ526" s="48"/>
      <c r="CA526" s="48"/>
      <c r="CB526" s="48"/>
      <c r="CC526" s="267"/>
    </row>
    <row r="527" spans="1:81" s="60" customFormat="1">
      <c r="A527" s="538"/>
      <c r="B527" s="534"/>
      <c r="C527" s="289">
        <v>2019</v>
      </c>
      <c r="D527" s="150">
        <f t="shared" si="251"/>
        <v>10.684699999999999</v>
      </c>
      <c r="E527" s="150">
        <v>0</v>
      </c>
      <c r="F527" s="150">
        <v>3.2054</v>
      </c>
      <c r="G527" s="150">
        <v>4.2739000000000003</v>
      </c>
      <c r="H527" s="150">
        <v>3.2054</v>
      </c>
      <c r="I527" s="150">
        <v>0</v>
      </c>
      <c r="J527" s="264"/>
      <c r="K527" s="265"/>
      <c r="L527" s="265"/>
      <c r="M527" s="266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48"/>
      <c r="Y527" s="48"/>
      <c r="Z527" s="48"/>
      <c r="AA527" s="48"/>
      <c r="AB527" s="48"/>
      <c r="AC527" s="48"/>
      <c r="AD527" s="48"/>
      <c r="AE527" s="48"/>
      <c r="AF527" s="48"/>
      <c r="AG527" s="48"/>
      <c r="AH527" s="48"/>
      <c r="AI527" s="48"/>
      <c r="AJ527" s="48"/>
      <c r="AK527" s="48"/>
      <c r="AL527" s="48"/>
      <c r="AM527" s="48"/>
      <c r="AN527" s="48"/>
      <c r="AO527" s="48"/>
      <c r="AP527" s="48"/>
      <c r="AQ527" s="48"/>
      <c r="AR527" s="48"/>
      <c r="AS527" s="48"/>
      <c r="AT527" s="48"/>
      <c r="AU527" s="48"/>
      <c r="AV527" s="48"/>
      <c r="AW527" s="48"/>
      <c r="AX527" s="48"/>
      <c r="AY527" s="48"/>
      <c r="AZ527" s="48"/>
      <c r="BA527" s="48"/>
      <c r="BB527" s="48"/>
      <c r="BC527" s="48"/>
      <c r="BD527" s="48"/>
      <c r="BE527" s="48"/>
      <c r="BF527" s="48"/>
      <c r="BG527" s="48"/>
      <c r="BH527" s="48"/>
      <c r="BI527" s="48"/>
      <c r="BJ527" s="48"/>
      <c r="BK527" s="48"/>
      <c r="BL527" s="48"/>
      <c r="BM527" s="48"/>
      <c r="BN527" s="48"/>
      <c r="BO527" s="48"/>
      <c r="BP527" s="48"/>
      <c r="BQ527" s="48"/>
      <c r="BR527" s="48"/>
      <c r="BS527" s="48"/>
      <c r="BT527" s="48"/>
      <c r="BU527" s="48"/>
      <c r="BV527" s="48"/>
      <c r="BW527" s="48"/>
      <c r="BX527" s="48"/>
      <c r="BY527" s="48"/>
      <c r="BZ527" s="48"/>
      <c r="CA527" s="48"/>
      <c r="CB527" s="48"/>
      <c r="CC527" s="267"/>
    </row>
    <row r="528" spans="1:81" s="60" customFormat="1">
      <c r="A528" s="539"/>
      <c r="B528" s="535"/>
      <c r="C528" s="289">
        <v>2020</v>
      </c>
      <c r="D528" s="150">
        <f t="shared" si="251"/>
        <v>10.684699999999999</v>
      </c>
      <c r="E528" s="150">
        <v>0</v>
      </c>
      <c r="F528" s="150">
        <v>3.2054</v>
      </c>
      <c r="G528" s="150">
        <v>4.2739000000000003</v>
      </c>
      <c r="H528" s="150">
        <v>3.2054</v>
      </c>
      <c r="I528" s="150">
        <v>0</v>
      </c>
      <c r="J528" s="264"/>
      <c r="K528" s="265"/>
      <c r="L528" s="265"/>
      <c r="M528" s="266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48"/>
      <c r="Y528" s="48"/>
      <c r="Z528" s="48"/>
      <c r="AA528" s="48"/>
      <c r="AB528" s="48"/>
      <c r="AC528" s="48"/>
      <c r="AD528" s="48"/>
      <c r="AE528" s="48"/>
      <c r="AF528" s="48"/>
      <c r="AG528" s="48"/>
      <c r="AH528" s="48"/>
      <c r="AI528" s="48"/>
      <c r="AJ528" s="48"/>
      <c r="AK528" s="48"/>
      <c r="AL528" s="48"/>
      <c r="AM528" s="48"/>
      <c r="AN528" s="48"/>
      <c r="AO528" s="48"/>
      <c r="AP528" s="48"/>
      <c r="AQ528" s="48"/>
      <c r="AR528" s="48"/>
      <c r="AS528" s="48"/>
      <c r="AT528" s="48"/>
      <c r="AU528" s="48"/>
      <c r="AV528" s="48"/>
      <c r="AW528" s="48"/>
      <c r="AX528" s="48"/>
      <c r="AY528" s="48"/>
      <c r="AZ528" s="48"/>
      <c r="BA528" s="48"/>
      <c r="BB528" s="48"/>
      <c r="BC528" s="48"/>
      <c r="BD528" s="48"/>
      <c r="BE528" s="48"/>
      <c r="BF528" s="48"/>
      <c r="BG528" s="48"/>
      <c r="BH528" s="48"/>
      <c r="BI528" s="48"/>
      <c r="BJ528" s="48"/>
      <c r="BK528" s="48"/>
      <c r="BL528" s="48"/>
      <c r="BM528" s="48"/>
      <c r="BN528" s="48"/>
      <c r="BO528" s="48"/>
      <c r="BP528" s="48"/>
      <c r="BQ528" s="48"/>
      <c r="BR528" s="48"/>
      <c r="BS528" s="48"/>
      <c r="BT528" s="48"/>
      <c r="BU528" s="48"/>
      <c r="BV528" s="48"/>
      <c r="BW528" s="48"/>
      <c r="BX528" s="48"/>
      <c r="BY528" s="48"/>
      <c r="BZ528" s="48"/>
      <c r="CA528" s="48"/>
      <c r="CB528" s="48"/>
      <c r="CC528" s="267"/>
    </row>
    <row r="529" spans="1:81" s="60" customFormat="1" ht="12.75" customHeight="1">
      <c r="A529" s="451" t="s">
        <v>836</v>
      </c>
      <c r="B529" s="478" t="s">
        <v>838</v>
      </c>
      <c r="C529" s="37" t="s">
        <v>19</v>
      </c>
      <c r="D529" s="156">
        <f>D530+D531+D532+D533+D534</f>
        <v>8.8128100000000007</v>
      </c>
      <c r="E529" s="156">
        <f t="shared" ref="E529:I529" si="252">E530+E531+E532+E533+E534</f>
        <v>8.2619999999999999E-2</v>
      </c>
      <c r="F529" s="156">
        <f t="shared" si="252"/>
        <v>2.64385</v>
      </c>
      <c r="G529" s="156">
        <f t="shared" si="252"/>
        <v>3.5251199999999998</v>
      </c>
      <c r="H529" s="156">
        <f t="shared" si="252"/>
        <v>2.5612200000000001</v>
      </c>
      <c r="I529" s="156">
        <f t="shared" si="252"/>
        <v>0</v>
      </c>
      <c r="J529" s="264">
        <f t="shared" si="235"/>
        <v>8.8128100000000007</v>
      </c>
      <c r="K529" s="265"/>
      <c r="L529" s="265">
        <f t="shared" si="212"/>
        <v>8.8128100000000007</v>
      </c>
      <c r="M529" s="266">
        <f t="shared" si="250"/>
        <v>8.8128100000000007</v>
      </c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48"/>
      <c r="Y529" s="48"/>
      <c r="Z529" s="48"/>
      <c r="AA529" s="48"/>
      <c r="AB529" s="48"/>
      <c r="AC529" s="48"/>
      <c r="AD529" s="48"/>
      <c r="AE529" s="48"/>
      <c r="AF529" s="48"/>
      <c r="AG529" s="48"/>
      <c r="AH529" s="48"/>
      <c r="AI529" s="48"/>
      <c r="AJ529" s="48"/>
      <c r="AK529" s="48"/>
      <c r="AL529" s="48"/>
      <c r="AM529" s="48"/>
      <c r="AN529" s="48"/>
      <c r="AO529" s="48"/>
      <c r="AP529" s="48"/>
      <c r="AQ529" s="48"/>
      <c r="AR529" s="48"/>
      <c r="AS529" s="48"/>
      <c r="AT529" s="48"/>
      <c r="AU529" s="48"/>
      <c r="AV529" s="48"/>
      <c r="AW529" s="48"/>
      <c r="AX529" s="48"/>
      <c r="AY529" s="48"/>
      <c r="AZ529" s="48"/>
      <c r="BA529" s="48"/>
      <c r="BB529" s="48"/>
      <c r="BC529" s="48"/>
      <c r="BD529" s="48"/>
      <c r="BE529" s="48"/>
      <c r="BF529" s="48"/>
      <c r="BG529" s="48"/>
      <c r="BH529" s="48"/>
      <c r="BI529" s="48"/>
      <c r="BJ529" s="48"/>
      <c r="BK529" s="48"/>
      <c r="BL529" s="48"/>
      <c r="BM529" s="48"/>
      <c r="BN529" s="48"/>
      <c r="BO529" s="48"/>
      <c r="BP529" s="48"/>
      <c r="BQ529" s="48"/>
      <c r="BR529" s="48"/>
      <c r="BS529" s="48"/>
      <c r="BT529" s="48"/>
      <c r="BU529" s="48"/>
      <c r="BV529" s="48"/>
      <c r="BW529" s="48"/>
      <c r="BX529" s="48"/>
      <c r="BY529" s="48"/>
      <c r="BZ529" s="48"/>
      <c r="CA529" s="48"/>
      <c r="CB529" s="48"/>
      <c r="CC529" s="267"/>
    </row>
    <row r="530" spans="1:81" s="60" customFormat="1">
      <c r="A530" s="452"/>
      <c r="B530" s="479"/>
      <c r="C530" s="219">
        <v>2016</v>
      </c>
      <c r="D530" s="150">
        <v>0</v>
      </c>
      <c r="E530" s="215">
        <v>0</v>
      </c>
      <c r="F530" s="150">
        <v>0</v>
      </c>
      <c r="G530" s="150">
        <v>0</v>
      </c>
      <c r="H530" s="150">
        <v>0</v>
      </c>
      <c r="I530" s="150">
        <v>0</v>
      </c>
      <c r="J530" s="264">
        <f t="shared" si="235"/>
        <v>0</v>
      </c>
      <c r="K530" s="265"/>
      <c r="L530" s="265">
        <f t="shared" si="212"/>
        <v>0</v>
      </c>
      <c r="M530" s="266">
        <f t="shared" si="250"/>
        <v>0</v>
      </c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  <c r="AA530" s="48"/>
      <c r="AB530" s="48"/>
      <c r="AC530" s="48"/>
      <c r="AD530" s="48"/>
      <c r="AE530" s="48"/>
      <c r="AF530" s="48"/>
      <c r="AG530" s="48"/>
      <c r="AH530" s="48"/>
      <c r="AI530" s="48"/>
      <c r="AJ530" s="48"/>
      <c r="AK530" s="48"/>
      <c r="AL530" s="48"/>
      <c r="AM530" s="48"/>
      <c r="AN530" s="48"/>
      <c r="AO530" s="48"/>
      <c r="AP530" s="48"/>
      <c r="AQ530" s="48"/>
      <c r="AR530" s="48"/>
      <c r="AS530" s="48"/>
      <c r="AT530" s="48"/>
      <c r="AU530" s="48"/>
      <c r="AV530" s="48"/>
      <c r="AW530" s="48"/>
      <c r="AX530" s="48"/>
      <c r="AY530" s="48"/>
      <c r="AZ530" s="48"/>
      <c r="BA530" s="48"/>
      <c r="BB530" s="48"/>
      <c r="BC530" s="48"/>
      <c r="BD530" s="48"/>
      <c r="BE530" s="48"/>
      <c r="BF530" s="48"/>
      <c r="BG530" s="48"/>
      <c r="BH530" s="48"/>
      <c r="BI530" s="48"/>
      <c r="BJ530" s="48"/>
      <c r="BK530" s="48"/>
      <c r="BL530" s="48"/>
      <c r="BM530" s="48"/>
      <c r="BN530" s="48"/>
      <c r="BO530" s="48"/>
      <c r="BP530" s="48"/>
      <c r="BQ530" s="48"/>
      <c r="BR530" s="48"/>
      <c r="BS530" s="48"/>
      <c r="BT530" s="48"/>
      <c r="BU530" s="48"/>
      <c r="BV530" s="48"/>
      <c r="BW530" s="48"/>
      <c r="BX530" s="48"/>
      <c r="BY530" s="48"/>
      <c r="BZ530" s="48"/>
      <c r="CA530" s="48"/>
      <c r="CB530" s="48"/>
      <c r="CC530" s="267"/>
    </row>
    <row r="531" spans="1:81" s="60" customFormat="1">
      <c r="A531" s="452"/>
      <c r="B531" s="479"/>
      <c r="C531" s="219">
        <v>2017</v>
      </c>
      <c r="D531" s="150">
        <f>E531+F531+G531+H531+I531</f>
        <v>8.8128100000000007</v>
      </c>
      <c r="E531" s="150">
        <f>82.62/1000</f>
        <v>8.2619999999999999E-2</v>
      </c>
      <c r="F531" s="150">
        <v>2.64385</v>
      </c>
      <c r="G531" s="150">
        <v>3.5251199999999998</v>
      </c>
      <c r="H531" s="150">
        <v>2.5612200000000001</v>
      </c>
      <c r="I531" s="150">
        <v>0</v>
      </c>
      <c r="J531" s="264">
        <f t="shared" si="235"/>
        <v>8.8128100000000007</v>
      </c>
      <c r="K531" s="265"/>
      <c r="L531" s="265">
        <f t="shared" si="212"/>
        <v>8.8128100000000007</v>
      </c>
      <c r="M531" s="266">
        <f t="shared" si="250"/>
        <v>8.8128100000000007</v>
      </c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  <c r="AA531" s="48"/>
      <c r="AB531" s="48"/>
      <c r="AC531" s="48"/>
      <c r="AD531" s="48"/>
      <c r="AE531" s="48"/>
      <c r="AF531" s="48"/>
      <c r="AG531" s="48"/>
      <c r="AH531" s="48"/>
      <c r="AI531" s="48"/>
      <c r="AJ531" s="48"/>
      <c r="AK531" s="48"/>
      <c r="AL531" s="48"/>
      <c r="AM531" s="48"/>
      <c r="AN531" s="48"/>
      <c r="AO531" s="48"/>
      <c r="AP531" s="48"/>
      <c r="AQ531" s="48"/>
      <c r="AR531" s="48"/>
      <c r="AS531" s="48"/>
      <c r="AT531" s="48"/>
      <c r="AU531" s="48"/>
      <c r="AV531" s="48"/>
      <c r="AW531" s="48"/>
      <c r="AX531" s="48"/>
      <c r="AY531" s="48"/>
      <c r="AZ531" s="48"/>
      <c r="BA531" s="48"/>
      <c r="BB531" s="48"/>
      <c r="BC531" s="48"/>
      <c r="BD531" s="48"/>
      <c r="BE531" s="48"/>
      <c r="BF531" s="48"/>
      <c r="BG531" s="48"/>
      <c r="BH531" s="48"/>
      <c r="BI531" s="48"/>
      <c r="BJ531" s="48"/>
      <c r="BK531" s="48"/>
      <c r="BL531" s="48"/>
      <c r="BM531" s="48"/>
      <c r="BN531" s="48"/>
      <c r="BO531" s="48"/>
      <c r="BP531" s="48"/>
      <c r="BQ531" s="48"/>
      <c r="BR531" s="48"/>
      <c r="BS531" s="48"/>
      <c r="BT531" s="48"/>
      <c r="BU531" s="48"/>
      <c r="BV531" s="48"/>
      <c r="BW531" s="48"/>
      <c r="BX531" s="48"/>
      <c r="BY531" s="48"/>
      <c r="BZ531" s="48"/>
      <c r="CA531" s="48"/>
      <c r="CB531" s="48"/>
      <c r="CC531" s="267"/>
    </row>
    <row r="532" spans="1:81" s="60" customFormat="1">
      <c r="A532" s="538"/>
      <c r="B532" s="534"/>
      <c r="C532" s="289">
        <v>2018</v>
      </c>
      <c r="D532" s="150">
        <f t="shared" ref="D532:D534" si="253">E532+F532+G532+H532+I532</f>
        <v>0</v>
      </c>
      <c r="E532" s="150">
        <v>0</v>
      </c>
      <c r="F532" s="150">
        <v>0</v>
      </c>
      <c r="G532" s="150">
        <v>0</v>
      </c>
      <c r="H532" s="150">
        <v>0</v>
      </c>
      <c r="I532" s="150">
        <v>0</v>
      </c>
      <c r="J532" s="264"/>
      <c r="K532" s="265"/>
      <c r="L532" s="265"/>
      <c r="M532" s="266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  <c r="AA532" s="48"/>
      <c r="AB532" s="48"/>
      <c r="AC532" s="48"/>
      <c r="AD532" s="48"/>
      <c r="AE532" s="48"/>
      <c r="AF532" s="48"/>
      <c r="AG532" s="48"/>
      <c r="AH532" s="48"/>
      <c r="AI532" s="48"/>
      <c r="AJ532" s="48"/>
      <c r="AK532" s="48"/>
      <c r="AL532" s="48"/>
      <c r="AM532" s="48"/>
      <c r="AN532" s="48"/>
      <c r="AO532" s="48"/>
      <c r="AP532" s="48"/>
      <c r="AQ532" s="48"/>
      <c r="AR532" s="48"/>
      <c r="AS532" s="48"/>
      <c r="AT532" s="48"/>
      <c r="AU532" s="48"/>
      <c r="AV532" s="48"/>
      <c r="AW532" s="48"/>
      <c r="AX532" s="48"/>
      <c r="AY532" s="48"/>
      <c r="AZ532" s="48"/>
      <c r="BA532" s="48"/>
      <c r="BB532" s="48"/>
      <c r="BC532" s="48"/>
      <c r="BD532" s="48"/>
      <c r="BE532" s="48"/>
      <c r="BF532" s="48"/>
      <c r="BG532" s="48"/>
      <c r="BH532" s="48"/>
      <c r="BI532" s="48"/>
      <c r="BJ532" s="48"/>
      <c r="BK532" s="48"/>
      <c r="BL532" s="48"/>
      <c r="BM532" s="48"/>
      <c r="BN532" s="48"/>
      <c r="BO532" s="48"/>
      <c r="BP532" s="48"/>
      <c r="BQ532" s="48"/>
      <c r="BR532" s="48"/>
      <c r="BS532" s="48"/>
      <c r="BT532" s="48"/>
      <c r="BU532" s="48"/>
      <c r="BV532" s="48"/>
      <c r="BW532" s="48"/>
      <c r="BX532" s="48"/>
      <c r="BY532" s="48"/>
      <c r="BZ532" s="48"/>
      <c r="CA532" s="48"/>
      <c r="CB532" s="48"/>
      <c r="CC532" s="267"/>
    </row>
    <row r="533" spans="1:81" s="60" customFormat="1">
      <c r="A533" s="538"/>
      <c r="B533" s="534"/>
      <c r="C533" s="289">
        <v>2019</v>
      </c>
      <c r="D533" s="150">
        <f t="shared" si="253"/>
        <v>0</v>
      </c>
      <c r="E533" s="150">
        <v>0</v>
      </c>
      <c r="F533" s="150">
        <v>0</v>
      </c>
      <c r="G533" s="150">
        <v>0</v>
      </c>
      <c r="H533" s="150">
        <v>0</v>
      </c>
      <c r="I533" s="150">
        <v>0</v>
      </c>
      <c r="J533" s="264"/>
      <c r="K533" s="265"/>
      <c r="L533" s="265"/>
      <c r="M533" s="266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  <c r="AA533" s="48"/>
      <c r="AB533" s="48"/>
      <c r="AC533" s="48"/>
      <c r="AD533" s="48"/>
      <c r="AE533" s="48"/>
      <c r="AF533" s="48"/>
      <c r="AG533" s="48"/>
      <c r="AH533" s="48"/>
      <c r="AI533" s="48"/>
      <c r="AJ533" s="48"/>
      <c r="AK533" s="48"/>
      <c r="AL533" s="48"/>
      <c r="AM533" s="48"/>
      <c r="AN533" s="48"/>
      <c r="AO533" s="48"/>
      <c r="AP533" s="48"/>
      <c r="AQ533" s="48"/>
      <c r="AR533" s="48"/>
      <c r="AS533" s="48"/>
      <c r="AT533" s="48"/>
      <c r="AU533" s="48"/>
      <c r="AV533" s="48"/>
      <c r="AW533" s="48"/>
      <c r="AX533" s="48"/>
      <c r="AY533" s="48"/>
      <c r="AZ533" s="48"/>
      <c r="BA533" s="48"/>
      <c r="BB533" s="48"/>
      <c r="BC533" s="48"/>
      <c r="BD533" s="48"/>
      <c r="BE533" s="48"/>
      <c r="BF533" s="48"/>
      <c r="BG533" s="48"/>
      <c r="BH533" s="48"/>
      <c r="BI533" s="48"/>
      <c r="BJ533" s="48"/>
      <c r="BK533" s="48"/>
      <c r="BL533" s="48"/>
      <c r="BM533" s="48"/>
      <c r="BN533" s="48"/>
      <c r="BO533" s="48"/>
      <c r="BP533" s="48"/>
      <c r="BQ533" s="48"/>
      <c r="BR533" s="48"/>
      <c r="BS533" s="48"/>
      <c r="BT533" s="48"/>
      <c r="BU533" s="48"/>
      <c r="BV533" s="48"/>
      <c r="BW533" s="48"/>
      <c r="BX533" s="48"/>
      <c r="BY533" s="48"/>
      <c r="BZ533" s="48"/>
      <c r="CA533" s="48"/>
      <c r="CB533" s="48"/>
      <c r="CC533" s="267"/>
    </row>
    <row r="534" spans="1:81" s="60" customFormat="1">
      <c r="A534" s="539"/>
      <c r="B534" s="535"/>
      <c r="C534" s="289">
        <v>2020</v>
      </c>
      <c r="D534" s="150">
        <f t="shared" si="253"/>
        <v>0</v>
      </c>
      <c r="E534" s="150">
        <v>0</v>
      </c>
      <c r="F534" s="150">
        <v>0</v>
      </c>
      <c r="G534" s="150">
        <v>0</v>
      </c>
      <c r="H534" s="150">
        <v>0</v>
      </c>
      <c r="I534" s="150">
        <v>0</v>
      </c>
      <c r="J534" s="264"/>
      <c r="K534" s="265"/>
      <c r="L534" s="265"/>
      <c r="M534" s="266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  <c r="AA534" s="48"/>
      <c r="AB534" s="48"/>
      <c r="AC534" s="48"/>
      <c r="AD534" s="48"/>
      <c r="AE534" s="48"/>
      <c r="AF534" s="48"/>
      <c r="AG534" s="48"/>
      <c r="AH534" s="48"/>
      <c r="AI534" s="48"/>
      <c r="AJ534" s="48"/>
      <c r="AK534" s="48"/>
      <c r="AL534" s="48"/>
      <c r="AM534" s="48"/>
      <c r="AN534" s="48"/>
      <c r="AO534" s="48"/>
      <c r="AP534" s="48"/>
      <c r="AQ534" s="48"/>
      <c r="AR534" s="48"/>
      <c r="AS534" s="48"/>
      <c r="AT534" s="48"/>
      <c r="AU534" s="48"/>
      <c r="AV534" s="48"/>
      <c r="AW534" s="48"/>
      <c r="AX534" s="48"/>
      <c r="AY534" s="48"/>
      <c r="AZ534" s="48"/>
      <c r="BA534" s="48"/>
      <c r="BB534" s="48"/>
      <c r="BC534" s="48"/>
      <c r="BD534" s="48"/>
      <c r="BE534" s="48"/>
      <c r="BF534" s="48"/>
      <c r="BG534" s="48"/>
      <c r="BH534" s="48"/>
      <c r="BI534" s="48"/>
      <c r="BJ534" s="48"/>
      <c r="BK534" s="48"/>
      <c r="BL534" s="48"/>
      <c r="BM534" s="48"/>
      <c r="BN534" s="48"/>
      <c r="BO534" s="48"/>
      <c r="BP534" s="48"/>
      <c r="BQ534" s="48"/>
      <c r="BR534" s="48"/>
      <c r="BS534" s="48"/>
      <c r="BT534" s="48"/>
      <c r="BU534" s="48"/>
      <c r="BV534" s="48"/>
      <c r="BW534" s="48"/>
      <c r="BX534" s="48"/>
      <c r="BY534" s="48"/>
      <c r="BZ534" s="48"/>
      <c r="CA534" s="48"/>
      <c r="CB534" s="48"/>
      <c r="CC534" s="267"/>
    </row>
    <row r="535" spans="1:81" s="245" customFormat="1">
      <c r="A535" s="536" t="s">
        <v>437</v>
      </c>
      <c r="B535" s="662" t="s">
        <v>438</v>
      </c>
      <c r="C535" s="238" t="s">
        <v>19</v>
      </c>
      <c r="D535" s="239">
        <f>D536+D537+D538+D539+D540</f>
        <v>1594.1808900000001</v>
      </c>
      <c r="E535" s="239">
        <f t="shared" ref="E535:I535" si="254">E536+E537+E538+E539+E540</f>
        <v>0</v>
      </c>
      <c r="F535" s="239">
        <f t="shared" si="254"/>
        <v>0</v>
      </c>
      <c r="G535" s="239">
        <f t="shared" si="254"/>
        <v>1424.0872900000002</v>
      </c>
      <c r="H535" s="239">
        <f t="shared" si="254"/>
        <v>133.2987</v>
      </c>
      <c r="I535" s="239">
        <f t="shared" si="254"/>
        <v>36.794899999999998</v>
      </c>
      <c r="J535" s="240">
        <f t="shared" si="235"/>
        <v>1594.1808900000003</v>
      </c>
      <c r="L535" s="250">
        <f t="shared" si="212"/>
        <v>1594.1808900000003</v>
      </c>
      <c r="M535" s="242">
        <f t="shared" si="250"/>
        <v>1594.1808900000003</v>
      </c>
      <c r="N535" s="243"/>
      <c r="O535" s="243"/>
      <c r="P535" s="243"/>
      <c r="Q535" s="243"/>
      <c r="R535" s="243"/>
      <c r="S535" s="243"/>
      <c r="T535" s="243"/>
      <c r="U535" s="243"/>
      <c r="V535" s="243"/>
      <c r="W535" s="243"/>
      <c r="X535" s="243"/>
      <c r="Y535" s="243"/>
      <c r="Z535" s="243"/>
      <c r="AA535" s="243"/>
      <c r="AB535" s="243"/>
      <c r="AC535" s="243"/>
      <c r="AD535" s="243"/>
      <c r="AE535" s="243"/>
      <c r="AF535" s="243"/>
      <c r="AG535" s="243"/>
      <c r="AH535" s="243"/>
      <c r="AI535" s="243"/>
      <c r="AJ535" s="243"/>
      <c r="AK535" s="243"/>
      <c r="AL535" s="243"/>
      <c r="AM535" s="243"/>
      <c r="AN535" s="243"/>
      <c r="AO535" s="243"/>
      <c r="AP535" s="243"/>
      <c r="AQ535" s="243"/>
      <c r="AR535" s="243"/>
      <c r="AS535" s="243"/>
      <c r="AT535" s="243"/>
      <c r="AU535" s="243"/>
      <c r="AV535" s="243"/>
      <c r="AW535" s="243"/>
      <c r="AX535" s="243"/>
      <c r="AY535" s="243"/>
      <c r="AZ535" s="243"/>
      <c r="BA535" s="243"/>
      <c r="BB535" s="243"/>
      <c r="BC535" s="243"/>
      <c r="BD535" s="243"/>
      <c r="BE535" s="243"/>
      <c r="BF535" s="243"/>
      <c r="BG535" s="243"/>
      <c r="BH535" s="243"/>
      <c r="BI535" s="243"/>
      <c r="BJ535" s="243"/>
      <c r="BK535" s="243"/>
      <c r="BL535" s="243"/>
      <c r="BM535" s="243"/>
      <c r="BN535" s="243"/>
      <c r="BO535" s="243"/>
      <c r="BP535" s="243"/>
      <c r="BQ535" s="243"/>
      <c r="BR535" s="243"/>
      <c r="BS535" s="243"/>
      <c r="BT535" s="243"/>
      <c r="BU535" s="243"/>
      <c r="BV535" s="243"/>
      <c r="BW535" s="243"/>
      <c r="BX535" s="243"/>
      <c r="BY535" s="243"/>
      <c r="BZ535" s="243"/>
      <c r="CA535" s="243"/>
      <c r="CB535" s="243"/>
      <c r="CC535" s="244"/>
    </row>
    <row r="536" spans="1:81" s="245" customFormat="1">
      <c r="A536" s="537"/>
      <c r="B536" s="663"/>
      <c r="C536" s="238">
        <v>2016</v>
      </c>
      <c r="D536" s="239">
        <f t="shared" ref="D536:I536" si="255">D542+D546+D550+D554+D562+D566+D570+D578+D582+D586+D590+D594+D598+D602+D615+D623+D606+D611</f>
        <v>125.39453999999999</v>
      </c>
      <c r="E536" s="239">
        <f t="shared" si="255"/>
        <v>0</v>
      </c>
      <c r="F536" s="239">
        <f t="shared" si="255"/>
        <v>0</v>
      </c>
      <c r="G536" s="239">
        <f t="shared" si="255"/>
        <v>108.20654</v>
      </c>
      <c r="H536" s="239">
        <f t="shared" si="255"/>
        <v>14</v>
      </c>
      <c r="I536" s="239">
        <f t="shared" si="255"/>
        <v>3.1879999999999997</v>
      </c>
      <c r="J536" s="240">
        <f t="shared" si="235"/>
        <v>125.39454000000001</v>
      </c>
      <c r="K536" s="241"/>
      <c r="L536" s="250">
        <f t="shared" si="212"/>
        <v>125.39454000000001</v>
      </c>
      <c r="M536" s="242">
        <f t="shared" si="250"/>
        <v>125.39454000000001</v>
      </c>
      <c r="N536" s="243"/>
      <c r="O536" s="243"/>
      <c r="P536" s="243"/>
      <c r="Q536" s="243"/>
      <c r="R536" s="243"/>
      <c r="S536" s="243"/>
      <c r="T536" s="243"/>
      <c r="U536" s="243"/>
      <c r="V536" s="243"/>
      <c r="W536" s="243"/>
      <c r="X536" s="243"/>
      <c r="Y536" s="243"/>
      <c r="Z536" s="243"/>
      <c r="AA536" s="243"/>
      <c r="AB536" s="243"/>
      <c r="AC536" s="243"/>
      <c r="AD536" s="243"/>
      <c r="AE536" s="243"/>
      <c r="AF536" s="243"/>
      <c r="AG536" s="243"/>
      <c r="AH536" s="243"/>
      <c r="AI536" s="243"/>
      <c r="AJ536" s="243"/>
      <c r="AK536" s="243"/>
      <c r="AL536" s="243"/>
      <c r="AM536" s="243"/>
      <c r="AN536" s="243"/>
      <c r="AO536" s="243"/>
      <c r="AP536" s="243"/>
      <c r="AQ536" s="243"/>
      <c r="AR536" s="243"/>
      <c r="AS536" s="243"/>
      <c r="AT536" s="243"/>
      <c r="AU536" s="243"/>
      <c r="AV536" s="243"/>
      <c r="AW536" s="243"/>
      <c r="AX536" s="243"/>
      <c r="AY536" s="243"/>
      <c r="AZ536" s="243"/>
      <c r="BA536" s="243"/>
      <c r="BB536" s="243"/>
      <c r="BC536" s="243"/>
      <c r="BD536" s="243"/>
      <c r="BE536" s="243"/>
      <c r="BF536" s="243"/>
      <c r="BG536" s="243"/>
      <c r="BH536" s="243"/>
      <c r="BI536" s="243"/>
      <c r="BJ536" s="243"/>
      <c r="BK536" s="243"/>
      <c r="BL536" s="243"/>
      <c r="BM536" s="243"/>
      <c r="BN536" s="243"/>
      <c r="BO536" s="243"/>
      <c r="BP536" s="243"/>
      <c r="BQ536" s="243"/>
      <c r="BR536" s="243"/>
      <c r="BS536" s="243"/>
      <c r="BT536" s="243"/>
      <c r="BU536" s="243"/>
      <c r="BV536" s="243"/>
      <c r="BW536" s="243"/>
      <c r="BX536" s="243"/>
      <c r="BY536" s="243"/>
      <c r="BZ536" s="243"/>
      <c r="CA536" s="243"/>
      <c r="CB536" s="243"/>
      <c r="CC536" s="244"/>
    </row>
    <row r="537" spans="1:81" s="245" customFormat="1">
      <c r="A537" s="537"/>
      <c r="B537" s="663"/>
      <c r="C537" s="238">
        <v>2017</v>
      </c>
      <c r="D537" s="239">
        <f t="shared" ref="D537:M537" si="256">D543+D547+D551+D555+D559+D563+D567+D571+D575+D579+D583+D587+D591+D595+D599+D603+D616+D607+D612+D624</f>
        <v>376.64969999999994</v>
      </c>
      <c r="E537" s="239">
        <f t="shared" si="256"/>
        <v>0</v>
      </c>
      <c r="F537" s="239">
        <f t="shared" si="256"/>
        <v>0</v>
      </c>
      <c r="G537" s="239">
        <f t="shared" si="256"/>
        <v>333.94749999999999</v>
      </c>
      <c r="H537" s="239">
        <f t="shared" si="256"/>
        <v>39.328699999999998</v>
      </c>
      <c r="I537" s="239">
        <f t="shared" si="256"/>
        <v>3.3734999999999999</v>
      </c>
      <c r="J537" s="239">
        <f t="shared" si="256"/>
        <v>0</v>
      </c>
      <c r="K537" s="239">
        <f t="shared" si="256"/>
        <v>0</v>
      </c>
      <c r="L537" s="239">
        <f t="shared" si="256"/>
        <v>22.228700000000003</v>
      </c>
      <c r="M537" s="239">
        <f t="shared" si="256"/>
        <v>22.228700000000003</v>
      </c>
      <c r="N537" s="243"/>
      <c r="O537" s="243"/>
      <c r="P537" s="243"/>
      <c r="Q537" s="243"/>
      <c r="R537" s="243"/>
      <c r="S537" s="243"/>
      <c r="T537" s="243"/>
      <c r="U537" s="243"/>
      <c r="V537" s="243"/>
      <c r="W537" s="243"/>
      <c r="X537" s="243"/>
      <c r="Y537" s="243"/>
      <c r="Z537" s="243"/>
      <c r="AA537" s="243"/>
      <c r="AB537" s="243"/>
      <c r="AC537" s="243"/>
      <c r="AD537" s="243"/>
      <c r="AE537" s="243"/>
      <c r="AF537" s="243"/>
      <c r="AG537" s="243"/>
      <c r="AH537" s="243"/>
      <c r="AI537" s="243"/>
      <c r="AJ537" s="243"/>
      <c r="AK537" s="243"/>
      <c r="AL537" s="243"/>
      <c r="AM537" s="243"/>
      <c r="AN537" s="243"/>
      <c r="AO537" s="243"/>
      <c r="AP537" s="243"/>
      <c r="AQ537" s="243"/>
      <c r="AR537" s="243"/>
      <c r="AS537" s="243"/>
      <c r="AT537" s="243"/>
      <c r="AU537" s="243"/>
      <c r="AV537" s="243"/>
      <c r="AW537" s="243"/>
      <c r="AX537" s="243"/>
      <c r="AY537" s="243"/>
      <c r="AZ537" s="243"/>
      <c r="BA537" s="243"/>
      <c r="BB537" s="243"/>
      <c r="BC537" s="243"/>
      <c r="BD537" s="243"/>
      <c r="BE537" s="243"/>
      <c r="BF537" s="243"/>
      <c r="BG537" s="243"/>
      <c r="BH537" s="243"/>
      <c r="BI537" s="243"/>
      <c r="BJ537" s="243"/>
      <c r="BK537" s="243"/>
      <c r="BL537" s="243"/>
      <c r="BM537" s="243"/>
      <c r="BN537" s="243"/>
      <c r="BO537" s="243"/>
      <c r="BP537" s="243"/>
      <c r="BQ537" s="243"/>
      <c r="BR537" s="243"/>
      <c r="BS537" s="243"/>
      <c r="BT537" s="243"/>
      <c r="BU537" s="243"/>
      <c r="BV537" s="243"/>
      <c r="BW537" s="243"/>
      <c r="BX537" s="243"/>
      <c r="BY537" s="243"/>
      <c r="BZ537" s="243"/>
      <c r="CA537" s="243"/>
      <c r="CB537" s="243"/>
      <c r="CC537" s="244"/>
    </row>
    <row r="538" spans="1:81" s="245" customFormat="1">
      <c r="A538" s="538"/>
      <c r="B538" s="550"/>
      <c r="C538" s="238">
        <v>2018</v>
      </c>
      <c r="D538" s="239">
        <f>D544+D548+D552+D556+D560+D564+D568+D572+D576+D580+D584+D588+D592+D596+D600+D604+D617+D608+D613+D625+D619</f>
        <v>365.44889999999998</v>
      </c>
      <c r="E538" s="239">
        <f t="shared" ref="E538:I538" si="257">E544+E548+E552+E556+E560+E564+E568+E572+E576+E580+E584+E588+E592+E596+E600+E604+E617+E608+E613+E625+E619</f>
        <v>0</v>
      </c>
      <c r="F538" s="239">
        <f t="shared" si="257"/>
        <v>0</v>
      </c>
      <c r="G538" s="239">
        <f t="shared" si="257"/>
        <v>327.31110000000001</v>
      </c>
      <c r="H538" s="239">
        <f t="shared" si="257"/>
        <v>28.06</v>
      </c>
      <c r="I538" s="239">
        <f t="shared" si="257"/>
        <v>10.0778</v>
      </c>
      <c r="J538" s="240"/>
      <c r="K538" s="241"/>
      <c r="L538" s="250"/>
      <c r="M538" s="242"/>
      <c r="N538" s="243"/>
      <c r="O538" s="243"/>
      <c r="P538" s="243"/>
      <c r="Q538" s="243"/>
      <c r="R538" s="243"/>
      <c r="S538" s="243"/>
      <c r="T538" s="243"/>
      <c r="U538" s="243"/>
      <c r="V538" s="243"/>
      <c r="W538" s="243"/>
      <c r="X538" s="243"/>
      <c r="Y538" s="243"/>
      <c r="Z538" s="243"/>
      <c r="AA538" s="243"/>
      <c r="AB538" s="243"/>
      <c r="AC538" s="243"/>
      <c r="AD538" s="243"/>
      <c r="AE538" s="243"/>
      <c r="AF538" s="243"/>
      <c r="AG538" s="243"/>
      <c r="AH538" s="243"/>
      <c r="AI538" s="243"/>
      <c r="AJ538" s="243"/>
      <c r="AK538" s="243"/>
      <c r="AL538" s="243"/>
      <c r="AM538" s="243"/>
      <c r="AN538" s="243"/>
      <c r="AO538" s="243"/>
      <c r="AP538" s="243"/>
      <c r="AQ538" s="243"/>
      <c r="AR538" s="243"/>
      <c r="AS538" s="243"/>
      <c r="AT538" s="243"/>
      <c r="AU538" s="243"/>
      <c r="AV538" s="243"/>
      <c r="AW538" s="243"/>
      <c r="AX538" s="243"/>
      <c r="AY538" s="243"/>
      <c r="AZ538" s="243"/>
      <c r="BA538" s="243"/>
      <c r="BB538" s="243"/>
      <c r="BC538" s="243"/>
      <c r="BD538" s="243"/>
      <c r="BE538" s="243"/>
      <c r="BF538" s="243"/>
      <c r="BG538" s="243"/>
      <c r="BH538" s="243"/>
      <c r="BI538" s="243"/>
      <c r="BJ538" s="243"/>
      <c r="BK538" s="243"/>
      <c r="BL538" s="243"/>
      <c r="BM538" s="243"/>
      <c r="BN538" s="243"/>
      <c r="BO538" s="243"/>
      <c r="BP538" s="243"/>
      <c r="BQ538" s="243"/>
      <c r="BR538" s="243"/>
      <c r="BS538" s="243"/>
      <c r="BT538" s="243"/>
      <c r="BU538" s="243"/>
      <c r="BV538" s="243"/>
      <c r="BW538" s="243"/>
      <c r="BX538" s="243"/>
      <c r="BY538" s="243"/>
      <c r="BZ538" s="243"/>
      <c r="CA538" s="243"/>
      <c r="CB538" s="243"/>
      <c r="CC538" s="244"/>
    </row>
    <row r="539" spans="1:81" s="245" customFormat="1">
      <c r="A539" s="538"/>
      <c r="B539" s="550"/>
      <c r="C539" s="238">
        <v>2019</v>
      </c>
      <c r="D539" s="239">
        <f>D609+D620+D626</f>
        <v>366.83789999999999</v>
      </c>
      <c r="E539" s="239">
        <f t="shared" ref="E539:I539" si="258">E609+E620+E626</f>
        <v>0</v>
      </c>
      <c r="F539" s="239">
        <f t="shared" si="258"/>
        <v>0</v>
      </c>
      <c r="G539" s="239">
        <f t="shared" si="258"/>
        <v>327.31110000000001</v>
      </c>
      <c r="H539" s="239">
        <f t="shared" si="258"/>
        <v>29.448999999999998</v>
      </c>
      <c r="I539" s="239">
        <f t="shared" si="258"/>
        <v>10.0778</v>
      </c>
      <c r="J539" s="240"/>
      <c r="K539" s="241"/>
      <c r="L539" s="250"/>
      <c r="M539" s="242"/>
      <c r="N539" s="243"/>
      <c r="O539" s="243"/>
      <c r="P539" s="243"/>
      <c r="Q539" s="243"/>
      <c r="R539" s="243"/>
      <c r="S539" s="243"/>
      <c r="T539" s="243"/>
      <c r="U539" s="243"/>
      <c r="V539" s="243"/>
      <c r="W539" s="243"/>
      <c r="X539" s="243"/>
      <c r="Y539" s="243"/>
      <c r="Z539" s="243"/>
      <c r="AA539" s="243"/>
      <c r="AB539" s="243"/>
      <c r="AC539" s="243"/>
      <c r="AD539" s="243"/>
      <c r="AE539" s="243"/>
      <c r="AF539" s="243"/>
      <c r="AG539" s="243"/>
      <c r="AH539" s="243"/>
      <c r="AI539" s="243"/>
      <c r="AJ539" s="243"/>
      <c r="AK539" s="243"/>
      <c r="AL539" s="243"/>
      <c r="AM539" s="243"/>
      <c r="AN539" s="243"/>
      <c r="AO539" s="243"/>
      <c r="AP539" s="243"/>
      <c r="AQ539" s="243"/>
      <c r="AR539" s="243"/>
      <c r="AS539" s="243"/>
      <c r="AT539" s="243"/>
      <c r="AU539" s="243"/>
      <c r="AV539" s="243"/>
      <c r="AW539" s="243"/>
      <c r="AX539" s="243"/>
      <c r="AY539" s="243"/>
      <c r="AZ539" s="243"/>
      <c r="BA539" s="243"/>
      <c r="BB539" s="243"/>
      <c r="BC539" s="243"/>
      <c r="BD539" s="243"/>
      <c r="BE539" s="243"/>
      <c r="BF539" s="243"/>
      <c r="BG539" s="243"/>
      <c r="BH539" s="243"/>
      <c r="BI539" s="243"/>
      <c r="BJ539" s="243"/>
      <c r="BK539" s="243"/>
      <c r="BL539" s="243"/>
      <c r="BM539" s="243"/>
      <c r="BN539" s="243"/>
      <c r="BO539" s="243"/>
      <c r="BP539" s="243"/>
      <c r="BQ539" s="243"/>
      <c r="BR539" s="243"/>
      <c r="BS539" s="243"/>
      <c r="BT539" s="243"/>
      <c r="BU539" s="243"/>
      <c r="BV539" s="243"/>
      <c r="BW539" s="243"/>
      <c r="BX539" s="243"/>
      <c r="BY539" s="243"/>
      <c r="BZ539" s="243"/>
      <c r="CA539" s="243"/>
      <c r="CB539" s="243"/>
      <c r="CC539" s="244"/>
    </row>
    <row r="540" spans="1:81" s="245" customFormat="1">
      <c r="A540" s="539"/>
      <c r="B540" s="551"/>
      <c r="C540" s="238">
        <v>2020</v>
      </c>
      <c r="D540" s="239">
        <f>D621+D627</f>
        <v>359.84985</v>
      </c>
      <c r="E540" s="239">
        <f t="shared" ref="E540:I540" si="259">E621+E627</f>
        <v>0</v>
      </c>
      <c r="F540" s="239">
        <f t="shared" si="259"/>
        <v>0</v>
      </c>
      <c r="G540" s="239">
        <f t="shared" si="259"/>
        <v>327.31105000000002</v>
      </c>
      <c r="H540" s="239">
        <f t="shared" si="259"/>
        <v>22.460999999999999</v>
      </c>
      <c r="I540" s="239">
        <f t="shared" si="259"/>
        <v>10.0778</v>
      </c>
      <c r="J540" s="240"/>
      <c r="K540" s="241"/>
      <c r="L540" s="250"/>
      <c r="M540" s="242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  <c r="AA540" s="243"/>
      <c r="AB540" s="243"/>
      <c r="AC540" s="243"/>
      <c r="AD540" s="243"/>
      <c r="AE540" s="243"/>
      <c r="AF540" s="243"/>
      <c r="AG540" s="243"/>
      <c r="AH540" s="243"/>
      <c r="AI540" s="243"/>
      <c r="AJ540" s="243"/>
      <c r="AK540" s="243"/>
      <c r="AL540" s="243"/>
      <c r="AM540" s="243"/>
      <c r="AN540" s="243"/>
      <c r="AO540" s="243"/>
      <c r="AP540" s="243"/>
      <c r="AQ540" s="243"/>
      <c r="AR540" s="243"/>
      <c r="AS540" s="243"/>
      <c r="AT540" s="243"/>
      <c r="AU540" s="243"/>
      <c r="AV540" s="243"/>
      <c r="AW540" s="243"/>
      <c r="AX540" s="243"/>
      <c r="AY540" s="243"/>
      <c r="AZ540" s="243"/>
      <c r="BA540" s="243"/>
      <c r="BB540" s="243"/>
      <c r="BC540" s="243"/>
      <c r="BD540" s="243"/>
      <c r="BE540" s="243"/>
      <c r="BF540" s="243"/>
      <c r="BG540" s="243"/>
      <c r="BH540" s="243"/>
      <c r="BI540" s="243"/>
      <c r="BJ540" s="243"/>
      <c r="BK540" s="243"/>
      <c r="BL540" s="243"/>
      <c r="BM540" s="243"/>
      <c r="BN540" s="243"/>
      <c r="BO540" s="243"/>
      <c r="BP540" s="243"/>
      <c r="BQ540" s="243"/>
      <c r="BR540" s="243"/>
      <c r="BS540" s="243"/>
      <c r="BT540" s="243"/>
      <c r="BU540" s="243"/>
      <c r="BV540" s="243"/>
      <c r="BW540" s="243"/>
      <c r="BX540" s="243"/>
      <c r="BY540" s="243"/>
      <c r="BZ540" s="243"/>
      <c r="CA540" s="243"/>
      <c r="CB540" s="243"/>
      <c r="CC540" s="244"/>
    </row>
    <row r="541" spans="1:81" s="233" customFormat="1" ht="12.75" customHeight="1">
      <c r="A541" s="536" t="s">
        <v>63</v>
      </c>
      <c r="B541" s="599" t="s">
        <v>699</v>
      </c>
      <c r="C541" s="238" t="s">
        <v>19</v>
      </c>
      <c r="D541" s="249">
        <f t="shared" ref="D541:I541" si="260">D542+D543</f>
        <v>1.5</v>
      </c>
      <c r="E541" s="249">
        <f t="shared" si="260"/>
        <v>0</v>
      </c>
      <c r="F541" s="249">
        <f t="shared" si="260"/>
        <v>0</v>
      </c>
      <c r="G541" s="249">
        <f t="shared" si="260"/>
        <v>1.395</v>
      </c>
      <c r="H541" s="249">
        <f t="shared" si="260"/>
        <v>0</v>
      </c>
      <c r="I541" s="249">
        <f t="shared" si="260"/>
        <v>0.105</v>
      </c>
      <c r="J541" s="240">
        <f t="shared" si="235"/>
        <v>1.5</v>
      </c>
      <c r="L541" s="250">
        <f t="shared" si="212"/>
        <v>1.5</v>
      </c>
      <c r="M541" s="242">
        <f t="shared" si="250"/>
        <v>1.5</v>
      </c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  <c r="Z541" s="226"/>
      <c r="AA541" s="226"/>
      <c r="AB541" s="226"/>
      <c r="AC541" s="226"/>
      <c r="AD541" s="226"/>
      <c r="AE541" s="226"/>
      <c r="AF541" s="226"/>
      <c r="AG541" s="226"/>
      <c r="AH541" s="226"/>
      <c r="AI541" s="226"/>
      <c r="AJ541" s="226"/>
      <c r="AK541" s="226"/>
      <c r="AL541" s="226"/>
      <c r="AM541" s="226"/>
      <c r="AN541" s="226"/>
      <c r="AO541" s="226"/>
      <c r="AP541" s="226"/>
      <c r="AQ541" s="226"/>
      <c r="AR541" s="226"/>
      <c r="AS541" s="226"/>
      <c r="AT541" s="226"/>
      <c r="AU541" s="226"/>
      <c r="AV541" s="226"/>
      <c r="AW541" s="226"/>
      <c r="AX541" s="226"/>
      <c r="AY541" s="226"/>
      <c r="AZ541" s="226"/>
      <c r="BA541" s="226"/>
      <c r="BB541" s="226"/>
      <c r="BC541" s="226"/>
      <c r="BD541" s="226"/>
      <c r="BE541" s="226"/>
      <c r="BF541" s="226"/>
      <c r="BG541" s="226"/>
      <c r="BH541" s="226"/>
      <c r="BI541" s="226"/>
      <c r="BJ541" s="226"/>
      <c r="BK541" s="226"/>
      <c r="BL541" s="226"/>
      <c r="BM541" s="226"/>
      <c r="BN541" s="226"/>
      <c r="BO541" s="226"/>
      <c r="BP541" s="226"/>
      <c r="BQ541" s="226"/>
      <c r="BR541" s="226"/>
      <c r="BS541" s="226"/>
      <c r="BT541" s="226"/>
      <c r="BU541" s="226"/>
      <c r="BV541" s="226"/>
      <c r="BW541" s="226"/>
      <c r="BX541" s="226"/>
      <c r="BY541" s="226"/>
      <c r="BZ541" s="226"/>
      <c r="CA541" s="226"/>
      <c r="CB541" s="226"/>
      <c r="CC541" s="235"/>
    </row>
    <row r="542" spans="1:81" s="233" customFormat="1">
      <c r="A542" s="537"/>
      <c r="B542" s="600"/>
      <c r="C542" s="236">
        <v>2016</v>
      </c>
      <c r="D542" s="247">
        <f>E542+F542+G542+H542+I542</f>
        <v>1.5</v>
      </c>
      <c r="E542" s="268">
        <v>0</v>
      </c>
      <c r="F542" s="247">
        <v>0</v>
      </c>
      <c r="G542" s="150">
        <v>1.395</v>
      </c>
      <c r="H542" s="150">
        <v>0</v>
      </c>
      <c r="I542" s="150">
        <v>0.105</v>
      </c>
      <c r="J542" s="240">
        <f t="shared" si="235"/>
        <v>1.5</v>
      </c>
      <c r="L542" s="250">
        <f t="shared" si="212"/>
        <v>1.5</v>
      </c>
      <c r="M542" s="242">
        <f t="shared" si="250"/>
        <v>1.5</v>
      </c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  <c r="AU542" s="226"/>
      <c r="AV542" s="226"/>
      <c r="AW542" s="226"/>
      <c r="AX542" s="226"/>
      <c r="AY542" s="226"/>
      <c r="AZ542" s="226"/>
      <c r="BA542" s="226"/>
      <c r="BB542" s="226"/>
      <c r="BC542" s="226"/>
      <c r="BD542" s="226"/>
      <c r="BE542" s="226"/>
      <c r="BF542" s="226"/>
      <c r="BG542" s="226"/>
      <c r="BH542" s="226"/>
      <c r="BI542" s="226"/>
      <c r="BJ542" s="226"/>
      <c r="BK542" s="226"/>
      <c r="BL542" s="226"/>
      <c r="BM542" s="226"/>
      <c r="BN542" s="226"/>
      <c r="BO542" s="226"/>
      <c r="BP542" s="226"/>
      <c r="BQ542" s="226"/>
      <c r="BR542" s="226"/>
      <c r="BS542" s="226"/>
      <c r="BT542" s="226"/>
      <c r="BU542" s="226"/>
      <c r="BV542" s="226"/>
      <c r="BW542" s="226"/>
      <c r="BX542" s="226"/>
      <c r="BY542" s="226"/>
      <c r="BZ542" s="226"/>
      <c r="CA542" s="226"/>
      <c r="CB542" s="226"/>
      <c r="CC542" s="235"/>
    </row>
    <row r="543" spans="1:81" s="233" customFormat="1">
      <c r="A543" s="537"/>
      <c r="B543" s="600"/>
      <c r="C543" s="236">
        <v>2017</v>
      </c>
      <c r="D543" s="247">
        <f>E543+F543+G543+H543+I543</f>
        <v>0</v>
      </c>
      <c r="E543" s="247">
        <v>0</v>
      </c>
      <c r="F543" s="247">
        <v>0</v>
      </c>
      <c r="G543" s="150">
        <v>0</v>
      </c>
      <c r="H543" s="150">
        <v>0</v>
      </c>
      <c r="I543" s="150">
        <v>0</v>
      </c>
      <c r="J543" s="240">
        <f t="shared" si="235"/>
        <v>0</v>
      </c>
      <c r="L543" s="250">
        <f t="shared" si="212"/>
        <v>0</v>
      </c>
      <c r="M543" s="242">
        <f t="shared" si="250"/>
        <v>0</v>
      </c>
      <c r="N543" s="226"/>
      <c r="O543" s="226"/>
      <c r="P543" s="226"/>
      <c r="Q543" s="226"/>
      <c r="R543" s="226"/>
      <c r="S543" s="226"/>
      <c r="T543" s="226"/>
      <c r="U543" s="226"/>
      <c r="V543" s="226"/>
      <c r="W543" s="226"/>
      <c r="X543" s="226"/>
      <c r="Y543" s="226"/>
      <c r="Z543" s="226"/>
      <c r="AA543" s="226"/>
      <c r="AB543" s="226"/>
      <c r="AC543" s="226"/>
      <c r="AD543" s="226"/>
      <c r="AE543" s="226"/>
      <c r="AF543" s="226"/>
      <c r="AG543" s="226"/>
      <c r="AH543" s="226"/>
      <c r="AI543" s="226"/>
      <c r="AJ543" s="226"/>
      <c r="AK543" s="226"/>
      <c r="AL543" s="226"/>
      <c r="AM543" s="226"/>
      <c r="AN543" s="226"/>
      <c r="AO543" s="226"/>
      <c r="AP543" s="226"/>
      <c r="AQ543" s="226"/>
      <c r="AR543" s="226"/>
      <c r="AS543" s="226"/>
      <c r="AT543" s="226"/>
      <c r="AU543" s="226"/>
      <c r="AV543" s="226"/>
      <c r="AW543" s="226"/>
      <c r="AX543" s="226"/>
      <c r="AY543" s="226"/>
      <c r="AZ543" s="226"/>
      <c r="BA543" s="226"/>
      <c r="BB543" s="226"/>
      <c r="BC543" s="226"/>
      <c r="BD543" s="226"/>
      <c r="BE543" s="226"/>
      <c r="BF543" s="226"/>
      <c r="BG543" s="226"/>
      <c r="BH543" s="226"/>
      <c r="BI543" s="226"/>
      <c r="BJ543" s="226"/>
      <c r="BK543" s="226"/>
      <c r="BL543" s="226"/>
      <c r="BM543" s="226"/>
      <c r="BN543" s="226"/>
      <c r="BO543" s="226"/>
      <c r="BP543" s="226"/>
      <c r="BQ543" s="226"/>
      <c r="BR543" s="226"/>
      <c r="BS543" s="226"/>
      <c r="BT543" s="226"/>
      <c r="BU543" s="226"/>
      <c r="BV543" s="226"/>
      <c r="BW543" s="226"/>
      <c r="BX543" s="226"/>
      <c r="BY543" s="226"/>
      <c r="BZ543" s="226"/>
      <c r="CA543" s="226"/>
      <c r="CB543" s="226"/>
      <c r="CC543" s="235"/>
    </row>
    <row r="544" spans="1:81" s="233" customFormat="1">
      <c r="A544" s="539"/>
      <c r="B544" s="531"/>
      <c r="C544" s="291">
        <v>2018</v>
      </c>
      <c r="D544" s="247">
        <f>E544+F544+G544+H544+I544</f>
        <v>0</v>
      </c>
      <c r="E544" s="247">
        <v>0</v>
      </c>
      <c r="F544" s="247">
        <v>0</v>
      </c>
      <c r="G544" s="150">
        <v>0</v>
      </c>
      <c r="H544" s="150">
        <v>0</v>
      </c>
      <c r="I544" s="150">
        <v>0</v>
      </c>
      <c r="J544" s="240"/>
      <c r="L544" s="250"/>
      <c r="M544" s="242"/>
      <c r="N544" s="226"/>
      <c r="O544" s="226"/>
      <c r="P544" s="226"/>
      <c r="Q544" s="226"/>
      <c r="R544" s="226"/>
      <c r="S544" s="226"/>
      <c r="T544" s="226"/>
      <c r="U544" s="226"/>
      <c r="V544" s="226"/>
      <c r="W544" s="226"/>
      <c r="X544" s="226"/>
      <c r="Y544" s="226"/>
      <c r="Z544" s="226"/>
      <c r="AA544" s="226"/>
      <c r="AB544" s="226"/>
      <c r="AC544" s="226"/>
      <c r="AD544" s="226"/>
      <c r="AE544" s="226"/>
      <c r="AF544" s="226"/>
      <c r="AG544" s="226"/>
      <c r="AH544" s="226"/>
      <c r="AI544" s="226"/>
      <c r="AJ544" s="226"/>
      <c r="AK544" s="226"/>
      <c r="AL544" s="226"/>
      <c r="AM544" s="226"/>
      <c r="AN544" s="226"/>
      <c r="AO544" s="226"/>
      <c r="AP544" s="226"/>
      <c r="AQ544" s="226"/>
      <c r="AR544" s="226"/>
      <c r="AS544" s="226"/>
      <c r="AT544" s="226"/>
      <c r="AU544" s="226"/>
      <c r="AV544" s="226"/>
      <c r="AW544" s="226"/>
      <c r="AX544" s="226"/>
      <c r="AY544" s="226"/>
      <c r="AZ544" s="226"/>
      <c r="BA544" s="226"/>
      <c r="BB544" s="226"/>
      <c r="BC544" s="226"/>
      <c r="BD544" s="226"/>
      <c r="BE544" s="226"/>
      <c r="BF544" s="226"/>
      <c r="BG544" s="226"/>
      <c r="BH544" s="226"/>
      <c r="BI544" s="226"/>
      <c r="BJ544" s="226"/>
      <c r="BK544" s="226"/>
      <c r="BL544" s="226"/>
      <c r="BM544" s="226"/>
      <c r="BN544" s="226"/>
      <c r="BO544" s="226"/>
      <c r="BP544" s="226"/>
      <c r="BQ544" s="226"/>
      <c r="BR544" s="226"/>
      <c r="BS544" s="226"/>
      <c r="BT544" s="226"/>
      <c r="BU544" s="226"/>
      <c r="BV544" s="226"/>
      <c r="BW544" s="226"/>
      <c r="BX544" s="226"/>
      <c r="BY544" s="226"/>
      <c r="BZ544" s="226"/>
      <c r="CA544" s="226"/>
      <c r="CB544" s="226"/>
      <c r="CC544" s="235"/>
    </row>
    <row r="545" spans="1:81" s="233" customFormat="1">
      <c r="A545" s="536" t="s">
        <v>65</v>
      </c>
      <c r="B545" s="567" t="s">
        <v>700</v>
      </c>
      <c r="C545" s="238" t="s">
        <v>19</v>
      </c>
      <c r="D545" s="249">
        <f t="shared" ref="D545:I545" si="261">D546+D547</f>
        <v>18</v>
      </c>
      <c r="E545" s="249">
        <f t="shared" si="261"/>
        <v>0</v>
      </c>
      <c r="F545" s="249">
        <f t="shared" si="261"/>
        <v>0</v>
      </c>
      <c r="G545" s="151">
        <f t="shared" si="261"/>
        <v>17.64</v>
      </c>
      <c r="H545" s="151">
        <f t="shared" si="261"/>
        <v>0</v>
      </c>
      <c r="I545" s="151">
        <f t="shared" si="261"/>
        <v>0.36</v>
      </c>
      <c r="J545" s="240">
        <f t="shared" si="235"/>
        <v>18</v>
      </c>
      <c r="L545" s="250">
        <f t="shared" si="212"/>
        <v>18</v>
      </c>
      <c r="M545" s="242">
        <f t="shared" si="250"/>
        <v>18</v>
      </c>
      <c r="N545" s="226"/>
      <c r="O545" s="226"/>
      <c r="P545" s="226"/>
      <c r="Q545" s="226"/>
      <c r="R545" s="226"/>
      <c r="S545" s="226"/>
      <c r="T545" s="226"/>
      <c r="U545" s="226"/>
      <c r="V545" s="226"/>
      <c r="W545" s="226"/>
      <c r="X545" s="226"/>
      <c r="Y545" s="226"/>
      <c r="Z545" s="226"/>
      <c r="AA545" s="226"/>
      <c r="AB545" s="226"/>
      <c r="AC545" s="226"/>
      <c r="AD545" s="226"/>
      <c r="AE545" s="226"/>
      <c r="AF545" s="226"/>
      <c r="AG545" s="226"/>
      <c r="AH545" s="226"/>
      <c r="AI545" s="226"/>
      <c r="AJ545" s="226"/>
      <c r="AK545" s="226"/>
      <c r="AL545" s="226"/>
      <c r="AM545" s="226"/>
      <c r="AN545" s="226"/>
      <c r="AO545" s="226"/>
      <c r="AP545" s="226"/>
      <c r="AQ545" s="226"/>
      <c r="AR545" s="226"/>
      <c r="AS545" s="226"/>
      <c r="AT545" s="226"/>
      <c r="AU545" s="226"/>
      <c r="AV545" s="226"/>
      <c r="AW545" s="226"/>
      <c r="AX545" s="226"/>
      <c r="AY545" s="226"/>
      <c r="AZ545" s="226"/>
      <c r="BA545" s="226"/>
      <c r="BB545" s="226"/>
      <c r="BC545" s="226"/>
      <c r="BD545" s="226"/>
      <c r="BE545" s="226"/>
      <c r="BF545" s="226"/>
      <c r="BG545" s="226"/>
      <c r="BH545" s="226"/>
      <c r="BI545" s="226"/>
      <c r="BJ545" s="226"/>
      <c r="BK545" s="226"/>
      <c r="BL545" s="226"/>
      <c r="BM545" s="226"/>
      <c r="BN545" s="226"/>
      <c r="BO545" s="226"/>
      <c r="BP545" s="226"/>
      <c r="BQ545" s="226"/>
      <c r="BR545" s="226"/>
      <c r="BS545" s="226"/>
      <c r="BT545" s="226"/>
      <c r="BU545" s="226"/>
      <c r="BV545" s="226"/>
      <c r="BW545" s="226"/>
      <c r="BX545" s="226"/>
      <c r="BY545" s="226"/>
      <c r="BZ545" s="226"/>
      <c r="CA545" s="226"/>
      <c r="CB545" s="226"/>
      <c r="CC545" s="235"/>
    </row>
    <row r="546" spans="1:81" s="233" customFormat="1">
      <c r="A546" s="537"/>
      <c r="B546" s="568"/>
      <c r="C546" s="236">
        <v>2016</v>
      </c>
      <c r="D546" s="247">
        <f>E546+F546+G546+H546+I546</f>
        <v>18</v>
      </c>
      <c r="E546" s="268">
        <v>0</v>
      </c>
      <c r="F546" s="247">
        <v>0</v>
      </c>
      <c r="G546" s="150">
        <v>17.64</v>
      </c>
      <c r="H546" s="150">
        <v>0</v>
      </c>
      <c r="I546" s="150">
        <v>0.36</v>
      </c>
      <c r="J546" s="240">
        <f t="shared" si="235"/>
        <v>18</v>
      </c>
      <c r="L546" s="250">
        <f t="shared" si="212"/>
        <v>18</v>
      </c>
      <c r="M546" s="242">
        <f t="shared" si="250"/>
        <v>18</v>
      </c>
      <c r="N546" s="226"/>
      <c r="O546" s="226"/>
      <c r="P546" s="226"/>
      <c r="Q546" s="226"/>
      <c r="R546" s="226"/>
      <c r="S546" s="226"/>
      <c r="T546" s="226"/>
      <c r="U546" s="226"/>
      <c r="V546" s="226"/>
      <c r="W546" s="226"/>
      <c r="X546" s="226"/>
      <c r="Y546" s="226"/>
      <c r="Z546" s="226"/>
      <c r="AA546" s="226"/>
      <c r="AB546" s="226"/>
      <c r="AC546" s="226"/>
      <c r="AD546" s="226"/>
      <c r="AE546" s="226"/>
      <c r="AF546" s="226"/>
      <c r="AG546" s="226"/>
      <c r="AH546" s="226"/>
      <c r="AI546" s="226"/>
      <c r="AJ546" s="226"/>
      <c r="AK546" s="226"/>
      <c r="AL546" s="226"/>
      <c r="AM546" s="226"/>
      <c r="AN546" s="226"/>
      <c r="AO546" s="226"/>
      <c r="AP546" s="226"/>
      <c r="AQ546" s="226"/>
      <c r="AR546" s="226"/>
      <c r="AS546" s="226"/>
      <c r="AT546" s="226"/>
      <c r="AU546" s="226"/>
      <c r="AV546" s="226"/>
      <c r="AW546" s="226"/>
      <c r="AX546" s="226"/>
      <c r="AY546" s="226"/>
      <c r="AZ546" s="226"/>
      <c r="BA546" s="226"/>
      <c r="BB546" s="226"/>
      <c r="BC546" s="226"/>
      <c r="BD546" s="226"/>
      <c r="BE546" s="226"/>
      <c r="BF546" s="226"/>
      <c r="BG546" s="226"/>
      <c r="BH546" s="226"/>
      <c r="BI546" s="226"/>
      <c r="BJ546" s="226"/>
      <c r="BK546" s="226"/>
      <c r="BL546" s="226"/>
      <c r="BM546" s="226"/>
      <c r="BN546" s="226"/>
      <c r="BO546" s="226"/>
      <c r="BP546" s="226"/>
      <c r="BQ546" s="226"/>
      <c r="BR546" s="226"/>
      <c r="BS546" s="226"/>
      <c r="BT546" s="226"/>
      <c r="BU546" s="226"/>
      <c r="BV546" s="226"/>
      <c r="BW546" s="226"/>
      <c r="BX546" s="226"/>
      <c r="BY546" s="226"/>
      <c r="BZ546" s="226"/>
      <c r="CA546" s="226"/>
      <c r="CB546" s="226"/>
      <c r="CC546" s="235"/>
    </row>
    <row r="547" spans="1:81" s="233" customFormat="1">
      <c r="A547" s="537"/>
      <c r="B547" s="568"/>
      <c r="C547" s="236">
        <v>2017</v>
      </c>
      <c r="D547" s="247">
        <f>E547+F547+G547+H547+I547</f>
        <v>0</v>
      </c>
      <c r="E547" s="247">
        <v>0</v>
      </c>
      <c r="F547" s="247">
        <v>0</v>
      </c>
      <c r="G547" s="247">
        <v>0</v>
      </c>
      <c r="H547" s="247">
        <v>0</v>
      </c>
      <c r="I547" s="247">
        <v>0</v>
      </c>
      <c r="J547" s="240">
        <f t="shared" si="235"/>
        <v>0</v>
      </c>
      <c r="L547" s="250">
        <f t="shared" si="212"/>
        <v>0</v>
      </c>
      <c r="M547" s="242">
        <f t="shared" si="250"/>
        <v>0</v>
      </c>
      <c r="N547" s="226"/>
      <c r="O547" s="226"/>
      <c r="P547" s="226"/>
      <c r="Q547" s="226"/>
      <c r="R547" s="226"/>
      <c r="S547" s="226"/>
      <c r="T547" s="226"/>
      <c r="U547" s="226"/>
      <c r="V547" s="226"/>
      <c r="W547" s="226"/>
      <c r="X547" s="226"/>
      <c r="Y547" s="226"/>
      <c r="Z547" s="226"/>
      <c r="AA547" s="226"/>
      <c r="AB547" s="226"/>
      <c r="AC547" s="226"/>
      <c r="AD547" s="226"/>
      <c r="AE547" s="226"/>
      <c r="AF547" s="226"/>
      <c r="AG547" s="226"/>
      <c r="AH547" s="226"/>
      <c r="AI547" s="226"/>
      <c r="AJ547" s="226"/>
      <c r="AK547" s="226"/>
      <c r="AL547" s="226"/>
      <c r="AM547" s="226"/>
      <c r="AN547" s="226"/>
      <c r="AO547" s="226"/>
      <c r="AP547" s="226"/>
      <c r="AQ547" s="226"/>
      <c r="AR547" s="226"/>
      <c r="AS547" s="226"/>
      <c r="AT547" s="226"/>
      <c r="AU547" s="226"/>
      <c r="AV547" s="226"/>
      <c r="AW547" s="226"/>
      <c r="AX547" s="226"/>
      <c r="AY547" s="226"/>
      <c r="AZ547" s="226"/>
      <c r="BA547" s="226"/>
      <c r="BB547" s="226"/>
      <c r="BC547" s="226"/>
      <c r="BD547" s="226"/>
      <c r="BE547" s="226"/>
      <c r="BF547" s="226"/>
      <c r="BG547" s="226"/>
      <c r="BH547" s="226"/>
      <c r="BI547" s="226"/>
      <c r="BJ547" s="226"/>
      <c r="BK547" s="226"/>
      <c r="BL547" s="226"/>
      <c r="BM547" s="226"/>
      <c r="BN547" s="226"/>
      <c r="BO547" s="226"/>
      <c r="BP547" s="226"/>
      <c r="BQ547" s="226"/>
      <c r="BR547" s="226"/>
      <c r="BS547" s="226"/>
      <c r="BT547" s="226"/>
      <c r="BU547" s="226"/>
      <c r="BV547" s="226"/>
      <c r="BW547" s="226"/>
      <c r="BX547" s="226"/>
      <c r="BY547" s="226"/>
      <c r="BZ547" s="226"/>
      <c r="CA547" s="226"/>
      <c r="CB547" s="226"/>
      <c r="CC547" s="235"/>
    </row>
    <row r="548" spans="1:81" s="233" customFormat="1">
      <c r="A548" s="539"/>
      <c r="B548" s="535"/>
      <c r="C548" s="291">
        <v>2018</v>
      </c>
      <c r="D548" s="247">
        <f>E548+F548+G548+H548+I548</f>
        <v>0</v>
      </c>
      <c r="E548" s="247">
        <v>0</v>
      </c>
      <c r="F548" s="247">
        <v>0</v>
      </c>
      <c r="G548" s="247">
        <v>0</v>
      </c>
      <c r="H548" s="247">
        <v>0</v>
      </c>
      <c r="I548" s="247">
        <v>0</v>
      </c>
      <c r="J548" s="240">
        <f t="shared" si="235"/>
        <v>0</v>
      </c>
      <c r="L548" s="250">
        <f t="shared" si="212"/>
        <v>0</v>
      </c>
      <c r="M548" s="242">
        <f t="shared" si="250"/>
        <v>0</v>
      </c>
      <c r="N548" s="226"/>
      <c r="O548" s="226"/>
      <c r="P548" s="226"/>
      <c r="Q548" s="226"/>
      <c r="R548" s="226"/>
      <c r="S548" s="226"/>
      <c r="T548" s="226"/>
      <c r="U548" s="226"/>
      <c r="V548" s="226"/>
      <c r="W548" s="226"/>
      <c r="X548" s="226"/>
      <c r="Y548" s="226"/>
      <c r="Z548" s="226"/>
      <c r="AA548" s="226"/>
      <c r="AB548" s="226"/>
      <c r="AC548" s="226"/>
      <c r="AD548" s="226"/>
      <c r="AE548" s="226"/>
      <c r="AF548" s="226"/>
      <c r="AG548" s="226"/>
      <c r="AH548" s="226"/>
      <c r="AI548" s="226"/>
      <c r="AJ548" s="226"/>
      <c r="AK548" s="226"/>
      <c r="AL548" s="226"/>
      <c r="AM548" s="226"/>
      <c r="AN548" s="226"/>
      <c r="AO548" s="226"/>
      <c r="AP548" s="226"/>
      <c r="AQ548" s="226"/>
      <c r="AR548" s="226"/>
      <c r="AS548" s="226"/>
      <c r="AT548" s="226"/>
      <c r="AU548" s="226"/>
      <c r="AV548" s="226"/>
      <c r="AW548" s="226"/>
      <c r="AX548" s="226"/>
      <c r="AY548" s="226"/>
      <c r="AZ548" s="226"/>
      <c r="BA548" s="226"/>
      <c r="BB548" s="226"/>
      <c r="BC548" s="226"/>
      <c r="BD548" s="226"/>
      <c r="BE548" s="226"/>
      <c r="BF548" s="226"/>
      <c r="BG548" s="226"/>
      <c r="BH548" s="226"/>
      <c r="BI548" s="226"/>
      <c r="BJ548" s="226"/>
      <c r="BK548" s="226"/>
      <c r="BL548" s="226"/>
      <c r="BM548" s="226"/>
      <c r="BN548" s="226"/>
      <c r="BO548" s="226"/>
      <c r="BP548" s="226"/>
      <c r="BQ548" s="226"/>
      <c r="BR548" s="226"/>
      <c r="BS548" s="226"/>
      <c r="BT548" s="226"/>
      <c r="BU548" s="226"/>
      <c r="BV548" s="226"/>
      <c r="BW548" s="226"/>
      <c r="BX548" s="226"/>
      <c r="BY548" s="226"/>
      <c r="BZ548" s="226"/>
      <c r="CA548" s="226"/>
      <c r="CB548" s="226"/>
      <c r="CC548" s="235"/>
    </row>
    <row r="549" spans="1:81" s="233" customFormat="1">
      <c r="A549" s="536" t="s">
        <v>67</v>
      </c>
      <c r="B549" s="562" t="s">
        <v>701</v>
      </c>
      <c r="C549" s="238" t="s">
        <v>19</v>
      </c>
      <c r="D549" s="249">
        <f t="shared" ref="D549:I549" si="262">D550+D551</f>
        <v>0</v>
      </c>
      <c r="E549" s="249">
        <f t="shared" si="262"/>
        <v>0</v>
      </c>
      <c r="F549" s="249">
        <f t="shared" si="262"/>
        <v>0</v>
      </c>
      <c r="G549" s="249">
        <f t="shared" si="262"/>
        <v>0</v>
      </c>
      <c r="H549" s="249">
        <f t="shared" si="262"/>
        <v>0</v>
      </c>
      <c r="I549" s="249">
        <f t="shared" si="262"/>
        <v>0</v>
      </c>
      <c r="J549" s="240">
        <f t="shared" si="235"/>
        <v>0</v>
      </c>
      <c r="L549" s="250">
        <f t="shared" si="212"/>
        <v>0</v>
      </c>
      <c r="M549" s="242">
        <f t="shared" si="250"/>
        <v>0</v>
      </c>
      <c r="N549" s="226"/>
      <c r="O549" s="226"/>
      <c r="P549" s="226"/>
      <c r="Q549" s="226"/>
      <c r="R549" s="226"/>
      <c r="S549" s="226"/>
      <c r="T549" s="226"/>
      <c r="U549" s="226"/>
      <c r="V549" s="226"/>
      <c r="W549" s="226"/>
      <c r="X549" s="226"/>
      <c r="Y549" s="226"/>
      <c r="Z549" s="226"/>
      <c r="AA549" s="226"/>
      <c r="AB549" s="226"/>
      <c r="AC549" s="226"/>
      <c r="AD549" s="226"/>
      <c r="AE549" s="226"/>
      <c r="AF549" s="226"/>
      <c r="AG549" s="226"/>
      <c r="AH549" s="226"/>
      <c r="AI549" s="226"/>
      <c r="AJ549" s="226"/>
      <c r="AK549" s="226"/>
      <c r="AL549" s="226"/>
      <c r="AM549" s="226"/>
      <c r="AN549" s="226"/>
      <c r="AO549" s="226"/>
      <c r="AP549" s="226"/>
      <c r="AQ549" s="226"/>
      <c r="AR549" s="226"/>
      <c r="AS549" s="226"/>
      <c r="AT549" s="226"/>
      <c r="AU549" s="226"/>
      <c r="AV549" s="226"/>
      <c r="AW549" s="226"/>
      <c r="AX549" s="226"/>
      <c r="AY549" s="226"/>
      <c r="AZ549" s="226"/>
      <c r="BA549" s="226"/>
      <c r="BB549" s="226"/>
      <c r="BC549" s="226"/>
      <c r="BD549" s="226"/>
      <c r="BE549" s="226"/>
      <c r="BF549" s="226"/>
      <c r="BG549" s="226"/>
      <c r="BH549" s="226"/>
      <c r="BI549" s="226"/>
      <c r="BJ549" s="226"/>
      <c r="BK549" s="226"/>
      <c r="BL549" s="226"/>
      <c r="BM549" s="226"/>
      <c r="BN549" s="226"/>
      <c r="BO549" s="226"/>
      <c r="BP549" s="226"/>
      <c r="BQ549" s="226"/>
      <c r="BR549" s="226"/>
      <c r="BS549" s="226"/>
      <c r="BT549" s="226"/>
      <c r="BU549" s="226"/>
      <c r="BV549" s="226"/>
      <c r="BW549" s="226"/>
      <c r="BX549" s="226"/>
      <c r="BY549" s="226"/>
      <c r="BZ549" s="226"/>
      <c r="CA549" s="226"/>
      <c r="CB549" s="226"/>
      <c r="CC549" s="235"/>
    </row>
    <row r="550" spans="1:81" s="233" customFormat="1">
      <c r="A550" s="537"/>
      <c r="B550" s="563"/>
      <c r="C550" s="236">
        <v>2016</v>
      </c>
      <c r="D550" s="317">
        <f t="shared" ref="D550:D556" si="263">E550+F550+G550+H550+I550</f>
        <v>0</v>
      </c>
      <c r="E550" s="329">
        <v>0</v>
      </c>
      <c r="F550" s="150">
        <v>0</v>
      </c>
      <c r="G550" s="150">
        <v>0</v>
      </c>
      <c r="H550" s="150">
        <v>0</v>
      </c>
      <c r="I550" s="247">
        <v>0</v>
      </c>
      <c r="J550" s="240">
        <f t="shared" si="235"/>
        <v>0</v>
      </c>
      <c r="L550" s="250">
        <f t="shared" si="212"/>
        <v>0</v>
      </c>
      <c r="M550" s="242">
        <f t="shared" si="250"/>
        <v>0</v>
      </c>
      <c r="N550" s="226"/>
      <c r="O550" s="226"/>
      <c r="P550" s="226"/>
      <c r="Q550" s="226"/>
      <c r="R550" s="226"/>
      <c r="S550" s="226"/>
      <c r="T550" s="226"/>
      <c r="U550" s="226"/>
      <c r="V550" s="226"/>
      <c r="W550" s="226"/>
      <c r="X550" s="226"/>
      <c r="Y550" s="226"/>
      <c r="Z550" s="226"/>
      <c r="AA550" s="226"/>
      <c r="AB550" s="226"/>
      <c r="AC550" s="226"/>
      <c r="AD550" s="226"/>
      <c r="AE550" s="226"/>
      <c r="AF550" s="226"/>
      <c r="AG550" s="226"/>
      <c r="AH550" s="226"/>
      <c r="AI550" s="226"/>
      <c r="AJ550" s="226"/>
      <c r="AK550" s="226"/>
      <c r="AL550" s="226"/>
      <c r="AM550" s="226"/>
      <c r="AN550" s="226"/>
      <c r="AO550" s="226"/>
      <c r="AP550" s="226"/>
      <c r="AQ550" s="226"/>
      <c r="AR550" s="226"/>
      <c r="AS550" s="226"/>
      <c r="AT550" s="226"/>
      <c r="AU550" s="226"/>
      <c r="AV550" s="226"/>
      <c r="AW550" s="226"/>
      <c r="AX550" s="226"/>
      <c r="AY550" s="226"/>
      <c r="AZ550" s="226"/>
      <c r="BA550" s="226"/>
      <c r="BB550" s="226"/>
      <c r="BC550" s="226"/>
      <c r="BD550" s="226"/>
      <c r="BE550" s="226"/>
      <c r="BF550" s="226"/>
      <c r="BG550" s="226"/>
      <c r="BH550" s="226"/>
      <c r="BI550" s="226"/>
      <c r="BJ550" s="226"/>
      <c r="BK550" s="226"/>
      <c r="BL550" s="226"/>
      <c r="BM550" s="226"/>
      <c r="BN550" s="226"/>
      <c r="BO550" s="226"/>
      <c r="BP550" s="226"/>
      <c r="BQ550" s="226"/>
      <c r="BR550" s="226"/>
      <c r="BS550" s="226"/>
      <c r="BT550" s="226"/>
      <c r="BU550" s="226"/>
      <c r="BV550" s="226"/>
      <c r="BW550" s="226"/>
      <c r="BX550" s="226"/>
      <c r="BY550" s="226"/>
      <c r="BZ550" s="226"/>
      <c r="CA550" s="226"/>
      <c r="CB550" s="226"/>
      <c r="CC550" s="235"/>
    </row>
    <row r="551" spans="1:81" s="233" customFormat="1">
      <c r="A551" s="537"/>
      <c r="B551" s="563"/>
      <c r="C551" s="236">
        <v>2017</v>
      </c>
      <c r="D551" s="247">
        <f t="shared" si="263"/>
        <v>0</v>
      </c>
      <c r="E551" s="150">
        <v>0</v>
      </c>
      <c r="F551" s="150">
        <v>0</v>
      </c>
      <c r="G551" s="150">
        <v>0</v>
      </c>
      <c r="H551" s="150">
        <v>0</v>
      </c>
      <c r="I551" s="150">
        <v>0</v>
      </c>
      <c r="J551" s="240">
        <f t="shared" si="235"/>
        <v>0</v>
      </c>
      <c r="L551" s="250">
        <f t="shared" si="212"/>
        <v>0</v>
      </c>
      <c r="M551" s="242">
        <f t="shared" si="250"/>
        <v>0</v>
      </c>
      <c r="N551" s="226"/>
      <c r="O551" s="226"/>
      <c r="P551" s="226"/>
      <c r="Q551" s="226"/>
      <c r="R551" s="226"/>
      <c r="S551" s="226"/>
      <c r="T551" s="226"/>
      <c r="U551" s="226"/>
      <c r="V551" s="226"/>
      <c r="W551" s="226"/>
      <c r="X551" s="226"/>
      <c r="Y551" s="226"/>
      <c r="Z551" s="226"/>
      <c r="AA551" s="226"/>
      <c r="AB551" s="226"/>
      <c r="AC551" s="226"/>
      <c r="AD551" s="226"/>
      <c r="AE551" s="226"/>
      <c r="AF551" s="226"/>
      <c r="AG551" s="226"/>
      <c r="AH551" s="226"/>
      <c r="AI551" s="226"/>
      <c r="AJ551" s="226"/>
      <c r="AK551" s="226"/>
      <c r="AL551" s="226"/>
      <c r="AM551" s="226"/>
      <c r="AN551" s="226"/>
      <c r="AO551" s="226"/>
      <c r="AP551" s="226"/>
      <c r="AQ551" s="226"/>
      <c r="AR551" s="226"/>
      <c r="AS551" s="226"/>
      <c r="AT551" s="226"/>
      <c r="AU551" s="226"/>
      <c r="AV551" s="226"/>
      <c r="AW551" s="226"/>
      <c r="AX551" s="226"/>
      <c r="AY551" s="226"/>
      <c r="AZ551" s="226"/>
      <c r="BA551" s="226"/>
      <c r="BB551" s="226"/>
      <c r="BC551" s="226"/>
      <c r="BD551" s="226"/>
      <c r="BE551" s="226"/>
      <c r="BF551" s="226"/>
      <c r="BG551" s="226"/>
      <c r="BH551" s="226"/>
      <c r="BI551" s="226"/>
      <c r="BJ551" s="226"/>
      <c r="BK551" s="226"/>
      <c r="BL551" s="226"/>
      <c r="BM551" s="226"/>
      <c r="BN551" s="226"/>
      <c r="BO551" s="226"/>
      <c r="BP551" s="226"/>
      <c r="BQ551" s="226"/>
      <c r="BR551" s="226"/>
      <c r="BS551" s="226"/>
      <c r="BT551" s="226"/>
      <c r="BU551" s="226"/>
      <c r="BV551" s="226"/>
      <c r="BW551" s="226"/>
      <c r="BX551" s="226"/>
      <c r="BY551" s="226"/>
      <c r="BZ551" s="226"/>
      <c r="CA551" s="226"/>
      <c r="CB551" s="226"/>
      <c r="CC551" s="235"/>
    </row>
    <row r="552" spans="1:81" s="233" customFormat="1">
      <c r="A552" s="539"/>
      <c r="B552" s="531"/>
      <c r="C552" s="291">
        <v>2018</v>
      </c>
      <c r="D552" s="247">
        <f t="shared" si="263"/>
        <v>0</v>
      </c>
      <c r="E552" s="150">
        <v>0</v>
      </c>
      <c r="F552" s="150">
        <v>0</v>
      </c>
      <c r="G552" s="150">
        <v>0</v>
      </c>
      <c r="H552" s="150">
        <v>0</v>
      </c>
      <c r="I552" s="150">
        <v>0</v>
      </c>
      <c r="J552" s="240">
        <f t="shared" si="235"/>
        <v>0</v>
      </c>
      <c r="L552" s="250">
        <f t="shared" si="212"/>
        <v>0</v>
      </c>
      <c r="M552" s="242">
        <f t="shared" si="250"/>
        <v>0</v>
      </c>
      <c r="N552" s="226"/>
      <c r="O552" s="226"/>
      <c r="P552" s="226"/>
      <c r="Q552" s="226"/>
      <c r="R552" s="226"/>
      <c r="S552" s="226"/>
      <c r="T552" s="226"/>
      <c r="U552" s="226"/>
      <c r="V552" s="226"/>
      <c r="W552" s="226"/>
      <c r="X552" s="226"/>
      <c r="Y552" s="226"/>
      <c r="Z552" s="226"/>
      <c r="AA552" s="226"/>
      <c r="AB552" s="226"/>
      <c r="AC552" s="226"/>
      <c r="AD552" s="226"/>
      <c r="AE552" s="226"/>
      <c r="AF552" s="226"/>
      <c r="AG552" s="226"/>
      <c r="AH552" s="226"/>
      <c r="AI552" s="226"/>
      <c r="AJ552" s="226"/>
      <c r="AK552" s="226"/>
      <c r="AL552" s="226"/>
      <c r="AM552" s="226"/>
      <c r="AN552" s="226"/>
      <c r="AO552" s="226"/>
      <c r="AP552" s="226"/>
      <c r="AQ552" s="226"/>
      <c r="AR552" s="226"/>
      <c r="AS552" s="226"/>
      <c r="AT552" s="226"/>
      <c r="AU552" s="226"/>
      <c r="AV552" s="226"/>
      <c r="AW552" s="226"/>
      <c r="AX552" s="226"/>
      <c r="AY552" s="226"/>
      <c r="AZ552" s="226"/>
      <c r="BA552" s="226"/>
      <c r="BB552" s="226"/>
      <c r="BC552" s="226"/>
      <c r="BD552" s="226"/>
      <c r="BE552" s="226"/>
      <c r="BF552" s="226"/>
      <c r="BG552" s="226"/>
      <c r="BH552" s="226"/>
      <c r="BI552" s="226"/>
      <c r="BJ552" s="226"/>
      <c r="BK552" s="226"/>
      <c r="BL552" s="226"/>
      <c r="BM552" s="226"/>
      <c r="BN552" s="226"/>
      <c r="BO552" s="226"/>
      <c r="BP552" s="226"/>
      <c r="BQ552" s="226"/>
      <c r="BR552" s="226"/>
      <c r="BS552" s="226"/>
      <c r="BT552" s="226"/>
      <c r="BU552" s="226"/>
      <c r="BV552" s="226"/>
      <c r="BW552" s="226"/>
      <c r="BX552" s="226"/>
      <c r="BY552" s="226"/>
      <c r="BZ552" s="226"/>
      <c r="CA552" s="226"/>
      <c r="CB552" s="226"/>
      <c r="CC552" s="235"/>
    </row>
    <row r="553" spans="1:81" s="233" customFormat="1">
      <c r="A553" s="536" t="s">
        <v>69</v>
      </c>
      <c r="B553" s="562" t="s">
        <v>702</v>
      </c>
      <c r="C553" s="238" t="s">
        <v>19</v>
      </c>
      <c r="D553" s="249">
        <f t="shared" si="263"/>
        <v>1.9429999999999998</v>
      </c>
      <c r="E553" s="151">
        <f>E554+E555</f>
        <v>0</v>
      </c>
      <c r="F553" s="151">
        <f>F554+F555</f>
        <v>0</v>
      </c>
      <c r="G553" s="150">
        <f>G554+G555</f>
        <v>1.7669999999999999</v>
      </c>
      <c r="H553" s="151">
        <f>H554+H555</f>
        <v>0</v>
      </c>
      <c r="I553" s="249">
        <f>I554+I555</f>
        <v>0.17599999999999999</v>
      </c>
      <c r="J553" s="240">
        <f t="shared" si="235"/>
        <v>1.9429999999999998</v>
      </c>
      <c r="L553" s="250">
        <f t="shared" si="212"/>
        <v>1.9429999999999998</v>
      </c>
      <c r="M553" s="242">
        <f t="shared" si="250"/>
        <v>1.9429999999999998</v>
      </c>
      <c r="N553" s="226"/>
      <c r="O553" s="226"/>
      <c r="P553" s="226"/>
      <c r="Q553" s="226"/>
      <c r="R553" s="226"/>
      <c r="S553" s="226"/>
      <c r="T553" s="226"/>
      <c r="U553" s="226"/>
      <c r="V553" s="226"/>
      <c r="W553" s="226"/>
      <c r="X553" s="226"/>
      <c r="Y553" s="226"/>
      <c r="Z553" s="226"/>
      <c r="AA553" s="226"/>
      <c r="AB553" s="226"/>
      <c r="AC553" s="226"/>
      <c r="AD553" s="226"/>
      <c r="AE553" s="226"/>
      <c r="AF553" s="226"/>
      <c r="AG553" s="226"/>
      <c r="AH553" s="226"/>
      <c r="AI553" s="226"/>
      <c r="AJ553" s="226"/>
      <c r="AK553" s="226"/>
      <c r="AL553" s="226"/>
      <c r="AM553" s="226"/>
      <c r="AN553" s="226"/>
      <c r="AO553" s="226"/>
      <c r="AP553" s="226"/>
      <c r="AQ553" s="226"/>
      <c r="AR553" s="226"/>
      <c r="AS553" s="226"/>
      <c r="AT553" s="226"/>
      <c r="AU553" s="226"/>
      <c r="AV553" s="226"/>
      <c r="AW553" s="226"/>
      <c r="AX553" s="226"/>
      <c r="AY553" s="226"/>
      <c r="AZ553" s="226"/>
      <c r="BA553" s="226"/>
      <c r="BB553" s="226"/>
      <c r="BC553" s="226"/>
      <c r="BD553" s="226"/>
      <c r="BE553" s="226"/>
      <c r="BF553" s="226"/>
      <c r="BG553" s="226"/>
      <c r="BH553" s="226"/>
      <c r="BI553" s="226"/>
      <c r="BJ553" s="226"/>
      <c r="BK553" s="226"/>
      <c r="BL553" s="226"/>
      <c r="BM553" s="226"/>
      <c r="BN553" s="226"/>
      <c r="BO553" s="226"/>
      <c r="BP553" s="226"/>
      <c r="BQ553" s="226"/>
      <c r="BR553" s="226"/>
      <c r="BS553" s="226"/>
      <c r="BT553" s="226"/>
      <c r="BU553" s="226"/>
      <c r="BV553" s="226"/>
      <c r="BW553" s="226"/>
      <c r="BX553" s="226"/>
      <c r="BY553" s="226"/>
      <c r="BZ553" s="226"/>
      <c r="CA553" s="226"/>
      <c r="CB553" s="226"/>
      <c r="CC553" s="235"/>
    </row>
    <row r="554" spans="1:81" s="233" customFormat="1">
      <c r="A554" s="537"/>
      <c r="B554" s="563"/>
      <c r="C554" s="236">
        <v>2016</v>
      </c>
      <c r="D554" s="247">
        <f t="shared" si="263"/>
        <v>1.9429999999999998</v>
      </c>
      <c r="E554" s="215">
        <v>0</v>
      </c>
      <c r="F554" s="150">
        <v>0</v>
      </c>
      <c r="G554" s="150">
        <v>1.7669999999999999</v>
      </c>
      <c r="H554" s="150">
        <v>0</v>
      </c>
      <c r="I554" s="150">
        <v>0.17599999999999999</v>
      </c>
      <c r="J554" s="240">
        <f t="shared" si="235"/>
        <v>1.9429999999999998</v>
      </c>
      <c r="L554" s="250">
        <f t="shared" si="212"/>
        <v>1.9429999999999998</v>
      </c>
      <c r="M554" s="242">
        <f t="shared" si="250"/>
        <v>1.9429999999999998</v>
      </c>
      <c r="N554" s="226"/>
      <c r="O554" s="226"/>
      <c r="P554" s="226"/>
      <c r="Q554" s="226"/>
      <c r="R554" s="226"/>
      <c r="S554" s="226"/>
      <c r="T554" s="226"/>
      <c r="U554" s="226"/>
      <c r="V554" s="226"/>
      <c r="W554" s="226"/>
      <c r="X554" s="226"/>
      <c r="Y554" s="226"/>
      <c r="Z554" s="226"/>
      <c r="AA554" s="226"/>
      <c r="AB554" s="226"/>
      <c r="AC554" s="226"/>
      <c r="AD554" s="226"/>
      <c r="AE554" s="226"/>
      <c r="AF554" s="226"/>
      <c r="AG554" s="226"/>
      <c r="AH554" s="226"/>
      <c r="AI554" s="226"/>
      <c r="AJ554" s="226"/>
      <c r="AK554" s="226"/>
      <c r="AL554" s="226"/>
      <c r="AM554" s="226"/>
      <c r="AN554" s="226"/>
      <c r="AO554" s="226"/>
      <c r="AP554" s="226"/>
      <c r="AQ554" s="226"/>
      <c r="AR554" s="226"/>
      <c r="AS554" s="226"/>
      <c r="AT554" s="226"/>
      <c r="AU554" s="226"/>
      <c r="AV554" s="226"/>
      <c r="AW554" s="226"/>
      <c r="AX554" s="226"/>
      <c r="AY554" s="226"/>
      <c r="AZ554" s="226"/>
      <c r="BA554" s="226"/>
      <c r="BB554" s="226"/>
      <c r="BC554" s="226"/>
      <c r="BD554" s="226"/>
      <c r="BE554" s="226"/>
      <c r="BF554" s="226"/>
      <c r="BG554" s="226"/>
      <c r="BH554" s="226"/>
      <c r="BI554" s="226"/>
      <c r="BJ554" s="226"/>
      <c r="BK554" s="226"/>
      <c r="BL554" s="226"/>
      <c r="BM554" s="226"/>
      <c r="BN554" s="226"/>
      <c r="BO554" s="226"/>
      <c r="BP554" s="226"/>
      <c r="BQ554" s="226"/>
      <c r="BR554" s="226"/>
      <c r="BS554" s="226"/>
      <c r="BT554" s="226"/>
      <c r="BU554" s="226"/>
      <c r="BV554" s="226"/>
      <c r="BW554" s="226"/>
      <c r="BX554" s="226"/>
      <c r="BY554" s="226"/>
      <c r="BZ554" s="226"/>
      <c r="CA554" s="226"/>
      <c r="CB554" s="226"/>
      <c r="CC554" s="235"/>
    </row>
    <row r="555" spans="1:81" s="233" customFormat="1">
      <c r="A555" s="537"/>
      <c r="B555" s="563"/>
      <c r="C555" s="236">
        <v>2017</v>
      </c>
      <c r="D555" s="247">
        <f t="shared" si="263"/>
        <v>0</v>
      </c>
      <c r="E555" s="150">
        <v>0</v>
      </c>
      <c r="F555" s="150">
        <v>0</v>
      </c>
      <c r="G555" s="150">
        <v>0</v>
      </c>
      <c r="H555" s="150">
        <v>0</v>
      </c>
      <c r="I555" s="150">
        <v>0</v>
      </c>
      <c r="J555" s="240">
        <f t="shared" si="235"/>
        <v>0</v>
      </c>
      <c r="L555" s="250">
        <f t="shared" si="212"/>
        <v>0</v>
      </c>
      <c r="M555" s="242">
        <f t="shared" si="250"/>
        <v>0</v>
      </c>
      <c r="N555" s="226"/>
      <c r="O555" s="226"/>
      <c r="P555" s="226"/>
      <c r="Q555" s="226"/>
      <c r="R555" s="226"/>
      <c r="S555" s="226"/>
      <c r="T555" s="226"/>
      <c r="U555" s="226"/>
      <c r="V555" s="226"/>
      <c r="W555" s="226"/>
      <c r="X555" s="226"/>
      <c r="Y555" s="226"/>
      <c r="Z555" s="226"/>
      <c r="AA555" s="226"/>
      <c r="AB555" s="226"/>
      <c r="AC555" s="226"/>
      <c r="AD555" s="226"/>
      <c r="AE555" s="226"/>
      <c r="AF555" s="226"/>
      <c r="AG555" s="226"/>
      <c r="AH555" s="226"/>
      <c r="AI555" s="226"/>
      <c r="AJ555" s="226"/>
      <c r="AK555" s="226"/>
      <c r="AL555" s="226"/>
      <c r="AM555" s="226"/>
      <c r="AN555" s="226"/>
      <c r="AO555" s="226"/>
      <c r="AP555" s="226"/>
      <c r="AQ555" s="226"/>
      <c r="AR555" s="226"/>
      <c r="AS555" s="226"/>
      <c r="AT555" s="226"/>
      <c r="AU555" s="226"/>
      <c r="AV555" s="226"/>
      <c r="AW555" s="226"/>
      <c r="AX555" s="226"/>
      <c r="AY555" s="226"/>
      <c r="AZ555" s="226"/>
      <c r="BA555" s="226"/>
      <c r="BB555" s="226"/>
      <c r="BC555" s="226"/>
      <c r="BD555" s="226"/>
      <c r="BE555" s="226"/>
      <c r="BF555" s="226"/>
      <c r="BG555" s="226"/>
      <c r="BH555" s="226"/>
      <c r="BI555" s="226"/>
      <c r="BJ555" s="226"/>
      <c r="BK555" s="226"/>
      <c r="BL555" s="226"/>
      <c r="BM555" s="226"/>
      <c r="BN555" s="226"/>
      <c r="BO555" s="226"/>
      <c r="BP555" s="226"/>
      <c r="BQ555" s="226"/>
      <c r="BR555" s="226"/>
      <c r="BS555" s="226"/>
      <c r="BT555" s="226"/>
      <c r="BU555" s="226"/>
      <c r="BV555" s="226"/>
      <c r="BW555" s="226"/>
      <c r="BX555" s="226"/>
      <c r="BY555" s="226"/>
      <c r="BZ555" s="226"/>
      <c r="CA555" s="226"/>
      <c r="CB555" s="226"/>
      <c r="CC555" s="235"/>
    </row>
    <row r="556" spans="1:81" s="233" customFormat="1">
      <c r="A556" s="539"/>
      <c r="B556" s="531"/>
      <c r="C556" s="291">
        <v>2018</v>
      </c>
      <c r="D556" s="247">
        <f t="shared" si="263"/>
        <v>0</v>
      </c>
      <c r="E556" s="150">
        <v>0</v>
      </c>
      <c r="F556" s="150">
        <v>0</v>
      </c>
      <c r="G556" s="150">
        <v>0</v>
      </c>
      <c r="H556" s="150">
        <v>0</v>
      </c>
      <c r="I556" s="150">
        <v>0</v>
      </c>
      <c r="J556" s="240">
        <f t="shared" si="235"/>
        <v>0</v>
      </c>
      <c r="L556" s="250">
        <f t="shared" si="212"/>
        <v>0</v>
      </c>
      <c r="M556" s="242">
        <f t="shared" si="250"/>
        <v>0</v>
      </c>
      <c r="N556" s="226"/>
      <c r="O556" s="226"/>
      <c r="P556" s="226"/>
      <c r="Q556" s="226"/>
      <c r="R556" s="226"/>
      <c r="S556" s="226"/>
      <c r="T556" s="226"/>
      <c r="U556" s="226"/>
      <c r="V556" s="226"/>
      <c r="W556" s="226"/>
      <c r="X556" s="226"/>
      <c r="Y556" s="226"/>
      <c r="Z556" s="226"/>
      <c r="AA556" s="226"/>
      <c r="AB556" s="226"/>
      <c r="AC556" s="226"/>
      <c r="AD556" s="226"/>
      <c r="AE556" s="226"/>
      <c r="AF556" s="226"/>
      <c r="AG556" s="226"/>
      <c r="AH556" s="226"/>
      <c r="AI556" s="226"/>
      <c r="AJ556" s="226"/>
      <c r="AK556" s="226"/>
      <c r="AL556" s="226"/>
      <c r="AM556" s="226"/>
      <c r="AN556" s="226"/>
      <c r="AO556" s="226"/>
      <c r="AP556" s="226"/>
      <c r="AQ556" s="226"/>
      <c r="AR556" s="226"/>
      <c r="AS556" s="226"/>
      <c r="AT556" s="226"/>
      <c r="AU556" s="226"/>
      <c r="AV556" s="226"/>
      <c r="AW556" s="226"/>
      <c r="AX556" s="226"/>
      <c r="AY556" s="226"/>
      <c r="AZ556" s="226"/>
      <c r="BA556" s="226"/>
      <c r="BB556" s="226"/>
      <c r="BC556" s="226"/>
      <c r="BD556" s="226"/>
      <c r="BE556" s="226"/>
      <c r="BF556" s="226"/>
      <c r="BG556" s="226"/>
      <c r="BH556" s="226"/>
      <c r="BI556" s="226"/>
      <c r="BJ556" s="226"/>
      <c r="BK556" s="226"/>
      <c r="BL556" s="226"/>
      <c r="BM556" s="226"/>
      <c r="BN556" s="226"/>
      <c r="BO556" s="226"/>
      <c r="BP556" s="226"/>
      <c r="BQ556" s="226"/>
      <c r="BR556" s="226"/>
      <c r="BS556" s="226"/>
      <c r="BT556" s="226"/>
      <c r="BU556" s="226"/>
      <c r="BV556" s="226"/>
      <c r="BW556" s="226"/>
      <c r="BX556" s="226"/>
      <c r="BY556" s="226"/>
      <c r="BZ556" s="226"/>
      <c r="CA556" s="226"/>
      <c r="CB556" s="226"/>
      <c r="CC556" s="235"/>
    </row>
    <row r="557" spans="1:81" s="233" customFormat="1">
      <c r="A557" s="536" t="s">
        <v>443</v>
      </c>
      <c r="B557" s="562" t="s">
        <v>704</v>
      </c>
      <c r="C557" s="236" t="s">
        <v>19</v>
      </c>
      <c r="D557" s="247">
        <f t="shared" ref="D557:I557" si="264">D558+D559</f>
        <v>0.5</v>
      </c>
      <c r="E557" s="150">
        <f t="shared" si="264"/>
        <v>0</v>
      </c>
      <c r="F557" s="150">
        <f t="shared" si="264"/>
        <v>0</v>
      </c>
      <c r="G557" s="150">
        <f t="shared" si="264"/>
        <v>0</v>
      </c>
      <c r="H557" s="150">
        <f t="shared" si="264"/>
        <v>0.5</v>
      </c>
      <c r="I557" s="150">
        <f t="shared" si="264"/>
        <v>0</v>
      </c>
      <c r="J557" s="240"/>
      <c r="L557" s="250">
        <f t="shared" si="212"/>
        <v>0.5</v>
      </c>
      <c r="M557" s="242">
        <f t="shared" si="250"/>
        <v>0.5</v>
      </c>
      <c r="N557" s="226"/>
      <c r="O557" s="226"/>
      <c r="P557" s="226"/>
      <c r="Q557" s="226"/>
      <c r="R557" s="226"/>
      <c r="S557" s="226"/>
      <c r="T557" s="226"/>
      <c r="U557" s="226"/>
      <c r="V557" s="226"/>
      <c r="W557" s="226"/>
      <c r="X557" s="226"/>
      <c r="Y557" s="226"/>
      <c r="Z557" s="226"/>
      <c r="AA557" s="226"/>
      <c r="AB557" s="226"/>
      <c r="AC557" s="226"/>
      <c r="AD557" s="226"/>
      <c r="AE557" s="226"/>
      <c r="AF557" s="226"/>
      <c r="AG557" s="226"/>
      <c r="AH557" s="226"/>
      <c r="AI557" s="226"/>
      <c r="AJ557" s="226"/>
      <c r="AK557" s="226"/>
      <c r="AL557" s="226"/>
      <c r="AM557" s="226"/>
      <c r="AN557" s="226"/>
      <c r="AO557" s="226"/>
      <c r="AP557" s="226"/>
      <c r="AQ557" s="226"/>
      <c r="AR557" s="226"/>
      <c r="AS557" s="226"/>
      <c r="AT557" s="226"/>
      <c r="AU557" s="226"/>
      <c r="AV557" s="226"/>
      <c r="AW557" s="226"/>
      <c r="AX557" s="226"/>
      <c r="AY557" s="226"/>
      <c r="AZ557" s="226"/>
      <c r="BA557" s="226"/>
      <c r="BB557" s="226"/>
      <c r="BC557" s="226"/>
      <c r="BD557" s="226"/>
      <c r="BE557" s="226"/>
      <c r="BF557" s="226"/>
      <c r="BG557" s="226"/>
      <c r="BH557" s="226"/>
      <c r="BI557" s="226"/>
      <c r="BJ557" s="226"/>
      <c r="BK557" s="226"/>
      <c r="BL557" s="226"/>
      <c r="BM557" s="226"/>
      <c r="BN557" s="226"/>
      <c r="BO557" s="226"/>
      <c r="BP557" s="226"/>
      <c r="BQ557" s="226"/>
      <c r="BR557" s="226"/>
      <c r="BS557" s="226"/>
      <c r="BT557" s="226"/>
      <c r="BU557" s="226"/>
      <c r="BV557" s="226"/>
      <c r="BW557" s="226"/>
      <c r="BX557" s="226"/>
      <c r="BY557" s="226"/>
      <c r="BZ557" s="226"/>
      <c r="CA557" s="226"/>
      <c r="CB557" s="226"/>
      <c r="CC557" s="235"/>
    </row>
    <row r="558" spans="1:81" s="233" customFormat="1">
      <c r="A558" s="537"/>
      <c r="B558" s="563"/>
      <c r="C558" s="236">
        <v>2016</v>
      </c>
      <c r="D558" s="247">
        <f>E558+F558+G558+H558+I558</f>
        <v>0</v>
      </c>
      <c r="E558" s="215">
        <v>0</v>
      </c>
      <c r="F558" s="150">
        <v>0</v>
      </c>
      <c r="G558" s="150">
        <v>0</v>
      </c>
      <c r="H558" s="150">
        <v>0</v>
      </c>
      <c r="I558" s="150">
        <v>0</v>
      </c>
      <c r="J558" s="240"/>
      <c r="L558" s="250">
        <f t="shared" si="212"/>
        <v>0</v>
      </c>
      <c r="M558" s="242">
        <f t="shared" si="250"/>
        <v>0</v>
      </c>
      <c r="N558" s="226"/>
      <c r="O558" s="226"/>
      <c r="P558" s="226"/>
      <c r="Q558" s="226"/>
      <c r="R558" s="226"/>
      <c r="S558" s="226"/>
      <c r="T558" s="226"/>
      <c r="U558" s="226"/>
      <c r="V558" s="226"/>
      <c r="W558" s="226"/>
      <c r="X558" s="226"/>
      <c r="Y558" s="226"/>
      <c r="Z558" s="226"/>
      <c r="AA558" s="226"/>
      <c r="AB558" s="226"/>
      <c r="AC558" s="226"/>
      <c r="AD558" s="226"/>
      <c r="AE558" s="226"/>
      <c r="AF558" s="226"/>
      <c r="AG558" s="226"/>
      <c r="AH558" s="226"/>
      <c r="AI558" s="226"/>
      <c r="AJ558" s="226"/>
      <c r="AK558" s="226"/>
      <c r="AL558" s="226"/>
      <c r="AM558" s="226"/>
      <c r="AN558" s="226"/>
      <c r="AO558" s="226"/>
      <c r="AP558" s="226"/>
      <c r="AQ558" s="226"/>
      <c r="AR558" s="226"/>
      <c r="AS558" s="226"/>
      <c r="AT558" s="226"/>
      <c r="AU558" s="226"/>
      <c r="AV558" s="226"/>
      <c r="AW558" s="226"/>
      <c r="AX558" s="226"/>
      <c r="AY558" s="226"/>
      <c r="AZ558" s="226"/>
      <c r="BA558" s="226"/>
      <c r="BB558" s="226"/>
      <c r="BC558" s="226"/>
      <c r="BD558" s="226"/>
      <c r="BE558" s="226"/>
      <c r="BF558" s="226"/>
      <c r="BG558" s="226"/>
      <c r="BH558" s="226"/>
      <c r="BI558" s="226"/>
      <c r="BJ558" s="226"/>
      <c r="BK558" s="226"/>
      <c r="BL558" s="226"/>
      <c r="BM558" s="226"/>
      <c r="BN558" s="226"/>
      <c r="BO558" s="226"/>
      <c r="BP558" s="226"/>
      <c r="BQ558" s="226"/>
      <c r="BR558" s="226"/>
      <c r="BS558" s="226"/>
      <c r="BT558" s="226"/>
      <c r="BU558" s="226"/>
      <c r="BV558" s="226"/>
      <c r="BW558" s="226"/>
      <c r="BX558" s="226"/>
      <c r="BY558" s="226"/>
      <c r="BZ558" s="226"/>
      <c r="CA558" s="226"/>
      <c r="CB558" s="226"/>
      <c r="CC558" s="235"/>
    </row>
    <row r="559" spans="1:81" s="233" customFormat="1">
      <c r="A559" s="537"/>
      <c r="B559" s="563"/>
      <c r="C559" s="236">
        <v>2017</v>
      </c>
      <c r="D559" s="247">
        <f>E559+F559+G559+H559+I559</f>
        <v>0.5</v>
      </c>
      <c r="E559" s="150">
        <v>0</v>
      </c>
      <c r="F559" s="150">
        <v>0</v>
      </c>
      <c r="G559" s="150">
        <v>0</v>
      </c>
      <c r="H559" s="150">
        <v>0.5</v>
      </c>
      <c r="I559" s="150">
        <v>0</v>
      </c>
      <c r="J559" s="240"/>
      <c r="L559" s="250">
        <f t="shared" si="212"/>
        <v>0.5</v>
      </c>
      <c r="M559" s="242">
        <f t="shared" si="250"/>
        <v>0.5</v>
      </c>
      <c r="N559" s="226"/>
      <c r="O559" s="226"/>
      <c r="P559" s="226"/>
      <c r="Q559" s="226"/>
      <c r="R559" s="226"/>
      <c r="S559" s="226"/>
      <c r="T559" s="226"/>
      <c r="U559" s="226"/>
      <c r="V559" s="226"/>
      <c r="W559" s="226"/>
      <c r="X559" s="226"/>
      <c r="Y559" s="226"/>
      <c r="Z559" s="226"/>
      <c r="AA559" s="226"/>
      <c r="AB559" s="226"/>
      <c r="AC559" s="226"/>
      <c r="AD559" s="226"/>
      <c r="AE559" s="226"/>
      <c r="AF559" s="226"/>
      <c r="AG559" s="226"/>
      <c r="AH559" s="226"/>
      <c r="AI559" s="226"/>
      <c r="AJ559" s="226"/>
      <c r="AK559" s="226"/>
      <c r="AL559" s="226"/>
      <c r="AM559" s="226"/>
      <c r="AN559" s="226"/>
      <c r="AO559" s="226"/>
      <c r="AP559" s="226"/>
      <c r="AQ559" s="226"/>
      <c r="AR559" s="226"/>
      <c r="AS559" s="226"/>
      <c r="AT559" s="226"/>
      <c r="AU559" s="226"/>
      <c r="AV559" s="226"/>
      <c r="AW559" s="226"/>
      <c r="AX559" s="226"/>
      <c r="AY559" s="226"/>
      <c r="AZ559" s="226"/>
      <c r="BA559" s="226"/>
      <c r="BB559" s="226"/>
      <c r="BC559" s="226"/>
      <c r="BD559" s="226"/>
      <c r="BE559" s="226"/>
      <c r="BF559" s="226"/>
      <c r="BG559" s="226"/>
      <c r="BH559" s="226"/>
      <c r="BI559" s="226"/>
      <c r="BJ559" s="226"/>
      <c r="BK559" s="226"/>
      <c r="BL559" s="226"/>
      <c r="BM559" s="226"/>
      <c r="BN559" s="226"/>
      <c r="BO559" s="226"/>
      <c r="BP559" s="226"/>
      <c r="BQ559" s="226"/>
      <c r="BR559" s="226"/>
      <c r="BS559" s="226"/>
      <c r="BT559" s="226"/>
      <c r="BU559" s="226"/>
      <c r="BV559" s="226"/>
      <c r="BW559" s="226"/>
      <c r="BX559" s="226"/>
      <c r="BY559" s="226"/>
      <c r="BZ559" s="226"/>
      <c r="CA559" s="226"/>
      <c r="CB559" s="226"/>
      <c r="CC559" s="235"/>
    </row>
    <row r="560" spans="1:81" s="233" customFormat="1">
      <c r="A560" s="539"/>
      <c r="B560" s="531"/>
      <c r="C560" s="291">
        <v>2018</v>
      </c>
      <c r="D560" s="247">
        <f>E560+F560+G560+H560+I560</f>
        <v>0</v>
      </c>
      <c r="E560" s="150">
        <v>0</v>
      </c>
      <c r="F560" s="150">
        <v>0</v>
      </c>
      <c r="G560" s="150">
        <v>0</v>
      </c>
      <c r="H560" s="150">
        <v>0</v>
      </c>
      <c r="I560" s="150">
        <v>0</v>
      </c>
      <c r="J560" s="240"/>
      <c r="L560" s="250">
        <f t="shared" si="212"/>
        <v>0</v>
      </c>
      <c r="M560" s="242">
        <f t="shared" si="250"/>
        <v>0</v>
      </c>
      <c r="N560" s="226"/>
      <c r="O560" s="226"/>
      <c r="P560" s="226"/>
      <c r="Q560" s="226"/>
      <c r="R560" s="226"/>
      <c r="S560" s="226"/>
      <c r="T560" s="226"/>
      <c r="U560" s="226"/>
      <c r="V560" s="226"/>
      <c r="W560" s="226"/>
      <c r="X560" s="226"/>
      <c r="Y560" s="226"/>
      <c r="Z560" s="226"/>
      <c r="AA560" s="226"/>
      <c r="AB560" s="226"/>
      <c r="AC560" s="226"/>
      <c r="AD560" s="226"/>
      <c r="AE560" s="226"/>
      <c r="AF560" s="226"/>
      <c r="AG560" s="226"/>
      <c r="AH560" s="226"/>
      <c r="AI560" s="226"/>
      <c r="AJ560" s="226"/>
      <c r="AK560" s="226"/>
      <c r="AL560" s="226"/>
      <c r="AM560" s="226"/>
      <c r="AN560" s="226"/>
      <c r="AO560" s="226"/>
      <c r="AP560" s="226"/>
      <c r="AQ560" s="226"/>
      <c r="AR560" s="226"/>
      <c r="AS560" s="226"/>
      <c r="AT560" s="226"/>
      <c r="AU560" s="226"/>
      <c r="AV560" s="226"/>
      <c r="AW560" s="226"/>
      <c r="AX560" s="226"/>
      <c r="AY560" s="226"/>
      <c r="AZ560" s="226"/>
      <c r="BA560" s="226"/>
      <c r="BB560" s="226"/>
      <c r="BC560" s="226"/>
      <c r="BD560" s="226"/>
      <c r="BE560" s="226"/>
      <c r="BF560" s="226"/>
      <c r="BG560" s="226"/>
      <c r="BH560" s="226"/>
      <c r="BI560" s="226"/>
      <c r="BJ560" s="226"/>
      <c r="BK560" s="226"/>
      <c r="BL560" s="226"/>
      <c r="BM560" s="226"/>
      <c r="BN560" s="226"/>
      <c r="BO560" s="226"/>
      <c r="BP560" s="226"/>
      <c r="BQ560" s="226"/>
      <c r="BR560" s="226"/>
      <c r="BS560" s="226"/>
      <c r="BT560" s="226"/>
      <c r="BU560" s="226"/>
      <c r="BV560" s="226"/>
      <c r="BW560" s="226"/>
      <c r="BX560" s="226"/>
      <c r="BY560" s="226"/>
      <c r="BZ560" s="226"/>
      <c r="CA560" s="226"/>
      <c r="CB560" s="226"/>
      <c r="CC560" s="235"/>
    </row>
    <row r="561" spans="1:81" s="233" customFormat="1">
      <c r="A561" s="536" t="s">
        <v>703</v>
      </c>
      <c r="B561" s="562" t="s">
        <v>706</v>
      </c>
      <c r="C561" s="238" t="s">
        <v>19</v>
      </c>
      <c r="D561" s="269">
        <f t="shared" ref="D561:I561" si="265">D562+D563</f>
        <v>2.7</v>
      </c>
      <c r="E561" s="214">
        <f t="shared" si="265"/>
        <v>0</v>
      </c>
      <c r="F561" s="151">
        <f t="shared" si="265"/>
        <v>0</v>
      </c>
      <c r="G561" s="151">
        <f t="shared" si="265"/>
        <v>0</v>
      </c>
      <c r="H561" s="151">
        <f t="shared" si="265"/>
        <v>2.7</v>
      </c>
      <c r="I561" s="151">
        <f t="shared" si="265"/>
        <v>0</v>
      </c>
      <c r="J561" s="240"/>
      <c r="L561" s="250">
        <f t="shared" si="212"/>
        <v>2.7</v>
      </c>
      <c r="M561" s="242">
        <f t="shared" si="250"/>
        <v>2.7</v>
      </c>
      <c r="N561" s="226"/>
      <c r="O561" s="226"/>
      <c r="P561" s="226"/>
      <c r="Q561" s="226"/>
      <c r="R561" s="226"/>
      <c r="S561" s="226"/>
      <c r="T561" s="226"/>
      <c r="U561" s="226"/>
      <c r="V561" s="226"/>
      <c r="W561" s="226"/>
      <c r="X561" s="226"/>
      <c r="Y561" s="226"/>
      <c r="Z561" s="226"/>
      <c r="AA561" s="226"/>
      <c r="AB561" s="226"/>
      <c r="AC561" s="226"/>
      <c r="AD561" s="226"/>
      <c r="AE561" s="226"/>
      <c r="AF561" s="226"/>
      <c r="AG561" s="226"/>
      <c r="AH561" s="226"/>
      <c r="AI561" s="226"/>
      <c r="AJ561" s="226"/>
      <c r="AK561" s="226"/>
      <c r="AL561" s="226"/>
      <c r="AM561" s="226"/>
      <c r="AN561" s="226"/>
      <c r="AO561" s="226"/>
      <c r="AP561" s="226"/>
      <c r="AQ561" s="226"/>
      <c r="AR561" s="226"/>
      <c r="AS561" s="226"/>
      <c r="AT561" s="226"/>
      <c r="AU561" s="226"/>
      <c r="AV561" s="226"/>
      <c r="AW561" s="226"/>
      <c r="AX561" s="226"/>
      <c r="AY561" s="226"/>
      <c r="AZ561" s="226"/>
      <c r="BA561" s="226"/>
      <c r="BB561" s="226"/>
      <c r="BC561" s="226"/>
      <c r="BD561" s="226"/>
      <c r="BE561" s="226"/>
      <c r="BF561" s="226"/>
      <c r="BG561" s="226"/>
      <c r="BH561" s="226"/>
      <c r="BI561" s="226"/>
      <c r="BJ561" s="226"/>
      <c r="BK561" s="226"/>
      <c r="BL561" s="226"/>
      <c r="BM561" s="226"/>
      <c r="BN561" s="226"/>
      <c r="BO561" s="226"/>
      <c r="BP561" s="226"/>
      <c r="BQ561" s="226"/>
      <c r="BR561" s="226"/>
      <c r="BS561" s="226"/>
      <c r="BT561" s="226"/>
      <c r="BU561" s="226"/>
      <c r="BV561" s="226"/>
      <c r="BW561" s="226"/>
      <c r="BX561" s="226"/>
      <c r="BY561" s="226"/>
      <c r="BZ561" s="226"/>
      <c r="CA561" s="226"/>
      <c r="CB561" s="226"/>
      <c r="CC561" s="235"/>
    </row>
    <row r="562" spans="1:81" s="233" customFormat="1">
      <c r="A562" s="537"/>
      <c r="B562" s="563"/>
      <c r="C562" s="236">
        <v>2016</v>
      </c>
      <c r="D562" s="247">
        <f>E562+F562+G562+H562+I562</f>
        <v>0</v>
      </c>
      <c r="E562" s="215">
        <v>0</v>
      </c>
      <c r="F562" s="150">
        <v>0</v>
      </c>
      <c r="G562" s="150">
        <v>0</v>
      </c>
      <c r="H562" s="150">
        <v>0</v>
      </c>
      <c r="I562" s="150">
        <v>0</v>
      </c>
      <c r="J562" s="240"/>
      <c r="L562" s="250">
        <f t="shared" si="212"/>
        <v>0</v>
      </c>
      <c r="M562" s="242">
        <f t="shared" si="250"/>
        <v>0</v>
      </c>
      <c r="N562" s="226"/>
      <c r="O562" s="226"/>
      <c r="P562" s="226"/>
      <c r="Q562" s="226"/>
      <c r="R562" s="226"/>
      <c r="S562" s="226"/>
      <c r="T562" s="226"/>
      <c r="U562" s="226"/>
      <c r="V562" s="226"/>
      <c r="W562" s="226"/>
      <c r="X562" s="226"/>
      <c r="Y562" s="226"/>
      <c r="Z562" s="226"/>
      <c r="AA562" s="226"/>
      <c r="AB562" s="226"/>
      <c r="AC562" s="226"/>
      <c r="AD562" s="226"/>
      <c r="AE562" s="226"/>
      <c r="AF562" s="226"/>
      <c r="AG562" s="226"/>
      <c r="AH562" s="226"/>
      <c r="AI562" s="226"/>
      <c r="AJ562" s="226"/>
      <c r="AK562" s="226"/>
      <c r="AL562" s="226"/>
      <c r="AM562" s="226"/>
      <c r="AN562" s="226"/>
      <c r="AO562" s="226"/>
      <c r="AP562" s="226"/>
      <c r="AQ562" s="226"/>
      <c r="AR562" s="226"/>
      <c r="AS562" s="226"/>
      <c r="AT562" s="226"/>
      <c r="AU562" s="226"/>
      <c r="AV562" s="226"/>
      <c r="AW562" s="226"/>
      <c r="AX562" s="226"/>
      <c r="AY562" s="226"/>
      <c r="AZ562" s="226"/>
      <c r="BA562" s="226"/>
      <c r="BB562" s="226"/>
      <c r="BC562" s="226"/>
      <c r="BD562" s="226"/>
      <c r="BE562" s="226"/>
      <c r="BF562" s="226"/>
      <c r="BG562" s="226"/>
      <c r="BH562" s="226"/>
      <c r="BI562" s="226"/>
      <c r="BJ562" s="226"/>
      <c r="BK562" s="226"/>
      <c r="BL562" s="226"/>
      <c r="BM562" s="226"/>
      <c r="BN562" s="226"/>
      <c r="BO562" s="226"/>
      <c r="BP562" s="226"/>
      <c r="BQ562" s="226"/>
      <c r="BR562" s="226"/>
      <c r="BS562" s="226"/>
      <c r="BT562" s="226"/>
      <c r="BU562" s="226"/>
      <c r="BV562" s="226"/>
      <c r="BW562" s="226"/>
      <c r="BX562" s="226"/>
      <c r="BY562" s="226"/>
      <c r="BZ562" s="226"/>
      <c r="CA562" s="226"/>
      <c r="CB562" s="226"/>
      <c r="CC562" s="235"/>
    </row>
    <row r="563" spans="1:81" s="233" customFormat="1">
      <c r="A563" s="537"/>
      <c r="B563" s="563"/>
      <c r="C563" s="236">
        <v>2017</v>
      </c>
      <c r="D563" s="247">
        <f>E563+F563+G563+H563+I563</f>
        <v>2.7</v>
      </c>
      <c r="E563" s="150">
        <v>0</v>
      </c>
      <c r="F563" s="150">
        <v>0</v>
      </c>
      <c r="G563" s="150">
        <v>0</v>
      </c>
      <c r="H563" s="150">
        <v>2.7</v>
      </c>
      <c r="I563" s="150">
        <v>0</v>
      </c>
      <c r="J563" s="240"/>
      <c r="L563" s="250">
        <f t="shared" si="212"/>
        <v>2.7</v>
      </c>
      <c r="M563" s="242">
        <f t="shared" si="250"/>
        <v>2.7</v>
      </c>
      <c r="N563" s="226"/>
      <c r="O563" s="226"/>
      <c r="P563" s="226"/>
      <c r="Q563" s="226"/>
      <c r="R563" s="226"/>
      <c r="S563" s="226"/>
      <c r="T563" s="226"/>
      <c r="U563" s="226"/>
      <c r="V563" s="226"/>
      <c r="W563" s="226"/>
      <c r="X563" s="226"/>
      <c r="Y563" s="226"/>
      <c r="Z563" s="226"/>
      <c r="AA563" s="226"/>
      <c r="AB563" s="226"/>
      <c r="AC563" s="226"/>
      <c r="AD563" s="226"/>
      <c r="AE563" s="226"/>
      <c r="AF563" s="226"/>
      <c r="AG563" s="226"/>
      <c r="AH563" s="226"/>
      <c r="AI563" s="226"/>
      <c r="AJ563" s="226"/>
      <c r="AK563" s="226"/>
      <c r="AL563" s="226"/>
      <c r="AM563" s="226"/>
      <c r="AN563" s="226"/>
      <c r="AO563" s="226"/>
      <c r="AP563" s="226"/>
      <c r="AQ563" s="226"/>
      <c r="AR563" s="226"/>
      <c r="AS563" s="226"/>
      <c r="AT563" s="226"/>
      <c r="AU563" s="226"/>
      <c r="AV563" s="226"/>
      <c r="AW563" s="226"/>
      <c r="AX563" s="226"/>
      <c r="AY563" s="226"/>
      <c r="AZ563" s="226"/>
      <c r="BA563" s="226"/>
      <c r="BB563" s="226"/>
      <c r="BC563" s="226"/>
      <c r="BD563" s="226"/>
      <c r="BE563" s="226"/>
      <c r="BF563" s="226"/>
      <c r="BG563" s="226"/>
      <c r="BH563" s="226"/>
      <c r="BI563" s="226"/>
      <c r="BJ563" s="226"/>
      <c r="BK563" s="226"/>
      <c r="BL563" s="226"/>
      <c r="BM563" s="226"/>
      <c r="BN563" s="226"/>
      <c r="BO563" s="226"/>
      <c r="BP563" s="226"/>
      <c r="BQ563" s="226"/>
      <c r="BR563" s="226"/>
      <c r="BS563" s="226"/>
      <c r="BT563" s="226"/>
      <c r="BU563" s="226"/>
      <c r="BV563" s="226"/>
      <c r="BW563" s="226"/>
      <c r="BX563" s="226"/>
      <c r="BY563" s="226"/>
      <c r="BZ563" s="226"/>
      <c r="CA563" s="226"/>
      <c r="CB563" s="226"/>
      <c r="CC563" s="235"/>
    </row>
    <row r="564" spans="1:81" s="233" customFormat="1">
      <c r="A564" s="539"/>
      <c r="B564" s="531"/>
      <c r="C564" s="291">
        <v>2018</v>
      </c>
      <c r="D564" s="247">
        <f>E564+F564+G564+H564+I564</f>
        <v>0</v>
      </c>
      <c r="E564" s="150">
        <v>0</v>
      </c>
      <c r="F564" s="150">
        <v>0</v>
      </c>
      <c r="G564" s="150">
        <v>0</v>
      </c>
      <c r="H564" s="150">
        <v>0</v>
      </c>
      <c r="I564" s="150">
        <v>0</v>
      </c>
      <c r="J564" s="240"/>
      <c r="L564" s="250">
        <f t="shared" si="212"/>
        <v>0</v>
      </c>
      <c r="M564" s="242">
        <f t="shared" si="250"/>
        <v>0</v>
      </c>
      <c r="N564" s="226"/>
      <c r="O564" s="226"/>
      <c r="P564" s="226"/>
      <c r="Q564" s="226"/>
      <c r="R564" s="226"/>
      <c r="S564" s="226"/>
      <c r="T564" s="226"/>
      <c r="U564" s="226"/>
      <c r="V564" s="226"/>
      <c r="W564" s="226"/>
      <c r="X564" s="226"/>
      <c r="Y564" s="226"/>
      <c r="Z564" s="226"/>
      <c r="AA564" s="226"/>
      <c r="AB564" s="226"/>
      <c r="AC564" s="226"/>
      <c r="AD564" s="226"/>
      <c r="AE564" s="226"/>
      <c r="AF564" s="226"/>
      <c r="AG564" s="226"/>
      <c r="AH564" s="226"/>
      <c r="AI564" s="226"/>
      <c r="AJ564" s="226"/>
      <c r="AK564" s="226"/>
      <c r="AL564" s="226"/>
      <c r="AM564" s="226"/>
      <c r="AN564" s="226"/>
      <c r="AO564" s="226"/>
      <c r="AP564" s="226"/>
      <c r="AQ564" s="226"/>
      <c r="AR564" s="226"/>
      <c r="AS564" s="226"/>
      <c r="AT564" s="226"/>
      <c r="AU564" s="226"/>
      <c r="AV564" s="226"/>
      <c r="AW564" s="226"/>
      <c r="AX564" s="226"/>
      <c r="AY564" s="226"/>
      <c r="AZ564" s="226"/>
      <c r="BA564" s="226"/>
      <c r="BB564" s="226"/>
      <c r="BC564" s="226"/>
      <c r="BD564" s="226"/>
      <c r="BE564" s="226"/>
      <c r="BF564" s="226"/>
      <c r="BG564" s="226"/>
      <c r="BH564" s="226"/>
      <c r="BI564" s="226"/>
      <c r="BJ564" s="226"/>
      <c r="BK564" s="226"/>
      <c r="BL564" s="226"/>
      <c r="BM564" s="226"/>
      <c r="BN564" s="226"/>
      <c r="BO564" s="226"/>
      <c r="BP564" s="226"/>
      <c r="BQ564" s="226"/>
      <c r="BR564" s="226"/>
      <c r="BS564" s="226"/>
      <c r="BT564" s="226"/>
      <c r="BU564" s="226"/>
      <c r="BV564" s="226"/>
      <c r="BW564" s="226"/>
      <c r="BX564" s="226"/>
      <c r="BY564" s="226"/>
      <c r="BZ564" s="226"/>
      <c r="CA564" s="226"/>
      <c r="CB564" s="226"/>
      <c r="CC564" s="235"/>
    </row>
    <row r="565" spans="1:81" s="233" customFormat="1">
      <c r="A565" s="536" t="s">
        <v>705</v>
      </c>
      <c r="B565" s="562" t="s">
        <v>767</v>
      </c>
      <c r="C565" s="238" t="s">
        <v>19</v>
      </c>
      <c r="D565" s="269">
        <f t="shared" ref="D565:I565" si="266">D566+D567</f>
        <v>15</v>
      </c>
      <c r="E565" s="214">
        <f t="shared" si="266"/>
        <v>0</v>
      </c>
      <c r="F565" s="151">
        <f t="shared" si="266"/>
        <v>0</v>
      </c>
      <c r="G565" s="151">
        <f t="shared" si="266"/>
        <v>14.55</v>
      </c>
      <c r="H565" s="151">
        <f t="shared" si="266"/>
        <v>0</v>
      </c>
      <c r="I565" s="151">
        <f t="shared" si="266"/>
        <v>0.45</v>
      </c>
      <c r="J565" s="240"/>
      <c r="L565" s="250">
        <f t="shared" si="212"/>
        <v>15</v>
      </c>
      <c r="M565" s="242">
        <f t="shared" si="250"/>
        <v>15</v>
      </c>
      <c r="N565" s="226"/>
      <c r="O565" s="226"/>
      <c r="P565" s="226"/>
      <c r="Q565" s="226"/>
      <c r="R565" s="226"/>
      <c r="S565" s="226"/>
      <c r="T565" s="226"/>
      <c r="U565" s="226"/>
      <c r="V565" s="226"/>
      <c r="W565" s="226"/>
      <c r="X565" s="226"/>
      <c r="Y565" s="226"/>
      <c r="Z565" s="226"/>
      <c r="AA565" s="226"/>
      <c r="AB565" s="226"/>
      <c r="AC565" s="226"/>
      <c r="AD565" s="226"/>
      <c r="AE565" s="226"/>
      <c r="AF565" s="226"/>
      <c r="AG565" s="226"/>
      <c r="AH565" s="226"/>
      <c r="AI565" s="226"/>
      <c r="AJ565" s="226"/>
      <c r="AK565" s="226"/>
      <c r="AL565" s="226"/>
      <c r="AM565" s="226"/>
      <c r="AN565" s="226"/>
      <c r="AO565" s="226"/>
      <c r="AP565" s="226"/>
      <c r="AQ565" s="226"/>
      <c r="AR565" s="226"/>
      <c r="AS565" s="226"/>
      <c r="AT565" s="226"/>
      <c r="AU565" s="226"/>
      <c r="AV565" s="226"/>
      <c r="AW565" s="226"/>
      <c r="AX565" s="226"/>
      <c r="AY565" s="226"/>
      <c r="AZ565" s="226"/>
      <c r="BA565" s="226"/>
      <c r="BB565" s="226"/>
      <c r="BC565" s="226"/>
      <c r="BD565" s="226"/>
      <c r="BE565" s="226"/>
      <c r="BF565" s="226"/>
      <c r="BG565" s="226"/>
      <c r="BH565" s="226"/>
      <c r="BI565" s="226"/>
      <c r="BJ565" s="226"/>
      <c r="BK565" s="226"/>
      <c r="BL565" s="226"/>
      <c r="BM565" s="226"/>
      <c r="BN565" s="226"/>
      <c r="BO565" s="226"/>
      <c r="BP565" s="226"/>
      <c r="BQ565" s="226"/>
      <c r="BR565" s="226"/>
      <c r="BS565" s="226"/>
      <c r="BT565" s="226"/>
      <c r="BU565" s="226"/>
      <c r="BV565" s="226"/>
      <c r="BW565" s="226"/>
      <c r="BX565" s="226"/>
      <c r="BY565" s="226"/>
      <c r="BZ565" s="226"/>
      <c r="CA565" s="226"/>
      <c r="CB565" s="226"/>
      <c r="CC565" s="235"/>
    </row>
    <row r="566" spans="1:81" s="233" customFormat="1">
      <c r="A566" s="537"/>
      <c r="B566" s="563"/>
      <c r="C566" s="236">
        <v>2016</v>
      </c>
      <c r="D566" s="247">
        <f>E566+F566+G566+H566+I566</f>
        <v>15</v>
      </c>
      <c r="E566" s="215">
        <v>0</v>
      </c>
      <c r="F566" s="150">
        <v>0</v>
      </c>
      <c r="G566" s="150">
        <v>14.55</v>
      </c>
      <c r="H566" s="150">
        <v>0</v>
      </c>
      <c r="I566" s="150">
        <v>0.45</v>
      </c>
      <c r="J566" s="240"/>
      <c r="L566" s="250">
        <f t="shared" si="212"/>
        <v>15</v>
      </c>
      <c r="M566" s="242">
        <f t="shared" si="250"/>
        <v>15</v>
      </c>
      <c r="N566" s="226"/>
      <c r="O566" s="226"/>
      <c r="P566" s="226"/>
      <c r="Q566" s="226"/>
      <c r="R566" s="226"/>
      <c r="S566" s="226"/>
      <c r="T566" s="226"/>
      <c r="U566" s="226"/>
      <c r="V566" s="226"/>
      <c r="W566" s="226"/>
      <c r="X566" s="226"/>
      <c r="Y566" s="226"/>
      <c r="Z566" s="226"/>
      <c r="AA566" s="226"/>
      <c r="AB566" s="226"/>
      <c r="AC566" s="226"/>
      <c r="AD566" s="226"/>
      <c r="AE566" s="226"/>
      <c r="AF566" s="226"/>
      <c r="AG566" s="226"/>
      <c r="AH566" s="226"/>
      <c r="AI566" s="226"/>
      <c r="AJ566" s="226"/>
      <c r="AK566" s="226"/>
      <c r="AL566" s="226"/>
      <c r="AM566" s="226"/>
      <c r="AN566" s="226"/>
      <c r="AO566" s="226"/>
      <c r="AP566" s="226"/>
      <c r="AQ566" s="226"/>
      <c r="AR566" s="226"/>
      <c r="AS566" s="226"/>
      <c r="AT566" s="226"/>
      <c r="AU566" s="226"/>
      <c r="AV566" s="226"/>
      <c r="AW566" s="226"/>
      <c r="AX566" s="226"/>
      <c r="AY566" s="226"/>
      <c r="AZ566" s="226"/>
      <c r="BA566" s="226"/>
      <c r="BB566" s="226"/>
      <c r="BC566" s="226"/>
      <c r="BD566" s="226"/>
      <c r="BE566" s="226"/>
      <c r="BF566" s="226"/>
      <c r="BG566" s="226"/>
      <c r="BH566" s="226"/>
      <c r="BI566" s="226"/>
      <c r="BJ566" s="226"/>
      <c r="BK566" s="226"/>
      <c r="BL566" s="226"/>
      <c r="BM566" s="226"/>
      <c r="BN566" s="226"/>
      <c r="BO566" s="226"/>
      <c r="BP566" s="226"/>
      <c r="BQ566" s="226"/>
      <c r="BR566" s="226"/>
      <c r="BS566" s="226"/>
      <c r="BT566" s="226"/>
      <c r="BU566" s="226"/>
      <c r="BV566" s="226"/>
      <c r="BW566" s="226"/>
      <c r="BX566" s="226"/>
      <c r="BY566" s="226"/>
      <c r="BZ566" s="226"/>
      <c r="CA566" s="226"/>
      <c r="CB566" s="226"/>
      <c r="CC566" s="235"/>
    </row>
    <row r="567" spans="1:81" s="233" customFormat="1">
      <c r="A567" s="537"/>
      <c r="B567" s="563"/>
      <c r="C567" s="236">
        <v>2017</v>
      </c>
      <c r="D567" s="247">
        <f>E567+F567+G567+H567+I567</f>
        <v>0</v>
      </c>
      <c r="E567" s="150">
        <v>0</v>
      </c>
      <c r="F567" s="150">
        <v>0</v>
      </c>
      <c r="G567" s="150">
        <v>0</v>
      </c>
      <c r="H567" s="150">
        <v>0</v>
      </c>
      <c r="I567" s="150">
        <v>0</v>
      </c>
      <c r="J567" s="240"/>
      <c r="L567" s="250">
        <f t="shared" si="212"/>
        <v>0</v>
      </c>
      <c r="M567" s="242">
        <f t="shared" si="250"/>
        <v>0</v>
      </c>
      <c r="N567" s="226"/>
      <c r="O567" s="226"/>
      <c r="P567" s="226"/>
      <c r="Q567" s="226"/>
      <c r="R567" s="226"/>
      <c r="S567" s="226"/>
      <c r="T567" s="226"/>
      <c r="U567" s="226"/>
      <c r="V567" s="226"/>
      <c r="W567" s="226"/>
      <c r="X567" s="226"/>
      <c r="Y567" s="226"/>
      <c r="Z567" s="226"/>
      <c r="AA567" s="226"/>
      <c r="AB567" s="226"/>
      <c r="AC567" s="226"/>
      <c r="AD567" s="226"/>
      <c r="AE567" s="226"/>
      <c r="AF567" s="226"/>
      <c r="AG567" s="226"/>
      <c r="AH567" s="226"/>
      <c r="AI567" s="226"/>
      <c r="AJ567" s="226"/>
      <c r="AK567" s="226"/>
      <c r="AL567" s="226"/>
      <c r="AM567" s="226"/>
      <c r="AN567" s="226"/>
      <c r="AO567" s="226"/>
      <c r="AP567" s="226"/>
      <c r="AQ567" s="226"/>
      <c r="AR567" s="226"/>
      <c r="AS567" s="226"/>
      <c r="AT567" s="226"/>
      <c r="AU567" s="226"/>
      <c r="AV567" s="226"/>
      <c r="AW567" s="226"/>
      <c r="AX567" s="226"/>
      <c r="AY567" s="226"/>
      <c r="AZ567" s="226"/>
      <c r="BA567" s="226"/>
      <c r="BB567" s="226"/>
      <c r="BC567" s="226"/>
      <c r="BD567" s="226"/>
      <c r="BE567" s="226"/>
      <c r="BF567" s="226"/>
      <c r="BG567" s="226"/>
      <c r="BH567" s="226"/>
      <c r="BI567" s="226"/>
      <c r="BJ567" s="226"/>
      <c r="BK567" s="226"/>
      <c r="BL567" s="226"/>
      <c r="BM567" s="226"/>
      <c r="BN567" s="226"/>
      <c r="BO567" s="226"/>
      <c r="BP567" s="226"/>
      <c r="BQ567" s="226"/>
      <c r="BR567" s="226"/>
      <c r="BS567" s="226"/>
      <c r="BT567" s="226"/>
      <c r="BU567" s="226"/>
      <c r="BV567" s="226"/>
      <c r="BW567" s="226"/>
      <c r="BX567" s="226"/>
      <c r="BY567" s="226"/>
      <c r="BZ567" s="226"/>
      <c r="CA567" s="226"/>
      <c r="CB567" s="226"/>
      <c r="CC567" s="235"/>
    </row>
    <row r="568" spans="1:81" s="233" customFormat="1">
      <c r="A568" s="539"/>
      <c r="B568" s="531"/>
      <c r="C568" s="291">
        <v>2018</v>
      </c>
      <c r="D568" s="247">
        <f>E568+F568+G568+H568+I568</f>
        <v>0</v>
      </c>
      <c r="E568" s="150">
        <v>0</v>
      </c>
      <c r="F568" s="150">
        <v>0</v>
      </c>
      <c r="G568" s="150">
        <v>0</v>
      </c>
      <c r="H568" s="150">
        <v>0</v>
      </c>
      <c r="I568" s="150">
        <v>0</v>
      </c>
      <c r="J568" s="240"/>
      <c r="L568" s="250">
        <f t="shared" si="212"/>
        <v>0</v>
      </c>
      <c r="M568" s="242">
        <f t="shared" si="250"/>
        <v>0</v>
      </c>
      <c r="N568" s="226"/>
      <c r="O568" s="226"/>
      <c r="P568" s="226"/>
      <c r="Q568" s="226"/>
      <c r="R568" s="226"/>
      <c r="S568" s="226"/>
      <c r="T568" s="226"/>
      <c r="U568" s="226"/>
      <c r="V568" s="226"/>
      <c r="W568" s="226"/>
      <c r="X568" s="226"/>
      <c r="Y568" s="226"/>
      <c r="Z568" s="226"/>
      <c r="AA568" s="226"/>
      <c r="AB568" s="226"/>
      <c r="AC568" s="226"/>
      <c r="AD568" s="226"/>
      <c r="AE568" s="226"/>
      <c r="AF568" s="226"/>
      <c r="AG568" s="226"/>
      <c r="AH568" s="226"/>
      <c r="AI568" s="226"/>
      <c r="AJ568" s="226"/>
      <c r="AK568" s="226"/>
      <c r="AL568" s="226"/>
      <c r="AM568" s="226"/>
      <c r="AN568" s="226"/>
      <c r="AO568" s="226"/>
      <c r="AP568" s="226"/>
      <c r="AQ568" s="226"/>
      <c r="AR568" s="226"/>
      <c r="AS568" s="226"/>
      <c r="AT568" s="226"/>
      <c r="AU568" s="226"/>
      <c r="AV568" s="226"/>
      <c r="AW568" s="226"/>
      <c r="AX568" s="226"/>
      <c r="AY568" s="226"/>
      <c r="AZ568" s="226"/>
      <c r="BA568" s="226"/>
      <c r="BB568" s="226"/>
      <c r="BC568" s="226"/>
      <c r="BD568" s="226"/>
      <c r="BE568" s="226"/>
      <c r="BF568" s="226"/>
      <c r="BG568" s="226"/>
      <c r="BH568" s="226"/>
      <c r="BI568" s="226"/>
      <c r="BJ568" s="226"/>
      <c r="BK568" s="226"/>
      <c r="BL568" s="226"/>
      <c r="BM568" s="226"/>
      <c r="BN568" s="226"/>
      <c r="BO568" s="226"/>
      <c r="BP568" s="226"/>
      <c r="BQ568" s="226"/>
      <c r="BR568" s="226"/>
      <c r="BS568" s="226"/>
      <c r="BT568" s="226"/>
      <c r="BU568" s="226"/>
      <c r="BV568" s="226"/>
      <c r="BW568" s="226"/>
      <c r="BX568" s="226"/>
      <c r="BY568" s="226"/>
      <c r="BZ568" s="226"/>
      <c r="CA568" s="226"/>
      <c r="CB568" s="226"/>
      <c r="CC568" s="235"/>
    </row>
    <row r="569" spans="1:81" s="233" customFormat="1">
      <c r="A569" s="536" t="s">
        <v>707</v>
      </c>
      <c r="B569" s="562" t="s">
        <v>709</v>
      </c>
      <c r="C569" s="238" t="s">
        <v>19</v>
      </c>
      <c r="D569" s="269">
        <f t="shared" ref="D569:I569" si="267">D570+D571</f>
        <v>0.78</v>
      </c>
      <c r="E569" s="214">
        <f t="shared" si="267"/>
        <v>0</v>
      </c>
      <c r="F569" s="151">
        <f t="shared" si="267"/>
        <v>0</v>
      </c>
      <c r="G569" s="151">
        <f t="shared" si="267"/>
        <v>0</v>
      </c>
      <c r="H569" s="151">
        <f t="shared" si="267"/>
        <v>0.78</v>
      </c>
      <c r="I569" s="249">
        <f t="shared" si="267"/>
        <v>0</v>
      </c>
      <c r="J569" s="240"/>
      <c r="L569" s="250">
        <f t="shared" si="212"/>
        <v>0.78</v>
      </c>
      <c r="M569" s="242">
        <f t="shared" si="250"/>
        <v>0.78</v>
      </c>
      <c r="N569" s="226"/>
      <c r="O569" s="226"/>
      <c r="P569" s="226"/>
      <c r="Q569" s="226"/>
      <c r="R569" s="226"/>
      <c r="S569" s="226"/>
      <c r="T569" s="226"/>
      <c r="U569" s="226"/>
      <c r="V569" s="226"/>
      <c r="W569" s="226"/>
      <c r="X569" s="226"/>
      <c r="Y569" s="226"/>
      <c r="Z569" s="226"/>
      <c r="AA569" s="226"/>
      <c r="AB569" s="226"/>
      <c r="AC569" s="226"/>
      <c r="AD569" s="226"/>
      <c r="AE569" s="226"/>
      <c r="AF569" s="226"/>
      <c r="AG569" s="226"/>
      <c r="AH569" s="226"/>
      <c r="AI569" s="226"/>
      <c r="AJ569" s="226"/>
      <c r="AK569" s="226"/>
      <c r="AL569" s="226"/>
      <c r="AM569" s="226"/>
      <c r="AN569" s="226"/>
      <c r="AO569" s="226"/>
      <c r="AP569" s="226"/>
      <c r="AQ569" s="226"/>
      <c r="AR569" s="226"/>
      <c r="AS569" s="226"/>
      <c r="AT569" s="226"/>
      <c r="AU569" s="226"/>
      <c r="AV569" s="226"/>
      <c r="AW569" s="226"/>
      <c r="AX569" s="226"/>
      <c r="AY569" s="226"/>
      <c r="AZ569" s="226"/>
      <c r="BA569" s="226"/>
      <c r="BB569" s="226"/>
      <c r="BC569" s="226"/>
      <c r="BD569" s="226"/>
      <c r="BE569" s="226"/>
      <c r="BF569" s="226"/>
      <c r="BG569" s="226"/>
      <c r="BH569" s="226"/>
      <c r="BI569" s="226"/>
      <c r="BJ569" s="226"/>
      <c r="BK569" s="226"/>
      <c r="BL569" s="226"/>
      <c r="BM569" s="226"/>
      <c r="BN569" s="226"/>
      <c r="BO569" s="226"/>
      <c r="BP569" s="226"/>
      <c r="BQ569" s="226"/>
      <c r="BR569" s="226"/>
      <c r="BS569" s="226"/>
      <c r="BT569" s="226"/>
      <c r="BU569" s="226"/>
      <c r="BV569" s="226"/>
      <c r="BW569" s="226"/>
      <c r="BX569" s="226"/>
      <c r="BY569" s="226"/>
      <c r="BZ569" s="226"/>
      <c r="CA569" s="226"/>
      <c r="CB569" s="226"/>
      <c r="CC569" s="235"/>
    </row>
    <row r="570" spans="1:81" s="233" customFormat="1">
      <c r="A570" s="537"/>
      <c r="B570" s="563"/>
      <c r="C570" s="236">
        <v>2016</v>
      </c>
      <c r="D570" s="247">
        <f>E570+F570+G570+H570+I570</f>
        <v>0</v>
      </c>
      <c r="E570" s="215">
        <v>0</v>
      </c>
      <c r="F570" s="150">
        <v>0</v>
      </c>
      <c r="G570" s="150">
        <v>0</v>
      </c>
      <c r="H570" s="150">
        <v>0</v>
      </c>
      <c r="I570" s="247">
        <v>0</v>
      </c>
      <c r="J570" s="240"/>
      <c r="L570" s="250">
        <f t="shared" si="212"/>
        <v>0</v>
      </c>
      <c r="M570" s="242">
        <f t="shared" si="250"/>
        <v>0</v>
      </c>
      <c r="N570" s="226"/>
      <c r="O570" s="226"/>
      <c r="P570" s="226"/>
      <c r="Q570" s="226"/>
      <c r="R570" s="226"/>
      <c r="S570" s="226"/>
      <c r="T570" s="226"/>
      <c r="U570" s="226"/>
      <c r="V570" s="226"/>
      <c r="W570" s="226"/>
      <c r="X570" s="226"/>
      <c r="Y570" s="226"/>
      <c r="Z570" s="226"/>
      <c r="AA570" s="226"/>
      <c r="AB570" s="226"/>
      <c r="AC570" s="226"/>
      <c r="AD570" s="226"/>
      <c r="AE570" s="226"/>
      <c r="AF570" s="226"/>
      <c r="AG570" s="226"/>
      <c r="AH570" s="226"/>
      <c r="AI570" s="226"/>
      <c r="AJ570" s="226"/>
      <c r="AK570" s="226"/>
      <c r="AL570" s="226"/>
      <c r="AM570" s="226"/>
      <c r="AN570" s="226"/>
      <c r="AO570" s="226"/>
      <c r="AP570" s="226"/>
      <c r="AQ570" s="226"/>
      <c r="AR570" s="226"/>
      <c r="AS570" s="226"/>
      <c r="AT570" s="226"/>
      <c r="AU570" s="226"/>
      <c r="AV570" s="226"/>
      <c r="AW570" s="226"/>
      <c r="AX570" s="226"/>
      <c r="AY570" s="226"/>
      <c r="AZ570" s="226"/>
      <c r="BA570" s="226"/>
      <c r="BB570" s="226"/>
      <c r="BC570" s="226"/>
      <c r="BD570" s="226"/>
      <c r="BE570" s="226"/>
      <c r="BF570" s="226"/>
      <c r="BG570" s="226"/>
      <c r="BH570" s="226"/>
      <c r="BI570" s="226"/>
      <c r="BJ570" s="226"/>
      <c r="BK570" s="226"/>
      <c r="BL570" s="226"/>
      <c r="BM570" s="226"/>
      <c r="BN570" s="226"/>
      <c r="BO570" s="226"/>
      <c r="BP570" s="226"/>
      <c r="BQ570" s="226"/>
      <c r="BR570" s="226"/>
      <c r="BS570" s="226"/>
      <c r="BT570" s="226"/>
      <c r="BU570" s="226"/>
      <c r="BV570" s="226"/>
      <c r="BW570" s="226"/>
      <c r="BX570" s="226"/>
      <c r="BY570" s="226"/>
      <c r="BZ570" s="226"/>
      <c r="CA570" s="226"/>
      <c r="CB570" s="226"/>
      <c r="CC570" s="235"/>
    </row>
    <row r="571" spans="1:81" s="233" customFormat="1">
      <c r="A571" s="537"/>
      <c r="B571" s="563"/>
      <c r="C571" s="236">
        <v>2017</v>
      </c>
      <c r="D571" s="247">
        <f>E571+F571+G571+H571+I571</f>
        <v>0.78</v>
      </c>
      <c r="E571" s="150">
        <v>0</v>
      </c>
      <c r="F571" s="150">
        <v>0</v>
      </c>
      <c r="G571" s="150">
        <v>0</v>
      </c>
      <c r="H571" s="150">
        <v>0.78</v>
      </c>
      <c r="I571" s="247">
        <v>0</v>
      </c>
      <c r="J571" s="240"/>
      <c r="L571" s="250">
        <f t="shared" si="212"/>
        <v>0.78</v>
      </c>
      <c r="M571" s="242">
        <f t="shared" si="250"/>
        <v>0.78</v>
      </c>
      <c r="N571" s="226"/>
      <c r="O571" s="226"/>
      <c r="P571" s="226"/>
      <c r="Q571" s="226"/>
      <c r="R571" s="226"/>
      <c r="S571" s="226"/>
      <c r="T571" s="226"/>
      <c r="U571" s="226"/>
      <c r="V571" s="226"/>
      <c r="W571" s="226"/>
      <c r="X571" s="226"/>
      <c r="Y571" s="226"/>
      <c r="Z571" s="226"/>
      <c r="AA571" s="226"/>
      <c r="AB571" s="226"/>
      <c r="AC571" s="226"/>
      <c r="AD571" s="226"/>
      <c r="AE571" s="226"/>
      <c r="AF571" s="226"/>
      <c r="AG571" s="226"/>
      <c r="AH571" s="226"/>
      <c r="AI571" s="226"/>
      <c r="AJ571" s="226"/>
      <c r="AK571" s="226"/>
      <c r="AL571" s="226"/>
      <c r="AM571" s="226"/>
      <c r="AN571" s="226"/>
      <c r="AO571" s="226"/>
      <c r="AP571" s="226"/>
      <c r="AQ571" s="226"/>
      <c r="AR571" s="226"/>
      <c r="AS571" s="226"/>
      <c r="AT571" s="226"/>
      <c r="AU571" s="226"/>
      <c r="AV571" s="226"/>
      <c r="AW571" s="226"/>
      <c r="AX571" s="226"/>
      <c r="AY571" s="226"/>
      <c r="AZ571" s="226"/>
      <c r="BA571" s="226"/>
      <c r="BB571" s="226"/>
      <c r="BC571" s="226"/>
      <c r="BD571" s="226"/>
      <c r="BE571" s="226"/>
      <c r="BF571" s="226"/>
      <c r="BG571" s="226"/>
      <c r="BH571" s="226"/>
      <c r="BI571" s="226"/>
      <c r="BJ571" s="226"/>
      <c r="BK571" s="226"/>
      <c r="BL571" s="226"/>
      <c r="BM571" s="226"/>
      <c r="BN571" s="226"/>
      <c r="BO571" s="226"/>
      <c r="BP571" s="226"/>
      <c r="BQ571" s="226"/>
      <c r="BR571" s="226"/>
      <c r="BS571" s="226"/>
      <c r="BT571" s="226"/>
      <c r="BU571" s="226"/>
      <c r="BV571" s="226"/>
      <c r="BW571" s="226"/>
      <c r="BX571" s="226"/>
      <c r="BY571" s="226"/>
      <c r="BZ571" s="226"/>
      <c r="CA571" s="226"/>
      <c r="CB571" s="226"/>
      <c r="CC571" s="235"/>
    </row>
    <row r="572" spans="1:81" s="233" customFormat="1">
      <c r="A572" s="539"/>
      <c r="B572" s="531"/>
      <c r="C572" s="291">
        <v>2018</v>
      </c>
      <c r="D572" s="247">
        <f>E572+F572+G572+H572+I572</f>
        <v>0</v>
      </c>
      <c r="E572" s="150">
        <v>0</v>
      </c>
      <c r="F572" s="150">
        <v>0</v>
      </c>
      <c r="G572" s="150">
        <v>0</v>
      </c>
      <c r="H572" s="150">
        <v>0</v>
      </c>
      <c r="I572" s="247">
        <v>0</v>
      </c>
      <c r="J572" s="240"/>
      <c r="L572" s="250"/>
      <c r="M572" s="242"/>
      <c r="N572" s="226"/>
      <c r="O572" s="226"/>
      <c r="P572" s="226"/>
      <c r="Q572" s="226"/>
      <c r="R572" s="226"/>
      <c r="S572" s="226"/>
      <c r="T572" s="226"/>
      <c r="U572" s="226"/>
      <c r="V572" s="226"/>
      <c r="W572" s="226"/>
      <c r="X572" s="226"/>
      <c r="Y572" s="226"/>
      <c r="Z572" s="226"/>
      <c r="AA572" s="226"/>
      <c r="AB572" s="226"/>
      <c r="AC572" s="226"/>
      <c r="AD572" s="226"/>
      <c r="AE572" s="226"/>
      <c r="AF572" s="226"/>
      <c r="AG572" s="226"/>
      <c r="AH572" s="226"/>
      <c r="AI572" s="226"/>
      <c r="AJ572" s="226"/>
      <c r="AK572" s="226"/>
      <c r="AL572" s="226"/>
      <c r="AM572" s="226"/>
      <c r="AN572" s="226"/>
      <c r="AO572" s="226"/>
      <c r="AP572" s="226"/>
      <c r="AQ572" s="226"/>
      <c r="AR572" s="226"/>
      <c r="AS572" s="226"/>
      <c r="AT572" s="226"/>
      <c r="AU572" s="226"/>
      <c r="AV572" s="226"/>
      <c r="AW572" s="226"/>
      <c r="AX572" s="226"/>
      <c r="AY572" s="226"/>
      <c r="AZ572" s="226"/>
      <c r="BA572" s="226"/>
      <c r="BB572" s="226"/>
      <c r="BC572" s="226"/>
      <c r="BD572" s="226"/>
      <c r="BE572" s="226"/>
      <c r="BF572" s="226"/>
      <c r="BG572" s="226"/>
      <c r="BH572" s="226"/>
      <c r="BI572" s="226"/>
      <c r="BJ572" s="226"/>
      <c r="BK572" s="226"/>
      <c r="BL572" s="226"/>
      <c r="BM572" s="226"/>
      <c r="BN572" s="226"/>
      <c r="BO572" s="226"/>
      <c r="BP572" s="226"/>
      <c r="BQ572" s="226"/>
      <c r="BR572" s="226"/>
      <c r="BS572" s="226"/>
      <c r="BT572" s="226"/>
      <c r="BU572" s="226"/>
      <c r="BV572" s="226"/>
      <c r="BW572" s="226"/>
      <c r="BX572" s="226"/>
      <c r="BY572" s="226"/>
      <c r="BZ572" s="226"/>
      <c r="CA572" s="226"/>
      <c r="CB572" s="226"/>
      <c r="CC572" s="235"/>
    </row>
    <row r="573" spans="1:81" s="233" customFormat="1">
      <c r="A573" s="536" t="s">
        <v>708</v>
      </c>
      <c r="B573" s="562" t="s">
        <v>711</v>
      </c>
      <c r="C573" s="238" t="s">
        <v>19</v>
      </c>
      <c r="D573" s="269">
        <f t="shared" ref="D573:I573" si="268">D574+D575</f>
        <v>1.1020000000000001</v>
      </c>
      <c r="E573" s="214">
        <f t="shared" si="268"/>
        <v>0</v>
      </c>
      <c r="F573" s="151">
        <f t="shared" si="268"/>
        <v>0</v>
      </c>
      <c r="G573" s="151">
        <f t="shared" si="268"/>
        <v>0</v>
      </c>
      <c r="H573" s="151">
        <f t="shared" si="268"/>
        <v>1.1020000000000001</v>
      </c>
      <c r="I573" s="249">
        <f t="shared" si="268"/>
        <v>0</v>
      </c>
      <c r="J573" s="240"/>
      <c r="L573" s="250">
        <f t="shared" si="212"/>
        <v>1.1020000000000001</v>
      </c>
      <c r="M573" s="242">
        <f t="shared" si="250"/>
        <v>1.1020000000000001</v>
      </c>
      <c r="N573" s="226"/>
      <c r="O573" s="226"/>
      <c r="P573" s="226"/>
      <c r="Q573" s="226"/>
      <c r="R573" s="226"/>
      <c r="S573" s="226"/>
      <c r="T573" s="226"/>
      <c r="U573" s="226"/>
      <c r="V573" s="226"/>
      <c r="W573" s="226"/>
      <c r="X573" s="226"/>
      <c r="Y573" s="226"/>
      <c r="Z573" s="226"/>
      <c r="AA573" s="226"/>
      <c r="AB573" s="226"/>
      <c r="AC573" s="226"/>
      <c r="AD573" s="226"/>
      <c r="AE573" s="226"/>
      <c r="AF573" s="226"/>
      <c r="AG573" s="226"/>
      <c r="AH573" s="226"/>
      <c r="AI573" s="226"/>
      <c r="AJ573" s="226"/>
      <c r="AK573" s="226"/>
      <c r="AL573" s="226"/>
      <c r="AM573" s="226"/>
      <c r="AN573" s="226"/>
      <c r="AO573" s="226"/>
      <c r="AP573" s="226"/>
      <c r="AQ573" s="226"/>
      <c r="AR573" s="226"/>
      <c r="AS573" s="226"/>
      <c r="AT573" s="226"/>
      <c r="AU573" s="226"/>
      <c r="AV573" s="226"/>
      <c r="AW573" s="226"/>
      <c r="AX573" s="226"/>
      <c r="AY573" s="226"/>
      <c r="AZ573" s="226"/>
      <c r="BA573" s="226"/>
      <c r="BB573" s="226"/>
      <c r="BC573" s="226"/>
      <c r="BD573" s="226"/>
      <c r="BE573" s="226"/>
      <c r="BF573" s="226"/>
      <c r="BG573" s="226"/>
      <c r="BH573" s="226"/>
      <c r="BI573" s="226"/>
      <c r="BJ573" s="226"/>
      <c r="BK573" s="226"/>
      <c r="BL573" s="226"/>
      <c r="BM573" s="226"/>
      <c r="BN573" s="226"/>
      <c r="BO573" s="226"/>
      <c r="BP573" s="226"/>
      <c r="BQ573" s="226"/>
      <c r="BR573" s="226"/>
      <c r="BS573" s="226"/>
      <c r="BT573" s="226"/>
      <c r="BU573" s="226"/>
      <c r="BV573" s="226"/>
      <c r="BW573" s="226"/>
      <c r="BX573" s="226"/>
      <c r="BY573" s="226"/>
      <c r="BZ573" s="226"/>
      <c r="CA573" s="226"/>
      <c r="CB573" s="226"/>
      <c r="CC573" s="235"/>
    </row>
    <row r="574" spans="1:81" s="233" customFormat="1">
      <c r="A574" s="537"/>
      <c r="B574" s="563"/>
      <c r="C574" s="236">
        <v>2016</v>
      </c>
      <c r="D574" s="247">
        <f>E574+F574+G574+H574+I574</f>
        <v>0</v>
      </c>
      <c r="E574" s="215">
        <v>0</v>
      </c>
      <c r="F574" s="150">
        <v>0</v>
      </c>
      <c r="G574" s="150">
        <v>0</v>
      </c>
      <c r="H574" s="150">
        <v>0</v>
      </c>
      <c r="I574" s="247">
        <v>0</v>
      </c>
      <c r="J574" s="240"/>
      <c r="L574" s="250">
        <f t="shared" si="212"/>
        <v>0</v>
      </c>
      <c r="M574" s="242">
        <f t="shared" si="250"/>
        <v>0</v>
      </c>
      <c r="N574" s="226"/>
      <c r="O574" s="226"/>
      <c r="P574" s="226"/>
      <c r="Q574" s="226"/>
      <c r="R574" s="226"/>
      <c r="S574" s="226"/>
      <c r="T574" s="226"/>
      <c r="U574" s="226"/>
      <c r="V574" s="226"/>
      <c r="W574" s="226"/>
      <c r="X574" s="226"/>
      <c r="Y574" s="226"/>
      <c r="Z574" s="226"/>
      <c r="AA574" s="226"/>
      <c r="AB574" s="226"/>
      <c r="AC574" s="226"/>
      <c r="AD574" s="226"/>
      <c r="AE574" s="226"/>
      <c r="AF574" s="226"/>
      <c r="AG574" s="226"/>
      <c r="AH574" s="226"/>
      <c r="AI574" s="226"/>
      <c r="AJ574" s="226"/>
      <c r="AK574" s="226"/>
      <c r="AL574" s="226"/>
      <c r="AM574" s="226"/>
      <c r="AN574" s="226"/>
      <c r="AO574" s="226"/>
      <c r="AP574" s="226"/>
      <c r="AQ574" s="226"/>
      <c r="AR574" s="226"/>
      <c r="AS574" s="226"/>
      <c r="AT574" s="226"/>
      <c r="AU574" s="226"/>
      <c r="AV574" s="226"/>
      <c r="AW574" s="226"/>
      <c r="AX574" s="226"/>
      <c r="AY574" s="226"/>
      <c r="AZ574" s="226"/>
      <c r="BA574" s="226"/>
      <c r="BB574" s="226"/>
      <c r="BC574" s="226"/>
      <c r="BD574" s="226"/>
      <c r="BE574" s="226"/>
      <c r="BF574" s="226"/>
      <c r="BG574" s="226"/>
      <c r="BH574" s="226"/>
      <c r="BI574" s="226"/>
      <c r="BJ574" s="226"/>
      <c r="BK574" s="226"/>
      <c r="BL574" s="226"/>
      <c r="BM574" s="226"/>
      <c r="BN574" s="226"/>
      <c r="BO574" s="226"/>
      <c r="BP574" s="226"/>
      <c r="BQ574" s="226"/>
      <c r="BR574" s="226"/>
      <c r="BS574" s="226"/>
      <c r="BT574" s="226"/>
      <c r="BU574" s="226"/>
      <c r="BV574" s="226"/>
      <c r="BW574" s="226"/>
      <c r="BX574" s="226"/>
      <c r="BY574" s="226"/>
      <c r="BZ574" s="226"/>
      <c r="CA574" s="226"/>
      <c r="CB574" s="226"/>
      <c r="CC574" s="235"/>
    </row>
    <row r="575" spans="1:81" s="233" customFormat="1">
      <c r="A575" s="537"/>
      <c r="B575" s="563"/>
      <c r="C575" s="236">
        <v>2017</v>
      </c>
      <c r="D575" s="247">
        <f>E575+F575+G575+H575+I575</f>
        <v>1.1020000000000001</v>
      </c>
      <c r="E575" s="150">
        <v>0</v>
      </c>
      <c r="F575" s="150">
        <v>0</v>
      </c>
      <c r="G575" s="150">
        <v>0</v>
      </c>
      <c r="H575" s="150">
        <v>1.1020000000000001</v>
      </c>
      <c r="I575" s="247">
        <v>0</v>
      </c>
      <c r="J575" s="240"/>
      <c r="L575" s="250">
        <f t="shared" si="212"/>
        <v>1.1020000000000001</v>
      </c>
      <c r="M575" s="242">
        <f t="shared" si="250"/>
        <v>1.1020000000000001</v>
      </c>
      <c r="N575" s="226"/>
      <c r="O575" s="226"/>
      <c r="P575" s="226"/>
      <c r="Q575" s="226"/>
      <c r="R575" s="226"/>
      <c r="S575" s="226"/>
      <c r="T575" s="226"/>
      <c r="U575" s="226"/>
      <c r="V575" s="226"/>
      <c r="W575" s="226"/>
      <c r="X575" s="226"/>
      <c r="Y575" s="226"/>
      <c r="Z575" s="226"/>
      <c r="AA575" s="226"/>
      <c r="AB575" s="226"/>
      <c r="AC575" s="226"/>
      <c r="AD575" s="226"/>
      <c r="AE575" s="226"/>
      <c r="AF575" s="226"/>
      <c r="AG575" s="226"/>
      <c r="AH575" s="226"/>
      <c r="AI575" s="226"/>
      <c r="AJ575" s="226"/>
      <c r="AK575" s="226"/>
      <c r="AL575" s="226"/>
      <c r="AM575" s="226"/>
      <c r="AN575" s="226"/>
      <c r="AO575" s="226"/>
      <c r="AP575" s="226"/>
      <c r="AQ575" s="226"/>
      <c r="AR575" s="226"/>
      <c r="AS575" s="226"/>
      <c r="AT575" s="226"/>
      <c r="AU575" s="226"/>
      <c r="AV575" s="226"/>
      <c r="AW575" s="226"/>
      <c r="AX575" s="226"/>
      <c r="AY575" s="226"/>
      <c r="AZ575" s="226"/>
      <c r="BA575" s="226"/>
      <c r="BB575" s="226"/>
      <c r="BC575" s="226"/>
      <c r="BD575" s="226"/>
      <c r="BE575" s="226"/>
      <c r="BF575" s="226"/>
      <c r="BG575" s="226"/>
      <c r="BH575" s="226"/>
      <c r="BI575" s="226"/>
      <c r="BJ575" s="226"/>
      <c r="BK575" s="226"/>
      <c r="BL575" s="226"/>
      <c r="BM575" s="226"/>
      <c r="BN575" s="226"/>
      <c r="BO575" s="226"/>
      <c r="BP575" s="226"/>
      <c r="BQ575" s="226"/>
      <c r="BR575" s="226"/>
      <c r="BS575" s="226"/>
      <c r="BT575" s="226"/>
      <c r="BU575" s="226"/>
      <c r="BV575" s="226"/>
      <c r="BW575" s="226"/>
      <c r="BX575" s="226"/>
      <c r="BY575" s="226"/>
      <c r="BZ575" s="226"/>
      <c r="CA575" s="226"/>
      <c r="CB575" s="226"/>
      <c r="CC575" s="235"/>
    </row>
    <row r="576" spans="1:81" s="233" customFormat="1">
      <c r="A576" s="539"/>
      <c r="B576" s="531"/>
      <c r="C576" s="291">
        <v>2018</v>
      </c>
      <c r="D576" s="247">
        <f>E576+F576+G576+H576+I576</f>
        <v>0</v>
      </c>
      <c r="E576" s="150">
        <v>0</v>
      </c>
      <c r="F576" s="150">
        <v>0</v>
      </c>
      <c r="G576" s="150">
        <v>0</v>
      </c>
      <c r="H576" s="150">
        <v>0</v>
      </c>
      <c r="I576" s="247">
        <v>0</v>
      </c>
      <c r="J576" s="240"/>
      <c r="L576" s="250">
        <f t="shared" si="212"/>
        <v>0</v>
      </c>
      <c r="M576" s="242">
        <f t="shared" si="250"/>
        <v>0</v>
      </c>
      <c r="N576" s="226"/>
      <c r="O576" s="226"/>
      <c r="P576" s="226"/>
      <c r="Q576" s="226"/>
      <c r="R576" s="226"/>
      <c r="S576" s="226"/>
      <c r="T576" s="226"/>
      <c r="U576" s="226"/>
      <c r="V576" s="226"/>
      <c r="W576" s="226"/>
      <c r="X576" s="226"/>
      <c r="Y576" s="226"/>
      <c r="Z576" s="226"/>
      <c r="AA576" s="226"/>
      <c r="AB576" s="226"/>
      <c r="AC576" s="226"/>
      <c r="AD576" s="226"/>
      <c r="AE576" s="226"/>
      <c r="AF576" s="226"/>
      <c r="AG576" s="226"/>
      <c r="AH576" s="226"/>
      <c r="AI576" s="226"/>
      <c r="AJ576" s="226"/>
      <c r="AK576" s="226"/>
      <c r="AL576" s="226"/>
      <c r="AM576" s="226"/>
      <c r="AN576" s="226"/>
      <c r="AO576" s="226"/>
      <c r="AP576" s="226"/>
      <c r="AQ576" s="226"/>
      <c r="AR576" s="226"/>
      <c r="AS576" s="226"/>
      <c r="AT576" s="226"/>
      <c r="AU576" s="226"/>
      <c r="AV576" s="226"/>
      <c r="AW576" s="226"/>
      <c r="AX576" s="226"/>
      <c r="AY576" s="226"/>
      <c r="AZ576" s="226"/>
      <c r="BA576" s="226"/>
      <c r="BB576" s="226"/>
      <c r="BC576" s="226"/>
      <c r="BD576" s="226"/>
      <c r="BE576" s="226"/>
      <c r="BF576" s="226"/>
      <c r="BG576" s="226"/>
      <c r="BH576" s="226"/>
      <c r="BI576" s="226"/>
      <c r="BJ576" s="226"/>
      <c r="BK576" s="226"/>
      <c r="BL576" s="226"/>
      <c r="BM576" s="226"/>
      <c r="BN576" s="226"/>
      <c r="BO576" s="226"/>
      <c r="BP576" s="226"/>
      <c r="BQ576" s="226"/>
      <c r="BR576" s="226"/>
      <c r="BS576" s="226"/>
      <c r="BT576" s="226"/>
      <c r="BU576" s="226"/>
      <c r="BV576" s="226"/>
      <c r="BW576" s="226"/>
      <c r="BX576" s="226"/>
      <c r="BY576" s="226"/>
      <c r="BZ576" s="226"/>
      <c r="CA576" s="226"/>
      <c r="CB576" s="226"/>
      <c r="CC576" s="235"/>
    </row>
    <row r="577" spans="1:81" s="233" customFormat="1">
      <c r="A577" s="536" t="s">
        <v>710</v>
      </c>
      <c r="B577" s="562" t="s">
        <v>713</v>
      </c>
      <c r="C577" s="238" t="s">
        <v>19</v>
      </c>
      <c r="D577" s="269">
        <f t="shared" ref="D577:I577" si="269">D578+D579</f>
        <v>11.044</v>
      </c>
      <c r="E577" s="214">
        <f t="shared" si="269"/>
        <v>0</v>
      </c>
      <c r="F577" s="151">
        <f t="shared" si="269"/>
        <v>0</v>
      </c>
      <c r="G577" s="151">
        <f t="shared" si="269"/>
        <v>0</v>
      </c>
      <c r="H577" s="151">
        <f t="shared" si="269"/>
        <v>11.044</v>
      </c>
      <c r="I577" s="249">
        <f t="shared" si="269"/>
        <v>0</v>
      </c>
      <c r="J577" s="240"/>
      <c r="L577" s="250">
        <f t="shared" si="212"/>
        <v>11.044</v>
      </c>
      <c r="M577" s="242">
        <f t="shared" si="250"/>
        <v>11.044</v>
      </c>
      <c r="N577" s="226"/>
      <c r="O577" s="226"/>
      <c r="P577" s="226"/>
      <c r="Q577" s="226"/>
      <c r="R577" s="226"/>
      <c r="S577" s="226"/>
      <c r="T577" s="226"/>
      <c r="U577" s="226"/>
      <c r="V577" s="226"/>
      <c r="W577" s="226"/>
      <c r="X577" s="226"/>
      <c r="Y577" s="226"/>
      <c r="Z577" s="226"/>
      <c r="AA577" s="226"/>
      <c r="AB577" s="226"/>
      <c r="AC577" s="226"/>
      <c r="AD577" s="226"/>
      <c r="AE577" s="226"/>
      <c r="AF577" s="226"/>
      <c r="AG577" s="226"/>
      <c r="AH577" s="226"/>
      <c r="AI577" s="226"/>
      <c r="AJ577" s="226"/>
      <c r="AK577" s="226"/>
      <c r="AL577" s="226"/>
      <c r="AM577" s="226"/>
      <c r="AN577" s="226"/>
      <c r="AO577" s="226"/>
      <c r="AP577" s="226"/>
      <c r="AQ577" s="226"/>
      <c r="AR577" s="226"/>
      <c r="AS577" s="226"/>
      <c r="AT577" s="226"/>
      <c r="AU577" s="226"/>
      <c r="AV577" s="226"/>
      <c r="AW577" s="226"/>
      <c r="AX577" s="226"/>
      <c r="AY577" s="226"/>
      <c r="AZ577" s="226"/>
      <c r="BA577" s="226"/>
      <c r="BB577" s="226"/>
      <c r="BC577" s="226"/>
      <c r="BD577" s="226"/>
      <c r="BE577" s="226"/>
      <c r="BF577" s="226"/>
      <c r="BG577" s="226"/>
      <c r="BH577" s="226"/>
      <c r="BI577" s="226"/>
      <c r="BJ577" s="226"/>
      <c r="BK577" s="226"/>
      <c r="BL577" s="226"/>
      <c r="BM577" s="226"/>
      <c r="BN577" s="226"/>
      <c r="BO577" s="226"/>
      <c r="BP577" s="226"/>
      <c r="BQ577" s="226"/>
      <c r="BR577" s="226"/>
      <c r="BS577" s="226"/>
      <c r="BT577" s="226"/>
      <c r="BU577" s="226"/>
      <c r="BV577" s="226"/>
      <c r="BW577" s="226"/>
      <c r="BX577" s="226"/>
      <c r="BY577" s="226"/>
      <c r="BZ577" s="226"/>
      <c r="CA577" s="226"/>
      <c r="CB577" s="226"/>
      <c r="CC577" s="235"/>
    </row>
    <row r="578" spans="1:81" s="233" customFormat="1">
      <c r="A578" s="537"/>
      <c r="B578" s="563"/>
      <c r="C578" s="236">
        <v>2016</v>
      </c>
      <c r="D578" s="247">
        <f>E578+F578+G578+H578+I578</f>
        <v>0</v>
      </c>
      <c r="E578" s="215">
        <v>0</v>
      </c>
      <c r="F578" s="150">
        <v>0</v>
      </c>
      <c r="G578" s="150">
        <v>0</v>
      </c>
      <c r="H578" s="150">
        <v>0</v>
      </c>
      <c r="I578" s="247">
        <v>0</v>
      </c>
      <c r="J578" s="240"/>
      <c r="L578" s="250">
        <f t="shared" ref="L578:L690" si="270">E578+F578+G578+H578+I578</f>
        <v>0</v>
      </c>
      <c r="M578" s="242">
        <f t="shared" si="250"/>
        <v>0</v>
      </c>
      <c r="N578" s="226"/>
      <c r="O578" s="226"/>
      <c r="P578" s="226"/>
      <c r="Q578" s="226"/>
      <c r="R578" s="226"/>
      <c r="S578" s="226"/>
      <c r="T578" s="226"/>
      <c r="U578" s="226"/>
      <c r="V578" s="226"/>
      <c r="W578" s="226"/>
      <c r="X578" s="226"/>
      <c r="Y578" s="226"/>
      <c r="Z578" s="226"/>
      <c r="AA578" s="226"/>
      <c r="AB578" s="226"/>
      <c r="AC578" s="226"/>
      <c r="AD578" s="226"/>
      <c r="AE578" s="226"/>
      <c r="AF578" s="226"/>
      <c r="AG578" s="226"/>
      <c r="AH578" s="226"/>
      <c r="AI578" s="226"/>
      <c r="AJ578" s="226"/>
      <c r="AK578" s="226"/>
      <c r="AL578" s="226"/>
      <c r="AM578" s="226"/>
      <c r="AN578" s="226"/>
      <c r="AO578" s="226"/>
      <c r="AP578" s="226"/>
      <c r="AQ578" s="226"/>
      <c r="AR578" s="226"/>
      <c r="AS578" s="226"/>
      <c r="AT578" s="226"/>
      <c r="AU578" s="226"/>
      <c r="AV578" s="226"/>
      <c r="AW578" s="226"/>
      <c r="AX578" s="226"/>
      <c r="AY578" s="226"/>
      <c r="AZ578" s="226"/>
      <c r="BA578" s="226"/>
      <c r="BB578" s="226"/>
      <c r="BC578" s="226"/>
      <c r="BD578" s="226"/>
      <c r="BE578" s="226"/>
      <c r="BF578" s="226"/>
      <c r="BG578" s="226"/>
      <c r="BH578" s="226"/>
      <c r="BI578" s="226"/>
      <c r="BJ578" s="226"/>
      <c r="BK578" s="226"/>
      <c r="BL578" s="226"/>
      <c r="BM578" s="226"/>
      <c r="BN578" s="226"/>
      <c r="BO578" s="226"/>
      <c r="BP578" s="226"/>
      <c r="BQ578" s="226"/>
      <c r="BR578" s="226"/>
      <c r="BS578" s="226"/>
      <c r="BT578" s="226"/>
      <c r="BU578" s="226"/>
      <c r="BV578" s="226"/>
      <c r="BW578" s="226"/>
      <c r="BX578" s="226"/>
      <c r="BY578" s="226"/>
      <c r="BZ578" s="226"/>
      <c r="CA578" s="226"/>
      <c r="CB578" s="226"/>
      <c r="CC578" s="235"/>
    </row>
    <row r="579" spans="1:81" s="233" customFormat="1">
      <c r="A579" s="537"/>
      <c r="B579" s="563"/>
      <c r="C579" s="236">
        <v>2017</v>
      </c>
      <c r="D579" s="247">
        <f>E579+F579+G579+H579+I579</f>
        <v>11.044</v>
      </c>
      <c r="E579" s="150">
        <v>0</v>
      </c>
      <c r="F579" s="150">
        <v>0</v>
      </c>
      <c r="G579" s="150">
        <v>0</v>
      </c>
      <c r="H579" s="150">
        <v>11.044</v>
      </c>
      <c r="I579" s="247">
        <v>0</v>
      </c>
      <c r="J579" s="240"/>
      <c r="L579" s="250">
        <f t="shared" si="270"/>
        <v>11.044</v>
      </c>
      <c r="M579" s="242">
        <f t="shared" si="250"/>
        <v>11.044</v>
      </c>
      <c r="N579" s="226"/>
      <c r="O579" s="226"/>
      <c r="P579" s="226"/>
      <c r="Q579" s="226"/>
      <c r="R579" s="226"/>
      <c r="S579" s="226"/>
      <c r="T579" s="226"/>
      <c r="U579" s="226"/>
      <c r="V579" s="226"/>
      <c r="W579" s="226"/>
      <c r="X579" s="226"/>
      <c r="Y579" s="226"/>
      <c r="Z579" s="226"/>
      <c r="AA579" s="226"/>
      <c r="AB579" s="226"/>
      <c r="AC579" s="226"/>
      <c r="AD579" s="226"/>
      <c r="AE579" s="226"/>
      <c r="AF579" s="226"/>
      <c r="AG579" s="226"/>
      <c r="AH579" s="226"/>
      <c r="AI579" s="226"/>
      <c r="AJ579" s="226"/>
      <c r="AK579" s="226"/>
      <c r="AL579" s="226"/>
      <c r="AM579" s="226"/>
      <c r="AN579" s="226"/>
      <c r="AO579" s="226"/>
      <c r="AP579" s="226"/>
      <c r="AQ579" s="226"/>
      <c r="AR579" s="226"/>
      <c r="AS579" s="226"/>
      <c r="AT579" s="226"/>
      <c r="AU579" s="226"/>
      <c r="AV579" s="226"/>
      <c r="AW579" s="226"/>
      <c r="AX579" s="226"/>
      <c r="AY579" s="226"/>
      <c r="AZ579" s="226"/>
      <c r="BA579" s="226"/>
      <c r="BB579" s="226"/>
      <c r="BC579" s="226"/>
      <c r="BD579" s="226"/>
      <c r="BE579" s="226"/>
      <c r="BF579" s="226"/>
      <c r="BG579" s="226"/>
      <c r="BH579" s="226"/>
      <c r="BI579" s="226"/>
      <c r="BJ579" s="226"/>
      <c r="BK579" s="226"/>
      <c r="BL579" s="226"/>
      <c r="BM579" s="226"/>
      <c r="BN579" s="226"/>
      <c r="BO579" s="226"/>
      <c r="BP579" s="226"/>
      <c r="BQ579" s="226"/>
      <c r="BR579" s="226"/>
      <c r="BS579" s="226"/>
      <c r="BT579" s="226"/>
      <c r="BU579" s="226"/>
      <c r="BV579" s="226"/>
      <c r="BW579" s="226"/>
      <c r="BX579" s="226"/>
      <c r="BY579" s="226"/>
      <c r="BZ579" s="226"/>
      <c r="CA579" s="226"/>
      <c r="CB579" s="226"/>
      <c r="CC579" s="235"/>
    </row>
    <row r="580" spans="1:81" s="233" customFormat="1">
      <c r="A580" s="539"/>
      <c r="B580" s="531"/>
      <c r="C580" s="291">
        <v>2018</v>
      </c>
      <c r="D580" s="247">
        <f>E580+F580+G580+H580+I580</f>
        <v>0</v>
      </c>
      <c r="E580" s="150">
        <v>0</v>
      </c>
      <c r="F580" s="150">
        <v>0</v>
      </c>
      <c r="G580" s="150">
        <v>0</v>
      </c>
      <c r="H580" s="150">
        <v>0</v>
      </c>
      <c r="I580" s="247">
        <v>0</v>
      </c>
      <c r="J580" s="240"/>
      <c r="L580" s="250">
        <f t="shared" si="270"/>
        <v>0</v>
      </c>
      <c r="M580" s="242">
        <f t="shared" si="250"/>
        <v>0</v>
      </c>
      <c r="N580" s="226"/>
      <c r="O580" s="226"/>
      <c r="P580" s="226"/>
      <c r="Q580" s="226"/>
      <c r="R580" s="226"/>
      <c r="S580" s="226"/>
      <c r="T580" s="226"/>
      <c r="U580" s="226"/>
      <c r="V580" s="226"/>
      <c r="W580" s="226"/>
      <c r="X580" s="226"/>
      <c r="Y580" s="226"/>
      <c r="Z580" s="226"/>
      <c r="AA580" s="226"/>
      <c r="AB580" s="226"/>
      <c r="AC580" s="226"/>
      <c r="AD580" s="226"/>
      <c r="AE580" s="226"/>
      <c r="AF580" s="226"/>
      <c r="AG580" s="226"/>
      <c r="AH580" s="226"/>
      <c r="AI580" s="226"/>
      <c r="AJ580" s="226"/>
      <c r="AK580" s="226"/>
      <c r="AL580" s="226"/>
      <c r="AM580" s="226"/>
      <c r="AN580" s="226"/>
      <c r="AO580" s="226"/>
      <c r="AP580" s="226"/>
      <c r="AQ580" s="226"/>
      <c r="AR580" s="226"/>
      <c r="AS580" s="226"/>
      <c r="AT580" s="226"/>
      <c r="AU580" s="226"/>
      <c r="AV580" s="226"/>
      <c r="AW580" s="226"/>
      <c r="AX580" s="226"/>
      <c r="AY580" s="226"/>
      <c r="AZ580" s="226"/>
      <c r="BA580" s="226"/>
      <c r="BB580" s="226"/>
      <c r="BC580" s="226"/>
      <c r="BD580" s="226"/>
      <c r="BE580" s="226"/>
      <c r="BF580" s="226"/>
      <c r="BG580" s="226"/>
      <c r="BH580" s="226"/>
      <c r="BI580" s="226"/>
      <c r="BJ580" s="226"/>
      <c r="BK580" s="226"/>
      <c r="BL580" s="226"/>
      <c r="BM580" s="226"/>
      <c r="BN580" s="226"/>
      <c r="BO580" s="226"/>
      <c r="BP580" s="226"/>
      <c r="BQ580" s="226"/>
      <c r="BR580" s="226"/>
      <c r="BS580" s="226"/>
      <c r="BT580" s="226"/>
      <c r="BU580" s="226"/>
      <c r="BV580" s="226"/>
      <c r="BW580" s="226"/>
      <c r="BX580" s="226"/>
      <c r="BY580" s="226"/>
      <c r="BZ580" s="226"/>
      <c r="CA580" s="226"/>
      <c r="CB580" s="226"/>
      <c r="CC580" s="235"/>
    </row>
    <row r="581" spans="1:81" s="233" customFormat="1">
      <c r="A581" s="536" t="s">
        <v>712</v>
      </c>
      <c r="B581" s="562" t="s">
        <v>715</v>
      </c>
      <c r="C581" s="238" t="s">
        <v>19</v>
      </c>
      <c r="D581" s="269">
        <f t="shared" ref="D581:I581" si="271">D582+D583</f>
        <v>0.99670000000000003</v>
      </c>
      <c r="E581" s="214">
        <f t="shared" si="271"/>
        <v>0</v>
      </c>
      <c r="F581" s="151">
        <f t="shared" si="271"/>
        <v>0</v>
      </c>
      <c r="G581" s="151">
        <f t="shared" si="271"/>
        <v>0</v>
      </c>
      <c r="H581" s="151">
        <f t="shared" si="271"/>
        <v>0.99670000000000003</v>
      </c>
      <c r="I581" s="249">
        <f t="shared" si="271"/>
        <v>0</v>
      </c>
      <c r="J581" s="240"/>
      <c r="L581" s="250">
        <f t="shared" si="270"/>
        <v>0.99670000000000003</v>
      </c>
      <c r="M581" s="242">
        <f t="shared" si="250"/>
        <v>0.99670000000000003</v>
      </c>
      <c r="N581" s="226"/>
      <c r="O581" s="226"/>
      <c r="P581" s="226"/>
      <c r="Q581" s="226"/>
      <c r="R581" s="226"/>
      <c r="S581" s="226"/>
      <c r="T581" s="226"/>
      <c r="U581" s="226"/>
      <c r="V581" s="226"/>
      <c r="W581" s="226"/>
      <c r="X581" s="226"/>
      <c r="Y581" s="226"/>
      <c r="Z581" s="226"/>
      <c r="AA581" s="226"/>
      <c r="AB581" s="226"/>
      <c r="AC581" s="226"/>
      <c r="AD581" s="226"/>
      <c r="AE581" s="226"/>
      <c r="AF581" s="226"/>
      <c r="AG581" s="226"/>
      <c r="AH581" s="226"/>
      <c r="AI581" s="226"/>
      <c r="AJ581" s="226"/>
      <c r="AK581" s="226"/>
      <c r="AL581" s="226"/>
      <c r="AM581" s="226"/>
      <c r="AN581" s="226"/>
      <c r="AO581" s="226"/>
      <c r="AP581" s="226"/>
      <c r="AQ581" s="226"/>
      <c r="AR581" s="226"/>
      <c r="AS581" s="226"/>
      <c r="AT581" s="226"/>
      <c r="AU581" s="226"/>
      <c r="AV581" s="226"/>
      <c r="AW581" s="226"/>
      <c r="AX581" s="226"/>
      <c r="AY581" s="226"/>
      <c r="AZ581" s="226"/>
      <c r="BA581" s="226"/>
      <c r="BB581" s="226"/>
      <c r="BC581" s="226"/>
      <c r="BD581" s="226"/>
      <c r="BE581" s="226"/>
      <c r="BF581" s="226"/>
      <c r="BG581" s="226"/>
      <c r="BH581" s="226"/>
      <c r="BI581" s="226"/>
      <c r="BJ581" s="226"/>
      <c r="BK581" s="226"/>
      <c r="BL581" s="226"/>
      <c r="BM581" s="226"/>
      <c r="BN581" s="226"/>
      <c r="BO581" s="226"/>
      <c r="BP581" s="226"/>
      <c r="BQ581" s="226"/>
      <c r="BR581" s="226"/>
      <c r="BS581" s="226"/>
      <c r="BT581" s="226"/>
      <c r="BU581" s="226"/>
      <c r="BV581" s="226"/>
      <c r="BW581" s="226"/>
      <c r="BX581" s="226"/>
      <c r="BY581" s="226"/>
      <c r="BZ581" s="226"/>
      <c r="CA581" s="226"/>
      <c r="CB581" s="226"/>
      <c r="CC581" s="235"/>
    </row>
    <row r="582" spans="1:81" s="233" customFormat="1">
      <c r="A582" s="537"/>
      <c r="B582" s="563"/>
      <c r="C582" s="236">
        <v>2016</v>
      </c>
      <c r="D582" s="247">
        <f>E582+F582+G582+H582+I582</f>
        <v>0</v>
      </c>
      <c r="E582" s="215">
        <v>0</v>
      </c>
      <c r="F582" s="150">
        <v>0</v>
      </c>
      <c r="G582" s="150">
        <v>0</v>
      </c>
      <c r="H582" s="150">
        <v>0</v>
      </c>
      <c r="I582" s="247">
        <v>0</v>
      </c>
      <c r="J582" s="240"/>
      <c r="L582" s="250">
        <f t="shared" si="270"/>
        <v>0</v>
      </c>
      <c r="M582" s="242">
        <f t="shared" si="250"/>
        <v>0</v>
      </c>
      <c r="N582" s="226"/>
      <c r="O582" s="226"/>
      <c r="P582" s="226"/>
      <c r="Q582" s="226"/>
      <c r="R582" s="226"/>
      <c r="S582" s="226"/>
      <c r="T582" s="226"/>
      <c r="U582" s="226"/>
      <c r="V582" s="226"/>
      <c r="W582" s="226"/>
      <c r="X582" s="226"/>
      <c r="Y582" s="226"/>
      <c r="Z582" s="226"/>
      <c r="AA582" s="226"/>
      <c r="AB582" s="226"/>
      <c r="AC582" s="226"/>
      <c r="AD582" s="226"/>
      <c r="AE582" s="226"/>
      <c r="AF582" s="226"/>
      <c r="AG582" s="226"/>
      <c r="AH582" s="226"/>
      <c r="AI582" s="226"/>
      <c r="AJ582" s="226"/>
      <c r="AK582" s="226"/>
      <c r="AL582" s="226"/>
      <c r="AM582" s="226"/>
      <c r="AN582" s="226"/>
      <c r="AO582" s="226"/>
      <c r="AP582" s="226"/>
      <c r="AQ582" s="226"/>
      <c r="AR582" s="226"/>
      <c r="AS582" s="226"/>
      <c r="AT582" s="226"/>
      <c r="AU582" s="226"/>
      <c r="AV582" s="226"/>
      <c r="AW582" s="226"/>
      <c r="AX582" s="226"/>
      <c r="AY582" s="226"/>
      <c r="AZ582" s="226"/>
      <c r="BA582" s="226"/>
      <c r="BB582" s="226"/>
      <c r="BC582" s="226"/>
      <c r="BD582" s="226"/>
      <c r="BE582" s="226"/>
      <c r="BF582" s="226"/>
      <c r="BG582" s="226"/>
      <c r="BH582" s="226"/>
      <c r="BI582" s="226"/>
      <c r="BJ582" s="226"/>
      <c r="BK582" s="226"/>
      <c r="BL582" s="226"/>
      <c r="BM582" s="226"/>
      <c r="BN582" s="226"/>
      <c r="BO582" s="226"/>
      <c r="BP582" s="226"/>
      <c r="BQ582" s="226"/>
      <c r="BR582" s="226"/>
      <c r="BS582" s="226"/>
      <c r="BT582" s="226"/>
      <c r="BU582" s="226"/>
      <c r="BV582" s="226"/>
      <c r="BW582" s="226"/>
      <c r="BX582" s="226"/>
      <c r="BY582" s="226"/>
      <c r="BZ582" s="226"/>
      <c r="CA582" s="226"/>
      <c r="CB582" s="226"/>
      <c r="CC582" s="235"/>
    </row>
    <row r="583" spans="1:81" s="233" customFormat="1">
      <c r="A583" s="537"/>
      <c r="B583" s="563"/>
      <c r="C583" s="236">
        <v>2017</v>
      </c>
      <c r="D583" s="247">
        <f>E583+F583+G583+H583+I583</f>
        <v>0.99670000000000003</v>
      </c>
      <c r="E583" s="150">
        <v>0</v>
      </c>
      <c r="F583" s="150">
        <v>0</v>
      </c>
      <c r="G583" s="150">
        <v>0</v>
      </c>
      <c r="H583" s="150">
        <v>0.99670000000000003</v>
      </c>
      <c r="I583" s="247">
        <v>0</v>
      </c>
      <c r="J583" s="240"/>
      <c r="L583" s="250">
        <f t="shared" si="270"/>
        <v>0.99670000000000003</v>
      </c>
      <c r="M583" s="242">
        <f t="shared" si="250"/>
        <v>0.99670000000000003</v>
      </c>
      <c r="N583" s="226"/>
      <c r="O583" s="226"/>
      <c r="P583" s="226"/>
      <c r="Q583" s="226"/>
      <c r="R583" s="226"/>
      <c r="S583" s="226"/>
      <c r="T583" s="226"/>
      <c r="U583" s="226"/>
      <c r="V583" s="226"/>
      <c r="W583" s="226"/>
      <c r="X583" s="226"/>
      <c r="Y583" s="226"/>
      <c r="Z583" s="226"/>
      <c r="AA583" s="226"/>
      <c r="AB583" s="226"/>
      <c r="AC583" s="226"/>
      <c r="AD583" s="226"/>
      <c r="AE583" s="226"/>
      <c r="AF583" s="226"/>
      <c r="AG583" s="226"/>
      <c r="AH583" s="226"/>
      <c r="AI583" s="226"/>
      <c r="AJ583" s="226"/>
      <c r="AK583" s="226"/>
      <c r="AL583" s="226"/>
      <c r="AM583" s="226"/>
      <c r="AN583" s="226"/>
      <c r="AO583" s="226"/>
      <c r="AP583" s="226"/>
      <c r="AQ583" s="226"/>
      <c r="AR583" s="226"/>
      <c r="AS583" s="226"/>
      <c r="AT583" s="226"/>
      <c r="AU583" s="226"/>
      <c r="AV583" s="226"/>
      <c r="AW583" s="226"/>
      <c r="AX583" s="226"/>
      <c r="AY583" s="226"/>
      <c r="AZ583" s="226"/>
      <c r="BA583" s="226"/>
      <c r="BB583" s="226"/>
      <c r="BC583" s="226"/>
      <c r="BD583" s="226"/>
      <c r="BE583" s="226"/>
      <c r="BF583" s="226"/>
      <c r="BG583" s="226"/>
      <c r="BH583" s="226"/>
      <c r="BI583" s="226"/>
      <c r="BJ583" s="226"/>
      <c r="BK583" s="226"/>
      <c r="BL583" s="226"/>
      <c r="BM583" s="226"/>
      <c r="BN583" s="226"/>
      <c r="BO583" s="226"/>
      <c r="BP583" s="226"/>
      <c r="BQ583" s="226"/>
      <c r="BR583" s="226"/>
      <c r="BS583" s="226"/>
      <c r="BT583" s="226"/>
      <c r="BU583" s="226"/>
      <c r="BV583" s="226"/>
      <c r="BW583" s="226"/>
      <c r="BX583" s="226"/>
      <c r="BY583" s="226"/>
      <c r="BZ583" s="226"/>
      <c r="CA583" s="226"/>
      <c r="CB583" s="226"/>
      <c r="CC583" s="235"/>
    </row>
    <row r="584" spans="1:81" s="233" customFormat="1">
      <c r="A584" s="539"/>
      <c r="B584" s="531"/>
      <c r="C584" s="291">
        <v>2018</v>
      </c>
      <c r="D584" s="247">
        <f>E584+F584+G584+H584+I584</f>
        <v>0</v>
      </c>
      <c r="E584" s="150">
        <v>0</v>
      </c>
      <c r="F584" s="150">
        <v>0</v>
      </c>
      <c r="G584" s="150">
        <v>0</v>
      </c>
      <c r="H584" s="150">
        <v>0</v>
      </c>
      <c r="I584" s="247">
        <v>0</v>
      </c>
      <c r="J584" s="240"/>
      <c r="L584" s="250">
        <f t="shared" si="270"/>
        <v>0</v>
      </c>
      <c r="M584" s="242">
        <f t="shared" si="250"/>
        <v>0</v>
      </c>
      <c r="N584" s="226"/>
      <c r="O584" s="226"/>
      <c r="P584" s="226"/>
      <c r="Q584" s="226"/>
      <c r="R584" s="226"/>
      <c r="S584" s="226"/>
      <c r="T584" s="226"/>
      <c r="U584" s="226"/>
      <c r="V584" s="226"/>
      <c r="W584" s="226"/>
      <c r="X584" s="226"/>
      <c r="Y584" s="226"/>
      <c r="Z584" s="226"/>
      <c r="AA584" s="226"/>
      <c r="AB584" s="226"/>
      <c r="AC584" s="226"/>
      <c r="AD584" s="226"/>
      <c r="AE584" s="226"/>
      <c r="AF584" s="226"/>
      <c r="AG584" s="226"/>
      <c r="AH584" s="226"/>
      <c r="AI584" s="226"/>
      <c r="AJ584" s="226"/>
      <c r="AK584" s="226"/>
      <c r="AL584" s="226"/>
      <c r="AM584" s="226"/>
      <c r="AN584" s="226"/>
      <c r="AO584" s="226"/>
      <c r="AP584" s="226"/>
      <c r="AQ584" s="226"/>
      <c r="AR584" s="226"/>
      <c r="AS584" s="226"/>
      <c r="AT584" s="226"/>
      <c r="AU584" s="226"/>
      <c r="AV584" s="226"/>
      <c r="AW584" s="226"/>
      <c r="AX584" s="226"/>
      <c r="AY584" s="226"/>
      <c r="AZ584" s="226"/>
      <c r="BA584" s="226"/>
      <c r="BB584" s="226"/>
      <c r="BC584" s="226"/>
      <c r="BD584" s="226"/>
      <c r="BE584" s="226"/>
      <c r="BF584" s="226"/>
      <c r="BG584" s="226"/>
      <c r="BH584" s="226"/>
      <c r="BI584" s="226"/>
      <c r="BJ584" s="226"/>
      <c r="BK584" s="226"/>
      <c r="BL584" s="226"/>
      <c r="BM584" s="226"/>
      <c r="BN584" s="226"/>
      <c r="BO584" s="226"/>
      <c r="BP584" s="226"/>
      <c r="BQ584" s="226"/>
      <c r="BR584" s="226"/>
      <c r="BS584" s="226"/>
      <c r="BT584" s="226"/>
      <c r="BU584" s="226"/>
      <c r="BV584" s="226"/>
      <c r="BW584" s="226"/>
      <c r="BX584" s="226"/>
      <c r="BY584" s="226"/>
      <c r="BZ584" s="226"/>
      <c r="CA584" s="226"/>
      <c r="CB584" s="226"/>
      <c r="CC584" s="235"/>
    </row>
    <row r="585" spans="1:81" s="233" customFormat="1">
      <c r="A585" s="536" t="s">
        <v>714</v>
      </c>
      <c r="B585" s="562" t="s">
        <v>717</v>
      </c>
      <c r="C585" s="238" t="s">
        <v>19</v>
      </c>
      <c r="D585" s="269">
        <f t="shared" ref="D585:I585" si="272">D586+D587</f>
        <v>0.2268</v>
      </c>
      <c r="E585" s="214">
        <f t="shared" si="272"/>
        <v>0</v>
      </c>
      <c r="F585" s="151">
        <f t="shared" si="272"/>
        <v>0</v>
      </c>
      <c r="G585" s="151">
        <f t="shared" si="272"/>
        <v>0</v>
      </c>
      <c r="H585" s="151">
        <f t="shared" si="272"/>
        <v>0.2268</v>
      </c>
      <c r="I585" s="249">
        <f t="shared" si="272"/>
        <v>0</v>
      </c>
      <c r="J585" s="240"/>
      <c r="L585" s="250">
        <f t="shared" si="270"/>
        <v>0.2268</v>
      </c>
      <c r="M585" s="242">
        <f t="shared" si="250"/>
        <v>0.2268</v>
      </c>
      <c r="N585" s="226"/>
      <c r="O585" s="226"/>
      <c r="P585" s="226"/>
      <c r="Q585" s="226"/>
      <c r="R585" s="226"/>
      <c r="S585" s="226"/>
      <c r="T585" s="226"/>
      <c r="U585" s="226"/>
      <c r="V585" s="226"/>
      <c r="W585" s="226"/>
      <c r="X585" s="226"/>
      <c r="Y585" s="226"/>
      <c r="Z585" s="226"/>
      <c r="AA585" s="226"/>
      <c r="AB585" s="226"/>
      <c r="AC585" s="226"/>
      <c r="AD585" s="226"/>
      <c r="AE585" s="226"/>
      <c r="AF585" s="226"/>
      <c r="AG585" s="226"/>
      <c r="AH585" s="226"/>
      <c r="AI585" s="226"/>
      <c r="AJ585" s="226"/>
      <c r="AK585" s="226"/>
      <c r="AL585" s="226"/>
      <c r="AM585" s="226"/>
      <c r="AN585" s="226"/>
      <c r="AO585" s="226"/>
      <c r="AP585" s="226"/>
      <c r="AQ585" s="226"/>
      <c r="AR585" s="226"/>
      <c r="AS585" s="226"/>
      <c r="AT585" s="226"/>
      <c r="AU585" s="226"/>
      <c r="AV585" s="226"/>
      <c r="AW585" s="226"/>
      <c r="AX585" s="226"/>
      <c r="AY585" s="226"/>
      <c r="AZ585" s="226"/>
      <c r="BA585" s="226"/>
      <c r="BB585" s="226"/>
      <c r="BC585" s="226"/>
      <c r="BD585" s="226"/>
      <c r="BE585" s="226"/>
      <c r="BF585" s="226"/>
      <c r="BG585" s="226"/>
      <c r="BH585" s="226"/>
      <c r="BI585" s="226"/>
      <c r="BJ585" s="226"/>
      <c r="BK585" s="226"/>
      <c r="BL585" s="226"/>
      <c r="BM585" s="226"/>
      <c r="BN585" s="226"/>
      <c r="BO585" s="226"/>
      <c r="BP585" s="226"/>
      <c r="BQ585" s="226"/>
      <c r="BR585" s="226"/>
      <c r="BS585" s="226"/>
      <c r="BT585" s="226"/>
      <c r="BU585" s="226"/>
      <c r="BV585" s="226"/>
      <c r="BW585" s="226"/>
      <c r="BX585" s="226"/>
      <c r="BY585" s="226"/>
      <c r="BZ585" s="226"/>
      <c r="CA585" s="226"/>
      <c r="CB585" s="226"/>
      <c r="CC585" s="235"/>
    </row>
    <row r="586" spans="1:81" s="233" customFormat="1">
      <c r="A586" s="537"/>
      <c r="B586" s="563"/>
      <c r="C586" s="236">
        <v>2016</v>
      </c>
      <c r="D586" s="247">
        <f>E586+F586+G586+H586+I586</f>
        <v>0</v>
      </c>
      <c r="E586" s="215">
        <v>0</v>
      </c>
      <c r="F586" s="150">
        <v>0</v>
      </c>
      <c r="G586" s="150">
        <v>0</v>
      </c>
      <c r="H586" s="150">
        <v>0</v>
      </c>
      <c r="I586" s="247">
        <v>0</v>
      </c>
      <c r="J586" s="240"/>
      <c r="L586" s="250">
        <f t="shared" si="270"/>
        <v>0</v>
      </c>
      <c r="M586" s="242">
        <f t="shared" si="250"/>
        <v>0</v>
      </c>
      <c r="N586" s="226"/>
      <c r="O586" s="226"/>
      <c r="P586" s="226"/>
      <c r="Q586" s="226"/>
      <c r="R586" s="226"/>
      <c r="S586" s="226"/>
      <c r="T586" s="226"/>
      <c r="U586" s="226"/>
      <c r="V586" s="226"/>
      <c r="W586" s="226"/>
      <c r="X586" s="226"/>
      <c r="Y586" s="226"/>
      <c r="Z586" s="226"/>
      <c r="AA586" s="226"/>
      <c r="AB586" s="226"/>
      <c r="AC586" s="226"/>
      <c r="AD586" s="226"/>
      <c r="AE586" s="226"/>
      <c r="AF586" s="226"/>
      <c r="AG586" s="226"/>
      <c r="AH586" s="226"/>
      <c r="AI586" s="226"/>
      <c r="AJ586" s="226"/>
      <c r="AK586" s="226"/>
      <c r="AL586" s="226"/>
      <c r="AM586" s="226"/>
      <c r="AN586" s="226"/>
      <c r="AO586" s="226"/>
      <c r="AP586" s="226"/>
      <c r="AQ586" s="226"/>
      <c r="AR586" s="226"/>
      <c r="AS586" s="226"/>
      <c r="AT586" s="226"/>
      <c r="AU586" s="226"/>
      <c r="AV586" s="226"/>
      <c r="AW586" s="226"/>
      <c r="AX586" s="226"/>
      <c r="AY586" s="226"/>
      <c r="AZ586" s="226"/>
      <c r="BA586" s="226"/>
      <c r="BB586" s="226"/>
      <c r="BC586" s="226"/>
      <c r="BD586" s="226"/>
      <c r="BE586" s="226"/>
      <c r="BF586" s="226"/>
      <c r="BG586" s="226"/>
      <c r="BH586" s="226"/>
      <c r="BI586" s="226"/>
      <c r="BJ586" s="226"/>
      <c r="BK586" s="226"/>
      <c r="BL586" s="226"/>
      <c r="BM586" s="226"/>
      <c r="BN586" s="226"/>
      <c r="BO586" s="226"/>
      <c r="BP586" s="226"/>
      <c r="BQ586" s="226"/>
      <c r="BR586" s="226"/>
      <c r="BS586" s="226"/>
      <c r="BT586" s="226"/>
      <c r="BU586" s="226"/>
      <c r="BV586" s="226"/>
      <c r="BW586" s="226"/>
      <c r="BX586" s="226"/>
      <c r="BY586" s="226"/>
      <c r="BZ586" s="226"/>
      <c r="CA586" s="226"/>
      <c r="CB586" s="226"/>
      <c r="CC586" s="235"/>
    </row>
    <row r="587" spans="1:81" s="233" customFormat="1">
      <c r="A587" s="537"/>
      <c r="B587" s="563"/>
      <c r="C587" s="236">
        <v>2017</v>
      </c>
      <c r="D587" s="247">
        <f>E587+F587+G587+H587+I587</f>
        <v>0.2268</v>
      </c>
      <c r="E587" s="150">
        <v>0</v>
      </c>
      <c r="F587" s="150">
        <v>0</v>
      </c>
      <c r="G587" s="150">
        <v>0</v>
      </c>
      <c r="H587" s="150">
        <v>0.2268</v>
      </c>
      <c r="I587" s="247">
        <v>0</v>
      </c>
      <c r="J587" s="240"/>
      <c r="L587" s="250">
        <f t="shared" si="270"/>
        <v>0.2268</v>
      </c>
      <c r="M587" s="242">
        <f t="shared" si="250"/>
        <v>0.2268</v>
      </c>
      <c r="N587" s="226"/>
      <c r="O587" s="226"/>
      <c r="P587" s="226"/>
      <c r="Q587" s="226"/>
      <c r="R587" s="226"/>
      <c r="S587" s="226"/>
      <c r="T587" s="226"/>
      <c r="U587" s="226"/>
      <c r="V587" s="226"/>
      <c r="W587" s="226"/>
      <c r="X587" s="226"/>
      <c r="Y587" s="226"/>
      <c r="Z587" s="226"/>
      <c r="AA587" s="226"/>
      <c r="AB587" s="226"/>
      <c r="AC587" s="226"/>
      <c r="AD587" s="226"/>
      <c r="AE587" s="226"/>
      <c r="AF587" s="226"/>
      <c r="AG587" s="226"/>
      <c r="AH587" s="226"/>
      <c r="AI587" s="226"/>
      <c r="AJ587" s="226"/>
      <c r="AK587" s="226"/>
      <c r="AL587" s="226"/>
      <c r="AM587" s="226"/>
      <c r="AN587" s="226"/>
      <c r="AO587" s="226"/>
      <c r="AP587" s="226"/>
      <c r="AQ587" s="226"/>
      <c r="AR587" s="226"/>
      <c r="AS587" s="226"/>
      <c r="AT587" s="226"/>
      <c r="AU587" s="226"/>
      <c r="AV587" s="226"/>
      <c r="AW587" s="226"/>
      <c r="AX587" s="226"/>
      <c r="AY587" s="226"/>
      <c r="AZ587" s="226"/>
      <c r="BA587" s="226"/>
      <c r="BB587" s="226"/>
      <c r="BC587" s="226"/>
      <c r="BD587" s="226"/>
      <c r="BE587" s="226"/>
      <c r="BF587" s="226"/>
      <c r="BG587" s="226"/>
      <c r="BH587" s="226"/>
      <c r="BI587" s="226"/>
      <c r="BJ587" s="226"/>
      <c r="BK587" s="226"/>
      <c r="BL587" s="226"/>
      <c r="BM587" s="226"/>
      <c r="BN587" s="226"/>
      <c r="BO587" s="226"/>
      <c r="BP587" s="226"/>
      <c r="BQ587" s="226"/>
      <c r="BR587" s="226"/>
      <c r="BS587" s="226"/>
      <c r="BT587" s="226"/>
      <c r="BU587" s="226"/>
      <c r="BV587" s="226"/>
      <c r="BW587" s="226"/>
      <c r="BX587" s="226"/>
      <c r="BY587" s="226"/>
      <c r="BZ587" s="226"/>
      <c r="CA587" s="226"/>
      <c r="CB587" s="226"/>
      <c r="CC587" s="235"/>
    </row>
    <row r="588" spans="1:81" s="233" customFormat="1">
      <c r="A588" s="539"/>
      <c r="B588" s="531"/>
      <c r="C588" s="291">
        <v>2018</v>
      </c>
      <c r="D588" s="247">
        <f>E588+F588+G588+H588+I588</f>
        <v>0</v>
      </c>
      <c r="E588" s="150">
        <v>0</v>
      </c>
      <c r="F588" s="150">
        <v>0</v>
      </c>
      <c r="G588" s="150">
        <v>0</v>
      </c>
      <c r="H588" s="150">
        <v>0</v>
      </c>
      <c r="I588" s="247">
        <v>0</v>
      </c>
      <c r="J588" s="240"/>
      <c r="L588" s="250">
        <f t="shared" si="270"/>
        <v>0</v>
      </c>
      <c r="M588" s="242">
        <f t="shared" si="250"/>
        <v>0</v>
      </c>
      <c r="N588" s="226"/>
      <c r="O588" s="226"/>
      <c r="P588" s="226"/>
      <c r="Q588" s="226"/>
      <c r="R588" s="226"/>
      <c r="S588" s="226"/>
      <c r="T588" s="226"/>
      <c r="U588" s="226"/>
      <c r="V588" s="226"/>
      <c r="W588" s="226"/>
      <c r="X588" s="226"/>
      <c r="Y588" s="226"/>
      <c r="Z588" s="226"/>
      <c r="AA588" s="226"/>
      <c r="AB588" s="226"/>
      <c r="AC588" s="226"/>
      <c r="AD588" s="226"/>
      <c r="AE588" s="226"/>
      <c r="AF588" s="226"/>
      <c r="AG588" s="226"/>
      <c r="AH588" s="226"/>
      <c r="AI588" s="226"/>
      <c r="AJ588" s="226"/>
      <c r="AK588" s="226"/>
      <c r="AL588" s="226"/>
      <c r="AM588" s="226"/>
      <c r="AN588" s="226"/>
      <c r="AO588" s="226"/>
      <c r="AP588" s="226"/>
      <c r="AQ588" s="226"/>
      <c r="AR588" s="226"/>
      <c r="AS588" s="226"/>
      <c r="AT588" s="226"/>
      <c r="AU588" s="226"/>
      <c r="AV588" s="226"/>
      <c r="AW588" s="226"/>
      <c r="AX588" s="226"/>
      <c r="AY588" s="226"/>
      <c r="AZ588" s="226"/>
      <c r="BA588" s="226"/>
      <c r="BB588" s="226"/>
      <c r="BC588" s="226"/>
      <c r="BD588" s="226"/>
      <c r="BE588" s="226"/>
      <c r="BF588" s="226"/>
      <c r="BG588" s="226"/>
      <c r="BH588" s="226"/>
      <c r="BI588" s="226"/>
      <c r="BJ588" s="226"/>
      <c r="BK588" s="226"/>
      <c r="BL588" s="226"/>
      <c r="BM588" s="226"/>
      <c r="BN588" s="226"/>
      <c r="BO588" s="226"/>
      <c r="BP588" s="226"/>
      <c r="BQ588" s="226"/>
      <c r="BR588" s="226"/>
      <c r="BS588" s="226"/>
      <c r="BT588" s="226"/>
      <c r="BU588" s="226"/>
      <c r="BV588" s="226"/>
      <c r="BW588" s="226"/>
      <c r="BX588" s="226"/>
      <c r="BY588" s="226"/>
      <c r="BZ588" s="226"/>
      <c r="CA588" s="226"/>
      <c r="CB588" s="226"/>
      <c r="CC588" s="235"/>
    </row>
    <row r="589" spans="1:81" s="60" customFormat="1">
      <c r="A589" s="451" t="s">
        <v>716</v>
      </c>
      <c r="B589" s="493" t="s">
        <v>719</v>
      </c>
      <c r="C589" s="37" t="s">
        <v>19</v>
      </c>
      <c r="D589" s="214">
        <f t="shared" ref="D589:I589" si="273">D590+D591</f>
        <v>1.8385</v>
      </c>
      <c r="E589" s="214">
        <f t="shared" si="273"/>
        <v>0</v>
      </c>
      <c r="F589" s="151">
        <f t="shared" si="273"/>
        <v>0</v>
      </c>
      <c r="G589" s="151">
        <f t="shared" si="273"/>
        <v>0</v>
      </c>
      <c r="H589" s="151">
        <f t="shared" si="273"/>
        <v>1.8385</v>
      </c>
      <c r="I589" s="151">
        <f t="shared" si="273"/>
        <v>0</v>
      </c>
      <c r="J589" s="264"/>
      <c r="L589" s="265">
        <f t="shared" si="270"/>
        <v>1.8385</v>
      </c>
      <c r="M589" s="266">
        <f t="shared" si="250"/>
        <v>1.8385</v>
      </c>
      <c r="N589" s="48"/>
      <c r="O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  <c r="AA589" s="48"/>
      <c r="AB589" s="48"/>
      <c r="AC589" s="48"/>
      <c r="AD589" s="48"/>
      <c r="AE589" s="48"/>
      <c r="AF589" s="48"/>
      <c r="AG589" s="48"/>
      <c r="AH589" s="48"/>
      <c r="AI589" s="48"/>
      <c r="AJ589" s="48"/>
      <c r="AK589" s="48"/>
      <c r="AL589" s="48"/>
      <c r="AM589" s="48"/>
      <c r="AN589" s="48"/>
      <c r="AO589" s="48"/>
      <c r="AP589" s="48"/>
      <c r="AQ589" s="48"/>
      <c r="AR589" s="48"/>
      <c r="AS589" s="48"/>
      <c r="AT589" s="48"/>
      <c r="AU589" s="48"/>
      <c r="AV589" s="48"/>
      <c r="AW589" s="48"/>
      <c r="AX589" s="48"/>
      <c r="AY589" s="48"/>
      <c r="AZ589" s="48"/>
      <c r="BA589" s="48"/>
      <c r="BB589" s="48"/>
      <c r="BC589" s="48"/>
      <c r="BD589" s="48"/>
      <c r="BE589" s="48"/>
      <c r="BF589" s="48"/>
      <c r="BG589" s="48"/>
      <c r="BH589" s="48"/>
      <c r="BI589" s="48"/>
      <c r="BJ589" s="48"/>
      <c r="BK589" s="48"/>
      <c r="BL589" s="48"/>
      <c r="BM589" s="48"/>
      <c r="BN589" s="48"/>
      <c r="BO589" s="48"/>
      <c r="BP589" s="48"/>
      <c r="BQ589" s="48"/>
      <c r="BR589" s="48"/>
      <c r="BS589" s="48"/>
      <c r="BT589" s="48"/>
      <c r="BU589" s="48"/>
      <c r="BV589" s="48"/>
      <c r="BW589" s="48"/>
      <c r="BX589" s="48"/>
      <c r="BY589" s="48"/>
      <c r="BZ589" s="48"/>
      <c r="CA589" s="48"/>
      <c r="CB589" s="48"/>
      <c r="CC589" s="267"/>
    </row>
    <row r="590" spans="1:81" s="60" customFormat="1">
      <c r="A590" s="452"/>
      <c r="B590" s="494"/>
      <c r="C590" s="219">
        <v>2016</v>
      </c>
      <c r="D590" s="150">
        <f>E590+F590+G590+H590+I590</f>
        <v>0</v>
      </c>
      <c r="E590" s="215">
        <v>0</v>
      </c>
      <c r="F590" s="150">
        <v>0</v>
      </c>
      <c r="G590" s="150">
        <v>0</v>
      </c>
      <c r="H590" s="150">
        <v>0</v>
      </c>
      <c r="I590" s="150">
        <v>0</v>
      </c>
      <c r="J590" s="264"/>
      <c r="L590" s="265">
        <f t="shared" si="270"/>
        <v>0</v>
      </c>
      <c r="M590" s="266">
        <f t="shared" si="250"/>
        <v>0</v>
      </c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  <c r="AA590" s="48"/>
      <c r="AB590" s="48"/>
      <c r="AC590" s="48"/>
      <c r="AD590" s="48"/>
      <c r="AE590" s="48"/>
      <c r="AF590" s="48"/>
      <c r="AG590" s="48"/>
      <c r="AH590" s="48"/>
      <c r="AI590" s="48"/>
      <c r="AJ590" s="48"/>
      <c r="AK590" s="48"/>
      <c r="AL590" s="48"/>
      <c r="AM590" s="48"/>
      <c r="AN590" s="48"/>
      <c r="AO590" s="48"/>
      <c r="AP590" s="48"/>
      <c r="AQ590" s="48"/>
      <c r="AR590" s="48"/>
      <c r="AS590" s="48"/>
      <c r="AT590" s="48"/>
      <c r="AU590" s="48"/>
      <c r="AV590" s="48"/>
      <c r="AW590" s="48"/>
      <c r="AX590" s="48"/>
      <c r="AY590" s="48"/>
      <c r="AZ590" s="48"/>
      <c r="BA590" s="48"/>
      <c r="BB590" s="48"/>
      <c r="BC590" s="48"/>
      <c r="BD590" s="48"/>
      <c r="BE590" s="48"/>
      <c r="BF590" s="48"/>
      <c r="BG590" s="48"/>
      <c r="BH590" s="48"/>
      <c r="BI590" s="48"/>
      <c r="BJ590" s="48"/>
      <c r="BK590" s="48"/>
      <c r="BL590" s="48"/>
      <c r="BM590" s="48"/>
      <c r="BN590" s="48"/>
      <c r="BO590" s="48"/>
      <c r="BP590" s="48"/>
      <c r="BQ590" s="48"/>
      <c r="BR590" s="48"/>
      <c r="BS590" s="48"/>
      <c r="BT590" s="48"/>
      <c r="BU590" s="48"/>
      <c r="BV590" s="48"/>
      <c r="BW590" s="48"/>
      <c r="BX590" s="48"/>
      <c r="BY590" s="48"/>
      <c r="BZ590" s="48"/>
      <c r="CA590" s="48"/>
      <c r="CB590" s="48"/>
      <c r="CC590" s="267"/>
    </row>
    <row r="591" spans="1:81" s="60" customFormat="1">
      <c r="A591" s="452"/>
      <c r="B591" s="494"/>
      <c r="C591" s="219">
        <v>2017</v>
      </c>
      <c r="D591" s="150">
        <f>E591+F591+G591+H591+I591</f>
        <v>1.8385</v>
      </c>
      <c r="E591" s="150">
        <v>0</v>
      </c>
      <c r="F591" s="150">
        <v>0</v>
      </c>
      <c r="G591" s="150">
        <v>0</v>
      </c>
      <c r="H591" s="150">
        <v>1.8385</v>
      </c>
      <c r="I591" s="150">
        <v>0</v>
      </c>
      <c r="J591" s="264"/>
      <c r="L591" s="265">
        <f t="shared" si="270"/>
        <v>1.8385</v>
      </c>
      <c r="M591" s="266">
        <f t="shared" si="250"/>
        <v>1.8385</v>
      </c>
      <c r="N591" s="48"/>
      <c r="O591" s="48"/>
      <c r="P591" s="48"/>
      <c r="Q591" s="48"/>
      <c r="R591" s="48"/>
      <c r="S591" s="48"/>
      <c r="T591" s="48"/>
      <c r="U591" s="48"/>
      <c r="V591" s="48"/>
      <c r="W591" s="48"/>
      <c r="X591" s="48"/>
      <c r="Y591" s="48"/>
      <c r="Z591" s="48"/>
      <c r="AA591" s="48"/>
      <c r="AB591" s="48"/>
      <c r="AC591" s="48"/>
      <c r="AD591" s="48"/>
      <c r="AE591" s="48"/>
      <c r="AF591" s="48"/>
      <c r="AG591" s="48"/>
      <c r="AH591" s="48"/>
      <c r="AI591" s="48"/>
      <c r="AJ591" s="48"/>
      <c r="AK591" s="48"/>
      <c r="AL591" s="48"/>
      <c r="AM591" s="48"/>
      <c r="AN591" s="48"/>
      <c r="AO591" s="48"/>
      <c r="AP591" s="48"/>
      <c r="AQ591" s="48"/>
      <c r="AR591" s="48"/>
      <c r="AS591" s="48"/>
      <c r="AT591" s="48"/>
      <c r="AU591" s="48"/>
      <c r="AV591" s="48"/>
      <c r="AW591" s="48"/>
      <c r="AX591" s="48"/>
      <c r="AY591" s="48"/>
      <c r="AZ591" s="48"/>
      <c r="BA591" s="48"/>
      <c r="BB591" s="48"/>
      <c r="BC591" s="48"/>
      <c r="BD591" s="48"/>
      <c r="BE591" s="48"/>
      <c r="BF591" s="48"/>
      <c r="BG591" s="48"/>
      <c r="BH591" s="48"/>
      <c r="BI591" s="48"/>
      <c r="BJ591" s="48"/>
      <c r="BK591" s="48"/>
      <c r="BL591" s="48"/>
      <c r="BM591" s="48"/>
      <c r="BN591" s="48"/>
      <c r="BO591" s="48"/>
      <c r="BP591" s="48"/>
      <c r="BQ591" s="48"/>
      <c r="BR591" s="48"/>
      <c r="BS591" s="48"/>
      <c r="BT591" s="48"/>
      <c r="BU591" s="48"/>
      <c r="BV591" s="48"/>
      <c r="BW591" s="48"/>
      <c r="BX591" s="48"/>
      <c r="BY591" s="48"/>
      <c r="BZ591" s="48"/>
      <c r="CA591" s="48"/>
      <c r="CB591" s="48"/>
      <c r="CC591" s="267"/>
    </row>
    <row r="592" spans="1:81" s="60" customFormat="1">
      <c r="A592" s="539"/>
      <c r="B592" s="531"/>
      <c r="C592" s="289">
        <v>2018</v>
      </c>
      <c r="D592" s="150">
        <f>E592+F592+G592+H592+I592</f>
        <v>0</v>
      </c>
      <c r="E592" s="150">
        <v>0</v>
      </c>
      <c r="F592" s="150">
        <v>0</v>
      </c>
      <c r="G592" s="150">
        <v>0</v>
      </c>
      <c r="H592" s="150">
        <v>0</v>
      </c>
      <c r="I592" s="150">
        <v>0</v>
      </c>
      <c r="J592" s="264"/>
      <c r="L592" s="265"/>
      <c r="M592" s="266"/>
      <c r="N592" s="48"/>
      <c r="O592" s="48"/>
      <c r="P592" s="48"/>
      <c r="Q592" s="48"/>
      <c r="R592" s="48"/>
      <c r="S592" s="48"/>
      <c r="T592" s="48"/>
      <c r="U592" s="48"/>
      <c r="V592" s="48"/>
      <c r="W592" s="48"/>
      <c r="X592" s="48"/>
      <c r="Y592" s="48"/>
      <c r="Z592" s="48"/>
      <c r="AA592" s="48"/>
      <c r="AB592" s="48"/>
      <c r="AC592" s="48"/>
      <c r="AD592" s="48"/>
      <c r="AE592" s="48"/>
      <c r="AF592" s="48"/>
      <c r="AG592" s="48"/>
      <c r="AH592" s="48"/>
      <c r="AI592" s="48"/>
      <c r="AJ592" s="48"/>
      <c r="AK592" s="48"/>
      <c r="AL592" s="48"/>
      <c r="AM592" s="48"/>
      <c r="AN592" s="48"/>
      <c r="AO592" s="48"/>
      <c r="AP592" s="48"/>
      <c r="AQ592" s="48"/>
      <c r="AR592" s="48"/>
      <c r="AS592" s="48"/>
      <c r="AT592" s="48"/>
      <c r="AU592" s="48"/>
      <c r="AV592" s="48"/>
      <c r="AW592" s="48"/>
      <c r="AX592" s="48"/>
      <c r="AY592" s="48"/>
      <c r="AZ592" s="48"/>
      <c r="BA592" s="48"/>
      <c r="BB592" s="48"/>
      <c r="BC592" s="48"/>
      <c r="BD592" s="48"/>
      <c r="BE592" s="48"/>
      <c r="BF592" s="48"/>
      <c r="BG592" s="48"/>
      <c r="BH592" s="48"/>
      <c r="BI592" s="48"/>
      <c r="BJ592" s="48"/>
      <c r="BK592" s="48"/>
      <c r="BL592" s="48"/>
      <c r="BM592" s="48"/>
      <c r="BN592" s="48"/>
      <c r="BO592" s="48"/>
      <c r="BP592" s="48"/>
      <c r="BQ592" s="48"/>
      <c r="BR592" s="48"/>
      <c r="BS592" s="48"/>
      <c r="BT592" s="48"/>
      <c r="BU592" s="48"/>
      <c r="BV592" s="48"/>
      <c r="BW592" s="48"/>
      <c r="BX592" s="48"/>
      <c r="BY592" s="48"/>
      <c r="BZ592" s="48"/>
      <c r="CA592" s="48"/>
      <c r="CB592" s="48"/>
      <c r="CC592" s="267"/>
    </row>
    <row r="593" spans="1:81" s="233" customFormat="1">
      <c r="A593" s="536" t="s">
        <v>718</v>
      </c>
      <c r="B593" s="562" t="s">
        <v>768</v>
      </c>
      <c r="C593" s="238" t="s">
        <v>19</v>
      </c>
      <c r="D593" s="269">
        <f t="shared" ref="D593:I593" si="274">D594+D595</f>
        <v>1.163</v>
      </c>
      <c r="E593" s="214">
        <f t="shared" si="274"/>
        <v>0</v>
      </c>
      <c r="F593" s="151">
        <f t="shared" si="274"/>
        <v>0</v>
      </c>
      <c r="G593" s="151">
        <f t="shared" si="274"/>
        <v>0</v>
      </c>
      <c r="H593" s="151">
        <f t="shared" si="274"/>
        <v>1.163</v>
      </c>
      <c r="I593" s="249">
        <f t="shared" si="274"/>
        <v>0</v>
      </c>
      <c r="J593" s="240"/>
      <c r="L593" s="250">
        <f t="shared" si="270"/>
        <v>1.163</v>
      </c>
      <c r="M593" s="242">
        <f t="shared" si="250"/>
        <v>1.163</v>
      </c>
      <c r="N593" s="226"/>
      <c r="O593" s="226"/>
      <c r="P593" s="226"/>
      <c r="Q593" s="226"/>
      <c r="R593" s="226"/>
      <c r="S593" s="226"/>
      <c r="T593" s="226"/>
      <c r="U593" s="226"/>
      <c r="V593" s="226"/>
      <c r="W593" s="226"/>
      <c r="X593" s="226"/>
      <c r="Y593" s="226"/>
      <c r="Z593" s="226"/>
      <c r="AA593" s="226"/>
      <c r="AB593" s="226"/>
      <c r="AC593" s="226"/>
      <c r="AD593" s="226"/>
      <c r="AE593" s="226"/>
      <c r="AF593" s="226"/>
      <c r="AG593" s="226"/>
      <c r="AH593" s="226"/>
      <c r="AI593" s="226"/>
      <c r="AJ593" s="226"/>
      <c r="AK593" s="226"/>
      <c r="AL593" s="226"/>
      <c r="AM593" s="226"/>
      <c r="AN593" s="226"/>
      <c r="AO593" s="226"/>
      <c r="AP593" s="226"/>
      <c r="AQ593" s="226"/>
      <c r="AR593" s="226"/>
      <c r="AS593" s="226"/>
      <c r="AT593" s="226"/>
      <c r="AU593" s="226"/>
      <c r="AV593" s="226"/>
      <c r="AW593" s="226"/>
      <c r="AX593" s="226"/>
      <c r="AY593" s="226"/>
      <c r="AZ593" s="226"/>
      <c r="BA593" s="226"/>
      <c r="BB593" s="226"/>
      <c r="BC593" s="226"/>
      <c r="BD593" s="226"/>
      <c r="BE593" s="226"/>
      <c r="BF593" s="226"/>
      <c r="BG593" s="226"/>
      <c r="BH593" s="226"/>
      <c r="BI593" s="226"/>
      <c r="BJ593" s="226"/>
      <c r="BK593" s="226"/>
      <c r="BL593" s="226"/>
      <c r="BM593" s="226"/>
      <c r="BN593" s="226"/>
      <c r="BO593" s="226"/>
      <c r="BP593" s="226"/>
      <c r="BQ593" s="226"/>
      <c r="BR593" s="226"/>
      <c r="BS593" s="226"/>
      <c r="BT593" s="226"/>
      <c r="BU593" s="226"/>
      <c r="BV593" s="226"/>
      <c r="BW593" s="226"/>
      <c r="BX593" s="226"/>
      <c r="BY593" s="226"/>
      <c r="BZ593" s="226"/>
      <c r="CA593" s="226"/>
      <c r="CB593" s="226"/>
      <c r="CC593" s="235"/>
    </row>
    <row r="594" spans="1:81" s="233" customFormat="1">
      <c r="A594" s="537"/>
      <c r="B594" s="530"/>
      <c r="C594" s="236">
        <v>2016</v>
      </c>
      <c r="D594" s="247">
        <f>E594+F594+G594+H594+I594</f>
        <v>0</v>
      </c>
      <c r="E594" s="215">
        <v>0</v>
      </c>
      <c r="F594" s="150">
        <v>0</v>
      </c>
      <c r="G594" s="150">
        <v>0</v>
      </c>
      <c r="H594" s="150">
        <v>0</v>
      </c>
      <c r="I594" s="247">
        <v>0</v>
      </c>
      <c r="J594" s="240"/>
      <c r="L594" s="250">
        <f t="shared" si="270"/>
        <v>0</v>
      </c>
      <c r="M594" s="242">
        <f t="shared" si="250"/>
        <v>0</v>
      </c>
      <c r="N594" s="226"/>
      <c r="O594" s="226"/>
      <c r="P594" s="226"/>
      <c r="Q594" s="226"/>
      <c r="R594" s="226"/>
      <c r="S594" s="226"/>
      <c r="T594" s="226"/>
      <c r="U594" s="226"/>
      <c r="V594" s="226"/>
      <c r="W594" s="226"/>
      <c r="X594" s="226"/>
      <c r="Y594" s="226"/>
      <c r="Z594" s="226"/>
      <c r="AA594" s="226"/>
      <c r="AB594" s="226"/>
      <c r="AC594" s="226"/>
      <c r="AD594" s="226"/>
      <c r="AE594" s="226"/>
      <c r="AF594" s="226"/>
      <c r="AG594" s="226"/>
      <c r="AH594" s="226"/>
      <c r="AI594" s="226"/>
      <c r="AJ594" s="226"/>
      <c r="AK594" s="226"/>
      <c r="AL594" s="226"/>
      <c r="AM594" s="226"/>
      <c r="AN594" s="226"/>
      <c r="AO594" s="226"/>
      <c r="AP594" s="226"/>
      <c r="AQ594" s="226"/>
      <c r="AR594" s="226"/>
      <c r="AS594" s="226"/>
      <c r="AT594" s="226"/>
      <c r="AU594" s="226"/>
      <c r="AV594" s="226"/>
      <c r="AW594" s="226"/>
      <c r="AX594" s="226"/>
      <c r="AY594" s="226"/>
      <c r="AZ594" s="226"/>
      <c r="BA594" s="226"/>
      <c r="BB594" s="226"/>
      <c r="BC594" s="226"/>
      <c r="BD594" s="226"/>
      <c r="BE594" s="226"/>
      <c r="BF594" s="226"/>
      <c r="BG594" s="226"/>
      <c r="BH594" s="226"/>
      <c r="BI594" s="226"/>
      <c r="BJ594" s="226"/>
      <c r="BK594" s="226"/>
      <c r="BL594" s="226"/>
      <c r="BM594" s="226"/>
      <c r="BN594" s="226"/>
      <c r="BO594" s="226"/>
      <c r="BP594" s="226"/>
      <c r="BQ594" s="226"/>
      <c r="BR594" s="226"/>
      <c r="BS594" s="226"/>
      <c r="BT594" s="226"/>
      <c r="BU594" s="226"/>
      <c r="BV594" s="226"/>
      <c r="BW594" s="226"/>
      <c r="BX594" s="226"/>
      <c r="BY594" s="226"/>
      <c r="BZ594" s="226"/>
      <c r="CA594" s="226"/>
      <c r="CB594" s="226"/>
      <c r="CC594" s="235"/>
    </row>
    <row r="595" spans="1:81" s="233" customFormat="1">
      <c r="A595" s="537"/>
      <c r="B595" s="530"/>
      <c r="C595" s="236">
        <v>2017</v>
      </c>
      <c r="D595" s="247">
        <f>E595+F595+G595+H595+I595</f>
        <v>1.163</v>
      </c>
      <c r="E595" s="150">
        <v>0</v>
      </c>
      <c r="F595" s="150">
        <v>0</v>
      </c>
      <c r="G595" s="150">
        <v>0</v>
      </c>
      <c r="H595" s="150">
        <v>1.163</v>
      </c>
      <c r="I595" s="247">
        <v>0</v>
      </c>
      <c r="J595" s="240"/>
      <c r="L595" s="250">
        <f t="shared" si="270"/>
        <v>1.163</v>
      </c>
      <c r="M595" s="242">
        <f t="shared" si="250"/>
        <v>1.163</v>
      </c>
      <c r="N595" s="226"/>
      <c r="O595" s="226"/>
      <c r="P595" s="226"/>
      <c r="Q595" s="226"/>
      <c r="R595" s="226"/>
      <c r="S595" s="226"/>
      <c r="T595" s="226"/>
      <c r="U595" s="226"/>
      <c r="V595" s="226"/>
      <c r="W595" s="226"/>
      <c r="X595" s="226"/>
      <c r="Y595" s="226"/>
      <c r="Z595" s="226"/>
      <c r="AA595" s="226"/>
      <c r="AB595" s="226"/>
      <c r="AC595" s="226"/>
      <c r="AD595" s="226"/>
      <c r="AE595" s="226"/>
      <c r="AF595" s="226"/>
      <c r="AG595" s="226"/>
      <c r="AH595" s="226"/>
      <c r="AI595" s="226"/>
      <c r="AJ595" s="226"/>
      <c r="AK595" s="226"/>
      <c r="AL595" s="226"/>
      <c r="AM595" s="226"/>
      <c r="AN595" s="226"/>
      <c r="AO595" s="226"/>
      <c r="AP595" s="226"/>
      <c r="AQ595" s="226"/>
      <c r="AR595" s="226"/>
      <c r="AS595" s="226"/>
      <c r="AT595" s="226"/>
      <c r="AU595" s="226"/>
      <c r="AV595" s="226"/>
      <c r="AW595" s="226"/>
      <c r="AX595" s="226"/>
      <c r="AY595" s="226"/>
      <c r="AZ595" s="226"/>
      <c r="BA595" s="226"/>
      <c r="BB595" s="226"/>
      <c r="BC595" s="226"/>
      <c r="BD595" s="226"/>
      <c r="BE595" s="226"/>
      <c r="BF595" s="226"/>
      <c r="BG595" s="226"/>
      <c r="BH595" s="226"/>
      <c r="BI595" s="226"/>
      <c r="BJ595" s="226"/>
      <c r="BK595" s="226"/>
      <c r="BL595" s="226"/>
      <c r="BM595" s="226"/>
      <c r="BN595" s="226"/>
      <c r="BO595" s="226"/>
      <c r="BP595" s="226"/>
      <c r="BQ595" s="226"/>
      <c r="BR595" s="226"/>
      <c r="BS595" s="226"/>
      <c r="BT595" s="226"/>
      <c r="BU595" s="226"/>
      <c r="BV595" s="226"/>
      <c r="BW595" s="226"/>
      <c r="BX595" s="226"/>
      <c r="BY595" s="226"/>
      <c r="BZ595" s="226"/>
      <c r="CA595" s="226"/>
      <c r="CB595" s="226"/>
      <c r="CC595" s="235"/>
    </row>
    <row r="596" spans="1:81" s="233" customFormat="1">
      <c r="A596" s="539"/>
      <c r="B596" s="531"/>
      <c r="C596" s="291">
        <v>2018</v>
      </c>
      <c r="D596" s="247">
        <f>E596+F596+G596+H596+I596</f>
        <v>0</v>
      </c>
      <c r="E596" s="150">
        <v>0</v>
      </c>
      <c r="F596" s="150">
        <v>0</v>
      </c>
      <c r="G596" s="150">
        <v>0</v>
      </c>
      <c r="H596" s="150">
        <v>0</v>
      </c>
      <c r="I596" s="247">
        <v>0</v>
      </c>
      <c r="J596" s="240"/>
      <c r="L596" s="250"/>
      <c r="M596" s="242"/>
      <c r="N596" s="226"/>
      <c r="O596" s="226"/>
      <c r="P596" s="226"/>
      <c r="Q596" s="226"/>
      <c r="R596" s="226"/>
      <c r="S596" s="226"/>
      <c r="T596" s="226"/>
      <c r="U596" s="226"/>
      <c r="V596" s="226"/>
      <c r="W596" s="226"/>
      <c r="X596" s="226"/>
      <c r="Y596" s="226"/>
      <c r="Z596" s="226"/>
      <c r="AA596" s="226"/>
      <c r="AB596" s="226"/>
      <c r="AC596" s="226"/>
      <c r="AD596" s="226"/>
      <c r="AE596" s="226"/>
      <c r="AF596" s="226"/>
      <c r="AG596" s="226"/>
      <c r="AH596" s="226"/>
      <c r="AI596" s="226"/>
      <c r="AJ596" s="226"/>
      <c r="AK596" s="226"/>
      <c r="AL596" s="226"/>
      <c r="AM596" s="226"/>
      <c r="AN596" s="226"/>
      <c r="AO596" s="226"/>
      <c r="AP596" s="226"/>
      <c r="AQ596" s="226"/>
      <c r="AR596" s="226"/>
      <c r="AS596" s="226"/>
      <c r="AT596" s="226"/>
      <c r="AU596" s="226"/>
      <c r="AV596" s="226"/>
      <c r="AW596" s="226"/>
      <c r="AX596" s="226"/>
      <c r="AY596" s="226"/>
      <c r="AZ596" s="226"/>
      <c r="BA596" s="226"/>
      <c r="BB596" s="226"/>
      <c r="BC596" s="226"/>
      <c r="BD596" s="226"/>
      <c r="BE596" s="226"/>
      <c r="BF596" s="226"/>
      <c r="BG596" s="226"/>
      <c r="BH596" s="226"/>
      <c r="BI596" s="226"/>
      <c r="BJ596" s="226"/>
      <c r="BK596" s="226"/>
      <c r="BL596" s="226"/>
      <c r="BM596" s="226"/>
      <c r="BN596" s="226"/>
      <c r="BO596" s="226"/>
      <c r="BP596" s="226"/>
      <c r="BQ596" s="226"/>
      <c r="BR596" s="226"/>
      <c r="BS596" s="226"/>
      <c r="BT596" s="226"/>
      <c r="BU596" s="226"/>
      <c r="BV596" s="226"/>
      <c r="BW596" s="226"/>
      <c r="BX596" s="226"/>
      <c r="BY596" s="226"/>
      <c r="BZ596" s="226"/>
      <c r="CA596" s="226"/>
      <c r="CB596" s="226"/>
      <c r="CC596" s="235"/>
    </row>
    <row r="597" spans="1:81" s="233" customFormat="1">
      <c r="A597" s="536" t="s">
        <v>720</v>
      </c>
      <c r="B597" s="562" t="s">
        <v>722</v>
      </c>
      <c r="C597" s="238" t="s">
        <v>19</v>
      </c>
      <c r="D597" s="269">
        <f t="shared" ref="D597:I597" si="275">D598+D599</f>
        <v>0.78069999999999995</v>
      </c>
      <c r="E597" s="214">
        <f t="shared" si="275"/>
        <v>0</v>
      </c>
      <c r="F597" s="151">
        <f t="shared" si="275"/>
        <v>0</v>
      </c>
      <c r="G597" s="151">
        <f t="shared" si="275"/>
        <v>0</v>
      </c>
      <c r="H597" s="151">
        <f t="shared" si="275"/>
        <v>0.78069999999999995</v>
      </c>
      <c r="I597" s="249">
        <f t="shared" si="275"/>
        <v>0</v>
      </c>
      <c r="J597" s="240"/>
      <c r="L597" s="250">
        <f t="shared" si="270"/>
        <v>0.78069999999999995</v>
      </c>
      <c r="M597" s="242">
        <f t="shared" si="250"/>
        <v>0.78069999999999995</v>
      </c>
      <c r="N597" s="226"/>
      <c r="O597" s="226"/>
      <c r="P597" s="226"/>
      <c r="Q597" s="226"/>
      <c r="R597" s="226"/>
      <c r="S597" s="226"/>
      <c r="T597" s="226"/>
      <c r="U597" s="226"/>
      <c r="V597" s="226"/>
      <c r="W597" s="226"/>
      <c r="X597" s="226"/>
      <c r="Y597" s="226"/>
      <c r="Z597" s="226"/>
      <c r="AA597" s="226"/>
      <c r="AB597" s="226"/>
      <c r="AC597" s="226"/>
      <c r="AD597" s="226"/>
      <c r="AE597" s="226"/>
      <c r="AF597" s="226"/>
      <c r="AG597" s="226"/>
      <c r="AH597" s="226"/>
      <c r="AI597" s="226"/>
      <c r="AJ597" s="226"/>
      <c r="AK597" s="226"/>
      <c r="AL597" s="226"/>
      <c r="AM597" s="226"/>
      <c r="AN597" s="226"/>
      <c r="AO597" s="226"/>
      <c r="AP597" s="226"/>
      <c r="AQ597" s="226"/>
      <c r="AR597" s="226"/>
      <c r="AS597" s="226"/>
      <c r="AT597" s="226"/>
      <c r="AU597" s="226"/>
      <c r="AV597" s="226"/>
      <c r="AW597" s="226"/>
      <c r="AX597" s="226"/>
      <c r="AY597" s="226"/>
      <c r="AZ597" s="226"/>
      <c r="BA597" s="226"/>
      <c r="BB597" s="226"/>
      <c r="BC597" s="226"/>
      <c r="BD597" s="226"/>
      <c r="BE597" s="226"/>
      <c r="BF597" s="226"/>
      <c r="BG597" s="226"/>
      <c r="BH597" s="226"/>
      <c r="BI597" s="226"/>
      <c r="BJ597" s="226"/>
      <c r="BK597" s="226"/>
      <c r="BL597" s="226"/>
      <c r="BM597" s="226"/>
      <c r="BN597" s="226"/>
      <c r="BO597" s="226"/>
      <c r="BP597" s="226"/>
      <c r="BQ597" s="226"/>
      <c r="BR597" s="226"/>
      <c r="BS597" s="226"/>
      <c r="BT597" s="226"/>
      <c r="BU597" s="226"/>
      <c r="BV597" s="226"/>
      <c r="BW597" s="226"/>
      <c r="BX597" s="226"/>
      <c r="BY597" s="226"/>
      <c r="BZ597" s="226"/>
      <c r="CA597" s="226"/>
      <c r="CB597" s="226"/>
      <c r="CC597" s="235"/>
    </row>
    <row r="598" spans="1:81" s="233" customFormat="1">
      <c r="A598" s="537"/>
      <c r="B598" s="563"/>
      <c r="C598" s="236">
        <v>2016</v>
      </c>
      <c r="D598" s="247">
        <f>E598+F598+G598+H598+I598</f>
        <v>0</v>
      </c>
      <c r="E598" s="215">
        <v>0</v>
      </c>
      <c r="F598" s="150">
        <v>0</v>
      </c>
      <c r="G598" s="150">
        <v>0</v>
      </c>
      <c r="H598" s="150">
        <v>0</v>
      </c>
      <c r="I598" s="247">
        <v>0</v>
      </c>
      <c r="J598" s="240"/>
      <c r="L598" s="250">
        <f t="shared" si="270"/>
        <v>0</v>
      </c>
      <c r="M598" s="242">
        <f t="shared" si="250"/>
        <v>0</v>
      </c>
      <c r="N598" s="226"/>
      <c r="O598" s="226"/>
      <c r="P598" s="226"/>
      <c r="Q598" s="226"/>
      <c r="R598" s="226"/>
      <c r="S598" s="226"/>
      <c r="T598" s="226"/>
      <c r="U598" s="226"/>
      <c r="V598" s="226"/>
      <c r="W598" s="226"/>
      <c r="X598" s="226"/>
      <c r="Y598" s="226"/>
      <c r="Z598" s="226"/>
      <c r="AA598" s="226"/>
      <c r="AB598" s="226"/>
      <c r="AC598" s="226"/>
      <c r="AD598" s="226"/>
      <c r="AE598" s="226"/>
      <c r="AF598" s="226"/>
      <c r="AG598" s="226"/>
      <c r="AH598" s="226"/>
      <c r="AI598" s="226"/>
      <c r="AJ598" s="226"/>
      <c r="AK598" s="226"/>
      <c r="AL598" s="226"/>
      <c r="AM598" s="226"/>
      <c r="AN598" s="226"/>
      <c r="AO598" s="226"/>
      <c r="AP598" s="226"/>
      <c r="AQ598" s="226"/>
      <c r="AR598" s="226"/>
      <c r="AS598" s="226"/>
      <c r="AT598" s="226"/>
      <c r="AU598" s="226"/>
      <c r="AV598" s="226"/>
      <c r="AW598" s="226"/>
      <c r="AX598" s="226"/>
      <c r="AY598" s="226"/>
      <c r="AZ598" s="226"/>
      <c r="BA598" s="226"/>
      <c r="BB598" s="226"/>
      <c r="BC598" s="226"/>
      <c r="BD598" s="226"/>
      <c r="BE598" s="226"/>
      <c r="BF598" s="226"/>
      <c r="BG598" s="226"/>
      <c r="BH598" s="226"/>
      <c r="BI598" s="226"/>
      <c r="BJ598" s="226"/>
      <c r="BK598" s="226"/>
      <c r="BL598" s="226"/>
      <c r="BM598" s="226"/>
      <c r="BN598" s="226"/>
      <c r="BO598" s="226"/>
      <c r="BP598" s="226"/>
      <c r="BQ598" s="226"/>
      <c r="BR598" s="226"/>
      <c r="BS598" s="226"/>
      <c r="BT598" s="226"/>
      <c r="BU598" s="226"/>
      <c r="BV598" s="226"/>
      <c r="BW598" s="226"/>
      <c r="BX598" s="226"/>
      <c r="BY598" s="226"/>
      <c r="BZ598" s="226"/>
      <c r="CA598" s="226"/>
      <c r="CB598" s="226"/>
      <c r="CC598" s="235"/>
    </row>
    <row r="599" spans="1:81" s="233" customFormat="1">
      <c r="A599" s="537"/>
      <c r="B599" s="563"/>
      <c r="C599" s="236">
        <v>2017</v>
      </c>
      <c r="D599" s="247">
        <f>E599+F599+G599+H599+I599</f>
        <v>0.78069999999999995</v>
      </c>
      <c r="E599" s="150">
        <v>0</v>
      </c>
      <c r="F599" s="150">
        <v>0</v>
      </c>
      <c r="G599" s="150">
        <v>0</v>
      </c>
      <c r="H599" s="150">
        <v>0.78069999999999995</v>
      </c>
      <c r="I599" s="247">
        <v>0</v>
      </c>
      <c r="J599" s="240"/>
      <c r="L599" s="250">
        <f t="shared" si="270"/>
        <v>0.78069999999999995</v>
      </c>
      <c r="M599" s="242">
        <f t="shared" si="250"/>
        <v>0.78069999999999995</v>
      </c>
      <c r="N599" s="226"/>
      <c r="O599" s="226"/>
      <c r="P599" s="226"/>
      <c r="Q599" s="226"/>
      <c r="R599" s="226"/>
      <c r="S599" s="226"/>
      <c r="T599" s="226"/>
      <c r="U599" s="226"/>
      <c r="V599" s="226"/>
      <c r="W599" s="226"/>
      <c r="X599" s="226"/>
      <c r="Y599" s="226"/>
      <c r="Z599" s="226"/>
      <c r="AA599" s="226"/>
      <c r="AB599" s="226"/>
      <c r="AC599" s="226"/>
      <c r="AD599" s="226"/>
      <c r="AE599" s="226"/>
      <c r="AF599" s="226"/>
      <c r="AG599" s="226"/>
      <c r="AH599" s="226"/>
      <c r="AI599" s="226"/>
      <c r="AJ599" s="226"/>
      <c r="AK599" s="226"/>
      <c r="AL599" s="226"/>
      <c r="AM599" s="226"/>
      <c r="AN599" s="226"/>
      <c r="AO599" s="226"/>
      <c r="AP599" s="226"/>
      <c r="AQ599" s="226"/>
      <c r="AR599" s="226"/>
      <c r="AS599" s="226"/>
      <c r="AT599" s="226"/>
      <c r="AU599" s="226"/>
      <c r="AV599" s="226"/>
      <c r="AW599" s="226"/>
      <c r="AX599" s="226"/>
      <c r="AY599" s="226"/>
      <c r="AZ599" s="226"/>
      <c r="BA599" s="226"/>
      <c r="BB599" s="226"/>
      <c r="BC599" s="226"/>
      <c r="BD599" s="226"/>
      <c r="BE599" s="226"/>
      <c r="BF599" s="226"/>
      <c r="BG599" s="226"/>
      <c r="BH599" s="226"/>
      <c r="BI599" s="226"/>
      <c r="BJ599" s="226"/>
      <c r="BK599" s="226"/>
      <c r="BL599" s="226"/>
      <c r="BM599" s="226"/>
      <c r="BN599" s="226"/>
      <c r="BO599" s="226"/>
      <c r="BP599" s="226"/>
      <c r="BQ599" s="226"/>
      <c r="BR599" s="226"/>
      <c r="BS599" s="226"/>
      <c r="BT599" s="226"/>
      <c r="BU599" s="226"/>
      <c r="BV599" s="226"/>
      <c r="BW599" s="226"/>
      <c r="BX599" s="226"/>
      <c r="BY599" s="226"/>
      <c r="BZ599" s="226"/>
      <c r="CA599" s="226"/>
      <c r="CB599" s="226"/>
      <c r="CC599" s="235"/>
    </row>
    <row r="600" spans="1:81" s="233" customFormat="1">
      <c r="A600" s="539"/>
      <c r="B600" s="531"/>
      <c r="C600" s="291">
        <v>2018</v>
      </c>
      <c r="D600" s="247">
        <f>E600+F600+G600+H600+I600</f>
        <v>0</v>
      </c>
      <c r="E600" s="150">
        <v>0</v>
      </c>
      <c r="F600" s="150">
        <v>0</v>
      </c>
      <c r="G600" s="150">
        <v>0</v>
      </c>
      <c r="H600" s="150">
        <v>0</v>
      </c>
      <c r="I600" s="247">
        <v>0</v>
      </c>
      <c r="J600" s="240"/>
      <c r="L600" s="250">
        <f t="shared" si="270"/>
        <v>0</v>
      </c>
      <c r="M600" s="242">
        <f t="shared" si="250"/>
        <v>0</v>
      </c>
      <c r="N600" s="226"/>
      <c r="O600" s="226"/>
      <c r="P600" s="226"/>
      <c r="Q600" s="226"/>
      <c r="R600" s="226"/>
      <c r="S600" s="226"/>
      <c r="T600" s="226"/>
      <c r="U600" s="226"/>
      <c r="V600" s="226"/>
      <c r="W600" s="226"/>
      <c r="X600" s="226"/>
      <c r="Y600" s="226"/>
      <c r="Z600" s="226"/>
      <c r="AA600" s="226"/>
      <c r="AB600" s="226"/>
      <c r="AC600" s="226"/>
      <c r="AD600" s="226"/>
      <c r="AE600" s="226"/>
      <c r="AF600" s="226"/>
      <c r="AG600" s="226"/>
      <c r="AH600" s="226"/>
      <c r="AI600" s="226"/>
      <c r="AJ600" s="226"/>
      <c r="AK600" s="226"/>
      <c r="AL600" s="226"/>
      <c r="AM600" s="226"/>
      <c r="AN600" s="226"/>
      <c r="AO600" s="226"/>
      <c r="AP600" s="226"/>
      <c r="AQ600" s="226"/>
      <c r="AR600" s="226"/>
      <c r="AS600" s="226"/>
      <c r="AT600" s="226"/>
      <c r="AU600" s="226"/>
      <c r="AV600" s="226"/>
      <c r="AW600" s="226"/>
      <c r="AX600" s="226"/>
      <c r="AY600" s="226"/>
      <c r="AZ600" s="226"/>
      <c r="BA600" s="226"/>
      <c r="BB600" s="226"/>
      <c r="BC600" s="226"/>
      <c r="BD600" s="226"/>
      <c r="BE600" s="226"/>
      <c r="BF600" s="226"/>
      <c r="BG600" s="226"/>
      <c r="BH600" s="226"/>
      <c r="BI600" s="226"/>
      <c r="BJ600" s="226"/>
      <c r="BK600" s="226"/>
      <c r="BL600" s="226"/>
      <c r="BM600" s="226"/>
      <c r="BN600" s="226"/>
      <c r="BO600" s="226"/>
      <c r="BP600" s="226"/>
      <c r="BQ600" s="226"/>
      <c r="BR600" s="226"/>
      <c r="BS600" s="226"/>
      <c r="BT600" s="226"/>
      <c r="BU600" s="226"/>
      <c r="BV600" s="226"/>
      <c r="BW600" s="226"/>
      <c r="BX600" s="226"/>
      <c r="BY600" s="226"/>
      <c r="BZ600" s="226"/>
      <c r="CA600" s="226"/>
      <c r="CB600" s="226"/>
      <c r="CC600" s="235"/>
    </row>
    <row r="601" spans="1:81" s="233" customFormat="1">
      <c r="A601" s="536" t="s">
        <v>721</v>
      </c>
      <c r="B601" s="562" t="s">
        <v>723</v>
      </c>
      <c r="C601" s="238" t="s">
        <v>19</v>
      </c>
      <c r="D601" s="269">
        <f t="shared" ref="D601:I601" si="276">D602+D603</f>
        <v>0.29699999999999999</v>
      </c>
      <c r="E601" s="214">
        <f t="shared" si="276"/>
        <v>0</v>
      </c>
      <c r="F601" s="151">
        <f t="shared" si="276"/>
        <v>0</v>
      </c>
      <c r="G601" s="151">
        <f t="shared" si="276"/>
        <v>0</v>
      </c>
      <c r="H601" s="151">
        <f t="shared" si="276"/>
        <v>0.29699999999999999</v>
      </c>
      <c r="I601" s="249">
        <f t="shared" si="276"/>
        <v>0</v>
      </c>
      <c r="J601" s="240"/>
      <c r="L601" s="250">
        <f t="shared" si="270"/>
        <v>0.29699999999999999</v>
      </c>
      <c r="M601" s="242">
        <f t="shared" si="250"/>
        <v>0.29699999999999999</v>
      </c>
      <c r="N601" s="226"/>
      <c r="O601" s="226"/>
      <c r="P601" s="226"/>
      <c r="Q601" s="226"/>
      <c r="R601" s="226"/>
      <c r="S601" s="226"/>
      <c r="T601" s="226"/>
      <c r="U601" s="226"/>
      <c r="V601" s="226"/>
      <c r="W601" s="226"/>
      <c r="X601" s="226"/>
      <c r="Y601" s="226"/>
      <c r="Z601" s="226"/>
      <c r="AA601" s="226"/>
      <c r="AB601" s="226"/>
      <c r="AC601" s="226"/>
      <c r="AD601" s="226"/>
      <c r="AE601" s="226"/>
      <c r="AF601" s="226"/>
      <c r="AG601" s="226"/>
      <c r="AH601" s="226"/>
      <c r="AI601" s="226"/>
      <c r="AJ601" s="226"/>
      <c r="AK601" s="226"/>
      <c r="AL601" s="226"/>
      <c r="AM601" s="226"/>
      <c r="AN601" s="226"/>
      <c r="AO601" s="226"/>
      <c r="AP601" s="226"/>
      <c r="AQ601" s="226"/>
      <c r="AR601" s="226"/>
      <c r="AS601" s="226"/>
      <c r="AT601" s="226"/>
      <c r="AU601" s="226"/>
      <c r="AV601" s="226"/>
      <c r="AW601" s="226"/>
      <c r="AX601" s="226"/>
      <c r="AY601" s="226"/>
      <c r="AZ601" s="226"/>
      <c r="BA601" s="226"/>
      <c r="BB601" s="226"/>
      <c r="BC601" s="226"/>
      <c r="BD601" s="226"/>
      <c r="BE601" s="226"/>
      <c r="BF601" s="226"/>
      <c r="BG601" s="226"/>
      <c r="BH601" s="226"/>
      <c r="BI601" s="226"/>
      <c r="BJ601" s="226"/>
      <c r="BK601" s="226"/>
      <c r="BL601" s="226"/>
      <c r="BM601" s="226"/>
      <c r="BN601" s="226"/>
      <c r="BO601" s="226"/>
      <c r="BP601" s="226"/>
      <c r="BQ601" s="226"/>
      <c r="BR601" s="226"/>
      <c r="BS601" s="226"/>
      <c r="BT601" s="226"/>
      <c r="BU601" s="226"/>
      <c r="BV601" s="226"/>
      <c r="BW601" s="226"/>
      <c r="BX601" s="226"/>
      <c r="BY601" s="226"/>
      <c r="BZ601" s="226"/>
      <c r="CA601" s="226"/>
      <c r="CB601" s="226"/>
      <c r="CC601" s="235"/>
    </row>
    <row r="602" spans="1:81" s="233" customFormat="1">
      <c r="A602" s="537"/>
      <c r="B602" s="563"/>
      <c r="C602" s="236">
        <v>2016</v>
      </c>
      <c r="D602" s="247">
        <f>E602+F602+G602+H602+I602</f>
        <v>0</v>
      </c>
      <c r="E602" s="215">
        <v>0</v>
      </c>
      <c r="F602" s="150">
        <v>0</v>
      </c>
      <c r="G602" s="150">
        <v>0</v>
      </c>
      <c r="H602" s="150">
        <v>0</v>
      </c>
      <c r="I602" s="247">
        <v>0</v>
      </c>
      <c r="J602" s="240"/>
      <c r="L602" s="250">
        <f t="shared" si="270"/>
        <v>0</v>
      </c>
      <c r="M602" s="242">
        <f t="shared" si="250"/>
        <v>0</v>
      </c>
      <c r="N602" s="226"/>
      <c r="O602" s="226"/>
      <c r="P602" s="226"/>
      <c r="Q602" s="226"/>
      <c r="R602" s="226"/>
      <c r="S602" s="226"/>
      <c r="T602" s="226"/>
      <c r="U602" s="226"/>
      <c r="V602" s="226"/>
      <c r="W602" s="226"/>
      <c r="X602" s="226"/>
      <c r="Y602" s="226"/>
      <c r="Z602" s="226"/>
      <c r="AA602" s="226"/>
      <c r="AB602" s="226"/>
      <c r="AC602" s="226"/>
      <c r="AD602" s="226"/>
      <c r="AE602" s="226"/>
      <c r="AF602" s="226"/>
      <c r="AG602" s="226"/>
      <c r="AH602" s="226"/>
      <c r="AI602" s="226"/>
      <c r="AJ602" s="226"/>
      <c r="AK602" s="226"/>
      <c r="AL602" s="226"/>
      <c r="AM602" s="226"/>
      <c r="AN602" s="226"/>
      <c r="AO602" s="226"/>
      <c r="AP602" s="226"/>
      <c r="AQ602" s="226"/>
      <c r="AR602" s="226"/>
      <c r="AS602" s="226"/>
      <c r="AT602" s="226"/>
      <c r="AU602" s="226"/>
      <c r="AV602" s="226"/>
      <c r="AW602" s="226"/>
      <c r="AX602" s="226"/>
      <c r="AY602" s="226"/>
      <c r="AZ602" s="226"/>
      <c r="BA602" s="226"/>
      <c r="BB602" s="226"/>
      <c r="BC602" s="226"/>
      <c r="BD602" s="226"/>
      <c r="BE602" s="226"/>
      <c r="BF602" s="226"/>
      <c r="BG602" s="226"/>
      <c r="BH602" s="226"/>
      <c r="BI602" s="226"/>
      <c r="BJ602" s="226"/>
      <c r="BK602" s="226"/>
      <c r="BL602" s="226"/>
      <c r="BM602" s="226"/>
      <c r="BN602" s="226"/>
      <c r="BO602" s="226"/>
      <c r="BP602" s="226"/>
      <c r="BQ602" s="226"/>
      <c r="BR602" s="226"/>
      <c r="BS602" s="226"/>
      <c r="BT602" s="226"/>
      <c r="BU602" s="226"/>
      <c r="BV602" s="226"/>
      <c r="BW602" s="226"/>
      <c r="BX602" s="226"/>
      <c r="BY602" s="226"/>
      <c r="BZ602" s="226"/>
      <c r="CA602" s="226"/>
      <c r="CB602" s="226"/>
      <c r="CC602" s="235"/>
    </row>
    <row r="603" spans="1:81" s="233" customFormat="1">
      <c r="A603" s="537"/>
      <c r="B603" s="563"/>
      <c r="C603" s="236">
        <v>2017</v>
      </c>
      <c r="D603" s="247">
        <f>E603+F603+G603+H603+I603</f>
        <v>0.29699999999999999</v>
      </c>
      <c r="E603" s="150">
        <v>0</v>
      </c>
      <c r="F603" s="150">
        <v>0</v>
      </c>
      <c r="G603" s="150">
        <v>0</v>
      </c>
      <c r="H603" s="150">
        <v>0.29699999999999999</v>
      </c>
      <c r="I603" s="247">
        <v>0</v>
      </c>
      <c r="J603" s="240"/>
      <c r="L603" s="250">
        <f t="shared" si="270"/>
        <v>0.29699999999999999</v>
      </c>
      <c r="M603" s="242">
        <f t="shared" si="250"/>
        <v>0.29699999999999999</v>
      </c>
      <c r="N603" s="226"/>
      <c r="O603" s="226"/>
      <c r="P603" s="226"/>
      <c r="Q603" s="226"/>
      <c r="R603" s="226"/>
      <c r="S603" s="226"/>
      <c r="T603" s="226"/>
      <c r="U603" s="226"/>
      <c r="V603" s="226"/>
      <c r="W603" s="226"/>
      <c r="X603" s="226"/>
      <c r="Y603" s="226"/>
      <c r="Z603" s="226"/>
      <c r="AA603" s="226"/>
      <c r="AB603" s="226"/>
      <c r="AC603" s="226"/>
      <c r="AD603" s="226"/>
      <c r="AE603" s="226"/>
      <c r="AF603" s="226"/>
      <c r="AG603" s="226"/>
      <c r="AH603" s="226"/>
      <c r="AI603" s="226"/>
      <c r="AJ603" s="226"/>
      <c r="AK603" s="226"/>
      <c r="AL603" s="226"/>
      <c r="AM603" s="226"/>
      <c r="AN603" s="226"/>
      <c r="AO603" s="226"/>
      <c r="AP603" s="226"/>
      <c r="AQ603" s="226"/>
      <c r="AR603" s="226"/>
      <c r="AS603" s="226"/>
      <c r="AT603" s="226"/>
      <c r="AU603" s="226"/>
      <c r="AV603" s="226"/>
      <c r="AW603" s="226"/>
      <c r="AX603" s="226"/>
      <c r="AY603" s="226"/>
      <c r="AZ603" s="226"/>
      <c r="BA603" s="226"/>
      <c r="BB603" s="226"/>
      <c r="BC603" s="226"/>
      <c r="BD603" s="226"/>
      <c r="BE603" s="226"/>
      <c r="BF603" s="226"/>
      <c r="BG603" s="226"/>
      <c r="BH603" s="226"/>
      <c r="BI603" s="226"/>
      <c r="BJ603" s="226"/>
      <c r="BK603" s="226"/>
      <c r="BL603" s="226"/>
      <c r="BM603" s="226"/>
      <c r="BN603" s="226"/>
      <c r="BO603" s="226"/>
      <c r="BP603" s="226"/>
      <c r="BQ603" s="226"/>
      <c r="BR603" s="226"/>
      <c r="BS603" s="226"/>
      <c r="BT603" s="226"/>
      <c r="BU603" s="226"/>
      <c r="BV603" s="226"/>
      <c r="BW603" s="226"/>
      <c r="BX603" s="226"/>
      <c r="BY603" s="226"/>
      <c r="BZ603" s="226"/>
      <c r="CA603" s="226"/>
      <c r="CB603" s="226"/>
      <c r="CC603" s="235"/>
    </row>
    <row r="604" spans="1:81" s="233" customFormat="1">
      <c r="A604" s="539"/>
      <c r="B604" s="531"/>
      <c r="C604" s="291">
        <v>2018</v>
      </c>
      <c r="D604" s="247">
        <f>E604+F604+G604+H604+I604</f>
        <v>0</v>
      </c>
      <c r="E604" s="150">
        <v>0</v>
      </c>
      <c r="F604" s="150">
        <v>0</v>
      </c>
      <c r="G604" s="150">
        <v>0</v>
      </c>
      <c r="H604" s="150">
        <v>0</v>
      </c>
      <c r="I604" s="247">
        <v>0</v>
      </c>
      <c r="J604" s="240"/>
      <c r="L604" s="250">
        <f t="shared" si="270"/>
        <v>0</v>
      </c>
      <c r="M604" s="242">
        <f t="shared" si="250"/>
        <v>0</v>
      </c>
      <c r="N604" s="226"/>
      <c r="O604" s="226"/>
      <c r="P604" s="226"/>
      <c r="Q604" s="226"/>
      <c r="R604" s="226"/>
      <c r="S604" s="226"/>
      <c r="T604" s="226"/>
      <c r="U604" s="226"/>
      <c r="V604" s="226"/>
      <c r="W604" s="226"/>
      <c r="X604" s="226"/>
      <c r="Y604" s="226"/>
      <c r="Z604" s="226"/>
      <c r="AA604" s="226"/>
      <c r="AB604" s="226"/>
      <c r="AC604" s="226"/>
      <c r="AD604" s="226"/>
      <c r="AE604" s="226"/>
      <c r="AF604" s="226"/>
      <c r="AG604" s="226"/>
      <c r="AH604" s="226"/>
      <c r="AI604" s="226"/>
      <c r="AJ604" s="226"/>
      <c r="AK604" s="226"/>
      <c r="AL604" s="226"/>
      <c r="AM604" s="226"/>
      <c r="AN604" s="226"/>
      <c r="AO604" s="226"/>
      <c r="AP604" s="226"/>
      <c r="AQ604" s="226"/>
      <c r="AR604" s="226"/>
      <c r="AS604" s="226"/>
      <c r="AT604" s="226"/>
      <c r="AU604" s="226"/>
      <c r="AV604" s="226"/>
      <c r="AW604" s="226"/>
      <c r="AX604" s="226"/>
      <c r="AY604" s="226"/>
      <c r="AZ604" s="226"/>
      <c r="BA604" s="226"/>
      <c r="BB604" s="226"/>
      <c r="BC604" s="226"/>
      <c r="BD604" s="226"/>
      <c r="BE604" s="226"/>
      <c r="BF604" s="226"/>
      <c r="BG604" s="226"/>
      <c r="BH604" s="226"/>
      <c r="BI604" s="226"/>
      <c r="BJ604" s="226"/>
      <c r="BK604" s="226"/>
      <c r="BL604" s="226"/>
      <c r="BM604" s="226"/>
      <c r="BN604" s="226"/>
      <c r="BO604" s="226"/>
      <c r="BP604" s="226"/>
      <c r="BQ604" s="226"/>
      <c r="BR604" s="226"/>
      <c r="BS604" s="226"/>
      <c r="BT604" s="226"/>
      <c r="BU604" s="226"/>
      <c r="BV604" s="226"/>
      <c r="BW604" s="226"/>
      <c r="BX604" s="226"/>
      <c r="BY604" s="226"/>
      <c r="BZ604" s="226"/>
      <c r="CA604" s="226"/>
      <c r="CB604" s="226"/>
      <c r="CC604" s="235"/>
    </row>
    <row r="605" spans="1:81" s="233" customFormat="1" ht="12.75" customHeight="1">
      <c r="A605" s="536" t="s">
        <v>769</v>
      </c>
      <c r="B605" s="562" t="s">
        <v>724</v>
      </c>
      <c r="C605" s="238" t="s">
        <v>19</v>
      </c>
      <c r="D605" s="293">
        <f>D606+D607+D608+D609</f>
        <v>50.2</v>
      </c>
      <c r="E605" s="293">
        <f t="shared" ref="E605:I605" si="277">E606+E607+E608+E609</f>
        <v>0</v>
      </c>
      <c r="F605" s="293">
        <f t="shared" si="277"/>
        <v>0</v>
      </c>
      <c r="G605" s="293">
        <f t="shared" si="277"/>
        <v>0</v>
      </c>
      <c r="H605" s="293">
        <f t="shared" si="277"/>
        <v>50.2</v>
      </c>
      <c r="I605" s="293">
        <f t="shared" si="277"/>
        <v>0</v>
      </c>
      <c r="J605" s="240"/>
      <c r="L605" s="250"/>
      <c r="M605" s="242"/>
      <c r="N605" s="226"/>
      <c r="O605" s="226"/>
      <c r="P605" s="226"/>
      <c r="Q605" s="226"/>
      <c r="R605" s="226"/>
      <c r="S605" s="226"/>
      <c r="T605" s="226"/>
      <c r="U605" s="226"/>
      <c r="V605" s="226"/>
      <c r="W605" s="226"/>
      <c r="X605" s="226"/>
      <c r="Y605" s="226"/>
      <c r="Z605" s="226"/>
      <c r="AA605" s="226"/>
      <c r="AB605" s="226"/>
      <c r="AC605" s="226"/>
      <c r="AD605" s="226"/>
      <c r="AE605" s="226"/>
      <c r="AF605" s="226"/>
      <c r="AG605" s="226"/>
      <c r="AH605" s="226"/>
      <c r="AI605" s="226"/>
      <c r="AJ605" s="226"/>
      <c r="AK605" s="226"/>
      <c r="AL605" s="226"/>
      <c r="AM605" s="226"/>
      <c r="AN605" s="226"/>
      <c r="AO605" s="226"/>
      <c r="AP605" s="226"/>
      <c r="AQ605" s="226"/>
      <c r="AR605" s="226"/>
      <c r="AS605" s="226"/>
      <c r="AT605" s="226"/>
      <c r="AU605" s="226"/>
      <c r="AV605" s="226"/>
      <c r="AW605" s="226"/>
      <c r="AX605" s="226"/>
      <c r="AY605" s="226"/>
      <c r="AZ605" s="226"/>
      <c r="BA605" s="226"/>
      <c r="BB605" s="226"/>
      <c r="BC605" s="226"/>
      <c r="BD605" s="226"/>
      <c r="BE605" s="226"/>
      <c r="BF605" s="226"/>
      <c r="BG605" s="226"/>
      <c r="BH605" s="226"/>
      <c r="BI605" s="226"/>
      <c r="BJ605" s="226"/>
      <c r="BK605" s="226"/>
      <c r="BL605" s="226"/>
      <c r="BM605" s="226"/>
      <c r="BN605" s="226"/>
      <c r="BO605" s="226"/>
      <c r="BP605" s="226"/>
      <c r="BQ605" s="226"/>
      <c r="BR605" s="226"/>
      <c r="BS605" s="226"/>
      <c r="BT605" s="226"/>
      <c r="BU605" s="226"/>
      <c r="BV605" s="226"/>
      <c r="BW605" s="226"/>
      <c r="BX605" s="226"/>
      <c r="BY605" s="226"/>
      <c r="BZ605" s="226"/>
      <c r="CA605" s="226"/>
      <c r="CB605" s="226"/>
      <c r="CC605" s="235"/>
    </row>
    <row r="606" spans="1:81" s="233" customFormat="1">
      <c r="A606" s="537"/>
      <c r="B606" s="563"/>
      <c r="C606" s="236">
        <v>2016</v>
      </c>
      <c r="D606" s="247">
        <f>E606+F606+G606+H606+I606</f>
        <v>13.7</v>
      </c>
      <c r="E606" s="215">
        <v>0</v>
      </c>
      <c r="F606" s="150">
        <v>0</v>
      </c>
      <c r="G606" s="150">
        <v>0</v>
      </c>
      <c r="H606" s="150">
        <v>13.7</v>
      </c>
      <c r="I606" s="247">
        <v>0</v>
      </c>
      <c r="J606" s="240"/>
      <c r="L606" s="250"/>
      <c r="M606" s="242"/>
      <c r="N606" s="226"/>
      <c r="O606" s="226"/>
      <c r="P606" s="226"/>
      <c r="Q606" s="226"/>
      <c r="R606" s="226"/>
      <c r="S606" s="226"/>
      <c r="T606" s="226"/>
      <c r="U606" s="226"/>
      <c r="V606" s="226"/>
      <c r="W606" s="226"/>
      <c r="X606" s="226"/>
      <c r="Y606" s="226"/>
      <c r="Z606" s="226"/>
      <c r="AA606" s="226"/>
      <c r="AB606" s="226"/>
      <c r="AC606" s="226"/>
      <c r="AD606" s="226"/>
      <c r="AE606" s="226"/>
      <c r="AF606" s="226"/>
      <c r="AG606" s="226"/>
      <c r="AH606" s="226"/>
      <c r="AI606" s="226"/>
      <c r="AJ606" s="226"/>
      <c r="AK606" s="226"/>
      <c r="AL606" s="226"/>
      <c r="AM606" s="226"/>
      <c r="AN606" s="226"/>
      <c r="AO606" s="226"/>
      <c r="AP606" s="226"/>
      <c r="AQ606" s="226"/>
      <c r="AR606" s="226"/>
      <c r="AS606" s="226"/>
      <c r="AT606" s="226"/>
      <c r="AU606" s="226"/>
      <c r="AV606" s="226"/>
      <c r="AW606" s="226"/>
      <c r="AX606" s="226"/>
      <c r="AY606" s="226"/>
      <c r="AZ606" s="226"/>
      <c r="BA606" s="226"/>
      <c r="BB606" s="226"/>
      <c r="BC606" s="226"/>
      <c r="BD606" s="226"/>
      <c r="BE606" s="226"/>
      <c r="BF606" s="226"/>
      <c r="BG606" s="226"/>
      <c r="BH606" s="226"/>
      <c r="BI606" s="226"/>
      <c r="BJ606" s="226"/>
      <c r="BK606" s="226"/>
      <c r="BL606" s="226"/>
      <c r="BM606" s="226"/>
      <c r="BN606" s="226"/>
      <c r="BO606" s="226"/>
      <c r="BP606" s="226"/>
      <c r="BQ606" s="226"/>
      <c r="BR606" s="226"/>
      <c r="BS606" s="226"/>
      <c r="BT606" s="226"/>
      <c r="BU606" s="226"/>
      <c r="BV606" s="226"/>
      <c r="BW606" s="226"/>
      <c r="BX606" s="226"/>
      <c r="BY606" s="226"/>
      <c r="BZ606" s="226"/>
      <c r="CA606" s="226"/>
      <c r="CB606" s="226"/>
      <c r="CC606" s="235"/>
    </row>
    <row r="607" spans="1:81" s="233" customFormat="1">
      <c r="A607" s="537"/>
      <c r="B607" s="563"/>
      <c r="C607" s="236">
        <v>2017</v>
      </c>
      <c r="D607" s="247">
        <f>E607+F607+G607+H607+I607</f>
        <v>16.8</v>
      </c>
      <c r="E607" s="150">
        <v>0</v>
      </c>
      <c r="F607" s="150">
        <v>0</v>
      </c>
      <c r="G607" s="150">
        <v>0</v>
      </c>
      <c r="H607" s="150">
        <v>16.8</v>
      </c>
      <c r="I607" s="247">
        <v>0</v>
      </c>
      <c r="J607" s="240"/>
      <c r="L607" s="250"/>
      <c r="M607" s="242"/>
      <c r="N607" s="226"/>
      <c r="O607" s="226"/>
      <c r="P607" s="226"/>
      <c r="Q607" s="226"/>
      <c r="R607" s="226"/>
      <c r="S607" s="226"/>
      <c r="T607" s="226"/>
      <c r="U607" s="226"/>
      <c r="V607" s="226"/>
      <c r="W607" s="226"/>
      <c r="X607" s="226"/>
      <c r="Y607" s="226"/>
      <c r="Z607" s="226"/>
      <c r="AA607" s="226"/>
      <c r="AB607" s="226"/>
      <c r="AC607" s="226"/>
      <c r="AD607" s="226"/>
      <c r="AE607" s="226"/>
      <c r="AF607" s="226"/>
      <c r="AG607" s="226"/>
      <c r="AH607" s="226"/>
      <c r="AI607" s="226"/>
      <c r="AJ607" s="226"/>
      <c r="AK607" s="226"/>
      <c r="AL607" s="226"/>
      <c r="AM607" s="226"/>
      <c r="AN607" s="226"/>
      <c r="AO607" s="226"/>
      <c r="AP607" s="226"/>
      <c r="AQ607" s="226"/>
      <c r="AR607" s="226"/>
      <c r="AS607" s="226"/>
      <c r="AT607" s="226"/>
      <c r="AU607" s="226"/>
      <c r="AV607" s="226"/>
      <c r="AW607" s="226"/>
      <c r="AX607" s="226"/>
      <c r="AY607" s="226"/>
      <c r="AZ607" s="226"/>
      <c r="BA607" s="226"/>
      <c r="BB607" s="226"/>
      <c r="BC607" s="226"/>
      <c r="BD607" s="226"/>
      <c r="BE607" s="226"/>
      <c r="BF607" s="226"/>
      <c r="BG607" s="226"/>
      <c r="BH607" s="226"/>
      <c r="BI607" s="226"/>
      <c r="BJ607" s="226"/>
      <c r="BK607" s="226"/>
      <c r="BL607" s="226"/>
      <c r="BM607" s="226"/>
      <c r="BN607" s="226"/>
      <c r="BO607" s="226"/>
      <c r="BP607" s="226"/>
      <c r="BQ607" s="226"/>
      <c r="BR607" s="226"/>
      <c r="BS607" s="226"/>
      <c r="BT607" s="226"/>
      <c r="BU607" s="226"/>
      <c r="BV607" s="226"/>
      <c r="BW607" s="226"/>
      <c r="BX607" s="226"/>
      <c r="BY607" s="226"/>
      <c r="BZ607" s="226"/>
      <c r="CA607" s="226"/>
      <c r="CB607" s="226"/>
      <c r="CC607" s="235"/>
    </row>
    <row r="608" spans="1:81" s="233" customFormat="1">
      <c r="A608" s="538"/>
      <c r="B608" s="530"/>
      <c r="C608" s="291">
        <v>2018</v>
      </c>
      <c r="D608" s="247">
        <f>E608+F608+G608+H608+I608</f>
        <v>5.7</v>
      </c>
      <c r="E608" s="150">
        <v>0</v>
      </c>
      <c r="F608" s="150">
        <v>0</v>
      </c>
      <c r="G608" s="150">
        <v>0</v>
      </c>
      <c r="H608" s="150">
        <v>5.7</v>
      </c>
      <c r="I608" s="247">
        <v>0</v>
      </c>
      <c r="J608" s="240"/>
      <c r="L608" s="250"/>
      <c r="M608" s="242"/>
      <c r="N608" s="226"/>
      <c r="O608" s="226"/>
      <c r="P608" s="226"/>
      <c r="Q608" s="226"/>
      <c r="R608" s="226"/>
      <c r="S608" s="226"/>
      <c r="T608" s="226"/>
      <c r="U608" s="226"/>
      <c r="V608" s="226"/>
      <c r="W608" s="226"/>
      <c r="X608" s="226"/>
      <c r="Y608" s="226"/>
      <c r="Z608" s="226"/>
      <c r="AA608" s="226"/>
      <c r="AB608" s="226"/>
      <c r="AC608" s="226"/>
      <c r="AD608" s="226"/>
      <c r="AE608" s="226"/>
      <c r="AF608" s="226"/>
      <c r="AG608" s="226"/>
      <c r="AH608" s="226"/>
      <c r="AI608" s="226"/>
      <c r="AJ608" s="226"/>
      <c r="AK608" s="226"/>
      <c r="AL608" s="226"/>
      <c r="AM608" s="226"/>
      <c r="AN608" s="226"/>
      <c r="AO608" s="226"/>
      <c r="AP608" s="226"/>
      <c r="AQ608" s="226"/>
      <c r="AR608" s="226"/>
      <c r="AS608" s="226"/>
      <c r="AT608" s="226"/>
      <c r="AU608" s="226"/>
      <c r="AV608" s="226"/>
      <c r="AW608" s="226"/>
      <c r="AX608" s="226"/>
      <c r="AY608" s="226"/>
      <c r="AZ608" s="226"/>
      <c r="BA608" s="226"/>
      <c r="BB608" s="226"/>
      <c r="BC608" s="226"/>
      <c r="BD608" s="226"/>
      <c r="BE608" s="226"/>
      <c r="BF608" s="226"/>
      <c r="BG608" s="226"/>
      <c r="BH608" s="226"/>
      <c r="BI608" s="226"/>
      <c r="BJ608" s="226"/>
      <c r="BK608" s="226"/>
      <c r="BL608" s="226"/>
      <c r="BM608" s="226"/>
      <c r="BN608" s="226"/>
      <c r="BO608" s="226"/>
      <c r="BP608" s="226"/>
      <c r="BQ608" s="226"/>
      <c r="BR608" s="226"/>
      <c r="BS608" s="226"/>
      <c r="BT608" s="226"/>
      <c r="BU608" s="226"/>
      <c r="BV608" s="226"/>
      <c r="BW608" s="226"/>
      <c r="BX608" s="226"/>
      <c r="BY608" s="226"/>
      <c r="BZ608" s="226"/>
      <c r="CA608" s="226"/>
      <c r="CB608" s="226"/>
      <c r="CC608" s="235"/>
    </row>
    <row r="609" spans="1:81" s="233" customFormat="1">
      <c r="A609" s="539"/>
      <c r="B609" s="531"/>
      <c r="C609" s="291">
        <v>2019</v>
      </c>
      <c r="D609" s="247">
        <f>E609+F609+G609+H609+I609</f>
        <v>14</v>
      </c>
      <c r="E609" s="150">
        <v>0</v>
      </c>
      <c r="F609" s="150">
        <v>0</v>
      </c>
      <c r="G609" s="150">
        <v>0</v>
      </c>
      <c r="H609" s="150">
        <v>14</v>
      </c>
      <c r="I609" s="247">
        <v>0</v>
      </c>
      <c r="J609" s="240"/>
      <c r="L609" s="250"/>
      <c r="M609" s="242"/>
      <c r="N609" s="226"/>
      <c r="O609" s="226"/>
      <c r="P609" s="226"/>
      <c r="Q609" s="226"/>
      <c r="R609" s="226"/>
      <c r="S609" s="226"/>
      <c r="T609" s="226"/>
      <c r="U609" s="226"/>
      <c r="V609" s="226"/>
      <c r="W609" s="226"/>
      <c r="X609" s="226"/>
      <c r="Y609" s="226"/>
      <c r="Z609" s="226"/>
      <c r="AA609" s="226"/>
      <c r="AB609" s="226"/>
      <c r="AC609" s="226"/>
      <c r="AD609" s="226"/>
      <c r="AE609" s="226"/>
      <c r="AF609" s="226"/>
      <c r="AG609" s="226"/>
      <c r="AH609" s="226"/>
      <c r="AI609" s="226"/>
      <c r="AJ609" s="226"/>
      <c r="AK609" s="226"/>
      <c r="AL609" s="226"/>
      <c r="AM609" s="226"/>
      <c r="AN609" s="226"/>
      <c r="AO609" s="226"/>
      <c r="AP609" s="226"/>
      <c r="AQ609" s="226"/>
      <c r="AR609" s="226"/>
      <c r="AS609" s="226"/>
      <c r="AT609" s="226"/>
      <c r="AU609" s="226"/>
      <c r="AV609" s="226"/>
      <c r="AW609" s="226"/>
      <c r="AX609" s="226"/>
      <c r="AY609" s="226"/>
      <c r="AZ609" s="226"/>
      <c r="BA609" s="226"/>
      <c r="BB609" s="226"/>
      <c r="BC609" s="226"/>
      <c r="BD609" s="226"/>
      <c r="BE609" s="226"/>
      <c r="BF609" s="226"/>
      <c r="BG609" s="226"/>
      <c r="BH609" s="226"/>
      <c r="BI609" s="226"/>
      <c r="BJ609" s="226"/>
      <c r="BK609" s="226"/>
      <c r="BL609" s="226"/>
      <c r="BM609" s="226"/>
      <c r="BN609" s="226"/>
      <c r="BO609" s="226"/>
      <c r="BP609" s="226"/>
      <c r="BQ609" s="226"/>
      <c r="BR609" s="226"/>
      <c r="BS609" s="226"/>
      <c r="BT609" s="226"/>
      <c r="BU609" s="226"/>
      <c r="BV609" s="226"/>
      <c r="BW609" s="226"/>
      <c r="BX609" s="226"/>
      <c r="BY609" s="226"/>
      <c r="BZ609" s="226"/>
      <c r="CA609" s="226"/>
      <c r="CB609" s="226"/>
      <c r="CC609" s="235"/>
    </row>
    <row r="610" spans="1:81" s="233" customFormat="1">
      <c r="A610" s="536" t="s">
        <v>770</v>
      </c>
      <c r="B610" s="562" t="s">
        <v>726</v>
      </c>
      <c r="C610" s="238" t="s">
        <v>19</v>
      </c>
      <c r="D610" s="293">
        <f>D611+D612+D613</f>
        <v>0.89999999999999991</v>
      </c>
      <c r="E610" s="293">
        <f t="shared" ref="E610:I610" si="278">E611+E612+E613</f>
        <v>0</v>
      </c>
      <c r="F610" s="293">
        <f t="shared" si="278"/>
        <v>0</v>
      </c>
      <c r="G610" s="293">
        <f t="shared" si="278"/>
        <v>0</v>
      </c>
      <c r="H610" s="293">
        <f t="shared" si="278"/>
        <v>0.89999999999999991</v>
      </c>
      <c r="I610" s="293">
        <f t="shared" si="278"/>
        <v>0</v>
      </c>
      <c r="J610" s="240"/>
      <c r="L610" s="250"/>
      <c r="M610" s="242"/>
      <c r="N610" s="226"/>
      <c r="O610" s="226"/>
      <c r="P610" s="226"/>
      <c r="Q610" s="226"/>
      <c r="R610" s="226"/>
      <c r="S610" s="226"/>
      <c r="T610" s="226"/>
      <c r="U610" s="226"/>
      <c r="V610" s="226"/>
      <c r="W610" s="226"/>
      <c r="X610" s="226"/>
      <c r="Y610" s="226"/>
      <c r="Z610" s="226"/>
      <c r="AA610" s="226"/>
      <c r="AB610" s="226"/>
      <c r="AC610" s="226"/>
      <c r="AD610" s="226"/>
      <c r="AE610" s="226"/>
      <c r="AF610" s="226"/>
      <c r="AG610" s="226"/>
      <c r="AH610" s="226"/>
      <c r="AI610" s="226"/>
      <c r="AJ610" s="226"/>
      <c r="AK610" s="226"/>
      <c r="AL610" s="226"/>
      <c r="AM610" s="226"/>
      <c r="AN610" s="226"/>
      <c r="AO610" s="226"/>
      <c r="AP610" s="226"/>
      <c r="AQ610" s="226"/>
      <c r="AR610" s="226"/>
      <c r="AS610" s="226"/>
      <c r="AT610" s="226"/>
      <c r="AU610" s="226"/>
      <c r="AV610" s="226"/>
      <c r="AW610" s="226"/>
      <c r="AX610" s="226"/>
      <c r="AY610" s="226"/>
      <c r="AZ610" s="226"/>
      <c r="BA610" s="226"/>
      <c r="BB610" s="226"/>
      <c r="BC610" s="226"/>
      <c r="BD610" s="226"/>
      <c r="BE610" s="226"/>
      <c r="BF610" s="226"/>
      <c r="BG610" s="226"/>
      <c r="BH610" s="226"/>
      <c r="BI610" s="226"/>
      <c r="BJ610" s="226"/>
      <c r="BK610" s="226"/>
      <c r="BL610" s="226"/>
      <c r="BM610" s="226"/>
      <c r="BN610" s="226"/>
      <c r="BO610" s="226"/>
      <c r="BP610" s="226"/>
      <c r="BQ610" s="226"/>
      <c r="BR610" s="226"/>
      <c r="BS610" s="226"/>
      <c r="BT610" s="226"/>
      <c r="BU610" s="226"/>
      <c r="BV610" s="226"/>
      <c r="BW610" s="226"/>
      <c r="BX610" s="226"/>
      <c r="BY610" s="226"/>
      <c r="BZ610" s="226"/>
      <c r="CA610" s="226"/>
      <c r="CB610" s="226"/>
      <c r="CC610" s="235"/>
    </row>
    <row r="611" spans="1:81" s="233" customFormat="1">
      <c r="A611" s="537"/>
      <c r="B611" s="563"/>
      <c r="C611" s="236">
        <v>2016</v>
      </c>
      <c r="D611" s="247">
        <f>E611+F611+G611+H611+I611</f>
        <v>0.3</v>
      </c>
      <c r="E611" s="268">
        <v>0</v>
      </c>
      <c r="F611" s="247">
        <v>0</v>
      </c>
      <c r="G611" s="247">
        <v>0</v>
      </c>
      <c r="H611" s="247">
        <v>0.3</v>
      </c>
      <c r="I611" s="247">
        <v>0</v>
      </c>
      <c r="J611" s="240"/>
      <c r="L611" s="250"/>
      <c r="M611" s="242"/>
      <c r="N611" s="226"/>
      <c r="O611" s="226"/>
      <c r="P611" s="226"/>
      <c r="Q611" s="226"/>
      <c r="R611" s="226"/>
      <c r="S611" s="226"/>
      <c r="T611" s="226"/>
      <c r="U611" s="226"/>
      <c r="V611" s="226"/>
      <c r="W611" s="226"/>
      <c r="X611" s="226"/>
      <c r="Y611" s="226"/>
      <c r="Z611" s="226"/>
      <c r="AA611" s="226"/>
      <c r="AB611" s="226"/>
      <c r="AC611" s="226"/>
      <c r="AD611" s="226"/>
      <c r="AE611" s="226"/>
      <c r="AF611" s="226"/>
      <c r="AG611" s="226"/>
      <c r="AH611" s="226"/>
      <c r="AI611" s="226"/>
      <c r="AJ611" s="226"/>
      <c r="AK611" s="226"/>
      <c r="AL611" s="226"/>
      <c r="AM611" s="226"/>
      <c r="AN611" s="226"/>
      <c r="AO611" s="226"/>
      <c r="AP611" s="226"/>
      <c r="AQ611" s="226"/>
      <c r="AR611" s="226"/>
      <c r="AS611" s="226"/>
      <c r="AT611" s="226"/>
      <c r="AU611" s="226"/>
      <c r="AV611" s="226"/>
      <c r="AW611" s="226"/>
      <c r="AX611" s="226"/>
      <c r="AY611" s="226"/>
      <c r="AZ611" s="226"/>
      <c r="BA611" s="226"/>
      <c r="BB611" s="226"/>
      <c r="BC611" s="226"/>
      <c r="BD611" s="226"/>
      <c r="BE611" s="226"/>
      <c r="BF611" s="226"/>
      <c r="BG611" s="226"/>
      <c r="BH611" s="226"/>
      <c r="BI611" s="226"/>
      <c r="BJ611" s="226"/>
      <c r="BK611" s="226"/>
      <c r="BL611" s="226"/>
      <c r="BM611" s="226"/>
      <c r="BN611" s="226"/>
      <c r="BO611" s="226"/>
      <c r="BP611" s="226"/>
      <c r="BQ611" s="226"/>
      <c r="BR611" s="226"/>
      <c r="BS611" s="226"/>
      <c r="BT611" s="226"/>
      <c r="BU611" s="226"/>
      <c r="BV611" s="226"/>
      <c r="BW611" s="226"/>
      <c r="BX611" s="226"/>
      <c r="BY611" s="226"/>
      <c r="BZ611" s="226"/>
      <c r="CA611" s="226"/>
      <c r="CB611" s="226"/>
      <c r="CC611" s="235"/>
    </row>
    <row r="612" spans="1:81" s="233" customFormat="1">
      <c r="A612" s="537"/>
      <c r="B612" s="563"/>
      <c r="C612" s="236">
        <v>2017</v>
      </c>
      <c r="D612" s="247">
        <f>E612+F612+G612+H612+I612</f>
        <v>0.3</v>
      </c>
      <c r="E612" s="247">
        <v>0</v>
      </c>
      <c r="F612" s="247">
        <v>0</v>
      </c>
      <c r="G612" s="247">
        <v>0</v>
      </c>
      <c r="H612" s="247">
        <v>0.3</v>
      </c>
      <c r="I612" s="247">
        <v>0</v>
      </c>
      <c r="J612" s="240"/>
      <c r="L612" s="250"/>
      <c r="M612" s="242"/>
      <c r="N612" s="226"/>
      <c r="O612" s="226"/>
      <c r="P612" s="226"/>
      <c r="Q612" s="226"/>
      <c r="R612" s="226"/>
      <c r="S612" s="226"/>
      <c r="T612" s="226"/>
      <c r="U612" s="226"/>
      <c r="V612" s="226"/>
      <c r="W612" s="226"/>
      <c r="X612" s="226"/>
      <c r="Y612" s="226"/>
      <c r="Z612" s="226"/>
      <c r="AA612" s="226"/>
      <c r="AB612" s="226"/>
      <c r="AC612" s="226"/>
      <c r="AD612" s="226"/>
      <c r="AE612" s="226"/>
      <c r="AF612" s="226"/>
      <c r="AG612" s="226"/>
      <c r="AH612" s="226"/>
      <c r="AI612" s="226"/>
      <c r="AJ612" s="226"/>
      <c r="AK612" s="226"/>
      <c r="AL612" s="226"/>
      <c r="AM612" s="226"/>
      <c r="AN612" s="226"/>
      <c r="AO612" s="226"/>
      <c r="AP612" s="226"/>
      <c r="AQ612" s="226"/>
      <c r="AR612" s="226"/>
      <c r="AS612" s="226"/>
      <c r="AT612" s="226"/>
      <c r="AU612" s="226"/>
      <c r="AV612" s="226"/>
      <c r="AW612" s="226"/>
      <c r="AX612" s="226"/>
      <c r="AY612" s="226"/>
      <c r="AZ612" s="226"/>
      <c r="BA612" s="226"/>
      <c r="BB612" s="226"/>
      <c r="BC612" s="226"/>
      <c r="BD612" s="226"/>
      <c r="BE612" s="226"/>
      <c r="BF612" s="226"/>
      <c r="BG612" s="226"/>
      <c r="BH612" s="226"/>
      <c r="BI612" s="226"/>
      <c r="BJ612" s="226"/>
      <c r="BK612" s="226"/>
      <c r="BL612" s="226"/>
      <c r="BM612" s="226"/>
      <c r="BN612" s="226"/>
      <c r="BO612" s="226"/>
      <c r="BP612" s="226"/>
      <c r="BQ612" s="226"/>
      <c r="BR612" s="226"/>
      <c r="BS612" s="226"/>
      <c r="BT612" s="226"/>
      <c r="BU612" s="226"/>
      <c r="BV612" s="226"/>
      <c r="BW612" s="226"/>
      <c r="BX612" s="226"/>
      <c r="BY612" s="226"/>
      <c r="BZ612" s="226"/>
      <c r="CA612" s="226"/>
      <c r="CB612" s="226"/>
      <c r="CC612" s="235"/>
    </row>
    <row r="613" spans="1:81" s="233" customFormat="1">
      <c r="A613" s="539"/>
      <c r="B613" s="531"/>
      <c r="C613" s="291">
        <v>2018</v>
      </c>
      <c r="D613" s="247">
        <f>E613+F613+G613+H613+I613</f>
        <v>0.3</v>
      </c>
      <c r="E613" s="247">
        <v>0</v>
      </c>
      <c r="F613" s="247">
        <v>0</v>
      </c>
      <c r="G613" s="247">
        <v>0</v>
      </c>
      <c r="H613" s="247">
        <v>0.3</v>
      </c>
      <c r="I613" s="247">
        <v>0</v>
      </c>
      <c r="J613" s="240"/>
      <c r="L613" s="250"/>
      <c r="M613" s="242"/>
      <c r="N613" s="226"/>
      <c r="O613" s="226"/>
      <c r="P613" s="226"/>
      <c r="Q613" s="226"/>
      <c r="R613" s="226"/>
      <c r="S613" s="226"/>
      <c r="T613" s="226"/>
      <c r="U613" s="226"/>
      <c r="V613" s="226"/>
      <c r="W613" s="226"/>
      <c r="X613" s="226"/>
      <c r="Y613" s="226"/>
      <c r="Z613" s="226"/>
      <c r="AA613" s="226"/>
      <c r="AB613" s="226"/>
      <c r="AC613" s="226"/>
      <c r="AD613" s="226"/>
      <c r="AE613" s="226"/>
      <c r="AF613" s="226"/>
      <c r="AG613" s="226"/>
      <c r="AH613" s="226"/>
      <c r="AI613" s="226"/>
      <c r="AJ613" s="226"/>
      <c r="AK613" s="226"/>
      <c r="AL613" s="226"/>
      <c r="AM613" s="226"/>
      <c r="AN613" s="226"/>
      <c r="AO613" s="226"/>
      <c r="AP613" s="226"/>
      <c r="AQ613" s="226"/>
      <c r="AR613" s="226"/>
      <c r="AS613" s="226"/>
      <c r="AT613" s="226"/>
      <c r="AU613" s="226"/>
      <c r="AV613" s="226"/>
      <c r="AW613" s="226"/>
      <c r="AX613" s="226"/>
      <c r="AY613" s="226"/>
      <c r="AZ613" s="226"/>
      <c r="BA613" s="226"/>
      <c r="BB613" s="226"/>
      <c r="BC613" s="226"/>
      <c r="BD613" s="226"/>
      <c r="BE613" s="226"/>
      <c r="BF613" s="226"/>
      <c r="BG613" s="226"/>
      <c r="BH613" s="226"/>
      <c r="BI613" s="226"/>
      <c r="BJ613" s="226"/>
      <c r="BK613" s="226"/>
      <c r="BL613" s="226"/>
      <c r="BM613" s="226"/>
      <c r="BN613" s="226"/>
      <c r="BO613" s="226"/>
      <c r="BP613" s="226"/>
      <c r="BQ613" s="226"/>
      <c r="BR613" s="226"/>
      <c r="BS613" s="226"/>
      <c r="BT613" s="226"/>
      <c r="BU613" s="226"/>
      <c r="BV613" s="226"/>
      <c r="BW613" s="226"/>
      <c r="BX613" s="226"/>
      <c r="BY613" s="226"/>
      <c r="BZ613" s="226"/>
      <c r="CA613" s="226"/>
      <c r="CB613" s="226"/>
      <c r="CC613" s="235"/>
    </row>
    <row r="614" spans="1:81" s="233" customFormat="1">
      <c r="A614" s="564" t="s">
        <v>725</v>
      </c>
      <c r="B614" s="562" t="s">
        <v>727</v>
      </c>
      <c r="C614" s="238" t="s">
        <v>19</v>
      </c>
      <c r="D614" s="293">
        <f t="shared" ref="D614:I614" si="279">D615+D616</f>
        <v>0.8</v>
      </c>
      <c r="E614" s="293">
        <f t="shared" si="279"/>
        <v>0</v>
      </c>
      <c r="F614" s="248">
        <f t="shared" si="279"/>
        <v>0</v>
      </c>
      <c r="G614" s="248">
        <f t="shared" si="279"/>
        <v>0</v>
      </c>
      <c r="H614" s="248">
        <f t="shared" si="279"/>
        <v>0.8</v>
      </c>
      <c r="I614" s="248">
        <f t="shared" si="279"/>
        <v>0</v>
      </c>
      <c r="J614" s="240"/>
      <c r="L614" s="250">
        <f t="shared" si="270"/>
        <v>0.8</v>
      </c>
      <c r="M614" s="242">
        <f t="shared" si="250"/>
        <v>0.8</v>
      </c>
      <c r="N614" s="226"/>
      <c r="O614" s="226"/>
      <c r="P614" s="226"/>
      <c r="Q614" s="226"/>
      <c r="R614" s="226"/>
      <c r="S614" s="226"/>
      <c r="T614" s="226"/>
      <c r="U614" s="226"/>
      <c r="V614" s="226"/>
      <c r="W614" s="226"/>
      <c r="X614" s="226"/>
      <c r="Y614" s="226"/>
      <c r="Z614" s="226"/>
      <c r="AA614" s="226"/>
      <c r="AB614" s="226"/>
      <c r="AC614" s="226"/>
      <c r="AD614" s="226"/>
      <c r="AE614" s="226"/>
      <c r="AF614" s="226"/>
      <c r="AG614" s="226"/>
      <c r="AH614" s="226"/>
      <c r="AI614" s="226"/>
      <c r="AJ614" s="226"/>
      <c r="AK614" s="226"/>
      <c r="AL614" s="226"/>
      <c r="AM614" s="226"/>
      <c r="AN614" s="226"/>
      <c r="AO614" s="226"/>
      <c r="AP614" s="226"/>
      <c r="AQ614" s="226"/>
      <c r="AR614" s="226"/>
      <c r="AS614" s="226"/>
      <c r="AT614" s="226"/>
      <c r="AU614" s="226"/>
      <c r="AV614" s="226"/>
      <c r="AW614" s="226"/>
      <c r="AX614" s="226"/>
      <c r="AY614" s="226"/>
      <c r="AZ614" s="226"/>
      <c r="BA614" s="226"/>
      <c r="BB614" s="226"/>
      <c r="BC614" s="226"/>
      <c r="BD614" s="226"/>
      <c r="BE614" s="226"/>
      <c r="BF614" s="226"/>
      <c r="BG614" s="226"/>
      <c r="BH614" s="226"/>
      <c r="BI614" s="226"/>
      <c r="BJ614" s="226"/>
      <c r="BK614" s="226"/>
      <c r="BL614" s="226"/>
      <c r="BM614" s="226"/>
      <c r="BN614" s="226"/>
      <c r="BO614" s="226"/>
      <c r="BP614" s="226"/>
      <c r="BQ614" s="226"/>
      <c r="BR614" s="226"/>
      <c r="BS614" s="226"/>
      <c r="BT614" s="226"/>
      <c r="BU614" s="226"/>
      <c r="BV614" s="226"/>
      <c r="BW614" s="226"/>
      <c r="BX614" s="226"/>
      <c r="BY614" s="226"/>
      <c r="BZ614" s="226"/>
      <c r="CA614" s="226"/>
      <c r="CB614" s="226"/>
      <c r="CC614" s="235"/>
    </row>
    <row r="615" spans="1:81" s="233" customFormat="1" ht="17.25" customHeight="1">
      <c r="A615" s="565"/>
      <c r="B615" s="563"/>
      <c r="C615" s="236">
        <v>2016</v>
      </c>
      <c r="D615" s="247">
        <f>E615+F615+G615+H615+I615</f>
        <v>0</v>
      </c>
      <c r="E615" s="268">
        <v>0</v>
      </c>
      <c r="F615" s="247">
        <v>0</v>
      </c>
      <c r="G615" s="247">
        <v>0</v>
      </c>
      <c r="H615" s="247">
        <v>0</v>
      </c>
      <c r="I615" s="247">
        <v>0</v>
      </c>
      <c r="J615" s="240"/>
      <c r="L615" s="250">
        <f t="shared" si="270"/>
        <v>0</v>
      </c>
      <c r="M615" s="242">
        <f t="shared" si="250"/>
        <v>0</v>
      </c>
      <c r="N615" s="226"/>
      <c r="O615" s="226"/>
      <c r="P615" s="226"/>
      <c r="Q615" s="226"/>
      <c r="R615" s="226"/>
      <c r="S615" s="226"/>
      <c r="T615" s="226"/>
      <c r="U615" s="226"/>
      <c r="V615" s="226"/>
      <c r="W615" s="226"/>
      <c r="X615" s="226"/>
      <c r="Y615" s="226"/>
      <c r="Z615" s="226"/>
      <c r="AA615" s="226"/>
      <c r="AB615" s="226"/>
      <c r="AC615" s="226"/>
      <c r="AD615" s="226"/>
      <c r="AE615" s="226"/>
      <c r="AF615" s="226"/>
      <c r="AG615" s="226"/>
      <c r="AH615" s="226"/>
      <c r="AI615" s="226"/>
      <c r="AJ615" s="226"/>
      <c r="AK615" s="226"/>
      <c r="AL615" s="226"/>
      <c r="AM615" s="226"/>
      <c r="AN615" s="226"/>
      <c r="AO615" s="226"/>
      <c r="AP615" s="226"/>
      <c r="AQ615" s="226"/>
      <c r="AR615" s="226"/>
      <c r="AS615" s="226"/>
      <c r="AT615" s="226"/>
      <c r="AU615" s="226"/>
      <c r="AV615" s="226"/>
      <c r="AW615" s="226"/>
      <c r="AX615" s="226"/>
      <c r="AY615" s="226"/>
      <c r="AZ615" s="226"/>
      <c r="BA615" s="226"/>
      <c r="BB615" s="226"/>
      <c r="BC615" s="226"/>
      <c r="BD615" s="226"/>
      <c r="BE615" s="226"/>
      <c r="BF615" s="226"/>
      <c r="BG615" s="226"/>
      <c r="BH615" s="226"/>
      <c r="BI615" s="226"/>
      <c r="BJ615" s="226"/>
      <c r="BK615" s="226"/>
      <c r="BL615" s="226"/>
      <c r="BM615" s="226"/>
      <c r="BN615" s="226"/>
      <c r="BO615" s="226"/>
      <c r="BP615" s="226"/>
      <c r="BQ615" s="226"/>
      <c r="BR615" s="226"/>
      <c r="BS615" s="226"/>
      <c r="BT615" s="226"/>
      <c r="BU615" s="226"/>
      <c r="BV615" s="226"/>
      <c r="BW615" s="226"/>
      <c r="BX615" s="226"/>
      <c r="BY615" s="226"/>
      <c r="BZ615" s="226"/>
      <c r="CA615" s="226"/>
      <c r="CB615" s="226"/>
      <c r="CC615" s="235"/>
    </row>
    <row r="616" spans="1:81" s="233" customFormat="1">
      <c r="A616" s="565"/>
      <c r="B616" s="563"/>
      <c r="C616" s="236">
        <v>2017</v>
      </c>
      <c r="D616" s="247">
        <f>E616+F616+G616+H616+I616</f>
        <v>0.8</v>
      </c>
      <c r="E616" s="247">
        <v>0</v>
      </c>
      <c r="F616" s="247">
        <v>0</v>
      </c>
      <c r="G616" s="247">
        <v>0</v>
      </c>
      <c r="H616" s="247">
        <v>0.8</v>
      </c>
      <c r="I616" s="247">
        <v>0</v>
      </c>
      <c r="J616" s="240"/>
      <c r="L616" s="250">
        <f t="shared" si="270"/>
        <v>0.8</v>
      </c>
      <c r="M616" s="242">
        <f t="shared" ref="M616:M718" si="280">E616+F616+G616+H616+I616</f>
        <v>0.8</v>
      </c>
      <c r="N616" s="226"/>
      <c r="O616" s="226"/>
      <c r="P616" s="226"/>
      <c r="Q616" s="226"/>
      <c r="R616" s="226"/>
      <c r="S616" s="226"/>
      <c r="T616" s="226"/>
      <c r="U616" s="226"/>
      <c r="V616" s="226"/>
      <c r="W616" s="226"/>
      <c r="X616" s="226"/>
      <c r="Y616" s="226"/>
      <c r="Z616" s="226"/>
      <c r="AA616" s="226"/>
      <c r="AB616" s="226"/>
      <c r="AC616" s="226"/>
      <c r="AD616" s="226"/>
      <c r="AE616" s="226"/>
      <c r="AF616" s="226"/>
      <c r="AG616" s="226"/>
      <c r="AH616" s="226"/>
      <c r="AI616" s="226"/>
      <c r="AJ616" s="226"/>
      <c r="AK616" s="226"/>
      <c r="AL616" s="226"/>
      <c r="AM616" s="226"/>
      <c r="AN616" s="226"/>
      <c r="AO616" s="226"/>
      <c r="AP616" s="226"/>
      <c r="AQ616" s="226"/>
      <c r="AR616" s="226"/>
      <c r="AS616" s="226"/>
      <c r="AT616" s="226"/>
      <c r="AU616" s="226"/>
      <c r="AV616" s="226"/>
      <c r="AW616" s="226"/>
      <c r="AX616" s="226"/>
      <c r="AY616" s="226"/>
      <c r="AZ616" s="226"/>
      <c r="BA616" s="226"/>
      <c r="BB616" s="226"/>
      <c r="BC616" s="226"/>
      <c r="BD616" s="226"/>
      <c r="BE616" s="226"/>
      <c r="BF616" s="226"/>
      <c r="BG616" s="226"/>
      <c r="BH616" s="226"/>
      <c r="BI616" s="226"/>
      <c r="BJ616" s="226"/>
      <c r="BK616" s="226"/>
      <c r="BL616" s="226"/>
      <c r="BM616" s="226"/>
      <c r="BN616" s="226"/>
      <c r="BO616" s="226"/>
      <c r="BP616" s="226"/>
      <c r="BQ616" s="226"/>
      <c r="BR616" s="226"/>
      <c r="BS616" s="226"/>
      <c r="BT616" s="226"/>
      <c r="BU616" s="226"/>
      <c r="BV616" s="226"/>
      <c r="BW616" s="226"/>
      <c r="BX616" s="226"/>
      <c r="BY616" s="226"/>
      <c r="BZ616" s="226"/>
      <c r="CA616" s="226"/>
      <c r="CB616" s="226"/>
      <c r="CC616" s="235"/>
    </row>
    <row r="617" spans="1:81" s="233" customFormat="1">
      <c r="A617" s="566"/>
      <c r="B617" s="531"/>
      <c r="C617" s="291">
        <v>2018</v>
      </c>
      <c r="D617" s="247">
        <f>E617+F617+G617+H617+I617</f>
        <v>0</v>
      </c>
      <c r="E617" s="247">
        <v>0</v>
      </c>
      <c r="F617" s="247">
        <v>0</v>
      </c>
      <c r="G617" s="247">
        <v>0</v>
      </c>
      <c r="H617" s="247">
        <v>0</v>
      </c>
      <c r="I617" s="247">
        <v>0</v>
      </c>
      <c r="J617" s="240"/>
      <c r="L617" s="250"/>
      <c r="M617" s="242"/>
      <c r="N617" s="226"/>
      <c r="O617" s="226"/>
      <c r="P617" s="226"/>
      <c r="Q617" s="226"/>
      <c r="R617" s="226"/>
      <c r="S617" s="226"/>
      <c r="T617" s="226"/>
      <c r="U617" s="226"/>
      <c r="V617" s="226"/>
      <c r="W617" s="226"/>
      <c r="X617" s="226"/>
      <c r="Y617" s="226"/>
      <c r="Z617" s="226"/>
      <c r="AA617" s="226"/>
      <c r="AB617" s="226"/>
      <c r="AC617" s="226"/>
      <c r="AD617" s="226"/>
      <c r="AE617" s="226"/>
      <c r="AF617" s="226"/>
      <c r="AG617" s="226"/>
      <c r="AH617" s="226"/>
      <c r="AI617" s="226"/>
      <c r="AJ617" s="226"/>
      <c r="AK617" s="226"/>
      <c r="AL617" s="226"/>
      <c r="AM617" s="226"/>
      <c r="AN617" s="226"/>
      <c r="AO617" s="226"/>
      <c r="AP617" s="226"/>
      <c r="AQ617" s="226"/>
      <c r="AR617" s="226"/>
      <c r="AS617" s="226"/>
      <c r="AT617" s="226"/>
      <c r="AU617" s="226"/>
      <c r="AV617" s="226"/>
      <c r="AW617" s="226"/>
      <c r="AX617" s="226"/>
      <c r="AY617" s="226"/>
      <c r="AZ617" s="226"/>
      <c r="BA617" s="226"/>
      <c r="BB617" s="226"/>
      <c r="BC617" s="226"/>
      <c r="BD617" s="226"/>
      <c r="BE617" s="226"/>
      <c r="BF617" s="226"/>
      <c r="BG617" s="226"/>
      <c r="BH617" s="226"/>
      <c r="BI617" s="226"/>
      <c r="BJ617" s="226"/>
      <c r="BK617" s="226"/>
      <c r="BL617" s="226"/>
      <c r="BM617" s="226"/>
      <c r="BN617" s="226"/>
      <c r="BO617" s="226"/>
      <c r="BP617" s="226"/>
      <c r="BQ617" s="226"/>
      <c r="BR617" s="226"/>
      <c r="BS617" s="226"/>
      <c r="BT617" s="226"/>
      <c r="BU617" s="226"/>
      <c r="BV617" s="226"/>
      <c r="BW617" s="226"/>
      <c r="BX617" s="226"/>
      <c r="BY617" s="226"/>
      <c r="BZ617" s="226"/>
      <c r="CA617" s="226"/>
      <c r="CB617" s="226"/>
      <c r="CC617" s="235"/>
    </row>
    <row r="618" spans="1:81" s="233" customFormat="1">
      <c r="A618" s="564" t="s">
        <v>728</v>
      </c>
      <c r="B618" s="562" t="s">
        <v>911</v>
      </c>
      <c r="C618" s="238" t="s">
        <v>19</v>
      </c>
      <c r="D618" s="239">
        <f>D619+D620+D621</f>
        <v>59.97</v>
      </c>
      <c r="E618" s="239">
        <f t="shared" ref="E618:I618" si="281">E619+E620+E621</f>
        <v>0</v>
      </c>
      <c r="F618" s="239">
        <f t="shared" si="281"/>
        <v>0</v>
      </c>
      <c r="G618" s="239">
        <f t="shared" si="281"/>
        <v>0</v>
      </c>
      <c r="H618" s="239">
        <f t="shared" si="281"/>
        <v>59.97</v>
      </c>
      <c r="I618" s="239">
        <f t="shared" si="281"/>
        <v>0</v>
      </c>
      <c r="J618" s="240"/>
      <c r="L618" s="250"/>
      <c r="M618" s="242"/>
      <c r="N618" s="226"/>
      <c r="O618" s="226"/>
      <c r="P618" s="226"/>
      <c r="Q618" s="226"/>
      <c r="R618" s="226"/>
      <c r="S618" s="226"/>
      <c r="T618" s="226"/>
      <c r="U618" s="226"/>
      <c r="V618" s="226"/>
      <c r="W618" s="226"/>
      <c r="X618" s="226"/>
      <c r="Y618" s="226"/>
      <c r="Z618" s="226"/>
      <c r="AA618" s="226"/>
      <c r="AB618" s="226"/>
      <c r="AC618" s="226"/>
      <c r="AD618" s="226"/>
      <c r="AE618" s="226"/>
      <c r="AF618" s="226"/>
      <c r="AG618" s="226"/>
      <c r="AH618" s="226"/>
      <c r="AI618" s="226"/>
      <c r="AJ618" s="226"/>
      <c r="AK618" s="226"/>
      <c r="AL618" s="226"/>
      <c r="AM618" s="226"/>
      <c r="AN618" s="226"/>
      <c r="AO618" s="226"/>
      <c r="AP618" s="226"/>
      <c r="AQ618" s="226"/>
      <c r="AR618" s="226"/>
      <c r="AS618" s="226"/>
      <c r="AT618" s="226"/>
      <c r="AU618" s="226"/>
      <c r="AV618" s="226"/>
      <c r="AW618" s="226"/>
      <c r="AX618" s="226"/>
      <c r="AY618" s="226"/>
      <c r="AZ618" s="226"/>
      <c r="BA618" s="226"/>
      <c r="BB618" s="226"/>
      <c r="BC618" s="226"/>
      <c r="BD618" s="226"/>
      <c r="BE618" s="226"/>
      <c r="BF618" s="226"/>
      <c r="BG618" s="226"/>
      <c r="BH618" s="226"/>
      <c r="BI618" s="226"/>
      <c r="BJ618" s="226"/>
      <c r="BK618" s="226"/>
      <c r="BL618" s="226"/>
      <c r="BM618" s="226"/>
      <c r="BN618" s="226"/>
      <c r="BO618" s="226"/>
      <c r="BP618" s="226"/>
      <c r="BQ618" s="226"/>
      <c r="BR618" s="226"/>
      <c r="BS618" s="226"/>
      <c r="BT618" s="226"/>
      <c r="BU618" s="226"/>
      <c r="BV618" s="226"/>
      <c r="BW618" s="226"/>
      <c r="BX618" s="226"/>
      <c r="BY618" s="226"/>
      <c r="BZ618" s="226"/>
      <c r="CA618" s="226"/>
      <c r="CB618" s="226"/>
      <c r="CC618" s="235"/>
    </row>
    <row r="619" spans="1:81" s="233" customFormat="1">
      <c r="A619" s="565"/>
      <c r="B619" s="563"/>
      <c r="C619" s="318">
        <v>2018</v>
      </c>
      <c r="D619" s="247">
        <f>E619+F619+G619+H619+I619</f>
        <v>22.06</v>
      </c>
      <c r="E619" s="247">
        <v>0</v>
      </c>
      <c r="F619" s="247">
        <v>0</v>
      </c>
      <c r="G619" s="247">
        <v>0</v>
      </c>
      <c r="H619" s="247">
        <v>22.06</v>
      </c>
      <c r="I619" s="247">
        <v>0</v>
      </c>
      <c r="J619" s="240"/>
      <c r="L619" s="250"/>
      <c r="M619" s="242"/>
      <c r="N619" s="226"/>
      <c r="O619" s="226"/>
      <c r="P619" s="226"/>
      <c r="Q619" s="226"/>
      <c r="R619" s="226"/>
      <c r="S619" s="226"/>
      <c r="T619" s="226"/>
      <c r="U619" s="226"/>
      <c r="V619" s="226"/>
      <c r="W619" s="226"/>
      <c r="X619" s="226"/>
      <c r="Y619" s="226"/>
      <c r="Z619" s="226"/>
      <c r="AA619" s="226"/>
      <c r="AB619" s="226"/>
      <c r="AC619" s="226"/>
      <c r="AD619" s="226"/>
      <c r="AE619" s="226"/>
      <c r="AF619" s="226"/>
      <c r="AG619" s="226"/>
      <c r="AH619" s="226"/>
      <c r="AI619" s="226"/>
      <c r="AJ619" s="226"/>
      <c r="AK619" s="226"/>
      <c r="AL619" s="226"/>
      <c r="AM619" s="226"/>
      <c r="AN619" s="226"/>
      <c r="AO619" s="226"/>
      <c r="AP619" s="226"/>
      <c r="AQ619" s="226"/>
      <c r="AR619" s="226"/>
      <c r="AS619" s="226"/>
      <c r="AT619" s="226"/>
      <c r="AU619" s="226"/>
      <c r="AV619" s="226"/>
      <c r="AW619" s="226"/>
      <c r="AX619" s="226"/>
      <c r="AY619" s="226"/>
      <c r="AZ619" s="226"/>
      <c r="BA619" s="226"/>
      <c r="BB619" s="226"/>
      <c r="BC619" s="226"/>
      <c r="BD619" s="226"/>
      <c r="BE619" s="226"/>
      <c r="BF619" s="226"/>
      <c r="BG619" s="226"/>
      <c r="BH619" s="226"/>
      <c r="BI619" s="226"/>
      <c r="BJ619" s="226"/>
      <c r="BK619" s="226"/>
      <c r="BL619" s="226"/>
      <c r="BM619" s="226"/>
      <c r="BN619" s="226"/>
      <c r="BO619" s="226"/>
      <c r="BP619" s="226"/>
      <c r="BQ619" s="226"/>
      <c r="BR619" s="226"/>
      <c r="BS619" s="226"/>
      <c r="BT619" s="226"/>
      <c r="BU619" s="226"/>
      <c r="BV619" s="226"/>
      <c r="BW619" s="226"/>
      <c r="BX619" s="226"/>
      <c r="BY619" s="226"/>
      <c r="BZ619" s="226"/>
      <c r="CA619" s="226"/>
      <c r="CB619" s="226"/>
      <c r="CC619" s="235"/>
    </row>
    <row r="620" spans="1:81" s="233" customFormat="1">
      <c r="A620" s="565"/>
      <c r="B620" s="563"/>
      <c r="C620" s="318">
        <v>2019</v>
      </c>
      <c r="D620" s="247">
        <f t="shared" ref="D620:D621" si="282">E620+F620+G620+H620+I620</f>
        <v>15.449</v>
      </c>
      <c r="E620" s="247">
        <v>0</v>
      </c>
      <c r="F620" s="247">
        <v>0</v>
      </c>
      <c r="G620" s="247">
        <v>0</v>
      </c>
      <c r="H620" s="247">
        <v>15.449</v>
      </c>
      <c r="I620" s="247">
        <v>0</v>
      </c>
      <c r="J620" s="240"/>
      <c r="L620" s="250"/>
      <c r="M620" s="242"/>
      <c r="N620" s="226"/>
      <c r="O620" s="226"/>
      <c r="P620" s="226"/>
      <c r="Q620" s="226"/>
      <c r="R620" s="226"/>
      <c r="S620" s="226"/>
      <c r="T620" s="226"/>
      <c r="U620" s="226"/>
      <c r="V620" s="226"/>
      <c r="W620" s="226"/>
      <c r="X620" s="226"/>
      <c r="Y620" s="226"/>
      <c r="Z620" s="226"/>
      <c r="AA620" s="226"/>
      <c r="AB620" s="226"/>
      <c r="AC620" s="226"/>
      <c r="AD620" s="226"/>
      <c r="AE620" s="226"/>
      <c r="AF620" s="226"/>
      <c r="AG620" s="226"/>
      <c r="AH620" s="226"/>
      <c r="AI620" s="226"/>
      <c r="AJ620" s="226"/>
      <c r="AK620" s="226"/>
      <c r="AL620" s="226"/>
      <c r="AM620" s="226"/>
      <c r="AN620" s="226"/>
      <c r="AO620" s="226"/>
      <c r="AP620" s="226"/>
      <c r="AQ620" s="226"/>
      <c r="AR620" s="226"/>
      <c r="AS620" s="226"/>
      <c r="AT620" s="226"/>
      <c r="AU620" s="226"/>
      <c r="AV620" s="226"/>
      <c r="AW620" s="226"/>
      <c r="AX620" s="226"/>
      <c r="AY620" s="226"/>
      <c r="AZ620" s="226"/>
      <c r="BA620" s="226"/>
      <c r="BB620" s="226"/>
      <c r="BC620" s="226"/>
      <c r="BD620" s="226"/>
      <c r="BE620" s="226"/>
      <c r="BF620" s="226"/>
      <c r="BG620" s="226"/>
      <c r="BH620" s="226"/>
      <c r="BI620" s="226"/>
      <c r="BJ620" s="226"/>
      <c r="BK620" s="226"/>
      <c r="BL620" s="226"/>
      <c r="BM620" s="226"/>
      <c r="BN620" s="226"/>
      <c r="BO620" s="226"/>
      <c r="BP620" s="226"/>
      <c r="BQ620" s="226"/>
      <c r="BR620" s="226"/>
      <c r="BS620" s="226"/>
      <c r="BT620" s="226"/>
      <c r="BU620" s="226"/>
      <c r="BV620" s="226"/>
      <c r="BW620" s="226"/>
      <c r="BX620" s="226"/>
      <c r="BY620" s="226"/>
      <c r="BZ620" s="226"/>
      <c r="CA620" s="226"/>
      <c r="CB620" s="226"/>
      <c r="CC620" s="235"/>
    </row>
    <row r="621" spans="1:81" s="233" customFormat="1">
      <c r="A621" s="566"/>
      <c r="B621" s="531"/>
      <c r="C621" s="318">
        <v>2020</v>
      </c>
      <c r="D621" s="247">
        <f t="shared" si="282"/>
        <v>22.460999999999999</v>
      </c>
      <c r="E621" s="247">
        <v>0</v>
      </c>
      <c r="F621" s="247">
        <v>0</v>
      </c>
      <c r="G621" s="247">
        <v>0</v>
      </c>
      <c r="H621" s="247">
        <v>22.460999999999999</v>
      </c>
      <c r="I621" s="247">
        <v>0</v>
      </c>
      <c r="J621" s="240"/>
      <c r="L621" s="250"/>
      <c r="M621" s="242"/>
      <c r="N621" s="226"/>
      <c r="O621" s="226"/>
      <c r="P621" s="226"/>
      <c r="Q621" s="226"/>
      <c r="R621" s="226"/>
      <c r="S621" s="226"/>
      <c r="T621" s="226"/>
      <c r="U621" s="226"/>
      <c r="V621" s="226"/>
      <c r="W621" s="226"/>
      <c r="X621" s="226"/>
      <c r="Y621" s="226"/>
      <c r="Z621" s="226"/>
      <c r="AA621" s="226"/>
      <c r="AB621" s="226"/>
      <c r="AC621" s="226"/>
      <c r="AD621" s="226"/>
      <c r="AE621" s="226"/>
      <c r="AF621" s="226"/>
      <c r="AG621" s="226"/>
      <c r="AH621" s="226"/>
      <c r="AI621" s="226"/>
      <c r="AJ621" s="226"/>
      <c r="AK621" s="226"/>
      <c r="AL621" s="226"/>
      <c r="AM621" s="226"/>
      <c r="AN621" s="226"/>
      <c r="AO621" s="226"/>
      <c r="AP621" s="226"/>
      <c r="AQ621" s="226"/>
      <c r="AR621" s="226"/>
      <c r="AS621" s="226"/>
      <c r="AT621" s="226"/>
      <c r="AU621" s="226"/>
      <c r="AV621" s="226"/>
      <c r="AW621" s="226"/>
      <c r="AX621" s="226"/>
      <c r="AY621" s="226"/>
      <c r="AZ621" s="226"/>
      <c r="BA621" s="226"/>
      <c r="BB621" s="226"/>
      <c r="BC621" s="226"/>
      <c r="BD621" s="226"/>
      <c r="BE621" s="226"/>
      <c r="BF621" s="226"/>
      <c r="BG621" s="226"/>
      <c r="BH621" s="226"/>
      <c r="BI621" s="226"/>
      <c r="BJ621" s="226"/>
      <c r="BK621" s="226"/>
      <c r="BL621" s="226"/>
      <c r="BM621" s="226"/>
      <c r="BN621" s="226"/>
      <c r="BO621" s="226"/>
      <c r="BP621" s="226"/>
      <c r="BQ621" s="226"/>
      <c r="BR621" s="226"/>
      <c r="BS621" s="226"/>
      <c r="BT621" s="226"/>
      <c r="BU621" s="226"/>
      <c r="BV621" s="226"/>
      <c r="BW621" s="226"/>
      <c r="BX621" s="226"/>
      <c r="BY621" s="226"/>
      <c r="BZ621" s="226"/>
      <c r="CA621" s="226"/>
      <c r="CB621" s="226"/>
      <c r="CC621" s="235"/>
    </row>
    <row r="622" spans="1:81" s="233" customFormat="1" ht="20.25" customHeight="1">
      <c r="A622" s="536" t="s">
        <v>933</v>
      </c>
      <c r="B622" s="597" t="s">
        <v>729</v>
      </c>
      <c r="C622" s="327" t="s">
        <v>19</v>
      </c>
      <c r="D622" s="320">
        <f>D623+D624+D625+D626+D627</f>
        <v>1424.4391899999998</v>
      </c>
      <c r="E622" s="320">
        <f t="shared" ref="E622:I622" si="283">E623+E624+E625+E626+E627</f>
        <v>0</v>
      </c>
      <c r="F622" s="320">
        <f t="shared" si="283"/>
        <v>0</v>
      </c>
      <c r="G622" s="320">
        <f t="shared" si="283"/>
        <v>1388.7352899999998</v>
      </c>
      <c r="H622" s="320">
        <f t="shared" si="283"/>
        <v>0</v>
      </c>
      <c r="I622" s="320">
        <f t="shared" si="283"/>
        <v>35.703900000000004</v>
      </c>
      <c r="J622" s="240"/>
      <c r="L622" s="250"/>
      <c r="M622" s="242">
        <f t="shared" si="280"/>
        <v>1424.4391899999998</v>
      </c>
      <c r="N622" s="226"/>
      <c r="O622" s="226"/>
      <c r="P622" s="226"/>
      <c r="Q622" s="226"/>
      <c r="R622" s="226"/>
      <c r="S622" s="226"/>
      <c r="T622" s="226"/>
      <c r="U622" s="226"/>
      <c r="V622" s="226"/>
      <c r="W622" s="226"/>
      <c r="X622" s="226"/>
      <c r="Y622" s="226"/>
      <c r="Z622" s="226"/>
      <c r="AA622" s="226"/>
      <c r="AB622" s="226"/>
      <c r="AC622" s="226"/>
      <c r="AD622" s="226"/>
      <c r="AE622" s="226"/>
      <c r="AF622" s="226"/>
      <c r="AG622" s="226"/>
      <c r="AH622" s="226"/>
      <c r="AI622" s="226"/>
      <c r="AJ622" s="226"/>
      <c r="AK622" s="226"/>
      <c r="AL622" s="226"/>
      <c r="AM622" s="226"/>
      <c r="AN622" s="226"/>
      <c r="AO622" s="226"/>
      <c r="AP622" s="226"/>
      <c r="AQ622" s="226"/>
      <c r="AR622" s="226"/>
      <c r="AS622" s="226"/>
      <c r="AT622" s="226"/>
      <c r="AU622" s="226"/>
      <c r="AV622" s="226"/>
      <c r="AW622" s="226"/>
      <c r="AX622" s="226"/>
      <c r="AY622" s="226"/>
      <c r="AZ622" s="226"/>
      <c r="BA622" s="226"/>
      <c r="BB622" s="226"/>
      <c r="BC622" s="226"/>
      <c r="BD622" s="226"/>
      <c r="BE622" s="226"/>
      <c r="BF622" s="226"/>
      <c r="BG622" s="226"/>
      <c r="BH622" s="226"/>
      <c r="BI622" s="226"/>
      <c r="BJ622" s="226"/>
      <c r="BK622" s="226"/>
      <c r="BL622" s="226"/>
      <c r="BM622" s="226"/>
      <c r="BN622" s="226"/>
      <c r="BO622" s="226"/>
      <c r="BP622" s="226"/>
      <c r="BQ622" s="226"/>
      <c r="BR622" s="226"/>
      <c r="BS622" s="226"/>
      <c r="BT622" s="226"/>
      <c r="BU622" s="226"/>
      <c r="BV622" s="226"/>
      <c r="BW622" s="226"/>
      <c r="BX622" s="226"/>
      <c r="BY622" s="226"/>
      <c r="BZ622" s="226"/>
      <c r="CA622" s="226"/>
      <c r="CB622" s="226"/>
      <c r="CC622" s="235"/>
    </row>
    <row r="623" spans="1:81" s="233" customFormat="1">
      <c r="A623" s="537"/>
      <c r="B623" s="598"/>
      <c r="C623" s="326">
        <v>2016</v>
      </c>
      <c r="D623" s="317">
        <f t="shared" ref="D623:I623" si="284">D628+D633</f>
        <v>74.951539999999994</v>
      </c>
      <c r="E623" s="317">
        <f t="shared" si="284"/>
        <v>0</v>
      </c>
      <c r="F623" s="317">
        <f t="shared" si="284"/>
        <v>0</v>
      </c>
      <c r="G623" s="317">
        <f>G628+G633</f>
        <v>72.85454</v>
      </c>
      <c r="H623" s="317">
        <f t="shared" si="284"/>
        <v>0</v>
      </c>
      <c r="I623" s="317">
        <f t="shared" si="284"/>
        <v>2.097</v>
      </c>
      <c r="J623" s="240"/>
      <c r="L623" s="250"/>
      <c r="M623" s="242">
        <f t="shared" si="280"/>
        <v>74.951539999999994</v>
      </c>
      <c r="N623" s="226"/>
      <c r="O623" s="226"/>
      <c r="P623" s="226"/>
      <c r="Q623" s="226"/>
      <c r="R623" s="226"/>
      <c r="S623" s="226"/>
      <c r="T623" s="226"/>
      <c r="U623" s="226"/>
      <c r="V623" s="226"/>
      <c r="W623" s="226"/>
      <c r="X623" s="226"/>
      <c r="Y623" s="226"/>
      <c r="Z623" s="226"/>
      <c r="AA623" s="226"/>
      <c r="AB623" s="226"/>
      <c r="AC623" s="226"/>
      <c r="AD623" s="226"/>
      <c r="AE623" s="226"/>
      <c r="AF623" s="226"/>
      <c r="AG623" s="226"/>
      <c r="AH623" s="226"/>
      <c r="AI623" s="226"/>
      <c r="AJ623" s="226"/>
      <c r="AK623" s="226"/>
      <c r="AL623" s="226"/>
      <c r="AM623" s="226"/>
      <c r="AN623" s="226"/>
      <c r="AO623" s="226"/>
      <c r="AP623" s="226"/>
      <c r="AQ623" s="226"/>
      <c r="AR623" s="226"/>
      <c r="AS623" s="226"/>
      <c r="AT623" s="226"/>
      <c r="AU623" s="226"/>
      <c r="AV623" s="226"/>
      <c r="AW623" s="226"/>
      <c r="AX623" s="226"/>
      <c r="AY623" s="226"/>
      <c r="AZ623" s="226"/>
      <c r="BA623" s="226"/>
      <c r="BB623" s="226"/>
      <c r="BC623" s="226"/>
      <c r="BD623" s="226"/>
      <c r="BE623" s="226"/>
      <c r="BF623" s="226"/>
      <c r="BG623" s="226"/>
      <c r="BH623" s="226"/>
      <c r="BI623" s="226"/>
      <c r="BJ623" s="226"/>
      <c r="BK623" s="226"/>
      <c r="BL623" s="226"/>
      <c r="BM623" s="226"/>
      <c r="BN623" s="226"/>
      <c r="BO623" s="226"/>
      <c r="BP623" s="226"/>
      <c r="BQ623" s="226"/>
      <c r="BR623" s="226"/>
      <c r="BS623" s="226"/>
      <c r="BT623" s="226"/>
      <c r="BU623" s="226"/>
      <c r="BV623" s="226"/>
      <c r="BW623" s="226"/>
      <c r="BX623" s="226"/>
      <c r="BY623" s="226"/>
      <c r="BZ623" s="226"/>
      <c r="CA623" s="226"/>
      <c r="CB623" s="226"/>
      <c r="CC623" s="235"/>
    </row>
    <row r="624" spans="1:81" s="233" customFormat="1">
      <c r="A624" s="538"/>
      <c r="B624" s="550"/>
      <c r="C624" s="326">
        <v>2017</v>
      </c>
      <c r="D624" s="317">
        <f t="shared" ref="D624:I624" si="285">D629+D634</f>
        <v>337.32099999999997</v>
      </c>
      <c r="E624" s="317">
        <f t="shared" si="285"/>
        <v>0</v>
      </c>
      <c r="F624" s="317">
        <f t="shared" si="285"/>
        <v>0</v>
      </c>
      <c r="G624" s="317">
        <f t="shared" si="285"/>
        <v>333.94749999999999</v>
      </c>
      <c r="H624" s="317">
        <f t="shared" si="285"/>
        <v>0</v>
      </c>
      <c r="I624" s="317">
        <f t="shared" si="285"/>
        <v>3.3734999999999999</v>
      </c>
      <c r="J624" s="240"/>
      <c r="L624" s="250"/>
      <c r="M624" s="242"/>
      <c r="N624" s="226"/>
      <c r="O624" s="226"/>
      <c r="P624" s="226"/>
      <c r="Q624" s="226"/>
      <c r="R624" s="226"/>
      <c r="S624" s="226"/>
      <c r="T624" s="226"/>
      <c r="U624" s="226"/>
      <c r="V624" s="226"/>
      <c r="W624" s="226"/>
      <c r="X624" s="226"/>
      <c r="Y624" s="226"/>
      <c r="Z624" s="226"/>
      <c r="AA624" s="226"/>
      <c r="AB624" s="226"/>
      <c r="AC624" s="226"/>
      <c r="AD624" s="226"/>
      <c r="AE624" s="226"/>
      <c r="AF624" s="226"/>
      <c r="AG624" s="226"/>
      <c r="AH624" s="226"/>
      <c r="AI624" s="226"/>
      <c r="AJ624" s="226"/>
      <c r="AK624" s="226"/>
      <c r="AL624" s="226"/>
      <c r="AM624" s="226"/>
      <c r="AN624" s="226"/>
      <c r="AO624" s="226"/>
      <c r="AP624" s="226"/>
      <c r="AQ624" s="226"/>
      <c r="AR624" s="226"/>
      <c r="AS624" s="226"/>
      <c r="AT624" s="226"/>
      <c r="AU624" s="226"/>
      <c r="AV624" s="226"/>
      <c r="AW624" s="226"/>
      <c r="AX624" s="226"/>
      <c r="AY624" s="226"/>
      <c r="AZ624" s="226"/>
      <c r="BA624" s="226"/>
      <c r="BB624" s="226"/>
      <c r="BC624" s="226"/>
      <c r="BD624" s="226"/>
      <c r="BE624" s="226"/>
      <c r="BF624" s="226"/>
      <c r="BG624" s="226"/>
      <c r="BH624" s="226"/>
      <c r="BI624" s="226"/>
      <c r="BJ624" s="226"/>
      <c r="BK624" s="226"/>
      <c r="BL624" s="226"/>
      <c r="BM624" s="226"/>
      <c r="BN624" s="226"/>
      <c r="BO624" s="226"/>
      <c r="BP624" s="226"/>
      <c r="BQ624" s="226"/>
      <c r="BR624" s="226"/>
      <c r="BS624" s="226"/>
      <c r="BT624" s="226"/>
      <c r="BU624" s="226"/>
      <c r="BV624" s="226"/>
      <c r="BW624" s="226"/>
      <c r="BX624" s="226"/>
      <c r="BY624" s="226"/>
      <c r="BZ624" s="226"/>
      <c r="CA624" s="226"/>
      <c r="CB624" s="226"/>
      <c r="CC624" s="235"/>
    </row>
    <row r="625" spans="1:81" s="233" customFormat="1">
      <c r="A625" s="538"/>
      <c r="B625" s="550"/>
      <c r="C625" s="326">
        <v>2018</v>
      </c>
      <c r="D625" s="317">
        <f t="shared" ref="D625:I625" si="286">D630+D635</f>
        <v>337.38889999999998</v>
      </c>
      <c r="E625" s="317">
        <f t="shared" si="286"/>
        <v>0</v>
      </c>
      <c r="F625" s="317">
        <f t="shared" si="286"/>
        <v>0</v>
      </c>
      <c r="G625" s="317">
        <f t="shared" si="286"/>
        <v>327.31110000000001</v>
      </c>
      <c r="H625" s="317">
        <f t="shared" si="286"/>
        <v>0</v>
      </c>
      <c r="I625" s="317">
        <f t="shared" si="286"/>
        <v>10.0778</v>
      </c>
      <c r="J625" s="240"/>
      <c r="L625" s="250"/>
      <c r="M625" s="242"/>
      <c r="N625" s="226"/>
      <c r="O625" s="226"/>
      <c r="P625" s="226"/>
      <c r="Q625" s="226"/>
      <c r="R625" s="226"/>
      <c r="S625" s="226"/>
      <c r="T625" s="226"/>
      <c r="U625" s="226"/>
      <c r="V625" s="226"/>
      <c r="W625" s="226"/>
      <c r="X625" s="226"/>
      <c r="Y625" s="226"/>
      <c r="Z625" s="226"/>
      <c r="AA625" s="226"/>
      <c r="AB625" s="226"/>
      <c r="AC625" s="226"/>
      <c r="AD625" s="226"/>
      <c r="AE625" s="226"/>
      <c r="AF625" s="226"/>
      <c r="AG625" s="226"/>
      <c r="AH625" s="226"/>
      <c r="AI625" s="226"/>
      <c r="AJ625" s="226"/>
      <c r="AK625" s="226"/>
      <c r="AL625" s="226"/>
      <c r="AM625" s="226"/>
      <c r="AN625" s="226"/>
      <c r="AO625" s="226"/>
      <c r="AP625" s="226"/>
      <c r="AQ625" s="226"/>
      <c r="AR625" s="226"/>
      <c r="AS625" s="226"/>
      <c r="AT625" s="226"/>
      <c r="AU625" s="226"/>
      <c r="AV625" s="226"/>
      <c r="AW625" s="226"/>
      <c r="AX625" s="226"/>
      <c r="AY625" s="226"/>
      <c r="AZ625" s="226"/>
      <c r="BA625" s="226"/>
      <c r="BB625" s="226"/>
      <c r="BC625" s="226"/>
      <c r="BD625" s="226"/>
      <c r="BE625" s="226"/>
      <c r="BF625" s="226"/>
      <c r="BG625" s="226"/>
      <c r="BH625" s="226"/>
      <c r="BI625" s="226"/>
      <c r="BJ625" s="226"/>
      <c r="BK625" s="226"/>
      <c r="BL625" s="226"/>
      <c r="BM625" s="226"/>
      <c r="BN625" s="226"/>
      <c r="BO625" s="226"/>
      <c r="BP625" s="226"/>
      <c r="BQ625" s="226"/>
      <c r="BR625" s="226"/>
      <c r="BS625" s="226"/>
      <c r="BT625" s="226"/>
      <c r="BU625" s="226"/>
      <c r="BV625" s="226"/>
      <c r="BW625" s="226"/>
      <c r="BX625" s="226"/>
      <c r="BY625" s="226"/>
      <c r="BZ625" s="226"/>
      <c r="CA625" s="226"/>
      <c r="CB625" s="226"/>
      <c r="CC625" s="235"/>
    </row>
    <row r="626" spans="1:81" s="233" customFormat="1">
      <c r="A626" s="538"/>
      <c r="B626" s="550"/>
      <c r="C626" s="326">
        <v>2019</v>
      </c>
      <c r="D626" s="317">
        <f t="shared" ref="D626:I626" si="287">D631+D636</f>
        <v>337.38889999999998</v>
      </c>
      <c r="E626" s="317">
        <f t="shared" si="287"/>
        <v>0</v>
      </c>
      <c r="F626" s="317">
        <f t="shared" si="287"/>
        <v>0</v>
      </c>
      <c r="G626" s="317">
        <f t="shared" si="287"/>
        <v>327.31110000000001</v>
      </c>
      <c r="H626" s="317">
        <f t="shared" si="287"/>
        <v>0</v>
      </c>
      <c r="I626" s="317">
        <f t="shared" si="287"/>
        <v>10.0778</v>
      </c>
      <c r="J626" s="240"/>
      <c r="L626" s="250"/>
      <c r="M626" s="242"/>
      <c r="N626" s="226"/>
      <c r="O626" s="226"/>
      <c r="P626" s="226"/>
      <c r="Q626" s="226"/>
      <c r="R626" s="226"/>
      <c r="S626" s="226"/>
      <c r="T626" s="226"/>
      <c r="U626" s="226"/>
      <c r="V626" s="226"/>
      <c r="W626" s="226"/>
      <c r="X626" s="226"/>
      <c r="Y626" s="226"/>
      <c r="Z626" s="226"/>
      <c r="AA626" s="226"/>
      <c r="AB626" s="226"/>
      <c r="AC626" s="226"/>
      <c r="AD626" s="226"/>
      <c r="AE626" s="226"/>
      <c r="AF626" s="226"/>
      <c r="AG626" s="226"/>
      <c r="AH626" s="226"/>
      <c r="AI626" s="226"/>
      <c r="AJ626" s="226"/>
      <c r="AK626" s="226"/>
      <c r="AL626" s="226"/>
      <c r="AM626" s="226"/>
      <c r="AN626" s="226"/>
      <c r="AO626" s="226"/>
      <c r="AP626" s="226"/>
      <c r="AQ626" s="226"/>
      <c r="AR626" s="226"/>
      <c r="AS626" s="226"/>
      <c r="AT626" s="226"/>
      <c r="AU626" s="226"/>
      <c r="AV626" s="226"/>
      <c r="AW626" s="226"/>
      <c r="AX626" s="226"/>
      <c r="AY626" s="226"/>
      <c r="AZ626" s="226"/>
      <c r="BA626" s="226"/>
      <c r="BB626" s="226"/>
      <c r="BC626" s="226"/>
      <c r="BD626" s="226"/>
      <c r="BE626" s="226"/>
      <c r="BF626" s="226"/>
      <c r="BG626" s="226"/>
      <c r="BH626" s="226"/>
      <c r="BI626" s="226"/>
      <c r="BJ626" s="226"/>
      <c r="BK626" s="226"/>
      <c r="BL626" s="226"/>
      <c r="BM626" s="226"/>
      <c r="BN626" s="226"/>
      <c r="BO626" s="226"/>
      <c r="BP626" s="226"/>
      <c r="BQ626" s="226"/>
      <c r="BR626" s="226"/>
      <c r="BS626" s="226"/>
      <c r="BT626" s="226"/>
      <c r="BU626" s="226"/>
      <c r="BV626" s="226"/>
      <c r="BW626" s="226"/>
      <c r="BX626" s="226"/>
      <c r="BY626" s="226"/>
      <c r="BZ626" s="226"/>
      <c r="CA626" s="226"/>
      <c r="CB626" s="226"/>
      <c r="CC626" s="235"/>
    </row>
    <row r="627" spans="1:81" s="233" customFormat="1">
      <c r="A627" s="539"/>
      <c r="B627" s="551"/>
      <c r="C627" s="326">
        <v>2020</v>
      </c>
      <c r="D627" s="317">
        <f t="shared" ref="D627:I627" si="288">D632+D637</f>
        <v>337.38884999999999</v>
      </c>
      <c r="E627" s="317">
        <f t="shared" si="288"/>
        <v>0</v>
      </c>
      <c r="F627" s="317">
        <f t="shared" si="288"/>
        <v>0</v>
      </c>
      <c r="G627" s="317">
        <f t="shared" si="288"/>
        <v>327.31105000000002</v>
      </c>
      <c r="H627" s="317">
        <f t="shared" si="288"/>
        <v>0</v>
      </c>
      <c r="I627" s="317">
        <f t="shared" si="288"/>
        <v>10.0778</v>
      </c>
      <c r="J627" s="240"/>
      <c r="L627" s="250"/>
      <c r="M627" s="242"/>
      <c r="N627" s="226"/>
      <c r="O627" s="226"/>
      <c r="P627" s="226"/>
      <c r="Q627" s="226"/>
      <c r="R627" s="226"/>
      <c r="S627" s="226"/>
      <c r="T627" s="226"/>
      <c r="U627" s="226"/>
      <c r="V627" s="226"/>
      <c r="W627" s="226"/>
      <c r="X627" s="226"/>
      <c r="Y627" s="226"/>
      <c r="Z627" s="226"/>
      <c r="AA627" s="226"/>
      <c r="AB627" s="226"/>
      <c r="AC627" s="226"/>
      <c r="AD627" s="226"/>
      <c r="AE627" s="226"/>
      <c r="AF627" s="226"/>
      <c r="AG627" s="226"/>
      <c r="AH627" s="226"/>
      <c r="AI627" s="226"/>
      <c r="AJ627" s="226"/>
      <c r="AK627" s="226"/>
      <c r="AL627" s="226"/>
      <c r="AM627" s="226"/>
      <c r="AN627" s="226"/>
      <c r="AO627" s="226"/>
      <c r="AP627" s="226"/>
      <c r="AQ627" s="226"/>
      <c r="AR627" s="226"/>
      <c r="AS627" s="226"/>
      <c r="AT627" s="226"/>
      <c r="AU627" s="226"/>
      <c r="AV627" s="226"/>
      <c r="AW627" s="226"/>
      <c r="AX627" s="226"/>
      <c r="AY627" s="226"/>
      <c r="AZ627" s="226"/>
      <c r="BA627" s="226"/>
      <c r="BB627" s="226"/>
      <c r="BC627" s="226"/>
      <c r="BD627" s="226"/>
      <c r="BE627" s="226"/>
      <c r="BF627" s="226"/>
      <c r="BG627" s="226"/>
      <c r="BH627" s="226"/>
      <c r="BI627" s="226"/>
      <c r="BJ627" s="226"/>
      <c r="BK627" s="226"/>
      <c r="BL627" s="226"/>
      <c r="BM627" s="226"/>
      <c r="BN627" s="226"/>
      <c r="BO627" s="226"/>
      <c r="BP627" s="226"/>
      <c r="BQ627" s="226"/>
      <c r="BR627" s="226"/>
      <c r="BS627" s="226"/>
      <c r="BT627" s="226"/>
      <c r="BU627" s="226"/>
      <c r="BV627" s="226"/>
      <c r="BW627" s="226"/>
      <c r="BX627" s="226"/>
      <c r="BY627" s="226"/>
      <c r="BZ627" s="226"/>
      <c r="CA627" s="226"/>
      <c r="CB627" s="226"/>
      <c r="CC627" s="235"/>
    </row>
    <row r="628" spans="1:81" s="233" customFormat="1">
      <c r="A628" s="536" t="s">
        <v>934</v>
      </c>
      <c r="B628" s="562" t="s">
        <v>730</v>
      </c>
      <c r="C628" s="236">
        <v>2016</v>
      </c>
      <c r="D628" s="247">
        <f>E628+F628+G628+H628+I628</f>
        <v>59.630040000000001</v>
      </c>
      <c r="E628" s="247">
        <v>0</v>
      </c>
      <c r="F628" s="247">
        <v>0</v>
      </c>
      <c r="G628" s="247">
        <v>57.839440000000003</v>
      </c>
      <c r="H628" s="247">
        <v>0</v>
      </c>
      <c r="I628" s="150">
        <v>1.7906</v>
      </c>
      <c r="J628" s="240"/>
      <c r="L628" s="250"/>
      <c r="M628" s="242">
        <f t="shared" si="280"/>
        <v>59.630040000000001</v>
      </c>
      <c r="N628" s="226"/>
      <c r="O628" s="226"/>
      <c r="P628" s="226"/>
      <c r="Q628" s="226"/>
      <c r="R628" s="226"/>
      <c r="S628" s="226"/>
      <c r="T628" s="226"/>
      <c r="U628" s="226"/>
      <c r="V628" s="226"/>
      <c r="W628" s="226"/>
      <c r="X628" s="226"/>
      <c r="Y628" s="226"/>
      <c r="Z628" s="226"/>
      <c r="AA628" s="226"/>
      <c r="AB628" s="226"/>
      <c r="AC628" s="226"/>
      <c r="AD628" s="226"/>
      <c r="AE628" s="226"/>
      <c r="AF628" s="226"/>
      <c r="AG628" s="226"/>
      <c r="AH628" s="226"/>
      <c r="AI628" s="226"/>
      <c r="AJ628" s="226"/>
      <c r="AK628" s="226"/>
      <c r="AL628" s="226"/>
      <c r="AM628" s="226"/>
      <c r="AN628" s="226"/>
      <c r="AO628" s="226"/>
      <c r="AP628" s="226"/>
      <c r="AQ628" s="226"/>
      <c r="AR628" s="226"/>
      <c r="AS628" s="226"/>
      <c r="AT628" s="226"/>
      <c r="AU628" s="226"/>
      <c r="AV628" s="226"/>
      <c r="AW628" s="226"/>
      <c r="AX628" s="226"/>
      <c r="AY628" s="226"/>
      <c r="AZ628" s="226"/>
      <c r="BA628" s="226"/>
      <c r="BB628" s="226"/>
      <c r="BC628" s="226"/>
      <c r="BD628" s="226"/>
      <c r="BE628" s="226"/>
      <c r="BF628" s="226"/>
      <c r="BG628" s="226"/>
      <c r="BH628" s="226"/>
      <c r="BI628" s="226"/>
      <c r="BJ628" s="226"/>
      <c r="BK628" s="226"/>
      <c r="BL628" s="226"/>
      <c r="BM628" s="226"/>
      <c r="BN628" s="226"/>
      <c r="BO628" s="226"/>
      <c r="BP628" s="226"/>
      <c r="BQ628" s="226"/>
      <c r="BR628" s="226"/>
      <c r="BS628" s="226"/>
      <c r="BT628" s="226"/>
      <c r="BU628" s="226"/>
      <c r="BV628" s="226"/>
      <c r="BW628" s="226"/>
      <c r="BX628" s="226"/>
      <c r="BY628" s="226"/>
      <c r="BZ628" s="226"/>
      <c r="CA628" s="226"/>
      <c r="CB628" s="226"/>
      <c r="CC628" s="235"/>
    </row>
    <row r="629" spans="1:81" s="233" customFormat="1">
      <c r="A629" s="538"/>
      <c r="B629" s="530"/>
      <c r="C629" s="287">
        <v>2017</v>
      </c>
      <c r="D629" s="247">
        <f t="shared" ref="D629:D632" si="289">E629+F629+G629+H629+I629</f>
        <v>337.32099999999997</v>
      </c>
      <c r="E629" s="247">
        <v>0</v>
      </c>
      <c r="F629" s="247">
        <v>0</v>
      </c>
      <c r="G629" s="247">
        <v>333.94749999999999</v>
      </c>
      <c r="H629" s="247">
        <v>0</v>
      </c>
      <c r="I629" s="150">
        <v>3.3734999999999999</v>
      </c>
      <c r="J629" s="240"/>
      <c r="L629" s="250"/>
      <c r="M629" s="242">
        <f t="shared" si="280"/>
        <v>337.32099999999997</v>
      </c>
      <c r="N629" s="226"/>
      <c r="O629" s="226"/>
      <c r="P629" s="226"/>
      <c r="Q629" s="226"/>
      <c r="R629" s="226"/>
      <c r="S629" s="226"/>
      <c r="T629" s="226"/>
      <c r="U629" s="226"/>
      <c r="V629" s="226"/>
      <c r="W629" s="226"/>
      <c r="X629" s="226"/>
      <c r="Y629" s="226"/>
      <c r="Z629" s="226"/>
      <c r="AA629" s="226"/>
      <c r="AB629" s="226"/>
      <c r="AC629" s="226"/>
      <c r="AD629" s="226"/>
      <c r="AE629" s="226"/>
      <c r="AF629" s="226"/>
      <c r="AG629" s="226"/>
      <c r="AH629" s="226"/>
      <c r="AI629" s="226"/>
      <c r="AJ629" s="226"/>
      <c r="AK629" s="226"/>
      <c r="AL629" s="226"/>
      <c r="AM629" s="226"/>
      <c r="AN629" s="226"/>
      <c r="AO629" s="226"/>
      <c r="AP629" s="226"/>
      <c r="AQ629" s="226"/>
      <c r="AR629" s="226"/>
      <c r="AS629" s="226"/>
      <c r="AT629" s="226"/>
      <c r="AU629" s="226"/>
      <c r="AV629" s="226"/>
      <c r="AW629" s="226"/>
      <c r="AX629" s="226"/>
      <c r="AY629" s="226"/>
      <c r="AZ629" s="226"/>
      <c r="BA629" s="226"/>
      <c r="BB629" s="226"/>
      <c r="BC629" s="226"/>
      <c r="BD629" s="226"/>
      <c r="BE629" s="226"/>
      <c r="BF629" s="226"/>
      <c r="BG629" s="226"/>
      <c r="BH629" s="226"/>
      <c r="BI629" s="226"/>
      <c r="BJ629" s="226"/>
      <c r="BK629" s="226"/>
      <c r="BL629" s="226"/>
      <c r="BM629" s="226"/>
      <c r="BN629" s="226"/>
      <c r="BO629" s="226"/>
      <c r="BP629" s="226"/>
      <c r="BQ629" s="226"/>
      <c r="BR629" s="226"/>
      <c r="BS629" s="226"/>
      <c r="BT629" s="226"/>
      <c r="BU629" s="226"/>
      <c r="BV629" s="226"/>
      <c r="BW629" s="226"/>
      <c r="BX629" s="226"/>
      <c r="BY629" s="226"/>
      <c r="BZ629" s="226"/>
      <c r="CA629" s="226"/>
      <c r="CB629" s="226"/>
      <c r="CC629" s="235"/>
    </row>
    <row r="630" spans="1:81" s="233" customFormat="1">
      <c r="A630" s="538"/>
      <c r="B630" s="530"/>
      <c r="C630" s="314">
        <v>2018</v>
      </c>
      <c r="D630" s="317">
        <f t="shared" si="289"/>
        <v>332.99599999999998</v>
      </c>
      <c r="E630" s="317">
        <v>0</v>
      </c>
      <c r="F630" s="317">
        <v>0</v>
      </c>
      <c r="G630" s="317">
        <v>323.0061</v>
      </c>
      <c r="H630" s="317">
        <v>0</v>
      </c>
      <c r="I630" s="317">
        <v>9.9899000000000004</v>
      </c>
      <c r="J630" s="240"/>
      <c r="L630" s="250"/>
      <c r="M630" s="242">
        <f t="shared" si="280"/>
        <v>332.99599999999998</v>
      </c>
      <c r="N630" s="226"/>
      <c r="O630" s="226"/>
      <c r="P630" s="226"/>
      <c r="Q630" s="226"/>
      <c r="R630" s="226"/>
      <c r="S630" s="226"/>
      <c r="T630" s="226"/>
      <c r="U630" s="226"/>
      <c r="V630" s="226"/>
      <c r="W630" s="226"/>
      <c r="X630" s="226"/>
      <c r="Y630" s="226"/>
      <c r="Z630" s="226"/>
      <c r="AA630" s="226"/>
      <c r="AB630" s="226"/>
      <c r="AC630" s="226"/>
      <c r="AD630" s="226"/>
      <c r="AE630" s="226"/>
      <c r="AF630" s="226"/>
      <c r="AG630" s="226"/>
      <c r="AH630" s="226"/>
      <c r="AI630" s="226"/>
      <c r="AJ630" s="226"/>
      <c r="AK630" s="226"/>
      <c r="AL630" s="226"/>
      <c r="AM630" s="226"/>
      <c r="AN630" s="226"/>
      <c r="AO630" s="226"/>
      <c r="AP630" s="226"/>
      <c r="AQ630" s="226"/>
      <c r="AR630" s="226"/>
      <c r="AS630" s="226"/>
      <c r="AT630" s="226"/>
      <c r="AU630" s="226"/>
      <c r="AV630" s="226"/>
      <c r="AW630" s="226"/>
      <c r="AX630" s="226"/>
      <c r="AY630" s="226"/>
      <c r="AZ630" s="226"/>
      <c r="BA630" s="226"/>
      <c r="BB630" s="226"/>
      <c r="BC630" s="226"/>
      <c r="BD630" s="226"/>
      <c r="BE630" s="226"/>
      <c r="BF630" s="226"/>
      <c r="BG630" s="226"/>
      <c r="BH630" s="226"/>
      <c r="BI630" s="226"/>
      <c r="BJ630" s="226"/>
      <c r="BK630" s="226"/>
      <c r="BL630" s="226"/>
      <c r="BM630" s="226"/>
      <c r="BN630" s="226"/>
      <c r="BO630" s="226"/>
      <c r="BP630" s="226"/>
      <c r="BQ630" s="226"/>
      <c r="BR630" s="226"/>
      <c r="BS630" s="226"/>
      <c r="BT630" s="226"/>
      <c r="BU630" s="226"/>
      <c r="BV630" s="226"/>
      <c r="BW630" s="226"/>
      <c r="BX630" s="226"/>
      <c r="BY630" s="226"/>
      <c r="BZ630" s="226"/>
      <c r="CA630" s="226"/>
      <c r="CB630" s="226"/>
      <c r="CC630" s="235"/>
    </row>
    <row r="631" spans="1:81" s="233" customFormat="1">
      <c r="A631" s="538"/>
      <c r="B631" s="530"/>
      <c r="C631" s="314">
        <v>2019</v>
      </c>
      <c r="D631" s="317">
        <f t="shared" si="289"/>
        <v>332.99599999999998</v>
      </c>
      <c r="E631" s="317">
        <v>0</v>
      </c>
      <c r="F631" s="317">
        <v>0</v>
      </c>
      <c r="G631" s="317">
        <v>323.0061</v>
      </c>
      <c r="H631" s="317">
        <v>0</v>
      </c>
      <c r="I631" s="317">
        <v>9.9899000000000004</v>
      </c>
      <c r="J631" s="240"/>
      <c r="L631" s="250"/>
      <c r="M631" s="242">
        <f t="shared" si="280"/>
        <v>332.99599999999998</v>
      </c>
      <c r="N631" s="226"/>
      <c r="O631" s="226"/>
      <c r="P631" s="226"/>
      <c r="Q631" s="226"/>
      <c r="R631" s="226"/>
      <c r="S631" s="226"/>
      <c r="T631" s="226"/>
      <c r="U631" s="226"/>
      <c r="V631" s="226"/>
      <c r="W631" s="226"/>
      <c r="X631" s="226"/>
      <c r="Y631" s="226"/>
      <c r="Z631" s="226"/>
      <c r="AA631" s="226"/>
      <c r="AB631" s="226"/>
      <c r="AC631" s="226"/>
      <c r="AD631" s="226"/>
      <c r="AE631" s="226"/>
      <c r="AF631" s="226"/>
      <c r="AG631" s="226"/>
      <c r="AH631" s="226"/>
      <c r="AI631" s="226"/>
      <c r="AJ631" s="226"/>
      <c r="AK631" s="226"/>
      <c r="AL631" s="226"/>
      <c r="AM631" s="226"/>
      <c r="AN631" s="226"/>
      <c r="AO631" s="226"/>
      <c r="AP631" s="226"/>
      <c r="AQ631" s="226"/>
      <c r="AR631" s="226"/>
      <c r="AS631" s="226"/>
      <c r="AT631" s="226"/>
      <c r="AU631" s="226"/>
      <c r="AV631" s="226"/>
      <c r="AW631" s="226"/>
      <c r="AX631" s="226"/>
      <c r="AY631" s="226"/>
      <c r="AZ631" s="226"/>
      <c r="BA631" s="226"/>
      <c r="BB631" s="226"/>
      <c r="BC631" s="226"/>
      <c r="BD631" s="226"/>
      <c r="BE631" s="226"/>
      <c r="BF631" s="226"/>
      <c r="BG631" s="226"/>
      <c r="BH631" s="226"/>
      <c r="BI631" s="226"/>
      <c r="BJ631" s="226"/>
      <c r="BK631" s="226"/>
      <c r="BL631" s="226"/>
      <c r="BM631" s="226"/>
      <c r="BN631" s="226"/>
      <c r="BO631" s="226"/>
      <c r="BP631" s="226"/>
      <c r="BQ631" s="226"/>
      <c r="BR631" s="226"/>
      <c r="BS631" s="226"/>
      <c r="BT631" s="226"/>
      <c r="BU631" s="226"/>
      <c r="BV631" s="226"/>
      <c r="BW631" s="226"/>
      <c r="BX631" s="226"/>
      <c r="BY631" s="226"/>
      <c r="BZ631" s="226"/>
      <c r="CA631" s="226"/>
      <c r="CB631" s="226"/>
      <c r="CC631" s="235"/>
    </row>
    <row r="632" spans="1:81" s="233" customFormat="1">
      <c r="A632" s="539"/>
      <c r="B632" s="531"/>
      <c r="C632" s="314">
        <v>2020</v>
      </c>
      <c r="D632" s="317">
        <f t="shared" si="289"/>
        <v>332.99599999999998</v>
      </c>
      <c r="E632" s="317">
        <v>0</v>
      </c>
      <c r="F632" s="317">
        <v>0</v>
      </c>
      <c r="G632" s="317">
        <v>323.0061</v>
      </c>
      <c r="H632" s="317">
        <v>0</v>
      </c>
      <c r="I632" s="317">
        <v>9.9899000000000004</v>
      </c>
      <c r="J632" s="240"/>
      <c r="L632" s="250"/>
      <c r="M632" s="242">
        <f t="shared" si="280"/>
        <v>332.99599999999998</v>
      </c>
      <c r="N632" s="226"/>
      <c r="O632" s="226"/>
      <c r="P632" s="226"/>
      <c r="Q632" s="226"/>
      <c r="R632" s="226"/>
      <c r="S632" s="226"/>
      <c r="T632" s="226"/>
      <c r="U632" s="226"/>
      <c r="V632" s="226"/>
      <c r="W632" s="226"/>
      <c r="X632" s="226"/>
      <c r="Y632" s="226"/>
      <c r="Z632" s="226"/>
      <c r="AA632" s="226"/>
      <c r="AB632" s="226"/>
      <c r="AC632" s="226"/>
      <c r="AD632" s="226"/>
      <c r="AE632" s="226"/>
      <c r="AF632" s="226"/>
      <c r="AG632" s="226"/>
      <c r="AH632" s="226"/>
      <c r="AI632" s="226"/>
      <c r="AJ632" s="226"/>
      <c r="AK632" s="226"/>
      <c r="AL632" s="226"/>
      <c r="AM632" s="226"/>
      <c r="AN632" s="226"/>
      <c r="AO632" s="226"/>
      <c r="AP632" s="226"/>
      <c r="AQ632" s="226"/>
      <c r="AR632" s="226"/>
      <c r="AS632" s="226"/>
      <c r="AT632" s="226"/>
      <c r="AU632" s="226"/>
      <c r="AV632" s="226"/>
      <c r="AW632" s="226"/>
      <c r="AX632" s="226"/>
      <c r="AY632" s="226"/>
      <c r="AZ632" s="226"/>
      <c r="BA632" s="226"/>
      <c r="BB632" s="226"/>
      <c r="BC632" s="226"/>
      <c r="BD632" s="226"/>
      <c r="BE632" s="226"/>
      <c r="BF632" s="226"/>
      <c r="BG632" s="226"/>
      <c r="BH632" s="226"/>
      <c r="BI632" s="226"/>
      <c r="BJ632" s="226"/>
      <c r="BK632" s="226"/>
      <c r="BL632" s="226"/>
      <c r="BM632" s="226"/>
      <c r="BN632" s="226"/>
      <c r="BO632" s="226"/>
      <c r="BP632" s="226"/>
      <c r="BQ632" s="226"/>
      <c r="BR632" s="226"/>
      <c r="BS632" s="226"/>
      <c r="BT632" s="226"/>
      <c r="BU632" s="226"/>
      <c r="BV632" s="226"/>
      <c r="BW632" s="226"/>
      <c r="BX632" s="226"/>
      <c r="BY632" s="226"/>
      <c r="BZ632" s="226"/>
      <c r="CA632" s="226"/>
      <c r="CB632" s="226"/>
      <c r="CC632" s="235"/>
    </row>
    <row r="633" spans="1:81" s="233" customFormat="1">
      <c r="A633" s="536" t="s">
        <v>935</v>
      </c>
      <c r="B633" s="562" t="s">
        <v>731</v>
      </c>
      <c r="C633" s="236">
        <v>2016</v>
      </c>
      <c r="D633" s="247">
        <f>E633+F633+G633+H633+I633</f>
        <v>15.3215</v>
      </c>
      <c r="E633" s="247">
        <v>0</v>
      </c>
      <c r="F633" s="247">
        <v>0</v>
      </c>
      <c r="G633" s="247">
        <v>15.0151</v>
      </c>
      <c r="H633" s="247">
        <v>0</v>
      </c>
      <c r="I633" s="150">
        <v>0.30640000000000001</v>
      </c>
      <c r="J633" s="240"/>
      <c r="L633" s="250"/>
      <c r="M633" s="242">
        <f t="shared" si="280"/>
        <v>15.3215</v>
      </c>
      <c r="N633" s="226"/>
      <c r="O633" s="226"/>
      <c r="P633" s="226"/>
      <c r="Q633" s="226"/>
      <c r="R633" s="226"/>
      <c r="S633" s="226"/>
      <c r="T633" s="226"/>
      <c r="U633" s="226"/>
      <c r="V633" s="226"/>
      <c r="W633" s="226"/>
      <c r="X633" s="226"/>
      <c r="Y633" s="226"/>
      <c r="Z633" s="226"/>
      <c r="AA633" s="226"/>
      <c r="AB633" s="226"/>
      <c r="AC633" s="226"/>
      <c r="AD633" s="226"/>
      <c r="AE633" s="226"/>
      <c r="AF633" s="226"/>
      <c r="AG633" s="226"/>
      <c r="AH633" s="226"/>
      <c r="AI633" s="226"/>
      <c r="AJ633" s="226"/>
      <c r="AK633" s="226"/>
      <c r="AL633" s="226"/>
      <c r="AM633" s="226"/>
      <c r="AN633" s="226"/>
      <c r="AO633" s="226"/>
      <c r="AP633" s="226"/>
      <c r="AQ633" s="226"/>
      <c r="AR633" s="226"/>
      <c r="AS633" s="226"/>
      <c r="AT633" s="226"/>
      <c r="AU633" s="226"/>
      <c r="AV633" s="226"/>
      <c r="AW633" s="226"/>
      <c r="AX633" s="226"/>
      <c r="AY633" s="226"/>
      <c r="AZ633" s="226"/>
      <c r="BA633" s="226"/>
      <c r="BB633" s="226"/>
      <c r="BC633" s="226"/>
      <c r="BD633" s="226"/>
      <c r="BE633" s="226"/>
      <c r="BF633" s="226"/>
      <c r="BG633" s="226"/>
      <c r="BH633" s="226"/>
      <c r="BI633" s="226"/>
      <c r="BJ633" s="226"/>
      <c r="BK633" s="226"/>
      <c r="BL633" s="226"/>
      <c r="BM633" s="226"/>
      <c r="BN633" s="226"/>
      <c r="BO633" s="226"/>
      <c r="BP633" s="226"/>
      <c r="BQ633" s="226"/>
      <c r="BR633" s="226"/>
      <c r="BS633" s="226"/>
      <c r="BT633" s="226"/>
      <c r="BU633" s="226"/>
      <c r="BV633" s="226"/>
      <c r="BW633" s="226"/>
      <c r="BX633" s="226"/>
      <c r="BY633" s="226"/>
      <c r="BZ633" s="226"/>
      <c r="CA633" s="226"/>
      <c r="CB633" s="226"/>
      <c r="CC633" s="235"/>
    </row>
    <row r="634" spans="1:81" s="233" customFormat="1">
      <c r="A634" s="537"/>
      <c r="B634" s="563"/>
      <c r="C634" s="314">
        <v>2017</v>
      </c>
      <c r="D634" s="317">
        <f t="shared" ref="D634:D637" si="290">E634+F634+G634+H634+I634</f>
        <v>0</v>
      </c>
      <c r="E634" s="317">
        <v>0</v>
      </c>
      <c r="F634" s="317">
        <v>0</v>
      </c>
      <c r="G634" s="317">
        <v>0</v>
      </c>
      <c r="H634" s="317">
        <v>0</v>
      </c>
      <c r="I634" s="317">
        <v>0</v>
      </c>
      <c r="J634" s="240"/>
      <c r="L634" s="250"/>
      <c r="M634" s="242"/>
      <c r="N634" s="226"/>
      <c r="O634" s="226"/>
      <c r="P634" s="226"/>
      <c r="Q634" s="226"/>
      <c r="R634" s="226"/>
      <c r="S634" s="226"/>
      <c r="T634" s="226"/>
      <c r="U634" s="226"/>
      <c r="V634" s="226"/>
      <c r="W634" s="226"/>
      <c r="X634" s="226"/>
      <c r="Y634" s="226"/>
      <c r="Z634" s="226"/>
      <c r="AA634" s="226"/>
      <c r="AB634" s="226"/>
      <c r="AC634" s="226"/>
      <c r="AD634" s="226"/>
      <c r="AE634" s="226"/>
      <c r="AF634" s="226"/>
      <c r="AG634" s="226"/>
      <c r="AH634" s="226"/>
      <c r="AI634" s="226"/>
      <c r="AJ634" s="226"/>
      <c r="AK634" s="226"/>
      <c r="AL634" s="226"/>
      <c r="AM634" s="226"/>
      <c r="AN634" s="226"/>
      <c r="AO634" s="226"/>
      <c r="AP634" s="226"/>
      <c r="AQ634" s="226"/>
      <c r="AR634" s="226"/>
      <c r="AS634" s="226"/>
      <c r="AT634" s="226"/>
      <c r="AU634" s="226"/>
      <c r="AV634" s="226"/>
      <c r="AW634" s="226"/>
      <c r="AX634" s="226"/>
      <c r="AY634" s="226"/>
      <c r="AZ634" s="226"/>
      <c r="BA634" s="226"/>
      <c r="BB634" s="226"/>
      <c r="BC634" s="226"/>
      <c r="BD634" s="226"/>
      <c r="BE634" s="226"/>
      <c r="BF634" s="226"/>
      <c r="BG634" s="226"/>
      <c r="BH634" s="226"/>
      <c r="BI634" s="226"/>
      <c r="BJ634" s="226"/>
      <c r="BK634" s="226"/>
      <c r="BL634" s="226"/>
      <c r="BM634" s="226"/>
      <c r="BN634" s="226"/>
      <c r="BO634" s="226"/>
      <c r="BP634" s="226"/>
      <c r="BQ634" s="226"/>
      <c r="BR634" s="226"/>
      <c r="BS634" s="226"/>
      <c r="BT634" s="226"/>
      <c r="BU634" s="226"/>
      <c r="BV634" s="226"/>
      <c r="BW634" s="226"/>
      <c r="BX634" s="226"/>
      <c r="BY634" s="226"/>
      <c r="BZ634" s="226"/>
      <c r="CA634" s="226"/>
      <c r="CB634" s="226"/>
      <c r="CC634" s="235"/>
    </row>
    <row r="635" spans="1:81" s="233" customFormat="1">
      <c r="A635" s="537"/>
      <c r="B635" s="563"/>
      <c r="C635" s="314">
        <v>2018</v>
      </c>
      <c r="D635" s="317">
        <f t="shared" si="290"/>
        <v>4.3929</v>
      </c>
      <c r="E635" s="317">
        <v>0</v>
      </c>
      <c r="F635" s="317">
        <v>0</v>
      </c>
      <c r="G635" s="317">
        <v>4.3049999999999997</v>
      </c>
      <c r="H635" s="317">
        <v>0</v>
      </c>
      <c r="I635" s="317">
        <v>8.7900000000000006E-2</v>
      </c>
      <c r="J635" s="240"/>
      <c r="L635" s="250"/>
      <c r="M635" s="242"/>
      <c r="N635" s="226"/>
      <c r="O635" s="226"/>
      <c r="P635" s="226"/>
      <c r="Q635" s="226"/>
      <c r="R635" s="226"/>
      <c r="S635" s="226"/>
      <c r="T635" s="226"/>
      <c r="U635" s="226"/>
      <c r="V635" s="226"/>
      <c r="W635" s="226"/>
      <c r="X635" s="226"/>
      <c r="Y635" s="226"/>
      <c r="Z635" s="226"/>
      <c r="AA635" s="226"/>
      <c r="AB635" s="226"/>
      <c r="AC635" s="226"/>
      <c r="AD635" s="226"/>
      <c r="AE635" s="226"/>
      <c r="AF635" s="226"/>
      <c r="AG635" s="226"/>
      <c r="AH635" s="226"/>
      <c r="AI635" s="226"/>
      <c r="AJ635" s="226"/>
      <c r="AK635" s="226"/>
      <c r="AL635" s="226"/>
      <c r="AM635" s="226"/>
      <c r="AN635" s="226"/>
      <c r="AO635" s="226"/>
      <c r="AP635" s="226"/>
      <c r="AQ635" s="226"/>
      <c r="AR635" s="226"/>
      <c r="AS635" s="226"/>
      <c r="AT635" s="226"/>
      <c r="AU635" s="226"/>
      <c r="AV635" s="226"/>
      <c r="AW635" s="226"/>
      <c r="AX635" s="226"/>
      <c r="AY635" s="226"/>
      <c r="AZ635" s="226"/>
      <c r="BA635" s="226"/>
      <c r="BB635" s="226"/>
      <c r="BC635" s="226"/>
      <c r="BD635" s="226"/>
      <c r="BE635" s="226"/>
      <c r="BF635" s="226"/>
      <c r="BG635" s="226"/>
      <c r="BH635" s="226"/>
      <c r="BI635" s="226"/>
      <c r="BJ635" s="226"/>
      <c r="BK635" s="226"/>
      <c r="BL635" s="226"/>
      <c r="BM635" s="226"/>
      <c r="BN635" s="226"/>
      <c r="BO635" s="226"/>
      <c r="BP635" s="226"/>
      <c r="BQ635" s="226"/>
      <c r="BR635" s="226"/>
      <c r="BS635" s="226"/>
      <c r="BT635" s="226"/>
      <c r="BU635" s="226"/>
      <c r="BV635" s="226"/>
      <c r="BW635" s="226"/>
      <c r="BX635" s="226"/>
      <c r="BY635" s="226"/>
      <c r="BZ635" s="226"/>
      <c r="CA635" s="226"/>
      <c r="CB635" s="226"/>
      <c r="CC635" s="235"/>
    </row>
    <row r="636" spans="1:81" s="233" customFormat="1">
      <c r="A636" s="537"/>
      <c r="B636" s="563"/>
      <c r="C636" s="314">
        <v>2019</v>
      </c>
      <c r="D636" s="317">
        <f t="shared" si="290"/>
        <v>4.3929</v>
      </c>
      <c r="E636" s="317">
        <v>0</v>
      </c>
      <c r="F636" s="317">
        <v>0</v>
      </c>
      <c r="G636" s="317">
        <v>4.3049999999999997</v>
      </c>
      <c r="H636" s="317">
        <v>0</v>
      </c>
      <c r="I636" s="317">
        <v>8.7900000000000006E-2</v>
      </c>
      <c r="J636" s="240"/>
      <c r="L636" s="250"/>
      <c r="M636" s="242"/>
      <c r="N636" s="226"/>
      <c r="O636" s="226"/>
      <c r="P636" s="226"/>
      <c r="Q636" s="226"/>
      <c r="R636" s="226"/>
      <c r="S636" s="226"/>
      <c r="T636" s="226"/>
      <c r="U636" s="226"/>
      <c r="V636" s="226"/>
      <c r="W636" s="226"/>
      <c r="X636" s="226"/>
      <c r="Y636" s="226"/>
      <c r="Z636" s="226"/>
      <c r="AA636" s="226"/>
      <c r="AB636" s="226"/>
      <c r="AC636" s="226"/>
      <c r="AD636" s="226"/>
      <c r="AE636" s="226"/>
      <c r="AF636" s="226"/>
      <c r="AG636" s="226"/>
      <c r="AH636" s="226"/>
      <c r="AI636" s="226"/>
      <c r="AJ636" s="226"/>
      <c r="AK636" s="226"/>
      <c r="AL636" s="226"/>
      <c r="AM636" s="226"/>
      <c r="AN636" s="226"/>
      <c r="AO636" s="226"/>
      <c r="AP636" s="226"/>
      <c r="AQ636" s="226"/>
      <c r="AR636" s="226"/>
      <c r="AS636" s="226"/>
      <c r="AT636" s="226"/>
      <c r="AU636" s="226"/>
      <c r="AV636" s="226"/>
      <c r="AW636" s="226"/>
      <c r="AX636" s="226"/>
      <c r="AY636" s="226"/>
      <c r="AZ636" s="226"/>
      <c r="BA636" s="226"/>
      <c r="BB636" s="226"/>
      <c r="BC636" s="226"/>
      <c r="BD636" s="226"/>
      <c r="BE636" s="226"/>
      <c r="BF636" s="226"/>
      <c r="BG636" s="226"/>
      <c r="BH636" s="226"/>
      <c r="BI636" s="226"/>
      <c r="BJ636" s="226"/>
      <c r="BK636" s="226"/>
      <c r="BL636" s="226"/>
      <c r="BM636" s="226"/>
      <c r="BN636" s="226"/>
      <c r="BO636" s="226"/>
      <c r="BP636" s="226"/>
      <c r="BQ636" s="226"/>
      <c r="BR636" s="226"/>
      <c r="BS636" s="226"/>
      <c r="BT636" s="226"/>
      <c r="BU636" s="226"/>
      <c r="BV636" s="226"/>
      <c r="BW636" s="226"/>
      <c r="BX636" s="226"/>
      <c r="BY636" s="226"/>
      <c r="BZ636" s="226"/>
      <c r="CA636" s="226"/>
      <c r="CB636" s="226"/>
      <c r="CC636" s="235"/>
    </row>
    <row r="637" spans="1:81" s="233" customFormat="1">
      <c r="A637" s="574"/>
      <c r="B637" s="573"/>
      <c r="C637" s="314">
        <v>2020</v>
      </c>
      <c r="D637" s="317">
        <f t="shared" si="290"/>
        <v>4.3928500000000001</v>
      </c>
      <c r="E637" s="317">
        <v>0</v>
      </c>
      <c r="F637" s="317">
        <v>0</v>
      </c>
      <c r="G637" s="317">
        <v>4.3049499999999998</v>
      </c>
      <c r="H637" s="317">
        <v>0</v>
      </c>
      <c r="I637" s="317">
        <v>8.7900000000000006E-2</v>
      </c>
      <c r="J637" s="240"/>
      <c r="L637" s="250"/>
      <c r="M637" s="242"/>
      <c r="N637" s="226"/>
      <c r="O637" s="226"/>
      <c r="P637" s="226"/>
      <c r="Q637" s="226"/>
      <c r="R637" s="226"/>
      <c r="S637" s="226"/>
      <c r="T637" s="226"/>
      <c r="U637" s="226"/>
      <c r="V637" s="226"/>
      <c r="W637" s="226"/>
      <c r="X637" s="226"/>
      <c r="Y637" s="226"/>
      <c r="Z637" s="226"/>
      <c r="AA637" s="226"/>
      <c r="AB637" s="226"/>
      <c r="AC637" s="226"/>
      <c r="AD637" s="226"/>
      <c r="AE637" s="226"/>
      <c r="AF637" s="226"/>
      <c r="AG637" s="226"/>
      <c r="AH637" s="226"/>
      <c r="AI637" s="226"/>
      <c r="AJ637" s="226"/>
      <c r="AK637" s="226"/>
      <c r="AL637" s="226"/>
      <c r="AM637" s="226"/>
      <c r="AN637" s="226"/>
      <c r="AO637" s="226"/>
      <c r="AP637" s="226"/>
      <c r="AQ637" s="226"/>
      <c r="AR637" s="226"/>
      <c r="AS637" s="226"/>
      <c r="AT637" s="226"/>
      <c r="AU637" s="226"/>
      <c r="AV637" s="226"/>
      <c r="AW637" s="226"/>
      <c r="AX637" s="226"/>
      <c r="AY637" s="226"/>
      <c r="AZ637" s="226"/>
      <c r="BA637" s="226"/>
      <c r="BB637" s="226"/>
      <c r="BC637" s="226"/>
      <c r="BD637" s="226"/>
      <c r="BE637" s="226"/>
      <c r="BF637" s="226"/>
      <c r="BG637" s="226"/>
      <c r="BH637" s="226"/>
      <c r="BI637" s="226"/>
      <c r="BJ637" s="226"/>
      <c r="BK637" s="226"/>
      <c r="BL637" s="226"/>
      <c r="BM637" s="226"/>
      <c r="BN637" s="226"/>
      <c r="BO637" s="226"/>
      <c r="BP637" s="226"/>
      <c r="BQ637" s="226"/>
      <c r="BR637" s="226"/>
      <c r="BS637" s="226"/>
      <c r="BT637" s="226"/>
      <c r="BU637" s="226"/>
      <c r="BV637" s="226"/>
      <c r="BW637" s="226"/>
      <c r="BX637" s="226"/>
      <c r="BY637" s="226"/>
      <c r="BZ637" s="226"/>
      <c r="CA637" s="226"/>
      <c r="CB637" s="226"/>
      <c r="CC637" s="235"/>
    </row>
    <row r="638" spans="1:81" s="261" customFormat="1" ht="15.75">
      <c r="A638" s="536" t="s">
        <v>445</v>
      </c>
      <c r="B638" s="569" t="s">
        <v>115</v>
      </c>
      <c r="C638" s="238" t="s">
        <v>19</v>
      </c>
      <c r="D638" s="248">
        <f>D639+D640+D641+D642+D643</f>
        <v>1308.8203999999998</v>
      </c>
      <c r="E638" s="248">
        <f t="shared" ref="E638:I638" si="291">E639+E640+E641+E642+E643</f>
        <v>0</v>
      </c>
      <c r="F638" s="248">
        <f t="shared" si="291"/>
        <v>17.726700000000001</v>
      </c>
      <c r="G638" s="248">
        <f t="shared" si="291"/>
        <v>316.47570000000007</v>
      </c>
      <c r="H638" s="248">
        <f t="shared" si="291"/>
        <v>974.61799999999994</v>
      </c>
      <c r="I638" s="248">
        <f t="shared" si="291"/>
        <v>0</v>
      </c>
      <c r="J638" s="240">
        <f>E638+F638+G638+H638+I638</f>
        <v>1308.8204000000001</v>
      </c>
      <c r="K638" s="270"/>
      <c r="L638" s="250">
        <f t="shared" si="270"/>
        <v>1308.8204000000001</v>
      </c>
      <c r="M638" s="242">
        <f t="shared" si="280"/>
        <v>1308.8204000000001</v>
      </c>
      <c r="N638" s="262"/>
      <c r="O638" s="262"/>
      <c r="P638" s="262"/>
      <c r="Q638" s="262"/>
      <c r="R638" s="262"/>
      <c r="S638" s="262"/>
      <c r="T638" s="262"/>
      <c r="U638" s="262"/>
      <c r="V638" s="262"/>
      <c r="W638" s="262"/>
      <c r="X638" s="262"/>
      <c r="Y638" s="262"/>
      <c r="Z638" s="262"/>
      <c r="AA638" s="262"/>
      <c r="AB638" s="262"/>
      <c r="AC638" s="262"/>
      <c r="AD638" s="262"/>
      <c r="AE638" s="262"/>
      <c r="AF638" s="262"/>
      <c r="AG638" s="262"/>
      <c r="AH638" s="262"/>
      <c r="AI638" s="262"/>
      <c r="AJ638" s="262"/>
      <c r="AK638" s="262"/>
      <c r="AL638" s="262"/>
      <c r="AM638" s="262"/>
      <c r="AN638" s="262"/>
      <c r="AO638" s="262"/>
      <c r="AP638" s="262"/>
      <c r="AQ638" s="262"/>
      <c r="AR638" s="262"/>
      <c r="AS638" s="262"/>
      <c r="AT638" s="262"/>
      <c r="AU638" s="262"/>
      <c r="AV638" s="262"/>
      <c r="AW638" s="262"/>
      <c r="AX638" s="262"/>
      <c r="AY638" s="262"/>
      <c r="AZ638" s="262"/>
      <c r="BA638" s="262"/>
      <c r="BB638" s="262"/>
      <c r="BC638" s="262"/>
      <c r="BD638" s="262"/>
      <c r="BE638" s="262"/>
      <c r="BF638" s="262"/>
      <c r="BG638" s="262"/>
      <c r="BH638" s="262"/>
      <c r="BI638" s="262"/>
      <c r="BJ638" s="262"/>
      <c r="BK638" s="262"/>
      <c r="BL638" s="262"/>
      <c r="BM638" s="262"/>
      <c r="BN638" s="262"/>
      <c r="BO638" s="262"/>
      <c r="BP638" s="262"/>
      <c r="BQ638" s="262"/>
      <c r="BR638" s="262"/>
      <c r="BS638" s="262"/>
      <c r="BT638" s="262"/>
      <c r="BU638" s="262"/>
      <c r="BV638" s="262"/>
      <c r="BW638" s="262"/>
      <c r="BX638" s="262"/>
      <c r="BY638" s="262"/>
      <c r="BZ638" s="262"/>
      <c r="CA638" s="262"/>
      <c r="CB638" s="262"/>
      <c r="CC638" s="263"/>
    </row>
    <row r="639" spans="1:81" s="261" customFormat="1" ht="15.75">
      <c r="A639" s="537"/>
      <c r="B639" s="570"/>
      <c r="C639" s="238">
        <v>2016</v>
      </c>
      <c r="D639" s="239">
        <f t="shared" ref="D639:L639" si="292">D645+D675+D651+D657+D663+D669</f>
        <v>891.45030000000008</v>
      </c>
      <c r="E639" s="239">
        <f t="shared" si="292"/>
        <v>0</v>
      </c>
      <c r="F639" s="239">
        <f t="shared" si="292"/>
        <v>0</v>
      </c>
      <c r="G639" s="239">
        <f t="shared" si="292"/>
        <v>179.3603</v>
      </c>
      <c r="H639" s="239">
        <f t="shared" si="292"/>
        <v>712.09</v>
      </c>
      <c r="I639" s="149">
        <f t="shared" si="292"/>
        <v>0</v>
      </c>
      <c r="J639" s="239">
        <f t="shared" si="292"/>
        <v>856.08429999999998</v>
      </c>
      <c r="K639" s="239">
        <f t="shared" si="292"/>
        <v>0</v>
      </c>
      <c r="L639" s="239">
        <f t="shared" si="292"/>
        <v>856.08429999999998</v>
      </c>
      <c r="M639" s="242">
        <f t="shared" si="280"/>
        <v>891.45029999999997</v>
      </c>
      <c r="N639" s="262"/>
      <c r="O639" s="262"/>
      <c r="P639" s="262"/>
      <c r="Q639" s="262"/>
      <c r="R639" s="262"/>
      <c r="S639" s="262"/>
      <c r="T639" s="262"/>
      <c r="U639" s="262"/>
      <c r="V639" s="262"/>
      <c r="W639" s="262"/>
      <c r="X639" s="262"/>
      <c r="Y639" s="262"/>
      <c r="Z639" s="262"/>
      <c r="AA639" s="262"/>
      <c r="AB639" s="262"/>
      <c r="AC639" s="262"/>
      <c r="AD639" s="262"/>
      <c r="AE639" s="262"/>
      <c r="AF639" s="262"/>
      <c r="AG639" s="262"/>
      <c r="AH639" s="262"/>
      <c r="AI639" s="262"/>
      <c r="AJ639" s="262"/>
      <c r="AK639" s="262"/>
      <c r="AL639" s="262"/>
      <c r="AM639" s="262"/>
      <c r="AN639" s="262"/>
      <c r="AO639" s="262"/>
      <c r="AP639" s="262"/>
      <c r="AQ639" s="262"/>
      <c r="AR639" s="262"/>
      <c r="AS639" s="262"/>
      <c r="AT639" s="262"/>
      <c r="AU639" s="262"/>
      <c r="AV639" s="262"/>
      <c r="AW639" s="262"/>
      <c r="AX639" s="262"/>
      <c r="AY639" s="262"/>
      <c r="AZ639" s="262"/>
      <c r="BA639" s="262"/>
      <c r="BB639" s="262"/>
      <c r="BC639" s="262"/>
      <c r="BD639" s="262"/>
      <c r="BE639" s="262"/>
      <c r="BF639" s="262"/>
      <c r="BG639" s="262"/>
      <c r="BH639" s="262"/>
      <c r="BI639" s="262"/>
      <c r="BJ639" s="262"/>
      <c r="BK639" s="262"/>
      <c r="BL639" s="262"/>
      <c r="BM639" s="262"/>
      <c r="BN639" s="262"/>
      <c r="BO639" s="262"/>
      <c r="BP639" s="262"/>
      <c r="BQ639" s="262"/>
      <c r="BR639" s="262"/>
      <c r="BS639" s="262"/>
      <c r="BT639" s="262"/>
      <c r="BU639" s="262"/>
      <c r="BV639" s="262"/>
      <c r="BW639" s="262"/>
      <c r="BX639" s="262"/>
      <c r="BY639" s="262"/>
      <c r="BZ639" s="262"/>
      <c r="CA639" s="262"/>
      <c r="CB639" s="262"/>
      <c r="CC639" s="263"/>
    </row>
    <row r="640" spans="1:81" s="261" customFormat="1" ht="15.75">
      <c r="A640" s="537"/>
      <c r="B640" s="570"/>
      <c r="C640" s="238">
        <v>2017</v>
      </c>
      <c r="D640" s="239">
        <f t="shared" ref="D640" si="293">D646+D676+D652+D658+D664+D670</f>
        <v>229.36399999999998</v>
      </c>
      <c r="E640" s="239">
        <f>E646+E676+E652+E658+E664+E670</f>
        <v>0</v>
      </c>
      <c r="F640" s="239">
        <f>F646+F676+F652+F658+F664+F670</f>
        <v>0</v>
      </c>
      <c r="G640" s="239">
        <f>G646+G676+G652+G658+G664+G670</f>
        <v>70.432000000000016</v>
      </c>
      <c r="H640" s="239">
        <f>H646+H676+H652+H658+H664+H670</f>
        <v>158.93199999999999</v>
      </c>
      <c r="I640" s="239">
        <f>I646+I676+I652+I658+I664+I670</f>
        <v>0</v>
      </c>
      <c r="J640" s="240">
        <f>E640+F640+G640+H640+I640</f>
        <v>229.364</v>
      </c>
      <c r="L640" s="250">
        <f t="shared" si="270"/>
        <v>229.364</v>
      </c>
      <c r="M640" s="242">
        <f t="shared" si="280"/>
        <v>229.364</v>
      </c>
      <c r="N640" s="262"/>
      <c r="O640" s="262"/>
      <c r="P640" s="262"/>
      <c r="Q640" s="262"/>
      <c r="R640" s="262"/>
      <c r="S640" s="262"/>
      <c r="T640" s="262"/>
      <c r="U640" s="262"/>
      <c r="V640" s="262"/>
      <c r="W640" s="262"/>
      <c r="X640" s="262"/>
      <c r="Y640" s="262"/>
      <c r="Z640" s="262"/>
      <c r="AA640" s="262"/>
      <c r="AB640" s="262"/>
      <c r="AC640" s="262"/>
      <c r="AD640" s="262"/>
      <c r="AE640" s="262"/>
      <c r="AF640" s="262"/>
      <c r="AG640" s="262"/>
      <c r="AH640" s="262"/>
      <c r="AI640" s="262"/>
      <c r="AJ640" s="262"/>
      <c r="AK640" s="262"/>
      <c r="AL640" s="262"/>
      <c r="AM640" s="262"/>
      <c r="AN640" s="262"/>
      <c r="AO640" s="262"/>
      <c r="AP640" s="262"/>
      <c r="AQ640" s="262"/>
      <c r="AR640" s="262"/>
      <c r="AS640" s="262"/>
      <c r="AT640" s="262"/>
      <c r="AU640" s="262"/>
      <c r="AV640" s="262"/>
      <c r="AW640" s="262"/>
      <c r="AX640" s="262"/>
      <c r="AY640" s="262"/>
      <c r="AZ640" s="262"/>
      <c r="BA640" s="262"/>
      <c r="BB640" s="262"/>
      <c r="BC640" s="262"/>
      <c r="BD640" s="262"/>
      <c r="BE640" s="262"/>
      <c r="BF640" s="262"/>
      <c r="BG640" s="262"/>
      <c r="BH640" s="262"/>
      <c r="BI640" s="262"/>
      <c r="BJ640" s="262"/>
      <c r="BK640" s="262"/>
      <c r="BL640" s="262"/>
      <c r="BM640" s="262"/>
      <c r="BN640" s="262"/>
      <c r="BO640" s="262"/>
      <c r="BP640" s="262"/>
      <c r="BQ640" s="262"/>
      <c r="BR640" s="262"/>
      <c r="BS640" s="262"/>
      <c r="BT640" s="262"/>
      <c r="BU640" s="262"/>
      <c r="BV640" s="262"/>
      <c r="BW640" s="262"/>
      <c r="BX640" s="262"/>
      <c r="BY640" s="262"/>
      <c r="BZ640" s="262"/>
      <c r="CA640" s="262"/>
      <c r="CB640" s="262"/>
      <c r="CC640" s="263"/>
    </row>
    <row r="641" spans="1:81" s="261" customFormat="1" ht="15.75">
      <c r="A641" s="538"/>
      <c r="B641" s="571"/>
      <c r="C641" s="238">
        <v>2018</v>
      </c>
      <c r="D641" s="239">
        <f>D647+D746+D653+D659+D665+D671</f>
        <v>98.7928</v>
      </c>
      <c r="E641" s="239">
        <f>E647+E746+E653+E659+E665+E671</f>
        <v>0</v>
      </c>
      <c r="F641" s="239">
        <f t="shared" ref="F641:I641" si="294">F647+F746+F653+F659+F665+F671</f>
        <v>4.4778000000000002</v>
      </c>
      <c r="G641" s="239">
        <f t="shared" si="294"/>
        <v>25.617000000000001</v>
      </c>
      <c r="H641" s="239">
        <f t="shared" si="294"/>
        <v>68.697999999999993</v>
      </c>
      <c r="I641" s="239">
        <f t="shared" si="294"/>
        <v>0</v>
      </c>
      <c r="J641" s="240"/>
      <c r="L641" s="250"/>
      <c r="M641" s="242"/>
      <c r="N641" s="262"/>
      <c r="O641" s="262"/>
      <c r="P641" s="262"/>
      <c r="Q641" s="262"/>
      <c r="R641" s="262"/>
      <c r="S641" s="262"/>
      <c r="T641" s="262"/>
      <c r="U641" s="262"/>
      <c r="V641" s="262"/>
      <c r="W641" s="262"/>
      <c r="X641" s="262"/>
      <c r="Y641" s="262"/>
      <c r="Z641" s="262"/>
      <c r="AA641" s="262"/>
      <c r="AB641" s="262"/>
      <c r="AC641" s="262"/>
      <c r="AD641" s="262"/>
      <c r="AE641" s="262"/>
      <c r="AF641" s="262"/>
      <c r="AG641" s="262"/>
      <c r="AH641" s="262"/>
      <c r="AI641" s="262"/>
      <c r="AJ641" s="262"/>
      <c r="AK641" s="262"/>
      <c r="AL641" s="262"/>
      <c r="AM641" s="262"/>
      <c r="AN641" s="262"/>
      <c r="AO641" s="262"/>
      <c r="AP641" s="262"/>
      <c r="AQ641" s="262"/>
      <c r="AR641" s="262"/>
      <c r="AS641" s="262"/>
      <c r="AT641" s="262"/>
      <c r="AU641" s="262"/>
      <c r="AV641" s="262"/>
      <c r="AW641" s="262"/>
      <c r="AX641" s="262"/>
      <c r="AY641" s="262"/>
      <c r="AZ641" s="262"/>
      <c r="BA641" s="262"/>
      <c r="BB641" s="262"/>
      <c r="BC641" s="262"/>
      <c r="BD641" s="262"/>
      <c r="BE641" s="262"/>
      <c r="BF641" s="262"/>
      <c r="BG641" s="262"/>
      <c r="BH641" s="262"/>
      <c r="BI641" s="262"/>
      <c r="BJ641" s="262"/>
      <c r="BK641" s="262"/>
      <c r="BL641" s="262"/>
      <c r="BM641" s="262"/>
      <c r="BN641" s="262"/>
      <c r="BO641" s="262"/>
      <c r="BP641" s="262"/>
      <c r="BQ641" s="262"/>
      <c r="BR641" s="262"/>
      <c r="BS641" s="262"/>
      <c r="BT641" s="262"/>
      <c r="BU641" s="262"/>
      <c r="BV641" s="262"/>
      <c r="BW641" s="262"/>
      <c r="BX641" s="262"/>
      <c r="BY641" s="262"/>
      <c r="BZ641" s="262"/>
      <c r="CA641" s="262"/>
      <c r="CB641" s="262"/>
      <c r="CC641" s="263"/>
    </row>
    <row r="642" spans="1:81" s="261" customFormat="1" ht="15.75">
      <c r="A642" s="538"/>
      <c r="B642" s="571"/>
      <c r="C642" s="238">
        <v>2019</v>
      </c>
      <c r="D642" s="239">
        <f t="shared" ref="D642:I643" si="295">D648+D747+D654+D660+D666+D672</f>
        <v>70.440299999999993</v>
      </c>
      <c r="E642" s="239">
        <f t="shared" si="295"/>
        <v>0</v>
      </c>
      <c r="F642" s="239">
        <f t="shared" si="295"/>
        <v>13.248900000000001</v>
      </c>
      <c r="G642" s="239">
        <f t="shared" si="295"/>
        <v>31.680399999999999</v>
      </c>
      <c r="H642" s="239">
        <f t="shared" si="295"/>
        <v>25.510999999999996</v>
      </c>
      <c r="I642" s="239">
        <f t="shared" si="295"/>
        <v>0</v>
      </c>
      <c r="J642" s="240"/>
      <c r="L642" s="250"/>
      <c r="M642" s="242"/>
      <c r="N642" s="262"/>
      <c r="O642" s="262"/>
      <c r="P642" s="262"/>
      <c r="Q642" s="262"/>
      <c r="R642" s="262"/>
      <c r="S642" s="262"/>
      <c r="T642" s="262"/>
      <c r="U642" s="262"/>
      <c r="V642" s="262"/>
      <c r="W642" s="262"/>
      <c r="X642" s="262"/>
      <c r="Y642" s="262"/>
      <c r="Z642" s="262"/>
      <c r="AA642" s="262"/>
      <c r="AB642" s="262"/>
      <c r="AC642" s="262"/>
      <c r="AD642" s="262"/>
      <c r="AE642" s="262"/>
      <c r="AF642" s="262"/>
      <c r="AG642" s="262"/>
      <c r="AH642" s="262"/>
      <c r="AI642" s="262"/>
      <c r="AJ642" s="262"/>
      <c r="AK642" s="262"/>
      <c r="AL642" s="262"/>
      <c r="AM642" s="262"/>
      <c r="AN642" s="262"/>
      <c r="AO642" s="262"/>
      <c r="AP642" s="262"/>
      <c r="AQ642" s="262"/>
      <c r="AR642" s="262"/>
      <c r="AS642" s="262"/>
      <c r="AT642" s="262"/>
      <c r="AU642" s="262"/>
      <c r="AV642" s="262"/>
      <c r="AW642" s="262"/>
      <c r="AX642" s="262"/>
      <c r="AY642" s="262"/>
      <c r="AZ642" s="262"/>
      <c r="BA642" s="262"/>
      <c r="BB642" s="262"/>
      <c r="BC642" s="262"/>
      <c r="BD642" s="262"/>
      <c r="BE642" s="262"/>
      <c r="BF642" s="262"/>
      <c r="BG642" s="262"/>
      <c r="BH642" s="262"/>
      <c r="BI642" s="262"/>
      <c r="BJ642" s="262"/>
      <c r="BK642" s="262"/>
      <c r="BL642" s="262"/>
      <c r="BM642" s="262"/>
      <c r="BN642" s="262"/>
      <c r="BO642" s="262"/>
      <c r="BP642" s="262"/>
      <c r="BQ642" s="262"/>
      <c r="BR642" s="262"/>
      <c r="BS642" s="262"/>
      <c r="BT642" s="262"/>
      <c r="BU642" s="262"/>
      <c r="BV642" s="262"/>
      <c r="BW642" s="262"/>
      <c r="BX642" s="262"/>
      <c r="BY642" s="262"/>
      <c r="BZ642" s="262"/>
      <c r="CA642" s="262"/>
      <c r="CB642" s="262"/>
      <c r="CC642" s="263"/>
    </row>
    <row r="643" spans="1:81" s="261" customFormat="1" ht="15.75">
      <c r="A643" s="539"/>
      <c r="B643" s="572"/>
      <c r="C643" s="238">
        <v>2020</v>
      </c>
      <c r="D643" s="239">
        <f t="shared" si="295"/>
        <v>18.773</v>
      </c>
      <c r="E643" s="239">
        <f t="shared" si="295"/>
        <v>0</v>
      </c>
      <c r="F643" s="239">
        <f t="shared" si="295"/>
        <v>0</v>
      </c>
      <c r="G643" s="239">
        <f t="shared" si="295"/>
        <v>9.386000000000001</v>
      </c>
      <c r="H643" s="239">
        <f t="shared" si="295"/>
        <v>9.3870000000000005</v>
      </c>
      <c r="I643" s="239">
        <f t="shared" si="295"/>
        <v>0</v>
      </c>
      <c r="J643" s="240"/>
      <c r="L643" s="250"/>
      <c r="M643" s="242"/>
      <c r="N643" s="262"/>
      <c r="O643" s="262"/>
      <c r="P643" s="262"/>
      <c r="Q643" s="262"/>
      <c r="R643" s="262"/>
      <c r="S643" s="262"/>
      <c r="T643" s="262"/>
      <c r="U643" s="262"/>
      <c r="V643" s="262"/>
      <c r="W643" s="262"/>
      <c r="X643" s="262"/>
      <c r="Y643" s="262"/>
      <c r="Z643" s="262"/>
      <c r="AA643" s="262"/>
      <c r="AB643" s="262"/>
      <c r="AC643" s="262"/>
      <c r="AD643" s="262"/>
      <c r="AE643" s="262"/>
      <c r="AF643" s="262"/>
      <c r="AG643" s="262"/>
      <c r="AH643" s="262"/>
      <c r="AI643" s="262"/>
      <c r="AJ643" s="262"/>
      <c r="AK643" s="262"/>
      <c r="AL643" s="262"/>
      <c r="AM643" s="262"/>
      <c r="AN643" s="262"/>
      <c r="AO643" s="262"/>
      <c r="AP643" s="262"/>
      <c r="AQ643" s="262"/>
      <c r="AR643" s="262"/>
      <c r="AS643" s="262"/>
      <c r="AT643" s="262"/>
      <c r="AU643" s="262"/>
      <c r="AV643" s="262"/>
      <c r="AW643" s="262"/>
      <c r="AX643" s="262"/>
      <c r="AY643" s="262"/>
      <c r="AZ643" s="262"/>
      <c r="BA643" s="262"/>
      <c r="BB643" s="262"/>
      <c r="BC643" s="262"/>
      <c r="BD643" s="262"/>
      <c r="BE643" s="262"/>
      <c r="BF643" s="262"/>
      <c r="BG643" s="262"/>
      <c r="BH643" s="262"/>
      <c r="BI643" s="262"/>
      <c r="BJ643" s="262"/>
      <c r="BK643" s="262"/>
      <c r="BL643" s="262"/>
      <c r="BM643" s="262"/>
      <c r="BN643" s="262"/>
      <c r="BO643" s="262"/>
      <c r="BP643" s="262"/>
      <c r="BQ643" s="262"/>
      <c r="BR643" s="262"/>
      <c r="BS643" s="262"/>
      <c r="BT643" s="262"/>
      <c r="BU643" s="262"/>
      <c r="BV643" s="262"/>
      <c r="BW643" s="262"/>
      <c r="BX643" s="262"/>
      <c r="BY643" s="262"/>
      <c r="BZ643" s="262"/>
      <c r="CA643" s="262"/>
      <c r="CB643" s="262"/>
      <c r="CC643" s="263"/>
    </row>
    <row r="644" spans="1:81" s="233" customFormat="1">
      <c r="A644" s="536" t="s">
        <v>72</v>
      </c>
      <c r="B644" s="567" t="s">
        <v>732</v>
      </c>
      <c r="C644" s="238" t="s">
        <v>19</v>
      </c>
      <c r="D644" s="239">
        <f>D645+D646+D647+D648+D649</f>
        <v>944.72</v>
      </c>
      <c r="E644" s="239">
        <f t="shared" ref="E644:I644" si="296">E645+E646+E647+E648+E649</f>
        <v>0</v>
      </c>
      <c r="F644" s="239">
        <f t="shared" si="296"/>
        <v>0</v>
      </c>
      <c r="G644" s="239">
        <f t="shared" si="296"/>
        <v>180.99600000000001</v>
      </c>
      <c r="H644" s="239">
        <f t="shared" si="296"/>
        <v>763.72400000000005</v>
      </c>
      <c r="I644" s="239">
        <f t="shared" si="296"/>
        <v>0</v>
      </c>
      <c r="J644" s="240">
        <f>E644+F644+G644+H644+I644</f>
        <v>944.72</v>
      </c>
      <c r="L644" s="250">
        <f t="shared" si="270"/>
        <v>944.72</v>
      </c>
      <c r="M644" s="242">
        <f t="shared" si="280"/>
        <v>944.72</v>
      </c>
      <c r="N644" s="226"/>
      <c r="O644" s="226"/>
      <c r="P644" s="226"/>
      <c r="Q644" s="226"/>
      <c r="R644" s="226"/>
      <c r="S644" s="226"/>
      <c r="T644" s="226"/>
      <c r="U644" s="226"/>
      <c r="V644" s="226"/>
      <c r="W644" s="226"/>
      <c r="X644" s="226"/>
      <c r="Y644" s="226"/>
      <c r="Z644" s="226"/>
      <c r="AA644" s="226"/>
      <c r="AB644" s="226"/>
      <c r="AC644" s="226"/>
      <c r="AD644" s="226"/>
      <c r="AE644" s="226"/>
      <c r="AF644" s="226"/>
      <c r="AG644" s="226"/>
      <c r="AH644" s="226"/>
      <c r="AI644" s="226"/>
      <c r="AJ644" s="226"/>
      <c r="AK644" s="226"/>
      <c r="AL644" s="226"/>
      <c r="AM644" s="226"/>
      <c r="AN644" s="226"/>
      <c r="AO644" s="226"/>
      <c r="AP644" s="226"/>
      <c r="AQ644" s="226"/>
      <c r="AR644" s="226"/>
      <c r="AS644" s="226"/>
      <c r="AT644" s="226"/>
      <c r="AU644" s="226"/>
      <c r="AV644" s="226"/>
      <c r="AW644" s="226"/>
      <c r="AX644" s="226"/>
      <c r="AY644" s="226"/>
      <c r="AZ644" s="226"/>
      <c r="BA644" s="226"/>
      <c r="BB644" s="226"/>
      <c r="BC644" s="226"/>
      <c r="BD644" s="226"/>
      <c r="BE644" s="226"/>
      <c r="BF644" s="226"/>
      <c r="BG644" s="226"/>
      <c r="BH644" s="226"/>
      <c r="BI644" s="226"/>
      <c r="BJ644" s="226"/>
      <c r="BK644" s="226"/>
      <c r="BL644" s="226"/>
      <c r="BM644" s="226"/>
      <c r="BN644" s="226"/>
      <c r="BO644" s="226"/>
      <c r="BP644" s="226"/>
      <c r="BQ644" s="226"/>
      <c r="BR644" s="226"/>
      <c r="BS644" s="226"/>
      <c r="BT644" s="226"/>
      <c r="BU644" s="226"/>
      <c r="BV644" s="226"/>
      <c r="BW644" s="226"/>
      <c r="BX644" s="226"/>
      <c r="BY644" s="226"/>
      <c r="BZ644" s="226"/>
      <c r="CA644" s="226"/>
      <c r="CB644" s="226"/>
      <c r="CC644" s="235"/>
    </row>
    <row r="645" spans="1:81" s="233" customFormat="1" ht="12.75" customHeight="1">
      <c r="A645" s="537"/>
      <c r="B645" s="568"/>
      <c r="C645" s="236">
        <v>2016</v>
      </c>
      <c r="D645" s="247">
        <f t="shared" ref="D645:D673" si="297">E645+F645+G645+H645+I645</f>
        <v>849.58600000000001</v>
      </c>
      <c r="E645" s="268">
        <v>0</v>
      </c>
      <c r="F645" s="247">
        <v>0</v>
      </c>
      <c r="G645" s="247">
        <v>155.179</v>
      </c>
      <c r="H645" s="247">
        <v>694.40700000000004</v>
      </c>
      <c r="I645" s="247">
        <v>0</v>
      </c>
      <c r="J645" s="240">
        <f>E645+F645+G645+H645+I645</f>
        <v>849.58600000000001</v>
      </c>
      <c r="L645" s="250">
        <f t="shared" si="270"/>
        <v>849.58600000000001</v>
      </c>
      <c r="M645" s="242">
        <f t="shared" si="280"/>
        <v>849.58600000000001</v>
      </c>
      <c r="N645" s="226"/>
      <c r="O645" s="226"/>
      <c r="P645" s="226"/>
      <c r="Q645" s="226"/>
      <c r="R645" s="226"/>
      <c r="S645" s="226"/>
      <c r="T645" s="226"/>
      <c r="U645" s="226"/>
      <c r="V645" s="226"/>
      <c r="W645" s="226"/>
      <c r="X645" s="226"/>
      <c r="Y645" s="226"/>
      <c r="Z645" s="226"/>
      <c r="AA645" s="226"/>
      <c r="AB645" s="226"/>
      <c r="AC645" s="226"/>
      <c r="AD645" s="226"/>
      <c r="AE645" s="226"/>
      <c r="AF645" s="226"/>
      <c r="AG645" s="226"/>
      <c r="AH645" s="226"/>
      <c r="AI645" s="226"/>
      <c r="AJ645" s="226"/>
      <c r="AK645" s="226"/>
      <c r="AL645" s="226"/>
      <c r="AM645" s="226"/>
      <c r="AN645" s="226"/>
      <c r="AO645" s="226"/>
      <c r="AP645" s="226"/>
      <c r="AQ645" s="226"/>
      <c r="AR645" s="226"/>
      <c r="AS645" s="226"/>
      <c r="AT645" s="226"/>
      <c r="AU645" s="226"/>
      <c r="AV645" s="226"/>
      <c r="AW645" s="226"/>
      <c r="AX645" s="226"/>
      <c r="AY645" s="226"/>
      <c r="AZ645" s="226"/>
      <c r="BA645" s="226"/>
      <c r="BB645" s="226"/>
      <c r="BC645" s="226"/>
      <c r="BD645" s="226"/>
      <c r="BE645" s="226"/>
      <c r="BF645" s="226"/>
      <c r="BG645" s="226"/>
      <c r="BH645" s="226"/>
      <c r="BI645" s="226"/>
      <c r="BJ645" s="226"/>
      <c r="BK645" s="226"/>
      <c r="BL645" s="226"/>
      <c r="BM645" s="226"/>
      <c r="BN645" s="226"/>
      <c r="BO645" s="226"/>
      <c r="BP645" s="226"/>
      <c r="BQ645" s="226"/>
      <c r="BR645" s="226"/>
      <c r="BS645" s="226"/>
      <c r="BT645" s="226"/>
      <c r="BU645" s="226"/>
      <c r="BV645" s="226"/>
      <c r="BW645" s="226"/>
      <c r="BX645" s="226"/>
      <c r="BY645" s="226"/>
      <c r="BZ645" s="226"/>
      <c r="CA645" s="226"/>
      <c r="CB645" s="226"/>
      <c r="CC645" s="235"/>
    </row>
    <row r="646" spans="1:81" s="233" customFormat="1">
      <c r="A646" s="537"/>
      <c r="B646" s="568"/>
      <c r="C646" s="236">
        <v>2017</v>
      </c>
      <c r="D646" s="247">
        <f t="shared" si="297"/>
        <v>95.133999999999986</v>
      </c>
      <c r="E646" s="247">
        <v>0</v>
      </c>
      <c r="F646" s="247">
        <v>0</v>
      </c>
      <c r="G646" s="247">
        <v>25.817</v>
      </c>
      <c r="H646" s="247">
        <v>69.316999999999993</v>
      </c>
      <c r="I646" s="247">
        <v>0</v>
      </c>
      <c r="J646" s="240">
        <f>E646+F646+G646+H646+I646</f>
        <v>95.133999999999986</v>
      </c>
      <c r="L646" s="250">
        <f t="shared" si="270"/>
        <v>95.133999999999986</v>
      </c>
      <c r="M646" s="242">
        <f t="shared" si="280"/>
        <v>95.133999999999986</v>
      </c>
      <c r="N646" s="226"/>
      <c r="O646" s="226"/>
      <c r="P646" s="226"/>
      <c r="Q646" s="226"/>
      <c r="R646" s="226"/>
      <c r="S646" s="226"/>
      <c r="T646" s="226"/>
      <c r="U646" s="226"/>
      <c r="V646" s="226"/>
      <c r="W646" s="226"/>
      <c r="X646" s="226"/>
      <c r="Y646" s="226"/>
      <c r="Z646" s="226"/>
      <c r="AA646" s="226"/>
      <c r="AB646" s="226"/>
      <c r="AC646" s="226"/>
      <c r="AD646" s="226"/>
      <c r="AE646" s="226"/>
      <c r="AF646" s="226"/>
      <c r="AG646" s="226"/>
      <c r="AH646" s="226"/>
      <c r="AI646" s="226"/>
      <c r="AJ646" s="226"/>
      <c r="AK646" s="226"/>
      <c r="AL646" s="226"/>
      <c r="AM646" s="226"/>
      <c r="AN646" s="226"/>
      <c r="AO646" s="226"/>
      <c r="AP646" s="226"/>
      <c r="AQ646" s="226"/>
      <c r="AR646" s="226"/>
      <c r="AS646" s="226"/>
      <c r="AT646" s="226"/>
      <c r="AU646" s="226"/>
      <c r="AV646" s="226"/>
      <c r="AW646" s="226"/>
      <c r="AX646" s="226"/>
      <c r="AY646" s="226"/>
      <c r="AZ646" s="226"/>
      <c r="BA646" s="226"/>
      <c r="BB646" s="226"/>
      <c r="BC646" s="226"/>
      <c r="BD646" s="226"/>
      <c r="BE646" s="226"/>
      <c r="BF646" s="226"/>
      <c r="BG646" s="226"/>
      <c r="BH646" s="226"/>
      <c r="BI646" s="226"/>
      <c r="BJ646" s="226"/>
      <c r="BK646" s="226"/>
      <c r="BL646" s="226"/>
      <c r="BM646" s="226"/>
      <c r="BN646" s="226"/>
      <c r="BO646" s="226"/>
      <c r="BP646" s="226"/>
      <c r="BQ646" s="226"/>
      <c r="BR646" s="226"/>
      <c r="BS646" s="226"/>
      <c r="BT646" s="226"/>
      <c r="BU646" s="226"/>
      <c r="BV646" s="226"/>
      <c r="BW646" s="226"/>
      <c r="BX646" s="226"/>
      <c r="BY646" s="226"/>
      <c r="BZ646" s="226"/>
      <c r="CA646" s="226"/>
      <c r="CB646" s="226"/>
      <c r="CC646" s="235"/>
    </row>
    <row r="647" spans="1:81" s="233" customFormat="1">
      <c r="A647" s="538"/>
      <c r="B647" s="534"/>
      <c r="C647" s="294">
        <v>2018</v>
      </c>
      <c r="D647" s="247">
        <f t="shared" si="297"/>
        <v>0</v>
      </c>
      <c r="E647" s="247">
        <v>0</v>
      </c>
      <c r="F647" s="247">
        <v>0</v>
      </c>
      <c r="G647" s="247">
        <v>0</v>
      </c>
      <c r="H647" s="247">
        <v>0</v>
      </c>
      <c r="I647" s="247">
        <v>0</v>
      </c>
      <c r="J647" s="240"/>
      <c r="L647" s="250"/>
      <c r="M647" s="242"/>
      <c r="N647" s="226"/>
      <c r="O647" s="226"/>
      <c r="P647" s="226"/>
      <c r="Q647" s="226"/>
      <c r="R647" s="226"/>
      <c r="S647" s="226"/>
      <c r="T647" s="226"/>
      <c r="U647" s="226"/>
      <c r="V647" s="226"/>
      <c r="W647" s="226"/>
      <c r="X647" s="226"/>
      <c r="Y647" s="226"/>
      <c r="Z647" s="226"/>
      <c r="AA647" s="226"/>
      <c r="AB647" s="226"/>
      <c r="AC647" s="226"/>
      <c r="AD647" s="226"/>
      <c r="AE647" s="226"/>
      <c r="AF647" s="226"/>
      <c r="AG647" s="226"/>
      <c r="AH647" s="226"/>
      <c r="AI647" s="226"/>
      <c r="AJ647" s="226"/>
      <c r="AK647" s="226"/>
      <c r="AL647" s="226"/>
      <c r="AM647" s="226"/>
      <c r="AN647" s="226"/>
      <c r="AO647" s="226"/>
      <c r="AP647" s="226"/>
      <c r="AQ647" s="226"/>
      <c r="AR647" s="226"/>
      <c r="AS647" s="226"/>
      <c r="AT647" s="226"/>
      <c r="AU647" s="226"/>
      <c r="AV647" s="226"/>
      <c r="AW647" s="226"/>
      <c r="AX647" s="226"/>
      <c r="AY647" s="226"/>
      <c r="AZ647" s="226"/>
      <c r="BA647" s="226"/>
      <c r="BB647" s="226"/>
      <c r="BC647" s="226"/>
      <c r="BD647" s="226"/>
      <c r="BE647" s="226"/>
      <c r="BF647" s="226"/>
      <c r="BG647" s="226"/>
      <c r="BH647" s="226"/>
      <c r="BI647" s="226"/>
      <c r="BJ647" s="226"/>
      <c r="BK647" s="226"/>
      <c r="BL647" s="226"/>
      <c r="BM647" s="226"/>
      <c r="BN647" s="226"/>
      <c r="BO647" s="226"/>
      <c r="BP647" s="226"/>
      <c r="BQ647" s="226"/>
      <c r="BR647" s="226"/>
      <c r="BS647" s="226"/>
      <c r="BT647" s="226"/>
      <c r="BU647" s="226"/>
      <c r="BV647" s="226"/>
      <c r="BW647" s="226"/>
      <c r="BX647" s="226"/>
      <c r="BY647" s="226"/>
      <c r="BZ647" s="226"/>
      <c r="CA647" s="226"/>
      <c r="CB647" s="226"/>
      <c r="CC647" s="235"/>
    </row>
    <row r="648" spans="1:81" s="233" customFormat="1">
      <c r="A648" s="538"/>
      <c r="B648" s="534"/>
      <c r="C648" s="294">
        <v>2019</v>
      </c>
      <c r="D648" s="247">
        <f t="shared" si="297"/>
        <v>0</v>
      </c>
      <c r="E648" s="247">
        <v>0</v>
      </c>
      <c r="F648" s="247">
        <v>0</v>
      </c>
      <c r="G648" s="247">
        <v>0</v>
      </c>
      <c r="H648" s="247">
        <v>0</v>
      </c>
      <c r="I648" s="247">
        <v>0</v>
      </c>
      <c r="J648" s="240"/>
      <c r="L648" s="250"/>
      <c r="M648" s="242"/>
      <c r="N648" s="226"/>
      <c r="O648" s="226"/>
      <c r="P648" s="226"/>
      <c r="Q648" s="226"/>
      <c r="R648" s="226"/>
      <c r="S648" s="226"/>
      <c r="T648" s="226"/>
      <c r="U648" s="226"/>
      <c r="V648" s="226"/>
      <c r="W648" s="226"/>
      <c r="X648" s="226"/>
      <c r="Y648" s="226"/>
      <c r="Z648" s="226"/>
      <c r="AA648" s="226"/>
      <c r="AB648" s="226"/>
      <c r="AC648" s="226"/>
      <c r="AD648" s="226"/>
      <c r="AE648" s="226"/>
      <c r="AF648" s="226"/>
      <c r="AG648" s="226"/>
      <c r="AH648" s="226"/>
      <c r="AI648" s="226"/>
      <c r="AJ648" s="226"/>
      <c r="AK648" s="226"/>
      <c r="AL648" s="226"/>
      <c r="AM648" s="226"/>
      <c r="AN648" s="226"/>
      <c r="AO648" s="226"/>
      <c r="AP648" s="226"/>
      <c r="AQ648" s="226"/>
      <c r="AR648" s="226"/>
      <c r="AS648" s="226"/>
      <c r="AT648" s="226"/>
      <c r="AU648" s="226"/>
      <c r="AV648" s="226"/>
      <c r="AW648" s="226"/>
      <c r="AX648" s="226"/>
      <c r="AY648" s="226"/>
      <c r="AZ648" s="226"/>
      <c r="BA648" s="226"/>
      <c r="BB648" s="226"/>
      <c r="BC648" s="226"/>
      <c r="BD648" s="226"/>
      <c r="BE648" s="226"/>
      <c r="BF648" s="226"/>
      <c r="BG648" s="226"/>
      <c r="BH648" s="226"/>
      <c r="BI648" s="226"/>
      <c r="BJ648" s="226"/>
      <c r="BK648" s="226"/>
      <c r="BL648" s="226"/>
      <c r="BM648" s="226"/>
      <c r="BN648" s="226"/>
      <c r="BO648" s="226"/>
      <c r="BP648" s="226"/>
      <c r="BQ648" s="226"/>
      <c r="BR648" s="226"/>
      <c r="BS648" s="226"/>
      <c r="BT648" s="226"/>
      <c r="BU648" s="226"/>
      <c r="BV648" s="226"/>
      <c r="BW648" s="226"/>
      <c r="BX648" s="226"/>
      <c r="BY648" s="226"/>
      <c r="BZ648" s="226"/>
      <c r="CA648" s="226"/>
      <c r="CB648" s="226"/>
      <c r="CC648" s="235"/>
    </row>
    <row r="649" spans="1:81" s="233" customFormat="1">
      <c r="A649" s="539"/>
      <c r="B649" s="535"/>
      <c r="C649" s="294">
        <v>2020</v>
      </c>
      <c r="D649" s="247">
        <f t="shared" si="297"/>
        <v>0</v>
      </c>
      <c r="E649" s="247">
        <v>0</v>
      </c>
      <c r="F649" s="247">
        <v>0</v>
      </c>
      <c r="G649" s="247">
        <v>0</v>
      </c>
      <c r="H649" s="247">
        <v>0</v>
      </c>
      <c r="I649" s="247">
        <v>0</v>
      </c>
      <c r="J649" s="240"/>
      <c r="L649" s="250"/>
      <c r="M649" s="242"/>
      <c r="N649" s="226"/>
      <c r="O649" s="226"/>
      <c r="P649" s="226"/>
      <c r="Q649" s="226"/>
      <c r="R649" s="226"/>
      <c r="S649" s="226"/>
      <c r="T649" s="226"/>
      <c r="U649" s="226"/>
      <c r="V649" s="226"/>
      <c r="W649" s="226"/>
      <c r="X649" s="226"/>
      <c r="Y649" s="226"/>
      <c r="Z649" s="226"/>
      <c r="AA649" s="226"/>
      <c r="AB649" s="226"/>
      <c r="AC649" s="226"/>
      <c r="AD649" s="226"/>
      <c r="AE649" s="226"/>
      <c r="AF649" s="226"/>
      <c r="AG649" s="226"/>
      <c r="AH649" s="226"/>
      <c r="AI649" s="226"/>
      <c r="AJ649" s="226"/>
      <c r="AK649" s="226"/>
      <c r="AL649" s="226"/>
      <c r="AM649" s="226"/>
      <c r="AN649" s="226"/>
      <c r="AO649" s="226"/>
      <c r="AP649" s="226"/>
      <c r="AQ649" s="226"/>
      <c r="AR649" s="226"/>
      <c r="AS649" s="226"/>
      <c r="AT649" s="226"/>
      <c r="AU649" s="226"/>
      <c r="AV649" s="226"/>
      <c r="AW649" s="226"/>
      <c r="AX649" s="226"/>
      <c r="AY649" s="226"/>
      <c r="AZ649" s="226"/>
      <c r="BA649" s="226"/>
      <c r="BB649" s="226"/>
      <c r="BC649" s="226"/>
      <c r="BD649" s="226"/>
      <c r="BE649" s="226"/>
      <c r="BF649" s="226"/>
      <c r="BG649" s="226"/>
      <c r="BH649" s="226"/>
      <c r="BI649" s="226"/>
      <c r="BJ649" s="226"/>
      <c r="BK649" s="226"/>
      <c r="BL649" s="226"/>
      <c r="BM649" s="226"/>
      <c r="BN649" s="226"/>
      <c r="BO649" s="226"/>
      <c r="BP649" s="226"/>
      <c r="BQ649" s="226"/>
      <c r="BR649" s="226"/>
      <c r="BS649" s="226"/>
      <c r="BT649" s="226"/>
      <c r="BU649" s="226"/>
      <c r="BV649" s="226"/>
      <c r="BW649" s="226"/>
      <c r="BX649" s="226"/>
      <c r="BY649" s="226"/>
      <c r="BZ649" s="226"/>
      <c r="CA649" s="226"/>
      <c r="CB649" s="226"/>
      <c r="CC649" s="235"/>
    </row>
    <row r="650" spans="1:81" s="233" customFormat="1">
      <c r="A650" s="524" t="s">
        <v>74</v>
      </c>
      <c r="B650" s="567" t="s">
        <v>733</v>
      </c>
      <c r="C650" s="238" t="s">
        <v>19</v>
      </c>
      <c r="D650" s="239">
        <f>D651+D652+D653+D654+D655</f>
        <v>189.65699999999998</v>
      </c>
      <c r="E650" s="239">
        <f t="shared" ref="E650:I650" si="298">E651+E652+E653+E654+E655</f>
        <v>0</v>
      </c>
      <c r="F650" s="239">
        <f t="shared" si="298"/>
        <v>0</v>
      </c>
      <c r="G650" s="239">
        <f t="shared" si="298"/>
        <v>49.828000000000003</v>
      </c>
      <c r="H650" s="239">
        <f t="shared" si="298"/>
        <v>139.82900000000001</v>
      </c>
      <c r="I650" s="239">
        <f t="shared" si="298"/>
        <v>0</v>
      </c>
      <c r="J650" s="240"/>
      <c r="L650" s="250"/>
      <c r="M650" s="242"/>
      <c r="N650" s="226"/>
      <c r="O650" s="226"/>
      <c r="P650" s="226"/>
      <c r="Q650" s="226"/>
      <c r="R650" s="226"/>
      <c r="S650" s="226"/>
      <c r="T650" s="226"/>
      <c r="U650" s="226"/>
      <c r="V650" s="226"/>
      <c r="W650" s="226"/>
      <c r="X650" s="226"/>
      <c r="Y650" s="226"/>
      <c r="Z650" s="226"/>
      <c r="AA650" s="226"/>
      <c r="AB650" s="226"/>
      <c r="AC650" s="226"/>
      <c r="AD650" s="226"/>
      <c r="AE650" s="226"/>
      <c r="AF650" s="226"/>
      <c r="AG650" s="226"/>
      <c r="AH650" s="226"/>
      <c r="AI650" s="226"/>
      <c r="AJ650" s="226"/>
      <c r="AK650" s="226"/>
      <c r="AL650" s="226"/>
      <c r="AM650" s="226"/>
      <c r="AN650" s="226"/>
      <c r="AO650" s="226"/>
      <c r="AP650" s="226"/>
      <c r="AQ650" s="226"/>
      <c r="AR650" s="226"/>
      <c r="AS650" s="226"/>
      <c r="AT650" s="226"/>
      <c r="AU650" s="226"/>
      <c r="AV650" s="226"/>
      <c r="AW650" s="226"/>
      <c r="AX650" s="226"/>
      <c r="AY650" s="226"/>
      <c r="AZ650" s="226"/>
      <c r="BA650" s="226"/>
      <c r="BB650" s="226"/>
      <c r="BC650" s="226"/>
      <c r="BD650" s="226"/>
      <c r="BE650" s="226"/>
      <c r="BF650" s="226"/>
      <c r="BG650" s="226"/>
      <c r="BH650" s="226"/>
      <c r="BI650" s="226"/>
      <c r="BJ650" s="226"/>
      <c r="BK650" s="226"/>
      <c r="BL650" s="226"/>
      <c r="BM650" s="226"/>
      <c r="BN650" s="226"/>
      <c r="BO650" s="226"/>
      <c r="BP650" s="226"/>
      <c r="BQ650" s="226"/>
      <c r="BR650" s="226"/>
      <c r="BS650" s="226"/>
      <c r="BT650" s="226"/>
      <c r="BU650" s="226"/>
      <c r="BV650" s="226"/>
      <c r="BW650" s="226"/>
      <c r="BX650" s="226"/>
      <c r="BY650" s="226"/>
      <c r="BZ650" s="226"/>
      <c r="CA650" s="226"/>
      <c r="CB650" s="226"/>
      <c r="CC650" s="235"/>
    </row>
    <row r="651" spans="1:81" s="233" customFormat="1">
      <c r="A651" s="526"/>
      <c r="B651" s="534"/>
      <c r="C651" s="236">
        <v>2016</v>
      </c>
      <c r="D651" s="247">
        <f t="shared" si="297"/>
        <v>1.6419999999999999</v>
      </c>
      <c r="E651" s="268">
        <v>0</v>
      </c>
      <c r="F651" s="247">
        <v>0</v>
      </c>
      <c r="G651" s="247">
        <v>0.82099999999999995</v>
      </c>
      <c r="H651" s="247">
        <v>0.82099999999999995</v>
      </c>
      <c r="I651" s="247">
        <v>0</v>
      </c>
      <c r="J651" s="240"/>
      <c r="L651" s="250"/>
      <c r="M651" s="242">
        <f t="shared" si="280"/>
        <v>1.6419999999999999</v>
      </c>
      <c r="N651" s="226"/>
      <c r="O651" s="226"/>
      <c r="P651" s="226"/>
      <c r="Q651" s="226"/>
      <c r="R651" s="226"/>
      <c r="S651" s="226"/>
      <c r="T651" s="226"/>
      <c r="U651" s="226"/>
      <c r="V651" s="226"/>
      <c r="W651" s="226"/>
      <c r="X651" s="226"/>
      <c r="Y651" s="226"/>
      <c r="Z651" s="226"/>
      <c r="AA651" s="226"/>
      <c r="AB651" s="226"/>
      <c r="AC651" s="226"/>
      <c r="AD651" s="226"/>
      <c r="AE651" s="226"/>
      <c r="AF651" s="226"/>
      <c r="AG651" s="226"/>
      <c r="AH651" s="226"/>
      <c r="AI651" s="226"/>
      <c r="AJ651" s="226"/>
      <c r="AK651" s="226"/>
      <c r="AL651" s="226"/>
      <c r="AM651" s="226"/>
      <c r="AN651" s="226"/>
      <c r="AO651" s="226"/>
      <c r="AP651" s="226"/>
      <c r="AQ651" s="226"/>
      <c r="AR651" s="226"/>
      <c r="AS651" s="226"/>
      <c r="AT651" s="226"/>
      <c r="AU651" s="226"/>
      <c r="AV651" s="226"/>
      <c r="AW651" s="226"/>
      <c r="AX651" s="226"/>
      <c r="AY651" s="226"/>
      <c r="AZ651" s="226"/>
      <c r="BA651" s="226"/>
      <c r="BB651" s="226"/>
      <c r="BC651" s="226"/>
      <c r="BD651" s="226"/>
      <c r="BE651" s="226"/>
      <c r="BF651" s="226"/>
      <c r="BG651" s="226"/>
      <c r="BH651" s="226"/>
      <c r="BI651" s="226"/>
      <c r="BJ651" s="226"/>
      <c r="BK651" s="226"/>
      <c r="BL651" s="226"/>
      <c r="BM651" s="226"/>
      <c r="BN651" s="226"/>
      <c r="BO651" s="226"/>
      <c r="BP651" s="226"/>
      <c r="BQ651" s="226"/>
      <c r="BR651" s="226"/>
      <c r="BS651" s="226"/>
      <c r="BT651" s="226"/>
      <c r="BU651" s="226"/>
      <c r="BV651" s="226"/>
      <c r="BW651" s="226"/>
      <c r="BX651" s="226"/>
      <c r="BY651" s="226"/>
      <c r="BZ651" s="226"/>
      <c r="CA651" s="226"/>
      <c r="CB651" s="226"/>
      <c r="CC651" s="235"/>
    </row>
    <row r="652" spans="1:81" s="233" customFormat="1">
      <c r="A652" s="526"/>
      <c r="B652" s="534"/>
      <c r="C652" s="236">
        <v>2017</v>
      </c>
      <c r="D652" s="247">
        <f>E652+F652+G652+H652+I652</f>
        <v>88.873999999999995</v>
      </c>
      <c r="E652" s="268">
        <v>0</v>
      </c>
      <c r="F652" s="247">
        <v>0</v>
      </c>
      <c r="G652" s="247">
        <v>21.937000000000001</v>
      </c>
      <c r="H652" s="247">
        <v>66.936999999999998</v>
      </c>
      <c r="I652" s="247">
        <v>0</v>
      </c>
      <c r="J652" s="240"/>
      <c r="L652" s="250"/>
      <c r="M652" s="242">
        <f t="shared" si="280"/>
        <v>88.873999999999995</v>
      </c>
      <c r="N652" s="226"/>
      <c r="O652" s="226"/>
      <c r="P652" s="226"/>
      <c r="Q652" s="226"/>
      <c r="R652" s="226"/>
      <c r="S652" s="226"/>
      <c r="T652" s="226"/>
      <c r="U652" s="226"/>
      <c r="V652" s="226"/>
      <c r="W652" s="226"/>
      <c r="X652" s="226"/>
      <c r="Y652" s="226"/>
      <c r="Z652" s="226"/>
      <c r="AA652" s="226"/>
      <c r="AB652" s="226"/>
      <c r="AC652" s="226"/>
      <c r="AD652" s="226"/>
      <c r="AE652" s="226"/>
      <c r="AF652" s="226"/>
      <c r="AG652" s="226"/>
      <c r="AH652" s="226"/>
      <c r="AI652" s="226"/>
      <c r="AJ652" s="226"/>
      <c r="AK652" s="226"/>
      <c r="AL652" s="226"/>
      <c r="AM652" s="226"/>
      <c r="AN652" s="226"/>
      <c r="AO652" s="226"/>
      <c r="AP652" s="226"/>
      <c r="AQ652" s="226"/>
      <c r="AR652" s="226"/>
      <c r="AS652" s="226"/>
      <c r="AT652" s="226"/>
      <c r="AU652" s="226"/>
      <c r="AV652" s="226"/>
      <c r="AW652" s="226"/>
      <c r="AX652" s="226"/>
      <c r="AY652" s="226"/>
      <c r="AZ652" s="226"/>
      <c r="BA652" s="226"/>
      <c r="BB652" s="226"/>
      <c r="BC652" s="226"/>
      <c r="BD652" s="226"/>
      <c r="BE652" s="226"/>
      <c r="BF652" s="226"/>
      <c r="BG652" s="226"/>
      <c r="BH652" s="226"/>
      <c r="BI652" s="226"/>
      <c r="BJ652" s="226"/>
      <c r="BK652" s="226"/>
      <c r="BL652" s="226"/>
      <c r="BM652" s="226"/>
      <c r="BN652" s="226"/>
      <c r="BO652" s="226"/>
      <c r="BP652" s="226"/>
      <c r="BQ652" s="226"/>
      <c r="BR652" s="226"/>
      <c r="BS652" s="226"/>
      <c r="BT652" s="226"/>
      <c r="BU652" s="226"/>
      <c r="BV652" s="226"/>
      <c r="BW652" s="226"/>
      <c r="BX652" s="226"/>
      <c r="BY652" s="226"/>
      <c r="BZ652" s="226"/>
      <c r="CA652" s="226"/>
      <c r="CB652" s="226"/>
      <c r="CC652" s="235"/>
    </row>
    <row r="653" spans="1:81" s="233" customFormat="1">
      <c r="A653" s="526"/>
      <c r="B653" s="534"/>
      <c r="C653" s="294">
        <v>2018</v>
      </c>
      <c r="D653" s="247">
        <f>E653+F653+G653+H653+I653</f>
        <v>74.19</v>
      </c>
      <c r="E653" s="268">
        <v>0</v>
      </c>
      <c r="F653" s="247">
        <v>0</v>
      </c>
      <c r="G653" s="247">
        <v>14.595000000000001</v>
      </c>
      <c r="H653" s="247">
        <v>59.594999999999999</v>
      </c>
      <c r="I653" s="247">
        <v>0</v>
      </c>
      <c r="J653" s="240"/>
      <c r="L653" s="250"/>
      <c r="M653" s="242">
        <f t="shared" si="280"/>
        <v>74.19</v>
      </c>
      <c r="N653" s="226"/>
      <c r="O653" s="226"/>
      <c r="P653" s="226"/>
      <c r="Q653" s="226"/>
      <c r="R653" s="226"/>
      <c r="S653" s="226"/>
      <c r="T653" s="226"/>
      <c r="U653" s="226"/>
      <c r="V653" s="226"/>
      <c r="W653" s="226"/>
      <c r="X653" s="226"/>
      <c r="Y653" s="226"/>
      <c r="Z653" s="226"/>
      <c r="AA653" s="226"/>
      <c r="AB653" s="226"/>
      <c r="AC653" s="226"/>
      <c r="AD653" s="226"/>
      <c r="AE653" s="226"/>
      <c r="AF653" s="226"/>
      <c r="AG653" s="226"/>
      <c r="AH653" s="226"/>
      <c r="AI653" s="226"/>
      <c r="AJ653" s="226"/>
      <c r="AK653" s="226"/>
      <c r="AL653" s="226"/>
      <c r="AM653" s="226"/>
      <c r="AN653" s="226"/>
      <c r="AO653" s="226"/>
      <c r="AP653" s="226"/>
      <c r="AQ653" s="226"/>
      <c r="AR653" s="226"/>
      <c r="AS653" s="226"/>
      <c r="AT653" s="226"/>
      <c r="AU653" s="226"/>
      <c r="AV653" s="226"/>
      <c r="AW653" s="226"/>
      <c r="AX653" s="226"/>
      <c r="AY653" s="226"/>
      <c r="AZ653" s="226"/>
      <c r="BA653" s="226"/>
      <c r="BB653" s="226"/>
      <c r="BC653" s="226"/>
      <c r="BD653" s="226"/>
      <c r="BE653" s="226"/>
      <c r="BF653" s="226"/>
      <c r="BG653" s="226"/>
      <c r="BH653" s="226"/>
      <c r="BI653" s="226"/>
      <c r="BJ653" s="226"/>
      <c r="BK653" s="226"/>
      <c r="BL653" s="226"/>
      <c r="BM653" s="226"/>
      <c r="BN653" s="226"/>
      <c r="BO653" s="226"/>
      <c r="BP653" s="226"/>
      <c r="BQ653" s="226"/>
      <c r="BR653" s="226"/>
      <c r="BS653" s="226"/>
      <c r="BT653" s="226"/>
      <c r="BU653" s="226"/>
      <c r="BV653" s="226"/>
      <c r="BW653" s="226"/>
      <c r="BX653" s="226"/>
      <c r="BY653" s="226"/>
      <c r="BZ653" s="226"/>
      <c r="CA653" s="226"/>
      <c r="CB653" s="226"/>
      <c r="CC653" s="235"/>
    </row>
    <row r="654" spans="1:81" s="233" customFormat="1">
      <c r="A654" s="526"/>
      <c r="B654" s="534"/>
      <c r="C654" s="294">
        <v>2019</v>
      </c>
      <c r="D654" s="247">
        <f>E654+F654+G654+H654+I654</f>
        <v>17.771999999999998</v>
      </c>
      <c r="E654" s="268">
        <v>0</v>
      </c>
      <c r="F654" s="247">
        <v>0</v>
      </c>
      <c r="G654" s="247">
        <v>8.8859999999999992</v>
      </c>
      <c r="H654" s="247">
        <v>8.8859999999999992</v>
      </c>
      <c r="I654" s="247">
        <v>0</v>
      </c>
      <c r="J654" s="240"/>
      <c r="L654" s="250"/>
      <c r="M654" s="242"/>
      <c r="N654" s="226"/>
      <c r="O654" s="226"/>
      <c r="P654" s="226"/>
      <c r="Q654" s="226"/>
      <c r="R654" s="226"/>
      <c r="S654" s="226"/>
      <c r="T654" s="226"/>
      <c r="U654" s="226"/>
      <c r="V654" s="226"/>
      <c r="W654" s="226"/>
      <c r="X654" s="226"/>
      <c r="Y654" s="226"/>
      <c r="Z654" s="226"/>
      <c r="AA654" s="226"/>
      <c r="AB654" s="226"/>
      <c r="AC654" s="226"/>
      <c r="AD654" s="226"/>
      <c r="AE654" s="226"/>
      <c r="AF654" s="226"/>
      <c r="AG654" s="226"/>
      <c r="AH654" s="226"/>
      <c r="AI654" s="226"/>
      <c r="AJ654" s="226"/>
      <c r="AK654" s="226"/>
      <c r="AL654" s="226"/>
      <c r="AM654" s="226"/>
      <c r="AN654" s="226"/>
      <c r="AO654" s="226"/>
      <c r="AP654" s="226"/>
      <c r="AQ654" s="226"/>
      <c r="AR654" s="226"/>
      <c r="AS654" s="226"/>
      <c r="AT654" s="226"/>
      <c r="AU654" s="226"/>
      <c r="AV654" s="226"/>
      <c r="AW654" s="226"/>
      <c r="AX654" s="226"/>
      <c r="AY654" s="226"/>
      <c r="AZ654" s="226"/>
      <c r="BA654" s="226"/>
      <c r="BB654" s="226"/>
      <c r="BC654" s="226"/>
      <c r="BD654" s="226"/>
      <c r="BE654" s="226"/>
      <c r="BF654" s="226"/>
      <c r="BG654" s="226"/>
      <c r="BH654" s="226"/>
      <c r="BI654" s="226"/>
      <c r="BJ654" s="226"/>
      <c r="BK654" s="226"/>
      <c r="BL654" s="226"/>
      <c r="BM654" s="226"/>
      <c r="BN654" s="226"/>
      <c r="BO654" s="226"/>
      <c r="BP654" s="226"/>
      <c r="BQ654" s="226"/>
      <c r="BR654" s="226"/>
      <c r="BS654" s="226"/>
      <c r="BT654" s="226"/>
      <c r="BU654" s="226"/>
      <c r="BV654" s="226"/>
      <c r="BW654" s="226"/>
      <c r="BX654" s="226"/>
      <c r="BY654" s="226"/>
      <c r="BZ654" s="226"/>
      <c r="CA654" s="226"/>
      <c r="CB654" s="226"/>
      <c r="CC654" s="235"/>
    </row>
    <row r="655" spans="1:81" s="233" customFormat="1">
      <c r="A655" s="527"/>
      <c r="B655" s="535"/>
      <c r="C655" s="294">
        <v>2020</v>
      </c>
      <c r="D655" s="247">
        <f>E655+F655+G655+H655+I655</f>
        <v>7.1790000000000003</v>
      </c>
      <c r="E655" s="268">
        <v>0</v>
      </c>
      <c r="F655" s="247">
        <v>0</v>
      </c>
      <c r="G655" s="247">
        <v>3.589</v>
      </c>
      <c r="H655" s="247">
        <v>3.59</v>
      </c>
      <c r="I655" s="247">
        <v>0</v>
      </c>
      <c r="J655" s="240"/>
      <c r="L655" s="250"/>
      <c r="M655" s="242"/>
      <c r="N655" s="226"/>
      <c r="O655" s="226"/>
      <c r="P655" s="226"/>
      <c r="Q655" s="226"/>
      <c r="R655" s="226"/>
      <c r="S655" s="226"/>
      <c r="T655" s="226"/>
      <c r="U655" s="226"/>
      <c r="V655" s="226"/>
      <c r="W655" s="226"/>
      <c r="X655" s="226"/>
      <c r="Y655" s="226"/>
      <c r="Z655" s="226"/>
      <c r="AA655" s="226"/>
      <c r="AB655" s="226"/>
      <c r="AC655" s="226"/>
      <c r="AD655" s="226"/>
      <c r="AE655" s="226"/>
      <c r="AF655" s="226"/>
      <c r="AG655" s="226"/>
      <c r="AH655" s="226"/>
      <c r="AI655" s="226"/>
      <c r="AJ655" s="226"/>
      <c r="AK655" s="226"/>
      <c r="AL655" s="226"/>
      <c r="AM655" s="226"/>
      <c r="AN655" s="226"/>
      <c r="AO655" s="226"/>
      <c r="AP655" s="226"/>
      <c r="AQ655" s="226"/>
      <c r="AR655" s="226"/>
      <c r="AS655" s="226"/>
      <c r="AT655" s="226"/>
      <c r="AU655" s="226"/>
      <c r="AV655" s="226"/>
      <c r="AW655" s="226"/>
      <c r="AX655" s="226"/>
      <c r="AY655" s="226"/>
      <c r="AZ655" s="226"/>
      <c r="BA655" s="226"/>
      <c r="BB655" s="226"/>
      <c r="BC655" s="226"/>
      <c r="BD655" s="226"/>
      <c r="BE655" s="226"/>
      <c r="BF655" s="226"/>
      <c r="BG655" s="226"/>
      <c r="BH655" s="226"/>
      <c r="BI655" s="226"/>
      <c r="BJ655" s="226"/>
      <c r="BK655" s="226"/>
      <c r="BL655" s="226"/>
      <c r="BM655" s="226"/>
      <c r="BN655" s="226"/>
      <c r="BO655" s="226"/>
      <c r="BP655" s="226"/>
      <c r="BQ655" s="226"/>
      <c r="BR655" s="226"/>
      <c r="BS655" s="226"/>
      <c r="BT655" s="226"/>
      <c r="BU655" s="226"/>
      <c r="BV655" s="226"/>
      <c r="BW655" s="226"/>
      <c r="BX655" s="226"/>
      <c r="BY655" s="226"/>
      <c r="BZ655" s="226"/>
      <c r="CA655" s="226"/>
      <c r="CB655" s="226"/>
      <c r="CC655" s="235"/>
    </row>
    <row r="656" spans="1:81" s="233" customFormat="1" ht="23.25" customHeight="1">
      <c r="A656" s="524" t="s">
        <v>76</v>
      </c>
      <c r="B656" s="567" t="s">
        <v>734</v>
      </c>
      <c r="C656" s="238" t="s">
        <v>19</v>
      </c>
      <c r="D656" s="239">
        <f>D657+D658+D659+D660+D661</f>
        <v>72.700999999999993</v>
      </c>
      <c r="E656" s="239">
        <f t="shared" ref="E656:I656" si="299">E657+E658+E659+E660+E661</f>
        <v>0</v>
      </c>
      <c r="F656" s="239">
        <f t="shared" si="299"/>
        <v>0</v>
      </c>
      <c r="G656" s="239">
        <f t="shared" si="299"/>
        <v>36.349999999999994</v>
      </c>
      <c r="H656" s="239">
        <f t="shared" si="299"/>
        <v>36.350999999999999</v>
      </c>
      <c r="I656" s="239">
        <f t="shared" si="299"/>
        <v>0</v>
      </c>
      <c r="J656" s="240"/>
      <c r="L656" s="250"/>
      <c r="M656" s="242"/>
      <c r="N656" s="226"/>
      <c r="O656" s="226"/>
      <c r="P656" s="226"/>
      <c r="Q656" s="226"/>
      <c r="R656" s="226"/>
      <c r="S656" s="226"/>
      <c r="T656" s="226"/>
      <c r="U656" s="226"/>
      <c r="V656" s="226"/>
      <c r="W656" s="226"/>
      <c r="X656" s="226"/>
      <c r="Y656" s="226"/>
      <c r="Z656" s="226"/>
      <c r="AA656" s="226"/>
      <c r="AB656" s="226"/>
      <c r="AC656" s="226"/>
      <c r="AD656" s="226"/>
      <c r="AE656" s="226"/>
      <c r="AF656" s="226"/>
      <c r="AG656" s="226"/>
      <c r="AH656" s="226"/>
      <c r="AI656" s="226"/>
      <c r="AJ656" s="226"/>
      <c r="AK656" s="226"/>
      <c r="AL656" s="226"/>
      <c r="AM656" s="226"/>
      <c r="AN656" s="226"/>
      <c r="AO656" s="226"/>
      <c r="AP656" s="226"/>
      <c r="AQ656" s="226"/>
      <c r="AR656" s="226"/>
      <c r="AS656" s="226"/>
      <c r="AT656" s="226"/>
      <c r="AU656" s="226"/>
      <c r="AV656" s="226"/>
      <c r="AW656" s="226"/>
      <c r="AX656" s="226"/>
      <c r="AY656" s="226"/>
      <c r="AZ656" s="226"/>
      <c r="BA656" s="226"/>
      <c r="BB656" s="226"/>
      <c r="BC656" s="226"/>
      <c r="BD656" s="226"/>
      <c r="BE656" s="226"/>
      <c r="BF656" s="226"/>
      <c r="BG656" s="226"/>
      <c r="BH656" s="226"/>
      <c r="BI656" s="226"/>
      <c r="BJ656" s="226"/>
      <c r="BK656" s="226"/>
      <c r="BL656" s="226"/>
      <c r="BM656" s="226"/>
      <c r="BN656" s="226"/>
      <c r="BO656" s="226"/>
      <c r="BP656" s="226"/>
      <c r="BQ656" s="226"/>
      <c r="BR656" s="226"/>
      <c r="BS656" s="226"/>
      <c r="BT656" s="226"/>
      <c r="BU656" s="226"/>
      <c r="BV656" s="226"/>
      <c r="BW656" s="226"/>
      <c r="BX656" s="226"/>
      <c r="BY656" s="226"/>
      <c r="BZ656" s="226"/>
      <c r="CA656" s="226"/>
      <c r="CB656" s="226"/>
      <c r="CC656" s="235"/>
    </row>
    <row r="657" spans="1:81" s="233" customFormat="1">
      <c r="A657" s="526"/>
      <c r="B657" s="534"/>
      <c r="C657" s="236">
        <v>2016</v>
      </c>
      <c r="D657" s="247">
        <f t="shared" si="297"/>
        <v>16.536000000000001</v>
      </c>
      <c r="E657" s="247">
        <v>0</v>
      </c>
      <c r="F657" s="247">
        <v>0</v>
      </c>
      <c r="G657" s="247">
        <v>8.2680000000000007</v>
      </c>
      <c r="H657" s="247">
        <v>8.2680000000000007</v>
      </c>
      <c r="I657" s="247">
        <v>0</v>
      </c>
      <c r="J657" s="240"/>
      <c r="L657" s="250"/>
      <c r="M657" s="242">
        <f t="shared" si="280"/>
        <v>16.536000000000001</v>
      </c>
      <c r="N657" s="226"/>
      <c r="O657" s="226"/>
      <c r="P657" s="226"/>
      <c r="Q657" s="226"/>
      <c r="R657" s="226"/>
      <c r="S657" s="226"/>
      <c r="T657" s="226"/>
      <c r="U657" s="226"/>
      <c r="V657" s="226"/>
      <c r="W657" s="226"/>
      <c r="X657" s="226"/>
      <c r="Y657" s="226"/>
      <c r="Z657" s="226"/>
      <c r="AA657" s="226"/>
      <c r="AB657" s="226"/>
      <c r="AC657" s="226"/>
      <c r="AD657" s="226"/>
      <c r="AE657" s="226"/>
      <c r="AF657" s="226"/>
      <c r="AG657" s="226"/>
      <c r="AH657" s="226"/>
      <c r="AI657" s="226"/>
      <c r="AJ657" s="226"/>
      <c r="AK657" s="226"/>
      <c r="AL657" s="226"/>
      <c r="AM657" s="226"/>
      <c r="AN657" s="226"/>
      <c r="AO657" s="226"/>
      <c r="AP657" s="226"/>
      <c r="AQ657" s="226"/>
      <c r="AR657" s="226"/>
      <c r="AS657" s="226"/>
      <c r="AT657" s="226"/>
      <c r="AU657" s="226"/>
      <c r="AV657" s="226"/>
      <c r="AW657" s="226"/>
      <c r="AX657" s="226"/>
      <c r="AY657" s="226"/>
      <c r="AZ657" s="226"/>
      <c r="BA657" s="226"/>
      <c r="BB657" s="226"/>
      <c r="BC657" s="226"/>
      <c r="BD657" s="226"/>
      <c r="BE657" s="226"/>
      <c r="BF657" s="226"/>
      <c r="BG657" s="226"/>
      <c r="BH657" s="226"/>
      <c r="BI657" s="226"/>
      <c r="BJ657" s="226"/>
      <c r="BK657" s="226"/>
      <c r="BL657" s="226"/>
      <c r="BM657" s="226"/>
      <c r="BN657" s="226"/>
      <c r="BO657" s="226"/>
      <c r="BP657" s="226"/>
      <c r="BQ657" s="226"/>
      <c r="BR657" s="226"/>
      <c r="BS657" s="226"/>
      <c r="BT657" s="226"/>
      <c r="BU657" s="226"/>
      <c r="BV657" s="226"/>
      <c r="BW657" s="226"/>
      <c r="BX657" s="226"/>
      <c r="BY657" s="226"/>
      <c r="BZ657" s="226"/>
      <c r="CA657" s="226"/>
      <c r="CB657" s="226"/>
      <c r="CC657" s="235"/>
    </row>
    <row r="658" spans="1:81" s="233" customFormat="1">
      <c r="A658" s="526"/>
      <c r="B658" s="534"/>
      <c r="C658" s="236">
        <v>2017</v>
      </c>
      <c r="D658" s="247">
        <f t="shared" si="297"/>
        <v>19.43</v>
      </c>
      <c r="E658" s="247">
        <v>0</v>
      </c>
      <c r="F658" s="247">
        <v>0</v>
      </c>
      <c r="G658" s="247">
        <v>9.7149999999999999</v>
      </c>
      <c r="H658" s="247">
        <v>9.7149999999999999</v>
      </c>
      <c r="I658" s="247">
        <v>0</v>
      </c>
      <c r="J658" s="240"/>
      <c r="L658" s="250"/>
      <c r="M658" s="242">
        <f t="shared" si="280"/>
        <v>19.43</v>
      </c>
      <c r="N658" s="226"/>
      <c r="O658" s="226"/>
      <c r="P658" s="226"/>
      <c r="Q658" s="226"/>
      <c r="R658" s="226"/>
      <c r="S658" s="226"/>
      <c r="T658" s="226"/>
      <c r="U658" s="226"/>
      <c r="V658" s="226"/>
      <c r="W658" s="226"/>
      <c r="X658" s="226"/>
      <c r="Y658" s="226"/>
      <c r="Z658" s="226"/>
      <c r="AA658" s="226"/>
      <c r="AB658" s="226"/>
      <c r="AC658" s="226"/>
      <c r="AD658" s="226"/>
      <c r="AE658" s="226"/>
      <c r="AF658" s="226"/>
      <c r="AG658" s="226"/>
      <c r="AH658" s="226"/>
      <c r="AI658" s="226"/>
      <c r="AJ658" s="226"/>
      <c r="AK658" s="226"/>
      <c r="AL658" s="226"/>
      <c r="AM658" s="226"/>
      <c r="AN658" s="226"/>
      <c r="AO658" s="226"/>
      <c r="AP658" s="226"/>
      <c r="AQ658" s="226"/>
      <c r="AR658" s="226"/>
      <c r="AS658" s="226"/>
      <c r="AT658" s="226"/>
      <c r="AU658" s="226"/>
      <c r="AV658" s="226"/>
      <c r="AW658" s="226"/>
      <c r="AX658" s="226"/>
      <c r="AY658" s="226"/>
      <c r="AZ658" s="226"/>
      <c r="BA658" s="226"/>
      <c r="BB658" s="226"/>
      <c r="BC658" s="226"/>
      <c r="BD658" s="226"/>
      <c r="BE658" s="226"/>
      <c r="BF658" s="226"/>
      <c r="BG658" s="226"/>
      <c r="BH658" s="226"/>
      <c r="BI658" s="226"/>
      <c r="BJ658" s="226"/>
      <c r="BK658" s="226"/>
      <c r="BL658" s="226"/>
      <c r="BM658" s="226"/>
      <c r="BN658" s="226"/>
      <c r="BO658" s="226"/>
      <c r="BP658" s="226"/>
      <c r="BQ658" s="226"/>
      <c r="BR658" s="226"/>
      <c r="BS658" s="226"/>
      <c r="BT658" s="226"/>
      <c r="BU658" s="226"/>
      <c r="BV658" s="226"/>
      <c r="BW658" s="226"/>
      <c r="BX658" s="226"/>
      <c r="BY658" s="226"/>
      <c r="BZ658" s="226"/>
      <c r="CA658" s="226"/>
      <c r="CB658" s="226"/>
      <c r="CC658" s="235"/>
    </row>
    <row r="659" spans="1:81" s="233" customFormat="1">
      <c r="A659" s="526"/>
      <c r="B659" s="534"/>
      <c r="C659" s="294">
        <v>2018</v>
      </c>
      <c r="D659" s="247">
        <f t="shared" si="297"/>
        <v>8.07</v>
      </c>
      <c r="E659" s="247">
        <v>0</v>
      </c>
      <c r="F659" s="247">
        <v>0</v>
      </c>
      <c r="G659" s="247">
        <v>4.0350000000000001</v>
      </c>
      <c r="H659" s="247">
        <v>4.0350000000000001</v>
      </c>
      <c r="I659" s="247">
        <v>0</v>
      </c>
      <c r="J659" s="240"/>
      <c r="L659" s="250"/>
      <c r="M659" s="242"/>
      <c r="N659" s="226"/>
      <c r="O659" s="226"/>
      <c r="P659" s="226"/>
      <c r="Q659" s="226"/>
      <c r="R659" s="226"/>
      <c r="S659" s="226"/>
      <c r="T659" s="226"/>
      <c r="U659" s="226"/>
      <c r="V659" s="226"/>
      <c r="W659" s="226"/>
      <c r="X659" s="226"/>
      <c r="Y659" s="226"/>
      <c r="Z659" s="226"/>
      <c r="AA659" s="226"/>
      <c r="AB659" s="226"/>
      <c r="AC659" s="226"/>
      <c r="AD659" s="226"/>
      <c r="AE659" s="226"/>
      <c r="AF659" s="226"/>
      <c r="AG659" s="226"/>
      <c r="AH659" s="226"/>
      <c r="AI659" s="226"/>
      <c r="AJ659" s="226"/>
      <c r="AK659" s="226"/>
      <c r="AL659" s="226"/>
      <c r="AM659" s="226"/>
      <c r="AN659" s="226"/>
      <c r="AO659" s="226"/>
      <c r="AP659" s="226"/>
      <c r="AQ659" s="226"/>
      <c r="AR659" s="226"/>
      <c r="AS659" s="226"/>
      <c r="AT659" s="226"/>
      <c r="AU659" s="226"/>
      <c r="AV659" s="226"/>
      <c r="AW659" s="226"/>
      <c r="AX659" s="226"/>
      <c r="AY659" s="226"/>
      <c r="AZ659" s="226"/>
      <c r="BA659" s="226"/>
      <c r="BB659" s="226"/>
      <c r="BC659" s="226"/>
      <c r="BD659" s="226"/>
      <c r="BE659" s="226"/>
      <c r="BF659" s="226"/>
      <c r="BG659" s="226"/>
      <c r="BH659" s="226"/>
      <c r="BI659" s="226"/>
      <c r="BJ659" s="226"/>
      <c r="BK659" s="226"/>
      <c r="BL659" s="226"/>
      <c r="BM659" s="226"/>
      <c r="BN659" s="226"/>
      <c r="BO659" s="226"/>
      <c r="BP659" s="226"/>
      <c r="BQ659" s="226"/>
      <c r="BR659" s="226"/>
      <c r="BS659" s="226"/>
      <c r="BT659" s="226"/>
      <c r="BU659" s="226"/>
      <c r="BV659" s="226"/>
      <c r="BW659" s="226"/>
      <c r="BX659" s="226"/>
      <c r="BY659" s="226"/>
      <c r="BZ659" s="226"/>
      <c r="CA659" s="226"/>
      <c r="CB659" s="226"/>
      <c r="CC659" s="235"/>
    </row>
    <row r="660" spans="1:81" s="233" customFormat="1">
      <c r="A660" s="526"/>
      <c r="B660" s="534"/>
      <c r="C660" s="294">
        <v>2019</v>
      </c>
      <c r="D660" s="247">
        <f t="shared" si="297"/>
        <v>20.594999999999999</v>
      </c>
      <c r="E660" s="247">
        <v>0</v>
      </c>
      <c r="F660" s="247">
        <v>0</v>
      </c>
      <c r="G660" s="247">
        <v>10.297000000000001</v>
      </c>
      <c r="H660" s="247">
        <v>10.298</v>
      </c>
      <c r="I660" s="247">
        <v>0</v>
      </c>
      <c r="J660" s="240"/>
      <c r="L660" s="250"/>
      <c r="M660" s="242"/>
      <c r="N660" s="226"/>
      <c r="O660" s="226"/>
      <c r="P660" s="226"/>
      <c r="Q660" s="226"/>
      <c r="R660" s="226"/>
      <c r="S660" s="226"/>
      <c r="T660" s="226"/>
      <c r="U660" s="226"/>
      <c r="V660" s="226"/>
      <c r="W660" s="226"/>
      <c r="X660" s="226"/>
      <c r="Y660" s="226"/>
      <c r="Z660" s="226"/>
      <c r="AA660" s="226"/>
      <c r="AB660" s="226"/>
      <c r="AC660" s="226"/>
      <c r="AD660" s="226"/>
      <c r="AE660" s="226"/>
      <c r="AF660" s="226"/>
      <c r="AG660" s="226"/>
      <c r="AH660" s="226"/>
      <c r="AI660" s="226"/>
      <c r="AJ660" s="226"/>
      <c r="AK660" s="226"/>
      <c r="AL660" s="226"/>
      <c r="AM660" s="226"/>
      <c r="AN660" s="226"/>
      <c r="AO660" s="226"/>
      <c r="AP660" s="226"/>
      <c r="AQ660" s="226"/>
      <c r="AR660" s="226"/>
      <c r="AS660" s="226"/>
      <c r="AT660" s="226"/>
      <c r="AU660" s="226"/>
      <c r="AV660" s="226"/>
      <c r="AW660" s="226"/>
      <c r="AX660" s="226"/>
      <c r="AY660" s="226"/>
      <c r="AZ660" s="226"/>
      <c r="BA660" s="226"/>
      <c r="BB660" s="226"/>
      <c r="BC660" s="226"/>
      <c r="BD660" s="226"/>
      <c r="BE660" s="226"/>
      <c r="BF660" s="226"/>
      <c r="BG660" s="226"/>
      <c r="BH660" s="226"/>
      <c r="BI660" s="226"/>
      <c r="BJ660" s="226"/>
      <c r="BK660" s="226"/>
      <c r="BL660" s="226"/>
      <c r="BM660" s="226"/>
      <c r="BN660" s="226"/>
      <c r="BO660" s="226"/>
      <c r="BP660" s="226"/>
      <c r="BQ660" s="226"/>
      <c r="BR660" s="226"/>
      <c r="BS660" s="226"/>
      <c r="BT660" s="226"/>
      <c r="BU660" s="226"/>
      <c r="BV660" s="226"/>
      <c r="BW660" s="226"/>
      <c r="BX660" s="226"/>
      <c r="BY660" s="226"/>
      <c r="BZ660" s="226"/>
      <c r="CA660" s="226"/>
      <c r="CB660" s="226"/>
      <c r="CC660" s="235"/>
    </row>
    <row r="661" spans="1:81" s="233" customFormat="1">
      <c r="A661" s="527"/>
      <c r="B661" s="535"/>
      <c r="C661" s="294">
        <v>2020</v>
      </c>
      <c r="D661" s="247">
        <f t="shared" si="297"/>
        <v>8.07</v>
      </c>
      <c r="E661" s="247">
        <v>0</v>
      </c>
      <c r="F661" s="247">
        <v>0</v>
      </c>
      <c r="G661" s="247">
        <v>4.0350000000000001</v>
      </c>
      <c r="H661" s="247">
        <v>4.0350000000000001</v>
      </c>
      <c r="I661" s="247">
        <v>0</v>
      </c>
      <c r="J661" s="240"/>
      <c r="L661" s="250"/>
      <c r="M661" s="242"/>
      <c r="N661" s="226"/>
      <c r="O661" s="226"/>
      <c r="P661" s="226"/>
      <c r="Q661" s="226"/>
      <c r="R661" s="226"/>
      <c r="S661" s="226"/>
      <c r="T661" s="226"/>
      <c r="U661" s="226"/>
      <c r="V661" s="226"/>
      <c r="W661" s="226"/>
      <c r="X661" s="226"/>
      <c r="Y661" s="226"/>
      <c r="Z661" s="226"/>
      <c r="AA661" s="226"/>
      <c r="AB661" s="226"/>
      <c r="AC661" s="226"/>
      <c r="AD661" s="226"/>
      <c r="AE661" s="226"/>
      <c r="AF661" s="226"/>
      <c r="AG661" s="226"/>
      <c r="AH661" s="226"/>
      <c r="AI661" s="226"/>
      <c r="AJ661" s="226"/>
      <c r="AK661" s="226"/>
      <c r="AL661" s="226"/>
      <c r="AM661" s="226"/>
      <c r="AN661" s="226"/>
      <c r="AO661" s="226"/>
      <c r="AP661" s="226"/>
      <c r="AQ661" s="226"/>
      <c r="AR661" s="226"/>
      <c r="AS661" s="226"/>
      <c r="AT661" s="226"/>
      <c r="AU661" s="226"/>
      <c r="AV661" s="226"/>
      <c r="AW661" s="226"/>
      <c r="AX661" s="226"/>
      <c r="AY661" s="226"/>
      <c r="AZ661" s="226"/>
      <c r="BA661" s="226"/>
      <c r="BB661" s="226"/>
      <c r="BC661" s="226"/>
      <c r="BD661" s="226"/>
      <c r="BE661" s="226"/>
      <c r="BF661" s="226"/>
      <c r="BG661" s="226"/>
      <c r="BH661" s="226"/>
      <c r="BI661" s="226"/>
      <c r="BJ661" s="226"/>
      <c r="BK661" s="226"/>
      <c r="BL661" s="226"/>
      <c r="BM661" s="226"/>
      <c r="BN661" s="226"/>
      <c r="BO661" s="226"/>
      <c r="BP661" s="226"/>
      <c r="BQ661" s="226"/>
      <c r="BR661" s="226"/>
      <c r="BS661" s="226"/>
      <c r="BT661" s="226"/>
      <c r="BU661" s="226"/>
      <c r="BV661" s="226"/>
      <c r="BW661" s="226"/>
      <c r="BX661" s="226"/>
      <c r="BY661" s="226"/>
      <c r="BZ661" s="226"/>
      <c r="CA661" s="226"/>
      <c r="CB661" s="226"/>
      <c r="CC661" s="235"/>
    </row>
    <row r="662" spans="1:81" s="233" customFormat="1">
      <c r="A662" s="524" t="s">
        <v>78</v>
      </c>
      <c r="B662" s="567" t="s">
        <v>735</v>
      </c>
      <c r="C662" s="238" t="s">
        <v>19</v>
      </c>
      <c r="D662" s="239">
        <f>D663+D664+D665+D666+D667</f>
        <v>37.485999999999997</v>
      </c>
      <c r="E662" s="239">
        <f t="shared" ref="E662:I662" si="300">E663+E664+E665+E666+E667</f>
        <v>0</v>
      </c>
      <c r="F662" s="239">
        <f t="shared" si="300"/>
        <v>0</v>
      </c>
      <c r="G662" s="239">
        <f t="shared" si="300"/>
        <v>18.742999999999999</v>
      </c>
      <c r="H662" s="239">
        <f t="shared" si="300"/>
        <v>18.742999999999999</v>
      </c>
      <c r="I662" s="239">
        <f t="shared" si="300"/>
        <v>0</v>
      </c>
      <c r="J662" s="240"/>
      <c r="L662" s="250"/>
      <c r="M662" s="242"/>
      <c r="N662" s="226"/>
      <c r="O662" s="226"/>
      <c r="P662" s="226"/>
      <c r="Q662" s="226"/>
      <c r="R662" s="226"/>
      <c r="S662" s="226"/>
      <c r="T662" s="226"/>
      <c r="U662" s="226"/>
      <c r="V662" s="226"/>
      <c r="W662" s="226"/>
      <c r="X662" s="226"/>
      <c r="Y662" s="226"/>
      <c r="Z662" s="226"/>
      <c r="AA662" s="226"/>
      <c r="AB662" s="226"/>
      <c r="AC662" s="226"/>
      <c r="AD662" s="226"/>
      <c r="AE662" s="226"/>
      <c r="AF662" s="226"/>
      <c r="AG662" s="226"/>
      <c r="AH662" s="226"/>
      <c r="AI662" s="226"/>
      <c r="AJ662" s="226"/>
      <c r="AK662" s="226"/>
      <c r="AL662" s="226"/>
      <c r="AM662" s="226"/>
      <c r="AN662" s="226"/>
      <c r="AO662" s="226"/>
      <c r="AP662" s="226"/>
      <c r="AQ662" s="226"/>
      <c r="AR662" s="226"/>
      <c r="AS662" s="226"/>
      <c r="AT662" s="226"/>
      <c r="AU662" s="226"/>
      <c r="AV662" s="226"/>
      <c r="AW662" s="226"/>
      <c r="AX662" s="226"/>
      <c r="AY662" s="226"/>
      <c r="AZ662" s="226"/>
      <c r="BA662" s="226"/>
      <c r="BB662" s="226"/>
      <c r="BC662" s="226"/>
      <c r="BD662" s="226"/>
      <c r="BE662" s="226"/>
      <c r="BF662" s="226"/>
      <c r="BG662" s="226"/>
      <c r="BH662" s="226"/>
      <c r="BI662" s="226"/>
      <c r="BJ662" s="226"/>
      <c r="BK662" s="226"/>
      <c r="BL662" s="226"/>
      <c r="BM662" s="226"/>
      <c r="BN662" s="226"/>
      <c r="BO662" s="226"/>
      <c r="BP662" s="226"/>
      <c r="BQ662" s="226"/>
      <c r="BR662" s="226"/>
      <c r="BS662" s="226"/>
      <c r="BT662" s="226"/>
      <c r="BU662" s="226"/>
      <c r="BV662" s="226"/>
      <c r="BW662" s="226"/>
      <c r="BX662" s="226"/>
      <c r="BY662" s="226"/>
      <c r="BZ662" s="226"/>
      <c r="CA662" s="226"/>
      <c r="CB662" s="226"/>
      <c r="CC662" s="235"/>
    </row>
    <row r="663" spans="1:81" s="233" customFormat="1">
      <c r="A663" s="526"/>
      <c r="B663" s="534"/>
      <c r="C663" s="236">
        <v>2016</v>
      </c>
      <c r="D663" s="247">
        <f t="shared" si="297"/>
        <v>5.6559999999999997</v>
      </c>
      <c r="E663" s="247">
        <v>0</v>
      </c>
      <c r="F663" s="247">
        <v>0</v>
      </c>
      <c r="G663" s="247">
        <v>2.8279999999999998</v>
      </c>
      <c r="H663" s="247">
        <v>2.8279999999999998</v>
      </c>
      <c r="I663" s="247">
        <v>0</v>
      </c>
      <c r="J663" s="240"/>
      <c r="L663" s="250"/>
      <c r="M663" s="242">
        <f t="shared" si="280"/>
        <v>5.6559999999999997</v>
      </c>
      <c r="N663" s="226"/>
      <c r="O663" s="226"/>
      <c r="P663" s="226"/>
      <c r="Q663" s="226"/>
      <c r="R663" s="226"/>
      <c r="S663" s="226"/>
      <c r="T663" s="226"/>
      <c r="U663" s="226"/>
      <c r="V663" s="226"/>
      <c r="W663" s="226"/>
      <c r="X663" s="226"/>
      <c r="Y663" s="226"/>
      <c r="Z663" s="226"/>
      <c r="AA663" s="226"/>
      <c r="AB663" s="226"/>
      <c r="AC663" s="226"/>
      <c r="AD663" s="226"/>
      <c r="AE663" s="226"/>
      <c r="AF663" s="226"/>
      <c r="AG663" s="226"/>
      <c r="AH663" s="226"/>
      <c r="AI663" s="226"/>
      <c r="AJ663" s="226"/>
      <c r="AK663" s="226"/>
      <c r="AL663" s="226"/>
      <c r="AM663" s="226"/>
      <c r="AN663" s="226"/>
      <c r="AO663" s="226"/>
      <c r="AP663" s="226"/>
      <c r="AQ663" s="226"/>
      <c r="AR663" s="226"/>
      <c r="AS663" s="226"/>
      <c r="AT663" s="226"/>
      <c r="AU663" s="226"/>
      <c r="AV663" s="226"/>
      <c r="AW663" s="226"/>
      <c r="AX663" s="226"/>
      <c r="AY663" s="226"/>
      <c r="AZ663" s="226"/>
      <c r="BA663" s="226"/>
      <c r="BB663" s="226"/>
      <c r="BC663" s="226"/>
      <c r="BD663" s="226"/>
      <c r="BE663" s="226"/>
      <c r="BF663" s="226"/>
      <c r="BG663" s="226"/>
      <c r="BH663" s="226"/>
      <c r="BI663" s="226"/>
      <c r="BJ663" s="226"/>
      <c r="BK663" s="226"/>
      <c r="BL663" s="226"/>
      <c r="BM663" s="226"/>
      <c r="BN663" s="226"/>
      <c r="BO663" s="226"/>
      <c r="BP663" s="226"/>
      <c r="BQ663" s="226"/>
      <c r="BR663" s="226"/>
      <c r="BS663" s="226"/>
      <c r="BT663" s="226"/>
      <c r="BU663" s="226"/>
      <c r="BV663" s="226"/>
      <c r="BW663" s="226"/>
      <c r="BX663" s="226"/>
      <c r="BY663" s="226"/>
      <c r="BZ663" s="226"/>
      <c r="CA663" s="226"/>
      <c r="CB663" s="226"/>
      <c r="CC663" s="235"/>
    </row>
    <row r="664" spans="1:81" s="233" customFormat="1" ht="22.5" customHeight="1">
      <c r="A664" s="526"/>
      <c r="B664" s="534"/>
      <c r="C664" s="236">
        <v>2017</v>
      </c>
      <c r="D664" s="247">
        <f t="shared" si="297"/>
        <v>18.829999999999998</v>
      </c>
      <c r="E664" s="247">
        <v>0</v>
      </c>
      <c r="F664" s="247">
        <v>0</v>
      </c>
      <c r="G664" s="247">
        <v>9.4149999999999991</v>
      </c>
      <c r="H664" s="247">
        <v>9.4149999999999991</v>
      </c>
      <c r="I664" s="247">
        <v>0</v>
      </c>
      <c r="J664" s="240"/>
      <c r="L664" s="250"/>
      <c r="M664" s="242">
        <f t="shared" si="280"/>
        <v>18.829999999999998</v>
      </c>
      <c r="N664" s="226"/>
      <c r="O664" s="226"/>
      <c r="P664" s="226"/>
      <c r="Q664" s="226"/>
      <c r="R664" s="226"/>
      <c r="S664" s="226"/>
      <c r="T664" s="226"/>
      <c r="U664" s="226"/>
      <c r="V664" s="226"/>
      <c r="W664" s="226"/>
      <c r="X664" s="226"/>
      <c r="Y664" s="226"/>
      <c r="Z664" s="226"/>
      <c r="AA664" s="226"/>
      <c r="AB664" s="226"/>
      <c r="AC664" s="226"/>
      <c r="AD664" s="226"/>
      <c r="AE664" s="226"/>
      <c r="AF664" s="226"/>
      <c r="AG664" s="226"/>
      <c r="AH664" s="226"/>
      <c r="AI664" s="226"/>
      <c r="AJ664" s="226"/>
      <c r="AK664" s="226"/>
      <c r="AL664" s="226"/>
      <c r="AM664" s="226"/>
      <c r="AN664" s="226"/>
      <c r="AO664" s="226"/>
      <c r="AP664" s="226"/>
      <c r="AQ664" s="226"/>
      <c r="AR664" s="226"/>
      <c r="AS664" s="226"/>
      <c r="AT664" s="226"/>
      <c r="AU664" s="226"/>
      <c r="AV664" s="226"/>
      <c r="AW664" s="226"/>
      <c r="AX664" s="226"/>
      <c r="AY664" s="226"/>
      <c r="AZ664" s="226"/>
      <c r="BA664" s="226"/>
      <c r="BB664" s="226"/>
      <c r="BC664" s="226"/>
      <c r="BD664" s="226"/>
      <c r="BE664" s="226"/>
      <c r="BF664" s="226"/>
      <c r="BG664" s="226"/>
      <c r="BH664" s="226"/>
      <c r="BI664" s="226"/>
      <c r="BJ664" s="226"/>
      <c r="BK664" s="226"/>
      <c r="BL664" s="226"/>
      <c r="BM664" s="226"/>
      <c r="BN664" s="226"/>
      <c r="BO664" s="226"/>
      <c r="BP664" s="226"/>
      <c r="BQ664" s="226"/>
      <c r="BR664" s="226"/>
      <c r="BS664" s="226"/>
      <c r="BT664" s="226"/>
      <c r="BU664" s="226"/>
      <c r="BV664" s="226"/>
      <c r="BW664" s="226"/>
      <c r="BX664" s="226"/>
      <c r="BY664" s="226"/>
      <c r="BZ664" s="226"/>
      <c r="CA664" s="226"/>
      <c r="CB664" s="226"/>
      <c r="CC664" s="235"/>
    </row>
    <row r="665" spans="1:81" s="233" customFormat="1">
      <c r="A665" s="526"/>
      <c r="B665" s="534"/>
      <c r="C665" s="294">
        <v>2018</v>
      </c>
      <c r="D665" s="247">
        <f t="shared" si="297"/>
        <v>6.5</v>
      </c>
      <c r="E665" s="247">
        <v>0</v>
      </c>
      <c r="F665" s="247">
        <v>0</v>
      </c>
      <c r="G665" s="247">
        <v>3.25</v>
      </c>
      <c r="H665" s="247">
        <v>3.25</v>
      </c>
      <c r="I665" s="247">
        <v>0</v>
      </c>
      <c r="J665" s="240"/>
      <c r="L665" s="250"/>
      <c r="M665" s="242"/>
      <c r="N665" s="226"/>
      <c r="O665" s="226"/>
      <c r="P665" s="226"/>
      <c r="Q665" s="226"/>
      <c r="R665" s="226"/>
      <c r="S665" s="226"/>
      <c r="T665" s="226"/>
      <c r="U665" s="226"/>
      <c r="V665" s="226"/>
      <c r="W665" s="226"/>
      <c r="X665" s="226"/>
      <c r="Y665" s="226"/>
      <c r="Z665" s="226"/>
      <c r="AA665" s="226"/>
      <c r="AB665" s="226"/>
      <c r="AC665" s="226"/>
      <c r="AD665" s="226"/>
      <c r="AE665" s="226"/>
      <c r="AF665" s="226"/>
      <c r="AG665" s="226"/>
      <c r="AH665" s="226"/>
      <c r="AI665" s="226"/>
      <c r="AJ665" s="226"/>
      <c r="AK665" s="226"/>
      <c r="AL665" s="226"/>
      <c r="AM665" s="226"/>
      <c r="AN665" s="226"/>
      <c r="AO665" s="226"/>
      <c r="AP665" s="226"/>
      <c r="AQ665" s="226"/>
      <c r="AR665" s="226"/>
      <c r="AS665" s="226"/>
      <c r="AT665" s="226"/>
      <c r="AU665" s="226"/>
      <c r="AV665" s="226"/>
      <c r="AW665" s="226"/>
      <c r="AX665" s="226"/>
      <c r="AY665" s="226"/>
      <c r="AZ665" s="226"/>
      <c r="BA665" s="226"/>
      <c r="BB665" s="226"/>
      <c r="BC665" s="226"/>
      <c r="BD665" s="226"/>
      <c r="BE665" s="226"/>
      <c r="BF665" s="226"/>
      <c r="BG665" s="226"/>
      <c r="BH665" s="226"/>
      <c r="BI665" s="226"/>
      <c r="BJ665" s="226"/>
      <c r="BK665" s="226"/>
      <c r="BL665" s="226"/>
      <c r="BM665" s="226"/>
      <c r="BN665" s="226"/>
      <c r="BO665" s="226"/>
      <c r="BP665" s="226"/>
      <c r="BQ665" s="226"/>
      <c r="BR665" s="226"/>
      <c r="BS665" s="226"/>
      <c r="BT665" s="226"/>
      <c r="BU665" s="226"/>
      <c r="BV665" s="226"/>
      <c r="BW665" s="226"/>
      <c r="BX665" s="226"/>
      <c r="BY665" s="226"/>
      <c r="BZ665" s="226"/>
      <c r="CA665" s="226"/>
      <c r="CB665" s="226"/>
      <c r="CC665" s="235"/>
    </row>
    <row r="666" spans="1:81" s="233" customFormat="1">
      <c r="A666" s="526"/>
      <c r="B666" s="534"/>
      <c r="C666" s="294">
        <v>2019</v>
      </c>
      <c r="D666" s="247">
        <f t="shared" si="297"/>
        <v>6.5</v>
      </c>
      <c r="E666" s="247">
        <v>0</v>
      </c>
      <c r="F666" s="247">
        <v>0</v>
      </c>
      <c r="G666" s="247">
        <v>3.25</v>
      </c>
      <c r="H666" s="247">
        <v>3.25</v>
      </c>
      <c r="I666" s="247">
        <v>0</v>
      </c>
      <c r="J666" s="240"/>
      <c r="L666" s="250"/>
      <c r="M666" s="242"/>
      <c r="N666" s="226"/>
      <c r="O666" s="226"/>
      <c r="P666" s="226"/>
      <c r="Q666" s="226"/>
      <c r="R666" s="226"/>
      <c r="S666" s="226"/>
      <c r="T666" s="226"/>
      <c r="U666" s="226"/>
      <c r="V666" s="226"/>
      <c r="W666" s="226"/>
      <c r="X666" s="226"/>
      <c r="Y666" s="226"/>
      <c r="Z666" s="226"/>
      <c r="AA666" s="226"/>
      <c r="AB666" s="226"/>
      <c r="AC666" s="226"/>
      <c r="AD666" s="226"/>
      <c r="AE666" s="226"/>
      <c r="AF666" s="226"/>
      <c r="AG666" s="226"/>
      <c r="AH666" s="226"/>
      <c r="AI666" s="226"/>
      <c r="AJ666" s="226"/>
      <c r="AK666" s="226"/>
      <c r="AL666" s="226"/>
      <c r="AM666" s="226"/>
      <c r="AN666" s="226"/>
      <c r="AO666" s="226"/>
      <c r="AP666" s="226"/>
      <c r="AQ666" s="226"/>
      <c r="AR666" s="226"/>
      <c r="AS666" s="226"/>
      <c r="AT666" s="226"/>
      <c r="AU666" s="226"/>
      <c r="AV666" s="226"/>
      <c r="AW666" s="226"/>
      <c r="AX666" s="226"/>
      <c r="AY666" s="226"/>
      <c r="AZ666" s="226"/>
      <c r="BA666" s="226"/>
      <c r="BB666" s="226"/>
      <c r="BC666" s="226"/>
      <c r="BD666" s="226"/>
      <c r="BE666" s="226"/>
      <c r="BF666" s="226"/>
      <c r="BG666" s="226"/>
      <c r="BH666" s="226"/>
      <c r="BI666" s="226"/>
      <c r="BJ666" s="226"/>
      <c r="BK666" s="226"/>
      <c r="BL666" s="226"/>
      <c r="BM666" s="226"/>
      <c r="BN666" s="226"/>
      <c r="BO666" s="226"/>
      <c r="BP666" s="226"/>
      <c r="BQ666" s="226"/>
      <c r="BR666" s="226"/>
      <c r="BS666" s="226"/>
      <c r="BT666" s="226"/>
      <c r="BU666" s="226"/>
      <c r="BV666" s="226"/>
      <c r="BW666" s="226"/>
      <c r="BX666" s="226"/>
      <c r="BY666" s="226"/>
      <c r="BZ666" s="226"/>
      <c r="CA666" s="226"/>
      <c r="CB666" s="226"/>
      <c r="CC666" s="235"/>
    </row>
    <row r="667" spans="1:81" s="233" customFormat="1">
      <c r="A667" s="527"/>
      <c r="B667" s="535"/>
      <c r="C667" s="294">
        <v>2020</v>
      </c>
      <c r="D667" s="247">
        <f t="shared" si="297"/>
        <v>0</v>
      </c>
      <c r="E667" s="247">
        <v>0</v>
      </c>
      <c r="F667" s="247">
        <v>0</v>
      </c>
      <c r="G667" s="247">
        <v>0</v>
      </c>
      <c r="H667" s="247">
        <v>0</v>
      </c>
      <c r="I667" s="247">
        <v>0</v>
      </c>
      <c r="J667" s="240"/>
      <c r="L667" s="250"/>
      <c r="M667" s="242"/>
      <c r="N667" s="226"/>
      <c r="O667" s="226"/>
      <c r="P667" s="226"/>
      <c r="Q667" s="226"/>
      <c r="R667" s="226"/>
      <c r="S667" s="226"/>
      <c r="T667" s="226"/>
      <c r="U667" s="226"/>
      <c r="V667" s="226"/>
      <c r="W667" s="226"/>
      <c r="X667" s="226"/>
      <c r="Y667" s="226"/>
      <c r="Z667" s="226"/>
      <c r="AA667" s="226"/>
      <c r="AB667" s="226"/>
      <c r="AC667" s="226"/>
      <c r="AD667" s="226"/>
      <c r="AE667" s="226"/>
      <c r="AF667" s="226"/>
      <c r="AG667" s="226"/>
      <c r="AH667" s="226"/>
      <c r="AI667" s="226"/>
      <c r="AJ667" s="226"/>
      <c r="AK667" s="226"/>
      <c r="AL667" s="226"/>
      <c r="AM667" s="226"/>
      <c r="AN667" s="226"/>
      <c r="AO667" s="226"/>
      <c r="AP667" s="226"/>
      <c r="AQ667" s="226"/>
      <c r="AR667" s="226"/>
      <c r="AS667" s="226"/>
      <c r="AT667" s="226"/>
      <c r="AU667" s="226"/>
      <c r="AV667" s="226"/>
      <c r="AW667" s="226"/>
      <c r="AX667" s="226"/>
      <c r="AY667" s="226"/>
      <c r="AZ667" s="226"/>
      <c r="BA667" s="226"/>
      <c r="BB667" s="226"/>
      <c r="BC667" s="226"/>
      <c r="BD667" s="226"/>
      <c r="BE667" s="226"/>
      <c r="BF667" s="226"/>
      <c r="BG667" s="226"/>
      <c r="BH667" s="226"/>
      <c r="BI667" s="226"/>
      <c r="BJ667" s="226"/>
      <c r="BK667" s="226"/>
      <c r="BL667" s="226"/>
      <c r="BM667" s="226"/>
      <c r="BN667" s="226"/>
      <c r="BO667" s="226"/>
      <c r="BP667" s="226"/>
      <c r="BQ667" s="226"/>
      <c r="BR667" s="226"/>
      <c r="BS667" s="226"/>
      <c r="BT667" s="226"/>
      <c r="BU667" s="226"/>
      <c r="BV667" s="226"/>
      <c r="BW667" s="226"/>
      <c r="BX667" s="226"/>
      <c r="BY667" s="226"/>
      <c r="BZ667" s="226"/>
      <c r="CA667" s="226"/>
      <c r="CB667" s="226"/>
      <c r="CC667" s="235"/>
    </row>
    <row r="668" spans="1:81" s="233" customFormat="1">
      <c r="A668" s="524" t="s">
        <v>80</v>
      </c>
      <c r="B668" s="567" t="s">
        <v>736</v>
      </c>
      <c r="C668" s="238" t="s">
        <v>19</v>
      </c>
      <c r="D668" s="239">
        <f>D669+D670+D671+D672+D673</f>
        <v>31.942</v>
      </c>
      <c r="E668" s="239">
        <f t="shared" ref="E668:I668" si="301">E669+E670+E671+E672+E673</f>
        <v>0</v>
      </c>
      <c r="F668" s="239">
        <f t="shared" si="301"/>
        <v>0</v>
      </c>
      <c r="G668" s="239">
        <f t="shared" si="301"/>
        <v>15.971</v>
      </c>
      <c r="H668" s="239">
        <f t="shared" si="301"/>
        <v>15.971</v>
      </c>
      <c r="I668" s="239">
        <f t="shared" si="301"/>
        <v>0</v>
      </c>
      <c r="J668" s="240"/>
      <c r="L668" s="250"/>
      <c r="M668" s="242"/>
      <c r="N668" s="226"/>
      <c r="O668" s="226"/>
      <c r="P668" s="226"/>
      <c r="Q668" s="226"/>
      <c r="R668" s="226"/>
      <c r="S668" s="226"/>
      <c r="T668" s="226"/>
      <c r="U668" s="226"/>
      <c r="V668" s="226"/>
      <c r="W668" s="226"/>
      <c r="X668" s="226"/>
      <c r="Y668" s="226"/>
      <c r="Z668" s="226"/>
      <c r="AA668" s="226"/>
      <c r="AB668" s="226"/>
      <c r="AC668" s="226"/>
      <c r="AD668" s="226"/>
      <c r="AE668" s="226"/>
      <c r="AF668" s="226"/>
      <c r="AG668" s="226"/>
      <c r="AH668" s="226"/>
      <c r="AI668" s="226"/>
      <c r="AJ668" s="226"/>
      <c r="AK668" s="226"/>
      <c r="AL668" s="226"/>
      <c r="AM668" s="226"/>
      <c r="AN668" s="226"/>
      <c r="AO668" s="226"/>
      <c r="AP668" s="226"/>
      <c r="AQ668" s="226"/>
      <c r="AR668" s="226"/>
      <c r="AS668" s="226"/>
      <c r="AT668" s="226"/>
      <c r="AU668" s="226"/>
      <c r="AV668" s="226"/>
      <c r="AW668" s="226"/>
      <c r="AX668" s="226"/>
      <c r="AY668" s="226"/>
      <c r="AZ668" s="226"/>
      <c r="BA668" s="226"/>
      <c r="BB668" s="226"/>
      <c r="BC668" s="226"/>
      <c r="BD668" s="226"/>
      <c r="BE668" s="226"/>
      <c r="BF668" s="226"/>
      <c r="BG668" s="226"/>
      <c r="BH668" s="226"/>
      <c r="BI668" s="226"/>
      <c r="BJ668" s="226"/>
      <c r="BK668" s="226"/>
      <c r="BL668" s="226"/>
      <c r="BM668" s="226"/>
      <c r="BN668" s="226"/>
      <c r="BO668" s="226"/>
      <c r="BP668" s="226"/>
      <c r="BQ668" s="226"/>
      <c r="BR668" s="226"/>
      <c r="BS668" s="226"/>
      <c r="BT668" s="226"/>
      <c r="BU668" s="226"/>
      <c r="BV668" s="226"/>
      <c r="BW668" s="226"/>
      <c r="BX668" s="226"/>
      <c r="BY668" s="226"/>
      <c r="BZ668" s="226"/>
      <c r="CA668" s="226"/>
      <c r="CB668" s="226"/>
      <c r="CC668" s="235"/>
    </row>
    <row r="669" spans="1:81" s="233" customFormat="1">
      <c r="A669" s="526"/>
      <c r="B669" s="534"/>
      <c r="C669" s="236">
        <v>2016</v>
      </c>
      <c r="D669" s="247">
        <f t="shared" si="297"/>
        <v>11.532</v>
      </c>
      <c r="E669" s="247">
        <v>0</v>
      </c>
      <c r="F669" s="247">
        <v>0</v>
      </c>
      <c r="G669" s="247">
        <v>5.766</v>
      </c>
      <c r="H669" s="150">
        <v>5.766</v>
      </c>
      <c r="I669" s="150">
        <v>0</v>
      </c>
      <c r="J669" s="240"/>
      <c r="L669" s="250"/>
      <c r="M669" s="242">
        <f t="shared" si="280"/>
        <v>11.532</v>
      </c>
      <c r="N669" s="226"/>
      <c r="O669" s="226"/>
      <c r="P669" s="226"/>
      <c r="Q669" s="226"/>
      <c r="R669" s="226"/>
      <c r="S669" s="226"/>
      <c r="T669" s="226"/>
      <c r="U669" s="226"/>
      <c r="V669" s="226"/>
      <c r="W669" s="226"/>
      <c r="X669" s="226"/>
      <c r="Y669" s="226"/>
      <c r="Z669" s="226"/>
      <c r="AA669" s="226"/>
      <c r="AB669" s="226"/>
      <c r="AC669" s="226"/>
      <c r="AD669" s="226"/>
      <c r="AE669" s="226"/>
      <c r="AF669" s="226"/>
      <c r="AG669" s="226"/>
      <c r="AH669" s="226"/>
      <c r="AI669" s="226"/>
      <c r="AJ669" s="226"/>
      <c r="AK669" s="226"/>
      <c r="AL669" s="226"/>
      <c r="AM669" s="226"/>
      <c r="AN669" s="226"/>
      <c r="AO669" s="226"/>
      <c r="AP669" s="226"/>
      <c r="AQ669" s="226"/>
      <c r="AR669" s="226"/>
      <c r="AS669" s="226"/>
      <c r="AT669" s="226"/>
      <c r="AU669" s="226"/>
      <c r="AV669" s="226"/>
      <c r="AW669" s="226"/>
      <c r="AX669" s="226"/>
      <c r="AY669" s="226"/>
      <c r="AZ669" s="226"/>
      <c r="BA669" s="226"/>
      <c r="BB669" s="226"/>
      <c r="BC669" s="226"/>
      <c r="BD669" s="226"/>
      <c r="BE669" s="226"/>
      <c r="BF669" s="226"/>
      <c r="BG669" s="226"/>
      <c r="BH669" s="226"/>
      <c r="BI669" s="226"/>
      <c r="BJ669" s="226"/>
      <c r="BK669" s="226"/>
      <c r="BL669" s="226"/>
      <c r="BM669" s="226"/>
      <c r="BN669" s="226"/>
      <c r="BO669" s="226"/>
      <c r="BP669" s="226"/>
      <c r="BQ669" s="226"/>
      <c r="BR669" s="226"/>
      <c r="BS669" s="226"/>
      <c r="BT669" s="226"/>
      <c r="BU669" s="226"/>
      <c r="BV669" s="226"/>
      <c r="BW669" s="226"/>
      <c r="BX669" s="226"/>
      <c r="BY669" s="226"/>
      <c r="BZ669" s="226"/>
      <c r="CA669" s="226"/>
      <c r="CB669" s="226"/>
      <c r="CC669" s="235"/>
    </row>
    <row r="670" spans="1:81" s="233" customFormat="1">
      <c r="A670" s="526"/>
      <c r="B670" s="534"/>
      <c r="C670" s="236">
        <v>2017</v>
      </c>
      <c r="D670" s="247">
        <f t="shared" si="297"/>
        <v>7.0960000000000001</v>
      </c>
      <c r="E670" s="247">
        <v>0</v>
      </c>
      <c r="F670" s="247">
        <v>0</v>
      </c>
      <c r="G670" s="247">
        <v>3.548</v>
      </c>
      <c r="H670" s="150">
        <v>3.548</v>
      </c>
      <c r="I670" s="150">
        <v>0</v>
      </c>
      <c r="J670" s="240"/>
      <c r="L670" s="250"/>
      <c r="M670" s="242">
        <f t="shared" si="280"/>
        <v>7.0960000000000001</v>
      </c>
      <c r="N670" s="226"/>
      <c r="O670" s="226"/>
      <c r="P670" s="226"/>
      <c r="Q670" s="226"/>
      <c r="R670" s="226"/>
      <c r="S670" s="226"/>
      <c r="T670" s="226"/>
      <c r="U670" s="226"/>
      <c r="V670" s="226"/>
      <c r="W670" s="226"/>
      <c r="X670" s="226"/>
      <c r="Y670" s="226"/>
      <c r="Z670" s="226"/>
      <c r="AA670" s="226"/>
      <c r="AB670" s="226"/>
      <c r="AC670" s="226"/>
      <c r="AD670" s="226"/>
      <c r="AE670" s="226"/>
      <c r="AF670" s="226"/>
      <c r="AG670" s="226"/>
      <c r="AH670" s="226"/>
      <c r="AI670" s="226"/>
      <c r="AJ670" s="226"/>
      <c r="AK670" s="226"/>
      <c r="AL670" s="226"/>
      <c r="AM670" s="226"/>
      <c r="AN670" s="226"/>
      <c r="AO670" s="226"/>
      <c r="AP670" s="226"/>
      <c r="AQ670" s="226"/>
      <c r="AR670" s="226"/>
      <c r="AS670" s="226"/>
      <c r="AT670" s="226"/>
      <c r="AU670" s="226"/>
      <c r="AV670" s="226"/>
      <c r="AW670" s="226"/>
      <c r="AX670" s="226"/>
      <c r="AY670" s="226"/>
      <c r="AZ670" s="226"/>
      <c r="BA670" s="226"/>
      <c r="BB670" s="226"/>
      <c r="BC670" s="226"/>
      <c r="BD670" s="226"/>
      <c r="BE670" s="226"/>
      <c r="BF670" s="226"/>
      <c r="BG670" s="226"/>
      <c r="BH670" s="226"/>
      <c r="BI670" s="226"/>
      <c r="BJ670" s="226"/>
      <c r="BK670" s="226"/>
      <c r="BL670" s="226"/>
      <c r="BM670" s="226"/>
      <c r="BN670" s="226"/>
      <c r="BO670" s="226"/>
      <c r="BP670" s="226"/>
      <c r="BQ670" s="226"/>
      <c r="BR670" s="226"/>
      <c r="BS670" s="226"/>
      <c r="BT670" s="226"/>
      <c r="BU670" s="226"/>
      <c r="BV670" s="226"/>
      <c r="BW670" s="226"/>
      <c r="BX670" s="226"/>
      <c r="BY670" s="226"/>
      <c r="BZ670" s="226"/>
      <c r="CA670" s="226"/>
      <c r="CB670" s="226"/>
      <c r="CC670" s="235"/>
    </row>
    <row r="671" spans="1:81" s="233" customFormat="1">
      <c r="A671" s="526"/>
      <c r="B671" s="534"/>
      <c r="C671" s="294">
        <v>2018</v>
      </c>
      <c r="D671" s="247">
        <f t="shared" si="297"/>
        <v>3.6360000000000001</v>
      </c>
      <c r="E671" s="247">
        <v>0</v>
      </c>
      <c r="F671" s="247">
        <v>0</v>
      </c>
      <c r="G671" s="247">
        <v>1.8180000000000001</v>
      </c>
      <c r="H671" s="150">
        <v>1.8180000000000001</v>
      </c>
      <c r="I671" s="150">
        <v>0</v>
      </c>
      <c r="J671" s="240"/>
      <c r="L671" s="250"/>
      <c r="M671" s="242"/>
      <c r="N671" s="226"/>
      <c r="O671" s="226"/>
      <c r="P671" s="226"/>
      <c r="Q671" s="226"/>
      <c r="R671" s="226"/>
      <c r="S671" s="226"/>
      <c r="T671" s="226"/>
      <c r="U671" s="226"/>
      <c r="V671" s="226"/>
      <c r="W671" s="226"/>
      <c r="X671" s="226"/>
      <c r="Y671" s="226"/>
      <c r="Z671" s="226"/>
      <c r="AA671" s="226"/>
      <c r="AB671" s="226"/>
      <c r="AC671" s="226"/>
      <c r="AD671" s="226"/>
      <c r="AE671" s="226"/>
      <c r="AF671" s="226"/>
      <c r="AG671" s="226"/>
      <c r="AH671" s="226"/>
      <c r="AI671" s="226"/>
      <c r="AJ671" s="226"/>
      <c r="AK671" s="226"/>
      <c r="AL671" s="226"/>
      <c r="AM671" s="226"/>
      <c r="AN671" s="226"/>
      <c r="AO671" s="226"/>
      <c r="AP671" s="226"/>
      <c r="AQ671" s="226"/>
      <c r="AR671" s="226"/>
      <c r="AS671" s="226"/>
      <c r="AT671" s="226"/>
      <c r="AU671" s="226"/>
      <c r="AV671" s="226"/>
      <c r="AW671" s="226"/>
      <c r="AX671" s="226"/>
      <c r="AY671" s="226"/>
      <c r="AZ671" s="226"/>
      <c r="BA671" s="226"/>
      <c r="BB671" s="226"/>
      <c r="BC671" s="226"/>
      <c r="BD671" s="226"/>
      <c r="BE671" s="226"/>
      <c r="BF671" s="226"/>
      <c r="BG671" s="226"/>
      <c r="BH671" s="226"/>
      <c r="BI671" s="226"/>
      <c r="BJ671" s="226"/>
      <c r="BK671" s="226"/>
      <c r="BL671" s="226"/>
      <c r="BM671" s="226"/>
      <c r="BN671" s="226"/>
      <c r="BO671" s="226"/>
      <c r="BP671" s="226"/>
      <c r="BQ671" s="226"/>
      <c r="BR671" s="226"/>
      <c r="BS671" s="226"/>
      <c r="BT671" s="226"/>
      <c r="BU671" s="226"/>
      <c r="BV671" s="226"/>
      <c r="BW671" s="226"/>
      <c r="BX671" s="226"/>
      <c r="BY671" s="226"/>
      <c r="BZ671" s="226"/>
      <c r="CA671" s="226"/>
      <c r="CB671" s="226"/>
      <c r="CC671" s="235"/>
    </row>
    <row r="672" spans="1:81" s="233" customFormat="1">
      <c r="A672" s="526"/>
      <c r="B672" s="534"/>
      <c r="C672" s="294">
        <v>2019</v>
      </c>
      <c r="D672" s="247">
        <f t="shared" si="297"/>
        <v>6.1539999999999999</v>
      </c>
      <c r="E672" s="247">
        <v>0</v>
      </c>
      <c r="F672" s="247">
        <v>0</v>
      </c>
      <c r="G672" s="247">
        <v>3.077</v>
      </c>
      <c r="H672" s="150">
        <v>3.077</v>
      </c>
      <c r="I672" s="150">
        <v>0</v>
      </c>
      <c r="J672" s="240"/>
      <c r="L672" s="250"/>
      <c r="M672" s="242"/>
      <c r="N672" s="226"/>
      <c r="O672" s="226"/>
      <c r="P672" s="226"/>
      <c r="Q672" s="226"/>
      <c r="R672" s="226"/>
      <c r="S672" s="226"/>
      <c r="T672" s="226"/>
      <c r="U672" s="226"/>
      <c r="V672" s="226"/>
      <c r="W672" s="226"/>
      <c r="X672" s="226"/>
      <c r="Y672" s="226"/>
      <c r="Z672" s="226"/>
      <c r="AA672" s="226"/>
      <c r="AB672" s="226"/>
      <c r="AC672" s="226"/>
      <c r="AD672" s="226"/>
      <c r="AE672" s="226"/>
      <c r="AF672" s="226"/>
      <c r="AG672" s="226"/>
      <c r="AH672" s="226"/>
      <c r="AI672" s="226"/>
      <c r="AJ672" s="226"/>
      <c r="AK672" s="226"/>
      <c r="AL672" s="226"/>
      <c r="AM672" s="226"/>
      <c r="AN672" s="226"/>
      <c r="AO672" s="226"/>
      <c r="AP672" s="226"/>
      <c r="AQ672" s="226"/>
      <c r="AR672" s="226"/>
      <c r="AS672" s="226"/>
      <c r="AT672" s="226"/>
      <c r="AU672" s="226"/>
      <c r="AV672" s="226"/>
      <c r="AW672" s="226"/>
      <c r="AX672" s="226"/>
      <c r="AY672" s="226"/>
      <c r="AZ672" s="226"/>
      <c r="BA672" s="226"/>
      <c r="BB672" s="226"/>
      <c r="BC672" s="226"/>
      <c r="BD672" s="226"/>
      <c r="BE672" s="226"/>
      <c r="BF672" s="226"/>
      <c r="BG672" s="226"/>
      <c r="BH672" s="226"/>
      <c r="BI672" s="226"/>
      <c r="BJ672" s="226"/>
      <c r="BK672" s="226"/>
      <c r="BL672" s="226"/>
      <c r="BM672" s="226"/>
      <c r="BN672" s="226"/>
      <c r="BO672" s="226"/>
      <c r="BP672" s="226"/>
      <c r="BQ672" s="226"/>
      <c r="BR672" s="226"/>
      <c r="BS672" s="226"/>
      <c r="BT672" s="226"/>
      <c r="BU672" s="226"/>
      <c r="BV672" s="226"/>
      <c r="BW672" s="226"/>
      <c r="BX672" s="226"/>
      <c r="BY672" s="226"/>
      <c r="BZ672" s="226"/>
      <c r="CA672" s="226"/>
      <c r="CB672" s="226"/>
      <c r="CC672" s="235"/>
    </row>
    <row r="673" spans="1:81" s="233" customFormat="1">
      <c r="A673" s="527"/>
      <c r="B673" s="535"/>
      <c r="C673" s="294">
        <v>2020</v>
      </c>
      <c r="D673" s="247">
        <f t="shared" si="297"/>
        <v>3.524</v>
      </c>
      <c r="E673" s="247">
        <v>0</v>
      </c>
      <c r="F673" s="247">
        <v>0</v>
      </c>
      <c r="G673" s="247">
        <v>1.762</v>
      </c>
      <c r="H673" s="150">
        <v>1.762</v>
      </c>
      <c r="I673" s="150">
        <v>0</v>
      </c>
      <c r="J673" s="240"/>
      <c r="L673" s="250"/>
      <c r="M673" s="242"/>
      <c r="N673" s="226"/>
      <c r="O673" s="226"/>
      <c r="P673" s="226"/>
      <c r="Q673" s="226"/>
      <c r="R673" s="226"/>
      <c r="S673" s="226"/>
      <c r="T673" s="226"/>
      <c r="U673" s="226"/>
      <c r="V673" s="226"/>
      <c r="W673" s="226"/>
      <c r="X673" s="226"/>
      <c r="Y673" s="226"/>
      <c r="Z673" s="226"/>
      <c r="AA673" s="226"/>
      <c r="AB673" s="226"/>
      <c r="AC673" s="226"/>
      <c r="AD673" s="226"/>
      <c r="AE673" s="226"/>
      <c r="AF673" s="226"/>
      <c r="AG673" s="226"/>
      <c r="AH673" s="226"/>
      <c r="AI673" s="226"/>
      <c r="AJ673" s="226"/>
      <c r="AK673" s="226"/>
      <c r="AL673" s="226"/>
      <c r="AM673" s="226"/>
      <c r="AN673" s="226"/>
      <c r="AO673" s="226"/>
      <c r="AP673" s="226"/>
      <c r="AQ673" s="226"/>
      <c r="AR673" s="226"/>
      <c r="AS673" s="226"/>
      <c r="AT673" s="226"/>
      <c r="AU673" s="226"/>
      <c r="AV673" s="226"/>
      <c r="AW673" s="226"/>
      <c r="AX673" s="226"/>
      <c r="AY673" s="226"/>
      <c r="AZ673" s="226"/>
      <c r="BA673" s="226"/>
      <c r="BB673" s="226"/>
      <c r="BC673" s="226"/>
      <c r="BD673" s="226"/>
      <c r="BE673" s="226"/>
      <c r="BF673" s="226"/>
      <c r="BG673" s="226"/>
      <c r="BH673" s="226"/>
      <c r="BI673" s="226"/>
      <c r="BJ673" s="226"/>
      <c r="BK673" s="226"/>
      <c r="BL673" s="226"/>
      <c r="BM673" s="226"/>
      <c r="BN673" s="226"/>
      <c r="BO673" s="226"/>
      <c r="BP673" s="226"/>
      <c r="BQ673" s="226"/>
      <c r="BR673" s="226"/>
      <c r="BS673" s="226"/>
      <c r="BT673" s="226"/>
      <c r="BU673" s="226"/>
      <c r="BV673" s="226"/>
      <c r="BW673" s="226"/>
      <c r="BX673" s="226"/>
      <c r="BY673" s="226"/>
      <c r="BZ673" s="226"/>
      <c r="CA673" s="226"/>
      <c r="CB673" s="226"/>
      <c r="CC673" s="235"/>
    </row>
    <row r="674" spans="1:81" s="233" customFormat="1">
      <c r="A674" s="524" t="s">
        <v>82</v>
      </c>
      <c r="B674" s="608" t="s">
        <v>447</v>
      </c>
      <c r="C674" s="238" t="s">
        <v>19</v>
      </c>
      <c r="D674" s="248">
        <f>D675+D676+D746+D747+D748</f>
        <v>32.314399999999999</v>
      </c>
      <c r="E674" s="248">
        <f t="shared" ref="E674:I674" si="302">E675+E676+E746+E747+E748</f>
        <v>0</v>
      </c>
      <c r="F674" s="248">
        <f t="shared" si="302"/>
        <v>17.726700000000001</v>
      </c>
      <c r="G674" s="248">
        <f t="shared" si="302"/>
        <v>14.587700000000002</v>
      </c>
      <c r="H674" s="248">
        <f t="shared" si="302"/>
        <v>0</v>
      </c>
      <c r="I674" s="248">
        <f t="shared" si="302"/>
        <v>0</v>
      </c>
      <c r="J674" s="240">
        <f t="shared" ref="J674:J696" si="303">E674+F674+G674+H674+I674</f>
        <v>32.314400000000006</v>
      </c>
      <c r="K674" s="250"/>
      <c r="L674" s="250">
        <f t="shared" si="270"/>
        <v>32.314400000000006</v>
      </c>
      <c r="M674" s="242">
        <f t="shared" si="280"/>
        <v>32.314400000000006</v>
      </c>
      <c r="N674" s="226"/>
      <c r="O674" s="226"/>
      <c r="P674" s="226"/>
      <c r="Q674" s="226"/>
      <c r="R674" s="226"/>
      <c r="S674" s="226"/>
      <c r="T674" s="226"/>
      <c r="U674" s="226"/>
      <c r="V674" s="226"/>
      <c r="W674" s="226"/>
      <c r="X674" s="226"/>
      <c r="Y674" s="226"/>
      <c r="Z674" s="226"/>
      <c r="AA674" s="226"/>
      <c r="AB674" s="226"/>
      <c r="AC674" s="226"/>
      <c r="AD674" s="226"/>
      <c r="AE674" s="226"/>
      <c r="AF674" s="226"/>
      <c r="AG674" s="226"/>
      <c r="AH674" s="226"/>
      <c r="AI674" s="226"/>
      <c r="AJ674" s="226"/>
      <c r="AK674" s="226"/>
      <c r="AL674" s="226"/>
      <c r="AM674" s="226"/>
      <c r="AN674" s="226"/>
      <c r="AO674" s="226"/>
      <c r="AP674" s="226"/>
      <c r="AQ674" s="226"/>
      <c r="AR674" s="226"/>
      <c r="AS674" s="226"/>
      <c r="AT674" s="226"/>
      <c r="AU674" s="226"/>
      <c r="AV674" s="226"/>
      <c r="AW674" s="226"/>
      <c r="AX674" s="226"/>
      <c r="AY674" s="226"/>
      <c r="AZ674" s="226"/>
      <c r="BA674" s="226"/>
      <c r="BB674" s="226"/>
      <c r="BC674" s="226"/>
      <c r="BD674" s="226"/>
      <c r="BE674" s="226"/>
      <c r="BF674" s="226"/>
      <c r="BG674" s="226"/>
      <c r="BH674" s="226"/>
      <c r="BI674" s="226"/>
      <c r="BJ674" s="226"/>
      <c r="BK674" s="226"/>
      <c r="BL674" s="226"/>
      <c r="BM674" s="226"/>
      <c r="BN674" s="226"/>
      <c r="BO674" s="226"/>
      <c r="BP674" s="226"/>
      <c r="BQ674" s="226"/>
      <c r="BR674" s="226"/>
      <c r="BS674" s="226"/>
      <c r="BT674" s="226"/>
      <c r="BU674" s="226"/>
      <c r="BV674" s="226"/>
      <c r="BW674" s="226"/>
      <c r="BX674" s="226"/>
      <c r="BY674" s="226"/>
      <c r="BZ674" s="226"/>
      <c r="CA674" s="226"/>
      <c r="CB674" s="226"/>
      <c r="CC674" s="235"/>
    </row>
    <row r="675" spans="1:81" s="233" customFormat="1">
      <c r="A675" s="525"/>
      <c r="B675" s="609"/>
      <c r="C675" s="236">
        <v>2016</v>
      </c>
      <c r="D675" s="247">
        <f t="shared" ref="D675:I676" si="304">D750</f>
        <v>6.4983000000000004</v>
      </c>
      <c r="E675" s="268">
        <f t="shared" si="304"/>
        <v>0</v>
      </c>
      <c r="F675" s="247">
        <f t="shared" si="304"/>
        <v>0</v>
      </c>
      <c r="G675" s="247">
        <f t="shared" si="304"/>
        <v>6.4983000000000004</v>
      </c>
      <c r="H675" s="247">
        <f t="shared" si="304"/>
        <v>0</v>
      </c>
      <c r="I675" s="247">
        <f t="shared" si="304"/>
        <v>0</v>
      </c>
      <c r="J675" s="240">
        <f t="shared" si="303"/>
        <v>6.4983000000000004</v>
      </c>
      <c r="K675" s="250"/>
      <c r="L675" s="250">
        <f t="shared" si="270"/>
        <v>6.4983000000000004</v>
      </c>
      <c r="M675" s="242">
        <f t="shared" si="280"/>
        <v>6.4983000000000004</v>
      </c>
      <c r="N675" s="226"/>
      <c r="O675" s="226"/>
      <c r="P675" s="226"/>
      <c r="Q675" s="226"/>
      <c r="R675" s="226"/>
      <c r="S675" s="226"/>
      <c r="T675" s="226"/>
      <c r="U675" s="226"/>
      <c r="V675" s="226"/>
      <c r="W675" s="226"/>
      <c r="X675" s="226"/>
      <c r="Y675" s="226"/>
      <c r="Z675" s="226"/>
      <c r="AA675" s="226"/>
      <c r="AB675" s="226"/>
      <c r="AC675" s="226"/>
      <c r="AD675" s="226"/>
      <c r="AE675" s="226"/>
      <c r="AF675" s="226"/>
      <c r="AG675" s="226"/>
      <c r="AH675" s="226"/>
      <c r="AI675" s="226"/>
      <c r="AJ675" s="226"/>
      <c r="AK675" s="226"/>
      <c r="AL675" s="226"/>
      <c r="AM675" s="226"/>
      <c r="AN675" s="226"/>
      <c r="AO675" s="226"/>
      <c r="AP675" s="226"/>
      <c r="AQ675" s="226"/>
      <c r="AR675" s="226"/>
      <c r="AS675" s="226"/>
      <c r="AT675" s="226"/>
      <c r="AU675" s="226"/>
      <c r="AV675" s="226"/>
      <c r="AW675" s="226"/>
      <c r="AX675" s="226"/>
      <c r="AY675" s="226"/>
      <c r="AZ675" s="226"/>
      <c r="BA675" s="226"/>
      <c r="BB675" s="226"/>
      <c r="BC675" s="226"/>
      <c r="BD675" s="226"/>
      <c r="BE675" s="226"/>
      <c r="BF675" s="226"/>
      <c r="BG675" s="226"/>
      <c r="BH675" s="226"/>
      <c r="BI675" s="226"/>
      <c r="BJ675" s="226"/>
      <c r="BK675" s="226"/>
      <c r="BL675" s="226"/>
      <c r="BM675" s="226"/>
      <c r="BN675" s="226"/>
      <c r="BO675" s="226"/>
      <c r="BP675" s="226"/>
      <c r="BQ675" s="226"/>
      <c r="BR675" s="226"/>
      <c r="BS675" s="226"/>
      <c r="BT675" s="226"/>
      <c r="BU675" s="226"/>
      <c r="BV675" s="226"/>
      <c r="BW675" s="226"/>
      <c r="BX675" s="226"/>
      <c r="BY675" s="226"/>
      <c r="BZ675" s="226"/>
      <c r="CA675" s="226"/>
      <c r="CB675" s="226"/>
      <c r="CC675" s="235"/>
    </row>
    <row r="676" spans="1:81" s="233" customFormat="1">
      <c r="A676" s="525"/>
      <c r="B676" s="609"/>
      <c r="C676" s="236">
        <v>2017</v>
      </c>
      <c r="D676" s="247">
        <f t="shared" si="304"/>
        <v>0</v>
      </c>
      <c r="E676" s="247">
        <f t="shared" si="304"/>
        <v>0</v>
      </c>
      <c r="F676" s="247">
        <f t="shared" si="304"/>
        <v>0</v>
      </c>
      <c r="G676" s="247">
        <f t="shared" si="304"/>
        <v>0</v>
      </c>
      <c r="H676" s="247">
        <f t="shared" si="304"/>
        <v>0</v>
      </c>
      <c r="I676" s="247">
        <f t="shared" si="304"/>
        <v>0</v>
      </c>
      <c r="J676" s="240">
        <f t="shared" si="303"/>
        <v>0</v>
      </c>
      <c r="K676" s="250"/>
      <c r="L676" s="250">
        <f t="shared" si="270"/>
        <v>0</v>
      </c>
      <c r="M676" s="242">
        <f t="shared" si="280"/>
        <v>0</v>
      </c>
      <c r="N676" s="226"/>
      <c r="O676" s="226"/>
      <c r="P676" s="226"/>
      <c r="Q676" s="226"/>
      <c r="R676" s="226"/>
      <c r="S676" s="226"/>
      <c r="T676" s="226"/>
      <c r="U676" s="226"/>
      <c r="V676" s="226"/>
      <c r="W676" s="226"/>
      <c r="X676" s="226"/>
      <c r="Y676" s="226"/>
      <c r="Z676" s="226"/>
      <c r="AA676" s="226"/>
      <c r="AB676" s="226"/>
      <c r="AC676" s="226"/>
      <c r="AD676" s="226"/>
      <c r="AE676" s="226"/>
      <c r="AF676" s="226"/>
      <c r="AG676" s="226"/>
      <c r="AH676" s="226"/>
      <c r="AI676" s="226"/>
      <c r="AJ676" s="226"/>
      <c r="AK676" s="226"/>
      <c r="AL676" s="226"/>
      <c r="AM676" s="226"/>
      <c r="AN676" s="226"/>
      <c r="AO676" s="226"/>
      <c r="AP676" s="226"/>
      <c r="AQ676" s="226"/>
      <c r="AR676" s="226"/>
      <c r="AS676" s="226"/>
      <c r="AT676" s="226"/>
      <c r="AU676" s="226"/>
      <c r="AV676" s="226"/>
      <c r="AW676" s="226"/>
      <c r="AX676" s="226"/>
      <c r="AY676" s="226"/>
      <c r="AZ676" s="226"/>
      <c r="BA676" s="226"/>
      <c r="BB676" s="226"/>
      <c r="BC676" s="226"/>
      <c r="BD676" s="226"/>
      <c r="BE676" s="226"/>
      <c r="BF676" s="226"/>
      <c r="BG676" s="226"/>
      <c r="BH676" s="226"/>
      <c r="BI676" s="226"/>
      <c r="BJ676" s="226"/>
      <c r="BK676" s="226"/>
      <c r="BL676" s="226"/>
      <c r="BM676" s="226"/>
      <c r="BN676" s="226"/>
      <c r="BO676" s="226"/>
      <c r="BP676" s="226"/>
      <c r="BQ676" s="226"/>
      <c r="BR676" s="226"/>
      <c r="BS676" s="226"/>
      <c r="BT676" s="226"/>
      <c r="BU676" s="226"/>
      <c r="BV676" s="226"/>
      <c r="BW676" s="226"/>
      <c r="BX676" s="226"/>
      <c r="BY676" s="226"/>
      <c r="BZ676" s="226"/>
      <c r="CA676" s="226"/>
      <c r="CB676" s="226"/>
      <c r="CC676" s="235"/>
    </row>
    <row r="677" spans="1:81" s="233" customFormat="1" ht="15.75" hidden="1" customHeight="1">
      <c r="A677" s="525"/>
      <c r="B677" s="612"/>
      <c r="C677" s="238" t="s">
        <v>19</v>
      </c>
      <c r="D677" s="247">
        <f t="shared" ref="D677" si="305">D752</f>
        <v>6.3968000000000007</v>
      </c>
      <c r="E677" s="249">
        <f t="shared" ref="E677:I677" si="306">E678+E679+E680</f>
        <v>0</v>
      </c>
      <c r="F677" s="249">
        <f t="shared" si="306"/>
        <v>0</v>
      </c>
      <c r="G677" s="249">
        <f t="shared" si="306"/>
        <v>0</v>
      </c>
      <c r="H677" s="249">
        <f t="shared" si="306"/>
        <v>0</v>
      </c>
      <c r="I677" s="249">
        <f t="shared" si="306"/>
        <v>0</v>
      </c>
      <c r="J677" s="240">
        <f t="shared" si="303"/>
        <v>0</v>
      </c>
      <c r="K677" s="250"/>
      <c r="L677" s="250">
        <f t="shared" si="270"/>
        <v>0</v>
      </c>
      <c r="M677" s="242">
        <f t="shared" si="280"/>
        <v>0</v>
      </c>
      <c r="N677" s="226"/>
      <c r="O677" s="226"/>
      <c r="P677" s="226"/>
      <c r="Q677" s="226"/>
      <c r="R677" s="226"/>
      <c r="S677" s="226"/>
      <c r="T677" s="226"/>
      <c r="U677" s="226"/>
      <c r="V677" s="226"/>
      <c r="W677" s="226"/>
      <c r="X677" s="226"/>
      <c r="Y677" s="226"/>
      <c r="Z677" s="226"/>
      <c r="AA677" s="226"/>
      <c r="AB677" s="226"/>
      <c r="AC677" s="226"/>
      <c r="AD677" s="226"/>
      <c r="AE677" s="226"/>
      <c r="AF677" s="226"/>
      <c r="AG677" s="226"/>
      <c r="AH677" s="226"/>
      <c r="AI677" s="226"/>
      <c r="AJ677" s="226"/>
      <c r="AK677" s="226"/>
      <c r="AL677" s="226"/>
      <c r="AM677" s="226"/>
      <c r="AN677" s="226"/>
      <c r="AO677" s="226"/>
      <c r="AP677" s="226"/>
      <c r="AQ677" s="226"/>
      <c r="AR677" s="226"/>
      <c r="AS677" s="226"/>
      <c r="AT677" s="226"/>
      <c r="AU677" s="226"/>
      <c r="AV677" s="226"/>
      <c r="AW677" s="226"/>
      <c r="AX677" s="226"/>
      <c r="AY677" s="226"/>
      <c r="AZ677" s="226"/>
      <c r="BA677" s="226"/>
      <c r="BB677" s="226"/>
      <c r="BC677" s="226"/>
      <c r="BD677" s="226"/>
      <c r="BE677" s="226"/>
      <c r="BF677" s="226"/>
      <c r="BG677" s="226"/>
      <c r="BH677" s="226"/>
      <c r="BI677" s="226"/>
      <c r="BJ677" s="226"/>
      <c r="BK677" s="226"/>
      <c r="BL677" s="226"/>
      <c r="BM677" s="226"/>
      <c r="BN677" s="226"/>
      <c r="BO677" s="226"/>
      <c r="BP677" s="226"/>
      <c r="BQ677" s="226"/>
      <c r="BR677" s="226"/>
      <c r="BS677" s="226"/>
      <c r="BT677" s="226"/>
      <c r="BU677" s="226"/>
      <c r="BV677" s="226"/>
      <c r="BW677" s="226"/>
      <c r="BX677" s="226"/>
      <c r="BY677" s="226"/>
      <c r="BZ677" s="226"/>
      <c r="CA677" s="226"/>
      <c r="CB677" s="226"/>
      <c r="CC677" s="235"/>
    </row>
    <row r="678" spans="1:81" s="233" customFormat="1" ht="12.75" hidden="1" customHeight="1">
      <c r="A678" s="610"/>
      <c r="B678" s="612"/>
      <c r="C678" s="236" t="s">
        <v>676</v>
      </c>
      <c r="D678" s="247">
        <f t="shared" ref="D678" si="307">D753</f>
        <v>19.4193</v>
      </c>
      <c r="E678" s="247">
        <v>0</v>
      </c>
      <c r="F678" s="247">
        <v>0</v>
      </c>
      <c r="G678" s="247">
        <v>0</v>
      </c>
      <c r="H678" s="247">
        <v>0</v>
      </c>
      <c r="I678" s="247">
        <v>0</v>
      </c>
      <c r="J678" s="240">
        <f t="shared" si="303"/>
        <v>0</v>
      </c>
      <c r="K678" s="250"/>
      <c r="L678" s="250">
        <f t="shared" si="270"/>
        <v>0</v>
      </c>
      <c r="M678" s="242">
        <f t="shared" si="280"/>
        <v>0</v>
      </c>
      <c r="N678" s="226"/>
      <c r="O678" s="226"/>
      <c r="P678" s="226"/>
      <c r="Q678" s="226"/>
      <c r="R678" s="226"/>
      <c r="S678" s="226"/>
      <c r="T678" s="226"/>
      <c r="U678" s="226"/>
      <c r="V678" s="226"/>
      <c r="W678" s="226"/>
      <c r="X678" s="226"/>
      <c r="Y678" s="226"/>
      <c r="Z678" s="226"/>
      <c r="AA678" s="226"/>
      <c r="AB678" s="226"/>
      <c r="AC678" s="226"/>
      <c r="AD678" s="226"/>
      <c r="AE678" s="226"/>
      <c r="AF678" s="226"/>
      <c r="AG678" s="226"/>
      <c r="AH678" s="226"/>
      <c r="AI678" s="226"/>
      <c r="AJ678" s="226"/>
      <c r="AK678" s="226"/>
      <c r="AL678" s="226"/>
      <c r="AM678" s="226"/>
      <c r="AN678" s="226"/>
      <c r="AO678" s="226"/>
      <c r="AP678" s="226"/>
      <c r="AQ678" s="226"/>
      <c r="AR678" s="226"/>
      <c r="AS678" s="226"/>
      <c r="AT678" s="226"/>
      <c r="AU678" s="226"/>
      <c r="AV678" s="226"/>
      <c r="AW678" s="226"/>
      <c r="AX678" s="226"/>
      <c r="AY678" s="226"/>
      <c r="AZ678" s="226"/>
      <c r="BA678" s="226"/>
      <c r="BB678" s="226"/>
      <c r="BC678" s="226"/>
      <c r="BD678" s="226"/>
      <c r="BE678" s="226"/>
      <c r="BF678" s="226"/>
      <c r="BG678" s="226"/>
      <c r="BH678" s="226"/>
      <c r="BI678" s="226"/>
      <c r="BJ678" s="226"/>
      <c r="BK678" s="226"/>
      <c r="BL678" s="226"/>
      <c r="BM678" s="226"/>
      <c r="BN678" s="226"/>
      <c r="BO678" s="226"/>
      <c r="BP678" s="226"/>
      <c r="BQ678" s="226"/>
      <c r="BR678" s="226"/>
      <c r="BS678" s="226"/>
      <c r="BT678" s="226"/>
      <c r="BU678" s="226"/>
      <c r="BV678" s="226"/>
      <c r="BW678" s="226"/>
      <c r="BX678" s="226"/>
      <c r="BY678" s="226"/>
      <c r="BZ678" s="226"/>
      <c r="CA678" s="226"/>
      <c r="CB678" s="226"/>
      <c r="CC678" s="235"/>
    </row>
    <row r="679" spans="1:81" s="233" customFormat="1" ht="12.75" hidden="1" customHeight="1">
      <c r="A679" s="610"/>
      <c r="B679" s="612"/>
      <c r="C679" s="236">
        <v>2016</v>
      </c>
      <c r="D679" s="247">
        <f t="shared" ref="D679" si="308">D754</f>
        <v>0</v>
      </c>
      <c r="E679" s="268">
        <v>0</v>
      </c>
      <c r="F679" s="247">
        <v>0</v>
      </c>
      <c r="G679" s="247">
        <v>0</v>
      </c>
      <c r="H679" s="247">
        <v>0</v>
      </c>
      <c r="I679" s="247">
        <v>0</v>
      </c>
      <c r="J679" s="240">
        <f t="shared" si="303"/>
        <v>0</v>
      </c>
      <c r="K679" s="250"/>
      <c r="L679" s="250">
        <f t="shared" si="270"/>
        <v>0</v>
      </c>
      <c r="M679" s="242">
        <f t="shared" si="280"/>
        <v>0</v>
      </c>
      <c r="N679" s="226"/>
      <c r="O679" s="226"/>
      <c r="P679" s="226"/>
      <c r="Q679" s="226"/>
      <c r="R679" s="226"/>
      <c r="S679" s="226"/>
      <c r="T679" s="226"/>
      <c r="U679" s="226"/>
      <c r="V679" s="226"/>
      <c r="W679" s="226"/>
      <c r="X679" s="226"/>
      <c r="Y679" s="226"/>
      <c r="Z679" s="226"/>
      <c r="AA679" s="226"/>
      <c r="AB679" s="226"/>
      <c r="AC679" s="226"/>
      <c r="AD679" s="226"/>
      <c r="AE679" s="226"/>
      <c r="AF679" s="226"/>
      <c r="AG679" s="226"/>
      <c r="AH679" s="226"/>
      <c r="AI679" s="226"/>
      <c r="AJ679" s="226"/>
      <c r="AK679" s="226"/>
      <c r="AL679" s="226"/>
      <c r="AM679" s="226"/>
      <c r="AN679" s="226"/>
      <c r="AO679" s="226"/>
      <c r="AP679" s="226"/>
      <c r="AQ679" s="226"/>
      <c r="AR679" s="226"/>
      <c r="AS679" s="226"/>
      <c r="AT679" s="226"/>
      <c r="AU679" s="226"/>
      <c r="AV679" s="226"/>
      <c r="AW679" s="226"/>
      <c r="AX679" s="226"/>
      <c r="AY679" s="226"/>
      <c r="AZ679" s="226"/>
      <c r="BA679" s="226"/>
      <c r="BB679" s="226"/>
      <c r="BC679" s="226"/>
      <c r="BD679" s="226"/>
      <c r="BE679" s="226"/>
      <c r="BF679" s="226"/>
      <c r="BG679" s="226"/>
      <c r="BH679" s="226"/>
      <c r="BI679" s="226"/>
      <c r="BJ679" s="226"/>
      <c r="BK679" s="226"/>
      <c r="BL679" s="226"/>
      <c r="BM679" s="226"/>
      <c r="BN679" s="226"/>
      <c r="BO679" s="226"/>
      <c r="BP679" s="226"/>
      <c r="BQ679" s="226"/>
      <c r="BR679" s="226"/>
      <c r="BS679" s="226"/>
      <c r="BT679" s="226"/>
      <c r="BU679" s="226"/>
      <c r="BV679" s="226"/>
      <c r="BW679" s="226"/>
      <c r="BX679" s="226"/>
      <c r="BY679" s="226"/>
      <c r="BZ679" s="226"/>
      <c r="CA679" s="226"/>
      <c r="CB679" s="226"/>
      <c r="CC679" s="235"/>
    </row>
    <row r="680" spans="1:81" s="233" customFormat="1" ht="12.75" hidden="1" customHeight="1">
      <c r="A680" s="610"/>
      <c r="B680" s="612"/>
      <c r="C680" s="236">
        <v>2017</v>
      </c>
      <c r="D680" s="247">
        <f t="shared" ref="D680" si="309">D755</f>
        <v>32.314399999999999</v>
      </c>
      <c r="E680" s="247">
        <v>0</v>
      </c>
      <c r="F680" s="247">
        <v>0</v>
      </c>
      <c r="G680" s="247">
        <v>0</v>
      </c>
      <c r="H680" s="247">
        <v>0</v>
      </c>
      <c r="I680" s="247">
        <v>0</v>
      </c>
      <c r="J680" s="240">
        <f t="shared" si="303"/>
        <v>0</v>
      </c>
      <c r="K680" s="250"/>
      <c r="L680" s="250">
        <f t="shared" si="270"/>
        <v>0</v>
      </c>
      <c r="M680" s="242">
        <f t="shared" si="280"/>
        <v>0</v>
      </c>
      <c r="N680" s="226"/>
      <c r="O680" s="226"/>
      <c r="P680" s="226"/>
      <c r="Q680" s="226"/>
      <c r="R680" s="226"/>
      <c r="S680" s="226"/>
      <c r="T680" s="226"/>
      <c r="U680" s="226"/>
      <c r="V680" s="226"/>
      <c r="W680" s="226"/>
      <c r="X680" s="226"/>
      <c r="Y680" s="226"/>
      <c r="Z680" s="226"/>
      <c r="AA680" s="226"/>
      <c r="AB680" s="226"/>
      <c r="AC680" s="226"/>
      <c r="AD680" s="226"/>
      <c r="AE680" s="226"/>
      <c r="AF680" s="226"/>
      <c r="AG680" s="226"/>
      <c r="AH680" s="226"/>
      <c r="AI680" s="226"/>
      <c r="AJ680" s="226"/>
      <c r="AK680" s="226"/>
      <c r="AL680" s="226"/>
      <c r="AM680" s="226"/>
      <c r="AN680" s="226"/>
      <c r="AO680" s="226"/>
      <c r="AP680" s="226"/>
      <c r="AQ680" s="226"/>
      <c r="AR680" s="226"/>
      <c r="AS680" s="226"/>
      <c r="AT680" s="226"/>
      <c r="AU680" s="226"/>
      <c r="AV680" s="226"/>
      <c r="AW680" s="226"/>
      <c r="AX680" s="226"/>
      <c r="AY680" s="226"/>
      <c r="AZ680" s="226"/>
      <c r="BA680" s="226"/>
      <c r="BB680" s="226"/>
      <c r="BC680" s="226"/>
      <c r="BD680" s="226"/>
      <c r="BE680" s="226"/>
      <c r="BF680" s="226"/>
      <c r="BG680" s="226"/>
      <c r="BH680" s="226"/>
      <c r="BI680" s="226"/>
      <c r="BJ680" s="226"/>
      <c r="BK680" s="226"/>
      <c r="BL680" s="226"/>
      <c r="BM680" s="226"/>
      <c r="BN680" s="226"/>
      <c r="BO680" s="226"/>
      <c r="BP680" s="226"/>
      <c r="BQ680" s="226"/>
      <c r="BR680" s="226"/>
      <c r="BS680" s="226"/>
      <c r="BT680" s="226"/>
      <c r="BU680" s="226"/>
      <c r="BV680" s="226"/>
      <c r="BW680" s="226"/>
      <c r="BX680" s="226"/>
      <c r="BY680" s="226"/>
      <c r="BZ680" s="226"/>
      <c r="CA680" s="226"/>
      <c r="CB680" s="226"/>
      <c r="CC680" s="235"/>
    </row>
    <row r="681" spans="1:81" s="233" customFormat="1" ht="12.75" hidden="1" customHeight="1">
      <c r="A681" s="610"/>
      <c r="B681" s="612"/>
      <c r="C681" s="238" t="s">
        <v>19</v>
      </c>
      <c r="D681" s="247">
        <f t="shared" ref="D681" si="310">D756</f>
        <v>6.4983000000000004</v>
      </c>
      <c r="E681" s="249">
        <f t="shared" ref="E681:I681" si="311">E682+E683+E684</f>
        <v>0</v>
      </c>
      <c r="F681" s="249">
        <f t="shared" si="311"/>
        <v>0</v>
      </c>
      <c r="G681" s="249">
        <f t="shared" si="311"/>
        <v>0</v>
      </c>
      <c r="H681" s="249">
        <f t="shared" si="311"/>
        <v>0</v>
      </c>
      <c r="I681" s="249">
        <f t="shared" si="311"/>
        <v>0</v>
      </c>
      <c r="J681" s="240">
        <f t="shared" si="303"/>
        <v>0</v>
      </c>
      <c r="K681" s="250"/>
      <c r="L681" s="250">
        <f t="shared" si="270"/>
        <v>0</v>
      </c>
      <c r="M681" s="242">
        <f t="shared" si="280"/>
        <v>0</v>
      </c>
      <c r="N681" s="226"/>
      <c r="O681" s="226"/>
      <c r="P681" s="226"/>
      <c r="Q681" s="226"/>
      <c r="R681" s="226"/>
      <c r="S681" s="226"/>
      <c r="T681" s="226"/>
      <c r="U681" s="226"/>
      <c r="V681" s="226"/>
      <c r="W681" s="226"/>
      <c r="X681" s="226"/>
      <c r="Y681" s="226"/>
      <c r="Z681" s="226"/>
      <c r="AA681" s="226"/>
      <c r="AB681" s="226"/>
      <c r="AC681" s="226"/>
      <c r="AD681" s="226"/>
      <c r="AE681" s="226"/>
      <c r="AF681" s="226"/>
      <c r="AG681" s="226"/>
      <c r="AH681" s="226"/>
      <c r="AI681" s="226"/>
      <c r="AJ681" s="226"/>
      <c r="AK681" s="226"/>
      <c r="AL681" s="226"/>
      <c r="AM681" s="226"/>
      <c r="AN681" s="226"/>
      <c r="AO681" s="226"/>
      <c r="AP681" s="226"/>
      <c r="AQ681" s="226"/>
      <c r="AR681" s="226"/>
      <c r="AS681" s="226"/>
      <c r="AT681" s="226"/>
      <c r="AU681" s="226"/>
      <c r="AV681" s="226"/>
      <c r="AW681" s="226"/>
      <c r="AX681" s="226"/>
      <c r="AY681" s="226"/>
      <c r="AZ681" s="226"/>
      <c r="BA681" s="226"/>
      <c r="BB681" s="226"/>
      <c r="BC681" s="226"/>
      <c r="BD681" s="226"/>
      <c r="BE681" s="226"/>
      <c r="BF681" s="226"/>
      <c r="BG681" s="226"/>
      <c r="BH681" s="226"/>
      <c r="BI681" s="226"/>
      <c r="BJ681" s="226"/>
      <c r="BK681" s="226"/>
      <c r="BL681" s="226"/>
      <c r="BM681" s="226"/>
      <c r="BN681" s="226"/>
      <c r="BO681" s="226"/>
      <c r="BP681" s="226"/>
      <c r="BQ681" s="226"/>
      <c r="BR681" s="226"/>
      <c r="BS681" s="226"/>
      <c r="BT681" s="226"/>
      <c r="BU681" s="226"/>
      <c r="BV681" s="226"/>
      <c r="BW681" s="226"/>
      <c r="BX681" s="226"/>
      <c r="BY681" s="226"/>
      <c r="BZ681" s="226"/>
      <c r="CA681" s="226"/>
      <c r="CB681" s="226"/>
      <c r="CC681" s="235"/>
    </row>
    <row r="682" spans="1:81" s="233" customFormat="1" ht="12.75" hidden="1" customHeight="1">
      <c r="A682" s="610"/>
      <c r="B682" s="612"/>
      <c r="C682" s="236" t="s">
        <v>676</v>
      </c>
      <c r="D682" s="247">
        <f t="shared" ref="D682" si="312">D757</f>
        <v>0</v>
      </c>
      <c r="E682" s="247">
        <v>0</v>
      </c>
      <c r="F682" s="247">
        <v>0</v>
      </c>
      <c r="G682" s="247">
        <v>0</v>
      </c>
      <c r="H682" s="247">
        <v>0</v>
      </c>
      <c r="I682" s="247">
        <v>0</v>
      </c>
      <c r="J682" s="240">
        <f t="shared" si="303"/>
        <v>0</v>
      </c>
      <c r="K682" s="250"/>
      <c r="L682" s="250">
        <f t="shared" si="270"/>
        <v>0</v>
      </c>
      <c r="M682" s="242">
        <f t="shared" si="280"/>
        <v>0</v>
      </c>
      <c r="N682" s="226"/>
      <c r="O682" s="226"/>
      <c r="P682" s="226"/>
      <c r="Q682" s="226"/>
      <c r="R682" s="226"/>
      <c r="S682" s="226"/>
      <c r="T682" s="226"/>
      <c r="U682" s="226"/>
      <c r="V682" s="226"/>
      <c r="W682" s="226"/>
      <c r="X682" s="226"/>
      <c r="Y682" s="226"/>
      <c r="Z682" s="226"/>
      <c r="AA682" s="226"/>
      <c r="AB682" s="226"/>
      <c r="AC682" s="226"/>
      <c r="AD682" s="226"/>
      <c r="AE682" s="226"/>
      <c r="AF682" s="226"/>
      <c r="AG682" s="226"/>
      <c r="AH682" s="226"/>
      <c r="AI682" s="226"/>
      <c r="AJ682" s="226"/>
      <c r="AK682" s="226"/>
      <c r="AL682" s="226"/>
      <c r="AM682" s="226"/>
      <c r="AN682" s="226"/>
      <c r="AO682" s="226"/>
      <c r="AP682" s="226"/>
      <c r="AQ682" s="226"/>
      <c r="AR682" s="226"/>
      <c r="AS682" s="226"/>
      <c r="AT682" s="226"/>
      <c r="AU682" s="226"/>
      <c r="AV682" s="226"/>
      <c r="AW682" s="226"/>
      <c r="AX682" s="226"/>
      <c r="AY682" s="226"/>
      <c r="AZ682" s="226"/>
      <c r="BA682" s="226"/>
      <c r="BB682" s="226"/>
      <c r="BC682" s="226"/>
      <c r="BD682" s="226"/>
      <c r="BE682" s="226"/>
      <c r="BF682" s="226"/>
      <c r="BG682" s="226"/>
      <c r="BH682" s="226"/>
      <c r="BI682" s="226"/>
      <c r="BJ682" s="226"/>
      <c r="BK682" s="226"/>
      <c r="BL682" s="226"/>
      <c r="BM682" s="226"/>
      <c r="BN682" s="226"/>
      <c r="BO682" s="226"/>
      <c r="BP682" s="226"/>
      <c r="BQ682" s="226"/>
      <c r="BR682" s="226"/>
      <c r="BS682" s="226"/>
      <c r="BT682" s="226"/>
      <c r="BU682" s="226"/>
      <c r="BV682" s="226"/>
      <c r="BW682" s="226"/>
      <c r="BX682" s="226"/>
      <c r="BY682" s="226"/>
      <c r="BZ682" s="226"/>
      <c r="CA682" s="226"/>
      <c r="CB682" s="226"/>
      <c r="CC682" s="235"/>
    </row>
    <row r="683" spans="1:81" s="233" customFormat="1" ht="12.75" hidden="1" customHeight="1">
      <c r="A683" s="610"/>
      <c r="B683" s="612"/>
      <c r="C683" s="236">
        <v>2016</v>
      </c>
      <c r="D683" s="247">
        <f t="shared" ref="D683" si="313">D758</f>
        <v>6.3968000000000007</v>
      </c>
      <c r="E683" s="268">
        <v>0</v>
      </c>
      <c r="F683" s="247">
        <v>0</v>
      </c>
      <c r="G683" s="247">
        <v>0</v>
      </c>
      <c r="H683" s="247">
        <v>0</v>
      </c>
      <c r="I683" s="247">
        <v>0</v>
      </c>
      <c r="J683" s="240">
        <f t="shared" si="303"/>
        <v>0</v>
      </c>
      <c r="K683" s="250"/>
      <c r="L683" s="250">
        <f t="shared" si="270"/>
        <v>0</v>
      </c>
      <c r="M683" s="242">
        <f t="shared" si="280"/>
        <v>0</v>
      </c>
      <c r="N683" s="226"/>
      <c r="O683" s="226"/>
      <c r="P683" s="226"/>
      <c r="Q683" s="226"/>
      <c r="R683" s="226"/>
      <c r="S683" s="226"/>
      <c r="T683" s="226"/>
      <c r="U683" s="226"/>
      <c r="V683" s="226"/>
      <c r="W683" s="226"/>
      <c r="X683" s="226"/>
      <c r="Y683" s="226"/>
      <c r="Z683" s="226"/>
      <c r="AA683" s="226"/>
      <c r="AB683" s="226"/>
      <c r="AC683" s="226"/>
      <c r="AD683" s="226"/>
      <c r="AE683" s="226"/>
      <c r="AF683" s="226"/>
      <c r="AG683" s="226"/>
      <c r="AH683" s="226"/>
      <c r="AI683" s="226"/>
      <c r="AJ683" s="226"/>
      <c r="AK683" s="226"/>
      <c r="AL683" s="226"/>
      <c r="AM683" s="226"/>
      <c r="AN683" s="226"/>
      <c r="AO683" s="226"/>
      <c r="AP683" s="226"/>
      <c r="AQ683" s="226"/>
      <c r="AR683" s="226"/>
      <c r="AS683" s="226"/>
      <c r="AT683" s="226"/>
      <c r="AU683" s="226"/>
      <c r="AV683" s="226"/>
      <c r="AW683" s="226"/>
      <c r="AX683" s="226"/>
      <c r="AY683" s="226"/>
      <c r="AZ683" s="226"/>
      <c r="BA683" s="226"/>
      <c r="BB683" s="226"/>
      <c r="BC683" s="226"/>
      <c r="BD683" s="226"/>
      <c r="BE683" s="226"/>
      <c r="BF683" s="226"/>
      <c r="BG683" s="226"/>
      <c r="BH683" s="226"/>
      <c r="BI683" s="226"/>
      <c r="BJ683" s="226"/>
      <c r="BK683" s="226"/>
      <c r="BL683" s="226"/>
      <c r="BM683" s="226"/>
      <c r="BN683" s="226"/>
      <c r="BO683" s="226"/>
      <c r="BP683" s="226"/>
      <c r="BQ683" s="226"/>
      <c r="BR683" s="226"/>
      <c r="BS683" s="226"/>
      <c r="BT683" s="226"/>
      <c r="BU683" s="226"/>
      <c r="BV683" s="226"/>
      <c r="BW683" s="226"/>
      <c r="BX683" s="226"/>
      <c r="BY683" s="226"/>
      <c r="BZ683" s="226"/>
      <c r="CA683" s="226"/>
      <c r="CB683" s="226"/>
      <c r="CC683" s="235"/>
    </row>
    <row r="684" spans="1:81" s="233" customFormat="1" ht="12.75" hidden="1" customHeight="1">
      <c r="A684" s="610"/>
      <c r="B684" s="612"/>
      <c r="C684" s="236">
        <v>2017</v>
      </c>
      <c r="D684" s="247">
        <f t="shared" ref="D684" si="314">D759</f>
        <v>19.4193</v>
      </c>
      <c r="E684" s="247">
        <v>0</v>
      </c>
      <c r="F684" s="247">
        <v>0</v>
      </c>
      <c r="G684" s="247">
        <v>0</v>
      </c>
      <c r="H684" s="247">
        <v>0</v>
      </c>
      <c r="I684" s="247">
        <v>0</v>
      </c>
      <c r="J684" s="240">
        <f t="shared" si="303"/>
        <v>0</v>
      </c>
      <c r="K684" s="250"/>
      <c r="L684" s="250">
        <f t="shared" si="270"/>
        <v>0</v>
      </c>
      <c r="M684" s="242">
        <f t="shared" si="280"/>
        <v>0</v>
      </c>
      <c r="N684" s="226"/>
      <c r="O684" s="226"/>
      <c r="P684" s="226"/>
      <c r="Q684" s="226"/>
      <c r="R684" s="226"/>
      <c r="S684" s="226"/>
      <c r="T684" s="226"/>
      <c r="U684" s="226"/>
      <c r="V684" s="226"/>
      <c r="W684" s="226"/>
      <c r="X684" s="226"/>
      <c r="Y684" s="226"/>
      <c r="Z684" s="226"/>
      <c r="AA684" s="226"/>
      <c r="AB684" s="226"/>
      <c r="AC684" s="226"/>
      <c r="AD684" s="226"/>
      <c r="AE684" s="226"/>
      <c r="AF684" s="226"/>
      <c r="AG684" s="226"/>
      <c r="AH684" s="226"/>
      <c r="AI684" s="226"/>
      <c r="AJ684" s="226"/>
      <c r="AK684" s="226"/>
      <c r="AL684" s="226"/>
      <c r="AM684" s="226"/>
      <c r="AN684" s="226"/>
      <c r="AO684" s="226"/>
      <c r="AP684" s="226"/>
      <c r="AQ684" s="226"/>
      <c r="AR684" s="226"/>
      <c r="AS684" s="226"/>
      <c r="AT684" s="226"/>
      <c r="AU684" s="226"/>
      <c r="AV684" s="226"/>
      <c r="AW684" s="226"/>
      <c r="AX684" s="226"/>
      <c r="AY684" s="226"/>
      <c r="AZ684" s="226"/>
      <c r="BA684" s="226"/>
      <c r="BB684" s="226"/>
      <c r="BC684" s="226"/>
      <c r="BD684" s="226"/>
      <c r="BE684" s="226"/>
      <c r="BF684" s="226"/>
      <c r="BG684" s="226"/>
      <c r="BH684" s="226"/>
      <c r="BI684" s="226"/>
      <c r="BJ684" s="226"/>
      <c r="BK684" s="226"/>
      <c r="BL684" s="226"/>
      <c r="BM684" s="226"/>
      <c r="BN684" s="226"/>
      <c r="BO684" s="226"/>
      <c r="BP684" s="226"/>
      <c r="BQ684" s="226"/>
      <c r="BR684" s="226"/>
      <c r="BS684" s="226"/>
      <c r="BT684" s="226"/>
      <c r="BU684" s="226"/>
      <c r="BV684" s="226"/>
      <c r="BW684" s="226"/>
      <c r="BX684" s="226"/>
      <c r="BY684" s="226"/>
      <c r="BZ684" s="226"/>
      <c r="CA684" s="226"/>
      <c r="CB684" s="226"/>
      <c r="CC684" s="235"/>
    </row>
    <row r="685" spans="1:81" s="233" customFormat="1" ht="12.75" hidden="1" customHeight="1">
      <c r="A685" s="610"/>
      <c r="B685" s="612"/>
      <c r="C685" s="238" t="s">
        <v>19</v>
      </c>
      <c r="D685" s="247">
        <f t="shared" ref="D685" si="315">D760</f>
        <v>0</v>
      </c>
      <c r="E685" s="249">
        <f t="shared" ref="E685:I685" si="316">E686+E687+E688</f>
        <v>0</v>
      </c>
      <c r="F685" s="249">
        <f t="shared" si="316"/>
        <v>0</v>
      </c>
      <c r="G685" s="249">
        <f t="shared" si="316"/>
        <v>0</v>
      </c>
      <c r="H685" s="249">
        <f t="shared" si="316"/>
        <v>0</v>
      </c>
      <c r="I685" s="249">
        <f t="shared" si="316"/>
        <v>0</v>
      </c>
      <c r="J685" s="240">
        <f t="shared" si="303"/>
        <v>0</v>
      </c>
      <c r="K685" s="250"/>
      <c r="L685" s="250">
        <f t="shared" si="270"/>
        <v>0</v>
      </c>
      <c r="M685" s="242">
        <f t="shared" si="280"/>
        <v>0</v>
      </c>
      <c r="N685" s="226"/>
      <c r="O685" s="226"/>
      <c r="P685" s="226"/>
      <c r="Q685" s="226"/>
      <c r="R685" s="226"/>
      <c r="S685" s="226"/>
      <c r="T685" s="226"/>
      <c r="U685" s="226"/>
      <c r="V685" s="226"/>
      <c r="W685" s="226"/>
      <c r="X685" s="226"/>
      <c r="Y685" s="226"/>
      <c r="Z685" s="226"/>
      <c r="AA685" s="226"/>
      <c r="AB685" s="226"/>
      <c r="AC685" s="226"/>
      <c r="AD685" s="226"/>
      <c r="AE685" s="226"/>
      <c r="AF685" s="226"/>
      <c r="AG685" s="226"/>
      <c r="AH685" s="226"/>
      <c r="AI685" s="226"/>
      <c r="AJ685" s="226"/>
      <c r="AK685" s="226"/>
      <c r="AL685" s="226"/>
      <c r="AM685" s="226"/>
      <c r="AN685" s="226"/>
      <c r="AO685" s="226"/>
      <c r="AP685" s="226"/>
      <c r="AQ685" s="226"/>
      <c r="AR685" s="226"/>
      <c r="AS685" s="226"/>
      <c r="AT685" s="226"/>
      <c r="AU685" s="226"/>
      <c r="AV685" s="226"/>
      <c r="AW685" s="226"/>
      <c r="AX685" s="226"/>
      <c r="AY685" s="226"/>
      <c r="AZ685" s="226"/>
      <c r="BA685" s="226"/>
      <c r="BB685" s="226"/>
      <c r="BC685" s="226"/>
      <c r="BD685" s="226"/>
      <c r="BE685" s="226"/>
      <c r="BF685" s="226"/>
      <c r="BG685" s="226"/>
      <c r="BH685" s="226"/>
      <c r="BI685" s="226"/>
      <c r="BJ685" s="226"/>
      <c r="BK685" s="226"/>
      <c r="BL685" s="226"/>
      <c r="BM685" s="226"/>
      <c r="BN685" s="226"/>
      <c r="BO685" s="226"/>
      <c r="BP685" s="226"/>
      <c r="BQ685" s="226"/>
      <c r="BR685" s="226"/>
      <c r="BS685" s="226"/>
      <c r="BT685" s="226"/>
      <c r="BU685" s="226"/>
      <c r="BV685" s="226"/>
      <c r="BW685" s="226"/>
      <c r="BX685" s="226"/>
      <c r="BY685" s="226"/>
      <c r="BZ685" s="226"/>
      <c r="CA685" s="226"/>
      <c r="CB685" s="226"/>
      <c r="CC685" s="235"/>
    </row>
    <row r="686" spans="1:81" s="233" customFormat="1" ht="12.75" hidden="1" customHeight="1">
      <c r="A686" s="610"/>
      <c r="B686" s="612"/>
      <c r="C686" s="236" t="s">
        <v>676</v>
      </c>
      <c r="D686" s="247">
        <f t="shared" ref="D686" si="317">D761</f>
        <v>42</v>
      </c>
      <c r="E686" s="247">
        <v>0</v>
      </c>
      <c r="F686" s="247">
        <v>0</v>
      </c>
      <c r="G686" s="247">
        <v>0</v>
      </c>
      <c r="H686" s="247">
        <v>0</v>
      </c>
      <c r="I686" s="247">
        <v>0</v>
      </c>
      <c r="J686" s="240">
        <f t="shared" si="303"/>
        <v>0</v>
      </c>
      <c r="K686" s="250"/>
      <c r="L686" s="250">
        <f t="shared" si="270"/>
        <v>0</v>
      </c>
      <c r="M686" s="242">
        <f t="shared" si="280"/>
        <v>0</v>
      </c>
      <c r="N686" s="226"/>
      <c r="O686" s="226"/>
      <c r="P686" s="226"/>
      <c r="Q686" s="226"/>
      <c r="R686" s="226"/>
      <c r="S686" s="226"/>
      <c r="T686" s="226"/>
      <c r="U686" s="226"/>
      <c r="V686" s="226"/>
      <c r="W686" s="226"/>
      <c r="X686" s="226"/>
      <c r="Y686" s="226"/>
      <c r="Z686" s="226"/>
      <c r="AA686" s="226"/>
      <c r="AB686" s="226"/>
      <c r="AC686" s="226"/>
      <c r="AD686" s="226"/>
      <c r="AE686" s="226"/>
      <c r="AF686" s="226"/>
      <c r="AG686" s="226"/>
      <c r="AH686" s="226"/>
      <c r="AI686" s="226"/>
      <c r="AJ686" s="226"/>
      <c r="AK686" s="226"/>
      <c r="AL686" s="226"/>
      <c r="AM686" s="226"/>
      <c r="AN686" s="226"/>
      <c r="AO686" s="226"/>
      <c r="AP686" s="226"/>
      <c r="AQ686" s="226"/>
      <c r="AR686" s="226"/>
      <c r="AS686" s="226"/>
      <c r="AT686" s="226"/>
      <c r="AU686" s="226"/>
      <c r="AV686" s="226"/>
      <c r="AW686" s="226"/>
      <c r="AX686" s="226"/>
      <c r="AY686" s="226"/>
      <c r="AZ686" s="226"/>
      <c r="BA686" s="226"/>
      <c r="BB686" s="226"/>
      <c r="BC686" s="226"/>
      <c r="BD686" s="226"/>
      <c r="BE686" s="226"/>
      <c r="BF686" s="226"/>
      <c r="BG686" s="226"/>
      <c r="BH686" s="226"/>
      <c r="BI686" s="226"/>
      <c r="BJ686" s="226"/>
      <c r="BK686" s="226"/>
      <c r="BL686" s="226"/>
      <c r="BM686" s="226"/>
      <c r="BN686" s="226"/>
      <c r="BO686" s="226"/>
      <c r="BP686" s="226"/>
      <c r="BQ686" s="226"/>
      <c r="BR686" s="226"/>
      <c r="BS686" s="226"/>
      <c r="BT686" s="226"/>
      <c r="BU686" s="226"/>
      <c r="BV686" s="226"/>
      <c r="BW686" s="226"/>
      <c r="BX686" s="226"/>
      <c r="BY686" s="226"/>
      <c r="BZ686" s="226"/>
      <c r="CA686" s="226"/>
      <c r="CB686" s="226"/>
      <c r="CC686" s="235"/>
    </row>
    <row r="687" spans="1:81" s="233" customFormat="1" ht="12.75" hidden="1" customHeight="1">
      <c r="A687" s="610"/>
      <c r="B687" s="612"/>
      <c r="C687" s="236">
        <v>2016</v>
      </c>
      <c r="D687" s="247">
        <f t="shared" ref="D687" si="318">D762</f>
        <v>2.5</v>
      </c>
      <c r="E687" s="268">
        <v>0</v>
      </c>
      <c r="F687" s="247">
        <v>0</v>
      </c>
      <c r="G687" s="247">
        <v>0</v>
      </c>
      <c r="H687" s="247">
        <v>0</v>
      </c>
      <c r="I687" s="247">
        <v>0</v>
      </c>
      <c r="J687" s="240">
        <f t="shared" si="303"/>
        <v>0</v>
      </c>
      <c r="K687" s="250"/>
      <c r="L687" s="250">
        <f t="shared" si="270"/>
        <v>0</v>
      </c>
      <c r="M687" s="242">
        <f t="shared" si="280"/>
        <v>0</v>
      </c>
      <c r="N687" s="226"/>
      <c r="O687" s="226"/>
      <c r="P687" s="226"/>
      <c r="Q687" s="226"/>
      <c r="R687" s="226"/>
      <c r="S687" s="226"/>
      <c r="T687" s="226"/>
      <c r="U687" s="226"/>
      <c r="V687" s="226"/>
      <c r="W687" s="226"/>
      <c r="X687" s="226"/>
      <c r="Y687" s="226"/>
      <c r="Z687" s="226"/>
      <c r="AA687" s="226"/>
      <c r="AB687" s="226"/>
      <c r="AC687" s="226"/>
      <c r="AD687" s="226"/>
      <c r="AE687" s="226"/>
      <c r="AF687" s="226"/>
      <c r="AG687" s="226"/>
      <c r="AH687" s="226"/>
      <c r="AI687" s="226"/>
      <c r="AJ687" s="226"/>
      <c r="AK687" s="226"/>
      <c r="AL687" s="226"/>
      <c r="AM687" s="226"/>
      <c r="AN687" s="226"/>
      <c r="AO687" s="226"/>
      <c r="AP687" s="226"/>
      <c r="AQ687" s="226"/>
      <c r="AR687" s="226"/>
      <c r="AS687" s="226"/>
      <c r="AT687" s="226"/>
      <c r="AU687" s="226"/>
      <c r="AV687" s="226"/>
      <c r="AW687" s="226"/>
      <c r="AX687" s="226"/>
      <c r="AY687" s="226"/>
      <c r="AZ687" s="226"/>
      <c r="BA687" s="226"/>
      <c r="BB687" s="226"/>
      <c r="BC687" s="226"/>
      <c r="BD687" s="226"/>
      <c r="BE687" s="226"/>
      <c r="BF687" s="226"/>
      <c r="BG687" s="226"/>
      <c r="BH687" s="226"/>
      <c r="BI687" s="226"/>
      <c r="BJ687" s="226"/>
      <c r="BK687" s="226"/>
      <c r="BL687" s="226"/>
      <c r="BM687" s="226"/>
      <c r="BN687" s="226"/>
      <c r="BO687" s="226"/>
      <c r="BP687" s="226"/>
      <c r="BQ687" s="226"/>
      <c r="BR687" s="226"/>
      <c r="BS687" s="226"/>
      <c r="BT687" s="226"/>
      <c r="BU687" s="226"/>
      <c r="BV687" s="226"/>
      <c r="BW687" s="226"/>
      <c r="BX687" s="226"/>
      <c r="BY687" s="226"/>
      <c r="BZ687" s="226"/>
      <c r="CA687" s="226"/>
      <c r="CB687" s="226"/>
      <c r="CC687" s="235"/>
    </row>
    <row r="688" spans="1:81" s="233" customFormat="1" ht="12.75" hidden="1" customHeight="1">
      <c r="A688" s="610"/>
      <c r="B688" s="612"/>
      <c r="C688" s="236">
        <v>2017</v>
      </c>
      <c r="D688" s="247">
        <f t="shared" ref="D688" si="319">D763</f>
        <v>19.5</v>
      </c>
      <c r="E688" s="247">
        <v>0</v>
      </c>
      <c r="F688" s="247">
        <v>0</v>
      </c>
      <c r="G688" s="247">
        <v>0</v>
      </c>
      <c r="H688" s="247">
        <v>0</v>
      </c>
      <c r="I688" s="247">
        <v>0</v>
      </c>
      <c r="J688" s="240">
        <f t="shared" si="303"/>
        <v>0</v>
      </c>
      <c r="K688" s="250"/>
      <c r="L688" s="250">
        <f t="shared" si="270"/>
        <v>0</v>
      </c>
      <c r="M688" s="242">
        <f t="shared" si="280"/>
        <v>0</v>
      </c>
      <c r="N688" s="226"/>
      <c r="O688" s="226"/>
      <c r="P688" s="226"/>
      <c r="Q688" s="226"/>
      <c r="R688" s="226"/>
      <c r="S688" s="226"/>
      <c r="T688" s="226"/>
      <c r="U688" s="226"/>
      <c r="V688" s="226"/>
      <c r="W688" s="226"/>
      <c r="X688" s="226"/>
      <c r="Y688" s="226"/>
      <c r="Z688" s="226"/>
      <c r="AA688" s="226"/>
      <c r="AB688" s="226"/>
      <c r="AC688" s="226"/>
      <c r="AD688" s="226"/>
      <c r="AE688" s="226"/>
      <c r="AF688" s="226"/>
      <c r="AG688" s="226"/>
      <c r="AH688" s="226"/>
      <c r="AI688" s="226"/>
      <c r="AJ688" s="226"/>
      <c r="AK688" s="226"/>
      <c r="AL688" s="226"/>
      <c r="AM688" s="226"/>
      <c r="AN688" s="226"/>
      <c r="AO688" s="226"/>
      <c r="AP688" s="226"/>
      <c r="AQ688" s="226"/>
      <c r="AR688" s="226"/>
      <c r="AS688" s="226"/>
      <c r="AT688" s="226"/>
      <c r="AU688" s="226"/>
      <c r="AV688" s="226"/>
      <c r="AW688" s="226"/>
      <c r="AX688" s="226"/>
      <c r="AY688" s="226"/>
      <c r="AZ688" s="226"/>
      <c r="BA688" s="226"/>
      <c r="BB688" s="226"/>
      <c r="BC688" s="226"/>
      <c r="BD688" s="226"/>
      <c r="BE688" s="226"/>
      <c r="BF688" s="226"/>
      <c r="BG688" s="226"/>
      <c r="BH688" s="226"/>
      <c r="BI688" s="226"/>
      <c r="BJ688" s="226"/>
      <c r="BK688" s="226"/>
      <c r="BL688" s="226"/>
      <c r="BM688" s="226"/>
      <c r="BN688" s="226"/>
      <c r="BO688" s="226"/>
      <c r="BP688" s="226"/>
      <c r="BQ688" s="226"/>
      <c r="BR688" s="226"/>
      <c r="BS688" s="226"/>
      <c r="BT688" s="226"/>
      <c r="BU688" s="226"/>
      <c r="BV688" s="226"/>
      <c r="BW688" s="226"/>
      <c r="BX688" s="226"/>
      <c r="BY688" s="226"/>
      <c r="BZ688" s="226"/>
      <c r="CA688" s="226"/>
      <c r="CB688" s="226"/>
      <c r="CC688" s="235"/>
    </row>
    <row r="689" spans="1:81" s="233" customFormat="1" ht="12.75" hidden="1" customHeight="1">
      <c r="A689" s="610"/>
      <c r="B689" s="612"/>
      <c r="C689" s="238" t="s">
        <v>19</v>
      </c>
      <c r="D689" s="247">
        <f t="shared" ref="D689" si="320">D766</f>
        <v>2.5</v>
      </c>
      <c r="E689" s="249">
        <f t="shared" ref="E689:I689" si="321">E690+E691+E692</f>
        <v>0</v>
      </c>
      <c r="F689" s="249">
        <f t="shared" si="321"/>
        <v>0</v>
      </c>
      <c r="G689" s="249">
        <f t="shared" si="321"/>
        <v>0</v>
      </c>
      <c r="H689" s="249">
        <f t="shared" si="321"/>
        <v>0</v>
      </c>
      <c r="I689" s="249">
        <f t="shared" si="321"/>
        <v>0</v>
      </c>
      <c r="J689" s="240">
        <f t="shared" si="303"/>
        <v>0</v>
      </c>
      <c r="K689" s="250"/>
      <c r="L689" s="250">
        <f t="shared" si="270"/>
        <v>0</v>
      </c>
      <c r="M689" s="242">
        <f t="shared" si="280"/>
        <v>0</v>
      </c>
      <c r="N689" s="226"/>
      <c r="O689" s="226"/>
      <c r="P689" s="226"/>
      <c r="Q689" s="226"/>
      <c r="R689" s="226"/>
      <c r="S689" s="226"/>
      <c r="T689" s="226"/>
      <c r="U689" s="226"/>
      <c r="V689" s="226"/>
      <c r="W689" s="226"/>
      <c r="X689" s="226"/>
      <c r="Y689" s="226"/>
      <c r="Z689" s="226"/>
      <c r="AA689" s="226"/>
      <c r="AB689" s="226"/>
      <c r="AC689" s="226"/>
      <c r="AD689" s="226"/>
      <c r="AE689" s="226"/>
      <c r="AF689" s="226"/>
      <c r="AG689" s="226"/>
      <c r="AH689" s="226"/>
      <c r="AI689" s="226"/>
      <c r="AJ689" s="226"/>
      <c r="AK689" s="226"/>
      <c r="AL689" s="226"/>
      <c r="AM689" s="226"/>
      <c r="AN689" s="226"/>
      <c r="AO689" s="226"/>
      <c r="AP689" s="226"/>
      <c r="AQ689" s="226"/>
      <c r="AR689" s="226"/>
      <c r="AS689" s="226"/>
      <c r="AT689" s="226"/>
      <c r="AU689" s="226"/>
      <c r="AV689" s="226"/>
      <c r="AW689" s="226"/>
      <c r="AX689" s="226"/>
      <c r="AY689" s="226"/>
      <c r="AZ689" s="226"/>
      <c r="BA689" s="226"/>
      <c r="BB689" s="226"/>
      <c r="BC689" s="226"/>
      <c r="BD689" s="226"/>
      <c r="BE689" s="226"/>
      <c r="BF689" s="226"/>
      <c r="BG689" s="226"/>
      <c r="BH689" s="226"/>
      <c r="BI689" s="226"/>
      <c r="BJ689" s="226"/>
      <c r="BK689" s="226"/>
      <c r="BL689" s="226"/>
      <c r="BM689" s="226"/>
      <c r="BN689" s="226"/>
      <c r="BO689" s="226"/>
      <c r="BP689" s="226"/>
      <c r="BQ689" s="226"/>
      <c r="BR689" s="226"/>
      <c r="BS689" s="226"/>
      <c r="BT689" s="226"/>
      <c r="BU689" s="226"/>
      <c r="BV689" s="226"/>
      <c r="BW689" s="226"/>
      <c r="BX689" s="226"/>
      <c r="BY689" s="226"/>
      <c r="BZ689" s="226"/>
      <c r="CA689" s="226"/>
      <c r="CB689" s="226"/>
      <c r="CC689" s="235"/>
    </row>
    <row r="690" spans="1:81" s="233" customFormat="1" ht="12.75" hidden="1" customHeight="1">
      <c r="A690" s="610"/>
      <c r="B690" s="612"/>
      <c r="C690" s="236" t="s">
        <v>676</v>
      </c>
      <c r="D690" s="247">
        <f t="shared" ref="D690" si="322">D767</f>
        <v>0</v>
      </c>
      <c r="E690" s="247">
        <v>0</v>
      </c>
      <c r="F690" s="247">
        <v>0</v>
      </c>
      <c r="G690" s="247">
        <v>0</v>
      </c>
      <c r="H690" s="247">
        <v>0</v>
      </c>
      <c r="I690" s="247">
        <v>0</v>
      </c>
      <c r="J690" s="240">
        <f t="shared" si="303"/>
        <v>0</v>
      </c>
      <c r="K690" s="250"/>
      <c r="L690" s="250">
        <f t="shared" si="270"/>
        <v>0</v>
      </c>
      <c r="M690" s="242">
        <f t="shared" si="280"/>
        <v>0</v>
      </c>
      <c r="N690" s="226"/>
      <c r="O690" s="226"/>
      <c r="P690" s="226"/>
      <c r="Q690" s="226"/>
      <c r="R690" s="226"/>
      <c r="S690" s="226"/>
      <c r="T690" s="226"/>
      <c r="U690" s="226"/>
      <c r="V690" s="226"/>
      <c r="W690" s="226"/>
      <c r="X690" s="226"/>
      <c r="Y690" s="226"/>
      <c r="Z690" s="226"/>
      <c r="AA690" s="226"/>
      <c r="AB690" s="226"/>
      <c r="AC690" s="226"/>
      <c r="AD690" s="226"/>
      <c r="AE690" s="226"/>
      <c r="AF690" s="226"/>
      <c r="AG690" s="226"/>
      <c r="AH690" s="226"/>
      <c r="AI690" s="226"/>
      <c r="AJ690" s="226"/>
      <c r="AK690" s="226"/>
      <c r="AL690" s="226"/>
      <c r="AM690" s="226"/>
      <c r="AN690" s="226"/>
      <c r="AO690" s="226"/>
      <c r="AP690" s="226"/>
      <c r="AQ690" s="226"/>
      <c r="AR690" s="226"/>
      <c r="AS690" s="226"/>
      <c r="AT690" s="226"/>
      <c r="AU690" s="226"/>
      <c r="AV690" s="226"/>
      <c r="AW690" s="226"/>
      <c r="AX690" s="226"/>
      <c r="AY690" s="226"/>
      <c r="AZ690" s="226"/>
      <c r="BA690" s="226"/>
      <c r="BB690" s="226"/>
      <c r="BC690" s="226"/>
      <c r="BD690" s="226"/>
      <c r="BE690" s="226"/>
      <c r="BF690" s="226"/>
      <c r="BG690" s="226"/>
      <c r="BH690" s="226"/>
      <c r="BI690" s="226"/>
      <c r="BJ690" s="226"/>
      <c r="BK690" s="226"/>
      <c r="BL690" s="226"/>
      <c r="BM690" s="226"/>
      <c r="BN690" s="226"/>
      <c r="BO690" s="226"/>
      <c r="BP690" s="226"/>
      <c r="BQ690" s="226"/>
      <c r="BR690" s="226"/>
      <c r="BS690" s="226"/>
      <c r="BT690" s="226"/>
      <c r="BU690" s="226"/>
      <c r="BV690" s="226"/>
      <c r="BW690" s="226"/>
      <c r="BX690" s="226"/>
      <c r="BY690" s="226"/>
      <c r="BZ690" s="226"/>
      <c r="CA690" s="226"/>
      <c r="CB690" s="226"/>
      <c r="CC690" s="235"/>
    </row>
    <row r="691" spans="1:81" s="233" customFormat="1" ht="12.75" hidden="1" customHeight="1">
      <c r="A691" s="610"/>
      <c r="B691" s="612"/>
      <c r="C691" s="236">
        <v>2016</v>
      </c>
      <c r="D691" s="247">
        <f t="shared" ref="D691" si="323">D768</f>
        <v>2.5</v>
      </c>
      <c r="E691" s="268">
        <v>0</v>
      </c>
      <c r="F691" s="247">
        <v>0</v>
      </c>
      <c r="G691" s="247">
        <v>0</v>
      </c>
      <c r="H691" s="247">
        <v>0</v>
      </c>
      <c r="I691" s="247">
        <v>0</v>
      </c>
      <c r="J691" s="240">
        <f t="shared" si="303"/>
        <v>0</v>
      </c>
      <c r="K691" s="250"/>
      <c r="L691" s="250">
        <f t="shared" ref="L691:L755" si="324">E691+F691+G691+H691+I691</f>
        <v>0</v>
      </c>
      <c r="M691" s="242">
        <f t="shared" si="280"/>
        <v>0</v>
      </c>
      <c r="N691" s="226"/>
      <c r="O691" s="226"/>
      <c r="P691" s="226"/>
      <c r="Q691" s="226"/>
      <c r="R691" s="226"/>
      <c r="S691" s="226"/>
      <c r="T691" s="226"/>
      <c r="U691" s="226"/>
      <c r="V691" s="226"/>
      <c r="W691" s="226"/>
      <c r="X691" s="226"/>
      <c r="Y691" s="226"/>
      <c r="Z691" s="226"/>
      <c r="AA691" s="226"/>
      <c r="AB691" s="226"/>
      <c r="AC691" s="226"/>
      <c r="AD691" s="226"/>
      <c r="AE691" s="226"/>
      <c r="AF691" s="226"/>
      <c r="AG691" s="226"/>
      <c r="AH691" s="226"/>
      <c r="AI691" s="226"/>
      <c r="AJ691" s="226"/>
      <c r="AK691" s="226"/>
      <c r="AL691" s="226"/>
      <c r="AM691" s="226"/>
      <c r="AN691" s="226"/>
      <c r="AO691" s="226"/>
      <c r="AP691" s="226"/>
      <c r="AQ691" s="226"/>
      <c r="AR691" s="226"/>
      <c r="AS691" s="226"/>
      <c r="AT691" s="226"/>
      <c r="AU691" s="226"/>
      <c r="AV691" s="226"/>
      <c r="AW691" s="226"/>
      <c r="AX691" s="226"/>
      <c r="AY691" s="226"/>
      <c r="AZ691" s="226"/>
      <c r="BA691" s="226"/>
      <c r="BB691" s="226"/>
      <c r="BC691" s="226"/>
      <c r="BD691" s="226"/>
      <c r="BE691" s="226"/>
      <c r="BF691" s="226"/>
      <c r="BG691" s="226"/>
      <c r="BH691" s="226"/>
      <c r="BI691" s="226"/>
      <c r="BJ691" s="226"/>
      <c r="BK691" s="226"/>
      <c r="BL691" s="226"/>
      <c r="BM691" s="226"/>
      <c r="BN691" s="226"/>
      <c r="BO691" s="226"/>
      <c r="BP691" s="226"/>
      <c r="BQ691" s="226"/>
      <c r="BR691" s="226"/>
      <c r="BS691" s="226"/>
      <c r="BT691" s="226"/>
      <c r="BU691" s="226"/>
      <c r="BV691" s="226"/>
      <c r="BW691" s="226"/>
      <c r="BX691" s="226"/>
      <c r="BY691" s="226"/>
      <c r="BZ691" s="226"/>
      <c r="CA691" s="226"/>
      <c r="CB691" s="226"/>
      <c r="CC691" s="235"/>
    </row>
    <row r="692" spans="1:81" s="233" customFormat="1" ht="15.75" hidden="1" customHeight="1">
      <c r="A692" s="610"/>
      <c r="B692" s="612"/>
      <c r="C692" s="236">
        <v>2017</v>
      </c>
      <c r="D692" s="247">
        <f t="shared" ref="D692" si="325">D769</f>
        <v>31</v>
      </c>
      <c r="E692" s="247">
        <v>0</v>
      </c>
      <c r="F692" s="247">
        <v>0</v>
      </c>
      <c r="G692" s="247">
        <v>0</v>
      </c>
      <c r="H692" s="247">
        <v>0</v>
      </c>
      <c r="I692" s="247">
        <v>0</v>
      </c>
      <c r="J692" s="240">
        <f t="shared" si="303"/>
        <v>0</v>
      </c>
      <c r="K692" s="250"/>
      <c r="L692" s="250">
        <f t="shared" si="324"/>
        <v>0</v>
      </c>
      <c r="M692" s="242">
        <f t="shared" si="280"/>
        <v>0</v>
      </c>
      <c r="N692" s="226"/>
      <c r="O692" s="226"/>
      <c r="P692" s="226"/>
      <c r="Q692" s="226"/>
      <c r="R692" s="226"/>
      <c r="S692" s="226"/>
      <c r="T692" s="226"/>
      <c r="U692" s="226"/>
      <c r="V692" s="226"/>
      <c r="W692" s="226"/>
      <c r="X692" s="226"/>
      <c r="Y692" s="226"/>
      <c r="Z692" s="226"/>
      <c r="AA692" s="226"/>
      <c r="AB692" s="226"/>
      <c r="AC692" s="226"/>
      <c r="AD692" s="226"/>
      <c r="AE692" s="226"/>
      <c r="AF692" s="226"/>
      <c r="AG692" s="226"/>
      <c r="AH692" s="226"/>
      <c r="AI692" s="226"/>
      <c r="AJ692" s="226"/>
      <c r="AK692" s="226"/>
      <c r="AL692" s="226"/>
      <c r="AM692" s="226"/>
      <c r="AN692" s="226"/>
      <c r="AO692" s="226"/>
      <c r="AP692" s="226"/>
      <c r="AQ692" s="226"/>
      <c r="AR692" s="226"/>
      <c r="AS692" s="226"/>
      <c r="AT692" s="226"/>
      <c r="AU692" s="226"/>
      <c r="AV692" s="226"/>
      <c r="AW692" s="226"/>
      <c r="AX692" s="226"/>
      <c r="AY692" s="226"/>
      <c r="AZ692" s="226"/>
      <c r="BA692" s="226"/>
      <c r="BB692" s="226"/>
      <c r="BC692" s="226"/>
      <c r="BD692" s="226"/>
      <c r="BE692" s="226"/>
      <c r="BF692" s="226"/>
      <c r="BG692" s="226"/>
      <c r="BH692" s="226"/>
      <c r="BI692" s="226"/>
      <c r="BJ692" s="226"/>
      <c r="BK692" s="226"/>
      <c r="BL692" s="226"/>
      <c r="BM692" s="226"/>
      <c r="BN692" s="226"/>
      <c r="BO692" s="226"/>
      <c r="BP692" s="226"/>
      <c r="BQ692" s="226"/>
      <c r="BR692" s="226"/>
      <c r="BS692" s="226"/>
      <c r="BT692" s="226"/>
      <c r="BU692" s="226"/>
      <c r="BV692" s="226"/>
      <c r="BW692" s="226"/>
      <c r="BX692" s="226"/>
      <c r="BY692" s="226"/>
      <c r="BZ692" s="226"/>
      <c r="CA692" s="226"/>
      <c r="CB692" s="226"/>
      <c r="CC692" s="235"/>
    </row>
    <row r="693" spans="1:81" s="233" customFormat="1" ht="12.75" hidden="1" customHeight="1">
      <c r="A693" s="610"/>
      <c r="B693" s="612"/>
      <c r="C693" s="238" t="s">
        <v>19</v>
      </c>
      <c r="D693" s="247">
        <f t="shared" ref="D693" si="326">D770</f>
        <v>1</v>
      </c>
      <c r="E693" s="249">
        <f t="shared" ref="E693:I693" si="327">E694+E695+E696</f>
        <v>0</v>
      </c>
      <c r="F693" s="249">
        <f t="shared" si="327"/>
        <v>0</v>
      </c>
      <c r="G693" s="249">
        <f t="shared" si="327"/>
        <v>0</v>
      </c>
      <c r="H693" s="249">
        <f t="shared" si="327"/>
        <v>0</v>
      </c>
      <c r="I693" s="249">
        <f t="shared" si="327"/>
        <v>0</v>
      </c>
      <c r="J693" s="240">
        <f t="shared" si="303"/>
        <v>0</v>
      </c>
      <c r="K693" s="250"/>
      <c r="L693" s="250">
        <f t="shared" si="324"/>
        <v>0</v>
      </c>
      <c r="M693" s="242">
        <f t="shared" si="280"/>
        <v>0</v>
      </c>
      <c r="N693" s="226"/>
      <c r="O693" s="226"/>
      <c r="P693" s="226"/>
      <c r="Q693" s="226"/>
      <c r="R693" s="226"/>
      <c r="S693" s="226"/>
      <c r="T693" s="226"/>
      <c r="U693" s="226"/>
      <c r="V693" s="226"/>
      <c r="W693" s="226"/>
      <c r="X693" s="226"/>
      <c r="Y693" s="226"/>
      <c r="Z693" s="226"/>
      <c r="AA693" s="226"/>
      <c r="AB693" s="226"/>
      <c r="AC693" s="226"/>
      <c r="AD693" s="226"/>
      <c r="AE693" s="226"/>
      <c r="AF693" s="226"/>
      <c r="AG693" s="226"/>
      <c r="AH693" s="226"/>
      <c r="AI693" s="226"/>
      <c r="AJ693" s="226"/>
      <c r="AK693" s="226"/>
      <c r="AL693" s="226"/>
      <c r="AM693" s="226"/>
      <c r="AN693" s="226"/>
      <c r="AO693" s="226"/>
      <c r="AP693" s="226"/>
      <c r="AQ693" s="226"/>
      <c r="AR693" s="226"/>
      <c r="AS693" s="226"/>
      <c r="AT693" s="226"/>
      <c r="AU693" s="226"/>
      <c r="AV693" s="226"/>
      <c r="AW693" s="226"/>
      <c r="AX693" s="226"/>
      <c r="AY693" s="226"/>
      <c r="AZ693" s="226"/>
      <c r="BA693" s="226"/>
      <c r="BB693" s="226"/>
      <c r="BC693" s="226"/>
      <c r="BD693" s="226"/>
      <c r="BE693" s="226"/>
      <c r="BF693" s="226"/>
      <c r="BG693" s="226"/>
      <c r="BH693" s="226"/>
      <c r="BI693" s="226"/>
      <c r="BJ693" s="226"/>
      <c r="BK693" s="226"/>
      <c r="BL693" s="226"/>
      <c r="BM693" s="226"/>
      <c r="BN693" s="226"/>
      <c r="BO693" s="226"/>
      <c r="BP693" s="226"/>
      <c r="BQ693" s="226"/>
      <c r="BR693" s="226"/>
      <c r="BS693" s="226"/>
      <c r="BT693" s="226"/>
      <c r="BU693" s="226"/>
      <c r="BV693" s="226"/>
      <c r="BW693" s="226"/>
      <c r="BX693" s="226"/>
      <c r="BY693" s="226"/>
      <c r="BZ693" s="226"/>
      <c r="CA693" s="226"/>
      <c r="CB693" s="226"/>
      <c r="CC693" s="235"/>
    </row>
    <row r="694" spans="1:81" s="233" customFormat="1" ht="12.75" hidden="1" customHeight="1">
      <c r="A694" s="610"/>
      <c r="B694" s="612"/>
      <c r="C694" s="236" t="s">
        <v>676</v>
      </c>
      <c r="D694" s="247">
        <f t="shared" ref="D694" si="328">D771</f>
        <v>10</v>
      </c>
      <c r="E694" s="247">
        <v>0</v>
      </c>
      <c r="F694" s="247">
        <v>0</v>
      </c>
      <c r="G694" s="247">
        <v>0</v>
      </c>
      <c r="H694" s="247">
        <v>0</v>
      </c>
      <c r="I694" s="247">
        <v>0</v>
      </c>
      <c r="J694" s="240">
        <f t="shared" si="303"/>
        <v>0</v>
      </c>
      <c r="K694" s="250"/>
      <c r="L694" s="250">
        <f t="shared" si="324"/>
        <v>0</v>
      </c>
      <c r="M694" s="242">
        <f t="shared" si="280"/>
        <v>0</v>
      </c>
      <c r="N694" s="226"/>
      <c r="O694" s="226"/>
      <c r="P694" s="226"/>
      <c r="Q694" s="226"/>
      <c r="R694" s="226"/>
      <c r="S694" s="226"/>
      <c r="T694" s="226"/>
      <c r="U694" s="226"/>
      <c r="V694" s="226"/>
      <c r="W694" s="226"/>
      <c r="X694" s="226"/>
      <c r="Y694" s="226"/>
      <c r="Z694" s="226"/>
      <c r="AA694" s="226"/>
      <c r="AB694" s="226"/>
      <c r="AC694" s="226"/>
      <c r="AD694" s="226"/>
      <c r="AE694" s="226"/>
      <c r="AF694" s="226"/>
      <c r="AG694" s="226"/>
      <c r="AH694" s="226"/>
      <c r="AI694" s="226"/>
      <c r="AJ694" s="226"/>
      <c r="AK694" s="226"/>
      <c r="AL694" s="226"/>
      <c r="AM694" s="226"/>
      <c r="AN694" s="226"/>
      <c r="AO694" s="226"/>
      <c r="AP694" s="226"/>
      <c r="AQ694" s="226"/>
      <c r="AR694" s="226"/>
      <c r="AS694" s="226"/>
      <c r="AT694" s="226"/>
      <c r="AU694" s="226"/>
      <c r="AV694" s="226"/>
      <c r="AW694" s="226"/>
      <c r="AX694" s="226"/>
      <c r="AY694" s="226"/>
      <c r="AZ694" s="226"/>
      <c r="BA694" s="226"/>
      <c r="BB694" s="226"/>
      <c r="BC694" s="226"/>
      <c r="BD694" s="226"/>
      <c r="BE694" s="226"/>
      <c r="BF694" s="226"/>
      <c r="BG694" s="226"/>
      <c r="BH694" s="226"/>
      <c r="BI694" s="226"/>
      <c r="BJ694" s="226"/>
      <c r="BK694" s="226"/>
      <c r="BL694" s="226"/>
      <c r="BM694" s="226"/>
      <c r="BN694" s="226"/>
      <c r="BO694" s="226"/>
      <c r="BP694" s="226"/>
      <c r="BQ694" s="226"/>
      <c r="BR694" s="226"/>
      <c r="BS694" s="226"/>
      <c r="BT694" s="226"/>
      <c r="BU694" s="226"/>
      <c r="BV694" s="226"/>
      <c r="BW694" s="226"/>
      <c r="BX694" s="226"/>
      <c r="BY694" s="226"/>
      <c r="BZ694" s="226"/>
      <c r="CA694" s="226"/>
      <c r="CB694" s="226"/>
      <c r="CC694" s="235"/>
    </row>
    <row r="695" spans="1:81" s="233" customFormat="1" ht="12.75" hidden="1" customHeight="1">
      <c r="A695" s="610"/>
      <c r="B695" s="612"/>
      <c r="C695" s="236">
        <v>2016</v>
      </c>
      <c r="D695" s="247">
        <f t="shared" ref="D695" si="329">D774</f>
        <v>1.5</v>
      </c>
      <c r="E695" s="268">
        <v>0</v>
      </c>
      <c r="F695" s="247">
        <v>0</v>
      </c>
      <c r="G695" s="247">
        <v>0</v>
      </c>
      <c r="H695" s="247">
        <v>0</v>
      </c>
      <c r="I695" s="247">
        <v>0</v>
      </c>
      <c r="J695" s="240">
        <f t="shared" si="303"/>
        <v>0</v>
      </c>
      <c r="K695" s="250"/>
      <c r="L695" s="250">
        <f t="shared" si="324"/>
        <v>0</v>
      </c>
      <c r="M695" s="242">
        <f t="shared" si="280"/>
        <v>0</v>
      </c>
      <c r="N695" s="226"/>
      <c r="O695" s="226"/>
      <c r="P695" s="226"/>
      <c r="Q695" s="226"/>
      <c r="R695" s="226"/>
      <c r="S695" s="226"/>
      <c r="T695" s="226"/>
      <c r="U695" s="226"/>
      <c r="V695" s="226"/>
      <c r="W695" s="226"/>
      <c r="X695" s="226"/>
      <c r="Y695" s="226"/>
      <c r="Z695" s="226"/>
      <c r="AA695" s="226"/>
      <c r="AB695" s="226"/>
      <c r="AC695" s="226"/>
      <c r="AD695" s="226"/>
      <c r="AE695" s="226"/>
      <c r="AF695" s="226"/>
      <c r="AG695" s="226"/>
      <c r="AH695" s="226"/>
      <c r="AI695" s="226"/>
      <c r="AJ695" s="226"/>
      <c r="AK695" s="226"/>
      <c r="AL695" s="226"/>
      <c r="AM695" s="226"/>
      <c r="AN695" s="226"/>
      <c r="AO695" s="226"/>
      <c r="AP695" s="226"/>
      <c r="AQ695" s="226"/>
      <c r="AR695" s="226"/>
      <c r="AS695" s="226"/>
      <c r="AT695" s="226"/>
      <c r="AU695" s="226"/>
      <c r="AV695" s="226"/>
      <c r="AW695" s="226"/>
      <c r="AX695" s="226"/>
      <c r="AY695" s="226"/>
      <c r="AZ695" s="226"/>
      <c r="BA695" s="226"/>
      <c r="BB695" s="226"/>
      <c r="BC695" s="226"/>
      <c r="BD695" s="226"/>
      <c r="BE695" s="226"/>
      <c r="BF695" s="226"/>
      <c r="BG695" s="226"/>
      <c r="BH695" s="226"/>
      <c r="BI695" s="226"/>
      <c r="BJ695" s="226"/>
      <c r="BK695" s="226"/>
      <c r="BL695" s="226"/>
      <c r="BM695" s="226"/>
      <c r="BN695" s="226"/>
      <c r="BO695" s="226"/>
      <c r="BP695" s="226"/>
      <c r="BQ695" s="226"/>
      <c r="BR695" s="226"/>
      <c r="BS695" s="226"/>
      <c r="BT695" s="226"/>
      <c r="BU695" s="226"/>
      <c r="BV695" s="226"/>
      <c r="BW695" s="226"/>
      <c r="BX695" s="226"/>
      <c r="BY695" s="226"/>
      <c r="BZ695" s="226"/>
      <c r="CA695" s="226"/>
      <c r="CB695" s="226"/>
      <c r="CC695" s="235"/>
    </row>
    <row r="696" spans="1:81" s="233" customFormat="1" ht="12.75" hidden="1" customHeight="1">
      <c r="A696" s="610"/>
      <c r="B696" s="612"/>
      <c r="C696" s="236">
        <v>2017</v>
      </c>
      <c r="D696" s="247">
        <f t="shared" ref="D696" si="330">D775</f>
        <v>1.5</v>
      </c>
      <c r="E696" s="247">
        <v>0</v>
      </c>
      <c r="F696" s="247">
        <v>0</v>
      </c>
      <c r="G696" s="247">
        <v>0</v>
      </c>
      <c r="H696" s="247">
        <v>0</v>
      </c>
      <c r="I696" s="247">
        <v>0</v>
      </c>
      <c r="J696" s="240">
        <f t="shared" si="303"/>
        <v>0</v>
      </c>
      <c r="K696" s="250"/>
      <c r="L696" s="250">
        <f t="shared" si="324"/>
        <v>0</v>
      </c>
      <c r="M696" s="242">
        <f t="shared" si="280"/>
        <v>0</v>
      </c>
      <c r="N696" s="226"/>
      <c r="O696" s="226"/>
      <c r="P696" s="226"/>
      <c r="Q696" s="226"/>
      <c r="R696" s="226"/>
      <c r="S696" s="226"/>
      <c r="T696" s="226"/>
      <c r="U696" s="226"/>
      <c r="V696" s="226"/>
      <c r="W696" s="226"/>
      <c r="X696" s="226"/>
      <c r="Y696" s="226"/>
      <c r="Z696" s="226"/>
      <c r="AA696" s="226"/>
      <c r="AB696" s="226"/>
      <c r="AC696" s="226"/>
      <c r="AD696" s="226"/>
      <c r="AE696" s="226"/>
      <c r="AF696" s="226"/>
      <c r="AG696" s="226"/>
      <c r="AH696" s="226"/>
      <c r="AI696" s="226"/>
      <c r="AJ696" s="226"/>
      <c r="AK696" s="226"/>
      <c r="AL696" s="226"/>
      <c r="AM696" s="226"/>
      <c r="AN696" s="226"/>
      <c r="AO696" s="226"/>
      <c r="AP696" s="226"/>
      <c r="AQ696" s="226"/>
      <c r="AR696" s="226"/>
      <c r="AS696" s="226"/>
      <c r="AT696" s="226"/>
      <c r="AU696" s="226"/>
      <c r="AV696" s="226"/>
      <c r="AW696" s="226"/>
      <c r="AX696" s="226"/>
      <c r="AY696" s="226"/>
      <c r="AZ696" s="226"/>
      <c r="BA696" s="226"/>
      <c r="BB696" s="226"/>
      <c r="BC696" s="226"/>
      <c r="BD696" s="226"/>
      <c r="BE696" s="226"/>
      <c r="BF696" s="226"/>
      <c r="BG696" s="226"/>
      <c r="BH696" s="226"/>
      <c r="BI696" s="226"/>
      <c r="BJ696" s="226"/>
      <c r="BK696" s="226"/>
      <c r="BL696" s="226"/>
      <c r="BM696" s="226"/>
      <c r="BN696" s="226"/>
      <c r="BO696" s="226"/>
      <c r="BP696" s="226"/>
      <c r="BQ696" s="226"/>
      <c r="BR696" s="226"/>
      <c r="BS696" s="226"/>
      <c r="BT696" s="226"/>
      <c r="BU696" s="226"/>
      <c r="BV696" s="226"/>
      <c r="BW696" s="226"/>
      <c r="BX696" s="226"/>
      <c r="BY696" s="226"/>
      <c r="BZ696" s="226"/>
      <c r="CA696" s="226"/>
      <c r="CB696" s="226"/>
      <c r="CC696" s="235"/>
    </row>
    <row r="697" spans="1:81" s="233" customFormat="1" ht="12.75" hidden="1" customHeight="1">
      <c r="A697" s="610"/>
      <c r="B697" s="612"/>
      <c r="C697" s="238" t="s">
        <v>19</v>
      </c>
      <c r="D697" s="247">
        <f t="shared" ref="D697" si="331">D776</f>
        <v>0</v>
      </c>
      <c r="E697" s="249">
        <f t="shared" ref="E697:I697" si="332">E701+E705+E709</f>
        <v>0</v>
      </c>
      <c r="F697" s="249">
        <f t="shared" si="332"/>
        <v>0</v>
      </c>
      <c r="G697" s="249">
        <f t="shared" si="332"/>
        <v>0</v>
      </c>
      <c r="H697" s="249">
        <f t="shared" si="332"/>
        <v>0</v>
      </c>
      <c r="I697" s="249">
        <f t="shared" si="332"/>
        <v>0</v>
      </c>
      <c r="J697" s="240"/>
      <c r="K697" s="250"/>
      <c r="L697" s="250">
        <f t="shared" si="324"/>
        <v>0</v>
      </c>
      <c r="M697" s="242">
        <f t="shared" si="280"/>
        <v>0</v>
      </c>
      <c r="N697" s="226"/>
      <c r="O697" s="226"/>
      <c r="P697" s="226"/>
      <c r="Q697" s="226"/>
      <c r="R697" s="226"/>
      <c r="S697" s="226"/>
      <c r="T697" s="226"/>
      <c r="U697" s="226"/>
      <c r="V697" s="226"/>
      <c r="W697" s="226"/>
      <c r="X697" s="226"/>
      <c r="Y697" s="226"/>
      <c r="Z697" s="226"/>
      <c r="AA697" s="226"/>
      <c r="AB697" s="226"/>
      <c r="AC697" s="226"/>
      <c r="AD697" s="226"/>
      <c r="AE697" s="226"/>
      <c r="AF697" s="226"/>
      <c r="AG697" s="226"/>
      <c r="AH697" s="226"/>
      <c r="AI697" s="226"/>
      <c r="AJ697" s="226"/>
      <c r="AK697" s="226"/>
      <c r="AL697" s="226"/>
      <c r="AM697" s="226"/>
      <c r="AN697" s="226"/>
      <c r="AO697" s="226"/>
      <c r="AP697" s="226"/>
      <c r="AQ697" s="226"/>
      <c r="AR697" s="226"/>
      <c r="AS697" s="226"/>
      <c r="AT697" s="226"/>
      <c r="AU697" s="226"/>
      <c r="AV697" s="226"/>
      <c r="AW697" s="226"/>
      <c r="AX697" s="226"/>
      <c r="AY697" s="226"/>
      <c r="AZ697" s="226"/>
      <c r="BA697" s="226"/>
      <c r="BB697" s="226"/>
      <c r="BC697" s="226"/>
      <c r="BD697" s="226"/>
      <c r="BE697" s="226"/>
      <c r="BF697" s="226"/>
      <c r="BG697" s="226"/>
      <c r="BH697" s="226"/>
      <c r="BI697" s="226"/>
      <c r="BJ697" s="226"/>
      <c r="BK697" s="226"/>
      <c r="BL697" s="226"/>
      <c r="BM697" s="226"/>
      <c r="BN697" s="226"/>
      <c r="BO697" s="226"/>
      <c r="BP697" s="226"/>
      <c r="BQ697" s="226"/>
      <c r="BR697" s="226"/>
      <c r="BS697" s="226"/>
      <c r="BT697" s="226"/>
      <c r="BU697" s="226"/>
      <c r="BV697" s="226"/>
      <c r="BW697" s="226"/>
      <c r="BX697" s="226"/>
      <c r="BY697" s="226"/>
      <c r="BZ697" s="226"/>
      <c r="CA697" s="226"/>
      <c r="CB697" s="226"/>
      <c r="CC697" s="235"/>
    </row>
    <row r="698" spans="1:81" s="233" customFormat="1" ht="15.6" hidden="1" customHeight="1">
      <c r="A698" s="610"/>
      <c r="B698" s="612"/>
      <c r="C698" s="236" t="s">
        <v>676</v>
      </c>
      <c r="D698" s="247">
        <f t="shared" ref="D698" si="333">D783</f>
        <v>14285.562924999998</v>
      </c>
      <c r="E698" s="247">
        <v>0</v>
      </c>
      <c r="F698" s="247">
        <v>0</v>
      </c>
      <c r="G698" s="247">
        <v>0</v>
      </c>
      <c r="H698" s="247">
        <v>0</v>
      </c>
      <c r="I698" s="247">
        <v>0</v>
      </c>
      <c r="J698" s="240"/>
      <c r="K698" s="250"/>
      <c r="L698" s="250">
        <f t="shared" si="324"/>
        <v>0</v>
      </c>
      <c r="M698" s="242">
        <f t="shared" si="280"/>
        <v>0</v>
      </c>
      <c r="N698" s="226"/>
      <c r="O698" s="226"/>
      <c r="P698" s="226"/>
      <c r="Q698" s="226"/>
      <c r="R698" s="226"/>
      <c r="S698" s="226"/>
      <c r="T698" s="226"/>
      <c r="U698" s="226"/>
      <c r="V698" s="226"/>
      <c r="W698" s="226"/>
      <c r="X698" s="226"/>
      <c r="Y698" s="226"/>
      <c r="Z698" s="226"/>
      <c r="AA698" s="226"/>
      <c r="AB698" s="226"/>
      <c r="AC698" s="226"/>
      <c r="AD698" s="226"/>
      <c r="AE698" s="226"/>
      <c r="AF698" s="226"/>
      <c r="AG698" s="226"/>
      <c r="AH698" s="226"/>
      <c r="AI698" s="226"/>
      <c r="AJ698" s="226"/>
      <c r="AK698" s="226"/>
      <c r="AL698" s="226"/>
      <c r="AM698" s="226"/>
      <c r="AN698" s="226"/>
      <c r="AO698" s="226"/>
      <c r="AP698" s="226"/>
      <c r="AQ698" s="226"/>
      <c r="AR698" s="226"/>
      <c r="AS698" s="226"/>
      <c r="AT698" s="226"/>
      <c r="AU698" s="226"/>
      <c r="AV698" s="226"/>
      <c r="AW698" s="226"/>
      <c r="AX698" s="226"/>
      <c r="AY698" s="226"/>
      <c r="AZ698" s="226"/>
      <c r="BA698" s="226"/>
      <c r="BB698" s="226"/>
      <c r="BC698" s="226"/>
      <c r="BD698" s="226"/>
      <c r="BE698" s="226"/>
      <c r="BF698" s="226"/>
      <c r="BG698" s="226"/>
      <c r="BH698" s="226"/>
      <c r="BI698" s="226"/>
      <c r="BJ698" s="226"/>
      <c r="BK698" s="226"/>
      <c r="BL698" s="226"/>
      <c r="BM698" s="226"/>
      <c r="BN698" s="226"/>
      <c r="BO698" s="226"/>
      <c r="BP698" s="226"/>
      <c r="BQ698" s="226"/>
      <c r="BR698" s="226"/>
      <c r="BS698" s="226"/>
      <c r="BT698" s="226"/>
      <c r="BU698" s="226"/>
      <c r="BV698" s="226"/>
      <c r="BW698" s="226"/>
      <c r="BX698" s="226"/>
      <c r="BY698" s="226"/>
      <c r="BZ698" s="226"/>
      <c r="CA698" s="226"/>
      <c r="CB698" s="226"/>
      <c r="CC698" s="235"/>
    </row>
    <row r="699" spans="1:81" s="233" customFormat="1" ht="15.6" hidden="1" customHeight="1">
      <c r="A699" s="610"/>
      <c r="B699" s="612"/>
      <c r="C699" s="236">
        <v>2016</v>
      </c>
      <c r="D699" s="247">
        <f t="shared" ref="D699" si="334">D784</f>
        <v>694.08292500000005</v>
      </c>
      <c r="E699" s="268">
        <v>0</v>
      </c>
      <c r="F699" s="247">
        <v>0</v>
      </c>
      <c r="G699" s="247">
        <v>0</v>
      </c>
      <c r="H699" s="247">
        <v>0</v>
      </c>
      <c r="I699" s="247">
        <v>0</v>
      </c>
      <c r="J699" s="240"/>
      <c r="K699" s="250"/>
      <c r="L699" s="250">
        <f t="shared" si="324"/>
        <v>0</v>
      </c>
      <c r="M699" s="242">
        <f t="shared" si="280"/>
        <v>0</v>
      </c>
      <c r="N699" s="226"/>
      <c r="O699" s="226"/>
      <c r="P699" s="226"/>
      <c r="Q699" s="226"/>
      <c r="R699" s="226"/>
      <c r="S699" s="226"/>
      <c r="T699" s="226"/>
      <c r="U699" s="226"/>
      <c r="V699" s="226"/>
      <c r="W699" s="226"/>
      <c r="X699" s="226"/>
      <c r="Y699" s="226"/>
      <c r="Z699" s="226"/>
      <c r="AA699" s="226"/>
      <c r="AB699" s="226"/>
      <c r="AC699" s="226"/>
      <c r="AD699" s="226"/>
      <c r="AE699" s="226"/>
      <c r="AF699" s="226"/>
      <c r="AG699" s="226"/>
      <c r="AH699" s="226"/>
      <c r="AI699" s="226"/>
      <c r="AJ699" s="226"/>
      <c r="AK699" s="226"/>
      <c r="AL699" s="226"/>
      <c r="AM699" s="226"/>
      <c r="AN699" s="226"/>
      <c r="AO699" s="226"/>
      <c r="AP699" s="226"/>
      <c r="AQ699" s="226"/>
      <c r="AR699" s="226"/>
      <c r="AS699" s="226"/>
      <c r="AT699" s="226"/>
      <c r="AU699" s="226"/>
      <c r="AV699" s="226"/>
      <c r="AW699" s="226"/>
      <c r="AX699" s="226"/>
      <c r="AY699" s="226"/>
      <c r="AZ699" s="226"/>
      <c r="BA699" s="226"/>
      <c r="BB699" s="226"/>
      <c r="BC699" s="226"/>
      <c r="BD699" s="226"/>
      <c r="BE699" s="226"/>
      <c r="BF699" s="226"/>
      <c r="BG699" s="226"/>
      <c r="BH699" s="226"/>
      <c r="BI699" s="226"/>
      <c r="BJ699" s="226"/>
      <c r="BK699" s="226"/>
      <c r="BL699" s="226"/>
      <c r="BM699" s="226"/>
      <c r="BN699" s="226"/>
      <c r="BO699" s="226"/>
      <c r="BP699" s="226"/>
      <c r="BQ699" s="226"/>
      <c r="BR699" s="226"/>
      <c r="BS699" s="226"/>
      <c r="BT699" s="226"/>
      <c r="BU699" s="226"/>
      <c r="BV699" s="226"/>
      <c r="BW699" s="226"/>
      <c r="BX699" s="226"/>
      <c r="BY699" s="226"/>
      <c r="BZ699" s="226"/>
      <c r="CA699" s="226"/>
      <c r="CB699" s="226"/>
      <c r="CC699" s="235"/>
    </row>
    <row r="700" spans="1:81" s="233" customFormat="1" ht="15.6" hidden="1" customHeight="1">
      <c r="A700" s="610"/>
      <c r="B700" s="612"/>
      <c r="C700" s="236">
        <v>2017</v>
      </c>
      <c r="D700" s="247">
        <f t="shared" ref="D700" si="335">D785</f>
        <v>3317.17</v>
      </c>
      <c r="E700" s="247">
        <v>0</v>
      </c>
      <c r="F700" s="247">
        <v>0</v>
      </c>
      <c r="G700" s="247">
        <v>0</v>
      </c>
      <c r="H700" s="247">
        <v>0</v>
      </c>
      <c r="I700" s="247">
        <v>0</v>
      </c>
      <c r="J700" s="240"/>
      <c r="K700" s="250"/>
      <c r="L700" s="250">
        <f t="shared" si="324"/>
        <v>0</v>
      </c>
      <c r="M700" s="242">
        <f t="shared" si="280"/>
        <v>0</v>
      </c>
      <c r="N700" s="226"/>
      <c r="O700" s="226"/>
      <c r="P700" s="226"/>
      <c r="Q700" s="226"/>
      <c r="R700" s="226"/>
      <c r="S700" s="226"/>
      <c r="T700" s="226"/>
      <c r="U700" s="226"/>
      <c r="V700" s="226"/>
      <c r="W700" s="226"/>
      <c r="X700" s="226"/>
      <c r="Y700" s="226"/>
      <c r="Z700" s="226"/>
      <c r="AA700" s="226"/>
      <c r="AB700" s="226"/>
      <c r="AC700" s="226"/>
      <c r="AD700" s="226"/>
      <c r="AE700" s="226"/>
      <c r="AF700" s="226"/>
      <c r="AG700" s="226"/>
      <c r="AH700" s="226"/>
      <c r="AI700" s="226"/>
      <c r="AJ700" s="226"/>
      <c r="AK700" s="226"/>
      <c r="AL700" s="226"/>
      <c r="AM700" s="226"/>
      <c r="AN700" s="226"/>
      <c r="AO700" s="226"/>
      <c r="AP700" s="226"/>
      <c r="AQ700" s="226"/>
      <c r="AR700" s="226"/>
      <c r="AS700" s="226"/>
      <c r="AT700" s="226"/>
      <c r="AU700" s="226"/>
      <c r="AV700" s="226"/>
      <c r="AW700" s="226"/>
      <c r="AX700" s="226"/>
      <c r="AY700" s="226"/>
      <c r="AZ700" s="226"/>
      <c r="BA700" s="226"/>
      <c r="BB700" s="226"/>
      <c r="BC700" s="226"/>
      <c r="BD700" s="226"/>
      <c r="BE700" s="226"/>
      <c r="BF700" s="226"/>
      <c r="BG700" s="226"/>
      <c r="BH700" s="226"/>
      <c r="BI700" s="226"/>
      <c r="BJ700" s="226"/>
      <c r="BK700" s="226"/>
      <c r="BL700" s="226"/>
      <c r="BM700" s="226"/>
      <c r="BN700" s="226"/>
      <c r="BO700" s="226"/>
      <c r="BP700" s="226"/>
      <c r="BQ700" s="226"/>
      <c r="BR700" s="226"/>
      <c r="BS700" s="226"/>
      <c r="BT700" s="226"/>
      <c r="BU700" s="226"/>
      <c r="BV700" s="226"/>
      <c r="BW700" s="226"/>
      <c r="BX700" s="226"/>
      <c r="BY700" s="226"/>
      <c r="BZ700" s="226"/>
      <c r="CA700" s="226"/>
      <c r="CB700" s="226"/>
      <c r="CC700" s="235"/>
    </row>
    <row r="701" spans="1:81" s="233" customFormat="1" ht="12.75" hidden="1" customHeight="1">
      <c r="A701" s="610"/>
      <c r="B701" s="612"/>
      <c r="C701" s="238" t="s">
        <v>19</v>
      </c>
      <c r="D701" s="247">
        <f t="shared" ref="D701" si="336">D786</f>
        <v>4996.1899999999996</v>
      </c>
      <c r="E701" s="249">
        <f t="shared" ref="E701:I701" si="337">E705+E712+E713</f>
        <v>0</v>
      </c>
      <c r="F701" s="249">
        <f t="shared" si="337"/>
        <v>0</v>
      </c>
      <c r="G701" s="249">
        <f t="shared" si="337"/>
        <v>0</v>
      </c>
      <c r="H701" s="249">
        <f t="shared" si="337"/>
        <v>0</v>
      </c>
      <c r="I701" s="249">
        <f t="shared" si="337"/>
        <v>0</v>
      </c>
      <c r="J701" s="240"/>
      <c r="K701" s="250"/>
      <c r="L701" s="250">
        <f t="shared" si="324"/>
        <v>0</v>
      </c>
      <c r="M701" s="242">
        <f t="shared" si="280"/>
        <v>0</v>
      </c>
      <c r="N701" s="226"/>
      <c r="O701" s="226"/>
      <c r="P701" s="226"/>
      <c r="Q701" s="226"/>
      <c r="R701" s="226"/>
      <c r="S701" s="226"/>
      <c r="T701" s="226"/>
      <c r="U701" s="226"/>
      <c r="V701" s="226"/>
      <c r="W701" s="226"/>
      <c r="X701" s="226"/>
      <c r="Y701" s="226"/>
      <c r="Z701" s="226"/>
      <c r="AA701" s="226"/>
      <c r="AB701" s="226"/>
      <c r="AC701" s="226"/>
      <c r="AD701" s="226"/>
      <c r="AE701" s="226"/>
      <c r="AF701" s="226"/>
      <c r="AG701" s="226"/>
      <c r="AH701" s="226"/>
      <c r="AI701" s="226"/>
      <c r="AJ701" s="226"/>
      <c r="AK701" s="226"/>
      <c r="AL701" s="226"/>
      <c r="AM701" s="226"/>
      <c r="AN701" s="226"/>
      <c r="AO701" s="226"/>
      <c r="AP701" s="226"/>
      <c r="AQ701" s="226"/>
      <c r="AR701" s="226"/>
      <c r="AS701" s="226"/>
      <c r="AT701" s="226"/>
      <c r="AU701" s="226"/>
      <c r="AV701" s="226"/>
      <c r="AW701" s="226"/>
      <c r="AX701" s="226"/>
      <c r="AY701" s="226"/>
      <c r="AZ701" s="226"/>
      <c r="BA701" s="226"/>
      <c r="BB701" s="226"/>
      <c r="BC701" s="226"/>
      <c r="BD701" s="226"/>
      <c r="BE701" s="226"/>
      <c r="BF701" s="226"/>
      <c r="BG701" s="226"/>
      <c r="BH701" s="226"/>
      <c r="BI701" s="226"/>
      <c r="BJ701" s="226"/>
      <c r="BK701" s="226"/>
      <c r="BL701" s="226"/>
      <c r="BM701" s="226"/>
      <c r="BN701" s="226"/>
      <c r="BO701" s="226"/>
      <c r="BP701" s="226"/>
      <c r="BQ701" s="226"/>
      <c r="BR701" s="226"/>
      <c r="BS701" s="226"/>
      <c r="BT701" s="226"/>
      <c r="BU701" s="226"/>
      <c r="BV701" s="226"/>
      <c r="BW701" s="226"/>
      <c r="BX701" s="226"/>
      <c r="BY701" s="226"/>
      <c r="BZ701" s="226"/>
      <c r="CA701" s="226"/>
      <c r="CB701" s="226"/>
      <c r="CC701" s="235"/>
    </row>
    <row r="702" spans="1:81" s="233" customFormat="1" ht="15.6" hidden="1" customHeight="1">
      <c r="A702" s="610"/>
      <c r="B702" s="612"/>
      <c r="C702" s="236" t="s">
        <v>676</v>
      </c>
      <c r="D702" s="247">
        <f t="shared" ref="D702" si="338">D787</f>
        <v>2359.12</v>
      </c>
      <c r="E702" s="247">
        <v>0</v>
      </c>
      <c r="F702" s="247">
        <v>0</v>
      </c>
      <c r="G702" s="247">
        <v>0</v>
      </c>
      <c r="H702" s="247">
        <v>0</v>
      </c>
      <c r="I702" s="247">
        <v>0</v>
      </c>
      <c r="J702" s="240"/>
      <c r="K702" s="250"/>
      <c r="L702" s="250">
        <f t="shared" si="324"/>
        <v>0</v>
      </c>
      <c r="M702" s="242">
        <f t="shared" si="280"/>
        <v>0</v>
      </c>
      <c r="N702" s="226"/>
      <c r="O702" s="226"/>
      <c r="P702" s="226"/>
      <c r="Q702" s="226"/>
      <c r="R702" s="226"/>
      <c r="S702" s="226"/>
      <c r="T702" s="226"/>
      <c r="U702" s="226"/>
      <c r="V702" s="226"/>
      <c r="W702" s="226"/>
      <c r="X702" s="226"/>
      <c r="Y702" s="226"/>
      <c r="Z702" s="226"/>
      <c r="AA702" s="226"/>
      <c r="AB702" s="226"/>
      <c r="AC702" s="226"/>
      <c r="AD702" s="226"/>
      <c r="AE702" s="226"/>
      <c r="AF702" s="226"/>
      <c r="AG702" s="226"/>
      <c r="AH702" s="226"/>
      <c r="AI702" s="226"/>
      <c r="AJ702" s="226"/>
      <c r="AK702" s="226"/>
      <c r="AL702" s="226"/>
      <c r="AM702" s="226"/>
      <c r="AN702" s="226"/>
      <c r="AO702" s="226"/>
      <c r="AP702" s="226"/>
      <c r="AQ702" s="226"/>
      <c r="AR702" s="226"/>
      <c r="AS702" s="226"/>
      <c r="AT702" s="226"/>
      <c r="AU702" s="226"/>
      <c r="AV702" s="226"/>
      <c r="AW702" s="226"/>
      <c r="AX702" s="226"/>
      <c r="AY702" s="226"/>
      <c r="AZ702" s="226"/>
      <c r="BA702" s="226"/>
      <c r="BB702" s="226"/>
      <c r="BC702" s="226"/>
      <c r="BD702" s="226"/>
      <c r="BE702" s="226"/>
      <c r="BF702" s="226"/>
      <c r="BG702" s="226"/>
      <c r="BH702" s="226"/>
      <c r="BI702" s="226"/>
      <c r="BJ702" s="226"/>
      <c r="BK702" s="226"/>
      <c r="BL702" s="226"/>
      <c r="BM702" s="226"/>
      <c r="BN702" s="226"/>
      <c r="BO702" s="226"/>
      <c r="BP702" s="226"/>
      <c r="BQ702" s="226"/>
      <c r="BR702" s="226"/>
      <c r="BS702" s="226"/>
      <c r="BT702" s="226"/>
      <c r="BU702" s="226"/>
      <c r="BV702" s="226"/>
      <c r="BW702" s="226"/>
      <c r="BX702" s="226"/>
      <c r="BY702" s="226"/>
      <c r="BZ702" s="226"/>
      <c r="CA702" s="226"/>
      <c r="CB702" s="226"/>
      <c r="CC702" s="235"/>
    </row>
    <row r="703" spans="1:81" s="233" customFormat="1" ht="15.6" hidden="1" customHeight="1">
      <c r="A703" s="610"/>
      <c r="B703" s="612"/>
      <c r="C703" s="236">
        <v>2016</v>
      </c>
      <c r="D703" s="247">
        <f t="shared" ref="D703" si="339">D788</f>
        <v>2919</v>
      </c>
      <c r="E703" s="268">
        <v>0</v>
      </c>
      <c r="F703" s="247">
        <v>0</v>
      </c>
      <c r="G703" s="247">
        <v>0</v>
      </c>
      <c r="H703" s="247">
        <v>0</v>
      </c>
      <c r="I703" s="247">
        <v>0</v>
      </c>
      <c r="J703" s="240"/>
      <c r="K703" s="250"/>
      <c r="L703" s="250">
        <f t="shared" si="324"/>
        <v>0</v>
      </c>
      <c r="M703" s="242">
        <f t="shared" si="280"/>
        <v>0</v>
      </c>
      <c r="N703" s="226"/>
      <c r="O703" s="226"/>
      <c r="P703" s="226"/>
      <c r="Q703" s="226"/>
      <c r="R703" s="226"/>
      <c r="S703" s="226"/>
      <c r="T703" s="226"/>
      <c r="U703" s="226"/>
      <c r="V703" s="226"/>
      <c r="W703" s="226"/>
      <c r="X703" s="226"/>
      <c r="Y703" s="226"/>
      <c r="Z703" s="226"/>
      <c r="AA703" s="226"/>
      <c r="AB703" s="226"/>
      <c r="AC703" s="226"/>
      <c r="AD703" s="226"/>
      <c r="AE703" s="226"/>
      <c r="AF703" s="226"/>
      <c r="AG703" s="226"/>
      <c r="AH703" s="226"/>
      <c r="AI703" s="226"/>
      <c r="AJ703" s="226"/>
      <c r="AK703" s="226"/>
      <c r="AL703" s="226"/>
      <c r="AM703" s="226"/>
      <c r="AN703" s="226"/>
      <c r="AO703" s="226"/>
      <c r="AP703" s="226"/>
      <c r="AQ703" s="226"/>
      <c r="AR703" s="226"/>
      <c r="AS703" s="226"/>
      <c r="AT703" s="226"/>
      <c r="AU703" s="226"/>
      <c r="AV703" s="226"/>
      <c r="AW703" s="226"/>
      <c r="AX703" s="226"/>
      <c r="AY703" s="226"/>
      <c r="AZ703" s="226"/>
      <c r="BA703" s="226"/>
      <c r="BB703" s="226"/>
      <c r="BC703" s="226"/>
      <c r="BD703" s="226"/>
      <c r="BE703" s="226"/>
      <c r="BF703" s="226"/>
      <c r="BG703" s="226"/>
      <c r="BH703" s="226"/>
      <c r="BI703" s="226"/>
      <c r="BJ703" s="226"/>
      <c r="BK703" s="226"/>
      <c r="BL703" s="226"/>
      <c r="BM703" s="226"/>
      <c r="BN703" s="226"/>
      <c r="BO703" s="226"/>
      <c r="BP703" s="226"/>
      <c r="BQ703" s="226"/>
      <c r="BR703" s="226"/>
      <c r="BS703" s="226"/>
      <c r="BT703" s="226"/>
      <c r="BU703" s="226"/>
      <c r="BV703" s="226"/>
      <c r="BW703" s="226"/>
      <c r="BX703" s="226"/>
      <c r="BY703" s="226"/>
      <c r="BZ703" s="226"/>
      <c r="CA703" s="226"/>
      <c r="CB703" s="226"/>
      <c r="CC703" s="235"/>
    </row>
    <row r="704" spans="1:81" s="233" customFormat="1" ht="16.149999999999999" hidden="1" customHeight="1">
      <c r="A704" s="610"/>
      <c r="B704" s="612"/>
      <c r="C704" s="236">
        <v>2017</v>
      </c>
      <c r="D704" s="247">
        <f t="shared" ref="D704" si="340">D789</f>
        <v>1.2925000000000001E-2</v>
      </c>
      <c r="E704" s="247">
        <v>0</v>
      </c>
      <c r="F704" s="247">
        <v>0</v>
      </c>
      <c r="G704" s="247">
        <v>0</v>
      </c>
      <c r="H704" s="247">
        <v>0</v>
      </c>
      <c r="I704" s="247">
        <v>0</v>
      </c>
      <c r="J704" s="240"/>
      <c r="K704" s="250"/>
      <c r="L704" s="250">
        <f t="shared" si="324"/>
        <v>0</v>
      </c>
      <c r="M704" s="242">
        <f t="shared" si="280"/>
        <v>0</v>
      </c>
      <c r="N704" s="226"/>
      <c r="O704" s="226"/>
      <c r="P704" s="226"/>
      <c r="Q704" s="226"/>
      <c r="R704" s="226"/>
      <c r="S704" s="226"/>
      <c r="T704" s="226"/>
      <c r="U704" s="226"/>
      <c r="V704" s="226"/>
      <c r="W704" s="226"/>
      <c r="X704" s="226"/>
      <c r="Y704" s="226"/>
      <c r="Z704" s="226"/>
      <c r="AA704" s="226"/>
      <c r="AB704" s="226"/>
      <c r="AC704" s="226"/>
      <c r="AD704" s="226"/>
      <c r="AE704" s="226"/>
      <c r="AF704" s="226"/>
      <c r="AG704" s="226"/>
      <c r="AH704" s="226"/>
      <c r="AI704" s="226"/>
      <c r="AJ704" s="226"/>
      <c r="AK704" s="226"/>
      <c r="AL704" s="226"/>
      <c r="AM704" s="226"/>
      <c r="AN704" s="226"/>
      <c r="AO704" s="226"/>
      <c r="AP704" s="226"/>
      <c r="AQ704" s="226"/>
      <c r="AR704" s="226"/>
      <c r="AS704" s="226"/>
      <c r="AT704" s="226"/>
      <c r="AU704" s="226"/>
      <c r="AV704" s="226"/>
      <c r="AW704" s="226"/>
      <c r="AX704" s="226"/>
      <c r="AY704" s="226"/>
      <c r="AZ704" s="226"/>
      <c r="BA704" s="226"/>
      <c r="BB704" s="226"/>
      <c r="BC704" s="226"/>
      <c r="BD704" s="226"/>
      <c r="BE704" s="226"/>
      <c r="BF704" s="226"/>
      <c r="BG704" s="226"/>
      <c r="BH704" s="226"/>
      <c r="BI704" s="226"/>
      <c r="BJ704" s="226"/>
      <c r="BK704" s="226"/>
      <c r="BL704" s="226"/>
      <c r="BM704" s="226"/>
      <c r="BN704" s="226"/>
      <c r="BO704" s="226"/>
      <c r="BP704" s="226"/>
      <c r="BQ704" s="226"/>
      <c r="BR704" s="226"/>
      <c r="BS704" s="226"/>
      <c r="BT704" s="226"/>
      <c r="BU704" s="226"/>
      <c r="BV704" s="226"/>
      <c r="BW704" s="226"/>
      <c r="BX704" s="226"/>
      <c r="BY704" s="226"/>
      <c r="BZ704" s="226"/>
      <c r="CA704" s="226"/>
      <c r="CB704" s="226"/>
      <c r="CC704" s="235"/>
    </row>
    <row r="705" spans="1:81" s="233" customFormat="1" ht="12.75" hidden="1" customHeight="1">
      <c r="A705" s="610"/>
      <c r="B705" s="612"/>
      <c r="C705" s="238" t="s">
        <v>19</v>
      </c>
      <c r="D705" s="247">
        <f t="shared" ref="D705" si="341">D790</f>
        <v>1.2925000000000001E-2</v>
      </c>
      <c r="E705" s="249">
        <f t="shared" ref="E705:I705" si="342">E709+E716+E717</f>
        <v>0</v>
      </c>
      <c r="F705" s="249">
        <f t="shared" si="342"/>
        <v>0</v>
      </c>
      <c r="G705" s="249">
        <f t="shared" si="342"/>
        <v>0</v>
      </c>
      <c r="H705" s="249">
        <f t="shared" si="342"/>
        <v>0</v>
      </c>
      <c r="I705" s="249">
        <f t="shared" si="342"/>
        <v>0</v>
      </c>
      <c r="J705" s="240"/>
      <c r="K705" s="250"/>
      <c r="L705" s="250">
        <f t="shared" si="324"/>
        <v>0</v>
      </c>
      <c r="M705" s="242">
        <f t="shared" si="280"/>
        <v>0</v>
      </c>
      <c r="N705" s="226"/>
      <c r="O705" s="226"/>
      <c r="P705" s="226"/>
      <c r="Q705" s="226"/>
      <c r="R705" s="226"/>
      <c r="S705" s="226"/>
      <c r="T705" s="226"/>
      <c r="U705" s="226"/>
      <c r="V705" s="226"/>
      <c r="W705" s="226"/>
      <c r="X705" s="226"/>
      <c r="Y705" s="226"/>
      <c r="Z705" s="226"/>
      <c r="AA705" s="226"/>
      <c r="AB705" s="226"/>
      <c r="AC705" s="226"/>
      <c r="AD705" s="226"/>
      <c r="AE705" s="226"/>
      <c r="AF705" s="226"/>
      <c r="AG705" s="226"/>
      <c r="AH705" s="226"/>
      <c r="AI705" s="226"/>
      <c r="AJ705" s="226"/>
      <c r="AK705" s="226"/>
      <c r="AL705" s="226"/>
      <c r="AM705" s="226"/>
      <c r="AN705" s="226"/>
      <c r="AO705" s="226"/>
      <c r="AP705" s="226"/>
      <c r="AQ705" s="226"/>
      <c r="AR705" s="226"/>
      <c r="AS705" s="226"/>
      <c r="AT705" s="226"/>
      <c r="AU705" s="226"/>
      <c r="AV705" s="226"/>
      <c r="AW705" s="226"/>
      <c r="AX705" s="226"/>
      <c r="AY705" s="226"/>
      <c r="AZ705" s="226"/>
      <c r="BA705" s="226"/>
      <c r="BB705" s="226"/>
      <c r="BC705" s="226"/>
      <c r="BD705" s="226"/>
      <c r="BE705" s="226"/>
      <c r="BF705" s="226"/>
      <c r="BG705" s="226"/>
      <c r="BH705" s="226"/>
      <c r="BI705" s="226"/>
      <c r="BJ705" s="226"/>
      <c r="BK705" s="226"/>
      <c r="BL705" s="226"/>
      <c r="BM705" s="226"/>
      <c r="BN705" s="226"/>
      <c r="BO705" s="226"/>
      <c r="BP705" s="226"/>
      <c r="BQ705" s="226"/>
      <c r="BR705" s="226"/>
      <c r="BS705" s="226"/>
      <c r="BT705" s="226"/>
      <c r="BU705" s="226"/>
      <c r="BV705" s="226"/>
      <c r="BW705" s="226"/>
      <c r="BX705" s="226"/>
      <c r="BY705" s="226"/>
      <c r="BZ705" s="226"/>
      <c r="CA705" s="226"/>
      <c r="CB705" s="226"/>
      <c r="CC705" s="235"/>
    </row>
    <row r="706" spans="1:81" s="233" customFormat="1" ht="15.6" hidden="1" customHeight="1">
      <c r="A706" s="610"/>
      <c r="B706" s="612"/>
      <c r="C706" s="236" t="s">
        <v>676</v>
      </c>
      <c r="D706" s="247">
        <f t="shared" ref="D706" si="343">D791</f>
        <v>0</v>
      </c>
      <c r="E706" s="247">
        <v>0</v>
      </c>
      <c r="F706" s="247">
        <v>0</v>
      </c>
      <c r="G706" s="247">
        <v>0</v>
      </c>
      <c r="H706" s="247">
        <v>0</v>
      </c>
      <c r="I706" s="247">
        <v>0</v>
      </c>
      <c r="J706" s="240"/>
      <c r="K706" s="250"/>
      <c r="L706" s="250">
        <f t="shared" si="324"/>
        <v>0</v>
      </c>
      <c r="M706" s="242">
        <f t="shared" si="280"/>
        <v>0</v>
      </c>
      <c r="N706" s="226"/>
      <c r="O706" s="226"/>
      <c r="P706" s="226"/>
      <c r="Q706" s="226"/>
      <c r="R706" s="226"/>
      <c r="S706" s="226"/>
      <c r="T706" s="226"/>
      <c r="U706" s="226"/>
      <c r="V706" s="226"/>
      <c r="W706" s="226"/>
      <c r="X706" s="226"/>
      <c r="Y706" s="226"/>
      <c r="Z706" s="226"/>
      <c r="AA706" s="226"/>
      <c r="AB706" s="226"/>
      <c r="AC706" s="226"/>
      <c r="AD706" s="226"/>
      <c r="AE706" s="226"/>
      <c r="AF706" s="226"/>
      <c r="AG706" s="226"/>
      <c r="AH706" s="226"/>
      <c r="AI706" s="226"/>
      <c r="AJ706" s="226"/>
      <c r="AK706" s="226"/>
      <c r="AL706" s="226"/>
      <c r="AM706" s="226"/>
      <c r="AN706" s="226"/>
      <c r="AO706" s="226"/>
      <c r="AP706" s="226"/>
      <c r="AQ706" s="226"/>
      <c r="AR706" s="226"/>
      <c r="AS706" s="226"/>
      <c r="AT706" s="226"/>
      <c r="AU706" s="226"/>
      <c r="AV706" s="226"/>
      <c r="AW706" s="226"/>
      <c r="AX706" s="226"/>
      <c r="AY706" s="226"/>
      <c r="AZ706" s="226"/>
      <c r="BA706" s="226"/>
      <c r="BB706" s="226"/>
      <c r="BC706" s="226"/>
      <c r="BD706" s="226"/>
      <c r="BE706" s="226"/>
      <c r="BF706" s="226"/>
      <c r="BG706" s="226"/>
      <c r="BH706" s="226"/>
      <c r="BI706" s="226"/>
      <c r="BJ706" s="226"/>
      <c r="BK706" s="226"/>
      <c r="BL706" s="226"/>
      <c r="BM706" s="226"/>
      <c r="BN706" s="226"/>
      <c r="BO706" s="226"/>
      <c r="BP706" s="226"/>
      <c r="BQ706" s="226"/>
      <c r="BR706" s="226"/>
      <c r="BS706" s="226"/>
      <c r="BT706" s="226"/>
      <c r="BU706" s="226"/>
      <c r="BV706" s="226"/>
      <c r="BW706" s="226"/>
      <c r="BX706" s="226"/>
      <c r="BY706" s="226"/>
      <c r="BZ706" s="226"/>
      <c r="CA706" s="226"/>
      <c r="CB706" s="226"/>
      <c r="CC706" s="235"/>
    </row>
    <row r="707" spans="1:81" s="233" customFormat="1" ht="15.6" hidden="1" customHeight="1">
      <c r="A707" s="610"/>
      <c r="B707" s="612"/>
      <c r="C707" s="236">
        <v>2016</v>
      </c>
      <c r="D707" s="247">
        <f t="shared" ref="D707" si="344">D792</f>
        <v>0</v>
      </c>
      <c r="E707" s="268">
        <v>0</v>
      </c>
      <c r="F707" s="247">
        <v>0</v>
      </c>
      <c r="G707" s="247">
        <v>0</v>
      </c>
      <c r="H707" s="247">
        <v>0</v>
      </c>
      <c r="I707" s="247">
        <v>0</v>
      </c>
      <c r="J707" s="240"/>
      <c r="K707" s="250"/>
      <c r="L707" s="250">
        <f t="shared" si="324"/>
        <v>0</v>
      </c>
      <c r="M707" s="242">
        <f t="shared" si="280"/>
        <v>0</v>
      </c>
      <c r="N707" s="226"/>
      <c r="O707" s="226"/>
      <c r="P707" s="226"/>
      <c r="Q707" s="226"/>
      <c r="R707" s="226"/>
      <c r="S707" s="226"/>
      <c r="T707" s="226"/>
      <c r="U707" s="226"/>
      <c r="V707" s="226"/>
      <c r="W707" s="226"/>
      <c r="X707" s="226"/>
      <c r="Y707" s="226"/>
      <c r="Z707" s="226"/>
      <c r="AA707" s="226"/>
      <c r="AB707" s="226"/>
      <c r="AC707" s="226"/>
      <c r="AD707" s="226"/>
      <c r="AE707" s="226"/>
      <c r="AF707" s="226"/>
      <c r="AG707" s="226"/>
      <c r="AH707" s="226"/>
      <c r="AI707" s="226"/>
      <c r="AJ707" s="226"/>
      <c r="AK707" s="226"/>
      <c r="AL707" s="226"/>
      <c r="AM707" s="226"/>
      <c r="AN707" s="226"/>
      <c r="AO707" s="226"/>
      <c r="AP707" s="226"/>
      <c r="AQ707" s="226"/>
      <c r="AR707" s="226"/>
      <c r="AS707" s="226"/>
      <c r="AT707" s="226"/>
      <c r="AU707" s="226"/>
      <c r="AV707" s="226"/>
      <c r="AW707" s="226"/>
      <c r="AX707" s="226"/>
      <c r="AY707" s="226"/>
      <c r="AZ707" s="226"/>
      <c r="BA707" s="226"/>
      <c r="BB707" s="226"/>
      <c r="BC707" s="226"/>
      <c r="BD707" s="226"/>
      <c r="BE707" s="226"/>
      <c r="BF707" s="226"/>
      <c r="BG707" s="226"/>
      <c r="BH707" s="226"/>
      <c r="BI707" s="226"/>
      <c r="BJ707" s="226"/>
      <c r="BK707" s="226"/>
      <c r="BL707" s="226"/>
      <c r="BM707" s="226"/>
      <c r="BN707" s="226"/>
      <c r="BO707" s="226"/>
      <c r="BP707" s="226"/>
      <c r="BQ707" s="226"/>
      <c r="BR707" s="226"/>
      <c r="BS707" s="226"/>
      <c r="BT707" s="226"/>
      <c r="BU707" s="226"/>
      <c r="BV707" s="226"/>
      <c r="BW707" s="226"/>
      <c r="BX707" s="226"/>
      <c r="BY707" s="226"/>
      <c r="BZ707" s="226"/>
      <c r="CA707" s="226"/>
      <c r="CB707" s="226"/>
      <c r="CC707" s="235"/>
    </row>
    <row r="708" spans="1:81" s="233" customFormat="1" ht="15.6" hidden="1" customHeight="1">
      <c r="A708" s="610"/>
      <c r="B708" s="612"/>
      <c r="C708" s="236">
        <v>2017</v>
      </c>
      <c r="D708" s="247">
        <f t="shared" ref="D708" si="345">D793</f>
        <v>0</v>
      </c>
      <c r="E708" s="247">
        <v>0</v>
      </c>
      <c r="F708" s="247">
        <v>0</v>
      </c>
      <c r="G708" s="247">
        <v>0</v>
      </c>
      <c r="H708" s="247">
        <v>0</v>
      </c>
      <c r="I708" s="247">
        <v>0</v>
      </c>
      <c r="J708" s="240"/>
      <c r="K708" s="250"/>
      <c r="L708" s="250">
        <f t="shared" si="324"/>
        <v>0</v>
      </c>
      <c r="M708" s="242">
        <f t="shared" si="280"/>
        <v>0</v>
      </c>
      <c r="N708" s="226"/>
      <c r="O708" s="226"/>
      <c r="P708" s="226"/>
      <c r="Q708" s="226"/>
      <c r="R708" s="226"/>
      <c r="S708" s="226"/>
      <c r="T708" s="226"/>
      <c r="U708" s="226"/>
      <c r="V708" s="226"/>
      <c r="W708" s="226"/>
      <c r="X708" s="226"/>
      <c r="Y708" s="226"/>
      <c r="Z708" s="226"/>
      <c r="AA708" s="226"/>
      <c r="AB708" s="226"/>
      <c r="AC708" s="226"/>
      <c r="AD708" s="226"/>
      <c r="AE708" s="226"/>
      <c r="AF708" s="226"/>
      <c r="AG708" s="226"/>
      <c r="AH708" s="226"/>
      <c r="AI708" s="226"/>
      <c r="AJ708" s="226"/>
      <c r="AK708" s="226"/>
      <c r="AL708" s="226"/>
      <c r="AM708" s="226"/>
      <c r="AN708" s="226"/>
      <c r="AO708" s="226"/>
      <c r="AP708" s="226"/>
      <c r="AQ708" s="226"/>
      <c r="AR708" s="226"/>
      <c r="AS708" s="226"/>
      <c r="AT708" s="226"/>
      <c r="AU708" s="226"/>
      <c r="AV708" s="226"/>
      <c r="AW708" s="226"/>
      <c r="AX708" s="226"/>
      <c r="AY708" s="226"/>
      <c r="AZ708" s="226"/>
      <c r="BA708" s="226"/>
      <c r="BB708" s="226"/>
      <c r="BC708" s="226"/>
      <c r="BD708" s="226"/>
      <c r="BE708" s="226"/>
      <c r="BF708" s="226"/>
      <c r="BG708" s="226"/>
      <c r="BH708" s="226"/>
      <c r="BI708" s="226"/>
      <c r="BJ708" s="226"/>
      <c r="BK708" s="226"/>
      <c r="BL708" s="226"/>
      <c r="BM708" s="226"/>
      <c r="BN708" s="226"/>
      <c r="BO708" s="226"/>
      <c r="BP708" s="226"/>
      <c r="BQ708" s="226"/>
      <c r="BR708" s="226"/>
      <c r="BS708" s="226"/>
      <c r="BT708" s="226"/>
      <c r="BU708" s="226"/>
      <c r="BV708" s="226"/>
      <c r="BW708" s="226"/>
      <c r="BX708" s="226"/>
      <c r="BY708" s="226"/>
      <c r="BZ708" s="226"/>
      <c r="CA708" s="226"/>
      <c r="CB708" s="226"/>
      <c r="CC708" s="235"/>
    </row>
    <row r="709" spans="1:81" s="233" customFormat="1" ht="15.6" hidden="1" customHeight="1">
      <c r="A709" s="610"/>
      <c r="B709" s="612"/>
      <c r="C709" s="238" t="s">
        <v>19</v>
      </c>
      <c r="D709" s="247">
        <f t="shared" ref="D709" si="346">D794</f>
        <v>0</v>
      </c>
      <c r="E709" s="249">
        <f t="shared" ref="E709:I709" si="347">E713+E720+E721</f>
        <v>0</v>
      </c>
      <c r="F709" s="249">
        <f t="shared" si="347"/>
        <v>0</v>
      </c>
      <c r="G709" s="249">
        <f t="shared" si="347"/>
        <v>0</v>
      </c>
      <c r="H709" s="249">
        <f t="shared" si="347"/>
        <v>0</v>
      </c>
      <c r="I709" s="249">
        <f t="shared" si="347"/>
        <v>0</v>
      </c>
      <c r="J709" s="240"/>
      <c r="K709" s="250"/>
      <c r="L709" s="250">
        <f t="shared" si="324"/>
        <v>0</v>
      </c>
      <c r="M709" s="242">
        <f t="shared" si="280"/>
        <v>0</v>
      </c>
      <c r="N709" s="226"/>
      <c r="O709" s="226"/>
      <c r="P709" s="226"/>
      <c r="Q709" s="226"/>
      <c r="R709" s="226"/>
      <c r="S709" s="226"/>
      <c r="T709" s="226"/>
      <c r="U709" s="226"/>
      <c r="V709" s="226"/>
      <c r="W709" s="226"/>
      <c r="X709" s="226"/>
      <c r="Y709" s="226"/>
      <c r="Z709" s="226"/>
      <c r="AA709" s="226"/>
      <c r="AB709" s="226"/>
      <c r="AC709" s="226"/>
      <c r="AD709" s="226"/>
      <c r="AE709" s="226"/>
      <c r="AF709" s="226"/>
      <c r="AG709" s="226"/>
      <c r="AH709" s="226"/>
      <c r="AI709" s="226"/>
      <c r="AJ709" s="226"/>
      <c r="AK709" s="226"/>
      <c r="AL709" s="226"/>
      <c r="AM709" s="226"/>
      <c r="AN709" s="226"/>
      <c r="AO709" s="226"/>
      <c r="AP709" s="226"/>
      <c r="AQ709" s="226"/>
      <c r="AR709" s="226"/>
      <c r="AS709" s="226"/>
      <c r="AT709" s="226"/>
      <c r="AU709" s="226"/>
      <c r="AV709" s="226"/>
      <c r="AW709" s="226"/>
      <c r="AX709" s="226"/>
      <c r="AY709" s="226"/>
      <c r="AZ709" s="226"/>
      <c r="BA709" s="226"/>
      <c r="BB709" s="226"/>
      <c r="BC709" s="226"/>
      <c r="BD709" s="226"/>
      <c r="BE709" s="226"/>
      <c r="BF709" s="226"/>
      <c r="BG709" s="226"/>
      <c r="BH709" s="226"/>
      <c r="BI709" s="226"/>
      <c r="BJ709" s="226"/>
      <c r="BK709" s="226"/>
      <c r="BL709" s="226"/>
      <c r="BM709" s="226"/>
      <c r="BN709" s="226"/>
      <c r="BO709" s="226"/>
      <c r="BP709" s="226"/>
      <c r="BQ709" s="226"/>
      <c r="BR709" s="226"/>
      <c r="BS709" s="226"/>
      <c r="BT709" s="226"/>
      <c r="BU709" s="226"/>
      <c r="BV709" s="226"/>
      <c r="BW709" s="226"/>
      <c r="BX709" s="226"/>
      <c r="BY709" s="226"/>
      <c r="BZ709" s="226"/>
      <c r="CA709" s="226"/>
      <c r="CB709" s="226"/>
      <c r="CC709" s="235"/>
    </row>
    <row r="710" spans="1:81" s="233" customFormat="1" ht="17.25" hidden="1" customHeight="1">
      <c r="A710" s="610"/>
      <c r="B710" s="612"/>
      <c r="C710" s="236" t="s">
        <v>676</v>
      </c>
      <c r="D710" s="247">
        <f t="shared" ref="D710" si="348">D795</f>
        <v>0</v>
      </c>
      <c r="E710" s="247">
        <v>0</v>
      </c>
      <c r="F710" s="247">
        <v>0</v>
      </c>
      <c r="G710" s="247">
        <v>0</v>
      </c>
      <c r="H710" s="247">
        <v>0</v>
      </c>
      <c r="I710" s="247">
        <v>0</v>
      </c>
      <c r="J710" s="240"/>
      <c r="K710" s="250"/>
      <c r="L710" s="250">
        <f t="shared" si="324"/>
        <v>0</v>
      </c>
      <c r="M710" s="242">
        <f t="shared" si="280"/>
        <v>0</v>
      </c>
      <c r="N710" s="226"/>
      <c r="O710" s="226"/>
      <c r="P710" s="226"/>
      <c r="Q710" s="226"/>
      <c r="R710" s="226"/>
      <c r="S710" s="226"/>
      <c r="T710" s="226"/>
      <c r="U710" s="226"/>
      <c r="V710" s="226"/>
      <c r="W710" s="226"/>
      <c r="X710" s="226"/>
      <c r="Y710" s="226"/>
      <c r="Z710" s="226"/>
      <c r="AA710" s="226"/>
      <c r="AB710" s="226"/>
      <c r="AC710" s="226"/>
      <c r="AD710" s="226"/>
      <c r="AE710" s="226"/>
      <c r="AF710" s="226"/>
      <c r="AG710" s="226"/>
      <c r="AH710" s="226"/>
      <c r="AI710" s="226"/>
      <c r="AJ710" s="226"/>
      <c r="AK710" s="226"/>
      <c r="AL710" s="226"/>
      <c r="AM710" s="226"/>
      <c r="AN710" s="226"/>
      <c r="AO710" s="226"/>
      <c r="AP710" s="226"/>
      <c r="AQ710" s="226"/>
      <c r="AR710" s="226"/>
      <c r="AS710" s="226"/>
      <c r="AT710" s="226"/>
      <c r="AU710" s="226"/>
      <c r="AV710" s="226"/>
      <c r="AW710" s="226"/>
      <c r="AX710" s="226"/>
      <c r="AY710" s="226"/>
      <c r="AZ710" s="226"/>
      <c r="BA710" s="226"/>
      <c r="BB710" s="226"/>
      <c r="BC710" s="226"/>
      <c r="BD710" s="226"/>
      <c r="BE710" s="226"/>
      <c r="BF710" s="226"/>
      <c r="BG710" s="226"/>
      <c r="BH710" s="226"/>
      <c r="BI710" s="226"/>
      <c r="BJ710" s="226"/>
      <c r="BK710" s="226"/>
      <c r="BL710" s="226"/>
      <c r="BM710" s="226"/>
      <c r="BN710" s="226"/>
      <c r="BO710" s="226"/>
      <c r="BP710" s="226"/>
      <c r="BQ710" s="226"/>
      <c r="BR710" s="226"/>
      <c r="BS710" s="226"/>
      <c r="BT710" s="226"/>
      <c r="BU710" s="226"/>
      <c r="BV710" s="226"/>
      <c r="BW710" s="226"/>
      <c r="BX710" s="226"/>
      <c r="BY710" s="226"/>
      <c r="BZ710" s="226"/>
      <c r="CA710" s="226"/>
      <c r="CB710" s="226"/>
      <c r="CC710" s="235"/>
    </row>
    <row r="711" spans="1:81" s="233" customFormat="1" ht="23.25" hidden="1" customHeight="1">
      <c r="A711" s="610"/>
      <c r="B711" s="612"/>
      <c r="C711" s="236">
        <v>2016</v>
      </c>
      <c r="D711" s="247">
        <f t="shared" ref="D711" si="349">D796</f>
        <v>0</v>
      </c>
      <c r="E711" s="268">
        <v>0</v>
      </c>
      <c r="F711" s="247">
        <v>0</v>
      </c>
      <c r="G711" s="247">
        <v>0</v>
      </c>
      <c r="H711" s="247">
        <v>0</v>
      </c>
      <c r="I711" s="247">
        <v>0</v>
      </c>
      <c r="J711" s="240"/>
      <c r="K711" s="250"/>
      <c r="L711" s="250">
        <f t="shared" si="324"/>
        <v>0</v>
      </c>
      <c r="M711" s="242">
        <f t="shared" si="280"/>
        <v>0</v>
      </c>
      <c r="N711" s="226"/>
      <c r="O711" s="226"/>
      <c r="P711" s="226"/>
      <c r="Q711" s="226"/>
      <c r="R711" s="226"/>
      <c r="S711" s="226"/>
      <c r="T711" s="226"/>
      <c r="U711" s="226"/>
      <c r="V711" s="226"/>
      <c r="W711" s="226"/>
      <c r="X711" s="226"/>
      <c r="Y711" s="226"/>
      <c r="Z711" s="226"/>
      <c r="AA711" s="226"/>
      <c r="AB711" s="226"/>
      <c r="AC711" s="226"/>
      <c r="AD711" s="226"/>
      <c r="AE711" s="226"/>
      <c r="AF711" s="226"/>
      <c r="AG711" s="226"/>
      <c r="AH711" s="226"/>
      <c r="AI711" s="226"/>
      <c r="AJ711" s="226"/>
      <c r="AK711" s="226"/>
      <c r="AL711" s="226"/>
      <c r="AM711" s="226"/>
      <c r="AN711" s="226"/>
      <c r="AO711" s="226"/>
      <c r="AP711" s="226"/>
      <c r="AQ711" s="226"/>
      <c r="AR711" s="226"/>
      <c r="AS711" s="226"/>
      <c r="AT711" s="226"/>
      <c r="AU711" s="226"/>
      <c r="AV711" s="226"/>
      <c r="AW711" s="226"/>
      <c r="AX711" s="226"/>
      <c r="AY711" s="226"/>
      <c r="AZ711" s="226"/>
      <c r="BA711" s="226"/>
      <c r="BB711" s="226"/>
      <c r="BC711" s="226"/>
      <c r="BD711" s="226"/>
      <c r="BE711" s="226"/>
      <c r="BF711" s="226"/>
      <c r="BG711" s="226"/>
      <c r="BH711" s="226"/>
      <c r="BI711" s="226"/>
      <c r="BJ711" s="226"/>
      <c r="BK711" s="226"/>
      <c r="BL711" s="226"/>
      <c r="BM711" s="226"/>
      <c r="BN711" s="226"/>
      <c r="BO711" s="226"/>
      <c r="BP711" s="226"/>
      <c r="BQ711" s="226"/>
      <c r="BR711" s="226"/>
      <c r="BS711" s="226"/>
      <c r="BT711" s="226"/>
      <c r="BU711" s="226"/>
      <c r="BV711" s="226"/>
      <c r="BW711" s="226"/>
      <c r="BX711" s="226"/>
      <c r="BY711" s="226"/>
      <c r="BZ711" s="226"/>
      <c r="CA711" s="226"/>
      <c r="CB711" s="226"/>
      <c r="CC711" s="235"/>
    </row>
    <row r="712" spans="1:81" s="233" customFormat="1" ht="12.75" hidden="1" customHeight="1">
      <c r="A712" s="610"/>
      <c r="B712" s="612"/>
      <c r="C712" s="236">
        <v>2017</v>
      </c>
      <c r="D712" s="247">
        <f t="shared" ref="D712" si="350">D797</f>
        <v>0</v>
      </c>
      <c r="E712" s="247">
        <v>0</v>
      </c>
      <c r="F712" s="247">
        <v>0</v>
      </c>
      <c r="G712" s="247">
        <v>0</v>
      </c>
      <c r="H712" s="247">
        <v>0</v>
      </c>
      <c r="I712" s="247">
        <v>0</v>
      </c>
      <c r="J712" s="240"/>
      <c r="K712" s="250"/>
      <c r="L712" s="250">
        <f t="shared" si="324"/>
        <v>0</v>
      </c>
      <c r="M712" s="242">
        <f t="shared" si="280"/>
        <v>0</v>
      </c>
      <c r="N712" s="226"/>
      <c r="O712" s="226"/>
      <c r="P712" s="226"/>
      <c r="Q712" s="226"/>
      <c r="R712" s="226"/>
      <c r="S712" s="226"/>
      <c r="T712" s="226"/>
      <c r="U712" s="226"/>
      <c r="V712" s="226"/>
      <c r="W712" s="226"/>
      <c r="X712" s="226"/>
      <c r="Y712" s="226"/>
      <c r="Z712" s="226"/>
      <c r="AA712" s="226"/>
      <c r="AB712" s="226"/>
      <c r="AC712" s="226"/>
      <c r="AD712" s="226"/>
      <c r="AE712" s="226"/>
      <c r="AF712" s="226"/>
      <c r="AG712" s="226"/>
      <c r="AH712" s="226"/>
      <c r="AI712" s="226"/>
      <c r="AJ712" s="226"/>
      <c r="AK712" s="226"/>
      <c r="AL712" s="226"/>
      <c r="AM712" s="226"/>
      <c r="AN712" s="226"/>
      <c r="AO712" s="226"/>
      <c r="AP712" s="226"/>
      <c r="AQ712" s="226"/>
      <c r="AR712" s="226"/>
      <c r="AS712" s="226"/>
      <c r="AT712" s="226"/>
      <c r="AU712" s="226"/>
      <c r="AV712" s="226"/>
      <c r="AW712" s="226"/>
      <c r="AX712" s="226"/>
      <c r="AY712" s="226"/>
      <c r="AZ712" s="226"/>
      <c r="BA712" s="226"/>
      <c r="BB712" s="226"/>
      <c r="BC712" s="226"/>
      <c r="BD712" s="226"/>
      <c r="BE712" s="226"/>
      <c r="BF712" s="226"/>
      <c r="BG712" s="226"/>
      <c r="BH712" s="226"/>
      <c r="BI712" s="226"/>
      <c r="BJ712" s="226"/>
      <c r="BK712" s="226"/>
      <c r="BL712" s="226"/>
      <c r="BM712" s="226"/>
      <c r="BN712" s="226"/>
      <c r="BO712" s="226"/>
      <c r="BP712" s="226"/>
      <c r="BQ712" s="226"/>
      <c r="BR712" s="226"/>
      <c r="BS712" s="226"/>
      <c r="BT712" s="226"/>
      <c r="BU712" s="226"/>
      <c r="BV712" s="226"/>
      <c r="BW712" s="226"/>
      <c r="BX712" s="226"/>
      <c r="BY712" s="226"/>
      <c r="BZ712" s="226"/>
      <c r="CA712" s="226"/>
      <c r="CB712" s="226"/>
      <c r="CC712" s="235"/>
    </row>
    <row r="713" spans="1:81" s="233" customFormat="1" ht="12.75" hidden="1" customHeight="1">
      <c r="A713" s="610"/>
      <c r="B713" s="612"/>
      <c r="C713" s="236">
        <v>2017</v>
      </c>
      <c r="D713" s="247">
        <f t="shared" ref="D713" si="351">D798</f>
        <v>0</v>
      </c>
      <c r="E713" s="247">
        <v>0</v>
      </c>
      <c r="F713" s="247">
        <v>0</v>
      </c>
      <c r="G713" s="247">
        <v>0</v>
      </c>
      <c r="H713" s="247">
        <v>0</v>
      </c>
      <c r="I713" s="247">
        <v>0</v>
      </c>
      <c r="J713" s="240"/>
      <c r="K713" s="250"/>
      <c r="L713" s="250">
        <f t="shared" si="324"/>
        <v>0</v>
      </c>
      <c r="M713" s="242">
        <f t="shared" si="280"/>
        <v>0</v>
      </c>
      <c r="N713" s="226"/>
      <c r="O713" s="226"/>
      <c r="P713" s="226"/>
      <c r="Q713" s="226"/>
      <c r="R713" s="226"/>
      <c r="S713" s="226"/>
      <c r="T713" s="226"/>
      <c r="U713" s="226"/>
      <c r="V713" s="226"/>
      <c r="W713" s="226"/>
      <c r="X713" s="226"/>
      <c r="Y713" s="226"/>
      <c r="Z713" s="226"/>
      <c r="AA713" s="226"/>
      <c r="AB713" s="226"/>
      <c r="AC713" s="226"/>
      <c r="AD713" s="226"/>
      <c r="AE713" s="226"/>
      <c r="AF713" s="226"/>
      <c r="AG713" s="226"/>
      <c r="AH713" s="226"/>
      <c r="AI713" s="226"/>
      <c r="AJ713" s="226"/>
      <c r="AK713" s="226"/>
      <c r="AL713" s="226"/>
      <c r="AM713" s="226"/>
      <c r="AN713" s="226"/>
      <c r="AO713" s="226"/>
      <c r="AP713" s="226"/>
      <c r="AQ713" s="226"/>
      <c r="AR713" s="226"/>
      <c r="AS713" s="226"/>
      <c r="AT713" s="226"/>
      <c r="AU713" s="226"/>
      <c r="AV713" s="226"/>
      <c r="AW713" s="226"/>
      <c r="AX713" s="226"/>
      <c r="AY713" s="226"/>
      <c r="AZ713" s="226"/>
      <c r="BA713" s="226"/>
      <c r="BB713" s="226"/>
      <c r="BC713" s="226"/>
      <c r="BD713" s="226"/>
      <c r="BE713" s="226"/>
      <c r="BF713" s="226"/>
      <c r="BG713" s="226"/>
      <c r="BH713" s="226"/>
      <c r="BI713" s="226"/>
      <c r="BJ713" s="226"/>
      <c r="BK713" s="226"/>
      <c r="BL713" s="226"/>
      <c r="BM713" s="226"/>
      <c r="BN713" s="226"/>
      <c r="BO713" s="226"/>
      <c r="BP713" s="226"/>
      <c r="BQ713" s="226"/>
      <c r="BR713" s="226"/>
      <c r="BS713" s="226"/>
      <c r="BT713" s="226"/>
      <c r="BU713" s="226"/>
      <c r="BV713" s="226"/>
      <c r="BW713" s="226"/>
      <c r="BX713" s="226"/>
      <c r="BY713" s="226"/>
      <c r="BZ713" s="226"/>
      <c r="CA713" s="226"/>
      <c r="CB713" s="226"/>
      <c r="CC713" s="235"/>
    </row>
    <row r="714" spans="1:81" s="233" customFormat="1" ht="25.5" hidden="1" customHeight="1">
      <c r="A714" s="610"/>
      <c r="B714" s="612"/>
      <c r="C714" s="238" t="s">
        <v>19</v>
      </c>
      <c r="D714" s="247">
        <f t="shared" ref="D714" si="352">D799</f>
        <v>0</v>
      </c>
      <c r="E714" s="249">
        <f t="shared" ref="E714:I714" si="353">E715+E716+E717</f>
        <v>0</v>
      </c>
      <c r="F714" s="249">
        <f t="shared" si="353"/>
        <v>0</v>
      </c>
      <c r="G714" s="249">
        <f t="shared" si="353"/>
        <v>0</v>
      </c>
      <c r="H714" s="249">
        <f t="shared" si="353"/>
        <v>0</v>
      </c>
      <c r="I714" s="249">
        <f t="shared" si="353"/>
        <v>0</v>
      </c>
      <c r="J714" s="240"/>
      <c r="K714" s="250"/>
      <c r="L714" s="250">
        <f t="shared" si="324"/>
        <v>0</v>
      </c>
      <c r="M714" s="242">
        <f t="shared" si="280"/>
        <v>0</v>
      </c>
      <c r="N714" s="226"/>
      <c r="O714" s="226"/>
      <c r="P714" s="226"/>
      <c r="Q714" s="226"/>
      <c r="R714" s="226"/>
      <c r="S714" s="226"/>
      <c r="T714" s="226"/>
      <c r="U714" s="226"/>
      <c r="V714" s="226"/>
      <c r="W714" s="226"/>
      <c r="X714" s="226"/>
      <c r="Y714" s="226"/>
      <c r="Z714" s="226"/>
      <c r="AA714" s="226"/>
      <c r="AB714" s="226"/>
      <c r="AC714" s="226"/>
      <c r="AD714" s="226"/>
      <c r="AE714" s="226"/>
      <c r="AF714" s="226"/>
      <c r="AG714" s="226"/>
      <c r="AH714" s="226"/>
      <c r="AI714" s="226"/>
      <c r="AJ714" s="226"/>
      <c r="AK714" s="226"/>
      <c r="AL714" s="226"/>
      <c r="AM714" s="226"/>
      <c r="AN714" s="226"/>
      <c r="AO714" s="226"/>
      <c r="AP714" s="226"/>
      <c r="AQ714" s="226"/>
      <c r="AR714" s="226"/>
      <c r="AS714" s="226"/>
      <c r="AT714" s="226"/>
      <c r="AU714" s="226"/>
      <c r="AV714" s="226"/>
      <c r="AW714" s="226"/>
      <c r="AX714" s="226"/>
      <c r="AY714" s="226"/>
      <c r="AZ714" s="226"/>
      <c r="BA714" s="226"/>
      <c r="BB714" s="226"/>
      <c r="BC714" s="226"/>
      <c r="BD714" s="226"/>
      <c r="BE714" s="226"/>
      <c r="BF714" s="226"/>
      <c r="BG714" s="226"/>
      <c r="BH714" s="226"/>
      <c r="BI714" s="226"/>
      <c r="BJ714" s="226"/>
      <c r="BK714" s="226"/>
      <c r="BL714" s="226"/>
      <c r="BM714" s="226"/>
      <c r="BN714" s="226"/>
      <c r="BO714" s="226"/>
      <c r="BP714" s="226"/>
      <c r="BQ714" s="226"/>
      <c r="BR714" s="226"/>
      <c r="BS714" s="226"/>
      <c r="BT714" s="226"/>
      <c r="BU714" s="226"/>
      <c r="BV714" s="226"/>
      <c r="BW714" s="226"/>
      <c r="BX714" s="226"/>
      <c r="BY714" s="226"/>
      <c r="BZ714" s="226"/>
      <c r="CA714" s="226"/>
      <c r="CB714" s="226"/>
      <c r="CC714" s="235"/>
    </row>
    <row r="715" spans="1:81" s="233" customFormat="1" ht="12.75" hidden="1" customHeight="1">
      <c r="A715" s="610"/>
      <c r="B715" s="612"/>
      <c r="C715" s="236" t="s">
        <v>676</v>
      </c>
      <c r="D715" s="247">
        <f t="shared" ref="D715" si="354">D800</f>
        <v>0</v>
      </c>
      <c r="E715" s="247">
        <v>0</v>
      </c>
      <c r="F715" s="247">
        <v>0</v>
      </c>
      <c r="G715" s="247">
        <v>0</v>
      </c>
      <c r="H715" s="247">
        <v>0</v>
      </c>
      <c r="I715" s="247">
        <v>0</v>
      </c>
      <c r="J715" s="240"/>
      <c r="K715" s="250"/>
      <c r="L715" s="250">
        <f t="shared" si="324"/>
        <v>0</v>
      </c>
      <c r="M715" s="242">
        <f t="shared" si="280"/>
        <v>0</v>
      </c>
      <c r="N715" s="226"/>
      <c r="O715" s="226"/>
      <c r="P715" s="226"/>
      <c r="Q715" s="226"/>
      <c r="R715" s="226"/>
      <c r="S715" s="226"/>
      <c r="T715" s="226"/>
      <c r="U715" s="226"/>
      <c r="V715" s="226"/>
      <c r="W715" s="226"/>
      <c r="X715" s="226"/>
      <c r="Y715" s="226"/>
      <c r="Z715" s="226"/>
      <c r="AA715" s="226"/>
      <c r="AB715" s="226"/>
      <c r="AC715" s="226"/>
      <c r="AD715" s="226"/>
      <c r="AE715" s="226"/>
      <c r="AF715" s="226"/>
      <c r="AG715" s="226"/>
      <c r="AH715" s="226"/>
      <c r="AI715" s="226"/>
      <c r="AJ715" s="226"/>
      <c r="AK715" s="226"/>
      <c r="AL715" s="226"/>
      <c r="AM715" s="226"/>
      <c r="AN715" s="226"/>
      <c r="AO715" s="226"/>
      <c r="AP715" s="226"/>
      <c r="AQ715" s="226"/>
      <c r="AR715" s="226"/>
      <c r="AS715" s="226"/>
      <c r="AT715" s="226"/>
      <c r="AU715" s="226"/>
      <c r="AV715" s="226"/>
      <c r="AW715" s="226"/>
      <c r="AX715" s="226"/>
      <c r="AY715" s="226"/>
      <c r="AZ715" s="226"/>
      <c r="BA715" s="226"/>
      <c r="BB715" s="226"/>
      <c r="BC715" s="226"/>
      <c r="BD715" s="226"/>
      <c r="BE715" s="226"/>
      <c r="BF715" s="226"/>
      <c r="BG715" s="226"/>
      <c r="BH715" s="226"/>
      <c r="BI715" s="226"/>
      <c r="BJ715" s="226"/>
      <c r="BK715" s="226"/>
      <c r="BL715" s="226"/>
      <c r="BM715" s="226"/>
      <c r="BN715" s="226"/>
      <c r="BO715" s="226"/>
      <c r="BP715" s="226"/>
      <c r="BQ715" s="226"/>
      <c r="BR715" s="226"/>
      <c r="BS715" s="226"/>
      <c r="BT715" s="226"/>
      <c r="BU715" s="226"/>
      <c r="BV715" s="226"/>
      <c r="BW715" s="226"/>
      <c r="BX715" s="226"/>
      <c r="BY715" s="226"/>
      <c r="BZ715" s="226"/>
      <c r="CA715" s="226"/>
      <c r="CB715" s="226"/>
      <c r="CC715" s="235"/>
    </row>
    <row r="716" spans="1:81" s="233" customFormat="1" ht="10.9" hidden="1" customHeight="1">
      <c r="A716" s="610"/>
      <c r="B716" s="612"/>
      <c r="C716" s="236">
        <v>2016</v>
      </c>
      <c r="D716" s="247">
        <f t="shared" ref="D716" si="355">D801</f>
        <v>1.2925000000000001E-2</v>
      </c>
      <c r="E716" s="268">
        <v>0</v>
      </c>
      <c r="F716" s="247">
        <v>0</v>
      </c>
      <c r="G716" s="247">
        <v>0</v>
      </c>
      <c r="H716" s="247">
        <v>0</v>
      </c>
      <c r="I716" s="247">
        <v>0</v>
      </c>
      <c r="J716" s="240"/>
      <c r="K716" s="250"/>
      <c r="L716" s="250">
        <f t="shared" si="324"/>
        <v>0</v>
      </c>
      <c r="M716" s="242">
        <f t="shared" si="280"/>
        <v>0</v>
      </c>
      <c r="N716" s="226"/>
      <c r="O716" s="226"/>
      <c r="P716" s="226"/>
      <c r="Q716" s="226"/>
      <c r="R716" s="226"/>
      <c r="S716" s="226"/>
      <c r="T716" s="226"/>
      <c r="U716" s="226"/>
      <c r="V716" s="226"/>
      <c r="W716" s="226"/>
      <c r="X716" s="226"/>
      <c r="Y716" s="226"/>
      <c r="Z716" s="226"/>
      <c r="AA716" s="226"/>
      <c r="AB716" s="226"/>
      <c r="AC716" s="226"/>
      <c r="AD716" s="226"/>
      <c r="AE716" s="226"/>
      <c r="AF716" s="226"/>
      <c r="AG716" s="226"/>
      <c r="AH716" s="226"/>
      <c r="AI716" s="226"/>
      <c r="AJ716" s="226"/>
      <c r="AK716" s="226"/>
      <c r="AL716" s="226"/>
      <c r="AM716" s="226"/>
      <c r="AN716" s="226"/>
      <c r="AO716" s="226"/>
      <c r="AP716" s="226"/>
      <c r="AQ716" s="226"/>
      <c r="AR716" s="226"/>
      <c r="AS716" s="226"/>
      <c r="AT716" s="226"/>
      <c r="AU716" s="226"/>
      <c r="AV716" s="226"/>
      <c r="AW716" s="226"/>
      <c r="AX716" s="226"/>
      <c r="AY716" s="226"/>
      <c r="AZ716" s="226"/>
      <c r="BA716" s="226"/>
      <c r="BB716" s="226"/>
      <c r="BC716" s="226"/>
      <c r="BD716" s="226"/>
      <c r="BE716" s="226"/>
      <c r="BF716" s="226"/>
      <c r="BG716" s="226"/>
      <c r="BH716" s="226"/>
      <c r="BI716" s="226"/>
      <c r="BJ716" s="226"/>
      <c r="BK716" s="226"/>
      <c r="BL716" s="226"/>
      <c r="BM716" s="226"/>
      <c r="BN716" s="226"/>
      <c r="BO716" s="226"/>
      <c r="BP716" s="226"/>
      <c r="BQ716" s="226"/>
      <c r="BR716" s="226"/>
      <c r="BS716" s="226"/>
      <c r="BT716" s="226"/>
      <c r="BU716" s="226"/>
      <c r="BV716" s="226"/>
      <c r="BW716" s="226"/>
      <c r="BX716" s="226"/>
      <c r="BY716" s="226"/>
      <c r="BZ716" s="226"/>
      <c r="CA716" s="226"/>
      <c r="CB716" s="226"/>
      <c r="CC716" s="235"/>
    </row>
    <row r="717" spans="1:81" s="233" customFormat="1" ht="12.75" hidden="1" customHeight="1">
      <c r="A717" s="610"/>
      <c r="B717" s="612"/>
      <c r="C717" s="236">
        <v>2017</v>
      </c>
      <c r="D717" s="247">
        <f t="shared" ref="D717" si="356">D802</f>
        <v>1.2925000000000001E-2</v>
      </c>
      <c r="E717" s="247">
        <v>0</v>
      </c>
      <c r="F717" s="247">
        <v>0</v>
      </c>
      <c r="G717" s="247">
        <v>0</v>
      </c>
      <c r="H717" s="247">
        <v>0</v>
      </c>
      <c r="I717" s="247">
        <v>0</v>
      </c>
      <c r="J717" s="240"/>
      <c r="K717" s="250"/>
      <c r="L717" s="250">
        <f t="shared" si="324"/>
        <v>0</v>
      </c>
      <c r="M717" s="242">
        <f t="shared" si="280"/>
        <v>0</v>
      </c>
      <c r="N717" s="226"/>
      <c r="O717" s="226"/>
      <c r="P717" s="226"/>
      <c r="Q717" s="226"/>
      <c r="R717" s="226"/>
      <c r="S717" s="226"/>
      <c r="T717" s="226"/>
      <c r="U717" s="226"/>
      <c r="V717" s="226"/>
      <c r="W717" s="226"/>
      <c r="X717" s="226"/>
      <c r="Y717" s="226"/>
      <c r="Z717" s="226"/>
      <c r="AA717" s="226"/>
      <c r="AB717" s="226"/>
      <c r="AC717" s="226"/>
      <c r="AD717" s="226"/>
      <c r="AE717" s="226"/>
      <c r="AF717" s="226"/>
      <c r="AG717" s="226"/>
      <c r="AH717" s="226"/>
      <c r="AI717" s="226"/>
      <c r="AJ717" s="226"/>
      <c r="AK717" s="226"/>
      <c r="AL717" s="226"/>
      <c r="AM717" s="226"/>
      <c r="AN717" s="226"/>
      <c r="AO717" s="226"/>
      <c r="AP717" s="226"/>
      <c r="AQ717" s="226"/>
      <c r="AR717" s="226"/>
      <c r="AS717" s="226"/>
      <c r="AT717" s="226"/>
      <c r="AU717" s="226"/>
      <c r="AV717" s="226"/>
      <c r="AW717" s="226"/>
      <c r="AX717" s="226"/>
      <c r="AY717" s="226"/>
      <c r="AZ717" s="226"/>
      <c r="BA717" s="226"/>
      <c r="BB717" s="226"/>
      <c r="BC717" s="226"/>
      <c r="BD717" s="226"/>
      <c r="BE717" s="226"/>
      <c r="BF717" s="226"/>
      <c r="BG717" s="226"/>
      <c r="BH717" s="226"/>
      <c r="BI717" s="226"/>
      <c r="BJ717" s="226"/>
      <c r="BK717" s="226"/>
      <c r="BL717" s="226"/>
      <c r="BM717" s="226"/>
      <c r="BN717" s="226"/>
      <c r="BO717" s="226"/>
      <c r="BP717" s="226"/>
      <c r="BQ717" s="226"/>
      <c r="BR717" s="226"/>
      <c r="BS717" s="226"/>
      <c r="BT717" s="226"/>
      <c r="BU717" s="226"/>
      <c r="BV717" s="226"/>
      <c r="BW717" s="226"/>
      <c r="BX717" s="226"/>
      <c r="BY717" s="226"/>
      <c r="BZ717" s="226"/>
      <c r="CA717" s="226"/>
      <c r="CB717" s="226"/>
      <c r="CC717" s="235"/>
    </row>
    <row r="718" spans="1:81" s="233" customFormat="1" ht="13.15" hidden="1" customHeight="1">
      <c r="A718" s="610"/>
      <c r="B718" s="612"/>
      <c r="C718" s="238" t="s">
        <v>19</v>
      </c>
      <c r="D718" s="247">
        <f t="shared" ref="D718" si="357">D803</f>
        <v>0</v>
      </c>
      <c r="E718" s="249">
        <f t="shared" ref="E718:I718" si="358">E719+E720+E721</f>
        <v>0</v>
      </c>
      <c r="F718" s="249">
        <f t="shared" si="358"/>
        <v>0</v>
      </c>
      <c r="G718" s="249">
        <f t="shared" si="358"/>
        <v>0</v>
      </c>
      <c r="H718" s="249">
        <f t="shared" si="358"/>
        <v>0</v>
      </c>
      <c r="I718" s="249">
        <f t="shared" si="358"/>
        <v>0</v>
      </c>
      <c r="J718" s="240"/>
      <c r="K718" s="250"/>
      <c r="L718" s="250">
        <f t="shared" si="324"/>
        <v>0</v>
      </c>
      <c r="M718" s="242">
        <f t="shared" si="280"/>
        <v>0</v>
      </c>
      <c r="N718" s="226"/>
      <c r="O718" s="226"/>
      <c r="P718" s="226"/>
      <c r="Q718" s="226"/>
      <c r="R718" s="226"/>
      <c r="S718" s="226"/>
      <c r="T718" s="226"/>
      <c r="U718" s="226"/>
      <c r="V718" s="226"/>
      <c r="W718" s="226"/>
      <c r="X718" s="226"/>
      <c r="Y718" s="226"/>
      <c r="Z718" s="226"/>
      <c r="AA718" s="226"/>
      <c r="AB718" s="226"/>
      <c r="AC718" s="226"/>
      <c r="AD718" s="226"/>
      <c r="AE718" s="226"/>
      <c r="AF718" s="226"/>
      <c r="AG718" s="226"/>
      <c r="AH718" s="226"/>
      <c r="AI718" s="226"/>
      <c r="AJ718" s="226"/>
      <c r="AK718" s="226"/>
      <c r="AL718" s="226"/>
      <c r="AM718" s="226"/>
      <c r="AN718" s="226"/>
      <c r="AO718" s="226"/>
      <c r="AP718" s="226"/>
      <c r="AQ718" s="226"/>
      <c r="AR718" s="226"/>
      <c r="AS718" s="226"/>
      <c r="AT718" s="226"/>
      <c r="AU718" s="226"/>
      <c r="AV718" s="226"/>
      <c r="AW718" s="226"/>
      <c r="AX718" s="226"/>
      <c r="AY718" s="226"/>
      <c r="AZ718" s="226"/>
      <c r="BA718" s="226"/>
      <c r="BB718" s="226"/>
      <c r="BC718" s="226"/>
      <c r="BD718" s="226"/>
      <c r="BE718" s="226"/>
      <c r="BF718" s="226"/>
      <c r="BG718" s="226"/>
      <c r="BH718" s="226"/>
      <c r="BI718" s="226"/>
      <c r="BJ718" s="226"/>
      <c r="BK718" s="226"/>
      <c r="BL718" s="226"/>
      <c r="BM718" s="226"/>
      <c r="BN718" s="226"/>
      <c r="BO718" s="226"/>
      <c r="BP718" s="226"/>
      <c r="BQ718" s="226"/>
      <c r="BR718" s="226"/>
      <c r="BS718" s="226"/>
      <c r="BT718" s="226"/>
      <c r="BU718" s="226"/>
      <c r="BV718" s="226"/>
      <c r="BW718" s="226"/>
      <c r="BX718" s="226"/>
      <c r="BY718" s="226"/>
      <c r="BZ718" s="226"/>
      <c r="CA718" s="226"/>
      <c r="CB718" s="226"/>
      <c r="CC718" s="235"/>
    </row>
    <row r="719" spans="1:81" s="233" customFormat="1" ht="12.75" hidden="1" customHeight="1">
      <c r="A719" s="610"/>
      <c r="B719" s="612"/>
      <c r="C719" s="236" t="s">
        <v>676</v>
      </c>
      <c r="D719" s="247">
        <f t="shared" ref="D719" si="359">D804</f>
        <v>0</v>
      </c>
      <c r="E719" s="247">
        <v>0</v>
      </c>
      <c r="F719" s="247">
        <v>0</v>
      </c>
      <c r="G719" s="247">
        <v>0</v>
      </c>
      <c r="H719" s="247">
        <v>0</v>
      </c>
      <c r="I719" s="247">
        <v>0</v>
      </c>
      <c r="J719" s="240"/>
      <c r="K719" s="250"/>
      <c r="L719" s="250">
        <f t="shared" si="324"/>
        <v>0</v>
      </c>
      <c r="M719" s="242">
        <f t="shared" ref="M719:M815" si="360">E719+F719+G719+H719+I719</f>
        <v>0</v>
      </c>
      <c r="N719" s="226"/>
      <c r="O719" s="226"/>
      <c r="P719" s="226"/>
      <c r="Q719" s="226"/>
      <c r="R719" s="226"/>
      <c r="S719" s="226"/>
      <c r="T719" s="226"/>
      <c r="U719" s="226"/>
      <c r="V719" s="226"/>
      <c r="W719" s="226"/>
      <c r="X719" s="226"/>
      <c r="Y719" s="226"/>
      <c r="Z719" s="226"/>
      <c r="AA719" s="226"/>
      <c r="AB719" s="226"/>
      <c r="AC719" s="226"/>
      <c r="AD719" s="226"/>
      <c r="AE719" s="226"/>
      <c r="AF719" s="226"/>
      <c r="AG719" s="226"/>
      <c r="AH719" s="226"/>
      <c r="AI719" s="226"/>
      <c r="AJ719" s="226"/>
      <c r="AK719" s="226"/>
      <c r="AL719" s="226"/>
      <c r="AM719" s="226"/>
      <c r="AN719" s="226"/>
      <c r="AO719" s="226"/>
      <c r="AP719" s="226"/>
      <c r="AQ719" s="226"/>
      <c r="AR719" s="226"/>
      <c r="AS719" s="226"/>
      <c r="AT719" s="226"/>
      <c r="AU719" s="226"/>
      <c r="AV719" s="226"/>
      <c r="AW719" s="226"/>
      <c r="AX719" s="226"/>
      <c r="AY719" s="226"/>
      <c r="AZ719" s="226"/>
      <c r="BA719" s="226"/>
      <c r="BB719" s="226"/>
      <c r="BC719" s="226"/>
      <c r="BD719" s="226"/>
      <c r="BE719" s="226"/>
      <c r="BF719" s="226"/>
      <c r="BG719" s="226"/>
      <c r="BH719" s="226"/>
      <c r="BI719" s="226"/>
      <c r="BJ719" s="226"/>
      <c r="BK719" s="226"/>
      <c r="BL719" s="226"/>
      <c r="BM719" s="226"/>
      <c r="BN719" s="226"/>
      <c r="BO719" s="226"/>
      <c r="BP719" s="226"/>
      <c r="BQ719" s="226"/>
      <c r="BR719" s="226"/>
      <c r="BS719" s="226"/>
      <c r="BT719" s="226"/>
      <c r="BU719" s="226"/>
      <c r="BV719" s="226"/>
      <c r="BW719" s="226"/>
      <c r="BX719" s="226"/>
      <c r="BY719" s="226"/>
      <c r="BZ719" s="226"/>
      <c r="CA719" s="226"/>
      <c r="CB719" s="226"/>
      <c r="CC719" s="235"/>
    </row>
    <row r="720" spans="1:81" s="233" customFormat="1" ht="12.75" hidden="1" customHeight="1">
      <c r="A720" s="610"/>
      <c r="B720" s="612"/>
      <c r="C720" s="236">
        <v>2016</v>
      </c>
      <c r="D720" s="247">
        <f t="shared" ref="D720" si="361">D805</f>
        <v>0</v>
      </c>
      <c r="E720" s="268">
        <v>0</v>
      </c>
      <c r="F720" s="247">
        <v>0</v>
      </c>
      <c r="G720" s="247">
        <v>0</v>
      </c>
      <c r="H720" s="247">
        <v>0</v>
      </c>
      <c r="I720" s="247">
        <v>0</v>
      </c>
      <c r="J720" s="240"/>
      <c r="K720" s="250"/>
      <c r="L720" s="250">
        <f t="shared" si="324"/>
        <v>0</v>
      </c>
      <c r="M720" s="242">
        <f t="shared" si="360"/>
        <v>0</v>
      </c>
      <c r="N720" s="226"/>
      <c r="O720" s="226"/>
      <c r="P720" s="226"/>
      <c r="Q720" s="226"/>
      <c r="R720" s="226"/>
      <c r="S720" s="226"/>
      <c r="T720" s="226"/>
      <c r="U720" s="226"/>
      <c r="V720" s="226"/>
      <c r="W720" s="226"/>
      <c r="X720" s="226"/>
      <c r="Y720" s="226"/>
      <c r="Z720" s="226"/>
      <c r="AA720" s="226"/>
      <c r="AB720" s="226"/>
      <c r="AC720" s="226"/>
      <c r="AD720" s="226"/>
      <c r="AE720" s="226"/>
      <c r="AF720" s="226"/>
      <c r="AG720" s="226"/>
      <c r="AH720" s="226"/>
      <c r="AI720" s="226"/>
      <c r="AJ720" s="226"/>
      <c r="AK720" s="226"/>
      <c r="AL720" s="226"/>
      <c r="AM720" s="226"/>
      <c r="AN720" s="226"/>
      <c r="AO720" s="226"/>
      <c r="AP720" s="226"/>
      <c r="AQ720" s="226"/>
      <c r="AR720" s="226"/>
      <c r="AS720" s="226"/>
      <c r="AT720" s="226"/>
      <c r="AU720" s="226"/>
      <c r="AV720" s="226"/>
      <c r="AW720" s="226"/>
      <c r="AX720" s="226"/>
      <c r="AY720" s="226"/>
      <c r="AZ720" s="226"/>
      <c r="BA720" s="226"/>
      <c r="BB720" s="226"/>
      <c r="BC720" s="226"/>
      <c r="BD720" s="226"/>
      <c r="BE720" s="226"/>
      <c r="BF720" s="226"/>
      <c r="BG720" s="226"/>
      <c r="BH720" s="226"/>
      <c r="BI720" s="226"/>
      <c r="BJ720" s="226"/>
      <c r="BK720" s="226"/>
      <c r="BL720" s="226"/>
      <c r="BM720" s="226"/>
      <c r="BN720" s="226"/>
      <c r="BO720" s="226"/>
      <c r="BP720" s="226"/>
      <c r="BQ720" s="226"/>
      <c r="BR720" s="226"/>
      <c r="BS720" s="226"/>
      <c r="BT720" s="226"/>
      <c r="BU720" s="226"/>
      <c r="BV720" s="226"/>
      <c r="BW720" s="226"/>
      <c r="BX720" s="226"/>
      <c r="BY720" s="226"/>
      <c r="BZ720" s="226"/>
      <c r="CA720" s="226"/>
      <c r="CB720" s="226"/>
      <c r="CC720" s="235"/>
    </row>
    <row r="721" spans="1:81" s="233" customFormat="1" ht="12.75" hidden="1" customHeight="1">
      <c r="A721" s="610"/>
      <c r="B721" s="612"/>
      <c r="C721" s="236">
        <v>2017</v>
      </c>
      <c r="D721" s="247">
        <f t="shared" ref="D721" si="362">D806</f>
        <v>0</v>
      </c>
      <c r="E721" s="247">
        <v>0</v>
      </c>
      <c r="F721" s="247">
        <v>0</v>
      </c>
      <c r="G721" s="247">
        <v>0</v>
      </c>
      <c r="H721" s="247">
        <v>0</v>
      </c>
      <c r="I721" s="247">
        <v>0</v>
      </c>
      <c r="J721" s="240"/>
      <c r="K721" s="250"/>
      <c r="L721" s="250">
        <f t="shared" si="324"/>
        <v>0</v>
      </c>
      <c r="M721" s="242">
        <f t="shared" si="360"/>
        <v>0</v>
      </c>
      <c r="N721" s="226"/>
      <c r="O721" s="226"/>
      <c r="P721" s="226"/>
      <c r="Q721" s="226"/>
      <c r="R721" s="226"/>
      <c r="S721" s="226"/>
      <c r="T721" s="226"/>
      <c r="U721" s="226"/>
      <c r="V721" s="226"/>
      <c r="W721" s="226"/>
      <c r="X721" s="226"/>
      <c r="Y721" s="226"/>
      <c r="Z721" s="226"/>
      <c r="AA721" s="226"/>
      <c r="AB721" s="226"/>
      <c r="AC721" s="226"/>
      <c r="AD721" s="226"/>
      <c r="AE721" s="226"/>
      <c r="AF721" s="226"/>
      <c r="AG721" s="226"/>
      <c r="AH721" s="226"/>
      <c r="AI721" s="226"/>
      <c r="AJ721" s="226"/>
      <c r="AK721" s="226"/>
      <c r="AL721" s="226"/>
      <c r="AM721" s="226"/>
      <c r="AN721" s="226"/>
      <c r="AO721" s="226"/>
      <c r="AP721" s="226"/>
      <c r="AQ721" s="226"/>
      <c r="AR721" s="226"/>
      <c r="AS721" s="226"/>
      <c r="AT721" s="226"/>
      <c r="AU721" s="226"/>
      <c r="AV721" s="226"/>
      <c r="AW721" s="226"/>
      <c r="AX721" s="226"/>
      <c r="AY721" s="226"/>
      <c r="AZ721" s="226"/>
      <c r="BA721" s="226"/>
      <c r="BB721" s="226"/>
      <c r="BC721" s="226"/>
      <c r="BD721" s="226"/>
      <c r="BE721" s="226"/>
      <c r="BF721" s="226"/>
      <c r="BG721" s="226"/>
      <c r="BH721" s="226"/>
      <c r="BI721" s="226"/>
      <c r="BJ721" s="226"/>
      <c r="BK721" s="226"/>
      <c r="BL721" s="226"/>
      <c r="BM721" s="226"/>
      <c r="BN721" s="226"/>
      <c r="BO721" s="226"/>
      <c r="BP721" s="226"/>
      <c r="BQ721" s="226"/>
      <c r="BR721" s="226"/>
      <c r="BS721" s="226"/>
      <c r="BT721" s="226"/>
      <c r="BU721" s="226"/>
      <c r="BV721" s="226"/>
      <c r="BW721" s="226"/>
      <c r="BX721" s="226"/>
      <c r="BY721" s="226"/>
      <c r="BZ721" s="226"/>
      <c r="CA721" s="226"/>
      <c r="CB721" s="226"/>
      <c r="CC721" s="235"/>
    </row>
    <row r="722" spans="1:81" s="233" customFormat="1" ht="12.75" hidden="1" customHeight="1">
      <c r="A722" s="610"/>
      <c r="B722" s="612"/>
      <c r="C722" s="238" t="s">
        <v>19</v>
      </c>
      <c r="D722" s="247">
        <f t="shared" ref="D722" si="363">D807</f>
        <v>14041</v>
      </c>
      <c r="E722" s="249">
        <f t="shared" ref="E722:I722" si="364">E723+E724+E725</f>
        <v>0</v>
      </c>
      <c r="F722" s="249">
        <f t="shared" si="364"/>
        <v>0</v>
      </c>
      <c r="G722" s="249">
        <f t="shared" si="364"/>
        <v>0</v>
      </c>
      <c r="H722" s="249">
        <f t="shared" si="364"/>
        <v>0</v>
      </c>
      <c r="I722" s="249">
        <f t="shared" si="364"/>
        <v>0</v>
      </c>
      <c r="J722" s="240"/>
      <c r="K722" s="250"/>
      <c r="L722" s="250">
        <f t="shared" si="324"/>
        <v>0</v>
      </c>
      <c r="M722" s="242">
        <f t="shared" si="360"/>
        <v>0</v>
      </c>
      <c r="N722" s="226"/>
      <c r="O722" s="226"/>
      <c r="P722" s="226"/>
      <c r="Q722" s="226"/>
      <c r="R722" s="226"/>
      <c r="S722" s="226"/>
      <c r="T722" s="226"/>
      <c r="U722" s="226"/>
      <c r="V722" s="226"/>
      <c r="W722" s="226"/>
      <c r="X722" s="226"/>
      <c r="Y722" s="226"/>
      <c r="Z722" s="226"/>
      <c r="AA722" s="226"/>
      <c r="AB722" s="226"/>
      <c r="AC722" s="226"/>
      <c r="AD722" s="226"/>
      <c r="AE722" s="226"/>
      <c r="AF722" s="226"/>
      <c r="AG722" s="226"/>
      <c r="AH722" s="226"/>
      <c r="AI722" s="226"/>
      <c r="AJ722" s="226"/>
      <c r="AK722" s="226"/>
      <c r="AL722" s="226"/>
      <c r="AM722" s="226"/>
      <c r="AN722" s="226"/>
      <c r="AO722" s="226"/>
      <c r="AP722" s="226"/>
      <c r="AQ722" s="226"/>
      <c r="AR722" s="226"/>
      <c r="AS722" s="226"/>
      <c r="AT722" s="226"/>
      <c r="AU722" s="226"/>
      <c r="AV722" s="226"/>
      <c r="AW722" s="226"/>
      <c r="AX722" s="226"/>
      <c r="AY722" s="226"/>
      <c r="AZ722" s="226"/>
      <c r="BA722" s="226"/>
      <c r="BB722" s="226"/>
      <c r="BC722" s="226"/>
      <c r="BD722" s="226"/>
      <c r="BE722" s="226"/>
      <c r="BF722" s="226"/>
      <c r="BG722" s="226"/>
      <c r="BH722" s="226"/>
      <c r="BI722" s="226"/>
      <c r="BJ722" s="226"/>
      <c r="BK722" s="226"/>
      <c r="BL722" s="226"/>
      <c r="BM722" s="226"/>
      <c r="BN722" s="226"/>
      <c r="BO722" s="226"/>
      <c r="BP722" s="226"/>
      <c r="BQ722" s="226"/>
      <c r="BR722" s="226"/>
      <c r="BS722" s="226"/>
      <c r="BT722" s="226"/>
      <c r="BU722" s="226"/>
      <c r="BV722" s="226"/>
      <c r="BW722" s="226"/>
      <c r="BX722" s="226"/>
      <c r="BY722" s="226"/>
      <c r="BZ722" s="226"/>
      <c r="CA722" s="226"/>
      <c r="CB722" s="226"/>
      <c r="CC722" s="235"/>
    </row>
    <row r="723" spans="1:81" s="233" customFormat="1" ht="12.75" hidden="1" customHeight="1">
      <c r="A723" s="610"/>
      <c r="B723" s="612"/>
      <c r="C723" s="236" t="s">
        <v>676</v>
      </c>
      <c r="D723" s="247">
        <f t="shared" ref="D723" si="365">D808</f>
        <v>530</v>
      </c>
      <c r="E723" s="247">
        <v>0</v>
      </c>
      <c r="F723" s="247">
        <v>0</v>
      </c>
      <c r="G723" s="247">
        <v>0</v>
      </c>
      <c r="H723" s="247">
        <v>0</v>
      </c>
      <c r="I723" s="247">
        <v>0</v>
      </c>
      <c r="J723" s="240"/>
      <c r="K723" s="250"/>
      <c r="L723" s="250">
        <f t="shared" si="324"/>
        <v>0</v>
      </c>
      <c r="M723" s="242">
        <f t="shared" si="360"/>
        <v>0</v>
      </c>
      <c r="N723" s="226"/>
      <c r="O723" s="226"/>
      <c r="P723" s="226"/>
      <c r="Q723" s="226"/>
      <c r="R723" s="226"/>
      <c r="S723" s="226"/>
      <c r="T723" s="226"/>
      <c r="U723" s="226"/>
      <c r="V723" s="226"/>
      <c r="W723" s="226"/>
      <c r="X723" s="226"/>
      <c r="Y723" s="226"/>
      <c r="Z723" s="226"/>
      <c r="AA723" s="226"/>
      <c r="AB723" s="226"/>
      <c r="AC723" s="226"/>
      <c r="AD723" s="226"/>
      <c r="AE723" s="226"/>
      <c r="AF723" s="226"/>
      <c r="AG723" s="226"/>
      <c r="AH723" s="226"/>
      <c r="AI723" s="226"/>
      <c r="AJ723" s="226"/>
      <c r="AK723" s="226"/>
      <c r="AL723" s="226"/>
      <c r="AM723" s="226"/>
      <c r="AN723" s="226"/>
      <c r="AO723" s="226"/>
      <c r="AP723" s="226"/>
      <c r="AQ723" s="226"/>
      <c r="AR723" s="226"/>
      <c r="AS723" s="226"/>
      <c r="AT723" s="226"/>
      <c r="AU723" s="226"/>
      <c r="AV723" s="226"/>
      <c r="AW723" s="226"/>
      <c r="AX723" s="226"/>
      <c r="AY723" s="226"/>
      <c r="AZ723" s="226"/>
      <c r="BA723" s="226"/>
      <c r="BB723" s="226"/>
      <c r="BC723" s="226"/>
      <c r="BD723" s="226"/>
      <c r="BE723" s="226"/>
      <c r="BF723" s="226"/>
      <c r="BG723" s="226"/>
      <c r="BH723" s="226"/>
      <c r="BI723" s="226"/>
      <c r="BJ723" s="226"/>
      <c r="BK723" s="226"/>
      <c r="BL723" s="226"/>
      <c r="BM723" s="226"/>
      <c r="BN723" s="226"/>
      <c r="BO723" s="226"/>
      <c r="BP723" s="226"/>
      <c r="BQ723" s="226"/>
      <c r="BR723" s="226"/>
      <c r="BS723" s="226"/>
      <c r="BT723" s="226"/>
      <c r="BU723" s="226"/>
      <c r="BV723" s="226"/>
      <c r="BW723" s="226"/>
      <c r="BX723" s="226"/>
      <c r="BY723" s="226"/>
      <c r="BZ723" s="226"/>
      <c r="CA723" s="226"/>
      <c r="CB723" s="226"/>
      <c r="CC723" s="235"/>
    </row>
    <row r="724" spans="1:81" s="233" customFormat="1" ht="12.75" hidden="1" customHeight="1">
      <c r="A724" s="610"/>
      <c r="B724" s="612"/>
      <c r="C724" s="236">
        <v>2016</v>
      </c>
      <c r="D724" s="247">
        <f t="shared" ref="D724" si="366">D809</f>
        <v>3277</v>
      </c>
      <c r="E724" s="268">
        <v>0</v>
      </c>
      <c r="F724" s="247">
        <v>0</v>
      </c>
      <c r="G724" s="247">
        <v>0</v>
      </c>
      <c r="H724" s="247">
        <v>0</v>
      </c>
      <c r="I724" s="247">
        <v>0</v>
      </c>
      <c r="J724" s="240"/>
      <c r="K724" s="250"/>
      <c r="L724" s="250">
        <f t="shared" si="324"/>
        <v>0</v>
      </c>
      <c r="M724" s="242">
        <f t="shared" si="360"/>
        <v>0</v>
      </c>
      <c r="N724" s="226"/>
      <c r="O724" s="226"/>
      <c r="P724" s="226"/>
      <c r="Q724" s="226"/>
      <c r="R724" s="226"/>
      <c r="S724" s="226"/>
      <c r="T724" s="226"/>
      <c r="U724" s="226"/>
      <c r="V724" s="226"/>
      <c r="W724" s="226"/>
      <c r="X724" s="226"/>
      <c r="Y724" s="226"/>
      <c r="Z724" s="226"/>
      <c r="AA724" s="226"/>
      <c r="AB724" s="226"/>
      <c r="AC724" s="226"/>
      <c r="AD724" s="226"/>
      <c r="AE724" s="226"/>
      <c r="AF724" s="226"/>
      <c r="AG724" s="226"/>
      <c r="AH724" s="226"/>
      <c r="AI724" s="226"/>
      <c r="AJ724" s="226"/>
      <c r="AK724" s="226"/>
      <c r="AL724" s="226"/>
      <c r="AM724" s="226"/>
      <c r="AN724" s="226"/>
      <c r="AO724" s="226"/>
      <c r="AP724" s="226"/>
      <c r="AQ724" s="226"/>
      <c r="AR724" s="226"/>
      <c r="AS724" s="226"/>
      <c r="AT724" s="226"/>
      <c r="AU724" s="226"/>
      <c r="AV724" s="226"/>
      <c r="AW724" s="226"/>
      <c r="AX724" s="226"/>
      <c r="AY724" s="226"/>
      <c r="AZ724" s="226"/>
      <c r="BA724" s="226"/>
      <c r="BB724" s="226"/>
      <c r="BC724" s="226"/>
      <c r="BD724" s="226"/>
      <c r="BE724" s="226"/>
      <c r="BF724" s="226"/>
      <c r="BG724" s="226"/>
      <c r="BH724" s="226"/>
      <c r="BI724" s="226"/>
      <c r="BJ724" s="226"/>
      <c r="BK724" s="226"/>
      <c r="BL724" s="226"/>
      <c r="BM724" s="226"/>
      <c r="BN724" s="226"/>
      <c r="BO724" s="226"/>
      <c r="BP724" s="226"/>
      <c r="BQ724" s="226"/>
      <c r="BR724" s="226"/>
      <c r="BS724" s="226"/>
      <c r="BT724" s="226"/>
      <c r="BU724" s="226"/>
      <c r="BV724" s="226"/>
      <c r="BW724" s="226"/>
      <c r="BX724" s="226"/>
      <c r="BY724" s="226"/>
      <c r="BZ724" s="226"/>
      <c r="CA724" s="226"/>
      <c r="CB724" s="226"/>
      <c r="CC724" s="235"/>
    </row>
    <row r="725" spans="1:81" s="233" customFormat="1" ht="12.75" hidden="1" customHeight="1">
      <c r="A725" s="610"/>
      <c r="B725" s="612"/>
      <c r="C725" s="236">
        <v>2017</v>
      </c>
      <c r="D725" s="247">
        <f t="shared" ref="D725" si="367">D810</f>
        <v>4976</v>
      </c>
      <c r="E725" s="247">
        <v>0</v>
      </c>
      <c r="F725" s="247">
        <v>0</v>
      </c>
      <c r="G725" s="247">
        <v>0</v>
      </c>
      <c r="H725" s="247">
        <v>0</v>
      </c>
      <c r="I725" s="247">
        <v>0</v>
      </c>
      <c r="J725" s="240"/>
      <c r="K725" s="250"/>
      <c r="L725" s="250">
        <f t="shared" si="324"/>
        <v>0</v>
      </c>
      <c r="M725" s="242">
        <f t="shared" si="360"/>
        <v>0</v>
      </c>
      <c r="N725" s="226"/>
      <c r="O725" s="226"/>
      <c r="P725" s="226"/>
      <c r="Q725" s="226"/>
      <c r="R725" s="226"/>
      <c r="S725" s="226"/>
      <c r="T725" s="226"/>
      <c r="U725" s="226"/>
      <c r="V725" s="226"/>
      <c r="W725" s="226"/>
      <c r="X725" s="226"/>
      <c r="Y725" s="226"/>
      <c r="Z725" s="226"/>
      <c r="AA725" s="226"/>
      <c r="AB725" s="226"/>
      <c r="AC725" s="226"/>
      <c r="AD725" s="226"/>
      <c r="AE725" s="226"/>
      <c r="AF725" s="226"/>
      <c r="AG725" s="226"/>
      <c r="AH725" s="226"/>
      <c r="AI725" s="226"/>
      <c r="AJ725" s="226"/>
      <c r="AK725" s="226"/>
      <c r="AL725" s="226"/>
      <c r="AM725" s="226"/>
      <c r="AN725" s="226"/>
      <c r="AO725" s="226"/>
      <c r="AP725" s="226"/>
      <c r="AQ725" s="226"/>
      <c r="AR725" s="226"/>
      <c r="AS725" s="226"/>
      <c r="AT725" s="226"/>
      <c r="AU725" s="226"/>
      <c r="AV725" s="226"/>
      <c r="AW725" s="226"/>
      <c r="AX725" s="226"/>
      <c r="AY725" s="226"/>
      <c r="AZ725" s="226"/>
      <c r="BA725" s="226"/>
      <c r="BB725" s="226"/>
      <c r="BC725" s="226"/>
      <c r="BD725" s="226"/>
      <c r="BE725" s="226"/>
      <c r="BF725" s="226"/>
      <c r="BG725" s="226"/>
      <c r="BH725" s="226"/>
      <c r="BI725" s="226"/>
      <c r="BJ725" s="226"/>
      <c r="BK725" s="226"/>
      <c r="BL725" s="226"/>
      <c r="BM725" s="226"/>
      <c r="BN725" s="226"/>
      <c r="BO725" s="226"/>
      <c r="BP725" s="226"/>
      <c r="BQ725" s="226"/>
      <c r="BR725" s="226"/>
      <c r="BS725" s="226"/>
      <c r="BT725" s="226"/>
      <c r="BU725" s="226"/>
      <c r="BV725" s="226"/>
      <c r="BW725" s="226"/>
      <c r="BX725" s="226"/>
      <c r="BY725" s="226"/>
      <c r="BZ725" s="226"/>
      <c r="CA725" s="226"/>
      <c r="CB725" s="226"/>
      <c r="CC725" s="235"/>
    </row>
    <row r="726" spans="1:81" s="233" customFormat="1" ht="12.75" hidden="1" customHeight="1">
      <c r="A726" s="610"/>
      <c r="B726" s="612"/>
      <c r="C726" s="238" t="s">
        <v>19</v>
      </c>
      <c r="D726" s="247">
        <f t="shared" ref="D726" si="368">D811</f>
        <v>2339</v>
      </c>
      <c r="E726" s="249">
        <f t="shared" ref="E726:I726" si="369">E727+E728+E729</f>
        <v>0</v>
      </c>
      <c r="F726" s="249">
        <f t="shared" si="369"/>
        <v>0</v>
      </c>
      <c r="G726" s="249">
        <f t="shared" si="369"/>
        <v>0</v>
      </c>
      <c r="H726" s="249">
        <f t="shared" si="369"/>
        <v>0</v>
      </c>
      <c r="I726" s="249">
        <f t="shared" si="369"/>
        <v>0</v>
      </c>
      <c r="J726" s="240"/>
      <c r="K726" s="250"/>
      <c r="L726" s="250">
        <f t="shared" si="324"/>
        <v>0</v>
      </c>
      <c r="M726" s="242">
        <f t="shared" si="360"/>
        <v>0</v>
      </c>
      <c r="N726" s="226"/>
      <c r="O726" s="226"/>
      <c r="P726" s="226"/>
      <c r="Q726" s="226"/>
      <c r="R726" s="226"/>
      <c r="S726" s="226"/>
      <c r="T726" s="226"/>
      <c r="U726" s="226"/>
      <c r="V726" s="226"/>
      <c r="W726" s="226"/>
      <c r="X726" s="226"/>
      <c r="Y726" s="226"/>
      <c r="Z726" s="226"/>
      <c r="AA726" s="226"/>
      <c r="AB726" s="226"/>
      <c r="AC726" s="226"/>
      <c r="AD726" s="226"/>
      <c r="AE726" s="226"/>
      <c r="AF726" s="226"/>
      <c r="AG726" s="226"/>
      <c r="AH726" s="226"/>
      <c r="AI726" s="226"/>
      <c r="AJ726" s="226"/>
      <c r="AK726" s="226"/>
      <c r="AL726" s="226"/>
      <c r="AM726" s="226"/>
      <c r="AN726" s="226"/>
      <c r="AO726" s="226"/>
      <c r="AP726" s="226"/>
      <c r="AQ726" s="226"/>
      <c r="AR726" s="226"/>
      <c r="AS726" s="226"/>
      <c r="AT726" s="226"/>
      <c r="AU726" s="226"/>
      <c r="AV726" s="226"/>
      <c r="AW726" s="226"/>
      <c r="AX726" s="226"/>
      <c r="AY726" s="226"/>
      <c r="AZ726" s="226"/>
      <c r="BA726" s="226"/>
      <c r="BB726" s="226"/>
      <c r="BC726" s="226"/>
      <c r="BD726" s="226"/>
      <c r="BE726" s="226"/>
      <c r="BF726" s="226"/>
      <c r="BG726" s="226"/>
      <c r="BH726" s="226"/>
      <c r="BI726" s="226"/>
      <c r="BJ726" s="226"/>
      <c r="BK726" s="226"/>
      <c r="BL726" s="226"/>
      <c r="BM726" s="226"/>
      <c r="BN726" s="226"/>
      <c r="BO726" s="226"/>
      <c r="BP726" s="226"/>
      <c r="BQ726" s="226"/>
      <c r="BR726" s="226"/>
      <c r="BS726" s="226"/>
      <c r="BT726" s="226"/>
      <c r="BU726" s="226"/>
      <c r="BV726" s="226"/>
      <c r="BW726" s="226"/>
      <c r="BX726" s="226"/>
      <c r="BY726" s="226"/>
      <c r="BZ726" s="226"/>
      <c r="CA726" s="226"/>
      <c r="CB726" s="226"/>
      <c r="CC726" s="235"/>
    </row>
    <row r="727" spans="1:81" s="233" customFormat="1" ht="12.75" hidden="1" customHeight="1">
      <c r="A727" s="610"/>
      <c r="B727" s="612"/>
      <c r="C727" s="236" t="s">
        <v>676</v>
      </c>
      <c r="D727" s="247">
        <f t="shared" ref="D727" si="370">D812</f>
        <v>2919</v>
      </c>
      <c r="E727" s="247">
        <v>0</v>
      </c>
      <c r="F727" s="247">
        <v>0</v>
      </c>
      <c r="G727" s="247">
        <v>0</v>
      </c>
      <c r="H727" s="247">
        <v>0</v>
      </c>
      <c r="I727" s="247">
        <v>0</v>
      </c>
      <c r="J727" s="240"/>
      <c r="K727" s="250"/>
      <c r="L727" s="250">
        <f t="shared" si="324"/>
        <v>0</v>
      </c>
      <c r="M727" s="242">
        <f t="shared" si="360"/>
        <v>0</v>
      </c>
      <c r="N727" s="226"/>
      <c r="O727" s="226"/>
      <c r="P727" s="226"/>
      <c r="Q727" s="226"/>
      <c r="R727" s="226"/>
      <c r="S727" s="226"/>
      <c r="T727" s="226"/>
      <c r="U727" s="226"/>
      <c r="V727" s="226"/>
      <c r="W727" s="226"/>
      <c r="X727" s="226"/>
      <c r="Y727" s="226"/>
      <c r="Z727" s="226"/>
      <c r="AA727" s="226"/>
      <c r="AB727" s="226"/>
      <c r="AC727" s="226"/>
      <c r="AD727" s="226"/>
      <c r="AE727" s="226"/>
      <c r="AF727" s="226"/>
      <c r="AG727" s="226"/>
      <c r="AH727" s="226"/>
      <c r="AI727" s="226"/>
      <c r="AJ727" s="226"/>
      <c r="AK727" s="226"/>
      <c r="AL727" s="226"/>
      <c r="AM727" s="226"/>
      <c r="AN727" s="226"/>
      <c r="AO727" s="226"/>
      <c r="AP727" s="226"/>
      <c r="AQ727" s="226"/>
      <c r="AR727" s="226"/>
      <c r="AS727" s="226"/>
      <c r="AT727" s="226"/>
      <c r="AU727" s="226"/>
      <c r="AV727" s="226"/>
      <c r="AW727" s="226"/>
      <c r="AX727" s="226"/>
      <c r="AY727" s="226"/>
      <c r="AZ727" s="226"/>
      <c r="BA727" s="226"/>
      <c r="BB727" s="226"/>
      <c r="BC727" s="226"/>
      <c r="BD727" s="226"/>
      <c r="BE727" s="226"/>
      <c r="BF727" s="226"/>
      <c r="BG727" s="226"/>
      <c r="BH727" s="226"/>
      <c r="BI727" s="226"/>
      <c r="BJ727" s="226"/>
      <c r="BK727" s="226"/>
      <c r="BL727" s="226"/>
      <c r="BM727" s="226"/>
      <c r="BN727" s="226"/>
      <c r="BO727" s="226"/>
      <c r="BP727" s="226"/>
      <c r="BQ727" s="226"/>
      <c r="BR727" s="226"/>
      <c r="BS727" s="226"/>
      <c r="BT727" s="226"/>
      <c r="BU727" s="226"/>
      <c r="BV727" s="226"/>
      <c r="BW727" s="226"/>
      <c r="BX727" s="226"/>
      <c r="BY727" s="226"/>
      <c r="BZ727" s="226"/>
      <c r="CA727" s="226"/>
      <c r="CB727" s="226"/>
      <c r="CC727" s="235"/>
    </row>
    <row r="728" spans="1:81" s="233" customFormat="1" ht="12.75" hidden="1" customHeight="1">
      <c r="A728" s="610"/>
      <c r="B728" s="612"/>
      <c r="C728" s="236">
        <v>2016</v>
      </c>
      <c r="D728" s="247">
        <f t="shared" ref="D728" si="371">D813</f>
        <v>144</v>
      </c>
      <c r="E728" s="268">
        <v>0</v>
      </c>
      <c r="F728" s="247">
        <v>0</v>
      </c>
      <c r="G728" s="247">
        <v>0</v>
      </c>
      <c r="H728" s="247">
        <v>0</v>
      </c>
      <c r="I728" s="247">
        <v>0</v>
      </c>
      <c r="J728" s="240"/>
      <c r="K728" s="250"/>
      <c r="L728" s="250">
        <f t="shared" si="324"/>
        <v>0</v>
      </c>
      <c r="M728" s="242">
        <f t="shared" si="360"/>
        <v>0</v>
      </c>
      <c r="N728" s="226"/>
      <c r="O728" s="226"/>
      <c r="P728" s="226"/>
      <c r="Q728" s="226"/>
      <c r="R728" s="226"/>
      <c r="S728" s="226"/>
      <c r="T728" s="226"/>
      <c r="U728" s="226"/>
      <c r="V728" s="226"/>
      <c r="W728" s="226"/>
      <c r="X728" s="226"/>
      <c r="Y728" s="226"/>
      <c r="Z728" s="226"/>
      <c r="AA728" s="226"/>
      <c r="AB728" s="226"/>
      <c r="AC728" s="226"/>
      <c r="AD728" s="226"/>
      <c r="AE728" s="226"/>
      <c r="AF728" s="226"/>
      <c r="AG728" s="226"/>
      <c r="AH728" s="226"/>
      <c r="AI728" s="226"/>
      <c r="AJ728" s="226"/>
      <c r="AK728" s="226"/>
      <c r="AL728" s="226"/>
      <c r="AM728" s="226"/>
      <c r="AN728" s="226"/>
      <c r="AO728" s="226"/>
      <c r="AP728" s="226"/>
      <c r="AQ728" s="226"/>
      <c r="AR728" s="226"/>
      <c r="AS728" s="226"/>
      <c r="AT728" s="226"/>
      <c r="AU728" s="226"/>
      <c r="AV728" s="226"/>
      <c r="AW728" s="226"/>
      <c r="AX728" s="226"/>
      <c r="AY728" s="226"/>
      <c r="AZ728" s="226"/>
      <c r="BA728" s="226"/>
      <c r="BB728" s="226"/>
      <c r="BC728" s="226"/>
      <c r="BD728" s="226"/>
      <c r="BE728" s="226"/>
      <c r="BF728" s="226"/>
      <c r="BG728" s="226"/>
      <c r="BH728" s="226"/>
      <c r="BI728" s="226"/>
      <c r="BJ728" s="226"/>
      <c r="BK728" s="226"/>
      <c r="BL728" s="226"/>
      <c r="BM728" s="226"/>
      <c r="BN728" s="226"/>
      <c r="BO728" s="226"/>
      <c r="BP728" s="226"/>
      <c r="BQ728" s="226"/>
      <c r="BR728" s="226"/>
      <c r="BS728" s="226"/>
      <c r="BT728" s="226"/>
      <c r="BU728" s="226"/>
      <c r="BV728" s="226"/>
      <c r="BW728" s="226"/>
      <c r="BX728" s="226"/>
      <c r="BY728" s="226"/>
      <c r="BZ728" s="226"/>
      <c r="CA728" s="226"/>
      <c r="CB728" s="226"/>
      <c r="CC728" s="235"/>
    </row>
    <row r="729" spans="1:81" s="233" customFormat="1" ht="12.75" hidden="1" customHeight="1">
      <c r="A729" s="610"/>
      <c r="B729" s="612"/>
      <c r="C729" s="236">
        <v>2017</v>
      </c>
      <c r="D729" s="247">
        <f t="shared" ref="D729" si="372">D814</f>
        <v>144</v>
      </c>
      <c r="E729" s="247">
        <v>0</v>
      </c>
      <c r="F729" s="247">
        <v>0</v>
      </c>
      <c r="G729" s="247">
        <v>0</v>
      </c>
      <c r="H729" s="247">
        <v>0</v>
      </c>
      <c r="I729" s="247">
        <v>0</v>
      </c>
      <c r="J729" s="240"/>
      <c r="K729" s="250"/>
      <c r="L729" s="250">
        <f t="shared" si="324"/>
        <v>0</v>
      </c>
      <c r="M729" s="242">
        <f t="shared" si="360"/>
        <v>0</v>
      </c>
      <c r="N729" s="226"/>
      <c r="O729" s="226"/>
      <c r="P729" s="226"/>
      <c r="Q729" s="226"/>
      <c r="R729" s="226"/>
      <c r="S729" s="226"/>
      <c r="T729" s="226"/>
      <c r="U729" s="226"/>
      <c r="V729" s="226"/>
      <c r="W729" s="226"/>
      <c r="X729" s="226"/>
      <c r="Y729" s="226"/>
      <c r="Z729" s="226"/>
      <c r="AA729" s="226"/>
      <c r="AB729" s="226"/>
      <c r="AC729" s="226"/>
      <c r="AD729" s="226"/>
      <c r="AE729" s="226"/>
      <c r="AF729" s="226"/>
      <c r="AG729" s="226"/>
      <c r="AH729" s="226"/>
      <c r="AI729" s="226"/>
      <c r="AJ729" s="226"/>
      <c r="AK729" s="226"/>
      <c r="AL729" s="226"/>
      <c r="AM729" s="226"/>
      <c r="AN729" s="226"/>
      <c r="AO729" s="226"/>
      <c r="AP729" s="226"/>
      <c r="AQ729" s="226"/>
      <c r="AR729" s="226"/>
      <c r="AS729" s="226"/>
      <c r="AT729" s="226"/>
      <c r="AU729" s="226"/>
      <c r="AV729" s="226"/>
      <c r="AW729" s="226"/>
      <c r="AX729" s="226"/>
      <c r="AY729" s="226"/>
      <c r="AZ729" s="226"/>
      <c r="BA729" s="226"/>
      <c r="BB729" s="226"/>
      <c r="BC729" s="226"/>
      <c r="BD729" s="226"/>
      <c r="BE729" s="226"/>
      <c r="BF729" s="226"/>
      <c r="BG729" s="226"/>
      <c r="BH729" s="226"/>
      <c r="BI729" s="226"/>
      <c r="BJ729" s="226"/>
      <c r="BK729" s="226"/>
      <c r="BL729" s="226"/>
      <c r="BM729" s="226"/>
      <c r="BN729" s="226"/>
      <c r="BO729" s="226"/>
      <c r="BP729" s="226"/>
      <c r="BQ729" s="226"/>
      <c r="BR729" s="226"/>
      <c r="BS729" s="226"/>
      <c r="BT729" s="226"/>
      <c r="BU729" s="226"/>
      <c r="BV729" s="226"/>
      <c r="BW729" s="226"/>
      <c r="BX729" s="226"/>
      <c r="BY729" s="226"/>
      <c r="BZ729" s="226"/>
      <c r="CA729" s="226"/>
      <c r="CB729" s="226"/>
      <c r="CC729" s="235"/>
    </row>
    <row r="730" spans="1:81" s="233" customFormat="1" ht="15.6" hidden="1" customHeight="1">
      <c r="A730" s="610"/>
      <c r="B730" s="612"/>
      <c r="C730" s="238" t="s">
        <v>19</v>
      </c>
      <c r="D730" s="247">
        <f t="shared" ref="D730" si="373">D815</f>
        <v>0</v>
      </c>
      <c r="E730" s="249">
        <v>0</v>
      </c>
      <c r="F730" s="249">
        <v>0</v>
      </c>
      <c r="G730" s="249">
        <v>0</v>
      </c>
      <c r="H730" s="249">
        <v>0</v>
      </c>
      <c r="I730" s="249">
        <f>I731+I732+I751</f>
        <v>0</v>
      </c>
      <c r="J730" s="240"/>
      <c r="K730" s="250"/>
      <c r="L730" s="250">
        <f t="shared" si="324"/>
        <v>0</v>
      </c>
      <c r="M730" s="242">
        <f t="shared" si="360"/>
        <v>0</v>
      </c>
      <c r="N730" s="226"/>
      <c r="O730" s="226"/>
      <c r="P730" s="226"/>
      <c r="Q730" s="226"/>
      <c r="R730" s="226"/>
      <c r="S730" s="226"/>
      <c r="T730" s="226"/>
      <c r="U730" s="226"/>
      <c r="V730" s="226"/>
      <c r="W730" s="226"/>
      <c r="X730" s="226"/>
      <c r="Y730" s="226"/>
      <c r="Z730" s="226"/>
      <c r="AA730" s="226"/>
      <c r="AB730" s="226"/>
      <c r="AC730" s="226"/>
      <c r="AD730" s="226"/>
      <c r="AE730" s="226"/>
      <c r="AF730" s="226"/>
      <c r="AG730" s="226"/>
      <c r="AH730" s="226"/>
      <c r="AI730" s="226"/>
      <c r="AJ730" s="226"/>
      <c r="AK730" s="226"/>
      <c r="AL730" s="226"/>
      <c r="AM730" s="226"/>
      <c r="AN730" s="226"/>
      <c r="AO730" s="226"/>
      <c r="AP730" s="226"/>
      <c r="AQ730" s="226"/>
      <c r="AR730" s="226"/>
      <c r="AS730" s="226"/>
      <c r="AT730" s="226"/>
      <c r="AU730" s="226"/>
      <c r="AV730" s="226"/>
      <c r="AW730" s="226"/>
      <c r="AX730" s="226"/>
      <c r="AY730" s="226"/>
      <c r="AZ730" s="226"/>
      <c r="BA730" s="226"/>
      <c r="BB730" s="226"/>
      <c r="BC730" s="226"/>
      <c r="BD730" s="226"/>
      <c r="BE730" s="226"/>
      <c r="BF730" s="226"/>
      <c r="BG730" s="226"/>
      <c r="BH730" s="226"/>
      <c r="BI730" s="226"/>
      <c r="BJ730" s="226"/>
      <c r="BK730" s="226"/>
      <c r="BL730" s="226"/>
      <c r="BM730" s="226"/>
      <c r="BN730" s="226"/>
      <c r="BO730" s="226"/>
      <c r="BP730" s="226"/>
      <c r="BQ730" s="226"/>
      <c r="BR730" s="226"/>
      <c r="BS730" s="226"/>
      <c r="BT730" s="226"/>
      <c r="BU730" s="226"/>
      <c r="BV730" s="226"/>
      <c r="BW730" s="226"/>
      <c r="BX730" s="226"/>
      <c r="BY730" s="226"/>
      <c r="BZ730" s="226"/>
      <c r="CA730" s="226"/>
      <c r="CB730" s="226"/>
      <c r="CC730" s="235"/>
    </row>
    <row r="731" spans="1:81" s="233" customFormat="1" ht="12.75" hidden="1" customHeight="1">
      <c r="A731" s="610"/>
      <c r="B731" s="612"/>
      <c r="C731" s="236" t="s">
        <v>676</v>
      </c>
      <c r="D731" s="247">
        <f t="shared" ref="D731" si="374">D816</f>
        <v>0</v>
      </c>
      <c r="E731" s="247">
        <v>0</v>
      </c>
      <c r="F731" s="247">
        <v>0</v>
      </c>
      <c r="G731" s="247">
        <v>0</v>
      </c>
      <c r="H731" s="247">
        <v>0</v>
      </c>
      <c r="I731" s="247">
        <v>0</v>
      </c>
      <c r="J731" s="240"/>
      <c r="K731" s="250"/>
      <c r="L731" s="250">
        <f t="shared" si="324"/>
        <v>0</v>
      </c>
      <c r="M731" s="242">
        <f t="shared" si="360"/>
        <v>0</v>
      </c>
      <c r="N731" s="226"/>
      <c r="O731" s="226"/>
      <c r="P731" s="226"/>
      <c r="Q731" s="226"/>
      <c r="R731" s="226"/>
      <c r="S731" s="226"/>
      <c r="T731" s="226"/>
      <c r="U731" s="226"/>
      <c r="V731" s="226"/>
      <c r="W731" s="226"/>
      <c r="X731" s="226"/>
      <c r="Y731" s="226"/>
      <c r="Z731" s="226"/>
      <c r="AA731" s="226"/>
      <c r="AB731" s="226"/>
      <c r="AC731" s="226"/>
      <c r="AD731" s="226"/>
      <c r="AE731" s="226"/>
      <c r="AF731" s="226"/>
      <c r="AG731" s="226"/>
      <c r="AH731" s="226"/>
      <c r="AI731" s="226"/>
      <c r="AJ731" s="226"/>
      <c r="AK731" s="226"/>
      <c r="AL731" s="226"/>
      <c r="AM731" s="226"/>
      <c r="AN731" s="226"/>
      <c r="AO731" s="226"/>
      <c r="AP731" s="226"/>
      <c r="AQ731" s="226"/>
      <c r="AR731" s="226"/>
      <c r="AS731" s="226"/>
      <c r="AT731" s="226"/>
      <c r="AU731" s="226"/>
      <c r="AV731" s="226"/>
      <c r="AW731" s="226"/>
      <c r="AX731" s="226"/>
      <c r="AY731" s="226"/>
      <c r="AZ731" s="226"/>
      <c r="BA731" s="226"/>
      <c r="BB731" s="226"/>
      <c r="BC731" s="226"/>
      <c r="BD731" s="226"/>
      <c r="BE731" s="226"/>
      <c r="BF731" s="226"/>
      <c r="BG731" s="226"/>
      <c r="BH731" s="226"/>
      <c r="BI731" s="226"/>
      <c r="BJ731" s="226"/>
      <c r="BK731" s="226"/>
      <c r="BL731" s="226"/>
      <c r="BM731" s="226"/>
      <c r="BN731" s="226"/>
      <c r="BO731" s="226"/>
      <c r="BP731" s="226"/>
      <c r="BQ731" s="226"/>
      <c r="BR731" s="226"/>
      <c r="BS731" s="226"/>
      <c r="BT731" s="226"/>
      <c r="BU731" s="226"/>
      <c r="BV731" s="226"/>
      <c r="BW731" s="226"/>
      <c r="BX731" s="226"/>
      <c r="BY731" s="226"/>
      <c r="BZ731" s="226"/>
      <c r="CA731" s="226"/>
      <c r="CB731" s="226"/>
      <c r="CC731" s="235"/>
    </row>
    <row r="732" spans="1:81" s="233" customFormat="1" ht="12.75" hidden="1" customHeight="1">
      <c r="A732" s="610"/>
      <c r="B732" s="612"/>
      <c r="C732" s="236">
        <v>2016</v>
      </c>
      <c r="D732" s="247">
        <f t="shared" ref="D732" si="375">D817</f>
        <v>0</v>
      </c>
      <c r="E732" s="268">
        <v>0</v>
      </c>
      <c r="F732" s="247">
        <v>0</v>
      </c>
      <c r="G732" s="247">
        <v>0</v>
      </c>
      <c r="H732" s="247">
        <v>0</v>
      </c>
      <c r="I732" s="247">
        <v>0</v>
      </c>
      <c r="J732" s="240"/>
      <c r="K732" s="250"/>
      <c r="L732" s="250">
        <f t="shared" si="324"/>
        <v>0</v>
      </c>
      <c r="M732" s="242">
        <f t="shared" si="360"/>
        <v>0</v>
      </c>
      <c r="N732" s="226"/>
      <c r="O732" s="226"/>
      <c r="P732" s="226"/>
      <c r="Q732" s="226"/>
      <c r="R732" s="226"/>
      <c r="S732" s="226"/>
      <c r="T732" s="226"/>
      <c r="U732" s="226"/>
      <c r="V732" s="226"/>
      <c r="W732" s="226"/>
      <c r="X732" s="226"/>
      <c r="Y732" s="226"/>
      <c r="Z732" s="226"/>
      <c r="AA732" s="226"/>
      <c r="AB732" s="226"/>
      <c r="AC732" s="226"/>
      <c r="AD732" s="226"/>
      <c r="AE732" s="226"/>
      <c r="AF732" s="226"/>
      <c r="AG732" s="226"/>
      <c r="AH732" s="226"/>
      <c r="AI732" s="226"/>
      <c r="AJ732" s="226"/>
      <c r="AK732" s="226"/>
      <c r="AL732" s="226"/>
      <c r="AM732" s="226"/>
      <c r="AN732" s="226"/>
      <c r="AO732" s="226"/>
      <c r="AP732" s="226"/>
      <c r="AQ732" s="226"/>
      <c r="AR732" s="226"/>
      <c r="AS732" s="226"/>
      <c r="AT732" s="226"/>
      <c r="AU732" s="226"/>
      <c r="AV732" s="226"/>
      <c r="AW732" s="226"/>
      <c r="AX732" s="226"/>
      <c r="AY732" s="226"/>
      <c r="AZ732" s="226"/>
      <c r="BA732" s="226"/>
      <c r="BB732" s="226"/>
      <c r="BC732" s="226"/>
      <c r="BD732" s="226"/>
      <c r="BE732" s="226"/>
      <c r="BF732" s="226"/>
      <c r="BG732" s="226"/>
      <c r="BH732" s="226"/>
      <c r="BI732" s="226"/>
      <c r="BJ732" s="226"/>
      <c r="BK732" s="226"/>
      <c r="BL732" s="226"/>
      <c r="BM732" s="226"/>
      <c r="BN732" s="226"/>
      <c r="BO732" s="226"/>
      <c r="BP732" s="226"/>
      <c r="BQ732" s="226"/>
      <c r="BR732" s="226"/>
      <c r="BS732" s="226"/>
      <c r="BT732" s="226"/>
      <c r="BU732" s="226"/>
      <c r="BV732" s="226"/>
      <c r="BW732" s="226"/>
      <c r="BX732" s="226"/>
      <c r="BY732" s="226"/>
      <c r="BZ732" s="226"/>
      <c r="CA732" s="226"/>
      <c r="CB732" s="226"/>
      <c r="CC732" s="235"/>
    </row>
    <row r="733" spans="1:81" s="233" customFormat="1" ht="12.75" hidden="1" customHeight="1">
      <c r="A733" s="610"/>
      <c r="B733" s="612"/>
      <c r="C733" s="236">
        <v>2017</v>
      </c>
      <c r="D733" s="247">
        <f t="shared" ref="D733" si="376">D818</f>
        <v>0</v>
      </c>
      <c r="E733" s="247">
        <v>0</v>
      </c>
      <c r="F733" s="247">
        <v>0</v>
      </c>
      <c r="G733" s="247">
        <v>0</v>
      </c>
      <c r="H733" s="247">
        <v>0</v>
      </c>
      <c r="I733" s="247">
        <v>0</v>
      </c>
      <c r="J733" s="240"/>
      <c r="K733" s="250"/>
      <c r="L733" s="250">
        <f t="shared" si="324"/>
        <v>0</v>
      </c>
      <c r="M733" s="242">
        <f t="shared" si="360"/>
        <v>0</v>
      </c>
      <c r="N733" s="226"/>
      <c r="O733" s="226"/>
      <c r="P733" s="226"/>
      <c r="Q733" s="226"/>
      <c r="R733" s="226"/>
      <c r="S733" s="226"/>
      <c r="T733" s="226"/>
      <c r="U733" s="226"/>
      <c r="V733" s="226"/>
      <c r="W733" s="226"/>
      <c r="X733" s="226"/>
      <c r="Y733" s="226"/>
      <c r="Z733" s="226"/>
      <c r="AA733" s="226"/>
      <c r="AB733" s="226"/>
      <c r="AC733" s="226"/>
      <c r="AD733" s="226"/>
      <c r="AE733" s="226"/>
      <c r="AF733" s="226"/>
      <c r="AG733" s="226"/>
      <c r="AH733" s="226"/>
      <c r="AI733" s="226"/>
      <c r="AJ733" s="226"/>
      <c r="AK733" s="226"/>
      <c r="AL733" s="226"/>
      <c r="AM733" s="226"/>
      <c r="AN733" s="226"/>
      <c r="AO733" s="226"/>
      <c r="AP733" s="226"/>
      <c r="AQ733" s="226"/>
      <c r="AR733" s="226"/>
      <c r="AS733" s="226"/>
      <c r="AT733" s="226"/>
      <c r="AU733" s="226"/>
      <c r="AV733" s="226"/>
      <c r="AW733" s="226"/>
      <c r="AX733" s="226"/>
      <c r="AY733" s="226"/>
      <c r="AZ733" s="226"/>
      <c r="BA733" s="226"/>
      <c r="BB733" s="226"/>
      <c r="BC733" s="226"/>
      <c r="BD733" s="226"/>
      <c r="BE733" s="226"/>
      <c r="BF733" s="226"/>
      <c r="BG733" s="226"/>
      <c r="BH733" s="226"/>
      <c r="BI733" s="226"/>
      <c r="BJ733" s="226"/>
      <c r="BK733" s="226"/>
      <c r="BL733" s="226"/>
      <c r="BM733" s="226"/>
      <c r="BN733" s="226"/>
      <c r="BO733" s="226"/>
      <c r="BP733" s="226"/>
      <c r="BQ733" s="226"/>
      <c r="BR733" s="226"/>
      <c r="BS733" s="226"/>
      <c r="BT733" s="226"/>
      <c r="BU733" s="226"/>
      <c r="BV733" s="226"/>
      <c r="BW733" s="226"/>
      <c r="BX733" s="226"/>
      <c r="BY733" s="226"/>
      <c r="BZ733" s="226"/>
      <c r="CA733" s="226"/>
      <c r="CB733" s="226"/>
      <c r="CC733" s="235"/>
    </row>
    <row r="734" spans="1:81" s="233" customFormat="1" ht="12.75" hidden="1" customHeight="1">
      <c r="A734" s="610"/>
      <c r="B734" s="612"/>
      <c r="C734" s="238" t="s">
        <v>19</v>
      </c>
      <c r="D734" s="247">
        <f t="shared" ref="D734" si="377">D819</f>
        <v>100</v>
      </c>
      <c r="E734" s="249">
        <v>0</v>
      </c>
      <c r="F734" s="249">
        <v>0</v>
      </c>
      <c r="G734" s="249">
        <v>0</v>
      </c>
      <c r="H734" s="249">
        <v>0</v>
      </c>
      <c r="I734" s="249">
        <f>I735+I736+I525</f>
        <v>0</v>
      </c>
      <c r="J734" s="240"/>
      <c r="K734" s="250"/>
      <c r="L734" s="250">
        <f t="shared" si="324"/>
        <v>0</v>
      </c>
      <c r="M734" s="242">
        <f t="shared" si="360"/>
        <v>0</v>
      </c>
      <c r="N734" s="226"/>
      <c r="O734" s="226"/>
      <c r="P734" s="226"/>
      <c r="Q734" s="226"/>
      <c r="R734" s="226"/>
      <c r="S734" s="226"/>
      <c r="T734" s="226"/>
      <c r="U734" s="226"/>
      <c r="V734" s="226"/>
      <c r="W734" s="226"/>
      <c r="X734" s="226"/>
      <c r="Y734" s="226"/>
      <c r="Z734" s="226"/>
      <c r="AA734" s="226"/>
      <c r="AB734" s="226"/>
      <c r="AC734" s="226"/>
      <c r="AD734" s="226"/>
      <c r="AE734" s="226"/>
      <c r="AF734" s="226"/>
      <c r="AG734" s="226"/>
      <c r="AH734" s="226"/>
      <c r="AI734" s="226"/>
      <c r="AJ734" s="226"/>
      <c r="AK734" s="226"/>
      <c r="AL734" s="226"/>
      <c r="AM734" s="226"/>
      <c r="AN734" s="226"/>
      <c r="AO734" s="226"/>
      <c r="AP734" s="226"/>
      <c r="AQ734" s="226"/>
      <c r="AR734" s="226"/>
      <c r="AS734" s="226"/>
      <c r="AT734" s="226"/>
      <c r="AU734" s="226"/>
      <c r="AV734" s="226"/>
      <c r="AW734" s="226"/>
      <c r="AX734" s="226"/>
      <c r="AY734" s="226"/>
      <c r="AZ734" s="226"/>
      <c r="BA734" s="226"/>
      <c r="BB734" s="226"/>
      <c r="BC734" s="226"/>
      <c r="BD734" s="226"/>
      <c r="BE734" s="226"/>
      <c r="BF734" s="226"/>
      <c r="BG734" s="226"/>
      <c r="BH734" s="226"/>
      <c r="BI734" s="226"/>
      <c r="BJ734" s="226"/>
      <c r="BK734" s="226"/>
      <c r="BL734" s="226"/>
      <c r="BM734" s="226"/>
      <c r="BN734" s="226"/>
      <c r="BO734" s="226"/>
      <c r="BP734" s="226"/>
      <c r="BQ734" s="226"/>
      <c r="BR734" s="226"/>
      <c r="BS734" s="226"/>
      <c r="BT734" s="226"/>
      <c r="BU734" s="226"/>
      <c r="BV734" s="226"/>
      <c r="BW734" s="226"/>
      <c r="BX734" s="226"/>
      <c r="BY734" s="226"/>
      <c r="BZ734" s="226"/>
      <c r="CA734" s="226"/>
      <c r="CB734" s="226"/>
      <c r="CC734" s="235"/>
    </row>
    <row r="735" spans="1:81" s="233" customFormat="1" ht="12.75" hidden="1" customHeight="1">
      <c r="A735" s="610"/>
      <c r="B735" s="612"/>
      <c r="C735" s="236" t="s">
        <v>676</v>
      </c>
      <c r="D735" s="247">
        <f t="shared" ref="D735" si="378">D820</f>
        <v>20</v>
      </c>
      <c r="E735" s="247">
        <v>0</v>
      </c>
      <c r="F735" s="247">
        <v>0</v>
      </c>
      <c r="G735" s="247">
        <v>0</v>
      </c>
      <c r="H735" s="247">
        <v>0</v>
      </c>
      <c r="I735" s="247">
        <v>0</v>
      </c>
      <c r="J735" s="240"/>
      <c r="K735" s="250"/>
      <c r="L735" s="250">
        <f t="shared" si="324"/>
        <v>0</v>
      </c>
      <c r="M735" s="242">
        <f t="shared" si="360"/>
        <v>0</v>
      </c>
      <c r="N735" s="226"/>
      <c r="O735" s="226"/>
      <c r="P735" s="226"/>
      <c r="Q735" s="226"/>
      <c r="R735" s="226"/>
      <c r="S735" s="226"/>
      <c r="T735" s="226"/>
      <c r="U735" s="226"/>
      <c r="V735" s="226"/>
      <c r="W735" s="226"/>
      <c r="X735" s="226"/>
      <c r="Y735" s="226"/>
      <c r="Z735" s="226"/>
      <c r="AA735" s="226"/>
      <c r="AB735" s="226"/>
      <c r="AC735" s="226"/>
      <c r="AD735" s="226"/>
      <c r="AE735" s="226"/>
      <c r="AF735" s="226"/>
      <c r="AG735" s="226"/>
      <c r="AH735" s="226"/>
      <c r="AI735" s="226"/>
      <c r="AJ735" s="226"/>
      <c r="AK735" s="226"/>
      <c r="AL735" s="226"/>
      <c r="AM735" s="226"/>
      <c r="AN735" s="226"/>
      <c r="AO735" s="226"/>
      <c r="AP735" s="226"/>
      <c r="AQ735" s="226"/>
      <c r="AR735" s="226"/>
      <c r="AS735" s="226"/>
      <c r="AT735" s="226"/>
      <c r="AU735" s="226"/>
      <c r="AV735" s="226"/>
      <c r="AW735" s="226"/>
      <c r="AX735" s="226"/>
      <c r="AY735" s="226"/>
      <c r="AZ735" s="226"/>
      <c r="BA735" s="226"/>
      <c r="BB735" s="226"/>
      <c r="BC735" s="226"/>
      <c r="BD735" s="226"/>
      <c r="BE735" s="226"/>
      <c r="BF735" s="226"/>
      <c r="BG735" s="226"/>
      <c r="BH735" s="226"/>
      <c r="BI735" s="226"/>
      <c r="BJ735" s="226"/>
      <c r="BK735" s="226"/>
      <c r="BL735" s="226"/>
      <c r="BM735" s="226"/>
      <c r="BN735" s="226"/>
      <c r="BO735" s="226"/>
      <c r="BP735" s="226"/>
      <c r="BQ735" s="226"/>
      <c r="BR735" s="226"/>
      <c r="BS735" s="226"/>
      <c r="BT735" s="226"/>
      <c r="BU735" s="226"/>
      <c r="BV735" s="226"/>
      <c r="BW735" s="226"/>
      <c r="BX735" s="226"/>
      <c r="BY735" s="226"/>
      <c r="BZ735" s="226"/>
      <c r="CA735" s="226"/>
      <c r="CB735" s="226"/>
      <c r="CC735" s="235"/>
    </row>
    <row r="736" spans="1:81" s="233" customFormat="1" ht="12.75" hidden="1" customHeight="1">
      <c r="A736" s="610"/>
      <c r="B736" s="612"/>
      <c r="C736" s="236">
        <v>2016</v>
      </c>
      <c r="D736" s="247">
        <f t="shared" ref="D736" si="379">D821</f>
        <v>40</v>
      </c>
      <c r="E736" s="268">
        <v>0</v>
      </c>
      <c r="F736" s="247">
        <v>0</v>
      </c>
      <c r="G736" s="247">
        <v>0</v>
      </c>
      <c r="H736" s="247">
        <v>0</v>
      </c>
      <c r="I736" s="247">
        <v>0</v>
      </c>
      <c r="J736" s="240"/>
      <c r="K736" s="250"/>
      <c r="L736" s="250">
        <f t="shared" si="324"/>
        <v>0</v>
      </c>
      <c r="M736" s="242">
        <f t="shared" si="360"/>
        <v>0</v>
      </c>
      <c r="N736" s="226"/>
      <c r="O736" s="226"/>
      <c r="P736" s="226"/>
      <c r="Q736" s="226"/>
      <c r="R736" s="226"/>
      <c r="S736" s="226"/>
      <c r="T736" s="226"/>
      <c r="U736" s="226"/>
      <c r="V736" s="226"/>
      <c r="W736" s="226"/>
      <c r="X736" s="226"/>
      <c r="Y736" s="226"/>
      <c r="Z736" s="226"/>
      <c r="AA736" s="226"/>
      <c r="AB736" s="226"/>
      <c r="AC736" s="226"/>
      <c r="AD736" s="226"/>
      <c r="AE736" s="226"/>
      <c r="AF736" s="226"/>
      <c r="AG736" s="226"/>
      <c r="AH736" s="226"/>
      <c r="AI736" s="226"/>
      <c r="AJ736" s="226"/>
      <c r="AK736" s="226"/>
      <c r="AL736" s="226"/>
      <c r="AM736" s="226"/>
      <c r="AN736" s="226"/>
      <c r="AO736" s="226"/>
      <c r="AP736" s="226"/>
      <c r="AQ736" s="226"/>
      <c r="AR736" s="226"/>
      <c r="AS736" s="226"/>
      <c r="AT736" s="226"/>
      <c r="AU736" s="226"/>
      <c r="AV736" s="226"/>
      <c r="AW736" s="226"/>
      <c r="AX736" s="226"/>
      <c r="AY736" s="226"/>
      <c r="AZ736" s="226"/>
      <c r="BA736" s="226"/>
      <c r="BB736" s="226"/>
      <c r="BC736" s="226"/>
      <c r="BD736" s="226"/>
      <c r="BE736" s="226"/>
      <c r="BF736" s="226"/>
      <c r="BG736" s="226"/>
      <c r="BH736" s="226"/>
      <c r="BI736" s="226"/>
      <c r="BJ736" s="226"/>
      <c r="BK736" s="226"/>
      <c r="BL736" s="226"/>
      <c r="BM736" s="226"/>
      <c r="BN736" s="226"/>
      <c r="BO736" s="226"/>
      <c r="BP736" s="226"/>
      <c r="BQ736" s="226"/>
      <c r="BR736" s="226"/>
      <c r="BS736" s="226"/>
      <c r="BT736" s="226"/>
      <c r="BU736" s="226"/>
      <c r="BV736" s="226"/>
      <c r="BW736" s="226"/>
      <c r="BX736" s="226"/>
      <c r="BY736" s="226"/>
      <c r="BZ736" s="226"/>
      <c r="CA736" s="226"/>
      <c r="CB736" s="226"/>
      <c r="CC736" s="235"/>
    </row>
    <row r="737" spans="1:81" s="233" customFormat="1" ht="12.75" hidden="1" customHeight="1">
      <c r="A737" s="610"/>
      <c r="B737" s="612"/>
      <c r="C737" s="236">
        <v>2017</v>
      </c>
      <c r="D737" s="247">
        <f t="shared" ref="D737" si="380">D822</f>
        <v>20</v>
      </c>
      <c r="E737" s="247">
        <v>0</v>
      </c>
      <c r="F737" s="247">
        <v>0</v>
      </c>
      <c r="G737" s="247">
        <v>0</v>
      </c>
      <c r="H737" s="247">
        <v>0</v>
      </c>
      <c r="I737" s="247">
        <v>0</v>
      </c>
      <c r="J737" s="240"/>
      <c r="K737" s="250"/>
      <c r="L737" s="250">
        <f t="shared" si="324"/>
        <v>0</v>
      </c>
      <c r="M737" s="242">
        <f t="shared" si="360"/>
        <v>0</v>
      </c>
      <c r="N737" s="226"/>
      <c r="O737" s="226"/>
      <c r="P737" s="226"/>
      <c r="Q737" s="226"/>
      <c r="R737" s="226"/>
      <c r="S737" s="226"/>
      <c r="T737" s="226"/>
      <c r="U737" s="226"/>
      <c r="V737" s="226"/>
      <c r="W737" s="226"/>
      <c r="X737" s="226"/>
      <c r="Y737" s="226"/>
      <c r="Z737" s="226"/>
      <c r="AA737" s="226"/>
      <c r="AB737" s="226"/>
      <c r="AC737" s="226"/>
      <c r="AD737" s="226"/>
      <c r="AE737" s="226"/>
      <c r="AF737" s="226"/>
      <c r="AG737" s="226"/>
      <c r="AH737" s="226"/>
      <c r="AI737" s="226"/>
      <c r="AJ737" s="226"/>
      <c r="AK737" s="226"/>
      <c r="AL737" s="226"/>
      <c r="AM737" s="226"/>
      <c r="AN737" s="226"/>
      <c r="AO737" s="226"/>
      <c r="AP737" s="226"/>
      <c r="AQ737" s="226"/>
      <c r="AR737" s="226"/>
      <c r="AS737" s="226"/>
      <c r="AT737" s="226"/>
      <c r="AU737" s="226"/>
      <c r="AV737" s="226"/>
      <c r="AW737" s="226"/>
      <c r="AX737" s="226"/>
      <c r="AY737" s="226"/>
      <c r="AZ737" s="226"/>
      <c r="BA737" s="226"/>
      <c r="BB737" s="226"/>
      <c r="BC737" s="226"/>
      <c r="BD737" s="226"/>
      <c r="BE737" s="226"/>
      <c r="BF737" s="226"/>
      <c r="BG737" s="226"/>
      <c r="BH737" s="226"/>
      <c r="BI737" s="226"/>
      <c r="BJ737" s="226"/>
      <c r="BK737" s="226"/>
      <c r="BL737" s="226"/>
      <c r="BM737" s="226"/>
      <c r="BN737" s="226"/>
      <c r="BO737" s="226"/>
      <c r="BP737" s="226"/>
      <c r="BQ737" s="226"/>
      <c r="BR737" s="226"/>
      <c r="BS737" s="226"/>
      <c r="BT737" s="226"/>
      <c r="BU737" s="226"/>
      <c r="BV737" s="226"/>
      <c r="BW737" s="226"/>
      <c r="BX737" s="226"/>
      <c r="BY737" s="226"/>
      <c r="BZ737" s="226"/>
      <c r="CA737" s="226"/>
      <c r="CB737" s="226"/>
      <c r="CC737" s="235"/>
    </row>
    <row r="738" spans="1:81" s="233" customFormat="1" ht="12.75" hidden="1" customHeight="1">
      <c r="A738" s="610"/>
      <c r="B738" s="612"/>
      <c r="C738" s="238" t="s">
        <v>19</v>
      </c>
      <c r="D738" s="247">
        <f t="shared" ref="D738" si="381">D823</f>
        <v>20</v>
      </c>
      <c r="E738" s="249">
        <f>E739+E740+E525</f>
        <v>0</v>
      </c>
      <c r="F738" s="249">
        <v>0</v>
      </c>
      <c r="G738" s="249">
        <v>0</v>
      </c>
      <c r="H738" s="249">
        <v>0</v>
      </c>
      <c r="I738" s="249">
        <f>I739+I740+I525</f>
        <v>0</v>
      </c>
      <c r="J738" s="240"/>
      <c r="K738" s="250"/>
      <c r="L738" s="250">
        <f t="shared" si="324"/>
        <v>0</v>
      </c>
      <c r="M738" s="242">
        <f t="shared" si="360"/>
        <v>0</v>
      </c>
      <c r="N738" s="226"/>
      <c r="O738" s="226"/>
      <c r="P738" s="226"/>
      <c r="Q738" s="226"/>
      <c r="R738" s="226"/>
      <c r="S738" s="226"/>
      <c r="T738" s="226"/>
      <c r="U738" s="226"/>
      <c r="V738" s="226"/>
      <c r="W738" s="226"/>
      <c r="X738" s="226"/>
      <c r="Y738" s="226"/>
      <c r="Z738" s="226"/>
      <c r="AA738" s="226"/>
      <c r="AB738" s="226"/>
      <c r="AC738" s="226"/>
      <c r="AD738" s="226"/>
      <c r="AE738" s="226"/>
      <c r="AF738" s="226"/>
      <c r="AG738" s="226"/>
      <c r="AH738" s="226"/>
      <c r="AI738" s="226"/>
      <c r="AJ738" s="226"/>
      <c r="AK738" s="226"/>
      <c r="AL738" s="226"/>
      <c r="AM738" s="226"/>
      <c r="AN738" s="226"/>
      <c r="AO738" s="226"/>
      <c r="AP738" s="226"/>
      <c r="AQ738" s="226"/>
      <c r="AR738" s="226"/>
      <c r="AS738" s="226"/>
      <c r="AT738" s="226"/>
      <c r="AU738" s="226"/>
      <c r="AV738" s="226"/>
      <c r="AW738" s="226"/>
      <c r="AX738" s="226"/>
      <c r="AY738" s="226"/>
      <c r="AZ738" s="226"/>
      <c r="BA738" s="226"/>
      <c r="BB738" s="226"/>
      <c r="BC738" s="226"/>
      <c r="BD738" s="226"/>
      <c r="BE738" s="226"/>
      <c r="BF738" s="226"/>
      <c r="BG738" s="226"/>
      <c r="BH738" s="226"/>
      <c r="BI738" s="226"/>
      <c r="BJ738" s="226"/>
      <c r="BK738" s="226"/>
      <c r="BL738" s="226"/>
      <c r="BM738" s="226"/>
      <c r="BN738" s="226"/>
      <c r="BO738" s="226"/>
      <c r="BP738" s="226"/>
      <c r="BQ738" s="226"/>
      <c r="BR738" s="226"/>
      <c r="BS738" s="226"/>
      <c r="BT738" s="226"/>
      <c r="BU738" s="226"/>
      <c r="BV738" s="226"/>
      <c r="BW738" s="226"/>
      <c r="BX738" s="226"/>
      <c r="BY738" s="226"/>
      <c r="BZ738" s="226"/>
      <c r="CA738" s="226"/>
      <c r="CB738" s="226"/>
      <c r="CC738" s="235"/>
    </row>
    <row r="739" spans="1:81" s="233" customFormat="1" ht="12.75" hidden="1" customHeight="1">
      <c r="A739" s="610"/>
      <c r="B739" s="612"/>
      <c r="C739" s="236" t="s">
        <v>676</v>
      </c>
      <c r="D739" s="247">
        <f t="shared" ref="D739" si="382">D824</f>
        <v>0</v>
      </c>
      <c r="E739" s="247">
        <v>0</v>
      </c>
      <c r="F739" s="247">
        <v>0</v>
      </c>
      <c r="G739" s="247">
        <v>0</v>
      </c>
      <c r="H739" s="247">
        <v>0</v>
      </c>
      <c r="I739" s="247">
        <v>0</v>
      </c>
      <c r="J739" s="240"/>
      <c r="K739" s="250"/>
      <c r="L739" s="250">
        <f t="shared" si="324"/>
        <v>0</v>
      </c>
      <c r="M739" s="242">
        <f t="shared" si="360"/>
        <v>0</v>
      </c>
      <c r="N739" s="226"/>
      <c r="O739" s="226"/>
      <c r="P739" s="226"/>
      <c r="Q739" s="226"/>
      <c r="R739" s="226"/>
      <c r="S739" s="226"/>
      <c r="T739" s="226"/>
      <c r="U739" s="226"/>
      <c r="V739" s="226"/>
      <c r="W739" s="226"/>
      <c r="X739" s="226"/>
      <c r="Y739" s="226"/>
      <c r="Z739" s="226"/>
      <c r="AA739" s="226"/>
      <c r="AB739" s="226"/>
      <c r="AC739" s="226"/>
      <c r="AD739" s="226"/>
      <c r="AE739" s="226"/>
      <c r="AF739" s="226"/>
      <c r="AG739" s="226"/>
      <c r="AH739" s="226"/>
      <c r="AI739" s="226"/>
      <c r="AJ739" s="226"/>
      <c r="AK739" s="226"/>
      <c r="AL739" s="226"/>
      <c r="AM739" s="226"/>
      <c r="AN739" s="226"/>
      <c r="AO739" s="226"/>
      <c r="AP739" s="226"/>
      <c r="AQ739" s="226"/>
      <c r="AR739" s="226"/>
      <c r="AS739" s="226"/>
      <c r="AT739" s="226"/>
      <c r="AU739" s="226"/>
      <c r="AV739" s="226"/>
      <c r="AW739" s="226"/>
      <c r="AX739" s="226"/>
      <c r="AY739" s="226"/>
      <c r="AZ739" s="226"/>
      <c r="BA739" s="226"/>
      <c r="BB739" s="226"/>
      <c r="BC739" s="226"/>
      <c r="BD739" s="226"/>
      <c r="BE739" s="226"/>
      <c r="BF739" s="226"/>
      <c r="BG739" s="226"/>
      <c r="BH739" s="226"/>
      <c r="BI739" s="226"/>
      <c r="BJ739" s="226"/>
      <c r="BK739" s="226"/>
      <c r="BL739" s="226"/>
      <c r="BM739" s="226"/>
      <c r="BN739" s="226"/>
      <c r="BO739" s="226"/>
      <c r="BP739" s="226"/>
      <c r="BQ739" s="226"/>
      <c r="BR739" s="226"/>
      <c r="BS739" s="226"/>
      <c r="BT739" s="226"/>
      <c r="BU739" s="226"/>
      <c r="BV739" s="226"/>
      <c r="BW739" s="226"/>
      <c r="BX739" s="226"/>
      <c r="BY739" s="226"/>
      <c r="BZ739" s="226"/>
      <c r="CA739" s="226"/>
      <c r="CB739" s="226"/>
      <c r="CC739" s="235"/>
    </row>
    <row r="740" spans="1:81" s="233" customFormat="1" ht="12.75" hidden="1" customHeight="1">
      <c r="A740" s="610"/>
      <c r="B740" s="612"/>
      <c r="C740" s="236">
        <v>2016</v>
      </c>
      <c r="D740" s="247">
        <f t="shared" ref="D740" si="383">D825</f>
        <v>0.55000000000000004</v>
      </c>
      <c r="E740" s="268">
        <v>0</v>
      </c>
      <c r="F740" s="247">
        <v>0</v>
      </c>
      <c r="G740" s="247">
        <v>0</v>
      </c>
      <c r="H740" s="247">
        <v>0</v>
      </c>
      <c r="I740" s="247">
        <v>0</v>
      </c>
      <c r="J740" s="240"/>
      <c r="K740" s="250"/>
      <c r="L740" s="250">
        <f t="shared" si="324"/>
        <v>0</v>
      </c>
      <c r="M740" s="242">
        <f t="shared" si="360"/>
        <v>0</v>
      </c>
      <c r="N740" s="226"/>
      <c r="O740" s="226"/>
      <c r="P740" s="226"/>
      <c r="Q740" s="226"/>
      <c r="R740" s="226"/>
      <c r="S740" s="226"/>
      <c r="T740" s="226"/>
      <c r="U740" s="226"/>
      <c r="V740" s="226"/>
      <c r="W740" s="226"/>
      <c r="X740" s="226"/>
      <c r="Y740" s="226"/>
      <c r="Z740" s="226"/>
      <c r="AA740" s="226"/>
      <c r="AB740" s="226"/>
      <c r="AC740" s="226"/>
      <c r="AD740" s="226"/>
      <c r="AE740" s="226"/>
      <c r="AF740" s="226"/>
      <c r="AG740" s="226"/>
      <c r="AH740" s="226"/>
      <c r="AI740" s="226"/>
      <c r="AJ740" s="226"/>
      <c r="AK740" s="226"/>
      <c r="AL740" s="226"/>
      <c r="AM740" s="226"/>
      <c r="AN740" s="226"/>
      <c r="AO740" s="226"/>
      <c r="AP740" s="226"/>
      <c r="AQ740" s="226"/>
      <c r="AR740" s="226"/>
      <c r="AS740" s="226"/>
      <c r="AT740" s="226"/>
      <c r="AU740" s="226"/>
      <c r="AV740" s="226"/>
      <c r="AW740" s="226"/>
      <c r="AX740" s="226"/>
      <c r="AY740" s="226"/>
      <c r="AZ740" s="226"/>
      <c r="BA740" s="226"/>
      <c r="BB740" s="226"/>
      <c r="BC740" s="226"/>
      <c r="BD740" s="226"/>
      <c r="BE740" s="226"/>
      <c r="BF740" s="226"/>
      <c r="BG740" s="226"/>
      <c r="BH740" s="226"/>
      <c r="BI740" s="226"/>
      <c r="BJ740" s="226"/>
      <c r="BK740" s="226"/>
      <c r="BL740" s="226"/>
      <c r="BM740" s="226"/>
      <c r="BN740" s="226"/>
      <c r="BO740" s="226"/>
      <c r="BP740" s="226"/>
      <c r="BQ740" s="226"/>
      <c r="BR740" s="226"/>
      <c r="BS740" s="226"/>
      <c r="BT740" s="226"/>
      <c r="BU740" s="226"/>
      <c r="BV740" s="226"/>
      <c r="BW740" s="226"/>
      <c r="BX740" s="226"/>
      <c r="BY740" s="226"/>
      <c r="BZ740" s="226"/>
      <c r="CA740" s="226"/>
      <c r="CB740" s="226"/>
      <c r="CC740" s="235"/>
    </row>
    <row r="741" spans="1:81" s="233" customFormat="1" ht="12.75" hidden="1" customHeight="1">
      <c r="A741" s="610"/>
      <c r="B741" s="612"/>
      <c r="C741" s="236">
        <v>2017</v>
      </c>
      <c r="D741" s="247">
        <f t="shared" ref="D741" si="384">D826</f>
        <v>7.0000000000000007E-2</v>
      </c>
      <c r="E741" s="247">
        <v>0</v>
      </c>
      <c r="F741" s="247">
        <v>0</v>
      </c>
      <c r="G741" s="247">
        <v>0</v>
      </c>
      <c r="H741" s="247">
        <v>0</v>
      </c>
      <c r="I741" s="247">
        <v>0</v>
      </c>
      <c r="J741" s="240"/>
      <c r="K741" s="250"/>
      <c r="L741" s="250">
        <f t="shared" si="324"/>
        <v>0</v>
      </c>
      <c r="M741" s="242">
        <f t="shared" si="360"/>
        <v>0</v>
      </c>
      <c r="N741" s="226"/>
      <c r="O741" s="226"/>
      <c r="P741" s="226"/>
      <c r="Q741" s="226"/>
      <c r="R741" s="226"/>
      <c r="S741" s="226"/>
      <c r="T741" s="226"/>
      <c r="U741" s="226"/>
      <c r="V741" s="226"/>
      <c r="W741" s="226"/>
      <c r="X741" s="226"/>
      <c r="Y741" s="226"/>
      <c r="Z741" s="226"/>
      <c r="AA741" s="226"/>
      <c r="AB741" s="226"/>
      <c r="AC741" s="226"/>
      <c r="AD741" s="226"/>
      <c r="AE741" s="226"/>
      <c r="AF741" s="226"/>
      <c r="AG741" s="226"/>
      <c r="AH741" s="226"/>
      <c r="AI741" s="226"/>
      <c r="AJ741" s="226"/>
      <c r="AK741" s="226"/>
      <c r="AL741" s="226"/>
      <c r="AM741" s="226"/>
      <c r="AN741" s="226"/>
      <c r="AO741" s="226"/>
      <c r="AP741" s="226"/>
      <c r="AQ741" s="226"/>
      <c r="AR741" s="226"/>
      <c r="AS741" s="226"/>
      <c r="AT741" s="226"/>
      <c r="AU741" s="226"/>
      <c r="AV741" s="226"/>
      <c r="AW741" s="226"/>
      <c r="AX741" s="226"/>
      <c r="AY741" s="226"/>
      <c r="AZ741" s="226"/>
      <c r="BA741" s="226"/>
      <c r="BB741" s="226"/>
      <c r="BC741" s="226"/>
      <c r="BD741" s="226"/>
      <c r="BE741" s="226"/>
      <c r="BF741" s="226"/>
      <c r="BG741" s="226"/>
      <c r="BH741" s="226"/>
      <c r="BI741" s="226"/>
      <c r="BJ741" s="226"/>
      <c r="BK741" s="226"/>
      <c r="BL741" s="226"/>
      <c r="BM741" s="226"/>
      <c r="BN741" s="226"/>
      <c r="BO741" s="226"/>
      <c r="BP741" s="226"/>
      <c r="BQ741" s="226"/>
      <c r="BR741" s="226"/>
      <c r="BS741" s="226"/>
      <c r="BT741" s="226"/>
      <c r="BU741" s="226"/>
      <c r="BV741" s="226"/>
      <c r="BW741" s="226"/>
      <c r="BX741" s="226"/>
      <c r="BY741" s="226"/>
      <c r="BZ741" s="226"/>
      <c r="CA741" s="226"/>
      <c r="CB741" s="226"/>
      <c r="CC741" s="235"/>
    </row>
    <row r="742" spans="1:81" s="233" customFormat="1" ht="23.25" hidden="1" customHeight="1">
      <c r="A742" s="610"/>
      <c r="B742" s="612"/>
      <c r="C742" s="238" t="s">
        <v>19</v>
      </c>
      <c r="D742" s="247">
        <f t="shared" ref="D742" si="385">D827</f>
        <v>0.17</v>
      </c>
      <c r="E742" s="249">
        <f>E743+E744+E531</f>
        <v>8.2619999999999999E-2</v>
      </c>
      <c r="F742" s="249">
        <v>0</v>
      </c>
      <c r="G742" s="249">
        <v>0</v>
      </c>
      <c r="H742" s="249">
        <v>0</v>
      </c>
      <c r="I742" s="249">
        <f>I743+I744+I531</f>
        <v>0</v>
      </c>
      <c r="J742" s="240"/>
      <c r="K742" s="250"/>
      <c r="L742" s="250">
        <f t="shared" si="324"/>
        <v>8.2619999999999999E-2</v>
      </c>
      <c r="M742" s="242">
        <f t="shared" si="360"/>
        <v>8.2619999999999999E-2</v>
      </c>
      <c r="N742" s="226"/>
      <c r="O742" s="226"/>
      <c r="P742" s="226"/>
      <c r="Q742" s="226"/>
      <c r="R742" s="226"/>
      <c r="S742" s="226"/>
      <c r="T742" s="226"/>
      <c r="U742" s="226"/>
      <c r="V742" s="226"/>
      <c r="W742" s="226"/>
      <c r="X742" s="226"/>
      <c r="Y742" s="226"/>
      <c r="Z742" s="226"/>
      <c r="AA742" s="226"/>
      <c r="AB742" s="226"/>
      <c r="AC742" s="226"/>
      <c r="AD742" s="226"/>
      <c r="AE742" s="226"/>
      <c r="AF742" s="226"/>
      <c r="AG742" s="226"/>
      <c r="AH742" s="226"/>
      <c r="AI742" s="226"/>
      <c r="AJ742" s="226"/>
      <c r="AK742" s="226"/>
      <c r="AL742" s="226"/>
      <c r="AM742" s="226"/>
      <c r="AN742" s="226"/>
      <c r="AO742" s="226"/>
      <c r="AP742" s="226"/>
      <c r="AQ742" s="226"/>
      <c r="AR742" s="226"/>
      <c r="AS742" s="226"/>
      <c r="AT742" s="226"/>
      <c r="AU742" s="226"/>
      <c r="AV742" s="226"/>
      <c r="AW742" s="226"/>
      <c r="AX742" s="226"/>
      <c r="AY742" s="226"/>
      <c r="AZ742" s="226"/>
      <c r="BA742" s="226"/>
      <c r="BB742" s="226"/>
      <c r="BC742" s="226"/>
      <c r="BD742" s="226"/>
      <c r="BE742" s="226"/>
      <c r="BF742" s="226"/>
      <c r="BG742" s="226"/>
      <c r="BH742" s="226"/>
      <c r="BI742" s="226"/>
      <c r="BJ742" s="226"/>
      <c r="BK742" s="226"/>
      <c r="BL742" s="226"/>
      <c r="BM742" s="226"/>
      <c r="BN742" s="226"/>
      <c r="BO742" s="226"/>
      <c r="BP742" s="226"/>
      <c r="BQ742" s="226"/>
      <c r="BR742" s="226"/>
      <c r="BS742" s="226"/>
      <c r="BT742" s="226"/>
      <c r="BU742" s="226"/>
      <c r="BV742" s="226"/>
      <c r="BW742" s="226"/>
      <c r="BX742" s="226"/>
      <c r="BY742" s="226"/>
      <c r="BZ742" s="226"/>
      <c r="CA742" s="226"/>
      <c r="CB742" s="226"/>
      <c r="CC742" s="235"/>
    </row>
    <row r="743" spans="1:81" s="233" customFormat="1" ht="15.75" hidden="1" customHeight="1">
      <c r="A743" s="610"/>
      <c r="B743" s="612"/>
      <c r="C743" s="236" t="s">
        <v>676</v>
      </c>
      <c r="D743" s="247">
        <f t="shared" ref="D743" si="386">D828</f>
        <v>0.19</v>
      </c>
      <c r="E743" s="247">
        <v>0</v>
      </c>
      <c r="F743" s="247">
        <v>0</v>
      </c>
      <c r="G743" s="247">
        <v>0</v>
      </c>
      <c r="H743" s="247">
        <v>0</v>
      </c>
      <c r="I743" s="247">
        <v>0</v>
      </c>
      <c r="J743" s="240"/>
      <c r="K743" s="250"/>
      <c r="L743" s="250">
        <f t="shared" si="324"/>
        <v>0</v>
      </c>
      <c r="M743" s="242">
        <f t="shared" si="360"/>
        <v>0</v>
      </c>
      <c r="N743" s="226"/>
      <c r="O743" s="226"/>
      <c r="P743" s="226"/>
      <c r="Q743" s="226"/>
      <c r="R743" s="226"/>
      <c r="S743" s="226"/>
      <c r="T743" s="226"/>
      <c r="U743" s="226"/>
      <c r="V743" s="226"/>
      <c r="W743" s="226"/>
      <c r="X743" s="226"/>
      <c r="Y743" s="226"/>
      <c r="Z743" s="226"/>
      <c r="AA743" s="226"/>
      <c r="AB743" s="226"/>
      <c r="AC743" s="226"/>
      <c r="AD743" s="226"/>
      <c r="AE743" s="226"/>
      <c r="AF743" s="226"/>
      <c r="AG743" s="226"/>
      <c r="AH743" s="226"/>
      <c r="AI743" s="226"/>
      <c r="AJ743" s="226"/>
      <c r="AK743" s="226"/>
      <c r="AL743" s="226"/>
      <c r="AM743" s="226"/>
      <c r="AN743" s="226"/>
      <c r="AO743" s="226"/>
      <c r="AP743" s="226"/>
      <c r="AQ743" s="226"/>
      <c r="AR743" s="226"/>
      <c r="AS743" s="226"/>
      <c r="AT743" s="226"/>
      <c r="AU743" s="226"/>
      <c r="AV743" s="226"/>
      <c r="AW743" s="226"/>
      <c r="AX743" s="226"/>
      <c r="AY743" s="226"/>
      <c r="AZ743" s="226"/>
      <c r="BA743" s="226"/>
      <c r="BB743" s="226"/>
      <c r="BC743" s="226"/>
      <c r="BD743" s="226"/>
      <c r="BE743" s="226"/>
      <c r="BF743" s="226"/>
      <c r="BG743" s="226"/>
      <c r="BH743" s="226"/>
      <c r="BI743" s="226"/>
      <c r="BJ743" s="226"/>
      <c r="BK743" s="226"/>
      <c r="BL743" s="226"/>
      <c r="BM743" s="226"/>
      <c r="BN743" s="226"/>
      <c r="BO743" s="226"/>
      <c r="BP743" s="226"/>
      <c r="BQ743" s="226"/>
      <c r="BR743" s="226"/>
      <c r="BS743" s="226"/>
      <c r="BT743" s="226"/>
      <c r="BU743" s="226"/>
      <c r="BV743" s="226"/>
      <c r="BW743" s="226"/>
      <c r="BX743" s="226"/>
      <c r="BY743" s="226"/>
      <c r="BZ743" s="226"/>
      <c r="CA743" s="226"/>
      <c r="CB743" s="226"/>
      <c r="CC743" s="235"/>
    </row>
    <row r="744" spans="1:81" s="233" customFormat="1" ht="15.75" hidden="1" customHeight="1">
      <c r="A744" s="610"/>
      <c r="B744" s="612"/>
      <c r="C744" s="236">
        <v>2016</v>
      </c>
      <c r="D744" s="247">
        <f t="shared" ref="D744" si="387">D829</f>
        <v>0.12</v>
      </c>
      <c r="E744" s="268">
        <v>0</v>
      </c>
      <c r="F744" s="247">
        <v>0</v>
      </c>
      <c r="G744" s="247">
        <v>0</v>
      </c>
      <c r="H744" s="247">
        <v>0</v>
      </c>
      <c r="I744" s="247">
        <v>0</v>
      </c>
      <c r="J744" s="240"/>
      <c r="K744" s="250"/>
      <c r="L744" s="250">
        <f t="shared" si="324"/>
        <v>0</v>
      </c>
      <c r="M744" s="242">
        <f t="shared" si="360"/>
        <v>0</v>
      </c>
      <c r="N744" s="226"/>
      <c r="O744" s="226"/>
      <c r="P744" s="226"/>
      <c r="Q744" s="226"/>
      <c r="R744" s="226"/>
      <c r="S744" s="226"/>
      <c r="T744" s="226"/>
      <c r="U744" s="226"/>
      <c r="V744" s="226"/>
      <c r="W744" s="226"/>
      <c r="X744" s="226"/>
      <c r="Y744" s="226"/>
      <c r="Z744" s="226"/>
      <c r="AA744" s="226"/>
      <c r="AB744" s="226"/>
      <c r="AC744" s="226"/>
      <c r="AD744" s="226"/>
      <c r="AE744" s="226"/>
      <c r="AF744" s="226"/>
      <c r="AG744" s="226"/>
      <c r="AH744" s="226"/>
      <c r="AI744" s="226"/>
      <c r="AJ744" s="226"/>
      <c r="AK744" s="226"/>
      <c r="AL744" s="226"/>
      <c r="AM744" s="226"/>
      <c r="AN744" s="226"/>
      <c r="AO744" s="226"/>
      <c r="AP744" s="226"/>
      <c r="AQ744" s="226"/>
      <c r="AR744" s="226"/>
      <c r="AS744" s="226"/>
      <c r="AT744" s="226"/>
      <c r="AU744" s="226"/>
      <c r="AV744" s="226"/>
      <c r="AW744" s="226"/>
      <c r="AX744" s="226"/>
      <c r="AY744" s="226"/>
      <c r="AZ744" s="226"/>
      <c r="BA744" s="226"/>
      <c r="BB744" s="226"/>
      <c r="BC744" s="226"/>
      <c r="BD744" s="226"/>
      <c r="BE744" s="226"/>
      <c r="BF744" s="226"/>
      <c r="BG744" s="226"/>
      <c r="BH744" s="226"/>
      <c r="BI744" s="226"/>
      <c r="BJ744" s="226"/>
      <c r="BK744" s="226"/>
      <c r="BL744" s="226"/>
      <c r="BM744" s="226"/>
      <c r="BN744" s="226"/>
      <c r="BO744" s="226"/>
      <c r="BP744" s="226"/>
      <c r="BQ744" s="226"/>
      <c r="BR744" s="226"/>
      <c r="BS744" s="226"/>
      <c r="BT744" s="226"/>
      <c r="BU744" s="226"/>
      <c r="BV744" s="226"/>
      <c r="BW744" s="226"/>
      <c r="BX744" s="226"/>
      <c r="BY744" s="226"/>
      <c r="BZ744" s="226"/>
      <c r="CA744" s="226"/>
      <c r="CB744" s="226"/>
      <c r="CC744" s="235"/>
    </row>
    <row r="745" spans="1:81" s="233" customFormat="1" ht="15.75" hidden="1" customHeight="1">
      <c r="A745" s="610"/>
      <c r="B745" s="612"/>
      <c r="C745" s="236">
        <v>2017</v>
      </c>
      <c r="D745" s="247">
        <f t="shared" ref="D745" si="388">D830</f>
        <v>0.36062100000000002</v>
      </c>
      <c r="E745" s="247">
        <v>0</v>
      </c>
      <c r="F745" s="247">
        <v>0</v>
      </c>
      <c r="G745" s="247">
        <v>0</v>
      </c>
      <c r="H745" s="247">
        <v>0</v>
      </c>
      <c r="I745" s="247">
        <v>0</v>
      </c>
      <c r="J745" s="240"/>
      <c r="K745" s="250"/>
      <c r="L745" s="250">
        <f t="shared" si="324"/>
        <v>0</v>
      </c>
      <c r="M745" s="242">
        <f t="shared" si="360"/>
        <v>0</v>
      </c>
      <c r="N745" s="226"/>
      <c r="O745" s="226"/>
      <c r="P745" s="226"/>
      <c r="Q745" s="226"/>
      <c r="R745" s="226"/>
      <c r="S745" s="226"/>
      <c r="T745" s="226"/>
      <c r="U745" s="226"/>
      <c r="V745" s="226"/>
      <c r="W745" s="226"/>
      <c r="X745" s="226"/>
      <c r="Y745" s="226"/>
      <c r="Z745" s="226"/>
      <c r="AA745" s="226"/>
      <c r="AB745" s="226"/>
      <c r="AC745" s="226"/>
      <c r="AD745" s="226"/>
      <c r="AE745" s="226"/>
      <c r="AF745" s="226"/>
      <c r="AG745" s="226"/>
      <c r="AH745" s="226"/>
      <c r="AI745" s="226"/>
      <c r="AJ745" s="226"/>
      <c r="AK745" s="226"/>
      <c r="AL745" s="226"/>
      <c r="AM745" s="226"/>
      <c r="AN745" s="226"/>
      <c r="AO745" s="226"/>
      <c r="AP745" s="226"/>
      <c r="AQ745" s="226"/>
      <c r="AR745" s="226"/>
      <c r="AS745" s="226"/>
      <c r="AT745" s="226"/>
      <c r="AU745" s="226"/>
      <c r="AV745" s="226"/>
      <c r="AW745" s="226"/>
      <c r="AX745" s="226"/>
      <c r="AY745" s="226"/>
      <c r="AZ745" s="226"/>
      <c r="BA745" s="226"/>
      <c r="BB745" s="226"/>
      <c r="BC745" s="226"/>
      <c r="BD745" s="226"/>
      <c r="BE745" s="226"/>
      <c r="BF745" s="226"/>
      <c r="BG745" s="226"/>
      <c r="BH745" s="226"/>
      <c r="BI745" s="226"/>
      <c r="BJ745" s="226"/>
      <c r="BK745" s="226"/>
      <c r="BL745" s="226"/>
      <c r="BM745" s="226"/>
      <c r="BN745" s="226"/>
      <c r="BO745" s="226"/>
      <c r="BP745" s="226"/>
      <c r="BQ745" s="226"/>
      <c r="BR745" s="226"/>
      <c r="BS745" s="226"/>
      <c r="BT745" s="226"/>
      <c r="BU745" s="226"/>
      <c r="BV745" s="226"/>
      <c r="BW745" s="226"/>
      <c r="BX745" s="226"/>
      <c r="BY745" s="226"/>
      <c r="BZ745" s="226"/>
      <c r="CA745" s="226"/>
      <c r="CB745" s="226"/>
      <c r="CC745" s="235"/>
    </row>
    <row r="746" spans="1:81" s="233" customFormat="1" ht="15.75" customHeight="1">
      <c r="A746" s="610"/>
      <c r="B746" s="612"/>
      <c r="C746" s="287">
        <v>2018</v>
      </c>
      <c r="D746" s="247">
        <f t="shared" ref="D746:I746" si="389">D752</f>
        <v>6.3968000000000007</v>
      </c>
      <c r="E746" s="247">
        <f t="shared" si="389"/>
        <v>0</v>
      </c>
      <c r="F746" s="247">
        <f t="shared" si="389"/>
        <v>4.4778000000000002</v>
      </c>
      <c r="G746" s="247">
        <f t="shared" si="389"/>
        <v>1.919</v>
      </c>
      <c r="H746" s="247">
        <f t="shared" si="389"/>
        <v>0</v>
      </c>
      <c r="I746" s="247">
        <f t="shared" si="389"/>
        <v>0</v>
      </c>
      <c r="J746" s="240"/>
      <c r="K746" s="250"/>
      <c r="L746" s="250"/>
      <c r="M746" s="242"/>
      <c r="N746" s="226"/>
      <c r="O746" s="226"/>
      <c r="P746" s="226"/>
      <c r="Q746" s="226"/>
      <c r="R746" s="226"/>
      <c r="S746" s="226"/>
      <c r="T746" s="226"/>
      <c r="U746" s="226"/>
      <c r="V746" s="226"/>
      <c r="W746" s="226"/>
      <c r="X746" s="226"/>
      <c r="Y746" s="226"/>
      <c r="Z746" s="226"/>
      <c r="AA746" s="226"/>
      <c r="AB746" s="226"/>
      <c r="AC746" s="226"/>
      <c r="AD746" s="226"/>
      <c r="AE746" s="226"/>
      <c r="AF746" s="226"/>
      <c r="AG746" s="226"/>
      <c r="AH746" s="226"/>
      <c r="AI746" s="226"/>
      <c r="AJ746" s="226"/>
      <c r="AK746" s="226"/>
      <c r="AL746" s="226"/>
      <c r="AM746" s="226"/>
      <c r="AN746" s="226"/>
      <c r="AO746" s="226"/>
      <c r="AP746" s="226"/>
      <c r="AQ746" s="226"/>
      <c r="AR746" s="226"/>
      <c r="AS746" s="226"/>
      <c r="AT746" s="226"/>
      <c r="AU746" s="226"/>
      <c r="AV746" s="226"/>
      <c r="AW746" s="226"/>
      <c r="AX746" s="226"/>
      <c r="AY746" s="226"/>
      <c r="AZ746" s="226"/>
      <c r="BA746" s="226"/>
      <c r="BB746" s="226"/>
      <c r="BC746" s="226"/>
      <c r="BD746" s="226"/>
      <c r="BE746" s="226"/>
      <c r="BF746" s="226"/>
      <c r="BG746" s="226"/>
      <c r="BH746" s="226"/>
      <c r="BI746" s="226"/>
      <c r="BJ746" s="226"/>
      <c r="BK746" s="226"/>
      <c r="BL746" s="226"/>
      <c r="BM746" s="226"/>
      <c r="BN746" s="226"/>
      <c r="BO746" s="226"/>
      <c r="BP746" s="226"/>
      <c r="BQ746" s="226"/>
      <c r="BR746" s="226"/>
      <c r="BS746" s="226"/>
      <c r="BT746" s="226"/>
      <c r="BU746" s="226"/>
      <c r="BV746" s="226"/>
      <c r="BW746" s="226"/>
      <c r="BX746" s="226"/>
      <c r="BY746" s="226"/>
      <c r="BZ746" s="226"/>
      <c r="CA746" s="226"/>
      <c r="CB746" s="226"/>
      <c r="CC746" s="235"/>
    </row>
    <row r="747" spans="1:81" s="233" customFormat="1" ht="15.75" customHeight="1">
      <c r="A747" s="610"/>
      <c r="B747" s="612"/>
      <c r="C747" s="287">
        <v>2019</v>
      </c>
      <c r="D747" s="247">
        <f t="shared" ref="D747:I748" si="390">D753</f>
        <v>19.4193</v>
      </c>
      <c r="E747" s="247">
        <f t="shared" si="390"/>
        <v>0</v>
      </c>
      <c r="F747" s="247">
        <f t="shared" si="390"/>
        <v>13.248900000000001</v>
      </c>
      <c r="G747" s="247">
        <f t="shared" si="390"/>
        <v>6.1703999999999999</v>
      </c>
      <c r="H747" s="247">
        <f t="shared" si="390"/>
        <v>0</v>
      </c>
      <c r="I747" s="247">
        <f t="shared" si="390"/>
        <v>0</v>
      </c>
      <c r="J747" s="240"/>
      <c r="K747" s="250"/>
      <c r="L747" s="250"/>
      <c r="M747" s="242"/>
      <c r="N747" s="226"/>
      <c r="O747" s="226"/>
      <c r="P747" s="226"/>
      <c r="Q747" s="226"/>
      <c r="R747" s="226"/>
      <c r="S747" s="226"/>
      <c r="T747" s="226"/>
      <c r="U747" s="226"/>
      <c r="V747" s="226"/>
      <c r="W747" s="226"/>
      <c r="X747" s="226"/>
      <c r="Y747" s="226"/>
      <c r="Z747" s="226"/>
      <c r="AA747" s="226"/>
      <c r="AB747" s="226"/>
      <c r="AC747" s="226"/>
      <c r="AD747" s="226"/>
      <c r="AE747" s="226"/>
      <c r="AF747" s="226"/>
      <c r="AG747" s="226"/>
      <c r="AH747" s="226"/>
      <c r="AI747" s="226"/>
      <c r="AJ747" s="226"/>
      <c r="AK747" s="226"/>
      <c r="AL747" s="226"/>
      <c r="AM747" s="226"/>
      <c r="AN747" s="226"/>
      <c r="AO747" s="226"/>
      <c r="AP747" s="226"/>
      <c r="AQ747" s="226"/>
      <c r="AR747" s="226"/>
      <c r="AS747" s="226"/>
      <c r="AT747" s="226"/>
      <c r="AU747" s="226"/>
      <c r="AV747" s="226"/>
      <c r="AW747" s="226"/>
      <c r="AX747" s="226"/>
      <c r="AY747" s="226"/>
      <c r="AZ747" s="226"/>
      <c r="BA747" s="226"/>
      <c r="BB747" s="226"/>
      <c r="BC747" s="226"/>
      <c r="BD747" s="226"/>
      <c r="BE747" s="226"/>
      <c r="BF747" s="226"/>
      <c r="BG747" s="226"/>
      <c r="BH747" s="226"/>
      <c r="BI747" s="226"/>
      <c r="BJ747" s="226"/>
      <c r="BK747" s="226"/>
      <c r="BL747" s="226"/>
      <c r="BM747" s="226"/>
      <c r="BN747" s="226"/>
      <c r="BO747" s="226"/>
      <c r="BP747" s="226"/>
      <c r="BQ747" s="226"/>
      <c r="BR747" s="226"/>
      <c r="BS747" s="226"/>
      <c r="BT747" s="226"/>
      <c r="BU747" s="226"/>
      <c r="BV747" s="226"/>
      <c r="BW747" s="226"/>
      <c r="BX747" s="226"/>
      <c r="BY747" s="226"/>
      <c r="BZ747" s="226"/>
      <c r="CA747" s="226"/>
      <c r="CB747" s="226"/>
      <c r="CC747" s="235"/>
    </row>
    <row r="748" spans="1:81" s="233" customFormat="1" ht="15.75" customHeight="1">
      <c r="A748" s="611"/>
      <c r="B748" s="613"/>
      <c r="C748" s="287">
        <v>2020</v>
      </c>
      <c r="D748" s="247">
        <f t="shared" si="390"/>
        <v>0</v>
      </c>
      <c r="E748" s="247">
        <f t="shared" si="390"/>
        <v>0</v>
      </c>
      <c r="F748" s="247">
        <f t="shared" si="390"/>
        <v>0</v>
      </c>
      <c r="G748" s="247">
        <f t="shared" si="390"/>
        <v>0</v>
      </c>
      <c r="H748" s="247">
        <f t="shared" si="390"/>
        <v>0</v>
      </c>
      <c r="I748" s="247">
        <f t="shared" si="390"/>
        <v>0</v>
      </c>
      <c r="J748" s="240"/>
      <c r="K748" s="250"/>
      <c r="L748" s="250"/>
      <c r="M748" s="242"/>
      <c r="N748" s="226"/>
      <c r="O748" s="226"/>
      <c r="P748" s="226"/>
      <c r="Q748" s="226"/>
      <c r="R748" s="226"/>
      <c r="S748" s="226"/>
      <c r="T748" s="226"/>
      <c r="U748" s="226"/>
      <c r="V748" s="226"/>
      <c r="W748" s="226"/>
      <c r="X748" s="226"/>
      <c r="Y748" s="226"/>
      <c r="Z748" s="226"/>
      <c r="AA748" s="226"/>
      <c r="AB748" s="226"/>
      <c r="AC748" s="226"/>
      <c r="AD748" s="226"/>
      <c r="AE748" s="226"/>
      <c r="AF748" s="226"/>
      <c r="AG748" s="226"/>
      <c r="AH748" s="226"/>
      <c r="AI748" s="226"/>
      <c r="AJ748" s="226"/>
      <c r="AK748" s="226"/>
      <c r="AL748" s="226"/>
      <c r="AM748" s="226"/>
      <c r="AN748" s="226"/>
      <c r="AO748" s="226"/>
      <c r="AP748" s="226"/>
      <c r="AQ748" s="226"/>
      <c r="AR748" s="226"/>
      <c r="AS748" s="226"/>
      <c r="AT748" s="226"/>
      <c r="AU748" s="226"/>
      <c r="AV748" s="226"/>
      <c r="AW748" s="226"/>
      <c r="AX748" s="226"/>
      <c r="AY748" s="226"/>
      <c r="AZ748" s="226"/>
      <c r="BA748" s="226"/>
      <c r="BB748" s="226"/>
      <c r="BC748" s="226"/>
      <c r="BD748" s="226"/>
      <c r="BE748" s="226"/>
      <c r="BF748" s="226"/>
      <c r="BG748" s="226"/>
      <c r="BH748" s="226"/>
      <c r="BI748" s="226"/>
      <c r="BJ748" s="226"/>
      <c r="BK748" s="226"/>
      <c r="BL748" s="226"/>
      <c r="BM748" s="226"/>
      <c r="BN748" s="226"/>
      <c r="BO748" s="226"/>
      <c r="BP748" s="226"/>
      <c r="BQ748" s="226"/>
      <c r="BR748" s="226"/>
      <c r="BS748" s="226"/>
      <c r="BT748" s="226"/>
      <c r="BU748" s="226"/>
      <c r="BV748" s="226"/>
      <c r="BW748" s="226"/>
      <c r="BX748" s="226"/>
      <c r="BY748" s="226"/>
      <c r="BZ748" s="226"/>
      <c r="CA748" s="226"/>
      <c r="CB748" s="226"/>
      <c r="CC748" s="235"/>
    </row>
    <row r="749" spans="1:81" s="233" customFormat="1">
      <c r="A749" s="536"/>
      <c r="B749" s="608" t="s">
        <v>459</v>
      </c>
      <c r="C749" s="238" t="s">
        <v>19</v>
      </c>
      <c r="D749" s="249">
        <f>D750+D751+D752+D753+D754</f>
        <v>32.314399999999999</v>
      </c>
      <c r="E749" s="249">
        <f t="shared" ref="E749:I749" si="391">E750+E751+E752+E753+E754</f>
        <v>0</v>
      </c>
      <c r="F749" s="249">
        <f t="shared" si="391"/>
        <v>17.726700000000001</v>
      </c>
      <c r="G749" s="249">
        <f t="shared" si="391"/>
        <v>14.587700000000002</v>
      </c>
      <c r="H749" s="249">
        <f t="shared" si="391"/>
        <v>0</v>
      </c>
      <c r="I749" s="249">
        <f t="shared" si="391"/>
        <v>0</v>
      </c>
      <c r="J749" s="240">
        <f t="shared" ref="J749:J776" si="392">E749+F749+G749+H749+I749</f>
        <v>32.314400000000006</v>
      </c>
      <c r="K749" s="250"/>
      <c r="L749" s="250">
        <f t="shared" si="324"/>
        <v>32.314400000000006</v>
      </c>
      <c r="M749" s="242">
        <f t="shared" si="360"/>
        <v>32.314400000000006</v>
      </c>
      <c r="N749" s="226"/>
      <c r="O749" s="226"/>
      <c r="P749" s="226"/>
      <c r="Q749" s="226"/>
      <c r="R749" s="226"/>
      <c r="S749" s="226"/>
      <c r="T749" s="226"/>
      <c r="U749" s="226"/>
      <c r="V749" s="226"/>
      <c r="W749" s="226"/>
      <c r="X749" s="226"/>
      <c r="Y749" s="226"/>
      <c r="Z749" s="226"/>
      <c r="AA749" s="226"/>
      <c r="AB749" s="226"/>
      <c r="AC749" s="226"/>
      <c r="AD749" s="226"/>
      <c r="AE749" s="226"/>
      <c r="AF749" s="226"/>
      <c r="AG749" s="226"/>
      <c r="AH749" s="226"/>
      <c r="AI749" s="226"/>
      <c r="AJ749" s="226"/>
      <c r="AK749" s="226"/>
      <c r="AL749" s="226"/>
      <c r="AM749" s="226"/>
      <c r="AN749" s="226"/>
      <c r="AO749" s="226"/>
      <c r="AP749" s="226"/>
      <c r="AQ749" s="226"/>
      <c r="AR749" s="226"/>
      <c r="AS749" s="226"/>
      <c r="AT749" s="226"/>
      <c r="AU749" s="226"/>
      <c r="AV749" s="226"/>
      <c r="AW749" s="226"/>
      <c r="AX749" s="226"/>
      <c r="AY749" s="226"/>
      <c r="AZ749" s="226"/>
      <c r="BA749" s="226"/>
      <c r="BB749" s="226"/>
      <c r="BC749" s="226"/>
      <c r="BD749" s="226"/>
      <c r="BE749" s="226"/>
      <c r="BF749" s="226"/>
      <c r="BG749" s="226"/>
      <c r="BH749" s="226"/>
      <c r="BI749" s="226"/>
      <c r="BJ749" s="226"/>
      <c r="BK749" s="226"/>
      <c r="BL749" s="226"/>
      <c r="BM749" s="226"/>
      <c r="BN749" s="226"/>
      <c r="BO749" s="226"/>
      <c r="BP749" s="226"/>
      <c r="BQ749" s="226"/>
      <c r="BR749" s="226"/>
      <c r="BS749" s="226"/>
      <c r="BT749" s="226"/>
      <c r="BU749" s="226"/>
      <c r="BV749" s="226"/>
      <c r="BW749" s="226"/>
      <c r="BX749" s="226"/>
      <c r="BY749" s="226"/>
      <c r="BZ749" s="226"/>
      <c r="CA749" s="226"/>
      <c r="CB749" s="226"/>
      <c r="CC749" s="235"/>
    </row>
    <row r="750" spans="1:81" s="233" customFormat="1">
      <c r="A750" s="538"/>
      <c r="B750" s="609"/>
      <c r="C750" s="236">
        <v>2016</v>
      </c>
      <c r="D750" s="247">
        <f>E750+F750+G750+H750+I750</f>
        <v>6.4983000000000004</v>
      </c>
      <c r="E750" s="268">
        <f t="shared" ref="E750:I751" si="393">E756</f>
        <v>0</v>
      </c>
      <c r="F750" s="268">
        <f t="shared" si="393"/>
        <v>0</v>
      </c>
      <c r="G750" s="268">
        <f t="shared" si="393"/>
        <v>6.4983000000000004</v>
      </c>
      <c r="H750" s="268">
        <f t="shared" si="393"/>
        <v>0</v>
      </c>
      <c r="I750" s="268">
        <f t="shared" si="393"/>
        <v>0</v>
      </c>
      <c r="J750" s="240">
        <f t="shared" si="392"/>
        <v>6.4983000000000004</v>
      </c>
      <c r="K750" s="250"/>
      <c r="L750" s="250">
        <f t="shared" si="324"/>
        <v>6.4983000000000004</v>
      </c>
      <c r="M750" s="242">
        <f t="shared" si="360"/>
        <v>6.4983000000000004</v>
      </c>
      <c r="N750" s="226"/>
      <c r="O750" s="226"/>
      <c r="P750" s="226"/>
      <c r="Q750" s="226"/>
      <c r="R750" s="226"/>
      <c r="S750" s="226"/>
      <c r="T750" s="226"/>
      <c r="U750" s="226"/>
      <c r="V750" s="226"/>
      <c r="W750" s="226"/>
      <c r="X750" s="226"/>
      <c r="Y750" s="226"/>
      <c r="Z750" s="226"/>
      <c r="AA750" s="226"/>
      <c r="AB750" s="226"/>
      <c r="AC750" s="226"/>
      <c r="AD750" s="226"/>
      <c r="AE750" s="226"/>
      <c r="AF750" s="226"/>
      <c r="AG750" s="226"/>
      <c r="AH750" s="226"/>
      <c r="AI750" s="226"/>
      <c r="AJ750" s="226"/>
      <c r="AK750" s="226"/>
      <c r="AL750" s="226"/>
      <c r="AM750" s="226"/>
      <c r="AN750" s="226"/>
      <c r="AO750" s="226"/>
      <c r="AP750" s="226"/>
      <c r="AQ750" s="226"/>
      <c r="AR750" s="226"/>
      <c r="AS750" s="226"/>
      <c r="AT750" s="226"/>
      <c r="AU750" s="226"/>
      <c r="AV750" s="226"/>
      <c r="AW750" s="226"/>
      <c r="AX750" s="226"/>
      <c r="AY750" s="226"/>
      <c r="AZ750" s="226"/>
      <c r="BA750" s="226"/>
      <c r="BB750" s="226"/>
      <c r="BC750" s="226"/>
      <c r="BD750" s="226"/>
      <c r="BE750" s="226"/>
      <c r="BF750" s="226"/>
      <c r="BG750" s="226"/>
      <c r="BH750" s="226"/>
      <c r="BI750" s="226"/>
      <c r="BJ750" s="226"/>
      <c r="BK750" s="226"/>
      <c r="BL750" s="226"/>
      <c r="BM750" s="226"/>
      <c r="BN750" s="226"/>
      <c r="BO750" s="226"/>
      <c r="BP750" s="226"/>
      <c r="BQ750" s="226"/>
      <c r="BR750" s="226"/>
      <c r="BS750" s="226"/>
      <c r="BT750" s="226"/>
      <c r="BU750" s="226"/>
      <c r="BV750" s="226"/>
      <c r="BW750" s="226"/>
      <c r="BX750" s="226"/>
      <c r="BY750" s="226"/>
      <c r="BZ750" s="226"/>
      <c r="CA750" s="226"/>
      <c r="CB750" s="226"/>
      <c r="CC750" s="235"/>
    </row>
    <row r="751" spans="1:81" s="233" customFormat="1">
      <c r="A751" s="538"/>
      <c r="B751" s="609"/>
      <c r="C751" s="236">
        <v>2017</v>
      </c>
      <c r="D751" s="247">
        <f>E751+F751+G751+H751+I751</f>
        <v>0</v>
      </c>
      <c r="E751" s="247">
        <f t="shared" si="393"/>
        <v>0</v>
      </c>
      <c r="F751" s="247">
        <f t="shared" si="393"/>
        <v>0</v>
      </c>
      <c r="G751" s="247">
        <f t="shared" si="393"/>
        <v>0</v>
      </c>
      <c r="H751" s="247">
        <f t="shared" si="393"/>
        <v>0</v>
      </c>
      <c r="I751" s="247">
        <f t="shared" si="393"/>
        <v>0</v>
      </c>
      <c r="J751" s="240">
        <f t="shared" si="392"/>
        <v>0</v>
      </c>
      <c r="K751" s="250"/>
      <c r="L751" s="250">
        <f t="shared" si="324"/>
        <v>0</v>
      </c>
      <c r="M751" s="242">
        <f t="shared" si="360"/>
        <v>0</v>
      </c>
      <c r="N751" s="226"/>
      <c r="O751" s="226"/>
      <c r="P751" s="226"/>
      <c r="Q751" s="226"/>
      <c r="R751" s="226"/>
      <c r="S751" s="226"/>
      <c r="T751" s="226"/>
      <c r="U751" s="226"/>
      <c r="V751" s="226"/>
      <c r="W751" s="226"/>
      <c r="X751" s="226"/>
      <c r="Y751" s="226"/>
      <c r="Z751" s="226"/>
      <c r="AA751" s="226"/>
      <c r="AB751" s="226"/>
      <c r="AC751" s="226"/>
      <c r="AD751" s="226"/>
      <c r="AE751" s="226"/>
      <c r="AF751" s="226"/>
      <c r="AG751" s="226"/>
      <c r="AH751" s="226"/>
      <c r="AI751" s="226"/>
      <c r="AJ751" s="226"/>
      <c r="AK751" s="226"/>
      <c r="AL751" s="226"/>
      <c r="AM751" s="226"/>
      <c r="AN751" s="226"/>
      <c r="AO751" s="226"/>
      <c r="AP751" s="226"/>
      <c r="AQ751" s="226"/>
      <c r="AR751" s="226"/>
      <c r="AS751" s="226"/>
      <c r="AT751" s="226"/>
      <c r="AU751" s="226"/>
      <c r="AV751" s="226"/>
      <c r="AW751" s="226"/>
      <c r="AX751" s="226"/>
      <c r="AY751" s="226"/>
      <c r="AZ751" s="226"/>
      <c r="BA751" s="226"/>
      <c r="BB751" s="226"/>
      <c r="BC751" s="226"/>
      <c r="BD751" s="226"/>
      <c r="BE751" s="226"/>
      <c r="BF751" s="226"/>
      <c r="BG751" s="226"/>
      <c r="BH751" s="226"/>
      <c r="BI751" s="226"/>
      <c r="BJ751" s="226"/>
      <c r="BK751" s="226"/>
      <c r="BL751" s="226"/>
      <c r="BM751" s="226"/>
      <c r="BN751" s="226"/>
      <c r="BO751" s="226"/>
      <c r="BP751" s="226"/>
      <c r="BQ751" s="226"/>
      <c r="BR751" s="226"/>
      <c r="BS751" s="226"/>
      <c r="BT751" s="226"/>
      <c r="BU751" s="226"/>
      <c r="BV751" s="226"/>
      <c r="BW751" s="226"/>
      <c r="BX751" s="226"/>
      <c r="BY751" s="226"/>
      <c r="BZ751" s="226"/>
      <c r="CA751" s="226"/>
      <c r="CB751" s="226"/>
      <c r="CC751" s="235"/>
    </row>
    <row r="752" spans="1:81" s="233" customFormat="1">
      <c r="A752" s="538"/>
      <c r="B752" s="534"/>
      <c r="C752" s="287">
        <v>2018</v>
      </c>
      <c r="D752" s="247">
        <f t="shared" ref="D752:D754" si="394">E752+F752+G752+H752+I752</f>
        <v>6.3968000000000007</v>
      </c>
      <c r="E752" s="247">
        <f t="shared" ref="E752:I752" si="395">E758</f>
        <v>0</v>
      </c>
      <c r="F752" s="247">
        <f t="shared" si="395"/>
        <v>4.4778000000000002</v>
      </c>
      <c r="G752" s="247">
        <f t="shared" si="395"/>
        <v>1.919</v>
      </c>
      <c r="H752" s="247">
        <f t="shared" si="395"/>
        <v>0</v>
      </c>
      <c r="I752" s="247">
        <f t="shared" si="395"/>
        <v>0</v>
      </c>
      <c r="J752" s="240"/>
      <c r="K752" s="250"/>
      <c r="L752" s="250"/>
      <c r="M752" s="242"/>
      <c r="N752" s="226"/>
      <c r="O752" s="226"/>
      <c r="P752" s="226"/>
      <c r="Q752" s="226"/>
      <c r="R752" s="226"/>
      <c r="S752" s="226"/>
      <c r="T752" s="226"/>
      <c r="U752" s="226"/>
      <c r="V752" s="226"/>
      <c r="W752" s="226"/>
      <c r="X752" s="226"/>
      <c r="Y752" s="226"/>
      <c r="Z752" s="226"/>
      <c r="AA752" s="226"/>
      <c r="AB752" s="226"/>
      <c r="AC752" s="226"/>
      <c r="AD752" s="226"/>
      <c r="AE752" s="226"/>
      <c r="AF752" s="226"/>
      <c r="AG752" s="226"/>
      <c r="AH752" s="226"/>
      <c r="AI752" s="226"/>
      <c r="AJ752" s="226"/>
      <c r="AK752" s="226"/>
      <c r="AL752" s="226"/>
      <c r="AM752" s="226"/>
      <c r="AN752" s="226"/>
      <c r="AO752" s="226"/>
      <c r="AP752" s="226"/>
      <c r="AQ752" s="226"/>
      <c r="AR752" s="226"/>
      <c r="AS752" s="226"/>
      <c r="AT752" s="226"/>
      <c r="AU752" s="226"/>
      <c r="AV752" s="226"/>
      <c r="AW752" s="226"/>
      <c r="AX752" s="226"/>
      <c r="AY752" s="226"/>
      <c r="AZ752" s="226"/>
      <c r="BA752" s="226"/>
      <c r="BB752" s="226"/>
      <c r="BC752" s="226"/>
      <c r="BD752" s="226"/>
      <c r="BE752" s="226"/>
      <c r="BF752" s="226"/>
      <c r="BG752" s="226"/>
      <c r="BH752" s="226"/>
      <c r="BI752" s="226"/>
      <c r="BJ752" s="226"/>
      <c r="BK752" s="226"/>
      <c r="BL752" s="226"/>
      <c r="BM752" s="226"/>
      <c r="BN752" s="226"/>
      <c r="BO752" s="226"/>
      <c r="BP752" s="226"/>
      <c r="BQ752" s="226"/>
      <c r="BR752" s="226"/>
      <c r="BS752" s="226"/>
      <c r="BT752" s="226"/>
      <c r="BU752" s="226"/>
      <c r="BV752" s="226"/>
      <c r="BW752" s="226"/>
      <c r="BX752" s="226"/>
      <c r="BY752" s="226"/>
      <c r="BZ752" s="226"/>
      <c r="CA752" s="226"/>
      <c r="CB752" s="226"/>
      <c r="CC752" s="235"/>
    </row>
    <row r="753" spans="1:81" s="233" customFormat="1">
      <c r="A753" s="538"/>
      <c r="B753" s="534"/>
      <c r="C753" s="287">
        <v>2019</v>
      </c>
      <c r="D753" s="247">
        <f t="shared" si="394"/>
        <v>19.4193</v>
      </c>
      <c r="E753" s="247">
        <f t="shared" ref="E753:I753" si="396">E759</f>
        <v>0</v>
      </c>
      <c r="F753" s="247">
        <f t="shared" si="396"/>
        <v>13.248900000000001</v>
      </c>
      <c r="G753" s="247">
        <f t="shared" si="396"/>
        <v>6.1703999999999999</v>
      </c>
      <c r="H753" s="247">
        <f t="shared" si="396"/>
        <v>0</v>
      </c>
      <c r="I753" s="247">
        <f t="shared" si="396"/>
        <v>0</v>
      </c>
      <c r="J753" s="240"/>
      <c r="K753" s="250"/>
      <c r="L753" s="250"/>
      <c r="M753" s="242"/>
      <c r="N753" s="226"/>
      <c r="O753" s="226"/>
      <c r="P753" s="226"/>
      <c r="Q753" s="226"/>
      <c r="R753" s="226"/>
      <c r="S753" s="226"/>
      <c r="T753" s="226"/>
      <c r="U753" s="226"/>
      <c r="V753" s="226"/>
      <c r="W753" s="226"/>
      <c r="X753" s="226"/>
      <c r="Y753" s="226"/>
      <c r="Z753" s="226"/>
      <c r="AA753" s="226"/>
      <c r="AB753" s="226"/>
      <c r="AC753" s="226"/>
      <c r="AD753" s="226"/>
      <c r="AE753" s="226"/>
      <c r="AF753" s="226"/>
      <c r="AG753" s="226"/>
      <c r="AH753" s="226"/>
      <c r="AI753" s="226"/>
      <c r="AJ753" s="226"/>
      <c r="AK753" s="226"/>
      <c r="AL753" s="226"/>
      <c r="AM753" s="226"/>
      <c r="AN753" s="226"/>
      <c r="AO753" s="226"/>
      <c r="AP753" s="226"/>
      <c r="AQ753" s="226"/>
      <c r="AR753" s="226"/>
      <c r="AS753" s="226"/>
      <c r="AT753" s="226"/>
      <c r="AU753" s="226"/>
      <c r="AV753" s="226"/>
      <c r="AW753" s="226"/>
      <c r="AX753" s="226"/>
      <c r="AY753" s="226"/>
      <c r="AZ753" s="226"/>
      <c r="BA753" s="226"/>
      <c r="BB753" s="226"/>
      <c r="BC753" s="226"/>
      <c r="BD753" s="226"/>
      <c r="BE753" s="226"/>
      <c r="BF753" s="226"/>
      <c r="BG753" s="226"/>
      <c r="BH753" s="226"/>
      <c r="BI753" s="226"/>
      <c r="BJ753" s="226"/>
      <c r="BK753" s="226"/>
      <c r="BL753" s="226"/>
      <c r="BM753" s="226"/>
      <c r="BN753" s="226"/>
      <c r="BO753" s="226"/>
      <c r="BP753" s="226"/>
      <c r="BQ753" s="226"/>
      <c r="BR753" s="226"/>
      <c r="BS753" s="226"/>
      <c r="BT753" s="226"/>
      <c r="BU753" s="226"/>
      <c r="BV753" s="226"/>
      <c r="BW753" s="226"/>
      <c r="BX753" s="226"/>
      <c r="BY753" s="226"/>
      <c r="BZ753" s="226"/>
      <c r="CA753" s="226"/>
      <c r="CB753" s="226"/>
      <c r="CC753" s="235"/>
    </row>
    <row r="754" spans="1:81" s="233" customFormat="1">
      <c r="A754" s="539"/>
      <c r="B754" s="535"/>
      <c r="C754" s="287">
        <v>2020</v>
      </c>
      <c r="D754" s="247">
        <f t="shared" si="394"/>
        <v>0</v>
      </c>
      <c r="E754" s="247">
        <f t="shared" ref="E754:I754" si="397">E760</f>
        <v>0</v>
      </c>
      <c r="F754" s="247">
        <f t="shared" si="397"/>
        <v>0</v>
      </c>
      <c r="G754" s="247">
        <f t="shared" si="397"/>
        <v>0</v>
      </c>
      <c r="H754" s="247">
        <f t="shared" si="397"/>
        <v>0</v>
      </c>
      <c r="I754" s="247">
        <f t="shared" si="397"/>
        <v>0</v>
      </c>
      <c r="J754" s="240"/>
      <c r="K754" s="250"/>
      <c r="L754" s="250"/>
      <c r="M754" s="242"/>
      <c r="N754" s="226"/>
      <c r="O754" s="226"/>
      <c r="P754" s="226"/>
      <c r="Q754" s="226"/>
      <c r="R754" s="226"/>
      <c r="S754" s="226"/>
      <c r="T754" s="226"/>
      <c r="U754" s="226"/>
      <c r="V754" s="226"/>
      <c r="W754" s="226"/>
      <c r="X754" s="226"/>
      <c r="Y754" s="226"/>
      <c r="Z754" s="226"/>
      <c r="AA754" s="226"/>
      <c r="AB754" s="226"/>
      <c r="AC754" s="226"/>
      <c r="AD754" s="226"/>
      <c r="AE754" s="226"/>
      <c r="AF754" s="226"/>
      <c r="AG754" s="226"/>
      <c r="AH754" s="226"/>
      <c r="AI754" s="226"/>
      <c r="AJ754" s="226"/>
      <c r="AK754" s="226"/>
      <c r="AL754" s="226"/>
      <c r="AM754" s="226"/>
      <c r="AN754" s="226"/>
      <c r="AO754" s="226"/>
      <c r="AP754" s="226"/>
      <c r="AQ754" s="226"/>
      <c r="AR754" s="226"/>
      <c r="AS754" s="226"/>
      <c r="AT754" s="226"/>
      <c r="AU754" s="226"/>
      <c r="AV754" s="226"/>
      <c r="AW754" s="226"/>
      <c r="AX754" s="226"/>
      <c r="AY754" s="226"/>
      <c r="AZ754" s="226"/>
      <c r="BA754" s="226"/>
      <c r="BB754" s="226"/>
      <c r="BC754" s="226"/>
      <c r="BD754" s="226"/>
      <c r="BE754" s="226"/>
      <c r="BF754" s="226"/>
      <c r="BG754" s="226"/>
      <c r="BH754" s="226"/>
      <c r="BI754" s="226"/>
      <c r="BJ754" s="226"/>
      <c r="BK754" s="226"/>
      <c r="BL754" s="226"/>
      <c r="BM754" s="226"/>
      <c r="BN754" s="226"/>
      <c r="BO754" s="226"/>
      <c r="BP754" s="226"/>
      <c r="BQ754" s="226"/>
      <c r="BR754" s="226"/>
      <c r="BS754" s="226"/>
      <c r="BT754" s="226"/>
      <c r="BU754" s="226"/>
      <c r="BV754" s="226"/>
      <c r="BW754" s="226"/>
      <c r="BX754" s="226"/>
      <c r="BY754" s="226"/>
      <c r="BZ754" s="226"/>
      <c r="CA754" s="226"/>
      <c r="CB754" s="226"/>
      <c r="CC754" s="235"/>
    </row>
    <row r="755" spans="1:81" s="233" customFormat="1" ht="12.75" customHeight="1">
      <c r="A755" s="536" t="s">
        <v>737</v>
      </c>
      <c r="B755" s="532" t="s">
        <v>839</v>
      </c>
      <c r="C755" s="238" t="s">
        <v>19</v>
      </c>
      <c r="D755" s="249">
        <f>D756+D757+D758+D759+D760</f>
        <v>32.314399999999999</v>
      </c>
      <c r="E755" s="249">
        <f t="shared" ref="E755:I755" si="398">E756+E757+E758+E759+E760</f>
        <v>0</v>
      </c>
      <c r="F755" s="249">
        <f t="shared" si="398"/>
        <v>17.726700000000001</v>
      </c>
      <c r="G755" s="249">
        <f t="shared" si="398"/>
        <v>14.587700000000002</v>
      </c>
      <c r="H755" s="249">
        <f t="shared" si="398"/>
        <v>0</v>
      </c>
      <c r="I755" s="249">
        <f t="shared" si="398"/>
        <v>0</v>
      </c>
      <c r="J755" s="240">
        <f t="shared" si="392"/>
        <v>32.314400000000006</v>
      </c>
      <c r="K755" s="250"/>
      <c r="L755" s="250">
        <f t="shared" si="324"/>
        <v>32.314400000000006</v>
      </c>
      <c r="M755" s="242">
        <f t="shared" si="360"/>
        <v>32.314400000000006</v>
      </c>
      <c r="N755" s="226"/>
      <c r="O755" s="226"/>
      <c r="P755" s="226"/>
      <c r="Q755" s="226"/>
      <c r="R755" s="226"/>
      <c r="S755" s="226"/>
      <c r="T755" s="226"/>
      <c r="U755" s="226"/>
      <c r="V755" s="226"/>
      <c r="W755" s="226"/>
      <c r="X755" s="226"/>
      <c r="Y755" s="226"/>
      <c r="Z755" s="226"/>
      <c r="AA755" s="226"/>
      <c r="AB755" s="226"/>
      <c r="AC755" s="226"/>
      <c r="AD755" s="226"/>
      <c r="AE755" s="226"/>
      <c r="AF755" s="226"/>
      <c r="AG755" s="226"/>
      <c r="AH755" s="226"/>
      <c r="AI755" s="226"/>
      <c r="AJ755" s="226"/>
      <c r="AK755" s="226"/>
      <c r="AL755" s="226"/>
      <c r="AM755" s="226"/>
      <c r="AN755" s="226"/>
      <c r="AO755" s="226"/>
      <c r="AP755" s="226"/>
      <c r="AQ755" s="226"/>
      <c r="AR755" s="226"/>
      <c r="AS755" s="226"/>
      <c r="AT755" s="226"/>
      <c r="AU755" s="226"/>
      <c r="AV755" s="226"/>
      <c r="AW755" s="226"/>
      <c r="AX755" s="226"/>
      <c r="AY755" s="226"/>
      <c r="AZ755" s="226"/>
      <c r="BA755" s="226"/>
      <c r="BB755" s="226"/>
      <c r="BC755" s="226"/>
      <c r="BD755" s="226"/>
      <c r="BE755" s="226"/>
      <c r="BF755" s="226"/>
      <c r="BG755" s="226"/>
      <c r="BH755" s="226"/>
      <c r="BI755" s="226"/>
      <c r="BJ755" s="226"/>
      <c r="BK755" s="226"/>
      <c r="BL755" s="226"/>
      <c r="BM755" s="226"/>
      <c r="BN755" s="226"/>
      <c r="BO755" s="226"/>
      <c r="BP755" s="226"/>
      <c r="BQ755" s="226"/>
      <c r="BR755" s="226"/>
      <c r="BS755" s="226"/>
      <c r="BT755" s="226"/>
      <c r="BU755" s="226"/>
      <c r="BV755" s="226"/>
      <c r="BW755" s="226"/>
      <c r="BX755" s="226"/>
      <c r="BY755" s="226"/>
      <c r="BZ755" s="226"/>
      <c r="CA755" s="226"/>
      <c r="CB755" s="226"/>
      <c r="CC755" s="235"/>
    </row>
    <row r="756" spans="1:81" s="233" customFormat="1">
      <c r="A756" s="537"/>
      <c r="B756" s="533"/>
      <c r="C756" s="236">
        <v>2016</v>
      </c>
      <c r="D756" s="247">
        <f>E756+F756+G756+H756+I756</f>
        <v>6.4983000000000004</v>
      </c>
      <c r="E756" s="268">
        <v>0</v>
      </c>
      <c r="F756" s="247">
        <v>0</v>
      </c>
      <c r="G756" s="247">
        <v>6.4983000000000004</v>
      </c>
      <c r="H756" s="247">
        <v>0</v>
      </c>
      <c r="I756" s="247">
        <v>0</v>
      </c>
      <c r="J756" s="240">
        <f t="shared" si="392"/>
        <v>6.4983000000000004</v>
      </c>
      <c r="K756" s="250"/>
      <c r="L756" s="250">
        <f>E756+F756+G756+H756+I756</f>
        <v>6.4983000000000004</v>
      </c>
      <c r="M756" s="242">
        <f t="shared" si="360"/>
        <v>6.4983000000000004</v>
      </c>
      <c r="N756" s="226"/>
      <c r="O756" s="226"/>
      <c r="P756" s="226"/>
      <c r="Q756" s="226"/>
      <c r="R756" s="226"/>
      <c r="S756" s="226"/>
      <c r="T756" s="226"/>
      <c r="U756" s="226"/>
      <c r="V756" s="226"/>
      <c r="W756" s="226"/>
      <c r="X756" s="226"/>
      <c r="Y756" s="226"/>
      <c r="Z756" s="226"/>
      <c r="AA756" s="226"/>
      <c r="AB756" s="226"/>
      <c r="AC756" s="226"/>
      <c r="AD756" s="226"/>
      <c r="AE756" s="226"/>
      <c r="AF756" s="226"/>
      <c r="AG756" s="226"/>
      <c r="AH756" s="226"/>
      <c r="AI756" s="226"/>
      <c r="AJ756" s="226"/>
      <c r="AK756" s="226"/>
      <c r="AL756" s="226"/>
      <c r="AM756" s="226"/>
      <c r="AN756" s="226"/>
      <c r="AO756" s="226"/>
      <c r="AP756" s="226"/>
      <c r="AQ756" s="226"/>
      <c r="AR756" s="226"/>
      <c r="AS756" s="226"/>
      <c r="AT756" s="226"/>
      <c r="AU756" s="226"/>
      <c r="AV756" s="226"/>
      <c r="AW756" s="226"/>
      <c r="AX756" s="226"/>
      <c r="AY756" s="226"/>
      <c r="AZ756" s="226"/>
      <c r="BA756" s="226"/>
      <c r="BB756" s="226"/>
      <c r="BC756" s="226"/>
      <c r="BD756" s="226"/>
      <c r="BE756" s="226"/>
      <c r="BF756" s="226"/>
      <c r="BG756" s="226"/>
      <c r="BH756" s="226"/>
      <c r="BI756" s="226"/>
      <c r="BJ756" s="226"/>
      <c r="BK756" s="226"/>
      <c r="BL756" s="226"/>
      <c r="BM756" s="226"/>
      <c r="BN756" s="226"/>
      <c r="BO756" s="226"/>
      <c r="BP756" s="226"/>
      <c r="BQ756" s="226"/>
      <c r="BR756" s="226"/>
      <c r="BS756" s="226"/>
      <c r="BT756" s="226"/>
      <c r="BU756" s="226"/>
      <c r="BV756" s="226"/>
      <c r="BW756" s="226"/>
      <c r="BX756" s="226"/>
      <c r="BY756" s="226"/>
      <c r="BZ756" s="226"/>
      <c r="CA756" s="226"/>
      <c r="CB756" s="226"/>
      <c r="CC756" s="235"/>
    </row>
    <row r="757" spans="1:81" s="233" customFormat="1">
      <c r="A757" s="537"/>
      <c r="B757" s="533"/>
      <c r="C757" s="219">
        <v>2017</v>
      </c>
      <c r="D757" s="247">
        <f t="shared" ref="D757:D760" si="399">E757+F757+G757+H757+I757</f>
        <v>0</v>
      </c>
      <c r="E757" s="150">
        <v>0</v>
      </c>
      <c r="F757" s="150">
        <v>0</v>
      </c>
      <c r="G757" s="150">
        <v>0</v>
      </c>
      <c r="H757" s="150">
        <v>0</v>
      </c>
      <c r="I757" s="150">
        <v>0</v>
      </c>
      <c r="J757" s="240">
        <f t="shared" si="392"/>
        <v>0</v>
      </c>
      <c r="K757" s="250"/>
      <c r="L757" s="250">
        <f t="shared" ref="L757:L815" si="400">E757+F757+G757+H757+I757</f>
        <v>0</v>
      </c>
      <c r="M757" s="242">
        <f t="shared" si="360"/>
        <v>0</v>
      </c>
      <c r="N757" s="226"/>
      <c r="O757" s="226"/>
      <c r="P757" s="226"/>
      <c r="Q757" s="226"/>
      <c r="R757" s="226"/>
      <c r="S757" s="226"/>
      <c r="T757" s="226"/>
      <c r="U757" s="226"/>
      <c r="V757" s="226"/>
      <c r="W757" s="226"/>
      <c r="X757" s="226"/>
      <c r="Y757" s="226"/>
      <c r="Z757" s="226"/>
      <c r="AA757" s="226"/>
      <c r="AB757" s="226"/>
      <c r="AC757" s="226"/>
      <c r="AD757" s="226"/>
      <c r="AE757" s="226"/>
      <c r="AF757" s="226"/>
      <c r="AG757" s="226"/>
      <c r="AH757" s="226"/>
      <c r="AI757" s="226"/>
      <c r="AJ757" s="226"/>
      <c r="AK757" s="226"/>
      <c r="AL757" s="226"/>
      <c r="AM757" s="226"/>
      <c r="AN757" s="226"/>
      <c r="AO757" s="226"/>
      <c r="AP757" s="226"/>
      <c r="AQ757" s="226"/>
      <c r="AR757" s="226"/>
      <c r="AS757" s="226"/>
      <c r="AT757" s="226"/>
      <c r="AU757" s="226"/>
      <c r="AV757" s="226"/>
      <c r="AW757" s="226"/>
      <c r="AX757" s="226"/>
      <c r="AY757" s="226"/>
      <c r="AZ757" s="226"/>
      <c r="BA757" s="226"/>
      <c r="BB757" s="226"/>
      <c r="BC757" s="226"/>
      <c r="BD757" s="226"/>
      <c r="BE757" s="226"/>
      <c r="BF757" s="226"/>
      <c r="BG757" s="226"/>
      <c r="BH757" s="226"/>
      <c r="BI757" s="226"/>
      <c r="BJ757" s="226"/>
      <c r="BK757" s="226"/>
      <c r="BL757" s="226"/>
      <c r="BM757" s="226"/>
      <c r="BN757" s="226"/>
      <c r="BO757" s="226"/>
      <c r="BP757" s="226"/>
      <c r="BQ757" s="226"/>
      <c r="BR757" s="226"/>
      <c r="BS757" s="226"/>
      <c r="BT757" s="226"/>
      <c r="BU757" s="226"/>
      <c r="BV757" s="226"/>
      <c r="BW757" s="226"/>
      <c r="BX757" s="226"/>
      <c r="BY757" s="226"/>
      <c r="BZ757" s="226"/>
      <c r="CA757" s="226"/>
      <c r="CB757" s="226"/>
      <c r="CC757" s="235"/>
    </row>
    <row r="758" spans="1:81" s="233" customFormat="1">
      <c r="A758" s="538"/>
      <c r="B758" s="534"/>
      <c r="C758" s="286">
        <v>2018</v>
      </c>
      <c r="D758" s="247">
        <f t="shared" si="399"/>
        <v>6.3968000000000007</v>
      </c>
      <c r="E758" s="150">
        <v>0</v>
      </c>
      <c r="F758" s="150">
        <v>4.4778000000000002</v>
      </c>
      <c r="G758" s="150">
        <v>1.919</v>
      </c>
      <c r="H758" s="150">
        <v>0</v>
      </c>
      <c r="I758" s="150">
        <v>0</v>
      </c>
      <c r="J758" s="240"/>
      <c r="K758" s="250"/>
      <c r="L758" s="250"/>
      <c r="M758" s="242"/>
      <c r="N758" s="226"/>
      <c r="O758" s="226"/>
      <c r="P758" s="226"/>
      <c r="Q758" s="226"/>
      <c r="R758" s="226"/>
      <c r="S758" s="226"/>
      <c r="T758" s="226"/>
      <c r="U758" s="226"/>
      <c r="V758" s="226"/>
      <c r="W758" s="226"/>
      <c r="X758" s="226"/>
      <c r="Y758" s="226"/>
      <c r="Z758" s="226"/>
      <c r="AA758" s="226"/>
      <c r="AB758" s="226"/>
      <c r="AC758" s="226"/>
      <c r="AD758" s="226"/>
      <c r="AE758" s="226"/>
      <c r="AF758" s="226"/>
      <c r="AG758" s="226"/>
      <c r="AH758" s="226"/>
      <c r="AI758" s="226"/>
      <c r="AJ758" s="226"/>
      <c r="AK758" s="226"/>
      <c r="AL758" s="226"/>
      <c r="AM758" s="226"/>
      <c r="AN758" s="226"/>
      <c r="AO758" s="226"/>
      <c r="AP758" s="226"/>
      <c r="AQ758" s="226"/>
      <c r="AR758" s="226"/>
      <c r="AS758" s="226"/>
      <c r="AT758" s="226"/>
      <c r="AU758" s="226"/>
      <c r="AV758" s="226"/>
      <c r="AW758" s="226"/>
      <c r="AX758" s="226"/>
      <c r="AY758" s="226"/>
      <c r="AZ758" s="226"/>
      <c r="BA758" s="226"/>
      <c r="BB758" s="226"/>
      <c r="BC758" s="226"/>
      <c r="BD758" s="226"/>
      <c r="BE758" s="226"/>
      <c r="BF758" s="226"/>
      <c r="BG758" s="226"/>
      <c r="BH758" s="226"/>
      <c r="BI758" s="226"/>
      <c r="BJ758" s="226"/>
      <c r="BK758" s="226"/>
      <c r="BL758" s="226"/>
      <c r="BM758" s="226"/>
      <c r="BN758" s="226"/>
      <c r="BO758" s="226"/>
      <c r="BP758" s="226"/>
      <c r="BQ758" s="226"/>
      <c r="BR758" s="226"/>
      <c r="BS758" s="226"/>
      <c r="BT758" s="226"/>
      <c r="BU758" s="226"/>
      <c r="BV758" s="226"/>
      <c r="BW758" s="226"/>
      <c r="BX758" s="226"/>
      <c r="BY758" s="226"/>
      <c r="BZ758" s="226"/>
      <c r="CA758" s="226"/>
      <c r="CB758" s="226"/>
      <c r="CC758" s="235"/>
    </row>
    <row r="759" spans="1:81" s="233" customFormat="1">
      <c r="A759" s="538"/>
      <c r="B759" s="534"/>
      <c r="C759" s="286">
        <v>2019</v>
      </c>
      <c r="D759" s="247">
        <f t="shared" si="399"/>
        <v>19.4193</v>
      </c>
      <c r="E759" s="150">
        <v>0</v>
      </c>
      <c r="F759" s="150">
        <v>13.248900000000001</v>
      </c>
      <c r="G759" s="150">
        <v>6.1703999999999999</v>
      </c>
      <c r="H759" s="150">
        <v>0</v>
      </c>
      <c r="I759" s="150">
        <v>0</v>
      </c>
      <c r="J759" s="240"/>
      <c r="K759" s="250"/>
      <c r="L759" s="250"/>
      <c r="M759" s="242"/>
      <c r="N759" s="226"/>
      <c r="O759" s="226"/>
      <c r="P759" s="226"/>
      <c r="Q759" s="226"/>
      <c r="R759" s="226"/>
      <c r="S759" s="226"/>
      <c r="T759" s="226"/>
      <c r="U759" s="226"/>
      <c r="V759" s="226"/>
      <c r="W759" s="226"/>
      <c r="X759" s="226"/>
      <c r="Y759" s="226"/>
      <c r="Z759" s="226"/>
      <c r="AA759" s="226"/>
      <c r="AB759" s="226"/>
      <c r="AC759" s="226"/>
      <c r="AD759" s="226"/>
      <c r="AE759" s="226"/>
      <c r="AF759" s="226"/>
      <c r="AG759" s="226"/>
      <c r="AH759" s="226"/>
      <c r="AI759" s="226"/>
      <c r="AJ759" s="226"/>
      <c r="AK759" s="226"/>
      <c r="AL759" s="226"/>
      <c r="AM759" s="226"/>
      <c r="AN759" s="226"/>
      <c r="AO759" s="226"/>
      <c r="AP759" s="226"/>
      <c r="AQ759" s="226"/>
      <c r="AR759" s="226"/>
      <c r="AS759" s="226"/>
      <c r="AT759" s="226"/>
      <c r="AU759" s="226"/>
      <c r="AV759" s="226"/>
      <c r="AW759" s="226"/>
      <c r="AX759" s="226"/>
      <c r="AY759" s="226"/>
      <c r="AZ759" s="226"/>
      <c r="BA759" s="226"/>
      <c r="BB759" s="226"/>
      <c r="BC759" s="226"/>
      <c r="BD759" s="226"/>
      <c r="BE759" s="226"/>
      <c r="BF759" s="226"/>
      <c r="BG759" s="226"/>
      <c r="BH759" s="226"/>
      <c r="BI759" s="226"/>
      <c r="BJ759" s="226"/>
      <c r="BK759" s="226"/>
      <c r="BL759" s="226"/>
      <c r="BM759" s="226"/>
      <c r="BN759" s="226"/>
      <c r="BO759" s="226"/>
      <c r="BP759" s="226"/>
      <c r="BQ759" s="226"/>
      <c r="BR759" s="226"/>
      <c r="BS759" s="226"/>
      <c r="BT759" s="226"/>
      <c r="BU759" s="226"/>
      <c r="BV759" s="226"/>
      <c r="BW759" s="226"/>
      <c r="BX759" s="226"/>
      <c r="BY759" s="226"/>
      <c r="BZ759" s="226"/>
      <c r="CA759" s="226"/>
      <c r="CB759" s="226"/>
      <c r="CC759" s="235"/>
    </row>
    <row r="760" spans="1:81" s="233" customFormat="1">
      <c r="A760" s="539"/>
      <c r="B760" s="535"/>
      <c r="C760" s="286">
        <v>2020</v>
      </c>
      <c r="D760" s="247">
        <f t="shared" si="399"/>
        <v>0</v>
      </c>
      <c r="E760" s="150">
        <v>0</v>
      </c>
      <c r="F760" s="150">
        <v>0</v>
      </c>
      <c r="G760" s="150">
        <v>0</v>
      </c>
      <c r="H760" s="150">
        <v>0</v>
      </c>
      <c r="I760" s="150">
        <v>0</v>
      </c>
      <c r="J760" s="240"/>
      <c r="K760" s="250"/>
      <c r="L760" s="250"/>
      <c r="M760" s="242"/>
      <c r="N760" s="226"/>
      <c r="O760" s="226"/>
      <c r="P760" s="226"/>
      <c r="Q760" s="226"/>
      <c r="R760" s="226"/>
      <c r="S760" s="226"/>
      <c r="T760" s="226"/>
      <c r="U760" s="226"/>
      <c r="V760" s="226"/>
      <c r="W760" s="226"/>
      <c r="X760" s="226"/>
      <c r="Y760" s="226"/>
      <c r="Z760" s="226"/>
      <c r="AA760" s="226"/>
      <c r="AB760" s="226"/>
      <c r="AC760" s="226"/>
      <c r="AD760" s="226"/>
      <c r="AE760" s="226"/>
      <c r="AF760" s="226"/>
      <c r="AG760" s="226"/>
      <c r="AH760" s="226"/>
      <c r="AI760" s="226"/>
      <c r="AJ760" s="226"/>
      <c r="AK760" s="226"/>
      <c r="AL760" s="226"/>
      <c r="AM760" s="226"/>
      <c r="AN760" s="226"/>
      <c r="AO760" s="226"/>
      <c r="AP760" s="226"/>
      <c r="AQ760" s="226"/>
      <c r="AR760" s="226"/>
      <c r="AS760" s="226"/>
      <c r="AT760" s="226"/>
      <c r="AU760" s="226"/>
      <c r="AV760" s="226"/>
      <c r="AW760" s="226"/>
      <c r="AX760" s="226"/>
      <c r="AY760" s="226"/>
      <c r="AZ760" s="226"/>
      <c r="BA760" s="226"/>
      <c r="BB760" s="226"/>
      <c r="BC760" s="226"/>
      <c r="BD760" s="226"/>
      <c r="BE760" s="226"/>
      <c r="BF760" s="226"/>
      <c r="BG760" s="226"/>
      <c r="BH760" s="226"/>
      <c r="BI760" s="226"/>
      <c r="BJ760" s="226"/>
      <c r="BK760" s="226"/>
      <c r="BL760" s="226"/>
      <c r="BM760" s="226"/>
      <c r="BN760" s="226"/>
      <c r="BO760" s="226"/>
      <c r="BP760" s="226"/>
      <c r="BQ760" s="226"/>
      <c r="BR760" s="226"/>
      <c r="BS760" s="226"/>
      <c r="BT760" s="226"/>
      <c r="BU760" s="226"/>
      <c r="BV760" s="226"/>
      <c r="BW760" s="226"/>
      <c r="BX760" s="226"/>
      <c r="BY760" s="226"/>
      <c r="BZ760" s="226"/>
      <c r="CA760" s="226"/>
      <c r="CB760" s="226"/>
      <c r="CC760" s="235"/>
    </row>
    <row r="761" spans="1:81" s="245" customFormat="1">
      <c r="A761" s="536" t="s">
        <v>466</v>
      </c>
      <c r="B761" s="540" t="s">
        <v>467</v>
      </c>
      <c r="C761" s="238" t="s">
        <v>19</v>
      </c>
      <c r="D761" s="239">
        <f>D762+D763+D764+D765</f>
        <v>42</v>
      </c>
      <c r="E761" s="239">
        <f t="shared" ref="E761:I761" si="401">E762+E763+E764+E765</f>
        <v>0</v>
      </c>
      <c r="F761" s="239">
        <f t="shared" si="401"/>
        <v>0</v>
      </c>
      <c r="G761" s="239">
        <f t="shared" si="401"/>
        <v>0</v>
      </c>
      <c r="H761" s="239">
        <f t="shared" si="401"/>
        <v>42</v>
      </c>
      <c r="I761" s="239">
        <f t="shared" si="401"/>
        <v>0</v>
      </c>
      <c r="J761" s="240">
        <f t="shared" si="392"/>
        <v>42</v>
      </c>
      <c r="L761" s="250">
        <f t="shared" si="400"/>
        <v>42</v>
      </c>
      <c r="M761" s="242">
        <f t="shared" si="360"/>
        <v>42</v>
      </c>
      <c r="N761" s="243"/>
      <c r="O761" s="243"/>
      <c r="P761" s="243"/>
      <c r="Q761" s="243"/>
      <c r="R761" s="243"/>
      <c r="S761" s="243"/>
      <c r="T761" s="243"/>
      <c r="U761" s="243"/>
      <c r="V761" s="243"/>
      <c r="W761" s="243"/>
      <c r="X761" s="243"/>
      <c r="Y761" s="243"/>
      <c r="Z761" s="243"/>
      <c r="AA761" s="243"/>
      <c r="AB761" s="243"/>
      <c r="AC761" s="243"/>
      <c r="AD761" s="243"/>
      <c r="AE761" s="243"/>
      <c r="AF761" s="243"/>
      <c r="AG761" s="243"/>
      <c r="AH761" s="243"/>
      <c r="AI761" s="243"/>
      <c r="AJ761" s="243"/>
      <c r="AK761" s="243"/>
      <c r="AL761" s="243"/>
      <c r="AM761" s="243"/>
      <c r="AN761" s="243"/>
      <c r="AO761" s="243"/>
      <c r="AP761" s="243"/>
      <c r="AQ761" s="243"/>
      <c r="AR761" s="243"/>
      <c r="AS761" s="243"/>
      <c r="AT761" s="243"/>
      <c r="AU761" s="243"/>
      <c r="AV761" s="243"/>
      <c r="AW761" s="243"/>
      <c r="AX761" s="243"/>
      <c r="AY761" s="243"/>
      <c r="AZ761" s="243"/>
      <c r="BA761" s="243"/>
      <c r="BB761" s="243"/>
      <c r="BC761" s="243"/>
      <c r="BD761" s="243"/>
      <c r="BE761" s="243"/>
      <c r="BF761" s="243"/>
      <c r="BG761" s="243"/>
      <c r="BH761" s="243"/>
      <c r="BI761" s="243"/>
      <c r="BJ761" s="243"/>
      <c r="BK761" s="243"/>
      <c r="BL761" s="243"/>
      <c r="BM761" s="243"/>
      <c r="BN761" s="243"/>
      <c r="BO761" s="243"/>
      <c r="BP761" s="243"/>
      <c r="BQ761" s="243"/>
      <c r="BR761" s="243"/>
      <c r="BS761" s="243"/>
      <c r="BT761" s="243"/>
      <c r="BU761" s="243"/>
      <c r="BV761" s="243"/>
      <c r="BW761" s="243"/>
      <c r="BX761" s="243"/>
      <c r="BY761" s="243"/>
      <c r="BZ761" s="243"/>
      <c r="CA761" s="243"/>
      <c r="CB761" s="243"/>
      <c r="CC761" s="244"/>
    </row>
    <row r="762" spans="1:81" s="245" customFormat="1">
      <c r="A762" s="537"/>
      <c r="B762" s="541"/>
      <c r="C762" s="238">
        <v>2016</v>
      </c>
      <c r="D762" s="239">
        <f t="shared" ref="D762:I762" si="402">D767+D770+D775</f>
        <v>2.5</v>
      </c>
      <c r="E762" s="271">
        <f t="shared" si="402"/>
        <v>0</v>
      </c>
      <c r="F762" s="239">
        <f t="shared" si="402"/>
        <v>0</v>
      </c>
      <c r="G762" s="239">
        <f t="shared" si="402"/>
        <v>0</v>
      </c>
      <c r="H762" s="239">
        <f t="shared" si="402"/>
        <v>2.5</v>
      </c>
      <c r="I762" s="239">
        <f t="shared" si="402"/>
        <v>0</v>
      </c>
      <c r="J762" s="240">
        <f t="shared" si="392"/>
        <v>2.5</v>
      </c>
      <c r="L762" s="250">
        <f t="shared" si="400"/>
        <v>2.5</v>
      </c>
      <c r="M762" s="242">
        <f t="shared" si="360"/>
        <v>2.5</v>
      </c>
      <c r="N762" s="243"/>
      <c r="O762" s="243"/>
      <c r="P762" s="243"/>
      <c r="Q762" s="243"/>
      <c r="R762" s="243"/>
      <c r="S762" s="243"/>
      <c r="T762" s="243"/>
      <c r="U762" s="243"/>
      <c r="V762" s="243"/>
      <c r="W762" s="243"/>
      <c r="X762" s="243"/>
      <c r="Y762" s="243"/>
      <c r="Z762" s="243"/>
      <c r="AA762" s="243"/>
      <c r="AB762" s="243"/>
      <c r="AC762" s="243"/>
      <c r="AD762" s="243"/>
      <c r="AE762" s="243"/>
      <c r="AF762" s="243"/>
      <c r="AG762" s="243"/>
      <c r="AH762" s="243"/>
      <c r="AI762" s="243"/>
      <c r="AJ762" s="243"/>
      <c r="AK762" s="243"/>
      <c r="AL762" s="243"/>
      <c r="AM762" s="243"/>
      <c r="AN762" s="243"/>
      <c r="AO762" s="243"/>
      <c r="AP762" s="243"/>
      <c r="AQ762" s="243"/>
      <c r="AR762" s="243"/>
      <c r="AS762" s="243"/>
      <c r="AT762" s="243"/>
      <c r="AU762" s="243"/>
      <c r="AV762" s="243"/>
      <c r="AW762" s="243"/>
      <c r="AX762" s="243"/>
      <c r="AY762" s="243"/>
      <c r="AZ762" s="243"/>
      <c r="BA762" s="243"/>
      <c r="BB762" s="243"/>
      <c r="BC762" s="243"/>
      <c r="BD762" s="243"/>
      <c r="BE762" s="243"/>
      <c r="BF762" s="243"/>
      <c r="BG762" s="243"/>
      <c r="BH762" s="243"/>
      <c r="BI762" s="243"/>
      <c r="BJ762" s="243"/>
      <c r="BK762" s="243"/>
      <c r="BL762" s="243"/>
      <c r="BM762" s="243"/>
      <c r="BN762" s="243"/>
      <c r="BO762" s="243"/>
      <c r="BP762" s="243"/>
      <c r="BQ762" s="243"/>
      <c r="BR762" s="243"/>
      <c r="BS762" s="243"/>
      <c r="BT762" s="243"/>
      <c r="BU762" s="243"/>
      <c r="BV762" s="243"/>
      <c r="BW762" s="243"/>
      <c r="BX762" s="243"/>
      <c r="BY762" s="243"/>
      <c r="BZ762" s="243"/>
      <c r="CA762" s="243"/>
      <c r="CB762" s="243"/>
      <c r="CC762" s="244"/>
    </row>
    <row r="763" spans="1:81" s="245" customFormat="1">
      <c r="A763" s="537"/>
      <c r="B763" s="541"/>
      <c r="C763" s="238">
        <v>2017</v>
      </c>
      <c r="D763" s="239">
        <f>D768+D771+D776+D778+D780+D782</f>
        <v>19.5</v>
      </c>
      <c r="E763" s="239">
        <f t="shared" ref="E763:I763" si="403">E768+E771+E776+E778+E780+E782</f>
        <v>0</v>
      </c>
      <c r="F763" s="239">
        <f t="shared" si="403"/>
        <v>0</v>
      </c>
      <c r="G763" s="239">
        <f t="shared" si="403"/>
        <v>0</v>
      </c>
      <c r="H763" s="239">
        <f t="shared" si="403"/>
        <v>19.5</v>
      </c>
      <c r="I763" s="239">
        <f t="shared" si="403"/>
        <v>0</v>
      </c>
      <c r="J763" s="240">
        <f t="shared" si="392"/>
        <v>19.5</v>
      </c>
      <c r="L763" s="250">
        <f t="shared" si="400"/>
        <v>19.5</v>
      </c>
      <c r="M763" s="242">
        <f t="shared" si="360"/>
        <v>19.5</v>
      </c>
      <c r="N763" s="243"/>
      <c r="O763" s="243"/>
      <c r="P763" s="243"/>
      <c r="Q763" s="243"/>
      <c r="R763" s="243"/>
      <c r="S763" s="243"/>
      <c r="T763" s="243"/>
      <c r="U763" s="243"/>
      <c r="V763" s="243"/>
      <c r="W763" s="243"/>
      <c r="X763" s="243"/>
      <c r="Y763" s="243"/>
      <c r="Z763" s="243"/>
      <c r="AA763" s="243"/>
      <c r="AB763" s="243"/>
      <c r="AC763" s="243"/>
      <c r="AD763" s="243"/>
      <c r="AE763" s="243"/>
      <c r="AF763" s="243"/>
      <c r="AG763" s="243"/>
      <c r="AH763" s="243"/>
      <c r="AI763" s="243"/>
      <c r="AJ763" s="243"/>
      <c r="AK763" s="243"/>
      <c r="AL763" s="243"/>
      <c r="AM763" s="243"/>
      <c r="AN763" s="243"/>
      <c r="AO763" s="243"/>
      <c r="AP763" s="243"/>
      <c r="AQ763" s="243"/>
      <c r="AR763" s="243"/>
      <c r="AS763" s="243"/>
      <c r="AT763" s="243"/>
      <c r="AU763" s="243"/>
      <c r="AV763" s="243"/>
      <c r="AW763" s="243"/>
      <c r="AX763" s="243"/>
      <c r="AY763" s="243"/>
      <c r="AZ763" s="243"/>
      <c r="BA763" s="243"/>
      <c r="BB763" s="243"/>
      <c r="BC763" s="243"/>
      <c r="BD763" s="243"/>
      <c r="BE763" s="243"/>
      <c r="BF763" s="243"/>
      <c r="BG763" s="243"/>
      <c r="BH763" s="243"/>
      <c r="BI763" s="243"/>
      <c r="BJ763" s="243"/>
      <c r="BK763" s="243"/>
      <c r="BL763" s="243"/>
      <c r="BM763" s="243"/>
      <c r="BN763" s="243"/>
      <c r="BO763" s="243"/>
      <c r="BP763" s="243"/>
      <c r="BQ763" s="243"/>
      <c r="BR763" s="243"/>
      <c r="BS763" s="243"/>
      <c r="BT763" s="243"/>
      <c r="BU763" s="243"/>
      <c r="BV763" s="243"/>
      <c r="BW763" s="243"/>
      <c r="BX763" s="243"/>
      <c r="BY763" s="243"/>
      <c r="BZ763" s="243"/>
      <c r="CA763" s="243"/>
      <c r="CB763" s="243"/>
      <c r="CC763" s="244"/>
    </row>
    <row r="764" spans="1:81" s="245" customFormat="1">
      <c r="A764" s="538"/>
      <c r="B764" s="542"/>
      <c r="C764" s="238">
        <v>2018</v>
      </c>
      <c r="D764" s="239">
        <f>D772</f>
        <v>10</v>
      </c>
      <c r="E764" s="239">
        <f t="shared" ref="E764:I764" si="404">E772</f>
        <v>0</v>
      </c>
      <c r="F764" s="239">
        <f t="shared" si="404"/>
        <v>0</v>
      </c>
      <c r="G764" s="239">
        <f t="shared" si="404"/>
        <v>0</v>
      </c>
      <c r="H764" s="239">
        <f t="shared" si="404"/>
        <v>10</v>
      </c>
      <c r="I764" s="239">
        <f t="shared" si="404"/>
        <v>0</v>
      </c>
      <c r="J764" s="240"/>
      <c r="L764" s="250"/>
      <c r="M764" s="242"/>
      <c r="N764" s="243"/>
      <c r="O764" s="243"/>
      <c r="P764" s="243"/>
      <c r="Q764" s="243"/>
      <c r="R764" s="243"/>
      <c r="S764" s="243"/>
      <c r="T764" s="243"/>
      <c r="U764" s="243"/>
      <c r="V764" s="243"/>
      <c r="W764" s="243"/>
      <c r="X764" s="243"/>
      <c r="Y764" s="243"/>
      <c r="Z764" s="243"/>
      <c r="AA764" s="243"/>
      <c r="AB764" s="243"/>
      <c r="AC764" s="243"/>
      <c r="AD764" s="243"/>
      <c r="AE764" s="243"/>
      <c r="AF764" s="243"/>
      <c r="AG764" s="243"/>
      <c r="AH764" s="243"/>
      <c r="AI764" s="243"/>
      <c r="AJ764" s="243"/>
      <c r="AK764" s="243"/>
      <c r="AL764" s="243"/>
      <c r="AM764" s="243"/>
      <c r="AN764" s="243"/>
      <c r="AO764" s="243"/>
      <c r="AP764" s="243"/>
      <c r="AQ764" s="243"/>
      <c r="AR764" s="243"/>
      <c r="AS764" s="243"/>
      <c r="AT764" s="243"/>
      <c r="AU764" s="243"/>
      <c r="AV764" s="243"/>
      <c r="AW764" s="243"/>
      <c r="AX764" s="243"/>
      <c r="AY764" s="243"/>
      <c r="AZ764" s="243"/>
      <c r="BA764" s="243"/>
      <c r="BB764" s="243"/>
      <c r="BC764" s="243"/>
      <c r="BD764" s="243"/>
      <c r="BE764" s="243"/>
      <c r="BF764" s="243"/>
      <c r="BG764" s="243"/>
      <c r="BH764" s="243"/>
      <c r="BI764" s="243"/>
      <c r="BJ764" s="243"/>
      <c r="BK764" s="243"/>
      <c r="BL764" s="243"/>
      <c r="BM764" s="243"/>
      <c r="BN764" s="243"/>
      <c r="BO764" s="243"/>
      <c r="BP764" s="243"/>
      <c r="BQ764" s="243"/>
      <c r="BR764" s="243"/>
      <c r="BS764" s="243"/>
      <c r="BT764" s="243"/>
      <c r="BU764" s="243"/>
      <c r="BV764" s="243"/>
      <c r="BW764" s="243"/>
      <c r="BX764" s="243"/>
      <c r="BY764" s="243"/>
      <c r="BZ764" s="243"/>
      <c r="CA764" s="243"/>
      <c r="CB764" s="243"/>
      <c r="CC764" s="244"/>
    </row>
    <row r="765" spans="1:81" s="245" customFormat="1">
      <c r="A765" s="539"/>
      <c r="B765" s="543"/>
      <c r="C765" s="238">
        <v>2019</v>
      </c>
      <c r="D765" s="239">
        <f>D773</f>
        <v>10</v>
      </c>
      <c r="E765" s="239">
        <f t="shared" ref="E765:I765" si="405">E773</f>
        <v>0</v>
      </c>
      <c r="F765" s="239">
        <f t="shared" si="405"/>
        <v>0</v>
      </c>
      <c r="G765" s="239">
        <f t="shared" si="405"/>
        <v>0</v>
      </c>
      <c r="H765" s="239">
        <f t="shared" si="405"/>
        <v>10</v>
      </c>
      <c r="I765" s="239">
        <f t="shared" si="405"/>
        <v>0</v>
      </c>
      <c r="J765" s="240"/>
      <c r="L765" s="250"/>
      <c r="M765" s="242"/>
      <c r="N765" s="243"/>
      <c r="O765" s="243"/>
      <c r="P765" s="243"/>
      <c r="Q765" s="243"/>
      <c r="R765" s="243"/>
      <c r="S765" s="243"/>
      <c r="T765" s="243"/>
      <c r="U765" s="243"/>
      <c r="V765" s="243"/>
      <c r="W765" s="243"/>
      <c r="X765" s="243"/>
      <c r="Y765" s="243"/>
      <c r="Z765" s="243"/>
      <c r="AA765" s="243"/>
      <c r="AB765" s="243"/>
      <c r="AC765" s="243"/>
      <c r="AD765" s="243"/>
      <c r="AE765" s="243"/>
      <c r="AF765" s="243"/>
      <c r="AG765" s="243"/>
      <c r="AH765" s="243"/>
      <c r="AI765" s="243"/>
      <c r="AJ765" s="243"/>
      <c r="AK765" s="243"/>
      <c r="AL765" s="243"/>
      <c r="AM765" s="243"/>
      <c r="AN765" s="243"/>
      <c r="AO765" s="243"/>
      <c r="AP765" s="243"/>
      <c r="AQ765" s="243"/>
      <c r="AR765" s="243"/>
      <c r="AS765" s="243"/>
      <c r="AT765" s="243"/>
      <c r="AU765" s="243"/>
      <c r="AV765" s="243"/>
      <c r="AW765" s="243"/>
      <c r="AX765" s="243"/>
      <c r="AY765" s="243"/>
      <c r="AZ765" s="243"/>
      <c r="BA765" s="243"/>
      <c r="BB765" s="243"/>
      <c r="BC765" s="243"/>
      <c r="BD765" s="243"/>
      <c r="BE765" s="243"/>
      <c r="BF765" s="243"/>
      <c r="BG765" s="243"/>
      <c r="BH765" s="243"/>
      <c r="BI765" s="243"/>
      <c r="BJ765" s="243"/>
      <c r="BK765" s="243"/>
      <c r="BL765" s="243"/>
      <c r="BM765" s="243"/>
      <c r="BN765" s="243"/>
      <c r="BO765" s="243"/>
      <c r="BP765" s="243"/>
      <c r="BQ765" s="243"/>
      <c r="BR765" s="243"/>
      <c r="BS765" s="243"/>
      <c r="BT765" s="243"/>
      <c r="BU765" s="243"/>
      <c r="BV765" s="243"/>
      <c r="BW765" s="243"/>
      <c r="BX765" s="243"/>
      <c r="BY765" s="243"/>
      <c r="BZ765" s="243"/>
      <c r="CA765" s="243"/>
      <c r="CB765" s="243"/>
      <c r="CC765" s="244"/>
    </row>
    <row r="766" spans="1:81" s="233" customFormat="1">
      <c r="A766" s="602" t="s">
        <v>468</v>
      </c>
      <c r="B766" s="603" t="s">
        <v>738</v>
      </c>
      <c r="C766" s="238" t="s">
        <v>19</v>
      </c>
      <c r="D766" s="247">
        <f>D767+D768</f>
        <v>2.5</v>
      </c>
      <c r="E766" s="247">
        <f>E767+E768</f>
        <v>0</v>
      </c>
      <c r="F766" s="247">
        <f>F767+F768</f>
        <v>0</v>
      </c>
      <c r="G766" s="247">
        <f>G767+G768</f>
        <v>0</v>
      </c>
      <c r="H766" s="247">
        <f>H767+H768</f>
        <v>2.5</v>
      </c>
      <c r="I766" s="247">
        <v>0</v>
      </c>
      <c r="J766" s="240">
        <f t="shared" si="392"/>
        <v>2.5</v>
      </c>
      <c r="L766" s="250">
        <f t="shared" si="400"/>
        <v>2.5</v>
      </c>
      <c r="M766" s="242">
        <f t="shared" si="360"/>
        <v>2.5</v>
      </c>
      <c r="N766" s="226"/>
      <c r="O766" s="226"/>
      <c r="P766" s="226"/>
      <c r="Q766" s="226"/>
      <c r="R766" s="226"/>
      <c r="S766" s="226"/>
      <c r="T766" s="226"/>
      <c r="U766" s="226"/>
      <c r="V766" s="226"/>
      <c r="W766" s="226"/>
      <c r="X766" s="226"/>
      <c r="Y766" s="226"/>
      <c r="Z766" s="226"/>
      <c r="AA766" s="226"/>
      <c r="AB766" s="226"/>
      <c r="AC766" s="226"/>
      <c r="AD766" s="226"/>
      <c r="AE766" s="226"/>
      <c r="AF766" s="226"/>
      <c r="AG766" s="226"/>
      <c r="AH766" s="226"/>
      <c r="AI766" s="226"/>
      <c r="AJ766" s="226"/>
      <c r="AK766" s="226"/>
      <c r="AL766" s="226"/>
      <c r="AM766" s="226"/>
      <c r="AN766" s="226"/>
      <c r="AO766" s="226"/>
      <c r="AP766" s="226"/>
      <c r="AQ766" s="226"/>
      <c r="AR766" s="226"/>
      <c r="AS766" s="226"/>
      <c r="AT766" s="226"/>
      <c r="AU766" s="226"/>
      <c r="AV766" s="226"/>
      <c r="AW766" s="226"/>
      <c r="AX766" s="226"/>
      <c r="AY766" s="226"/>
      <c r="AZ766" s="226"/>
      <c r="BA766" s="226"/>
      <c r="BB766" s="226"/>
      <c r="BC766" s="226"/>
      <c r="BD766" s="226"/>
      <c r="BE766" s="226"/>
      <c r="BF766" s="226"/>
      <c r="BG766" s="226"/>
      <c r="BH766" s="226"/>
      <c r="BI766" s="226"/>
      <c r="BJ766" s="226"/>
      <c r="BK766" s="226"/>
      <c r="BL766" s="226"/>
      <c r="BM766" s="226"/>
      <c r="BN766" s="226"/>
      <c r="BO766" s="226"/>
      <c r="BP766" s="226"/>
      <c r="BQ766" s="226"/>
      <c r="BR766" s="226"/>
      <c r="BS766" s="226"/>
      <c r="BT766" s="226"/>
      <c r="BU766" s="226"/>
      <c r="BV766" s="226"/>
      <c r="BW766" s="226"/>
      <c r="BX766" s="226"/>
      <c r="BY766" s="226"/>
      <c r="BZ766" s="226"/>
      <c r="CA766" s="226"/>
      <c r="CB766" s="226"/>
      <c r="CC766" s="235"/>
    </row>
    <row r="767" spans="1:81" s="233" customFormat="1">
      <c r="A767" s="602"/>
      <c r="B767" s="603"/>
      <c r="C767" s="236">
        <v>2016</v>
      </c>
      <c r="D767" s="247">
        <f>E767+F767+G767+H767+I767</f>
        <v>0</v>
      </c>
      <c r="E767" s="268">
        <v>0</v>
      </c>
      <c r="F767" s="247">
        <v>0</v>
      </c>
      <c r="G767" s="247">
        <v>0</v>
      </c>
      <c r="H767" s="247">
        <v>0</v>
      </c>
      <c r="I767" s="247">
        <v>0</v>
      </c>
      <c r="J767" s="240">
        <f t="shared" si="392"/>
        <v>0</v>
      </c>
      <c r="L767" s="250">
        <f t="shared" si="400"/>
        <v>0</v>
      </c>
      <c r="M767" s="242">
        <f t="shared" si="360"/>
        <v>0</v>
      </c>
      <c r="N767" s="226"/>
      <c r="O767" s="226"/>
      <c r="P767" s="226"/>
      <c r="Q767" s="226"/>
      <c r="R767" s="226"/>
      <c r="S767" s="226"/>
      <c r="T767" s="226"/>
      <c r="U767" s="226"/>
      <c r="V767" s="226"/>
      <c r="W767" s="226"/>
      <c r="X767" s="226"/>
      <c r="Y767" s="226"/>
      <c r="Z767" s="226"/>
      <c r="AA767" s="226"/>
      <c r="AB767" s="226"/>
      <c r="AC767" s="226"/>
      <c r="AD767" s="226"/>
      <c r="AE767" s="226"/>
      <c r="AF767" s="226"/>
      <c r="AG767" s="226"/>
      <c r="AH767" s="226"/>
      <c r="AI767" s="226"/>
      <c r="AJ767" s="226"/>
      <c r="AK767" s="226"/>
      <c r="AL767" s="226"/>
      <c r="AM767" s="226"/>
      <c r="AN767" s="226"/>
      <c r="AO767" s="226"/>
      <c r="AP767" s="226"/>
      <c r="AQ767" s="226"/>
      <c r="AR767" s="226"/>
      <c r="AS767" s="226"/>
      <c r="AT767" s="226"/>
      <c r="AU767" s="226"/>
      <c r="AV767" s="226"/>
      <c r="AW767" s="226"/>
      <c r="AX767" s="226"/>
      <c r="AY767" s="226"/>
      <c r="AZ767" s="226"/>
      <c r="BA767" s="226"/>
      <c r="BB767" s="226"/>
      <c r="BC767" s="226"/>
      <c r="BD767" s="226"/>
      <c r="BE767" s="226"/>
      <c r="BF767" s="226"/>
      <c r="BG767" s="226"/>
      <c r="BH767" s="226"/>
      <c r="BI767" s="226"/>
      <c r="BJ767" s="226"/>
      <c r="BK767" s="226"/>
      <c r="BL767" s="226"/>
      <c r="BM767" s="226"/>
      <c r="BN767" s="226"/>
      <c r="BO767" s="226"/>
      <c r="BP767" s="226"/>
      <c r="BQ767" s="226"/>
      <c r="BR767" s="226"/>
      <c r="BS767" s="226"/>
      <c r="BT767" s="226"/>
      <c r="BU767" s="226"/>
      <c r="BV767" s="226"/>
      <c r="BW767" s="226"/>
      <c r="BX767" s="226"/>
      <c r="BY767" s="226"/>
      <c r="BZ767" s="226"/>
      <c r="CA767" s="226"/>
      <c r="CB767" s="226"/>
      <c r="CC767" s="235"/>
    </row>
    <row r="768" spans="1:81" s="233" customFormat="1">
      <c r="A768" s="602"/>
      <c r="B768" s="603"/>
      <c r="C768" s="236">
        <v>2017</v>
      </c>
      <c r="D768" s="247">
        <f>E768+F768+G768+H768+I768</f>
        <v>2.5</v>
      </c>
      <c r="E768" s="247">
        <v>0</v>
      </c>
      <c r="F768" s="247">
        <v>0</v>
      </c>
      <c r="G768" s="247">
        <v>0</v>
      </c>
      <c r="H768" s="247">
        <v>2.5</v>
      </c>
      <c r="I768" s="247">
        <v>0</v>
      </c>
      <c r="J768" s="240">
        <f t="shared" si="392"/>
        <v>2.5</v>
      </c>
      <c r="L768" s="250">
        <f t="shared" si="400"/>
        <v>2.5</v>
      </c>
      <c r="M768" s="242">
        <f t="shared" si="360"/>
        <v>2.5</v>
      </c>
      <c r="N768" s="226"/>
      <c r="O768" s="226"/>
      <c r="P768" s="226"/>
      <c r="Q768" s="226"/>
      <c r="R768" s="226"/>
      <c r="S768" s="226"/>
      <c r="T768" s="226"/>
      <c r="U768" s="226"/>
      <c r="V768" s="226"/>
      <c r="W768" s="226"/>
      <c r="X768" s="226"/>
      <c r="Y768" s="226"/>
      <c r="Z768" s="226"/>
      <c r="AA768" s="226"/>
      <c r="AB768" s="226"/>
      <c r="AC768" s="226"/>
      <c r="AD768" s="226"/>
      <c r="AE768" s="226"/>
      <c r="AF768" s="226"/>
      <c r="AG768" s="226"/>
      <c r="AH768" s="226"/>
      <c r="AI768" s="226"/>
      <c r="AJ768" s="226"/>
      <c r="AK768" s="226"/>
      <c r="AL768" s="226"/>
      <c r="AM768" s="226"/>
      <c r="AN768" s="226"/>
      <c r="AO768" s="226"/>
      <c r="AP768" s="226"/>
      <c r="AQ768" s="226"/>
      <c r="AR768" s="226"/>
      <c r="AS768" s="226"/>
      <c r="AT768" s="226"/>
      <c r="AU768" s="226"/>
      <c r="AV768" s="226"/>
      <c r="AW768" s="226"/>
      <c r="AX768" s="226"/>
      <c r="AY768" s="226"/>
      <c r="AZ768" s="226"/>
      <c r="BA768" s="226"/>
      <c r="BB768" s="226"/>
      <c r="BC768" s="226"/>
      <c r="BD768" s="226"/>
      <c r="BE768" s="226"/>
      <c r="BF768" s="226"/>
      <c r="BG768" s="226"/>
      <c r="BH768" s="226"/>
      <c r="BI768" s="226"/>
      <c r="BJ768" s="226"/>
      <c r="BK768" s="226"/>
      <c r="BL768" s="226"/>
      <c r="BM768" s="226"/>
      <c r="BN768" s="226"/>
      <c r="BO768" s="226"/>
      <c r="BP768" s="226"/>
      <c r="BQ768" s="226"/>
      <c r="BR768" s="226"/>
      <c r="BS768" s="226"/>
      <c r="BT768" s="226"/>
      <c r="BU768" s="226"/>
      <c r="BV768" s="226"/>
      <c r="BW768" s="226"/>
      <c r="BX768" s="226"/>
      <c r="BY768" s="226"/>
      <c r="BZ768" s="226"/>
      <c r="CA768" s="226"/>
      <c r="CB768" s="226"/>
      <c r="CC768" s="235"/>
    </row>
    <row r="769" spans="1:81" s="233" customFormat="1">
      <c r="A769" s="536" t="s">
        <v>470</v>
      </c>
      <c r="B769" s="532" t="s">
        <v>473</v>
      </c>
      <c r="C769" s="238" t="s">
        <v>19</v>
      </c>
      <c r="D769" s="247">
        <f>D770+D771+D772+D773</f>
        <v>31</v>
      </c>
      <c r="E769" s="247">
        <f t="shared" ref="E769:I769" si="406">E770+E771+E772+E773</f>
        <v>0</v>
      </c>
      <c r="F769" s="247">
        <f t="shared" si="406"/>
        <v>0</v>
      </c>
      <c r="G769" s="247">
        <f t="shared" si="406"/>
        <v>0</v>
      </c>
      <c r="H769" s="247">
        <f t="shared" si="406"/>
        <v>31</v>
      </c>
      <c r="I769" s="247">
        <f t="shared" si="406"/>
        <v>0</v>
      </c>
      <c r="J769" s="240">
        <f t="shared" si="392"/>
        <v>31</v>
      </c>
      <c r="L769" s="250">
        <f t="shared" si="400"/>
        <v>31</v>
      </c>
      <c r="M769" s="242">
        <f t="shared" si="360"/>
        <v>31</v>
      </c>
      <c r="N769" s="226"/>
      <c r="O769" s="226"/>
      <c r="P769" s="226"/>
      <c r="Q769" s="226"/>
      <c r="R769" s="226"/>
      <c r="S769" s="226"/>
      <c r="T769" s="226"/>
      <c r="U769" s="226"/>
      <c r="V769" s="226"/>
      <c r="W769" s="226"/>
      <c r="X769" s="226"/>
      <c r="Y769" s="226"/>
      <c r="Z769" s="226"/>
      <c r="AA769" s="226"/>
      <c r="AB769" s="226"/>
      <c r="AC769" s="226"/>
      <c r="AD769" s="226"/>
      <c r="AE769" s="226"/>
      <c r="AF769" s="226"/>
      <c r="AG769" s="226"/>
      <c r="AH769" s="226"/>
      <c r="AI769" s="226"/>
      <c r="AJ769" s="226"/>
      <c r="AK769" s="226"/>
      <c r="AL769" s="226"/>
      <c r="AM769" s="226"/>
      <c r="AN769" s="226"/>
      <c r="AO769" s="226"/>
      <c r="AP769" s="226"/>
      <c r="AQ769" s="226"/>
      <c r="AR769" s="226"/>
      <c r="AS769" s="226"/>
      <c r="AT769" s="226"/>
      <c r="AU769" s="226"/>
      <c r="AV769" s="226"/>
      <c r="AW769" s="226"/>
      <c r="AX769" s="226"/>
      <c r="AY769" s="226"/>
      <c r="AZ769" s="226"/>
      <c r="BA769" s="226"/>
      <c r="BB769" s="226"/>
      <c r="BC769" s="226"/>
      <c r="BD769" s="226"/>
      <c r="BE769" s="226"/>
      <c r="BF769" s="226"/>
      <c r="BG769" s="226"/>
      <c r="BH769" s="226"/>
      <c r="BI769" s="226"/>
      <c r="BJ769" s="226"/>
      <c r="BK769" s="226"/>
      <c r="BL769" s="226"/>
      <c r="BM769" s="226"/>
      <c r="BN769" s="226"/>
      <c r="BO769" s="226"/>
      <c r="BP769" s="226"/>
      <c r="BQ769" s="226"/>
      <c r="BR769" s="226"/>
      <c r="BS769" s="226"/>
      <c r="BT769" s="226"/>
      <c r="BU769" s="226"/>
      <c r="BV769" s="226"/>
      <c r="BW769" s="226"/>
      <c r="BX769" s="226"/>
      <c r="BY769" s="226"/>
      <c r="BZ769" s="226"/>
      <c r="CA769" s="226"/>
      <c r="CB769" s="226"/>
      <c r="CC769" s="235"/>
    </row>
    <row r="770" spans="1:81" s="233" customFormat="1">
      <c r="A770" s="537"/>
      <c r="B770" s="533"/>
      <c r="C770" s="236">
        <v>2016</v>
      </c>
      <c r="D770" s="247">
        <f>E770+F770+G770+H770+I770</f>
        <v>1</v>
      </c>
      <c r="E770" s="268">
        <v>0</v>
      </c>
      <c r="F770" s="247">
        <v>0</v>
      </c>
      <c r="G770" s="247">
        <v>0</v>
      </c>
      <c r="H770" s="247">
        <v>1</v>
      </c>
      <c r="I770" s="247">
        <v>0</v>
      </c>
      <c r="J770" s="240">
        <f t="shared" si="392"/>
        <v>1</v>
      </c>
      <c r="L770" s="250">
        <f t="shared" si="400"/>
        <v>1</v>
      </c>
      <c r="M770" s="242">
        <f t="shared" si="360"/>
        <v>1</v>
      </c>
      <c r="N770" s="226"/>
      <c r="O770" s="226"/>
      <c r="P770" s="226"/>
      <c r="Q770" s="226"/>
      <c r="R770" s="226"/>
      <c r="S770" s="226"/>
      <c r="T770" s="226"/>
      <c r="U770" s="226"/>
      <c r="V770" s="226"/>
      <c r="W770" s="226"/>
      <c r="X770" s="226"/>
      <c r="Y770" s="226"/>
      <c r="Z770" s="226"/>
      <c r="AA770" s="226"/>
      <c r="AB770" s="226"/>
      <c r="AC770" s="226"/>
      <c r="AD770" s="226"/>
      <c r="AE770" s="226"/>
      <c r="AF770" s="226"/>
      <c r="AG770" s="226"/>
      <c r="AH770" s="226"/>
      <c r="AI770" s="226"/>
      <c r="AJ770" s="226"/>
      <c r="AK770" s="226"/>
      <c r="AL770" s="226"/>
      <c r="AM770" s="226"/>
      <c r="AN770" s="226"/>
      <c r="AO770" s="226"/>
      <c r="AP770" s="226"/>
      <c r="AQ770" s="226"/>
      <c r="AR770" s="226"/>
      <c r="AS770" s="226"/>
      <c r="AT770" s="226"/>
      <c r="AU770" s="226"/>
      <c r="AV770" s="226"/>
      <c r="AW770" s="226"/>
      <c r="AX770" s="226"/>
      <c r="AY770" s="226"/>
      <c r="AZ770" s="226"/>
      <c r="BA770" s="226"/>
      <c r="BB770" s="226"/>
      <c r="BC770" s="226"/>
      <c r="BD770" s="226"/>
      <c r="BE770" s="226"/>
      <c r="BF770" s="226"/>
      <c r="BG770" s="226"/>
      <c r="BH770" s="226"/>
      <c r="BI770" s="226"/>
      <c r="BJ770" s="226"/>
      <c r="BK770" s="226"/>
      <c r="BL770" s="226"/>
      <c r="BM770" s="226"/>
      <c r="BN770" s="226"/>
      <c r="BO770" s="226"/>
      <c r="BP770" s="226"/>
      <c r="BQ770" s="226"/>
      <c r="BR770" s="226"/>
      <c r="BS770" s="226"/>
      <c r="BT770" s="226"/>
      <c r="BU770" s="226"/>
      <c r="BV770" s="226"/>
      <c r="BW770" s="226"/>
      <c r="BX770" s="226"/>
      <c r="BY770" s="226"/>
      <c r="BZ770" s="226"/>
      <c r="CA770" s="226"/>
      <c r="CB770" s="226"/>
      <c r="CC770" s="235"/>
    </row>
    <row r="771" spans="1:81" s="233" customFormat="1">
      <c r="A771" s="537"/>
      <c r="B771" s="533"/>
      <c r="C771" s="236">
        <v>2017</v>
      </c>
      <c r="D771" s="247">
        <f>E771+F771+G771+H771+I771</f>
        <v>10</v>
      </c>
      <c r="E771" s="247">
        <v>0</v>
      </c>
      <c r="F771" s="247">
        <v>0</v>
      </c>
      <c r="G771" s="247">
        <v>0</v>
      </c>
      <c r="H771" s="247">
        <v>10</v>
      </c>
      <c r="I771" s="247">
        <v>0</v>
      </c>
      <c r="J771" s="240">
        <f t="shared" si="392"/>
        <v>10</v>
      </c>
      <c r="L771" s="250">
        <f t="shared" si="400"/>
        <v>10</v>
      </c>
      <c r="M771" s="242">
        <f t="shared" si="360"/>
        <v>10</v>
      </c>
      <c r="N771" s="226"/>
      <c r="O771" s="226"/>
      <c r="P771" s="226"/>
      <c r="Q771" s="226"/>
      <c r="R771" s="226"/>
      <c r="S771" s="226"/>
      <c r="T771" s="226"/>
      <c r="U771" s="226"/>
      <c r="V771" s="226"/>
      <c r="W771" s="226"/>
      <c r="X771" s="226"/>
      <c r="Y771" s="226"/>
      <c r="Z771" s="226"/>
      <c r="AA771" s="226"/>
      <c r="AB771" s="226"/>
      <c r="AC771" s="226"/>
      <c r="AD771" s="226"/>
      <c r="AE771" s="226"/>
      <c r="AF771" s="226"/>
      <c r="AG771" s="226"/>
      <c r="AH771" s="226"/>
      <c r="AI771" s="226"/>
      <c r="AJ771" s="226"/>
      <c r="AK771" s="226"/>
      <c r="AL771" s="226"/>
      <c r="AM771" s="226"/>
      <c r="AN771" s="226"/>
      <c r="AO771" s="226"/>
      <c r="AP771" s="226"/>
      <c r="AQ771" s="226"/>
      <c r="AR771" s="226"/>
      <c r="AS771" s="226"/>
      <c r="AT771" s="226"/>
      <c r="AU771" s="226"/>
      <c r="AV771" s="226"/>
      <c r="AW771" s="226"/>
      <c r="AX771" s="226"/>
      <c r="AY771" s="226"/>
      <c r="AZ771" s="226"/>
      <c r="BA771" s="226"/>
      <c r="BB771" s="226"/>
      <c r="BC771" s="226"/>
      <c r="BD771" s="226"/>
      <c r="BE771" s="226"/>
      <c r="BF771" s="226"/>
      <c r="BG771" s="226"/>
      <c r="BH771" s="226"/>
      <c r="BI771" s="226"/>
      <c r="BJ771" s="226"/>
      <c r="BK771" s="226"/>
      <c r="BL771" s="226"/>
      <c r="BM771" s="226"/>
      <c r="BN771" s="226"/>
      <c r="BO771" s="226"/>
      <c r="BP771" s="226"/>
      <c r="BQ771" s="226"/>
      <c r="BR771" s="226"/>
      <c r="BS771" s="226"/>
      <c r="BT771" s="226"/>
      <c r="BU771" s="226"/>
      <c r="BV771" s="226"/>
      <c r="BW771" s="226"/>
      <c r="BX771" s="226"/>
      <c r="BY771" s="226"/>
      <c r="BZ771" s="226"/>
      <c r="CA771" s="226"/>
      <c r="CB771" s="226"/>
      <c r="CC771" s="235"/>
    </row>
    <row r="772" spans="1:81" s="233" customFormat="1">
      <c r="A772" s="538"/>
      <c r="B772" s="534"/>
      <c r="C772" s="297">
        <v>2018</v>
      </c>
      <c r="D772" s="247">
        <f t="shared" ref="D772:D773" si="407">E772+F772+G772+H772+I772</f>
        <v>10</v>
      </c>
      <c r="E772" s="247">
        <v>0</v>
      </c>
      <c r="F772" s="247">
        <v>0</v>
      </c>
      <c r="G772" s="247">
        <v>0</v>
      </c>
      <c r="H772" s="247">
        <v>10</v>
      </c>
      <c r="I772" s="247">
        <v>0</v>
      </c>
      <c r="J772" s="240"/>
      <c r="L772" s="250"/>
      <c r="M772" s="242"/>
      <c r="N772" s="226"/>
      <c r="O772" s="226"/>
      <c r="P772" s="226"/>
      <c r="Q772" s="226"/>
      <c r="R772" s="226"/>
      <c r="S772" s="226"/>
      <c r="T772" s="226"/>
      <c r="U772" s="226"/>
      <c r="V772" s="226"/>
      <c r="W772" s="226"/>
      <c r="X772" s="226"/>
      <c r="Y772" s="226"/>
      <c r="Z772" s="226"/>
      <c r="AA772" s="226"/>
      <c r="AB772" s="226"/>
      <c r="AC772" s="226"/>
      <c r="AD772" s="226"/>
      <c r="AE772" s="226"/>
      <c r="AF772" s="226"/>
      <c r="AG772" s="226"/>
      <c r="AH772" s="226"/>
      <c r="AI772" s="226"/>
      <c r="AJ772" s="226"/>
      <c r="AK772" s="226"/>
      <c r="AL772" s="226"/>
      <c r="AM772" s="226"/>
      <c r="AN772" s="226"/>
      <c r="AO772" s="226"/>
      <c r="AP772" s="226"/>
      <c r="AQ772" s="226"/>
      <c r="AR772" s="226"/>
      <c r="AS772" s="226"/>
      <c r="AT772" s="226"/>
      <c r="AU772" s="226"/>
      <c r="AV772" s="226"/>
      <c r="AW772" s="226"/>
      <c r="AX772" s="226"/>
      <c r="AY772" s="226"/>
      <c r="AZ772" s="226"/>
      <c r="BA772" s="226"/>
      <c r="BB772" s="226"/>
      <c r="BC772" s="226"/>
      <c r="BD772" s="226"/>
      <c r="BE772" s="226"/>
      <c r="BF772" s="226"/>
      <c r="BG772" s="226"/>
      <c r="BH772" s="226"/>
      <c r="BI772" s="226"/>
      <c r="BJ772" s="226"/>
      <c r="BK772" s="226"/>
      <c r="BL772" s="226"/>
      <c r="BM772" s="226"/>
      <c r="BN772" s="226"/>
      <c r="BO772" s="226"/>
      <c r="BP772" s="226"/>
      <c r="BQ772" s="226"/>
      <c r="BR772" s="226"/>
      <c r="BS772" s="226"/>
      <c r="BT772" s="226"/>
      <c r="BU772" s="226"/>
      <c r="BV772" s="226"/>
      <c r="BW772" s="226"/>
      <c r="BX772" s="226"/>
      <c r="BY772" s="226"/>
      <c r="BZ772" s="226"/>
      <c r="CA772" s="226"/>
      <c r="CB772" s="226"/>
      <c r="CC772" s="235"/>
    </row>
    <row r="773" spans="1:81" s="233" customFormat="1">
      <c r="A773" s="539"/>
      <c r="B773" s="535"/>
      <c r="C773" s="297">
        <v>2019</v>
      </c>
      <c r="D773" s="247">
        <f t="shared" si="407"/>
        <v>10</v>
      </c>
      <c r="E773" s="247">
        <v>0</v>
      </c>
      <c r="F773" s="247">
        <v>0</v>
      </c>
      <c r="G773" s="247">
        <v>0</v>
      </c>
      <c r="H773" s="247">
        <v>10</v>
      </c>
      <c r="I773" s="247">
        <v>0</v>
      </c>
      <c r="J773" s="240"/>
      <c r="L773" s="250"/>
      <c r="M773" s="242"/>
      <c r="N773" s="226"/>
      <c r="O773" s="226"/>
      <c r="P773" s="226"/>
      <c r="Q773" s="226"/>
      <c r="R773" s="226"/>
      <c r="S773" s="226"/>
      <c r="T773" s="226"/>
      <c r="U773" s="226"/>
      <c r="V773" s="226"/>
      <c r="W773" s="226"/>
      <c r="X773" s="226"/>
      <c r="Y773" s="226"/>
      <c r="Z773" s="226"/>
      <c r="AA773" s="226"/>
      <c r="AB773" s="226"/>
      <c r="AC773" s="226"/>
      <c r="AD773" s="226"/>
      <c r="AE773" s="226"/>
      <c r="AF773" s="226"/>
      <c r="AG773" s="226"/>
      <c r="AH773" s="226"/>
      <c r="AI773" s="226"/>
      <c r="AJ773" s="226"/>
      <c r="AK773" s="226"/>
      <c r="AL773" s="226"/>
      <c r="AM773" s="226"/>
      <c r="AN773" s="226"/>
      <c r="AO773" s="226"/>
      <c r="AP773" s="226"/>
      <c r="AQ773" s="226"/>
      <c r="AR773" s="226"/>
      <c r="AS773" s="226"/>
      <c r="AT773" s="226"/>
      <c r="AU773" s="226"/>
      <c r="AV773" s="226"/>
      <c r="AW773" s="226"/>
      <c r="AX773" s="226"/>
      <c r="AY773" s="226"/>
      <c r="AZ773" s="226"/>
      <c r="BA773" s="226"/>
      <c r="BB773" s="226"/>
      <c r="BC773" s="226"/>
      <c r="BD773" s="226"/>
      <c r="BE773" s="226"/>
      <c r="BF773" s="226"/>
      <c r="BG773" s="226"/>
      <c r="BH773" s="226"/>
      <c r="BI773" s="226"/>
      <c r="BJ773" s="226"/>
      <c r="BK773" s="226"/>
      <c r="BL773" s="226"/>
      <c r="BM773" s="226"/>
      <c r="BN773" s="226"/>
      <c r="BO773" s="226"/>
      <c r="BP773" s="226"/>
      <c r="BQ773" s="226"/>
      <c r="BR773" s="226"/>
      <c r="BS773" s="226"/>
      <c r="BT773" s="226"/>
      <c r="BU773" s="226"/>
      <c r="BV773" s="226"/>
      <c r="BW773" s="226"/>
      <c r="BX773" s="226"/>
      <c r="BY773" s="226"/>
      <c r="BZ773" s="226"/>
      <c r="CA773" s="226"/>
      <c r="CB773" s="226"/>
      <c r="CC773" s="235"/>
    </row>
    <row r="774" spans="1:81" s="233" customFormat="1">
      <c r="A774" s="602" t="s">
        <v>472</v>
      </c>
      <c r="B774" s="603" t="s">
        <v>477</v>
      </c>
      <c r="C774" s="238" t="s">
        <v>19</v>
      </c>
      <c r="D774" s="247">
        <f>E774+F774+G774+H774+I774</f>
        <v>1.5</v>
      </c>
      <c r="E774" s="247">
        <f>E775+E776</f>
        <v>0</v>
      </c>
      <c r="F774" s="247">
        <f>F775+F776</f>
        <v>0</v>
      </c>
      <c r="G774" s="247">
        <f>G775+G776</f>
        <v>0</v>
      </c>
      <c r="H774" s="247">
        <f>H775+H776</f>
        <v>1.5</v>
      </c>
      <c r="I774" s="247">
        <v>0</v>
      </c>
      <c r="J774" s="240">
        <f t="shared" si="392"/>
        <v>1.5</v>
      </c>
      <c r="L774" s="250">
        <f t="shared" si="400"/>
        <v>1.5</v>
      </c>
      <c r="M774" s="242">
        <f t="shared" si="360"/>
        <v>1.5</v>
      </c>
      <c r="N774" s="226"/>
      <c r="O774" s="226"/>
      <c r="P774" s="226"/>
      <c r="Q774" s="226"/>
      <c r="R774" s="226"/>
      <c r="S774" s="226"/>
      <c r="T774" s="226"/>
      <c r="U774" s="226"/>
      <c r="V774" s="226"/>
      <c r="W774" s="226"/>
      <c r="X774" s="226"/>
      <c r="Y774" s="226"/>
      <c r="Z774" s="226"/>
      <c r="AA774" s="226"/>
      <c r="AB774" s="226"/>
      <c r="AC774" s="226"/>
      <c r="AD774" s="226"/>
      <c r="AE774" s="226"/>
      <c r="AF774" s="226"/>
      <c r="AG774" s="226"/>
      <c r="AH774" s="226"/>
      <c r="AI774" s="226"/>
      <c r="AJ774" s="226"/>
      <c r="AK774" s="226"/>
      <c r="AL774" s="226"/>
      <c r="AM774" s="226"/>
      <c r="AN774" s="226"/>
      <c r="AO774" s="226"/>
      <c r="AP774" s="226"/>
      <c r="AQ774" s="226"/>
      <c r="AR774" s="226"/>
      <c r="AS774" s="226"/>
      <c r="AT774" s="226"/>
      <c r="AU774" s="226"/>
      <c r="AV774" s="226"/>
      <c r="AW774" s="226"/>
      <c r="AX774" s="226"/>
      <c r="AY774" s="226"/>
      <c r="AZ774" s="226"/>
      <c r="BA774" s="226"/>
      <c r="BB774" s="226"/>
      <c r="BC774" s="226"/>
      <c r="BD774" s="226"/>
      <c r="BE774" s="226"/>
      <c r="BF774" s="226"/>
      <c r="BG774" s="226"/>
      <c r="BH774" s="226"/>
      <c r="BI774" s="226"/>
      <c r="BJ774" s="226"/>
      <c r="BK774" s="226"/>
      <c r="BL774" s="226"/>
      <c r="BM774" s="226"/>
      <c r="BN774" s="226"/>
      <c r="BO774" s="226"/>
      <c r="BP774" s="226"/>
      <c r="BQ774" s="226"/>
      <c r="BR774" s="226"/>
      <c r="BS774" s="226"/>
      <c r="BT774" s="226"/>
      <c r="BU774" s="226"/>
      <c r="BV774" s="226"/>
      <c r="BW774" s="226"/>
      <c r="BX774" s="226"/>
      <c r="BY774" s="226"/>
      <c r="BZ774" s="226"/>
      <c r="CA774" s="226"/>
      <c r="CB774" s="226"/>
      <c r="CC774" s="235"/>
    </row>
    <row r="775" spans="1:81" s="233" customFormat="1">
      <c r="A775" s="602"/>
      <c r="B775" s="603"/>
      <c r="C775" s="236">
        <v>2016</v>
      </c>
      <c r="D775" s="247">
        <f>E775+F775+G775+H775+I775</f>
        <v>1.5</v>
      </c>
      <c r="E775" s="268">
        <v>0</v>
      </c>
      <c r="F775" s="247">
        <v>0</v>
      </c>
      <c r="G775" s="247">
        <v>0</v>
      </c>
      <c r="H775" s="247">
        <v>1.5</v>
      </c>
      <c r="I775" s="247">
        <v>0</v>
      </c>
      <c r="J775" s="240">
        <f t="shared" si="392"/>
        <v>1.5</v>
      </c>
      <c r="L775" s="250">
        <f t="shared" si="400"/>
        <v>1.5</v>
      </c>
      <c r="M775" s="242">
        <f t="shared" si="360"/>
        <v>1.5</v>
      </c>
      <c r="N775" s="226"/>
      <c r="O775" s="226"/>
      <c r="P775" s="226"/>
      <c r="Q775" s="226"/>
      <c r="R775" s="226"/>
      <c r="S775" s="226"/>
      <c r="T775" s="226"/>
      <c r="U775" s="226"/>
      <c r="V775" s="226"/>
      <c r="W775" s="226"/>
      <c r="X775" s="226"/>
      <c r="Y775" s="226"/>
      <c r="Z775" s="226"/>
      <c r="AA775" s="226"/>
      <c r="AB775" s="226"/>
      <c r="AC775" s="226"/>
      <c r="AD775" s="226"/>
      <c r="AE775" s="226"/>
      <c r="AF775" s="226"/>
      <c r="AG775" s="226"/>
      <c r="AH775" s="226"/>
      <c r="AI775" s="226"/>
      <c r="AJ775" s="226"/>
      <c r="AK775" s="226"/>
      <c r="AL775" s="226"/>
      <c r="AM775" s="226"/>
      <c r="AN775" s="226"/>
      <c r="AO775" s="226"/>
      <c r="AP775" s="226"/>
      <c r="AQ775" s="226"/>
      <c r="AR775" s="226"/>
      <c r="AS775" s="226"/>
      <c r="AT775" s="226"/>
      <c r="AU775" s="226"/>
      <c r="AV775" s="226"/>
      <c r="AW775" s="226"/>
      <c r="AX775" s="226"/>
      <c r="AY775" s="226"/>
      <c r="AZ775" s="226"/>
      <c r="BA775" s="226"/>
      <c r="BB775" s="226"/>
      <c r="BC775" s="226"/>
      <c r="BD775" s="226"/>
      <c r="BE775" s="226"/>
      <c r="BF775" s="226"/>
      <c r="BG775" s="226"/>
      <c r="BH775" s="226"/>
      <c r="BI775" s="226"/>
      <c r="BJ775" s="226"/>
      <c r="BK775" s="226"/>
      <c r="BL775" s="226"/>
      <c r="BM775" s="226"/>
      <c r="BN775" s="226"/>
      <c r="BO775" s="226"/>
      <c r="BP775" s="226"/>
      <c r="BQ775" s="226"/>
      <c r="BR775" s="226"/>
      <c r="BS775" s="226"/>
      <c r="BT775" s="226"/>
      <c r="BU775" s="226"/>
      <c r="BV775" s="226"/>
      <c r="BW775" s="226"/>
      <c r="BX775" s="226"/>
      <c r="BY775" s="226"/>
      <c r="BZ775" s="226"/>
      <c r="CA775" s="226"/>
      <c r="CB775" s="226"/>
      <c r="CC775" s="235"/>
    </row>
    <row r="776" spans="1:81" s="233" customFormat="1">
      <c r="A776" s="602"/>
      <c r="B776" s="603"/>
      <c r="C776" s="236">
        <v>2017</v>
      </c>
      <c r="D776" s="247">
        <f>E776+F776+G776+H776+I776</f>
        <v>0</v>
      </c>
      <c r="E776" s="247">
        <v>0</v>
      </c>
      <c r="F776" s="247">
        <v>0</v>
      </c>
      <c r="G776" s="247">
        <v>0</v>
      </c>
      <c r="H776" s="247">
        <v>0</v>
      </c>
      <c r="I776" s="247">
        <v>0</v>
      </c>
      <c r="J776" s="240">
        <f t="shared" si="392"/>
        <v>0</v>
      </c>
      <c r="L776" s="250">
        <f t="shared" si="400"/>
        <v>0</v>
      </c>
      <c r="M776" s="242">
        <f t="shared" si="360"/>
        <v>0</v>
      </c>
      <c r="N776" s="226"/>
      <c r="O776" s="226"/>
      <c r="P776" s="226"/>
      <c r="Q776" s="226"/>
      <c r="R776" s="226"/>
      <c r="S776" s="226"/>
      <c r="T776" s="226"/>
      <c r="U776" s="226"/>
      <c r="V776" s="226"/>
      <c r="W776" s="226"/>
      <c r="X776" s="226"/>
      <c r="Y776" s="226"/>
      <c r="Z776" s="226"/>
      <c r="AA776" s="226"/>
      <c r="AB776" s="226"/>
      <c r="AC776" s="226"/>
      <c r="AD776" s="226"/>
      <c r="AE776" s="226"/>
      <c r="AF776" s="226"/>
      <c r="AG776" s="226"/>
      <c r="AH776" s="226"/>
      <c r="AI776" s="226"/>
      <c r="AJ776" s="226"/>
      <c r="AK776" s="226"/>
      <c r="AL776" s="226"/>
      <c r="AM776" s="226"/>
      <c r="AN776" s="226"/>
      <c r="AO776" s="226"/>
      <c r="AP776" s="226"/>
      <c r="AQ776" s="226"/>
      <c r="AR776" s="226"/>
      <c r="AS776" s="226"/>
      <c r="AT776" s="226"/>
      <c r="AU776" s="226"/>
      <c r="AV776" s="226"/>
      <c r="AW776" s="226"/>
      <c r="AX776" s="226"/>
      <c r="AY776" s="226"/>
      <c r="AZ776" s="226"/>
      <c r="BA776" s="226"/>
      <c r="BB776" s="226"/>
      <c r="BC776" s="226"/>
      <c r="BD776" s="226"/>
      <c r="BE776" s="226"/>
      <c r="BF776" s="226"/>
      <c r="BG776" s="226"/>
      <c r="BH776" s="226"/>
      <c r="BI776" s="226"/>
      <c r="BJ776" s="226"/>
      <c r="BK776" s="226"/>
      <c r="BL776" s="226"/>
      <c r="BM776" s="226"/>
      <c r="BN776" s="226"/>
      <c r="BO776" s="226"/>
      <c r="BP776" s="226"/>
      <c r="BQ776" s="226"/>
      <c r="BR776" s="226"/>
      <c r="BS776" s="226"/>
      <c r="BT776" s="226"/>
      <c r="BU776" s="226"/>
      <c r="BV776" s="226"/>
      <c r="BW776" s="226"/>
      <c r="BX776" s="226"/>
      <c r="BY776" s="226"/>
      <c r="BZ776" s="226"/>
      <c r="CA776" s="226"/>
      <c r="CB776" s="226"/>
      <c r="CC776" s="235"/>
    </row>
    <row r="777" spans="1:81" s="233" customFormat="1">
      <c r="A777" s="536" t="s">
        <v>474</v>
      </c>
      <c r="B777" s="532" t="s">
        <v>904</v>
      </c>
      <c r="C777" s="238" t="s">
        <v>19</v>
      </c>
      <c r="D777" s="247">
        <f>D778</f>
        <v>1</v>
      </c>
      <c r="E777" s="247">
        <f t="shared" ref="E777:I777" si="408">E778</f>
        <v>0</v>
      </c>
      <c r="F777" s="247">
        <f t="shared" si="408"/>
        <v>0</v>
      </c>
      <c r="G777" s="247">
        <f t="shared" si="408"/>
        <v>0</v>
      </c>
      <c r="H777" s="247">
        <f t="shared" si="408"/>
        <v>1</v>
      </c>
      <c r="I777" s="247">
        <f t="shared" si="408"/>
        <v>0</v>
      </c>
      <c r="J777" s="240"/>
      <c r="L777" s="250"/>
      <c r="M777" s="242"/>
      <c r="N777" s="226"/>
      <c r="O777" s="226"/>
      <c r="P777" s="226"/>
      <c r="Q777" s="226"/>
      <c r="R777" s="226"/>
      <c r="S777" s="226"/>
      <c r="T777" s="226"/>
      <c r="U777" s="226"/>
      <c r="V777" s="226"/>
      <c r="W777" s="226"/>
      <c r="X777" s="226"/>
      <c r="Y777" s="226"/>
      <c r="Z777" s="226"/>
      <c r="AA777" s="226"/>
      <c r="AB777" s="226"/>
      <c r="AC777" s="226"/>
      <c r="AD777" s="226"/>
      <c r="AE777" s="226"/>
      <c r="AF777" s="226"/>
      <c r="AG777" s="226"/>
      <c r="AH777" s="226"/>
      <c r="AI777" s="226"/>
      <c r="AJ777" s="226"/>
      <c r="AK777" s="226"/>
      <c r="AL777" s="226"/>
      <c r="AM777" s="226"/>
      <c r="AN777" s="226"/>
      <c r="AO777" s="226"/>
      <c r="AP777" s="226"/>
      <c r="AQ777" s="226"/>
      <c r="AR777" s="226"/>
      <c r="AS777" s="226"/>
      <c r="AT777" s="226"/>
      <c r="AU777" s="226"/>
      <c r="AV777" s="226"/>
      <c r="AW777" s="226"/>
      <c r="AX777" s="226"/>
      <c r="AY777" s="226"/>
      <c r="AZ777" s="226"/>
      <c r="BA777" s="226"/>
      <c r="BB777" s="226"/>
      <c r="BC777" s="226"/>
      <c r="BD777" s="226"/>
      <c r="BE777" s="226"/>
      <c r="BF777" s="226"/>
      <c r="BG777" s="226"/>
      <c r="BH777" s="226"/>
      <c r="BI777" s="226"/>
      <c r="BJ777" s="226"/>
      <c r="BK777" s="226"/>
      <c r="BL777" s="226"/>
      <c r="BM777" s="226"/>
      <c r="BN777" s="226"/>
      <c r="BO777" s="226"/>
      <c r="BP777" s="226"/>
      <c r="BQ777" s="226"/>
      <c r="BR777" s="226"/>
      <c r="BS777" s="226"/>
      <c r="BT777" s="226"/>
      <c r="BU777" s="226"/>
      <c r="BV777" s="226"/>
      <c r="BW777" s="226"/>
      <c r="BX777" s="226"/>
      <c r="BY777" s="226"/>
      <c r="BZ777" s="226"/>
      <c r="CA777" s="226"/>
      <c r="CB777" s="226"/>
      <c r="CC777" s="235"/>
    </row>
    <row r="778" spans="1:81" s="233" customFormat="1">
      <c r="A778" s="574"/>
      <c r="B778" s="601"/>
      <c r="C778" s="297">
        <v>2017</v>
      </c>
      <c r="D778" s="247">
        <f>E778+F778+G778+H778+I778</f>
        <v>1</v>
      </c>
      <c r="E778" s="247">
        <v>0</v>
      </c>
      <c r="F778" s="247">
        <v>0</v>
      </c>
      <c r="G778" s="247">
        <v>0</v>
      </c>
      <c r="H778" s="247">
        <v>1</v>
      </c>
      <c r="I778" s="247">
        <v>0</v>
      </c>
      <c r="J778" s="240"/>
      <c r="L778" s="250"/>
      <c r="M778" s="242"/>
      <c r="N778" s="226"/>
      <c r="O778" s="226"/>
      <c r="P778" s="226"/>
      <c r="Q778" s="226"/>
      <c r="R778" s="226"/>
      <c r="S778" s="226"/>
      <c r="T778" s="226"/>
      <c r="U778" s="226"/>
      <c r="V778" s="226"/>
      <c r="W778" s="226"/>
      <c r="X778" s="226"/>
      <c r="Y778" s="226"/>
      <c r="Z778" s="226"/>
      <c r="AA778" s="226"/>
      <c r="AB778" s="226"/>
      <c r="AC778" s="226"/>
      <c r="AD778" s="226"/>
      <c r="AE778" s="226"/>
      <c r="AF778" s="226"/>
      <c r="AG778" s="226"/>
      <c r="AH778" s="226"/>
      <c r="AI778" s="226"/>
      <c r="AJ778" s="226"/>
      <c r="AK778" s="226"/>
      <c r="AL778" s="226"/>
      <c r="AM778" s="226"/>
      <c r="AN778" s="226"/>
      <c r="AO778" s="226"/>
      <c r="AP778" s="226"/>
      <c r="AQ778" s="226"/>
      <c r="AR778" s="226"/>
      <c r="AS778" s="226"/>
      <c r="AT778" s="226"/>
      <c r="AU778" s="226"/>
      <c r="AV778" s="226"/>
      <c r="AW778" s="226"/>
      <c r="AX778" s="226"/>
      <c r="AY778" s="226"/>
      <c r="AZ778" s="226"/>
      <c r="BA778" s="226"/>
      <c r="BB778" s="226"/>
      <c r="BC778" s="226"/>
      <c r="BD778" s="226"/>
      <c r="BE778" s="226"/>
      <c r="BF778" s="226"/>
      <c r="BG778" s="226"/>
      <c r="BH778" s="226"/>
      <c r="BI778" s="226"/>
      <c r="BJ778" s="226"/>
      <c r="BK778" s="226"/>
      <c r="BL778" s="226"/>
      <c r="BM778" s="226"/>
      <c r="BN778" s="226"/>
      <c r="BO778" s="226"/>
      <c r="BP778" s="226"/>
      <c r="BQ778" s="226"/>
      <c r="BR778" s="226"/>
      <c r="BS778" s="226"/>
      <c r="BT778" s="226"/>
      <c r="BU778" s="226"/>
      <c r="BV778" s="226"/>
      <c r="BW778" s="226"/>
      <c r="BX778" s="226"/>
      <c r="BY778" s="226"/>
      <c r="BZ778" s="226"/>
      <c r="CA778" s="226"/>
      <c r="CB778" s="226"/>
      <c r="CC778" s="235"/>
    </row>
    <row r="779" spans="1:81" s="233" customFormat="1">
      <c r="A779" s="295" t="s">
        <v>476</v>
      </c>
      <c r="B779" s="296" t="s">
        <v>905</v>
      </c>
      <c r="C779" s="238" t="s">
        <v>19</v>
      </c>
      <c r="D779" s="239">
        <f>D780</f>
        <v>5</v>
      </c>
      <c r="E779" s="239">
        <f t="shared" ref="E779:I779" si="409">E780</f>
        <v>0</v>
      </c>
      <c r="F779" s="239">
        <f t="shared" si="409"/>
        <v>0</v>
      </c>
      <c r="G779" s="239">
        <f t="shared" si="409"/>
        <v>0</v>
      </c>
      <c r="H779" s="239">
        <f t="shared" si="409"/>
        <v>5</v>
      </c>
      <c r="I779" s="239">
        <f t="shared" si="409"/>
        <v>0</v>
      </c>
      <c r="J779" s="240"/>
      <c r="L779" s="250"/>
      <c r="M779" s="242"/>
      <c r="N779" s="226"/>
      <c r="O779" s="226"/>
      <c r="P779" s="226"/>
      <c r="Q779" s="226"/>
      <c r="R779" s="226"/>
      <c r="S779" s="226"/>
      <c r="T779" s="226"/>
      <c r="U779" s="226"/>
      <c r="V779" s="226"/>
      <c r="W779" s="226"/>
      <c r="X779" s="226"/>
      <c r="Y779" s="226"/>
      <c r="Z779" s="226"/>
      <c r="AA779" s="226"/>
      <c r="AB779" s="226"/>
      <c r="AC779" s="226"/>
      <c r="AD779" s="226"/>
      <c r="AE779" s="226"/>
      <c r="AF779" s="226"/>
      <c r="AG779" s="226"/>
      <c r="AH779" s="226"/>
      <c r="AI779" s="226"/>
      <c r="AJ779" s="226"/>
      <c r="AK779" s="226"/>
      <c r="AL779" s="226"/>
      <c r="AM779" s="226"/>
      <c r="AN779" s="226"/>
      <c r="AO779" s="226"/>
      <c r="AP779" s="226"/>
      <c r="AQ779" s="226"/>
      <c r="AR779" s="226"/>
      <c r="AS779" s="226"/>
      <c r="AT779" s="226"/>
      <c r="AU779" s="226"/>
      <c r="AV779" s="226"/>
      <c r="AW779" s="226"/>
      <c r="AX779" s="226"/>
      <c r="AY779" s="226"/>
      <c r="AZ779" s="226"/>
      <c r="BA779" s="226"/>
      <c r="BB779" s="226"/>
      <c r="BC779" s="226"/>
      <c r="BD779" s="226"/>
      <c r="BE779" s="226"/>
      <c r="BF779" s="226"/>
      <c r="BG779" s="226"/>
      <c r="BH779" s="226"/>
      <c r="BI779" s="226"/>
      <c r="BJ779" s="226"/>
      <c r="BK779" s="226"/>
      <c r="BL779" s="226"/>
      <c r="BM779" s="226"/>
      <c r="BN779" s="226"/>
      <c r="BO779" s="226"/>
      <c r="BP779" s="226"/>
      <c r="BQ779" s="226"/>
      <c r="BR779" s="226"/>
      <c r="BS779" s="226"/>
      <c r="BT779" s="226"/>
      <c r="BU779" s="226"/>
      <c r="BV779" s="226"/>
      <c r="BW779" s="226"/>
      <c r="BX779" s="226"/>
      <c r="BY779" s="226"/>
      <c r="BZ779" s="226"/>
      <c r="CA779" s="226"/>
      <c r="CB779" s="226"/>
      <c r="CC779" s="235"/>
    </row>
    <row r="780" spans="1:81" s="301" customFormat="1">
      <c r="A780" s="295"/>
      <c r="B780" s="296"/>
      <c r="C780" s="298">
        <v>2017</v>
      </c>
      <c r="D780" s="299">
        <f>E780+F780+G780+H780+I780</f>
        <v>5</v>
      </c>
      <c r="E780" s="299">
        <v>0</v>
      </c>
      <c r="F780" s="299">
        <v>0</v>
      </c>
      <c r="G780" s="299">
        <v>0</v>
      </c>
      <c r="H780" s="299">
        <v>5</v>
      </c>
      <c r="I780" s="299">
        <v>0</v>
      </c>
      <c r="J780" s="300"/>
      <c r="L780" s="302"/>
      <c r="M780" s="303"/>
      <c r="N780" s="226"/>
      <c r="O780" s="226"/>
      <c r="P780" s="226"/>
      <c r="Q780" s="226"/>
      <c r="R780" s="226"/>
      <c r="S780" s="226"/>
      <c r="T780" s="226"/>
      <c r="U780" s="226"/>
      <c r="V780" s="226"/>
      <c r="W780" s="226"/>
      <c r="X780" s="226"/>
      <c r="Y780" s="226"/>
      <c r="Z780" s="226"/>
      <c r="AA780" s="226"/>
      <c r="AB780" s="226"/>
      <c r="AC780" s="226"/>
      <c r="AD780" s="226"/>
      <c r="AE780" s="226"/>
      <c r="AF780" s="226"/>
      <c r="AG780" s="226"/>
      <c r="AH780" s="226"/>
      <c r="AI780" s="226"/>
      <c r="AJ780" s="226"/>
      <c r="AK780" s="226"/>
      <c r="AL780" s="226"/>
      <c r="AM780" s="226"/>
      <c r="AN780" s="226"/>
      <c r="AO780" s="226"/>
      <c r="AP780" s="226"/>
      <c r="AQ780" s="226"/>
      <c r="AR780" s="226"/>
      <c r="AS780" s="226"/>
      <c r="AT780" s="226"/>
      <c r="AU780" s="226"/>
      <c r="AV780" s="226"/>
      <c r="AW780" s="226"/>
      <c r="AX780" s="226"/>
      <c r="AY780" s="226"/>
      <c r="AZ780" s="226"/>
      <c r="BA780" s="226"/>
      <c r="BB780" s="226"/>
      <c r="BC780" s="226"/>
      <c r="BD780" s="226"/>
      <c r="BE780" s="226"/>
      <c r="BF780" s="226"/>
      <c r="BG780" s="226"/>
      <c r="BH780" s="226"/>
      <c r="BI780" s="226"/>
      <c r="BJ780" s="226"/>
      <c r="BK780" s="226"/>
      <c r="BL780" s="226"/>
      <c r="BM780" s="226"/>
      <c r="BN780" s="226"/>
      <c r="BO780" s="226"/>
      <c r="BP780" s="226"/>
      <c r="BQ780" s="226"/>
      <c r="BR780" s="226"/>
      <c r="BS780" s="226"/>
      <c r="BT780" s="226"/>
      <c r="BU780" s="226"/>
      <c r="BV780" s="226"/>
      <c r="BW780" s="226"/>
      <c r="BX780" s="226"/>
      <c r="BY780" s="226"/>
      <c r="BZ780" s="226"/>
      <c r="CA780" s="226"/>
      <c r="CB780" s="226"/>
      <c r="CC780" s="304"/>
    </row>
    <row r="781" spans="1:81" s="233" customFormat="1">
      <c r="A781" s="536" t="s">
        <v>478</v>
      </c>
      <c r="B781" s="532" t="s">
        <v>906</v>
      </c>
      <c r="C781" s="238" t="s">
        <v>19</v>
      </c>
      <c r="D781" s="239">
        <f>D782</f>
        <v>1</v>
      </c>
      <c r="E781" s="239">
        <f t="shared" ref="E781:I781" si="410">E782</f>
        <v>0</v>
      </c>
      <c r="F781" s="239">
        <f t="shared" si="410"/>
        <v>0</v>
      </c>
      <c r="G781" s="239">
        <f t="shared" si="410"/>
        <v>0</v>
      </c>
      <c r="H781" s="239">
        <f t="shared" si="410"/>
        <v>1</v>
      </c>
      <c r="I781" s="239">
        <f t="shared" si="410"/>
        <v>0</v>
      </c>
      <c r="J781" s="240"/>
      <c r="L781" s="250"/>
      <c r="M781" s="242"/>
      <c r="N781" s="312"/>
      <c r="O781" s="312"/>
      <c r="P781" s="312"/>
      <c r="Q781" s="312"/>
      <c r="R781" s="312"/>
      <c r="S781" s="312"/>
      <c r="T781" s="312"/>
      <c r="U781" s="312"/>
      <c r="V781" s="312"/>
      <c r="W781" s="312"/>
      <c r="X781" s="312"/>
      <c r="Y781" s="312"/>
      <c r="Z781" s="312"/>
      <c r="AA781" s="312"/>
      <c r="AB781" s="312"/>
      <c r="AC781" s="312"/>
      <c r="AD781" s="312"/>
      <c r="AE781" s="312"/>
      <c r="AF781" s="312"/>
      <c r="AG781" s="312"/>
      <c r="AH781" s="312"/>
      <c r="AI781" s="312"/>
      <c r="AJ781" s="312"/>
      <c r="AK781" s="312"/>
      <c r="AL781" s="312"/>
      <c r="AM781" s="312"/>
      <c r="AN781" s="312"/>
      <c r="AO781" s="312"/>
      <c r="AP781" s="312"/>
      <c r="AQ781" s="312"/>
      <c r="AR781" s="312"/>
      <c r="AS781" s="312"/>
      <c r="AT781" s="312"/>
      <c r="AU781" s="312"/>
      <c r="AV781" s="312"/>
      <c r="AW781" s="312"/>
      <c r="AX781" s="312"/>
      <c r="AY781" s="312"/>
      <c r="AZ781" s="312"/>
      <c r="BA781" s="312"/>
      <c r="BB781" s="312"/>
      <c r="BC781" s="312"/>
      <c r="BD781" s="312"/>
      <c r="BE781" s="312"/>
      <c r="BF781" s="312"/>
      <c r="BG781" s="312"/>
      <c r="BH781" s="312"/>
      <c r="BI781" s="312"/>
      <c r="BJ781" s="312"/>
      <c r="BK781" s="312"/>
      <c r="BL781" s="312"/>
      <c r="BM781" s="312"/>
      <c r="BN781" s="312"/>
      <c r="BO781" s="312"/>
      <c r="BP781" s="312"/>
      <c r="BQ781" s="312"/>
      <c r="BR781" s="312"/>
      <c r="BS781" s="312"/>
      <c r="BT781" s="312"/>
      <c r="BU781" s="312"/>
      <c r="BV781" s="312"/>
      <c r="BW781" s="312"/>
      <c r="BX781" s="312"/>
      <c r="BY781" s="312"/>
      <c r="BZ781" s="312"/>
      <c r="CA781" s="312"/>
      <c r="CB781" s="312"/>
      <c r="CC781" s="235"/>
    </row>
    <row r="782" spans="1:81" s="233" customFormat="1">
      <c r="A782" s="539"/>
      <c r="B782" s="535"/>
      <c r="C782" s="297">
        <v>2017</v>
      </c>
      <c r="D782" s="247">
        <f>E782+F782+G782+H782+I782</f>
        <v>1</v>
      </c>
      <c r="E782" s="247">
        <v>0</v>
      </c>
      <c r="F782" s="247">
        <v>0</v>
      </c>
      <c r="G782" s="247">
        <v>0</v>
      </c>
      <c r="H782" s="247">
        <v>1</v>
      </c>
      <c r="I782" s="247">
        <v>0</v>
      </c>
      <c r="J782" s="240"/>
      <c r="L782" s="250"/>
      <c r="M782" s="242"/>
      <c r="N782" s="313"/>
      <c r="O782" s="313"/>
      <c r="P782" s="313"/>
      <c r="Q782" s="313"/>
      <c r="R782" s="313"/>
      <c r="S782" s="313"/>
      <c r="T782" s="313"/>
      <c r="U782" s="313"/>
      <c r="V782" s="313"/>
      <c r="W782" s="313"/>
      <c r="X782" s="313"/>
      <c r="Y782" s="313"/>
      <c r="Z782" s="313"/>
      <c r="AA782" s="313"/>
      <c r="AB782" s="313"/>
      <c r="AC782" s="313"/>
      <c r="AD782" s="313"/>
      <c r="AE782" s="313"/>
      <c r="AF782" s="313"/>
      <c r="AG782" s="313"/>
      <c r="AH782" s="313"/>
      <c r="AI782" s="313"/>
      <c r="AJ782" s="313"/>
      <c r="AK782" s="313"/>
      <c r="AL782" s="313"/>
      <c r="AM782" s="313"/>
      <c r="AN782" s="313"/>
      <c r="AO782" s="313"/>
      <c r="AP782" s="313"/>
      <c r="AQ782" s="313"/>
      <c r="AR782" s="313"/>
      <c r="AS782" s="313"/>
      <c r="AT782" s="313"/>
      <c r="AU782" s="313"/>
      <c r="AV782" s="313"/>
      <c r="AW782" s="313"/>
      <c r="AX782" s="313"/>
      <c r="AY782" s="313"/>
      <c r="AZ782" s="313"/>
      <c r="BA782" s="313"/>
      <c r="BB782" s="313"/>
      <c r="BC782" s="313"/>
      <c r="BD782" s="313"/>
      <c r="BE782" s="313"/>
      <c r="BF782" s="313"/>
      <c r="BG782" s="313"/>
      <c r="BH782" s="313"/>
      <c r="BI782" s="313"/>
      <c r="BJ782" s="313"/>
      <c r="BK782" s="313"/>
      <c r="BL782" s="313"/>
      <c r="BM782" s="313"/>
      <c r="BN782" s="313"/>
      <c r="BO782" s="313"/>
      <c r="BP782" s="313"/>
      <c r="BQ782" s="313"/>
      <c r="BR782" s="313"/>
      <c r="BS782" s="313"/>
      <c r="BT782" s="313"/>
      <c r="BU782" s="313"/>
      <c r="BV782" s="313"/>
      <c r="BW782" s="313"/>
      <c r="BX782" s="313"/>
      <c r="BY782" s="313"/>
      <c r="BZ782" s="313"/>
      <c r="CA782" s="313"/>
      <c r="CB782" s="313"/>
      <c r="CC782" s="235"/>
    </row>
    <row r="783" spans="1:81" s="308" customFormat="1" ht="15.75" customHeight="1">
      <c r="A783" s="536" t="s">
        <v>480</v>
      </c>
      <c r="B783" s="604" t="s">
        <v>481</v>
      </c>
      <c r="C783" s="305" t="s">
        <v>19</v>
      </c>
      <c r="D783" s="306">
        <f>D784+D785+D786+D787+D788</f>
        <v>14285.562924999998</v>
      </c>
      <c r="E783" s="306">
        <f t="shared" ref="E783:I783" si="411">E784+E785+E786+E787+E788</f>
        <v>1.2925000000000001E-2</v>
      </c>
      <c r="F783" s="306">
        <f t="shared" si="411"/>
        <v>0</v>
      </c>
      <c r="G783" s="306">
        <f t="shared" si="411"/>
        <v>0</v>
      </c>
      <c r="H783" s="306">
        <f t="shared" si="411"/>
        <v>14285.55</v>
      </c>
      <c r="I783" s="306">
        <f t="shared" si="411"/>
        <v>0</v>
      </c>
      <c r="J783" s="307"/>
      <c r="L783" s="309">
        <f t="shared" si="400"/>
        <v>14285.562925</v>
      </c>
      <c r="M783" s="310">
        <f t="shared" si="360"/>
        <v>14285.562925</v>
      </c>
      <c r="N783" s="226"/>
      <c r="O783" s="226"/>
      <c r="P783" s="226"/>
      <c r="Q783" s="226"/>
      <c r="R783" s="226"/>
      <c r="S783" s="226"/>
      <c r="T783" s="226"/>
      <c r="U783" s="226"/>
      <c r="V783" s="226"/>
      <c r="W783" s="226"/>
      <c r="X783" s="226"/>
      <c r="Y783" s="226"/>
      <c r="Z783" s="226"/>
      <c r="AA783" s="226"/>
      <c r="AB783" s="226"/>
      <c r="AC783" s="226"/>
      <c r="AD783" s="226"/>
      <c r="AE783" s="226"/>
      <c r="AF783" s="226"/>
      <c r="AG783" s="226"/>
      <c r="AH783" s="226"/>
      <c r="AI783" s="226"/>
      <c r="AJ783" s="226"/>
      <c r="AK783" s="226"/>
      <c r="AL783" s="226"/>
      <c r="AM783" s="226"/>
      <c r="AN783" s="226"/>
      <c r="AO783" s="226"/>
      <c r="AP783" s="226"/>
      <c r="AQ783" s="226"/>
      <c r="AR783" s="226"/>
      <c r="AS783" s="226"/>
      <c r="AT783" s="226"/>
      <c r="AU783" s="226"/>
      <c r="AV783" s="226"/>
      <c r="AW783" s="226"/>
      <c r="AX783" s="226"/>
      <c r="AY783" s="226"/>
      <c r="AZ783" s="226"/>
      <c r="BA783" s="226"/>
      <c r="BB783" s="226"/>
      <c r="BC783" s="226"/>
      <c r="BD783" s="226"/>
      <c r="BE783" s="226"/>
      <c r="BF783" s="226"/>
      <c r="BG783" s="226"/>
      <c r="BH783" s="226"/>
      <c r="BI783" s="226"/>
      <c r="BJ783" s="226"/>
      <c r="BK783" s="226"/>
      <c r="BL783" s="226"/>
      <c r="BM783" s="226"/>
      <c r="BN783" s="226"/>
      <c r="BO783" s="226"/>
      <c r="BP783" s="226"/>
      <c r="BQ783" s="226"/>
      <c r="BR783" s="226"/>
      <c r="BS783" s="226"/>
      <c r="BT783" s="226"/>
      <c r="BU783" s="226"/>
      <c r="BV783" s="226"/>
      <c r="BW783" s="226"/>
      <c r="BX783" s="226"/>
      <c r="BY783" s="226"/>
      <c r="BZ783" s="226"/>
      <c r="CA783" s="226"/>
      <c r="CB783" s="226"/>
      <c r="CC783" s="311"/>
    </row>
    <row r="784" spans="1:81" s="233" customFormat="1">
      <c r="A784" s="537"/>
      <c r="B784" s="605"/>
      <c r="C784" s="238">
        <v>2016</v>
      </c>
      <c r="D784" s="239">
        <f>D790+D808+D814+D820+D826</f>
        <v>694.08292500000005</v>
      </c>
      <c r="E784" s="239">
        <f t="shared" ref="E784:I784" si="412">E790+E808+E814+E820+E826</f>
        <v>1.2925000000000001E-2</v>
      </c>
      <c r="F784" s="239">
        <f t="shared" si="412"/>
        <v>0</v>
      </c>
      <c r="G784" s="239">
        <f t="shared" si="412"/>
        <v>0</v>
      </c>
      <c r="H784" s="239">
        <f t="shared" si="412"/>
        <v>694.07</v>
      </c>
      <c r="I784" s="239">
        <f t="shared" si="412"/>
        <v>0</v>
      </c>
      <c r="J784" s="240"/>
      <c r="L784" s="250">
        <f t="shared" si="400"/>
        <v>694.08292500000005</v>
      </c>
      <c r="M784" s="242">
        <f t="shared" si="360"/>
        <v>694.08292500000005</v>
      </c>
      <c r="N784" s="226"/>
      <c r="O784" s="226"/>
      <c r="P784" s="226"/>
      <c r="Q784" s="226"/>
      <c r="R784" s="226"/>
      <c r="S784" s="226"/>
      <c r="T784" s="226"/>
      <c r="U784" s="226"/>
      <c r="V784" s="226"/>
      <c r="W784" s="226"/>
      <c r="X784" s="226"/>
      <c r="Y784" s="226"/>
      <c r="Z784" s="226"/>
      <c r="AA784" s="226"/>
      <c r="AB784" s="226"/>
      <c r="AC784" s="226"/>
      <c r="AD784" s="226"/>
      <c r="AE784" s="226"/>
      <c r="AF784" s="226"/>
      <c r="AG784" s="226"/>
      <c r="AH784" s="226"/>
      <c r="AI784" s="226"/>
      <c r="AJ784" s="226"/>
      <c r="AK784" s="226"/>
      <c r="AL784" s="226"/>
      <c r="AM784" s="226"/>
      <c r="AN784" s="226"/>
      <c r="AO784" s="226"/>
      <c r="AP784" s="226"/>
      <c r="AQ784" s="226"/>
      <c r="AR784" s="226"/>
      <c r="AS784" s="226"/>
      <c r="AT784" s="226"/>
      <c r="AU784" s="226"/>
      <c r="AV784" s="226"/>
      <c r="AW784" s="226"/>
      <c r="AX784" s="226"/>
      <c r="AY784" s="226"/>
      <c r="AZ784" s="226"/>
      <c r="BA784" s="226"/>
      <c r="BB784" s="226"/>
      <c r="BC784" s="226"/>
      <c r="BD784" s="226"/>
      <c r="BE784" s="226"/>
      <c r="BF784" s="226"/>
      <c r="BG784" s="226"/>
      <c r="BH784" s="226"/>
      <c r="BI784" s="226"/>
      <c r="BJ784" s="226"/>
      <c r="BK784" s="226"/>
      <c r="BL784" s="226"/>
      <c r="BM784" s="226"/>
      <c r="BN784" s="226"/>
      <c r="BO784" s="226"/>
      <c r="BP784" s="226"/>
      <c r="BQ784" s="226"/>
      <c r="BR784" s="226"/>
      <c r="BS784" s="226"/>
      <c r="BT784" s="226"/>
      <c r="BU784" s="226"/>
      <c r="BV784" s="226"/>
      <c r="BW784" s="226"/>
      <c r="BX784" s="226"/>
      <c r="BY784" s="226"/>
      <c r="BZ784" s="226"/>
      <c r="CA784" s="226"/>
      <c r="CB784" s="226"/>
      <c r="CC784" s="235"/>
    </row>
    <row r="785" spans="1:81" s="233" customFormat="1">
      <c r="A785" s="537"/>
      <c r="B785" s="605"/>
      <c r="C785" s="238">
        <v>2017</v>
      </c>
      <c r="D785" s="239">
        <f>D791+D809+D815+D821+D827</f>
        <v>3317.17</v>
      </c>
      <c r="E785" s="239">
        <f t="shared" ref="E785:I785" si="413">E791+E809+E815+E821+E827</f>
        <v>0</v>
      </c>
      <c r="F785" s="239">
        <f t="shared" si="413"/>
        <v>0</v>
      </c>
      <c r="G785" s="239">
        <f t="shared" si="413"/>
        <v>0</v>
      </c>
      <c r="H785" s="239">
        <f t="shared" si="413"/>
        <v>3317.17</v>
      </c>
      <c r="I785" s="239">
        <f t="shared" si="413"/>
        <v>0</v>
      </c>
      <c r="J785" s="240"/>
      <c r="L785" s="250">
        <f t="shared" si="400"/>
        <v>3317.17</v>
      </c>
      <c r="M785" s="242">
        <f t="shared" si="360"/>
        <v>3317.17</v>
      </c>
      <c r="N785" s="226"/>
      <c r="O785" s="226"/>
      <c r="P785" s="226"/>
      <c r="Q785" s="226"/>
      <c r="R785" s="226"/>
      <c r="S785" s="226"/>
      <c r="T785" s="226"/>
      <c r="U785" s="226"/>
      <c r="V785" s="226"/>
      <c r="W785" s="226"/>
      <c r="X785" s="226"/>
      <c r="Y785" s="226"/>
      <c r="Z785" s="226"/>
      <c r="AA785" s="226"/>
      <c r="AB785" s="226"/>
      <c r="AC785" s="226"/>
      <c r="AD785" s="226"/>
      <c r="AE785" s="226"/>
      <c r="AF785" s="226"/>
      <c r="AG785" s="226"/>
      <c r="AH785" s="226"/>
      <c r="AI785" s="226"/>
      <c r="AJ785" s="226"/>
      <c r="AK785" s="226"/>
      <c r="AL785" s="226"/>
      <c r="AM785" s="226"/>
      <c r="AN785" s="226"/>
      <c r="AO785" s="226"/>
      <c r="AP785" s="226"/>
      <c r="AQ785" s="226"/>
      <c r="AR785" s="226"/>
      <c r="AS785" s="226"/>
      <c r="AT785" s="226"/>
      <c r="AU785" s="226"/>
      <c r="AV785" s="226"/>
      <c r="AW785" s="226"/>
      <c r="AX785" s="226"/>
      <c r="AY785" s="226"/>
      <c r="AZ785" s="226"/>
      <c r="BA785" s="226"/>
      <c r="BB785" s="226"/>
      <c r="BC785" s="226"/>
      <c r="BD785" s="226"/>
      <c r="BE785" s="226"/>
      <c r="BF785" s="226"/>
      <c r="BG785" s="226"/>
      <c r="BH785" s="226"/>
      <c r="BI785" s="226"/>
      <c r="BJ785" s="226"/>
      <c r="BK785" s="226"/>
      <c r="BL785" s="226"/>
      <c r="BM785" s="226"/>
      <c r="BN785" s="226"/>
      <c r="BO785" s="226"/>
      <c r="BP785" s="226"/>
      <c r="BQ785" s="226"/>
      <c r="BR785" s="226"/>
      <c r="BS785" s="226"/>
      <c r="BT785" s="226"/>
      <c r="BU785" s="226"/>
      <c r="BV785" s="226"/>
      <c r="BW785" s="226"/>
      <c r="BX785" s="226"/>
      <c r="BY785" s="226"/>
      <c r="BZ785" s="226"/>
      <c r="CA785" s="226"/>
      <c r="CB785" s="226"/>
      <c r="CC785" s="235"/>
    </row>
    <row r="786" spans="1:81" s="233" customFormat="1">
      <c r="A786" s="538"/>
      <c r="B786" s="606"/>
      <c r="C786" s="238">
        <v>2018</v>
      </c>
      <c r="D786" s="239">
        <f>D792+D810+D816+D822+D828</f>
        <v>4996.1899999999996</v>
      </c>
      <c r="E786" s="239">
        <f t="shared" ref="E786:I786" si="414">E792+E810+E816+E822+E828</f>
        <v>0</v>
      </c>
      <c r="F786" s="239">
        <f t="shared" si="414"/>
        <v>0</v>
      </c>
      <c r="G786" s="239">
        <f t="shared" si="414"/>
        <v>0</v>
      </c>
      <c r="H786" s="239">
        <f t="shared" si="414"/>
        <v>4996.1899999999996</v>
      </c>
      <c r="I786" s="239">
        <f t="shared" si="414"/>
        <v>0</v>
      </c>
      <c r="J786" s="240"/>
      <c r="L786" s="250"/>
      <c r="M786" s="242"/>
      <c r="N786" s="226"/>
      <c r="O786" s="226"/>
      <c r="P786" s="226"/>
      <c r="Q786" s="226"/>
      <c r="R786" s="226"/>
      <c r="S786" s="226"/>
      <c r="T786" s="226"/>
      <c r="U786" s="226"/>
      <c r="V786" s="226"/>
      <c r="W786" s="226"/>
      <c r="X786" s="226"/>
      <c r="Y786" s="226"/>
      <c r="Z786" s="226"/>
      <c r="AA786" s="226"/>
      <c r="AB786" s="226"/>
      <c r="AC786" s="226"/>
      <c r="AD786" s="226"/>
      <c r="AE786" s="226"/>
      <c r="AF786" s="226"/>
      <c r="AG786" s="226"/>
      <c r="AH786" s="226"/>
      <c r="AI786" s="226"/>
      <c r="AJ786" s="226"/>
      <c r="AK786" s="226"/>
      <c r="AL786" s="226"/>
      <c r="AM786" s="226"/>
      <c r="AN786" s="226"/>
      <c r="AO786" s="226"/>
      <c r="AP786" s="226"/>
      <c r="AQ786" s="226"/>
      <c r="AR786" s="226"/>
      <c r="AS786" s="226"/>
      <c r="AT786" s="226"/>
      <c r="AU786" s="226"/>
      <c r="AV786" s="226"/>
      <c r="AW786" s="226"/>
      <c r="AX786" s="226"/>
      <c r="AY786" s="226"/>
      <c r="AZ786" s="226"/>
      <c r="BA786" s="226"/>
      <c r="BB786" s="226"/>
      <c r="BC786" s="226"/>
      <c r="BD786" s="226"/>
      <c r="BE786" s="226"/>
      <c r="BF786" s="226"/>
      <c r="BG786" s="226"/>
      <c r="BH786" s="226"/>
      <c r="BI786" s="226"/>
      <c r="BJ786" s="226"/>
      <c r="BK786" s="226"/>
      <c r="BL786" s="226"/>
      <c r="BM786" s="226"/>
      <c r="BN786" s="226"/>
      <c r="BO786" s="226"/>
      <c r="BP786" s="226"/>
      <c r="BQ786" s="226"/>
      <c r="BR786" s="226"/>
      <c r="BS786" s="226"/>
      <c r="BT786" s="226"/>
      <c r="BU786" s="226"/>
      <c r="BV786" s="226"/>
      <c r="BW786" s="226"/>
      <c r="BX786" s="226"/>
      <c r="BY786" s="226"/>
      <c r="BZ786" s="226"/>
      <c r="CA786" s="226"/>
      <c r="CB786" s="226"/>
      <c r="CC786" s="235"/>
    </row>
    <row r="787" spans="1:81" s="233" customFormat="1">
      <c r="A787" s="538"/>
      <c r="B787" s="606"/>
      <c r="C787" s="238">
        <v>2019</v>
      </c>
      <c r="D787" s="239">
        <f>D793+D811+D817+D823+D829</f>
        <v>2359.12</v>
      </c>
      <c r="E787" s="239">
        <f t="shared" ref="E787:I787" si="415">E793+E811+E817+E823+E829</f>
        <v>0</v>
      </c>
      <c r="F787" s="239">
        <f t="shared" si="415"/>
        <v>0</v>
      </c>
      <c r="G787" s="239">
        <f t="shared" si="415"/>
        <v>0</v>
      </c>
      <c r="H787" s="239">
        <f t="shared" si="415"/>
        <v>2359.12</v>
      </c>
      <c r="I787" s="239">
        <f t="shared" si="415"/>
        <v>0</v>
      </c>
      <c r="J787" s="240"/>
      <c r="L787" s="250"/>
      <c r="M787" s="242"/>
      <c r="N787" s="226"/>
      <c r="O787" s="226"/>
      <c r="P787" s="226"/>
      <c r="Q787" s="226"/>
      <c r="R787" s="226"/>
      <c r="S787" s="226"/>
      <c r="T787" s="226"/>
      <c r="U787" s="226"/>
      <c r="V787" s="226"/>
      <c r="W787" s="226"/>
      <c r="X787" s="226"/>
      <c r="Y787" s="226"/>
      <c r="Z787" s="226"/>
      <c r="AA787" s="226"/>
      <c r="AB787" s="226"/>
      <c r="AC787" s="226"/>
      <c r="AD787" s="226"/>
      <c r="AE787" s="226"/>
      <c r="AF787" s="226"/>
      <c r="AG787" s="226"/>
      <c r="AH787" s="226"/>
      <c r="AI787" s="226"/>
      <c r="AJ787" s="226"/>
      <c r="AK787" s="226"/>
      <c r="AL787" s="226"/>
      <c r="AM787" s="226"/>
      <c r="AN787" s="226"/>
      <c r="AO787" s="226"/>
      <c r="AP787" s="226"/>
      <c r="AQ787" s="226"/>
      <c r="AR787" s="226"/>
      <c r="AS787" s="226"/>
      <c r="AT787" s="226"/>
      <c r="AU787" s="226"/>
      <c r="AV787" s="226"/>
      <c r="AW787" s="226"/>
      <c r="AX787" s="226"/>
      <c r="AY787" s="226"/>
      <c r="AZ787" s="226"/>
      <c r="BA787" s="226"/>
      <c r="BB787" s="226"/>
      <c r="BC787" s="226"/>
      <c r="BD787" s="226"/>
      <c r="BE787" s="226"/>
      <c r="BF787" s="226"/>
      <c r="BG787" s="226"/>
      <c r="BH787" s="226"/>
      <c r="BI787" s="226"/>
      <c r="BJ787" s="226"/>
      <c r="BK787" s="226"/>
      <c r="BL787" s="226"/>
      <c r="BM787" s="226"/>
      <c r="BN787" s="226"/>
      <c r="BO787" s="226"/>
      <c r="BP787" s="226"/>
      <c r="BQ787" s="226"/>
      <c r="BR787" s="226"/>
      <c r="BS787" s="226"/>
      <c r="BT787" s="226"/>
      <c r="BU787" s="226"/>
      <c r="BV787" s="226"/>
      <c r="BW787" s="226"/>
      <c r="BX787" s="226"/>
      <c r="BY787" s="226"/>
      <c r="BZ787" s="226"/>
      <c r="CA787" s="226"/>
      <c r="CB787" s="226"/>
      <c r="CC787" s="235"/>
    </row>
    <row r="788" spans="1:81" s="233" customFormat="1">
      <c r="A788" s="539"/>
      <c r="B788" s="607"/>
      <c r="C788" s="238">
        <v>2020</v>
      </c>
      <c r="D788" s="239">
        <f>D794+D812+D818+D824</f>
        <v>2919</v>
      </c>
      <c r="E788" s="239">
        <f>E794+E812+E818+E824</f>
        <v>0</v>
      </c>
      <c r="F788" s="239">
        <f t="shared" ref="F788:I788" si="416">F794+F812+F818+F824</f>
        <v>0</v>
      </c>
      <c r="G788" s="239">
        <f t="shared" si="416"/>
        <v>0</v>
      </c>
      <c r="H788" s="239">
        <f t="shared" si="416"/>
        <v>2919</v>
      </c>
      <c r="I788" s="239">
        <f t="shared" si="416"/>
        <v>0</v>
      </c>
      <c r="J788" s="240"/>
      <c r="L788" s="250"/>
      <c r="M788" s="242"/>
      <c r="N788" s="226"/>
      <c r="O788" s="226"/>
      <c r="P788" s="226"/>
      <c r="Q788" s="226"/>
      <c r="R788" s="226"/>
      <c r="S788" s="226"/>
      <c r="T788" s="226"/>
      <c r="U788" s="226"/>
      <c r="V788" s="226"/>
      <c r="W788" s="226"/>
      <c r="X788" s="226"/>
      <c r="Y788" s="226"/>
      <c r="Z788" s="226"/>
      <c r="AA788" s="226"/>
      <c r="AB788" s="226"/>
      <c r="AC788" s="226"/>
      <c r="AD788" s="226"/>
      <c r="AE788" s="226"/>
      <c r="AF788" s="226"/>
      <c r="AG788" s="226"/>
      <c r="AH788" s="226"/>
      <c r="AI788" s="226"/>
      <c r="AJ788" s="226"/>
      <c r="AK788" s="226"/>
      <c r="AL788" s="226"/>
      <c r="AM788" s="226"/>
      <c r="AN788" s="226"/>
      <c r="AO788" s="226"/>
      <c r="AP788" s="226"/>
      <c r="AQ788" s="226"/>
      <c r="AR788" s="226"/>
      <c r="AS788" s="226"/>
      <c r="AT788" s="226"/>
      <c r="AU788" s="226"/>
      <c r="AV788" s="226"/>
      <c r="AW788" s="226"/>
      <c r="AX788" s="226"/>
      <c r="AY788" s="226"/>
      <c r="AZ788" s="226"/>
      <c r="BA788" s="226"/>
      <c r="BB788" s="226"/>
      <c r="BC788" s="226"/>
      <c r="BD788" s="226"/>
      <c r="BE788" s="226"/>
      <c r="BF788" s="226"/>
      <c r="BG788" s="226"/>
      <c r="BH788" s="226"/>
      <c r="BI788" s="226"/>
      <c r="BJ788" s="226"/>
      <c r="BK788" s="226"/>
      <c r="BL788" s="226"/>
      <c r="BM788" s="226"/>
      <c r="BN788" s="226"/>
      <c r="BO788" s="226"/>
      <c r="BP788" s="226"/>
      <c r="BQ788" s="226"/>
      <c r="BR788" s="226"/>
      <c r="BS788" s="226"/>
      <c r="BT788" s="226"/>
      <c r="BU788" s="226"/>
      <c r="BV788" s="226"/>
      <c r="BW788" s="226"/>
      <c r="BX788" s="226"/>
      <c r="BY788" s="226"/>
      <c r="BZ788" s="226"/>
      <c r="CA788" s="226"/>
      <c r="CB788" s="226"/>
      <c r="CC788" s="235"/>
    </row>
    <row r="789" spans="1:81" s="233" customFormat="1">
      <c r="A789" s="536" t="s">
        <v>482</v>
      </c>
      <c r="B789" s="554" t="s">
        <v>739</v>
      </c>
      <c r="C789" s="238" t="s">
        <v>19</v>
      </c>
      <c r="D789" s="239">
        <f>D790+D791+D792+D793+D794</f>
        <v>1.2925000000000001E-2</v>
      </c>
      <c r="E789" s="239">
        <f t="shared" ref="E789:H789" si="417">E790+E791+E792+E793+E794</f>
        <v>1.2925000000000001E-2</v>
      </c>
      <c r="F789" s="239">
        <f t="shared" si="417"/>
        <v>0</v>
      </c>
      <c r="G789" s="239">
        <f t="shared" si="417"/>
        <v>0</v>
      </c>
      <c r="H789" s="239">
        <f t="shared" si="417"/>
        <v>0</v>
      </c>
      <c r="I789" s="239">
        <f>I795+I813+I822+I826+I831</f>
        <v>0</v>
      </c>
      <c r="J789" s="240"/>
      <c r="L789" s="250">
        <f t="shared" si="400"/>
        <v>1.2925000000000001E-2</v>
      </c>
      <c r="M789" s="242">
        <f t="shared" si="360"/>
        <v>1.2925000000000001E-2</v>
      </c>
      <c r="N789" s="226"/>
      <c r="O789" s="226"/>
      <c r="P789" s="226"/>
      <c r="Q789" s="226"/>
      <c r="R789" s="226"/>
      <c r="S789" s="226"/>
      <c r="T789" s="226"/>
      <c r="U789" s="226"/>
      <c r="V789" s="226"/>
      <c r="W789" s="226"/>
      <c r="X789" s="226"/>
      <c r="Y789" s="226"/>
      <c r="Z789" s="226"/>
      <c r="AA789" s="226"/>
      <c r="AB789" s="226"/>
      <c r="AC789" s="226"/>
      <c r="AD789" s="226"/>
      <c r="AE789" s="226"/>
      <c r="AF789" s="226"/>
      <c r="AG789" s="226"/>
      <c r="AH789" s="226"/>
      <c r="AI789" s="226"/>
      <c r="AJ789" s="226"/>
      <c r="AK789" s="226"/>
      <c r="AL789" s="226"/>
      <c r="AM789" s="226"/>
      <c r="AN789" s="226"/>
      <c r="AO789" s="226"/>
      <c r="AP789" s="226"/>
      <c r="AQ789" s="226"/>
      <c r="AR789" s="226"/>
      <c r="AS789" s="226"/>
      <c r="AT789" s="226"/>
      <c r="AU789" s="226"/>
      <c r="AV789" s="226"/>
      <c r="AW789" s="226"/>
      <c r="AX789" s="226"/>
      <c r="AY789" s="226"/>
      <c r="AZ789" s="226"/>
      <c r="BA789" s="226"/>
      <c r="BB789" s="226"/>
      <c r="BC789" s="226"/>
      <c r="BD789" s="226"/>
      <c r="BE789" s="226"/>
      <c r="BF789" s="226"/>
      <c r="BG789" s="226"/>
      <c r="BH789" s="226"/>
      <c r="BI789" s="226"/>
      <c r="BJ789" s="226"/>
      <c r="BK789" s="226"/>
      <c r="BL789" s="226"/>
      <c r="BM789" s="226"/>
      <c r="BN789" s="226"/>
      <c r="BO789" s="226"/>
      <c r="BP789" s="226"/>
      <c r="BQ789" s="226"/>
      <c r="BR789" s="226"/>
      <c r="BS789" s="226"/>
      <c r="BT789" s="226"/>
      <c r="BU789" s="226"/>
      <c r="BV789" s="226"/>
      <c r="BW789" s="226"/>
      <c r="BX789" s="226"/>
      <c r="BY789" s="226"/>
      <c r="BZ789" s="226"/>
      <c r="CA789" s="226"/>
      <c r="CB789" s="226"/>
      <c r="CC789" s="235"/>
    </row>
    <row r="790" spans="1:81" s="233" customFormat="1">
      <c r="A790" s="534"/>
      <c r="B790" s="555"/>
      <c r="C790" s="236">
        <v>2016</v>
      </c>
      <c r="D790" s="247">
        <f>E790+F790+G790+H790+I790</f>
        <v>1.2925000000000001E-2</v>
      </c>
      <c r="E790" s="247">
        <f t="shared" ref="E790:I790" si="418">E802+E796</f>
        <v>1.2925000000000001E-2</v>
      </c>
      <c r="F790" s="247">
        <f t="shared" si="418"/>
        <v>0</v>
      </c>
      <c r="G790" s="247">
        <f t="shared" si="418"/>
        <v>0</v>
      </c>
      <c r="H790" s="247">
        <f t="shared" si="418"/>
        <v>0</v>
      </c>
      <c r="I790" s="247">
        <f t="shared" si="418"/>
        <v>0</v>
      </c>
      <c r="J790" s="240"/>
      <c r="L790" s="250">
        <f t="shared" si="400"/>
        <v>1.2925000000000001E-2</v>
      </c>
      <c r="M790" s="242">
        <f t="shared" si="360"/>
        <v>1.2925000000000001E-2</v>
      </c>
      <c r="N790" s="226"/>
      <c r="O790" s="226"/>
      <c r="P790" s="226"/>
      <c r="Q790" s="226"/>
      <c r="R790" s="226"/>
      <c r="S790" s="226"/>
      <c r="T790" s="226"/>
      <c r="U790" s="226"/>
      <c r="V790" s="226"/>
      <c r="W790" s="226"/>
      <c r="X790" s="226"/>
      <c r="Y790" s="226"/>
      <c r="Z790" s="226"/>
      <c r="AA790" s="226"/>
      <c r="AB790" s="226"/>
      <c r="AC790" s="226"/>
      <c r="AD790" s="226"/>
      <c r="AE790" s="226"/>
      <c r="AF790" s="226"/>
      <c r="AG790" s="226"/>
      <c r="AH790" s="226"/>
      <c r="AI790" s="226"/>
      <c r="AJ790" s="226"/>
      <c r="AK790" s="226"/>
      <c r="AL790" s="226"/>
      <c r="AM790" s="226"/>
      <c r="AN790" s="226"/>
      <c r="AO790" s="226"/>
      <c r="AP790" s="226"/>
      <c r="AQ790" s="226"/>
      <c r="AR790" s="226"/>
      <c r="AS790" s="226"/>
      <c r="AT790" s="226"/>
      <c r="AU790" s="226"/>
      <c r="AV790" s="226"/>
      <c r="AW790" s="226"/>
      <c r="AX790" s="226"/>
      <c r="AY790" s="226"/>
      <c r="AZ790" s="226"/>
      <c r="BA790" s="226"/>
      <c r="BB790" s="226"/>
      <c r="BC790" s="226"/>
      <c r="BD790" s="226"/>
      <c r="BE790" s="226"/>
      <c r="BF790" s="226"/>
      <c r="BG790" s="226"/>
      <c r="BH790" s="226"/>
      <c r="BI790" s="226"/>
      <c r="BJ790" s="226"/>
      <c r="BK790" s="226"/>
      <c r="BL790" s="226"/>
      <c r="BM790" s="226"/>
      <c r="BN790" s="226"/>
      <c r="BO790" s="226"/>
      <c r="BP790" s="226"/>
      <c r="BQ790" s="226"/>
      <c r="BR790" s="226"/>
      <c r="BS790" s="226"/>
      <c r="BT790" s="226"/>
      <c r="BU790" s="226"/>
      <c r="BV790" s="226"/>
      <c r="BW790" s="226"/>
      <c r="BX790" s="226"/>
      <c r="BY790" s="226"/>
      <c r="BZ790" s="226"/>
      <c r="CA790" s="226"/>
      <c r="CB790" s="226"/>
      <c r="CC790" s="235"/>
    </row>
    <row r="791" spans="1:81" s="233" customFormat="1">
      <c r="A791" s="534"/>
      <c r="B791" s="555"/>
      <c r="C791" s="236">
        <v>2017</v>
      </c>
      <c r="D791" s="247">
        <f t="shared" ref="D791:D794" si="419">E791+F791+G791+H791+I791</f>
        <v>0</v>
      </c>
      <c r="E791" s="247">
        <f t="shared" ref="E791:I791" si="420">E803+E797</f>
        <v>0</v>
      </c>
      <c r="F791" s="247">
        <f t="shared" si="420"/>
        <v>0</v>
      </c>
      <c r="G791" s="247">
        <f t="shared" si="420"/>
        <v>0</v>
      </c>
      <c r="H791" s="247">
        <f t="shared" si="420"/>
        <v>0</v>
      </c>
      <c r="I791" s="247">
        <f t="shared" si="420"/>
        <v>0</v>
      </c>
      <c r="J791" s="240"/>
      <c r="L791" s="250">
        <f t="shared" si="400"/>
        <v>0</v>
      </c>
      <c r="M791" s="242">
        <f t="shared" si="360"/>
        <v>0</v>
      </c>
      <c r="N791" s="226"/>
      <c r="O791" s="226"/>
      <c r="P791" s="226"/>
      <c r="Q791" s="226"/>
      <c r="R791" s="226"/>
      <c r="S791" s="226"/>
      <c r="T791" s="226"/>
      <c r="U791" s="226"/>
      <c r="V791" s="226"/>
      <c r="W791" s="226"/>
      <c r="X791" s="226"/>
      <c r="Y791" s="226"/>
      <c r="Z791" s="226"/>
      <c r="AA791" s="226"/>
      <c r="AB791" s="226"/>
      <c r="AC791" s="226"/>
      <c r="AD791" s="226"/>
      <c r="AE791" s="226"/>
      <c r="AF791" s="226"/>
      <c r="AG791" s="226"/>
      <c r="AH791" s="226"/>
      <c r="AI791" s="226"/>
      <c r="AJ791" s="226"/>
      <c r="AK791" s="226"/>
      <c r="AL791" s="226"/>
      <c r="AM791" s="226"/>
      <c r="AN791" s="226"/>
      <c r="AO791" s="226"/>
      <c r="AP791" s="226"/>
      <c r="AQ791" s="226"/>
      <c r="AR791" s="226"/>
      <c r="AS791" s="226"/>
      <c r="AT791" s="226"/>
      <c r="AU791" s="226"/>
      <c r="AV791" s="226"/>
      <c r="AW791" s="226"/>
      <c r="AX791" s="226"/>
      <c r="AY791" s="226"/>
      <c r="AZ791" s="226"/>
      <c r="BA791" s="226"/>
      <c r="BB791" s="226"/>
      <c r="BC791" s="226"/>
      <c r="BD791" s="226"/>
      <c r="BE791" s="226"/>
      <c r="BF791" s="226"/>
      <c r="BG791" s="226"/>
      <c r="BH791" s="226"/>
      <c r="BI791" s="226"/>
      <c r="BJ791" s="226"/>
      <c r="BK791" s="226"/>
      <c r="BL791" s="226"/>
      <c r="BM791" s="226"/>
      <c r="BN791" s="226"/>
      <c r="BO791" s="226"/>
      <c r="BP791" s="226"/>
      <c r="BQ791" s="226"/>
      <c r="BR791" s="226"/>
      <c r="BS791" s="226"/>
      <c r="BT791" s="226"/>
      <c r="BU791" s="226"/>
      <c r="BV791" s="226"/>
      <c r="BW791" s="226"/>
      <c r="BX791" s="226"/>
      <c r="BY791" s="226"/>
      <c r="BZ791" s="226"/>
      <c r="CA791" s="226"/>
      <c r="CB791" s="226"/>
      <c r="CC791" s="235"/>
    </row>
    <row r="792" spans="1:81" s="233" customFormat="1">
      <c r="A792" s="534"/>
      <c r="B792" s="639"/>
      <c r="C792" s="287">
        <v>2018</v>
      </c>
      <c r="D792" s="247">
        <f t="shared" si="419"/>
        <v>0</v>
      </c>
      <c r="E792" s="247">
        <f t="shared" ref="E792:I792" si="421">E804+E798</f>
        <v>0</v>
      </c>
      <c r="F792" s="247">
        <f t="shared" si="421"/>
        <v>0</v>
      </c>
      <c r="G792" s="247">
        <f t="shared" si="421"/>
        <v>0</v>
      </c>
      <c r="H792" s="247">
        <f t="shared" si="421"/>
        <v>0</v>
      </c>
      <c r="I792" s="247">
        <f t="shared" si="421"/>
        <v>0</v>
      </c>
      <c r="J792" s="240"/>
      <c r="L792" s="250"/>
      <c r="M792" s="242"/>
      <c r="N792" s="226"/>
      <c r="O792" s="226"/>
      <c r="P792" s="226"/>
      <c r="Q792" s="226"/>
      <c r="R792" s="226"/>
      <c r="S792" s="226"/>
      <c r="T792" s="226"/>
      <c r="U792" s="226"/>
      <c r="V792" s="226"/>
      <c r="W792" s="226"/>
      <c r="X792" s="226"/>
      <c r="Y792" s="226"/>
      <c r="Z792" s="226"/>
      <c r="AA792" s="226"/>
      <c r="AB792" s="226"/>
      <c r="AC792" s="226"/>
      <c r="AD792" s="226"/>
      <c r="AE792" s="226"/>
      <c r="AF792" s="226"/>
      <c r="AG792" s="226"/>
      <c r="AH792" s="226"/>
      <c r="AI792" s="226"/>
      <c r="AJ792" s="226"/>
      <c r="AK792" s="226"/>
      <c r="AL792" s="226"/>
      <c r="AM792" s="226"/>
      <c r="AN792" s="226"/>
      <c r="AO792" s="226"/>
      <c r="AP792" s="226"/>
      <c r="AQ792" s="226"/>
      <c r="AR792" s="226"/>
      <c r="AS792" s="226"/>
      <c r="AT792" s="226"/>
      <c r="AU792" s="226"/>
      <c r="AV792" s="226"/>
      <c r="AW792" s="226"/>
      <c r="AX792" s="226"/>
      <c r="AY792" s="226"/>
      <c r="AZ792" s="226"/>
      <c r="BA792" s="226"/>
      <c r="BB792" s="226"/>
      <c r="BC792" s="226"/>
      <c r="BD792" s="226"/>
      <c r="BE792" s="226"/>
      <c r="BF792" s="226"/>
      <c r="BG792" s="226"/>
      <c r="BH792" s="226"/>
      <c r="BI792" s="226"/>
      <c r="BJ792" s="226"/>
      <c r="BK792" s="226"/>
      <c r="BL792" s="226"/>
      <c r="BM792" s="226"/>
      <c r="BN792" s="226"/>
      <c r="BO792" s="226"/>
      <c r="BP792" s="226"/>
      <c r="BQ792" s="226"/>
      <c r="BR792" s="226"/>
      <c r="BS792" s="226"/>
      <c r="BT792" s="226"/>
      <c r="BU792" s="226"/>
      <c r="BV792" s="226"/>
      <c r="BW792" s="226"/>
      <c r="BX792" s="226"/>
      <c r="BY792" s="226"/>
      <c r="BZ792" s="226"/>
      <c r="CA792" s="226"/>
      <c r="CB792" s="226"/>
      <c r="CC792" s="235"/>
    </row>
    <row r="793" spans="1:81" s="233" customFormat="1">
      <c r="A793" s="534"/>
      <c r="B793" s="639"/>
      <c r="C793" s="287">
        <v>2019</v>
      </c>
      <c r="D793" s="247">
        <f t="shared" si="419"/>
        <v>0</v>
      </c>
      <c r="E793" s="247">
        <f t="shared" ref="E793:I793" si="422">E805+E799</f>
        <v>0</v>
      </c>
      <c r="F793" s="247">
        <f t="shared" si="422"/>
        <v>0</v>
      </c>
      <c r="G793" s="247">
        <f t="shared" si="422"/>
        <v>0</v>
      </c>
      <c r="H793" s="247">
        <f t="shared" si="422"/>
        <v>0</v>
      </c>
      <c r="I793" s="247">
        <f t="shared" si="422"/>
        <v>0</v>
      </c>
      <c r="J793" s="240"/>
      <c r="L793" s="250"/>
      <c r="M793" s="242"/>
      <c r="N793" s="226"/>
      <c r="O793" s="226"/>
      <c r="P793" s="226"/>
      <c r="Q793" s="226"/>
      <c r="R793" s="226"/>
      <c r="S793" s="226"/>
      <c r="T793" s="226"/>
      <c r="U793" s="226"/>
      <c r="V793" s="226"/>
      <c r="W793" s="226"/>
      <c r="X793" s="226"/>
      <c r="Y793" s="226"/>
      <c r="Z793" s="226"/>
      <c r="AA793" s="226"/>
      <c r="AB793" s="226"/>
      <c r="AC793" s="226"/>
      <c r="AD793" s="226"/>
      <c r="AE793" s="226"/>
      <c r="AF793" s="226"/>
      <c r="AG793" s="226"/>
      <c r="AH793" s="226"/>
      <c r="AI793" s="226"/>
      <c r="AJ793" s="226"/>
      <c r="AK793" s="226"/>
      <c r="AL793" s="226"/>
      <c r="AM793" s="226"/>
      <c r="AN793" s="226"/>
      <c r="AO793" s="226"/>
      <c r="AP793" s="226"/>
      <c r="AQ793" s="226"/>
      <c r="AR793" s="226"/>
      <c r="AS793" s="226"/>
      <c r="AT793" s="226"/>
      <c r="AU793" s="226"/>
      <c r="AV793" s="226"/>
      <c r="AW793" s="226"/>
      <c r="AX793" s="226"/>
      <c r="AY793" s="226"/>
      <c r="AZ793" s="226"/>
      <c r="BA793" s="226"/>
      <c r="BB793" s="226"/>
      <c r="BC793" s="226"/>
      <c r="BD793" s="226"/>
      <c r="BE793" s="226"/>
      <c r="BF793" s="226"/>
      <c r="BG793" s="226"/>
      <c r="BH793" s="226"/>
      <c r="BI793" s="226"/>
      <c r="BJ793" s="226"/>
      <c r="BK793" s="226"/>
      <c r="BL793" s="226"/>
      <c r="BM793" s="226"/>
      <c r="BN793" s="226"/>
      <c r="BO793" s="226"/>
      <c r="BP793" s="226"/>
      <c r="BQ793" s="226"/>
      <c r="BR793" s="226"/>
      <c r="BS793" s="226"/>
      <c r="BT793" s="226"/>
      <c r="BU793" s="226"/>
      <c r="BV793" s="226"/>
      <c r="BW793" s="226"/>
      <c r="BX793" s="226"/>
      <c r="BY793" s="226"/>
      <c r="BZ793" s="226"/>
      <c r="CA793" s="226"/>
      <c r="CB793" s="226"/>
      <c r="CC793" s="235"/>
    </row>
    <row r="794" spans="1:81" s="233" customFormat="1">
      <c r="A794" s="535"/>
      <c r="B794" s="640"/>
      <c r="C794" s="287">
        <v>2020</v>
      </c>
      <c r="D794" s="247">
        <f t="shared" si="419"/>
        <v>0</v>
      </c>
      <c r="E794" s="247">
        <f t="shared" ref="E794:I794" si="423">E806+E800</f>
        <v>0</v>
      </c>
      <c r="F794" s="247">
        <f t="shared" si="423"/>
        <v>0</v>
      </c>
      <c r="G794" s="247">
        <f t="shared" si="423"/>
        <v>0</v>
      </c>
      <c r="H794" s="247">
        <f t="shared" si="423"/>
        <v>0</v>
      </c>
      <c r="I794" s="247">
        <f t="shared" si="423"/>
        <v>0</v>
      </c>
      <c r="J794" s="240"/>
      <c r="L794" s="250"/>
      <c r="M794" s="242"/>
      <c r="N794" s="226"/>
      <c r="O794" s="226"/>
      <c r="P794" s="226"/>
      <c r="Q794" s="226"/>
      <c r="R794" s="226"/>
      <c r="S794" s="226"/>
      <c r="T794" s="226"/>
      <c r="U794" s="226"/>
      <c r="V794" s="226"/>
      <c r="W794" s="226"/>
      <c r="X794" s="226"/>
      <c r="Y794" s="226"/>
      <c r="Z794" s="226"/>
      <c r="AA794" s="226"/>
      <c r="AB794" s="226"/>
      <c r="AC794" s="226"/>
      <c r="AD794" s="226"/>
      <c r="AE794" s="226"/>
      <c r="AF794" s="226"/>
      <c r="AG794" s="226"/>
      <c r="AH794" s="226"/>
      <c r="AI794" s="226"/>
      <c r="AJ794" s="226"/>
      <c r="AK794" s="226"/>
      <c r="AL794" s="226"/>
      <c r="AM794" s="226"/>
      <c r="AN794" s="226"/>
      <c r="AO794" s="226"/>
      <c r="AP794" s="226"/>
      <c r="AQ794" s="226"/>
      <c r="AR794" s="226"/>
      <c r="AS794" s="226"/>
      <c r="AT794" s="226"/>
      <c r="AU794" s="226"/>
      <c r="AV794" s="226"/>
      <c r="AW794" s="226"/>
      <c r="AX794" s="226"/>
      <c r="AY794" s="226"/>
      <c r="AZ794" s="226"/>
      <c r="BA794" s="226"/>
      <c r="BB794" s="226"/>
      <c r="BC794" s="226"/>
      <c r="BD794" s="226"/>
      <c r="BE794" s="226"/>
      <c r="BF794" s="226"/>
      <c r="BG794" s="226"/>
      <c r="BH794" s="226"/>
      <c r="BI794" s="226"/>
      <c r="BJ794" s="226"/>
      <c r="BK794" s="226"/>
      <c r="BL794" s="226"/>
      <c r="BM794" s="226"/>
      <c r="BN794" s="226"/>
      <c r="BO794" s="226"/>
      <c r="BP794" s="226"/>
      <c r="BQ794" s="226"/>
      <c r="BR794" s="226"/>
      <c r="BS794" s="226"/>
      <c r="BT794" s="226"/>
      <c r="BU794" s="226"/>
      <c r="BV794" s="226"/>
      <c r="BW794" s="226"/>
      <c r="BX794" s="226"/>
      <c r="BY794" s="226"/>
      <c r="BZ794" s="226"/>
      <c r="CA794" s="226"/>
      <c r="CB794" s="226"/>
      <c r="CC794" s="235"/>
    </row>
    <row r="795" spans="1:81" s="233" customFormat="1" ht="40.5" hidden="1" customHeight="1">
      <c r="A795" s="560" t="s">
        <v>771</v>
      </c>
      <c r="B795" s="562" t="s">
        <v>899</v>
      </c>
      <c r="C795" s="238" t="s">
        <v>19</v>
      </c>
      <c r="D795" s="239">
        <f>D796+D797+D798+D799+D800</f>
        <v>0</v>
      </c>
      <c r="E795" s="239">
        <f t="shared" ref="E795:I795" si="424">E796+E797+E798+E799+E800</f>
        <v>0</v>
      </c>
      <c r="F795" s="239">
        <f t="shared" si="424"/>
        <v>0</v>
      </c>
      <c r="G795" s="239">
        <f t="shared" si="424"/>
        <v>0</v>
      </c>
      <c r="H795" s="239">
        <f t="shared" si="424"/>
        <v>0</v>
      </c>
      <c r="I795" s="239">
        <f t="shared" si="424"/>
        <v>0</v>
      </c>
      <c r="J795" s="240"/>
      <c r="L795" s="250"/>
      <c r="M795" s="242"/>
      <c r="N795" s="226"/>
      <c r="O795" s="226"/>
      <c r="P795" s="226"/>
      <c r="Q795" s="226"/>
      <c r="R795" s="226"/>
      <c r="S795" s="226"/>
      <c r="T795" s="226"/>
      <c r="U795" s="226"/>
      <c r="V795" s="226"/>
      <c r="W795" s="226"/>
      <c r="X795" s="226"/>
      <c r="Y795" s="226"/>
      <c r="Z795" s="226"/>
      <c r="AA795" s="226"/>
      <c r="AB795" s="226"/>
      <c r="AC795" s="226"/>
      <c r="AD795" s="226"/>
      <c r="AE795" s="226"/>
      <c r="AF795" s="226"/>
      <c r="AG795" s="226"/>
      <c r="AH795" s="226"/>
      <c r="AI795" s="226"/>
      <c r="AJ795" s="226"/>
      <c r="AK795" s="226"/>
      <c r="AL795" s="226"/>
      <c r="AM795" s="226"/>
      <c r="AN795" s="226"/>
      <c r="AO795" s="226"/>
      <c r="AP795" s="226"/>
      <c r="AQ795" s="226"/>
      <c r="AR795" s="226"/>
      <c r="AS795" s="226"/>
      <c r="AT795" s="226"/>
      <c r="AU795" s="226"/>
      <c r="AV795" s="226"/>
      <c r="AW795" s="226"/>
      <c r="AX795" s="226"/>
      <c r="AY795" s="226"/>
      <c r="AZ795" s="226"/>
      <c r="BA795" s="226"/>
      <c r="BB795" s="226"/>
      <c r="BC795" s="226"/>
      <c r="BD795" s="226"/>
      <c r="BE795" s="226"/>
      <c r="BF795" s="226"/>
      <c r="BG795" s="226"/>
      <c r="BH795" s="226"/>
      <c r="BI795" s="226"/>
      <c r="BJ795" s="226"/>
      <c r="BK795" s="226"/>
      <c r="BL795" s="226"/>
      <c r="BM795" s="226"/>
      <c r="BN795" s="226"/>
      <c r="BO795" s="226"/>
      <c r="BP795" s="226"/>
      <c r="BQ795" s="226"/>
      <c r="BR795" s="226"/>
      <c r="BS795" s="226"/>
      <c r="BT795" s="226"/>
      <c r="BU795" s="226"/>
      <c r="BV795" s="226"/>
      <c r="BW795" s="226"/>
      <c r="BX795" s="226"/>
      <c r="BY795" s="226"/>
      <c r="BZ795" s="226"/>
      <c r="CA795" s="226"/>
      <c r="CB795" s="226"/>
      <c r="CC795" s="235"/>
    </row>
    <row r="796" spans="1:81" s="233" customFormat="1" ht="17.25" hidden="1" customHeight="1">
      <c r="A796" s="561"/>
      <c r="B796" s="563"/>
      <c r="C796" s="236" t="s">
        <v>772</v>
      </c>
      <c r="D796" s="247">
        <f>E796+F796+G796+H796+I796</f>
        <v>0</v>
      </c>
      <c r="E796" s="247">
        <v>0</v>
      </c>
      <c r="F796" s="247">
        <v>0</v>
      </c>
      <c r="G796" s="247">
        <v>0</v>
      </c>
      <c r="H796" s="247">
        <v>0</v>
      </c>
      <c r="I796" s="247">
        <v>0</v>
      </c>
      <c r="J796" s="240"/>
      <c r="L796" s="250"/>
      <c r="M796" s="242"/>
      <c r="N796" s="226"/>
      <c r="O796" s="226"/>
      <c r="P796" s="226"/>
      <c r="Q796" s="226"/>
      <c r="R796" s="226"/>
      <c r="S796" s="226"/>
      <c r="T796" s="226"/>
      <c r="U796" s="226"/>
      <c r="V796" s="226"/>
      <c r="W796" s="226"/>
      <c r="X796" s="226"/>
      <c r="Y796" s="226"/>
      <c r="Z796" s="226"/>
      <c r="AA796" s="226"/>
      <c r="AB796" s="226"/>
      <c r="AC796" s="226"/>
      <c r="AD796" s="226"/>
      <c r="AE796" s="226"/>
      <c r="AF796" s="226"/>
      <c r="AG796" s="226"/>
      <c r="AH796" s="226"/>
      <c r="AI796" s="226"/>
      <c r="AJ796" s="226"/>
      <c r="AK796" s="226"/>
      <c r="AL796" s="226"/>
      <c r="AM796" s="226"/>
      <c r="AN796" s="226"/>
      <c r="AO796" s="226"/>
      <c r="AP796" s="226"/>
      <c r="AQ796" s="226"/>
      <c r="AR796" s="226"/>
      <c r="AS796" s="226"/>
      <c r="AT796" s="226"/>
      <c r="AU796" s="226"/>
      <c r="AV796" s="226"/>
      <c r="AW796" s="226"/>
      <c r="AX796" s="226"/>
      <c r="AY796" s="226"/>
      <c r="AZ796" s="226"/>
      <c r="BA796" s="226"/>
      <c r="BB796" s="226"/>
      <c r="BC796" s="226"/>
      <c r="BD796" s="226"/>
      <c r="BE796" s="226"/>
      <c r="BF796" s="226"/>
      <c r="BG796" s="226"/>
      <c r="BH796" s="226"/>
      <c r="BI796" s="226"/>
      <c r="BJ796" s="226"/>
      <c r="BK796" s="226"/>
      <c r="BL796" s="226"/>
      <c r="BM796" s="226"/>
      <c r="BN796" s="226"/>
      <c r="BO796" s="226"/>
      <c r="BP796" s="226"/>
      <c r="BQ796" s="226"/>
      <c r="BR796" s="226"/>
      <c r="BS796" s="226"/>
      <c r="BT796" s="226"/>
      <c r="BU796" s="226"/>
      <c r="BV796" s="226"/>
      <c r="BW796" s="226"/>
      <c r="BX796" s="226"/>
      <c r="BY796" s="226"/>
      <c r="BZ796" s="226"/>
      <c r="CA796" s="226"/>
      <c r="CB796" s="226"/>
      <c r="CC796" s="235"/>
    </row>
    <row r="797" spans="1:81" s="233" customFormat="1" ht="62.25" hidden="1" customHeight="1">
      <c r="A797" s="534"/>
      <c r="B797" s="530"/>
      <c r="C797" s="287">
        <v>2017</v>
      </c>
      <c r="D797" s="247">
        <f t="shared" ref="D797:D800" si="425">E797+F797+G797+H797+I797</f>
        <v>0</v>
      </c>
      <c r="E797" s="247">
        <v>0</v>
      </c>
      <c r="F797" s="247">
        <v>0</v>
      </c>
      <c r="G797" s="247">
        <v>0</v>
      </c>
      <c r="H797" s="247">
        <v>0</v>
      </c>
      <c r="I797" s="247">
        <v>0</v>
      </c>
      <c r="J797" s="240"/>
      <c r="L797" s="250"/>
      <c r="M797" s="242"/>
      <c r="N797" s="226"/>
      <c r="O797" s="226"/>
      <c r="P797" s="226"/>
      <c r="Q797" s="226"/>
      <c r="R797" s="226"/>
      <c r="S797" s="226"/>
      <c r="T797" s="226"/>
      <c r="U797" s="226"/>
      <c r="V797" s="226"/>
      <c r="W797" s="226"/>
      <c r="X797" s="226"/>
      <c r="Y797" s="226"/>
      <c r="Z797" s="226"/>
      <c r="AA797" s="226"/>
      <c r="AB797" s="226"/>
      <c r="AC797" s="226"/>
      <c r="AD797" s="226"/>
      <c r="AE797" s="226"/>
      <c r="AF797" s="226"/>
      <c r="AG797" s="226"/>
      <c r="AH797" s="226"/>
      <c r="AI797" s="226"/>
      <c r="AJ797" s="226"/>
      <c r="AK797" s="226"/>
      <c r="AL797" s="226"/>
      <c r="AM797" s="226"/>
      <c r="AN797" s="226"/>
      <c r="AO797" s="226"/>
      <c r="AP797" s="226"/>
      <c r="AQ797" s="226"/>
      <c r="AR797" s="226"/>
      <c r="AS797" s="226"/>
      <c r="AT797" s="226"/>
      <c r="AU797" s="226"/>
      <c r="AV797" s="226"/>
      <c r="AW797" s="226"/>
      <c r="AX797" s="226"/>
      <c r="AY797" s="226"/>
      <c r="AZ797" s="226"/>
      <c r="BA797" s="226"/>
      <c r="BB797" s="226"/>
      <c r="BC797" s="226"/>
      <c r="BD797" s="226"/>
      <c r="BE797" s="226"/>
      <c r="BF797" s="226"/>
      <c r="BG797" s="226"/>
      <c r="BH797" s="226"/>
      <c r="BI797" s="226"/>
      <c r="BJ797" s="226"/>
      <c r="BK797" s="226"/>
      <c r="BL797" s="226"/>
      <c r="BM797" s="226"/>
      <c r="BN797" s="226"/>
      <c r="BO797" s="226"/>
      <c r="BP797" s="226"/>
      <c r="BQ797" s="226"/>
      <c r="BR797" s="226"/>
      <c r="BS797" s="226"/>
      <c r="BT797" s="226"/>
      <c r="BU797" s="226"/>
      <c r="BV797" s="226"/>
      <c r="BW797" s="226"/>
      <c r="BX797" s="226"/>
      <c r="BY797" s="226"/>
      <c r="BZ797" s="226"/>
      <c r="CA797" s="226"/>
      <c r="CB797" s="226"/>
      <c r="CC797" s="235"/>
    </row>
    <row r="798" spans="1:81" s="233" customFormat="1" ht="23.25" hidden="1" customHeight="1">
      <c r="A798" s="534"/>
      <c r="B798" s="530"/>
      <c r="C798" s="287">
        <v>2018</v>
      </c>
      <c r="D798" s="247">
        <f t="shared" si="425"/>
        <v>0</v>
      </c>
      <c r="E798" s="247">
        <v>0</v>
      </c>
      <c r="F798" s="247">
        <v>0</v>
      </c>
      <c r="G798" s="247">
        <v>0</v>
      </c>
      <c r="H798" s="247">
        <v>0</v>
      </c>
      <c r="I798" s="247">
        <v>0</v>
      </c>
      <c r="J798" s="240"/>
      <c r="L798" s="250"/>
      <c r="M798" s="242"/>
      <c r="N798" s="226"/>
      <c r="O798" s="226"/>
      <c r="P798" s="226"/>
      <c r="Q798" s="226"/>
      <c r="R798" s="226"/>
      <c r="S798" s="226"/>
      <c r="T798" s="226"/>
      <c r="U798" s="226"/>
      <c r="V798" s="226"/>
      <c r="W798" s="226"/>
      <c r="X798" s="226"/>
      <c r="Y798" s="226"/>
      <c r="Z798" s="226"/>
      <c r="AA798" s="226"/>
      <c r="AB798" s="226"/>
      <c r="AC798" s="226"/>
      <c r="AD798" s="226"/>
      <c r="AE798" s="226"/>
      <c r="AF798" s="226"/>
      <c r="AG798" s="226"/>
      <c r="AH798" s="226"/>
      <c r="AI798" s="226"/>
      <c r="AJ798" s="226"/>
      <c r="AK798" s="226"/>
      <c r="AL798" s="226"/>
      <c r="AM798" s="226"/>
      <c r="AN798" s="226"/>
      <c r="AO798" s="226"/>
      <c r="AP798" s="226"/>
      <c r="AQ798" s="226"/>
      <c r="AR798" s="226"/>
      <c r="AS798" s="226"/>
      <c r="AT798" s="226"/>
      <c r="AU798" s="226"/>
      <c r="AV798" s="226"/>
      <c r="AW798" s="226"/>
      <c r="AX798" s="226"/>
      <c r="AY798" s="226"/>
      <c r="AZ798" s="226"/>
      <c r="BA798" s="226"/>
      <c r="BB798" s="226"/>
      <c r="BC798" s="226"/>
      <c r="BD798" s="226"/>
      <c r="BE798" s="226"/>
      <c r="BF798" s="226"/>
      <c r="BG798" s="226"/>
      <c r="BH798" s="226"/>
      <c r="BI798" s="226"/>
      <c r="BJ798" s="226"/>
      <c r="BK798" s="226"/>
      <c r="BL798" s="226"/>
      <c r="BM798" s="226"/>
      <c r="BN798" s="226"/>
      <c r="BO798" s="226"/>
      <c r="BP798" s="226"/>
      <c r="BQ798" s="226"/>
      <c r="BR798" s="226"/>
      <c r="BS798" s="226"/>
      <c r="BT798" s="226"/>
      <c r="BU798" s="226"/>
      <c r="BV798" s="226"/>
      <c r="BW798" s="226"/>
      <c r="BX798" s="226"/>
      <c r="BY798" s="226"/>
      <c r="BZ798" s="226"/>
      <c r="CA798" s="226"/>
      <c r="CB798" s="226"/>
      <c r="CC798" s="235"/>
    </row>
    <row r="799" spans="1:81" s="233" customFormat="1" ht="27" hidden="1" customHeight="1">
      <c r="A799" s="534"/>
      <c r="B799" s="530"/>
      <c r="C799" s="287">
        <v>2019</v>
      </c>
      <c r="D799" s="247">
        <f t="shared" si="425"/>
        <v>0</v>
      </c>
      <c r="E799" s="247">
        <v>0</v>
      </c>
      <c r="F799" s="247">
        <v>0</v>
      </c>
      <c r="G799" s="247">
        <v>0</v>
      </c>
      <c r="H799" s="247">
        <v>0</v>
      </c>
      <c r="I799" s="247">
        <v>0</v>
      </c>
      <c r="J799" s="240"/>
      <c r="L799" s="250"/>
      <c r="M799" s="242"/>
      <c r="N799" s="226"/>
      <c r="O799" s="226"/>
      <c r="P799" s="226"/>
      <c r="Q799" s="226"/>
      <c r="R799" s="226"/>
      <c r="S799" s="226"/>
      <c r="T799" s="226"/>
      <c r="U799" s="226"/>
      <c r="V799" s="226"/>
      <c r="W799" s="226"/>
      <c r="X799" s="226"/>
      <c r="Y799" s="226"/>
      <c r="Z799" s="226"/>
      <c r="AA799" s="226"/>
      <c r="AB799" s="226"/>
      <c r="AC799" s="226"/>
      <c r="AD799" s="226"/>
      <c r="AE799" s="226"/>
      <c r="AF799" s="226"/>
      <c r="AG799" s="226"/>
      <c r="AH799" s="226"/>
      <c r="AI799" s="226"/>
      <c r="AJ799" s="226"/>
      <c r="AK799" s="226"/>
      <c r="AL799" s="226"/>
      <c r="AM799" s="226"/>
      <c r="AN799" s="226"/>
      <c r="AO799" s="226"/>
      <c r="AP799" s="226"/>
      <c r="AQ799" s="226"/>
      <c r="AR799" s="226"/>
      <c r="AS799" s="226"/>
      <c r="AT799" s="226"/>
      <c r="AU799" s="226"/>
      <c r="AV799" s="226"/>
      <c r="AW799" s="226"/>
      <c r="AX799" s="226"/>
      <c r="AY799" s="226"/>
      <c r="AZ799" s="226"/>
      <c r="BA799" s="226"/>
      <c r="BB799" s="226"/>
      <c r="BC799" s="226"/>
      <c r="BD799" s="226"/>
      <c r="BE799" s="226"/>
      <c r="BF799" s="226"/>
      <c r="BG799" s="226"/>
      <c r="BH799" s="226"/>
      <c r="BI799" s="226"/>
      <c r="BJ799" s="226"/>
      <c r="BK799" s="226"/>
      <c r="BL799" s="226"/>
      <c r="BM799" s="226"/>
      <c r="BN799" s="226"/>
      <c r="BO799" s="226"/>
      <c r="BP799" s="226"/>
      <c r="BQ799" s="226"/>
      <c r="BR799" s="226"/>
      <c r="BS799" s="226"/>
      <c r="BT799" s="226"/>
      <c r="BU799" s="226"/>
      <c r="BV799" s="226"/>
      <c r="BW799" s="226"/>
      <c r="BX799" s="226"/>
      <c r="BY799" s="226"/>
      <c r="BZ799" s="226"/>
      <c r="CA799" s="226"/>
      <c r="CB799" s="226"/>
      <c r="CC799" s="235"/>
    </row>
    <row r="800" spans="1:81" s="233" customFormat="1" ht="20.25" hidden="1" customHeight="1">
      <c r="A800" s="535"/>
      <c r="B800" s="531"/>
      <c r="C800" s="287">
        <v>2020</v>
      </c>
      <c r="D800" s="247">
        <f t="shared" si="425"/>
        <v>0</v>
      </c>
      <c r="E800" s="247">
        <v>0</v>
      </c>
      <c r="F800" s="247">
        <v>0</v>
      </c>
      <c r="G800" s="247">
        <v>0</v>
      </c>
      <c r="H800" s="247">
        <v>0</v>
      </c>
      <c r="I800" s="247">
        <v>0</v>
      </c>
      <c r="J800" s="240"/>
      <c r="L800" s="250"/>
      <c r="M800" s="242"/>
      <c r="N800" s="226"/>
      <c r="O800" s="226"/>
      <c r="P800" s="226"/>
      <c r="Q800" s="226"/>
      <c r="R800" s="226"/>
      <c r="S800" s="226"/>
      <c r="T800" s="226"/>
      <c r="U800" s="226"/>
      <c r="V800" s="226"/>
      <c r="W800" s="226"/>
      <c r="X800" s="226"/>
      <c r="Y800" s="226"/>
      <c r="Z800" s="226"/>
      <c r="AA800" s="226"/>
      <c r="AB800" s="226"/>
      <c r="AC800" s="226"/>
      <c r="AD800" s="226"/>
      <c r="AE800" s="226"/>
      <c r="AF800" s="226"/>
      <c r="AG800" s="226"/>
      <c r="AH800" s="226"/>
      <c r="AI800" s="226"/>
      <c r="AJ800" s="226"/>
      <c r="AK800" s="226"/>
      <c r="AL800" s="226"/>
      <c r="AM800" s="226"/>
      <c r="AN800" s="226"/>
      <c r="AO800" s="226"/>
      <c r="AP800" s="226"/>
      <c r="AQ800" s="226"/>
      <c r="AR800" s="226"/>
      <c r="AS800" s="226"/>
      <c r="AT800" s="226"/>
      <c r="AU800" s="226"/>
      <c r="AV800" s="226"/>
      <c r="AW800" s="226"/>
      <c r="AX800" s="226"/>
      <c r="AY800" s="226"/>
      <c r="AZ800" s="226"/>
      <c r="BA800" s="226"/>
      <c r="BB800" s="226"/>
      <c r="BC800" s="226"/>
      <c r="BD800" s="226"/>
      <c r="BE800" s="226"/>
      <c r="BF800" s="226"/>
      <c r="BG800" s="226"/>
      <c r="BH800" s="226"/>
      <c r="BI800" s="226"/>
      <c r="BJ800" s="226"/>
      <c r="BK800" s="226"/>
      <c r="BL800" s="226"/>
      <c r="BM800" s="226"/>
      <c r="BN800" s="226"/>
      <c r="BO800" s="226"/>
      <c r="BP800" s="226"/>
      <c r="BQ800" s="226"/>
      <c r="BR800" s="226"/>
      <c r="BS800" s="226"/>
      <c r="BT800" s="226"/>
      <c r="BU800" s="226"/>
      <c r="BV800" s="226"/>
      <c r="BW800" s="226"/>
      <c r="BX800" s="226"/>
      <c r="BY800" s="226"/>
      <c r="BZ800" s="226"/>
      <c r="CA800" s="226"/>
      <c r="CB800" s="226"/>
      <c r="CC800" s="235"/>
    </row>
    <row r="801" spans="1:81" s="233" customFormat="1">
      <c r="A801" s="536" t="s">
        <v>484</v>
      </c>
      <c r="B801" s="562" t="s">
        <v>900</v>
      </c>
      <c r="C801" s="238" t="s">
        <v>19</v>
      </c>
      <c r="D801" s="239">
        <f>D802+D803+D804+D805+D806</f>
        <v>1.2925000000000001E-2</v>
      </c>
      <c r="E801" s="239">
        <f t="shared" ref="E801:I801" si="426">E802+E803+E804+E805+E806</f>
        <v>1.2925000000000001E-2</v>
      </c>
      <c r="F801" s="239">
        <f t="shared" si="426"/>
        <v>0</v>
      </c>
      <c r="G801" s="239">
        <f t="shared" si="426"/>
        <v>0</v>
      </c>
      <c r="H801" s="239">
        <f t="shared" si="426"/>
        <v>0</v>
      </c>
      <c r="I801" s="239">
        <f t="shared" si="426"/>
        <v>0</v>
      </c>
      <c r="J801" s="240"/>
      <c r="L801" s="250">
        <f t="shared" si="400"/>
        <v>1.2925000000000001E-2</v>
      </c>
      <c r="M801" s="242">
        <f t="shared" si="360"/>
        <v>1.2925000000000001E-2</v>
      </c>
      <c r="N801" s="226"/>
      <c r="O801" s="226"/>
      <c r="P801" s="226"/>
      <c r="Q801" s="226"/>
      <c r="R801" s="226"/>
      <c r="S801" s="226"/>
      <c r="T801" s="226"/>
      <c r="U801" s="226"/>
      <c r="V801" s="226"/>
      <c r="W801" s="226"/>
      <c r="X801" s="226"/>
      <c r="Y801" s="226"/>
      <c r="Z801" s="226"/>
      <c r="AA801" s="226"/>
      <c r="AB801" s="226"/>
      <c r="AC801" s="226"/>
      <c r="AD801" s="226"/>
      <c r="AE801" s="226"/>
      <c r="AF801" s="226"/>
      <c r="AG801" s="226"/>
      <c r="AH801" s="226"/>
      <c r="AI801" s="226"/>
      <c r="AJ801" s="226"/>
      <c r="AK801" s="226"/>
      <c r="AL801" s="226"/>
      <c r="AM801" s="226"/>
      <c r="AN801" s="226"/>
      <c r="AO801" s="226"/>
      <c r="AP801" s="226"/>
      <c r="AQ801" s="226"/>
      <c r="AR801" s="226"/>
      <c r="AS801" s="226"/>
      <c r="AT801" s="226"/>
      <c r="AU801" s="226"/>
      <c r="AV801" s="226"/>
      <c r="AW801" s="226"/>
      <c r="AX801" s="226"/>
      <c r="AY801" s="226"/>
      <c r="AZ801" s="226"/>
      <c r="BA801" s="226"/>
      <c r="BB801" s="226"/>
      <c r="BC801" s="226"/>
      <c r="BD801" s="226"/>
      <c r="BE801" s="226"/>
      <c r="BF801" s="226"/>
      <c r="BG801" s="226"/>
      <c r="BH801" s="226"/>
      <c r="BI801" s="226"/>
      <c r="BJ801" s="226"/>
      <c r="BK801" s="226"/>
      <c r="BL801" s="226"/>
      <c r="BM801" s="226"/>
      <c r="BN801" s="226"/>
      <c r="BO801" s="226"/>
      <c r="BP801" s="226"/>
      <c r="BQ801" s="226"/>
      <c r="BR801" s="226"/>
      <c r="BS801" s="226"/>
      <c r="BT801" s="226"/>
      <c r="BU801" s="226"/>
      <c r="BV801" s="226"/>
      <c r="BW801" s="226"/>
      <c r="BX801" s="226"/>
      <c r="BY801" s="226"/>
      <c r="BZ801" s="226"/>
      <c r="CA801" s="226"/>
      <c r="CB801" s="226"/>
      <c r="CC801" s="235"/>
    </row>
    <row r="802" spans="1:81" s="233" customFormat="1">
      <c r="A802" s="537"/>
      <c r="B802" s="563"/>
      <c r="C802" s="236">
        <v>2016</v>
      </c>
      <c r="D802" s="247">
        <f>E802+F802+G802+H802+I802</f>
        <v>1.2925000000000001E-2</v>
      </c>
      <c r="E802" s="247">
        <v>1.2925000000000001E-2</v>
      </c>
      <c r="F802" s="247">
        <v>0</v>
      </c>
      <c r="G802" s="247">
        <v>0</v>
      </c>
      <c r="H802" s="247">
        <v>0</v>
      </c>
      <c r="I802" s="247">
        <v>0</v>
      </c>
      <c r="J802" s="240"/>
      <c r="L802" s="250">
        <f t="shared" si="400"/>
        <v>1.2925000000000001E-2</v>
      </c>
      <c r="M802" s="242">
        <f t="shared" si="360"/>
        <v>1.2925000000000001E-2</v>
      </c>
      <c r="N802" s="226"/>
      <c r="O802" s="226"/>
      <c r="P802" s="226"/>
      <c r="Q802" s="226"/>
      <c r="R802" s="226"/>
      <c r="S802" s="226"/>
      <c r="T802" s="226"/>
      <c r="U802" s="226"/>
      <c r="V802" s="226"/>
      <c r="W802" s="226"/>
      <c r="X802" s="226"/>
      <c r="Y802" s="226"/>
      <c r="Z802" s="226"/>
      <c r="AA802" s="226"/>
      <c r="AB802" s="226"/>
      <c r="AC802" s="226"/>
      <c r="AD802" s="226"/>
      <c r="AE802" s="226"/>
      <c r="AF802" s="226"/>
      <c r="AG802" s="226"/>
      <c r="AH802" s="226"/>
      <c r="AI802" s="226"/>
      <c r="AJ802" s="226"/>
      <c r="AK802" s="226"/>
      <c r="AL802" s="226"/>
      <c r="AM802" s="226"/>
      <c r="AN802" s="226"/>
      <c r="AO802" s="226"/>
      <c r="AP802" s="226"/>
      <c r="AQ802" s="226"/>
      <c r="AR802" s="226"/>
      <c r="AS802" s="226"/>
      <c r="AT802" s="226"/>
      <c r="AU802" s="226"/>
      <c r="AV802" s="226"/>
      <c r="AW802" s="226"/>
      <c r="AX802" s="226"/>
      <c r="AY802" s="226"/>
      <c r="AZ802" s="226"/>
      <c r="BA802" s="226"/>
      <c r="BB802" s="226"/>
      <c r="BC802" s="226"/>
      <c r="BD802" s="226"/>
      <c r="BE802" s="226"/>
      <c r="BF802" s="226"/>
      <c r="BG802" s="226"/>
      <c r="BH802" s="226"/>
      <c r="BI802" s="226"/>
      <c r="BJ802" s="226"/>
      <c r="BK802" s="226"/>
      <c r="BL802" s="226"/>
      <c r="BM802" s="226"/>
      <c r="BN802" s="226"/>
      <c r="BO802" s="226"/>
      <c r="BP802" s="226"/>
      <c r="BQ802" s="226"/>
      <c r="BR802" s="226"/>
      <c r="BS802" s="226"/>
      <c r="BT802" s="226"/>
      <c r="BU802" s="226"/>
      <c r="BV802" s="226"/>
      <c r="BW802" s="226"/>
      <c r="BX802" s="226"/>
      <c r="BY802" s="226"/>
      <c r="BZ802" s="226"/>
      <c r="CA802" s="226"/>
      <c r="CB802" s="226"/>
      <c r="CC802" s="235"/>
    </row>
    <row r="803" spans="1:81" s="233" customFormat="1">
      <c r="A803" s="537"/>
      <c r="B803" s="563"/>
      <c r="C803" s="236">
        <v>2017</v>
      </c>
      <c r="D803" s="247">
        <f>E803+F803+G803+H803+I803</f>
        <v>0</v>
      </c>
      <c r="E803" s="247">
        <v>0</v>
      </c>
      <c r="F803" s="247">
        <v>0</v>
      </c>
      <c r="G803" s="247">
        <v>0</v>
      </c>
      <c r="H803" s="247">
        <v>0</v>
      </c>
      <c r="I803" s="247">
        <v>0</v>
      </c>
      <c r="J803" s="240"/>
      <c r="L803" s="250">
        <f t="shared" si="400"/>
        <v>0</v>
      </c>
      <c r="M803" s="242">
        <f t="shared" si="360"/>
        <v>0</v>
      </c>
      <c r="N803" s="226"/>
      <c r="O803" s="226"/>
      <c r="P803" s="226"/>
      <c r="Q803" s="226"/>
      <c r="R803" s="226"/>
      <c r="S803" s="226"/>
      <c r="T803" s="226"/>
      <c r="U803" s="226"/>
      <c r="V803" s="226"/>
      <c r="W803" s="226"/>
      <c r="X803" s="226"/>
      <c r="Y803" s="226"/>
      <c r="Z803" s="226"/>
      <c r="AA803" s="226"/>
      <c r="AB803" s="226"/>
      <c r="AC803" s="226"/>
      <c r="AD803" s="226"/>
      <c r="AE803" s="226"/>
      <c r="AF803" s="226"/>
      <c r="AG803" s="226"/>
      <c r="AH803" s="226"/>
      <c r="AI803" s="226"/>
      <c r="AJ803" s="226"/>
      <c r="AK803" s="226"/>
      <c r="AL803" s="226"/>
      <c r="AM803" s="226"/>
      <c r="AN803" s="226"/>
      <c r="AO803" s="226"/>
      <c r="AP803" s="226"/>
      <c r="AQ803" s="226"/>
      <c r="AR803" s="226"/>
      <c r="AS803" s="226"/>
      <c r="AT803" s="226"/>
      <c r="AU803" s="226"/>
      <c r="AV803" s="226"/>
      <c r="AW803" s="226"/>
      <c r="AX803" s="226"/>
      <c r="AY803" s="226"/>
      <c r="AZ803" s="226"/>
      <c r="BA803" s="226"/>
      <c r="BB803" s="226"/>
      <c r="BC803" s="226"/>
      <c r="BD803" s="226"/>
      <c r="BE803" s="226"/>
      <c r="BF803" s="226"/>
      <c r="BG803" s="226"/>
      <c r="BH803" s="226"/>
      <c r="BI803" s="226"/>
      <c r="BJ803" s="226"/>
      <c r="BK803" s="226"/>
      <c r="BL803" s="226"/>
      <c r="BM803" s="226"/>
      <c r="BN803" s="226"/>
      <c r="BO803" s="226"/>
      <c r="BP803" s="226"/>
      <c r="BQ803" s="226"/>
      <c r="BR803" s="226"/>
      <c r="BS803" s="226"/>
      <c r="BT803" s="226"/>
      <c r="BU803" s="226"/>
      <c r="BV803" s="226"/>
      <c r="BW803" s="226"/>
      <c r="BX803" s="226"/>
      <c r="BY803" s="226"/>
      <c r="BZ803" s="226"/>
      <c r="CA803" s="226"/>
      <c r="CB803" s="226"/>
      <c r="CC803" s="235"/>
    </row>
    <row r="804" spans="1:81" s="233" customFormat="1">
      <c r="A804" s="538"/>
      <c r="B804" s="530"/>
      <c r="C804" s="287">
        <v>2018</v>
      </c>
      <c r="D804" s="247">
        <f t="shared" ref="D804:D806" si="427">E804+F804+G804+H804+I804</f>
        <v>0</v>
      </c>
      <c r="E804" s="247">
        <v>0</v>
      </c>
      <c r="F804" s="247">
        <v>0</v>
      </c>
      <c r="G804" s="247">
        <v>0</v>
      </c>
      <c r="H804" s="247">
        <v>0</v>
      </c>
      <c r="I804" s="247">
        <v>0</v>
      </c>
      <c r="J804" s="240"/>
      <c r="L804" s="250"/>
      <c r="M804" s="242"/>
      <c r="N804" s="226"/>
      <c r="O804" s="226"/>
      <c r="P804" s="226"/>
      <c r="Q804" s="226"/>
      <c r="R804" s="226"/>
      <c r="S804" s="226"/>
      <c r="T804" s="226"/>
      <c r="U804" s="226"/>
      <c r="V804" s="226"/>
      <c r="W804" s="226"/>
      <c r="X804" s="226"/>
      <c r="Y804" s="226"/>
      <c r="Z804" s="226"/>
      <c r="AA804" s="226"/>
      <c r="AB804" s="226"/>
      <c r="AC804" s="226"/>
      <c r="AD804" s="226"/>
      <c r="AE804" s="226"/>
      <c r="AF804" s="226"/>
      <c r="AG804" s="226"/>
      <c r="AH804" s="226"/>
      <c r="AI804" s="226"/>
      <c r="AJ804" s="226"/>
      <c r="AK804" s="226"/>
      <c r="AL804" s="226"/>
      <c r="AM804" s="226"/>
      <c r="AN804" s="226"/>
      <c r="AO804" s="226"/>
      <c r="AP804" s="226"/>
      <c r="AQ804" s="226"/>
      <c r="AR804" s="226"/>
      <c r="AS804" s="226"/>
      <c r="AT804" s="226"/>
      <c r="AU804" s="226"/>
      <c r="AV804" s="226"/>
      <c r="AW804" s="226"/>
      <c r="AX804" s="226"/>
      <c r="AY804" s="226"/>
      <c r="AZ804" s="226"/>
      <c r="BA804" s="226"/>
      <c r="BB804" s="226"/>
      <c r="BC804" s="226"/>
      <c r="BD804" s="226"/>
      <c r="BE804" s="226"/>
      <c r="BF804" s="226"/>
      <c r="BG804" s="226"/>
      <c r="BH804" s="226"/>
      <c r="BI804" s="226"/>
      <c r="BJ804" s="226"/>
      <c r="BK804" s="226"/>
      <c r="BL804" s="226"/>
      <c r="BM804" s="226"/>
      <c r="BN804" s="226"/>
      <c r="BO804" s="226"/>
      <c r="BP804" s="226"/>
      <c r="BQ804" s="226"/>
      <c r="BR804" s="226"/>
      <c r="BS804" s="226"/>
      <c r="BT804" s="226"/>
      <c r="BU804" s="226"/>
      <c r="BV804" s="226"/>
      <c r="BW804" s="226"/>
      <c r="BX804" s="226"/>
      <c r="BY804" s="226"/>
      <c r="BZ804" s="226"/>
      <c r="CA804" s="226"/>
      <c r="CB804" s="226"/>
      <c r="CC804" s="235"/>
    </row>
    <row r="805" spans="1:81" s="233" customFormat="1">
      <c r="A805" s="538"/>
      <c r="B805" s="530"/>
      <c r="C805" s="287">
        <v>2019</v>
      </c>
      <c r="D805" s="247">
        <f t="shared" si="427"/>
        <v>0</v>
      </c>
      <c r="E805" s="247">
        <v>0</v>
      </c>
      <c r="F805" s="247">
        <v>0</v>
      </c>
      <c r="G805" s="247">
        <v>0</v>
      </c>
      <c r="H805" s="247">
        <v>0</v>
      </c>
      <c r="I805" s="247">
        <v>0</v>
      </c>
      <c r="J805" s="240"/>
      <c r="L805" s="250"/>
      <c r="M805" s="242"/>
      <c r="N805" s="226"/>
      <c r="O805" s="226"/>
      <c r="P805" s="226"/>
      <c r="Q805" s="226"/>
      <c r="R805" s="226"/>
      <c r="S805" s="226"/>
      <c r="T805" s="226"/>
      <c r="U805" s="226"/>
      <c r="V805" s="226"/>
      <c r="W805" s="226"/>
      <c r="X805" s="226"/>
      <c r="Y805" s="226"/>
      <c r="Z805" s="226"/>
      <c r="AA805" s="226"/>
      <c r="AB805" s="226"/>
      <c r="AC805" s="226"/>
      <c r="AD805" s="226"/>
      <c r="AE805" s="226"/>
      <c r="AF805" s="226"/>
      <c r="AG805" s="226"/>
      <c r="AH805" s="226"/>
      <c r="AI805" s="226"/>
      <c r="AJ805" s="226"/>
      <c r="AK805" s="226"/>
      <c r="AL805" s="226"/>
      <c r="AM805" s="226"/>
      <c r="AN805" s="226"/>
      <c r="AO805" s="226"/>
      <c r="AP805" s="226"/>
      <c r="AQ805" s="226"/>
      <c r="AR805" s="226"/>
      <c r="AS805" s="226"/>
      <c r="AT805" s="226"/>
      <c r="AU805" s="226"/>
      <c r="AV805" s="226"/>
      <c r="AW805" s="226"/>
      <c r="AX805" s="226"/>
      <c r="AY805" s="226"/>
      <c r="AZ805" s="226"/>
      <c r="BA805" s="226"/>
      <c r="BB805" s="226"/>
      <c r="BC805" s="226"/>
      <c r="BD805" s="226"/>
      <c r="BE805" s="226"/>
      <c r="BF805" s="226"/>
      <c r="BG805" s="226"/>
      <c r="BH805" s="226"/>
      <c r="BI805" s="226"/>
      <c r="BJ805" s="226"/>
      <c r="BK805" s="226"/>
      <c r="BL805" s="226"/>
      <c r="BM805" s="226"/>
      <c r="BN805" s="226"/>
      <c r="BO805" s="226"/>
      <c r="BP805" s="226"/>
      <c r="BQ805" s="226"/>
      <c r="BR805" s="226"/>
      <c r="BS805" s="226"/>
      <c r="BT805" s="226"/>
      <c r="BU805" s="226"/>
      <c r="BV805" s="226"/>
      <c r="BW805" s="226"/>
      <c r="BX805" s="226"/>
      <c r="BY805" s="226"/>
      <c r="BZ805" s="226"/>
      <c r="CA805" s="226"/>
      <c r="CB805" s="226"/>
      <c r="CC805" s="235"/>
    </row>
    <row r="806" spans="1:81" s="233" customFormat="1">
      <c r="A806" s="539"/>
      <c r="B806" s="531"/>
      <c r="C806" s="287">
        <v>2020</v>
      </c>
      <c r="D806" s="247">
        <f t="shared" si="427"/>
        <v>0</v>
      </c>
      <c r="E806" s="247">
        <v>0</v>
      </c>
      <c r="F806" s="247">
        <v>0</v>
      </c>
      <c r="G806" s="247">
        <v>0</v>
      </c>
      <c r="H806" s="247">
        <v>0</v>
      </c>
      <c r="I806" s="247">
        <v>0</v>
      </c>
      <c r="J806" s="240"/>
      <c r="L806" s="250"/>
      <c r="M806" s="242"/>
      <c r="N806" s="226"/>
      <c r="O806" s="226"/>
      <c r="P806" s="226"/>
      <c r="Q806" s="226"/>
      <c r="R806" s="226"/>
      <c r="S806" s="226"/>
      <c r="T806" s="226"/>
      <c r="U806" s="226"/>
      <c r="V806" s="226"/>
      <c r="W806" s="226"/>
      <c r="X806" s="226"/>
      <c r="Y806" s="226"/>
      <c r="Z806" s="226"/>
      <c r="AA806" s="226"/>
      <c r="AB806" s="226"/>
      <c r="AC806" s="226"/>
      <c r="AD806" s="226"/>
      <c r="AE806" s="226"/>
      <c r="AF806" s="226"/>
      <c r="AG806" s="226"/>
      <c r="AH806" s="226"/>
      <c r="AI806" s="226"/>
      <c r="AJ806" s="226"/>
      <c r="AK806" s="226"/>
      <c r="AL806" s="226"/>
      <c r="AM806" s="226"/>
      <c r="AN806" s="226"/>
      <c r="AO806" s="226"/>
      <c r="AP806" s="226"/>
      <c r="AQ806" s="226"/>
      <c r="AR806" s="226"/>
      <c r="AS806" s="226"/>
      <c r="AT806" s="226"/>
      <c r="AU806" s="226"/>
      <c r="AV806" s="226"/>
      <c r="AW806" s="226"/>
      <c r="AX806" s="226"/>
      <c r="AY806" s="226"/>
      <c r="AZ806" s="226"/>
      <c r="BA806" s="226"/>
      <c r="BB806" s="226"/>
      <c r="BC806" s="226"/>
      <c r="BD806" s="226"/>
      <c r="BE806" s="226"/>
      <c r="BF806" s="226"/>
      <c r="BG806" s="226"/>
      <c r="BH806" s="226"/>
      <c r="BI806" s="226"/>
      <c r="BJ806" s="226"/>
      <c r="BK806" s="226"/>
      <c r="BL806" s="226"/>
      <c r="BM806" s="226"/>
      <c r="BN806" s="226"/>
      <c r="BO806" s="226"/>
      <c r="BP806" s="226"/>
      <c r="BQ806" s="226"/>
      <c r="BR806" s="226"/>
      <c r="BS806" s="226"/>
      <c r="BT806" s="226"/>
      <c r="BU806" s="226"/>
      <c r="BV806" s="226"/>
      <c r="BW806" s="226"/>
      <c r="BX806" s="226"/>
      <c r="BY806" s="226"/>
      <c r="BZ806" s="226"/>
      <c r="CA806" s="226"/>
      <c r="CB806" s="226"/>
      <c r="CC806" s="235"/>
    </row>
    <row r="807" spans="1:81" s="233" customFormat="1" ht="12.75" customHeight="1">
      <c r="A807" s="536" t="s">
        <v>498</v>
      </c>
      <c r="B807" s="567" t="s">
        <v>499</v>
      </c>
      <c r="C807" s="238" t="s">
        <v>19</v>
      </c>
      <c r="D807" s="247">
        <f>D808+D809+D810+D811+D812</f>
        <v>14041</v>
      </c>
      <c r="E807" s="247">
        <f t="shared" ref="E807:I807" si="428">E808+E809+E810+E811+E812</f>
        <v>0</v>
      </c>
      <c r="F807" s="247">
        <f t="shared" si="428"/>
        <v>0</v>
      </c>
      <c r="G807" s="247">
        <f t="shared" si="428"/>
        <v>0</v>
      </c>
      <c r="H807" s="247">
        <f t="shared" si="428"/>
        <v>14041</v>
      </c>
      <c r="I807" s="247">
        <f t="shared" si="428"/>
        <v>0</v>
      </c>
      <c r="J807" s="240"/>
      <c r="L807" s="250">
        <f t="shared" si="400"/>
        <v>14041</v>
      </c>
      <c r="M807" s="242">
        <f t="shared" si="360"/>
        <v>14041</v>
      </c>
      <c r="N807" s="226"/>
      <c r="O807" s="226"/>
      <c r="P807" s="226"/>
      <c r="Q807" s="226"/>
      <c r="R807" s="226"/>
      <c r="S807" s="226"/>
      <c r="T807" s="226"/>
      <c r="U807" s="226"/>
      <c r="V807" s="226"/>
      <c r="W807" s="226"/>
      <c r="X807" s="226"/>
      <c r="Y807" s="226"/>
      <c r="Z807" s="226"/>
      <c r="AA807" s="226"/>
      <c r="AB807" s="226"/>
      <c r="AC807" s="226"/>
      <c r="AD807" s="226"/>
      <c r="AE807" s="226"/>
      <c r="AF807" s="226"/>
      <c r="AG807" s="226"/>
      <c r="AH807" s="226"/>
      <c r="AI807" s="226"/>
      <c r="AJ807" s="226"/>
      <c r="AK807" s="226"/>
      <c r="AL807" s="226"/>
      <c r="AM807" s="226"/>
      <c r="AN807" s="226"/>
      <c r="AO807" s="226"/>
      <c r="AP807" s="226"/>
      <c r="AQ807" s="226"/>
      <c r="AR807" s="226"/>
      <c r="AS807" s="226"/>
      <c r="AT807" s="226"/>
      <c r="AU807" s="226"/>
      <c r="AV807" s="226"/>
      <c r="AW807" s="226"/>
      <c r="AX807" s="226"/>
      <c r="AY807" s="226"/>
      <c r="AZ807" s="226"/>
      <c r="BA807" s="226"/>
      <c r="BB807" s="226"/>
      <c r="BC807" s="226"/>
      <c r="BD807" s="226"/>
      <c r="BE807" s="226"/>
      <c r="BF807" s="226"/>
      <c r="BG807" s="226"/>
      <c r="BH807" s="226"/>
      <c r="BI807" s="226"/>
      <c r="BJ807" s="226"/>
      <c r="BK807" s="226"/>
      <c r="BL807" s="226"/>
      <c r="BM807" s="226"/>
      <c r="BN807" s="226"/>
      <c r="BO807" s="226"/>
      <c r="BP807" s="226"/>
      <c r="BQ807" s="226"/>
      <c r="BR807" s="226"/>
      <c r="BS807" s="226"/>
      <c r="BT807" s="226"/>
      <c r="BU807" s="226"/>
      <c r="BV807" s="226"/>
      <c r="BW807" s="226"/>
      <c r="BX807" s="226"/>
      <c r="BY807" s="226"/>
      <c r="BZ807" s="226"/>
      <c r="CA807" s="226"/>
      <c r="CB807" s="226"/>
      <c r="CC807" s="235"/>
    </row>
    <row r="808" spans="1:81" s="233" customFormat="1">
      <c r="A808" s="537"/>
      <c r="B808" s="568"/>
      <c r="C808" s="236">
        <v>2016</v>
      </c>
      <c r="D808" s="247">
        <f>E808+F808+G808+H808+I808</f>
        <v>530</v>
      </c>
      <c r="E808" s="247">
        <v>0</v>
      </c>
      <c r="F808" s="247">
        <v>0</v>
      </c>
      <c r="G808" s="247">
        <v>0</v>
      </c>
      <c r="H808" s="247">
        <v>530</v>
      </c>
      <c r="I808" s="247">
        <v>0</v>
      </c>
      <c r="J808" s="240"/>
      <c r="L808" s="250">
        <f t="shared" si="400"/>
        <v>530</v>
      </c>
      <c r="M808" s="242">
        <f t="shared" si="360"/>
        <v>530</v>
      </c>
      <c r="N808" s="226"/>
      <c r="O808" s="226"/>
      <c r="P808" s="226"/>
      <c r="Q808" s="226"/>
      <c r="R808" s="226"/>
      <c r="S808" s="226"/>
      <c r="T808" s="226"/>
      <c r="U808" s="226"/>
      <c r="V808" s="226"/>
      <c r="W808" s="226"/>
      <c r="X808" s="226"/>
      <c r="Y808" s="226"/>
      <c r="Z808" s="226"/>
      <c r="AA808" s="226"/>
      <c r="AB808" s="226"/>
      <c r="AC808" s="226"/>
      <c r="AD808" s="226"/>
      <c r="AE808" s="226"/>
      <c r="AF808" s="226"/>
      <c r="AG808" s="226"/>
      <c r="AH808" s="226"/>
      <c r="AI808" s="226"/>
      <c r="AJ808" s="226"/>
      <c r="AK808" s="226"/>
      <c r="AL808" s="226"/>
      <c r="AM808" s="226"/>
      <c r="AN808" s="226"/>
      <c r="AO808" s="226"/>
      <c r="AP808" s="226"/>
      <c r="AQ808" s="226"/>
      <c r="AR808" s="226"/>
      <c r="AS808" s="226"/>
      <c r="AT808" s="226"/>
      <c r="AU808" s="226"/>
      <c r="AV808" s="226"/>
      <c r="AW808" s="226"/>
      <c r="AX808" s="226"/>
      <c r="AY808" s="226"/>
      <c r="AZ808" s="226"/>
      <c r="BA808" s="226"/>
      <c r="BB808" s="226"/>
      <c r="BC808" s="226"/>
      <c r="BD808" s="226"/>
      <c r="BE808" s="226"/>
      <c r="BF808" s="226"/>
      <c r="BG808" s="226"/>
      <c r="BH808" s="226"/>
      <c r="BI808" s="226"/>
      <c r="BJ808" s="226"/>
      <c r="BK808" s="226"/>
      <c r="BL808" s="226"/>
      <c r="BM808" s="226"/>
      <c r="BN808" s="226"/>
      <c r="BO808" s="226"/>
      <c r="BP808" s="226"/>
      <c r="BQ808" s="226"/>
      <c r="BR808" s="226"/>
      <c r="BS808" s="226"/>
      <c r="BT808" s="226"/>
      <c r="BU808" s="226"/>
      <c r="BV808" s="226"/>
      <c r="BW808" s="226"/>
      <c r="BX808" s="226"/>
      <c r="BY808" s="226"/>
      <c r="BZ808" s="226"/>
      <c r="CA808" s="226"/>
      <c r="CB808" s="226"/>
      <c r="CC808" s="235"/>
    </row>
    <row r="809" spans="1:81" s="233" customFormat="1">
      <c r="A809" s="537"/>
      <c r="B809" s="568"/>
      <c r="C809" s="236">
        <v>2017</v>
      </c>
      <c r="D809" s="247">
        <f>E809+F809+G809+H809+I809</f>
        <v>3277</v>
      </c>
      <c r="E809" s="247">
        <v>0</v>
      </c>
      <c r="F809" s="247">
        <v>0</v>
      </c>
      <c r="G809" s="247">
        <v>0</v>
      </c>
      <c r="H809" s="247">
        <v>3277</v>
      </c>
      <c r="I809" s="247">
        <v>0</v>
      </c>
      <c r="J809" s="240"/>
      <c r="L809" s="250">
        <f t="shared" si="400"/>
        <v>3277</v>
      </c>
      <c r="M809" s="242">
        <f t="shared" si="360"/>
        <v>3277</v>
      </c>
      <c r="N809" s="226"/>
      <c r="O809" s="226"/>
      <c r="P809" s="226"/>
      <c r="Q809" s="226"/>
      <c r="R809" s="226"/>
      <c r="S809" s="226"/>
      <c r="T809" s="226"/>
      <c r="U809" s="226"/>
      <c r="V809" s="226"/>
      <c r="W809" s="226"/>
      <c r="X809" s="226"/>
      <c r="Y809" s="226"/>
      <c r="Z809" s="226"/>
      <c r="AA809" s="226"/>
      <c r="AB809" s="226"/>
      <c r="AC809" s="226"/>
      <c r="AD809" s="226"/>
      <c r="AE809" s="226"/>
      <c r="AF809" s="226"/>
      <c r="AG809" s="226"/>
      <c r="AH809" s="226"/>
      <c r="AI809" s="226"/>
      <c r="AJ809" s="226"/>
      <c r="AK809" s="226"/>
      <c r="AL809" s="226"/>
      <c r="AM809" s="226"/>
      <c r="AN809" s="226"/>
      <c r="AO809" s="226"/>
      <c r="AP809" s="226"/>
      <c r="AQ809" s="226"/>
      <c r="AR809" s="226"/>
      <c r="AS809" s="226"/>
      <c r="AT809" s="226"/>
      <c r="AU809" s="226"/>
      <c r="AV809" s="226"/>
      <c r="AW809" s="226"/>
      <c r="AX809" s="226"/>
      <c r="AY809" s="226"/>
      <c r="AZ809" s="226"/>
      <c r="BA809" s="226"/>
      <c r="BB809" s="226"/>
      <c r="BC809" s="226"/>
      <c r="BD809" s="226"/>
      <c r="BE809" s="226"/>
      <c r="BF809" s="226"/>
      <c r="BG809" s="226"/>
      <c r="BH809" s="226"/>
      <c r="BI809" s="226"/>
      <c r="BJ809" s="226"/>
      <c r="BK809" s="226"/>
      <c r="BL809" s="226"/>
      <c r="BM809" s="226"/>
      <c r="BN809" s="226"/>
      <c r="BO809" s="226"/>
      <c r="BP809" s="226"/>
      <c r="BQ809" s="226"/>
      <c r="BR809" s="226"/>
      <c r="BS809" s="226"/>
      <c r="BT809" s="226"/>
      <c r="BU809" s="226"/>
      <c r="BV809" s="226"/>
      <c r="BW809" s="226"/>
      <c r="BX809" s="226"/>
      <c r="BY809" s="226"/>
      <c r="BZ809" s="226"/>
      <c r="CA809" s="226"/>
      <c r="CB809" s="226"/>
      <c r="CC809" s="235"/>
    </row>
    <row r="810" spans="1:81" s="233" customFormat="1">
      <c r="A810" s="538"/>
      <c r="B810" s="534"/>
      <c r="C810" s="287">
        <v>2018</v>
      </c>
      <c r="D810" s="247">
        <f t="shared" ref="D810:D812" si="429">E810+F810+G810+H810+I810</f>
        <v>4976</v>
      </c>
      <c r="E810" s="247">
        <v>0</v>
      </c>
      <c r="F810" s="247">
        <v>0</v>
      </c>
      <c r="G810" s="247">
        <v>0</v>
      </c>
      <c r="H810" s="247">
        <v>4976</v>
      </c>
      <c r="I810" s="247">
        <v>0</v>
      </c>
      <c r="J810" s="240"/>
      <c r="L810" s="250"/>
      <c r="M810" s="242"/>
      <c r="N810" s="226"/>
      <c r="O810" s="226"/>
      <c r="P810" s="226"/>
      <c r="Q810" s="226"/>
      <c r="R810" s="226"/>
      <c r="S810" s="226"/>
      <c r="T810" s="226"/>
      <c r="U810" s="226"/>
      <c r="V810" s="226"/>
      <c r="W810" s="226"/>
      <c r="X810" s="226"/>
      <c r="Y810" s="226"/>
      <c r="Z810" s="226"/>
      <c r="AA810" s="226"/>
      <c r="AB810" s="226"/>
      <c r="AC810" s="226"/>
      <c r="AD810" s="226"/>
      <c r="AE810" s="226"/>
      <c r="AF810" s="226"/>
      <c r="AG810" s="226"/>
      <c r="AH810" s="226"/>
      <c r="AI810" s="226"/>
      <c r="AJ810" s="226"/>
      <c r="AK810" s="226"/>
      <c r="AL810" s="226"/>
      <c r="AM810" s="226"/>
      <c r="AN810" s="226"/>
      <c r="AO810" s="226"/>
      <c r="AP810" s="226"/>
      <c r="AQ810" s="226"/>
      <c r="AR810" s="226"/>
      <c r="AS810" s="226"/>
      <c r="AT810" s="226"/>
      <c r="AU810" s="226"/>
      <c r="AV810" s="226"/>
      <c r="AW810" s="226"/>
      <c r="AX810" s="226"/>
      <c r="AY810" s="226"/>
      <c r="AZ810" s="226"/>
      <c r="BA810" s="226"/>
      <c r="BB810" s="226"/>
      <c r="BC810" s="226"/>
      <c r="BD810" s="226"/>
      <c r="BE810" s="226"/>
      <c r="BF810" s="226"/>
      <c r="BG810" s="226"/>
      <c r="BH810" s="226"/>
      <c r="BI810" s="226"/>
      <c r="BJ810" s="226"/>
      <c r="BK810" s="226"/>
      <c r="BL810" s="226"/>
      <c r="BM810" s="226"/>
      <c r="BN810" s="226"/>
      <c r="BO810" s="226"/>
      <c r="BP810" s="226"/>
      <c r="BQ810" s="226"/>
      <c r="BR810" s="226"/>
      <c r="BS810" s="226"/>
      <c r="BT810" s="226"/>
      <c r="BU810" s="226"/>
      <c r="BV810" s="226"/>
      <c r="BW810" s="226"/>
      <c r="BX810" s="226"/>
      <c r="BY810" s="226"/>
      <c r="BZ810" s="226"/>
      <c r="CA810" s="226"/>
      <c r="CB810" s="226"/>
      <c r="CC810" s="235"/>
    </row>
    <row r="811" spans="1:81" s="233" customFormat="1">
      <c r="A811" s="538"/>
      <c r="B811" s="534"/>
      <c r="C811" s="287">
        <v>2019</v>
      </c>
      <c r="D811" s="247">
        <f t="shared" si="429"/>
        <v>2339</v>
      </c>
      <c r="E811" s="247">
        <v>0</v>
      </c>
      <c r="F811" s="247">
        <v>0</v>
      </c>
      <c r="G811" s="247">
        <v>0</v>
      </c>
      <c r="H811" s="247">
        <v>2339</v>
      </c>
      <c r="I811" s="247">
        <v>0</v>
      </c>
      <c r="J811" s="240"/>
      <c r="L811" s="250"/>
      <c r="M811" s="242"/>
      <c r="N811" s="226"/>
      <c r="O811" s="226"/>
      <c r="P811" s="226"/>
      <c r="Q811" s="226"/>
      <c r="R811" s="226"/>
      <c r="S811" s="226"/>
      <c r="T811" s="226"/>
      <c r="U811" s="226"/>
      <c r="V811" s="226"/>
      <c r="W811" s="226"/>
      <c r="X811" s="226"/>
      <c r="Y811" s="226"/>
      <c r="Z811" s="226"/>
      <c r="AA811" s="226"/>
      <c r="AB811" s="226"/>
      <c r="AC811" s="226"/>
      <c r="AD811" s="226"/>
      <c r="AE811" s="226"/>
      <c r="AF811" s="226"/>
      <c r="AG811" s="226"/>
      <c r="AH811" s="226"/>
      <c r="AI811" s="226"/>
      <c r="AJ811" s="226"/>
      <c r="AK811" s="226"/>
      <c r="AL811" s="226"/>
      <c r="AM811" s="226"/>
      <c r="AN811" s="226"/>
      <c r="AO811" s="226"/>
      <c r="AP811" s="226"/>
      <c r="AQ811" s="226"/>
      <c r="AR811" s="226"/>
      <c r="AS811" s="226"/>
      <c r="AT811" s="226"/>
      <c r="AU811" s="226"/>
      <c r="AV811" s="226"/>
      <c r="AW811" s="226"/>
      <c r="AX811" s="226"/>
      <c r="AY811" s="226"/>
      <c r="AZ811" s="226"/>
      <c r="BA811" s="226"/>
      <c r="BB811" s="226"/>
      <c r="BC811" s="226"/>
      <c r="BD811" s="226"/>
      <c r="BE811" s="226"/>
      <c r="BF811" s="226"/>
      <c r="BG811" s="226"/>
      <c r="BH811" s="226"/>
      <c r="BI811" s="226"/>
      <c r="BJ811" s="226"/>
      <c r="BK811" s="226"/>
      <c r="BL811" s="226"/>
      <c r="BM811" s="226"/>
      <c r="BN811" s="226"/>
      <c r="BO811" s="226"/>
      <c r="BP811" s="226"/>
      <c r="BQ811" s="226"/>
      <c r="BR811" s="226"/>
      <c r="BS811" s="226"/>
      <c r="BT811" s="226"/>
      <c r="BU811" s="226"/>
      <c r="BV811" s="226"/>
      <c r="BW811" s="226"/>
      <c r="BX811" s="226"/>
      <c r="BY811" s="226"/>
      <c r="BZ811" s="226"/>
      <c r="CA811" s="226"/>
      <c r="CB811" s="226"/>
      <c r="CC811" s="235"/>
    </row>
    <row r="812" spans="1:81" s="233" customFormat="1">
      <c r="A812" s="539"/>
      <c r="B812" s="535"/>
      <c r="C812" s="287">
        <v>2020</v>
      </c>
      <c r="D812" s="247">
        <f t="shared" si="429"/>
        <v>2919</v>
      </c>
      <c r="E812" s="247">
        <v>0</v>
      </c>
      <c r="F812" s="247">
        <v>0</v>
      </c>
      <c r="G812" s="247">
        <v>0</v>
      </c>
      <c r="H812" s="247">
        <v>2919</v>
      </c>
      <c r="I812" s="247">
        <v>0</v>
      </c>
      <c r="J812" s="240"/>
      <c r="L812" s="250"/>
      <c r="M812" s="242"/>
      <c r="N812" s="226"/>
      <c r="O812" s="226"/>
      <c r="P812" s="226"/>
      <c r="Q812" s="226"/>
      <c r="R812" s="226"/>
      <c r="S812" s="226"/>
      <c r="T812" s="226"/>
      <c r="U812" s="226"/>
      <c r="V812" s="226"/>
      <c r="W812" s="226"/>
      <c r="X812" s="226"/>
      <c r="Y812" s="226"/>
      <c r="Z812" s="226"/>
      <c r="AA812" s="226"/>
      <c r="AB812" s="226"/>
      <c r="AC812" s="226"/>
      <c r="AD812" s="226"/>
      <c r="AE812" s="226"/>
      <c r="AF812" s="226"/>
      <c r="AG812" s="226"/>
      <c r="AH812" s="226"/>
      <c r="AI812" s="226"/>
      <c r="AJ812" s="226"/>
      <c r="AK812" s="226"/>
      <c r="AL812" s="226"/>
      <c r="AM812" s="226"/>
      <c r="AN812" s="226"/>
      <c r="AO812" s="226"/>
      <c r="AP812" s="226"/>
      <c r="AQ812" s="226"/>
      <c r="AR812" s="226"/>
      <c r="AS812" s="226"/>
      <c r="AT812" s="226"/>
      <c r="AU812" s="226"/>
      <c r="AV812" s="226"/>
      <c r="AW812" s="226"/>
      <c r="AX812" s="226"/>
      <c r="AY812" s="226"/>
      <c r="AZ812" s="226"/>
      <c r="BA812" s="226"/>
      <c r="BB812" s="226"/>
      <c r="BC812" s="226"/>
      <c r="BD812" s="226"/>
      <c r="BE812" s="226"/>
      <c r="BF812" s="226"/>
      <c r="BG812" s="226"/>
      <c r="BH812" s="226"/>
      <c r="BI812" s="226"/>
      <c r="BJ812" s="226"/>
      <c r="BK812" s="226"/>
      <c r="BL812" s="226"/>
      <c r="BM812" s="226"/>
      <c r="BN812" s="226"/>
      <c r="BO812" s="226"/>
      <c r="BP812" s="226"/>
      <c r="BQ812" s="226"/>
      <c r="BR812" s="226"/>
      <c r="BS812" s="226"/>
      <c r="BT812" s="226"/>
      <c r="BU812" s="226"/>
      <c r="BV812" s="226"/>
      <c r="BW812" s="226"/>
      <c r="BX812" s="226"/>
      <c r="BY812" s="226"/>
      <c r="BZ812" s="226"/>
      <c r="CA812" s="226"/>
      <c r="CB812" s="226"/>
      <c r="CC812" s="235"/>
    </row>
    <row r="813" spans="1:81" s="233" customFormat="1">
      <c r="A813" s="536" t="s">
        <v>500</v>
      </c>
      <c r="B813" s="567" t="s">
        <v>501</v>
      </c>
      <c r="C813" s="238" t="s">
        <v>19</v>
      </c>
      <c r="D813" s="247">
        <f t="shared" ref="D813:I813" si="430">D814+D815</f>
        <v>144</v>
      </c>
      <c r="E813" s="247">
        <f t="shared" si="430"/>
        <v>0</v>
      </c>
      <c r="F813" s="247">
        <f t="shared" si="430"/>
        <v>0</v>
      </c>
      <c r="G813" s="247">
        <f t="shared" si="430"/>
        <v>0</v>
      </c>
      <c r="H813" s="247">
        <f t="shared" si="430"/>
        <v>144</v>
      </c>
      <c r="I813" s="247">
        <f t="shared" si="430"/>
        <v>0</v>
      </c>
      <c r="J813" s="240"/>
      <c r="L813" s="250">
        <f t="shared" si="400"/>
        <v>144</v>
      </c>
      <c r="M813" s="242">
        <f t="shared" si="360"/>
        <v>144</v>
      </c>
      <c r="N813" s="226"/>
      <c r="O813" s="226"/>
      <c r="P813" s="226"/>
      <c r="Q813" s="226"/>
      <c r="R813" s="226"/>
      <c r="S813" s="226"/>
      <c r="T813" s="226"/>
      <c r="U813" s="226"/>
      <c r="V813" s="226"/>
      <c r="W813" s="226"/>
      <c r="X813" s="226"/>
      <c r="Y813" s="226"/>
      <c r="Z813" s="226"/>
      <c r="AA813" s="226"/>
      <c r="AB813" s="226"/>
      <c r="AC813" s="226"/>
      <c r="AD813" s="226"/>
      <c r="AE813" s="226"/>
      <c r="AF813" s="226"/>
      <c r="AG813" s="226"/>
      <c r="AH813" s="226"/>
      <c r="AI813" s="226"/>
      <c r="AJ813" s="226"/>
      <c r="AK813" s="226"/>
      <c r="AL813" s="226"/>
      <c r="AM813" s="226"/>
      <c r="AN813" s="226"/>
      <c r="AO813" s="226"/>
      <c r="AP813" s="226"/>
      <c r="AQ813" s="226"/>
      <c r="AR813" s="226"/>
      <c r="AS813" s="226"/>
      <c r="AT813" s="226"/>
      <c r="AU813" s="226"/>
      <c r="AV813" s="226"/>
      <c r="AW813" s="226"/>
      <c r="AX813" s="226"/>
      <c r="AY813" s="226"/>
      <c r="AZ813" s="226"/>
      <c r="BA813" s="226"/>
      <c r="BB813" s="226"/>
      <c r="BC813" s="226"/>
      <c r="BD813" s="226"/>
      <c r="BE813" s="226"/>
      <c r="BF813" s="226"/>
      <c r="BG813" s="226"/>
      <c r="BH813" s="226"/>
      <c r="BI813" s="226"/>
      <c r="BJ813" s="226"/>
      <c r="BK813" s="226"/>
      <c r="BL813" s="226"/>
      <c r="BM813" s="226"/>
      <c r="BN813" s="226"/>
      <c r="BO813" s="226"/>
      <c r="BP813" s="226"/>
      <c r="BQ813" s="226"/>
      <c r="BR813" s="226"/>
      <c r="BS813" s="226"/>
      <c r="BT813" s="226"/>
      <c r="BU813" s="226"/>
      <c r="BV813" s="226"/>
      <c r="BW813" s="226"/>
      <c r="BX813" s="226"/>
      <c r="BY813" s="226"/>
      <c r="BZ813" s="226"/>
      <c r="CA813" s="226"/>
      <c r="CB813" s="226"/>
      <c r="CC813" s="235"/>
    </row>
    <row r="814" spans="1:81" s="233" customFormat="1">
      <c r="A814" s="537"/>
      <c r="B814" s="568"/>
      <c r="C814" s="236">
        <v>2016</v>
      </c>
      <c r="D814" s="247">
        <f>E814+F814+G814+H814+I814</f>
        <v>144</v>
      </c>
      <c r="E814" s="247">
        <v>0</v>
      </c>
      <c r="F814" s="247">
        <v>0</v>
      </c>
      <c r="G814" s="247">
        <v>0</v>
      </c>
      <c r="H814" s="150">
        <v>144</v>
      </c>
      <c r="I814" s="247">
        <v>0</v>
      </c>
      <c r="J814" s="240"/>
      <c r="L814" s="250">
        <f t="shared" si="400"/>
        <v>144</v>
      </c>
      <c r="M814" s="242">
        <f t="shared" si="360"/>
        <v>144</v>
      </c>
      <c r="N814" s="226"/>
      <c r="O814" s="226"/>
      <c r="P814" s="226"/>
      <c r="Q814" s="226"/>
      <c r="R814" s="226"/>
      <c r="S814" s="226"/>
      <c r="T814" s="226"/>
      <c r="U814" s="226"/>
      <c r="V814" s="226"/>
      <c r="W814" s="226"/>
      <c r="X814" s="226"/>
      <c r="Y814" s="226"/>
      <c r="Z814" s="226"/>
      <c r="AA814" s="226"/>
      <c r="AB814" s="226"/>
      <c r="AC814" s="226"/>
      <c r="AD814" s="226"/>
      <c r="AE814" s="226"/>
      <c r="AF814" s="226"/>
      <c r="AG814" s="226"/>
      <c r="AH814" s="226"/>
      <c r="AI814" s="226"/>
      <c r="AJ814" s="226"/>
      <c r="AK814" s="226"/>
      <c r="AL814" s="226"/>
      <c r="AM814" s="226"/>
      <c r="AN814" s="226"/>
      <c r="AO814" s="226"/>
      <c r="AP814" s="226"/>
      <c r="AQ814" s="226"/>
      <c r="AR814" s="226"/>
      <c r="AS814" s="226"/>
      <c r="AT814" s="226"/>
      <c r="AU814" s="226"/>
      <c r="AV814" s="226"/>
      <c r="AW814" s="226"/>
      <c r="AX814" s="226"/>
      <c r="AY814" s="226"/>
      <c r="AZ814" s="226"/>
      <c r="BA814" s="226"/>
      <c r="BB814" s="226"/>
      <c r="BC814" s="226"/>
      <c r="BD814" s="226"/>
      <c r="BE814" s="226"/>
      <c r="BF814" s="226"/>
      <c r="BG814" s="226"/>
      <c r="BH814" s="226"/>
      <c r="BI814" s="226"/>
      <c r="BJ814" s="226"/>
      <c r="BK814" s="226"/>
      <c r="BL814" s="226"/>
      <c r="BM814" s="226"/>
      <c r="BN814" s="226"/>
      <c r="BO814" s="226"/>
      <c r="BP814" s="226"/>
      <c r="BQ814" s="226"/>
      <c r="BR814" s="226"/>
      <c r="BS814" s="226"/>
      <c r="BT814" s="226"/>
      <c r="BU814" s="226"/>
      <c r="BV814" s="226"/>
      <c r="BW814" s="226"/>
      <c r="BX814" s="226"/>
      <c r="BY814" s="226"/>
      <c r="BZ814" s="226"/>
      <c r="CA814" s="226"/>
      <c r="CB814" s="226"/>
      <c r="CC814" s="235"/>
    </row>
    <row r="815" spans="1:81" s="233" customFormat="1" ht="14.25" customHeight="1">
      <c r="A815" s="537"/>
      <c r="B815" s="568"/>
      <c r="C815" s="236">
        <v>2017</v>
      </c>
      <c r="D815" s="247">
        <f>E815+F815+G815+H815+I815</f>
        <v>0</v>
      </c>
      <c r="E815" s="247">
        <v>0</v>
      </c>
      <c r="F815" s="247">
        <v>0</v>
      </c>
      <c r="G815" s="247">
        <v>0</v>
      </c>
      <c r="H815" s="247">
        <v>0</v>
      </c>
      <c r="I815" s="247">
        <v>0</v>
      </c>
      <c r="J815" s="240"/>
      <c r="L815" s="250">
        <f t="shared" si="400"/>
        <v>0</v>
      </c>
      <c r="M815" s="242">
        <f t="shared" si="360"/>
        <v>0</v>
      </c>
      <c r="N815" s="226"/>
      <c r="O815" s="226"/>
      <c r="P815" s="226"/>
      <c r="Q815" s="226"/>
      <c r="R815" s="226"/>
      <c r="S815" s="226"/>
      <c r="T815" s="226"/>
      <c r="U815" s="226"/>
      <c r="V815" s="226"/>
      <c r="W815" s="226"/>
      <c r="X815" s="226"/>
      <c r="Y815" s="226"/>
      <c r="Z815" s="226"/>
      <c r="AA815" s="226"/>
      <c r="AB815" s="226"/>
      <c r="AC815" s="226"/>
      <c r="AD815" s="226"/>
      <c r="AE815" s="226"/>
      <c r="AF815" s="226"/>
      <c r="AG815" s="226"/>
      <c r="AH815" s="226"/>
      <c r="AI815" s="226"/>
      <c r="AJ815" s="226"/>
      <c r="AK815" s="226"/>
      <c r="AL815" s="226"/>
      <c r="AM815" s="226"/>
      <c r="AN815" s="226"/>
      <c r="AO815" s="226"/>
      <c r="AP815" s="226"/>
      <c r="AQ815" s="226"/>
      <c r="AR815" s="226"/>
      <c r="AS815" s="226"/>
      <c r="AT815" s="226"/>
      <c r="AU815" s="226"/>
      <c r="AV815" s="226"/>
      <c r="AW815" s="226"/>
      <c r="AX815" s="226"/>
      <c r="AY815" s="226"/>
      <c r="AZ815" s="226"/>
      <c r="BA815" s="226"/>
      <c r="BB815" s="226"/>
      <c r="BC815" s="226"/>
      <c r="BD815" s="226"/>
      <c r="BE815" s="226"/>
      <c r="BF815" s="226"/>
      <c r="BG815" s="226"/>
      <c r="BH815" s="226"/>
      <c r="BI815" s="226"/>
      <c r="BJ815" s="226"/>
      <c r="BK815" s="226"/>
      <c r="BL815" s="226"/>
      <c r="BM815" s="226"/>
      <c r="BN815" s="226"/>
      <c r="BO815" s="226"/>
      <c r="BP815" s="226"/>
      <c r="BQ815" s="226"/>
      <c r="BR815" s="226"/>
      <c r="BS815" s="226"/>
      <c r="BT815" s="226"/>
      <c r="BU815" s="226"/>
      <c r="BV815" s="226"/>
      <c r="BW815" s="226"/>
      <c r="BX815" s="226"/>
      <c r="BY815" s="226"/>
      <c r="BZ815" s="226"/>
      <c r="CA815" s="226"/>
      <c r="CB815" s="226"/>
      <c r="CC815" s="235"/>
    </row>
    <row r="816" spans="1:81" s="233" customFormat="1" ht="14.25" customHeight="1">
      <c r="A816" s="538"/>
      <c r="B816" s="534"/>
      <c r="C816" s="287">
        <v>2018</v>
      </c>
      <c r="D816" s="247">
        <f t="shared" ref="D816:D818" si="431">E816+F816+G816+H816+I816</f>
        <v>0</v>
      </c>
      <c r="E816" s="247">
        <v>0</v>
      </c>
      <c r="F816" s="247">
        <v>0</v>
      </c>
      <c r="G816" s="247">
        <v>0</v>
      </c>
      <c r="H816" s="247">
        <v>0</v>
      </c>
      <c r="I816" s="247">
        <v>0</v>
      </c>
      <c r="J816" s="240"/>
      <c r="L816" s="250"/>
      <c r="M816" s="242"/>
      <c r="N816" s="226"/>
      <c r="O816" s="226"/>
      <c r="P816" s="226"/>
      <c r="Q816" s="226"/>
      <c r="R816" s="226"/>
      <c r="S816" s="226"/>
      <c r="T816" s="226"/>
      <c r="U816" s="226"/>
      <c r="V816" s="226"/>
      <c r="W816" s="226"/>
      <c r="X816" s="226"/>
      <c r="Y816" s="226"/>
      <c r="Z816" s="226"/>
      <c r="AA816" s="226"/>
      <c r="AB816" s="226"/>
      <c r="AC816" s="226"/>
      <c r="AD816" s="226"/>
      <c r="AE816" s="226"/>
      <c r="AF816" s="226"/>
      <c r="AG816" s="226"/>
      <c r="AH816" s="226"/>
      <c r="AI816" s="226"/>
      <c r="AJ816" s="226"/>
      <c r="AK816" s="226"/>
      <c r="AL816" s="226"/>
      <c r="AM816" s="226"/>
      <c r="AN816" s="226"/>
      <c r="AO816" s="226"/>
      <c r="AP816" s="226"/>
      <c r="AQ816" s="226"/>
      <c r="AR816" s="226"/>
      <c r="AS816" s="226"/>
      <c r="AT816" s="226"/>
      <c r="AU816" s="226"/>
      <c r="AV816" s="226"/>
      <c r="AW816" s="226"/>
      <c r="AX816" s="226"/>
      <c r="AY816" s="226"/>
      <c r="AZ816" s="226"/>
      <c r="BA816" s="226"/>
      <c r="BB816" s="226"/>
      <c r="BC816" s="226"/>
      <c r="BD816" s="226"/>
      <c r="BE816" s="226"/>
      <c r="BF816" s="226"/>
      <c r="BG816" s="226"/>
      <c r="BH816" s="226"/>
      <c r="BI816" s="226"/>
      <c r="BJ816" s="226"/>
      <c r="BK816" s="226"/>
      <c r="BL816" s="226"/>
      <c r="BM816" s="226"/>
      <c r="BN816" s="226"/>
      <c r="BO816" s="226"/>
      <c r="BP816" s="226"/>
      <c r="BQ816" s="226"/>
      <c r="BR816" s="226"/>
      <c r="BS816" s="226"/>
      <c r="BT816" s="226"/>
      <c r="BU816" s="226"/>
      <c r="BV816" s="226"/>
      <c r="BW816" s="226"/>
      <c r="BX816" s="226"/>
      <c r="BY816" s="226"/>
      <c r="BZ816" s="226"/>
      <c r="CA816" s="226"/>
      <c r="CB816" s="226"/>
      <c r="CC816" s="235"/>
    </row>
    <row r="817" spans="1:81" s="233" customFormat="1" ht="14.25" customHeight="1">
      <c r="A817" s="538"/>
      <c r="B817" s="534"/>
      <c r="C817" s="287">
        <v>2019</v>
      </c>
      <c r="D817" s="247">
        <f t="shared" si="431"/>
        <v>0</v>
      </c>
      <c r="E817" s="247">
        <v>0</v>
      </c>
      <c r="F817" s="247">
        <v>0</v>
      </c>
      <c r="G817" s="247">
        <v>0</v>
      </c>
      <c r="H817" s="247">
        <v>0</v>
      </c>
      <c r="I817" s="247">
        <v>0</v>
      </c>
      <c r="J817" s="240"/>
      <c r="L817" s="250"/>
      <c r="M817" s="242"/>
      <c r="N817" s="226"/>
      <c r="O817" s="226"/>
      <c r="P817" s="226"/>
      <c r="Q817" s="226"/>
      <c r="R817" s="226"/>
      <c r="S817" s="226"/>
      <c r="T817" s="226"/>
      <c r="U817" s="226"/>
      <c r="V817" s="226"/>
      <c r="W817" s="226"/>
      <c r="X817" s="226"/>
      <c r="Y817" s="226"/>
      <c r="Z817" s="226"/>
      <c r="AA817" s="226"/>
      <c r="AB817" s="226"/>
      <c r="AC817" s="226"/>
      <c r="AD817" s="226"/>
      <c r="AE817" s="226"/>
      <c r="AF817" s="226"/>
      <c r="AG817" s="226"/>
      <c r="AH817" s="226"/>
      <c r="AI817" s="226"/>
      <c r="AJ817" s="226"/>
      <c r="AK817" s="226"/>
      <c r="AL817" s="226"/>
      <c r="AM817" s="226"/>
      <c r="AN817" s="226"/>
      <c r="AO817" s="226"/>
      <c r="AP817" s="226"/>
      <c r="AQ817" s="226"/>
      <c r="AR817" s="226"/>
      <c r="AS817" s="226"/>
      <c r="AT817" s="226"/>
      <c r="AU817" s="226"/>
      <c r="AV817" s="226"/>
      <c r="AW817" s="226"/>
      <c r="AX817" s="226"/>
      <c r="AY817" s="226"/>
      <c r="AZ817" s="226"/>
      <c r="BA817" s="226"/>
      <c r="BB817" s="226"/>
      <c r="BC817" s="226"/>
      <c r="BD817" s="226"/>
      <c r="BE817" s="226"/>
      <c r="BF817" s="226"/>
      <c r="BG817" s="226"/>
      <c r="BH817" s="226"/>
      <c r="BI817" s="226"/>
      <c r="BJ817" s="226"/>
      <c r="BK817" s="226"/>
      <c r="BL817" s="226"/>
      <c r="BM817" s="226"/>
      <c r="BN817" s="226"/>
      <c r="BO817" s="226"/>
      <c r="BP817" s="226"/>
      <c r="BQ817" s="226"/>
      <c r="BR817" s="226"/>
      <c r="BS817" s="226"/>
      <c r="BT817" s="226"/>
      <c r="BU817" s="226"/>
      <c r="BV817" s="226"/>
      <c r="BW817" s="226"/>
      <c r="BX817" s="226"/>
      <c r="BY817" s="226"/>
      <c r="BZ817" s="226"/>
      <c r="CA817" s="226"/>
      <c r="CB817" s="226"/>
      <c r="CC817" s="235"/>
    </row>
    <row r="818" spans="1:81" s="233" customFormat="1" ht="14.25" customHeight="1">
      <c r="A818" s="539"/>
      <c r="B818" s="535"/>
      <c r="C818" s="287">
        <v>2020</v>
      </c>
      <c r="D818" s="247">
        <f t="shared" si="431"/>
        <v>0</v>
      </c>
      <c r="E818" s="247">
        <v>0</v>
      </c>
      <c r="F818" s="247">
        <v>0</v>
      </c>
      <c r="G818" s="247">
        <v>0</v>
      </c>
      <c r="H818" s="247">
        <v>0</v>
      </c>
      <c r="I818" s="247">
        <v>0</v>
      </c>
      <c r="J818" s="240"/>
      <c r="L818" s="250"/>
      <c r="M818" s="242"/>
      <c r="N818" s="226"/>
      <c r="O818" s="226"/>
      <c r="P818" s="226"/>
      <c r="Q818" s="226"/>
      <c r="R818" s="226"/>
      <c r="S818" s="226"/>
      <c r="T818" s="226"/>
      <c r="U818" s="226"/>
      <c r="V818" s="226"/>
      <c r="W818" s="226"/>
      <c r="X818" s="226"/>
      <c r="Y818" s="226"/>
      <c r="Z818" s="226"/>
      <c r="AA818" s="226"/>
      <c r="AB818" s="226"/>
      <c r="AC818" s="226"/>
      <c r="AD818" s="226"/>
      <c r="AE818" s="226"/>
      <c r="AF818" s="226"/>
      <c r="AG818" s="226"/>
      <c r="AH818" s="226"/>
      <c r="AI818" s="226"/>
      <c r="AJ818" s="226"/>
      <c r="AK818" s="226"/>
      <c r="AL818" s="226"/>
      <c r="AM818" s="226"/>
      <c r="AN818" s="226"/>
      <c r="AO818" s="226"/>
      <c r="AP818" s="226"/>
      <c r="AQ818" s="226"/>
      <c r="AR818" s="226"/>
      <c r="AS818" s="226"/>
      <c r="AT818" s="226"/>
      <c r="AU818" s="226"/>
      <c r="AV818" s="226"/>
      <c r="AW818" s="226"/>
      <c r="AX818" s="226"/>
      <c r="AY818" s="226"/>
      <c r="AZ818" s="226"/>
      <c r="BA818" s="226"/>
      <c r="BB818" s="226"/>
      <c r="BC818" s="226"/>
      <c r="BD818" s="226"/>
      <c r="BE818" s="226"/>
      <c r="BF818" s="226"/>
      <c r="BG818" s="226"/>
      <c r="BH818" s="226"/>
      <c r="BI818" s="226"/>
      <c r="BJ818" s="226"/>
      <c r="BK818" s="226"/>
      <c r="BL818" s="226"/>
      <c r="BM818" s="226"/>
      <c r="BN818" s="226"/>
      <c r="BO818" s="226"/>
      <c r="BP818" s="226"/>
      <c r="BQ818" s="226"/>
      <c r="BR818" s="226"/>
      <c r="BS818" s="226"/>
      <c r="BT818" s="226"/>
      <c r="BU818" s="226"/>
      <c r="BV818" s="226"/>
      <c r="BW818" s="226"/>
      <c r="BX818" s="226"/>
      <c r="BY818" s="226"/>
      <c r="BZ818" s="226"/>
      <c r="CA818" s="226"/>
      <c r="CB818" s="226"/>
      <c r="CC818" s="235"/>
    </row>
    <row r="819" spans="1:81" s="233" customFormat="1" ht="14.25" customHeight="1">
      <c r="A819" s="536" t="s">
        <v>502</v>
      </c>
      <c r="B819" s="599" t="s">
        <v>773</v>
      </c>
      <c r="C819" s="238" t="s">
        <v>19</v>
      </c>
      <c r="D819" s="247">
        <f>D820+D821+D822+D823</f>
        <v>100</v>
      </c>
      <c r="E819" s="247">
        <f t="shared" ref="E819:I819" si="432">E820+E821+E822+E823</f>
        <v>0</v>
      </c>
      <c r="F819" s="247">
        <f t="shared" si="432"/>
        <v>0</v>
      </c>
      <c r="G819" s="247">
        <f t="shared" si="432"/>
        <v>0</v>
      </c>
      <c r="H819" s="247">
        <f t="shared" si="432"/>
        <v>100</v>
      </c>
      <c r="I819" s="247">
        <f t="shared" si="432"/>
        <v>0</v>
      </c>
      <c r="J819" s="240"/>
      <c r="L819" s="250"/>
      <c r="M819" s="242"/>
      <c r="N819" s="226"/>
      <c r="O819" s="226"/>
      <c r="P819" s="226"/>
      <c r="Q819" s="226"/>
      <c r="R819" s="226"/>
      <c r="S819" s="226"/>
      <c r="T819" s="226"/>
      <c r="U819" s="226"/>
      <c r="V819" s="226"/>
      <c r="W819" s="226"/>
      <c r="X819" s="226"/>
      <c r="Y819" s="226"/>
      <c r="Z819" s="226"/>
      <c r="AA819" s="226"/>
      <c r="AB819" s="226"/>
      <c r="AC819" s="226"/>
      <c r="AD819" s="226"/>
      <c r="AE819" s="226"/>
      <c r="AF819" s="226"/>
      <c r="AG819" s="226"/>
      <c r="AH819" s="226"/>
      <c r="AI819" s="226"/>
      <c r="AJ819" s="226"/>
      <c r="AK819" s="226"/>
      <c r="AL819" s="226"/>
      <c r="AM819" s="226"/>
      <c r="AN819" s="226"/>
      <c r="AO819" s="226"/>
      <c r="AP819" s="226"/>
      <c r="AQ819" s="226"/>
      <c r="AR819" s="226"/>
      <c r="AS819" s="226"/>
      <c r="AT819" s="226"/>
      <c r="AU819" s="226"/>
      <c r="AV819" s="226"/>
      <c r="AW819" s="226"/>
      <c r="AX819" s="226"/>
      <c r="AY819" s="226"/>
      <c r="AZ819" s="226"/>
      <c r="BA819" s="226"/>
      <c r="BB819" s="226"/>
      <c r="BC819" s="226"/>
      <c r="BD819" s="226"/>
      <c r="BE819" s="226"/>
      <c r="BF819" s="226"/>
      <c r="BG819" s="226"/>
      <c r="BH819" s="226"/>
      <c r="BI819" s="226"/>
      <c r="BJ819" s="226"/>
      <c r="BK819" s="226"/>
      <c r="BL819" s="226"/>
      <c r="BM819" s="226"/>
      <c r="BN819" s="226"/>
      <c r="BO819" s="226"/>
      <c r="BP819" s="226"/>
      <c r="BQ819" s="226"/>
      <c r="BR819" s="226"/>
      <c r="BS819" s="226"/>
      <c r="BT819" s="226"/>
      <c r="BU819" s="226"/>
      <c r="BV819" s="226"/>
      <c r="BW819" s="226"/>
      <c r="BX819" s="226"/>
      <c r="BY819" s="226"/>
      <c r="BZ819" s="226"/>
      <c r="CA819" s="226"/>
      <c r="CB819" s="226"/>
      <c r="CC819" s="235"/>
    </row>
    <row r="820" spans="1:81" s="233" customFormat="1" ht="14.25" customHeight="1">
      <c r="A820" s="537"/>
      <c r="B820" s="600"/>
      <c r="C820" s="236">
        <v>2016</v>
      </c>
      <c r="D820" s="247">
        <f>E820+F820+G820+H820+I820</f>
        <v>20</v>
      </c>
      <c r="E820" s="247">
        <v>0</v>
      </c>
      <c r="F820" s="247">
        <v>0</v>
      </c>
      <c r="G820" s="247">
        <v>0</v>
      </c>
      <c r="H820" s="247">
        <v>20</v>
      </c>
      <c r="I820" s="247">
        <v>0</v>
      </c>
      <c r="J820" s="240"/>
      <c r="L820" s="250"/>
      <c r="M820" s="242"/>
      <c r="N820" s="226"/>
      <c r="O820" s="226"/>
      <c r="P820" s="226"/>
      <c r="Q820" s="226"/>
      <c r="R820" s="226"/>
      <c r="S820" s="226"/>
      <c r="T820" s="226"/>
      <c r="U820" s="226"/>
      <c r="V820" s="226"/>
      <c r="W820" s="226"/>
      <c r="X820" s="226"/>
      <c r="Y820" s="226"/>
      <c r="Z820" s="226"/>
      <c r="AA820" s="226"/>
      <c r="AB820" s="226"/>
      <c r="AC820" s="226"/>
      <c r="AD820" s="226"/>
      <c r="AE820" s="226"/>
      <c r="AF820" s="226"/>
      <c r="AG820" s="226"/>
      <c r="AH820" s="226"/>
      <c r="AI820" s="226"/>
      <c r="AJ820" s="226"/>
      <c r="AK820" s="226"/>
      <c r="AL820" s="226"/>
      <c r="AM820" s="226"/>
      <c r="AN820" s="226"/>
      <c r="AO820" s="226"/>
      <c r="AP820" s="226"/>
      <c r="AQ820" s="226"/>
      <c r="AR820" s="226"/>
      <c r="AS820" s="226"/>
      <c r="AT820" s="226"/>
      <c r="AU820" s="226"/>
      <c r="AV820" s="226"/>
      <c r="AW820" s="226"/>
      <c r="AX820" s="226"/>
      <c r="AY820" s="226"/>
      <c r="AZ820" s="226"/>
      <c r="BA820" s="226"/>
      <c r="BB820" s="226"/>
      <c r="BC820" s="226"/>
      <c r="BD820" s="226"/>
      <c r="BE820" s="226"/>
      <c r="BF820" s="226"/>
      <c r="BG820" s="226"/>
      <c r="BH820" s="226"/>
      <c r="BI820" s="226"/>
      <c r="BJ820" s="226"/>
      <c r="BK820" s="226"/>
      <c r="BL820" s="226"/>
      <c r="BM820" s="226"/>
      <c r="BN820" s="226"/>
      <c r="BO820" s="226"/>
      <c r="BP820" s="226"/>
      <c r="BQ820" s="226"/>
      <c r="BR820" s="226"/>
      <c r="BS820" s="226"/>
      <c r="BT820" s="226"/>
      <c r="BU820" s="226"/>
      <c r="BV820" s="226"/>
      <c r="BW820" s="226"/>
      <c r="BX820" s="226"/>
      <c r="BY820" s="226"/>
      <c r="BZ820" s="226"/>
      <c r="CA820" s="226"/>
      <c r="CB820" s="226"/>
      <c r="CC820" s="235"/>
    </row>
    <row r="821" spans="1:81" s="233" customFormat="1">
      <c r="A821" s="537"/>
      <c r="B821" s="600"/>
      <c r="C821" s="236">
        <v>2017</v>
      </c>
      <c r="D821" s="247">
        <f>E821+F821+G821+H821+I821</f>
        <v>40</v>
      </c>
      <c r="E821" s="247">
        <v>0</v>
      </c>
      <c r="F821" s="247">
        <v>0</v>
      </c>
      <c r="G821" s="247">
        <v>0</v>
      </c>
      <c r="H821" s="247">
        <v>40</v>
      </c>
      <c r="I821" s="247">
        <v>0</v>
      </c>
      <c r="J821" s="240"/>
      <c r="L821" s="250"/>
      <c r="M821" s="242"/>
      <c r="N821" s="226"/>
      <c r="O821" s="226"/>
      <c r="P821" s="226"/>
      <c r="Q821" s="226"/>
      <c r="R821" s="226"/>
      <c r="S821" s="226"/>
      <c r="T821" s="226"/>
      <c r="U821" s="226"/>
      <c r="V821" s="226"/>
      <c r="W821" s="226"/>
      <c r="X821" s="226"/>
      <c r="Y821" s="226"/>
      <c r="Z821" s="226"/>
      <c r="AA821" s="226"/>
      <c r="AB821" s="226"/>
      <c r="AC821" s="226"/>
      <c r="AD821" s="226"/>
      <c r="AE821" s="226"/>
      <c r="AF821" s="226"/>
      <c r="AG821" s="226"/>
      <c r="AH821" s="226"/>
      <c r="AI821" s="226"/>
      <c r="AJ821" s="226"/>
      <c r="AK821" s="226"/>
      <c r="AL821" s="226"/>
      <c r="AM821" s="226"/>
      <c r="AN821" s="226"/>
      <c r="AO821" s="226"/>
      <c r="AP821" s="226"/>
      <c r="AQ821" s="226"/>
      <c r="AR821" s="226"/>
      <c r="AS821" s="226"/>
      <c r="AT821" s="226"/>
      <c r="AU821" s="226"/>
      <c r="AV821" s="226"/>
      <c r="AW821" s="226"/>
      <c r="AX821" s="226"/>
      <c r="AY821" s="226"/>
      <c r="AZ821" s="226"/>
      <c r="BA821" s="226"/>
      <c r="BB821" s="226"/>
      <c r="BC821" s="226"/>
      <c r="BD821" s="226"/>
      <c r="BE821" s="226"/>
      <c r="BF821" s="226"/>
      <c r="BG821" s="226"/>
      <c r="BH821" s="226"/>
      <c r="BI821" s="226"/>
      <c r="BJ821" s="226"/>
      <c r="BK821" s="226"/>
      <c r="BL821" s="226"/>
      <c r="BM821" s="226"/>
      <c r="BN821" s="226"/>
      <c r="BO821" s="226"/>
      <c r="BP821" s="226"/>
      <c r="BQ821" s="226"/>
      <c r="BR821" s="226"/>
      <c r="BS821" s="226"/>
      <c r="BT821" s="226"/>
      <c r="BU821" s="226"/>
      <c r="BV821" s="226"/>
      <c r="BW821" s="226"/>
      <c r="BX821" s="226"/>
      <c r="BY821" s="226"/>
      <c r="BZ821" s="226"/>
      <c r="CA821" s="226"/>
      <c r="CB821" s="226"/>
      <c r="CC821" s="235"/>
    </row>
    <row r="822" spans="1:81" s="233" customFormat="1">
      <c r="A822" s="538"/>
      <c r="B822" s="530"/>
      <c r="C822" s="287">
        <v>2018</v>
      </c>
      <c r="D822" s="247">
        <f>E822+F822+G822+H822+I822</f>
        <v>20</v>
      </c>
      <c r="E822" s="247">
        <v>0</v>
      </c>
      <c r="F822" s="247">
        <v>0</v>
      </c>
      <c r="G822" s="247">
        <v>0</v>
      </c>
      <c r="H822" s="247">
        <v>20</v>
      </c>
      <c r="I822" s="247">
        <v>0</v>
      </c>
      <c r="J822" s="240"/>
      <c r="L822" s="250"/>
      <c r="M822" s="242"/>
      <c r="N822" s="226"/>
      <c r="O822" s="226"/>
      <c r="P822" s="226"/>
      <c r="Q822" s="226"/>
      <c r="R822" s="226"/>
      <c r="S822" s="226"/>
      <c r="T822" s="226"/>
      <c r="U822" s="226"/>
      <c r="V822" s="226"/>
      <c r="W822" s="226"/>
      <c r="X822" s="226"/>
      <c r="Y822" s="226"/>
      <c r="Z822" s="226"/>
      <c r="AA822" s="226"/>
      <c r="AB822" s="226"/>
      <c r="AC822" s="226"/>
      <c r="AD822" s="226"/>
      <c r="AE822" s="226"/>
      <c r="AF822" s="226"/>
      <c r="AG822" s="226"/>
      <c r="AH822" s="226"/>
      <c r="AI822" s="226"/>
      <c r="AJ822" s="226"/>
      <c r="AK822" s="226"/>
      <c r="AL822" s="226"/>
      <c r="AM822" s="226"/>
      <c r="AN822" s="226"/>
      <c r="AO822" s="226"/>
      <c r="AP822" s="226"/>
      <c r="AQ822" s="226"/>
      <c r="AR822" s="226"/>
      <c r="AS822" s="226"/>
      <c r="AT822" s="226"/>
      <c r="AU822" s="226"/>
      <c r="AV822" s="226"/>
      <c r="AW822" s="226"/>
      <c r="AX822" s="226"/>
      <c r="AY822" s="226"/>
      <c r="AZ822" s="226"/>
      <c r="BA822" s="226"/>
      <c r="BB822" s="226"/>
      <c r="BC822" s="226"/>
      <c r="BD822" s="226"/>
      <c r="BE822" s="226"/>
      <c r="BF822" s="226"/>
      <c r="BG822" s="226"/>
      <c r="BH822" s="226"/>
      <c r="BI822" s="226"/>
      <c r="BJ822" s="226"/>
      <c r="BK822" s="226"/>
      <c r="BL822" s="226"/>
      <c r="BM822" s="226"/>
      <c r="BN822" s="226"/>
      <c r="BO822" s="226"/>
      <c r="BP822" s="226"/>
      <c r="BQ822" s="226"/>
      <c r="BR822" s="226"/>
      <c r="BS822" s="226"/>
      <c r="BT822" s="226"/>
      <c r="BU822" s="226"/>
      <c r="BV822" s="226"/>
      <c r="BW822" s="226"/>
      <c r="BX822" s="226"/>
      <c r="BY822" s="226"/>
      <c r="BZ822" s="226"/>
      <c r="CA822" s="226"/>
      <c r="CB822" s="226"/>
      <c r="CC822" s="235"/>
    </row>
    <row r="823" spans="1:81" s="233" customFormat="1">
      <c r="A823" s="538"/>
      <c r="B823" s="530"/>
      <c r="C823" s="287">
        <v>2019</v>
      </c>
      <c r="D823" s="247">
        <f>E823+F823+G823+H823+I823</f>
        <v>20</v>
      </c>
      <c r="E823" s="247">
        <v>0</v>
      </c>
      <c r="F823" s="247">
        <v>0</v>
      </c>
      <c r="G823" s="247">
        <v>0</v>
      </c>
      <c r="H823" s="247">
        <v>20</v>
      </c>
      <c r="I823" s="247">
        <v>0</v>
      </c>
      <c r="J823" s="240"/>
      <c r="L823" s="250"/>
      <c r="M823" s="242"/>
      <c r="N823" s="226"/>
      <c r="O823" s="226"/>
      <c r="P823" s="226"/>
      <c r="Q823" s="226"/>
      <c r="R823" s="226"/>
      <c r="S823" s="226"/>
      <c r="T823" s="226"/>
      <c r="U823" s="226"/>
      <c r="V823" s="226"/>
      <c r="W823" s="226"/>
      <c r="X823" s="226"/>
      <c r="Y823" s="226"/>
      <c r="Z823" s="226"/>
      <c r="AA823" s="226"/>
      <c r="AB823" s="226"/>
      <c r="AC823" s="226"/>
      <c r="AD823" s="226"/>
      <c r="AE823" s="226"/>
      <c r="AF823" s="226"/>
      <c r="AG823" s="226"/>
      <c r="AH823" s="226"/>
      <c r="AI823" s="226"/>
      <c r="AJ823" s="226"/>
      <c r="AK823" s="226"/>
      <c r="AL823" s="226"/>
      <c r="AM823" s="226"/>
      <c r="AN823" s="226"/>
      <c r="AO823" s="226"/>
      <c r="AP823" s="226"/>
      <c r="AQ823" s="226"/>
      <c r="AR823" s="226"/>
      <c r="AS823" s="226"/>
      <c r="AT823" s="226"/>
      <c r="AU823" s="226"/>
      <c r="AV823" s="226"/>
      <c r="AW823" s="226"/>
      <c r="AX823" s="226"/>
      <c r="AY823" s="226"/>
      <c r="AZ823" s="226"/>
      <c r="BA823" s="226"/>
      <c r="BB823" s="226"/>
      <c r="BC823" s="226"/>
      <c r="BD823" s="226"/>
      <c r="BE823" s="226"/>
      <c r="BF823" s="226"/>
      <c r="BG823" s="226"/>
      <c r="BH823" s="226"/>
      <c r="BI823" s="226"/>
      <c r="BJ823" s="226"/>
      <c r="BK823" s="226"/>
      <c r="BL823" s="226"/>
      <c r="BM823" s="226"/>
      <c r="BN823" s="226"/>
      <c r="BO823" s="226"/>
      <c r="BP823" s="226"/>
      <c r="BQ823" s="226"/>
      <c r="BR823" s="226"/>
      <c r="BS823" s="226"/>
      <c r="BT823" s="226"/>
      <c r="BU823" s="226"/>
      <c r="BV823" s="226"/>
      <c r="BW823" s="226"/>
      <c r="BX823" s="226"/>
      <c r="BY823" s="226"/>
      <c r="BZ823" s="226"/>
      <c r="CA823" s="226"/>
      <c r="CB823" s="226"/>
      <c r="CC823" s="235"/>
    </row>
    <row r="824" spans="1:81" s="233" customFormat="1">
      <c r="A824" s="539"/>
      <c r="B824" s="531"/>
      <c r="C824" s="287">
        <v>2020</v>
      </c>
      <c r="D824" s="247">
        <f>E824+F824+G824+H824+I824</f>
        <v>0</v>
      </c>
      <c r="E824" s="247">
        <v>0</v>
      </c>
      <c r="F824" s="247">
        <v>0</v>
      </c>
      <c r="G824" s="247">
        <v>0</v>
      </c>
      <c r="H824" s="247">
        <v>0</v>
      </c>
      <c r="I824" s="247">
        <v>0</v>
      </c>
      <c r="J824" s="240"/>
      <c r="L824" s="250"/>
      <c r="M824" s="242"/>
      <c r="N824" s="226"/>
      <c r="O824" s="226"/>
      <c r="P824" s="226"/>
      <c r="Q824" s="226"/>
      <c r="R824" s="226"/>
      <c r="S824" s="226"/>
      <c r="T824" s="226"/>
      <c r="U824" s="226"/>
      <c r="V824" s="226"/>
      <c r="W824" s="226"/>
      <c r="X824" s="226"/>
      <c r="Y824" s="226"/>
      <c r="Z824" s="226"/>
      <c r="AA824" s="226"/>
      <c r="AB824" s="226"/>
      <c r="AC824" s="226"/>
      <c r="AD824" s="226"/>
      <c r="AE824" s="226"/>
      <c r="AF824" s="226"/>
      <c r="AG824" s="226"/>
      <c r="AH824" s="226"/>
      <c r="AI824" s="226"/>
      <c r="AJ824" s="226"/>
      <c r="AK824" s="226"/>
      <c r="AL824" s="226"/>
      <c r="AM824" s="226"/>
      <c r="AN824" s="226"/>
      <c r="AO824" s="226"/>
      <c r="AP824" s="226"/>
      <c r="AQ824" s="226"/>
      <c r="AR824" s="226"/>
      <c r="AS824" s="226"/>
      <c r="AT824" s="226"/>
      <c r="AU824" s="226"/>
      <c r="AV824" s="226"/>
      <c r="AW824" s="226"/>
      <c r="AX824" s="226"/>
      <c r="AY824" s="226"/>
      <c r="AZ824" s="226"/>
      <c r="BA824" s="226"/>
      <c r="BB824" s="226"/>
      <c r="BC824" s="226"/>
      <c r="BD824" s="226"/>
      <c r="BE824" s="226"/>
      <c r="BF824" s="226"/>
      <c r="BG824" s="226"/>
      <c r="BH824" s="226"/>
      <c r="BI824" s="226"/>
      <c r="BJ824" s="226"/>
      <c r="BK824" s="226"/>
      <c r="BL824" s="226"/>
      <c r="BM824" s="226"/>
      <c r="BN824" s="226"/>
      <c r="BO824" s="226"/>
      <c r="BP824" s="226"/>
      <c r="BQ824" s="226"/>
      <c r="BR824" s="226"/>
      <c r="BS824" s="226"/>
      <c r="BT824" s="226"/>
      <c r="BU824" s="226"/>
      <c r="BV824" s="226"/>
      <c r="BW824" s="226"/>
      <c r="BX824" s="226"/>
      <c r="BY824" s="226"/>
      <c r="BZ824" s="226"/>
      <c r="CA824" s="226"/>
      <c r="CB824" s="226"/>
      <c r="CC824" s="235"/>
    </row>
    <row r="825" spans="1:81" s="233" customFormat="1" ht="14.25" customHeight="1">
      <c r="A825" s="560" t="s">
        <v>504</v>
      </c>
      <c r="B825" s="558" t="s">
        <v>936</v>
      </c>
      <c r="C825" s="238" t="s">
        <v>19</v>
      </c>
      <c r="D825" s="247">
        <f>D826+D827+D828+D829</f>
        <v>0.55000000000000004</v>
      </c>
      <c r="E825" s="247">
        <f t="shared" ref="E825:I825" si="433">E826+E827+E828+E829</f>
        <v>0</v>
      </c>
      <c r="F825" s="247">
        <f t="shared" si="433"/>
        <v>0</v>
      </c>
      <c r="G825" s="247">
        <f t="shared" si="433"/>
        <v>0</v>
      </c>
      <c r="H825" s="247">
        <f t="shared" si="433"/>
        <v>0.55000000000000004</v>
      </c>
      <c r="I825" s="247">
        <f t="shared" si="433"/>
        <v>0</v>
      </c>
      <c r="J825" s="240"/>
      <c r="L825" s="250"/>
      <c r="M825" s="242"/>
      <c r="N825" s="226"/>
      <c r="O825" s="226"/>
      <c r="P825" s="226"/>
      <c r="Q825" s="226"/>
      <c r="R825" s="226"/>
      <c r="S825" s="226"/>
      <c r="T825" s="226"/>
      <c r="U825" s="226"/>
      <c r="V825" s="226"/>
      <c r="W825" s="226"/>
      <c r="X825" s="226"/>
      <c r="Y825" s="226"/>
      <c r="Z825" s="226"/>
      <c r="AA825" s="226"/>
      <c r="AB825" s="226"/>
      <c r="AC825" s="226"/>
      <c r="AD825" s="226"/>
      <c r="AE825" s="226"/>
      <c r="AF825" s="226"/>
      <c r="AG825" s="226"/>
      <c r="AH825" s="226"/>
      <c r="AI825" s="226"/>
      <c r="AJ825" s="226"/>
      <c r="AK825" s="226"/>
      <c r="AL825" s="226"/>
      <c r="AM825" s="226"/>
      <c r="AN825" s="226"/>
      <c r="AO825" s="226"/>
      <c r="AP825" s="226"/>
      <c r="AQ825" s="226"/>
      <c r="AR825" s="226"/>
      <c r="AS825" s="226"/>
      <c r="AT825" s="226"/>
      <c r="AU825" s="226"/>
      <c r="AV825" s="226"/>
      <c r="AW825" s="226"/>
      <c r="AX825" s="226"/>
      <c r="AY825" s="226"/>
      <c r="AZ825" s="226"/>
      <c r="BA825" s="226"/>
      <c r="BB825" s="226"/>
      <c r="BC825" s="226"/>
      <c r="BD825" s="226"/>
      <c r="BE825" s="226"/>
      <c r="BF825" s="226"/>
      <c r="BG825" s="226"/>
      <c r="BH825" s="226"/>
      <c r="BI825" s="226"/>
      <c r="BJ825" s="226"/>
      <c r="BK825" s="226"/>
      <c r="BL825" s="226"/>
      <c r="BM825" s="226"/>
      <c r="BN825" s="226"/>
      <c r="BO825" s="226"/>
      <c r="BP825" s="226"/>
      <c r="BQ825" s="226"/>
      <c r="BR825" s="226"/>
      <c r="BS825" s="226"/>
      <c r="BT825" s="226"/>
      <c r="BU825" s="226"/>
      <c r="BV825" s="226"/>
      <c r="BW825" s="226"/>
      <c r="BX825" s="226"/>
      <c r="BY825" s="226"/>
      <c r="BZ825" s="226"/>
      <c r="CA825" s="226"/>
      <c r="CB825" s="226"/>
      <c r="CC825" s="235"/>
    </row>
    <row r="826" spans="1:81" s="233" customFormat="1" ht="14.25" customHeight="1">
      <c r="A826" s="561"/>
      <c r="B826" s="559"/>
      <c r="C826" s="236">
        <v>2016</v>
      </c>
      <c r="D826" s="247">
        <f>E826+F826+G826+H826+I826</f>
        <v>7.0000000000000007E-2</v>
      </c>
      <c r="E826" s="247">
        <v>0</v>
      </c>
      <c r="F826" s="247">
        <v>0</v>
      </c>
      <c r="G826" s="247">
        <v>0</v>
      </c>
      <c r="H826" s="247">
        <v>7.0000000000000007E-2</v>
      </c>
      <c r="I826" s="247">
        <v>0</v>
      </c>
      <c r="J826" s="240"/>
      <c r="L826" s="250"/>
      <c r="M826" s="242"/>
      <c r="N826" s="226"/>
      <c r="O826" s="226"/>
      <c r="P826" s="226"/>
      <c r="Q826" s="226"/>
      <c r="R826" s="226"/>
      <c r="S826" s="226"/>
      <c r="T826" s="226"/>
      <c r="U826" s="226"/>
      <c r="V826" s="226"/>
      <c r="W826" s="226"/>
      <c r="X826" s="226"/>
      <c r="Y826" s="226"/>
      <c r="Z826" s="226"/>
      <c r="AA826" s="226"/>
      <c r="AB826" s="226"/>
      <c r="AC826" s="226"/>
      <c r="AD826" s="226"/>
      <c r="AE826" s="226"/>
      <c r="AF826" s="226"/>
      <c r="AG826" s="226"/>
      <c r="AH826" s="226"/>
      <c r="AI826" s="226"/>
      <c r="AJ826" s="226"/>
      <c r="AK826" s="226"/>
      <c r="AL826" s="226"/>
      <c r="AM826" s="226"/>
      <c r="AN826" s="226"/>
      <c r="AO826" s="226"/>
      <c r="AP826" s="226"/>
      <c r="AQ826" s="226"/>
      <c r="AR826" s="226"/>
      <c r="AS826" s="226"/>
      <c r="AT826" s="226"/>
      <c r="AU826" s="226"/>
      <c r="AV826" s="226"/>
      <c r="AW826" s="226"/>
      <c r="AX826" s="226"/>
      <c r="AY826" s="226"/>
      <c r="AZ826" s="226"/>
      <c r="BA826" s="226"/>
      <c r="BB826" s="226"/>
      <c r="BC826" s="226"/>
      <c r="BD826" s="226"/>
      <c r="BE826" s="226"/>
      <c r="BF826" s="226"/>
      <c r="BG826" s="226"/>
      <c r="BH826" s="226"/>
      <c r="BI826" s="226"/>
      <c r="BJ826" s="226"/>
      <c r="BK826" s="226"/>
      <c r="BL826" s="226"/>
      <c r="BM826" s="226"/>
      <c r="BN826" s="226"/>
      <c r="BO826" s="226"/>
      <c r="BP826" s="226"/>
      <c r="BQ826" s="226"/>
      <c r="BR826" s="226"/>
      <c r="BS826" s="226"/>
      <c r="BT826" s="226"/>
      <c r="BU826" s="226"/>
      <c r="BV826" s="226"/>
      <c r="BW826" s="226"/>
      <c r="BX826" s="226"/>
      <c r="BY826" s="226"/>
      <c r="BZ826" s="226"/>
      <c r="CA826" s="226"/>
      <c r="CB826" s="226"/>
      <c r="CC826" s="235"/>
    </row>
    <row r="827" spans="1:81" s="233" customFormat="1">
      <c r="A827" s="561"/>
      <c r="B827" s="559"/>
      <c r="C827" s="236">
        <v>2017</v>
      </c>
      <c r="D827" s="247">
        <f>E827+F827+G827+H827+I827</f>
        <v>0.17</v>
      </c>
      <c r="E827" s="247">
        <v>0</v>
      </c>
      <c r="F827" s="247">
        <v>0</v>
      </c>
      <c r="G827" s="247">
        <v>0</v>
      </c>
      <c r="H827" s="247">
        <v>0.17</v>
      </c>
      <c r="I827" s="247">
        <v>0</v>
      </c>
      <c r="J827" s="240"/>
      <c r="L827" s="250"/>
      <c r="M827" s="242"/>
      <c r="N827" s="226"/>
      <c r="O827" s="226"/>
      <c r="P827" s="226"/>
      <c r="Q827" s="226"/>
      <c r="R827" s="226"/>
      <c r="S827" s="226"/>
      <c r="T827" s="226"/>
      <c r="U827" s="226"/>
      <c r="V827" s="226"/>
      <c r="W827" s="226"/>
      <c r="X827" s="226"/>
      <c r="Y827" s="226"/>
      <c r="Z827" s="226"/>
      <c r="AA827" s="226"/>
      <c r="AB827" s="226"/>
      <c r="AC827" s="226"/>
      <c r="AD827" s="226"/>
      <c r="AE827" s="226"/>
      <c r="AF827" s="226"/>
      <c r="AG827" s="226"/>
      <c r="AH827" s="226"/>
      <c r="AI827" s="226"/>
      <c r="AJ827" s="226"/>
      <c r="AK827" s="226"/>
      <c r="AL827" s="226"/>
      <c r="AM827" s="226"/>
      <c r="AN827" s="226"/>
      <c r="AO827" s="226"/>
      <c r="AP827" s="226"/>
      <c r="AQ827" s="226"/>
      <c r="AR827" s="226"/>
      <c r="AS827" s="226"/>
      <c r="AT827" s="226"/>
      <c r="AU827" s="226"/>
      <c r="AV827" s="226"/>
      <c r="AW827" s="226"/>
      <c r="AX827" s="226"/>
      <c r="AY827" s="226"/>
      <c r="AZ827" s="226"/>
      <c r="BA827" s="226"/>
      <c r="BB827" s="226"/>
      <c r="BC827" s="226"/>
      <c r="BD827" s="226"/>
      <c r="BE827" s="226"/>
      <c r="BF827" s="226"/>
      <c r="BG827" s="226"/>
      <c r="BH827" s="226"/>
      <c r="BI827" s="226"/>
      <c r="BJ827" s="226"/>
      <c r="BK827" s="226"/>
      <c r="BL827" s="226"/>
      <c r="BM827" s="226"/>
      <c r="BN827" s="226"/>
      <c r="BO827" s="226"/>
      <c r="BP827" s="226"/>
      <c r="BQ827" s="226"/>
      <c r="BR827" s="226"/>
      <c r="BS827" s="226"/>
      <c r="BT827" s="226"/>
      <c r="BU827" s="226"/>
      <c r="BV827" s="226"/>
      <c r="BW827" s="226"/>
      <c r="BX827" s="226"/>
      <c r="BY827" s="226"/>
      <c r="BZ827" s="226"/>
      <c r="CA827" s="226"/>
      <c r="CB827" s="226"/>
      <c r="CC827" s="235"/>
    </row>
    <row r="828" spans="1:81" s="233" customFormat="1">
      <c r="A828" s="534"/>
      <c r="B828" s="530"/>
      <c r="C828" s="287">
        <v>2018</v>
      </c>
      <c r="D828" s="247">
        <f t="shared" ref="D828:D829" si="434">E828+F828+G828+H828+I828</f>
        <v>0.19</v>
      </c>
      <c r="E828" s="247">
        <v>0</v>
      </c>
      <c r="F828" s="247">
        <v>0</v>
      </c>
      <c r="G828" s="247">
        <v>0</v>
      </c>
      <c r="H828" s="247">
        <v>0.19</v>
      </c>
      <c r="I828" s="247">
        <v>0</v>
      </c>
      <c r="J828" s="240"/>
      <c r="L828" s="250"/>
      <c r="M828" s="242"/>
      <c r="N828" s="226"/>
      <c r="O828" s="226"/>
      <c r="P828" s="226"/>
      <c r="Q828" s="226"/>
      <c r="R828" s="226"/>
      <c r="S828" s="226"/>
      <c r="T828" s="226"/>
      <c r="U828" s="226"/>
      <c r="V828" s="226"/>
      <c r="W828" s="226"/>
      <c r="X828" s="226"/>
      <c r="Y828" s="226"/>
      <c r="Z828" s="226"/>
      <c r="AA828" s="226"/>
      <c r="AB828" s="226"/>
      <c r="AC828" s="226"/>
      <c r="AD828" s="226"/>
      <c r="AE828" s="226"/>
      <c r="AF828" s="226"/>
      <c r="AG828" s="226"/>
      <c r="AH828" s="226"/>
      <c r="AI828" s="226"/>
      <c r="AJ828" s="226"/>
      <c r="AK828" s="226"/>
      <c r="AL828" s="226"/>
      <c r="AM828" s="226"/>
      <c r="AN828" s="226"/>
      <c r="AO828" s="226"/>
      <c r="AP828" s="226"/>
      <c r="AQ828" s="226"/>
      <c r="AR828" s="226"/>
      <c r="AS828" s="226"/>
      <c r="AT828" s="226"/>
      <c r="AU828" s="226"/>
      <c r="AV828" s="226"/>
      <c r="AW828" s="226"/>
      <c r="AX828" s="226"/>
      <c r="AY828" s="226"/>
      <c r="AZ828" s="226"/>
      <c r="BA828" s="226"/>
      <c r="BB828" s="226"/>
      <c r="BC828" s="226"/>
      <c r="BD828" s="226"/>
      <c r="BE828" s="226"/>
      <c r="BF828" s="226"/>
      <c r="BG828" s="226"/>
      <c r="BH828" s="226"/>
      <c r="BI828" s="226"/>
      <c r="BJ828" s="226"/>
      <c r="BK828" s="226"/>
      <c r="BL828" s="226"/>
      <c r="BM828" s="226"/>
      <c r="BN828" s="226"/>
      <c r="BO828" s="226"/>
      <c r="BP828" s="226"/>
      <c r="BQ828" s="226"/>
      <c r="BR828" s="226"/>
      <c r="BS828" s="226"/>
      <c r="BT828" s="226"/>
      <c r="BU828" s="226"/>
      <c r="BV828" s="226"/>
      <c r="BW828" s="226"/>
      <c r="BX828" s="226"/>
      <c r="BY828" s="226"/>
      <c r="BZ828" s="226"/>
      <c r="CA828" s="226"/>
      <c r="CB828" s="226"/>
      <c r="CC828" s="235"/>
    </row>
    <row r="829" spans="1:81" s="233" customFormat="1">
      <c r="A829" s="535"/>
      <c r="B829" s="531"/>
      <c r="C829" s="287">
        <v>2019</v>
      </c>
      <c r="D829" s="247">
        <f t="shared" si="434"/>
        <v>0.12</v>
      </c>
      <c r="E829" s="247">
        <v>0</v>
      </c>
      <c r="F829" s="247">
        <v>0</v>
      </c>
      <c r="G829" s="247">
        <v>0</v>
      </c>
      <c r="H829" s="247">
        <v>0.12</v>
      </c>
      <c r="I829" s="247">
        <v>0</v>
      </c>
      <c r="J829" s="240"/>
      <c r="L829" s="250"/>
      <c r="M829" s="242"/>
      <c r="N829" s="226"/>
      <c r="O829" s="226"/>
      <c r="P829" s="226"/>
      <c r="Q829" s="226"/>
      <c r="R829" s="226"/>
      <c r="S829" s="226"/>
      <c r="T829" s="226"/>
      <c r="U829" s="226"/>
      <c r="V829" s="226"/>
      <c r="W829" s="226"/>
      <c r="X829" s="226"/>
      <c r="Y829" s="226"/>
      <c r="Z829" s="226"/>
      <c r="AA829" s="226"/>
      <c r="AB829" s="226"/>
      <c r="AC829" s="226"/>
      <c r="AD829" s="226"/>
      <c r="AE829" s="226"/>
      <c r="AF829" s="226"/>
      <c r="AG829" s="226"/>
      <c r="AH829" s="226"/>
      <c r="AI829" s="226"/>
      <c r="AJ829" s="226"/>
      <c r="AK829" s="226"/>
      <c r="AL829" s="226"/>
      <c r="AM829" s="226"/>
      <c r="AN829" s="226"/>
      <c r="AO829" s="226"/>
      <c r="AP829" s="226"/>
      <c r="AQ829" s="226"/>
      <c r="AR829" s="226"/>
      <c r="AS829" s="226"/>
      <c r="AT829" s="226"/>
      <c r="AU829" s="226"/>
      <c r="AV829" s="226"/>
      <c r="AW829" s="226"/>
      <c r="AX829" s="226"/>
      <c r="AY829" s="226"/>
      <c r="AZ829" s="226"/>
      <c r="BA829" s="226"/>
      <c r="BB829" s="226"/>
      <c r="BC829" s="226"/>
      <c r="BD829" s="226"/>
      <c r="BE829" s="226"/>
      <c r="BF829" s="226"/>
      <c r="BG829" s="226"/>
      <c r="BH829" s="226"/>
      <c r="BI829" s="226"/>
      <c r="BJ829" s="226"/>
      <c r="BK829" s="226"/>
      <c r="BL829" s="226"/>
      <c r="BM829" s="226"/>
      <c r="BN829" s="226"/>
      <c r="BO829" s="226"/>
      <c r="BP829" s="226"/>
      <c r="BQ829" s="226"/>
      <c r="BR829" s="226"/>
      <c r="BS829" s="226"/>
      <c r="BT829" s="226"/>
      <c r="BU829" s="226"/>
      <c r="BV829" s="226"/>
      <c r="BW829" s="226"/>
      <c r="BX829" s="226"/>
      <c r="BY829" s="226"/>
      <c r="BZ829" s="226"/>
      <c r="CA829" s="226"/>
      <c r="CB829" s="226"/>
      <c r="CC829" s="235"/>
    </row>
    <row r="830" spans="1:81" s="233" customFormat="1" ht="12.75" customHeight="1">
      <c r="A830" s="536" t="s">
        <v>506</v>
      </c>
      <c r="B830" s="604" t="s">
        <v>507</v>
      </c>
      <c r="C830" s="238" t="s">
        <v>19</v>
      </c>
      <c r="D830" s="239">
        <f>D831+D832+D833+D834+D835</f>
        <v>0.36062100000000002</v>
      </c>
      <c r="E830" s="239">
        <f t="shared" ref="E830:I830" si="435">E831+E832+E833+E834+E835</f>
        <v>0.36062100000000002</v>
      </c>
      <c r="F830" s="239">
        <f t="shared" si="435"/>
        <v>0</v>
      </c>
      <c r="G830" s="239">
        <f t="shared" si="435"/>
        <v>0</v>
      </c>
      <c r="H830" s="239">
        <f t="shared" si="435"/>
        <v>0</v>
      </c>
      <c r="I830" s="239">
        <f t="shared" si="435"/>
        <v>0</v>
      </c>
      <c r="J830" s="240"/>
      <c r="K830" s="250"/>
      <c r="L830" s="250">
        <f t="shared" ref="L830:L850" si="436">E830+F830+G830+H830+I830</f>
        <v>0.36062100000000002</v>
      </c>
      <c r="M830" s="242">
        <f t="shared" ref="M830:M850" si="437">E830+F830+G830+H830+I830</f>
        <v>0.36062100000000002</v>
      </c>
      <c r="N830" s="226"/>
      <c r="O830" s="226"/>
      <c r="P830" s="226"/>
      <c r="Q830" s="226"/>
      <c r="R830" s="226"/>
      <c r="S830" s="226"/>
      <c r="T830" s="226"/>
      <c r="U830" s="226"/>
      <c r="V830" s="226"/>
      <c r="W830" s="226"/>
      <c r="X830" s="226"/>
      <c r="Y830" s="226"/>
      <c r="Z830" s="226"/>
      <c r="AA830" s="226"/>
      <c r="AB830" s="226"/>
      <c r="AC830" s="226"/>
      <c r="AD830" s="226"/>
      <c r="AE830" s="226"/>
      <c r="AF830" s="226"/>
      <c r="AG830" s="226"/>
      <c r="AH830" s="226"/>
      <c r="AI830" s="226"/>
      <c r="AJ830" s="226"/>
      <c r="AK830" s="226"/>
      <c r="AL830" s="226"/>
      <c r="AM830" s="226"/>
      <c r="AN830" s="226"/>
      <c r="AO830" s="226"/>
      <c r="AP830" s="226"/>
      <c r="AQ830" s="226"/>
      <c r="AR830" s="226"/>
      <c r="AS830" s="226"/>
      <c r="AT830" s="226"/>
      <c r="AU830" s="226"/>
      <c r="AV830" s="226"/>
      <c r="AW830" s="226"/>
      <c r="AX830" s="226"/>
      <c r="AY830" s="226"/>
      <c r="AZ830" s="226"/>
      <c r="BA830" s="226"/>
      <c r="BB830" s="226"/>
      <c r="BC830" s="226"/>
      <c r="BD830" s="226"/>
      <c r="BE830" s="226"/>
      <c r="BF830" s="226"/>
      <c r="BG830" s="226"/>
      <c r="BH830" s="226"/>
      <c r="BI830" s="226"/>
      <c r="BJ830" s="226"/>
      <c r="BK830" s="226"/>
      <c r="BL830" s="226"/>
      <c r="BM830" s="226"/>
      <c r="BN830" s="226"/>
      <c r="BO830" s="226"/>
      <c r="BP830" s="226"/>
      <c r="BQ830" s="226"/>
      <c r="BR830" s="226"/>
      <c r="BS830" s="226"/>
      <c r="BT830" s="226"/>
      <c r="BU830" s="226"/>
      <c r="BV830" s="226"/>
      <c r="BW830" s="226"/>
      <c r="BX830" s="226"/>
      <c r="BY830" s="226"/>
      <c r="BZ830" s="226"/>
      <c r="CA830" s="226"/>
      <c r="CB830" s="226"/>
      <c r="CC830" s="235"/>
    </row>
    <row r="831" spans="1:81" s="233" customFormat="1" ht="12.75" customHeight="1">
      <c r="A831" s="537"/>
      <c r="B831" s="605"/>
      <c r="C831" s="238">
        <v>2016</v>
      </c>
      <c r="D831" s="239">
        <f t="shared" ref="D831:L832" si="438">D837</f>
        <v>0.08</v>
      </c>
      <c r="E831" s="239">
        <f t="shared" si="438"/>
        <v>0.08</v>
      </c>
      <c r="F831" s="239">
        <f t="shared" si="438"/>
        <v>0</v>
      </c>
      <c r="G831" s="239">
        <f t="shared" si="438"/>
        <v>0</v>
      </c>
      <c r="H831" s="239">
        <f t="shared" si="438"/>
        <v>0</v>
      </c>
      <c r="I831" s="239">
        <f t="shared" si="438"/>
        <v>0</v>
      </c>
      <c r="J831" s="247" t="e">
        <f t="shared" si="438"/>
        <v>#REF!</v>
      </c>
      <c r="K831" s="247" t="e">
        <f t="shared" si="438"/>
        <v>#REF!</v>
      </c>
      <c r="L831" s="247" t="e">
        <f t="shared" si="438"/>
        <v>#REF!</v>
      </c>
      <c r="M831" s="242">
        <f t="shared" si="437"/>
        <v>0.08</v>
      </c>
      <c r="N831" s="226"/>
      <c r="O831" s="226"/>
      <c r="P831" s="226"/>
      <c r="Q831" s="226"/>
      <c r="R831" s="226"/>
      <c r="S831" s="226"/>
      <c r="T831" s="226"/>
      <c r="U831" s="226"/>
      <c r="V831" s="226"/>
      <c r="W831" s="226"/>
      <c r="X831" s="226"/>
      <c r="Y831" s="226"/>
      <c r="Z831" s="226"/>
      <c r="AA831" s="226"/>
      <c r="AB831" s="226"/>
      <c r="AC831" s="226"/>
      <c r="AD831" s="226"/>
      <c r="AE831" s="226"/>
      <c r="AF831" s="226"/>
      <c r="AG831" s="226"/>
      <c r="AH831" s="226"/>
      <c r="AI831" s="226"/>
      <c r="AJ831" s="226"/>
      <c r="AK831" s="226"/>
      <c r="AL831" s="226"/>
      <c r="AM831" s="226"/>
      <c r="AN831" s="226"/>
      <c r="AO831" s="226"/>
      <c r="AP831" s="226"/>
      <c r="AQ831" s="226"/>
      <c r="AR831" s="226"/>
      <c r="AS831" s="226"/>
      <c r="AT831" s="226"/>
      <c r="AU831" s="226"/>
      <c r="AV831" s="226"/>
      <c r="AW831" s="226"/>
      <c r="AX831" s="226"/>
      <c r="AY831" s="226"/>
      <c r="AZ831" s="226"/>
      <c r="BA831" s="226"/>
      <c r="BB831" s="226"/>
      <c r="BC831" s="226"/>
      <c r="BD831" s="226"/>
      <c r="BE831" s="226"/>
      <c r="BF831" s="226"/>
      <c r="BG831" s="226"/>
      <c r="BH831" s="226"/>
      <c r="BI831" s="226"/>
      <c r="BJ831" s="226"/>
      <c r="BK831" s="226"/>
      <c r="BL831" s="226"/>
      <c r="BM831" s="226"/>
      <c r="BN831" s="226"/>
      <c r="BO831" s="226"/>
      <c r="BP831" s="226"/>
      <c r="BQ831" s="226"/>
      <c r="BR831" s="226"/>
      <c r="BS831" s="226"/>
      <c r="BT831" s="226"/>
      <c r="BU831" s="226"/>
      <c r="BV831" s="226"/>
      <c r="BW831" s="226"/>
      <c r="BX831" s="226"/>
      <c r="BY831" s="226"/>
      <c r="BZ831" s="226"/>
      <c r="CA831" s="226"/>
      <c r="CB831" s="226"/>
      <c r="CC831" s="235"/>
    </row>
    <row r="832" spans="1:81" s="233" customFormat="1" ht="12.75" customHeight="1">
      <c r="A832" s="537"/>
      <c r="B832" s="605"/>
      <c r="C832" s="238">
        <v>2017</v>
      </c>
      <c r="D832" s="239">
        <f t="shared" si="438"/>
        <v>0.17782100000000001</v>
      </c>
      <c r="E832" s="239">
        <f t="shared" si="438"/>
        <v>0.17782100000000001</v>
      </c>
      <c r="F832" s="239">
        <f t="shared" si="438"/>
        <v>0</v>
      </c>
      <c r="G832" s="239">
        <f t="shared" si="438"/>
        <v>0</v>
      </c>
      <c r="H832" s="239">
        <f t="shared" si="438"/>
        <v>0</v>
      </c>
      <c r="I832" s="239">
        <f t="shared" si="438"/>
        <v>0</v>
      </c>
      <c r="J832" s="240"/>
      <c r="K832" s="250"/>
      <c r="L832" s="250">
        <f t="shared" si="436"/>
        <v>0.17782100000000001</v>
      </c>
      <c r="M832" s="242">
        <f t="shared" si="437"/>
        <v>0.17782100000000001</v>
      </c>
      <c r="N832" s="226"/>
      <c r="O832" s="226"/>
      <c r="P832" s="226"/>
      <c r="Q832" s="226"/>
      <c r="R832" s="226"/>
      <c r="S832" s="226"/>
      <c r="T832" s="226"/>
      <c r="U832" s="226"/>
      <c r="V832" s="226"/>
      <c r="W832" s="226"/>
      <c r="X832" s="226"/>
      <c r="Y832" s="226"/>
      <c r="Z832" s="226"/>
      <c r="AA832" s="226"/>
      <c r="AB832" s="226"/>
      <c r="AC832" s="226"/>
      <c r="AD832" s="226"/>
      <c r="AE832" s="226"/>
      <c r="AF832" s="226"/>
      <c r="AG832" s="226"/>
      <c r="AH832" s="226"/>
      <c r="AI832" s="226"/>
      <c r="AJ832" s="226"/>
      <c r="AK832" s="226"/>
      <c r="AL832" s="226"/>
      <c r="AM832" s="226"/>
      <c r="AN832" s="226"/>
      <c r="AO832" s="226"/>
      <c r="AP832" s="226"/>
      <c r="AQ832" s="226"/>
      <c r="AR832" s="226"/>
      <c r="AS832" s="226"/>
      <c r="AT832" s="226"/>
      <c r="AU832" s="226"/>
      <c r="AV832" s="226"/>
      <c r="AW832" s="226"/>
      <c r="AX832" s="226"/>
      <c r="AY832" s="226"/>
      <c r="AZ832" s="226"/>
      <c r="BA832" s="226"/>
      <c r="BB832" s="226"/>
      <c r="BC832" s="226"/>
      <c r="BD832" s="226"/>
      <c r="BE832" s="226"/>
      <c r="BF832" s="226"/>
      <c r="BG832" s="226"/>
      <c r="BH832" s="226"/>
      <c r="BI832" s="226"/>
      <c r="BJ832" s="226"/>
      <c r="BK832" s="226"/>
      <c r="BL832" s="226"/>
      <c r="BM832" s="226"/>
      <c r="BN832" s="226"/>
      <c r="BO832" s="226"/>
      <c r="BP832" s="226"/>
      <c r="BQ832" s="226"/>
      <c r="BR832" s="226"/>
      <c r="BS832" s="226"/>
      <c r="BT832" s="226"/>
      <c r="BU832" s="226"/>
      <c r="BV832" s="226"/>
      <c r="BW832" s="226"/>
      <c r="BX832" s="226"/>
      <c r="BY832" s="226"/>
      <c r="BZ832" s="226"/>
      <c r="CA832" s="226"/>
      <c r="CB832" s="226"/>
      <c r="CC832" s="235"/>
    </row>
    <row r="833" spans="1:81" s="233" customFormat="1" ht="15.75" customHeight="1">
      <c r="A833" s="537"/>
      <c r="B833" s="605"/>
      <c r="C833" s="238">
        <v>2018</v>
      </c>
      <c r="D833" s="239">
        <f t="shared" ref="D833:I833" si="439">D839</f>
        <v>0.1028</v>
      </c>
      <c r="E833" s="239">
        <f t="shared" si="439"/>
        <v>0.1028</v>
      </c>
      <c r="F833" s="239">
        <f t="shared" si="439"/>
        <v>0</v>
      </c>
      <c r="G833" s="239">
        <f t="shared" si="439"/>
        <v>0</v>
      </c>
      <c r="H833" s="239">
        <f t="shared" si="439"/>
        <v>0</v>
      </c>
      <c r="I833" s="239">
        <f t="shared" si="439"/>
        <v>0</v>
      </c>
      <c r="J833" s="240"/>
      <c r="K833" s="250"/>
      <c r="L833" s="250"/>
      <c r="M833" s="242"/>
      <c r="N833" s="226"/>
      <c r="O833" s="226"/>
      <c r="P833" s="226"/>
      <c r="Q833" s="226"/>
      <c r="R833" s="226"/>
      <c r="S833" s="226"/>
      <c r="T833" s="226"/>
      <c r="U833" s="226"/>
      <c r="V833" s="226"/>
      <c r="W833" s="226"/>
      <c r="X833" s="226"/>
      <c r="Y833" s="226"/>
      <c r="Z833" s="226"/>
      <c r="AA833" s="226"/>
      <c r="AB833" s="226"/>
      <c r="AC833" s="226"/>
      <c r="AD833" s="226"/>
      <c r="AE833" s="226"/>
      <c r="AF833" s="226"/>
      <c r="AG833" s="226"/>
      <c r="AH833" s="226"/>
      <c r="AI833" s="226"/>
      <c r="AJ833" s="226"/>
      <c r="AK833" s="226"/>
      <c r="AL833" s="226"/>
      <c r="AM833" s="226"/>
      <c r="AN833" s="226"/>
      <c r="AO833" s="226"/>
      <c r="AP833" s="226"/>
      <c r="AQ833" s="226"/>
      <c r="AR833" s="226"/>
      <c r="AS833" s="226"/>
      <c r="AT833" s="226"/>
      <c r="AU833" s="226"/>
      <c r="AV833" s="226"/>
      <c r="AW833" s="226"/>
      <c r="AX833" s="226"/>
      <c r="AY833" s="226"/>
      <c r="AZ833" s="226"/>
      <c r="BA833" s="226"/>
      <c r="BB833" s="226"/>
      <c r="BC833" s="226"/>
      <c r="BD833" s="226"/>
      <c r="BE833" s="226"/>
      <c r="BF833" s="226"/>
      <c r="BG833" s="226"/>
      <c r="BH833" s="226"/>
      <c r="BI833" s="226"/>
      <c r="BJ833" s="226"/>
      <c r="BK833" s="226"/>
      <c r="BL833" s="226"/>
      <c r="BM833" s="226"/>
      <c r="BN833" s="226"/>
      <c r="BO833" s="226"/>
      <c r="BP833" s="226"/>
      <c r="BQ833" s="226"/>
      <c r="BR833" s="226"/>
      <c r="BS833" s="226"/>
      <c r="BT833" s="226"/>
      <c r="BU833" s="226"/>
      <c r="BV833" s="226"/>
      <c r="BW833" s="226"/>
      <c r="BX833" s="226"/>
      <c r="BY833" s="226"/>
      <c r="BZ833" s="226"/>
      <c r="CA833" s="226"/>
      <c r="CB833" s="226"/>
      <c r="CC833" s="235"/>
    </row>
    <row r="834" spans="1:81" s="233" customFormat="1" ht="15.75" customHeight="1">
      <c r="A834" s="537"/>
      <c r="B834" s="605"/>
      <c r="C834" s="238">
        <v>2019</v>
      </c>
      <c r="D834" s="239">
        <f t="shared" ref="D834:I834" si="440">D840</f>
        <v>0</v>
      </c>
      <c r="E834" s="239">
        <f t="shared" si="440"/>
        <v>0</v>
      </c>
      <c r="F834" s="239">
        <f t="shared" si="440"/>
        <v>0</v>
      </c>
      <c r="G834" s="239">
        <f t="shared" si="440"/>
        <v>0</v>
      </c>
      <c r="H834" s="239">
        <f t="shared" si="440"/>
        <v>0</v>
      </c>
      <c r="I834" s="239">
        <f t="shared" si="440"/>
        <v>0</v>
      </c>
      <c r="J834" s="240"/>
      <c r="K834" s="250"/>
      <c r="L834" s="250"/>
      <c r="M834" s="242"/>
      <c r="N834" s="226"/>
      <c r="O834" s="226"/>
      <c r="P834" s="226"/>
      <c r="Q834" s="226"/>
      <c r="R834" s="226"/>
      <c r="S834" s="226"/>
      <c r="T834" s="226"/>
      <c r="U834" s="226"/>
      <c r="V834" s="226"/>
      <c r="W834" s="226"/>
      <c r="X834" s="226"/>
      <c r="Y834" s="226"/>
      <c r="Z834" s="226"/>
      <c r="AA834" s="226"/>
      <c r="AB834" s="226"/>
      <c r="AC834" s="226"/>
      <c r="AD834" s="226"/>
      <c r="AE834" s="226"/>
      <c r="AF834" s="226"/>
      <c r="AG834" s="226"/>
      <c r="AH834" s="226"/>
      <c r="AI834" s="226"/>
      <c r="AJ834" s="226"/>
      <c r="AK834" s="226"/>
      <c r="AL834" s="226"/>
      <c r="AM834" s="226"/>
      <c r="AN834" s="226"/>
      <c r="AO834" s="226"/>
      <c r="AP834" s="226"/>
      <c r="AQ834" s="226"/>
      <c r="AR834" s="226"/>
      <c r="AS834" s="226"/>
      <c r="AT834" s="226"/>
      <c r="AU834" s="226"/>
      <c r="AV834" s="226"/>
      <c r="AW834" s="226"/>
      <c r="AX834" s="226"/>
      <c r="AY834" s="226"/>
      <c r="AZ834" s="226"/>
      <c r="BA834" s="226"/>
      <c r="BB834" s="226"/>
      <c r="BC834" s="226"/>
      <c r="BD834" s="226"/>
      <c r="BE834" s="226"/>
      <c r="BF834" s="226"/>
      <c r="BG834" s="226"/>
      <c r="BH834" s="226"/>
      <c r="BI834" s="226"/>
      <c r="BJ834" s="226"/>
      <c r="BK834" s="226"/>
      <c r="BL834" s="226"/>
      <c r="BM834" s="226"/>
      <c r="BN834" s="226"/>
      <c r="BO834" s="226"/>
      <c r="BP834" s="226"/>
      <c r="BQ834" s="226"/>
      <c r="BR834" s="226"/>
      <c r="BS834" s="226"/>
      <c r="BT834" s="226"/>
      <c r="BU834" s="226"/>
      <c r="BV834" s="226"/>
      <c r="BW834" s="226"/>
      <c r="BX834" s="226"/>
      <c r="BY834" s="226"/>
      <c r="BZ834" s="226"/>
      <c r="CA834" s="226"/>
      <c r="CB834" s="226"/>
      <c r="CC834" s="235"/>
    </row>
    <row r="835" spans="1:81" s="233" customFormat="1" ht="15.75" customHeight="1">
      <c r="A835" s="574"/>
      <c r="B835" s="652"/>
      <c r="C835" s="238">
        <v>2020</v>
      </c>
      <c r="D835" s="239">
        <f t="shared" ref="D835:I835" si="441">D841</f>
        <v>0</v>
      </c>
      <c r="E835" s="239">
        <f t="shared" si="441"/>
        <v>0</v>
      </c>
      <c r="F835" s="239">
        <f t="shared" si="441"/>
        <v>0</v>
      </c>
      <c r="G835" s="239">
        <f t="shared" si="441"/>
        <v>0</v>
      </c>
      <c r="H835" s="239">
        <f t="shared" si="441"/>
        <v>0</v>
      </c>
      <c r="I835" s="239">
        <f t="shared" si="441"/>
        <v>0</v>
      </c>
      <c r="J835" s="240"/>
      <c r="K835" s="250"/>
      <c r="L835" s="250"/>
      <c r="M835" s="242"/>
      <c r="N835" s="226"/>
      <c r="O835" s="226"/>
      <c r="P835" s="226"/>
      <c r="Q835" s="226"/>
      <c r="R835" s="226"/>
      <c r="S835" s="226"/>
      <c r="T835" s="226"/>
      <c r="U835" s="226"/>
      <c r="V835" s="226"/>
      <c r="W835" s="226"/>
      <c r="X835" s="226"/>
      <c r="Y835" s="226"/>
      <c r="Z835" s="226"/>
      <c r="AA835" s="226"/>
      <c r="AB835" s="226"/>
      <c r="AC835" s="226"/>
      <c r="AD835" s="226"/>
      <c r="AE835" s="226"/>
      <c r="AF835" s="226"/>
      <c r="AG835" s="226"/>
      <c r="AH835" s="226"/>
      <c r="AI835" s="226"/>
      <c r="AJ835" s="226"/>
      <c r="AK835" s="226"/>
      <c r="AL835" s="226"/>
      <c r="AM835" s="226"/>
      <c r="AN835" s="226"/>
      <c r="AO835" s="226"/>
      <c r="AP835" s="226"/>
      <c r="AQ835" s="226"/>
      <c r="AR835" s="226"/>
      <c r="AS835" s="226"/>
      <c r="AT835" s="226"/>
      <c r="AU835" s="226"/>
      <c r="AV835" s="226"/>
      <c r="AW835" s="226"/>
      <c r="AX835" s="226"/>
      <c r="AY835" s="226"/>
      <c r="AZ835" s="226"/>
      <c r="BA835" s="226"/>
      <c r="BB835" s="226"/>
      <c r="BC835" s="226"/>
      <c r="BD835" s="226"/>
      <c r="BE835" s="226"/>
      <c r="BF835" s="226"/>
      <c r="BG835" s="226"/>
      <c r="BH835" s="226"/>
      <c r="BI835" s="226"/>
      <c r="BJ835" s="226"/>
      <c r="BK835" s="226"/>
      <c r="BL835" s="226"/>
      <c r="BM835" s="226"/>
      <c r="BN835" s="226"/>
      <c r="BO835" s="226"/>
      <c r="BP835" s="226"/>
      <c r="BQ835" s="226"/>
      <c r="BR835" s="226"/>
      <c r="BS835" s="226"/>
      <c r="BT835" s="226"/>
      <c r="BU835" s="226"/>
      <c r="BV835" s="226"/>
      <c r="BW835" s="226"/>
      <c r="BX835" s="226"/>
      <c r="BY835" s="226"/>
      <c r="BZ835" s="226"/>
      <c r="CA835" s="226"/>
      <c r="CB835" s="226"/>
      <c r="CC835" s="235"/>
    </row>
    <row r="836" spans="1:81" s="245" customFormat="1">
      <c r="A836" s="556" t="s">
        <v>93</v>
      </c>
      <c r="B836" s="554" t="s">
        <v>740</v>
      </c>
      <c r="C836" s="238" t="s">
        <v>19</v>
      </c>
      <c r="D836" s="239">
        <f>D837+D838+D839+D840+D841</f>
        <v>0.36062100000000002</v>
      </c>
      <c r="E836" s="239">
        <f t="shared" ref="E836:I836" si="442">E837+E838+E839+E840+E841</f>
        <v>0.36062100000000002</v>
      </c>
      <c r="F836" s="239">
        <f t="shared" si="442"/>
        <v>0</v>
      </c>
      <c r="G836" s="239">
        <f t="shared" si="442"/>
        <v>0</v>
      </c>
      <c r="H836" s="239">
        <f t="shared" si="442"/>
        <v>0</v>
      </c>
      <c r="I836" s="239">
        <f t="shared" si="442"/>
        <v>0</v>
      </c>
      <c r="J836" s="240"/>
      <c r="K836" s="241"/>
      <c r="L836" s="250">
        <f t="shared" si="436"/>
        <v>0.36062100000000002</v>
      </c>
      <c r="M836" s="242">
        <f t="shared" si="437"/>
        <v>0.36062100000000002</v>
      </c>
      <c r="N836" s="243"/>
      <c r="O836" s="243"/>
      <c r="P836" s="243"/>
      <c r="Q836" s="243"/>
      <c r="R836" s="243"/>
      <c r="S836" s="243"/>
      <c r="T836" s="243"/>
      <c r="U836" s="243"/>
      <c r="V836" s="243"/>
      <c r="W836" s="243"/>
      <c r="X836" s="243"/>
      <c r="Y836" s="243"/>
      <c r="Z836" s="243"/>
      <c r="AA836" s="243"/>
      <c r="AB836" s="243"/>
      <c r="AC836" s="243"/>
      <c r="AD836" s="243"/>
      <c r="AE836" s="243"/>
      <c r="AF836" s="243"/>
      <c r="AG836" s="243"/>
      <c r="AH836" s="243"/>
      <c r="AI836" s="243"/>
      <c r="AJ836" s="243"/>
      <c r="AK836" s="243"/>
      <c r="AL836" s="243"/>
      <c r="AM836" s="243"/>
      <c r="AN836" s="243"/>
      <c r="AO836" s="243"/>
      <c r="AP836" s="243"/>
      <c r="AQ836" s="243"/>
      <c r="AR836" s="243"/>
      <c r="AS836" s="243"/>
      <c r="AT836" s="243"/>
      <c r="AU836" s="243"/>
      <c r="AV836" s="243"/>
      <c r="AW836" s="243"/>
      <c r="AX836" s="243"/>
      <c r="AY836" s="243"/>
      <c r="AZ836" s="243"/>
      <c r="BA836" s="243"/>
      <c r="BB836" s="243"/>
      <c r="BC836" s="243"/>
      <c r="BD836" s="243"/>
      <c r="BE836" s="243"/>
      <c r="BF836" s="243"/>
      <c r="BG836" s="243"/>
      <c r="BH836" s="243"/>
      <c r="BI836" s="243"/>
      <c r="BJ836" s="243"/>
      <c r="BK836" s="243"/>
      <c r="BL836" s="243"/>
      <c r="BM836" s="243"/>
      <c r="BN836" s="243"/>
      <c r="BO836" s="243"/>
      <c r="BP836" s="243"/>
      <c r="BQ836" s="243"/>
      <c r="BR836" s="243"/>
      <c r="BS836" s="243"/>
      <c r="BT836" s="243"/>
      <c r="BU836" s="243"/>
      <c r="BV836" s="243"/>
      <c r="BW836" s="243"/>
      <c r="BX836" s="243"/>
      <c r="BY836" s="243"/>
      <c r="BZ836" s="243"/>
      <c r="CA836" s="243"/>
      <c r="CB836" s="243"/>
      <c r="CC836" s="244"/>
    </row>
    <row r="837" spans="1:81" s="245" customFormat="1">
      <c r="A837" s="557"/>
      <c r="B837" s="555"/>
      <c r="C837" s="236">
        <v>2016</v>
      </c>
      <c r="D837" s="247">
        <f>D843+D849+D855</f>
        <v>0.08</v>
      </c>
      <c r="E837" s="247">
        <f t="shared" ref="E837:I837" si="443">E843+E849+E855</f>
        <v>0.08</v>
      </c>
      <c r="F837" s="247">
        <f t="shared" si="443"/>
        <v>0</v>
      </c>
      <c r="G837" s="247">
        <f t="shared" si="443"/>
        <v>0</v>
      </c>
      <c r="H837" s="247">
        <f t="shared" si="443"/>
        <v>0</v>
      </c>
      <c r="I837" s="247">
        <f t="shared" si="443"/>
        <v>0</v>
      </c>
      <c r="J837" s="247" t="e">
        <f>J843+J849+#REF!+#REF!+#REF!+#REF!+#REF!+#REF!</f>
        <v>#REF!</v>
      </c>
      <c r="K837" s="247" t="e">
        <f>K843+K849+#REF!+#REF!+#REF!+#REF!+#REF!+#REF!</f>
        <v>#REF!</v>
      </c>
      <c r="L837" s="247" t="e">
        <f>L843+L849+#REF!+#REF!+#REF!+#REF!+#REF!+#REF!</f>
        <v>#REF!</v>
      </c>
      <c r="M837" s="242">
        <f t="shared" si="437"/>
        <v>0.08</v>
      </c>
      <c r="N837" s="243"/>
      <c r="O837" s="243"/>
      <c r="P837" s="243"/>
      <c r="Q837" s="243"/>
      <c r="R837" s="243"/>
      <c r="S837" s="243"/>
      <c r="T837" s="243"/>
      <c r="U837" s="243"/>
      <c r="V837" s="243"/>
      <c r="W837" s="243"/>
      <c r="X837" s="243"/>
      <c r="Y837" s="243"/>
      <c r="Z837" s="243"/>
      <c r="AA837" s="243"/>
      <c r="AB837" s="243"/>
      <c r="AC837" s="243"/>
      <c r="AD837" s="243"/>
      <c r="AE837" s="243"/>
      <c r="AF837" s="243"/>
      <c r="AG837" s="243"/>
      <c r="AH837" s="243"/>
      <c r="AI837" s="243"/>
      <c r="AJ837" s="243"/>
      <c r="AK837" s="243"/>
      <c r="AL837" s="243"/>
      <c r="AM837" s="243"/>
      <c r="AN837" s="243"/>
      <c r="AO837" s="243"/>
      <c r="AP837" s="243"/>
      <c r="AQ837" s="243"/>
      <c r="AR837" s="243"/>
      <c r="AS837" s="243"/>
      <c r="AT837" s="243"/>
      <c r="AU837" s="243"/>
      <c r="AV837" s="243"/>
      <c r="AW837" s="243"/>
      <c r="AX837" s="243"/>
      <c r="AY837" s="243"/>
      <c r="AZ837" s="243"/>
      <c r="BA837" s="243"/>
      <c r="BB837" s="243"/>
      <c r="BC837" s="243"/>
      <c r="BD837" s="243"/>
      <c r="BE837" s="243"/>
      <c r="BF837" s="243"/>
      <c r="BG837" s="243"/>
      <c r="BH837" s="243"/>
      <c r="BI837" s="243"/>
      <c r="BJ837" s="243"/>
      <c r="BK837" s="243"/>
      <c r="BL837" s="243"/>
      <c r="BM837" s="243"/>
      <c r="BN837" s="243"/>
      <c r="BO837" s="243"/>
      <c r="BP837" s="243"/>
      <c r="BQ837" s="243"/>
      <c r="BR837" s="243"/>
      <c r="BS837" s="243"/>
      <c r="BT837" s="243"/>
      <c r="BU837" s="243"/>
      <c r="BV837" s="243"/>
      <c r="BW837" s="243"/>
      <c r="BX837" s="243"/>
      <c r="BY837" s="243"/>
      <c r="BZ837" s="243"/>
      <c r="CA837" s="243"/>
      <c r="CB837" s="243"/>
      <c r="CC837" s="244"/>
    </row>
    <row r="838" spans="1:81" s="245" customFormat="1">
      <c r="A838" s="557"/>
      <c r="B838" s="555"/>
      <c r="C838" s="236">
        <v>2017</v>
      </c>
      <c r="D838" s="247">
        <f t="shared" ref="D838:I841" si="444">D844+D850+D856</f>
        <v>0.17782100000000001</v>
      </c>
      <c r="E838" s="247">
        <f t="shared" si="444"/>
        <v>0.17782100000000001</v>
      </c>
      <c r="F838" s="247">
        <f t="shared" si="444"/>
        <v>0</v>
      </c>
      <c r="G838" s="247">
        <f t="shared" si="444"/>
        <v>0</v>
      </c>
      <c r="H838" s="247">
        <f t="shared" si="444"/>
        <v>0</v>
      </c>
      <c r="I838" s="247">
        <f t="shared" si="444"/>
        <v>0</v>
      </c>
      <c r="J838" s="240"/>
      <c r="K838" s="241"/>
      <c r="L838" s="250">
        <f t="shared" si="436"/>
        <v>0.17782100000000001</v>
      </c>
      <c r="M838" s="242">
        <f t="shared" si="437"/>
        <v>0.17782100000000001</v>
      </c>
      <c r="N838" s="243"/>
      <c r="O838" s="243"/>
      <c r="P838" s="243"/>
      <c r="Q838" s="243"/>
      <c r="R838" s="243"/>
      <c r="S838" s="243"/>
      <c r="T838" s="243"/>
      <c r="U838" s="243"/>
      <c r="V838" s="243"/>
      <c r="W838" s="243"/>
      <c r="X838" s="243"/>
      <c r="Y838" s="243"/>
      <c r="Z838" s="243"/>
      <c r="AA838" s="243"/>
      <c r="AB838" s="243"/>
      <c r="AC838" s="243"/>
      <c r="AD838" s="243"/>
      <c r="AE838" s="243"/>
      <c r="AF838" s="243"/>
      <c r="AG838" s="243"/>
      <c r="AH838" s="243"/>
      <c r="AI838" s="243"/>
      <c r="AJ838" s="243"/>
      <c r="AK838" s="243"/>
      <c r="AL838" s="243"/>
      <c r="AM838" s="243"/>
      <c r="AN838" s="243"/>
      <c r="AO838" s="243"/>
      <c r="AP838" s="243"/>
      <c r="AQ838" s="243"/>
      <c r="AR838" s="243"/>
      <c r="AS838" s="243"/>
      <c r="AT838" s="243"/>
      <c r="AU838" s="243"/>
      <c r="AV838" s="243"/>
      <c r="AW838" s="243"/>
      <c r="AX838" s="243"/>
      <c r="AY838" s="243"/>
      <c r="AZ838" s="243"/>
      <c r="BA838" s="243"/>
      <c r="BB838" s="243"/>
      <c r="BC838" s="243"/>
      <c r="BD838" s="243"/>
      <c r="BE838" s="243"/>
      <c r="BF838" s="243"/>
      <c r="BG838" s="243"/>
      <c r="BH838" s="243"/>
      <c r="BI838" s="243"/>
      <c r="BJ838" s="243"/>
      <c r="BK838" s="243"/>
      <c r="BL838" s="243"/>
      <c r="BM838" s="243"/>
      <c r="BN838" s="243"/>
      <c r="BO838" s="243"/>
      <c r="BP838" s="243"/>
      <c r="BQ838" s="243"/>
      <c r="BR838" s="243"/>
      <c r="BS838" s="243"/>
      <c r="BT838" s="243"/>
      <c r="BU838" s="243"/>
      <c r="BV838" s="243"/>
      <c r="BW838" s="243"/>
      <c r="BX838" s="243"/>
      <c r="BY838" s="243"/>
      <c r="BZ838" s="243"/>
      <c r="CA838" s="243"/>
      <c r="CB838" s="243"/>
      <c r="CC838" s="244"/>
    </row>
    <row r="839" spans="1:81" s="245" customFormat="1">
      <c r="A839" s="538"/>
      <c r="B839" s="530"/>
      <c r="C839" s="287">
        <v>2018</v>
      </c>
      <c r="D839" s="247">
        <f t="shared" si="444"/>
        <v>0.1028</v>
      </c>
      <c r="E839" s="247">
        <f t="shared" si="444"/>
        <v>0.1028</v>
      </c>
      <c r="F839" s="247">
        <f t="shared" si="444"/>
        <v>0</v>
      </c>
      <c r="G839" s="247">
        <f t="shared" si="444"/>
        <v>0</v>
      </c>
      <c r="H839" s="247">
        <f t="shared" si="444"/>
        <v>0</v>
      </c>
      <c r="I839" s="247">
        <f t="shared" si="444"/>
        <v>0</v>
      </c>
      <c r="J839" s="240"/>
      <c r="K839" s="241"/>
      <c r="L839" s="250"/>
      <c r="M839" s="242"/>
      <c r="N839" s="243"/>
      <c r="O839" s="243"/>
      <c r="P839" s="243"/>
      <c r="Q839" s="243"/>
      <c r="R839" s="243"/>
      <c r="S839" s="243"/>
      <c r="T839" s="243"/>
      <c r="U839" s="243"/>
      <c r="V839" s="243"/>
      <c r="W839" s="243"/>
      <c r="X839" s="243"/>
      <c r="Y839" s="243"/>
      <c r="Z839" s="243"/>
      <c r="AA839" s="243"/>
      <c r="AB839" s="243"/>
      <c r="AC839" s="243"/>
      <c r="AD839" s="243"/>
      <c r="AE839" s="243"/>
      <c r="AF839" s="243"/>
      <c r="AG839" s="243"/>
      <c r="AH839" s="243"/>
      <c r="AI839" s="243"/>
      <c r="AJ839" s="243"/>
      <c r="AK839" s="243"/>
      <c r="AL839" s="243"/>
      <c r="AM839" s="243"/>
      <c r="AN839" s="243"/>
      <c r="AO839" s="243"/>
      <c r="AP839" s="243"/>
      <c r="AQ839" s="243"/>
      <c r="AR839" s="243"/>
      <c r="AS839" s="243"/>
      <c r="AT839" s="243"/>
      <c r="AU839" s="243"/>
      <c r="AV839" s="243"/>
      <c r="AW839" s="243"/>
      <c r="AX839" s="243"/>
      <c r="AY839" s="243"/>
      <c r="AZ839" s="243"/>
      <c r="BA839" s="243"/>
      <c r="BB839" s="243"/>
      <c r="BC839" s="243"/>
      <c r="BD839" s="243"/>
      <c r="BE839" s="243"/>
      <c r="BF839" s="243"/>
      <c r="BG839" s="243"/>
      <c r="BH839" s="243"/>
      <c r="BI839" s="243"/>
      <c r="BJ839" s="243"/>
      <c r="BK839" s="243"/>
      <c r="BL839" s="243"/>
      <c r="BM839" s="243"/>
      <c r="BN839" s="243"/>
      <c r="BO839" s="243"/>
      <c r="BP839" s="243"/>
      <c r="BQ839" s="243"/>
      <c r="BR839" s="243"/>
      <c r="BS839" s="243"/>
      <c r="BT839" s="243"/>
      <c r="BU839" s="243"/>
      <c r="BV839" s="243"/>
      <c r="BW839" s="243"/>
      <c r="BX839" s="243"/>
      <c r="BY839" s="243"/>
      <c r="BZ839" s="243"/>
      <c r="CA839" s="243"/>
      <c r="CB839" s="243"/>
      <c r="CC839" s="244"/>
    </row>
    <row r="840" spans="1:81" s="245" customFormat="1">
      <c r="A840" s="538"/>
      <c r="B840" s="530"/>
      <c r="C840" s="287">
        <v>2019</v>
      </c>
      <c r="D840" s="247">
        <f t="shared" si="444"/>
        <v>0</v>
      </c>
      <c r="E840" s="247">
        <f t="shared" si="444"/>
        <v>0</v>
      </c>
      <c r="F840" s="247">
        <f t="shared" si="444"/>
        <v>0</v>
      </c>
      <c r="G840" s="247">
        <f t="shared" si="444"/>
        <v>0</v>
      </c>
      <c r="H840" s="247">
        <f t="shared" si="444"/>
        <v>0</v>
      </c>
      <c r="I840" s="247">
        <f t="shared" si="444"/>
        <v>0</v>
      </c>
      <c r="J840" s="240"/>
      <c r="K840" s="241"/>
      <c r="L840" s="250"/>
      <c r="M840" s="242"/>
      <c r="N840" s="243"/>
      <c r="O840" s="243"/>
      <c r="P840" s="243"/>
      <c r="Q840" s="243"/>
      <c r="R840" s="243"/>
      <c r="S840" s="243"/>
      <c r="T840" s="243"/>
      <c r="U840" s="243"/>
      <c r="V840" s="243"/>
      <c r="W840" s="243"/>
      <c r="X840" s="243"/>
      <c r="Y840" s="243"/>
      <c r="Z840" s="243"/>
      <c r="AA840" s="243"/>
      <c r="AB840" s="243"/>
      <c r="AC840" s="243"/>
      <c r="AD840" s="243"/>
      <c r="AE840" s="243"/>
      <c r="AF840" s="243"/>
      <c r="AG840" s="243"/>
      <c r="AH840" s="243"/>
      <c r="AI840" s="243"/>
      <c r="AJ840" s="243"/>
      <c r="AK840" s="243"/>
      <c r="AL840" s="243"/>
      <c r="AM840" s="243"/>
      <c r="AN840" s="243"/>
      <c r="AO840" s="243"/>
      <c r="AP840" s="243"/>
      <c r="AQ840" s="243"/>
      <c r="AR840" s="243"/>
      <c r="AS840" s="243"/>
      <c r="AT840" s="243"/>
      <c r="AU840" s="243"/>
      <c r="AV840" s="243"/>
      <c r="AW840" s="243"/>
      <c r="AX840" s="243"/>
      <c r="AY840" s="243"/>
      <c r="AZ840" s="243"/>
      <c r="BA840" s="243"/>
      <c r="BB840" s="243"/>
      <c r="BC840" s="243"/>
      <c r="BD840" s="243"/>
      <c r="BE840" s="243"/>
      <c r="BF840" s="243"/>
      <c r="BG840" s="243"/>
      <c r="BH840" s="243"/>
      <c r="BI840" s="243"/>
      <c r="BJ840" s="243"/>
      <c r="BK840" s="243"/>
      <c r="BL840" s="243"/>
      <c r="BM840" s="243"/>
      <c r="BN840" s="243"/>
      <c r="BO840" s="243"/>
      <c r="BP840" s="243"/>
      <c r="BQ840" s="243"/>
      <c r="BR840" s="243"/>
      <c r="BS840" s="243"/>
      <c r="BT840" s="243"/>
      <c r="BU840" s="243"/>
      <c r="BV840" s="243"/>
      <c r="BW840" s="243"/>
      <c r="BX840" s="243"/>
      <c r="BY840" s="243"/>
      <c r="BZ840" s="243"/>
      <c r="CA840" s="243"/>
      <c r="CB840" s="243"/>
      <c r="CC840" s="244"/>
    </row>
    <row r="841" spans="1:81" s="245" customFormat="1">
      <c r="A841" s="539"/>
      <c r="B841" s="531"/>
      <c r="C841" s="287">
        <v>2020</v>
      </c>
      <c r="D841" s="247">
        <f t="shared" si="444"/>
        <v>0</v>
      </c>
      <c r="E841" s="247">
        <f t="shared" si="444"/>
        <v>0</v>
      </c>
      <c r="F841" s="247">
        <f t="shared" si="444"/>
        <v>0</v>
      </c>
      <c r="G841" s="247">
        <f t="shared" si="444"/>
        <v>0</v>
      </c>
      <c r="H841" s="247">
        <f t="shared" si="444"/>
        <v>0</v>
      </c>
      <c r="I841" s="247">
        <f t="shared" si="444"/>
        <v>0</v>
      </c>
      <c r="J841" s="240"/>
      <c r="K841" s="241"/>
      <c r="L841" s="250"/>
      <c r="M841" s="242"/>
      <c r="N841" s="243"/>
      <c r="O841" s="243"/>
      <c r="P841" s="243"/>
      <c r="Q841" s="243"/>
      <c r="R841" s="243"/>
      <c r="S841" s="243"/>
      <c r="T841" s="243"/>
      <c r="U841" s="243"/>
      <c r="V841" s="243"/>
      <c r="W841" s="243"/>
      <c r="X841" s="243"/>
      <c r="Y841" s="243"/>
      <c r="Z841" s="243"/>
      <c r="AA841" s="243"/>
      <c r="AB841" s="243"/>
      <c r="AC841" s="243"/>
      <c r="AD841" s="243"/>
      <c r="AE841" s="243"/>
      <c r="AF841" s="243"/>
      <c r="AG841" s="243"/>
      <c r="AH841" s="243"/>
      <c r="AI841" s="243"/>
      <c r="AJ841" s="243"/>
      <c r="AK841" s="243"/>
      <c r="AL841" s="243"/>
      <c r="AM841" s="243"/>
      <c r="AN841" s="243"/>
      <c r="AO841" s="243"/>
      <c r="AP841" s="243"/>
      <c r="AQ841" s="243"/>
      <c r="AR841" s="243"/>
      <c r="AS841" s="243"/>
      <c r="AT841" s="243"/>
      <c r="AU841" s="243"/>
      <c r="AV841" s="243"/>
      <c r="AW841" s="243"/>
      <c r="AX841" s="243"/>
      <c r="AY841" s="243"/>
      <c r="AZ841" s="243"/>
      <c r="BA841" s="243"/>
      <c r="BB841" s="243"/>
      <c r="BC841" s="243"/>
      <c r="BD841" s="243"/>
      <c r="BE841" s="243"/>
      <c r="BF841" s="243"/>
      <c r="BG841" s="243"/>
      <c r="BH841" s="243"/>
      <c r="BI841" s="243"/>
      <c r="BJ841" s="243"/>
      <c r="BK841" s="243"/>
      <c r="BL841" s="243"/>
      <c r="BM841" s="243"/>
      <c r="BN841" s="243"/>
      <c r="BO841" s="243"/>
      <c r="BP841" s="243"/>
      <c r="BQ841" s="243"/>
      <c r="BR841" s="243"/>
      <c r="BS841" s="243"/>
      <c r="BT841" s="243"/>
      <c r="BU841" s="243"/>
      <c r="BV841" s="243"/>
      <c r="BW841" s="243"/>
      <c r="BX841" s="243"/>
      <c r="BY841" s="243"/>
      <c r="BZ841" s="243"/>
      <c r="CA841" s="243"/>
      <c r="CB841" s="243"/>
      <c r="CC841" s="244"/>
    </row>
    <row r="842" spans="1:81" s="233" customFormat="1">
      <c r="A842" s="536" t="s">
        <v>509</v>
      </c>
      <c r="B842" s="532" t="s">
        <v>901</v>
      </c>
      <c r="C842" s="238" t="s">
        <v>19</v>
      </c>
      <c r="D842" s="239">
        <f>D843+D844+D845+D846+D847</f>
        <v>0.205621</v>
      </c>
      <c r="E842" s="239">
        <f t="shared" ref="E842:I842" si="445">E843+E844+E845+E846+E847</f>
        <v>0.205621</v>
      </c>
      <c r="F842" s="239">
        <f t="shared" si="445"/>
        <v>0</v>
      </c>
      <c r="G842" s="239">
        <f t="shared" si="445"/>
        <v>0</v>
      </c>
      <c r="H842" s="239">
        <f t="shared" si="445"/>
        <v>0</v>
      </c>
      <c r="I842" s="239">
        <f t="shared" si="445"/>
        <v>0</v>
      </c>
      <c r="J842" s="240"/>
      <c r="K842" s="250"/>
      <c r="L842" s="250">
        <f t="shared" si="436"/>
        <v>0.205621</v>
      </c>
      <c r="M842" s="242">
        <f t="shared" si="437"/>
        <v>0.205621</v>
      </c>
      <c r="N842" s="226"/>
      <c r="O842" s="226"/>
      <c r="P842" s="226"/>
      <c r="Q842" s="226"/>
      <c r="R842" s="226"/>
      <c r="S842" s="226"/>
      <c r="T842" s="226"/>
      <c r="U842" s="226"/>
      <c r="V842" s="226"/>
      <c r="W842" s="226"/>
      <c r="X842" s="226"/>
      <c r="Y842" s="226"/>
      <c r="Z842" s="226"/>
      <c r="AA842" s="226"/>
      <c r="AB842" s="226"/>
      <c r="AC842" s="226"/>
      <c r="AD842" s="226"/>
      <c r="AE842" s="226"/>
      <c r="AF842" s="226"/>
      <c r="AG842" s="226"/>
      <c r="AH842" s="226"/>
      <c r="AI842" s="226"/>
      <c r="AJ842" s="226"/>
      <c r="AK842" s="226"/>
      <c r="AL842" s="226"/>
      <c r="AM842" s="226"/>
      <c r="AN842" s="226"/>
      <c r="AO842" s="226"/>
      <c r="AP842" s="226"/>
      <c r="AQ842" s="226"/>
      <c r="AR842" s="226"/>
      <c r="AS842" s="226"/>
      <c r="AT842" s="226"/>
      <c r="AU842" s="226"/>
      <c r="AV842" s="226"/>
      <c r="AW842" s="226"/>
      <c r="AX842" s="226"/>
      <c r="AY842" s="226"/>
      <c r="AZ842" s="226"/>
      <c r="BA842" s="226"/>
      <c r="BB842" s="226"/>
      <c r="BC842" s="226"/>
      <c r="BD842" s="226"/>
      <c r="BE842" s="226"/>
      <c r="BF842" s="226"/>
      <c r="BG842" s="226"/>
      <c r="BH842" s="226"/>
      <c r="BI842" s="226"/>
      <c r="BJ842" s="226"/>
      <c r="BK842" s="226"/>
      <c r="BL842" s="226"/>
      <c r="BM842" s="226"/>
      <c r="BN842" s="226"/>
      <c r="BO842" s="226"/>
      <c r="BP842" s="226"/>
      <c r="BQ842" s="226"/>
      <c r="BR842" s="226"/>
      <c r="BS842" s="226"/>
      <c r="BT842" s="226"/>
      <c r="BU842" s="226"/>
      <c r="BV842" s="226"/>
      <c r="BW842" s="226"/>
      <c r="BX842" s="226"/>
      <c r="BY842" s="226"/>
      <c r="BZ842" s="226"/>
      <c r="CA842" s="226"/>
      <c r="CB842" s="226"/>
      <c r="CC842" s="235"/>
    </row>
    <row r="843" spans="1:81" s="233" customFormat="1">
      <c r="A843" s="537"/>
      <c r="B843" s="533"/>
      <c r="C843" s="236">
        <v>2016</v>
      </c>
      <c r="D843" s="247">
        <f>E843+F843+G843+H843+I843</f>
        <v>0</v>
      </c>
      <c r="E843" s="247">
        <v>0</v>
      </c>
      <c r="F843" s="247">
        <v>0</v>
      </c>
      <c r="G843" s="247">
        <v>0</v>
      </c>
      <c r="H843" s="247">
        <v>0</v>
      </c>
      <c r="I843" s="247">
        <v>0</v>
      </c>
      <c r="J843" s="240"/>
      <c r="K843" s="250"/>
      <c r="L843" s="250">
        <f t="shared" si="436"/>
        <v>0</v>
      </c>
      <c r="M843" s="242">
        <f t="shared" si="437"/>
        <v>0</v>
      </c>
      <c r="N843" s="226"/>
      <c r="O843" s="226"/>
      <c r="P843" s="226"/>
      <c r="Q843" s="226"/>
      <c r="R843" s="226"/>
      <c r="S843" s="226"/>
      <c r="T843" s="226"/>
      <c r="U843" s="226"/>
      <c r="V843" s="226"/>
      <c r="W843" s="226"/>
      <c r="X843" s="226"/>
      <c r="Y843" s="226"/>
      <c r="Z843" s="226"/>
      <c r="AA843" s="226"/>
      <c r="AB843" s="226"/>
      <c r="AC843" s="226"/>
      <c r="AD843" s="226"/>
      <c r="AE843" s="226"/>
      <c r="AF843" s="226"/>
      <c r="AG843" s="226"/>
      <c r="AH843" s="226"/>
      <c r="AI843" s="226"/>
      <c r="AJ843" s="226"/>
      <c r="AK843" s="226"/>
      <c r="AL843" s="226"/>
      <c r="AM843" s="226"/>
      <c r="AN843" s="226"/>
      <c r="AO843" s="226"/>
      <c r="AP843" s="226"/>
      <c r="AQ843" s="226"/>
      <c r="AR843" s="226"/>
      <c r="AS843" s="226"/>
      <c r="AT843" s="226"/>
      <c r="AU843" s="226"/>
      <c r="AV843" s="226"/>
      <c r="AW843" s="226"/>
      <c r="AX843" s="226"/>
      <c r="AY843" s="226"/>
      <c r="AZ843" s="226"/>
      <c r="BA843" s="226"/>
      <c r="BB843" s="226"/>
      <c r="BC843" s="226"/>
      <c r="BD843" s="226"/>
      <c r="BE843" s="226"/>
      <c r="BF843" s="226"/>
      <c r="BG843" s="226"/>
      <c r="BH843" s="226"/>
      <c r="BI843" s="226"/>
      <c r="BJ843" s="226"/>
      <c r="BK843" s="226"/>
      <c r="BL843" s="226"/>
      <c r="BM843" s="226"/>
      <c r="BN843" s="226"/>
      <c r="BO843" s="226"/>
      <c r="BP843" s="226"/>
      <c r="BQ843" s="226"/>
      <c r="BR843" s="226"/>
      <c r="BS843" s="226"/>
      <c r="BT843" s="226"/>
      <c r="BU843" s="226"/>
      <c r="BV843" s="226"/>
      <c r="BW843" s="226"/>
      <c r="BX843" s="226"/>
      <c r="BY843" s="226"/>
      <c r="BZ843" s="226"/>
      <c r="CA843" s="226"/>
      <c r="CB843" s="226"/>
      <c r="CC843" s="235"/>
    </row>
    <row r="844" spans="1:81" s="233" customFormat="1">
      <c r="A844" s="537"/>
      <c r="B844" s="533"/>
      <c r="C844" s="236">
        <v>2017</v>
      </c>
      <c r="D844" s="247">
        <f>E844+F844+G844+H844+I844</f>
        <v>0.102821</v>
      </c>
      <c r="E844" s="247">
        <v>0.102821</v>
      </c>
      <c r="F844" s="247">
        <v>0</v>
      </c>
      <c r="G844" s="247">
        <v>0</v>
      </c>
      <c r="H844" s="247">
        <v>0</v>
      </c>
      <c r="I844" s="247">
        <v>0</v>
      </c>
      <c r="J844" s="240"/>
      <c r="K844" s="250"/>
      <c r="L844" s="250">
        <f t="shared" si="436"/>
        <v>0.102821</v>
      </c>
      <c r="M844" s="242">
        <f t="shared" si="437"/>
        <v>0.102821</v>
      </c>
      <c r="N844" s="226"/>
      <c r="O844" s="226"/>
      <c r="P844" s="226"/>
      <c r="Q844" s="226"/>
      <c r="R844" s="226"/>
      <c r="S844" s="226"/>
      <c r="T844" s="226"/>
      <c r="U844" s="226"/>
      <c r="V844" s="226"/>
      <c r="W844" s="226"/>
      <c r="X844" s="226"/>
      <c r="Y844" s="226"/>
      <c r="Z844" s="226"/>
      <c r="AA844" s="226"/>
      <c r="AB844" s="226"/>
      <c r="AC844" s="226"/>
      <c r="AD844" s="226"/>
      <c r="AE844" s="226"/>
      <c r="AF844" s="226"/>
      <c r="AG844" s="226"/>
      <c r="AH844" s="226"/>
      <c r="AI844" s="226"/>
      <c r="AJ844" s="226"/>
      <c r="AK844" s="226"/>
      <c r="AL844" s="226"/>
      <c r="AM844" s="226"/>
      <c r="AN844" s="226"/>
      <c r="AO844" s="226"/>
      <c r="AP844" s="226"/>
      <c r="AQ844" s="226"/>
      <c r="AR844" s="226"/>
      <c r="AS844" s="226"/>
      <c r="AT844" s="226"/>
      <c r="AU844" s="226"/>
      <c r="AV844" s="226"/>
      <c r="AW844" s="226"/>
      <c r="AX844" s="226"/>
      <c r="AY844" s="226"/>
      <c r="AZ844" s="226"/>
      <c r="BA844" s="226"/>
      <c r="BB844" s="226"/>
      <c r="BC844" s="226"/>
      <c r="BD844" s="226"/>
      <c r="BE844" s="226"/>
      <c r="BF844" s="226"/>
      <c r="BG844" s="226"/>
      <c r="BH844" s="226"/>
      <c r="BI844" s="226"/>
      <c r="BJ844" s="226"/>
      <c r="BK844" s="226"/>
      <c r="BL844" s="226"/>
      <c r="BM844" s="226"/>
      <c r="BN844" s="226"/>
      <c r="BO844" s="226"/>
      <c r="BP844" s="226"/>
      <c r="BQ844" s="226"/>
      <c r="BR844" s="226"/>
      <c r="BS844" s="226"/>
      <c r="BT844" s="226"/>
      <c r="BU844" s="226"/>
      <c r="BV844" s="226"/>
      <c r="BW844" s="226"/>
      <c r="BX844" s="226"/>
      <c r="BY844" s="226"/>
      <c r="BZ844" s="226"/>
      <c r="CA844" s="226"/>
      <c r="CB844" s="226"/>
      <c r="CC844" s="235"/>
    </row>
    <row r="845" spans="1:81" s="233" customFormat="1">
      <c r="A845" s="538"/>
      <c r="B845" s="534"/>
      <c r="C845" s="287">
        <v>2018</v>
      </c>
      <c r="D845" s="247">
        <f t="shared" ref="D845:D847" si="446">E845+F845+G845+H845+I845</f>
        <v>0.1028</v>
      </c>
      <c r="E845" s="247">
        <v>0.1028</v>
      </c>
      <c r="F845" s="247">
        <v>0</v>
      </c>
      <c r="G845" s="247">
        <v>0</v>
      </c>
      <c r="H845" s="247">
        <v>0</v>
      </c>
      <c r="I845" s="247">
        <v>0</v>
      </c>
      <c r="J845" s="240"/>
      <c r="K845" s="250"/>
      <c r="L845" s="250"/>
      <c r="M845" s="242"/>
      <c r="N845" s="226"/>
      <c r="O845" s="226"/>
      <c r="P845" s="226"/>
      <c r="Q845" s="226"/>
      <c r="R845" s="226"/>
      <c r="S845" s="226"/>
      <c r="T845" s="226"/>
      <c r="U845" s="226"/>
      <c r="V845" s="226"/>
      <c r="W845" s="226"/>
      <c r="X845" s="226"/>
      <c r="Y845" s="226"/>
      <c r="Z845" s="226"/>
      <c r="AA845" s="226"/>
      <c r="AB845" s="226"/>
      <c r="AC845" s="226"/>
      <c r="AD845" s="226"/>
      <c r="AE845" s="226"/>
      <c r="AF845" s="226"/>
      <c r="AG845" s="226"/>
      <c r="AH845" s="226"/>
      <c r="AI845" s="226"/>
      <c r="AJ845" s="226"/>
      <c r="AK845" s="226"/>
      <c r="AL845" s="226"/>
      <c r="AM845" s="226"/>
      <c r="AN845" s="226"/>
      <c r="AO845" s="226"/>
      <c r="AP845" s="226"/>
      <c r="AQ845" s="226"/>
      <c r="AR845" s="226"/>
      <c r="AS845" s="226"/>
      <c r="AT845" s="226"/>
      <c r="AU845" s="226"/>
      <c r="AV845" s="226"/>
      <c r="AW845" s="226"/>
      <c r="AX845" s="226"/>
      <c r="AY845" s="226"/>
      <c r="AZ845" s="226"/>
      <c r="BA845" s="226"/>
      <c r="BB845" s="226"/>
      <c r="BC845" s="226"/>
      <c r="BD845" s="226"/>
      <c r="BE845" s="226"/>
      <c r="BF845" s="226"/>
      <c r="BG845" s="226"/>
      <c r="BH845" s="226"/>
      <c r="BI845" s="226"/>
      <c r="BJ845" s="226"/>
      <c r="BK845" s="226"/>
      <c r="BL845" s="226"/>
      <c r="BM845" s="226"/>
      <c r="BN845" s="226"/>
      <c r="BO845" s="226"/>
      <c r="BP845" s="226"/>
      <c r="BQ845" s="226"/>
      <c r="BR845" s="226"/>
      <c r="BS845" s="226"/>
      <c r="BT845" s="226"/>
      <c r="BU845" s="226"/>
      <c r="BV845" s="226"/>
      <c r="BW845" s="226"/>
      <c r="BX845" s="226"/>
      <c r="BY845" s="226"/>
      <c r="BZ845" s="226"/>
      <c r="CA845" s="226"/>
      <c r="CB845" s="226"/>
      <c r="CC845" s="235"/>
    </row>
    <row r="846" spans="1:81" s="233" customFormat="1">
      <c r="A846" s="538"/>
      <c r="B846" s="534"/>
      <c r="C846" s="287">
        <v>2019</v>
      </c>
      <c r="D846" s="247">
        <f t="shared" si="446"/>
        <v>0</v>
      </c>
      <c r="E846" s="247">
        <v>0</v>
      </c>
      <c r="F846" s="247">
        <v>0</v>
      </c>
      <c r="G846" s="247">
        <v>0</v>
      </c>
      <c r="H846" s="247">
        <v>0</v>
      </c>
      <c r="I846" s="247">
        <v>0</v>
      </c>
      <c r="J846" s="240"/>
      <c r="K846" s="250"/>
      <c r="L846" s="250"/>
      <c r="M846" s="242"/>
      <c r="N846" s="226"/>
      <c r="O846" s="226"/>
      <c r="P846" s="226"/>
      <c r="Q846" s="226"/>
      <c r="R846" s="226"/>
      <c r="S846" s="226"/>
      <c r="T846" s="226"/>
      <c r="U846" s="226"/>
      <c r="V846" s="226"/>
      <c r="W846" s="226"/>
      <c r="X846" s="226"/>
      <c r="Y846" s="226"/>
      <c r="Z846" s="226"/>
      <c r="AA846" s="226"/>
      <c r="AB846" s="226"/>
      <c r="AC846" s="226"/>
      <c r="AD846" s="226"/>
      <c r="AE846" s="226"/>
      <c r="AF846" s="226"/>
      <c r="AG846" s="226"/>
      <c r="AH846" s="226"/>
      <c r="AI846" s="226"/>
      <c r="AJ846" s="226"/>
      <c r="AK846" s="226"/>
      <c r="AL846" s="226"/>
      <c r="AM846" s="226"/>
      <c r="AN846" s="226"/>
      <c r="AO846" s="226"/>
      <c r="AP846" s="226"/>
      <c r="AQ846" s="226"/>
      <c r="AR846" s="226"/>
      <c r="AS846" s="226"/>
      <c r="AT846" s="226"/>
      <c r="AU846" s="226"/>
      <c r="AV846" s="226"/>
      <c r="AW846" s="226"/>
      <c r="AX846" s="226"/>
      <c r="AY846" s="226"/>
      <c r="AZ846" s="226"/>
      <c r="BA846" s="226"/>
      <c r="BB846" s="226"/>
      <c r="BC846" s="226"/>
      <c r="BD846" s="226"/>
      <c r="BE846" s="226"/>
      <c r="BF846" s="226"/>
      <c r="BG846" s="226"/>
      <c r="BH846" s="226"/>
      <c r="BI846" s="226"/>
      <c r="BJ846" s="226"/>
      <c r="BK846" s="226"/>
      <c r="BL846" s="226"/>
      <c r="BM846" s="226"/>
      <c r="BN846" s="226"/>
      <c r="BO846" s="226"/>
      <c r="BP846" s="226"/>
      <c r="BQ846" s="226"/>
      <c r="BR846" s="226"/>
      <c r="BS846" s="226"/>
      <c r="BT846" s="226"/>
      <c r="BU846" s="226"/>
      <c r="BV846" s="226"/>
      <c r="BW846" s="226"/>
      <c r="BX846" s="226"/>
      <c r="BY846" s="226"/>
      <c r="BZ846" s="226"/>
      <c r="CA846" s="226"/>
      <c r="CB846" s="226"/>
      <c r="CC846" s="235"/>
    </row>
    <row r="847" spans="1:81" s="233" customFormat="1">
      <c r="A847" s="539"/>
      <c r="B847" s="535"/>
      <c r="C847" s="287">
        <v>2020</v>
      </c>
      <c r="D847" s="247">
        <f t="shared" si="446"/>
        <v>0</v>
      </c>
      <c r="E847" s="247">
        <v>0</v>
      </c>
      <c r="F847" s="247">
        <v>0</v>
      </c>
      <c r="G847" s="247">
        <v>0</v>
      </c>
      <c r="H847" s="247">
        <v>0</v>
      </c>
      <c r="I847" s="247">
        <v>0</v>
      </c>
      <c r="J847" s="240"/>
      <c r="K847" s="250"/>
      <c r="L847" s="250"/>
      <c r="M847" s="242"/>
      <c r="N847" s="226"/>
      <c r="O847" s="226"/>
      <c r="P847" s="226"/>
      <c r="Q847" s="226"/>
      <c r="R847" s="226"/>
      <c r="S847" s="226"/>
      <c r="T847" s="226"/>
      <c r="U847" s="226"/>
      <c r="V847" s="226"/>
      <c r="W847" s="226"/>
      <c r="X847" s="226"/>
      <c r="Y847" s="226"/>
      <c r="Z847" s="226"/>
      <c r="AA847" s="226"/>
      <c r="AB847" s="226"/>
      <c r="AC847" s="226"/>
      <c r="AD847" s="226"/>
      <c r="AE847" s="226"/>
      <c r="AF847" s="226"/>
      <c r="AG847" s="226"/>
      <c r="AH847" s="226"/>
      <c r="AI847" s="226"/>
      <c r="AJ847" s="226"/>
      <c r="AK847" s="226"/>
      <c r="AL847" s="226"/>
      <c r="AM847" s="226"/>
      <c r="AN847" s="226"/>
      <c r="AO847" s="226"/>
      <c r="AP847" s="226"/>
      <c r="AQ847" s="226"/>
      <c r="AR847" s="226"/>
      <c r="AS847" s="226"/>
      <c r="AT847" s="226"/>
      <c r="AU847" s="226"/>
      <c r="AV847" s="226"/>
      <c r="AW847" s="226"/>
      <c r="AX847" s="226"/>
      <c r="AY847" s="226"/>
      <c r="AZ847" s="226"/>
      <c r="BA847" s="226"/>
      <c r="BB847" s="226"/>
      <c r="BC847" s="226"/>
      <c r="BD847" s="226"/>
      <c r="BE847" s="226"/>
      <c r="BF847" s="226"/>
      <c r="BG847" s="226"/>
      <c r="BH847" s="226"/>
      <c r="BI847" s="226"/>
      <c r="BJ847" s="226"/>
      <c r="BK847" s="226"/>
      <c r="BL847" s="226"/>
      <c r="BM847" s="226"/>
      <c r="BN847" s="226"/>
      <c r="BO847" s="226"/>
      <c r="BP847" s="226"/>
      <c r="BQ847" s="226"/>
      <c r="BR847" s="226"/>
      <c r="BS847" s="226"/>
      <c r="BT847" s="226"/>
      <c r="BU847" s="226"/>
      <c r="BV847" s="226"/>
      <c r="BW847" s="226"/>
      <c r="BX847" s="226"/>
      <c r="BY847" s="226"/>
      <c r="BZ847" s="226"/>
      <c r="CA847" s="226"/>
      <c r="CB847" s="226"/>
      <c r="CC847" s="235"/>
    </row>
    <row r="848" spans="1:81" s="233" customFormat="1">
      <c r="A848" s="536" t="s">
        <v>511</v>
      </c>
      <c r="B848" s="579" t="s">
        <v>902</v>
      </c>
      <c r="C848" s="238" t="s">
        <v>19</v>
      </c>
      <c r="D848" s="239">
        <f>D849+D850+D851+D852+D853</f>
        <v>0.15000000000000002</v>
      </c>
      <c r="E848" s="239">
        <f t="shared" ref="E848:I848" si="447">E849+E850+E851+E852+E853</f>
        <v>0.15000000000000002</v>
      </c>
      <c r="F848" s="239">
        <f t="shared" si="447"/>
        <v>0</v>
      </c>
      <c r="G848" s="239">
        <f t="shared" si="447"/>
        <v>0</v>
      </c>
      <c r="H848" s="239">
        <f t="shared" si="447"/>
        <v>0</v>
      </c>
      <c r="I848" s="239">
        <f t="shared" si="447"/>
        <v>0</v>
      </c>
      <c r="J848" s="240"/>
      <c r="K848" s="250"/>
      <c r="L848" s="250">
        <f t="shared" si="436"/>
        <v>0.15000000000000002</v>
      </c>
      <c r="M848" s="242">
        <f t="shared" si="437"/>
        <v>0.15000000000000002</v>
      </c>
      <c r="N848" s="226"/>
      <c r="O848" s="226"/>
      <c r="P848" s="226"/>
      <c r="Q848" s="226"/>
      <c r="R848" s="226"/>
      <c r="S848" s="226"/>
      <c r="T848" s="226"/>
      <c r="U848" s="226"/>
      <c r="V848" s="226"/>
      <c r="W848" s="226"/>
      <c r="X848" s="226"/>
      <c r="Y848" s="226"/>
      <c r="Z848" s="226"/>
      <c r="AA848" s="226"/>
      <c r="AB848" s="226"/>
      <c r="AC848" s="226"/>
      <c r="AD848" s="226"/>
      <c r="AE848" s="226"/>
      <c r="AF848" s="226"/>
      <c r="AG848" s="226"/>
      <c r="AH848" s="226"/>
      <c r="AI848" s="226"/>
      <c r="AJ848" s="226"/>
      <c r="AK848" s="226"/>
      <c r="AL848" s="226"/>
      <c r="AM848" s="226"/>
      <c r="AN848" s="226"/>
      <c r="AO848" s="226"/>
      <c r="AP848" s="226"/>
      <c r="AQ848" s="226"/>
      <c r="AR848" s="226"/>
      <c r="AS848" s="226"/>
      <c r="AT848" s="226"/>
      <c r="AU848" s="226"/>
      <c r="AV848" s="226"/>
      <c r="AW848" s="226"/>
      <c r="AX848" s="226"/>
      <c r="AY848" s="226"/>
      <c r="AZ848" s="226"/>
      <c r="BA848" s="226"/>
      <c r="BB848" s="226"/>
      <c r="BC848" s="226"/>
      <c r="BD848" s="226"/>
      <c r="BE848" s="226"/>
      <c r="BF848" s="226"/>
      <c r="BG848" s="226"/>
      <c r="BH848" s="226"/>
      <c r="BI848" s="226"/>
      <c r="BJ848" s="226"/>
      <c r="BK848" s="226"/>
      <c r="BL848" s="226"/>
      <c r="BM848" s="226"/>
      <c r="BN848" s="226"/>
      <c r="BO848" s="226"/>
      <c r="BP848" s="226"/>
      <c r="BQ848" s="226"/>
      <c r="BR848" s="226"/>
      <c r="BS848" s="226"/>
      <c r="BT848" s="226"/>
      <c r="BU848" s="226"/>
      <c r="BV848" s="226"/>
      <c r="BW848" s="226"/>
      <c r="BX848" s="226"/>
      <c r="BY848" s="226"/>
      <c r="BZ848" s="226"/>
      <c r="CA848" s="226"/>
      <c r="CB848" s="226"/>
      <c r="CC848" s="235"/>
    </row>
    <row r="849" spans="1:81" s="233" customFormat="1">
      <c r="A849" s="537"/>
      <c r="B849" s="580"/>
      <c r="C849" s="236">
        <v>2016</v>
      </c>
      <c r="D849" s="247">
        <f>E849+F849+G849+H849+I849</f>
        <v>0.08</v>
      </c>
      <c r="E849" s="247">
        <v>0.08</v>
      </c>
      <c r="F849" s="247">
        <v>0</v>
      </c>
      <c r="G849" s="247">
        <v>0</v>
      </c>
      <c r="H849" s="247">
        <v>0</v>
      </c>
      <c r="I849" s="247">
        <v>0</v>
      </c>
      <c r="J849" s="240"/>
      <c r="K849" s="250"/>
      <c r="L849" s="250">
        <f t="shared" si="436"/>
        <v>0.08</v>
      </c>
      <c r="M849" s="242">
        <f t="shared" si="437"/>
        <v>0.08</v>
      </c>
      <c r="N849" s="226"/>
      <c r="O849" s="226"/>
      <c r="P849" s="226"/>
      <c r="Q849" s="226"/>
      <c r="R849" s="226"/>
      <c r="S849" s="226"/>
      <c r="T849" s="226"/>
      <c r="U849" s="226"/>
      <c r="V849" s="226"/>
      <c r="W849" s="226"/>
      <c r="X849" s="226"/>
      <c r="Y849" s="226"/>
      <c r="Z849" s="226"/>
      <c r="AA849" s="226"/>
      <c r="AB849" s="226"/>
      <c r="AC849" s="226"/>
      <c r="AD849" s="226"/>
      <c r="AE849" s="226"/>
      <c r="AF849" s="226"/>
      <c r="AG849" s="226"/>
      <c r="AH849" s="226"/>
      <c r="AI849" s="226"/>
      <c r="AJ849" s="226"/>
      <c r="AK849" s="226"/>
      <c r="AL849" s="226"/>
      <c r="AM849" s="226"/>
      <c r="AN849" s="226"/>
      <c r="AO849" s="226"/>
      <c r="AP849" s="226"/>
      <c r="AQ849" s="226"/>
      <c r="AR849" s="226"/>
      <c r="AS849" s="226"/>
      <c r="AT849" s="226"/>
      <c r="AU849" s="226"/>
      <c r="AV849" s="226"/>
      <c r="AW849" s="226"/>
      <c r="AX849" s="226"/>
      <c r="AY849" s="226"/>
      <c r="AZ849" s="226"/>
      <c r="BA849" s="226"/>
      <c r="BB849" s="226"/>
      <c r="BC849" s="226"/>
      <c r="BD849" s="226"/>
      <c r="BE849" s="226"/>
      <c r="BF849" s="226"/>
      <c r="BG849" s="226"/>
      <c r="BH849" s="226"/>
      <c r="BI849" s="226"/>
      <c r="BJ849" s="226"/>
      <c r="BK849" s="226"/>
      <c r="BL849" s="226"/>
      <c r="BM849" s="226"/>
      <c r="BN849" s="226"/>
      <c r="BO849" s="226"/>
      <c r="BP849" s="226"/>
      <c r="BQ849" s="226"/>
      <c r="BR849" s="226"/>
      <c r="BS849" s="226"/>
      <c r="BT849" s="226"/>
      <c r="BU849" s="226"/>
      <c r="BV849" s="226"/>
      <c r="BW849" s="226"/>
      <c r="BX849" s="226"/>
      <c r="BY849" s="226"/>
      <c r="BZ849" s="226"/>
      <c r="CA849" s="226"/>
      <c r="CB849" s="226"/>
      <c r="CC849" s="235"/>
    </row>
    <row r="850" spans="1:81" s="233" customFormat="1">
      <c r="A850" s="537"/>
      <c r="B850" s="580"/>
      <c r="C850" s="236">
        <v>2017</v>
      </c>
      <c r="D850" s="247">
        <f t="shared" ref="D850:D853" si="448">E850+F850+G850+H850+I850</f>
        <v>7.0000000000000007E-2</v>
      </c>
      <c r="E850" s="247">
        <v>7.0000000000000007E-2</v>
      </c>
      <c r="F850" s="247">
        <v>0</v>
      </c>
      <c r="G850" s="247">
        <v>0</v>
      </c>
      <c r="H850" s="247">
        <v>0</v>
      </c>
      <c r="I850" s="247">
        <v>0</v>
      </c>
      <c r="J850" s="240"/>
      <c r="K850" s="250"/>
      <c r="L850" s="250">
        <f t="shared" si="436"/>
        <v>7.0000000000000007E-2</v>
      </c>
      <c r="M850" s="242">
        <f t="shared" si="437"/>
        <v>7.0000000000000007E-2</v>
      </c>
      <c r="N850" s="226"/>
      <c r="O850" s="226"/>
      <c r="P850" s="226"/>
      <c r="Q850" s="226"/>
      <c r="R850" s="226"/>
      <c r="S850" s="226"/>
      <c r="T850" s="226"/>
      <c r="U850" s="226"/>
      <c r="V850" s="226"/>
      <c r="W850" s="226"/>
      <c r="X850" s="226"/>
      <c r="Y850" s="226"/>
      <c r="Z850" s="226"/>
      <c r="AA850" s="226"/>
      <c r="AB850" s="226"/>
      <c r="AC850" s="226"/>
      <c r="AD850" s="226"/>
      <c r="AE850" s="226"/>
      <c r="AF850" s="226"/>
      <c r="AG850" s="226"/>
      <c r="AH850" s="226"/>
      <c r="AI850" s="226"/>
      <c r="AJ850" s="226"/>
      <c r="AK850" s="226"/>
      <c r="AL850" s="226"/>
      <c r="AM850" s="226"/>
      <c r="AN850" s="226"/>
      <c r="AO850" s="226"/>
      <c r="AP850" s="226"/>
      <c r="AQ850" s="226"/>
      <c r="AR850" s="226"/>
      <c r="AS850" s="226"/>
      <c r="AT850" s="226"/>
      <c r="AU850" s="226"/>
      <c r="AV850" s="226"/>
      <c r="AW850" s="226"/>
      <c r="AX850" s="226"/>
      <c r="AY850" s="226"/>
      <c r="AZ850" s="226"/>
      <c r="BA850" s="226"/>
      <c r="BB850" s="226"/>
      <c r="BC850" s="226"/>
      <c r="BD850" s="226"/>
      <c r="BE850" s="226"/>
      <c r="BF850" s="226"/>
      <c r="BG850" s="226"/>
      <c r="BH850" s="226"/>
      <c r="BI850" s="226"/>
      <c r="BJ850" s="226"/>
      <c r="BK850" s="226"/>
      <c r="BL850" s="226"/>
      <c r="BM850" s="226"/>
      <c r="BN850" s="226"/>
      <c r="BO850" s="226"/>
      <c r="BP850" s="226"/>
      <c r="BQ850" s="226"/>
      <c r="BR850" s="226"/>
      <c r="BS850" s="226"/>
      <c r="BT850" s="226"/>
      <c r="BU850" s="226"/>
      <c r="BV850" s="226"/>
      <c r="BW850" s="226"/>
      <c r="BX850" s="226"/>
      <c r="BY850" s="226"/>
      <c r="BZ850" s="226"/>
      <c r="CA850" s="226"/>
      <c r="CB850" s="226"/>
      <c r="CC850" s="235"/>
    </row>
    <row r="851" spans="1:81" s="233" customFormat="1">
      <c r="A851" s="538"/>
      <c r="B851" s="581"/>
      <c r="C851" s="287">
        <v>2018</v>
      </c>
      <c r="D851" s="247">
        <f t="shared" si="448"/>
        <v>0</v>
      </c>
      <c r="E851" s="247">
        <v>0</v>
      </c>
      <c r="F851" s="247">
        <v>0</v>
      </c>
      <c r="G851" s="247">
        <v>0</v>
      </c>
      <c r="H851" s="247">
        <v>0</v>
      </c>
      <c r="I851" s="247">
        <v>0</v>
      </c>
      <c r="J851" s="240"/>
      <c r="K851" s="250"/>
      <c r="L851" s="250"/>
      <c r="M851" s="242"/>
      <c r="N851" s="226"/>
      <c r="O851" s="226"/>
      <c r="P851" s="226"/>
      <c r="Q851" s="226"/>
      <c r="R851" s="226"/>
      <c r="S851" s="226"/>
      <c r="T851" s="226"/>
      <c r="U851" s="226"/>
      <c r="V851" s="226"/>
      <c r="W851" s="226"/>
      <c r="X851" s="226"/>
      <c r="Y851" s="226"/>
      <c r="Z851" s="226"/>
      <c r="AA851" s="226"/>
      <c r="AB851" s="226"/>
      <c r="AC851" s="226"/>
      <c r="AD851" s="226"/>
      <c r="AE851" s="226"/>
      <c r="AF851" s="226"/>
      <c r="AG851" s="226"/>
      <c r="AH851" s="226"/>
      <c r="AI851" s="226"/>
      <c r="AJ851" s="226"/>
      <c r="AK851" s="226"/>
      <c r="AL851" s="226"/>
      <c r="AM851" s="226"/>
      <c r="AN851" s="226"/>
      <c r="AO851" s="226"/>
      <c r="AP851" s="226"/>
      <c r="AQ851" s="226"/>
      <c r="AR851" s="226"/>
      <c r="AS851" s="226"/>
      <c r="AT851" s="226"/>
      <c r="AU851" s="226"/>
      <c r="AV851" s="226"/>
      <c r="AW851" s="226"/>
      <c r="AX851" s="226"/>
      <c r="AY851" s="226"/>
      <c r="AZ851" s="226"/>
      <c r="BA851" s="226"/>
      <c r="BB851" s="226"/>
      <c r="BC851" s="226"/>
      <c r="BD851" s="226"/>
      <c r="BE851" s="226"/>
      <c r="BF851" s="226"/>
      <c r="BG851" s="226"/>
      <c r="BH851" s="226"/>
      <c r="BI851" s="226"/>
      <c r="BJ851" s="226"/>
      <c r="BK851" s="226"/>
      <c r="BL851" s="226"/>
      <c r="BM851" s="226"/>
      <c r="BN851" s="226"/>
      <c r="BO851" s="226"/>
      <c r="BP851" s="226"/>
      <c r="BQ851" s="226"/>
      <c r="BR851" s="226"/>
      <c r="BS851" s="226"/>
      <c r="BT851" s="226"/>
      <c r="BU851" s="226"/>
      <c r="BV851" s="226"/>
      <c r="BW851" s="226"/>
      <c r="BX851" s="226"/>
      <c r="BY851" s="226"/>
      <c r="BZ851" s="226"/>
      <c r="CA851" s="226"/>
      <c r="CB851" s="226"/>
      <c r="CC851" s="235"/>
    </row>
    <row r="852" spans="1:81" s="233" customFormat="1">
      <c r="A852" s="538"/>
      <c r="B852" s="581"/>
      <c r="C852" s="287">
        <v>2019</v>
      </c>
      <c r="D852" s="247">
        <f t="shared" si="448"/>
        <v>0</v>
      </c>
      <c r="E852" s="247">
        <v>0</v>
      </c>
      <c r="F852" s="247">
        <v>0</v>
      </c>
      <c r="G852" s="247">
        <v>0</v>
      </c>
      <c r="H852" s="247">
        <v>0</v>
      </c>
      <c r="I852" s="247">
        <v>0</v>
      </c>
      <c r="J852" s="240"/>
      <c r="K852" s="250"/>
      <c r="L852" s="250"/>
      <c r="M852" s="242"/>
      <c r="N852" s="226"/>
      <c r="O852" s="226"/>
      <c r="P852" s="226"/>
      <c r="Q852" s="226"/>
      <c r="R852" s="226"/>
      <c r="S852" s="226"/>
      <c r="T852" s="226"/>
      <c r="U852" s="226"/>
      <c r="V852" s="226"/>
      <c r="W852" s="226"/>
      <c r="X852" s="226"/>
      <c r="Y852" s="226"/>
      <c r="Z852" s="226"/>
      <c r="AA852" s="226"/>
      <c r="AB852" s="226"/>
      <c r="AC852" s="226"/>
      <c r="AD852" s="226"/>
      <c r="AE852" s="226"/>
      <c r="AF852" s="226"/>
      <c r="AG852" s="226"/>
      <c r="AH852" s="226"/>
      <c r="AI852" s="226"/>
      <c r="AJ852" s="226"/>
      <c r="AK852" s="226"/>
      <c r="AL852" s="226"/>
      <c r="AM852" s="226"/>
      <c r="AN852" s="226"/>
      <c r="AO852" s="226"/>
      <c r="AP852" s="226"/>
      <c r="AQ852" s="226"/>
      <c r="AR852" s="226"/>
      <c r="AS852" s="226"/>
      <c r="AT852" s="226"/>
      <c r="AU852" s="226"/>
      <c r="AV852" s="226"/>
      <c r="AW852" s="226"/>
      <c r="AX852" s="226"/>
      <c r="AY852" s="226"/>
      <c r="AZ852" s="226"/>
      <c r="BA852" s="226"/>
      <c r="BB852" s="226"/>
      <c r="BC852" s="226"/>
      <c r="BD852" s="226"/>
      <c r="BE852" s="226"/>
      <c r="BF852" s="226"/>
      <c r="BG852" s="226"/>
      <c r="BH852" s="226"/>
      <c r="BI852" s="226"/>
      <c r="BJ852" s="226"/>
      <c r="BK852" s="226"/>
      <c r="BL852" s="226"/>
      <c r="BM852" s="226"/>
      <c r="BN852" s="226"/>
      <c r="BO852" s="226"/>
      <c r="BP852" s="226"/>
      <c r="BQ852" s="226"/>
      <c r="BR852" s="226"/>
      <c r="BS852" s="226"/>
      <c r="BT852" s="226"/>
      <c r="BU852" s="226"/>
      <c r="BV852" s="226"/>
      <c r="BW852" s="226"/>
      <c r="BX852" s="226"/>
      <c r="BY852" s="226"/>
      <c r="BZ852" s="226"/>
      <c r="CA852" s="226"/>
      <c r="CB852" s="226"/>
      <c r="CC852" s="235"/>
    </row>
    <row r="853" spans="1:81" s="233" customFormat="1">
      <c r="A853" s="539"/>
      <c r="B853" s="582"/>
      <c r="C853" s="287">
        <v>2020</v>
      </c>
      <c r="D853" s="247">
        <f t="shared" si="448"/>
        <v>0</v>
      </c>
      <c r="E853" s="247">
        <v>0</v>
      </c>
      <c r="F853" s="247">
        <v>0</v>
      </c>
      <c r="G853" s="247">
        <v>0</v>
      </c>
      <c r="H853" s="247">
        <v>0</v>
      </c>
      <c r="I853" s="247">
        <v>0</v>
      </c>
      <c r="J853" s="240"/>
      <c r="K853" s="250"/>
      <c r="L853" s="250"/>
      <c r="M853" s="242"/>
      <c r="N853" s="226"/>
      <c r="O853" s="226"/>
      <c r="P853" s="226"/>
      <c r="Q853" s="226"/>
      <c r="R853" s="226"/>
      <c r="S853" s="226"/>
      <c r="T853" s="226"/>
      <c r="U853" s="226"/>
      <c r="V853" s="226"/>
      <c r="W853" s="226"/>
      <c r="X853" s="226"/>
      <c r="Y853" s="226"/>
      <c r="Z853" s="226"/>
      <c r="AA853" s="226"/>
      <c r="AB853" s="226"/>
      <c r="AC853" s="226"/>
      <c r="AD853" s="226"/>
      <c r="AE853" s="226"/>
      <c r="AF853" s="226"/>
      <c r="AG853" s="226"/>
      <c r="AH853" s="226"/>
      <c r="AI853" s="226"/>
      <c r="AJ853" s="226"/>
      <c r="AK853" s="226"/>
      <c r="AL853" s="226"/>
      <c r="AM853" s="226"/>
      <c r="AN853" s="226"/>
      <c r="AO853" s="226"/>
      <c r="AP853" s="226"/>
      <c r="AQ853" s="226"/>
      <c r="AR853" s="226"/>
      <c r="AS853" s="226"/>
      <c r="AT853" s="226"/>
      <c r="AU853" s="226"/>
      <c r="AV853" s="226"/>
      <c r="AW853" s="226"/>
      <c r="AX853" s="226"/>
      <c r="AY853" s="226"/>
      <c r="AZ853" s="226"/>
      <c r="BA853" s="226"/>
      <c r="BB853" s="226"/>
      <c r="BC853" s="226"/>
      <c r="BD853" s="226"/>
      <c r="BE853" s="226"/>
      <c r="BF853" s="226"/>
      <c r="BG853" s="226"/>
      <c r="BH853" s="226"/>
      <c r="BI853" s="226"/>
      <c r="BJ853" s="226"/>
      <c r="BK853" s="226"/>
      <c r="BL853" s="226"/>
      <c r="BM853" s="226"/>
      <c r="BN853" s="226"/>
      <c r="BO853" s="226"/>
      <c r="BP853" s="226"/>
      <c r="BQ853" s="226"/>
      <c r="BR853" s="226"/>
      <c r="BS853" s="226"/>
      <c r="BT853" s="226"/>
      <c r="BU853" s="226"/>
      <c r="BV853" s="226"/>
      <c r="BW853" s="226"/>
      <c r="BX853" s="226"/>
      <c r="BY853" s="226"/>
      <c r="BZ853" s="226"/>
      <c r="CA853" s="226"/>
      <c r="CB853" s="226"/>
      <c r="CC853" s="235"/>
    </row>
    <row r="854" spans="1:81" s="233" customFormat="1">
      <c r="A854" s="536" t="s">
        <v>513</v>
      </c>
      <c r="B854" s="579" t="s">
        <v>903</v>
      </c>
      <c r="C854" s="238" t="s">
        <v>19</v>
      </c>
      <c r="D854" s="239">
        <f>D855+D856+D857+D858</f>
        <v>5.0000000000000001E-3</v>
      </c>
      <c r="E854" s="239">
        <f t="shared" ref="E854:I854" si="449">E855+E856+E857+E858</f>
        <v>5.0000000000000001E-3</v>
      </c>
      <c r="F854" s="239">
        <f t="shared" si="449"/>
        <v>0</v>
      </c>
      <c r="G854" s="239">
        <f t="shared" si="449"/>
        <v>0</v>
      </c>
      <c r="H854" s="239">
        <f t="shared" si="449"/>
        <v>0</v>
      </c>
      <c r="I854" s="239">
        <f t="shared" si="449"/>
        <v>0</v>
      </c>
      <c r="J854" s="240"/>
      <c r="K854" s="250"/>
      <c r="L854" s="250"/>
      <c r="M854" s="242"/>
      <c r="N854" s="226"/>
      <c r="O854" s="226"/>
      <c r="P854" s="226"/>
      <c r="Q854" s="226"/>
      <c r="R854" s="226"/>
      <c r="S854" s="226"/>
      <c r="T854" s="226"/>
      <c r="U854" s="226"/>
      <c r="V854" s="226"/>
      <c r="W854" s="226"/>
      <c r="X854" s="226"/>
      <c r="Y854" s="226"/>
      <c r="Z854" s="226"/>
      <c r="AA854" s="226"/>
      <c r="AB854" s="226"/>
      <c r="AC854" s="226"/>
      <c r="AD854" s="226"/>
      <c r="AE854" s="226"/>
      <c r="AF854" s="226"/>
      <c r="AG854" s="226"/>
      <c r="AH854" s="226"/>
      <c r="AI854" s="226"/>
      <c r="AJ854" s="226"/>
      <c r="AK854" s="226"/>
      <c r="AL854" s="226"/>
      <c r="AM854" s="226"/>
      <c r="AN854" s="226"/>
      <c r="AO854" s="226"/>
      <c r="AP854" s="226"/>
      <c r="AQ854" s="226"/>
      <c r="AR854" s="226"/>
      <c r="AS854" s="226"/>
      <c r="AT854" s="226"/>
      <c r="AU854" s="226"/>
      <c r="AV854" s="226"/>
      <c r="AW854" s="226"/>
      <c r="AX854" s="226"/>
      <c r="AY854" s="226"/>
      <c r="AZ854" s="226"/>
      <c r="BA854" s="226"/>
      <c r="BB854" s="226"/>
      <c r="BC854" s="226"/>
      <c r="BD854" s="226"/>
      <c r="BE854" s="226"/>
      <c r="BF854" s="226"/>
      <c r="BG854" s="226"/>
      <c r="BH854" s="226"/>
      <c r="BI854" s="226"/>
      <c r="BJ854" s="226"/>
      <c r="BK854" s="226"/>
      <c r="BL854" s="226"/>
      <c r="BM854" s="226"/>
      <c r="BN854" s="226"/>
      <c r="BO854" s="226"/>
      <c r="BP854" s="226"/>
      <c r="BQ854" s="226"/>
      <c r="BR854" s="226"/>
      <c r="BS854" s="226"/>
      <c r="BT854" s="226"/>
      <c r="BU854" s="226"/>
      <c r="BV854" s="226"/>
      <c r="BW854" s="226"/>
      <c r="BX854" s="226"/>
      <c r="BY854" s="226"/>
      <c r="BZ854" s="226"/>
      <c r="CA854" s="226"/>
      <c r="CB854" s="226"/>
      <c r="CC854" s="235"/>
    </row>
    <row r="855" spans="1:81" s="233" customFormat="1">
      <c r="A855" s="537"/>
      <c r="B855" s="580"/>
      <c r="C855" s="236">
        <v>2016</v>
      </c>
      <c r="D855" s="247">
        <f>E855+F855+G855+H855+I855</f>
        <v>0</v>
      </c>
      <c r="E855" s="247">
        <v>0</v>
      </c>
      <c r="F855" s="247">
        <v>0</v>
      </c>
      <c r="G855" s="247">
        <v>0</v>
      </c>
      <c r="H855" s="247">
        <v>0</v>
      </c>
      <c r="I855" s="247">
        <v>0</v>
      </c>
      <c r="J855" s="240"/>
      <c r="K855" s="250"/>
      <c r="L855" s="250"/>
      <c r="M855" s="242"/>
      <c r="N855" s="226"/>
      <c r="O855" s="226"/>
      <c r="P855" s="226"/>
      <c r="Q855" s="226"/>
      <c r="R855" s="226"/>
      <c r="S855" s="226"/>
      <c r="T855" s="226"/>
      <c r="U855" s="226"/>
      <c r="V855" s="226"/>
      <c r="W855" s="226"/>
      <c r="X855" s="226"/>
      <c r="Y855" s="226"/>
      <c r="Z855" s="226"/>
      <c r="AA855" s="226"/>
      <c r="AB855" s="226"/>
      <c r="AC855" s="226"/>
      <c r="AD855" s="226"/>
      <c r="AE855" s="226"/>
      <c r="AF855" s="226"/>
      <c r="AG855" s="226"/>
      <c r="AH855" s="226"/>
      <c r="AI855" s="226"/>
      <c r="AJ855" s="226"/>
      <c r="AK855" s="226"/>
      <c r="AL855" s="226"/>
      <c r="AM855" s="226"/>
      <c r="AN855" s="226"/>
      <c r="AO855" s="226"/>
      <c r="AP855" s="226"/>
      <c r="AQ855" s="226"/>
      <c r="AR855" s="226"/>
      <c r="AS855" s="226"/>
      <c r="AT855" s="226"/>
      <c r="AU855" s="226"/>
      <c r="AV855" s="226"/>
      <c r="AW855" s="226"/>
      <c r="AX855" s="226"/>
      <c r="AY855" s="226"/>
      <c r="AZ855" s="226"/>
      <c r="BA855" s="226"/>
      <c r="BB855" s="226"/>
      <c r="BC855" s="226"/>
      <c r="BD855" s="226"/>
      <c r="BE855" s="226"/>
      <c r="BF855" s="226"/>
      <c r="BG855" s="226"/>
      <c r="BH855" s="226"/>
      <c r="BI855" s="226"/>
      <c r="BJ855" s="226"/>
      <c r="BK855" s="226"/>
      <c r="BL855" s="226"/>
      <c r="BM855" s="226"/>
      <c r="BN855" s="226"/>
      <c r="BO855" s="226"/>
      <c r="BP855" s="226"/>
      <c r="BQ855" s="226"/>
      <c r="BR855" s="226"/>
      <c r="BS855" s="226"/>
      <c r="BT855" s="226"/>
      <c r="BU855" s="226"/>
      <c r="BV855" s="226"/>
      <c r="BW855" s="226"/>
      <c r="BX855" s="226"/>
      <c r="BY855" s="226"/>
      <c r="BZ855" s="226"/>
      <c r="CA855" s="226"/>
      <c r="CB855" s="226"/>
      <c r="CC855" s="235"/>
    </row>
    <row r="856" spans="1:81" s="233" customFormat="1">
      <c r="A856" s="538"/>
      <c r="B856" s="581"/>
      <c r="C856" s="287">
        <v>2017</v>
      </c>
      <c r="D856" s="247">
        <f t="shared" ref="D856:D859" si="450">E856+F856+G856+H856+I856</f>
        <v>5.0000000000000001E-3</v>
      </c>
      <c r="E856" s="247">
        <v>5.0000000000000001E-3</v>
      </c>
      <c r="F856" s="247">
        <v>0</v>
      </c>
      <c r="G856" s="247">
        <v>0</v>
      </c>
      <c r="H856" s="247">
        <v>0</v>
      </c>
      <c r="I856" s="247">
        <v>0</v>
      </c>
      <c r="J856" s="240"/>
      <c r="K856" s="250"/>
      <c r="L856" s="250"/>
      <c r="M856" s="242"/>
      <c r="N856" s="226"/>
      <c r="O856" s="226"/>
      <c r="P856" s="226"/>
      <c r="Q856" s="226"/>
      <c r="R856" s="226"/>
      <c r="S856" s="226"/>
      <c r="T856" s="226"/>
      <c r="U856" s="226"/>
      <c r="V856" s="226"/>
      <c r="W856" s="226"/>
      <c r="X856" s="226"/>
      <c r="Y856" s="226"/>
      <c r="Z856" s="226"/>
      <c r="AA856" s="226"/>
      <c r="AB856" s="226"/>
      <c r="AC856" s="226"/>
      <c r="AD856" s="226"/>
      <c r="AE856" s="226"/>
      <c r="AF856" s="226"/>
      <c r="AG856" s="226"/>
      <c r="AH856" s="226"/>
      <c r="AI856" s="226"/>
      <c r="AJ856" s="226"/>
      <c r="AK856" s="226"/>
      <c r="AL856" s="226"/>
      <c r="AM856" s="226"/>
      <c r="AN856" s="226"/>
      <c r="AO856" s="226"/>
      <c r="AP856" s="226"/>
      <c r="AQ856" s="226"/>
      <c r="AR856" s="226"/>
      <c r="AS856" s="226"/>
      <c r="AT856" s="226"/>
      <c r="AU856" s="226"/>
      <c r="AV856" s="226"/>
      <c r="AW856" s="226"/>
      <c r="AX856" s="226"/>
      <c r="AY856" s="226"/>
      <c r="AZ856" s="226"/>
      <c r="BA856" s="226"/>
      <c r="BB856" s="226"/>
      <c r="BC856" s="226"/>
      <c r="BD856" s="226"/>
      <c r="BE856" s="226"/>
      <c r="BF856" s="226"/>
      <c r="BG856" s="226"/>
      <c r="BH856" s="226"/>
      <c r="BI856" s="226"/>
      <c r="BJ856" s="226"/>
      <c r="BK856" s="226"/>
      <c r="BL856" s="226"/>
      <c r="BM856" s="226"/>
      <c r="BN856" s="226"/>
      <c r="BO856" s="226"/>
      <c r="BP856" s="226"/>
      <c r="BQ856" s="226"/>
      <c r="BR856" s="226"/>
      <c r="BS856" s="226"/>
      <c r="BT856" s="226"/>
      <c r="BU856" s="226"/>
      <c r="BV856" s="226"/>
      <c r="BW856" s="226"/>
      <c r="BX856" s="226"/>
      <c r="BY856" s="226"/>
      <c r="BZ856" s="226"/>
      <c r="CA856" s="226"/>
      <c r="CB856" s="226"/>
      <c r="CC856" s="235"/>
    </row>
    <row r="857" spans="1:81" s="233" customFormat="1">
      <c r="A857" s="538"/>
      <c r="B857" s="581"/>
      <c r="C857" s="287">
        <v>2018</v>
      </c>
      <c r="D857" s="247">
        <f t="shared" si="450"/>
        <v>0</v>
      </c>
      <c r="E857" s="247">
        <v>0</v>
      </c>
      <c r="F857" s="247">
        <v>0</v>
      </c>
      <c r="G857" s="247">
        <v>0</v>
      </c>
      <c r="H857" s="247">
        <v>0</v>
      </c>
      <c r="I857" s="247">
        <v>0</v>
      </c>
      <c r="J857" s="240"/>
      <c r="K857" s="250"/>
      <c r="L857" s="250"/>
      <c r="M857" s="242"/>
      <c r="N857" s="226"/>
      <c r="O857" s="226"/>
      <c r="P857" s="226"/>
      <c r="Q857" s="226"/>
      <c r="R857" s="226"/>
      <c r="S857" s="226"/>
      <c r="T857" s="226"/>
      <c r="U857" s="226"/>
      <c r="V857" s="226"/>
      <c r="W857" s="226"/>
      <c r="X857" s="226"/>
      <c r="Y857" s="226"/>
      <c r="Z857" s="226"/>
      <c r="AA857" s="226"/>
      <c r="AB857" s="226"/>
      <c r="AC857" s="226"/>
      <c r="AD857" s="226"/>
      <c r="AE857" s="226"/>
      <c r="AF857" s="226"/>
      <c r="AG857" s="226"/>
      <c r="AH857" s="226"/>
      <c r="AI857" s="226"/>
      <c r="AJ857" s="226"/>
      <c r="AK857" s="226"/>
      <c r="AL857" s="226"/>
      <c r="AM857" s="226"/>
      <c r="AN857" s="226"/>
      <c r="AO857" s="226"/>
      <c r="AP857" s="226"/>
      <c r="AQ857" s="226"/>
      <c r="AR857" s="226"/>
      <c r="AS857" s="226"/>
      <c r="AT857" s="226"/>
      <c r="AU857" s="226"/>
      <c r="AV857" s="226"/>
      <c r="AW857" s="226"/>
      <c r="AX857" s="226"/>
      <c r="AY857" s="226"/>
      <c r="AZ857" s="226"/>
      <c r="BA857" s="226"/>
      <c r="BB857" s="226"/>
      <c r="BC857" s="226"/>
      <c r="BD857" s="226"/>
      <c r="BE857" s="226"/>
      <c r="BF857" s="226"/>
      <c r="BG857" s="226"/>
      <c r="BH857" s="226"/>
      <c r="BI857" s="226"/>
      <c r="BJ857" s="226"/>
      <c r="BK857" s="226"/>
      <c r="BL857" s="226"/>
      <c r="BM857" s="226"/>
      <c r="BN857" s="226"/>
      <c r="BO857" s="226"/>
      <c r="BP857" s="226"/>
      <c r="BQ857" s="226"/>
      <c r="BR857" s="226"/>
      <c r="BS857" s="226"/>
      <c r="BT857" s="226"/>
      <c r="BU857" s="226"/>
      <c r="BV857" s="226"/>
      <c r="BW857" s="226"/>
      <c r="BX857" s="226"/>
      <c r="BY857" s="226"/>
      <c r="BZ857" s="226"/>
      <c r="CA857" s="226"/>
      <c r="CB857" s="226"/>
      <c r="CC857" s="235"/>
    </row>
    <row r="858" spans="1:81" s="233" customFormat="1">
      <c r="A858" s="538"/>
      <c r="B858" s="581"/>
      <c r="C858" s="287">
        <v>2019</v>
      </c>
      <c r="D858" s="247">
        <f t="shared" si="450"/>
        <v>0</v>
      </c>
      <c r="E858" s="247">
        <v>0</v>
      </c>
      <c r="F858" s="247">
        <v>0</v>
      </c>
      <c r="G858" s="247">
        <v>0</v>
      </c>
      <c r="H858" s="247">
        <v>0</v>
      </c>
      <c r="I858" s="247">
        <v>0</v>
      </c>
      <c r="J858" s="240"/>
      <c r="K858" s="250"/>
      <c r="L858" s="250"/>
      <c r="M858" s="242"/>
      <c r="N858" s="226"/>
      <c r="O858" s="226"/>
      <c r="P858" s="226"/>
      <c r="Q858" s="226"/>
      <c r="R858" s="226"/>
      <c r="S858" s="226"/>
      <c r="T858" s="226"/>
      <c r="U858" s="226"/>
      <c r="V858" s="226"/>
      <c r="W858" s="226"/>
      <c r="X858" s="226"/>
      <c r="Y858" s="226"/>
      <c r="Z858" s="226"/>
      <c r="AA858" s="226"/>
      <c r="AB858" s="226"/>
      <c r="AC858" s="226"/>
      <c r="AD858" s="226"/>
      <c r="AE858" s="226"/>
      <c r="AF858" s="226"/>
      <c r="AG858" s="226"/>
      <c r="AH858" s="226"/>
      <c r="AI858" s="226"/>
      <c r="AJ858" s="226"/>
      <c r="AK858" s="226"/>
      <c r="AL858" s="226"/>
      <c r="AM858" s="226"/>
      <c r="AN858" s="226"/>
      <c r="AO858" s="226"/>
      <c r="AP858" s="226"/>
      <c r="AQ858" s="226"/>
      <c r="AR858" s="226"/>
      <c r="AS858" s="226"/>
      <c r="AT858" s="226"/>
      <c r="AU858" s="226"/>
      <c r="AV858" s="226"/>
      <c r="AW858" s="226"/>
      <c r="AX858" s="226"/>
      <c r="AY858" s="226"/>
      <c r="AZ858" s="226"/>
      <c r="BA858" s="226"/>
      <c r="BB858" s="226"/>
      <c r="BC858" s="226"/>
      <c r="BD858" s="226"/>
      <c r="BE858" s="226"/>
      <c r="BF858" s="226"/>
      <c r="BG858" s="226"/>
      <c r="BH858" s="226"/>
      <c r="BI858" s="226"/>
      <c r="BJ858" s="226"/>
      <c r="BK858" s="226"/>
      <c r="BL858" s="226"/>
      <c r="BM858" s="226"/>
      <c r="BN858" s="226"/>
      <c r="BO858" s="226"/>
      <c r="BP858" s="226"/>
      <c r="BQ858" s="226"/>
      <c r="BR858" s="226"/>
      <c r="BS858" s="226"/>
      <c r="BT858" s="226"/>
      <c r="BU858" s="226"/>
      <c r="BV858" s="226"/>
      <c r="BW858" s="226"/>
      <c r="BX858" s="226"/>
      <c r="BY858" s="226"/>
      <c r="BZ858" s="226"/>
      <c r="CA858" s="226"/>
      <c r="CB858" s="226"/>
      <c r="CC858" s="235"/>
    </row>
    <row r="859" spans="1:81" s="233" customFormat="1">
      <c r="A859" s="539"/>
      <c r="B859" s="582"/>
      <c r="C859" s="287">
        <v>2020</v>
      </c>
      <c r="D859" s="247">
        <f t="shared" si="450"/>
        <v>0</v>
      </c>
      <c r="E859" s="247">
        <v>0</v>
      </c>
      <c r="F859" s="247">
        <v>0</v>
      </c>
      <c r="G859" s="247">
        <v>0</v>
      </c>
      <c r="H859" s="247">
        <v>0</v>
      </c>
      <c r="I859" s="247">
        <v>0</v>
      </c>
      <c r="J859" s="240"/>
      <c r="K859" s="250"/>
      <c r="L859" s="250"/>
      <c r="M859" s="242"/>
      <c r="N859" s="226"/>
      <c r="O859" s="226"/>
      <c r="P859" s="226"/>
      <c r="Q859" s="226"/>
      <c r="R859" s="226"/>
      <c r="S859" s="226"/>
      <c r="T859" s="226"/>
      <c r="U859" s="226"/>
      <c r="V859" s="226"/>
      <c r="W859" s="226"/>
      <c r="X859" s="226"/>
      <c r="Y859" s="226"/>
      <c r="Z859" s="226"/>
      <c r="AA859" s="226"/>
      <c r="AB859" s="226"/>
      <c r="AC859" s="226"/>
      <c r="AD859" s="226"/>
      <c r="AE859" s="226"/>
      <c r="AF859" s="226"/>
      <c r="AG859" s="226"/>
      <c r="AH859" s="226"/>
      <c r="AI859" s="226"/>
      <c r="AJ859" s="226"/>
      <c r="AK859" s="226"/>
      <c r="AL859" s="226"/>
      <c r="AM859" s="226"/>
      <c r="AN859" s="226"/>
      <c r="AO859" s="226"/>
      <c r="AP859" s="226"/>
      <c r="AQ859" s="226"/>
      <c r="AR859" s="226"/>
      <c r="AS859" s="226"/>
      <c r="AT859" s="226"/>
      <c r="AU859" s="226"/>
      <c r="AV859" s="226"/>
      <c r="AW859" s="226"/>
      <c r="AX859" s="226"/>
      <c r="AY859" s="226"/>
      <c r="AZ859" s="226"/>
      <c r="BA859" s="226"/>
      <c r="BB859" s="226"/>
      <c r="BC859" s="226"/>
      <c r="BD859" s="226"/>
      <c r="BE859" s="226"/>
      <c r="BF859" s="226"/>
      <c r="BG859" s="226"/>
      <c r="BH859" s="226"/>
      <c r="BI859" s="226"/>
      <c r="BJ859" s="226"/>
      <c r="BK859" s="226"/>
      <c r="BL859" s="226"/>
      <c r="BM859" s="226"/>
      <c r="BN859" s="226"/>
      <c r="BO859" s="226"/>
      <c r="BP859" s="226"/>
      <c r="BQ859" s="226"/>
      <c r="BR859" s="226"/>
      <c r="BS859" s="226"/>
      <c r="BT859" s="226"/>
      <c r="BU859" s="226"/>
      <c r="BV859" s="226"/>
      <c r="BW859" s="226"/>
      <c r="BX859" s="226"/>
      <c r="BY859" s="226"/>
      <c r="BZ859" s="226"/>
      <c r="CA859" s="226"/>
      <c r="CB859" s="226"/>
      <c r="CC859" s="235"/>
    </row>
    <row r="860" spans="1:81" s="233" customFormat="1">
      <c r="A860" s="524" t="s">
        <v>521</v>
      </c>
      <c r="B860" s="648" t="s">
        <v>528</v>
      </c>
      <c r="C860" s="238" t="s">
        <v>19</v>
      </c>
      <c r="D860" s="257">
        <f>D861+D862+D863+D864+D865</f>
        <v>348.40069999999997</v>
      </c>
      <c r="E860" s="257">
        <f t="shared" ref="E860:I860" si="451">E861+E862+E863+E864+E865</f>
        <v>340.91789999999997</v>
      </c>
      <c r="F860" s="257">
        <f t="shared" si="451"/>
        <v>0</v>
      </c>
      <c r="G860" s="257">
        <f t="shared" si="451"/>
        <v>0</v>
      </c>
      <c r="H860" s="257">
        <f t="shared" si="451"/>
        <v>0</v>
      </c>
      <c r="I860" s="257">
        <f t="shared" si="451"/>
        <v>7.4828000000000001</v>
      </c>
      <c r="J860" s="240"/>
      <c r="L860" s="250">
        <f t="shared" ref="L860:L874" si="452">E860+F860+G860+H860+I860</f>
        <v>348.40069999999997</v>
      </c>
      <c r="M860" s="242">
        <f>E860+F860+G860+H860+I860</f>
        <v>348.40069999999997</v>
      </c>
      <c r="N860" s="226"/>
      <c r="O860" s="226"/>
      <c r="P860" s="226"/>
      <c r="Q860" s="226"/>
      <c r="R860" s="226"/>
      <c r="S860" s="226"/>
      <c r="T860" s="226"/>
      <c r="U860" s="226"/>
      <c r="V860" s="226"/>
      <c r="W860" s="226"/>
      <c r="X860" s="226"/>
      <c r="Y860" s="226"/>
      <c r="Z860" s="226"/>
      <c r="AA860" s="226"/>
      <c r="AB860" s="226"/>
      <c r="AC860" s="226"/>
      <c r="AD860" s="226"/>
      <c r="AE860" s="226"/>
      <c r="AF860" s="226"/>
      <c r="AG860" s="226"/>
      <c r="AH860" s="226"/>
      <c r="AI860" s="226"/>
      <c r="AJ860" s="226"/>
      <c r="AK860" s="226"/>
      <c r="AL860" s="226"/>
      <c r="AM860" s="226"/>
      <c r="AN860" s="226"/>
      <c r="AO860" s="226"/>
      <c r="AP860" s="226"/>
      <c r="AQ860" s="226"/>
      <c r="AR860" s="226"/>
      <c r="AS860" s="226"/>
      <c r="AT860" s="226"/>
      <c r="AU860" s="226"/>
      <c r="AV860" s="226"/>
      <c r="AW860" s="226"/>
      <c r="AX860" s="226"/>
      <c r="AY860" s="226"/>
      <c r="AZ860" s="226"/>
      <c r="BA860" s="226"/>
      <c r="BB860" s="226"/>
      <c r="BC860" s="226"/>
      <c r="BD860" s="226"/>
      <c r="BE860" s="226"/>
      <c r="BF860" s="226"/>
      <c r="BG860" s="226"/>
      <c r="BH860" s="226"/>
      <c r="BI860" s="226"/>
      <c r="BJ860" s="226"/>
      <c r="BK860" s="226"/>
      <c r="BL860" s="226"/>
      <c r="BM860" s="226"/>
      <c r="BN860" s="226"/>
      <c r="BO860" s="226"/>
      <c r="BP860" s="226"/>
      <c r="BQ860" s="226"/>
      <c r="BR860" s="226"/>
      <c r="BS860" s="226"/>
      <c r="BT860" s="226"/>
      <c r="BU860" s="226"/>
      <c r="BV860" s="226"/>
      <c r="BW860" s="226"/>
      <c r="BX860" s="226"/>
      <c r="BY860" s="226"/>
      <c r="BZ860" s="226"/>
      <c r="CA860" s="226"/>
      <c r="CB860" s="226"/>
      <c r="CC860" s="235"/>
    </row>
    <row r="861" spans="1:81" s="233" customFormat="1">
      <c r="A861" s="525"/>
      <c r="B861" s="649"/>
      <c r="C861" s="238">
        <v>2016</v>
      </c>
      <c r="D861" s="320">
        <f t="shared" ref="D861:I862" si="453">D867</f>
        <v>56.372600000000006</v>
      </c>
      <c r="E861" s="239">
        <f t="shared" si="453"/>
        <v>48.889799999999994</v>
      </c>
      <c r="F861" s="239">
        <f t="shared" si="453"/>
        <v>0</v>
      </c>
      <c r="G861" s="239">
        <f t="shared" si="453"/>
        <v>0</v>
      </c>
      <c r="H861" s="239">
        <f t="shared" si="453"/>
        <v>0</v>
      </c>
      <c r="I861" s="239">
        <f t="shared" si="453"/>
        <v>7.4828000000000001</v>
      </c>
      <c r="J861" s="240"/>
      <c r="L861" s="250">
        <f t="shared" si="452"/>
        <v>56.372599999999991</v>
      </c>
      <c r="M861" s="242">
        <f>E861+F861+G861+H861+I861</f>
        <v>56.372599999999991</v>
      </c>
      <c r="N861" s="226"/>
      <c r="O861" s="226"/>
      <c r="P861" s="226"/>
      <c r="Q861" s="226"/>
      <c r="R861" s="226"/>
      <c r="S861" s="226"/>
      <c r="T861" s="226"/>
      <c r="U861" s="226"/>
      <c r="V861" s="226"/>
      <c r="W861" s="226"/>
      <c r="X861" s="226"/>
      <c r="Y861" s="226"/>
      <c r="Z861" s="226"/>
      <c r="AA861" s="226"/>
      <c r="AB861" s="226"/>
      <c r="AC861" s="226"/>
      <c r="AD861" s="226"/>
      <c r="AE861" s="226"/>
      <c r="AF861" s="226"/>
      <c r="AG861" s="226"/>
      <c r="AH861" s="226"/>
      <c r="AI861" s="226"/>
      <c r="AJ861" s="226"/>
      <c r="AK861" s="226"/>
      <c r="AL861" s="226"/>
      <c r="AM861" s="226"/>
      <c r="AN861" s="226"/>
      <c r="AO861" s="226"/>
      <c r="AP861" s="226"/>
      <c r="AQ861" s="226"/>
      <c r="AR861" s="226"/>
      <c r="AS861" s="226"/>
      <c r="AT861" s="226"/>
      <c r="AU861" s="226"/>
      <c r="AV861" s="226"/>
      <c r="AW861" s="226"/>
      <c r="AX861" s="226"/>
      <c r="AY861" s="226"/>
      <c r="AZ861" s="226"/>
      <c r="BA861" s="226"/>
      <c r="BB861" s="226"/>
      <c r="BC861" s="226"/>
      <c r="BD861" s="226"/>
      <c r="BE861" s="226"/>
      <c r="BF861" s="226"/>
      <c r="BG861" s="226"/>
      <c r="BH861" s="226"/>
      <c r="BI861" s="226"/>
      <c r="BJ861" s="226"/>
      <c r="BK861" s="226"/>
      <c r="BL861" s="226"/>
      <c r="BM861" s="226"/>
      <c r="BN861" s="226"/>
      <c r="BO861" s="226"/>
      <c r="BP861" s="226"/>
      <c r="BQ861" s="226"/>
      <c r="BR861" s="226"/>
      <c r="BS861" s="226"/>
      <c r="BT861" s="226"/>
      <c r="BU861" s="226"/>
      <c r="BV861" s="226"/>
      <c r="BW861" s="226"/>
      <c r="BX861" s="226"/>
      <c r="BY861" s="226"/>
      <c r="BZ861" s="226"/>
      <c r="CA861" s="226"/>
      <c r="CB861" s="226"/>
      <c r="CC861" s="235"/>
    </row>
    <row r="862" spans="1:81" s="233" customFormat="1">
      <c r="A862" s="525"/>
      <c r="B862" s="649"/>
      <c r="C862" s="238">
        <v>2017</v>
      </c>
      <c r="D862" s="239">
        <f t="shared" si="453"/>
        <v>82.486400000000003</v>
      </c>
      <c r="E862" s="239">
        <f t="shared" si="453"/>
        <v>82.486400000000003</v>
      </c>
      <c r="F862" s="239">
        <f t="shared" si="453"/>
        <v>0</v>
      </c>
      <c r="G862" s="239">
        <f t="shared" si="453"/>
        <v>0</v>
      </c>
      <c r="H862" s="239">
        <f t="shared" si="453"/>
        <v>0</v>
      </c>
      <c r="I862" s="239">
        <f t="shared" si="453"/>
        <v>0</v>
      </c>
      <c r="J862" s="240"/>
      <c r="L862" s="250">
        <f t="shared" si="452"/>
        <v>82.486400000000003</v>
      </c>
      <c r="M862" s="242">
        <f>E862+F862+G862+H862+I862</f>
        <v>82.486400000000003</v>
      </c>
      <c r="N862" s="226"/>
      <c r="O862" s="226"/>
      <c r="P862" s="226"/>
      <c r="Q862" s="226"/>
      <c r="R862" s="226"/>
      <c r="S862" s="226"/>
      <c r="T862" s="226"/>
      <c r="U862" s="226"/>
      <c r="V862" s="226"/>
      <c r="W862" s="226"/>
      <c r="X862" s="226"/>
      <c r="Y862" s="226"/>
      <c r="Z862" s="226"/>
      <c r="AA862" s="226"/>
      <c r="AB862" s="226"/>
      <c r="AC862" s="226"/>
      <c r="AD862" s="226"/>
      <c r="AE862" s="226"/>
      <c r="AF862" s="226"/>
      <c r="AG862" s="226"/>
      <c r="AH862" s="226"/>
      <c r="AI862" s="226"/>
      <c r="AJ862" s="226"/>
      <c r="AK862" s="226"/>
      <c r="AL862" s="226"/>
      <c r="AM862" s="226"/>
      <c r="AN862" s="226"/>
      <c r="AO862" s="226"/>
      <c r="AP862" s="226"/>
      <c r="AQ862" s="226"/>
      <c r="AR862" s="226"/>
      <c r="AS862" s="226"/>
      <c r="AT862" s="226"/>
      <c r="AU862" s="226"/>
      <c r="AV862" s="226"/>
      <c r="AW862" s="226"/>
      <c r="AX862" s="226"/>
      <c r="AY862" s="226"/>
      <c r="AZ862" s="226"/>
      <c r="BA862" s="226"/>
      <c r="BB862" s="226"/>
      <c r="BC862" s="226"/>
      <c r="BD862" s="226"/>
      <c r="BE862" s="226"/>
      <c r="BF862" s="226"/>
      <c r="BG862" s="226"/>
      <c r="BH862" s="226"/>
      <c r="BI862" s="226"/>
      <c r="BJ862" s="226"/>
      <c r="BK862" s="226"/>
      <c r="BL862" s="226"/>
      <c r="BM862" s="226"/>
      <c r="BN862" s="226"/>
      <c r="BO862" s="226"/>
      <c r="BP862" s="226"/>
      <c r="BQ862" s="226"/>
      <c r="BR862" s="226"/>
      <c r="BS862" s="226"/>
      <c r="BT862" s="226"/>
      <c r="BU862" s="226"/>
      <c r="BV862" s="226"/>
      <c r="BW862" s="226"/>
      <c r="BX862" s="226"/>
      <c r="BY862" s="226"/>
      <c r="BZ862" s="226"/>
      <c r="CA862" s="226"/>
      <c r="CB862" s="226"/>
      <c r="CC862" s="235"/>
    </row>
    <row r="863" spans="1:81" s="233" customFormat="1">
      <c r="A863" s="526"/>
      <c r="B863" s="650"/>
      <c r="C863" s="238">
        <v>2018</v>
      </c>
      <c r="D863" s="239">
        <f t="shared" ref="D863:I863" si="454">D869</f>
        <v>69.444299999999998</v>
      </c>
      <c r="E863" s="239">
        <f t="shared" si="454"/>
        <v>69.444299999999998</v>
      </c>
      <c r="F863" s="239">
        <f t="shared" si="454"/>
        <v>0</v>
      </c>
      <c r="G863" s="239">
        <f t="shared" si="454"/>
        <v>0</v>
      </c>
      <c r="H863" s="239">
        <f t="shared" si="454"/>
        <v>0</v>
      </c>
      <c r="I863" s="239">
        <f t="shared" si="454"/>
        <v>0</v>
      </c>
      <c r="J863" s="240"/>
      <c r="L863" s="250"/>
      <c r="M863" s="242"/>
      <c r="N863" s="226"/>
      <c r="O863" s="226"/>
      <c r="P863" s="226"/>
      <c r="Q863" s="226"/>
      <c r="R863" s="226"/>
      <c r="S863" s="226"/>
      <c r="T863" s="226"/>
      <c r="U863" s="226"/>
      <c r="V863" s="226"/>
      <c r="W863" s="226"/>
      <c r="X863" s="226"/>
      <c r="Y863" s="226"/>
      <c r="Z863" s="226"/>
      <c r="AA863" s="226"/>
      <c r="AB863" s="226"/>
      <c r="AC863" s="226"/>
      <c r="AD863" s="226"/>
      <c r="AE863" s="226"/>
      <c r="AF863" s="226"/>
      <c r="AG863" s="226"/>
      <c r="AH863" s="226"/>
      <c r="AI863" s="226"/>
      <c r="AJ863" s="226"/>
      <c r="AK863" s="226"/>
      <c r="AL863" s="226"/>
      <c r="AM863" s="226"/>
      <c r="AN863" s="226"/>
      <c r="AO863" s="226"/>
      <c r="AP863" s="226"/>
      <c r="AQ863" s="226"/>
      <c r="AR863" s="226"/>
      <c r="AS863" s="226"/>
      <c r="AT863" s="226"/>
      <c r="AU863" s="226"/>
      <c r="AV863" s="226"/>
      <c r="AW863" s="226"/>
      <c r="AX863" s="226"/>
      <c r="AY863" s="226"/>
      <c r="AZ863" s="226"/>
      <c r="BA863" s="226"/>
      <c r="BB863" s="226"/>
      <c r="BC863" s="226"/>
      <c r="BD863" s="226"/>
      <c r="BE863" s="226"/>
      <c r="BF863" s="226"/>
      <c r="BG863" s="226"/>
      <c r="BH863" s="226"/>
      <c r="BI863" s="226"/>
      <c r="BJ863" s="226"/>
      <c r="BK863" s="226"/>
      <c r="BL863" s="226"/>
      <c r="BM863" s="226"/>
      <c r="BN863" s="226"/>
      <c r="BO863" s="226"/>
      <c r="BP863" s="226"/>
      <c r="BQ863" s="226"/>
      <c r="BR863" s="226"/>
      <c r="BS863" s="226"/>
      <c r="BT863" s="226"/>
      <c r="BU863" s="226"/>
      <c r="BV863" s="226"/>
      <c r="BW863" s="226"/>
      <c r="BX863" s="226"/>
      <c r="BY863" s="226"/>
      <c r="BZ863" s="226"/>
      <c r="CA863" s="226"/>
      <c r="CB863" s="226"/>
      <c r="CC863" s="235"/>
    </row>
    <row r="864" spans="1:81" s="233" customFormat="1">
      <c r="A864" s="526"/>
      <c r="B864" s="650"/>
      <c r="C864" s="238">
        <v>2019</v>
      </c>
      <c r="D864" s="239">
        <f t="shared" ref="D864:I864" si="455">D870</f>
        <v>70.048699999999997</v>
      </c>
      <c r="E864" s="239">
        <f t="shared" si="455"/>
        <v>70.048699999999997</v>
      </c>
      <c r="F864" s="239">
        <f t="shared" si="455"/>
        <v>0</v>
      </c>
      <c r="G864" s="239">
        <f t="shared" si="455"/>
        <v>0</v>
      </c>
      <c r="H864" s="239">
        <f t="shared" si="455"/>
        <v>0</v>
      </c>
      <c r="I864" s="239">
        <f t="shared" si="455"/>
        <v>0</v>
      </c>
      <c r="J864" s="240"/>
      <c r="L864" s="250"/>
      <c r="M864" s="242"/>
      <c r="N864" s="226"/>
      <c r="O864" s="226"/>
      <c r="P864" s="226"/>
      <c r="Q864" s="226"/>
      <c r="R864" s="226"/>
      <c r="S864" s="226"/>
      <c r="T864" s="226"/>
      <c r="U864" s="226"/>
      <c r="V864" s="226"/>
      <c r="W864" s="226"/>
      <c r="X864" s="226"/>
      <c r="Y864" s="226"/>
      <c r="Z864" s="226"/>
      <c r="AA864" s="226"/>
      <c r="AB864" s="226"/>
      <c r="AC864" s="226"/>
      <c r="AD864" s="226"/>
      <c r="AE864" s="226"/>
      <c r="AF864" s="226"/>
      <c r="AG864" s="226"/>
      <c r="AH864" s="226"/>
      <c r="AI864" s="226"/>
      <c r="AJ864" s="226"/>
      <c r="AK864" s="226"/>
      <c r="AL864" s="226"/>
      <c r="AM864" s="226"/>
      <c r="AN864" s="226"/>
      <c r="AO864" s="226"/>
      <c r="AP864" s="226"/>
      <c r="AQ864" s="226"/>
      <c r="AR864" s="226"/>
      <c r="AS864" s="226"/>
      <c r="AT864" s="226"/>
      <c r="AU864" s="226"/>
      <c r="AV864" s="226"/>
      <c r="AW864" s="226"/>
      <c r="AX864" s="226"/>
      <c r="AY864" s="226"/>
      <c r="AZ864" s="226"/>
      <c r="BA864" s="226"/>
      <c r="BB864" s="226"/>
      <c r="BC864" s="226"/>
      <c r="BD864" s="226"/>
      <c r="BE864" s="226"/>
      <c r="BF864" s="226"/>
      <c r="BG864" s="226"/>
      <c r="BH864" s="226"/>
      <c r="BI864" s="226"/>
      <c r="BJ864" s="226"/>
      <c r="BK864" s="226"/>
      <c r="BL864" s="226"/>
      <c r="BM864" s="226"/>
      <c r="BN864" s="226"/>
      <c r="BO864" s="226"/>
      <c r="BP864" s="226"/>
      <c r="BQ864" s="226"/>
      <c r="BR864" s="226"/>
      <c r="BS864" s="226"/>
      <c r="BT864" s="226"/>
      <c r="BU864" s="226"/>
      <c r="BV864" s="226"/>
      <c r="BW864" s="226"/>
      <c r="BX864" s="226"/>
      <c r="BY864" s="226"/>
      <c r="BZ864" s="226"/>
      <c r="CA864" s="226"/>
      <c r="CB864" s="226"/>
      <c r="CC864" s="235"/>
    </row>
    <row r="865" spans="1:81" s="233" customFormat="1">
      <c r="A865" s="527"/>
      <c r="B865" s="651"/>
      <c r="C865" s="238">
        <v>2020</v>
      </c>
      <c r="D865" s="239">
        <f t="shared" ref="D865:I865" si="456">D871</f>
        <v>70.048699999999997</v>
      </c>
      <c r="E865" s="239">
        <f t="shared" si="456"/>
        <v>70.048699999999997</v>
      </c>
      <c r="F865" s="239">
        <f t="shared" si="456"/>
        <v>0</v>
      </c>
      <c r="G865" s="239">
        <f t="shared" si="456"/>
        <v>0</v>
      </c>
      <c r="H865" s="239">
        <f t="shared" si="456"/>
        <v>0</v>
      </c>
      <c r="I865" s="239">
        <f t="shared" si="456"/>
        <v>0</v>
      </c>
      <c r="J865" s="240"/>
      <c r="L865" s="250"/>
      <c r="M865" s="242"/>
      <c r="N865" s="226"/>
      <c r="O865" s="226"/>
      <c r="P865" s="226"/>
      <c r="Q865" s="226"/>
      <c r="R865" s="226"/>
      <c r="S865" s="226"/>
      <c r="T865" s="226"/>
      <c r="U865" s="226"/>
      <c r="V865" s="226"/>
      <c r="W865" s="226"/>
      <c r="X865" s="226"/>
      <c r="Y865" s="226"/>
      <c r="Z865" s="226"/>
      <c r="AA865" s="226"/>
      <c r="AB865" s="226"/>
      <c r="AC865" s="226"/>
      <c r="AD865" s="226"/>
      <c r="AE865" s="226"/>
      <c r="AF865" s="226"/>
      <c r="AG865" s="226"/>
      <c r="AH865" s="226"/>
      <c r="AI865" s="226"/>
      <c r="AJ865" s="226"/>
      <c r="AK865" s="226"/>
      <c r="AL865" s="226"/>
      <c r="AM865" s="226"/>
      <c r="AN865" s="226"/>
      <c r="AO865" s="226"/>
      <c r="AP865" s="226"/>
      <c r="AQ865" s="226"/>
      <c r="AR865" s="226"/>
      <c r="AS865" s="226"/>
      <c r="AT865" s="226"/>
      <c r="AU865" s="226"/>
      <c r="AV865" s="226"/>
      <c r="AW865" s="226"/>
      <c r="AX865" s="226"/>
      <c r="AY865" s="226"/>
      <c r="AZ865" s="226"/>
      <c r="BA865" s="226"/>
      <c r="BB865" s="226"/>
      <c r="BC865" s="226"/>
      <c r="BD865" s="226"/>
      <c r="BE865" s="226"/>
      <c r="BF865" s="226"/>
      <c r="BG865" s="226"/>
      <c r="BH865" s="226"/>
      <c r="BI865" s="226"/>
      <c r="BJ865" s="226"/>
      <c r="BK865" s="226"/>
      <c r="BL865" s="226"/>
      <c r="BM865" s="226"/>
      <c r="BN865" s="226"/>
      <c r="BO865" s="226"/>
      <c r="BP865" s="226"/>
      <c r="BQ865" s="226"/>
      <c r="BR865" s="226"/>
      <c r="BS865" s="226"/>
      <c r="BT865" s="226"/>
      <c r="BU865" s="226"/>
      <c r="BV865" s="226"/>
      <c r="BW865" s="226"/>
      <c r="BX865" s="226"/>
      <c r="BY865" s="226"/>
      <c r="BZ865" s="226"/>
      <c r="CA865" s="226"/>
      <c r="CB865" s="226"/>
      <c r="CC865" s="235"/>
    </row>
    <row r="866" spans="1:81" s="233" customFormat="1" ht="12.75" customHeight="1">
      <c r="A866" s="524" t="s">
        <v>116</v>
      </c>
      <c r="B866" s="608" t="s">
        <v>926</v>
      </c>
      <c r="C866" s="238" t="s">
        <v>19</v>
      </c>
      <c r="D866" s="257">
        <f>D867+D868+D869+D870+D871</f>
        <v>348.40069999999997</v>
      </c>
      <c r="E866" s="257">
        <f t="shared" ref="E866:I866" si="457">E867+E868+E869+E870+E871</f>
        <v>340.91789999999997</v>
      </c>
      <c r="F866" s="257">
        <f t="shared" si="457"/>
        <v>0</v>
      </c>
      <c r="G866" s="257">
        <f t="shared" si="457"/>
        <v>0</v>
      </c>
      <c r="H866" s="257">
        <f t="shared" si="457"/>
        <v>0</v>
      </c>
      <c r="I866" s="257">
        <f t="shared" si="457"/>
        <v>7.4828000000000001</v>
      </c>
      <c r="J866" s="240"/>
      <c r="L866" s="250">
        <f t="shared" si="452"/>
        <v>348.40069999999997</v>
      </c>
      <c r="M866" s="242"/>
      <c r="N866" s="226"/>
      <c r="O866" s="226"/>
      <c r="P866" s="226"/>
      <c r="Q866" s="226"/>
      <c r="R866" s="226"/>
      <c r="S866" s="226"/>
      <c r="T866" s="226"/>
      <c r="U866" s="226"/>
      <c r="V866" s="226"/>
      <c r="W866" s="226"/>
      <c r="X866" s="226"/>
      <c r="Y866" s="226"/>
      <c r="Z866" s="226"/>
      <c r="AA866" s="226"/>
      <c r="AB866" s="226"/>
      <c r="AC866" s="226"/>
      <c r="AD866" s="226"/>
      <c r="AE866" s="226"/>
      <c r="AF866" s="226"/>
      <c r="AG866" s="226"/>
      <c r="AH866" s="226"/>
      <c r="AI866" s="226"/>
      <c r="AJ866" s="226"/>
      <c r="AK866" s="226"/>
      <c r="AL866" s="226"/>
      <c r="AM866" s="226"/>
      <c r="AN866" s="226"/>
      <c r="AO866" s="226"/>
      <c r="AP866" s="226"/>
      <c r="AQ866" s="226"/>
      <c r="AR866" s="226"/>
      <c r="AS866" s="226"/>
      <c r="AT866" s="226"/>
      <c r="AU866" s="226"/>
      <c r="AV866" s="226"/>
      <c r="AW866" s="226"/>
      <c r="AX866" s="226"/>
      <c r="AY866" s="226"/>
      <c r="AZ866" s="226"/>
      <c r="BA866" s="226"/>
      <c r="BB866" s="226"/>
      <c r="BC866" s="226"/>
      <c r="BD866" s="226"/>
      <c r="BE866" s="226"/>
      <c r="BF866" s="226"/>
      <c r="BG866" s="226"/>
      <c r="BH866" s="226"/>
      <c r="BI866" s="226"/>
      <c r="BJ866" s="226"/>
      <c r="BK866" s="226"/>
      <c r="BL866" s="226"/>
      <c r="BM866" s="226"/>
      <c r="BN866" s="226"/>
      <c r="BO866" s="226"/>
      <c r="BP866" s="226"/>
      <c r="BQ866" s="226"/>
      <c r="BR866" s="226"/>
      <c r="BS866" s="226"/>
      <c r="BT866" s="226"/>
      <c r="BU866" s="226"/>
      <c r="BV866" s="226"/>
      <c r="BW866" s="226"/>
      <c r="BX866" s="226"/>
      <c r="BY866" s="226"/>
      <c r="BZ866" s="226"/>
      <c r="CA866" s="226"/>
      <c r="CB866" s="226"/>
      <c r="CC866" s="235"/>
    </row>
    <row r="867" spans="1:81" s="233" customFormat="1">
      <c r="A867" s="525"/>
      <c r="B867" s="609"/>
      <c r="C867" s="236">
        <v>2016</v>
      </c>
      <c r="D867" s="317">
        <f t="shared" ref="D867:I871" si="458">D873+D897</f>
        <v>56.372600000000006</v>
      </c>
      <c r="E867" s="317">
        <f t="shared" si="458"/>
        <v>48.889799999999994</v>
      </c>
      <c r="F867" s="247">
        <f t="shared" si="458"/>
        <v>0</v>
      </c>
      <c r="G867" s="247">
        <f t="shared" si="458"/>
        <v>0</v>
      </c>
      <c r="H867" s="247">
        <f t="shared" si="458"/>
        <v>0</v>
      </c>
      <c r="I867" s="247">
        <f t="shared" si="458"/>
        <v>7.4828000000000001</v>
      </c>
      <c r="J867" s="240"/>
      <c r="L867" s="272">
        <f t="shared" si="452"/>
        <v>56.372599999999991</v>
      </c>
      <c r="M867" s="242"/>
      <c r="N867" s="226"/>
      <c r="O867" s="226"/>
      <c r="P867" s="226"/>
      <c r="Q867" s="226"/>
      <c r="R867" s="226"/>
      <c r="S867" s="226"/>
      <c r="T867" s="226"/>
      <c r="U867" s="226"/>
      <c r="V867" s="226"/>
      <c r="W867" s="226"/>
      <c r="X867" s="226"/>
      <c r="Y867" s="226"/>
      <c r="Z867" s="226"/>
      <c r="AA867" s="226"/>
      <c r="AB867" s="226"/>
      <c r="AC867" s="226"/>
      <c r="AD867" s="226"/>
      <c r="AE867" s="226"/>
      <c r="AF867" s="226"/>
      <c r="AG867" s="226"/>
      <c r="AH867" s="226"/>
      <c r="AI867" s="226"/>
      <c r="AJ867" s="226"/>
      <c r="AK867" s="226"/>
      <c r="AL867" s="226"/>
      <c r="AM867" s="226"/>
      <c r="AN867" s="226"/>
      <c r="AO867" s="226"/>
      <c r="AP867" s="226"/>
      <c r="AQ867" s="226"/>
      <c r="AR867" s="226"/>
      <c r="AS867" s="226"/>
      <c r="AT867" s="226"/>
      <c r="AU867" s="226"/>
      <c r="AV867" s="226"/>
      <c r="AW867" s="226"/>
      <c r="AX867" s="226"/>
      <c r="AY867" s="226"/>
      <c r="AZ867" s="226"/>
      <c r="BA867" s="226"/>
      <c r="BB867" s="226"/>
      <c r="BC867" s="226"/>
      <c r="BD867" s="226"/>
      <c r="BE867" s="226"/>
      <c r="BF867" s="226"/>
      <c r="BG867" s="226"/>
      <c r="BH867" s="226"/>
      <c r="BI867" s="226"/>
      <c r="BJ867" s="226"/>
      <c r="BK867" s="226"/>
      <c r="BL867" s="226"/>
      <c r="BM867" s="226"/>
      <c r="BN867" s="226"/>
      <c r="BO867" s="226"/>
      <c r="BP867" s="226"/>
      <c r="BQ867" s="226"/>
      <c r="BR867" s="226"/>
      <c r="BS867" s="226"/>
      <c r="BT867" s="226"/>
      <c r="BU867" s="226"/>
      <c r="BV867" s="226"/>
      <c r="BW867" s="226"/>
      <c r="BX867" s="226"/>
      <c r="BY867" s="226"/>
      <c r="BZ867" s="226"/>
      <c r="CA867" s="226"/>
      <c r="CB867" s="226"/>
      <c r="CC867" s="235"/>
    </row>
    <row r="868" spans="1:81" s="233" customFormat="1">
      <c r="A868" s="525"/>
      <c r="B868" s="609"/>
      <c r="C868" s="236">
        <v>2017</v>
      </c>
      <c r="D868" s="247">
        <f t="shared" si="458"/>
        <v>82.486400000000003</v>
      </c>
      <c r="E868" s="247">
        <f t="shared" si="458"/>
        <v>82.486400000000003</v>
      </c>
      <c r="F868" s="247">
        <f t="shared" si="458"/>
        <v>0</v>
      </c>
      <c r="G868" s="247">
        <f t="shared" si="458"/>
        <v>0</v>
      </c>
      <c r="H868" s="247">
        <f t="shared" si="458"/>
        <v>0</v>
      </c>
      <c r="I868" s="247">
        <f t="shared" si="458"/>
        <v>0</v>
      </c>
      <c r="J868" s="240"/>
      <c r="L868" s="250">
        <f t="shared" si="452"/>
        <v>82.486400000000003</v>
      </c>
      <c r="M868" s="242"/>
      <c r="N868" s="226"/>
      <c r="O868" s="226"/>
      <c r="P868" s="226"/>
      <c r="Q868" s="226"/>
      <c r="R868" s="226"/>
      <c r="S868" s="226"/>
      <c r="T868" s="226"/>
      <c r="U868" s="226"/>
      <c r="V868" s="226"/>
      <c r="W868" s="226"/>
      <c r="X868" s="226"/>
      <c r="Y868" s="226"/>
      <c r="Z868" s="226"/>
      <c r="AA868" s="226"/>
      <c r="AB868" s="226"/>
      <c r="AC868" s="226"/>
      <c r="AD868" s="226"/>
      <c r="AE868" s="226"/>
      <c r="AF868" s="226"/>
      <c r="AG868" s="226"/>
      <c r="AH868" s="226"/>
      <c r="AI868" s="226"/>
      <c r="AJ868" s="226"/>
      <c r="AK868" s="226"/>
      <c r="AL868" s="226"/>
      <c r="AM868" s="226"/>
      <c r="AN868" s="226"/>
      <c r="AO868" s="226"/>
      <c r="AP868" s="226"/>
      <c r="AQ868" s="226"/>
      <c r="AR868" s="226"/>
      <c r="AS868" s="226"/>
      <c r="AT868" s="226"/>
      <c r="AU868" s="226"/>
      <c r="AV868" s="226"/>
      <c r="AW868" s="226"/>
      <c r="AX868" s="226"/>
      <c r="AY868" s="226"/>
      <c r="AZ868" s="226"/>
      <c r="BA868" s="226"/>
      <c r="BB868" s="226"/>
      <c r="BC868" s="226"/>
      <c r="BD868" s="226"/>
      <c r="BE868" s="226"/>
      <c r="BF868" s="226"/>
      <c r="BG868" s="226"/>
      <c r="BH868" s="226"/>
      <c r="BI868" s="226"/>
      <c r="BJ868" s="226"/>
      <c r="BK868" s="226"/>
      <c r="BL868" s="226"/>
      <c r="BM868" s="226"/>
      <c r="BN868" s="226"/>
      <c r="BO868" s="226"/>
      <c r="BP868" s="226"/>
      <c r="BQ868" s="226"/>
      <c r="BR868" s="226"/>
      <c r="BS868" s="226"/>
      <c r="BT868" s="226"/>
      <c r="BU868" s="226"/>
      <c r="BV868" s="226"/>
      <c r="BW868" s="226"/>
      <c r="BX868" s="226"/>
      <c r="BY868" s="226"/>
      <c r="BZ868" s="226"/>
      <c r="CA868" s="226"/>
      <c r="CB868" s="226"/>
      <c r="CC868" s="235"/>
    </row>
    <row r="869" spans="1:81" s="233" customFormat="1">
      <c r="A869" s="526"/>
      <c r="B869" s="534"/>
      <c r="C869" s="287">
        <v>2018</v>
      </c>
      <c r="D869" s="247">
        <f t="shared" si="458"/>
        <v>69.444299999999998</v>
      </c>
      <c r="E869" s="247">
        <f t="shared" si="458"/>
        <v>69.444299999999998</v>
      </c>
      <c r="F869" s="247">
        <f t="shared" si="458"/>
        <v>0</v>
      </c>
      <c r="G869" s="247">
        <f t="shared" si="458"/>
        <v>0</v>
      </c>
      <c r="H869" s="247">
        <f t="shared" si="458"/>
        <v>0</v>
      </c>
      <c r="I869" s="247">
        <f t="shared" si="458"/>
        <v>0</v>
      </c>
      <c r="J869" s="240"/>
      <c r="L869" s="250"/>
      <c r="M869" s="242"/>
      <c r="N869" s="226"/>
      <c r="O869" s="226"/>
      <c r="P869" s="226"/>
      <c r="Q869" s="226"/>
      <c r="R869" s="226"/>
      <c r="S869" s="226"/>
      <c r="T869" s="226"/>
      <c r="U869" s="226"/>
      <c r="V869" s="226"/>
      <c r="W869" s="226"/>
      <c r="X869" s="226"/>
      <c r="Y869" s="226"/>
      <c r="Z869" s="226"/>
      <c r="AA869" s="226"/>
      <c r="AB869" s="226"/>
      <c r="AC869" s="226"/>
      <c r="AD869" s="226"/>
      <c r="AE869" s="226"/>
      <c r="AF869" s="226"/>
      <c r="AG869" s="226"/>
      <c r="AH869" s="226"/>
      <c r="AI869" s="226"/>
      <c r="AJ869" s="226"/>
      <c r="AK869" s="226"/>
      <c r="AL869" s="226"/>
      <c r="AM869" s="226"/>
      <c r="AN869" s="226"/>
      <c r="AO869" s="226"/>
      <c r="AP869" s="226"/>
      <c r="AQ869" s="226"/>
      <c r="AR869" s="226"/>
      <c r="AS869" s="226"/>
      <c r="AT869" s="226"/>
      <c r="AU869" s="226"/>
      <c r="AV869" s="226"/>
      <c r="AW869" s="226"/>
      <c r="AX869" s="226"/>
      <c r="AY869" s="226"/>
      <c r="AZ869" s="226"/>
      <c r="BA869" s="226"/>
      <c r="BB869" s="226"/>
      <c r="BC869" s="226"/>
      <c r="BD869" s="226"/>
      <c r="BE869" s="226"/>
      <c r="BF869" s="226"/>
      <c r="BG869" s="226"/>
      <c r="BH869" s="226"/>
      <c r="BI869" s="226"/>
      <c r="BJ869" s="226"/>
      <c r="BK869" s="226"/>
      <c r="BL869" s="226"/>
      <c r="BM869" s="226"/>
      <c r="BN869" s="226"/>
      <c r="BO869" s="226"/>
      <c r="BP869" s="226"/>
      <c r="BQ869" s="226"/>
      <c r="BR869" s="226"/>
      <c r="BS869" s="226"/>
      <c r="BT869" s="226"/>
      <c r="BU869" s="226"/>
      <c r="BV869" s="226"/>
      <c r="BW869" s="226"/>
      <c r="BX869" s="226"/>
      <c r="BY869" s="226"/>
      <c r="BZ869" s="226"/>
      <c r="CA869" s="226"/>
      <c r="CB869" s="226"/>
      <c r="CC869" s="235"/>
    </row>
    <row r="870" spans="1:81" s="233" customFormat="1">
      <c r="A870" s="526"/>
      <c r="B870" s="534"/>
      <c r="C870" s="287">
        <v>2019</v>
      </c>
      <c r="D870" s="247">
        <f t="shared" si="458"/>
        <v>70.048699999999997</v>
      </c>
      <c r="E870" s="247">
        <f t="shared" si="458"/>
        <v>70.048699999999997</v>
      </c>
      <c r="F870" s="247">
        <f t="shared" si="458"/>
        <v>0</v>
      </c>
      <c r="G870" s="247">
        <f t="shared" si="458"/>
        <v>0</v>
      </c>
      <c r="H870" s="247">
        <f t="shared" si="458"/>
        <v>0</v>
      </c>
      <c r="I870" s="247">
        <f t="shared" si="458"/>
        <v>0</v>
      </c>
      <c r="J870" s="240"/>
      <c r="L870" s="250"/>
      <c r="M870" s="242"/>
      <c r="N870" s="226"/>
      <c r="O870" s="226"/>
      <c r="P870" s="226"/>
      <c r="Q870" s="226"/>
      <c r="R870" s="226"/>
      <c r="S870" s="226"/>
      <c r="T870" s="226"/>
      <c r="U870" s="226"/>
      <c r="V870" s="226"/>
      <c r="W870" s="226"/>
      <c r="X870" s="226"/>
      <c r="Y870" s="226"/>
      <c r="Z870" s="226"/>
      <c r="AA870" s="226"/>
      <c r="AB870" s="226"/>
      <c r="AC870" s="226"/>
      <c r="AD870" s="226"/>
      <c r="AE870" s="226"/>
      <c r="AF870" s="226"/>
      <c r="AG870" s="226"/>
      <c r="AH870" s="226"/>
      <c r="AI870" s="226"/>
      <c r="AJ870" s="226"/>
      <c r="AK870" s="226"/>
      <c r="AL870" s="226"/>
      <c r="AM870" s="226"/>
      <c r="AN870" s="226"/>
      <c r="AO870" s="226"/>
      <c r="AP870" s="226"/>
      <c r="AQ870" s="226"/>
      <c r="AR870" s="226"/>
      <c r="AS870" s="226"/>
      <c r="AT870" s="226"/>
      <c r="AU870" s="226"/>
      <c r="AV870" s="226"/>
      <c r="AW870" s="226"/>
      <c r="AX870" s="226"/>
      <c r="AY870" s="226"/>
      <c r="AZ870" s="226"/>
      <c r="BA870" s="226"/>
      <c r="BB870" s="226"/>
      <c r="BC870" s="226"/>
      <c r="BD870" s="226"/>
      <c r="BE870" s="226"/>
      <c r="BF870" s="226"/>
      <c r="BG870" s="226"/>
      <c r="BH870" s="226"/>
      <c r="BI870" s="226"/>
      <c r="BJ870" s="226"/>
      <c r="BK870" s="226"/>
      <c r="BL870" s="226"/>
      <c r="BM870" s="226"/>
      <c r="BN870" s="226"/>
      <c r="BO870" s="226"/>
      <c r="BP870" s="226"/>
      <c r="BQ870" s="226"/>
      <c r="BR870" s="226"/>
      <c r="BS870" s="226"/>
      <c r="BT870" s="226"/>
      <c r="BU870" s="226"/>
      <c r="BV870" s="226"/>
      <c r="BW870" s="226"/>
      <c r="BX870" s="226"/>
      <c r="BY870" s="226"/>
      <c r="BZ870" s="226"/>
      <c r="CA870" s="226"/>
      <c r="CB870" s="226"/>
      <c r="CC870" s="235"/>
    </row>
    <row r="871" spans="1:81" s="233" customFormat="1">
      <c r="A871" s="527"/>
      <c r="B871" s="535"/>
      <c r="C871" s="287">
        <v>2020</v>
      </c>
      <c r="D871" s="247">
        <f t="shared" si="458"/>
        <v>70.048699999999997</v>
      </c>
      <c r="E871" s="247">
        <f t="shared" si="458"/>
        <v>70.048699999999997</v>
      </c>
      <c r="F871" s="247">
        <f t="shared" si="458"/>
        <v>0</v>
      </c>
      <c r="G871" s="247">
        <f t="shared" si="458"/>
        <v>0</v>
      </c>
      <c r="H871" s="247">
        <f t="shared" si="458"/>
        <v>0</v>
      </c>
      <c r="I871" s="247">
        <f t="shared" si="458"/>
        <v>0</v>
      </c>
      <c r="J871" s="240"/>
      <c r="L871" s="250"/>
      <c r="M871" s="242"/>
      <c r="N871" s="226"/>
      <c r="O871" s="226"/>
      <c r="P871" s="226"/>
      <c r="Q871" s="226"/>
      <c r="R871" s="226"/>
      <c r="S871" s="226"/>
      <c r="T871" s="226"/>
      <c r="U871" s="226"/>
      <c r="V871" s="226"/>
      <c r="W871" s="226"/>
      <c r="X871" s="226"/>
      <c r="Y871" s="226"/>
      <c r="Z871" s="226"/>
      <c r="AA871" s="226"/>
      <c r="AB871" s="226"/>
      <c r="AC871" s="226"/>
      <c r="AD871" s="226"/>
      <c r="AE871" s="226"/>
      <c r="AF871" s="226"/>
      <c r="AG871" s="226"/>
      <c r="AH871" s="226"/>
      <c r="AI871" s="226"/>
      <c r="AJ871" s="226"/>
      <c r="AK871" s="226"/>
      <c r="AL871" s="226"/>
      <c r="AM871" s="226"/>
      <c r="AN871" s="226"/>
      <c r="AO871" s="226"/>
      <c r="AP871" s="226"/>
      <c r="AQ871" s="226"/>
      <c r="AR871" s="226"/>
      <c r="AS871" s="226"/>
      <c r="AT871" s="226"/>
      <c r="AU871" s="226"/>
      <c r="AV871" s="226"/>
      <c r="AW871" s="226"/>
      <c r="AX871" s="226"/>
      <c r="AY871" s="226"/>
      <c r="AZ871" s="226"/>
      <c r="BA871" s="226"/>
      <c r="BB871" s="226"/>
      <c r="BC871" s="226"/>
      <c r="BD871" s="226"/>
      <c r="BE871" s="226"/>
      <c r="BF871" s="226"/>
      <c r="BG871" s="226"/>
      <c r="BH871" s="226"/>
      <c r="BI871" s="226"/>
      <c r="BJ871" s="226"/>
      <c r="BK871" s="226"/>
      <c r="BL871" s="226"/>
      <c r="BM871" s="226"/>
      <c r="BN871" s="226"/>
      <c r="BO871" s="226"/>
      <c r="BP871" s="226"/>
      <c r="BQ871" s="226"/>
      <c r="BR871" s="226"/>
      <c r="BS871" s="226"/>
      <c r="BT871" s="226"/>
      <c r="BU871" s="226"/>
      <c r="BV871" s="226"/>
      <c r="BW871" s="226"/>
      <c r="BX871" s="226"/>
      <c r="BY871" s="226"/>
      <c r="BZ871" s="226"/>
      <c r="CA871" s="226"/>
      <c r="CB871" s="226"/>
      <c r="CC871" s="235"/>
    </row>
    <row r="872" spans="1:81" s="233" customFormat="1" ht="12.75" customHeight="1">
      <c r="A872" s="524" t="s">
        <v>774</v>
      </c>
      <c r="B872" s="637" t="s">
        <v>937</v>
      </c>
      <c r="C872" s="321" t="s">
        <v>19</v>
      </c>
      <c r="D872" s="322">
        <f>D873+D874+D875+D876+D877</f>
        <v>97.701400000000007</v>
      </c>
      <c r="E872" s="322">
        <f t="shared" ref="E872:I872" si="459">E873+E874+E875+E876+E877</f>
        <v>90.218599999999995</v>
      </c>
      <c r="F872" s="322">
        <f t="shared" si="459"/>
        <v>0</v>
      </c>
      <c r="G872" s="322">
        <f t="shared" si="459"/>
        <v>0</v>
      </c>
      <c r="H872" s="322">
        <f t="shared" si="459"/>
        <v>0</v>
      </c>
      <c r="I872" s="322">
        <f t="shared" si="459"/>
        <v>7.4828000000000001</v>
      </c>
      <c r="J872" s="240"/>
      <c r="L872" s="250">
        <f t="shared" si="452"/>
        <v>97.701399999999992</v>
      </c>
      <c r="M872" s="242"/>
      <c r="N872" s="226"/>
      <c r="O872" s="226"/>
      <c r="P872" s="226"/>
      <c r="Q872" s="226"/>
      <c r="R872" s="226"/>
      <c r="S872" s="226"/>
      <c r="T872" s="226"/>
      <c r="U872" s="226"/>
      <c r="V872" s="226"/>
      <c r="W872" s="226"/>
      <c r="X872" s="226"/>
      <c r="Y872" s="226"/>
      <c r="Z872" s="226"/>
      <c r="AA872" s="226"/>
      <c r="AB872" s="226"/>
      <c r="AC872" s="226"/>
      <c r="AD872" s="226"/>
      <c r="AE872" s="226"/>
      <c r="AF872" s="226"/>
      <c r="AG872" s="226"/>
      <c r="AH872" s="226"/>
      <c r="AI872" s="226"/>
      <c r="AJ872" s="226"/>
      <c r="AK872" s="226"/>
      <c r="AL872" s="226"/>
      <c r="AM872" s="226"/>
      <c r="AN872" s="226"/>
      <c r="AO872" s="226"/>
      <c r="AP872" s="226"/>
      <c r="AQ872" s="226"/>
      <c r="AR872" s="226"/>
      <c r="AS872" s="226"/>
      <c r="AT872" s="226"/>
      <c r="AU872" s="226"/>
      <c r="AV872" s="226"/>
      <c r="AW872" s="226"/>
      <c r="AX872" s="226"/>
      <c r="AY872" s="226"/>
      <c r="AZ872" s="226"/>
      <c r="BA872" s="226"/>
      <c r="BB872" s="226"/>
      <c r="BC872" s="226"/>
      <c r="BD872" s="226"/>
      <c r="BE872" s="226"/>
      <c r="BF872" s="226"/>
      <c r="BG872" s="226"/>
      <c r="BH872" s="226"/>
      <c r="BI872" s="226"/>
      <c r="BJ872" s="226"/>
      <c r="BK872" s="226"/>
      <c r="BL872" s="226"/>
      <c r="BM872" s="226"/>
      <c r="BN872" s="226"/>
      <c r="BO872" s="226"/>
      <c r="BP872" s="226"/>
      <c r="BQ872" s="226"/>
      <c r="BR872" s="226"/>
      <c r="BS872" s="226"/>
      <c r="BT872" s="226"/>
      <c r="BU872" s="226"/>
      <c r="BV872" s="226"/>
      <c r="BW872" s="226"/>
      <c r="BX872" s="226"/>
      <c r="BY872" s="226"/>
      <c r="BZ872" s="226"/>
      <c r="CA872" s="226"/>
      <c r="CB872" s="226"/>
      <c r="CC872" s="235"/>
    </row>
    <row r="873" spans="1:81" s="233" customFormat="1">
      <c r="A873" s="525"/>
      <c r="B873" s="638"/>
      <c r="C873" s="323">
        <v>2016</v>
      </c>
      <c r="D873" s="324">
        <f t="shared" ref="D873:I873" si="460">D879+D885+D891</f>
        <v>29.646900000000002</v>
      </c>
      <c r="E873" s="324">
        <f t="shared" si="460"/>
        <v>22.164099999999998</v>
      </c>
      <c r="F873" s="324">
        <f t="shared" si="460"/>
        <v>0</v>
      </c>
      <c r="G873" s="324">
        <f t="shared" si="460"/>
        <v>0</v>
      </c>
      <c r="H873" s="324">
        <f t="shared" si="460"/>
        <v>0</v>
      </c>
      <c r="I873" s="324">
        <f t="shared" si="460"/>
        <v>7.4828000000000001</v>
      </c>
      <c r="J873" s="240"/>
      <c r="L873" s="250">
        <f t="shared" si="452"/>
        <v>29.646899999999999</v>
      </c>
      <c r="M873" s="242"/>
      <c r="N873" s="226"/>
      <c r="O873" s="226"/>
      <c r="P873" s="226"/>
      <c r="Q873" s="226"/>
      <c r="R873" s="226"/>
      <c r="S873" s="226"/>
      <c r="T873" s="226"/>
      <c r="U873" s="226"/>
      <c r="V873" s="226"/>
      <c r="W873" s="226"/>
      <c r="X873" s="226"/>
      <c r="Y873" s="226"/>
      <c r="Z873" s="226"/>
      <c r="AA873" s="226"/>
      <c r="AB873" s="226"/>
      <c r="AC873" s="226"/>
      <c r="AD873" s="226"/>
      <c r="AE873" s="226"/>
      <c r="AF873" s="226"/>
      <c r="AG873" s="226"/>
      <c r="AH873" s="226"/>
      <c r="AI873" s="226"/>
      <c r="AJ873" s="226"/>
      <c r="AK873" s="226"/>
      <c r="AL873" s="226"/>
      <c r="AM873" s="226"/>
      <c r="AN873" s="226"/>
      <c r="AO873" s="226"/>
      <c r="AP873" s="226"/>
      <c r="AQ873" s="226"/>
      <c r="AR873" s="226"/>
      <c r="AS873" s="226"/>
      <c r="AT873" s="226"/>
      <c r="AU873" s="226"/>
      <c r="AV873" s="226"/>
      <c r="AW873" s="226"/>
      <c r="AX873" s="226"/>
      <c r="AY873" s="226"/>
      <c r="AZ873" s="226"/>
      <c r="BA873" s="226"/>
      <c r="BB873" s="226"/>
      <c r="BC873" s="226"/>
      <c r="BD873" s="226"/>
      <c r="BE873" s="226"/>
      <c r="BF873" s="226"/>
      <c r="BG873" s="226"/>
      <c r="BH873" s="226"/>
      <c r="BI873" s="226"/>
      <c r="BJ873" s="226"/>
      <c r="BK873" s="226"/>
      <c r="BL873" s="226"/>
      <c r="BM873" s="226"/>
      <c r="BN873" s="226"/>
      <c r="BO873" s="226"/>
      <c r="BP873" s="226"/>
      <c r="BQ873" s="226"/>
      <c r="BR873" s="226"/>
      <c r="BS873" s="226"/>
      <c r="BT873" s="226"/>
      <c r="BU873" s="226"/>
      <c r="BV873" s="226"/>
      <c r="BW873" s="226"/>
      <c r="BX873" s="226"/>
      <c r="BY873" s="226"/>
      <c r="BZ873" s="226"/>
      <c r="CA873" s="226"/>
      <c r="CB873" s="226"/>
      <c r="CC873" s="235"/>
    </row>
    <row r="874" spans="1:81" s="233" customFormat="1">
      <c r="A874" s="525"/>
      <c r="B874" s="638"/>
      <c r="C874" s="323">
        <v>2017</v>
      </c>
      <c r="D874" s="324">
        <f t="shared" ref="D874:E877" si="461">D880+D886+D892</f>
        <v>17.6175</v>
      </c>
      <c r="E874" s="324">
        <f t="shared" si="461"/>
        <v>17.6175</v>
      </c>
      <c r="F874" s="324">
        <v>0</v>
      </c>
      <c r="G874" s="324">
        <v>0</v>
      </c>
      <c r="H874" s="324">
        <v>0</v>
      </c>
      <c r="I874" s="324">
        <v>0</v>
      </c>
      <c r="J874" s="240"/>
      <c r="L874" s="250">
        <f t="shared" si="452"/>
        <v>17.6175</v>
      </c>
      <c r="M874" s="242"/>
      <c r="N874" s="226"/>
      <c r="O874" s="226"/>
      <c r="P874" s="226"/>
      <c r="Q874" s="226"/>
      <c r="R874" s="226"/>
      <c r="S874" s="226"/>
      <c r="T874" s="226"/>
      <c r="U874" s="226"/>
      <c r="V874" s="226"/>
      <c r="W874" s="226"/>
      <c r="X874" s="226"/>
      <c r="Y874" s="226"/>
      <c r="Z874" s="226"/>
      <c r="AA874" s="226"/>
      <c r="AB874" s="226"/>
      <c r="AC874" s="226"/>
      <c r="AD874" s="226"/>
      <c r="AE874" s="226"/>
      <c r="AF874" s="226"/>
      <c r="AG874" s="226"/>
      <c r="AH874" s="226"/>
      <c r="AI874" s="226"/>
      <c r="AJ874" s="226"/>
      <c r="AK874" s="226"/>
      <c r="AL874" s="226"/>
      <c r="AM874" s="226"/>
      <c r="AN874" s="226"/>
      <c r="AO874" s="226"/>
      <c r="AP874" s="226"/>
      <c r="AQ874" s="226"/>
      <c r="AR874" s="226"/>
      <c r="AS874" s="226"/>
      <c r="AT874" s="226"/>
      <c r="AU874" s="226"/>
      <c r="AV874" s="226"/>
      <c r="AW874" s="226"/>
      <c r="AX874" s="226"/>
      <c r="AY874" s="226"/>
      <c r="AZ874" s="226"/>
      <c r="BA874" s="226"/>
      <c r="BB874" s="226"/>
      <c r="BC874" s="226"/>
      <c r="BD874" s="226"/>
      <c r="BE874" s="226"/>
      <c r="BF874" s="226"/>
      <c r="BG874" s="226"/>
      <c r="BH874" s="226"/>
      <c r="BI874" s="226"/>
      <c r="BJ874" s="226"/>
      <c r="BK874" s="226"/>
      <c r="BL874" s="226"/>
      <c r="BM874" s="226"/>
      <c r="BN874" s="226"/>
      <c r="BO874" s="226"/>
      <c r="BP874" s="226"/>
      <c r="BQ874" s="226"/>
      <c r="BR874" s="226"/>
      <c r="BS874" s="226"/>
      <c r="BT874" s="226"/>
      <c r="BU874" s="226"/>
      <c r="BV874" s="226"/>
      <c r="BW874" s="226"/>
      <c r="BX874" s="226"/>
      <c r="BY874" s="226"/>
      <c r="BZ874" s="226"/>
      <c r="CA874" s="226"/>
      <c r="CB874" s="226"/>
      <c r="CC874" s="235"/>
    </row>
    <row r="875" spans="1:81" s="233" customFormat="1">
      <c r="A875" s="526"/>
      <c r="B875" s="546"/>
      <c r="C875" s="323">
        <v>2018</v>
      </c>
      <c r="D875" s="324">
        <f t="shared" si="461"/>
        <v>16.8368</v>
      </c>
      <c r="E875" s="324">
        <f t="shared" si="461"/>
        <v>16.8368</v>
      </c>
      <c r="F875" s="324">
        <v>0</v>
      </c>
      <c r="G875" s="324">
        <v>0</v>
      </c>
      <c r="H875" s="324">
        <v>0</v>
      </c>
      <c r="I875" s="324">
        <v>0</v>
      </c>
      <c r="J875" s="240"/>
      <c r="L875" s="250"/>
      <c r="M875" s="242"/>
      <c r="N875" s="226"/>
      <c r="O875" s="226"/>
      <c r="P875" s="226"/>
      <c r="Q875" s="226"/>
      <c r="R875" s="226"/>
      <c r="S875" s="226"/>
      <c r="T875" s="226"/>
      <c r="U875" s="226"/>
      <c r="V875" s="226"/>
      <c r="W875" s="226"/>
      <c r="X875" s="226"/>
      <c r="Y875" s="226"/>
      <c r="Z875" s="226"/>
      <c r="AA875" s="226"/>
      <c r="AB875" s="226"/>
      <c r="AC875" s="226"/>
      <c r="AD875" s="226"/>
      <c r="AE875" s="226"/>
      <c r="AF875" s="226"/>
      <c r="AG875" s="226"/>
      <c r="AH875" s="226"/>
      <c r="AI875" s="226"/>
      <c r="AJ875" s="226"/>
      <c r="AK875" s="226"/>
      <c r="AL875" s="226"/>
      <c r="AM875" s="226"/>
      <c r="AN875" s="226"/>
      <c r="AO875" s="226"/>
      <c r="AP875" s="226"/>
      <c r="AQ875" s="226"/>
      <c r="AR875" s="226"/>
      <c r="AS875" s="226"/>
      <c r="AT875" s="226"/>
      <c r="AU875" s="226"/>
      <c r="AV875" s="226"/>
      <c r="AW875" s="226"/>
      <c r="AX875" s="226"/>
      <c r="AY875" s="226"/>
      <c r="AZ875" s="226"/>
      <c r="BA875" s="226"/>
      <c r="BB875" s="226"/>
      <c r="BC875" s="226"/>
      <c r="BD875" s="226"/>
      <c r="BE875" s="226"/>
      <c r="BF875" s="226"/>
      <c r="BG875" s="226"/>
      <c r="BH875" s="226"/>
      <c r="BI875" s="226"/>
      <c r="BJ875" s="226"/>
      <c r="BK875" s="226"/>
      <c r="BL875" s="226"/>
      <c r="BM875" s="226"/>
      <c r="BN875" s="226"/>
      <c r="BO875" s="226"/>
      <c r="BP875" s="226"/>
      <c r="BQ875" s="226"/>
      <c r="BR875" s="226"/>
      <c r="BS875" s="226"/>
      <c r="BT875" s="226"/>
      <c r="BU875" s="226"/>
      <c r="BV875" s="226"/>
      <c r="BW875" s="226"/>
      <c r="BX875" s="226"/>
      <c r="BY875" s="226"/>
      <c r="BZ875" s="226"/>
      <c r="CA875" s="226"/>
      <c r="CB875" s="226"/>
      <c r="CC875" s="235"/>
    </row>
    <row r="876" spans="1:81" s="233" customFormat="1" ht="11.25" customHeight="1">
      <c r="A876" s="526"/>
      <c r="B876" s="546"/>
      <c r="C876" s="323">
        <v>2019</v>
      </c>
      <c r="D876" s="324">
        <f t="shared" si="461"/>
        <v>16.8001</v>
      </c>
      <c r="E876" s="324">
        <f t="shared" si="461"/>
        <v>16.8001</v>
      </c>
      <c r="F876" s="324">
        <v>0</v>
      </c>
      <c r="G876" s="324">
        <v>0</v>
      </c>
      <c r="H876" s="324">
        <v>0</v>
      </c>
      <c r="I876" s="324">
        <v>0</v>
      </c>
      <c r="J876" s="240"/>
      <c r="L876" s="250"/>
      <c r="M876" s="242"/>
      <c r="N876" s="226"/>
      <c r="O876" s="226"/>
      <c r="P876" s="226"/>
      <c r="Q876" s="226"/>
      <c r="R876" s="226"/>
      <c r="S876" s="226"/>
      <c r="T876" s="226"/>
      <c r="U876" s="226"/>
      <c r="V876" s="226"/>
      <c r="W876" s="226"/>
      <c r="X876" s="226"/>
      <c r="Y876" s="226"/>
      <c r="Z876" s="226"/>
      <c r="AA876" s="226"/>
      <c r="AB876" s="226"/>
      <c r="AC876" s="226"/>
      <c r="AD876" s="226"/>
      <c r="AE876" s="226"/>
      <c r="AF876" s="226"/>
      <c r="AG876" s="226"/>
      <c r="AH876" s="226"/>
      <c r="AI876" s="226"/>
      <c r="AJ876" s="226"/>
      <c r="AK876" s="226"/>
      <c r="AL876" s="226"/>
      <c r="AM876" s="226"/>
      <c r="AN876" s="226"/>
      <c r="AO876" s="226"/>
      <c r="AP876" s="226"/>
      <c r="AQ876" s="226"/>
      <c r="AR876" s="226"/>
      <c r="AS876" s="226"/>
      <c r="AT876" s="226"/>
      <c r="AU876" s="226"/>
      <c r="AV876" s="226"/>
      <c r="AW876" s="226"/>
      <c r="AX876" s="226"/>
      <c r="AY876" s="226"/>
      <c r="AZ876" s="226"/>
      <c r="BA876" s="226"/>
      <c r="BB876" s="226"/>
      <c r="BC876" s="226"/>
      <c r="BD876" s="226"/>
      <c r="BE876" s="226"/>
      <c r="BF876" s="226"/>
      <c r="BG876" s="226"/>
      <c r="BH876" s="226"/>
      <c r="BI876" s="226"/>
      <c r="BJ876" s="226"/>
      <c r="BK876" s="226"/>
      <c r="BL876" s="226"/>
      <c r="BM876" s="226"/>
      <c r="BN876" s="226"/>
      <c r="BO876" s="226"/>
      <c r="BP876" s="226"/>
      <c r="BQ876" s="226"/>
      <c r="BR876" s="226"/>
      <c r="BS876" s="226"/>
      <c r="BT876" s="226"/>
      <c r="BU876" s="226"/>
      <c r="BV876" s="226"/>
      <c r="BW876" s="226"/>
      <c r="BX876" s="226"/>
      <c r="BY876" s="226"/>
      <c r="BZ876" s="226"/>
      <c r="CA876" s="226"/>
      <c r="CB876" s="226"/>
      <c r="CC876" s="235"/>
    </row>
    <row r="877" spans="1:81" s="233" customFormat="1" ht="10.5" customHeight="1">
      <c r="A877" s="527"/>
      <c r="B877" s="547"/>
      <c r="C877" s="323">
        <v>2020</v>
      </c>
      <c r="D877" s="324">
        <f t="shared" si="461"/>
        <v>16.8001</v>
      </c>
      <c r="E877" s="324">
        <f t="shared" si="461"/>
        <v>16.8001</v>
      </c>
      <c r="F877" s="324">
        <v>0</v>
      </c>
      <c r="G877" s="324">
        <v>0</v>
      </c>
      <c r="H877" s="324">
        <v>0</v>
      </c>
      <c r="I877" s="324">
        <v>0</v>
      </c>
      <c r="J877" s="240"/>
      <c r="L877" s="250"/>
      <c r="M877" s="242"/>
      <c r="N877" s="226"/>
      <c r="O877" s="226"/>
      <c r="P877" s="226"/>
      <c r="Q877" s="226"/>
      <c r="R877" s="226"/>
      <c r="S877" s="226"/>
      <c r="T877" s="226"/>
      <c r="U877" s="226"/>
      <c r="V877" s="226"/>
      <c r="W877" s="226"/>
      <c r="X877" s="226"/>
      <c r="Y877" s="226"/>
      <c r="Z877" s="226"/>
      <c r="AA877" s="226"/>
      <c r="AB877" s="226"/>
      <c r="AC877" s="226"/>
      <c r="AD877" s="226"/>
      <c r="AE877" s="226"/>
      <c r="AF877" s="226"/>
      <c r="AG877" s="226"/>
      <c r="AH877" s="226"/>
      <c r="AI877" s="226"/>
      <c r="AJ877" s="226"/>
      <c r="AK877" s="226"/>
      <c r="AL877" s="226"/>
      <c r="AM877" s="226"/>
      <c r="AN877" s="226"/>
      <c r="AO877" s="226"/>
      <c r="AP877" s="226"/>
      <c r="AQ877" s="226"/>
      <c r="AR877" s="226"/>
      <c r="AS877" s="226"/>
      <c r="AT877" s="226"/>
      <c r="AU877" s="226"/>
      <c r="AV877" s="226"/>
      <c r="AW877" s="226"/>
      <c r="AX877" s="226"/>
      <c r="AY877" s="226"/>
      <c r="AZ877" s="226"/>
      <c r="BA877" s="226"/>
      <c r="BB877" s="226"/>
      <c r="BC877" s="226"/>
      <c r="BD877" s="226"/>
      <c r="BE877" s="226"/>
      <c r="BF877" s="226"/>
      <c r="BG877" s="226"/>
      <c r="BH877" s="226"/>
      <c r="BI877" s="226"/>
      <c r="BJ877" s="226"/>
      <c r="BK877" s="226"/>
      <c r="BL877" s="226"/>
      <c r="BM877" s="226"/>
      <c r="BN877" s="226"/>
      <c r="BO877" s="226"/>
      <c r="BP877" s="226"/>
      <c r="BQ877" s="226"/>
      <c r="BR877" s="226"/>
      <c r="BS877" s="226"/>
      <c r="BT877" s="226"/>
      <c r="BU877" s="226"/>
      <c r="BV877" s="226"/>
      <c r="BW877" s="226"/>
      <c r="BX877" s="226"/>
      <c r="BY877" s="226"/>
      <c r="BZ877" s="226"/>
      <c r="CA877" s="226"/>
      <c r="CB877" s="226"/>
      <c r="CC877" s="235"/>
    </row>
    <row r="878" spans="1:81" s="233" customFormat="1" ht="12.75" customHeight="1">
      <c r="A878" s="524" t="s">
        <v>775</v>
      </c>
      <c r="B878" s="544" t="s">
        <v>840</v>
      </c>
      <c r="C878" s="321" t="s">
        <v>539</v>
      </c>
      <c r="D878" s="322">
        <f>D879+D880+D881+D882+D883</f>
        <v>84.361100000000008</v>
      </c>
      <c r="E878" s="322">
        <f t="shared" ref="E878:I878" si="462">E879+E880+E881+E882+E883</f>
        <v>84.361100000000008</v>
      </c>
      <c r="F878" s="322">
        <f t="shared" si="462"/>
        <v>0</v>
      </c>
      <c r="G878" s="322">
        <f t="shared" si="462"/>
        <v>0</v>
      </c>
      <c r="H878" s="322">
        <f t="shared" si="462"/>
        <v>0</v>
      </c>
      <c r="I878" s="322">
        <f t="shared" si="462"/>
        <v>0</v>
      </c>
      <c r="J878" s="240"/>
      <c r="L878" s="241"/>
      <c r="M878" s="242"/>
      <c r="N878" s="226"/>
      <c r="O878" s="226"/>
      <c r="P878" s="226"/>
      <c r="Q878" s="226"/>
      <c r="R878" s="226"/>
      <c r="S878" s="226"/>
      <c r="T878" s="226"/>
      <c r="U878" s="226"/>
      <c r="V878" s="226"/>
      <c r="W878" s="226"/>
      <c r="X878" s="226"/>
      <c r="Y878" s="226"/>
      <c r="Z878" s="226"/>
      <c r="AA878" s="226"/>
      <c r="AB878" s="226"/>
      <c r="AC878" s="226"/>
      <c r="AD878" s="226"/>
      <c r="AE878" s="226"/>
      <c r="AF878" s="226"/>
      <c r="AG878" s="226"/>
      <c r="AH878" s="226"/>
      <c r="AI878" s="226"/>
      <c r="AJ878" s="226"/>
      <c r="AK878" s="226"/>
      <c r="AL878" s="226"/>
      <c r="AM878" s="226"/>
      <c r="AN878" s="226"/>
      <c r="AO878" s="226"/>
      <c r="AP878" s="226"/>
      <c r="AQ878" s="226"/>
      <c r="AR878" s="226"/>
      <c r="AS878" s="226"/>
      <c r="AT878" s="226"/>
      <c r="AU878" s="226"/>
      <c r="AV878" s="226"/>
      <c r="AW878" s="226"/>
      <c r="AX878" s="226"/>
      <c r="AY878" s="226"/>
      <c r="AZ878" s="226"/>
      <c r="BA878" s="226"/>
      <c r="BB878" s="226"/>
      <c r="BC878" s="226"/>
      <c r="BD878" s="226"/>
      <c r="BE878" s="226"/>
      <c r="BF878" s="226"/>
      <c r="BG878" s="226"/>
      <c r="BH878" s="226"/>
      <c r="BI878" s="226"/>
      <c r="BJ878" s="226"/>
      <c r="BK878" s="226"/>
      <c r="BL878" s="226"/>
      <c r="BM878" s="226"/>
      <c r="BN878" s="226"/>
      <c r="BO878" s="226"/>
      <c r="BP878" s="226"/>
      <c r="BQ878" s="226"/>
      <c r="BR878" s="226"/>
      <c r="BS878" s="226"/>
      <c r="BT878" s="226"/>
      <c r="BU878" s="226"/>
      <c r="BV878" s="226"/>
      <c r="BW878" s="226"/>
      <c r="BX878" s="226"/>
      <c r="BY878" s="226"/>
      <c r="BZ878" s="226"/>
      <c r="CA878" s="226"/>
      <c r="CB878" s="226"/>
      <c r="CC878" s="235"/>
    </row>
    <row r="879" spans="1:81" s="233" customFormat="1" ht="10.5" customHeight="1">
      <c r="A879" s="525"/>
      <c r="B879" s="545"/>
      <c r="C879" s="323">
        <v>2016</v>
      </c>
      <c r="D879" s="324">
        <f>E879+F879+G879+H879+I879</f>
        <v>16.756499999999999</v>
      </c>
      <c r="E879" s="324">
        <v>16.756499999999999</v>
      </c>
      <c r="F879" s="324">
        <v>0</v>
      </c>
      <c r="G879" s="324">
        <v>0</v>
      </c>
      <c r="H879" s="324">
        <v>0</v>
      </c>
      <c r="I879" s="324">
        <v>0</v>
      </c>
      <c r="J879" s="240"/>
      <c r="L879" s="241"/>
      <c r="M879" s="242"/>
      <c r="N879" s="226"/>
      <c r="O879" s="226"/>
      <c r="P879" s="226"/>
      <c r="Q879" s="226"/>
      <c r="R879" s="226"/>
      <c r="S879" s="226"/>
      <c r="T879" s="226"/>
      <c r="U879" s="226"/>
      <c r="V879" s="226"/>
      <c r="W879" s="226"/>
      <c r="X879" s="226"/>
      <c r="Y879" s="226"/>
      <c r="Z879" s="226"/>
      <c r="AA879" s="226"/>
      <c r="AB879" s="226"/>
      <c r="AC879" s="226"/>
      <c r="AD879" s="226"/>
      <c r="AE879" s="226"/>
      <c r="AF879" s="226"/>
      <c r="AG879" s="226"/>
      <c r="AH879" s="226"/>
      <c r="AI879" s="226"/>
      <c r="AJ879" s="226"/>
      <c r="AK879" s="226"/>
      <c r="AL879" s="226"/>
      <c r="AM879" s="226"/>
      <c r="AN879" s="226"/>
      <c r="AO879" s="226"/>
      <c r="AP879" s="226"/>
      <c r="AQ879" s="226"/>
      <c r="AR879" s="226"/>
      <c r="AS879" s="226"/>
      <c r="AT879" s="226"/>
      <c r="AU879" s="226"/>
      <c r="AV879" s="226"/>
      <c r="AW879" s="226"/>
      <c r="AX879" s="226"/>
      <c r="AY879" s="226"/>
      <c r="AZ879" s="226"/>
      <c r="BA879" s="226"/>
      <c r="BB879" s="226"/>
      <c r="BC879" s="226"/>
      <c r="BD879" s="226"/>
      <c r="BE879" s="226"/>
      <c r="BF879" s="226"/>
      <c r="BG879" s="226"/>
      <c r="BH879" s="226"/>
      <c r="BI879" s="226"/>
      <c r="BJ879" s="226"/>
      <c r="BK879" s="226"/>
      <c r="BL879" s="226"/>
      <c r="BM879" s="226"/>
      <c r="BN879" s="226"/>
      <c r="BO879" s="226"/>
      <c r="BP879" s="226"/>
      <c r="BQ879" s="226"/>
      <c r="BR879" s="226"/>
      <c r="BS879" s="226"/>
      <c r="BT879" s="226"/>
      <c r="BU879" s="226"/>
      <c r="BV879" s="226"/>
      <c r="BW879" s="226"/>
      <c r="BX879" s="226"/>
      <c r="BY879" s="226"/>
      <c r="BZ879" s="226"/>
      <c r="CA879" s="226"/>
      <c r="CB879" s="226"/>
      <c r="CC879" s="235"/>
    </row>
    <row r="880" spans="1:81" s="233" customFormat="1" ht="10.5" customHeight="1">
      <c r="A880" s="525"/>
      <c r="B880" s="545"/>
      <c r="C880" s="323">
        <v>2017</v>
      </c>
      <c r="D880" s="324">
        <f>E880+F880+G880+H880+I880</f>
        <v>17.2043</v>
      </c>
      <c r="E880" s="325">
        <v>17.2043</v>
      </c>
      <c r="F880" s="325">
        <v>0</v>
      </c>
      <c r="G880" s="325">
        <v>0</v>
      </c>
      <c r="H880" s="325">
        <v>0</v>
      </c>
      <c r="I880" s="325">
        <v>0</v>
      </c>
      <c r="J880" s="240"/>
      <c r="L880" s="241"/>
      <c r="M880" s="242"/>
      <c r="N880" s="226"/>
      <c r="O880" s="226"/>
      <c r="P880" s="226"/>
      <c r="Q880" s="226"/>
      <c r="R880" s="226"/>
      <c r="S880" s="226"/>
      <c r="T880" s="226"/>
      <c r="U880" s="226"/>
      <c r="V880" s="226"/>
      <c r="W880" s="226"/>
      <c r="X880" s="226"/>
      <c r="Y880" s="226"/>
      <c r="Z880" s="226"/>
      <c r="AA880" s="226"/>
      <c r="AB880" s="226"/>
      <c r="AC880" s="226"/>
      <c r="AD880" s="226"/>
      <c r="AE880" s="226"/>
      <c r="AF880" s="226"/>
      <c r="AG880" s="226"/>
      <c r="AH880" s="226"/>
      <c r="AI880" s="226"/>
      <c r="AJ880" s="226"/>
      <c r="AK880" s="226"/>
      <c r="AL880" s="226"/>
      <c r="AM880" s="226"/>
      <c r="AN880" s="226"/>
      <c r="AO880" s="226"/>
      <c r="AP880" s="226"/>
      <c r="AQ880" s="226"/>
      <c r="AR880" s="226"/>
      <c r="AS880" s="226"/>
      <c r="AT880" s="226"/>
      <c r="AU880" s="226"/>
      <c r="AV880" s="226"/>
      <c r="AW880" s="226"/>
      <c r="AX880" s="226"/>
      <c r="AY880" s="226"/>
      <c r="AZ880" s="226"/>
      <c r="BA880" s="226"/>
      <c r="BB880" s="226"/>
      <c r="BC880" s="226"/>
      <c r="BD880" s="226"/>
      <c r="BE880" s="226"/>
      <c r="BF880" s="226"/>
      <c r="BG880" s="226"/>
      <c r="BH880" s="226"/>
      <c r="BI880" s="226"/>
      <c r="BJ880" s="226"/>
      <c r="BK880" s="226"/>
      <c r="BL880" s="226"/>
      <c r="BM880" s="226"/>
      <c r="BN880" s="226"/>
      <c r="BO880" s="226"/>
      <c r="BP880" s="226"/>
      <c r="BQ880" s="226"/>
      <c r="BR880" s="226"/>
      <c r="BS880" s="226"/>
      <c r="BT880" s="226"/>
      <c r="BU880" s="226"/>
      <c r="BV880" s="226"/>
      <c r="BW880" s="226"/>
      <c r="BX880" s="226"/>
      <c r="BY880" s="226"/>
      <c r="BZ880" s="226"/>
      <c r="CA880" s="226"/>
      <c r="CB880" s="226"/>
      <c r="CC880" s="235"/>
    </row>
    <row r="881" spans="1:81" s="233" customFormat="1" ht="10.5" customHeight="1">
      <c r="A881" s="526"/>
      <c r="B881" s="546"/>
      <c r="C881" s="323">
        <v>2018</v>
      </c>
      <c r="D881" s="324">
        <f t="shared" ref="D881:D883" si="463">E881+F881+G881+H881+I881</f>
        <v>16.8001</v>
      </c>
      <c r="E881" s="325">
        <v>16.8001</v>
      </c>
      <c r="F881" s="325">
        <v>0</v>
      </c>
      <c r="G881" s="325">
        <v>0</v>
      </c>
      <c r="H881" s="325">
        <v>0</v>
      </c>
      <c r="I881" s="325">
        <v>0</v>
      </c>
      <c r="J881" s="240"/>
      <c r="L881" s="241"/>
      <c r="M881" s="242"/>
      <c r="N881" s="226"/>
      <c r="O881" s="226"/>
      <c r="P881" s="226"/>
      <c r="Q881" s="226"/>
      <c r="R881" s="226"/>
      <c r="S881" s="226"/>
      <c r="T881" s="226"/>
      <c r="U881" s="226"/>
      <c r="V881" s="226"/>
      <c r="W881" s="226"/>
      <c r="X881" s="226"/>
      <c r="Y881" s="226"/>
      <c r="Z881" s="226"/>
      <c r="AA881" s="226"/>
      <c r="AB881" s="226"/>
      <c r="AC881" s="226"/>
      <c r="AD881" s="226"/>
      <c r="AE881" s="226"/>
      <c r="AF881" s="226"/>
      <c r="AG881" s="226"/>
      <c r="AH881" s="226"/>
      <c r="AI881" s="226"/>
      <c r="AJ881" s="226"/>
      <c r="AK881" s="226"/>
      <c r="AL881" s="226"/>
      <c r="AM881" s="226"/>
      <c r="AN881" s="226"/>
      <c r="AO881" s="226"/>
      <c r="AP881" s="226"/>
      <c r="AQ881" s="226"/>
      <c r="AR881" s="226"/>
      <c r="AS881" s="226"/>
      <c r="AT881" s="226"/>
      <c r="AU881" s="226"/>
      <c r="AV881" s="226"/>
      <c r="AW881" s="226"/>
      <c r="AX881" s="226"/>
      <c r="AY881" s="226"/>
      <c r="AZ881" s="226"/>
      <c r="BA881" s="226"/>
      <c r="BB881" s="226"/>
      <c r="BC881" s="226"/>
      <c r="BD881" s="226"/>
      <c r="BE881" s="226"/>
      <c r="BF881" s="226"/>
      <c r="BG881" s="226"/>
      <c r="BH881" s="226"/>
      <c r="BI881" s="226"/>
      <c r="BJ881" s="226"/>
      <c r="BK881" s="226"/>
      <c r="BL881" s="226"/>
      <c r="BM881" s="226"/>
      <c r="BN881" s="226"/>
      <c r="BO881" s="226"/>
      <c r="BP881" s="226"/>
      <c r="BQ881" s="226"/>
      <c r="BR881" s="226"/>
      <c r="BS881" s="226"/>
      <c r="BT881" s="226"/>
      <c r="BU881" s="226"/>
      <c r="BV881" s="226"/>
      <c r="BW881" s="226"/>
      <c r="BX881" s="226"/>
      <c r="BY881" s="226"/>
      <c r="BZ881" s="226"/>
      <c r="CA881" s="226"/>
      <c r="CB881" s="226"/>
      <c r="CC881" s="235"/>
    </row>
    <row r="882" spans="1:81" s="233" customFormat="1" ht="11.25" customHeight="1">
      <c r="A882" s="526"/>
      <c r="B882" s="546"/>
      <c r="C882" s="323">
        <v>2019</v>
      </c>
      <c r="D882" s="324">
        <f t="shared" si="463"/>
        <v>16.8001</v>
      </c>
      <c r="E882" s="325">
        <v>16.8001</v>
      </c>
      <c r="F882" s="325">
        <v>0</v>
      </c>
      <c r="G882" s="325">
        <v>0</v>
      </c>
      <c r="H882" s="325">
        <v>0</v>
      </c>
      <c r="I882" s="325">
        <v>0</v>
      </c>
      <c r="J882" s="240"/>
      <c r="L882" s="241"/>
      <c r="M882" s="242"/>
      <c r="N882" s="226"/>
      <c r="O882" s="226"/>
      <c r="P882" s="226"/>
      <c r="Q882" s="226"/>
      <c r="R882" s="226"/>
      <c r="S882" s="226"/>
      <c r="T882" s="226"/>
      <c r="U882" s="226"/>
      <c r="V882" s="226"/>
      <c r="W882" s="226"/>
      <c r="X882" s="226"/>
      <c r="Y882" s="226"/>
      <c r="Z882" s="226"/>
      <c r="AA882" s="226"/>
      <c r="AB882" s="226"/>
      <c r="AC882" s="226"/>
      <c r="AD882" s="226"/>
      <c r="AE882" s="226"/>
      <c r="AF882" s="226"/>
      <c r="AG882" s="226"/>
      <c r="AH882" s="226"/>
      <c r="AI882" s="226"/>
      <c r="AJ882" s="226"/>
      <c r="AK882" s="226"/>
      <c r="AL882" s="226"/>
      <c r="AM882" s="226"/>
      <c r="AN882" s="226"/>
      <c r="AO882" s="226"/>
      <c r="AP882" s="226"/>
      <c r="AQ882" s="226"/>
      <c r="AR882" s="226"/>
      <c r="AS882" s="226"/>
      <c r="AT882" s="226"/>
      <c r="AU882" s="226"/>
      <c r="AV882" s="226"/>
      <c r="AW882" s="226"/>
      <c r="AX882" s="226"/>
      <c r="AY882" s="226"/>
      <c r="AZ882" s="226"/>
      <c r="BA882" s="226"/>
      <c r="BB882" s="226"/>
      <c r="BC882" s="226"/>
      <c r="BD882" s="226"/>
      <c r="BE882" s="226"/>
      <c r="BF882" s="226"/>
      <c r="BG882" s="226"/>
      <c r="BH882" s="226"/>
      <c r="BI882" s="226"/>
      <c r="BJ882" s="226"/>
      <c r="BK882" s="226"/>
      <c r="BL882" s="226"/>
      <c r="BM882" s="226"/>
      <c r="BN882" s="226"/>
      <c r="BO882" s="226"/>
      <c r="BP882" s="226"/>
      <c r="BQ882" s="226"/>
      <c r="BR882" s="226"/>
      <c r="BS882" s="226"/>
      <c r="BT882" s="226"/>
      <c r="BU882" s="226"/>
      <c r="BV882" s="226"/>
      <c r="BW882" s="226"/>
      <c r="BX882" s="226"/>
      <c r="BY882" s="226"/>
      <c r="BZ882" s="226"/>
      <c r="CA882" s="226"/>
      <c r="CB882" s="226"/>
      <c r="CC882" s="235"/>
    </row>
    <row r="883" spans="1:81" s="233" customFormat="1" ht="10.5" customHeight="1">
      <c r="A883" s="527"/>
      <c r="B883" s="547"/>
      <c r="C883" s="323">
        <v>2020</v>
      </c>
      <c r="D883" s="324">
        <f t="shared" si="463"/>
        <v>16.8001</v>
      </c>
      <c r="E883" s="325">
        <v>16.8001</v>
      </c>
      <c r="F883" s="325">
        <v>0</v>
      </c>
      <c r="G883" s="325">
        <v>0</v>
      </c>
      <c r="H883" s="325">
        <v>0</v>
      </c>
      <c r="I883" s="325">
        <v>0</v>
      </c>
      <c r="J883" s="240"/>
      <c r="L883" s="241"/>
      <c r="M883" s="242"/>
      <c r="N883" s="226"/>
      <c r="O883" s="226"/>
      <c r="P883" s="226"/>
      <c r="Q883" s="226"/>
      <c r="R883" s="226"/>
      <c r="S883" s="226"/>
      <c r="T883" s="226"/>
      <c r="U883" s="226"/>
      <c r="V883" s="226"/>
      <c r="W883" s="226"/>
      <c r="X883" s="226"/>
      <c r="Y883" s="226"/>
      <c r="Z883" s="226"/>
      <c r="AA883" s="226"/>
      <c r="AB883" s="226"/>
      <c r="AC883" s="226"/>
      <c r="AD883" s="226"/>
      <c r="AE883" s="226"/>
      <c r="AF883" s="226"/>
      <c r="AG883" s="226"/>
      <c r="AH883" s="226"/>
      <c r="AI883" s="226"/>
      <c r="AJ883" s="226"/>
      <c r="AK883" s="226"/>
      <c r="AL883" s="226"/>
      <c r="AM883" s="226"/>
      <c r="AN883" s="226"/>
      <c r="AO883" s="226"/>
      <c r="AP883" s="226"/>
      <c r="AQ883" s="226"/>
      <c r="AR883" s="226"/>
      <c r="AS883" s="226"/>
      <c r="AT883" s="226"/>
      <c r="AU883" s="226"/>
      <c r="AV883" s="226"/>
      <c r="AW883" s="226"/>
      <c r="AX883" s="226"/>
      <c r="AY883" s="226"/>
      <c r="AZ883" s="226"/>
      <c r="BA883" s="226"/>
      <c r="BB883" s="226"/>
      <c r="BC883" s="226"/>
      <c r="BD883" s="226"/>
      <c r="BE883" s="226"/>
      <c r="BF883" s="226"/>
      <c r="BG883" s="226"/>
      <c r="BH883" s="226"/>
      <c r="BI883" s="226"/>
      <c r="BJ883" s="226"/>
      <c r="BK883" s="226"/>
      <c r="BL883" s="226"/>
      <c r="BM883" s="226"/>
      <c r="BN883" s="226"/>
      <c r="BO883" s="226"/>
      <c r="BP883" s="226"/>
      <c r="BQ883" s="226"/>
      <c r="BR883" s="226"/>
      <c r="BS883" s="226"/>
      <c r="BT883" s="226"/>
      <c r="BU883" s="226"/>
      <c r="BV883" s="226"/>
      <c r="BW883" s="226"/>
      <c r="BX883" s="226"/>
      <c r="BY883" s="226"/>
      <c r="BZ883" s="226"/>
      <c r="CA883" s="226"/>
      <c r="CB883" s="226"/>
      <c r="CC883" s="235"/>
    </row>
    <row r="884" spans="1:81" s="233" customFormat="1" ht="11.25" customHeight="1">
      <c r="A884" s="524" t="s">
        <v>776</v>
      </c>
      <c r="B884" s="544" t="s">
        <v>841</v>
      </c>
      <c r="C884" s="321" t="s">
        <v>539</v>
      </c>
      <c r="D884" s="322">
        <f>D885+D886+D887+D888+D889</f>
        <v>7.4828000000000001</v>
      </c>
      <c r="E884" s="322">
        <f t="shared" ref="E884:I884" si="464">E885+E886+E887+E888+E889</f>
        <v>0</v>
      </c>
      <c r="F884" s="322">
        <f t="shared" si="464"/>
        <v>0</v>
      </c>
      <c r="G884" s="322">
        <f t="shared" si="464"/>
        <v>0</v>
      </c>
      <c r="H884" s="322">
        <f t="shared" si="464"/>
        <v>0</v>
      </c>
      <c r="I884" s="322">
        <f t="shared" si="464"/>
        <v>7.4828000000000001</v>
      </c>
      <c r="J884" s="240"/>
      <c r="L884" s="241"/>
      <c r="M884" s="242"/>
      <c r="N884" s="226"/>
      <c r="O884" s="226"/>
      <c r="P884" s="226"/>
      <c r="Q884" s="226"/>
      <c r="R884" s="226"/>
      <c r="S884" s="226"/>
      <c r="T884" s="226"/>
      <c r="U884" s="226"/>
      <c r="V884" s="226"/>
      <c r="W884" s="226"/>
      <c r="X884" s="226"/>
      <c r="Y884" s="226"/>
      <c r="Z884" s="226"/>
      <c r="AA884" s="226"/>
      <c r="AB884" s="226"/>
      <c r="AC884" s="226"/>
      <c r="AD884" s="226"/>
      <c r="AE884" s="226"/>
      <c r="AF884" s="226"/>
      <c r="AG884" s="226"/>
      <c r="AH884" s="226"/>
      <c r="AI884" s="226"/>
      <c r="AJ884" s="226"/>
      <c r="AK884" s="226"/>
      <c r="AL884" s="226"/>
      <c r="AM884" s="226"/>
      <c r="AN884" s="226"/>
      <c r="AO884" s="226"/>
      <c r="AP884" s="226"/>
      <c r="AQ884" s="226"/>
      <c r="AR884" s="226"/>
      <c r="AS884" s="226"/>
      <c r="AT884" s="226"/>
      <c r="AU884" s="226"/>
      <c r="AV884" s="226"/>
      <c r="AW884" s="226"/>
      <c r="AX884" s="226"/>
      <c r="AY884" s="226"/>
      <c r="AZ884" s="226"/>
      <c r="BA884" s="226"/>
      <c r="BB884" s="226"/>
      <c r="BC884" s="226"/>
      <c r="BD884" s="226"/>
      <c r="BE884" s="226"/>
      <c r="BF884" s="226"/>
      <c r="BG884" s="226"/>
      <c r="BH884" s="226"/>
      <c r="BI884" s="226"/>
      <c r="BJ884" s="226"/>
      <c r="BK884" s="226"/>
      <c r="BL884" s="226"/>
      <c r="BM884" s="226"/>
      <c r="BN884" s="226"/>
      <c r="BO884" s="226"/>
      <c r="BP884" s="226"/>
      <c r="BQ884" s="226"/>
      <c r="BR884" s="226"/>
      <c r="BS884" s="226"/>
      <c r="BT884" s="226"/>
      <c r="BU884" s="226"/>
      <c r="BV884" s="226"/>
      <c r="BW884" s="226"/>
      <c r="BX884" s="226"/>
      <c r="BY884" s="226"/>
      <c r="BZ884" s="226"/>
      <c r="CA884" s="226"/>
      <c r="CB884" s="226"/>
      <c r="CC884" s="235"/>
    </row>
    <row r="885" spans="1:81" s="233" customFormat="1" ht="10.5" customHeight="1">
      <c r="A885" s="525"/>
      <c r="B885" s="545"/>
      <c r="C885" s="323">
        <v>2016</v>
      </c>
      <c r="D885" s="324">
        <f>E885+F885+G885+H885+I885</f>
        <v>7.4828000000000001</v>
      </c>
      <c r="E885" s="324">
        <v>0</v>
      </c>
      <c r="F885" s="324">
        <v>0</v>
      </c>
      <c r="G885" s="324">
        <v>0</v>
      </c>
      <c r="H885" s="324">
        <v>0</v>
      </c>
      <c r="I885" s="324">
        <v>7.4828000000000001</v>
      </c>
      <c r="J885" s="240"/>
      <c r="L885" s="241"/>
      <c r="M885" s="242"/>
      <c r="N885" s="226"/>
      <c r="O885" s="226"/>
      <c r="P885" s="226"/>
      <c r="Q885" s="226"/>
      <c r="R885" s="226"/>
      <c r="S885" s="226"/>
      <c r="T885" s="226"/>
      <c r="U885" s="226"/>
      <c r="V885" s="226"/>
      <c r="W885" s="226"/>
      <c r="X885" s="226"/>
      <c r="Y885" s="226"/>
      <c r="Z885" s="226"/>
      <c r="AA885" s="226"/>
      <c r="AB885" s="226"/>
      <c r="AC885" s="226"/>
      <c r="AD885" s="226"/>
      <c r="AE885" s="226"/>
      <c r="AF885" s="226"/>
      <c r="AG885" s="226"/>
      <c r="AH885" s="226"/>
      <c r="AI885" s="226"/>
      <c r="AJ885" s="226"/>
      <c r="AK885" s="226"/>
      <c r="AL885" s="226"/>
      <c r="AM885" s="226"/>
      <c r="AN885" s="226"/>
      <c r="AO885" s="226"/>
      <c r="AP885" s="226"/>
      <c r="AQ885" s="226"/>
      <c r="AR885" s="226"/>
      <c r="AS885" s="226"/>
      <c r="AT885" s="226"/>
      <c r="AU885" s="226"/>
      <c r="AV885" s="226"/>
      <c r="AW885" s="226"/>
      <c r="AX885" s="226"/>
      <c r="AY885" s="226"/>
      <c r="AZ885" s="226"/>
      <c r="BA885" s="226"/>
      <c r="BB885" s="226"/>
      <c r="BC885" s="226"/>
      <c r="BD885" s="226"/>
      <c r="BE885" s="226"/>
      <c r="BF885" s="226"/>
      <c r="BG885" s="226"/>
      <c r="BH885" s="226"/>
      <c r="BI885" s="226"/>
      <c r="BJ885" s="226"/>
      <c r="BK885" s="226"/>
      <c r="BL885" s="226"/>
      <c r="BM885" s="226"/>
      <c r="BN885" s="226"/>
      <c r="BO885" s="226"/>
      <c r="BP885" s="226"/>
      <c r="BQ885" s="226"/>
      <c r="BR885" s="226"/>
      <c r="BS885" s="226"/>
      <c r="BT885" s="226"/>
      <c r="BU885" s="226"/>
      <c r="BV885" s="226"/>
      <c r="BW885" s="226"/>
      <c r="BX885" s="226"/>
      <c r="BY885" s="226"/>
      <c r="BZ885" s="226"/>
      <c r="CA885" s="226"/>
      <c r="CB885" s="226"/>
      <c r="CC885" s="235"/>
    </row>
    <row r="886" spans="1:81" s="233" customFormat="1" ht="12" customHeight="1">
      <c r="A886" s="525"/>
      <c r="B886" s="545"/>
      <c r="C886" s="323">
        <v>2017</v>
      </c>
      <c r="D886" s="324">
        <f t="shared" ref="D886:D889" si="465">E886+F886+G886+H886+I886</f>
        <v>0</v>
      </c>
      <c r="E886" s="325">
        <f>F886+G886+H886+I886+J886</f>
        <v>0</v>
      </c>
      <c r="F886" s="325">
        <f>G886+H886+I886+J886+K886</f>
        <v>0</v>
      </c>
      <c r="G886" s="325">
        <f>H886+I886+J886+K886+L886</f>
        <v>0</v>
      </c>
      <c r="H886" s="325">
        <f>I886+J886+K886+L886+M886</f>
        <v>0</v>
      </c>
      <c r="I886" s="325">
        <v>0</v>
      </c>
      <c r="J886" s="240"/>
      <c r="L886" s="241"/>
      <c r="M886" s="242"/>
      <c r="N886" s="226"/>
      <c r="O886" s="226"/>
      <c r="P886" s="226"/>
      <c r="Q886" s="226"/>
      <c r="R886" s="226"/>
      <c r="S886" s="226"/>
      <c r="T886" s="226"/>
      <c r="U886" s="226"/>
      <c r="V886" s="226"/>
      <c r="W886" s="226"/>
      <c r="X886" s="226"/>
      <c r="Y886" s="226"/>
      <c r="Z886" s="226"/>
      <c r="AA886" s="226"/>
      <c r="AB886" s="226"/>
      <c r="AC886" s="226"/>
      <c r="AD886" s="226"/>
      <c r="AE886" s="226"/>
      <c r="AF886" s="226"/>
      <c r="AG886" s="226"/>
      <c r="AH886" s="226"/>
      <c r="AI886" s="226"/>
      <c r="AJ886" s="226"/>
      <c r="AK886" s="226"/>
      <c r="AL886" s="226"/>
      <c r="AM886" s="226"/>
      <c r="AN886" s="226"/>
      <c r="AO886" s="226"/>
      <c r="AP886" s="226"/>
      <c r="AQ886" s="226"/>
      <c r="AR886" s="226"/>
      <c r="AS886" s="226"/>
      <c r="AT886" s="226"/>
      <c r="AU886" s="226"/>
      <c r="AV886" s="226"/>
      <c r="AW886" s="226"/>
      <c r="AX886" s="226"/>
      <c r="AY886" s="226"/>
      <c r="AZ886" s="226"/>
      <c r="BA886" s="226"/>
      <c r="BB886" s="226"/>
      <c r="BC886" s="226"/>
      <c r="BD886" s="226"/>
      <c r="BE886" s="226"/>
      <c r="BF886" s="226"/>
      <c r="BG886" s="226"/>
      <c r="BH886" s="226"/>
      <c r="BI886" s="226"/>
      <c r="BJ886" s="226"/>
      <c r="BK886" s="226"/>
      <c r="BL886" s="226"/>
      <c r="BM886" s="226"/>
      <c r="BN886" s="226"/>
      <c r="BO886" s="226"/>
      <c r="BP886" s="226"/>
      <c r="BQ886" s="226"/>
      <c r="BR886" s="226"/>
      <c r="BS886" s="226"/>
      <c r="BT886" s="226"/>
      <c r="BU886" s="226"/>
      <c r="BV886" s="226"/>
      <c r="BW886" s="226"/>
      <c r="BX886" s="226"/>
      <c r="BY886" s="226"/>
      <c r="BZ886" s="226"/>
      <c r="CA886" s="226"/>
      <c r="CB886" s="226"/>
      <c r="CC886" s="235"/>
    </row>
    <row r="887" spans="1:81" s="233" customFormat="1" ht="10.5" customHeight="1">
      <c r="A887" s="526"/>
      <c r="B887" s="546"/>
      <c r="C887" s="323">
        <v>2018</v>
      </c>
      <c r="D887" s="324">
        <f t="shared" si="465"/>
        <v>0</v>
      </c>
      <c r="E887" s="325">
        <v>0</v>
      </c>
      <c r="F887" s="325">
        <f t="shared" ref="F887:F889" si="466">G887+H887+I887+J887+K887</f>
        <v>0</v>
      </c>
      <c r="G887" s="325">
        <f t="shared" ref="G887:G889" si="467">H887+I887+J887+K887+L887</f>
        <v>0</v>
      </c>
      <c r="H887" s="325">
        <f t="shared" ref="H887:H889" si="468">I887+J887+K887+L887+M887</f>
        <v>0</v>
      </c>
      <c r="I887" s="325">
        <v>0</v>
      </c>
      <c r="J887" s="240"/>
      <c r="L887" s="241"/>
      <c r="M887" s="242"/>
      <c r="N887" s="226"/>
      <c r="O887" s="226"/>
      <c r="P887" s="226"/>
      <c r="Q887" s="226"/>
      <c r="R887" s="226"/>
      <c r="S887" s="226"/>
      <c r="T887" s="226"/>
      <c r="U887" s="226"/>
      <c r="V887" s="226"/>
      <c r="W887" s="226"/>
      <c r="X887" s="226"/>
      <c r="Y887" s="226"/>
      <c r="Z887" s="226"/>
      <c r="AA887" s="226"/>
      <c r="AB887" s="226"/>
      <c r="AC887" s="226"/>
      <c r="AD887" s="226"/>
      <c r="AE887" s="226"/>
      <c r="AF887" s="226"/>
      <c r="AG887" s="226"/>
      <c r="AH887" s="226"/>
      <c r="AI887" s="226"/>
      <c r="AJ887" s="226"/>
      <c r="AK887" s="226"/>
      <c r="AL887" s="226"/>
      <c r="AM887" s="226"/>
      <c r="AN887" s="226"/>
      <c r="AO887" s="226"/>
      <c r="AP887" s="226"/>
      <c r="AQ887" s="226"/>
      <c r="AR887" s="226"/>
      <c r="AS887" s="226"/>
      <c r="AT887" s="226"/>
      <c r="AU887" s="226"/>
      <c r="AV887" s="226"/>
      <c r="AW887" s="226"/>
      <c r="AX887" s="226"/>
      <c r="AY887" s="226"/>
      <c r="AZ887" s="226"/>
      <c r="BA887" s="226"/>
      <c r="BB887" s="226"/>
      <c r="BC887" s="226"/>
      <c r="BD887" s="226"/>
      <c r="BE887" s="226"/>
      <c r="BF887" s="226"/>
      <c r="BG887" s="226"/>
      <c r="BH887" s="226"/>
      <c r="BI887" s="226"/>
      <c r="BJ887" s="226"/>
      <c r="BK887" s="226"/>
      <c r="BL887" s="226"/>
      <c r="BM887" s="226"/>
      <c r="BN887" s="226"/>
      <c r="BO887" s="226"/>
      <c r="BP887" s="226"/>
      <c r="BQ887" s="226"/>
      <c r="BR887" s="226"/>
      <c r="BS887" s="226"/>
      <c r="BT887" s="226"/>
      <c r="BU887" s="226"/>
      <c r="BV887" s="226"/>
      <c r="BW887" s="226"/>
      <c r="BX887" s="226"/>
      <c r="BY887" s="226"/>
      <c r="BZ887" s="226"/>
      <c r="CA887" s="226"/>
      <c r="CB887" s="226"/>
      <c r="CC887" s="235"/>
    </row>
    <row r="888" spans="1:81" s="233" customFormat="1" ht="12" customHeight="1">
      <c r="A888" s="526"/>
      <c r="B888" s="546"/>
      <c r="C888" s="323">
        <v>2019</v>
      </c>
      <c r="D888" s="324">
        <f t="shared" si="465"/>
        <v>0</v>
      </c>
      <c r="E888" s="325">
        <v>0</v>
      </c>
      <c r="F888" s="325">
        <f t="shared" si="466"/>
        <v>0</v>
      </c>
      <c r="G888" s="325">
        <f t="shared" si="467"/>
        <v>0</v>
      </c>
      <c r="H888" s="325">
        <f t="shared" si="468"/>
        <v>0</v>
      </c>
      <c r="I888" s="325">
        <v>0</v>
      </c>
      <c r="J888" s="240"/>
      <c r="L888" s="241"/>
      <c r="M888" s="242"/>
      <c r="N888" s="226"/>
      <c r="O888" s="226"/>
      <c r="P888" s="226"/>
      <c r="Q888" s="226"/>
      <c r="R888" s="226"/>
      <c r="S888" s="226"/>
      <c r="T888" s="226"/>
      <c r="U888" s="226"/>
      <c r="V888" s="226"/>
      <c r="W888" s="226"/>
      <c r="X888" s="226"/>
      <c r="Y888" s="226"/>
      <c r="Z888" s="226"/>
      <c r="AA888" s="226"/>
      <c r="AB888" s="226"/>
      <c r="AC888" s="226"/>
      <c r="AD888" s="226"/>
      <c r="AE888" s="226"/>
      <c r="AF888" s="226"/>
      <c r="AG888" s="226"/>
      <c r="AH888" s="226"/>
      <c r="AI888" s="226"/>
      <c r="AJ888" s="226"/>
      <c r="AK888" s="226"/>
      <c r="AL888" s="226"/>
      <c r="AM888" s="226"/>
      <c r="AN888" s="226"/>
      <c r="AO888" s="226"/>
      <c r="AP888" s="226"/>
      <c r="AQ888" s="226"/>
      <c r="AR888" s="226"/>
      <c r="AS888" s="226"/>
      <c r="AT888" s="226"/>
      <c r="AU888" s="226"/>
      <c r="AV888" s="226"/>
      <c r="AW888" s="226"/>
      <c r="AX888" s="226"/>
      <c r="AY888" s="226"/>
      <c r="AZ888" s="226"/>
      <c r="BA888" s="226"/>
      <c r="BB888" s="226"/>
      <c r="BC888" s="226"/>
      <c r="BD888" s="226"/>
      <c r="BE888" s="226"/>
      <c r="BF888" s="226"/>
      <c r="BG888" s="226"/>
      <c r="BH888" s="226"/>
      <c r="BI888" s="226"/>
      <c r="BJ888" s="226"/>
      <c r="BK888" s="226"/>
      <c r="BL888" s="226"/>
      <c r="BM888" s="226"/>
      <c r="BN888" s="226"/>
      <c r="BO888" s="226"/>
      <c r="BP888" s="226"/>
      <c r="BQ888" s="226"/>
      <c r="BR888" s="226"/>
      <c r="BS888" s="226"/>
      <c r="BT888" s="226"/>
      <c r="BU888" s="226"/>
      <c r="BV888" s="226"/>
      <c r="BW888" s="226"/>
      <c r="BX888" s="226"/>
      <c r="BY888" s="226"/>
      <c r="BZ888" s="226"/>
      <c r="CA888" s="226"/>
      <c r="CB888" s="226"/>
      <c r="CC888" s="235"/>
    </row>
    <row r="889" spans="1:81" s="233" customFormat="1" ht="12.75" customHeight="1">
      <c r="A889" s="527"/>
      <c r="B889" s="547"/>
      <c r="C889" s="323">
        <v>2020</v>
      </c>
      <c r="D889" s="324">
        <f t="shared" si="465"/>
        <v>0</v>
      </c>
      <c r="E889" s="325">
        <v>0</v>
      </c>
      <c r="F889" s="325">
        <f t="shared" si="466"/>
        <v>0</v>
      </c>
      <c r="G889" s="325">
        <f t="shared" si="467"/>
        <v>0</v>
      </c>
      <c r="H889" s="325">
        <f t="shared" si="468"/>
        <v>0</v>
      </c>
      <c r="I889" s="325">
        <v>0</v>
      </c>
      <c r="J889" s="240"/>
      <c r="L889" s="241"/>
      <c r="M889" s="242"/>
      <c r="N889" s="226"/>
      <c r="O889" s="226"/>
      <c r="P889" s="226"/>
      <c r="Q889" s="226"/>
      <c r="R889" s="226"/>
      <c r="S889" s="226"/>
      <c r="T889" s="226"/>
      <c r="U889" s="226"/>
      <c r="V889" s="226"/>
      <c r="W889" s="226"/>
      <c r="X889" s="226"/>
      <c r="Y889" s="226"/>
      <c r="Z889" s="226"/>
      <c r="AA889" s="226"/>
      <c r="AB889" s="226"/>
      <c r="AC889" s="226"/>
      <c r="AD889" s="226"/>
      <c r="AE889" s="226"/>
      <c r="AF889" s="226"/>
      <c r="AG889" s="226"/>
      <c r="AH889" s="226"/>
      <c r="AI889" s="226"/>
      <c r="AJ889" s="226"/>
      <c r="AK889" s="226"/>
      <c r="AL889" s="226"/>
      <c r="AM889" s="226"/>
      <c r="AN889" s="226"/>
      <c r="AO889" s="226"/>
      <c r="AP889" s="226"/>
      <c r="AQ889" s="226"/>
      <c r="AR889" s="226"/>
      <c r="AS889" s="226"/>
      <c r="AT889" s="226"/>
      <c r="AU889" s="226"/>
      <c r="AV889" s="226"/>
      <c r="AW889" s="226"/>
      <c r="AX889" s="226"/>
      <c r="AY889" s="226"/>
      <c r="AZ889" s="226"/>
      <c r="BA889" s="226"/>
      <c r="BB889" s="226"/>
      <c r="BC889" s="226"/>
      <c r="BD889" s="226"/>
      <c r="BE889" s="226"/>
      <c r="BF889" s="226"/>
      <c r="BG889" s="226"/>
      <c r="BH889" s="226"/>
      <c r="BI889" s="226"/>
      <c r="BJ889" s="226"/>
      <c r="BK889" s="226"/>
      <c r="BL889" s="226"/>
      <c r="BM889" s="226"/>
      <c r="BN889" s="226"/>
      <c r="BO889" s="226"/>
      <c r="BP889" s="226"/>
      <c r="BQ889" s="226"/>
      <c r="BR889" s="226"/>
      <c r="BS889" s="226"/>
      <c r="BT889" s="226"/>
      <c r="BU889" s="226"/>
      <c r="BV889" s="226"/>
      <c r="BW889" s="226"/>
      <c r="BX889" s="226"/>
      <c r="BY889" s="226"/>
      <c r="BZ889" s="226"/>
      <c r="CA889" s="226"/>
      <c r="CB889" s="226"/>
      <c r="CC889" s="235"/>
    </row>
    <row r="890" spans="1:81" s="233" customFormat="1" ht="12.75" customHeight="1">
      <c r="A890" s="524" t="s">
        <v>777</v>
      </c>
      <c r="B890" s="544" t="s">
        <v>842</v>
      </c>
      <c r="C890" s="321" t="s">
        <v>539</v>
      </c>
      <c r="D890" s="322">
        <f>D891+D892+D893+D894+D895</f>
        <v>5.8574999999999999</v>
      </c>
      <c r="E890" s="322">
        <f t="shared" ref="E890:I890" si="469">E891+E892+E893+E894+E895</f>
        <v>5.8574999999999999</v>
      </c>
      <c r="F890" s="322">
        <f t="shared" si="469"/>
        <v>0</v>
      </c>
      <c r="G890" s="322">
        <f t="shared" si="469"/>
        <v>0</v>
      </c>
      <c r="H890" s="322">
        <f t="shared" si="469"/>
        <v>0</v>
      </c>
      <c r="I890" s="322">
        <f t="shared" si="469"/>
        <v>0</v>
      </c>
      <c r="J890" s="240"/>
      <c r="L890" s="241"/>
      <c r="M890" s="242"/>
      <c r="N890" s="226"/>
      <c r="O890" s="226"/>
      <c r="P890" s="226"/>
      <c r="Q890" s="226"/>
      <c r="R890" s="226"/>
      <c r="S890" s="226"/>
      <c r="T890" s="226"/>
      <c r="U890" s="226"/>
      <c r="V890" s="226"/>
      <c r="W890" s="226"/>
      <c r="X890" s="226"/>
      <c r="Y890" s="226"/>
      <c r="Z890" s="226"/>
      <c r="AA890" s="226"/>
      <c r="AB890" s="226"/>
      <c r="AC890" s="226"/>
      <c r="AD890" s="226"/>
      <c r="AE890" s="226"/>
      <c r="AF890" s="226"/>
      <c r="AG890" s="226"/>
      <c r="AH890" s="226"/>
      <c r="AI890" s="226"/>
      <c r="AJ890" s="226"/>
      <c r="AK890" s="226"/>
      <c r="AL890" s="226"/>
      <c r="AM890" s="226"/>
      <c r="AN890" s="226"/>
      <c r="AO890" s="226"/>
      <c r="AP890" s="226"/>
      <c r="AQ890" s="226"/>
      <c r="AR890" s="226"/>
      <c r="AS890" s="226"/>
      <c r="AT890" s="226"/>
      <c r="AU890" s="226"/>
      <c r="AV890" s="226"/>
      <c r="AW890" s="226"/>
      <c r="AX890" s="226"/>
      <c r="AY890" s="226"/>
      <c r="AZ890" s="226"/>
      <c r="BA890" s="226"/>
      <c r="BB890" s="226"/>
      <c r="BC890" s="226"/>
      <c r="BD890" s="226"/>
      <c r="BE890" s="226"/>
      <c r="BF890" s="226"/>
      <c r="BG890" s="226"/>
      <c r="BH890" s="226"/>
      <c r="BI890" s="226"/>
      <c r="BJ890" s="226"/>
      <c r="BK890" s="226"/>
      <c r="BL890" s="226"/>
      <c r="BM890" s="226"/>
      <c r="BN890" s="226"/>
      <c r="BO890" s="226"/>
      <c r="BP890" s="226"/>
      <c r="BQ890" s="226"/>
      <c r="BR890" s="226"/>
      <c r="BS890" s="226"/>
      <c r="BT890" s="226"/>
      <c r="BU890" s="226"/>
      <c r="BV890" s="226"/>
      <c r="BW890" s="226"/>
      <c r="BX890" s="226"/>
      <c r="BY890" s="226"/>
      <c r="BZ890" s="226"/>
      <c r="CA890" s="226"/>
      <c r="CB890" s="226"/>
      <c r="CC890" s="235"/>
    </row>
    <row r="891" spans="1:81" s="233" customFormat="1">
      <c r="A891" s="525"/>
      <c r="B891" s="545"/>
      <c r="C891" s="323">
        <v>2016</v>
      </c>
      <c r="D891" s="324">
        <f>E891+F891+G891+H891+I891</f>
        <v>5.4076000000000004</v>
      </c>
      <c r="E891" s="324">
        <v>5.4076000000000004</v>
      </c>
      <c r="F891" s="324">
        <v>0</v>
      </c>
      <c r="G891" s="324">
        <v>0</v>
      </c>
      <c r="H891" s="324">
        <v>0</v>
      </c>
      <c r="I891" s="324">
        <v>0</v>
      </c>
      <c r="J891" s="240"/>
      <c r="L891" s="241"/>
      <c r="M891" s="242"/>
      <c r="N891" s="226"/>
      <c r="O891" s="226"/>
      <c r="P891" s="226"/>
      <c r="Q891" s="226"/>
      <c r="R891" s="226"/>
      <c r="S891" s="226"/>
      <c r="T891" s="226"/>
      <c r="U891" s="226"/>
      <c r="V891" s="226"/>
      <c r="W891" s="226"/>
      <c r="X891" s="226"/>
      <c r="Y891" s="226"/>
      <c r="Z891" s="226"/>
      <c r="AA891" s="226"/>
      <c r="AB891" s="226"/>
      <c r="AC891" s="226"/>
      <c r="AD891" s="226"/>
      <c r="AE891" s="226"/>
      <c r="AF891" s="226"/>
      <c r="AG891" s="226"/>
      <c r="AH891" s="226"/>
      <c r="AI891" s="226"/>
      <c r="AJ891" s="226"/>
      <c r="AK891" s="226"/>
      <c r="AL891" s="226"/>
      <c r="AM891" s="226"/>
      <c r="AN891" s="226"/>
      <c r="AO891" s="226"/>
      <c r="AP891" s="226"/>
      <c r="AQ891" s="226"/>
      <c r="AR891" s="226"/>
      <c r="AS891" s="226"/>
      <c r="AT891" s="226"/>
      <c r="AU891" s="226"/>
      <c r="AV891" s="226"/>
      <c r="AW891" s="226"/>
      <c r="AX891" s="226"/>
      <c r="AY891" s="226"/>
      <c r="AZ891" s="226"/>
      <c r="BA891" s="226"/>
      <c r="BB891" s="226"/>
      <c r="BC891" s="226"/>
      <c r="BD891" s="226"/>
      <c r="BE891" s="226"/>
      <c r="BF891" s="226"/>
      <c r="BG891" s="226"/>
      <c r="BH891" s="226"/>
      <c r="BI891" s="226"/>
      <c r="BJ891" s="226"/>
      <c r="BK891" s="226"/>
      <c r="BL891" s="226"/>
      <c r="BM891" s="226"/>
      <c r="BN891" s="226"/>
      <c r="BO891" s="226"/>
      <c r="BP891" s="226"/>
      <c r="BQ891" s="226"/>
      <c r="BR891" s="226"/>
      <c r="BS891" s="226"/>
      <c r="BT891" s="226"/>
      <c r="BU891" s="226"/>
      <c r="BV891" s="226"/>
      <c r="BW891" s="226"/>
      <c r="BX891" s="226"/>
      <c r="BY891" s="226"/>
      <c r="BZ891" s="226"/>
      <c r="CA891" s="226"/>
      <c r="CB891" s="226"/>
      <c r="CC891" s="235"/>
    </row>
    <row r="892" spans="1:81" s="233" customFormat="1">
      <c r="A892" s="525"/>
      <c r="B892" s="545"/>
      <c r="C892" s="323">
        <v>2017</v>
      </c>
      <c r="D892" s="324">
        <f>E892+F892+G892+H892+I892</f>
        <v>0.41320000000000001</v>
      </c>
      <c r="E892" s="325">
        <f>413.2/1000</f>
        <v>0.41320000000000001</v>
      </c>
      <c r="F892" s="325">
        <f>G892+H892+I892+J892+K892</f>
        <v>0</v>
      </c>
      <c r="G892" s="325">
        <f>H892+I892+J892+K892+L892</f>
        <v>0</v>
      </c>
      <c r="H892" s="325">
        <f>I892+J892+K892+L892+M892</f>
        <v>0</v>
      </c>
      <c r="I892" s="325">
        <f>J892+K892+L892+M892+N892</f>
        <v>0</v>
      </c>
      <c r="J892" s="240"/>
      <c r="L892" s="241"/>
      <c r="M892" s="242"/>
      <c r="N892" s="226"/>
      <c r="O892" s="226"/>
      <c r="P892" s="226"/>
      <c r="Q892" s="226"/>
      <c r="R892" s="226"/>
      <c r="S892" s="226"/>
      <c r="T892" s="226"/>
      <c r="U892" s="226"/>
      <c r="V892" s="226"/>
      <c r="W892" s="226"/>
      <c r="X892" s="226"/>
      <c r="Y892" s="226"/>
      <c r="Z892" s="226"/>
      <c r="AA892" s="226"/>
      <c r="AB892" s="226"/>
      <c r="AC892" s="226"/>
      <c r="AD892" s="226"/>
      <c r="AE892" s="226"/>
      <c r="AF892" s="226"/>
      <c r="AG892" s="226"/>
      <c r="AH892" s="226"/>
      <c r="AI892" s="226"/>
      <c r="AJ892" s="226"/>
      <c r="AK892" s="226"/>
      <c r="AL892" s="226"/>
      <c r="AM892" s="226"/>
      <c r="AN892" s="226"/>
      <c r="AO892" s="226"/>
      <c r="AP892" s="226"/>
      <c r="AQ892" s="226"/>
      <c r="AR892" s="226"/>
      <c r="AS892" s="226"/>
      <c r="AT892" s="226"/>
      <c r="AU892" s="226"/>
      <c r="AV892" s="226"/>
      <c r="AW892" s="226"/>
      <c r="AX892" s="226"/>
      <c r="AY892" s="226"/>
      <c r="AZ892" s="226"/>
      <c r="BA892" s="226"/>
      <c r="BB892" s="226"/>
      <c r="BC892" s="226"/>
      <c r="BD892" s="226"/>
      <c r="BE892" s="226"/>
      <c r="BF892" s="226"/>
      <c r="BG892" s="226"/>
      <c r="BH892" s="226"/>
      <c r="BI892" s="226"/>
      <c r="BJ892" s="226"/>
      <c r="BK892" s="226"/>
      <c r="BL892" s="226"/>
      <c r="BM892" s="226"/>
      <c r="BN892" s="226"/>
      <c r="BO892" s="226"/>
      <c r="BP892" s="226"/>
      <c r="BQ892" s="226"/>
      <c r="BR892" s="226"/>
      <c r="BS892" s="226"/>
      <c r="BT892" s="226"/>
      <c r="BU892" s="226"/>
      <c r="BV892" s="226"/>
      <c r="BW892" s="226"/>
      <c r="BX892" s="226"/>
      <c r="BY892" s="226"/>
      <c r="BZ892" s="226"/>
      <c r="CA892" s="226"/>
      <c r="CB892" s="226"/>
      <c r="CC892" s="235"/>
    </row>
    <row r="893" spans="1:81" s="233" customFormat="1">
      <c r="A893" s="526"/>
      <c r="B893" s="546"/>
      <c r="C893" s="323">
        <v>2018</v>
      </c>
      <c r="D893" s="324">
        <f t="shared" ref="D893:D895" si="470">E893+F893+G893+H893+I893</f>
        <v>3.6700000000000003E-2</v>
      </c>
      <c r="E893" s="325">
        <v>3.6700000000000003E-2</v>
      </c>
      <c r="F893" s="325">
        <f t="shared" ref="F893:F895" si="471">G893+H893+I893+J893+K893</f>
        <v>0</v>
      </c>
      <c r="G893" s="325">
        <f t="shared" ref="G893:G895" si="472">H893+I893+J893+K893+L893</f>
        <v>0</v>
      </c>
      <c r="H893" s="325">
        <f t="shared" ref="H893:H895" si="473">I893+J893+K893+L893+M893</f>
        <v>0</v>
      </c>
      <c r="I893" s="325">
        <f t="shared" ref="I893:I895" si="474">J893+K893+L893+M893+N893</f>
        <v>0</v>
      </c>
      <c r="J893" s="240"/>
      <c r="L893" s="241"/>
      <c r="M893" s="242"/>
      <c r="N893" s="226"/>
      <c r="O893" s="226"/>
      <c r="P893" s="226"/>
      <c r="Q893" s="226"/>
      <c r="R893" s="226"/>
      <c r="S893" s="226"/>
      <c r="T893" s="226"/>
      <c r="U893" s="226"/>
      <c r="V893" s="226"/>
      <c r="W893" s="226"/>
      <c r="X893" s="226"/>
      <c r="Y893" s="226"/>
      <c r="Z893" s="226"/>
      <c r="AA893" s="226"/>
      <c r="AB893" s="226"/>
      <c r="AC893" s="226"/>
      <c r="AD893" s="226"/>
      <c r="AE893" s="226"/>
      <c r="AF893" s="226"/>
      <c r="AG893" s="226"/>
      <c r="AH893" s="226"/>
      <c r="AI893" s="226"/>
      <c r="AJ893" s="226"/>
      <c r="AK893" s="226"/>
      <c r="AL893" s="226"/>
      <c r="AM893" s="226"/>
      <c r="AN893" s="226"/>
      <c r="AO893" s="226"/>
      <c r="AP893" s="226"/>
      <c r="AQ893" s="226"/>
      <c r="AR893" s="226"/>
      <c r="AS893" s="226"/>
      <c r="AT893" s="226"/>
      <c r="AU893" s="226"/>
      <c r="AV893" s="226"/>
      <c r="AW893" s="226"/>
      <c r="AX893" s="226"/>
      <c r="AY893" s="226"/>
      <c r="AZ893" s="226"/>
      <c r="BA893" s="226"/>
      <c r="BB893" s="226"/>
      <c r="BC893" s="226"/>
      <c r="BD893" s="226"/>
      <c r="BE893" s="226"/>
      <c r="BF893" s="226"/>
      <c r="BG893" s="226"/>
      <c r="BH893" s="226"/>
      <c r="BI893" s="226"/>
      <c r="BJ893" s="226"/>
      <c r="BK893" s="226"/>
      <c r="BL893" s="226"/>
      <c r="BM893" s="226"/>
      <c r="BN893" s="226"/>
      <c r="BO893" s="226"/>
      <c r="BP893" s="226"/>
      <c r="BQ893" s="226"/>
      <c r="BR893" s="226"/>
      <c r="BS893" s="226"/>
      <c r="BT893" s="226"/>
      <c r="BU893" s="226"/>
      <c r="BV893" s="226"/>
      <c r="BW893" s="226"/>
      <c r="BX893" s="226"/>
      <c r="BY893" s="226"/>
      <c r="BZ893" s="226"/>
      <c r="CA893" s="226"/>
      <c r="CB893" s="226"/>
      <c r="CC893" s="235"/>
    </row>
    <row r="894" spans="1:81" s="233" customFormat="1">
      <c r="A894" s="526"/>
      <c r="B894" s="546"/>
      <c r="C894" s="323">
        <v>2019</v>
      </c>
      <c r="D894" s="324">
        <f t="shared" si="470"/>
        <v>0</v>
      </c>
      <c r="E894" s="325">
        <v>0</v>
      </c>
      <c r="F894" s="325">
        <f t="shared" si="471"/>
        <v>0</v>
      </c>
      <c r="G894" s="325">
        <f t="shared" si="472"/>
        <v>0</v>
      </c>
      <c r="H894" s="325">
        <f t="shared" si="473"/>
        <v>0</v>
      </c>
      <c r="I894" s="325">
        <f t="shared" si="474"/>
        <v>0</v>
      </c>
      <c r="J894" s="240"/>
      <c r="L894" s="241"/>
      <c r="M894" s="242"/>
      <c r="N894" s="226"/>
      <c r="O894" s="226"/>
      <c r="P894" s="226"/>
      <c r="Q894" s="226"/>
      <c r="R894" s="226"/>
      <c r="S894" s="226"/>
      <c r="T894" s="226"/>
      <c r="U894" s="226"/>
      <c r="V894" s="226"/>
      <c r="W894" s="226"/>
      <c r="X894" s="226"/>
      <c r="Y894" s="226"/>
      <c r="Z894" s="226"/>
      <c r="AA894" s="226"/>
      <c r="AB894" s="226"/>
      <c r="AC894" s="226"/>
      <c r="AD894" s="226"/>
      <c r="AE894" s="226"/>
      <c r="AF894" s="226"/>
      <c r="AG894" s="226"/>
      <c r="AH894" s="226"/>
      <c r="AI894" s="226"/>
      <c r="AJ894" s="226"/>
      <c r="AK894" s="226"/>
      <c r="AL894" s="226"/>
      <c r="AM894" s="226"/>
      <c r="AN894" s="226"/>
      <c r="AO894" s="226"/>
      <c r="AP894" s="226"/>
      <c r="AQ894" s="226"/>
      <c r="AR894" s="226"/>
      <c r="AS894" s="226"/>
      <c r="AT894" s="226"/>
      <c r="AU894" s="226"/>
      <c r="AV894" s="226"/>
      <c r="AW894" s="226"/>
      <c r="AX894" s="226"/>
      <c r="AY894" s="226"/>
      <c r="AZ894" s="226"/>
      <c r="BA894" s="226"/>
      <c r="BB894" s="226"/>
      <c r="BC894" s="226"/>
      <c r="BD894" s="226"/>
      <c r="BE894" s="226"/>
      <c r="BF894" s="226"/>
      <c r="BG894" s="226"/>
      <c r="BH894" s="226"/>
      <c r="BI894" s="226"/>
      <c r="BJ894" s="226"/>
      <c r="BK894" s="226"/>
      <c r="BL894" s="226"/>
      <c r="BM894" s="226"/>
      <c r="BN894" s="226"/>
      <c r="BO894" s="226"/>
      <c r="BP894" s="226"/>
      <c r="BQ894" s="226"/>
      <c r="BR894" s="226"/>
      <c r="BS894" s="226"/>
      <c r="BT894" s="226"/>
      <c r="BU894" s="226"/>
      <c r="BV894" s="226"/>
      <c r="BW894" s="226"/>
      <c r="BX894" s="226"/>
      <c r="BY894" s="226"/>
      <c r="BZ894" s="226"/>
      <c r="CA894" s="226"/>
      <c r="CB894" s="226"/>
      <c r="CC894" s="235"/>
    </row>
    <row r="895" spans="1:81" s="233" customFormat="1">
      <c r="A895" s="527"/>
      <c r="B895" s="547"/>
      <c r="C895" s="323">
        <v>2020</v>
      </c>
      <c r="D895" s="324">
        <f t="shared" si="470"/>
        <v>0</v>
      </c>
      <c r="E895" s="325">
        <v>0</v>
      </c>
      <c r="F895" s="325">
        <f t="shared" si="471"/>
        <v>0</v>
      </c>
      <c r="G895" s="325">
        <f t="shared" si="472"/>
        <v>0</v>
      </c>
      <c r="H895" s="325">
        <f t="shared" si="473"/>
        <v>0</v>
      </c>
      <c r="I895" s="325">
        <f t="shared" si="474"/>
        <v>0</v>
      </c>
      <c r="J895" s="240"/>
      <c r="L895" s="241"/>
      <c r="M895" s="242"/>
      <c r="N895" s="226"/>
      <c r="O895" s="226"/>
      <c r="P895" s="226"/>
      <c r="Q895" s="226"/>
      <c r="R895" s="226"/>
      <c r="S895" s="226"/>
      <c r="T895" s="226"/>
      <c r="U895" s="226"/>
      <c r="V895" s="226"/>
      <c r="W895" s="226"/>
      <c r="X895" s="226"/>
      <c r="Y895" s="226"/>
      <c r="Z895" s="226"/>
      <c r="AA895" s="226"/>
      <c r="AB895" s="226"/>
      <c r="AC895" s="226"/>
      <c r="AD895" s="226"/>
      <c r="AE895" s="226"/>
      <c r="AF895" s="226"/>
      <c r="AG895" s="226"/>
      <c r="AH895" s="226"/>
      <c r="AI895" s="226"/>
      <c r="AJ895" s="226"/>
      <c r="AK895" s="226"/>
      <c r="AL895" s="226"/>
      <c r="AM895" s="226"/>
      <c r="AN895" s="226"/>
      <c r="AO895" s="226"/>
      <c r="AP895" s="226"/>
      <c r="AQ895" s="226"/>
      <c r="AR895" s="226"/>
      <c r="AS895" s="226"/>
      <c r="AT895" s="226"/>
      <c r="AU895" s="226"/>
      <c r="AV895" s="226"/>
      <c r="AW895" s="226"/>
      <c r="AX895" s="226"/>
      <c r="AY895" s="226"/>
      <c r="AZ895" s="226"/>
      <c r="BA895" s="226"/>
      <c r="BB895" s="226"/>
      <c r="BC895" s="226"/>
      <c r="BD895" s="226"/>
      <c r="BE895" s="226"/>
      <c r="BF895" s="226"/>
      <c r="BG895" s="226"/>
      <c r="BH895" s="226"/>
      <c r="BI895" s="226"/>
      <c r="BJ895" s="226"/>
      <c r="BK895" s="226"/>
      <c r="BL895" s="226"/>
      <c r="BM895" s="226"/>
      <c r="BN895" s="226"/>
      <c r="BO895" s="226"/>
      <c r="BP895" s="226"/>
      <c r="BQ895" s="226"/>
      <c r="BR895" s="226"/>
      <c r="BS895" s="226"/>
      <c r="BT895" s="226"/>
      <c r="BU895" s="226"/>
      <c r="BV895" s="226"/>
      <c r="BW895" s="226"/>
      <c r="BX895" s="226"/>
      <c r="BY895" s="226"/>
      <c r="BZ895" s="226"/>
      <c r="CA895" s="226"/>
      <c r="CB895" s="226"/>
      <c r="CC895" s="235"/>
    </row>
    <row r="896" spans="1:81" s="233" customFormat="1" ht="12.75" customHeight="1">
      <c r="A896" s="524" t="s">
        <v>778</v>
      </c>
      <c r="B896" s="637" t="s">
        <v>938</v>
      </c>
      <c r="C896" s="321" t="s">
        <v>19</v>
      </c>
      <c r="D896" s="322">
        <f>D897+D898+D899+D900+D901</f>
        <v>250.69930000000002</v>
      </c>
      <c r="E896" s="322">
        <f t="shared" ref="E896:I896" si="475">E897+E898+E899+E900+E901</f>
        <v>250.69930000000002</v>
      </c>
      <c r="F896" s="322">
        <f t="shared" si="475"/>
        <v>0</v>
      </c>
      <c r="G896" s="322">
        <f t="shared" si="475"/>
        <v>0</v>
      </c>
      <c r="H896" s="322">
        <f t="shared" si="475"/>
        <v>0</v>
      </c>
      <c r="I896" s="322">
        <f t="shared" si="475"/>
        <v>0</v>
      </c>
      <c r="J896" s="240"/>
      <c r="L896" s="241"/>
      <c r="M896" s="242"/>
      <c r="N896" s="226"/>
      <c r="O896" s="226"/>
      <c r="P896" s="226"/>
      <c r="Q896" s="226"/>
      <c r="R896" s="226"/>
      <c r="S896" s="226"/>
      <c r="T896" s="226"/>
      <c r="U896" s="226"/>
      <c r="V896" s="226"/>
      <c r="W896" s="226"/>
      <c r="X896" s="226"/>
      <c r="Y896" s="226"/>
      <c r="Z896" s="226"/>
      <c r="AA896" s="226"/>
      <c r="AB896" s="226"/>
      <c r="AC896" s="226"/>
      <c r="AD896" s="226"/>
      <c r="AE896" s="226"/>
      <c r="AF896" s="226"/>
      <c r="AG896" s="226"/>
      <c r="AH896" s="226"/>
      <c r="AI896" s="226"/>
      <c r="AJ896" s="226"/>
      <c r="AK896" s="226"/>
      <c r="AL896" s="226"/>
      <c r="AM896" s="226"/>
      <c r="AN896" s="226"/>
      <c r="AO896" s="226"/>
      <c r="AP896" s="226"/>
      <c r="AQ896" s="226"/>
      <c r="AR896" s="226"/>
      <c r="AS896" s="226"/>
      <c r="AT896" s="226"/>
      <c r="AU896" s="226"/>
      <c r="AV896" s="226"/>
      <c r="AW896" s="226"/>
      <c r="AX896" s="226"/>
      <c r="AY896" s="226"/>
      <c r="AZ896" s="226"/>
      <c r="BA896" s="226"/>
      <c r="BB896" s="226"/>
      <c r="BC896" s="226"/>
      <c r="BD896" s="226"/>
      <c r="BE896" s="226"/>
      <c r="BF896" s="226"/>
      <c r="BG896" s="226"/>
      <c r="BH896" s="226"/>
      <c r="BI896" s="226"/>
      <c r="BJ896" s="226"/>
      <c r="BK896" s="226"/>
      <c r="BL896" s="226"/>
      <c r="BM896" s="226"/>
      <c r="BN896" s="226"/>
      <c r="BO896" s="226"/>
      <c r="BP896" s="226"/>
      <c r="BQ896" s="226"/>
      <c r="BR896" s="226"/>
      <c r="BS896" s="226"/>
      <c r="BT896" s="226"/>
      <c r="BU896" s="226"/>
      <c r="BV896" s="226"/>
      <c r="BW896" s="226"/>
      <c r="BX896" s="226"/>
      <c r="BY896" s="226"/>
      <c r="BZ896" s="226"/>
      <c r="CA896" s="226"/>
      <c r="CB896" s="226"/>
      <c r="CC896" s="235"/>
    </row>
    <row r="897" spans="1:81" s="233" customFormat="1">
      <c r="A897" s="525"/>
      <c r="B897" s="638"/>
      <c r="C897" s="323">
        <v>2016</v>
      </c>
      <c r="D897" s="324">
        <f>E897+F897+G897+H897+I897</f>
        <v>26.7257</v>
      </c>
      <c r="E897" s="324">
        <f>E903</f>
        <v>26.7257</v>
      </c>
      <c r="F897" s="324">
        <v>0</v>
      </c>
      <c r="G897" s="324">
        <f t="shared" ref="G897:I898" si="476">G903</f>
        <v>0</v>
      </c>
      <c r="H897" s="324">
        <f t="shared" si="476"/>
        <v>0</v>
      </c>
      <c r="I897" s="324">
        <f t="shared" si="476"/>
        <v>0</v>
      </c>
      <c r="J897" s="240"/>
      <c r="L897" s="241"/>
      <c r="M897" s="242"/>
      <c r="N897" s="226"/>
      <c r="O897" s="226"/>
      <c r="P897" s="226"/>
      <c r="Q897" s="226"/>
      <c r="R897" s="226"/>
      <c r="S897" s="226"/>
      <c r="T897" s="226"/>
      <c r="U897" s="226"/>
      <c r="V897" s="226"/>
      <c r="W897" s="226"/>
      <c r="X897" s="226"/>
      <c r="Y897" s="226"/>
      <c r="Z897" s="226"/>
      <c r="AA897" s="226"/>
      <c r="AB897" s="226"/>
      <c r="AC897" s="226"/>
      <c r="AD897" s="226"/>
      <c r="AE897" s="226"/>
      <c r="AF897" s="226"/>
      <c r="AG897" s="226"/>
      <c r="AH897" s="226"/>
      <c r="AI897" s="226"/>
      <c r="AJ897" s="226"/>
      <c r="AK897" s="226"/>
      <c r="AL897" s="226"/>
      <c r="AM897" s="226"/>
      <c r="AN897" s="226"/>
      <c r="AO897" s="226"/>
      <c r="AP897" s="226"/>
      <c r="AQ897" s="226"/>
      <c r="AR897" s="226"/>
      <c r="AS897" s="226"/>
      <c r="AT897" s="226"/>
      <c r="AU897" s="226"/>
      <c r="AV897" s="226"/>
      <c r="AW897" s="226"/>
      <c r="AX897" s="226"/>
      <c r="AY897" s="226"/>
      <c r="AZ897" s="226"/>
      <c r="BA897" s="226"/>
      <c r="BB897" s="226"/>
      <c r="BC897" s="226"/>
      <c r="BD897" s="226"/>
      <c r="BE897" s="226"/>
      <c r="BF897" s="226"/>
      <c r="BG897" s="226"/>
      <c r="BH897" s="226"/>
      <c r="BI897" s="226"/>
      <c r="BJ897" s="226"/>
      <c r="BK897" s="226"/>
      <c r="BL897" s="226"/>
      <c r="BM897" s="226"/>
      <c r="BN897" s="226"/>
      <c r="BO897" s="226"/>
      <c r="BP897" s="226"/>
      <c r="BQ897" s="226"/>
      <c r="BR897" s="226"/>
      <c r="BS897" s="226"/>
      <c r="BT897" s="226"/>
      <c r="BU897" s="226"/>
      <c r="BV897" s="226"/>
      <c r="BW897" s="226"/>
      <c r="BX897" s="226"/>
      <c r="BY897" s="226"/>
      <c r="BZ897" s="226"/>
      <c r="CA897" s="226"/>
      <c r="CB897" s="226"/>
      <c r="CC897" s="235"/>
    </row>
    <row r="898" spans="1:81" s="233" customFormat="1">
      <c r="A898" s="525"/>
      <c r="B898" s="638"/>
      <c r="C898" s="323">
        <v>2017</v>
      </c>
      <c r="D898" s="324">
        <f>E898+F898+G898+H898+I898</f>
        <v>64.868899999999996</v>
      </c>
      <c r="E898" s="325">
        <f>E904</f>
        <v>64.868899999999996</v>
      </c>
      <c r="F898" s="325">
        <f>F904</f>
        <v>0</v>
      </c>
      <c r="G898" s="325">
        <f t="shared" si="476"/>
        <v>0</v>
      </c>
      <c r="H898" s="325">
        <f t="shared" si="476"/>
        <v>0</v>
      </c>
      <c r="I898" s="325">
        <f t="shared" si="476"/>
        <v>0</v>
      </c>
      <c r="J898" s="240"/>
      <c r="L898" s="241"/>
      <c r="M898" s="242"/>
      <c r="N898" s="226"/>
      <c r="O898" s="226"/>
      <c r="P898" s="226"/>
      <c r="Q898" s="226"/>
      <c r="R898" s="226"/>
      <c r="S898" s="226"/>
      <c r="T898" s="226"/>
      <c r="U898" s="226"/>
      <c r="V898" s="226"/>
      <c r="W898" s="226"/>
      <c r="X898" s="226"/>
      <c r="Y898" s="226"/>
      <c r="Z898" s="226"/>
      <c r="AA898" s="226"/>
      <c r="AB898" s="226"/>
      <c r="AC898" s="226"/>
      <c r="AD898" s="226"/>
      <c r="AE898" s="226"/>
      <c r="AF898" s="226"/>
      <c r="AG898" s="226"/>
      <c r="AH898" s="226"/>
      <c r="AI898" s="226"/>
      <c r="AJ898" s="226"/>
      <c r="AK898" s="226"/>
      <c r="AL898" s="226"/>
      <c r="AM898" s="226"/>
      <c r="AN898" s="226"/>
      <c r="AO898" s="226"/>
      <c r="AP898" s="226"/>
      <c r="AQ898" s="226"/>
      <c r="AR898" s="226"/>
      <c r="AS898" s="226"/>
      <c r="AT898" s="226"/>
      <c r="AU898" s="226"/>
      <c r="AV898" s="226"/>
      <c r="AW898" s="226"/>
      <c r="AX898" s="226"/>
      <c r="AY898" s="226"/>
      <c r="AZ898" s="226"/>
      <c r="BA898" s="226"/>
      <c r="BB898" s="226"/>
      <c r="BC898" s="226"/>
      <c r="BD898" s="226"/>
      <c r="BE898" s="226"/>
      <c r="BF898" s="226"/>
      <c r="BG898" s="226"/>
      <c r="BH898" s="226"/>
      <c r="BI898" s="226"/>
      <c r="BJ898" s="226"/>
      <c r="BK898" s="226"/>
      <c r="BL898" s="226"/>
      <c r="BM898" s="226"/>
      <c r="BN898" s="226"/>
      <c r="BO898" s="226"/>
      <c r="BP898" s="226"/>
      <c r="BQ898" s="226"/>
      <c r="BR898" s="226"/>
      <c r="BS898" s="226"/>
      <c r="BT898" s="226"/>
      <c r="BU898" s="226"/>
      <c r="BV898" s="226"/>
      <c r="BW898" s="226"/>
      <c r="BX898" s="226"/>
      <c r="BY898" s="226"/>
      <c r="BZ898" s="226"/>
      <c r="CA898" s="226"/>
      <c r="CB898" s="226"/>
      <c r="CC898" s="235"/>
    </row>
    <row r="899" spans="1:81" s="233" customFormat="1">
      <c r="A899" s="526"/>
      <c r="B899" s="546"/>
      <c r="C899" s="323">
        <v>2018</v>
      </c>
      <c r="D899" s="324">
        <f t="shared" ref="D899:D901" si="477">E899+F899+G899+H899+I899</f>
        <v>52.607500000000002</v>
      </c>
      <c r="E899" s="325">
        <f t="shared" ref="E899:I901" si="478">E905</f>
        <v>52.607500000000002</v>
      </c>
      <c r="F899" s="325">
        <f t="shared" si="478"/>
        <v>0</v>
      </c>
      <c r="G899" s="325">
        <f t="shared" si="478"/>
        <v>0</v>
      </c>
      <c r="H899" s="325">
        <f t="shared" si="478"/>
        <v>0</v>
      </c>
      <c r="I899" s="325">
        <f t="shared" si="478"/>
        <v>0</v>
      </c>
      <c r="J899" s="240"/>
      <c r="L899" s="241"/>
      <c r="M899" s="242"/>
      <c r="N899" s="226"/>
      <c r="O899" s="226"/>
      <c r="P899" s="226"/>
      <c r="Q899" s="226"/>
      <c r="R899" s="226"/>
      <c r="S899" s="226"/>
      <c r="T899" s="226"/>
      <c r="U899" s="226"/>
      <c r="V899" s="226"/>
      <c r="W899" s="226"/>
      <c r="X899" s="226"/>
      <c r="Y899" s="226"/>
      <c r="Z899" s="226"/>
      <c r="AA899" s="226"/>
      <c r="AB899" s="226"/>
      <c r="AC899" s="226"/>
      <c r="AD899" s="226"/>
      <c r="AE899" s="226"/>
      <c r="AF899" s="226"/>
      <c r="AG899" s="226"/>
      <c r="AH899" s="226"/>
      <c r="AI899" s="226"/>
      <c r="AJ899" s="226"/>
      <c r="AK899" s="226"/>
      <c r="AL899" s="226"/>
      <c r="AM899" s="226"/>
      <c r="AN899" s="226"/>
      <c r="AO899" s="226"/>
      <c r="AP899" s="226"/>
      <c r="AQ899" s="226"/>
      <c r="AR899" s="226"/>
      <c r="AS899" s="226"/>
      <c r="AT899" s="226"/>
      <c r="AU899" s="226"/>
      <c r="AV899" s="226"/>
      <c r="AW899" s="226"/>
      <c r="AX899" s="226"/>
      <c r="AY899" s="226"/>
      <c r="AZ899" s="226"/>
      <c r="BA899" s="226"/>
      <c r="BB899" s="226"/>
      <c r="BC899" s="226"/>
      <c r="BD899" s="226"/>
      <c r="BE899" s="226"/>
      <c r="BF899" s="226"/>
      <c r="BG899" s="226"/>
      <c r="BH899" s="226"/>
      <c r="BI899" s="226"/>
      <c r="BJ899" s="226"/>
      <c r="BK899" s="226"/>
      <c r="BL899" s="226"/>
      <c r="BM899" s="226"/>
      <c r="BN899" s="226"/>
      <c r="BO899" s="226"/>
      <c r="BP899" s="226"/>
      <c r="BQ899" s="226"/>
      <c r="BR899" s="226"/>
      <c r="BS899" s="226"/>
      <c r="BT899" s="226"/>
      <c r="BU899" s="226"/>
      <c r="BV899" s="226"/>
      <c r="BW899" s="226"/>
      <c r="BX899" s="226"/>
      <c r="BY899" s="226"/>
      <c r="BZ899" s="226"/>
      <c r="CA899" s="226"/>
      <c r="CB899" s="226"/>
      <c r="CC899" s="235"/>
    </row>
    <row r="900" spans="1:81" s="233" customFormat="1">
      <c r="A900" s="526"/>
      <c r="B900" s="546"/>
      <c r="C900" s="323">
        <v>2019</v>
      </c>
      <c r="D900" s="324">
        <f t="shared" si="477"/>
        <v>53.248600000000003</v>
      </c>
      <c r="E900" s="325">
        <f t="shared" si="478"/>
        <v>53.248600000000003</v>
      </c>
      <c r="F900" s="325">
        <f t="shared" si="478"/>
        <v>0</v>
      </c>
      <c r="G900" s="325">
        <f t="shared" si="478"/>
        <v>0</v>
      </c>
      <c r="H900" s="325">
        <f t="shared" si="478"/>
        <v>0</v>
      </c>
      <c r="I900" s="325">
        <f t="shared" si="478"/>
        <v>0</v>
      </c>
      <c r="J900" s="240"/>
      <c r="L900" s="241"/>
      <c r="M900" s="242"/>
      <c r="N900" s="226"/>
      <c r="O900" s="226"/>
      <c r="P900" s="226"/>
      <c r="Q900" s="226"/>
      <c r="R900" s="226"/>
      <c r="S900" s="226"/>
      <c r="T900" s="226"/>
      <c r="U900" s="226"/>
      <c r="V900" s="226"/>
      <c r="W900" s="226"/>
      <c r="X900" s="226"/>
      <c r="Y900" s="226"/>
      <c r="Z900" s="226"/>
      <c r="AA900" s="226"/>
      <c r="AB900" s="226"/>
      <c r="AC900" s="226"/>
      <c r="AD900" s="226"/>
      <c r="AE900" s="226"/>
      <c r="AF900" s="226"/>
      <c r="AG900" s="226"/>
      <c r="AH900" s="226"/>
      <c r="AI900" s="226"/>
      <c r="AJ900" s="226"/>
      <c r="AK900" s="226"/>
      <c r="AL900" s="226"/>
      <c r="AM900" s="226"/>
      <c r="AN900" s="226"/>
      <c r="AO900" s="226"/>
      <c r="AP900" s="226"/>
      <c r="AQ900" s="226"/>
      <c r="AR900" s="226"/>
      <c r="AS900" s="226"/>
      <c r="AT900" s="226"/>
      <c r="AU900" s="226"/>
      <c r="AV900" s="226"/>
      <c r="AW900" s="226"/>
      <c r="AX900" s="226"/>
      <c r="AY900" s="226"/>
      <c r="AZ900" s="226"/>
      <c r="BA900" s="226"/>
      <c r="BB900" s="226"/>
      <c r="BC900" s="226"/>
      <c r="BD900" s="226"/>
      <c r="BE900" s="226"/>
      <c r="BF900" s="226"/>
      <c r="BG900" s="226"/>
      <c r="BH900" s="226"/>
      <c r="BI900" s="226"/>
      <c r="BJ900" s="226"/>
      <c r="BK900" s="226"/>
      <c r="BL900" s="226"/>
      <c r="BM900" s="226"/>
      <c r="BN900" s="226"/>
      <c r="BO900" s="226"/>
      <c r="BP900" s="226"/>
      <c r="BQ900" s="226"/>
      <c r="BR900" s="226"/>
      <c r="BS900" s="226"/>
      <c r="BT900" s="226"/>
      <c r="BU900" s="226"/>
      <c r="BV900" s="226"/>
      <c r="BW900" s="226"/>
      <c r="BX900" s="226"/>
      <c r="BY900" s="226"/>
      <c r="BZ900" s="226"/>
      <c r="CA900" s="226"/>
      <c r="CB900" s="226"/>
      <c r="CC900" s="235"/>
    </row>
    <row r="901" spans="1:81" s="233" customFormat="1">
      <c r="A901" s="527"/>
      <c r="B901" s="547"/>
      <c r="C901" s="323">
        <v>2020</v>
      </c>
      <c r="D901" s="324">
        <f t="shared" si="477"/>
        <v>53.248600000000003</v>
      </c>
      <c r="E901" s="325">
        <f t="shared" si="478"/>
        <v>53.248600000000003</v>
      </c>
      <c r="F901" s="325">
        <f t="shared" si="478"/>
        <v>0</v>
      </c>
      <c r="G901" s="325">
        <f t="shared" si="478"/>
        <v>0</v>
      </c>
      <c r="H901" s="325">
        <f t="shared" si="478"/>
        <v>0</v>
      </c>
      <c r="I901" s="325">
        <f t="shared" si="478"/>
        <v>0</v>
      </c>
      <c r="J901" s="240"/>
      <c r="L901" s="241"/>
      <c r="M901" s="242"/>
      <c r="N901" s="226"/>
      <c r="O901" s="226"/>
      <c r="P901" s="226"/>
      <c r="Q901" s="226"/>
      <c r="R901" s="226"/>
      <c r="S901" s="226"/>
      <c r="T901" s="226"/>
      <c r="U901" s="226"/>
      <c r="V901" s="226"/>
      <c r="W901" s="226"/>
      <c r="X901" s="226"/>
      <c r="Y901" s="226"/>
      <c r="Z901" s="226"/>
      <c r="AA901" s="226"/>
      <c r="AB901" s="226"/>
      <c r="AC901" s="226"/>
      <c r="AD901" s="226"/>
      <c r="AE901" s="226"/>
      <c r="AF901" s="226"/>
      <c r="AG901" s="226"/>
      <c r="AH901" s="226"/>
      <c r="AI901" s="226"/>
      <c r="AJ901" s="226"/>
      <c r="AK901" s="226"/>
      <c r="AL901" s="226"/>
      <c r="AM901" s="226"/>
      <c r="AN901" s="226"/>
      <c r="AO901" s="226"/>
      <c r="AP901" s="226"/>
      <c r="AQ901" s="226"/>
      <c r="AR901" s="226"/>
      <c r="AS901" s="226"/>
      <c r="AT901" s="226"/>
      <c r="AU901" s="226"/>
      <c r="AV901" s="226"/>
      <c r="AW901" s="226"/>
      <c r="AX901" s="226"/>
      <c r="AY901" s="226"/>
      <c r="AZ901" s="226"/>
      <c r="BA901" s="226"/>
      <c r="BB901" s="226"/>
      <c r="BC901" s="226"/>
      <c r="BD901" s="226"/>
      <c r="BE901" s="226"/>
      <c r="BF901" s="226"/>
      <c r="BG901" s="226"/>
      <c r="BH901" s="226"/>
      <c r="BI901" s="226"/>
      <c r="BJ901" s="226"/>
      <c r="BK901" s="226"/>
      <c r="BL901" s="226"/>
      <c r="BM901" s="226"/>
      <c r="BN901" s="226"/>
      <c r="BO901" s="226"/>
      <c r="BP901" s="226"/>
      <c r="BQ901" s="226"/>
      <c r="BR901" s="226"/>
      <c r="BS901" s="226"/>
      <c r="BT901" s="226"/>
      <c r="BU901" s="226"/>
      <c r="BV901" s="226"/>
      <c r="BW901" s="226"/>
      <c r="BX901" s="226"/>
      <c r="BY901" s="226"/>
      <c r="BZ901" s="226"/>
      <c r="CA901" s="226"/>
      <c r="CB901" s="226"/>
      <c r="CC901" s="235"/>
    </row>
    <row r="902" spans="1:81" s="233" customFormat="1" ht="12.75" customHeight="1">
      <c r="A902" s="524" t="s">
        <v>779</v>
      </c>
      <c r="B902" s="544" t="s">
        <v>898</v>
      </c>
      <c r="C902" s="321" t="s">
        <v>19</v>
      </c>
      <c r="D902" s="322">
        <f>D903+D904+D905+D906+D907</f>
        <v>250.69930000000002</v>
      </c>
      <c r="E902" s="322">
        <f t="shared" ref="E902:I902" si="479">E903+E904+E905+E906+E907</f>
        <v>250.69930000000002</v>
      </c>
      <c r="F902" s="322">
        <f t="shared" si="479"/>
        <v>0</v>
      </c>
      <c r="G902" s="322">
        <f t="shared" si="479"/>
        <v>0</v>
      </c>
      <c r="H902" s="322">
        <f t="shared" si="479"/>
        <v>0</v>
      </c>
      <c r="I902" s="322">
        <f t="shared" si="479"/>
        <v>0</v>
      </c>
      <c r="J902" s="240"/>
      <c r="L902" s="241"/>
      <c r="M902" s="242"/>
      <c r="N902" s="226"/>
      <c r="O902" s="226"/>
      <c r="P902" s="226"/>
      <c r="Q902" s="226"/>
      <c r="R902" s="226"/>
      <c r="S902" s="226"/>
      <c r="T902" s="226"/>
      <c r="U902" s="226"/>
      <c r="V902" s="226"/>
      <c r="W902" s="226"/>
      <c r="X902" s="226"/>
      <c r="Y902" s="226"/>
      <c r="Z902" s="226"/>
      <c r="AA902" s="226"/>
      <c r="AB902" s="226"/>
      <c r="AC902" s="226"/>
      <c r="AD902" s="226"/>
      <c r="AE902" s="226"/>
      <c r="AF902" s="226"/>
      <c r="AG902" s="226"/>
      <c r="AH902" s="226"/>
      <c r="AI902" s="226"/>
      <c r="AJ902" s="226"/>
      <c r="AK902" s="226"/>
      <c r="AL902" s="226"/>
      <c r="AM902" s="226"/>
      <c r="AN902" s="226"/>
      <c r="AO902" s="226"/>
      <c r="AP902" s="226"/>
      <c r="AQ902" s="226"/>
      <c r="AR902" s="226"/>
      <c r="AS902" s="226"/>
      <c r="AT902" s="226"/>
      <c r="AU902" s="226"/>
      <c r="AV902" s="226"/>
      <c r="AW902" s="226"/>
      <c r="AX902" s="226"/>
      <c r="AY902" s="226"/>
      <c r="AZ902" s="226"/>
      <c r="BA902" s="226"/>
      <c r="BB902" s="226"/>
      <c r="BC902" s="226"/>
      <c r="BD902" s="226"/>
      <c r="BE902" s="226"/>
      <c r="BF902" s="226"/>
      <c r="BG902" s="226"/>
      <c r="BH902" s="226"/>
      <c r="BI902" s="226"/>
      <c r="BJ902" s="226"/>
      <c r="BK902" s="226"/>
      <c r="BL902" s="226"/>
      <c r="BM902" s="226"/>
      <c r="BN902" s="226"/>
      <c r="BO902" s="226"/>
      <c r="BP902" s="226"/>
      <c r="BQ902" s="226"/>
      <c r="BR902" s="226"/>
      <c r="BS902" s="226"/>
      <c r="BT902" s="226"/>
      <c r="BU902" s="226"/>
      <c r="BV902" s="226"/>
      <c r="BW902" s="226"/>
      <c r="BX902" s="226"/>
      <c r="BY902" s="226"/>
      <c r="BZ902" s="226"/>
      <c r="CA902" s="226"/>
      <c r="CB902" s="226"/>
      <c r="CC902" s="235"/>
    </row>
    <row r="903" spans="1:81" s="233" customFormat="1">
      <c r="A903" s="525"/>
      <c r="B903" s="545"/>
      <c r="C903" s="323">
        <v>2016</v>
      </c>
      <c r="D903" s="324">
        <f>E903+F903+G903+H903+I903</f>
        <v>26.7257</v>
      </c>
      <c r="E903" s="324">
        <v>26.7257</v>
      </c>
      <c r="F903" s="324">
        <v>0</v>
      </c>
      <c r="G903" s="324">
        <f t="shared" ref="F903:I907" si="480">H903+I903+J903+K903+L903</f>
        <v>0</v>
      </c>
      <c r="H903" s="324">
        <f t="shared" si="480"/>
        <v>0</v>
      </c>
      <c r="I903" s="324">
        <f t="shared" si="480"/>
        <v>0</v>
      </c>
      <c r="J903" s="240"/>
      <c r="L903" s="241"/>
      <c r="M903" s="242"/>
      <c r="N903" s="226"/>
      <c r="O903" s="226"/>
      <c r="P903" s="226"/>
      <c r="Q903" s="226"/>
      <c r="R903" s="226"/>
      <c r="S903" s="226"/>
      <c r="T903" s="226"/>
      <c r="U903" s="226"/>
      <c r="V903" s="226"/>
      <c r="W903" s="226"/>
      <c r="X903" s="226"/>
      <c r="Y903" s="226"/>
      <c r="Z903" s="226"/>
      <c r="AA903" s="226"/>
      <c r="AB903" s="226"/>
      <c r="AC903" s="226"/>
      <c r="AD903" s="226"/>
      <c r="AE903" s="226"/>
      <c r="AF903" s="226"/>
      <c r="AG903" s="226"/>
      <c r="AH903" s="226"/>
      <c r="AI903" s="226"/>
      <c r="AJ903" s="226"/>
      <c r="AK903" s="226"/>
      <c r="AL903" s="226"/>
      <c r="AM903" s="226"/>
      <c r="AN903" s="226"/>
      <c r="AO903" s="226"/>
      <c r="AP903" s="226"/>
      <c r="AQ903" s="226"/>
      <c r="AR903" s="226"/>
      <c r="AS903" s="226"/>
      <c r="AT903" s="226"/>
      <c r="AU903" s="226"/>
      <c r="AV903" s="226"/>
      <c r="AW903" s="226"/>
      <c r="AX903" s="226"/>
      <c r="AY903" s="226"/>
      <c r="AZ903" s="226"/>
      <c r="BA903" s="226"/>
      <c r="BB903" s="226"/>
      <c r="BC903" s="226"/>
      <c r="BD903" s="226"/>
      <c r="BE903" s="226"/>
      <c r="BF903" s="226"/>
      <c r="BG903" s="226"/>
      <c r="BH903" s="226"/>
      <c r="BI903" s="226"/>
      <c r="BJ903" s="226"/>
      <c r="BK903" s="226"/>
      <c r="BL903" s="226"/>
      <c r="BM903" s="226"/>
      <c r="BN903" s="226"/>
      <c r="BO903" s="226"/>
      <c r="BP903" s="226"/>
      <c r="BQ903" s="226"/>
      <c r="BR903" s="226"/>
      <c r="BS903" s="226"/>
      <c r="BT903" s="226"/>
      <c r="BU903" s="226"/>
      <c r="BV903" s="226"/>
      <c r="BW903" s="226"/>
      <c r="BX903" s="226"/>
      <c r="BY903" s="226"/>
      <c r="BZ903" s="226"/>
      <c r="CA903" s="226"/>
      <c r="CB903" s="226"/>
      <c r="CC903" s="235"/>
    </row>
    <row r="904" spans="1:81" s="233" customFormat="1">
      <c r="A904" s="525"/>
      <c r="B904" s="545"/>
      <c r="C904" s="323">
        <v>2017</v>
      </c>
      <c r="D904" s="324">
        <f>E904+F904+G904+H904+I904</f>
        <v>64.868899999999996</v>
      </c>
      <c r="E904" s="325">
        <v>64.868899999999996</v>
      </c>
      <c r="F904" s="325">
        <f t="shared" si="480"/>
        <v>0</v>
      </c>
      <c r="G904" s="325">
        <f t="shared" si="480"/>
        <v>0</v>
      </c>
      <c r="H904" s="325">
        <f t="shared" si="480"/>
        <v>0</v>
      </c>
      <c r="I904" s="325">
        <f t="shared" si="480"/>
        <v>0</v>
      </c>
      <c r="J904" s="240"/>
      <c r="L904" s="241"/>
      <c r="M904" s="242"/>
      <c r="N904" s="226"/>
      <c r="O904" s="226"/>
      <c r="P904" s="226"/>
      <c r="Q904" s="226"/>
      <c r="R904" s="226"/>
      <c r="S904" s="226"/>
      <c r="T904" s="226"/>
      <c r="U904" s="226"/>
      <c r="V904" s="226"/>
      <c r="W904" s="226"/>
      <c r="X904" s="226"/>
      <c r="Y904" s="226"/>
      <c r="Z904" s="226"/>
      <c r="AA904" s="226"/>
      <c r="AB904" s="226"/>
      <c r="AC904" s="226"/>
      <c r="AD904" s="226"/>
      <c r="AE904" s="226"/>
      <c r="AF904" s="226"/>
      <c r="AG904" s="226"/>
      <c r="AH904" s="226"/>
      <c r="AI904" s="226"/>
      <c r="AJ904" s="226"/>
      <c r="AK904" s="226"/>
      <c r="AL904" s="226"/>
      <c r="AM904" s="226"/>
      <c r="AN904" s="226"/>
      <c r="AO904" s="226"/>
      <c r="AP904" s="226"/>
      <c r="AQ904" s="226"/>
      <c r="AR904" s="226"/>
      <c r="AS904" s="226"/>
      <c r="AT904" s="226"/>
      <c r="AU904" s="226"/>
      <c r="AV904" s="226"/>
      <c r="AW904" s="226"/>
      <c r="AX904" s="226"/>
      <c r="AY904" s="226"/>
      <c r="AZ904" s="226"/>
      <c r="BA904" s="226"/>
      <c r="BB904" s="226"/>
      <c r="BC904" s="226"/>
      <c r="BD904" s="226"/>
      <c r="BE904" s="226"/>
      <c r="BF904" s="226"/>
      <c r="BG904" s="226"/>
      <c r="BH904" s="226"/>
      <c r="BI904" s="226"/>
      <c r="BJ904" s="226"/>
      <c r="BK904" s="226"/>
      <c r="BL904" s="226"/>
      <c r="BM904" s="226"/>
      <c r="BN904" s="226"/>
      <c r="BO904" s="226"/>
      <c r="BP904" s="226"/>
      <c r="BQ904" s="226"/>
      <c r="BR904" s="226"/>
      <c r="BS904" s="226"/>
      <c r="BT904" s="226"/>
      <c r="BU904" s="226"/>
      <c r="BV904" s="226"/>
      <c r="BW904" s="226"/>
      <c r="BX904" s="226"/>
      <c r="BY904" s="226"/>
      <c r="BZ904" s="226"/>
      <c r="CA904" s="226"/>
      <c r="CB904" s="226"/>
      <c r="CC904" s="235"/>
    </row>
    <row r="905" spans="1:81" s="233" customFormat="1">
      <c r="A905" s="526"/>
      <c r="B905" s="546"/>
      <c r="C905" s="323">
        <v>2018</v>
      </c>
      <c r="D905" s="324">
        <f t="shared" ref="D905:D907" si="481">E905+F905+G905+H905+I905</f>
        <v>52.607500000000002</v>
      </c>
      <c r="E905" s="325">
        <v>52.607500000000002</v>
      </c>
      <c r="F905" s="325">
        <f t="shared" si="480"/>
        <v>0</v>
      </c>
      <c r="G905" s="325">
        <f t="shared" si="480"/>
        <v>0</v>
      </c>
      <c r="H905" s="325">
        <f t="shared" si="480"/>
        <v>0</v>
      </c>
      <c r="I905" s="325">
        <f t="shared" si="480"/>
        <v>0</v>
      </c>
      <c r="J905" s="240"/>
      <c r="L905" s="241"/>
      <c r="M905" s="242"/>
      <c r="N905" s="226"/>
      <c r="O905" s="226"/>
      <c r="P905" s="226"/>
      <c r="Q905" s="226"/>
      <c r="R905" s="226"/>
      <c r="S905" s="226"/>
      <c r="T905" s="226"/>
      <c r="U905" s="226"/>
      <c r="V905" s="226"/>
      <c r="W905" s="226"/>
      <c r="X905" s="226"/>
      <c r="Y905" s="226"/>
      <c r="Z905" s="226"/>
      <c r="AA905" s="226"/>
      <c r="AB905" s="226"/>
      <c r="AC905" s="226"/>
      <c r="AD905" s="226"/>
      <c r="AE905" s="226"/>
      <c r="AF905" s="226"/>
      <c r="AG905" s="226"/>
      <c r="AH905" s="226"/>
      <c r="AI905" s="226"/>
      <c r="AJ905" s="226"/>
      <c r="AK905" s="226"/>
      <c r="AL905" s="226"/>
      <c r="AM905" s="226"/>
      <c r="AN905" s="226"/>
      <c r="AO905" s="226"/>
      <c r="AP905" s="226"/>
      <c r="AQ905" s="226"/>
      <c r="AR905" s="226"/>
      <c r="AS905" s="226"/>
      <c r="AT905" s="226"/>
      <c r="AU905" s="226"/>
      <c r="AV905" s="226"/>
      <c r="AW905" s="226"/>
      <c r="AX905" s="226"/>
      <c r="AY905" s="226"/>
      <c r="AZ905" s="226"/>
      <c r="BA905" s="226"/>
      <c r="BB905" s="226"/>
      <c r="BC905" s="226"/>
      <c r="BD905" s="226"/>
      <c r="BE905" s="226"/>
      <c r="BF905" s="226"/>
      <c r="BG905" s="226"/>
      <c r="BH905" s="226"/>
      <c r="BI905" s="226"/>
      <c r="BJ905" s="226"/>
      <c r="BK905" s="226"/>
      <c r="BL905" s="226"/>
      <c r="BM905" s="226"/>
      <c r="BN905" s="226"/>
      <c r="BO905" s="226"/>
      <c r="BP905" s="226"/>
      <c r="BQ905" s="226"/>
      <c r="BR905" s="226"/>
      <c r="BS905" s="226"/>
      <c r="BT905" s="226"/>
      <c r="BU905" s="226"/>
      <c r="BV905" s="226"/>
      <c r="BW905" s="226"/>
      <c r="BX905" s="226"/>
      <c r="BY905" s="226"/>
      <c r="BZ905" s="226"/>
      <c r="CA905" s="226"/>
      <c r="CB905" s="226"/>
      <c r="CC905" s="235"/>
    </row>
    <row r="906" spans="1:81" s="233" customFormat="1">
      <c r="A906" s="526"/>
      <c r="B906" s="546"/>
      <c r="C906" s="323">
        <v>2019</v>
      </c>
      <c r="D906" s="324">
        <f t="shared" si="481"/>
        <v>53.248600000000003</v>
      </c>
      <c r="E906" s="325">
        <v>53.248600000000003</v>
      </c>
      <c r="F906" s="325">
        <f t="shared" si="480"/>
        <v>0</v>
      </c>
      <c r="G906" s="325">
        <f t="shared" si="480"/>
        <v>0</v>
      </c>
      <c r="H906" s="325">
        <f t="shared" si="480"/>
        <v>0</v>
      </c>
      <c r="I906" s="325">
        <f t="shared" si="480"/>
        <v>0</v>
      </c>
      <c r="J906" s="240"/>
      <c r="L906" s="241"/>
      <c r="M906" s="242"/>
      <c r="N906" s="226"/>
      <c r="O906" s="226"/>
      <c r="P906" s="226"/>
      <c r="Q906" s="226"/>
      <c r="R906" s="226"/>
      <c r="S906" s="226"/>
      <c r="T906" s="226"/>
      <c r="U906" s="226"/>
      <c r="V906" s="226"/>
      <c r="W906" s="226"/>
      <c r="X906" s="226"/>
      <c r="Y906" s="226"/>
      <c r="Z906" s="226"/>
      <c r="AA906" s="226"/>
      <c r="AB906" s="226"/>
      <c r="AC906" s="226"/>
      <c r="AD906" s="226"/>
      <c r="AE906" s="226"/>
      <c r="AF906" s="226"/>
      <c r="AG906" s="226"/>
      <c r="AH906" s="226"/>
      <c r="AI906" s="226"/>
      <c r="AJ906" s="226"/>
      <c r="AK906" s="226"/>
      <c r="AL906" s="226"/>
      <c r="AM906" s="226"/>
      <c r="AN906" s="226"/>
      <c r="AO906" s="226"/>
      <c r="AP906" s="226"/>
      <c r="AQ906" s="226"/>
      <c r="AR906" s="226"/>
      <c r="AS906" s="226"/>
      <c r="AT906" s="226"/>
      <c r="AU906" s="226"/>
      <c r="AV906" s="226"/>
      <c r="AW906" s="226"/>
      <c r="AX906" s="226"/>
      <c r="AY906" s="226"/>
      <c r="AZ906" s="226"/>
      <c r="BA906" s="226"/>
      <c r="BB906" s="226"/>
      <c r="BC906" s="226"/>
      <c r="BD906" s="226"/>
      <c r="BE906" s="226"/>
      <c r="BF906" s="226"/>
      <c r="BG906" s="226"/>
      <c r="BH906" s="226"/>
      <c r="BI906" s="226"/>
      <c r="BJ906" s="226"/>
      <c r="BK906" s="226"/>
      <c r="BL906" s="226"/>
      <c r="BM906" s="226"/>
      <c r="BN906" s="226"/>
      <c r="BO906" s="226"/>
      <c r="BP906" s="226"/>
      <c r="BQ906" s="226"/>
      <c r="BR906" s="226"/>
      <c r="BS906" s="226"/>
      <c r="BT906" s="226"/>
      <c r="BU906" s="226"/>
      <c r="BV906" s="226"/>
      <c r="BW906" s="226"/>
      <c r="BX906" s="226"/>
      <c r="BY906" s="226"/>
      <c r="BZ906" s="226"/>
      <c r="CA906" s="226"/>
      <c r="CB906" s="226"/>
      <c r="CC906" s="235"/>
    </row>
    <row r="907" spans="1:81" s="233" customFormat="1">
      <c r="A907" s="527"/>
      <c r="B907" s="547"/>
      <c r="C907" s="323">
        <v>2020</v>
      </c>
      <c r="D907" s="324">
        <f t="shared" si="481"/>
        <v>53.248600000000003</v>
      </c>
      <c r="E907" s="325">
        <v>53.248600000000003</v>
      </c>
      <c r="F907" s="325">
        <f t="shared" si="480"/>
        <v>0</v>
      </c>
      <c r="G907" s="325">
        <f t="shared" si="480"/>
        <v>0</v>
      </c>
      <c r="H907" s="325">
        <f t="shared" si="480"/>
        <v>0</v>
      </c>
      <c r="I907" s="325">
        <f t="shared" si="480"/>
        <v>0</v>
      </c>
      <c r="J907" s="240"/>
      <c r="L907" s="241"/>
      <c r="M907" s="242"/>
      <c r="N907" s="226"/>
      <c r="O907" s="226"/>
      <c r="P907" s="226"/>
      <c r="Q907" s="226"/>
      <c r="R907" s="226"/>
      <c r="S907" s="226"/>
      <c r="T907" s="226"/>
      <c r="U907" s="226"/>
      <c r="V907" s="226"/>
      <c r="W907" s="226"/>
      <c r="X907" s="226"/>
      <c r="Y907" s="226"/>
      <c r="Z907" s="226"/>
      <c r="AA907" s="226"/>
      <c r="AB907" s="226"/>
      <c r="AC907" s="226"/>
      <c r="AD907" s="226"/>
      <c r="AE907" s="226"/>
      <c r="AF907" s="226"/>
      <c r="AG907" s="226"/>
      <c r="AH907" s="226"/>
      <c r="AI907" s="226"/>
      <c r="AJ907" s="226"/>
      <c r="AK907" s="226"/>
      <c r="AL907" s="226"/>
      <c r="AM907" s="226"/>
      <c r="AN907" s="226"/>
      <c r="AO907" s="226"/>
      <c r="AP907" s="226"/>
      <c r="AQ907" s="226"/>
      <c r="AR907" s="226"/>
      <c r="AS907" s="226"/>
      <c r="AT907" s="226"/>
      <c r="AU907" s="226"/>
      <c r="AV907" s="226"/>
      <c r="AW907" s="226"/>
      <c r="AX907" s="226"/>
      <c r="AY907" s="226"/>
      <c r="AZ907" s="226"/>
      <c r="BA907" s="226"/>
      <c r="BB907" s="226"/>
      <c r="BC907" s="226"/>
      <c r="BD907" s="226"/>
      <c r="BE907" s="226"/>
      <c r="BF907" s="226"/>
      <c r="BG907" s="226"/>
      <c r="BH907" s="226"/>
      <c r="BI907" s="226"/>
      <c r="BJ907" s="226"/>
      <c r="BK907" s="226"/>
      <c r="BL907" s="226"/>
      <c r="BM907" s="226"/>
      <c r="BN907" s="226"/>
      <c r="BO907" s="226"/>
      <c r="BP907" s="226"/>
      <c r="BQ907" s="226"/>
      <c r="BR907" s="226"/>
      <c r="BS907" s="226"/>
      <c r="BT907" s="226"/>
      <c r="BU907" s="226"/>
      <c r="BV907" s="226"/>
      <c r="BW907" s="226"/>
      <c r="BX907" s="226"/>
      <c r="BY907" s="226"/>
      <c r="BZ907" s="226"/>
      <c r="CA907" s="226"/>
      <c r="CB907" s="226"/>
      <c r="CC907" s="235"/>
    </row>
    <row r="908" spans="1:81" s="245" customFormat="1">
      <c r="A908" s="524" t="s">
        <v>527</v>
      </c>
      <c r="B908" s="575" t="s">
        <v>549</v>
      </c>
      <c r="C908" s="238" t="s">
        <v>19</v>
      </c>
      <c r="D908" s="257">
        <f t="shared" ref="D908:I910" si="482">D914</f>
        <v>333.52746999999999</v>
      </c>
      <c r="E908" s="257">
        <f t="shared" si="482"/>
        <v>302.97057000000001</v>
      </c>
      <c r="F908" s="257">
        <f t="shared" si="482"/>
        <v>4.6199999999999998E-2</v>
      </c>
      <c r="G908" s="257">
        <f t="shared" si="482"/>
        <v>28.736400000000003</v>
      </c>
      <c r="H908" s="257">
        <f t="shared" si="482"/>
        <v>0</v>
      </c>
      <c r="I908" s="257">
        <f t="shared" si="482"/>
        <v>1.7742775</v>
      </c>
      <c r="J908" s="240"/>
      <c r="L908" s="241"/>
      <c r="M908" s="242">
        <f>E908+F908+G908+H908+I908</f>
        <v>333.52744749999999</v>
      </c>
      <c r="N908" s="243"/>
      <c r="O908" s="243"/>
      <c r="P908" s="243"/>
      <c r="Q908" s="243"/>
      <c r="R908" s="243"/>
      <c r="S908" s="243"/>
      <c r="T908" s="243"/>
      <c r="U908" s="243"/>
      <c r="V908" s="243"/>
      <c r="W908" s="243"/>
      <c r="X908" s="243"/>
      <c r="Y908" s="243"/>
      <c r="Z908" s="243"/>
      <c r="AA908" s="243"/>
      <c r="AB908" s="243"/>
      <c r="AC908" s="243"/>
      <c r="AD908" s="243"/>
      <c r="AE908" s="243"/>
      <c r="AF908" s="243"/>
      <c r="AG908" s="243"/>
      <c r="AH908" s="243"/>
      <c r="AI908" s="243"/>
      <c r="AJ908" s="243"/>
      <c r="AK908" s="243"/>
      <c r="AL908" s="243"/>
      <c r="AM908" s="243"/>
      <c r="AN908" s="243"/>
      <c r="AO908" s="243"/>
      <c r="AP908" s="243"/>
      <c r="AQ908" s="243"/>
      <c r="AR908" s="243"/>
      <c r="AS908" s="243"/>
      <c r="AT908" s="243"/>
      <c r="AU908" s="243"/>
      <c r="AV908" s="243"/>
      <c r="AW908" s="243"/>
      <c r="AX908" s="243"/>
      <c r="AY908" s="243"/>
      <c r="AZ908" s="243"/>
      <c r="BA908" s="243"/>
      <c r="BB908" s="243"/>
      <c r="BC908" s="243"/>
      <c r="BD908" s="243"/>
      <c r="BE908" s="243"/>
      <c r="BF908" s="243"/>
      <c r="BG908" s="243"/>
      <c r="BH908" s="243"/>
      <c r="BI908" s="243"/>
      <c r="BJ908" s="243"/>
      <c r="BK908" s="243"/>
      <c r="BL908" s="243"/>
      <c r="BM908" s="243"/>
      <c r="BN908" s="243"/>
      <c r="BO908" s="243"/>
      <c r="BP908" s="243"/>
      <c r="BQ908" s="243"/>
      <c r="BR908" s="243"/>
      <c r="BS908" s="243"/>
      <c r="BT908" s="243"/>
      <c r="BU908" s="243"/>
      <c r="BV908" s="243"/>
      <c r="BW908" s="243"/>
      <c r="BX908" s="243"/>
      <c r="BY908" s="243"/>
      <c r="BZ908" s="243"/>
      <c r="CA908" s="243"/>
      <c r="CB908" s="243"/>
      <c r="CC908" s="244"/>
    </row>
    <row r="909" spans="1:81" s="245" customFormat="1">
      <c r="A909" s="525"/>
      <c r="B909" s="576"/>
      <c r="C909" s="238">
        <v>2016</v>
      </c>
      <c r="D909" s="239">
        <f t="shared" si="482"/>
        <v>73.764169499999994</v>
      </c>
      <c r="E909" s="239">
        <f t="shared" si="482"/>
        <v>66.034292000000008</v>
      </c>
      <c r="F909" s="239">
        <f t="shared" si="482"/>
        <v>4.6199999999999998E-2</v>
      </c>
      <c r="G909" s="239">
        <f t="shared" si="482"/>
        <v>5.9093999999999998</v>
      </c>
      <c r="H909" s="239">
        <f t="shared" si="482"/>
        <v>0</v>
      </c>
      <c r="I909" s="239">
        <f t="shared" si="482"/>
        <v>1.7742775</v>
      </c>
      <c r="J909" s="240"/>
      <c r="K909" s="250">
        <f t="shared" ref="K909:K1018" si="483">I909+H909+G909+F909+E909</f>
        <v>73.764169500000008</v>
      </c>
      <c r="L909" s="241"/>
      <c r="M909" s="242">
        <f>E909+F909+G909+H909+I909</f>
        <v>73.764169500000008</v>
      </c>
      <c r="N909" s="243"/>
      <c r="O909" s="243"/>
      <c r="P909" s="243"/>
      <c r="Q909" s="243"/>
      <c r="R909" s="243"/>
      <c r="S909" s="243"/>
      <c r="T909" s="243"/>
      <c r="U909" s="243"/>
      <c r="V909" s="243"/>
      <c r="W909" s="243"/>
      <c r="X909" s="243"/>
      <c r="Y909" s="243"/>
      <c r="Z909" s="243"/>
      <c r="AA909" s="243"/>
      <c r="AB909" s="243"/>
      <c r="AC909" s="243"/>
      <c r="AD909" s="243"/>
      <c r="AE909" s="243"/>
      <c r="AF909" s="243"/>
      <c r="AG909" s="243"/>
      <c r="AH909" s="243"/>
      <c r="AI909" s="243"/>
      <c r="AJ909" s="243"/>
      <c r="AK909" s="243"/>
      <c r="AL909" s="243"/>
      <c r="AM909" s="243"/>
      <c r="AN909" s="243"/>
      <c r="AO909" s="243"/>
      <c r="AP909" s="243"/>
      <c r="AQ909" s="243"/>
      <c r="AR909" s="243"/>
      <c r="AS909" s="243"/>
      <c r="AT909" s="243"/>
      <c r="AU909" s="243"/>
      <c r="AV909" s="243"/>
      <c r="AW909" s="243"/>
      <c r="AX909" s="243"/>
      <c r="AY909" s="243"/>
      <c r="AZ909" s="243"/>
      <c r="BA909" s="243"/>
      <c r="BB909" s="243"/>
      <c r="BC909" s="243"/>
      <c r="BD909" s="243"/>
      <c r="BE909" s="243"/>
      <c r="BF909" s="243"/>
      <c r="BG909" s="243"/>
      <c r="BH909" s="243"/>
      <c r="BI909" s="243"/>
      <c r="BJ909" s="243"/>
      <c r="BK909" s="243"/>
      <c r="BL909" s="243"/>
      <c r="BM909" s="243"/>
      <c r="BN909" s="243"/>
      <c r="BO909" s="243"/>
      <c r="BP909" s="243"/>
      <c r="BQ909" s="243"/>
      <c r="BR909" s="243"/>
      <c r="BS909" s="243"/>
      <c r="BT909" s="243"/>
      <c r="BU909" s="243"/>
      <c r="BV909" s="243"/>
      <c r="BW909" s="243"/>
      <c r="BX909" s="243"/>
      <c r="BY909" s="243"/>
      <c r="BZ909" s="243"/>
      <c r="CA909" s="243"/>
      <c r="CB909" s="243"/>
      <c r="CC909" s="244"/>
    </row>
    <row r="910" spans="1:81" s="245" customFormat="1" ht="12.75" customHeight="1">
      <c r="A910" s="525"/>
      <c r="B910" s="576"/>
      <c r="C910" s="238">
        <v>2017</v>
      </c>
      <c r="D910" s="239">
        <f t="shared" si="482"/>
        <v>66.726766999999995</v>
      </c>
      <c r="E910" s="239">
        <f t="shared" si="482"/>
        <v>60.640166999999998</v>
      </c>
      <c r="F910" s="239">
        <f t="shared" si="482"/>
        <v>0</v>
      </c>
      <c r="G910" s="239">
        <f t="shared" si="482"/>
        <v>6.0865999999999998</v>
      </c>
      <c r="H910" s="239">
        <f t="shared" si="482"/>
        <v>0</v>
      </c>
      <c r="I910" s="239">
        <f t="shared" si="482"/>
        <v>0</v>
      </c>
      <c r="J910" s="240"/>
      <c r="K910" s="250">
        <f t="shared" si="483"/>
        <v>66.726766999999995</v>
      </c>
      <c r="L910" s="241"/>
      <c r="M910" s="242">
        <f>E910+F910+G910+H910+I910</f>
        <v>66.726766999999995</v>
      </c>
      <c r="N910" s="243"/>
      <c r="O910" s="243"/>
      <c r="P910" s="243"/>
      <c r="Q910" s="243"/>
      <c r="R910" s="243"/>
      <c r="S910" s="243"/>
      <c r="T910" s="243"/>
      <c r="U910" s="243"/>
      <c r="V910" s="243"/>
      <c r="W910" s="243"/>
      <c r="X910" s="243"/>
      <c r="Y910" s="243"/>
      <c r="Z910" s="243"/>
      <c r="AA910" s="243"/>
      <c r="AB910" s="243"/>
      <c r="AC910" s="243"/>
      <c r="AD910" s="243"/>
      <c r="AE910" s="243"/>
      <c r="AF910" s="243"/>
      <c r="AG910" s="243"/>
      <c r="AH910" s="243"/>
      <c r="AI910" s="243"/>
      <c r="AJ910" s="243"/>
      <c r="AK910" s="243"/>
      <c r="AL910" s="243"/>
      <c r="AM910" s="243"/>
      <c r="AN910" s="243"/>
      <c r="AO910" s="243"/>
      <c r="AP910" s="243"/>
      <c r="AQ910" s="243"/>
      <c r="AR910" s="243"/>
      <c r="AS910" s="243"/>
      <c r="AT910" s="243"/>
      <c r="AU910" s="243"/>
      <c r="AV910" s="243"/>
      <c r="AW910" s="243"/>
      <c r="AX910" s="243"/>
      <c r="AY910" s="243"/>
      <c r="AZ910" s="243"/>
      <c r="BA910" s="243"/>
      <c r="BB910" s="243"/>
      <c r="BC910" s="243"/>
      <c r="BD910" s="243"/>
      <c r="BE910" s="243"/>
      <c r="BF910" s="243"/>
      <c r="BG910" s="243"/>
      <c r="BH910" s="243"/>
      <c r="BI910" s="243"/>
      <c r="BJ910" s="243"/>
      <c r="BK910" s="243"/>
      <c r="BL910" s="243"/>
      <c r="BM910" s="243"/>
      <c r="BN910" s="243"/>
      <c r="BO910" s="243"/>
      <c r="BP910" s="243"/>
      <c r="BQ910" s="243"/>
      <c r="BR910" s="243"/>
      <c r="BS910" s="243"/>
      <c r="BT910" s="243"/>
      <c r="BU910" s="243"/>
      <c r="BV910" s="243"/>
      <c r="BW910" s="243"/>
      <c r="BX910" s="243"/>
      <c r="BY910" s="243"/>
      <c r="BZ910" s="243"/>
      <c r="CA910" s="243"/>
      <c r="CB910" s="243"/>
      <c r="CC910" s="244"/>
    </row>
    <row r="911" spans="1:81" s="245" customFormat="1" ht="12.75" customHeight="1">
      <c r="A911" s="526"/>
      <c r="B911" s="577"/>
      <c r="C911" s="238">
        <v>2018</v>
      </c>
      <c r="D911" s="239">
        <f t="shared" ref="D911:I911" si="484">D917</f>
        <v>64.387096999999997</v>
      </c>
      <c r="E911" s="239">
        <f t="shared" si="484"/>
        <v>58.603696999999997</v>
      </c>
      <c r="F911" s="239">
        <f t="shared" si="484"/>
        <v>0</v>
      </c>
      <c r="G911" s="239">
        <f t="shared" si="484"/>
        <v>5.7834000000000003</v>
      </c>
      <c r="H911" s="239">
        <f t="shared" si="484"/>
        <v>0</v>
      </c>
      <c r="I911" s="239">
        <f t="shared" si="484"/>
        <v>0</v>
      </c>
      <c r="J911" s="240"/>
      <c r="K911" s="250"/>
      <c r="L911" s="241"/>
      <c r="M911" s="242"/>
      <c r="N911" s="243"/>
      <c r="O911" s="243"/>
      <c r="P911" s="243"/>
      <c r="Q911" s="243"/>
      <c r="R911" s="243"/>
      <c r="S911" s="243"/>
      <c r="T911" s="243"/>
      <c r="U911" s="243"/>
      <c r="V911" s="243"/>
      <c r="W911" s="243"/>
      <c r="X911" s="243"/>
      <c r="Y911" s="243"/>
      <c r="Z911" s="243"/>
      <c r="AA911" s="243"/>
      <c r="AB911" s="243"/>
      <c r="AC911" s="243"/>
      <c r="AD911" s="243"/>
      <c r="AE911" s="243"/>
      <c r="AF911" s="243"/>
      <c r="AG911" s="243"/>
      <c r="AH911" s="243"/>
      <c r="AI911" s="243"/>
      <c r="AJ911" s="243"/>
      <c r="AK911" s="243"/>
      <c r="AL911" s="243"/>
      <c r="AM911" s="243"/>
      <c r="AN911" s="243"/>
      <c r="AO911" s="243"/>
      <c r="AP911" s="243"/>
      <c r="AQ911" s="243"/>
      <c r="AR911" s="243"/>
      <c r="AS911" s="243"/>
      <c r="AT911" s="243"/>
      <c r="AU911" s="243"/>
      <c r="AV911" s="243"/>
      <c r="AW911" s="243"/>
      <c r="AX911" s="243"/>
      <c r="AY911" s="243"/>
      <c r="AZ911" s="243"/>
      <c r="BA911" s="243"/>
      <c r="BB911" s="243"/>
      <c r="BC911" s="243"/>
      <c r="BD911" s="243"/>
      <c r="BE911" s="243"/>
      <c r="BF911" s="243"/>
      <c r="BG911" s="243"/>
      <c r="BH911" s="243"/>
      <c r="BI911" s="243"/>
      <c r="BJ911" s="243"/>
      <c r="BK911" s="243"/>
      <c r="BL911" s="243"/>
      <c r="BM911" s="243"/>
      <c r="BN911" s="243"/>
      <c r="BO911" s="243"/>
      <c r="BP911" s="243"/>
      <c r="BQ911" s="243"/>
      <c r="BR911" s="243"/>
      <c r="BS911" s="243"/>
      <c r="BT911" s="243"/>
      <c r="BU911" s="243"/>
      <c r="BV911" s="243"/>
      <c r="BW911" s="243"/>
      <c r="BX911" s="243"/>
      <c r="BY911" s="243"/>
      <c r="BZ911" s="243"/>
      <c r="CA911" s="243"/>
      <c r="CB911" s="243"/>
      <c r="CC911" s="244"/>
    </row>
    <row r="912" spans="1:81" s="245" customFormat="1" ht="12.75" customHeight="1">
      <c r="A912" s="526"/>
      <c r="B912" s="577"/>
      <c r="C912" s="238">
        <v>2019</v>
      </c>
      <c r="D912" s="239">
        <f t="shared" ref="D912:I912" si="485">D918</f>
        <v>64.324667000000005</v>
      </c>
      <c r="E912" s="239">
        <f t="shared" si="485"/>
        <v>58.846167000000001</v>
      </c>
      <c r="F912" s="239">
        <f t="shared" si="485"/>
        <v>0</v>
      </c>
      <c r="G912" s="239">
        <f t="shared" si="485"/>
        <v>5.4785000000000004</v>
      </c>
      <c r="H912" s="239">
        <f t="shared" si="485"/>
        <v>0</v>
      </c>
      <c r="I912" s="239">
        <f t="shared" si="485"/>
        <v>0</v>
      </c>
      <c r="J912" s="240"/>
      <c r="K912" s="250"/>
      <c r="L912" s="241"/>
      <c r="M912" s="242"/>
      <c r="N912" s="243"/>
      <c r="O912" s="243"/>
      <c r="P912" s="243"/>
      <c r="Q912" s="243"/>
      <c r="R912" s="243"/>
      <c r="S912" s="243"/>
      <c r="T912" s="243"/>
      <c r="U912" s="243"/>
      <c r="V912" s="243"/>
      <c r="W912" s="243"/>
      <c r="X912" s="243"/>
      <c r="Y912" s="243"/>
      <c r="Z912" s="243"/>
      <c r="AA912" s="243"/>
      <c r="AB912" s="243"/>
      <c r="AC912" s="243"/>
      <c r="AD912" s="243"/>
      <c r="AE912" s="243"/>
      <c r="AF912" s="243"/>
      <c r="AG912" s="243"/>
      <c r="AH912" s="243"/>
      <c r="AI912" s="243"/>
      <c r="AJ912" s="243"/>
      <c r="AK912" s="243"/>
      <c r="AL912" s="243"/>
      <c r="AM912" s="243"/>
      <c r="AN912" s="243"/>
      <c r="AO912" s="243"/>
      <c r="AP912" s="243"/>
      <c r="AQ912" s="243"/>
      <c r="AR912" s="243"/>
      <c r="AS912" s="243"/>
      <c r="AT912" s="243"/>
      <c r="AU912" s="243"/>
      <c r="AV912" s="243"/>
      <c r="AW912" s="243"/>
      <c r="AX912" s="243"/>
      <c r="AY912" s="243"/>
      <c r="AZ912" s="243"/>
      <c r="BA912" s="243"/>
      <c r="BB912" s="243"/>
      <c r="BC912" s="243"/>
      <c r="BD912" s="243"/>
      <c r="BE912" s="243"/>
      <c r="BF912" s="243"/>
      <c r="BG912" s="243"/>
      <c r="BH912" s="243"/>
      <c r="BI912" s="243"/>
      <c r="BJ912" s="243"/>
      <c r="BK912" s="243"/>
      <c r="BL912" s="243"/>
      <c r="BM912" s="243"/>
      <c r="BN912" s="243"/>
      <c r="BO912" s="243"/>
      <c r="BP912" s="243"/>
      <c r="BQ912" s="243"/>
      <c r="BR912" s="243"/>
      <c r="BS912" s="243"/>
      <c r="BT912" s="243"/>
      <c r="BU912" s="243"/>
      <c r="BV912" s="243"/>
      <c r="BW912" s="243"/>
      <c r="BX912" s="243"/>
      <c r="BY912" s="243"/>
      <c r="BZ912" s="243"/>
      <c r="CA912" s="243"/>
      <c r="CB912" s="243"/>
      <c r="CC912" s="244"/>
    </row>
    <row r="913" spans="1:81" s="245" customFormat="1" ht="12.75" customHeight="1">
      <c r="A913" s="527"/>
      <c r="B913" s="578"/>
      <c r="C913" s="238">
        <v>2020</v>
      </c>
      <c r="D913" s="239">
        <f t="shared" ref="D913:I913" si="486">D919</f>
        <v>64.324676999999994</v>
      </c>
      <c r="E913" s="239">
        <f t="shared" si="486"/>
        <v>58.846177000000004</v>
      </c>
      <c r="F913" s="239">
        <f t="shared" si="486"/>
        <v>0</v>
      </c>
      <c r="G913" s="239">
        <f t="shared" si="486"/>
        <v>5.4785000000000004</v>
      </c>
      <c r="H913" s="239">
        <f t="shared" si="486"/>
        <v>0</v>
      </c>
      <c r="I913" s="239">
        <f t="shared" si="486"/>
        <v>0</v>
      </c>
      <c r="J913" s="240"/>
      <c r="K913" s="250"/>
      <c r="L913" s="241"/>
      <c r="M913" s="242"/>
      <c r="N913" s="243"/>
      <c r="O913" s="243"/>
      <c r="P913" s="243"/>
      <c r="Q913" s="243"/>
      <c r="R913" s="243"/>
      <c r="S913" s="243"/>
      <c r="T913" s="243"/>
      <c r="U913" s="243"/>
      <c r="V913" s="243"/>
      <c r="W913" s="243"/>
      <c r="X913" s="243"/>
      <c r="Y913" s="243"/>
      <c r="Z913" s="243"/>
      <c r="AA913" s="243"/>
      <c r="AB913" s="243"/>
      <c r="AC913" s="243"/>
      <c r="AD913" s="243"/>
      <c r="AE913" s="243"/>
      <c r="AF913" s="243"/>
      <c r="AG913" s="243"/>
      <c r="AH913" s="243"/>
      <c r="AI913" s="243"/>
      <c r="AJ913" s="243"/>
      <c r="AK913" s="243"/>
      <c r="AL913" s="243"/>
      <c r="AM913" s="243"/>
      <c r="AN913" s="243"/>
      <c r="AO913" s="243"/>
      <c r="AP913" s="243"/>
      <c r="AQ913" s="243"/>
      <c r="AR913" s="243"/>
      <c r="AS913" s="243"/>
      <c r="AT913" s="243"/>
      <c r="AU913" s="243"/>
      <c r="AV913" s="243"/>
      <c r="AW913" s="243"/>
      <c r="AX913" s="243"/>
      <c r="AY913" s="243"/>
      <c r="AZ913" s="243"/>
      <c r="BA913" s="243"/>
      <c r="BB913" s="243"/>
      <c r="BC913" s="243"/>
      <c r="BD913" s="243"/>
      <c r="BE913" s="243"/>
      <c r="BF913" s="243"/>
      <c r="BG913" s="243"/>
      <c r="BH913" s="243"/>
      <c r="BI913" s="243"/>
      <c r="BJ913" s="243"/>
      <c r="BK913" s="243"/>
      <c r="BL913" s="243"/>
      <c r="BM913" s="243"/>
      <c r="BN913" s="243"/>
      <c r="BO913" s="243"/>
      <c r="BP913" s="243"/>
      <c r="BQ913" s="243"/>
      <c r="BR913" s="243"/>
      <c r="BS913" s="243"/>
      <c r="BT913" s="243"/>
      <c r="BU913" s="243"/>
      <c r="BV913" s="243"/>
      <c r="BW913" s="243"/>
      <c r="BX913" s="243"/>
      <c r="BY913" s="243"/>
      <c r="BZ913" s="243"/>
      <c r="CA913" s="243"/>
      <c r="CB913" s="243"/>
      <c r="CC913" s="244"/>
    </row>
    <row r="914" spans="1:81" s="233" customFormat="1" ht="12.75" customHeight="1">
      <c r="A914" s="524" t="s">
        <v>529</v>
      </c>
      <c r="B914" s="552" t="s">
        <v>939</v>
      </c>
      <c r="C914" s="238" t="s">
        <v>19</v>
      </c>
      <c r="D914" s="258">
        <f t="shared" ref="D914:I916" si="487">D920+D1004</f>
        <v>333.52746999999999</v>
      </c>
      <c r="E914" s="258">
        <f t="shared" si="487"/>
        <v>302.97057000000001</v>
      </c>
      <c r="F914" s="258">
        <f t="shared" si="487"/>
        <v>4.6199999999999998E-2</v>
      </c>
      <c r="G914" s="258">
        <f t="shared" si="487"/>
        <v>28.736400000000003</v>
      </c>
      <c r="H914" s="258">
        <f t="shared" si="487"/>
        <v>0</v>
      </c>
      <c r="I914" s="258">
        <f t="shared" si="487"/>
        <v>1.7742775</v>
      </c>
      <c r="J914" s="240"/>
      <c r="K914" s="250">
        <f t="shared" si="483"/>
        <v>333.52744749999999</v>
      </c>
      <c r="L914" s="241"/>
      <c r="M914" s="242"/>
      <c r="N914" s="226"/>
      <c r="O914" s="226"/>
      <c r="P914" s="226"/>
      <c r="Q914" s="226"/>
      <c r="R914" s="226"/>
      <c r="S914" s="226"/>
      <c r="T914" s="226"/>
      <c r="U914" s="226"/>
      <c r="V914" s="226"/>
      <c r="W914" s="226"/>
      <c r="X914" s="226"/>
      <c r="Y914" s="226"/>
      <c r="Z914" s="226"/>
      <c r="AA914" s="226"/>
      <c r="AB914" s="226"/>
      <c r="AC914" s="226"/>
      <c r="AD914" s="226"/>
      <c r="AE914" s="226"/>
      <c r="AF914" s="226"/>
      <c r="AG914" s="226"/>
      <c r="AH914" s="226"/>
      <c r="AI914" s="226"/>
      <c r="AJ914" s="226"/>
      <c r="AK914" s="226"/>
      <c r="AL914" s="226"/>
      <c r="AM914" s="226"/>
      <c r="AN914" s="226"/>
      <c r="AO914" s="226"/>
      <c r="AP914" s="226"/>
      <c r="AQ914" s="226"/>
      <c r="AR914" s="226"/>
      <c r="AS914" s="226"/>
      <c r="AT914" s="226"/>
      <c r="AU914" s="226"/>
      <c r="AV914" s="226"/>
      <c r="AW914" s="226"/>
      <c r="AX914" s="226"/>
      <c r="AY914" s="226"/>
      <c r="AZ914" s="226"/>
      <c r="BA914" s="226"/>
      <c r="BB914" s="226"/>
      <c r="BC914" s="226"/>
      <c r="BD914" s="226"/>
      <c r="BE914" s="226"/>
      <c r="BF914" s="226"/>
      <c r="BG914" s="226"/>
      <c r="BH914" s="226"/>
      <c r="BI914" s="226"/>
      <c r="BJ914" s="226"/>
      <c r="BK914" s="226"/>
      <c r="BL914" s="226"/>
      <c r="BM914" s="226"/>
      <c r="BN914" s="226"/>
      <c r="BO914" s="226"/>
      <c r="BP914" s="226"/>
      <c r="BQ914" s="226"/>
      <c r="BR914" s="226"/>
      <c r="BS914" s="226"/>
      <c r="BT914" s="226"/>
      <c r="BU914" s="226"/>
      <c r="BV914" s="226"/>
      <c r="BW914" s="226"/>
      <c r="BX914" s="226"/>
      <c r="BY914" s="226"/>
      <c r="BZ914" s="226"/>
      <c r="CA914" s="226"/>
      <c r="CB914" s="226"/>
      <c r="CC914" s="235"/>
    </row>
    <row r="915" spans="1:81" s="233" customFormat="1" ht="12.75" customHeight="1">
      <c r="A915" s="525"/>
      <c r="B915" s="553"/>
      <c r="C915" s="236">
        <v>2016</v>
      </c>
      <c r="D915" s="247">
        <f t="shared" si="487"/>
        <v>73.764169499999994</v>
      </c>
      <c r="E915" s="247">
        <f t="shared" si="487"/>
        <v>66.034292000000008</v>
      </c>
      <c r="F915" s="247">
        <f t="shared" si="487"/>
        <v>4.6199999999999998E-2</v>
      </c>
      <c r="G915" s="247">
        <f t="shared" si="487"/>
        <v>5.9093999999999998</v>
      </c>
      <c r="H915" s="247">
        <f t="shared" si="487"/>
        <v>0</v>
      </c>
      <c r="I915" s="247">
        <f t="shared" si="487"/>
        <v>1.7742775</v>
      </c>
      <c r="J915" s="240"/>
      <c r="K915" s="250">
        <f t="shared" si="483"/>
        <v>73.764169500000008</v>
      </c>
      <c r="L915" s="241"/>
      <c r="M915" s="242"/>
      <c r="N915" s="226"/>
      <c r="O915" s="226"/>
      <c r="P915" s="226"/>
      <c r="Q915" s="226"/>
      <c r="R915" s="226"/>
      <c r="S915" s="226"/>
      <c r="T915" s="226"/>
      <c r="U915" s="226"/>
      <c r="V915" s="226"/>
      <c r="W915" s="226"/>
      <c r="X915" s="226"/>
      <c r="Y915" s="226"/>
      <c r="Z915" s="226"/>
      <c r="AA915" s="226"/>
      <c r="AB915" s="226"/>
      <c r="AC915" s="226"/>
      <c r="AD915" s="226"/>
      <c r="AE915" s="226"/>
      <c r="AF915" s="226"/>
      <c r="AG915" s="226"/>
      <c r="AH915" s="226"/>
      <c r="AI915" s="226"/>
      <c r="AJ915" s="226"/>
      <c r="AK915" s="226"/>
      <c r="AL915" s="226"/>
      <c r="AM915" s="226"/>
      <c r="AN915" s="226"/>
      <c r="AO915" s="226"/>
      <c r="AP915" s="226"/>
      <c r="AQ915" s="226"/>
      <c r="AR915" s="226"/>
      <c r="AS915" s="226"/>
      <c r="AT915" s="226"/>
      <c r="AU915" s="226"/>
      <c r="AV915" s="226"/>
      <c r="AW915" s="226"/>
      <c r="AX915" s="226"/>
      <c r="AY915" s="226"/>
      <c r="AZ915" s="226"/>
      <c r="BA915" s="226"/>
      <c r="BB915" s="226"/>
      <c r="BC915" s="226"/>
      <c r="BD915" s="226"/>
      <c r="BE915" s="226"/>
      <c r="BF915" s="226"/>
      <c r="BG915" s="226"/>
      <c r="BH915" s="226"/>
      <c r="BI915" s="226"/>
      <c r="BJ915" s="226"/>
      <c r="BK915" s="226"/>
      <c r="BL915" s="226"/>
      <c r="BM915" s="226"/>
      <c r="BN915" s="226"/>
      <c r="BO915" s="226"/>
      <c r="BP915" s="226"/>
      <c r="BQ915" s="226"/>
      <c r="BR915" s="226"/>
      <c r="BS915" s="226"/>
      <c r="BT915" s="226"/>
      <c r="BU915" s="226"/>
      <c r="BV915" s="226"/>
      <c r="BW915" s="226"/>
      <c r="BX915" s="226"/>
      <c r="BY915" s="226"/>
      <c r="BZ915" s="226"/>
      <c r="CA915" s="226"/>
      <c r="CB915" s="226"/>
      <c r="CC915" s="235"/>
    </row>
    <row r="916" spans="1:81" s="233" customFormat="1">
      <c r="A916" s="525"/>
      <c r="B916" s="553"/>
      <c r="C916" s="236">
        <v>2017</v>
      </c>
      <c r="D916" s="247">
        <f t="shared" si="487"/>
        <v>66.726766999999995</v>
      </c>
      <c r="E916" s="247">
        <f t="shared" si="487"/>
        <v>60.640166999999998</v>
      </c>
      <c r="F916" s="247">
        <f t="shared" si="487"/>
        <v>0</v>
      </c>
      <c r="G916" s="247">
        <f t="shared" si="487"/>
        <v>6.0865999999999998</v>
      </c>
      <c r="H916" s="247">
        <f t="shared" si="487"/>
        <v>0</v>
      </c>
      <c r="I916" s="247">
        <f t="shared" si="487"/>
        <v>0</v>
      </c>
      <c r="J916" s="240"/>
      <c r="K916" s="250">
        <f t="shared" si="483"/>
        <v>66.726766999999995</v>
      </c>
      <c r="L916" s="241"/>
      <c r="M916" s="242"/>
      <c r="N916" s="226"/>
      <c r="O916" s="226"/>
      <c r="P916" s="226"/>
      <c r="Q916" s="226"/>
      <c r="R916" s="226"/>
      <c r="S916" s="226"/>
      <c r="T916" s="226"/>
      <c r="U916" s="226"/>
      <c r="V916" s="226"/>
      <c r="W916" s="226"/>
      <c r="X916" s="226"/>
      <c r="Y916" s="226"/>
      <c r="Z916" s="226"/>
      <c r="AA916" s="226"/>
      <c r="AB916" s="226"/>
      <c r="AC916" s="226"/>
      <c r="AD916" s="226"/>
      <c r="AE916" s="226"/>
      <c r="AF916" s="226"/>
      <c r="AG916" s="226"/>
      <c r="AH916" s="226"/>
      <c r="AI916" s="226"/>
      <c r="AJ916" s="226"/>
      <c r="AK916" s="226"/>
      <c r="AL916" s="226"/>
      <c r="AM916" s="226"/>
      <c r="AN916" s="226"/>
      <c r="AO916" s="226"/>
      <c r="AP916" s="226"/>
      <c r="AQ916" s="226"/>
      <c r="AR916" s="226"/>
      <c r="AS916" s="226"/>
      <c r="AT916" s="226"/>
      <c r="AU916" s="226"/>
      <c r="AV916" s="226"/>
      <c r="AW916" s="226"/>
      <c r="AX916" s="226"/>
      <c r="AY916" s="226"/>
      <c r="AZ916" s="226"/>
      <c r="BA916" s="226"/>
      <c r="BB916" s="226"/>
      <c r="BC916" s="226"/>
      <c r="BD916" s="226"/>
      <c r="BE916" s="226"/>
      <c r="BF916" s="226"/>
      <c r="BG916" s="226"/>
      <c r="BH916" s="226"/>
      <c r="BI916" s="226"/>
      <c r="BJ916" s="226"/>
      <c r="BK916" s="226"/>
      <c r="BL916" s="226"/>
      <c r="BM916" s="226"/>
      <c r="BN916" s="226"/>
      <c r="BO916" s="226"/>
      <c r="BP916" s="226"/>
      <c r="BQ916" s="226"/>
      <c r="BR916" s="226"/>
      <c r="BS916" s="226"/>
      <c r="BT916" s="226"/>
      <c r="BU916" s="226"/>
      <c r="BV916" s="226"/>
      <c r="BW916" s="226"/>
      <c r="BX916" s="226"/>
      <c r="BY916" s="226"/>
      <c r="BZ916" s="226"/>
      <c r="CA916" s="226"/>
      <c r="CB916" s="226"/>
      <c r="CC916" s="235"/>
    </row>
    <row r="917" spans="1:81" s="233" customFormat="1">
      <c r="A917" s="526"/>
      <c r="B917" s="530"/>
      <c r="C917" s="287">
        <v>2018</v>
      </c>
      <c r="D917" s="247">
        <f t="shared" ref="D917:I919" si="488">D923+D1007</f>
        <v>64.387096999999997</v>
      </c>
      <c r="E917" s="247">
        <f t="shared" si="488"/>
        <v>58.603696999999997</v>
      </c>
      <c r="F917" s="247">
        <f t="shared" si="488"/>
        <v>0</v>
      </c>
      <c r="G917" s="247">
        <f t="shared" si="488"/>
        <v>5.7834000000000003</v>
      </c>
      <c r="H917" s="247">
        <f t="shared" si="488"/>
        <v>0</v>
      </c>
      <c r="I917" s="247">
        <f t="shared" si="488"/>
        <v>0</v>
      </c>
      <c r="J917" s="240"/>
      <c r="K917" s="250"/>
      <c r="L917" s="241"/>
      <c r="M917" s="242"/>
      <c r="N917" s="226"/>
      <c r="O917" s="226"/>
      <c r="P917" s="226"/>
      <c r="Q917" s="226"/>
      <c r="R917" s="226"/>
      <c r="S917" s="226"/>
      <c r="T917" s="226"/>
      <c r="U917" s="226"/>
      <c r="V917" s="226"/>
      <c r="W917" s="226"/>
      <c r="X917" s="226"/>
      <c r="Y917" s="226"/>
      <c r="Z917" s="226"/>
      <c r="AA917" s="226"/>
      <c r="AB917" s="226"/>
      <c r="AC917" s="226"/>
      <c r="AD917" s="226"/>
      <c r="AE917" s="226"/>
      <c r="AF917" s="226"/>
      <c r="AG917" s="226"/>
      <c r="AH917" s="226"/>
      <c r="AI917" s="226"/>
      <c r="AJ917" s="226"/>
      <c r="AK917" s="226"/>
      <c r="AL917" s="226"/>
      <c r="AM917" s="226"/>
      <c r="AN917" s="226"/>
      <c r="AO917" s="226"/>
      <c r="AP917" s="226"/>
      <c r="AQ917" s="226"/>
      <c r="AR917" s="226"/>
      <c r="AS917" s="226"/>
      <c r="AT917" s="226"/>
      <c r="AU917" s="226"/>
      <c r="AV917" s="226"/>
      <c r="AW917" s="226"/>
      <c r="AX917" s="226"/>
      <c r="AY917" s="226"/>
      <c r="AZ917" s="226"/>
      <c r="BA917" s="226"/>
      <c r="BB917" s="226"/>
      <c r="BC917" s="226"/>
      <c r="BD917" s="226"/>
      <c r="BE917" s="226"/>
      <c r="BF917" s="226"/>
      <c r="BG917" s="226"/>
      <c r="BH917" s="226"/>
      <c r="BI917" s="226"/>
      <c r="BJ917" s="226"/>
      <c r="BK917" s="226"/>
      <c r="BL917" s="226"/>
      <c r="BM917" s="226"/>
      <c r="BN917" s="226"/>
      <c r="BO917" s="226"/>
      <c r="BP917" s="226"/>
      <c r="BQ917" s="226"/>
      <c r="BR917" s="226"/>
      <c r="BS917" s="226"/>
      <c r="BT917" s="226"/>
      <c r="BU917" s="226"/>
      <c r="BV917" s="226"/>
      <c r="BW917" s="226"/>
      <c r="BX917" s="226"/>
      <c r="BY917" s="226"/>
      <c r="BZ917" s="226"/>
      <c r="CA917" s="226"/>
      <c r="CB917" s="226"/>
      <c r="CC917" s="235"/>
    </row>
    <row r="918" spans="1:81" s="233" customFormat="1">
      <c r="A918" s="526"/>
      <c r="B918" s="530"/>
      <c r="C918" s="287">
        <v>2019</v>
      </c>
      <c r="D918" s="247">
        <f t="shared" si="488"/>
        <v>64.324667000000005</v>
      </c>
      <c r="E918" s="247">
        <f t="shared" si="488"/>
        <v>58.846167000000001</v>
      </c>
      <c r="F918" s="247">
        <f t="shared" si="488"/>
        <v>0</v>
      </c>
      <c r="G918" s="247">
        <f t="shared" si="488"/>
        <v>5.4785000000000004</v>
      </c>
      <c r="H918" s="247">
        <f t="shared" si="488"/>
        <v>0</v>
      </c>
      <c r="I918" s="247">
        <f t="shared" si="488"/>
        <v>0</v>
      </c>
      <c r="J918" s="240"/>
      <c r="K918" s="250"/>
      <c r="L918" s="241"/>
      <c r="M918" s="242"/>
      <c r="N918" s="226"/>
      <c r="O918" s="226"/>
      <c r="P918" s="226"/>
      <c r="Q918" s="226"/>
      <c r="R918" s="226"/>
      <c r="S918" s="226"/>
      <c r="T918" s="226"/>
      <c r="U918" s="226"/>
      <c r="V918" s="226"/>
      <c r="W918" s="226"/>
      <c r="X918" s="226"/>
      <c r="Y918" s="226"/>
      <c r="Z918" s="226"/>
      <c r="AA918" s="226"/>
      <c r="AB918" s="226"/>
      <c r="AC918" s="226"/>
      <c r="AD918" s="226"/>
      <c r="AE918" s="226"/>
      <c r="AF918" s="226"/>
      <c r="AG918" s="226"/>
      <c r="AH918" s="226"/>
      <c r="AI918" s="226"/>
      <c r="AJ918" s="226"/>
      <c r="AK918" s="226"/>
      <c r="AL918" s="226"/>
      <c r="AM918" s="226"/>
      <c r="AN918" s="226"/>
      <c r="AO918" s="226"/>
      <c r="AP918" s="226"/>
      <c r="AQ918" s="226"/>
      <c r="AR918" s="226"/>
      <c r="AS918" s="226"/>
      <c r="AT918" s="226"/>
      <c r="AU918" s="226"/>
      <c r="AV918" s="226"/>
      <c r="AW918" s="226"/>
      <c r="AX918" s="226"/>
      <c r="AY918" s="226"/>
      <c r="AZ918" s="226"/>
      <c r="BA918" s="226"/>
      <c r="BB918" s="226"/>
      <c r="BC918" s="226"/>
      <c r="BD918" s="226"/>
      <c r="BE918" s="226"/>
      <c r="BF918" s="226"/>
      <c r="BG918" s="226"/>
      <c r="BH918" s="226"/>
      <c r="BI918" s="226"/>
      <c r="BJ918" s="226"/>
      <c r="BK918" s="226"/>
      <c r="BL918" s="226"/>
      <c r="BM918" s="226"/>
      <c r="BN918" s="226"/>
      <c r="BO918" s="226"/>
      <c r="BP918" s="226"/>
      <c r="BQ918" s="226"/>
      <c r="BR918" s="226"/>
      <c r="BS918" s="226"/>
      <c r="BT918" s="226"/>
      <c r="BU918" s="226"/>
      <c r="BV918" s="226"/>
      <c r="BW918" s="226"/>
      <c r="BX918" s="226"/>
      <c r="BY918" s="226"/>
      <c r="BZ918" s="226"/>
      <c r="CA918" s="226"/>
      <c r="CB918" s="226"/>
      <c r="CC918" s="235"/>
    </row>
    <row r="919" spans="1:81" s="233" customFormat="1">
      <c r="A919" s="527"/>
      <c r="B919" s="531"/>
      <c r="C919" s="287">
        <v>2020</v>
      </c>
      <c r="D919" s="247">
        <f t="shared" si="488"/>
        <v>64.324676999999994</v>
      </c>
      <c r="E919" s="247">
        <f t="shared" si="488"/>
        <v>58.846177000000004</v>
      </c>
      <c r="F919" s="247">
        <f t="shared" si="488"/>
        <v>0</v>
      </c>
      <c r="G919" s="247">
        <f t="shared" si="488"/>
        <v>5.4785000000000004</v>
      </c>
      <c r="H919" s="247">
        <f t="shared" si="488"/>
        <v>0</v>
      </c>
      <c r="I919" s="247">
        <f t="shared" si="488"/>
        <v>0</v>
      </c>
      <c r="J919" s="240"/>
      <c r="K919" s="250"/>
      <c r="L919" s="241"/>
      <c r="M919" s="242"/>
      <c r="N919" s="226"/>
      <c r="O919" s="226"/>
      <c r="P919" s="226"/>
      <c r="Q919" s="226"/>
      <c r="R919" s="226"/>
      <c r="S919" s="226"/>
      <c r="T919" s="226"/>
      <c r="U919" s="226"/>
      <c r="V919" s="226"/>
      <c r="W919" s="226"/>
      <c r="X919" s="226"/>
      <c r="Y919" s="226"/>
      <c r="Z919" s="226"/>
      <c r="AA919" s="226"/>
      <c r="AB919" s="226"/>
      <c r="AC919" s="226"/>
      <c r="AD919" s="226"/>
      <c r="AE919" s="226"/>
      <c r="AF919" s="226"/>
      <c r="AG919" s="226"/>
      <c r="AH919" s="226"/>
      <c r="AI919" s="226"/>
      <c r="AJ919" s="226"/>
      <c r="AK919" s="226"/>
      <c r="AL919" s="226"/>
      <c r="AM919" s="226"/>
      <c r="AN919" s="226"/>
      <c r="AO919" s="226"/>
      <c r="AP919" s="226"/>
      <c r="AQ919" s="226"/>
      <c r="AR919" s="226"/>
      <c r="AS919" s="226"/>
      <c r="AT919" s="226"/>
      <c r="AU919" s="226"/>
      <c r="AV919" s="226"/>
      <c r="AW919" s="226"/>
      <c r="AX919" s="226"/>
      <c r="AY919" s="226"/>
      <c r="AZ919" s="226"/>
      <c r="BA919" s="226"/>
      <c r="BB919" s="226"/>
      <c r="BC919" s="226"/>
      <c r="BD919" s="226"/>
      <c r="BE919" s="226"/>
      <c r="BF919" s="226"/>
      <c r="BG919" s="226"/>
      <c r="BH919" s="226"/>
      <c r="BI919" s="226"/>
      <c r="BJ919" s="226"/>
      <c r="BK919" s="226"/>
      <c r="BL919" s="226"/>
      <c r="BM919" s="226"/>
      <c r="BN919" s="226"/>
      <c r="BO919" s="226"/>
      <c r="BP919" s="226"/>
      <c r="BQ919" s="226"/>
      <c r="BR919" s="226"/>
      <c r="BS919" s="226"/>
      <c r="BT919" s="226"/>
      <c r="BU919" s="226"/>
      <c r="BV919" s="226"/>
      <c r="BW919" s="226"/>
      <c r="BX919" s="226"/>
      <c r="BY919" s="226"/>
      <c r="BZ919" s="226"/>
      <c r="CA919" s="226"/>
      <c r="CB919" s="226"/>
      <c r="CC919" s="235"/>
    </row>
    <row r="920" spans="1:81" s="233" customFormat="1" ht="12.75" customHeight="1">
      <c r="A920" s="524" t="s">
        <v>531</v>
      </c>
      <c r="B920" s="528" t="s">
        <v>553</v>
      </c>
      <c r="C920" s="238" t="s">
        <v>19</v>
      </c>
      <c r="D920" s="257">
        <v>330.08620000000002</v>
      </c>
      <c r="E920" s="257">
        <v>302.404</v>
      </c>
      <c r="F920" s="257">
        <f t="shared" ref="F920:I920" si="489">F921+F922+F923+F924+F925</f>
        <v>4.6199999999999998E-2</v>
      </c>
      <c r="G920" s="257">
        <f t="shared" si="489"/>
        <v>25.861700000000003</v>
      </c>
      <c r="H920" s="257">
        <f t="shared" si="489"/>
        <v>0</v>
      </c>
      <c r="I920" s="257">
        <f t="shared" si="489"/>
        <v>1.7742775</v>
      </c>
      <c r="J920" s="240"/>
      <c r="K920" s="250">
        <f t="shared" si="483"/>
        <v>330.08617750000002</v>
      </c>
      <c r="L920" s="241"/>
      <c r="M920" s="242"/>
      <c r="N920" s="226"/>
      <c r="O920" s="226"/>
      <c r="P920" s="226"/>
      <c r="Q920" s="226"/>
      <c r="R920" s="226"/>
      <c r="S920" s="226"/>
      <c r="T920" s="226"/>
      <c r="U920" s="226"/>
      <c r="V920" s="226"/>
      <c r="W920" s="226"/>
      <c r="X920" s="226"/>
      <c r="Y920" s="226"/>
      <c r="Z920" s="226"/>
      <c r="AA920" s="226"/>
      <c r="AB920" s="226"/>
      <c r="AC920" s="226"/>
      <c r="AD920" s="226"/>
      <c r="AE920" s="226"/>
      <c r="AF920" s="226"/>
      <c r="AG920" s="226"/>
      <c r="AH920" s="226"/>
      <c r="AI920" s="226"/>
      <c r="AJ920" s="226"/>
      <c r="AK920" s="226"/>
      <c r="AL920" s="226"/>
      <c r="AM920" s="226"/>
      <c r="AN920" s="226"/>
      <c r="AO920" s="226"/>
      <c r="AP920" s="226"/>
      <c r="AQ920" s="226"/>
      <c r="AR920" s="226"/>
      <c r="AS920" s="226"/>
      <c r="AT920" s="226"/>
      <c r="AU920" s="226"/>
      <c r="AV920" s="226"/>
      <c r="AW920" s="226"/>
      <c r="AX920" s="226"/>
      <c r="AY920" s="226"/>
      <c r="AZ920" s="226"/>
      <c r="BA920" s="226"/>
      <c r="BB920" s="226"/>
      <c r="BC920" s="226"/>
      <c r="BD920" s="226"/>
      <c r="BE920" s="226"/>
      <c r="BF920" s="226"/>
      <c r="BG920" s="226"/>
      <c r="BH920" s="226"/>
      <c r="BI920" s="226"/>
      <c r="BJ920" s="226"/>
      <c r="BK920" s="226"/>
      <c r="BL920" s="226"/>
      <c r="BM920" s="226"/>
      <c r="BN920" s="226"/>
      <c r="BO920" s="226"/>
      <c r="BP920" s="226"/>
      <c r="BQ920" s="226"/>
      <c r="BR920" s="226"/>
      <c r="BS920" s="226"/>
      <c r="BT920" s="226"/>
      <c r="BU920" s="226"/>
      <c r="BV920" s="226"/>
      <c r="BW920" s="226"/>
      <c r="BX920" s="226"/>
      <c r="BY920" s="226"/>
      <c r="BZ920" s="226"/>
      <c r="CA920" s="226"/>
      <c r="CB920" s="226"/>
      <c r="CC920" s="235"/>
    </row>
    <row r="921" spans="1:81" s="233" customFormat="1" ht="12.75" customHeight="1">
      <c r="A921" s="525"/>
      <c r="B921" s="529"/>
      <c r="C921" s="236">
        <v>2016</v>
      </c>
      <c r="D921" s="247">
        <f t="shared" ref="D921:I922" si="490">D927+D933+D939+D945+D951+D957+D963+D969+D975+D981+D987+D993+D999</f>
        <v>73.157969499999993</v>
      </c>
      <c r="E921" s="247">
        <f t="shared" si="490"/>
        <v>66.033292000000003</v>
      </c>
      <c r="F921" s="247">
        <f t="shared" si="490"/>
        <v>4.6199999999999998E-2</v>
      </c>
      <c r="G921" s="247">
        <f t="shared" si="490"/>
        <v>5.3041999999999998</v>
      </c>
      <c r="H921" s="247">
        <f t="shared" si="490"/>
        <v>0</v>
      </c>
      <c r="I921" s="247">
        <f t="shared" si="490"/>
        <v>1.7742775</v>
      </c>
      <c r="J921" s="240"/>
      <c r="K921" s="250">
        <f t="shared" si="483"/>
        <v>73.157969500000007</v>
      </c>
      <c r="L921" s="241"/>
      <c r="M921" s="242"/>
      <c r="N921" s="226"/>
      <c r="O921" s="226"/>
      <c r="P921" s="226"/>
      <c r="Q921" s="226"/>
      <c r="R921" s="226"/>
      <c r="S921" s="226"/>
      <c r="T921" s="226"/>
      <c r="U921" s="226"/>
      <c r="V921" s="226"/>
      <c r="W921" s="226"/>
      <c r="X921" s="226"/>
      <c r="Y921" s="226"/>
      <c r="Z921" s="226"/>
      <c r="AA921" s="226"/>
      <c r="AB921" s="226"/>
      <c r="AC921" s="226"/>
      <c r="AD921" s="226"/>
      <c r="AE921" s="226"/>
      <c r="AF921" s="226"/>
      <c r="AG921" s="226"/>
      <c r="AH921" s="226"/>
      <c r="AI921" s="226"/>
      <c r="AJ921" s="226"/>
      <c r="AK921" s="226"/>
      <c r="AL921" s="226"/>
      <c r="AM921" s="226"/>
      <c r="AN921" s="226"/>
      <c r="AO921" s="226"/>
      <c r="AP921" s="226"/>
      <c r="AQ921" s="226"/>
      <c r="AR921" s="226"/>
      <c r="AS921" s="226"/>
      <c r="AT921" s="226"/>
      <c r="AU921" s="226"/>
      <c r="AV921" s="226"/>
      <c r="AW921" s="226"/>
      <c r="AX921" s="226"/>
      <c r="AY921" s="226"/>
      <c r="AZ921" s="226"/>
      <c r="BA921" s="226"/>
      <c r="BB921" s="226"/>
      <c r="BC921" s="226"/>
      <c r="BD921" s="226"/>
      <c r="BE921" s="226"/>
      <c r="BF921" s="226"/>
      <c r="BG921" s="226"/>
      <c r="BH921" s="226"/>
      <c r="BI921" s="226"/>
      <c r="BJ921" s="226"/>
      <c r="BK921" s="226"/>
      <c r="BL921" s="226"/>
      <c r="BM921" s="226"/>
      <c r="BN921" s="226"/>
      <c r="BO921" s="226"/>
      <c r="BP921" s="226"/>
      <c r="BQ921" s="226"/>
      <c r="BR921" s="226"/>
      <c r="BS921" s="226"/>
      <c r="BT921" s="226"/>
      <c r="BU921" s="226"/>
      <c r="BV921" s="226"/>
      <c r="BW921" s="226"/>
      <c r="BX921" s="226"/>
      <c r="BY921" s="226"/>
      <c r="BZ921" s="226"/>
      <c r="CA921" s="226"/>
      <c r="CB921" s="226"/>
      <c r="CC921" s="235"/>
    </row>
    <row r="922" spans="1:81" s="233" customFormat="1" ht="12.75" customHeight="1">
      <c r="A922" s="525"/>
      <c r="B922" s="529"/>
      <c r="C922" s="236">
        <v>2017</v>
      </c>
      <c r="D922" s="247">
        <f t="shared" si="490"/>
        <v>65.980166999999994</v>
      </c>
      <c r="E922" s="247">
        <f t="shared" si="490"/>
        <v>60.498767000000001</v>
      </c>
      <c r="F922" s="247">
        <f t="shared" si="490"/>
        <v>0</v>
      </c>
      <c r="G922" s="247">
        <f t="shared" si="490"/>
        <v>5.4813999999999998</v>
      </c>
      <c r="H922" s="247">
        <f t="shared" si="490"/>
        <v>0</v>
      </c>
      <c r="I922" s="247">
        <f t="shared" si="490"/>
        <v>0</v>
      </c>
      <c r="J922" s="240"/>
      <c r="K922" s="250">
        <f t="shared" si="483"/>
        <v>65.980166999999994</v>
      </c>
      <c r="L922" s="241"/>
      <c r="M922" s="242"/>
      <c r="N922" s="226"/>
      <c r="O922" s="226"/>
      <c r="P922" s="226"/>
      <c r="Q922" s="226"/>
      <c r="R922" s="226"/>
      <c r="S922" s="226"/>
      <c r="T922" s="226"/>
      <c r="U922" s="226"/>
      <c r="V922" s="226"/>
      <c r="W922" s="226"/>
      <c r="X922" s="226"/>
      <c r="Y922" s="226"/>
      <c r="Z922" s="226"/>
      <c r="AA922" s="226"/>
      <c r="AB922" s="226"/>
      <c r="AC922" s="226"/>
      <c r="AD922" s="226"/>
      <c r="AE922" s="226"/>
      <c r="AF922" s="226"/>
      <c r="AG922" s="226"/>
      <c r="AH922" s="226"/>
      <c r="AI922" s="226"/>
      <c r="AJ922" s="226"/>
      <c r="AK922" s="226"/>
      <c r="AL922" s="226"/>
      <c r="AM922" s="226"/>
      <c r="AN922" s="226"/>
      <c r="AO922" s="226"/>
      <c r="AP922" s="226"/>
      <c r="AQ922" s="226"/>
      <c r="AR922" s="226"/>
      <c r="AS922" s="226"/>
      <c r="AT922" s="226"/>
      <c r="AU922" s="226"/>
      <c r="AV922" s="226"/>
      <c r="AW922" s="226"/>
      <c r="AX922" s="226"/>
      <c r="AY922" s="226"/>
      <c r="AZ922" s="226"/>
      <c r="BA922" s="226"/>
      <c r="BB922" s="226"/>
      <c r="BC922" s="226"/>
      <c r="BD922" s="226"/>
      <c r="BE922" s="226"/>
      <c r="BF922" s="226"/>
      <c r="BG922" s="226"/>
      <c r="BH922" s="226"/>
      <c r="BI922" s="226"/>
      <c r="BJ922" s="226"/>
      <c r="BK922" s="226"/>
      <c r="BL922" s="226"/>
      <c r="BM922" s="226"/>
      <c r="BN922" s="226"/>
      <c r="BO922" s="226"/>
      <c r="BP922" s="226"/>
      <c r="BQ922" s="226"/>
      <c r="BR922" s="226"/>
      <c r="BS922" s="226"/>
      <c r="BT922" s="226"/>
      <c r="BU922" s="226"/>
      <c r="BV922" s="226"/>
      <c r="BW922" s="226"/>
      <c r="BX922" s="226"/>
      <c r="BY922" s="226"/>
      <c r="BZ922" s="226"/>
      <c r="CA922" s="226"/>
      <c r="CB922" s="226"/>
      <c r="CC922" s="235"/>
    </row>
    <row r="923" spans="1:81" s="233" customFormat="1" ht="12.75" customHeight="1">
      <c r="A923" s="526"/>
      <c r="B923" s="530"/>
      <c r="C923" s="287">
        <v>2018</v>
      </c>
      <c r="D923" s="247">
        <f t="shared" ref="D923:I925" si="491">D929+D935+D941+D947+D953+D959+D965+D971+D977+D983+D989+D995+D1001</f>
        <v>63.670797</v>
      </c>
      <c r="E923" s="247">
        <f t="shared" si="491"/>
        <v>58.462297</v>
      </c>
      <c r="F923" s="247">
        <f t="shared" si="491"/>
        <v>0</v>
      </c>
      <c r="G923" s="247">
        <f t="shared" si="491"/>
        <v>5.2084999999999999</v>
      </c>
      <c r="H923" s="247">
        <f t="shared" si="491"/>
        <v>0</v>
      </c>
      <c r="I923" s="247">
        <f t="shared" si="491"/>
        <v>0</v>
      </c>
      <c r="J923" s="240"/>
      <c r="K923" s="250"/>
      <c r="L923" s="241"/>
      <c r="M923" s="242"/>
      <c r="N923" s="226"/>
      <c r="O923" s="226"/>
      <c r="P923" s="226"/>
      <c r="Q923" s="226"/>
      <c r="R923" s="226"/>
      <c r="S923" s="226"/>
      <c r="T923" s="226"/>
      <c r="U923" s="226"/>
      <c r="V923" s="226"/>
      <c r="W923" s="226"/>
      <c r="X923" s="226"/>
      <c r="Y923" s="226"/>
      <c r="Z923" s="226"/>
      <c r="AA923" s="226"/>
      <c r="AB923" s="226"/>
      <c r="AC923" s="226"/>
      <c r="AD923" s="226"/>
      <c r="AE923" s="226"/>
      <c r="AF923" s="226"/>
      <c r="AG923" s="226"/>
      <c r="AH923" s="226"/>
      <c r="AI923" s="226"/>
      <c r="AJ923" s="226"/>
      <c r="AK923" s="226"/>
      <c r="AL923" s="226"/>
      <c r="AM923" s="226"/>
      <c r="AN923" s="226"/>
      <c r="AO923" s="226"/>
      <c r="AP923" s="226"/>
      <c r="AQ923" s="226"/>
      <c r="AR923" s="226"/>
      <c r="AS923" s="226"/>
      <c r="AT923" s="226"/>
      <c r="AU923" s="226"/>
      <c r="AV923" s="226"/>
      <c r="AW923" s="226"/>
      <c r="AX923" s="226"/>
      <c r="AY923" s="226"/>
      <c r="AZ923" s="226"/>
      <c r="BA923" s="226"/>
      <c r="BB923" s="226"/>
      <c r="BC923" s="226"/>
      <c r="BD923" s="226"/>
      <c r="BE923" s="226"/>
      <c r="BF923" s="226"/>
      <c r="BG923" s="226"/>
      <c r="BH923" s="226"/>
      <c r="BI923" s="226"/>
      <c r="BJ923" s="226"/>
      <c r="BK923" s="226"/>
      <c r="BL923" s="226"/>
      <c r="BM923" s="226"/>
      <c r="BN923" s="226"/>
      <c r="BO923" s="226"/>
      <c r="BP923" s="226"/>
      <c r="BQ923" s="226"/>
      <c r="BR923" s="226"/>
      <c r="BS923" s="226"/>
      <c r="BT923" s="226"/>
      <c r="BU923" s="226"/>
      <c r="BV923" s="226"/>
      <c r="BW923" s="226"/>
      <c r="BX923" s="226"/>
      <c r="BY923" s="226"/>
      <c r="BZ923" s="226"/>
      <c r="CA923" s="226"/>
      <c r="CB923" s="226"/>
      <c r="CC923" s="235"/>
    </row>
    <row r="924" spans="1:81" s="233" customFormat="1" ht="12.75" customHeight="1">
      <c r="A924" s="526"/>
      <c r="B924" s="530"/>
      <c r="C924" s="287">
        <v>2019</v>
      </c>
      <c r="D924" s="247">
        <f t="shared" si="491"/>
        <v>63.638587000000001</v>
      </c>
      <c r="E924" s="247">
        <f t="shared" si="491"/>
        <v>58.704787000000003</v>
      </c>
      <c r="F924" s="247">
        <f t="shared" si="491"/>
        <v>0</v>
      </c>
      <c r="G924" s="247">
        <f t="shared" si="491"/>
        <v>4.9338000000000006</v>
      </c>
      <c r="H924" s="247">
        <f t="shared" si="491"/>
        <v>0</v>
      </c>
      <c r="I924" s="247">
        <f t="shared" si="491"/>
        <v>0</v>
      </c>
      <c r="J924" s="240"/>
      <c r="K924" s="250"/>
      <c r="L924" s="241"/>
      <c r="M924" s="242"/>
      <c r="N924" s="226"/>
      <c r="O924" s="226"/>
      <c r="P924" s="226"/>
      <c r="Q924" s="226"/>
      <c r="R924" s="226"/>
      <c r="S924" s="226"/>
      <c r="T924" s="226"/>
      <c r="U924" s="226"/>
      <c r="V924" s="226"/>
      <c r="W924" s="226"/>
      <c r="X924" s="226"/>
      <c r="Y924" s="226"/>
      <c r="Z924" s="226"/>
      <c r="AA924" s="226"/>
      <c r="AB924" s="226"/>
      <c r="AC924" s="226"/>
      <c r="AD924" s="226"/>
      <c r="AE924" s="226"/>
      <c r="AF924" s="226"/>
      <c r="AG924" s="226"/>
      <c r="AH924" s="226"/>
      <c r="AI924" s="226"/>
      <c r="AJ924" s="226"/>
      <c r="AK924" s="226"/>
      <c r="AL924" s="226"/>
      <c r="AM924" s="226"/>
      <c r="AN924" s="226"/>
      <c r="AO924" s="226"/>
      <c r="AP924" s="226"/>
      <c r="AQ924" s="226"/>
      <c r="AR924" s="226"/>
      <c r="AS924" s="226"/>
      <c r="AT924" s="226"/>
      <c r="AU924" s="226"/>
      <c r="AV924" s="226"/>
      <c r="AW924" s="226"/>
      <c r="AX924" s="226"/>
      <c r="AY924" s="226"/>
      <c r="AZ924" s="226"/>
      <c r="BA924" s="226"/>
      <c r="BB924" s="226"/>
      <c r="BC924" s="226"/>
      <c r="BD924" s="226"/>
      <c r="BE924" s="226"/>
      <c r="BF924" s="226"/>
      <c r="BG924" s="226"/>
      <c r="BH924" s="226"/>
      <c r="BI924" s="226"/>
      <c r="BJ924" s="226"/>
      <c r="BK924" s="226"/>
      <c r="BL924" s="226"/>
      <c r="BM924" s="226"/>
      <c r="BN924" s="226"/>
      <c r="BO924" s="226"/>
      <c r="BP924" s="226"/>
      <c r="BQ924" s="226"/>
      <c r="BR924" s="226"/>
      <c r="BS924" s="226"/>
      <c r="BT924" s="226"/>
      <c r="BU924" s="226"/>
      <c r="BV924" s="226"/>
      <c r="BW924" s="226"/>
      <c r="BX924" s="226"/>
      <c r="BY924" s="226"/>
      <c r="BZ924" s="226"/>
      <c r="CA924" s="226"/>
      <c r="CB924" s="226"/>
      <c r="CC924" s="235"/>
    </row>
    <row r="925" spans="1:81" s="233" customFormat="1" ht="12.75" customHeight="1">
      <c r="A925" s="527"/>
      <c r="B925" s="531"/>
      <c r="C925" s="287">
        <v>2020</v>
      </c>
      <c r="D925" s="247">
        <f t="shared" si="491"/>
        <v>63.638587000000001</v>
      </c>
      <c r="E925" s="247">
        <f t="shared" si="491"/>
        <v>58.704787000000003</v>
      </c>
      <c r="F925" s="247">
        <f t="shared" si="491"/>
        <v>0</v>
      </c>
      <c r="G925" s="247">
        <f t="shared" si="491"/>
        <v>4.9338000000000006</v>
      </c>
      <c r="H925" s="247">
        <f t="shared" si="491"/>
        <v>0</v>
      </c>
      <c r="I925" s="247">
        <f t="shared" si="491"/>
        <v>0</v>
      </c>
      <c r="J925" s="240"/>
      <c r="K925" s="250"/>
      <c r="L925" s="241"/>
      <c r="M925" s="242"/>
      <c r="N925" s="226"/>
      <c r="O925" s="226"/>
      <c r="P925" s="226"/>
      <c r="Q925" s="226"/>
      <c r="R925" s="226"/>
      <c r="S925" s="226"/>
      <c r="T925" s="226"/>
      <c r="U925" s="226"/>
      <c r="V925" s="226"/>
      <c r="W925" s="226"/>
      <c r="X925" s="226"/>
      <c r="Y925" s="226"/>
      <c r="Z925" s="226"/>
      <c r="AA925" s="226"/>
      <c r="AB925" s="226"/>
      <c r="AC925" s="226"/>
      <c r="AD925" s="226"/>
      <c r="AE925" s="226"/>
      <c r="AF925" s="226"/>
      <c r="AG925" s="226"/>
      <c r="AH925" s="226"/>
      <c r="AI925" s="226"/>
      <c r="AJ925" s="226"/>
      <c r="AK925" s="226"/>
      <c r="AL925" s="226"/>
      <c r="AM925" s="226"/>
      <c r="AN925" s="226"/>
      <c r="AO925" s="226"/>
      <c r="AP925" s="226"/>
      <c r="AQ925" s="226"/>
      <c r="AR925" s="226"/>
      <c r="AS925" s="226"/>
      <c r="AT925" s="226"/>
      <c r="AU925" s="226"/>
      <c r="AV925" s="226"/>
      <c r="AW925" s="226"/>
      <c r="AX925" s="226"/>
      <c r="AY925" s="226"/>
      <c r="AZ925" s="226"/>
      <c r="BA925" s="226"/>
      <c r="BB925" s="226"/>
      <c r="BC925" s="226"/>
      <c r="BD925" s="226"/>
      <c r="BE925" s="226"/>
      <c r="BF925" s="226"/>
      <c r="BG925" s="226"/>
      <c r="BH925" s="226"/>
      <c r="BI925" s="226"/>
      <c r="BJ925" s="226"/>
      <c r="BK925" s="226"/>
      <c r="BL925" s="226"/>
      <c r="BM925" s="226"/>
      <c r="BN925" s="226"/>
      <c r="BO925" s="226"/>
      <c r="BP925" s="226"/>
      <c r="BQ925" s="226"/>
      <c r="BR925" s="226"/>
      <c r="BS925" s="226"/>
      <c r="BT925" s="226"/>
      <c r="BU925" s="226"/>
      <c r="BV925" s="226"/>
      <c r="BW925" s="226"/>
      <c r="BX925" s="226"/>
      <c r="BY925" s="226"/>
      <c r="BZ925" s="226"/>
      <c r="CA925" s="226"/>
      <c r="CB925" s="226"/>
      <c r="CC925" s="235"/>
    </row>
    <row r="926" spans="1:81" s="233" customFormat="1" ht="12.75" customHeight="1">
      <c r="A926" s="524" t="s">
        <v>780</v>
      </c>
      <c r="B926" s="548" t="s">
        <v>843</v>
      </c>
      <c r="C926" s="238" t="s">
        <v>19</v>
      </c>
      <c r="D926" s="257">
        <f>D927+D928+D929+D930+D931</f>
        <v>18.830107000000002</v>
      </c>
      <c r="E926" s="257">
        <f t="shared" ref="E926:I926" si="492">E927+E928+E929+E930+E931</f>
        <v>18.830107000000002</v>
      </c>
      <c r="F926" s="257">
        <f t="shared" si="492"/>
        <v>0</v>
      </c>
      <c r="G926" s="257">
        <f t="shared" si="492"/>
        <v>0</v>
      </c>
      <c r="H926" s="257">
        <f t="shared" si="492"/>
        <v>0</v>
      </c>
      <c r="I926" s="257">
        <f t="shared" si="492"/>
        <v>0</v>
      </c>
      <c r="J926" s="240"/>
      <c r="K926" s="250">
        <f t="shared" si="483"/>
        <v>18.830107000000002</v>
      </c>
      <c r="L926" s="241"/>
      <c r="M926" s="242"/>
      <c r="N926" s="226"/>
      <c r="O926" s="226"/>
      <c r="P926" s="226"/>
      <c r="Q926" s="226"/>
      <c r="R926" s="226"/>
      <c r="S926" s="226"/>
      <c r="T926" s="226"/>
      <c r="U926" s="226"/>
      <c r="V926" s="226"/>
      <c r="W926" s="226"/>
      <c r="X926" s="226"/>
      <c r="Y926" s="226"/>
      <c r="Z926" s="226"/>
      <c r="AA926" s="226"/>
      <c r="AB926" s="226"/>
      <c r="AC926" s="226"/>
      <c r="AD926" s="226"/>
      <c r="AE926" s="226"/>
      <c r="AF926" s="226"/>
      <c r="AG926" s="226"/>
      <c r="AH926" s="226"/>
      <c r="AI926" s="226"/>
      <c r="AJ926" s="226"/>
      <c r="AK926" s="226"/>
      <c r="AL926" s="226"/>
      <c r="AM926" s="226"/>
      <c r="AN926" s="226"/>
      <c r="AO926" s="226"/>
      <c r="AP926" s="226"/>
      <c r="AQ926" s="226"/>
      <c r="AR926" s="226"/>
      <c r="AS926" s="226"/>
      <c r="AT926" s="226"/>
      <c r="AU926" s="226"/>
      <c r="AV926" s="226"/>
      <c r="AW926" s="226"/>
      <c r="AX926" s="226"/>
      <c r="AY926" s="226"/>
      <c r="AZ926" s="226"/>
      <c r="BA926" s="226"/>
      <c r="BB926" s="226"/>
      <c r="BC926" s="226"/>
      <c r="BD926" s="226"/>
      <c r="BE926" s="226"/>
      <c r="BF926" s="226"/>
      <c r="BG926" s="226"/>
      <c r="BH926" s="226"/>
      <c r="BI926" s="226"/>
      <c r="BJ926" s="226"/>
      <c r="BK926" s="226"/>
      <c r="BL926" s="226"/>
      <c r="BM926" s="226"/>
      <c r="BN926" s="226"/>
      <c r="BO926" s="226"/>
      <c r="BP926" s="226"/>
      <c r="BQ926" s="226"/>
      <c r="BR926" s="226"/>
      <c r="BS926" s="226"/>
      <c r="BT926" s="226"/>
      <c r="BU926" s="226"/>
      <c r="BV926" s="226"/>
      <c r="BW926" s="226"/>
      <c r="BX926" s="226"/>
      <c r="BY926" s="226"/>
      <c r="BZ926" s="226"/>
      <c r="CA926" s="226"/>
      <c r="CB926" s="226"/>
      <c r="CC926" s="235"/>
    </row>
    <row r="927" spans="1:81" s="233" customFormat="1" ht="12.75" customHeight="1">
      <c r="A927" s="525"/>
      <c r="B927" s="549"/>
      <c r="C927" s="236">
        <v>2016</v>
      </c>
      <c r="D927" s="247">
        <f>E927+F927+G927+H927+I927</f>
        <v>3.5413070000000002</v>
      </c>
      <c r="E927" s="247">
        <v>3.5413070000000002</v>
      </c>
      <c r="F927" s="247">
        <v>0</v>
      </c>
      <c r="G927" s="247">
        <v>0</v>
      </c>
      <c r="H927" s="247">
        <v>0</v>
      </c>
      <c r="I927" s="247">
        <v>0</v>
      </c>
      <c r="J927" s="240"/>
      <c r="K927" s="250">
        <f t="shared" si="483"/>
        <v>3.5413070000000002</v>
      </c>
      <c r="L927" s="241"/>
      <c r="M927" s="242"/>
      <c r="N927" s="226"/>
      <c r="O927" s="226"/>
      <c r="P927" s="226"/>
      <c r="Q927" s="226"/>
      <c r="R927" s="226"/>
      <c r="S927" s="226"/>
      <c r="T927" s="226"/>
      <c r="U927" s="226"/>
      <c r="V927" s="226"/>
      <c r="W927" s="226"/>
      <c r="X927" s="226"/>
      <c r="Y927" s="226"/>
      <c r="Z927" s="226"/>
      <c r="AA927" s="226"/>
      <c r="AB927" s="226"/>
      <c r="AC927" s="226"/>
      <c r="AD927" s="226"/>
      <c r="AE927" s="226"/>
      <c r="AF927" s="226"/>
      <c r="AG927" s="226"/>
      <c r="AH927" s="226"/>
      <c r="AI927" s="226"/>
      <c r="AJ927" s="226"/>
      <c r="AK927" s="226"/>
      <c r="AL927" s="226"/>
      <c r="AM927" s="226"/>
      <c r="AN927" s="226"/>
      <c r="AO927" s="226"/>
      <c r="AP927" s="226"/>
      <c r="AQ927" s="226"/>
      <c r="AR927" s="226"/>
      <c r="AS927" s="226"/>
      <c r="AT927" s="226"/>
      <c r="AU927" s="226"/>
      <c r="AV927" s="226"/>
      <c r="AW927" s="226"/>
      <c r="AX927" s="226"/>
      <c r="AY927" s="226"/>
      <c r="AZ927" s="226"/>
      <c r="BA927" s="226"/>
      <c r="BB927" s="226"/>
      <c r="BC927" s="226"/>
      <c r="BD927" s="226"/>
      <c r="BE927" s="226"/>
      <c r="BF927" s="226"/>
      <c r="BG927" s="226"/>
      <c r="BH927" s="226"/>
      <c r="BI927" s="226"/>
      <c r="BJ927" s="226"/>
      <c r="BK927" s="226"/>
      <c r="BL927" s="226"/>
      <c r="BM927" s="226"/>
      <c r="BN927" s="226"/>
      <c r="BO927" s="226"/>
      <c r="BP927" s="226"/>
      <c r="BQ927" s="226"/>
      <c r="BR927" s="226"/>
      <c r="BS927" s="226"/>
      <c r="BT927" s="226"/>
      <c r="BU927" s="226"/>
      <c r="BV927" s="226"/>
      <c r="BW927" s="226"/>
      <c r="BX927" s="226"/>
      <c r="BY927" s="226"/>
      <c r="BZ927" s="226"/>
      <c r="CA927" s="226"/>
      <c r="CB927" s="226"/>
      <c r="CC927" s="235"/>
    </row>
    <row r="928" spans="1:81" s="233" customFormat="1">
      <c r="A928" s="525"/>
      <c r="B928" s="549"/>
      <c r="C928" s="236">
        <v>2017</v>
      </c>
      <c r="D928" s="247">
        <f>E928+F928+G928+H928+I928</f>
        <v>3.8222</v>
      </c>
      <c r="E928" s="247">
        <v>3.8222</v>
      </c>
      <c r="F928" s="247">
        <v>0</v>
      </c>
      <c r="G928" s="247">
        <v>0</v>
      </c>
      <c r="H928" s="247">
        <v>0</v>
      </c>
      <c r="I928" s="247">
        <v>0</v>
      </c>
      <c r="J928" s="240"/>
      <c r="K928" s="250">
        <f t="shared" si="483"/>
        <v>3.8222</v>
      </c>
      <c r="L928" s="241"/>
      <c r="M928" s="242"/>
      <c r="N928" s="226"/>
      <c r="O928" s="226"/>
      <c r="P928" s="226"/>
      <c r="Q928" s="226"/>
      <c r="R928" s="226"/>
      <c r="S928" s="226"/>
      <c r="T928" s="226"/>
      <c r="U928" s="226"/>
      <c r="V928" s="226"/>
      <c r="W928" s="226"/>
      <c r="X928" s="226"/>
      <c r="Y928" s="226"/>
      <c r="Z928" s="226"/>
      <c r="AA928" s="226"/>
      <c r="AB928" s="226"/>
      <c r="AC928" s="226"/>
      <c r="AD928" s="226"/>
      <c r="AE928" s="226"/>
      <c r="AF928" s="226"/>
      <c r="AG928" s="226"/>
      <c r="AH928" s="226"/>
      <c r="AI928" s="226"/>
      <c r="AJ928" s="226"/>
      <c r="AK928" s="226"/>
      <c r="AL928" s="226"/>
      <c r="AM928" s="226"/>
      <c r="AN928" s="226"/>
      <c r="AO928" s="226"/>
      <c r="AP928" s="226"/>
      <c r="AQ928" s="226"/>
      <c r="AR928" s="226"/>
      <c r="AS928" s="226"/>
      <c r="AT928" s="226"/>
      <c r="AU928" s="226"/>
      <c r="AV928" s="226"/>
      <c r="AW928" s="226"/>
      <c r="AX928" s="226"/>
      <c r="AY928" s="226"/>
      <c r="AZ928" s="226"/>
      <c r="BA928" s="226"/>
      <c r="BB928" s="226"/>
      <c r="BC928" s="226"/>
      <c r="BD928" s="226"/>
      <c r="BE928" s="226"/>
      <c r="BF928" s="226"/>
      <c r="BG928" s="226"/>
      <c r="BH928" s="226"/>
      <c r="BI928" s="226"/>
      <c r="BJ928" s="226"/>
      <c r="BK928" s="226"/>
      <c r="BL928" s="226"/>
      <c r="BM928" s="226"/>
      <c r="BN928" s="226"/>
      <c r="BO928" s="226"/>
      <c r="BP928" s="226"/>
      <c r="BQ928" s="226"/>
      <c r="BR928" s="226"/>
      <c r="BS928" s="226"/>
      <c r="BT928" s="226"/>
      <c r="BU928" s="226"/>
      <c r="BV928" s="226"/>
      <c r="BW928" s="226"/>
      <c r="BX928" s="226"/>
      <c r="BY928" s="226"/>
      <c r="BZ928" s="226"/>
      <c r="CA928" s="226"/>
      <c r="CB928" s="226"/>
      <c r="CC928" s="235"/>
    </row>
    <row r="929" spans="1:81" s="233" customFormat="1">
      <c r="A929" s="526"/>
      <c r="B929" s="550"/>
      <c r="C929" s="287">
        <v>2018</v>
      </c>
      <c r="D929" s="247">
        <f t="shared" ref="D929:D931" si="493">E929+F929+G929+H929+I929</f>
        <v>3.8222</v>
      </c>
      <c r="E929" s="247">
        <v>3.8222</v>
      </c>
      <c r="F929" s="247">
        <v>0</v>
      </c>
      <c r="G929" s="247">
        <v>0</v>
      </c>
      <c r="H929" s="247">
        <v>0</v>
      </c>
      <c r="I929" s="247">
        <v>0</v>
      </c>
      <c r="J929" s="240"/>
      <c r="K929" s="250"/>
      <c r="L929" s="241"/>
      <c r="M929" s="242"/>
      <c r="N929" s="226"/>
      <c r="O929" s="226"/>
      <c r="P929" s="226"/>
      <c r="Q929" s="226"/>
      <c r="R929" s="226"/>
      <c r="S929" s="226"/>
      <c r="T929" s="226"/>
      <c r="U929" s="226"/>
      <c r="V929" s="226"/>
      <c r="W929" s="226"/>
      <c r="X929" s="226"/>
      <c r="Y929" s="226"/>
      <c r="Z929" s="226"/>
      <c r="AA929" s="226"/>
      <c r="AB929" s="226"/>
      <c r="AC929" s="226"/>
      <c r="AD929" s="226"/>
      <c r="AE929" s="226"/>
      <c r="AF929" s="226"/>
      <c r="AG929" s="226"/>
      <c r="AH929" s="226"/>
      <c r="AI929" s="226"/>
      <c r="AJ929" s="226"/>
      <c r="AK929" s="226"/>
      <c r="AL929" s="226"/>
      <c r="AM929" s="226"/>
      <c r="AN929" s="226"/>
      <c r="AO929" s="226"/>
      <c r="AP929" s="226"/>
      <c r="AQ929" s="226"/>
      <c r="AR929" s="226"/>
      <c r="AS929" s="226"/>
      <c r="AT929" s="226"/>
      <c r="AU929" s="226"/>
      <c r="AV929" s="226"/>
      <c r="AW929" s="226"/>
      <c r="AX929" s="226"/>
      <c r="AY929" s="226"/>
      <c r="AZ929" s="226"/>
      <c r="BA929" s="226"/>
      <c r="BB929" s="226"/>
      <c r="BC929" s="226"/>
      <c r="BD929" s="226"/>
      <c r="BE929" s="226"/>
      <c r="BF929" s="226"/>
      <c r="BG929" s="226"/>
      <c r="BH929" s="226"/>
      <c r="BI929" s="226"/>
      <c r="BJ929" s="226"/>
      <c r="BK929" s="226"/>
      <c r="BL929" s="226"/>
      <c r="BM929" s="226"/>
      <c r="BN929" s="226"/>
      <c r="BO929" s="226"/>
      <c r="BP929" s="226"/>
      <c r="BQ929" s="226"/>
      <c r="BR929" s="226"/>
      <c r="BS929" s="226"/>
      <c r="BT929" s="226"/>
      <c r="BU929" s="226"/>
      <c r="BV929" s="226"/>
      <c r="BW929" s="226"/>
      <c r="BX929" s="226"/>
      <c r="BY929" s="226"/>
      <c r="BZ929" s="226"/>
      <c r="CA929" s="226"/>
      <c r="CB929" s="226"/>
      <c r="CC929" s="235"/>
    </row>
    <row r="930" spans="1:81" s="233" customFormat="1">
      <c r="A930" s="526"/>
      <c r="B930" s="550"/>
      <c r="C930" s="287">
        <v>2019</v>
      </c>
      <c r="D930" s="247">
        <f t="shared" si="493"/>
        <v>3.8222</v>
      </c>
      <c r="E930" s="247">
        <v>3.8222</v>
      </c>
      <c r="F930" s="247">
        <v>0</v>
      </c>
      <c r="G930" s="247">
        <v>0</v>
      </c>
      <c r="H930" s="247">
        <v>0</v>
      </c>
      <c r="I930" s="247">
        <v>0</v>
      </c>
      <c r="J930" s="240"/>
      <c r="K930" s="250"/>
      <c r="L930" s="241"/>
      <c r="M930" s="242"/>
      <c r="N930" s="226"/>
      <c r="O930" s="226"/>
      <c r="P930" s="226"/>
      <c r="Q930" s="226"/>
      <c r="R930" s="226"/>
      <c r="S930" s="226"/>
      <c r="T930" s="226"/>
      <c r="U930" s="226"/>
      <c r="V930" s="226"/>
      <c r="W930" s="226"/>
      <c r="X930" s="226"/>
      <c r="Y930" s="226"/>
      <c r="Z930" s="226"/>
      <c r="AA930" s="226"/>
      <c r="AB930" s="226"/>
      <c r="AC930" s="226"/>
      <c r="AD930" s="226"/>
      <c r="AE930" s="226"/>
      <c r="AF930" s="226"/>
      <c r="AG930" s="226"/>
      <c r="AH930" s="226"/>
      <c r="AI930" s="226"/>
      <c r="AJ930" s="226"/>
      <c r="AK930" s="226"/>
      <c r="AL930" s="226"/>
      <c r="AM930" s="226"/>
      <c r="AN930" s="226"/>
      <c r="AO930" s="226"/>
      <c r="AP930" s="226"/>
      <c r="AQ930" s="226"/>
      <c r="AR930" s="226"/>
      <c r="AS930" s="226"/>
      <c r="AT930" s="226"/>
      <c r="AU930" s="226"/>
      <c r="AV930" s="226"/>
      <c r="AW930" s="226"/>
      <c r="AX930" s="226"/>
      <c r="AY930" s="226"/>
      <c r="AZ930" s="226"/>
      <c r="BA930" s="226"/>
      <c r="BB930" s="226"/>
      <c r="BC930" s="226"/>
      <c r="BD930" s="226"/>
      <c r="BE930" s="226"/>
      <c r="BF930" s="226"/>
      <c r="BG930" s="226"/>
      <c r="BH930" s="226"/>
      <c r="BI930" s="226"/>
      <c r="BJ930" s="226"/>
      <c r="BK930" s="226"/>
      <c r="BL930" s="226"/>
      <c r="BM930" s="226"/>
      <c r="BN930" s="226"/>
      <c r="BO930" s="226"/>
      <c r="BP930" s="226"/>
      <c r="BQ930" s="226"/>
      <c r="BR930" s="226"/>
      <c r="BS930" s="226"/>
      <c r="BT930" s="226"/>
      <c r="BU930" s="226"/>
      <c r="BV930" s="226"/>
      <c r="BW930" s="226"/>
      <c r="BX930" s="226"/>
      <c r="BY930" s="226"/>
      <c r="BZ930" s="226"/>
      <c r="CA930" s="226"/>
      <c r="CB930" s="226"/>
      <c r="CC930" s="235"/>
    </row>
    <row r="931" spans="1:81" s="233" customFormat="1">
      <c r="A931" s="527"/>
      <c r="B931" s="551"/>
      <c r="C931" s="287">
        <v>2020</v>
      </c>
      <c r="D931" s="247">
        <f t="shared" si="493"/>
        <v>3.8222</v>
      </c>
      <c r="E931" s="247">
        <v>3.8222</v>
      </c>
      <c r="F931" s="247">
        <v>0</v>
      </c>
      <c r="G931" s="247">
        <v>0</v>
      </c>
      <c r="H931" s="247">
        <v>0</v>
      </c>
      <c r="I931" s="247">
        <v>0</v>
      </c>
      <c r="J931" s="240"/>
      <c r="K931" s="250"/>
      <c r="L931" s="241"/>
      <c r="M931" s="242"/>
      <c r="N931" s="226"/>
      <c r="O931" s="226"/>
      <c r="P931" s="226"/>
      <c r="Q931" s="226"/>
      <c r="R931" s="226"/>
      <c r="S931" s="226"/>
      <c r="T931" s="226"/>
      <c r="U931" s="226"/>
      <c r="V931" s="226"/>
      <c r="W931" s="226"/>
      <c r="X931" s="226"/>
      <c r="Y931" s="226"/>
      <c r="Z931" s="226"/>
      <c r="AA931" s="226"/>
      <c r="AB931" s="226"/>
      <c r="AC931" s="226"/>
      <c r="AD931" s="226"/>
      <c r="AE931" s="226"/>
      <c r="AF931" s="226"/>
      <c r="AG931" s="226"/>
      <c r="AH931" s="226"/>
      <c r="AI931" s="226"/>
      <c r="AJ931" s="226"/>
      <c r="AK931" s="226"/>
      <c r="AL931" s="226"/>
      <c r="AM931" s="226"/>
      <c r="AN931" s="226"/>
      <c r="AO931" s="226"/>
      <c r="AP931" s="226"/>
      <c r="AQ931" s="226"/>
      <c r="AR931" s="226"/>
      <c r="AS931" s="226"/>
      <c r="AT931" s="226"/>
      <c r="AU931" s="226"/>
      <c r="AV931" s="226"/>
      <c r="AW931" s="226"/>
      <c r="AX931" s="226"/>
      <c r="AY931" s="226"/>
      <c r="AZ931" s="226"/>
      <c r="BA931" s="226"/>
      <c r="BB931" s="226"/>
      <c r="BC931" s="226"/>
      <c r="BD931" s="226"/>
      <c r="BE931" s="226"/>
      <c r="BF931" s="226"/>
      <c r="BG931" s="226"/>
      <c r="BH931" s="226"/>
      <c r="BI931" s="226"/>
      <c r="BJ931" s="226"/>
      <c r="BK931" s="226"/>
      <c r="BL931" s="226"/>
      <c r="BM931" s="226"/>
      <c r="BN931" s="226"/>
      <c r="BO931" s="226"/>
      <c r="BP931" s="226"/>
      <c r="BQ931" s="226"/>
      <c r="BR931" s="226"/>
      <c r="BS931" s="226"/>
      <c r="BT931" s="226"/>
      <c r="BU931" s="226"/>
      <c r="BV931" s="226"/>
      <c r="BW931" s="226"/>
      <c r="BX931" s="226"/>
      <c r="BY931" s="226"/>
      <c r="BZ931" s="226"/>
      <c r="CA931" s="226"/>
      <c r="CB931" s="226"/>
      <c r="CC931" s="235"/>
    </row>
    <row r="932" spans="1:81" s="233" customFormat="1" ht="12.75" customHeight="1">
      <c r="A932" s="524" t="s">
        <v>781</v>
      </c>
      <c r="B932" s="548" t="s">
        <v>844</v>
      </c>
      <c r="C932" s="238" t="s">
        <v>19</v>
      </c>
      <c r="D932" s="257">
        <f>D933+D934+D935+D936+D937</f>
        <v>258.54697599999997</v>
      </c>
      <c r="E932" s="257">
        <f t="shared" ref="E932:I932" si="494">E933+E934+E935+E936+E937</f>
        <v>258.54697599999997</v>
      </c>
      <c r="F932" s="257">
        <f t="shared" si="494"/>
        <v>0</v>
      </c>
      <c r="G932" s="257">
        <f t="shared" si="494"/>
        <v>0</v>
      </c>
      <c r="H932" s="257">
        <f t="shared" si="494"/>
        <v>0</v>
      </c>
      <c r="I932" s="257">
        <f t="shared" si="494"/>
        <v>0</v>
      </c>
      <c r="J932" s="240"/>
      <c r="K932" s="250">
        <f t="shared" si="483"/>
        <v>258.54697599999997</v>
      </c>
      <c r="L932" s="241"/>
      <c r="M932" s="242"/>
      <c r="N932" s="226"/>
      <c r="O932" s="226"/>
      <c r="P932" s="226"/>
      <c r="Q932" s="226"/>
      <c r="R932" s="226"/>
      <c r="S932" s="226"/>
      <c r="T932" s="226"/>
      <c r="U932" s="226"/>
      <c r="V932" s="226"/>
      <c r="W932" s="226"/>
      <c r="X932" s="226"/>
      <c r="Y932" s="226"/>
      <c r="Z932" s="226"/>
      <c r="AA932" s="226"/>
      <c r="AB932" s="226"/>
      <c r="AC932" s="226"/>
      <c r="AD932" s="226"/>
      <c r="AE932" s="226"/>
      <c r="AF932" s="226"/>
      <c r="AG932" s="226"/>
      <c r="AH932" s="226"/>
      <c r="AI932" s="226"/>
      <c r="AJ932" s="226"/>
      <c r="AK932" s="226"/>
      <c r="AL932" s="226"/>
      <c r="AM932" s="226"/>
      <c r="AN932" s="226"/>
      <c r="AO932" s="226"/>
      <c r="AP932" s="226"/>
      <c r="AQ932" s="226"/>
      <c r="AR932" s="226"/>
      <c r="AS932" s="226"/>
      <c r="AT932" s="226"/>
      <c r="AU932" s="226"/>
      <c r="AV932" s="226"/>
      <c r="AW932" s="226"/>
      <c r="AX932" s="226"/>
      <c r="AY932" s="226"/>
      <c r="AZ932" s="226"/>
      <c r="BA932" s="226"/>
      <c r="BB932" s="226"/>
      <c r="BC932" s="226"/>
      <c r="BD932" s="226"/>
      <c r="BE932" s="226"/>
      <c r="BF932" s="226"/>
      <c r="BG932" s="226"/>
      <c r="BH932" s="226"/>
      <c r="BI932" s="226"/>
      <c r="BJ932" s="226"/>
      <c r="BK932" s="226"/>
      <c r="BL932" s="226"/>
      <c r="BM932" s="226"/>
      <c r="BN932" s="226"/>
      <c r="BO932" s="226"/>
      <c r="BP932" s="226"/>
      <c r="BQ932" s="226"/>
      <c r="BR932" s="226"/>
      <c r="BS932" s="226"/>
      <c r="BT932" s="226"/>
      <c r="BU932" s="226"/>
      <c r="BV932" s="226"/>
      <c r="BW932" s="226"/>
      <c r="BX932" s="226"/>
      <c r="BY932" s="226"/>
      <c r="BZ932" s="226"/>
      <c r="CA932" s="226"/>
      <c r="CB932" s="226"/>
      <c r="CC932" s="235"/>
    </row>
    <row r="933" spans="1:81" s="233" customFormat="1" ht="12.75" customHeight="1">
      <c r="A933" s="525"/>
      <c r="B933" s="549"/>
      <c r="C933" s="236">
        <v>2016</v>
      </c>
      <c r="D933" s="247">
        <f>E933+F933+G933+H933+I933</f>
        <v>54.263537999999997</v>
      </c>
      <c r="E933" s="247">
        <v>54.263537999999997</v>
      </c>
      <c r="F933" s="247">
        <v>0</v>
      </c>
      <c r="G933" s="247">
        <v>0</v>
      </c>
      <c r="H933" s="247">
        <v>0</v>
      </c>
      <c r="I933" s="247">
        <v>0</v>
      </c>
      <c r="J933" s="240"/>
      <c r="K933" s="250">
        <f t="shared" si="483"/>
        <v>54.263537999999997</v>
      </c>
      <c r="L933" s="241"/>
      <c r="M933" s="242"/>
      <c r="N933" s="226"/>
      <c r="O933" s="226"/>
      <c r="P933" s="226"/>
      <c r="Q933" s="226"/>
      <c r="R933" s="226"/>
      <c r="S933" s="226"/>
      <c r="T933" s="226"/>
      <c r="U933" s="226"/>
      <c r="V933" s="226"/>
      <c r="W933" s="226"/>
      <c r="X933" s="226"/>
      <c r="Y933" s="226"/>
      <c r="Z933" s="226"/>
      <c r="AA933" s="226"/>
      <c r="AB933" s="226"/>
      <c r="AC933" s="226"/>
      <c r="AD933" s="226"/>
      <c r="AE933" s="226"/>
      <c r="AF933" s="226"/>
      <c r="AG933" s="226"/>
      <c r="AH933" s="226"/>
      <c r="AI933" s="226"/>
      <c r="AJ933" s="226"/>
      <c r="AK933" s="226"/>
      <c r="AL933" s="226"/>
      <c r="AM933" s="226"/>
      <c r="AN933" s="226"/>
      <c r="AO933" s="226"/>
      <c r="AP933" s="226"/>
      <c r="AQ933" s="226"/>
      <c r="AR933" s="226"/>
      <c r="AS933" s="226"/>
      <c r="AT933" s="226"/>
      <c r="AU933" s="226"/>
      <c r="AV933" s="226"/>
      <c r="AW933" s="226"/>
      <c r="AX933" s="226"/>
      <c r="AY933" s="226"/>
      <c r="AZ933" s="226"/>
      <c r="BA933" s="226"/>
      <c r="BB933" s="226"/>
      <c r="BC933" s="226"/>
      <c r="BD933" s="226"/>
      <c r="BE933" s="226"/>
      <c r="BF933" s="226"/>
      <c r="BG933" s="226"/>
      <c r="BH933" s="226"/>
      <c r="BI933" s="226"/>
      <c r="BJ933" s="226"/>
      <c r="BK933" s="226"/>
      <c r="BL933" s="226"/>
      <c r="BM933" s="226"/>
      <c r="BN933" s="226"/>
      <c r="BO933" s="226"/>
      <c r="BP933" s="226"/>
      <c r="BQ933" s="226"/>
      <c r="BR933" s="226"/>
      <c r="BS933" s="226"/>
      <c r="BT933" s="226"/>
      <c r="BU933" s="226"/>
      <c r="BV933" s="226"/>
      <c r="BW933" s="226"/>
      <c r="BX933" s="226"/>
      <c r="BY933" s="226"/>
      <c r="BZ933" s="226"/>
      <c r="CA933" s="226"/>
      <c r="CB933" s="226"/>
      <c r="CC933" s="235"/>
    </row>
    <row r="934" spans="1:81" s="233" customFormat="1">
      <c r="A934" s="525"/>
      <c r="B934" s="549"/>
      <c r="C934" s="236">
        <v>2017</v>
      </c>
      <c r="D934" s="247">
        <f>E934+F934+G934+H934+I934</f>
        <v>52.401966999999999</v>
      </c>
      <c r="E934" s="247">
        <v>52.401966999999999</v>
      </c>
      <c r="F934" s="247">
        <v>0</v>
      </c>
      <c r="G934" s="247">
        <v>0</v>
      </c>
      <c r="H934" s="247">
        <v>0</v>
      </c>
      <c r="I934" s="247">
        <v>0</v>
      </c>
      <c r="J934" s="240"/>
      <c r="K934" s="250">
        <f t="shared" si="483"/>
        <v>52.401966999999999</v>
      </c>
      <c r="L934" s="241"/>
      <c r="M934" s="242"/>
      <c r="N934" s="226"/>
      <c r="O934" s="226"/>
      <c r="P934" s="226"/>
      <c r="Q934" s="226"/>
      <c r="R934" s="226"/>
      <c r="S934" s="226"/>
      <c r="T934" s="226"/>
      <c r="U934" s="226"/>
      <c r="V934" s="226"/>
      <c r="W934" s="226"/>
      <c r="X934" s="226"/>
      <c r="Y934" s="226"/>
      <c r="Z934" s="226"/>
      <c r="AA934" s="226"/>
      <c r="AB934" s="226"/>
      <c r="AC934" s="226"/>
      <c r="AD934" s="226"/>
      <c r="AE934" s="226"/>
      <c r="AF934" s="226"/>
      <c r="AG934" s="226"/>
      <c r="AH934" s="226"/>
      <c r="AI934" s="226"/>
      <c r="AJ934" s="226"/>
      <c r="AK934" s="226"/>
      <c r="AL934" s="226"/>
      <c r="AM934" s="226"/>
      <c r="AN934" s="226"/>
      <c r="AO934" s="226"/>
      <c r="AP934" s="226"/>
      <c r="AQ934" s="226"/>
      <c r="AR934" s="226"/>
      <c r="AS934" s="226"/>
      <c r="AT934" s="226"/>
      <c r="AU934" s="226"/>
      <c r="AV934" s="226"/>
      <c r="AW934" s="226"/>
      <c r="AX934" s="226"/>
      <c r="AY934" s="226"/>
      <c r="AZ934" s="226"/>
      <c r="BA934" s="226"/>
      <c r="BB934" s="226"/>
      <c r="BC934" s="226"/>
      <c r="BD934" s="226"/>
      <c r="BE934" s="226"/>
      <c r="BF934" s="226"/>
      <c r="BG934" s="226"/>
      <c r="BH934" s="226"/>
      <c r="BI934" s="226"/>
      <c r="BJ934" s="226"/>
      <c r="BK934" s="226"/>
      <c r="BL934" s="226"/>
      <c r="BM934" s="226"/>
      <c r="BN934" s="226"/>
      <c r="BO934" s="226"/>
      <c r="BP934" s="226"/>
      <c r="BQ934" s="226"/>
      <c r="BR934" s="226"/>
      <c r="BS934" s="226"/>
      <c r="BT934" s="226"/>
      <c r="BU934" s="226"/>
      <c r="BV934" s="226"/>
      <c r="BW934" s="226"/>
      <c r="BX934" s="226"/>
      <c r="BY934" s="226"/>
      <c r="BZ934" s="226"/>
      <c r="CA934" s="226"/>
      <c r="CB934" s="226"/>
      <c r="CC934" s="235"/>
    </row>
    <row r="935" spans="1:81" s="233" customFormat="1">
      <c r="A935" s="526"/>
      <c r="B935" s="550"/>
      <c r="C935" s="287">
        <v>2018</v>
      </c>
      <c r="D935" s="247">
        <f t="shared" ref="D935:D937" si="495">E935+F935+G935+H935+I935</f>
        <v>50.465496999999999</v>
      </c>
      <c r="E935" s="247">
        <v>50.465496999999999</v>
      </c>
      <c r="F935" s="247">
        <v>0</v>
      </c>
      <c r="G935" s="247">
        <v>0</v>
      </c>
      <c r="H935" s="247">
        <v>0</v>
      </c>
      <c r="I935" s="247">
        <v>0</v>
      </c>
      <c r="J935" s="240"/>
      <c r="K935" s="250"/>
      <c r="L935" s="241"/>
      <c r="M935" s="242"/>
      <c r="N935" s="226"/>
      <c r="O935" s="226"/>
      <c r="P935" s="226"/>
      <c r="Q935" s="226"/>
      <c r="R935" s="226"/>
      <c r="S935" s="226"/>
      <c r="T935" s="226"/>
      <c r="U935" s="226"/>
      <c r="V935" s="226"/>
      <c r="W935" s="226"/>
      <c r="X935" s="226"/>
      <c r="Y935" s="226"/>
      <c r="Z935" s="226"/>
      <c r="AA935" s="226"/>
      <c r="AB935" s="226"/>
      <c r="AC935" s="226"/>
      <c r="AD935" s="226"/>
      <c r="AE935" s="226"/>
      <c r="AF935" s="226"/>
      <c r="AG935" s="226"/>
      <c r="AH935" s="226"/>
      <c r="AI935" s="226"/>
      <c r="AJ935" s="226"/>
      <c r="AK935" s="226"/>
      <c r="AL935" s="226"/>
      <c r="AM935" s="226"/>
      <c r="AN935" s="226"/>
      <c r="AO935" s="226"/>
      <c r="AP935" s="226"/>
      <c r="AQ935" s="226"/>
      <c r="AR935" s="226"/>
      <c r="AS935" s="226"/>
      <c r="AT935" s="226"/>
      <c r="AU935" s="226"/>
      <c r="AV935" s="226"/>
      <c r="AW935" s="226"/>
      <c r="AX935" s="226"/>
      <c r="AY935" s="226"/>
      <c r="AZ935" s="226"/>
      <c r="BA935" s="226"/>
      <c r="BB935" s="226"/>
      <c r="BC935" s="226"/>
      <c r="BD935" s="226"/>
      <c r="BE935" s="226"/>
      <c r="BF935" s="226"/>
      <c r="BG935" s="226"/>
      <c r="BH935" s="226"/>
      <c r="BI935" s="226"/>
      <c r="BJ935" s="226"/>
      <c r="BK935" s="226"/>
      <c r="BL935" s="226"/>
      <c r="BM935" s="226"/>
      <c r="BN935" s="226"/>
      <c r="BO935" s="226"/>
      <c r="BP935" s="226"/>
      <c r="BQ935" s="226"/>
      <c r="BR935" s="226"/>
      <c r="BS935" s="226"/>
      <c r="BT935" s="226"/>
      <c r="BU935" s="226"/>
      <c r="BV935" s="226"/>
      <c r="BW935" s="226"/>
      <c r="BX935" s="226"/>
      <c r="BY935" s="226"/>
      <c r="BZ935" s="226"/>
      <c r="CA935" s="226"/>
      <c r="CB935" s="226"/>
      <c r="CC935" s="235"/>
    </row>
    <row r="936" spans="1:81" s="233" customFormat="1">
      <c r="A936" s="526"/>
      <c r="B936" s="550"/>
      <c r="C936" s="287">
        <v>2019</v>
      </c>
      <c r="D936" s="247">
        <f t="shared" si="495"/>
        <v>50.707987000000003</v>
      </c>
      <c r="E936" s="247">
        <v>50.707987000000003</v>
      </c>
      <c r="F936" s="247">
        <v>0</v>
      </c>
      <c r="G936" s="247">
        <v>0</v>
      </c>
      <c r="H936" s="247">
        <v>0</v>
      </c>
      <c r="I936" s="247">
        <v>0</v>
      </c>
      <c r="J936" s="240"/>
      <c r="K936" s="250"/>
      <c r="L936" s="241"/>
      <c r="M936" s="242"/>
      <c r="N936" s="226"/>
      <c r="O936" s="226"/>
      <c r="P936" s="226"/>
      <c r="Q936" s="226"/>
      <c r="R936" s="226"/>
      <c r="S936" s="226"/>
      <c r="T936" s="226"/>
      <c r="U936" s="226"/>
      <c r="V936" s="226"/>
      <c r="W936" s="226"/>
      <c r="X936" s="226"/>
      <c r="Y936" s="226"/>
      <c r="Z936" s="226"/>
      <c r="AA936" s="226"/>
      <c r="AB936" s="226"/>
      <c r="AC936" s="226"/>
      <c r="AD936" s="226"/>
      <c r="AE936" s="226"/>
      <c r="AF936" s="226"/>
      <c r="AG936" s="226"/>
      <c r="AH936" s="226"/>
      <c r="AI936" s="226"/>
      <c r="AJ936" s="226"/>
      <c r="AK936" s="226"/>
      <c r="AL936" s="226"/>
      <c r="AM936" s="226"/>
      <c r="AN936" s="226"/>
      <c r="AO936" s="226"/>
      <c r="AP936" s="226"/>
      <c r="AQ936" s="226"/>
      <c r="AR936" s="226"/>
      <c r="AS936" s="226"/>
      <c r="AT936" s="226"/>
      <c r="AU936" s="226"/>
      <c r="AV936" s="226"/>
      <c r="AW936" s="226"/>
      <c r="AX936" s="226"/>
      <c r="AY936" s="226"/>
      <c r="AZ936" s="226"/>
      <c r="BA936" s="226"/>
      <c r="BB936" s="226"/>
      <c r="BC936" s="226"/>
      <c r="BD936" s="226"/>
      <c r="BE936" s="226"/>
      <c r="BF936" s="226"/>
      <c r="BG936" s="226"/>
      <c r="BH936" s="226"/>
      <c r="BI936" s="226"/>
      <c r="BJ936" s="226"/>
      <c r="BK936" s="226"/>
      <c r="BL936" s="226"/>
      <c r="BM936" s="226"/>
      <c r="BN936" s="226"/>
      <c r="BO936" s="226"/>
      <c r="BP936" s="226"/>
      <c r="BQ936" s="226"/>
      <c r="BR936" s="226"/>
      <c r="BS936" s="226"/>
      <c r="BT936" s="226"/>
      <c r="BU936" s="226"/>
      <c r="BV936" s="226"/>
      <c r="BW936" s="226"/>
      <c r="BX936" s="226"/>
      <c r="BY936" s="226"/>
      <c r="BZ936" s="226"/>
      <c r="CA936" s="226"/>
      <c r="CB936" s="226"/>
      <c r="CC936" s="235"/>
    </row>
    <row r="937" spans="1:81" s="233" customFormat="1">
      <c r="A937" s="527"/>
      <c r="B937" s="551"/>
      <c r="C937" s="287">
        <v>2020</v>
      </c>
      <c r="D937" s="247">
        <f t="shared" si="495"/>
        <v>50.707987000000003</v>
      </c>
      <c r="E937" s="247">
        <v>50.707987000000003</v>
      </c>
      <c r="F937" s="247">
        <v>0</v>
      </c>
      <c r="G937" s="247">
        <v>0</v>
      </c>
      <c r="H937" s="247">
        <v>0</v>
      </c>
      <c r="I937" s="247">
        <v>0</v>
      </c>
      <c r="J937" s="240"/>
      <c r="K937" s="250"/>
      <c r="L937" s="241"/>
      <c r="M937" s="242"/>
      <c r="N937" s="226"/>
      <c r="O937" s="226"/>
      <c r="P937" s="226"/>
      <c r="Q937" s="226"/>
      <c r="R937" s="226"/>
      <c r="S937" s="226"/>
      <c r="T937" s="226"/>
      <c r="U937" s="226"/>
      <c r="V937" s="226"/>
      <c r="W937" s="226"/>
      <c r="X937" s="226"/>
      <c r="Y937" s="226"/>
      <c r="Z937" s="226"/>
      <c r="AA937" s="226"/>
      <c r="AB937" s="226"/>
      <c r="AC937" s="226"/>
      <c r="AD937" s="226"/>
      <c r="AE937" s="226"/>
      <c r="AF937" s="226"/>
      <c r="AG937" s="226"/>
      <c r="AH937" s="226"/>
      <c r="AI937" s="226"/>
      <c r="AJ937" s="226"/>
      <c r="AK937" s="226"/>
      <c r="AL937" s="226"/>
      <c r="AM937" s="226"/>
      <c r="AN937" s="226"/>
      <c r="AO937" s="226"/>
      <c r="AP937" s="226"/>
      <c r="AQ937" s="226"/>
      <c r="AR937" s="226"/>
      <c r="AS937" s="226"/>
      <c r="AT937" s="226"/>
      <c r="AU937" s="226"/>
      <c r="AV937" s="226"/>
      <c r="AW937" s="226"/>
      <c r="AX937" s="226"/>
      <c r="AY937" s="226"/>
      <c r="AZ937" s="226"/>
      <c r="BA937" s="226"/>
      <c r="BB937" s="226"/>
      <c r="BC937" s="226"/>
      <c r="BD937" s="226"/>
      <c r="BE937" s="226"/>
      <c r="BF937" s="226"/>
      <c r="BG937" s="226"/>
      <c r="BH937" s="226"/>
      <c r="BI937" s="226"/>
      <c r="BJ937" s="226"/>
      <c r="BK937" s="226"/>
      <c r="BL937" s="226"/>
      <c r="BM937" s="226"/>
      <c r="BN937" s="226"/>
      <c r="BO937" s="226"/>
      <c r="BP937" s="226"/>
      <c r="BQ937" s="226"/>
      <c r="BR937" s="226"/>
      <c r="BS937" s="226"/>
      <c r="BT937" s="226"/>
      <c r="BU937" s="226"/>
      <c r="BV937" s="226"/>
      <c r="BW937" s="226"/>
      <c r="BX937" s="226"/>
      <c r="BY937" s="226"/>
      <c r="BZ937" s="226"/>
      <c r="CA937" s="226"/>
      <c r="CB937" s="226"/>
      <c r="CC937" s="235"/>
    </row>
    <row r="938" spans="1:81" s="233" customFormat="1" ht="12.75" customHeight="1">
      <c r="A938" s="524" t="s">
        <v>782</v>
      </c>
      <c r="B938" s="548" t="s">
        <v>845</v>
      </c>
      <c r="C938" s="238" t="s">
        <v>19</v>
      </c>
      <c r="D938" s="257">
        <f>D939+D940+D941+D942+D943</f>
        <v>3.9478680000000002</v>
      </c>
      <c r="E938" s="257">
        <f t="shared" ref="E938:I938" si="496">E939+E940+E941+E942+E943</f>
        <v>3.9478680000000002</v>
      </c>
      <c r="F938" s="257">
        <f t="shared" si="496"/>
        <v>0</v>
      </c>
      <c r="G938" s="257">
        <f t="shared" si="496"/>
        <v>0</v>
      </c>
      <c r="H938" s="257">
        <f t="shared" si="496"/>
        <v>0</v>
      </c>
      <c r="I938" s="257">
        <f t="shared" si="496"/>
        <v>0</v>
      </c>
      <c r="J938" s="240"/>
      <c r="K938" s="250">
        <f t="shared" si="483"/>
        <v>3.9478680000000002</v>
      </c>
      <c r="L938" s="241"/>
      <c r="M938" s="242"/>
      <c r="N938" s="226"/>
      <c r="O938" s="226"/>
      <c r="P938" s="226"/>
      <c r="Q938" s="226"/>
      <c r="R938" s="226"/>
      <c r="S938" s="226"/>
      <c r="T938" s="226"/>
      <c r="U938" s="226"/>
      <c r="V938" s="226"/>
      <c r="W938" s="226"/>
      <c r="X938" s="226"/>
      <c r="Y938" s="226"/>
      <c r="Z938" s="226"/>
      <c r="AA938" s="226"/>
      <c r="AB938" s="226"/>
      <c r="AC938" s="226"/>
      <c r="AD938" s="226"/>
      <c r="AE938" s="226"/>
      <c r="AF938" s="226"/>
      <c r="AG938" s="226"/>
      <c r="AH938" s="226"/>
      <c r="AI938" s="226"/>
      <c r="AJ938" s="226"/>
      <c r="AK938" s="226"/>
      <c r="AL938" s="226"/>
      <c r="AM938" s="226"/>
      <c r="AN938" s="226"/>
      <c r="AO938" s="226"/>
      <c r="AP938" s="226"/>
      <c r="AQ938" s="226"/>
      <c r="AR938" s="226"/>
      <c r="AS938" s="226"/>
      <c r="AT938" s="226"/>
      <c r="AU938" s="226"/>
      <c r="AV938" s="226"/>
      <c r="AW938" s="226"/>
      <c r="AX938" s="226"/>
      <c r="AY938" s="226"/>
      <c r="AZ938" s="226"/>
      <c r="BA938" s="226"/>
      <c r="BB938" s="226"/>
      <c r="BC938" s="226"/>
      <c r="BD938" s="226"/>
      <c r="BE938" s="226"/>
      <c r="BF938" s="226"/>
      <c r="BG938" s="226"/>
      <c r="BH938" s="226"/>
      <c r="BI938" s="226"/>
      <c r="BJ938" s="226"/>
      <c r="BK938" s="226"/>
      <c r="BL938" s="226"/>
      <c r="BM938" s="226"/>
      <c r="BN938" s="226"/>
      <c r="BO938" s="226"/>
      <c r="BP938" s="226"/>
      <c r="BQ938" s="226"/>
      <c r="BR938" s="226"/>
      <c r="BS938" s="226"/>
      <c r="BT938" s="226"/>
      <c r="BU938" s="226"/>
      <c r="BV938" s="226"/>
      <c r="BW938" s="226"/>
      <c r="BX938" s="226"/>
      <c r="BY938" s="226"/>
      <c r="BZ938" s="226"/>
      <c r="CA938" s="226"/>
      <c r="CB938" s="226"/>
      <c r="CC938" s="235"/>
    </row>
    <row r="939" spans="1:81" s="233" customFormat="1" ht="12.75" customHeight="1">
      <c r="A939" s="525"/>
      <c r="B939" s="549"/>
      <c r="C939" s="236">
        <v>2016</v>
      </c>
      <c r="D939" s="247">
        <f>E939+F939+G939+H939+I939</f>
        <v>3.9478680000000002</v>
      </c>
      <c r="E939" s="247">
        <v>3.9478680000000002</v>
      </c>
      <c r="F939" s="247">
        <v>0</v>
      </c>
      <c r="G939" s="247">
        <v>0</v>
      </c>
      <c r="H939" s="247">
        <v>0</v>
      </c>
      <c r="I939" s="247">
        <v>0</v>
      </c>
      <c r="J939" s="240"/>
      <c r="K939" s="250">
        <f t="shared" si="483"/>
        <v>3.9478680000000002</v>
      </c>
      <c r="L939" s="241"/>
      <c r="M939" s="242"/>
      <c r="N939" s="226"/>
      <c r="O939" s="226"/>
      <c r="P939" s="226"/>
      <c r="Q939" s="226"/>
      <c r="R939" s="226"/>
      <c r="S939" s="226"/>
      <c r="T939" s="226"/>
      <c r="U939" s="226"/>
      <c r="V939" s="226"/>
      <c r="W939" s="226"/>
      <c r="X939" s="226"/>
      <c r="Y939" s="226"/>
      <c r="Z939" s="226"/>
      <c r="AA939" s="226"/>
      <c r="AB939" s="226"/>
      <c r="AC939" s="226"/>
      <c r="AD939" s="226"/>
      <c r="AE939" s="226"/>
      <c r="AF939" s="226"/>
      <c r="AG939" s="226"/>
      <c r="AH939" s="226"/>
      <c r="AI939" s="226"/>
      <c r="AJ939" s="226"/>
      <c r="AK939" s="226"/>
      <c r="AL939" s="226"/>
      <c r="AM939" s="226"/>
      <c r="AN939" s="226"/>
      <c r="AO939" s="226"/>
      <c r="AP939" s="226"/>
      <c r="AQ939" s="226"/>
      <c r="AR939" s="226"/>
      <c r="AS939" s="226"/>
      <c r="AT939" s="226"/>
      <c r="AU939" s="226"/>
      <c r="AV939" s="226"/>
      <c r="AW939" s="226"/>
      <c r="AX939" s="226"/>
      <c r="AY939" s="226"/>
      <c r="AZ939" s="226"/>
      <c r="BA939" s="226"/>
      <c r="BB939" s="226"/>
      <c r="BC939" s="226"/>
      <c r="BD939" s="226"/>
      <c r="BE939" s="226"/>
      <c r="BF939" s="226"/>
      <c r="BG939" s="226"/>
      <c r="BH939" s="226"/>
      <c r="BI939" s="226"/>
      <c r="BJ939" s="226"/>
      <c r="BK939" s="226"/>
      <c r="BL939" s="226"/>
      <c r="BM939" s="226"/>
      <c r="BN939" s="226"/>
      <c r="BO939" s="226"/>
      <c r="BP939" s="226"/>
      <c r="BQ939" s="226"/>
      <c r="BR939" s="226"/>
      <c r="BS939" s="226"/>
      <c r="BT939" s="226"/>
      <c r="BU939" s="226"/>
      <c r="BV939" s="226"/>
      <c r="BW939" s="226"/>
      <c r="BX939" s="226"/>
      <c r="BY939" s="226"/>
      <c r="BZ939" s="226"/>
      <c r="CA939" s="226"/>
      <c r="CB939" s="226"/>
      <c r="CC939" s="235"/>
    </row>
    <row r="940" spans="1:81" s="233" customFormat="1">
      <c r="A940" s="525"/>
      <c r="B940" s="549"/>
      <c r="C940" s="236">
        <v>2017</v>
      </c>
      <c r="D940" s="247">
        <f>E940+F940+G940+H940+I940</f>
        <v>0</v>
      </c>
      <c r="E940" s="247">
        <v>0</v>
      </c>
      <c r="F940" s="247">
        <v>0</v>
      </c>
      <c r="G940" s="247">
        <v>0</v>
      </c>
      <c r="H940" s="247">
        <v>0</v>
      </c>
      <c r="I940" s="247">
        <v>0</v>
      </c>
      <c r="J940" s="240"/>
      <c r="K940" s="250">
        <f t="shared" si="483"/>
        <v>0</v>
      </c>
      <c r="L940" s="241"/>
      <c r="M940" s="242"/>
      <c r="N940" s="226"/>
      <c r="O940" s="226"/>
      <c r="P940" s="226"/>
      <c r="Q940" s="226"/>
      <c r="R940" s="226"/>
      <c r="S940" s="226"/>
      <c r="T940" s="226"/>
      <c r="U940" s="226"/>
      <c r="V940" s="226"/>
      <c r="W940" s="226"/>
      <c r="X940" s="226"/>
      <c r="Y940" s="226"/>
      <c r="Z940" s="226"/>
      <c r="AA940" s="226"/>
      <c r="AB940" s="226"/>
      <c r="AC940" s="226"/>
      <c r="AD940" s="226"/>
      <c r="AE940" s="226"/>
      <c r="AF940" s="226"/>
      <c r="AG940" s="226"/>
      <c r="AH940" s="226"/>
      <c r="AI940" s="226"/>
      <c r="AJ940" s="226"/>
      <c r="AK940" s="226"/>
      <c r="AL940" s="226"/>
      <c r="AM940" s="226"/>
      <c r="AN940" s="226"/>
      <c r="AO940" s="226"/>
      <c r="AP940" s="226"/>
      <c r="AQ940" s="226"/>
      <c r="AR940" s="226"/>
      <c r="AS940" s="226"/>
      <c r="AT940" s="226"/>
      <c r="AU940" s="226"/>
      <c r="AV940" s="226"/>
      <c r="AW940" s="226"/>
      <c r="AX940" s="226"/>
      <c r="AY940" s="226"/>
      <c r="AZ940" s="226"/>
      <c r="BA940" s="226"/>
      <c r="BB940" s="226"/>
      <c r="BC940" s="226"/>
      <c r="BD940" s="226"/>
      <c r="BE940" s="226"/>
      <c r="BF940" s="226"/>
      <c r="BG940" s="226"/>
      <c r="BH940" s="226"/>
      <c r="BI940" s="226"/>
      <c r="BJ940" s="226"/>
      <c r="BK940" s="226"/>
      <c r="BL940" s="226"/>
      <c r="BM940" s="226"/>
      <c r="BN940" s="226"/>
      <c r="BO940" s="226"/>
      <c r="BP940" s="226"/>
      <c r="BQ940" s="226"/>
      <c r="BR940" s="226"/>
      <c r="BS940" s="226"/>
      <c r="BT940" s="226"/>
      <c r="BU940" s="226"/>
      <c r="BV940" s="226"/>
      <c r="BW940" s="226"/>
      <c r="BX940" s="226"/>
      <c r="BY940" s="226"/>
      <c r="BZ940" s="226"/>
      <c r="CA940" s="226"/>
      <c r="CB940" s="226"/>
      <c r="CC940" s="235"/>
    </row>
    <row r="941" spans="1:81" s="233" customFormat="1">
      <c r="A941" s="526"/>
      <c r="B941" s="550"/>
      <c r="C941" s="287">
        <v>2018</v>
      </c>
      <c r="D941" s="247">
        <f t="shared" ref="D941:D943" si="497">E941+F941+G941+H941+I941</f>
        <v>0</v>
      </c>
      <c r="E941" s="247">
        <v>0</v>
      </c>
      <c r="F941" s="247">
        <v>0</v>
      </c>
      <c r="G941" s="247">
        <v>0</v>
      </c>
      <c r="H941" s="247">
        <v>0</v>
      </c>
      <c r="I941" s="247">
        <v>0</v>
      </c>
      <c r="J941" s="240"/>
      <c r="K941" s="250"/>
      <c r="L941" s="241"/>
      <c r="M941" s="242"/>
      <c r="N941" s="226"/>
      <c r="O941" s="226"/>
      <c r="P941" s="226"/>
      <c r="Q941" s="226"/>
      <c r="R941" s="226"/>
      <c r="S941" s="226"/>
      <c r="T941" s="226"/>
      <c r="U941" s="226"/>
      <c r="V941" s="226"/>
      <c r="W941" s="226"/>
      <c r="X941" s="226"/>
      <c r="Y941" s="226"/>
      <c r="Z941" s="226"/>
      <c r="AA941" s="226"/>
      <c r="AB941" s="226"/>
      <c r="AC941" s="226"/>
      <c r="AD941" s="226"/>
      <c r="AE941" s="226"/>
      <c r="AF941" s="226"/>
      <c r="AG941" s="226"/>
      <c r="AH941" s="226"/>
      <c r="AI941" s="226"/>
      <c r="AJ941" s="226"/>
      <c r="AK941" s="226"/>
      <c r="AL941" s="226"/>
      <c r="AM941" s="226"/>
      <c r="AN941" s="226"/>
      <c r="AO941" s="226"/>
      <c r="AP941" s="226"/>
      <c r="AQ941" s="226"/>
      <c r="AR941" s="226"/>
      <c r="AS941" s="226"/>
      <c r="AT941" s="226"/>
      <c r="AU941" s="226"/>
      <c r="AV941" s="226"/>
      <c r="AW941" s="226"/>
      <c r="AX941" s="226"/>
      <c r="AY941" s="226"/>
      <c r="AZ941" s="226"/>
      <c r="BA941" s="226"/>
      <c r="BB941" s="226"/>
      <c r="BC941" s="226"/>
      <c r="BD941" s="226"/>
      <c r="BE941" s="226"/>
      <c r="BF941" s="226"/>
      <c r="BG941" s="226"/>
      <c r="BH941" s="226"/>
      <c r="BI941" s="226"/>
      <c r="BJ941" s="226"/>
      <c r="BK941" s="226"/>
      <c r="BL941" s="226"/>
      <c r="BM941" s="226"/>
      <c r="BN941" s="226"/>
      <c r="BO941" s="226"/>
      <c r="BP941" s="226"/>
      <c r="BQ941" s="226"/>
      <c r="BR941" s="226"/>
      <c r="BS941" s="226"/>
      <c r="BT941" s="226"/>
      <c r="BU941" s="226"/>
      <c r="BV941" s="226"/>
      <c r="BW941" s="226"/>
      <c r="BX941" s="226"/>
      <c r="BY941" s="226"/>
      <c r="BZ941" s="226"/>
      <c r="CA941" s="226"/>
      <c r="CB941" s="226"/>
      <c r="CC941" s="235"/>
    </row>
    <row r="942" spans="1:81" s="233" customFormat="1">
      <c r="A942" s="526"/>
      <c r="B942" s="550"/>
      <c r="C942" s="287">
        <v>2019</v>
      </c>
      <c r="D942" s="247">
        <f t="shared" si="497"/>
        <v>0</v>
      </c>
      <c r="E942" s="247">
        <v>0</v>
      </c>
      <c r="F942" s="247">
        <v>0</v>
      </c>
      <c r="G942" s="247">
        <v>0</v>
      </c>
      <c r="H942" s="247">
        <v>0</v>
      </c>
      <c r="I942" s="247">
        <v>0</v>
      </c>
      <c r="J942" s="240"/>
      <c r="K942" s="250"/>
      <c r="L942" s="241"/>
      <c r="M942" s="242"/>
      <c r="N942" s="226"/>
      <c r="O942" s="226"/>
      <c r="P942" s="226"/>
      <c r="Q942" s="226"/>
      <c r="R942" s="226"/>
      <c r="S942" s="226"/>
      <c r="T942" s="226"/>
      <c r="U942" s="226"/>
      <c r="V942" s="226"/>
      <c r="W942" s="226"/>
      <c r="X942" s="226"/>
      <c r="Y942" s="226"/>
      <c r="Z942" s="226"/>
      <c r="AA942" s="226"/>
      <c r="AB942" s="226"/>
      <c r="AC942" s="226"/>
      <c r="AD942" s="226"/>
      <c r="AE942" s="226"/>
      <c r="AF942" s="226"/>
      <c r="AG942" s="226"/>
      <c r="AH942" s="226"/>
      <c r="AI942" s="226"/>
      <c r="AJ942" s="226"/>
      <c r="AK942" s="226"/>
      <c r="AL942" s="226"/>
      <c r="AM942" s="226"/>
      <c r="AN942" s="226"/>
      <c r="AO942" s="226"/>
      <c r="AP942" s="226"/>
      <c r="AQ942" s="226"/>
      <c r="AR942" s="226"/>
      <c r="AS942" s="226"/>
      <c r="AT942" s="226"/>
      <c r="AU942" s="226"/>
      <c r="AV942" s="226"/>
      <c r="AW942" s="226"/>
      <c r="AX942" s="226"/>
      <c r="AY942" s="226"/>
      <c r="AZ942" s="226"/>
      <c r="BA942" s="226"/>
      <c r="BB942" s="226"/>
      <c r="BC942" s="226"/>
      <c r="BD942" s="226"/>
      <c r="BE942" s="226"/>
      <c r="BF942" s="226"/>
      <c r="BG942" s="226"/>
      <c r="BH942" s="226"/>
      <c r="BI942" s="226"/>
      <c r="BJ942" s="226"/>
      <c r="BK942" s="226"/>
      <c r="BL942" s="226"/>
      <c r="BM942" s="226"/>
      <c r="BN942" s="226"/>
      <c r="BO942" s="226"/>
      <c r="BP942" s="226"/>
      <c r="BQ942" s="226"/>
      <c r="BR942" s="226"/>
      <c r="BS942" s="226"/>
      <c r="BT942" s="226"/>
      <c r="BU942" s="226"/>
      <c r="BV942" s="226"/>
      <c r="BW942" s="226"/>
      <c r="BX942" s="226"/>
      <c r="BY942" s="226"/>
      <c r="BZ942" s="226"/>
      <c r="CA942" s="226"/>
      <c r="CB942" s="226"/>
      <c r="CC942" s="235"/>
    </row>
    <row r="943" spans="1:81" s="233" customFormat="1">
      <c r="A943" s="527"/>
      <c r="B943" s="551"/>
      <c r="C943" s="287">
        <v>2020</v>
      </c>
      <c r="D943" s="247">
        <f t="shared" si="497"/>
        <v>0</v>
      </c>
      <c r="E943" s="247">
        <v>0</v>
      </c>
      <c r="F943" s="247">
        <v>0</v>
      </c>
      <c r="G943" s="247">
        <v>0</v>
      </c>
      <c r="H943" s="247">
        <v>0</v>
      </c>
      <c r="I943" s="247">
        <v>0</v>
      </c>
      <c r="J943" s="240"/>
      <c r="K943" s="250"/>
      <c r="L943" s="241"/>
      <c r="M943" s="242"/>
      <c r="N943" s="226"/>
      <c r="O943" s="226"/>
      <c r="P943" s="226"/>
      <c r="Q943" s="226"/>
      <c r="R943" s="226"/>
      <c r="S943" s="226"/>
      <c r="T943" s="226"/>
      <c r="U943" s="226"/>
      <c r="V943" s="226"/>
      <c r="W943" s="226"/>
      <c r="X943" s="226"/>
      <c r="Y943" s="226"/>
      <c r="Z943" s="226"/>
      <c r="AA943" s="226"/>
      <c r="AB943" s="226"/>
      <c r="AC943" s="226"/>
      <c r="AD943" s="226"/>
      <c r="AE943" s="226"/>
      <c r="AF943" s="226"/>
      <c r="AG943" s="226"/>
      <c r="AH943" s="226"/>
      <c r="AI943" s="226"/>
      <c r="AJ943" s="226"/>
      <c r="AK943" s="226"/>
      <c r="AL943" s="226"/>
      <c r="AM943" s="226"/>
      <c r="AN943" s="226"/>
      <c r="AO943" s="226"/>
      <c r="AP943" s="226"/>
      <c r="AQ943" s="226"/>
      <c r="AR943" s="226"/>
      <c r="AS943" s="226"/>
      <c r="AT943" s="226"/>
      <c r="AU943" s="226"/>
      <c r="AV943" s="226"/>
      <c r="AW943" s="226"/>
      <c r="AX943" s="226"/>
      <c r="AY943" s="226"/>
      <c r="AZ943" s="226"/>
      <c r="BA943" s="226"/>
      <c r="BB943" s="226"/>
      <c r="BC943" s="226"/>
      <c r="BD943" s="226"/>
      <c r="BE943" s="226"/>
      <c r="BF943" s="226"/>
      <c r="BG943" s="226"/>
      <c r="BH943" s="226"/>
      <c r="BI943" s="226"/>
      <c r="BJ943" s="226"/>
      <c r="BK943" s="226"/>
      <c r="BL943" s="226"/>
      <c r="BM943" s="226"/>
      <c r="BN943" s="226"/>
      <c r="BO943" s="226"/>
      <c r="BP943" s="226"/>
      <c r="BQ943" s="226"/>
      <c r="BR943" s="226"/>
      <c r="BS943" s="226"/>
      <c r="BT943" s="226"/>
      <c r="BU943" s="226"/>
      <c r="BV943" s="226"/>
      <c r="BW943" s="226"/>
      <c r="BX943" s="226"/>
      <c r="BY943" s="226"/>
      <c r="BZ943" s="226"/>
      <c r="CA943" s="226"/>
      <c r="CB943" s="226"/>
      <c r="CC943" s="235"/>
    </row>
    <row r="944" spans="1:81" s="233" customFormat="1" ht="12.75" customHeight="1">
      <c r="A944" s="524" t="s">
        <v>783</v>
      </c>
      <c r="B944" s="548" t="s">
        <v>846</v>
      </c>
      <c r="C944" s="238" t="s">
        <v>19</v>
      </c>
      <c r="D944" s="257">
        <f>D945+D946+D947+D948+D949</f>
        <v>5</v>
      </c>
      <c r="E944" s="257">
        <f t="shared" ref="E944:I944" si="498">E945+E946+E947+E948+E949</f>
        <v>5</v>
      </c>
      <c r="F944" s="257">
        <f t="shared" si="498"/>
        <v>0</v>
      </c>
      <c r="G944" s="257">
        <f t="shared" si="498"/>
        <v>0</v>
      </c>
      <c r="H944" s="257">
        <f t="shared" si="498"/>
        <v>0</v>
      </c>
      <c r="I944" s="257">
        <f t="shared" si="498"/>
        <v>0</v>
      </c>
      <c r="J944" s="240"/>
      <c r="K944" s="250">
        <f t="shared" si="483"/>
        <v>5</v>
      </c>
      <c r="L944" s="241"/>
      <c r="M944" s="242"/>
      <c r="N944" s="226"/>
      <c r="O944" s="226"/>
      <c r="P944" s="226"/>
      <c r="Q944" s="226"/>
      <c r="R944" s="226"/>
      <c r="S944" s="226"/>
      <c r="T944" s="226"/>
      <c r="U944" s="226"/>
      <c r="V944" s="226"/>
      <c r="W944" s="226"/>
      <c r="X944" s="226"/>
      <c r="Y944" s="226"/>
      <c r="Z944" s="226"/>
      <c r="AA944" s="226"/>
      <c r="AB944" s="226"/>
      <c r="AC944" s="226"/>
      <c r="AD944" s="226"/>
      <c r="AE944" s="226"/>
      <c r="AF944" s="226"/>
      <c r="AG944" s="226"/>
      <c r="AH944" s="226"/>
      <c r="AI944" s="226"/>
      <c r="AJ944" s="226"/>
      <c r="AK944" s="226"/>
      <c r="AL944" s="226"/>
      <c r="AM944" s="226"/>
      <c r="AN944" s="226"/>
      <c r="AO944" s="226"/>
      <c r="AP944" s="226"/>
      <c r="AQ944" s="226"/>
      <c r="AR944" s="226"/>
      <c r="AS944" s="226"/>
      <c r="AT944" s="226"/>
      <c r="AU944" s="226"/>
      <c r="AV944" s="226"/>
      <c r="AW944" s="226"/>
      <c r="AX944" s="226"/>
      <c r="AY944" s="226"/>
      <c r="AZ944" s="226"/>
      <c r="BA944" s="226"/>
      <c r="BB944" s="226"/>
      <c r="BC944" s="226"/>
      <c r="BD944" s="226"/>
      <c r="BE944" s="226"/>
      <c r="BF944" s="226"/>
      <c r="BG944" s="226"/>
      <c r="BH944" s="226"/>
      <c r="BI944" s="226"/>
      <c r="BJ944" s="226"/>
      <c r="BK944" s="226"/>
      <c r="BL944" s="226"/>
      <c r="BM944" s="226"/>
      <c r="BN944" s="226"/>
      <c r="BO944" s="226"/>
      <c r="BP944" s="226"/>
      <c r="BQ944" s="226"/>
      <c r="BR944" s="226"/>
      <c r="BS944" s="226"/>
      <c r="BT944" s="226"/>
      <c r="BU944" s="226"/>
      <c r="BV944" s="226"/>
      <c r="BW944" s="226"/>
      <c r="BX944" s="226"/>
      <c r="BY944" s="226"/>
      <c r="BZ944" s="226"/>
      <c r="CA944" s="226"/>
      <c r="CB944" s="226"/>
      <c r="CC944" s="235"/>
    </row>
    <row r="945" spans="1:81" s="233" customFormat="1" ht="12.75" customHeight="1">
      <c r="A945" s="525"/>
      <c r="B945" s="549"/>
      <c r="C945" s="236">
        <v>2016</v>
      </c>
      <c r="D945" s="247">
        <f>E945+F945+G945+H945+I945</f>
        <v>1</v>
      </c>
      <c r="E945" s="247">
        <f>1000000/1000000</f>
        <v>1</v>
      </c>
      <c r="F945" s="247">
        <v>0</v>
      </c>
      <c r="G945" s="247">
        <v>0</v>
      </c>
      <c r="H945" s="247">
        <v>0</v>
      </c>
      <c r="I945" s="247">
        <v>0</v>
      </c>
      <c r="J945" s="240"/>
      <c r="K945" s="250">
        <f t="shared" si="483"/>
        <v>1</v>
      </c>
      <c r="L945" s="241"/>
      <c r="M945" s="242"/>
      <c r="N945" s="226"/>
      <c r="O945" s="226"/>
      <c r="P945" s="226"/>
      <c r="Q945" s="226"/>
      <c r="R945" s="226"/>
      <c r="S945" s="226"/>
      <c r="T945" s="226"/>
      <c r="U945" s="226"/>
      <c r="V945" s="226"/>
      <c r="W945" s="226"/>
      <c r="X945" s="226"/>
      <c r="Y945" s="226"/>
      <c r="Z945" s="226"/>
      <c r="AA945" s="226"/>
      <c r="AB945" s="226"/>
      <c r="AC945" s="226"/>
      <c r="AD945" s="226"/>
      <c r="AE945" s="226"/>
      <c r="AF945" s="226"/>
      <c r="AG945" s="226"/>
      <c r="AH945" s="226"/>
      <c r="AI945" s="226"/>
      <c r="AJ945" s="226"/>
      <c r="AK945" s="226"/>
      <c r="AL945" s="226"/>
      <c r="AM945" s="226"/>
      <c r="AN945" s="226"/>
      <c r="AO945" s="226"/>
      <c r="AP945" s="226"/>
      <c r="AQ945" s="226"/>
      <c r="AR945" s="226"/>
      <c r="AS945" s="226"/>
      <c r="AT945" s="226"/>
      <c r="AU945" s="226"/>
      <c r="AV945" s="226"/>
      <c r="AW945" s="226"/>
      <c r="AX945" s="226"/>
      <c r="AY945" s="226"/>
      <c r="AZ945" s="226"/>
      <c r="BA945" s="226"/>
      <c r="BB945" s="226"/>
      <c r="BC945" s="226"/>
      <c r="BD945" s="226"/>
      <c r="BE945" s="226"/>
      <c r="BF945" s="226"/>
      <c r="BG945" s="226"/>
      <c r="BH945" s="226"/>
      <c r="BI945" s="226"/>
      <c r="BJ945" s="226"/>
      <c r="BK945" s="226"/>
      <c r="BL945" s="226"/>
      <c r="BM945" s="226"/>
      <c r="BN945" s="226"/>
      <c r="BO945" s="226"/>
      <c r="BP945" s="226"/>
      <c r="BQ945" s="226"/>
      <c r="BR945" s="226"/>
      <c r="BS945" s="226"/>
      <c r="BT945" s="226"/>
      <c r="BU945" s="226"/>
      <c r="BV945" s="226"/>
      <c r="BW945" s="226"/>
      <c r="BX945" s="226"/>
      <c r="BY945" s="226"/>
      <c r="BZ945" s="226"/>
      <c r="CA945" s="226"/>
      <c r="CB945" s="226"/>
      <c r="CC945" s="235"/>
    </row>
    <row r="946" spans="1:81" s="233" customFormat="1">
      <c r="A946" s="525"/>
      <c r="B946" s="549"/>
      <c r="C946" s="236">
        <v>2017</v>
      </c>
      <c r="D946" s="247">
        <f>E946+F946+G946+H946+I946</f>
        <v>1</v>
      </c>
      <c r="E946" s="247">
        <f>1000000/1000000</f>
        <v>1</v>
      </c>
      <c r="F946" s="247">
        <v>0</v>
      </c>
      <c r="G946" s="247">
        <v>0</v>
      </c>
      <c r="H946" s="247">
        <v>0</v>
      </c>
      <c r="I946" s="247">
        <v>0</v>
      </c>
      <c r="J946" s="240"/>
      <c r="K946" s="250">
        <f t="shared" si="483"/>
        <v>1</v>
      </c>
      <c r="L946" s="241"/>
      <c r="M946" s="242"/>
      <c r="N946" s="226"/>
      <c r="O946" s="226"/>
      <c r="P946" s="226"/>
      <c r="Q946" s="226"/>
      <c r="R946" s="226"/>
      <c r="S946" s="226"/>
      <c r="T946" s="226"/>
      <c r="U946" s="226"/>
      <c r="V946" s="226"/>
      <c r="W946" s="226"/>
      <c r="X946" s="226"/>
      <c r="Y946" s="226"/>
      <c r="Z946" s="226"/>
      <c r="AA946" s="226"/>
      <c r="AB946" s="226"/>
      <c r="AC946" s="226"/>
      <c r="AD946" s="226"/>
      <c r="AE946" s="226"/>
      <c r="AF946" s="226"/>
      <c r="AG946" s="226"/>
      <c r="AH946" s="226"/>
      <c r="AI946" s="226"/>
      <c r="AJ946" s="226"/>
      <c r="AK946" s="226"/>
      <c r="AL946" s="226"/>
      <c r="AM946" s="226"/>
      <c r="AN946" s="226"/>
      <c r="AO946" s="226"/>
      <c r="AP946" s="226"/>
      <c r="AQ946" s="226"/>
      <c r="AR946" s="226"/>
      <c r="AS946" s="226"/>
      <c r="AT946" s="226"/>
      <c r="AU946" s="226"/>
      <c r="AV946" s="226"/>
      <c r="AW946" s="226"/>
      <c r="AX946" s="226"/>
      <c r="AY946" s="226"/>
      <c r="AZ946" s="226"/>
      <c r="BA946" s="226"/>
      <c r="BB946" s="226"/>
      <c r="BC946" s="226"/>
      <c r="BD946" s="226"/>
      <c r="BE946" s="226"/>
      <c r="BF946" s="226"/>
      <c r="BG946" s="226"/>
      <c r="BH946" s="226"/>
      <c r="BI946" s="226"/>
      <c r="BJ946" s="226"/>
      <c r="BK946" s="226"/>
      <c r="BL946" s="226"/>
      <c r="BM946" s="226"/>
      <c r="BN946" s="226"/>
      <c r="BO946" s="226"/>
      <c r="BP946" s="226"/>
      <c r="BQ946" s="226"/>
      <c r="BR946" s="226"/>
      <c r="BS946" s="226"/>
      <c r="BT946" s="226"/>
      <c r="BU946" s="226"/>
      <c r="BV946" s="226"/>
      <c r="BW946" s="226"/>
      <c r="BX946" s="226"/>
      <c r="BY946" s="226"/>
      <c r="BZ946" s="226"/>
      <c r="CA946" s="226"/>
      <c r="CB946" s="226"/>
      <c r="CC946" s="235"/>
    </row>
    <row r="947" spans="1:81" s="233" customFormat="1">
      <c r="A947" s="526"/>
      <c r="B947" s="550"/>
      <c r="C947" s="287">
        <v>2018</v>
      </c>
      <c r="D947" s="247">
        <f t="shared" ref="D947:D949" si="499">E947+F947+G947+H947+I947</f>
        <v>1</v>
      </c>
      <c r="E947" s="247">
        <f t="shared" ref="E947:E949" si="500">1000000/1000000</f>
        <v>1</v>
      </c>
      <c r="F947" s="247">
        <v>0</v>
      </c>
      <c r="G947" s="247">
        <v>0</v>
      </c>
      <c r="H947" s="247">
        <v>0</v>
      </c>
      <c r="I947" s="247">
        <v>0</v>
      </c>
      <c r="J947" s="240"/>
      <c r="K947" s="250"/>
      <c r="L947" s="241"/>
      <c r="M947" s="242"/>
      <c r="N947" s="226"/>
      <c r="O947" s="226"/>
      <c r="P947" s="226"/>
      <c r="Q947" s="226"/>
      <c r="R947" s="226"/>
      <c r="S947" s="226"/>
      <c r="T947" s="226"/>
      <c r="U947" s="226"/>
      <c r="V947" s="226"/>
      <c r="W947" s="226"/>
      <c r="X947" s="226"/>
      <c r="Y947" s="226"/>
      <c r="Z947" s="226"/>
      <c r="AA947" s="226"/>
      <c r="AB947" s="226"/>
      <c r="AC947" s="226"/>
      <c r="AD947" s="226"/>
      <c r="AE947" s="226"/>
      <c r="AF947" s="226"/>
      <c r="AG947" s="226"/>
      <c r="AH947" s="226"/>
      <c r="AI947" s="226"/>
      <c r="AJ947" s="226"/>
      <c r="AK947" s="226"/>
      <c r="AL947" s="226"/>
      <c r="AM947" s="226"/>
      <c r="AN947" s="226"/>
      <c r="AO947" s="226"/>
      <c r="AP947" s="226"/>
      <c r="AQ947" s="226"/>
      <c r="AR947" s="226"/>
      <c r="AS947" s="226"/>
      <c r="AT947" s="226"/>
      <c r="AU947" s="226"/>
      <c r="AV947" s="226"/>
      <c r="AW947" s="226"/>
      <c r="AX947" s="226"/>
      <c r="AY947" s="226"/>
      <c r="AZ947" s="226"/>
      <c r="BA947" s="226"/>
      <c r="BB947" s="226"/>
      <c r="BC947" s="226"/>
      <c r="BD947" s="226"/>
      <c r="BE947" s="226"/>
      <c r="BF947" s="226"/>
      <c r="BG947" s="226"/>
      <c r="BH947" s="226"/>
      <c r="BI947" s="226"/>
      <c r="BJ947" s="226"/>
      <c r="BK947" s="226"/>
      <c r="BL947" s="226"/>
      <c r="BM947" s="226"/>
      <c r="BN947" s="226"/>
      <c r="BO947" s="226"/>
      <c r="BP947" s="226"/>
      <c r="BQ947" s="226"/>
      <c r="BR947" s="226"/>
      <c r="BS947" s="226"/>
      <c r="BT947" s="226"/>
      <c r="BU947" s="226"/>
      <c r="BV947" s="226"/>
      <c r="BW947" s="226"/>
      <c r="BX947" s="226"/>
      <c r="BY947" s="226"/>
      <c r="BZ947" s="226"/>
      <c r="CA947" s="226"/>
      <c r="CB947" s="226"/>
      <c r="CC947" s="235"/>
    </row>
    <row r="948" spans="1:81" s="233" customFormat="1">
      <c r="A948" s="526"/>
      <c r="B948" s="550"/>
      <c r="C948" s="287">
        <v>2019</v>
      </c>
      <c r="D948" s="247">
        <f t="shared" si="499"/>
        <v>1</v>
      </c>
      <c r="E948" s="247">
        <f t="shared" si="500"/>
        <v>1</v>
      </c>
      <c r="F948" s="247">
        <v>0</v>
      </c>
      <c r="G948" s="247">
        <v>0</v>
      </c>
      <c r="H948" s="247">
        <v>0</v>
      </c>
      <c r="I948" s="247">
        <v>0</v>
      </c>
      <c r="J948" s="240"/>
      <c r="K948" s="250"/>
      <c r="L948" s="241"/>
      <c r="M948" s="242"/>
      <c r="N948" s="226"/>
      <c r="O948" s="226"/>
      <c r="P948" s="226"/>
      <c r="Q948" s="226"/>
      <c r="R948" s="226"/>
      <c r="S948" s="226"/>
      <c r="T948" s="226"/>
      <c r="U948" s="226"/>
      <c r="V948" s="226"/>
      <c r="W948" s="226"/>
      <c r="X948" s="226"/>
      <c r="Y948" s="226"/>
      <c r="Z948" s="226"/>
      <c r="AA948" s="226"/>
      <c r="AB948" s="226"/>
      <c r="AC948" s="226"/>
      <c r="AD948" s="226"/>
      <c r="AE948" s="226"/>
      <c r="AF948" s="226"/>
      <c r="AG948" s="226"/>
      <c r="AH948" s="226"/>
      <c r="AI948" s="226"/>
      <c r="AJ948" s="226"/>
      <c r="AK948" s="226"/>
      <c r="AL948" s="226"/>
      <c r="AM948" s="226"/>
      <c r="AN948" s="226"/>
      <c r="AO948" s="226"/>
      <c r="AP948" s="226"/>
      <c r="AQ948" s="226"/>
      <c r="AR948" s="226"/>
      <c r="AS948" s="226"/>
      <c r="AT948" s="226"/>
      <c r="AU948" s="226"/>
      <c r="AV948" s="226"/>
      <c r="AW948" s="226"/>
      <c r="AX948" s="226"/>
      <c r="AY948" s="226"/>
      <c r="AZ948" s="226"/>
      <c r="BA948" s="226"/>
      <c r="BB948" s="226"/>
      <c r="BC948" s="226"/>
      <c r="BD948" s="226"/>
      <c r="BE948" s="226"/>
      <c r="BF948" s="226"/>
      <c r="BG948" s="226"/>
      <c r="BH948" s="226"/>
      <c r="BI948" s="226"/>
      <c r="BJ948" s="226"/>
      <c r="BK948" s="226"/>
      <c r="BL948" s="226"/>
      <c r="BM948" s="226"/>
      <c r="BN948" s="226"/>
      <c r="BO948" s="226"/>
      <c r="BP948" s="226"/>
      <c r="BQ948" s="226"/>
      <c r="BR948" s="226"/>
      <c r="BS948" s="226"/>
      <c r="BT948" s="226"/>
      <c r="BU948" s="226"/>
      <c r="BV948" s="226"/>
      <c r="BW948" s="226"/>
      <c r="BX948" s="226"/>
      <c r="BY948" s="226"/>
      <c r="BZ948" s="226"/>
      <c r="CA948" s="226"/>
      <c r="CB948" s="226"/>
      <c r="CC948" s="235"/>
    </row>
    <row r="949" spans="1:81" s="233" customFormat="1">
      <c r="A949" s="527"/>
      <c r="B949" s="551"/>
      <c r="C949" s="287">
        <v>2020</v>
      </c>
      <c r="D949" s="247">
        <f t="shared" si="499"/>
        <v>1</v>
      </c>
      <c r="E949" s="247">
        <f t="shared" si="500"/>
        <v>1</v>
      </c>
      <c r="F949" s="247">
        <v>0</v>
      </c>
      <c r="G949" s="247">
        <v>0</v>
      </c>
      <c r="H949" s="247">
        <v>0</v>
      </c>
      <c r="I949" s="247">
        <v>0</v>
      </c>
      <c r="J949" s="240"/>
      <c r="K949" s="250"/>
      <c r="L949" s="241"/>
      <c r="M949" s="242"/>
      <c r="N949" s="226"/>
      <c r="O949" s="226"/>
      <c r="P949" s="226"/>
      <c r="Q949" s="226"/>
      <c r="R949" s="226"/>
      <c r="S949" s="226"/>
      <c r="T949" s="226"/>
      <c r="U949" s="226"/>
      <c r="V949" s="226"/>
      <c r="W949" s="226"/>
      <c r="X949" s="226"/>
      <c r="Y949" s="226"/>
      <c r="Z949" s="226"/>
      <c r="AA949" s="226"/>
      <c r="AB949" s="226"/>
      <c r="AC949" s="226"/>
      <c r="AD949" s="226"/>
      <c r="AE949" s="226"/>
      <c r="AF949" s="226"/>
      <c r="AG949" s="226"/>
      <c r="AH949" s="226"/>
      <c r="AI949" s="226"/>
      <c r="AJ949" s="226"/>
      <c r="AK949" s="226"/>
      <c r="AL949" s="226"/>
      <c r="AM949" s="226"/>
      <c r="AN949" s="226"/>
      <c r="AO949" s="226"/>
      <c r="AP949" s="226"/>
      <c r="AQ949" s="226"/>
      <c r="AR949" s="226"/>
      <c r="AS949" s="226"/>
      <c r="AT949" s="226"/>
      <c r="AU949" s="226"/>
      <c r="AV949" s="226"/>
      <c r="AW949" s="226"/>
      <c r="AX949" s="226"/>
      <c r="AY949" s="226"/>
      <c r="AZ949" s="226"/>
      <c r="BA949" s="226"/>
      <c r="BB949" s="226"/>
      <c r="BC949" s="226"/>
      <c r="BD949" s="226"/>
      <c r="BE949" s="226"/>
      <c r="BF949" s="226"/>
      <c r="BG949" s="226"/>
      <c r="BH949" s="226"/>
      <c r="BI949" s="226"/>
      <c r="BJ949" s="226"/>
      <c r="BK949" s="226"/>
      <c r="BL949" s="226"/>
      <c r="BM949" s="226"/>
      <c r="BN949" s="226"/>
      <c r="BO949" s="226"/>
      <c r="BP949" s="226"/>
      <c r="BQ949" s="226"/>
      <c r="BR949" s="226"/>
      <c r="BS949" s="226"/>
      <c r="BT949" s="226"/>
      <c r="BU949" s="226"/>
      <c r="BV949" s="226"/>
      <c r="BW949" s="226"/>
      <c r="BX949" s="226"/>
      <c r="BY949" s="226"/>
      <c r="BZ949" s="226"/>
      <c r="CA949" s="226"/>
      <c r="CB949" s="226"/>
      <c r="CC949" s="235"/>
    </row>
    <row r="950" spans="1:81" s="233" customFormat="1" ht="12.75" customHeight="1">
      <c r="A950" s="524" t="s">
        <v>784</v>
      </c>
      <c r="B950" s="548" t="s">
        <v>847</v>
      </c>
      <c r="C950" s="238" t="s">
        <v>19</v>
      </c>
      <c r="D950" s="257">
        <f>D951+D952+D953+D954+D955</f>
        <v>0.78739999999999999</v>
      </c>
      <c r="E950" s="257">
        <f t="shared" ref="E950:I950" si="501">E951+E952+E953+E954+E955</f>
        <v>0.78739999999999999</v>
      </c>
      <c r="F950" s="257">
        <f t="shared" si="501"/>
        <v>0</v>
      </c>
      <c r="G950" s="257">
        <f t="shared" si="501"/>
        <v>0</v>
      </c>
      <c r="H950" s="257">
        <f t="shared" si="501"/>
        <v>0</v>
      </c>
      <c r="I950" s="257">
        <f t="shared" si="501"/>
        <v>0</v>
      </c>
      <c r="J950" s="240"/>
      <c r="K950" s="250">
        <f t="shared" si="483"/>
        <v>0.78739999999999999</v>
      </c>
      <c r="L950" s="241"/>
      <c r="M950" s="242"/>
      <c r="N950" s="226"/>
      <c r="O950" s="226"/>
      <c r="P950" s="226"/>
      <c r="Q950" s="226"/>
      <c r="R950" s="226"/>
      <c r="S950" s="226"/>
      <c r="T950" s="226"/>
      <c r="U950" s="226"/>
      <c r="V950" s="226"/>
      <c r="W950" s="226"/>
      <c r="X950" s="226"/>
      <c r="Y950" s="226"/>
      <c r="Z950" s="226"/>
      <c r="AA950" s="226"/>
      <c r="AB950" s="226"/>
      <c r="AC950" s="226"/>
      <c r="AD950" s="226"/>
      <c r="AE950" s="226"/>
      <c r="AF950" s="226"/>
      <c r="AG950" s="226"/>
      <c r="AH950" s="226"/>
      <c r="AI950" s="226"/>
      <c r="AJ950" s="226"/>
      <c r="AK950" s="226"/>
      <c r="AL950" s="226"/>
      <c r="AM950" s="226"/>
      <c r="AN950" s="226"/>
      <c r="AO950" s="226"/>
      <c r="AP950" s="226"/>
      <c r="AQ950" s="226"/>
      <c r="AR950" s="226"/>
      <c r="AS950" s="226"/>
      <c r="AT950" s="226"/>
      <c r="AU950" s="226"/>
      <c r="AV950" s="226"/>
      <c r="AW950" s="226"/>
      <c r="AX950" s="226"/>
      <c r="AY950" s="226"/>
      <c r="AZ950" s="226"/>
      <c r="BA950" s="226"/>
      <c r="BB950" s="226"/>
      <c r="BC950" s="226"/>
      <c r="BD950" s="226"/>
      <c r="BE950" s="226"/>
      <c r="BF950" s="226"/>
      <c r="BG950" s="226"/>
      <c r="BH950" s="226"/>
      <c r="BI950" s="226"/>
      <c r="BJ950" s="226"/>
      <c r="BK950" s="226"/>
      <c r="BL950" s="226"/>
      <c r="BM950" s="226"/>
      <c r="BN950" s="226"/>
      <c r="BO950" s="226"/>
      <c r="BP950" s="226"/>
      <c r="BQ950" s="226"/>
      <c r="BR950" s="226"/>
      <c r="BS950" s="226"/>
      <c r="BT950" s="226"/>
      <c r="BU950" s="226"/>
      <c r="BV950" s="226"/>
      <c r="BW950" s="226"/>
      <c r="BX950" s="226"/>
      <c r="BY950" s="226"/>
      <c r="BZ950" s="226"/>
      <c r="CA950" s="226"/>
      <c r="CB950" s="226"/>
      <c r="CC950" s="235"/>
    </row>
    <row r="951" spans="1:81" s="233" customFormat="1" ht="12.75" customHeight="1">
      <c r="A951" s="525"/>
      <c r="B951" s="549"/>
      <c r="C951" s="236">
        <v>2016</v>
      </c>
      <c r="D951" s="247">
        <f>E951+F951+G951+H951+I951</f>
        <v>0.78739999999999999</v>
      </c>
      <c r="E951" s="247">
        <v>0.78739999999999999</v>
      </c>
      <c r="F951" s="247">
        <v>0</v>
      </c>
      <c r="G951" s="247">
        <v>0</v>
      </c>
      <c r="H951" s="247">
        <v>0</v>
      </c>
      <c r="I951" s="247">
        <v>0</v>
      </c>
      <c r="J951" s="240"/>
      <c r="K951" s="250">
        <f t="shared" si="483"/>
        <v>0.78739999999999999</v>
      </c>
      <c r="L951" s="241"/>
      <c r="M951" s="242"/>
      <c r="N951" s="226"/>
      <c r="O951" s="226"/>
      <c r="P951" s="226"/>
      <c r="Q951" s="226"/>
      <c r="R951" s="226"/>
      <c r="S951" s="226"/>
      <c r="T951" s="226"/>
      <c r="U951" s="226"/>
      <c r="V951" s="226"/>
      <c r="W951" s="226"/>
      <c r="X951" s="226"/>
      <c r="Y951" s="226"/>
      <c r="Z951" s="226"/>
      <c r="AA951" s="226"/>
      <c r="AB951" s="226"/>
      <c r="AC951" s="226"/>
      <c r="AD951" s="226"/>
      <c r="AE951" s="226"/>
      <c r="AF951" s="226"/>
      <c r="AG951" s="226"/>
      <c r="AH951" s="226"/>
      <c r="AI951" s="226"/>
      <c r="AJ951" s="226"/>
      <c r="AK951" s="226"/>
      <c r="AL951" s="226"/>
      <c r="AM951" s="226"/>
      <c r="AN951" s="226"/>
      <c r="AO951" s="226"/>
      <c r="AP951" s="226"/>
      <c r="AQ951" s="226"/>
      <c r="AR951" s="226"/>
      <c r="AS951" s="226"/>
      <c r="AT951" s="226"/>
      <c r="AU951" s="226"/>
      <c r="AV951" s="226"/>
      <c r="AW951" s="226"/>
      <c r="AX951" s="226"/>
      <c r="AY951" s="226"/>
      <c r="AZ951" s="226"/>
      <c r="BA951" s="226"/>
      <c r="BB951" s="226"/>
      <c r="BC951" s="226"/>
      <c r="BD951" s="226"/>
      <c r="BE951" s="226"/>
      <c r="BF951" s="226"/>
      <c r="BG951" s="226"/>
      <c r="BH951" s="226"/>
      <c r="BI951" s="226"/>
      <c r="BJ951" s="226"/>
      <c r="BK951" s="226"/>
      <c r="BL951" s="226"/>
      <c r="BM951" s="226"/>
      <c r="BN951" s="226"/>
      <c r="BO951" s="226"/>
      <c r="BP951" s="226"/>
      <c r="BQ951" s="226"/>
      <c r="BR951" s="226"/>
      <c r="BS951" s="226"/>
      <c r="BT951" s="226"/>
      <c r="BU951" s="226"/>
      <c r="BV951" s="226"/>
      <c r="BW951" s="226"/>
      <c r="BX951" s="226"/>
      <c r="BY951" s="226"/>
      <c r="BZ951" s="226"/>
      <c r="CA951" s="226"/>
      <c r="CB951" s="226"/>
      <c r="CC951" s="235"/>
    </row>
    <row r="952" spans="1:81" s="233" customFormat="1">
      <c r="A952" s="525"/>
      <c r="B952" s="549"/>
      <c r="C952" s="236">
        <v>2017</v>
      </c>
      <c r="D952" s="247">
        <f t="shared" ref="D952:D955" si="502">E952+F952+G952+H952+I952</f>
        <v>0</v>
      </c>
      <c r="E952" s="247">
        <v>0</v>
      </c>
      <c r="F952" s="247">
        <v>0</v>
      </c>
      <c r="G952" s="247">
        <v>0</v>
      </c>
      <c r="H952" s="247">
        <v>0</v>
      </c>
      <c r="I952" s="247">
        <v>0</v>
      </c>
      <c r="J952" s="240"/>
      <c r="K952" s="250">
        <f t="shared" si="483"/>
        <v>0</v>
      </c>
      <c r="L952" s="241"/>
      <c r="M952" s="242"/>
      <c r="N952" s="226"/>
      <c r="O952" s="226"/>
      <c r="P952" s="226"/>
      <c r="Q952" s="226"/>
      <c r="R952" s="226"/>
      <c r="S952" s="226"/>
      <c r="T952" s="226"/>
      <c r="U952" s="226"/>
      <c r="V952" s="226"/>
      <c r="W952" s="226"/>
      <c r="X952" s="226"/>
      <c r="Y952" s="226"/>
      <c r="Z952" s="226"/>
      <c r="AA952" s="226"/>
      <c r="AB952" s="226"/>
      <c r="AC952" s="226"/>
      <c r="AD952" s="226"/>
      <c r="AE952" s="226"/>
      <c r="AF952" s="226"/>
      <c r="AG952" s="226"/>
      <c r="AH952" s="226"/>
      <c r="AI952" s="226"/>
      <c r="AJ952" s="226"/>
      <c r="AK952" s="226"/>
      <c r="AL952" s="226"/>
      <c r="AM952" s="226"/>
      <c r="AN952" s="226"/>
      <c r="AO952" s="226"/>
      <c r="AP952" s="226"/>
      <c r="AQ952" s="226"/>
      <c r="AR952" s="226"/>
      <c r="AS952" s="226"/>
      <c r="AT952" s="226"/>
      <c r="AU952" s="226"/>
      <c r="AV952" s="226"/>
      <c r="AW952" s="226"/>
      <c r="AX952" s="226"/>
      <c r="AY952" s="226"/>
      <c r="AZ952" s="226"/>
      <c r="BA952" s="226"/>
      <c r="BB952" s="226"/>
      <c r="BC952" s="226"/>
      <c r="BD952" s="226"/>
      <c r="BE952" s="226"/>
      <c r="BF952" s="226"/>
      <c r="BG952" s="226"/>
      <c r="BH952" s="226"/>
      <c r="BI952" s="226"/>
      <c r="BJ952" s="226"/>
      <c r="BK952" s="226"/>
      <c r="BL952" s="226"/>
      <c r="BM952" s="226"/>
      <c r="BN952" s="226"/>
      <c r="BO952" s="226"/>
      <c r="BP952" s="226"/>
      <c r="BQ952" s="226"/>
      <c r="BR952" s="226"/>
      <c r="BS952" s="226"/>
      <c r="BT952" s="226"/>
      <c r="BU952" s="226"/>
      <c r="BV952" s="226"/>
      <c r="BW952" s="226"/>
      <c r="BX952" s="226"/>
      <c r="BY952" s="226"/>
      <c r="BZ952" s="226"/>
      <c r="CA952" s="226"/>
      <c r="CB952" s="226"/>
      <c r="CC952" s="235"/>
    </row>
    <row r="953" spans="1:81" s="233" customFormat="1">
      <c r="A953" s="526"/>
      <c r="B953" s="550"/>
      <c r="C953" s="287">
        <v>2018</v>
      </c>
      <c r="D953" s="247">
        <f t="shared" si="502"/>
        <v>0</v>
      </c>
      <c r="E953" s="247">
        <v>0</v>
      </c>
      <c r="F953" s="247">
        <v>0</v>
      </c>
      <c r="G953" s="247">
        <v>0</v>
      </c>
      <c r="H953" s="247">
        <v>0</v>
      </c>
      <c r="I953" s="247">
        <v>0</v>
      </c>
      <c r="J953" s="240"/>
      <c r="K953" s="250"/>
      <c r="L953" s="241"/>
      <c r="M953" s="242"/>
      <c r="N953" s="226"/>
      <c r="O953" s="226"/>
      <c r="P953" s="226"/>
      <c r="Q953" s="226"/>
      <c r="R953" s="226"/>
      <c r="S953" s="226"/>
      <c r="T953" s="226"/>
      <c r="U953" s="226"/>
      <c r="V953" s="226"/>
      <c r="W953" s="226"/>
      <c r="X953" s="226"/>
      <c r="Y953" s="226"/>
      <c r="Z953" s="226"/>
      <c r="AA953" s="226"/>
      <c r="AB953" s="226"/>
      <c r="AC953" s="226"/>
      <c r="AD953" s="226"/>
      <c r="AE953" s="226"/>
      <c r="AF953" s="226"/>
      <c r="AG953" s="226"/>
      <c r="AH953" s="226"/>
      <c r="AI953" s="226"/>
      <c r="AJ953" s="226"/>
      <c r="AK953" s="226"/>
      <c r="AL953" s="226"/>
      <c r="AM953" s="226"/>
      <c r="AN953" s="226"/>
      <c r="AO953" s="226"/>
      <c r="AP953" s="226"/>
      <c r="AQ953" s="226"/>
      <c r="AR953" s="226"/>
      <c r="AS953" s="226"/>
      <c r="AT953" s="226"/>
      <c r="AU953" s="226"/>
      <c r="AV953" s="226"/>
      <c r="AW953" s="226"/>
      <c r="AX953" s="226"/>
      <c r="AY953" s="226"/>
      <c r="AZ953" s="226"/>
      <c r="BA953" s="226"/>
      <c r="BB953" s="226"/>
      <c r="BC953" s="226"/>
      <c r="BD953" s="226"/>
      <c r="BE953" s="226"/>
      <c r="BF953" s="226"/>
      <c r="BG953" s="226"/>
      <c r="BH953" s="226"/>
      <c r="BI953" s="226"/>
      <c r="BJ953" s="226"/>
      <c r="BK953" s="226"/>
      <c r="BL953" s="226"/>
      <c r="BM953" s="226"/>
      <c r="BN953" s="226"/>
      <c r="BO953" s="226"/>
      <c r="BP953" s="226"/>
      <c r="BQ953" s="226"/>
      <c r="BR953" s="226"/>
      <c r="BS953" s="226"/>
      <c r="BT953" s="226"/>
      <c r="BU953" s="226"/>
      <c r="BV953" s="226"/>
      <c r="BW953" s="226"/>
      <c r="BX953" s="226"/>
      <c r="BY953" s="226"/>
      <c r="BZ953" s="226"/>
      <c r="CA953" s="226"/>
      <c r="CB953" s="226"/>
      <c r="CC953" s="235"/>
    </row>
    <row r="954" spans="1:81" s="233" customFormat="1">
      <c r="A954" s="526"/>
      <c r="B954" s="550"/>
      <c r="C954" s="287">
        <v>2019</v>
      </c>
      <c r="D954" s="247">
        <f t="shared" si="502"/>
        <v>0</v>
      </c>
      <c r="E954" s="247">
        <v>0</v>
      </c>
      <c r="F954" s="247">
        <v>0</v>
      </c>
      <c r="G954" s="247">
        <v>0</v>
      </c>
      <c r="H954" s="247">
        <v>0</v>
      </c>
      <c r="I954" s="247">
        <v>0</v>
      </c>
      <c r="J954" s="240"/>
      <c r="K954" s="250"/>
      <c r="L954" s="241"/>
      <c r="M954" s="242"/>
      <c r="N954" s="226"/>
      <c r="O954" s="226"/>
      <c r="P954" s="226"/>
      <c r="Q954" s="226"/>
      <c r="R954" s="226"/>
      <c r="S954" s="226"/>
      <c r="T954" s="226"/>
      <c r="U954" s="226"/>
      <c r="V954" s="226"/>
      <c r="W954" s="226"/>
      <c r="X954" s="226"/>
      <c r="Y954" s="226"/>
      <c r="Z954" s="226"/>
      <c r="AA954" s="226"/>
      <c r="AB954" s="226"/>
      <c r="AC954" s="226"/>
      <c r="AD954" s="226"/>
      <c r="AE954" s="226"/>
      <c r="AF954" s="226"/>
      <c r="AG954" s="226"/>
      <c r="AH954" s="226"/>
      <c r="AI954" s="226"/>
      <c r="AJ954" s="226"/>
      <c r="AK954" s="226"/>
      <c r="AL954" s="226"/>
      <c r="AM954" s="226"/>
      <c r="AN954" s="226"/>
      <c r="AO954" s="226"/>
      <c r="AP954" s="226"/>
      <c r="AQ954" s="226"/>
      <c r="AR954" s="226"/>
      <c r="AS954" s="226"/>
      <c r="AT954" s="226"/>
      <c r="AU954" s="226"/>
      <c r="AV954" s="226"/>
      <c r="AW954" s="226"/>
      <c r="AX954" s="226"/>
      <c r="AY954" s="226"/>
      <c r="AZ954" s="226"/>
      <c r="BA954" s="226"/>
      <c r="BB954" s="226"/>
      <c r="BC954" s="226"/>
      <c r="BD954" s="226"/>
      <c r="BE954" s="226"/>
      <c r="BF954" s="226"/>
      <c r="BG954" s="226"/>
      <c r="BH954" s="226"/>
      <c r="BI954" s="226"/>
      <c r="BJ954" s="226"/>
      <c r="BK954" s="226"/>
      <c r="BL954" s="226"/>
      <c r="BM954" s="226"/>
      <c r="BN954" s="226"/>
      <c r="BO954" s="226"/>
      <c r="BP954" s="226"/>
      <c r="BQ954" s="226"/>
      <c r="BR954" s="226"/>
      <c r="BS954" s="226"/>
      <c r="BT954" s="226"/>
      <c r="BU954" s="226"/>
      <c r="BV954" s="226"/>
      <c r="BW954" s="226"/>
      <c r="BX954" s="226"/>
      <c r="BY954" s="226"/>
      <c r="BZ954" s="226"/>
      <c r="CA954" s="226"/>
      <c r="CB954" s="226"/>
      <c r="CC954" s="235"/>
    </row>
    <row r="955" spans="1:81" s="233" customFormat="1">
      <c r="A955" s="527"/>
      <c r="B955" s="551"/>
      <c r="C955" s="287">
        <v>2020</v>
      </c>
      <c r="D955" s="247">
        <f t="shared" si="502"/>
        <v>0</v>
      </c>
      <c r="E955" s="247">
        <v>0</v>
      </c>
      <c r="F955" s="247">
        <v>0</v>
      </c>
      <c r="G955" s="247">
        <v>0</v>
      </c>
      <c r="H955" s="247">
        <v>0</v>
      </c>
      <c r="I955" s="247">
        <v>0</v>
      </c>
      <c r="J955" s="240"/>
      <c r="K955" s="250"/>
      <c r="L955" s="241"/>
      <c r="M955" s="242"/>
      <c r="N955" s="226"/>
      <c r="O955" s="226"/>
      <c r="P955" s="226"/>
      <c r="Q955" s="226"/>
      <c r="R955" s="226"/>
      <c r="S955" s="226"/>
      <c r="T955" s="226"/>
      <c r="U955" s="226"/>
      <c r="V955" s="226"/>
      <c r="W955" s="226"/>
      <c r="X955" s="226"/>
      <c r="Y955" s="226"/>
      <c r="Z955" s="226"/>
      <c r="AA955" s="226"/>
      <c r="AB955" s="226"/>
      <c r="AC955" s="226"/>
      <c r="AD955" s="226"/>
      <c r="AE955" s="226"/>
      <c r="AF955" s="226"/>
      <c r="AG955" s="226"/>
      <c r="AH955" s="226"/>
      <c r="AI955" s="226"/>
      <c r="AJ955" s="226"/>
      <c r="AK955" s="226"/>
      <c r="AL955" s="226"/>
      <c r="AM955" s="226"/>
      <c r="AN955" s="226"/>
      <c r="AO955" s="226"/>
      <c r="AP955" s="226"/>
      <c r="AQ955" s="226"/>
      <c r="AR955" s="226"/>
      <c r="AS955" s="226"/>
      <c r="AT955" s="226"/>
      <c r="AU955" s="226"/>
      <c r="AV955" s="226"/>
      <c r="AW955" s="226"/>
      <c r="AX955" s="226"/>
      <c r="AY955" s="226"/>
      <c r="AZ955" s="226"/>
      <c r="BA955" s="226"/>
      <c r="BB955" s="226"/>
      <c r="BC955" s="226"/>
      <c r="BD955" s="226"/>
      <c r="BE955" s="226"/>
      <c r="BF955" s="226"/>
      <c r="BG955" s="226"/>
      <c r="BH955" s="226"/>
      <c r="BI955" s="226"/>
      <c r="BJ955" s="226"/>
      <c r="BK955" s="226"/>
      <c r="BL955" s="226"/>
      <c r="BM955" s="226"/>
      <c r="BN955" s="226"/>
      <c r="BO955" s="226"/>
      <c r="BP955" s="226"/>
      <c r="BQ955" s="226"/>
      <c r="BR955" s="226"/>
      <c r="BS955" s="226"/>
      <c r="BT955" s="226"/>
      <c r="BU955" s="226"/>
      <c r="BV955" s="226"/>
      <c r="BW955" s="226"/>
      <c r="BX955" s="226"/>
      <c r="BY955" s="226"/>
      <c r="BZ955" s="226"/>
      <c r="CA955" s="226"/>
      <c r="CB955" s="226"/>
      <c r="CC955" s="235"/>
    </row>
    <row r="956" spans="1:81" s="233" customFormat="1" ht="12.75" customHeight="1">
      <c r="A956" s="524" t="s">
        <v>785</v>
      </c>
      <c r="B956" s="548" t="s">
        <v>850</v>
      </c>
      <c r="C956" s="238" t="s">
        <v>19</v>
      </c>
      <c r="D956" s="257">
        <f>D957+D958+D959+D960+D961</f>
        <v>4.6199999999999998E-2</v>
      </c>
      <c r="E956" s="257">
        <f t="shared" ref="E956:I956" si="503">E957+E958+E959+E960+E961</f>
        <v>0</v>
      </c>
      <c r="F956" s="257">
        <f t="shared" si="503"/>
        <v>4.6199999999999998E-2</v>
      </c>
      <c r="G956" s="257">
        <f t="shared" si="503"/>
        <v>0</v>
      </c>
      <c r="H956" s="257">
        <f t="shared" si="503"/>
        <v>0</v>
      </c>
      <c r="I956" s="257">
        <f t="shared" si="503"/>
        <v>0</v>
      </c>
      <c r="J956" s="240"/>
      <c r="K956" s="250">
        <f t="shared" si="483"/>
        <v>4.6199999999999998E-2</v>
      </c>
      <c r="L956" s="241"/>
      <c r="M956" s="242"/>
      <c r="N956" s="226"/>
      <c r="O956" s="226"/>
      <c r="P956" s="226"/>
      <c r="Q956" s="226"/>
      <c r="R956" s="226"/>
      <c r="S956" s="226"/>
      <c r="T956" s="226"/>
      <c r="U956" s="226"/>
      <c r="V956" s="226"/>
      <c r="W956" s="226"/>
      <c r="X956" s="226"/>
      <c r="Y956" s="226"/>
      <c r="Z956" s="226"/>
      <c r="AA956" s="226"/>
      <c r="AB956" s="226"/>
      <c r="AC956" s="226"/>
      <c r="AD956" s="226"/>
      <c r="AE956" s="226"/>
      <c r="AF956" s="226"/>
      <c r="AG956" s="226"/>
      <c r="AH956" s="226"/>
      <c r="AI956" s="226"/>
      <c r="AJ956" s="226"/>
      <c r="AK956" s="226"/>
      <c r="AL956" s="226"/>
      <c r="AM956" s="226"/>
      <c r="AN956" s="226"/>
      <c r="AO956" s="226"/>
      <c r="AP956" s="226"/>
      <c r="AQ956" s="226"/>
      <c r="AR956" s="226"/>
      <c r="AS956" s="226"/>
      <c r="AT956" s="226"/>
      <c r="AU956" s="226"/>
      <c r="AV956" s="226"/>
      <c r="AW956" s="226"/>
      <c r="AX956" s="226"/>
      <c r="AY956" s="226"/>
      <c r="AZ956" s="226"/>
      <c r="BA956" s="226"/>
      <c r="BB956" s="226"/>
      <c r="BC956" s="226"/>
      <c r="BD956" s="226"/>
      <c r="BE956" s="226"/>
      <c r="BF956" s="226"/>
      <c r="BG956" s="226"/>
      <c r="BH956" s="226"/>
      <c r="BI956" s="226"/>
      <c r="BJ956" s="226"/>
      <c r="BK956" s="226"/>
      <c r="BL956" s="226"/>
      <c r="BM956" s="226"/>
      <c r="BN956" s="226"/>
      <c r="BO956" s="226"/>
      <c r="BP956" s="226"/>
      <c r="BQ956" s="226"/>
      <c r="BR956" s="226"/>
      <c r="BS956" s="226"/>
      <c r="BT956" s="226"/>
      <c r="BU956" s="226"/>
      <c r="BV956" s="226"/>
      <c r="BW956" s="226"/>
      <c r="BX956" s="226"/>
      <c r="BY956" s="226"/>
      <c r="BZ956" s="226"/>
      <c r="CA956" s="226"/>
      <c r="CB956" s="226"/>
      <c r="CC956" s="235"/>
    </row>
    <row r="957" spans="1:81" s="233" customFormat="1" ht="12.75" customHeight="1">
      <c r="A957" s="525"/>
      <c r="B957" s="549"/>
      <c r="C957" s="236">
        <v>2016</v>
      </c>
      <c r="D957" s="247">
        <f>E957+F957+G957+H957+I957</f>
        <v>4.6199999999999998E-2</v>
      </c>
      <c r="E957" s="247">
        <v>0</v>
      </c>
      <c r="F957" s="247">
        <v>4.6199999999999998E-2</v>
      </c>
      <c r="G957" s="247">
        <v>0</v>
      </c>
      <c r="H957" s="247">
        <v>0</v>
      </c>
      <c r="I957" s="247">
        <v>0</v>
      </c>
      <c r="J957" s="240"/>
      <c r="K957" s="250">
        <f t="shared" si="483"/>
        <v>4.6199999999999998E-2</v>
      </c>
      <c r="L957" s="241"/>
      <c r="M957" s="242"/>
      <c r="N957" s="226"/>
      <c r="O957" s="226"/>
      <c r="P957" s="226"/>
      <c r="Q957" s="226"/>
      <c r="R957" s="226"/>
      <c r="S957" s="226"/>
      <c r="T957" s="226"/>
      <c r="U957" s="226"/>
      <c r="V957" s="226"/>
      <c r="W957" s="226"/>
      <c r="X957" s="226"/>
      <c r="Y957" s="226"/>
      <c r="Z957" s="226"/>
      <c r="AA957" s="226"/>
      <c r="AB957" s="226"/>
      <c r="AC957" s="226"/>
      <c r="AD957" s="226"/>
      <c r="AE957" s="226"/>
      <c r="AF957" s="226"/>
      <c r="AG957" s="226"/>
      <c r="AH957" s="226"/>
      <c r="AI957" s="226"/>
      <c r="AJ957" s="226"/>
      <c r="AK957" s="226"/>
      <c r="AL957" s="226"/>
      <c r="AM957" s="226"/>
      <c r="AN957" s="226"/>
      <c r="AO957" s="226"/>
      <c r="AP957" s="226"/>
      <c r="AQ957" s="226"/>
      <c r="AR957" s="226"/>
      <c r="AS957" s="226"/>
      <c r="AT957" s="226"/>
      <c r="AU957" s="226"/>
      <c r="AV957" s="226"/>
      <c r="AW957" s="226"/>
      <c r="AX957" s="226"/>
      <c r="AY957" s="226"/>
      <c r="AZ957" s="226"/>
      <c r="BA957" s="226"/>
      <c r="BB957" s="226"/>
      <c r="BC957" s="226"/>
      <c r="BD957" s="226"/>
      <c r="BE957" s="226"/>
      <c r="BF957" s="226"/>
      <c r="BG957" s="226"/>
      <c r="BH957" s="226"/>
      <c r="BI957" s="226"/>
      <c r="BJ957" s="226"/>
      <c r="BK957" s="226"/>
      <c r="BL957" s="226"/>
      <c r="BM957" s="226"/>
      <c r="BN957" s="226"/>
      <c r="BO957" s="226"/>
      <c r="BP957" s="226"/>
      <c r="BQ957" s="226"/>
      <c r="BR957" s="226"/>
      <c r="BS957" s="226"/>
      <c r="BT957" s="226"/>
      <c r="BU957" s="226"/>
      <c r="BV957" s="226"/>
      <c r="BW957" s="226"/>
      <c r="BX957" s="226"/>
      <c r="BY957" s="226"/>
      <c r="BZ957" s="226"/>
      <c r="CA957" s="226"/>
      <c r="CB957" s="226"/>
      <c r="CC957" s="235"/>
    </row>
    <row r="958" spans="1:81" s="233" customFormat="1">
      <c r="A958" s="525"/>
      <c r="B958" s="549"/>
      <c r="C958" s="236">
        <v>2017</v>
      </c>
      <c r="D958" s="247">
        <f>E958+F958+G958+H958+I958</f>
        <v>0</v>
      </c>
      <c r="E958" s="247">
        <v>0</v>
      </c>
      <c r="F958" s="247">
        <v>0</v>
      </c>
      <c r="G958" s="247">
        <v>0</v>
      </c>
      <c r="H958" s="247">
        <v>0</v>
      </c>
      <c r="I958" s="247">
        <v>0</v>
      </c>
      <c r="J958" s="240"/>
      <c r="K958" s="250">
        <f t="shared" si="483"/>
        <v>0</v>
      </c>
      <c r="L958" s="241"/>
      <c r="M958" s="242"/>
      <c r="N958" s="226"/>
      <c r="O958" s="226"/>
      <c r="P958" s="226"/>
      <c r="Q958" s="226"/>
      <c r="R958" s="226"/>
      <c r="S958" s="226"/>
      <c r="T958" s="226"/>
      <c r="U958" s="226"/>
      <c r="V958" s="226"/>
      <c r="W958" s="226"/>
      <c r="X958" s="226"/>
      <c r="Y958" s="226"/>
      <c r="Z958" s="226"/>
      <c r="AA958" s="226"/>
      <c r="AB958" s="226"/>
      <c r="AC958" s="226"/>
      <c r="AD958" s="226"/>
      <c r="AE958" s="226"/>
      <c r="AF958" s="226"/>
      <c r="AG958" s="226"/>
      <c r="AH958" s="226"/>
      <c r="AI958" s="226"/>
      <c r="AJ958" s="226"/>
      <c r="AK958" s="226"/>
      <c r="AL958" s="226"/>
      <c r="AM958" s="226"/>
      <c r="AN958" s="226"/>
      <c r="AO958" s="226"/>
      <c r="AP958" s="226"/>
      <c r="AQ958" s="226"/>
      <c r="AR958" s="226"/>
      <c r="AS958" s="226"/>
      <c r="AT958" s="226"/>
      <c r="AU958" s="226"/>
      <c r="AV958" s="226"/>
      <c r="AW958" s="226"/>
      <c r="AX958" s="226"/>
      <c r="AY958" s="226"/>
      <c r="AZ958" s="226"/>
      <c r="BA958" s="226"/>
      <c r="BB958" s="226"/>
      <c r="BC958" s="226"/>
      <c r="BD958" s="226"/>
      <c r="BE958" s="226"/>
      <c r="BF958" s="226"/>
      <c r="BG958" s="226"/>
      <c r="BH958" s="226"/>
      <c r="BI958" s="226"/>
      <c r="BJ958" s="226"/>
      <c r="BK958" s="226"/>
      <c r="BL958" s="226"/>
      <c r="BM958" s="226"/>
      <c r="BN958" s="226"/>
      <c r="BO958" s="226"/>
      <c r="BP958" s="226"/>
      <c r="BQ958" s="226"/>
      <c r="BR958" s="226"/>
      <c r="BS958" s="226"/>
      <c r="BT958" s="226"/>
      <c r="BU958" s="226"/>
      <c r="BV958" s="226"/>
      <c r="BW958" s="226"/>
      <c r="BX958" s="226"/>
      <c r="BY958" s="226"/>
      <c r="BZ958" s="226"/>
      <c r="CA958" s="226"/>
      <c r="CB958" s="226"/>
      <c r="CC958" s="235"/>
    </row>
    <row r="959" spans="1:81" s="233" customFormat="1">
      <c r="A959" s="526"/>
      <c r="B959" s="550"/>
      <c r="C959" s="287">
        <v>2018</v>
      </c>
      <c r="D959" s="247">
        <f t="shared" ref="D959:D961" si="504">E959+F959+G959+H959+I959</f>
        <v>0</v>
      </c>
      <c r="E959" s="247">
        <v>0</v>
      </c>
      <c r="F959" s="247">
        <v>0</v>
      </c>
      <c r="G959" s="247">
        <v>0</v>
      </c>
      <c r="H959" s="247">
        <v>0</v>
      </c>
      <c r="I959" s="247">
        <v>0</v>
      </c>
      <c r="J959" s="240"/>
      <c r="K959" s="250"/>
      <c r="L959" s="241"/>
      <c r="M959" s="242"/>
      <c r="N959" s="226"/>
      <c r="O959" s="226"/>
      <c r="P959" s="226"/>
      <c r="Q959" s="226"/>
      <c r="R959" s="226"/>
      <c r="S959" s="226"/>
      <c r="T959" s="226"/>
      <c r="U959" s="226"/>
      <c r="V959" s="226"/>
      <c r="W959" s="226"/>
      <c r="X959" s="226"/>
      <c r="Y959" s="226"/>
      <c r="Z959" s="226"/>
      <c r="AA959" s="226"/>
      <c r="AB959" s="226"/>
      <c r="AC959" s="226"/>
      <c r="AD959" s="226"/>
      <c r="AE959" s="226"/>
      <c r="AF959" s="226"/>
      <c r="AG959" s="226"/>
      <c r="AH959" s="226"/>
      <c r="AI959" s="226"/>
      <c r="AJ959" s="226"/>
      <c r="AK959" s="226"/>
      <c r="AL959" s="226"/>
      <c r="AM959" s="226"/>
      <c r="AN959" s="226"/>
      <c r="AO959" s="226"/>
      <c r="AP959" s="226"/>
      <c r="AQ959" s="226"/>
      <c r="AR959" s="226"/>
      <c r="AS959" s="226"/>
      <c r="AT959" s="226"/>
      <c r="AU959" s="226"/>
      <c r="AV959" s="226"/>
      <c r="AW959" s="226"/>
      <c r="AX959" s="226"/>
      <c r="AY959" s="226"/>
      <c r="AZ959" s="226"/>
      <c r="BA959" s="226"/>
      <c r="BB959" s="226"/>
      <c r="BC959" s="226"/>
      <c r="BD959" s="226"/>
      <c r="BE959" s="226"/>
      <c r="BF959" s="226"/>
      <c r="BG959" s="226"/>
      <c r="BH959" s="226"/>
      <c r="BI959" s="226"/>
      <c r="BJ959" s="226"/>
      <c r="BK959" s="226"/>
      <c r="BL959" s="226"/>
      <c r="BM959" s="226"/>
      <c r="BN959" s="226"/>
      <c r="BO959" s="226"/>
      <c r="BP959" s="226"/>
      <c r="BQ959" s="226"/>
      <c r="BR959" s="226"/>
      <c r="BS959" s="226"/>
      <c r="BT959" s="226"/>
      <c r="BU959" s="226"/>
      <c r="BV959" s="226"/>
      <c r="BW959" s="226"/>
      <c r="BX959" s="226"/>
      <c r="BY959" s="226"/>
      <c r="BZ959" s="226"/>
      <c r="CA959" s="226"/>
      <c r="CB959" s="226"/>
      <c r="CC959" s="235"/>
    </row>
    <row r="960" spans="1:81" s="233" customFormat="1">
      <c r="A960" s="526"/>
      <c r="B960" s="550"/>
      <c r="C960" s="287">
        <v>2019</v>
      </c>
      <c r="D960" s="247">
        <f t="shared" si="504"/>
        <v>0</v>
      </c>
      <c r="E960" s="247">
        <v>0</v>
      </c>
      <c r="F960" s="247">
        <v>0</v>
      </c>
      <c r="G960" s="247">
        <v>0</v>
      </c>
      <c r="H960" s="247">
        <v>0</v>
      </c>
      <c r="I960" s="247">
        <v>0</v>
      </c>
      <c r="J960" s="240"/>
      <c r="K960" s="250"/>
      <c r="L960" s="241"/>
      <c r="M960" s="242"/>
      <c r="N960" s="226"/>
      <c r="O960" s="226"/>
      <c r="P960" s="226"/>
      <c r="Q960" s="226"/>
      <c r="R960" s="226"/>
      <c r="S960" s="226"/>
      <c r="T960" s="226"/>
      <c r="U960" s="226"/>
      <c r="V960" s="226"/>
      <c r="W960" s="226"/>
      <c r="X960" s="226"/>
      <c r="Y960" s="226"/>
      <c r="Z960" s="226"/>
      <c r="AA960" s="226"/>
      <c r="AB960" s="226"/>
      <c r="AC960" s="226"/>
      <c r="AD960" s="226"/>
      <c r="AE960" s="226"/>
      <c r="AF960" s="226"/>
      <c r="AG960" s="226"/>
      <c r="AH960" s="226"/>
      <c r="AI960" s="226"/>
      <c r="AJ960" s="226"/>
      <c r="AK960" s="226"/>
      <c r="AL960" s="226"/>
      <c r="AM960" s="226"/>
      <c r="AN960" s="226"/>
      <c r="AO960" s="226"/>
      <c r="AP960" s="226"/>
      <c r="AQ960" s="226"/>
      <c r="AR960" s="226"/>
      <c r="AS960" s="226"/>
      <c r="AT960" s="226"/>
      <c r="AU960" s="226"/>
      <c r="AV960" s="226"/>
      <c r="AW960" s="226"/>
      <c r="AX960" s="226"/>
      <c r="AY960" s="226"/>
      <c r="AZ960" s="226"/>
      <c r="BA960" s="226"/>
      <c r="BB960" s="226"/>
      <c r="BC960" s="226"/>
      <c r="BD960" s="226"/>
      <c r="BE960" s="226"/>
      <c r="BF960" s="226"/>
      <c r="BG960" s="226"/>
      <c r="BH960" s="226"/>
      <c r="BI960" s="226"/>
      <c r="BJ960" s="226"/>
      <c r="BK960" s="226"/>
      <c r="BL960" s="226"/>
      <c r="BM960" s="226"/>
      <c r="BN960" s="226"/>
      <c r="BO960" s="226"/>
      <c r="BP960" s="226"/>
      <c r="BQ960" s="226"/>
      <c r="BR960" s="226"/>
      <c r="BS960" s="226"/>
      <c r="BT960" s="226"/>
      <c r="BU960" s="226"/>
      <c r="BV960" s="226"/>
      <c r="BW960" s="226"/>
      <c r="BX960" s="226"/>
      <c r="BY960" s="226"/>
      <c r="BZ960" s="226"/>
      <c r="CA960" s="226"/>
      <c r="CB960" s="226"/>
      <c r="CC960" s="235"/>
    </row>
    <row r="961" spans="1:81" s="233" customFormat="1">
      <c r="A961" s="527"/>
      <c r="B961" s="551"/>
      <c r="C961" s="287">
        <v>2020</v>
      </c>
      <c r="D961" s="247">
        <f t="shared" si="504"/>
        <v>0</v>
      </c>
      <c r="E961" s="247">
        <v>0</v>
      </c>
      <c r="F961" s="247">
        <v>0</v>
      </c>
      <c r="G961" s="247">
        <v>0</v>
      </c>
      <c r="H961" s="247">
        <v>0</v>
      </c>
      <c r="I961" s="247">
        <v>0</v>
      </c>
      <c r="J961" s="240"/>
      <c r="K961" s="250"/>
      <c r="L961" s="241"/>
      <c r="M961" s="242"/>
      <c r="N961" s="226"/>
      <c r="O961" s="226"/>
      <c r="P961" s="226"/>
      <c r="Q961" s="226"/>
      <c r="R961" s="226"/>
      <c r="S961" s="226"/>
      <c r="T961" s="226"/>
      <c r="U961" s="226"/>
      <c r="V961" s="226"/>
      <c r="W961" s="226"/>
      <c r="X961" s="226"/>
      <c r="Y961" s="226"/>
      <c r="Z961" s="226"/>
      <c r="AA961" s="226"/>
      <c r="AB961" s="226"/>
      <c r="AC961" s="226"/>
      <c r="AD961" s="226"/>
      <c r="AE961" s="226"/>
      <c r="AF961" s="226"/>
      <c r="AG961" s="226"/>
      <c r="AH961" s="226"/>
      <c r="AI961" s="226"/>
      <c r="AJ961" s="226"/>
      <c r="AK961" s="226"/>
      <c r="AL961" s="226"/>
      <c r="AM961" s="226"/>
      <c r="AN961" s="226"/>
      <c r="AO961" s="226"/>
      <c r="AP961" s="226"/>
      <c r="AQ961" s="226"/>
      <c r="AR961" s="226"/>
      <c r="AS961" s="226"/>
      <c r="AT961" s="226"/>
      <c r="AU961" s="226"/>
      <c r="AV961" s="226"/>
      <c r="AW961" s="226"/>
      <c r="AX961" s="226"/>
      <c r="AY961" s="226"/>
      <c r="AZ961" s="226"/>
      <c r="BA961" s="226"/>
      <c r="BB961" s="226"/>
      <c r="BC961" s="226"/>
      <c r="BD961" s="226"/>
      <c r="BE961" s="226"/>
      <c r="BF961" s="226"/>
      <c r="BG961" s="226"/>
      <c r="BH961" s="226"/>
      <c r="BI961" s="226"/>
      <c r="BJ961" s="226"/>
      <c r="BK961" s="226"/>
      <c r="BL961" s="226"/>
      <c r="BM961" s="226"/>
      <c r="BN961" s="226"/>
      <c r="BO961" s="226"/>
      <c r="BP961" s="226"/>
      <c r="BQ961" s="226"/>
      <c r="BR961" s="226"/>
      <c r="BS961" s="226"/>
      <c r="BT961" s="226"/>
      <c r="BU961" s="226"/>
      <c r="BV961" s="226"/>
      <c r="BW961" s="226"/>
      <c r="BX961" s="226"/>
      <c r="BY961" s="226"/>
      <c r="BZ961" s="226"/>
      <c r="CA961" s="226"/>
      <c r="CB961" s="226"/>
      <c r="CC961" s="235"/>
    </row>
    <row r="962" spans="1:81" s="233" customFormat="1" ht="12.75" customHeight="1">
      <c r="A962" s="524" t="s">
        <v>786</v>
      </c>
      <c r="B962" s="548" t="s">
        <v>848</v>
      </c>
      <c r="C962" s="238" t="s">
        <v>19</v>
      </c>
      <c r="D962" s="257">
        <f>D963+D964+D965+D966+D967</f>
        <v>1.4460000000000002</v>
      </c>
      <c r="E962" s="257">
        <f t="shared" ref="E962:I962" si="505">E963+E964+E965+E966+E967</f>
        <v>1.4460000000000002</v>
      </c>
      <c r="F962" s="257">
        <f t="shared" si="505"/>
        <v>0</v>
      </c>
      <c r="G962" s="257">
        <f t="shared" si="505"/>
        <v>0</v>
      </c>
      <c r="H962" s="257">
        <f t="shared" si="505"/>
        <v>0</v>
      </c>
      <c r="I962" s="257">
        <f t="shared" si="505"/>
        <v>0</v>
      </c>
      <c r="J962" s="240"/>
      <c r="K962" s="250">
        <f t="shared" si="483"/>
        <v>1.4460000000000002</v>
      </c>
      <c r="L962" s="241"/>
      <c r="M962" s="242"/>
      <c r="N962" s="226"/>
      <c r="O962" s="226"/>
      <c r="P962" s="226"/>
      <c r="Q962" s="226"/>
      <c r="R962" s="226"/>
      <c r="S962" s="226"/>
      <c r="T962" s="226"/>
      <c r="U962" s="226"/>
      <c r="V962" s="226"/>
      <c r="W962" s="226"/>
      <c r="X962" s="226"/>
      <c r="Y962" s="226"/>
      <c r="Z962" s="226"/>
      <c r="AA962" s="226"/>
      <c r="AB962" s="226"/>
      <c r="AC962" s="226"/>
      <c r="AD962" s="226"/>
      <c r="AE962" s="226"/>
      <c r="AF962" s="226"/>
      <c r="AG962" s="226"/>
      <c r="AH962" s="226"/>
      <c r="AI962" s="226"/>
      <c r="AJ962" s="226"/>
      <c r="AK962" s="226"/>
      <c r="AL962" s="226"/>
      <c r="AM962" s="226"/>
      <c r="AN962" s="226"/>
      <c r="AO962" s="226"/>
      <c r="AP962" s="226"/>
      <c r="AQ962" s="226"/>
      <c r="AR962" s="226"/>
      <c r="AS962" s="226"/>
      <c r="AT962" s="226"/>
      <c r="AU962" s="226"/>
      <c r="AV962" s="226"/>
      <c r="AW962" s="226"/>
      <c r="AX962" s="226"/>
      <c r="AY962" s="226"/>
      <c r="AZ962" s="226"/>
      <c r="BA962" s="226"/>
      <c r="BB962" s="226"/>
      <c r="BC962" s="226"/>
      <c r="BD962" s="226"/>
      <c r="BE962" s="226"/>
      <c r="BF962" s="226"/>
      <c r="BG962" s="226"/>
      <c r="BH962" s="226"/>
      <c r="BI962" s="226"/>
      <c r="BJ962" s="226"/>
      <c r="BK962" s="226"/>
      <c r="BL962" s="226"/>
      <c r="BM962" s="226"/>
      <c r="BN962" s="226"/>
      <c r="BO962" s="226"/>
      <c r="BP962" s="226"/>
      <c r="BQ962" s="226"/>
      <c r="BR962" s="226"/>
      <c r="BS962" s="226"/>
      <c r="BT962" s="226"/>
      <c r="BU962" s="226"/>
      <c r="BV962" s="226"/>
      <c r="BW962" s="226"/>
      <c r="BX962" s="226"/>
      <c r="BY962" s="226"/>
      <c r="BZ962" s="226"/>
      <c r="CA962" s="226"/>
      <c r="CB962" s="226"/>
      <c r="CC962" s="235"/>
    </row>
    <row r="963" spans="1:81" s="233" customFormat="1" ht="12.75" customHeight="1">
      <c r="A963" s="525"/>
      <c r="B963" s="549"/>
      <c r="C963" s="236">
        <v>2016</v>
      </c>
      <c r="D963" s="247">
        <f>E963+F963+G963+H963+I963</f>
        <v>0.246</v>
      </c>
      <c r="E963" s="247">
        <v>0.246</v>
      </c>
      <c r="F963" s="247">
        <v>0</v>
      </c>
      <c r="G963" s="247">
        <v>0</v>
      </c>
      <c r="H963" s="247">
        <v>0</v>
      </c>
      <c r="I963" s="247">
        <v>0</v>
      </c>
      <c r="J963" s="240"/>
      <c r="K963" s="250">
        <f t="shared" si="483"/>
        <v>0.246</v>
      </c>
      <c r="L963" s="241"/>
      <c r="M963" s="242"/>
      <c r="N963" s="226"/>
      <c r="O963" s="226"/>
      <c r="P963" s="226"/>
      <c r="Q963" s="226"/>
      <c r="R963" s="226"/>
      <c r="S963" s="226"/>
      <c r="T963" s="226"/>
      <c r="U963" s="226"/>
      <c r="V963" s="226"/>
      <c r="W963" s="226"/>
      <c r="X963" s="226"/>
      <c r="Y963" s="226"/>
      <c r="Z963" s="226"/>
      <c r="AA963" s="226"/>
      <c r="AB963" s="226"/>
      <c r="AC963" s="226"/>
      <c r="AD963" s="226"/>
      <c r="AE963" s="226"/>
      <c r="AF963" s="226"/>
      <c r="AG963" s="226"/>
      <c r="AH963" s="226"/>
      <c r="AI963" s="226"/>
      <c r="AJ963" s="226"/>
      <c r="AK963" s="226"/>
      <c r="AL963" s="226"/>
      <c r="AM963" s="226"/>
      <c r="AN963" s="226"/>
      <c r="AO963" s="226"/>
      <c r="AP963" s="226"/>
      <c r="AQ963" s="226"/>
      <c r="AR963" s="226"/>
      <c r="AS963" s="226"/>
      <c r="AT963" s="226"/>
      <c r="AU963" s="226"/>
      <c r="AV963" s="226"/>
      <c r="AW963" s="226"/>
      <c r="AX963" s="226"/>
      <c r="AY963" s="226"/>
      <c r="AZ963" s="226"/>
      <c r="BA963" s="226"/>
      <c r="BB963" s="226"/>
      <c r="BC963" s="226"/>
      <c r="BD963" s="226"/>
      <c r="BE963" s="226"/>
      <c r="BF963" s="226"/>
      <c r="BG963" s="226"/>
      <c r="BH963" s="226"/>
      <c r="BI963" s="226"/>
      <c r="BJ963" s="226"/>
      <c r="BK963" s="226"/>
      <c r="BL963" s="226"/>
      <c r="BM963" s="226"/>
      <c r="BN963" s="226"/>
      <c r="BO963" s="226"/>
      <c r="BP963" s="226"/>
      <c r="BQ963" s="226"/>
      <c r="BR963" s="226"/>
      <c r="BS963" s="226"/>
      <c r="BT963" s="226"/>
      <c r="BU963" s="226"/>
      <c r="BV963" s="226"/>
      <c r="BW963" s="226"/>
      <c r="BX963" s="226"/>
      <c r="BY963" s="226"/>
      <c r="BZ963" s="226"/>
      <c r="CA963" s="226"/>
      <c r="CB963" s="226"/>
      <c r="CC963" s="235"/>
    </row>
    <row r="964" spans="1:81" s="233" customFormat="1">
      <c r="A964" s="525"/>
      <c r="B964" s="549"/>
      <c r="C964" s="236">
        <v>2017</v>
      </c>
      <c r="D964" s="247">
        <f>E964+F964+G964+H964+I964</f>
        <v>0.3</v>
      </c>
      <c r="E964" s="247">
        <f>300000/1000000</f>
        <v>0.3</v>
      </c>
      <c r="F964" s="247">
        <v>0</v>
      </c>
      <c r="G964" s="247">
        <v>0</v>
      </c>
      <c r="H964" s="247">
        <v>0</v>
      </c>
      <c r="I964" s="247">
        <v>0</v>
      </c>
      <c r="J964" s="240"/>
      <c r="K964" s="250">
        <f t="shared" si="483"/>
        <v>0.3</v>
      </c>
      <c r="L964" s="241"/>
      <c r="M964" s="242"/>
      <c r="N964" s="226"/>
      <c r="O964" s="226"/>
      <c r="P964" s="226"/>
      <c r="Q964" s="226"/>
      <c r="R964" s="226"/>
      <c r="S964" s="226"/>
      <c r="T964" s="226"/>
      <c r="U964" s="226"/>
      <c r="V964" s="226"/>
      <c r="W964" s="226"/>
      <c r="X964" s="226"/>
      <c r="Y964" s="226"/>
      <c r="Z964" s="226"/>
      <c r="AA964" s="226"/>
      <c r="AB964" s="226"/>
      <c r="AC964" s="226"/>
      <c r="AD964" s="226"/>
      <c r="AE964" s="226"/>
      <c r="AF964" s="226"/>
      <c r="AG964" s="226"/>
      <c r="AH964" s="226"/>
      <c r="AI964" s="226"/>
      <c r="AJ964" s="226"/>
      <c r="AK964" s="226"/>
      <c r="AL964" s="226"/>
      <c r="AM964" s="226"/>
      <c r="AN964" s="226"/>
      <c r="AO964" s="226"/>
      <c r="AP964" s="226"/>
      <c r="AQ964" s="226"/>
      <c r="AR964" s="226"/>
      <c r="AS964" s="226"/>
      <c r="AT964" s="226"/>
      <c r="AU964" s="226"/>
      <c r="AV964" s="226"/>
      <c r="AW964" s="226"/>
      <c r="AX964" s="226"/>
      <c r="AY964" s="226"/>
      <c r="AZ964" s="226"/>
      <c r="BA964" s="226"/>
      <c r="BB964" s="226"/>
      <c r="BC964" s="226"/>
      <c r="BD964" s="226"/>
      <c r="BE964" s="226"/>
      <c r="BF964" s="226"/>
      <c r="BG964" s="226"/>
      <c r="BH964" s="226"/>
      <c r="BI964" s="226"/>
      <c r="BJ964" s="226"/>
      <c r="BK964" s="226"/>
      <c r="BL964" s="226"/>
      <c r="BM964" s="226"/>
      <c r="BN964" s="226"/>
      <c r="BO964" s="226"/>
      <c r="BP964" s="226"/>
      <c r="BQ964" s="226"/>
      <c r="BR964" s="226"/>
      <c r="BS964" s="226"/>
      <c r="BT964" s="226"/>
      <c r="BU964" s="226"/>
      <c r="BV964" s="226"/>
      <c r="BW964" s="226"/>
      <c r="BX964" s="226"/>
      <c r="BY964" s="226"/>
      <c r="BZ964" s="226"/>
      <c r="CA964" s="226"/>
      <c r="CB964" s="226"/>
      <c r="CC964" s="235"/>
    </row>
    <row r="965" spans="1:81" s="233" customFormat="1">
      <c r="A965" s="526"/>
      <c r="B965" s="550"/>
      <c r="C965" s="287">
        <v>2018</v>
      </c>
      <c r="D965" s="247">
        <f t="shared" ref="D965:D967" si="506">E965+F965+G965+H965+I965</f>
        <v>0.3</v>
      </c>
      <c r="E965" s="247">
        <f t="shared" ref="E965:E967" si="507">300000/1000000</f>
        <v>0.3</v>
      </c>
      <c r="F965" s="247">
        <v>0</v>
      </c>
      <c r="G965" s="247">
        <v>0</v>
      </c>
      <c r="H965" s="247">
        <v>0</v>
      </c>
      <c r="I965" s="247">
        <v>0</v>
      </c>
      <c r="J965" s="240"/>
      <c r="K965" s="250"/>
      <c r="L965" s="241"/>
      <c r="M965" s="242"/>
      <c r="N965" s="226"/>
      <c r="O965" s="226"/>
      <c r="P965" s="226"/>
      <c r="Q965" s="226"/>
      <c r="R965" s="226"/>
      <c r="S965" s="226"/>
      <c r="T965" s="226"/>
      <c r="U965" s="226"/>
      <c r="V965" s="226"/>
      <c r="W965" s="226"/>
      <c r="X965" s="226"/>
      <c r="Y965" s="226"/>
      <c r="Z965" s="226"/>
      <c r="AA965" s="226"/>
      <c r="AB965" s="226"/>
      <c r="AC965" s="226"/>
      <c r="AD965" s="226"/>
      <c r="AE965" s="226"/>
      <c r="AF965" s="226"/>
      <c r="AG965" s="226"/>
      <c r="AH965" s="226"/>
      <c r="AI965" s="226"/>
      <c r="AJ965" s="226"/>
      <c r="AK965" s="226"/>
      <c r="AL965" s="226"/>
      <c r="AM965" s="226"/>
      <c r="AN965" s="226"/>
      <c r="AO965" s="226"/>
      <c r="AP965" s="226"/>
      <c r="AQ965" s="226"/>
      <c r="AR965" s="226"/>
      <c r="AS965" s="226"/>
      <c r="AT965" s="226"/>
      <c r="AU965" s="226"/>
      <c r="AV965" s="226"/>
      <c r="AW965" s="226"/>
      <c r="AX965" s="226"/>
      <c r="AY965" s="226"/>
      <c r="AZ965" s="226"/>
      <c r="BA965" s="226"/>
      <c r="BB965" s="226"/>
      <c r="BC965" s="226"/>
      <c r="BD965" s="226"/>
      <c r="BE965" s="226"/>
      <c r="BF965" s="226"/>
      <c r="BG965" s="226"/>
      <c r="BH965" s="226"/>
      <c r="BI965" s="226"/>
      <c r="BJ965" s="226"/>
      <c r="BK965" s="226"/>
      <c r="BL965" s="226"/>
      <c r="BM965" s="226"/>
      <c r="BN965" s="226"/>
      <c r="BO965" s="226"/>
      <c r="BP965" s="226"/>
      <c r="BQ965" s="226"/>
      <c r="BR965" s="226"/>
      <c r="BS965" s="226"/>
      <c r="BT965" s="226"/>
      <c r="BU965" s="226"/>
      <c r="BV965" s="226"/>
      <c r="BW965" s="226"/>
      <c r="BX965" s="226"/>
      <c r="BY965" s="226"/>
      <c r="BZ965" s="226"/>
      <c r="CA965" s="226"/>
      <c r="CB965" s="226"/>
      <c r="CC965" s="235"/>
    </row>
    <row r="966" spans="1:81" s="233" customFormat="1">
      <c r="A966" s="526"/>
      <c r="B966" s="550"/>
      <c r="C966" s="287">
        <v>2019</v>
      </c>
      <c r="D966" s="247">
        <f t="shared" si="506"/>
        <v>0.3</v>
      </c>
      <c r="E966" s="247">
        <f t="shared" si="507"/>
        <v>0.3</v>
      </c>
      <c r="F966" s="247">
        <v>0</v>
      </c>
      <c r="G966" s="247">
        <v>0</v>
      </c>
      <c r="H966" s="247">
        <v>0</v>
      </c>
      <c r="I966" s="247">
        <v>0</v>
      </c>
      <c r="J966" s="240"/>
      <c r="K966" s="250"/>
      <c r="L966" s="241"/>
      <c r="M966" s="242"/>
      <c r="N966" s="226"/>
      <c r="O966" s="226"/>
      <c r="P966" s="226"/>
      <c r="Q966" s="226"/>
      <c r="R966" s="226"/>
      <c r="S966" s="226"/>
      <c r="T966" s="226"/>
      <c r="U966" s="226"/>
      <c r="V966" s="226"/>
      <c r="W966" s="226"/>
      <c r="X966" s="226"/>
      <c r="Y966" s="226"/>
      <c r="Z966" s="226"/>
      <c r="AA966" s="226"/>
      <c r="AB966" s="226"/>
      <c r="AC966" s="226"/>
      <c r="AD966" s="226"/>
      <c r="AE966" s="226"/>
      <c r="AF966" s="226"/>
      <c r="AG966" s="226"/>
      <c r="AH966" s="226"/>
      <c r="AI966" s="226"/>
      <c r="AJ966" s="226"/>
      <c r="AK966" s="226"/>
      <c r="AL966" s="226"/>
      <c r="AM966" s="226"/>
      <c r="AN966" s="226"/>
      <c r="AO966" s="226"/>
      <c r="AP966" s="226"/>
      <c r="AQ966" s="226"/>
      <c r="AR966" s="226"/>
      <c r="AS966" s="226"/>
      <c r="AT966" s="226"/>
      <c r="AU966" s="226"/>
      <c r="AV966" s="226"/>
      <c r="AW966" s="226"/>
      <c r="AX966" s="226"/>
      <c r="AY966" s="226"/>
      <c r="AZ966" s="226"/>
      <c r="BA966" s="226"/>
      <c r="BB966" s="226"/>
      <c r="BC966" s="226"/>
      <c r="BD966" s="226"/>
      <c r="BE966" s="226"/>
      <c r="BF966" s="226"/>
      <c r="BG966" s="226"/>
      <c r="BH966" s="226"/>
      <c r="BI966" s="226"/>
      <c r="BJ966" s="226"/>
      <c r="BK966" s="226"/>
      <c r="BL966" s="226"/>
      <c r="BM966" s="226"/>
      <c r="BN966" s="226"/>
      <c r="BO966" s="226"/>
      <c r="BP966" s="226"/>
      <c r="BQ966" s="226"/>
      <c r="BR966" s="226"/>
      <c r="BS966" s="226"/>
      <c r="BT966" s="226"/>
      <c r="BU966" s="226"/>
      <c r="BV966" s="226"/>
      <c r="BW966" s="226"/>
      <c r="BX966" s="226"/>
      <c r="BY966" s="226"/>
      <c r="BZ966" s="226"/>
      <c r="CA966" s="226"/>
      <c r="CB966" s="226"/>
      <c r="CC966" s="235"/>
    </row>
    <row r="967" spans="1:81" s="233" customFormat="1">
      <c r="A967" s="527"/>
      <c r="B967" s="551"/>
      <c r="C967" s="287">
        <v>2020</v>
      </c>
      <c r="D967" s="247">
        <f t="shared" si="506"/>
        <v>0.3</v>
      </c>
      <c r="E967" s="247">
        <f t="shared" si="507"/>
        <v>0.3</v>
      </c>
      <c r="F967" s="247">
        <v>0</v>
      </c>
      <c r="G967" s="247">
        <v>0</v>
      </c>
      <c r="H967" s="247">
        <v>0</v>
      </c>
      <c r="I967" s="247">
        <v>0</v>
      </c>
      <c r="J967" s="240"/>
      <c r="K967" s="250"/>
      <c r="L967" s="241"/>
      <c r="M967" s="242"/>
      <c r="N967" s="226"/>
      <c r="O967" s="226"/>
      <c r="P967" s="226"/>
      <c r="Q967" s="226"/>
      <c r="R967" s="226"/>
      <c r="S967" s="226"/>
      <c r="T967" s="226"/>
      <c r="U967" s="226"/>
      <c r="V967" s="226"/>
      <c r="W967" s="226"/>
      <c r="X967" s="226"/>
      <c r="Y967" s="226"/>
      <c r="Z967" s="226"/>
      <c r="AA967" s="226"/>
      <c r="AB967" s="226"/>
      <c r="AC967" s="226"/>
      <c r="AD967" s="226"/>
      <c r="AE967" s="226"/>
      <c r="AF967" s="226"/>
      <c r="AG967" s="226"/>
      <c r="AH967" s="226"/>
      <c r="AI967" s="226"/>
      <c r="AJ967" s="226"/>
      <c r="AK967" s="226"/>
      <c r="AL967" s="226"/>
      <c r="AM967" s="226"/>
      <c r="AN967" s="226"/>
      <c r="AO967" s="226"/>
      <c r="AP967" s="226"/>
      <c r="AQ967" s="226"/>
      <c r="AR967" s="226"/>
      <c r="AS967" s="226"/>
      <c r="AT967" s="226"/>
      <c r="AU967" s="226"/>
      <c r="AV967" s="226"/>
      <c r="AW967" s="226"/>
      <c r="AX967" s="226"/>
      <c r="AY967" s="226"/>
      <c r="AZ967" s="226"/>
      <c r="BA967" s="226"/>
      <c r="BB967" s="226"/>
      <c r="BC967" s="226"/>
      <c r="BD967" s="226"/>
      <c r="BE967" s="226"/>
      <c r="BF967" s="226"/>
      <c r="BG967" s="226"/>
      <c r="BH967" s="226"/>
      <c r="BI967" s="226"/>
      <c r="BJ967" s="226"/>
      <c r="BK967" s="226"/>
      <c r="BL967" s="226"/>
      <c r="BM967" s="226"/>
      <c r="BN967" s="226"/>
      <c r="BO967" s="226"/>
      <c r="BP967" s="226"/>
      <c r="BQ967" s="226"/>
      <c r="BR967" s="226"/>
      <c r="BS967" s="226"/>
      <c r="BT967" s="226"/>
      <c r="BU967" s="226"/>
      <c r="BV967" s="226"/>
      <c r="BW967" s="226"/>
      <c r="BX967" s="226"/>
      <c r="BY967" s="226"/>
      <c r="BZ967" s="226"/>
      <c r="CA967" s="226"/>
      <c r="CB967" s="226"/>
      <c r="CC967" s="235"/>
    </row>
    <row r="968" spans="1:81" s="233" customFormat="1" ht="12.75" customHeight="1">
      <c r="A968" s="524" t="s">
        <v>787</v>
      </c>
      <c r="B968" s="548" t="s">
        <v>849</v>
      </c>
      <c r="C968" s="238" t="s">
        <v>19</v>
      </c>
      <c r="D968" s="257">
        <f>D969+D970+D971+D972+D973</f>
        <v>13.845579000000001</v>
      </c>
      <c r="E968" s="257">
        <f t="shared" ref="E968:I968" si="508">E969+E970+E971+E972+E973</f>
        <v>13.845579000000001</v>
      </c>
      <c r="F968" s="257">
        <f t="shared" si="508"/>
        <v>0</v>
      </c>
      <c r="G968" s="257">
        <f t="shared" si="508"/>
        <v>0</v>
      </c>
      <c r="H968" s="257">
        <f t="shared" si="508"/>
        <v>0</v>
      </c>
      <c r="I968" s="257">
        <f t="shared" si="508"/>
        <v>0</v>
      </c>
      <c r="J968" s="240"/>
      <c r="K968" s="250">
        <f t="shared" si="483"/>
        <v>13.845579000000001</v>
      </c>
      <c r="L968" s="241"/>
      <c r="M968" s="242"/>
      <c r="N968" s="226"/>
      <c r="O968" s="226"/>
      <c r="P968" s="226"/>
      <c r="Q968" s="226"/>
      <c r="R968" s="226"/>
      <c r="S968" s="226"/>
      <c r="T968" s="226"/>
      <c r="U968" s="226"/>
      <c r="V968" s="226"/>
      <c r="W968" s="226"/>
      <c r="X968" s="226"/>
      <c r="Y968" s="226"/>
      <c r="Z968" s="226"/>
      <c r="AA968" s="226"/>
      <c r="AB968" s="226"/>
      <c r="AC968" s="226"/>
      <c r="AD968" s="226"/>
      <c r="AE968" s="226"/>
      <c r="AF968" s="226"/>
      <c r="AG968" s="226"/>
      <c r="AH968" s="226"/>
      <c r="AI968" s="226"/>
      <c r="AJ968" s="226"/>
      <c r="AK968" s="226"/>
      <c r="AL968" s="226"/>
      <c r="AM968" s="226"/>
      <c r="AN968" s="226"/>
      <c r="AO968" s="226"/>
      <c r="AP968" s="226"/>
      <c r="AQ968" s="226"/>
      <c r="AR968" s="226"/>
      <c r="AS968" s="226"/>
      <c r="AT968" s="226"/>
      <c r="AU968" s="226"/>
      <c r="AV968" s="226"/>
      <c r="AW968" s="226"/>
      <c r="AX968" s="226"/>
      <c r="AY968" s="226"/>
      <c r="AZ968" s="226"/>
      <c r="BA968" s="226"/>
      <c r="BB968" s="226"/>
      <c r="BC968" s="226"/>
      <c r="BD968" s="226"/>
      <c r="BE968" s="226"/>
      <c r="BF968" s="226"/>
      <c r="BG968" s="226"/>
      <c r="BH968" s="226"/>
      <c r="BI968" s="226"/>
      <c r="BJ968" s="226"/>
      <c r="BK968" s="226"/>
      <c r="BL968" s="226"/>
      <c r="BM968" s="226"/>
      <c r="BN968" s="226"/>
      <c r="BO968" s="226"/>
      <c r="BP968" s="226"/>
      <c r="BQ968" s="226"/>
      <c r="BR968" s="226"/>
      <c r="BS968" s="226"/>
      <c r="BT968" s="226"/>
      <c r="BU968" s="226"/>
      <c r="BV968" s="226"/>
      <c r="BW968" s="226"/>
      <c r="BX968" s="226"/>
      <c r="BY968" s="226"/>
      <c r="BZ968" s="226"/>
      <c r="CA968" s="226"/>
      <c r="CB968" s="226"/>
      <c r="CC968" s="235"/>
    </row>
    <row r="969" spans="1:81" s="233" customFormat="1" ht="12.75" customHeight="1">
      <c r="A969" s="525"/>
      <c r="B969" s="549"/>
      <c r="C969" s="236">
        <v>2016</v>
      </c>
      <c r="D969" s="247">
        <f>E969+F969+G969+H969+I969</f>
        <v>2.247179</v>
      </c>
      <c r="E969" s="247">
        <v>2.247179</v>
      </c>
      <c r="F969" s="247">
        <v>0</v>
      </c>
      <c r="G969" s="247">
        <v>0</v>
      </c>
      <c r="H969" s="247">
        <v>0</v>
      </c>
      <c r="I969" s="247">
        <v>0</v>
      </c>
      <c r="J969" s="240"/>
      <c r="K969" s="250">
        <f t="shared" si="483"/>
        <v>2.247179</v>
      </c>
      <c r="L969" s="241"/>
      <c r="M969" s="242"/>
      <c r="N969" s="226"/>
      <c r="O969" s="226"/>
      <c r="P969" s="226"/>
      <c r="Q969" s="226"/>
      <c r="R969" s="226"/>
      <c r="S969" s="226"/>
      <c r="T969" s="226"/>
      <c r="U969" s="226"/>
      <c r="V969" s="226"/>
      <c r="W969" s="226"/>
      <c r="X969" s="226"/>
      <c r="Y969" s="226"/>
      <c r="Z969" s="226"/>
      <c r="AA969" s="226"/>
      <c r="AB969" s="226"/>
      <c r="AC969" s="226"/>
      <c r="AD969" s="226"/>
      <c r="AE969" s="226"/>
      <c r="AF969" s="226"/>
      <c r="AG969" s="226"/>
      <c r="AH969" s="226"/>
      <c r="AI969" s="226"/>
      <c r="AJ969" s="226"/>
      <c r="AK969" s="226"/>
      <c r="AL969" s="226"/>
      <c r="AM969" s="226"/>
      <c r="AN969" s="226"/>
      <c r="AO969" s="226"/>
      <c r="AP969" s="226"/>
      <c r="AQ969" s="226"/>
      <c r="AR969" s="226"/>
      <c r="AS969" s="226"/>
      <c r="AT969" s="226"/>
      <c r="AU969" s="226"/>
      <c r="AV969" s="226"/>
      <c r="AW969" s="226"/>
      <c r="AX969" s="226"/>
      <c r="AY969" s="226"/>
      <c r="AZ969" s="226"/>
      <c r="BA969" s="226"/>
      <c r="BB969" s="226"/>
      <c r="BC969" s="226"/>
      <c r="BD969" s="226"/>
      <c r="BE969" s="226"/>
      <c r="BF969" s="226"/>
      <c r="BG969" s="226"/>
      <c r="BH969" s="226"/>
      <c r="BI969" s="226"/>
      <c r="BJ969" s="226"/>
      <c r="BK969" s="226"/>
      <c r="BL969" s="226"/>
      <c r="BM969" s="226"/>
      <c r="BN969" s="226"/>
      <c r="BO969" s="226"/>
      <c r="BP969" s="226"/>
      <c r="BQ969" s="226"/>
      <c r="BR969" s="226"/>
      <c r="BS969" s="226"/>
      <c r="BT969" s="226"/>
      <c r="BU969" s="226"/>
      <c r="BV969" s="226"/>
      <c r="BW969" s="226"/>
      <c r="BX969" s="226"/>
      <c r="BY969" s="226"/>
      <c r="BZ969" s="226"/>
      <c r="CA969" s="226"/>
      <c r="CB969" s="226"/>
      <c r="CC969" s="235"/>
    </row>
    <row r="970" spans="1:81" s="233" customFormat="1">
      <c r="A970" s="525"/>
      <c r="B970" s="549"/>
      <c r="C970" s="236">
        <v>2017</v>
      </c>
      <c r="D970" s="247">
        <f>E970+F970+G970+H970+I970</f>
        <v>2.9746000000000001</v>
      </c>
      <c r="E970" s="247">
        <v>2.9746000000000001</v>
      </c>
      <c r="F970" s="247">
        <v>0</v>
      </c>
      <c r="G970" s="247">
        <v>0</v>
      </c>
      <c r="H970" s="247">
        <v>0</v>
      </c>
      <c r="I970" s="247">
        <v>0</v>
      </c>
      <c r="J970" s="240"/>
      <c r="K970" s="250">
        <f t="shared" si="483"/>
        <v>2.9746000000000001</v>
      </c>
      <c r="L970" s="241"/>
      <c r="M970" s="242"/>
      <c r="N970" s="226"/>
      <c r="O970" s="226"/>
      <c r="P970" s="226"/>
      <c r="Q970" s="226"/>
      <c r="R970" s="226"/>
      <c r="S970" s="226"/>
      <c r="T970" s="226"/>
      <c r="U970" s="226"/>
      <c r="V970" s="226"/>
      <c r="W970" s="226"/>
      <c r="X970" s="226"/>
      <c r="Y970" s="226"/>
      <c r="Z970" s="226"/>
      <c r="AA970" s="226"/>
      <c r="AB970" s="226"/>
      <c r="AC970" s="226"/>
      <c r="AD970" s="226"/>
      <c r="AE970" s="226"/>
      <c r="AF970" s="226"/>
      <c r="AG970" s="226"/>
      <c r="AH970" s="226"/>
      <c r="AI970" s="226"/>
      <c r="AJ970" s="226"/>
      <c r="AK970" s="226"/>
      <c r="AL970" s="226"/>
      <c r="AM970" s="226"/>
      <c r="AN970" s="226"/>
      <c r="AO970" s="226"/>
      <c r="AP970" s="226"/>
      <c r="AQ970" s="226"/>
      <c r="AR970" s="226"/>
      <c r="AS970" s="226"/>
      <c r="AT970" s="226"/>
      <c r="AU970" s="226"/>
      <c r="AV970" s="226"/>
      <c r="AW970" s="226"/>
      <c r="AX970" s="226"/>
      <c r="AY970" s="226"/>
      <c r="AZ970" s="226"/>
      <c r="BA970" s="226"/>
      <c r="BB970" s="226"/>
      <c r="BC970" s="226"/>
      <c r="BD970" s="226"/>
      <c r="BE970" s="226"/>
      <c r="BF970" s="226"/>
      <c r="BG970" s="226"/>
      <c r="BH970" s="226"/>
      <c r="BI970" s="226"/>
      <c r="BJ970" s="226"/>
      <c r="BK970" s="226"/>
      <c r="BL970" s="226"/>
      <c r="BM970" s="226"/>
      <c r="BN970" s="226"/>
      <c r="BO970" s="226"/>
      <c r="BP970" s="226"/>
      <c r="BQ970" s="226"/>
      <c r="BR970" s="226"/>
      <c r="BS970" s="226"/>
      <c r="BT970" s="226"/>
      <c r="BU970" s="226"/>
      <c r="BV970" s="226"/>
      <c r="BW970" s="226"/>
      <c r="BX970" s="226"/>
      <c r="BY970" s="226"/>
      <c r="BZ970" s="226"/>
      <c r="CA970" s="226"/>
      <c r="CB970" s="226"/>
      <c r="CC970" s="235"/>
    </row>
    <row r="971" spans="1:81" s="233" customFormat="1">
      <c r="A971" s="526"/>
      <c r="B971" s="550"/>
      <c r="C971" s="287">
        <v>2018</v>
      </c>
      <c r="D971" s="247">
        <f t="shared" ref="D971:D973" si="509">E971+F971+G971+H971+I971</f>
        <v>2.8746</v>
      </c>
      <c r="E971" s="247">
        <v>2.8746</v>
      </c>
      <c r="F971" s="247">
        <v>0</v>
      </c>
      <c r="G971" s="247">
        <v>0</v>
      </c>
      <c r="H971" s="247">
        <v>0</v>
      </c>
      <c r="I971" s="247">
        <v>0</v>
      </c>
      <c r="J971" s="240"/>
      <c r="K971" s="250"/>
      <c r="L971" s="241"/>
      <c r="M971" s="242"/>
      <c r="N971" s="226"/>
      <c r="O971" s="226"/>
      <c r="P971" s="226"/>
      <c r="Q971" s="226"/>
      <c r="R971" s="226"/>
      <c r="S971" s="226"/>
      <c r="T971" s="226"/>
      <c r="U971" s="226"/>
      <c r="V971" s="226"/>
      <c r="W971" s="226"/>
      <c r="X971" s="226"/>
      <c r="Y971" s="226"/>
      <c r="Z971" s="226"/>
      <c r="AA971" s="226"/>
      <c r="AB971" s="226"/>
      <c r="AC971" s="226"/>
      <c r="AD971" s="226"/>
      <c r="AE971" s="226"/>
      <c r="AF971" s="226"/>
      <c r="AG971" s="226"/>
      <c r="AH971" s="226"/>
      <c r="AI971" s="226"/>
      <c r="AJ971" s="226"/>
      <c r="AK971" s="226"/>
      <c r="AL971" s="226"/>
      <c r="AM971" s="226"/>
      <c r="AN971" s="226"/>
      <c r="AO971" s="226"/>
      <c r="AP971" s="226"/>
      <c r="AQ971" s="226"/>
      <c r="AR971" s="226"/>
      <c r="AS971" s="226"/>
      <c r="AT971" s="226"/>
      <c r="AU971" s="226"/>
      <c r="AV971" s="226"/>
      <c r="AW971" s="226"/>
      <c r="AX971" s="226"/>
      <c r="AY971" s="226"/>
      <c r="AZ971" s="226"/>
      <c r="BA971" s="226"/>
      <c r="BB971" s="226"/>
      <c r="BC971" s="226"/>
      <c r="BD971" s="226"/>
      <c r="BE971" s="226"/>
      <c r="BF971" s="226"/>
      <c r="BG971" s="226"/>
      <c r="BH971" s="226"/>
      <c r="BI971" s="226"/>
      <c r="BJ971" s="226"/>
      <c r="BK971" s="226"/>
      <c r="BL971" s="226"/>
      <c r="BM971" s="226"/>
      <c r="BN971" s="226"/>
      <c r="BO971" s="226"/>
      <c r="BP971" s="226"/>
      <c r="BQ971" s="226"/>
      <c r="BR971" s="226"/>
      <c r="BS971" s="226"/>
      <c r="BT971" s="226"/>
      <c r="BU971" s="226"/>
      <c r="BV971" s="226"/>
      <c r="BW971" s="226"/>
      <c r="BX971" s="226"/>
      <c r="BY971" s="226"/>
      <c r="BZ971" s="226"/>
      <c r="CA971" s="226"/>
      <c r="CB971" s="226"/>
      <c r="CC971" s="235"/>
    </row>
    <row r="972" spans="1:81" s="233" customFormat="1">
      <c r="A972" s="526"/>
      <c r="B972" s="550"/>
      <c r="C972" s="287">
        <v>2019</v>
      </c>
      <c r="D972" s="247">
        <f t="shared" si="509"/>
        <v>2.8746</v>
      </c>
      <c r="E972" s="247">
        <v>2.8746</v>
      </c>
      <c r="F972" s="247">
        <v>0</v>
      </c>
      <c r="G972" s="247">
        <v>0</v>
      </c>
      <c r="H972" s="247">
        <v>0</v>
      </c>
      <c r="I972" s="247">
        <v>0</v>
      </c>
      <c r="J972" s="240"/>
      <c r="K972" s="250"/>
      <c r="L972" s="241"/>
      <c r="M972" s="242"/>
      <c r="N972" s="226"/>
      <c r="O972" s="226"/>
      <c r="P972" s="226"/>
      <c r="Q972" s="226"/>
      <c r="R972" s="226"/>
      <c r="S972" s="226"/>
      <c r="T972" s="226"/>
      <c r="U972" s="226"/>
      <c r="V972" s="226"/>
      <c r="W972" s="226"/>
      <c r="X972" s="226"/>
      <c r="Y972" s="226"/>
      <c r="Z972" s="226"/>
      <c r="AA972" s="226"/>
      <c r="AB972" s="226"/>
      <c r="AC972" s="226"/>
      <c r="AD972" s="226"/>
      <c r="AE972" s="226"/>
      <c r="AF972" s="226"/>
      <c r="AG972" s="226"/>
      <c r="AH972" s="226"/>
      <c r="AI972" s="226"/>
      <c r="AJ972" s="226"/>
      <c r="AK972" s="226"/>
      <c r="AL972" s="226"/>
      <c r="AM972" s="226"/>
      <c r="AN972" s="226"/>
      <c r="AO972" s="226"/>
      <c r="AP972" s="226"/>
      <c r="AQ972" s="226"/>
      <c r="AR972" s="226"/>
      <c r="AS972" s="226"/>
      <c r="AT972" s="226"/>
      <c r="AU972" s="226"/>
      <c r="AV972" s="226"/>
      <c r="AW972" s="226"/>
      <c r="AX972" s="226"/>
      <c r="AY972" s="226"/>
      <c r="AZ972" s="226"/>
      <c r="BA972" s="226"/>
      <c r="BB972" s="226"/>
      <c r="BC972" s="226"/>
      <c r="BD972" s="226"/>
      <c r="BE972" s="226"/>
      <c r="BF972" s="226"/>
      <c r="BG972" s="226"/>
      <c r="BH972" s="226"/>
      <c r="BI972" s="226"/>
      <c r="BJ972" s="226"/>
      <c r="BK972" s="226"/>
      <c r="BL972" s="226"/>
      <c r="BM972" s="226"/>
      <c r="BN972" s="226"/>
      <c r="BO972" s="226"/>
      <c r="BP972" s="226"/>
      <c r="BQ972" s="226"/>
      <c r="BR972" s="226"/>
      <c r="BS972" s="226"/>
      <c r="BT972" s="226"/>
      <c r="BU972" s="226"/>
      <c r="BV972" s="226"/>
      <c r="BW972" s="226"/>
      <c r="BX972" s="226"/>
      <c r="BY972" s="226"/>
      <c r="BZ972" s="226"/>
      <c r="CA972" s="226"/>
      <c r="CB972" s="226"/>
      <c r="CC972" s="235"/>
    </row>
    <row r="973" spans="1:81" s="233" customFormat="1">
      <c r="A973" s="527"/>
      <c r="B973" s="551"/>
      <c r="C973" s="287">
        <v>2020</v>
      </c>
      <c r="D973" s="247">
        <f t="shared" si="509"/>
        <v>2.8746</v>
      </c>
      <c r="E973" s="247">
        <v>2.8746</v>
      </c>
      <c r="F973" s="247">
        <v>0</v>
      </c>
      <c r="G973" s="247">
        <v>0</v>
      </c>
      <c r="H973" s="247">
        <v>0</v>
      </c>
      <c r="I973" s="247">
        <v>0</v>
      </c>
      <c r="J973" s="240"/>
      <c r="K973" s="250"/>
      <c r="L973" s="241"/>
      <c r="M973" s="242"/>
      <c r="N973" s="226"/>
      <c r="O973" s="226"/>
      <c r="P973" s="226"/>
      <c r="Q973" s="226"/>
      <c r="R973" s="226"/>
      <c r="S973" s="226"/>
      <c r="T973" s="226"/>
      <c r="U973" s="226"/>
      <c r="V973" s="226"/>
      <c r="W973" s="226"/>
      <c r="X973" s="226"/>
      <c r="Y973" s="226"/>
      <c r="Z973" s="226"/>
      <c r="AA973" s="226"/>
      <c r="AB973" s="226"/>
      <c r="AC973" s="226"/>
      <c r="AD973" s="226"/>
      <c r="AE973" s="226"/>
      <c r="AF973" s="226"/>
      <c r="AG973" s="226"/>
      <c r="AH973" s="226"/>
      <c r="AI973" s="226"/>
      <c r="AJ973" s="226"/>
      <c r="AK973" s="226"/>
      <c r="AL973" s="226"/>
      <c r="AM973" s="226"/>
      <c r="AN973" s="226"/>
      <c r="AO973" s="226"/>
      <c r="AP973" s="226"/>
      <c r="AQ973" s="226"/>
      <c r="AR973" s="226"/>
      <c r="AS973" s="226"/>
      <c r="AT973" s="226"/>
      <c r="AU973" s="226"/>
      <c r="AV973" s="226"/>
      <c r="AW973" s="226"/>
      <c r="AX973" s="226"/>
      <c r="AY973" s="226"/>
      <c r="AZ973" s="226"/>
      <c r="BA973" s="226"/>
      <c r="BB973" s="226"/>
      <c r="BC973" s="226"/>
      <c r="BD973" s="226"/>
      <c r="BE973" s="226"/>
      <c r="BF973" s="226"/>
      <c r="BG973" s="226"/>
      <c r="BH973" s="226"/>
      <c r="BI973" s="226"/>
      <c r="BJ973" s="226"/>
      <c r="BK973" s="226"/>
      <c r="BL973" s="226"/>
      <c r="BM973" s="226"/>
      <c r="BN973" s="226"/>
      <c r="BO973" s="226"/>
      <c r="BP973" s="226"/>
      <c r="BQ973" s="226"/>
      <c r="BR973" s="226"/>
      <c r="BS973" s="226"/>
      <c r="BT973" s="226"/>
      <c r="BU973" s="226"/>
      <c r="BV973" s="226"/>
      <c r="BW973" s="226"/>
      <c r="BX973" s="226"/>
      <c r="BY973" s="226"/>
      <c r="BZ973" s="226"/>
      <c r="CA973" s="226"/>
      <c r="CB973" s="226"/>
      <c r="CC973" s="235"/>
    </row>
    <row r="974" spans="1:81" s="233" customFormat="1" ht="12.75" customHeight="1">
      <c r="A974" s="524" t="s">
        <v>788</v>
      </c>
      <c r="B974" s="548" t="s">
        <v>851</v>
      </c>
      <c r="C974" s="238" t="s">
        <v>19</v>
      </c>
      <c r="D974" s="257">
        <f>D975+D976+D977+D978+D979</f>
        <v>4.7991999999999999</v>
      </c>
      <c r="E974" s="257">
        <f t="shared" ref="E974:I974" si="510">E975+E976+E977+E978+E979</f>
        <v>0</v>
      </c>
      <c r="F974" s="257">
        <f t="shared" si="510"/>
        <v>0</v>
      </c>
      <c r="G974" s="257">
        <f t="shared" si="510"/>
        <v>4.7991999999999999</v>
      </c>
      <c r="H974" s="257">
        <f t="shared" si="510"/>
        <v>0</v>
      </c>
      <c r="I974" s="257">
        <f t="shared" si="510"/>
        <v>0</v>
      </c>
      <c r="J974" s="240"/>
      <c r="K974" s="250">
        <f t="shared" si="483"/>
        <v>4.7991999999999999</v>
      </c>
      <c r="L974" s="241"/>
      <c r="M974" s="242"/>
      <c r="N974" s="226"/>
      <c r="O974" s="226"/>
      <c r="P974" s="226"/>
      <c r="Q974" s="226"/>
      <c r="R974" s="226"/>
      <c r="S974" s="226"/>
      <c r="T974" s="226"/>
      <c r="U974" s="226"/>
      <c r="V974" s="226"/>
      <c r="W974" s="226"/>
      <c r="X974" s="226"/>
      <c r="Y974" s="226"/>
      <c r="Z974" s="226"/>
      <c r="AA974" s="226"/>
      <c r="AB974" s="226"/>
      <c r="AC974" s="226"/>
      <c r="AD974" s="226"/>
      <c r="AE974" s="226"/>
      <c r="AF974" s="226"/>
      <c r="AG974" s="226"/>
      <c r="AH974" s="226"/>
      <c r="AI974" s="226"/>
      <c r="AJ974" s="226"/>
      <c r="AK974" s="226"/>
      <c r="AL974" s="226"/>
      <c r="AM974" s="226"/>
      <c r="AN974" s="226"/>
      <c r="AO974" s="226"/>
      <c r="AP974" s="226"/>
      <c r="AQ974" s="226"/>
      <c r="AR974" s="226"/>
      <c r="AS974" s="226"/>
      <c r="AT974" s="226"/>
      <c r="AU974" s="226"/>
      <c r="AV974" s="226"/>
      <c r="AW974" s="226"/>
      <c r="AX974" s="226"/>
      <c r="AY974" s="226"/>
      <c r="AZ974" s="226"/>
      <c r="BA974" s="226"/>
      <c r="BB974" s="226"/>
      <c r="BC974" s="226"/>
      <c r="BD974" s="226"/>
      <c r="BE974" s="226"/>
      <c r="BF974" s="226"/>
      <c r="BG974" s="226"/>
      <c r="BH974" s="226"/>
      <c r="BI974" s="226"/>
      <c r="BJ974" s="226"/>
      <c r="BK974" s="226"/>
      <c r="BL974" s="226"/>
      <c r="BM974" s="226"/>
      <c r="BN974" s="226"/>
      <c r="BO974" s="226"/>
      <c r="BP974" s="226"/>
      <c r="BQ974" s="226"/>
      <c r="BR974" s="226"/>
      <c r="BS974" s="226"/>
      <c r="BT974" s="226"/>
      <c r="BU974" s="226"/>
      <c r="BV974" s="226"/>
      <c r="BW974" s="226"/>
      <c r="BX974" s="226"/>
      <c r="BY974" s="226"/>
      <c r="BZ974" s="226"/>
      <c r="CA974" s="226"/>
      <c r="CB974" s="226"/>
      <c r="CC974" s="235"/>
    </row>
    <row r="975" spans="1:81" s="233" customFormat="1" ht="12.75" customHeight="1">
      <c r="A975" s="525"/>
      <c r="B975" s="549"/>
      <c r="C975" s="236">
        <v>2016</v>
      </c>
      <c r="D975" s="247">
        <f>E975+F975+G975+H975+I975</f>
        <v>0.97509999999999997</v>
      </c>
      <c r="E975" s="247">
        <v>0</v>
      </c>
      <c r="F975" s="247">
        <v>0</v>
      </c>
      <c r="G975" s="247">
        <v>0.97509999999999997</v>
      </c>
      <c r="H975" s="247">
        <v>0</v>
      </c>
      <c r="I975" s="247">
        <v>0</v>
      </c>
      <c r="J975" s="240"/>
      <c r="K975" s="250">
        <f t="shared" si="483"/>
        <v>0.97509999999999997</v>
      </c>
      <c r="L975" s="241"/>
      <c r="M975" s="242"/>
      <c r="N975" s="226"/>
      <c r="O975" s="226"/>
      <c r="P975" s="226"/>
      <c r="Q975" s="226"/>
      <c r="R975" s="226"/>
      <c r="S975" s="226"/>
      <c r="T975" s="226"/>
      <c r="U975" s="226"/>
      <c r="V975" s="226"/>
      <c r="W975" s="226"/>
      <c r="X975" s="226"/>
      <c r="Y975" s="226"/>
      <c r="Z975" s="226"/>
      <c r="AA975" s="226"/>
      <c r="AB975" s="226"/>
      <c r="AC975" s="226"/>
      <c r="AD975" s="226"/>
      <c r="AE975" s="226"/>
      <c r="AF975" s="226"/>
      <c r="AG975" s="226"/>
      <c r="AH975" s="226"/>
      <c r="AI975" s="226"/>
      <c r="AJ975" s="226"/>
      <c r="AK975" s="226"/>
      <c r="AL975" s="226"/>
      <c r="AM975" s="226"/>
      <c r="AN975" s="226"/>
      <c r="AO975" s="226"/>
      <c r="AP975" s="226"/>
      <c r="AQ975" s="226"/>
      <c r="AR975" s="226"/>
      <c r="AS975" s="226"/>
      <c r="AT975" s="226"/>
      <c r="AU975" s="226"/>
      <c r="AV975" s="226"/>
      <c r="AW975" s="226"/>
      <c r="AX975" s="226"/>
      <c r="AY975" s="226"/>
      <c r="AZ975" s="226"/>
      <c r="BA975" s="226"/>
      <c r="BB975" s="226"/>
      <c r="BC975" s="226"/>
      <c r="BD975" s="226"/>
      <c r="BE975" s="226"/>
      <c r="BF975" s="226"/>
      <c r="BG975" s="226"/>
      <c r="BH975" s="226"/>
      <c r="BI975" s="226"/>
      <c r="BJ975" s="226"/>
      <c r="BK975" s="226"/>
      <c r="BL975" s="226"/>
      <c r="BM975" s="226"/>
      <c r="BN975" s="226"/>
      <c r="BO975" s="226"/>
      <c r="BP975" s="226"/>
      <c r="BQ975" s="226"/>
      <c r="BR975" s="226"/>
      <c r="BS975" s="226"/>
      <c r="BT975" s="226"/>
      <c r="BU975" s="226"/>
      <c r="BV975" s="226"/>
      <c r="BW975" s="226"/>
      <c r="BX975" s="226"/>
      <c r="BY975" s="226"/>
      <c r="BZ975" s="226"/>
      <c r="CA975" s="226"/>
      <c r="CB975" s="226"/>
      <c r="CC975" s="235"/>
    </row>
    <row r="976" spans="1:81" s="233" customFormat="1">
      <c r="A976" s="525"/>
      <c r="B976" s="549"/>
      <c r="C976" s="236">
        <v>2017</v>
      </c>
      <c r="D976" s="247">
        <f>E976+F976+G976+H976+I976</f>
        <v>1.0197000000000001</v>
      </c>
      <c r="E976" s="247">
        <v>0</v>
      </c>
      <c r="F976" s="247">
        <v>0</v>
      </c>
      <c r="G976" s="247">
        <v>1.0197000000000001</v>
      </c>
      <c r="H976" s="247">
        <v>0</v>
      </c>
      <c r="I976" s="247">
        <v>0</v>
      </c>
      <c r="J976" s="240"/>
      <c r="K976" s="250">
        <f t="shared" si="483"/>
        <v>1.0197000000000001</v>
      </c>
      <c r="L976" s="241"/>
      <c r="M976" s="242"/>
      <c r="N976" s="226"/>
      <c r="O976" s="226"/>
      <c r="P976" s="226"/>
      <c r="Q976" s="226"/>
      <c r="R976" s="226"/>
      <c r="S976" s="226"/>
      <c r="T976" s="226"/>
      <c r="U976" s="226"/>
      <c r="V976" s="226"/>
      <c r="W976" s="226"/>
      <c r="X976" s="226"/>
      <c r="Y976" s="226"/>
      <c r="Z976" s="226"/>
      <c r="AA976" s="226"/>
      <c r="AB976" s="226"/>
      <c r="AC976" s="226"/>
      <c r="AD976" s="226"/>
      <c r="AE976" s="226"/>
      <c r="AF976" s="226"/>
      <c r="AG976" s="226"/>
      <c r="AH976" s="226"/>
      <c r="AI976" s="226"/>
      <c r="AJ976" s="226"/>
      <c r="AK976" s="226"/>
      <c r="AL976" s="226"/>
      <c r="AM976" s="226"/>
      <c r="AN976" s="226"/>
      <c r="AO976" s="226"/>
      <c r="AP976" s="226"/>
      <c r="AQ976" s="226"/>
      <c r="AR976" s="226"/>
      <c r="AS976" s="226"/>
      <c r="AT976" s="226"/>
      <c r="AU976" s="226"/>
      <c r="AV976" s="226"/>
      <c r="AW976" s="226"/>
      <c r="AX976" s="226"/>
      <c r="AY976" s="226"/>
      <c r="AZ976" s="226"/>
      <c r="BA976" s="226"/>
      <c r="BB976" s="226"/>
      <c r="BC976" s="226"/>
      <c r="BD976" s="226"/>
      <c r="BE976" s="226"/>
      <c r="BF976" s="226"/>
      <c r="BG976" s="226"/>
      <c r="BH976" s="226"/>
      <c r="BI976" s="226"/>
      <c r="BJ976" s="226"/>
      <c r="BK976" s="226"/>
      <c r="BL976" s="226"/>
      <c r="BM976" s="226"/>
      <c r="BN976" s="226"/>
      <c r="BO976" s="226"/>
      <c r="BP976" s="226"/>
      <c r="BQ976" s="226"/>
      <c r="BR976" s="226"/>
      <c r="BS976" s="226"/>
      <c r="BT976" s="226"/>
      <c r="BU976" s="226"/>
      <c r="BV976" s="226"/>
      <c r="BW976" s="226"/>
      <c r="BX976" s="226"/>
      <c r="BY976" s="226"/>
      <c r="BZ976" s="226"/>
      <c r="CA976" s="226"/>
      <c r="CB976" s="226"/>
      <c r="CC976" s="235"/>
    </row>
    <row r="977" spans="1:81" s="233" customFormat="1">
      <c r="A977" s="526"/>
      <c r="B977" s="550"/>
      <c r="C977" s="287">
        <v>2018</v>
      </c>
      <c r="D977" s="247">
        <f t="shared" ref="D977:D979" si="511">E977+F977+G977+H977+I977</f>
        <v>0.96879999999999999</v>
      </c>
      <c r="E977" s="247">
        <v>0</v>
      </c>
      <c r="F977" s="247">
        <v>0</v>
      </c>
      <c r="G977" s="247">
        <v>0.96879999999999999</v>
      </c>
      <c r="H977" s="247">
        <v>0</v>
      </c>
      <c r="I977" s="247">
        <v>0</v>
      </c>
      <c r="J977" s="240"/>
      <c r="K977" s="250"/>
      <c r="L977" s="241"/>
      <c r="M977" s="242"/>
      <c r="N977" s="226"/>
      <c r="O977" s="226"/>
      <c r="P977" s="226"/>
      <c r="Q977" s="226"/>
      <c r="R977" s="226"/>
      <c r="S977" s="226"/>
      <c r="T977" s="226"/>
      <c r="U977" s="226"/>
      <c r="V977" s="226"/>
      <c r="W977" s="226"/>
      <c r="X977" s="226"/>
      <c r="Y977" s="226"/>
      <c r="Z977" s="226"/>
      <c r="AA977" s="226"/>
      <c r="AB977" s="226"/>
      <c r="AC977" s="226"/>
      <c r="AD977" s="226"/>
      <c r="AE977" s="226"/>
      <c r="AF977" s="226"/>
      <c r="AG977" s="226"/>
      <c r="AH977" s="226"/>
      <c r="AI977" s="226"/>
      <c r="AJ977" s="226"/>
      <c r="AK977" s="226"/>
      <c r="AL977" s="226"/>
      <c r="AM977" s="226"/>
      <c r="AN977" s="226"/>
      <c r="AO977" s="226"/>
      <c r="AP977" s="226"/>
      <c r="AQ977" s="226"/>
      <c r="AR977" s="226"/>
      <c r="AS977" s="226"/>
      <c r="AT977" s="226"/>
      <c r="AU977" s="226"/>
      <c r="AV977" s="226"/>
      <c r="AW977" s="226"/>
      <c r="AX977" s="226"/>
      <c r="AY977" s="226"/>
      <c r="AZ977" s="226"/>
      <c r="BA977" s="226"/>
      <c r="BB977" s="226"/>
      <c r="BC977" s="226"/>
      <c r="BD977" s="226"/>
      <c r="BE977" s="226"/>
      <c r="BF977" s="226"/>
      <c r="BG977" s="226"/>
      <c r="BH977" s="226"/>
      <c r="BI977" s="226"/>
      <c r="BJ977" s="226"/>
      <c r="BK977" s="226"/>
      <c r="BL977" s="226"/>
      <c r="BM977" s="226"/>
      <c r="BN977" s="226"/>
      <c r="BO977" s="226"/>
      <c r="BP977" s="226"/>
      <c r="BQ977" s="226"/>
      <c r="BR977" s="226"/>
      <c r="BS977" s="226"/>
      <c r="BT977" s="226"/>
      <c r="BU977" s="226"/>
      <c r="BV977" s="226"/>
      <c r="BW977" s="226"/>
      <c r="BX977" s="226"/>
      <c r="BY977" s="226"/>
      <c r="BZ977" s="226"/>
      <c r="CA977" s="226"/>
      <c r="CB977" s="226"/>
      <c r="CC977" s="235"/>
    </row>
    <row r="978" spans="1:81" s="233" customFormat="1">
      <c r="A978" s="526"/>
      <c r="B978" s="550"/>
      <c r="C978" s="287">
        <v>2019</v>
      </c>
      <c r="D978" s="247">
        <f t="shared" si="511"/>
        <v>0.91779999999999995</v>
      </c>
      <c r="E978" s="247">
        <v>0</v>
      </c>
      <c r="F978" s="247">
        <v>0</v>
      </c>
      <c r="G978" s="247">
        <v>0.91779999999999995</v>
      </c>
      <c r="H978" s="247">
        <v>0</v>
      </c>
      <c r="I978" s="247">
        <v>0</v>
      </c>
      <c r="J978" s="240"/>
      <c r="K978" s="250"/>
      <c r="L978" s="241"/>
      <c r="M978" s="242"/>
      <c r="N978" s="226"/>
      <c r="O978" s="226"/>
      <c r="P978" s="226"/>
      <c r="Q978" s="226"/>
      <c r="R978" s="226"/>
      <c r="S978" s="226"/>
      <c r="T978" s="226"/>
      <c r="U978" s="226"/>
      <c r="V978" s="226"/>
      <c r="W978" s="226"/>
      <c r="X978" s="226"/>
      <c r="Y978" s="226"/>
      <c r="Z978" s="226"/>
      <c r="AA978" s="226"/>
      <c r="AB978" s="226"/>
      <c r="AC978" s="226"/>
      <c r="AD978" s="226"/>
      <c r="AE978" s="226"/>
      <c r="AF978" s="226"/>
      <c r="AG978" s="226"/>
      <c r="AH978" s="226"/>
      <c r="AI978" s="226"/>
      <c r="AJ978" s="226"/>
      <c r="AK978" s="226"/>
      <c r="AL978" s="226"/>
      <c r="AM978" s="226"/>
      <c r="AN978" s="226"/>
      <c r="AO978" s="226"/>
      <c r="AP978" s="226"/>
      <c r="AQ978" s="226"/>
      <c r="AR978" s="226"/>
      <c r="AS978" s="226"/>
      <c r="AT978" s="226"/>
      <c r="AU978" s="226"/>
      <c r="AV978" s="226"/>
      <c r="AW978" s="226"/>
      <c r="AX978" s="226"/>
      <c r="AY978" s="226"/>
      <c r="AZ978" s="226"/>
      <c r="BA978" s="226"/>
      <c r="BB978" s="226"/>
      <c r="BC978" s="226"/>
      <c r="BD978" s="226"/>
      <c r="BE978" s="226"/>
      <c r="BF978" s="226"/>
      <c r="BG978" s="226"/>
      <c r="BH978" s="226"/>
      <c r="BI978" s="226"/>
      <c r="BJ978" s="226"/>
      <c r="BK978" s="226"/>
      <c r="BL978" s="226"/>
      <c r="BM978" s="226"/>
      <c r="BN978" s="226"/>
      <c r="BO978" s="226"/>
      <c r="BP978" s="226"/>
      <c r="BQ978" s="226"/>
      <c r="BR978" s="226"/>
      <c r="BS978" s="226"/>
      <c r="BT978" s="226"/>
      <c r="BU978" s="226"/>
      <c r="BV978" s="226"/>
      <c r="BW978" s="226"/>
      <c r="BX978" s="226"/>
      <c r="BY978" s="226"/>
      <c r="BZ978" s="226"/>
      <c r="CA978" s="226"/>
      <c r="CB978" s="226"/>
      <c r="CC978" s="235"/>
    </row>
    <row r="979" spans="1:81" s="233" customFormat="1">
      <c r="A979" s="527"/>
      <c r="B979" s="551"/>
      <c r="C979" s="287">
        <v>2020</v>
      </c>
      <c r="D979" s="247">
        <f t="shared" si="511"/>
        <v>0.91779999999999995</v>
      </c>
      <c r="E979" s="247">
        <v>0</v>
      </c>
      <c r="F979" s="247">
        <v>0</v>
      </c>
      <c r="G979" s="247">
        <v>0.91779999999999995</v>
      </c>
      <c r="H979" s="247">
        <v>0</v>
      </c>
      <c r="I979" s="247">
        <v>0</v>
      </c>
      <c r="J979" s="240"/>
      <c r="K979" s="250"/>
      <c r="L979" s="241"/>
      <c r="M979" s="242"/>
      <c r="N979" s="226"/>
      <c r="O979" s="226"/>
      <c r="P979" s="226"/>
      <c r="Q979" s="226"/>
      <c r="R979" s="226"/>
      <c r="S979" s="226"/>
      <c r="T979" s="226"/>
      <c r="U979" s="226"/>
      <c r="V979" s="226"/>
      <c r="W979" s="226"/>
      <c r="X979" s="226"/>
      <c r="Y979" s="226"/>
      <c r="Z979" s="226"/>
      <c r="AA979" s="226"/>
      <c r="AB979" s="226"/>
      <c r="AC979" s="226"/>
      <c r="AD979" s="226"/>
      <c r="AE979" s="226"/>
      <c r="AF979" s="226"/>
      <c r="AG979" s="226"/>
      <c r="AH979" s="226"/>
      <c r="AI979" s="226"/>
      <c r="AJ979" s="226"/>
      <c r="AK979" s="226"/>
      <c r="AL979" s="226"/>
      <c r="AM979" s="226"/>
      <c r="AN979" s="226"/>
      <c r="AO979" s="226"/>
      <c r="AP979" s="226"/>
      <c r="AQ979" s="226"/>
      <c r="AR979" s="226"/>
      <c r="AS979" s="226"/>
      <c r="AT979" s="226"/>
      <c r="AU979" s="226"/>
      <c r="AV979" s="226"/>
      <c r="AW979" s="226"/>
      <c r="AX979" s="226"/>
      <c r="AY979" s="226"/>
      <c r="AZ979" s="226"/>
      <c r="BA979" s="226"/>
      <c r="BB979" s="226"/>
      <c r="BC979" s="226"/>
      <c r="BD979" s="226"/>
      <c r="BE979" s="226"/>
      <c r="BF979" s="226"/>
      <c r="BG979" s="226"/>
      <c r="BH979" s="226"/>
      <c r="BI979" s="226"/>
      <c r="BJ979" s="226"/>
      <c r="BK979" s="226"/>
      <c r="BL979" s="226"/>
      <c r="BM979" s="226"/>
      <c r="BN979" s="226"/>
      <c r="BO979" s="226"/>
      <c r="BP979" s="226"/>
      <c r="BQ979" s="226"/>
      <c r="BR979" s="226"/>
      <c r="BS979" s="226"/>
      <c r="BT979" s="226"/>
      <c r="BU979" s="226"/>
      <c r="BV979" s="226"/>
      <c r="BW979" s="226"/>
      <c r="BX979" s="226"/>
      <c r="BY979" s="226"/>
      <c r="BZ979" s="226"/>
      <c r="CA979" s="226"/>
      <c r="CB979" s="226"/>
      <c r="CC979" s="235"/>
    </row>
    <row r="980" spans="1:81" s="233" customFormat="1" ht="12.75" customHeight="1">
      <c r="A980" s="524" t="s">
        <v>789</v>
      </c>
      <c r="B980" s="548" t="s">
        <v>852</v>
      </c>
      <c r="C980" s="238" t="s">
        <v>19</v>
      </c>
      <c r="D980" s="257">
        <f>D981+D982+D983+D984+D985</f>
        <v>15.3079</v>
      </c>
      <c r="E980" s="257">
        <f t="shared" ref="E980:I980" si="512">E981+E982+E983+E984+E985</f>
        <v>0</v>
      </c>
      <c r="F980" s="257">
        <f t="shared" si="512"/>
        <v>0</v>
      </c>
      <c r="G980" s="257">
        <f t="shared" si="512"/>
        <v>15.3079</v>
      </c>
      <c r="H980" s="257">
        <f t="shared" si="512"/>
        <v>0</v>
      </c>
      <c r="I980" s="257">
        <f t="shared" si="512"/>
        <v>0</v>
      </c>
      <c r="J980" s="240"/>
      <c r="K980" s="250">
        <f t="shared" si="483"/>
        <v>15.3079</v>
      </c>
      <c r="L980" s="241"/>
      <c r="M980" s="242"/>
      <c r="N980" s="226"/>
      <c r="O980" s="226"/>
      <c r="P980" s="226"/>
      <c r="Q980" s="226"/>
      <c r="R980" s="226"/>
      <c r="S980" s="226"/>
      <c r="T980" s="226"/>
      <c r="U980" s="226"/>
      <c r="V980" s="226"/>
      <c r="W980" s="226"/>
      <c r="X980" s="226"/>
      <c r="Y980" s="226"/>
      <c r="Z980" s="226"/>
      <c r="AA980" s="226"/>
      <c r="AB980" s="226"/>
      <c r="AC980" s="226"/>
      <c r="AD980" s="226"/>
      <c r="AE980" s="226"/>
      <c r="AF980" s="226"/>
      <c r="AG980" s="226"/>
      <c r="AH980" s="226"/>
      <c r="AI980" s="226"/>
      <c r="AJ980" s="226"/>
      <c r="AK980" s="226"/>
      <c r="AL980" s="226"/>
      <c r="AM980" s="226"/>
      <c r="AN980" s="226"/>
      <c r="AO980" s="226"/>
      <c r="AP980" s="226"/>
      <c r="AQ980" s="226"/>
      <c r="AR980" s="226"/>
      <c r="AS980" s="226"/>
      <c r="AT980" s="226"/>
      <c r="AU980" s="226"/>
      <c r="AV980" s="226"/>
      <c r="AW980" s="226"/>
      <c r="AX980" s="226"/>
      <c r="AY980" s="226"/>
      <c r="AZ980" s="226"/>
      <c r="BA980" s="226"/>
      <c r="BB980" s="226"/>
      <c r="BC980" s="226"/>
      <c r="BD980" s="226"/>
      <c r="BE980" s="226"/>
      <c r="BF980" s="226"/>
      <c r="BG980" s="226"/>
      <c r="BH980" s="226"/>
      <c r="BI980" s="226"/>
      <c r="BJ980" s="226"/>
      <c r="BK980" s="226"/>
      <c r="BL980" s="226"/>
      <c r="BM980" s="226"/>
      <c r="BN980" s="226"/>
      <c r="BO980" s="226"/>
      <c r="BP980" s="226"/>
      <c r="BQ980" s="226"/>
      <c r="BR980" s="226"/>
      <c r="BS980" s="226"/>
      <c r="BT980" s="226"/>
      <c r="BU980" s="226"/>
      <c r="BV980" s="226"/>
      <c r="BW980" s="226"/>
      <c r="BX980" s="226"/>
      <c r="BY980" s="226"/>
      <c r="BZ980" s="226"/>
      <c r="CA980" s="226"/>
      <c r="CB980" s="226"/>
      <c r="CC980" s="235"/>
    </row>
    <row r="981" spans="1:81" s="233" customFormat="1" ht="12.75" customHeight="1">
      <c r="A981" s="525"/>
      <c r="B981" s="549"/>
      <c r="C981" s="236">
        <v>2016</v>
      </c>
      <c r="D981" s="247">
        <f>E981+F981+G981+H981+I981</f>
        <v>3.1179999999999999</v>
      </c>
      <c r="E981" s="247">
        <v>0</v>
      </c>
      <c r="F981" s="247">
        <v>0</v>
      </c>
      <c r="G981" s="247">
        <f>3118000/1000000</f>
        <v>3.1179999999999999</v>
      </c>
      <c r="H981" s="247">
        <v>0</v>
      </c>
      <c r="I981" s="247">
        <v>0</v>
      </c>
      <c r="J981" s="240"/>
      <c r="K981" s="250">
        <f t="shared" si="483"/>
        <v>3.1179999999999999</v>
      </c>
      <c r="L981" s="241"/>
      <c r="M981" s="242"/>
      <c r="N981" s="226"/>
      <c r="O981" s="226"/>
      <c r="P981" s="226"/>
      <c r="Q981" s="226"/>
      <c r="R981" s="226"/>
      <c r="S981" s="226"/>
      <c r="T981" s="226"/>
      <c r="U981" s="226"/>
      <c r="V981" s="226"/>
      <c r="W981" s="226"/>
      <c r="X981" s="226"/>
      <c r="Y981" s="226"/>
      <c r="Z981" s="226"/>
      <c r="AA981" s="226"/>
      <c r="AB981" s="226"/>
      <c r="AC981" s="226"/>
      <c r="AD981" s="226"/>
      <c r="AE981" s="226"/>
      <c r="AF981" s="226"/>
      <c r="AG981" s="226"/>
      <c r="AH981" s="226"/>
      <c r="AI981" s="226"/>
      <c r="AJ981" s="226"/>
      <c r="AK981" s="226"/>
      <c r="AL981" s="226"/>
      <c r="AM981" s="226"/>
      <c r="AN981" s="226"/>
      <c r="AO981" s="226"/>
      <c r="AP981" s="226"/>
      <c r="AQ981" s="226"/>
      <c r="AR981" s="226"/>
      <c r="AS981" s="226"/>
      <c r="AT981" s="226"/>
      <c r="AU981" s="226"/>
      <c r="AV981" s="226"/>
      <c r="AW981" s="226"/>
      <c r="AX981" s="226"/>
      <c r="AY981" s="226"/>
      <c r="AZ981" s="226"/>
      <c r="BA981" s="226"/>
      <c r="BB981" s="226"/>
      <c r="BC981" s="226"/>
      <c r="BD981" s="226"/>
      <c r="BE981" s="226"/>
      <c r="BF981" s="226"/>
      <c r="BG981" s="226"/>
      <c r="BH981" s="226"/>
      <c r="BI981" s="226"/>
      <c r="BJ981" s="226"/>
      <c r="BK981" s="226"/>
      <c r="BL981" s="226"/>
      <c r="BM981" s="226"/>
      <c r="BN981" s="226"/>
      <c r="BO981" s="226"/>
      <c r="BP981" s="226"/>
      <c r="BQ981" s="226"/>
      <c r="BR981" s="226"/>
      <c r="BS981" s="226"/>
      <c r="BT981" s="226"/>
      <c r="BU981" s="226"/>
      <c r="BV981" s="226"/>
      <c r="BW981" s="226"/>
      <c r="BX981" s="226"/>
      <c r="BY981" s="226"/>
      <c r="BZ981" s="226"/>
      <c r="CA981" s="226"/>
      <c r="CB981" s="226"/>
      <c r="CC981" s="235"/>
    </row>
    <row r="982" spans="1:81" s="233" customFormat="1">
      <c r="A982" s="525"/>
      <c r="B982" s="549"/>
      <c r="C982" s="236">
        <v>2017</v>
      </c>
      <c r="D982" s="247">
        <f>E982+F982+G982+H982+I982</f>
        <v>3.2505999999999999</v>
      </c>
      <c r="E982" s="247">
        <v>0</v>
      </c>
      <c r="F982" s="247">
        <v>0</v>
      </c>
      <c r="G982" s="247">
        <v>3.2505999999999999</v>
      </c>
      <c r="H982" s="247">
        <v>0</v>
      </c>
      <c r="I982" s="247">
        <v>0</v>
      </c>
      <c r="J982" s="240"/>
      <c r="K982" s="250">
        <f t="shared" si="483"/>
        <v>3.2505999999999999</v>
      </c>
      <c r="L982" s="241"/>
      <c r="M982" s="242"/>
      <c r="N982" s="226"/>
      <c r="O982" s="226"/>
      <c r="P982" s="226"/>
      <c r="Q982" s="226"/>
      <c r="R982" s="226"/>
      <c r="S982" s="226"/>
      <c r="T982" s="226"/>
      <c r="U982" s="226"/>
      <c r="V982" s="226"/>
      <c r="W982" s="226"/>
      <c r="X982" s="226"/>
      <c r="Y982" s="226"/>
      <c r="Z982" s="226"/>
      <c r="AA982" s="226"/>
      <c r="AB982" s="226"/>
      <c r="AC982" s="226"/>
      <c r="AD982" s="226"/>
      <c r="AE982" s="226"/>
      <c r="AF982" s="226"/>
      <c r="AG982" s="226"/>
      <c r="AH982" s="226"/>
      <c r="AI982" s="226"/>
      <c r="AJ982" s="226"/>
      <c r="AK982" s="226"/>
      <c r="AL982" s="226"/>
      <c r="AM982" s="226"/>
      <c r="AN982" s="226"/>
      <c r="AO982" s="226"/>
      <c r="AP982" s="226"/>
      <c r="AQ982" s="226"/>
      <c r="AR982" s="226"/>
      <c r="AS982" s="226"/>
      <c r="AT982" s="226"/>
      <c r="AU982" s="226"/>
      <c r="AV982" s="226"/>
      <c r="AW982" s="226"/>
      <c r="AX982" s="226"/>
      <c r="AY982" s="226"/>
      <c r="AZ982" s="226"/>
      <c r="BA982" s="226"/>
      <c r="BB982" s="226"/>
      <c r="BC982" s="226"/>
      <c r="BD982" s="226"/>
      <c r="BE982" s="226"/>
      <c r="BF982" s="226"/>
      <c r="BG982" s="226"/>
      <c r="BH982" s="226"/>
      <c r="BI982" s="226"/>
      <c r="BJ982" s="226"/>
      <c r="BK982" s="226"/>
      <c r="BL982" s="226"/>
      <c r="BM982" s="226"/>
      <c r="BN982" s="226"/>
      <c r="BO982" s="226"/>
      <c r="BP982" s="226"/>
      <c r="BQ982" s="226"/>
      <c r="BR982" s="226"/>
      <c r="BS982" s="226"/>
      <c r="BT982" s="226"/>
      <c r="BU982" s="226"/>
      <c r="BV982" s="226"/>
      <c r="BW982" s="226"/>
      <c r="BX982" s="226"/>
      <c r="BY982" s="226"/>
      <c r="BZ982" s="226"/>
      <c r="CA982" s="226"/>
      <c r="CB982" s="226"/>
      <c r="CC982" s="235"/>
    </row>
    <row r="983" spans="1:81" s="233" customFormat="1">
      <c r="A983" s="526"/>
      <c r="B983" s="550"/>
      <c r="C983" s="287">
        <v>2018</v>
      </c>
      <c r="D983" s="247">
        <f t="shared" ref="D983:D985" si="513">E983+F983+G983+H983+I983</f>
        <v>3.0880999999999998</v>
      </c>
      <c r="E983" s="247">
        <v>0</v>
      </c>
      <c r="F983" s="247">
        <v>0</v>
      </c>
      <c r="G983" s="247">
        <v>3.0880999999999998</v>
      </c>
      <c r="H983" s="247">
        <v>0</v>
      </c>
      <c r="I983" s="247">
        <v>0</v>
      </c>
      <c r="J983" s="240"/>
      <c r="K983" s="250"/>
      <c r="L983" s="241"/>
      <c r="M983" s="242"/>
      <c r="N983" s="226"/>
      <c r="O983" s="226"/>
      <c r="P983" s="226"/>
      <c r="Q983" s="226"/>
      <c r="R983" s="226"/>
      <c r="S983" s="226"/>
      <c r="T983" s="226"/>
      <c r="U983" s="226"/>
      <c r="V983" s="226"/>
      <c r="W983" s="226"/>
      <c r="X983" s="226"/>
      <c r="Y983" s="226"/>
      <c r="Z983" s="226"/>
      <c r="AA983" s="226"/>
      <c r="AB983" s="226"/>
      <c r="AC983" s="226"/>
      <c r="AD983" s="226"/>
      <c r="AE983" s="226"/>
      <c r="AF983" s="226"/>
      <c r="AG983" s="226"/>
      <c r="AH983" s="226"/>
      <c r="AI983" s="226"/>
      <c r="AJ983" s="226"/>
      <c r="AK983" s="226"/>
      <c r="AL983" s="226"/>
      <c r="AM983" s="226"/>
      <c r="AN983" s="226"/>
      <c r="AO983" s="226"/>
      <c r="AP983" s="226"/>
      <c r="AQ983" s="226"/>
      <c r="AR983" s="226"/>
      <c r="AS983" s="226"/>
      <c r="AT983" s="226"/>
      <c r="AU983" s="226"/>
      <c r="AV983" s="226"/>
      <c r="AW983" s="226"/>
      <c r="AX983" s="226"/>
      <c r="AY983" s="226"/>
      <c r="AZ983" s="226"/>
      <c r="BA983" s="226"/>
      <c r="BB983" s="226"/>
      <c r="BC983" s="226"/>
      <c r="BD983" s="226"/>
      <c r="BE983" s="226"/>
      <c r="BF983" s="226"/>
      <c r="BG983" s="226"/>
      <c r="BH983" s="226"/>
      <c r="BI983" s="226"/>
      <c r="BJ983" s="226"/>
      <c r="BK983" s="226"/>
      <c r="BL983" s="226"/>
      <c r="BM983" s="226"/>
      <c r="BN983" s="226"/>
      <c r="BO983" s="226"/>
      <c r="BP983" s="226"/>
      <c r="BQ983" s="226"/>
      <c r="BR983" s="226"/>
      <c r="BS983" s="226"/>
      <c r="BT983" s="226"/>
      <c r="BU983" s="226"/>
      <c r="BV983" s="226"/>
      <c r="BW983" s="226"/>
      <c r="BX983" s="226"/>
      <c r="BY983" s="226"/>
      <c r="BZ983" s="226"/>
      <c r="CA983" s="226"/>
      <c r="CB983" s="226"/>
      <c r="CC983" s="235"/>
    </row>
    <row r="984" spans="1:81" s="233" customFormat="1">
      <c r="A984" s="526"/>
      <c r="B984" s="550"/>
      <c r="C984" s="287">
        <v>2019</v>
      </c>
      <c r="D984" s="247">
        <f t="shared" si="513"/>
        <v>2.9256000000000002</v>
      </c>
      <c r="E984" s="247">
        <v>0</v>
      </c>
      <c r="F984" s="247">
        <v>0</v>
      </c>
      <c r="G984" s="247">
        <v>2.9256000000000002</v>
      </c>
      <c r="H984" s="247">
        <v>0</v>
      </c>
      <c r="I984" s="247">
        <v>0</v>
      </c>
      <c r="J984" s="240"/>
      <c r="K984" s="250"/>
      <c r="L984" s="241"/>
      <c r="M984" s="242"/>
      <c r="N984" s="226"/>
      <c r="O984" s="226"/>
      <c r="P984" s="226"/>
      <c r="Q984" s="226"/>
      <c r="R984" s="226"/>
      <c r="S984" s="226"/>
      <c r="T984" s="226"/>
      <c r="U984" s="226"/>
      <c r="V984" s="226"/>
      <c r="W984" s="226"/>
      <c r="X984" s="226"/>
      <c r="Y984" s="226"/>
      <c r="Z984" s="226"/>
      <c r="AA984" s="226"/>
      <c r="AB984" s="226"/>
      <c r="AC984" s="226"/>
      <c r="AD984" s="226"/>
      <c r="AE984" s="226"/>
      <c r="AF984" s="226"/>
      <c r="AG984" s="226"/>
      <c r="AH984" s="226"/>
      <c r="AI984" s="226"/>
      <c r="AJ984" s="226"/>
      <c r="AK984" s="226"/>
      <c r="AL984" s="226"/>
      <c r="AM984" s="226"/>
      <c r="AN984" s="226"/>
      <c r="AO984" s="226"/>
      <c r="AP984" s="226"/>
      <c r="AQ984" s="226"/>
      <c r="AR984" s="226"/>
      <c r="AS984" s="226"/>
      <c r="AT984" s="226"/>
      <c r="AU984" s="226"/>
      <c r="AV984" s="226"/>
      <c r="AW984" s="226"/>
      <c r="AX984" s="226"/>
      <c r="AY984" s="226"/>
      <c r="AZ984" s="226"/>
      <c r="BA984" s="226"/>
      <c r="BB984" s="226"/>
      <c r="BC984" s="226"/>
      <c r="BD984" s="226"/>
      <c r="BE984" s="226"/>
      <c r="BF984" s="226"/>
      <c r="BG984" s="226"/>
      <c r="BH984" s="226"/>
      <c r="BI984" s="226"/>
      <c r="BJ984" s="226"/>
      <c r="BK984" s="226"/>
      <c r="BL984" s="226"/>
      <c r="BM984" s="226"/>
      <c r="BN984" s="226"/>
      <c r="BO984" s="226"/>
      <c r="BP984" s="226"/>
      <c r="BQ984" s="226"/>
      <c r="BR984" s="226"/>
      <c r="BS984" s="226"/>
      <c r="BT984" s="226"/>
      <c r="BU984" s="226"/>
      <c r="BV984" s="226"/>
      <c r="BW984" s="226"/>
      <c r="BX984" s="226"/>
      <c r="BY984" s="226"/>
      <c r="BZ984" s="226"/>
      <c r="CA984" s="226"/>
      <c r="CB984" s="226"/>
      <c r="CC984" s="235"/>
    </row>
    <row r="985" spans="1:81" s="233" customFormat="1">
      <c r="A985" s="527"/>
      <c r="B985" s="551"/>
      <c r="C985" s="287">
        <v>2020</v>
      </c>
      <c r="D985" s="247">
        <f t="shared" si="513"/>
        <v>2.9256000000000002</v>
      </c>
      <c r="E985" s="247">
        <v>0</v>
      </c>
      <c r="F985" s="247">
        <v>0</v>
      </c>
      <c r="G985" s="247">
        <v>2.9256000000000002</v>
      </c>
      <c r="H985" s="247">
        <v>0</v>
      </c>
      <c r="I985" s="247">
        <v>0</v>
      </c>
      <c r="J985" s="240"/>
      <c r="K985" s="250"/>
      <c r="L985" s="241"/>
      <c r="M985" s="242"/>
      <c r="N985" s="226"/>
      <c r="O985" s="226"/>
      <c r="P985" s="226"/>
      <c r="Q985" s="226"/>
      <c r="R985" s="226"/>
      <c r="S985" s="226"/>
      <c r="T985" s="226"/>
      <c r="U985" s="226"/>
      <c r="V985" s="226"/>
      <c r="W985" s="226"/>
      <c r="X985" s="226"/>
      <c r="Y985" s="226"/>
      <c r="Z985" s="226"/>
      <c r="AA985" s="226"/>
      <c r="AB985" s="226"/>
      <c r="AC985" s="226"/>
      <c r="AD985" s="226"/>
      <c r="AE985" s="226"/>
      <c r="AF985" s="226"/>
      <c r="AG985" s="226"/>
      <c r="AH985" s="226"/>
      <c r="AI985" s="226"/>
      <c r="AJ985" s="226"/>
      <c r="AK985" s="226"/>
      <c r="AL985" s="226"/>
      <c r="AM985" s="226"/>
      <c r="AN985" s="226"/>
      <c r="AO985" s="226"/>
      <c r="AP985" s="226"/>
      <c r="AQ985" s="226"/>
      <c r="AR985" s="226"/>
      <c r="AS985" s="226"/>
      <c r="AT985" s="226"/>
      <c r="AU985" s="226"/>
      <c r="AV985" s="226"/>
      <c r="AW985" s="226"/>
      <c r="AX985" s="226"/>
      <c r="AY985" s="226"/>
      <c r="AZ985" s="226"/>
      <c r="BA985" s="226"/>
      <c r="BB985" s="226"/>
      <c r="BC985" s="226"/>
      <c r="BD985" s="226"/>
      <c r="BE985" s="226"/>
      <c r="BF985" s="226"/>
      <c r="BG985" s="226"/>
      <c r="BH985" s="226"/>
      <c r="BI985" s="226"/>
      <c r="BJ985" s="226"/>
      <c r="BK985" s="226"/>
      <c r="BL985" s="226"/>
      <c r="BM985" s="226"/>
      <c r="BN985" s="226"/>
      <c r="BO985" s="226"/>
      <c r="BP985" s="226"/>
      <c r="BQ985" s="226"/>
      <c r="BR985" s="226"/>
      <c r="BS985" s="226"/>
      <c r="BT985" s="226"/>
      <c r="BU985" s="226"/>
      <c r="BV985" s="226"/>
      <c r="BW985" s="226"/>
      <c r="BX985" s="226"/>
      <c r="BY985" s="226"/>
      <c r="BZ985" s="226"/>
      <c r="CA985" s="226"/>
      <c r="CB985" s="226"/>
      <c r="CC985" s="235"/>
    </row>
    <row r="986" spans="1:81" s="233" customFormat="1" ht="12.75" customHeight="1">
      <c r="A986" s="524" t="s">
        <v>790</v>
      </c>
      <c r="B986" s="548" t="s">
        <v>853</v>
      </c>
      <c r="C986" s="238" t="s">
        <v>19</v>
      </c>
      <c r="D986" s="257">
        <f>D987+D988+D989+D990+D991</f>
        <v>5.7514000000000003</v>
      </c>
      <c r="E986" s="257">
        <f t="shared" ref="E986:I986" si="514">E987+E988+E989+E990+E991</f>
        <v>0</v>
      </c>
      <c r="F986" s="257">
        <f t="shared" si="514"/>
        <v>0</v>
      </c>
      <c r="G986" s="257">
        <f t="shared" si="514"/>
        <v>5.7514000000000003</v>
      </c>
      <c r="H986" s="257">
        <f t="shared" si="514"/>
        <v>0</v>
      </c>
      <c r="I986" s="257">
        <f t="shared" si="514"/>
        <v>0</v>
      </c>
      <c r="J986" s="240"/>
      <c r="K986" s="250">
        <f t="shared" si="483"/>
        <v>5.7514000000000003</v>
      </c>
      <c r="L986" s="241"/>
      <c r="M986" s="242"/>
      <c r="N986" s="226"/>
      <c r="O986" s="226"/>
      <c r="P986" s="226"/>
      <c r="Q986" s="226"/>
      <c r="R986" s="226"/>
      <c r="S986" s="226"/>
      <c r="T986" s="226"/>
      <c r="U986" s="226"/>
      <c r="V986" s="226"/>
      <c r="W986" s="226"/>
      <c r="X986" s="226"/>
      <c r="Y986" s="226"/>
      <c r="Z986" s="226"/>
      <c r="AA986" s="226"/>
      <c r="AB986" s="226"/>
      <c r="AC986" s="226"/>
      <c r="AD986" s="226"/>
      <c r="AE986" s="226"/>
      <c r="AF986" s="226"/>
      <c r="AG986" s="226"/>
      <c r="AH986" s="226"/>
      <c r="AI986" s="226"/>
      <c r="AJ986" s="226"/>
      <c r="AK986" s="226"/>
      <c r="AL986" s="226"/>
      <c r="AM986" s="226"/>
      <c r="AN986" s="226"/>
      <c r="AO986" s="226"/>
      <c r="AP986" s="226"/>
      <c r="AQ986" s="226"/>
      <c r="AR986" s="226"/>
      <c r="AS986" s="226"/>
      <c r="AT986" s="226"/>
      <c r="AU986" s="226"/>
      <c r="AV986" s="226"/>
      <c r="AW986" s="226"/>
      <c r="AX986" s="226"/>
      <c r="AY986" s="226"/>
      <c r="AZ986" s="226"/>
      <c r="BA986" s="226"/>
      <c r="BB986" s="226"/>
      <c r="BC986" s="226"/>
      <c r="BD986" s="226"/>
      <c r="BE986" s="226"/>
      <c r="BF986" s="226"/>
      <c r="BG986" s="226"/>
      <c r="BH986" s="226"/>
      <c r="BI986" s="226"/>
      <c r="BJ986" s="226"/>
      <c r="BK986" s="226"/>
      <c r="BL986" s="226"/>
      <c r="BM986" s="226"/>
      <c r="BN986" s="226"/>
      <c r="BO986" s="226"/>
      <c r="BP986" s="226"/>
      <c r="BQ986" s="226"/>
      <c r="BR986" s="226"/>
      <c r="BS986" s="226"/>
      <c r="BT986" s="226"/>
      <c r="BU986" s="226"/>
      <c r="BV986" s="226"/>
      <c r="BW986" s="226"/>
      <c r="BX986" s="226"/>
      <c r="BY986" s="226"/>
      <c r="BZ986" s="226"/>
      <c r="CA986" s="226"/>
      <c r="CB986" s="226"/>
      <c r="CC986" s="235"/>
    </row>
    <row r="987" spans="1:81" s="233" customFormat="1" ht="12.75" customHeight="1">
      <c r="A987" s="525"/>
      <c r="B987" s="549"/>
      <c r="C987" s="236">
        <v>2016</v>
      </c>
      <c r="D987" s="247">
        <f>E987+F987+G987+H987+I987</f>
        <v>1.2103999999999999</v>
      </c>
      <c r="E987" s="247">
        <v>0</v>
      </c>
      <c r="F987" s="247">
        <v>0</v>
      </c>
      <c r="G987" s="247">
        <f>1210400/1000000</f>
        <v>1.2103999999999999</v>
      </c>
      <c r="H987" s="247">
        <v>0</v>
      </c>
      <c r="I987" s="247">
        <v>0</v>
      </c>
      <c r="J987" s="240"/>
      <c r="K987" s="250">
        <f t="shared" si="483"/>
        <v>1.2103999999999999</v>
      </c>
      <c r="L987" s="241"/>
      <c r="M987" s="242"/>
      <c r="N987" s="226"/>
      <c r="O987" s="226"/>
      <c r="P987" s="226"/>
      <c r="Q987" s="226"/>
      <c r="R987" s="226"/>
      <c r="S987" s="226"/>
      <c r="T987" s="226"/>
      <c r="U987" s="226"/>
      <c r="V987" s="226"/>
      <c r="W987" s="226"/>
      <c r="X987" s="226"/>
      <c r="Y987" s="226"/>
      <c r="Z987" s="226"/>
      <c r="AA987" s="226"/>
      <c r="AB987" s="226"/>
      <c r="AC987" s="226"/>
      <c r="AD987" s="226"/>
      <c r="AE987" s="226"/>
      <c r="AF987" s="226"/>
      <c r="AG987" s="226"/>
      <c r="AH987" s="226"/>
      <c r="AI987" s="226"/>
      <c r="AJ987" s="226"/>
      <c r="AK987" s="226"/>
      <c r="AL987" s="226"/>
      <c r="AM987" s="226"/>
      <c r="AN987" s="226"/>
      <c r="AO987" s="226"/>
      <c r="AP987" s="226"/>
      <c r="AQ987" s="226"/>
      <c r="AR987" s="226"/>
      <c r="AS987" s="226"/>
      <c r="AT987" s="226"/>
      <c r="AU987" s="226"/>
      <c r="AV987" s="226"/>
      <c r="AW987" s="226"/>
      <c r="AX987" s="226"/>
      <c r="AY987" s="226"/>
      <c r="AZ987" s="226"/>
      <c r="BA987" s="226"/>
      <c r="BB987" s="226"/>
      <c r="BC987" s="226"/>
      <c r="BD987" s="226"/>
      <c r="BE987" s="226"/>
      <c r="BF987" s="226"/>
      <c r="BG987" s="226"/>
      <c r="BH987" s="226"/>
      <c r="BI987" s="226"/>
      <c r="BJ987" s="226"/>
      <c r="BK987" s="226"/>
      <c r="BL987" s="226"/>
      <c r="BM987" s="226"/>
      <c r="BN987" s="226"/>
      <c r="BO987" s="226"/>
      <c r="BP987" s="226"/>
      <c r="BQ987" s="226"/>
      <c r="BR987" s="226"/>
      <c r="BS987" s="226"/>
      <c r="BT987" s="226"/>
      <c r="BU987" s="226"/>
      <c r="BV987" s="226"/>
      <c r="BW987" s="226"/>
      <c r="BX987" s="226"/>
      <c r="BY987" s="226"/>
      <c r="BZ987" s="226"/>
      <c r="CA987" s="226"/>
      <c r="CB987" s="226"/>
      <c r="CC987" s="235"/>
    </row>
    <row r="988" spans="1:81" s="233" customFormat="1">
      <c r="A988" s="525"/>
      <c r="B988" s="549"/>
      <c r="C988" s="236">
        <v>2017</v>
      </c>
      <c r="D988" s="247">
        <f>E988+F988+G988+H988+I988</f>
        <v>1.2103999999999999</v>
      </c>
      <c r="E988" s="247">
        <v>0</v>
      </c>
      <c r="F988" s="247">
        <v>0</v>
      </c>
      <c r="G988" s="247">
        <f>1210400/1000000</f>
        <v>1.2103999999999999</v>
      </c>
      <c r="H988" s="247">
        <v>0</v>
      </c>
      <c r="I988" s="247">
        <v>0</v>
      </c>
      <c r="J988" s="240"/>
      <c r="K988" s="250">
        <f t="shared" si="483"/>
        <v>1.2103999999999999</v>
      </c>
      <c r="L988" s="241"/>
      <c r="M988" s="242"/>
      <c r="N988" s="226"/>
      <c r="O988" s="226"/>
      <c r="P988" s="226"/>
      <c r="Q988" s="226"/>
      <c r="R988" s="226"/>
      <c r="S988" s="226"/>
      <c r="T988" s="226"/>
      <c r="U988" s="226"/>
      <c r="V988" s="226"/>
      <c r="W988" s="226"/>
      <c r="X988" s="226"/>
      <c r="Y988" s="226"/>
      <c r="Z988" s="226"/>
      <c r="AA988" s="226"/>
      <c r="AB988" s="226"/>
      <c r="AC988" s="226"/>
      <c r="AD988" s="226"/>
      <c r="AE988" s="226"/>
      <c r="AF988" s="226"/>
      <c r="AG988" s="226"/>
      <c r="AH988" s="226"/>
      <c r="AI988" s="226"/>
      <c r="AJ988" s="226"/>
      <c r="AK988" s="226"/>
      <c r="AL988" s="226"/>
      <c r="AM988" s="226"/>
      <c r="AN988" s="226"/>
      <c r="AO988" s="226"/>
      <c r="AP988" s="226"/>
      <c r="AQ988" s="226"/>
      <c r="AR988" s="226"/>
      <c r="AS988" s="226"/>
      <c r="AT988" s="226"/>
      <c r="AU988" s="226"/>
      <c r="AV988" s="226"/>
      <c r="AW988" s="226"/>
      <c r="AX988" s="226"/>
      <c r="AY988" s="226"/>
      <c r="AZ988" s="226"/>
      <c r="BA988" s="226"/>
      <c r="BB988" s="226"/>
      <c r="BC988" s="226"/>
      <c r="BD988" s="226"/>
      <c r="BE988" s="226"/>
      <c r="BF988" s="226"/>
      <c r="BG988" s="226"/>
      <c r="BH988" s="226"/>
      <c r="BI988" s="226"/>
      <c r="BJ988" s="226"/>
      <c r="BK988" s="226"/>
      <c r="BL988" s="226"/>
      <c r="BM988" s="226"/>
      <c r="BN988" s="226"/>
      <c r="BO988" s="226"/>
      <c r="BP988" s="226"/>
      <c r="BQ988" s="226"/>
      <c r="BR988" s="226"/>
      <c r="BS988" s="226"/>
      <c r="BT988" s="226"/>
      <c r="BU988" s="226"/>
      <c r="BV988" s="226"/>
      <c r="BW988" s="226"/>
      <c r="BX988" s="226"/>
      <c r="BY988" s="226"/>
      <c r="BZ988" s="226"/>
      <c r="CA988" s="226"/>
      <c r="CB988" s="226"/>
      <c r="CC988" s="235"/>
    </row>
    <row r="989" spans="1:81" s="233" customFormat="1">
      <c r="A989" s="526"/>
      <c r="B989" s="550"/>
      <c r="C989" s="287">
        <v>2018</v>
      </c>
      <c r="D989" s="247">
        <f t="shared" ref="D989:D991" si="515">E989+F989+G989+H989+I989</f>
        <v>1.151</v>
      </c>
      <c r="E989" s="247">
        <v>0</v>
      </c>
      <c r="F989" s="247">
        <v>0</v>
      </c>
      <c r="G989" s="247">
        <v>1.151</v>
      </c>
      <c r="H989" s="247">
        <v>0</v>
      </c>
      <c r="I989" s="247">
        <v>0</v>
      </c>
      <c r="J989" s="240"/>
      <c r="K989" s="250"/>
      <c r="L989" s="241"/>
      <c r="M989" s="242"/>
      <c r="N989" s="226"/>
      <c r="O989" s="226"/>
      <c r="P989" s="226"/>
      <c r="Q989" s="226"/>
      <c r="R989" s="226"/>
      <c r="S989" s="226"/>
      <c r="T989" s="226"/>
      <c r="U989" s="226"/>
      <c r="V989" s="226"/>
      <c r="W989" s="226"/>
      <c r="X989" s="226"/>
      <c r="Y989" s="226"/>
      <c r="Z989" s="226"/>
      <c r="AA989" s="226"/>
      <c r="AB989" s="226"/>
      <c r="AC989" s="226"/>
      <c r="AD989" s="226"/>
      <c r="AE989" s="226"/>
      <c r="AF989" s="226"/>
      <c r="AG989" s="226"/>
      <c r="AH989" s="226"/>
      <c r="AI989" s="226"/>
      <c r="AJ989" s="226"/>
      <c r="AK989" s="226"/>
      <c r="AL989" s="226"/>
      <c r="AM989" s="226"/>
      <c r="AN989" s="226"/>
      <c r="AO989" s="226"/>
      <c r="AP989" s="226"/>
      <c r="AQ989" s="226"/>
      <c r="AR989" s="226"/>
      <c r="AS989" s="226"/>
      <c r="AT989" s="226"/>
      <c r="AU989" s="226"/>
      <c r="AV989" s="226"/>
      <c r="AW989" s="226"/>
      <c r="AX989" s="226"/>
      <c r="AY989" s="226"/>
      <c r="AZ989" s="226"/>
      <c r="BA989" s="226"/>
      <c r="BB989" s="226"/>
      <c r="BC989" s="226"/>
      <c r="BD989" s="226"/>
      <c r="BE989" s="226"/>
      <c r="BF989" s="226"/>
      <c r="BG989" s="226"/>
      <c r="BH989" s="226"/>
      <c r="BI989" s="226"/>
      <c r="BJ989" s="226"/>
      <c r="BK989" s="226"/>
      <c r="BL989" s="226"/>
      <c r="BM989" s="226"/>
      <c r="BN989" s="226"/>
      <c r="BO989" s="226"/>
      <c r="BP989" s="226"/>
      <c r="BQ989" s="226"/>
      <c r="BR989" s="226"/>
      <c r="BS989" s="226"/>
      <c r="BT989" s="226"/>
      <c r="BU989" s="226"/>
      <c r="BV989" s="226"/>
      <c r="BW989" s="226"/>
      <c r="BX989" s="226"/>
      <c r="BY989" s="226"/>
      <c r="BZ989" s="226"/>
      <c r="CA989" s="226"/>
      <c r="CB989" s="226"/>
      <c r="CC989" s="235"/>
    </row>
    <row r="990" spans="1:81" s="233" customFormat="1">
      <c r="A990" s="526"/>
      <c r="B990" s="550"/>
      <c r="C990" s="287">
        <v>2019</v>
      </c>
      <c r="D990" s="247">
        <f t="shared" si="515"/>
        <v>1.0898000000000001</v>
      </c>
      <c r="E990" s="247">
        <v>0</v>
      </c>
      <c r="F990" s="247">
        <v>0</v>
      </c>
      <c r="G990" s="247">
        <v>1.0898000000000001</v>
      </c>
      <c r="H990" s="247">
        <v>0</v>
      </c>
      <c r="I990" s="247">
        <v>0</v>
      </c>
      <c r="J990" s="240"/>
      <c r="K990" s="250"/>
      <c r="L990" s="241"/>
      <c r="M990" s="242"/>
      <c r="N990" s="226"/>
      <c r="O990" s="226"/>
      <c r="P990" s="226"/>
      <c r="Q990" s="226"/>
      <c r="R990" s="226"/>
      <c r="S990" s="226"/>
      <c r="T990" s="226"/>
      <c r="U990" s="226"/>
      <c r="V990" s="226"/>
      <c r="W990" s="226"/>
      <c r="X990" s="226"/>
      <c r="Y990" s="226"/>
      <c r="Z990" s="226"/>
      <c r="AA990" s="226"/>
      <c r="AB990" s="226"/>
      <c r="AC990" s="226"/>
      <c r="AD990" s="226"/>
      <c r="AE990" s="226"/>
      <c r="AF990" s="226"/>
      <c r="AG990" s="226"/>
      <c r="AH990" s="226"/>
      <c r="AI990" s="226"/>
      <c r="AJ990" s="226"/>
      <c r="AK990" s="226"/>
      <c r="AL990" s="226"/>
      <c r="AM990" s="226"/>
      <c r="AN990" s="226"/>
      <c r="AO990" s="226"/>
      <c r="AP990" s="226"/>
      <c r="AQ990" s="226"/>
      <c r="AR990" s="226"/>
      <c r="AS990" s="226"/>
      <c r="AT990" s="226"/>
      <c r="AU990" s="226"/>
      <c r="AV990" s="226"/>
      <c r="AW990" s="226"/>
      <c r="AX990" s="226"/>
      <c r="AY990" s="226"/>
      <c r="AZ990" s="226"/>
      <c r="BA990" s="226"/>
      <c r="BB990" s="226"/>
      <c r="BC990" s="226"/>
      <c r="BD990" s="226"/>
      <c r="BE990" s="226"/>
      <c r="BF990" s="226"/>
      <c r="BG990" s="226"/>
      <c r="BH990" s="226"/>
      <c r="BI990" s="226"/>
      <c r="BJ990" s="226"/>
      <c r="BK990" s="226"/>
      <c r="BL990" s="226"/>
      <c r="BM990" s="226"/>
      <c r="BN990" s="226"/>
      <c r="BO990" s="226"/>
      <c r="BP990" s="226"/>
      <c r="BQ990" s="226"/>
      <c r="BR990" s="226"/>
      <c r="BS990" s="226"/>
      <c r="BT990" s="226"/>
      <c r="BU990" s="226"/>
      <c r="BV990" s="226"/>
      <c r="BW990" s="226"/>
      <c r="BX990" s="226"/>
      <c r="BY990" s="226"/>
      <c r="BZ990" s="226"/>
      <c r="CA990" s="226"/>
      <c r="CB990" s="226"/>
      <c r="CC990" s="235"/>
    </row>
    <row r="991" spans="1:81" s="233" customFormat="1">
      <c r="A991" s="527"/>
      <c r="B991" s="551"/>
      <c r="C991" s="287">
        <v>2020</v>
      </c>
      <c r="D991" s="247">
        <f t="shared" si="515"/>
        <v>1.0898000000000001</v>
      </c>
      <c r="E991" s="247">
        <v>0</v>
      </c>
      <c r="F991" s="247">
        <v>0</v>
      </c>
      <c r="G991" s="247">
        <v>1.0898000000000001</v>
      </c>
      <c r="H991" s="247">
        <v>0</v>
      </c>
      <c r="I991" s="247">
        <v>0</v>
      </c>
      <c r="J991" s="240"/>
      <c r="K991" s="250"/>
      <c r="L991" s="241"/>
      <c r="M991" s="242"/>
      <c r="N991" s="226"/>
      <c r="O991" s="226"/>
      <c r="P991" s="226"/>
      <c r="Q991" s="226"/>
      <c r="R991" s="226"/>
      <c r="S991" s="226"/>
      <c r="T991" s="226"/>
      <c r="U991" s="226"/>
      <c r="V991" s="226"/>
      <c r="W991" s="226"/>
      <c r="X991" s="226"/>
      <c r="Y991" s="226"/>
      <c r="Z991" s="226"/>
      <c r="AA991" s="226"/>
      <c r="AB991" s="226"/>
      <c r="AC991" s="226"/>
      <c r="AD991" s="226"/>
      <c r="AE991" s="226"/>
      <c r="AF991" s="226"/>
      <c r="AG991" s="226"/>
      <c r="AH991" s="226"/>
      <c r="AI991" s="226"/>
      <c r="AJ991" s="226"/>
      <c r="AK991" s="226"/>
      <c r="AL991" s="226"/>
      <c r="AM991" s="226"/>
      <c r="AN991" s="226"/>
      <c r="AO991" s="226"/>
      <c r="AP991" s="226"/>
      <c r="AQ991" s="226"/>
      <c r="AR991" s="226"/>
      <c r="AS991" s="226"/>
      <c r="AT991" s="226"/>
      <c r="AU991" s="226"/>
      <c r="AV991" s="226"/>
      <c r="AW991" s="226"/>
      <c r="AX991" s="226"/>
      <c r="AY991" s="226"/>
      <c r="AZ991" s="226"/>
      <c r="BA991" s="226"/>
      <c r="BB991" s="226"/>
      <c r="BC991" s="226"/>
      <c r="BD991" s="226"/>
      <c r="BE991" s="226"/>
      <c r="BF991" s="226"/>
      <c r="BG991" s="226"/>
      <c r="BH991" s="226"/>
      <c r="BI991" s="226"/>
      <c r="BJ991" s="226"/>
      <c r="BK991" s="226"/>
      <c r="BL991" s="226"/>
      <c r="BM991" s="226"/>
      <c r="BN991" s="226"/>
      <c r="BO991" s="226"/>
      <c r="BP991" s="226"/>
      <c r="BQ991" s="226"/>
      <c r="BR991" s="226"/>
      <c r="BS991" s="226"/>
      <c r="BT991" s="226"/>
      <c r="BU991" s="226"/>
      <c r="BV991" s="226"/>
      <c r="BW991" s="226"/>
      <c r="BX991" s="226"/>
      <c r="BY991" s="226"/>
      <c r="BZ991" s="226"/>
      <c r="CA991" s="226"/>
      <c r="CB991" s="226"/>
      <c r="CC991" s="235"/>
    </row>
    <row r="992" spans="1:81" s="233" customFormat="1" ht="12.75" customHeight="1">
      <c r="A992" s="524" t="s">
        <v>791</v>
      </c>
      <c r="B992" s="548" t="s">
        <v>854</v>
      </c>
      <c r="C992" s="238" t="s">
        <v>19</v>
      </c>
      <c r="D992" s="257">
        <f>D993+D994+D995+D996+D997</f>
        <v>3.1999999999999997E-3</v>
      </c>
      <c r="E992" s="257">
        <f t="shared" ref="E992:I992" si="516">E993+E994+E995+E996+E997</f>
        <v>0</v>
      </c>
      <c r="F992" s="257">
        <f t="shared" si="516"/>
        <v>0</v>
      </c>
      <c r="G992" s="257">
        <f t="shared" si="516"/>
        <v>3.1999999999999997E-3</v>
      </c>
      <c r="H992" s="257">
        <f t="shared" si="516"/>
        <v>0</v>
      </c>
      <c r="I992" s="257">
        <f t="shared" si="516"/>
        <v>0</v>
      </c>
      <c r="J992" s="240"/>
      <c r="K992" s="250">
        <f t="shared" si="483"/>
        <v>3.1999999999999997E-3</v>
      </c>
      <c r="L992" s="241"/>
      <c r="M992" s="242"/>
      <c r="N992" s="226"/>
      <c r="O992" s="226"/>
      <c r="P992" s="226"/>
      <c r="Q992" s="226"/>
      <c r="R992" s="226"/>
      <c r="S992" s="226"/>
      <c r="T992" s="226"/>
      <c r="U992" s="226"/>
      <c r="V992" s="226"/>
      <c r="W992" s="226"/>
      <c r="X992" s="226"/>
      <c r="Y992" s="226"/>
      <c r="Z992" s="226"/>
      <c r="AA992" s="226"/>
      <c r="AB992" s="226"/>
      <c r="AC992" s="226"/>
      <c r="AD992" s="226"/>
      <c r="AE992" s="226"/>
      <c r="AF992" s="226"/>
      <c r="AG992" s="226"/>
      <c r="AH992" s="226"/>
      <c r="AI992" s="226"/>
      <c r="AJ992" s="226"/>
      <c r="AK992" s="226"/>
      <c r="AL992" s="226"/>
      <c r="AM992" s="226"/>
      <c r="AN992" s="226"/>
      <c r="AO992" s="226"/>
      <c r="AP992" s="226"/>
      <c r="AQ992" s="226"/>
      <c r="AR992" s="226"/>
      <c r="AS992" s="226"/>
      <c r="AT992" s="226"/>
      <c r="AU992" s="226"/>
      <c r="AV992" s="226"/>
      <c r="AW992" s="226"/>
      <c r="AX992" s="226"/>
      <c r="AY992" s="226"/>
      <c r="AZ992" s="226"/>
      <c r="BA992" s="226"/>
      <c r="BB992" s="226"/>
      <c r="BC992" s="226"/>
      <c r="BD992" s="226"/>
      <c r="BE992" s="226"/>
      <c r="BF992" s="226"/>
      <c r="BG992" s="226"/>
      <c r="BH992" s="226"/>
      <c r="BI992" s="226"/>
      <c r="BJ992" s="226"/>
      <c r="BK992" s="226"/>
      <c r="BL992" s="226"/>
      <c r="BM992" s="226"/>
      <c r="BN992" s="226"/>
      <c r="BO992" s="226"/>
      <c r="BP992" s="226"/>
      <c r="BQ992" s="226"/>
      <c r="BR992" s="226"/>
      <c r="BS992" s="226"/>
      <c r="BT992" s="226"/>
      <c r="BU992" s="226"/>
      <c r="BV992" s="226"/>
      <c r="BW992" s="226"/>
      <c r="BX992" s="226"/>
      <c r="BY992" s="226"/>
      <c r="BZ992" s="226"/>
      <c r="CA992" s="226"/>
      <c r="CB992" s="226"/>
      <c r="CC992" s="235"/>
    </row>
    <row r="993" spans="1:81" s="233" customFormat="1">
      <c r="A993" s="525"/>
      <c r="B993" s="549"/>
      <c r="C993" s="236">
        <v>2016</v>
      </c>
      <c r="D993" s="247">
        <f>E993+F993+G993+H993+I993</f>
        <v>6.9999999999999999E-4</v>
      </c>
      <c r="E993" s="247">
        <v>0</v>
      </c>
      <c r="F993" s="247">
        <v>0</v>
      </c>
      <c r="G993" s="247">
        <f>700/1000000</f>
        <v>6.9999999999999999E-4</v>
      </c>
      <c r="H993" s="247">
        <v>0</v>
      </c>
      <c r="I993" s="247">
        <v>0</v>
      </c>
      <c r="J993" s="240"/>
      <c r="K993" s="250">
        <f t="shared" si="483"/>
        <v>6.9999999999999999E-4</v>
      </c>
      <c r="L993" s="241"/>
      <c r="M993" s="242"/>
      <c r="N993" s="226"/>
      <c r="O993" s="226"/>
      <c r="P993" s="226"/>
      <c r="Q993" s="226"/>
      <c r="R993" s="226"/>
      <c r="S993" s="226"/>
      <c r="T993" s="226"/>
      <c r="U993" s="226"/>
      <c r="V993" s="226"/>
      <c r="W993" s="226"/>
      <c r="X993" s="226"/>
      <c r="Y993" s="226"/>
      <c r="Z993" s="226"/>
      <c r="AA993" s="226"/>
      <c r="AB993" s="226"/>
      <c r="AC993" s="226"/>
      <c r="AD993" s="226"/>
      <c r="AE993" s="226"/>
      <c r="AF993" s="226"/>
      <c r="AG993" s="226"/>
      <c r="AH993" s="226"/>
      <c r="AI993" s="226"/>
      <c r="AJ993" s="226"/>
      <c r="AK993" s="226"/>
      <c r="AL993" s="226"/>
      <c r="AM993" s="226"/>
      <c r="AN993" s="226"/>
      <c r="AO993" s="226"/>
      <c r="AP993" s="226"/>
      <c r="AQ993" s="226"/>
      <c r="AR993" s="226"/>
      <c r="AS993" s="226"/>
      <c r="AT993" s="226"/>
      <c r="AU993" s="226"/>
      <c r="AV993" s="226"/>
      <c r="AW993" s="226"/>
      <c r="AX993" s="226"/>
      <c r="AY993" s="226"/>
      <c r="AZ993" s="226"/>
      <c r="BA993" s="226"/>
      <c r="BB993" s="226"/>
      <c r="BC993" s="226"/>
      <c r="BD993" s="226"/>
      <c r="BE993" s="226"/>
      <c r="BF993" s="226"/>
      <c r="BG993" s="226"/>
      <c r="BH993" s="226"/>
      <c r="BI993" s="226"/>
      <c r="BJ993" s="226"/>
      <c r="BK993" s="226"/>
      <c r="BL993" s="226"/>
      <c r="BM993" s="226"/>
      <c r="BN993" s="226"/>
      <c r="BO993" s="226"/>
      <c r="BP993" s="226"/>
      <c r="BQ993" s="226"/>
      <c r="BR993" s="226"/>
      <c r="BS993" s="226"/>
      <c r="BT993" s="226"/>
      <c r="BU993" s="226"/>
      <c r="BV993" s="226"/>
      <c r="BW993" s="226"/>
      <c r="BX993" s="226"/>
      <c r="BY993" s="226"/>
      <c r="BZ993" s="226"/>
      <c r="CA993" s="226"/>
      <c r="CB993" s="226"/>
      <c r="CC993" s="235"/>
    </row>
    <row r="994" spans="1:81" s="233" customFormat="1">
      <c r="A994" s="525"/>
      <c r="B994" s="549"/>
      <c r="C994" s="236">
        <v>2017</v>
      </c>
      <c r="D994" s="247">
        <f>E994+F994+G994+H994+I994</f>
        <v>6.9999999999999999E-4</v>
      </c>
      <c r="E994" s="247">
        <v>0</v>
      </c>
      <c r="F994" s="247">
        <v>0</v>
      </c>
      <c r="G994" s="247">
        <f>700/1000000</f>
        <v>6.9999999999999999E-4</v>
      </c>
      <c r="H994" s="247">
        <v>0</v>
      </c>
      <c r="I994" s="247">
        <v>0</v>
      </c>
      <c r="J994" s="240"/>
      <c r="K994" s="250">
        <f t="shared" si="483"/>
        <v>6.9999999999999999E-4</v>
      </c>
      <c r="L994" s="241"/>
      <c r="M994" s="242"/>
      <c r="N994" s="226"/>
      <c r="O994" s="226"/>
      <c r="P994" s="226"/>
      <c r="Q994" s="226"/>
      <c r="R994" s="226"/>
      <c r="S994" s="226"/>
      <c r="T994" s="226"/>
      <c r="U994" s="226"/>
      <c r="V994" s="226"/>
      <c r="W994" s="226"/>
      <c r="X994" s="226"/>
      <c r="Y994" s="226"/>
      <c r="Z994" s="226"/>
      <c r="AA994" s="226"/>
      <c r="AB994" s="226"/>
      <c r="AC994" s="226"/>
      <c r="AD994" s="226"/>
      <c r="AE994" s="226"/>
      <c r="AF994" s="226"/>
      <c r="AG994" s="226"/>
      <c r="AH994" s="226"/>
      <c r="AI994" s="226"/>
      <c r="AJ994" s="226"/>
      <c r="AK994" s="226"/>
      <c r="AL994" s="226"/>
      <c r="AM994" s="226"/>
      <c r="AN994" s="226"/>
      <c r="AO994" s="226"/>
      <c r="AP994" s="226"/>
      <c r="AQ994" s="226"/>
      <c r="AR994" s="226"/>
      <c r="AS994" s="226"/>
      <c r="AT994" s="226"/>
      <c r="AU994" s="226"/>
      <c r="AV994" s="226"/>
      <c r="AW994" s="226"/>
      <c r="AX994" s="226"/>
      <c r="AY994" s="226"/>
      <c r="AZ994" s="226"/>
      <c r="BA994" s="226"/>
      <c r="BB994" s="226"/>
      <c r="BC994" s="226"/>
      <c r="BD994" s="226"/>
      <c r="BE994" s="226"/>
      <c r="BF994" s="226"/>
      <c r="BG994" s="226"/>
      <c r="BH994" s="226"/>
      <c r="BI994" s="226"/>
      <c r="BJ994" s="226"/>
      <c r="BK994" s="226"/>
      <c r="BL994" s="226"/>
      <c r="BM994" s="226"/>
      <c r="BN994" s="226"/>
      <c r="BO994" s="226"/>
      <c r="BP994" s="226"/>
      <c r="BQ994" s="226"/>
      <c r="BR994" s="226"/>
      <c r="BS994" s="226"/>
      <c r="BT994" s="226"/>
      <c r="BU994" s="226"/>
      <c r="BV994" s="226"/>
      <c r="BW994" s="226"/>
      <c r="BX994" s="226"/>
      <c r="BY994" s="226"/>
      <c r="BZ994" s="226"/>
      <c r="CA994" s="226"/>
      <c r="CB994" s="226"/>
      <c r="CC994" s="235"/>
    </row>
    <row r="995" spans="1:81" s="233" customFormat="1">
      <c r="A995" s="526"/>
      <c r="B995" s="550"/>
      <c r="C995" s="287">
        <v>2018</v>
      </c>
      <c r="D995" s="247">
        <f t="shared" ref="D995:D997" si="517">E995+F995+G995+H995+I995</f>
        <v>5.9999999999999995E-4</v>
      </c>
      <c r="E995" s="247">
        <v>0</v>
      </c>
      <c r="F995" s="247">
        <v>0</v>
      </c>
      <c r="G995" s="247">
        <v>5.9999999999999995E-4</v>
      </c>
      <c r="H995" s="247">
        <v>0</v>
      </c>
      <c r="I995" s="247">
        <v>0</v>
      </c>
      <c r="J995" s="240"/>
      <c r="K995" s="250"/>
      <c r="L995" s="241"/>
      <c r="M995" s="242"/>
      <c r="N995" s="226"/>
      <c r="O995" s="226"/>
      <c r="P995" s="226"/>
      <c r="Q995" s="226"/>
      <c r="R995" s="226"/>
      <c r="S995" s="226"/>
      <c r="T995" s="226"/>
      <c r="U995" s="226"/>
      <c r="V995" s="226"/>
      <c r="W995" s="226"/>
      <c r="X995" s="226"/>
      <c r="Y995" s="226"/>
      <c r="Z995" s="226"/>
      <c r="AA995" s="226"/>
      <c r="AB995" s="226"/>
      <c r="AC995" s="226"/>
      <c r="AD995" s="226"/>
      <c r="AE995" s="226"/>
      <c r="AF995" s="226"/>
      <c r="AG995" s="226"/>
      <c r="AH995" s="226"/>
      <c r="AI995" s="226"/>
      <c r="AJ995" s="226"/>
      <c r="AK995" s="226"/>
      <c r="AL995" s="226"/>
      <c r="AM995" s="226"/>
      <c r="AN995" s="226"/>
      <c r="AO995" s="226"/>
      <c r="AP995" s="226"/>
      <c r="AQ995" s="226"/>
      <c r="AR995" s="226"/>
      <c r="AS995" s="226"/>
      <c r="AT995" s="226"/>
      <c r="AU995" s="226"/>
      <c r="AV995" s="226"/>
      <c r="AW995" s="226"/>
      <c r="AX995" s="226"/>
      <c r="AY995" s="226"/>
      <c r="AZ995" s="226"/>
      <c r="BA995" s="226"/>
      <c r="BB995" s="226"/>
      <c r="BC995" s="226"/>
      <c r="BD995" s="226"/>
      <c r="BE995" s="226"/>
      <c r="BF995" s="226"/>
      <c r="BG995" s="226"/>
      <c r="BH995" s="226"/>
      <c r="BI995" s="226"/>
      <c r="BJ995" s="226"/>
      <c r="BK995" s="226"/>
      <c r="BL995" s="226"/>
      <c r="BM995" s="226"/>
      <c r="BN995" s="226"/>
      <c r="BO995" s="226"/>
      <c r="BP995" s="226"/>
      <c r="BQ995" s="226"/>
      <c r="BR995" s="226"/>
      <c r="BS995" s="226"/>
      <c r="BT995" s="226"/>
      <c r="BU995" s="226"/>
      <c r="BV995" s="226"/>
      <c r="BW995" s="226"/>
      <c r="BX995" s="226"/>
      <c r="BY995" s="226"/>
      <c r="BZ995" s="226"/>
      <c r="CA995" s="226"/>
      <c r="CB995" s="226"/>
      <c r="CC995" s="235"/>
    </row>
    <row r="996" spans="1:81" s="233" customFormat="1">
      <c r="A996" s="526"/>
      <c r="B996" s="550"/>
      <c r="C996" s="287">
        <v>2019</v>
      </c>
      <c r="D996" s="247">
        <f t="shared" si="517"/>
        <v>5.9999999999999995E-4</v>
      </c>
      <c r="E996" s="247">
        <v>0</v>
      </c>
      <c r="F996" s="247">
        <v>0</v>
      </c>
      <c r="G996" s="247">
        <v>5.9999999999999995E-4</v>
      </c>
      <c r="H996" s="247">
        <v>0</v>
      </c>
      <c r="I996" s="247">
        <v>0</v>
      </c>
      <c r="J996" s="240"/>
      <c r="K996" s="250"/>
      <c r="L996" s="241"/>
      <c r="M996" s="242"/>
      <c r="N996" s="226"/>
      <c r="O996" s="226"/>
      <c r="P996" s="226"/>
      <c r="Q996" s="226"/>
      <c r="R996" s="226"/>
      <c r="S996" s="226"/>
      <c r="T996" s="226"/>
      <c r="U996" s="226"/>
      <c r="V996" s="226"/>
      <c r="W996" s="226"/>
      <c r="X996" s="226"/>
      <c r="Y996" s="226"/>
      <c r="Z996" s="226"/>
      <c r="AA996" s="226"/>
      <c r="AB996" s="226"/>
      <c r="AC996" s="226"/>
      <c r="AD996" s="226"/>
      <c r="AE996" s="226"/>
      <c r="AF996" s="226"/>
      <c r="AG996" s="226"/>
      <c r="AH996" s="226"/>
      <c r="AI996" s="226"/>
      <c r="AJ996" s="226"/>
      <c r="AK996" s="226"/>
      <c r="AL996" s="226"/>
      <c r="AM996" s="226"/>
      <c r="AN996" s="226"/>
      <c r="AO996" s="226"/>
      <c r="AP996" s="226"/>
      <c r="AQ996" s="226"/>
      <c r="AR996" s="226"/>
      <c r="AS996" s="226"/>
      <c r="AT996" s="226"/>
      <c r="AU996" s="226"/>
      <c r="AV996" s="226"/>
      <c r="AW996" s="226"/>
      <c r="AX996" s="226"/>
      <c r="AY996" s="226"/>
      <c r="AZ996" s="226"/>
      <c r="BA996" s="226"/>
      <c r="BB996" s="226"/>
      <c r="BC996" s="226"/>
      <c r="BD996" s="226"/>
      <c r="BE996" s="226"/>
      <c r="BF996" s="226"/>
      <c r="BG996" s="226"/>
      <c r="BH996" s="226"/>
      <c r="BI996" s="226"/>
      <c r="BJ996" s="226"/>
      <c r="BK996" s="226"/>
      <c r="BL996" s="226"/>
      <c r="BM996" s="226"/>
      <c r="BN996" s="226"/>
      <c r="BO996" s="226"/>
      <c r="BP996" s="226"/>
      <c r="BQ996" s="226"/>
      <c r="BR996" s="226"/>
      <c r="BS996" s="226"/>
      <c r="BT996" s="226"/>
      <c r="BU996" s="226"/>
      <c r="BV996" s="226"/>
      <c r="BW996" s="226"/>
      <c r="BX996" s="226"/>
      <c r="BY996" s="226"/>
      <c r="BZ996" s="226"/>
      <c r="CA996" s="226"/>
      <c r="CB996" s="226"/>
      <c r="CC996" s="235"/>
    </row>
    <row r="997" spans="1:81" s="233" customFormat="1" ht="36" customHeight="1">
      <c r="A997" s="527"/>
      <c r="B997" s="551"/>
      <c r="C997" s="287">
        <v>2020</v>
      </c>
      <c r="D997" s="247">
        <f t="shared" si="517"/>
        <v>5.9999999999999995E-4</v>
      </c>
      <c r="E997" s="247">
        <v>0</v>
      </c>
      <c r="F997" s="247">
        <v>0</v>
      </c>
      <c r="G997" s="247">
        <v>5.9999999999999995E-4</v>
      </c>
      <c r="H997" s="247">
        <v>0</v>
      </c>
      <c r="I997" s="247">
        <v>0</v>
      </c>
      <c r="J997" s="240"/>
      <c r="K997" s="250"/>
      <c r="L997" s="241"/>
      <c r="M997" s="242"/>
      <c r="N997" s="226"/>
      <c r="O997" s="226"/>
      <c r="P997" s="226"/>
      <c r="Q997" s="226"/>
      <c r="R997" s="226"/>
      <c r="S997" s="226"/>
      <c r="T997" s="226"/>
      <c r="U997" s="226"/>
      <c r="V997" s="226"/>
      <c r="W997" s="226"/>
      <c r="X997" s="226"/>
      <c r="Y997" s="226"/>
      <c r="Z997" s="226"/>
      <c r="AA997" s="226"/>
      <c r="AB997" s="226"/>
      <c r="AC997" s="226"/>
      <c r="AD997" s="226"/>
      <c r="AE997" s="226"/>
      <c r="AF997" s="226"/>
      <c r="AG997" s="226"/>
      <c r="AH997" s="226"/>
      <c r="AI997" s="226"/>
      <c r="AJ997" s="226"/>
      <c r="AK997" s="226"/>
      <c r="AL997" s="226"/>
      <c r="AM997" s="226"/>
      <c r="AN997" s="226"/>
      <c r="AO997" s="226"/>
      <c r="AP997" s="226"/>
      <c r="AQ997" s="226"/>
      <c r="AR997" s="226"/>
      <c r="AS997" s="226"/>
      <c r="AT997" s="226"/>
      <c r="AU997" s="226"/>
      <c r="AV997" s="226"/>
      <c r="AW997" s="226"/>
      <c r="AX997" s="226"/>
      <c r="AY997" s="226"/>
      <c r="AZ997" s="226"/>
      <c r="BA997" s="226"/>
      <c r="BB997" s="226"/>
      <c r="BC997" s="226"/>
      <c r="BD997" s="226"/>
      <c r="BE997" s="226"/>
      <c r="BF997" s="226"/>
      <c r="BG997" s="226"/>
      <c r="BH997" s="226"/>
      <c r="BI997" s="226"/>
      <c r="BJ997" s="226"/>
      <c r="BK997" s="226"/>
      <c r="BL997" s="226"/>
      <c r="BM997" s="226"/>
      <c r="BN997" s="226"/>
      <c r="BO997" s="226"/>
      <c r="BP997" s="226"/>
      <c r="BQ997" s="226"/>
      <c r="BR997" s="226"/>
      <c r="BS997" s="226"/>
      <c r="BT997" s="226"/>
      <c r="BU997" s="226"/>
      <c r="BV997" s="226"/>
      <c r="BW997" s="226"/>
      <c r="BX997" s="226"/>
      <c r="BY997" s="226"/>
      <c r="BZ997" s="226"/>
      <c r="CA997" s="226"/>
      <c r="CB997" s="226"/>
      <c r="CC997" s="235"/>
    </row>
    <row r="998" spans="1:81" s="233" customFormat="1" ht="12.75" customHeight="1">
      <c r="A998" s="524" t="s">
        <v>792</v>
      </c>
      <c r="B998" s="548" t="s">
        <v>855</v>
      </c>
      <c r="C998" s="238" t="s">
        <v>19</v>
      </c>
      <c r="D998" s="257">
        <f>D999+D1000+D1001+D1002+D1003</f>
        <v>1.7742775</v>
      </c>
      <c r="E998" s="257">
        <f t="shared" ref="E998:I998" si="518">E999+E1000+E1001+E1002+E1003</f>
        <v>0</v>
      </c>
      <c r="F998" s="257">
        <f t="shared" si="518"/>
        <v>0</v>
      </c>
      <c r="G998" s="257">
        <f t="shared" si="518"/>
        <v>0</v>
      </c>
      <c r="H998" s="257">
        <f t="shared" si="518"/>
        <v>0</v>
      </c>
      <c r="I998" s="257">
        <f t="shared" si="518"/>
        <v>1.7742775</v>
      </c>
      <c r="J998" s="240"/>
      <c r="K998" s="250">
        <f t="shared" si="483"/>
        <v>1.7742775</v>
      </c>
      <c r="L998" s="241"/>
      <c r="M998" s="242"/>
      <c r="N998" s="226"/>
      <c r="O998" s="226"/>
      <c r="P998" s="226"/>
      <c r="Q998" s="226"/>
      <c r="R998" s="226"/>
      <c r="S998" s="226"/>
      <c r="T998" s="226"/>
      <c r="U998" s="226"/>
      <c r="V998" s="226"/>
      <c r="W998" s="226"/>
      <c r="X998" s="226"/>
      <c r="Y998" s="226"/>
      <c r="Z998" s="226"/>
      <c r="AA998" s="226"/>
      <c r="AB998" s="226"/>
      <c r="AC998" s="226"/>
      <c r="AD998" s="226"/>
      <c r="AE998" s="226"/>
      <c r="AF998" s="226"/>
      <c r="AG998" s="226"/>
      <c r="AH998" s="226"/>
      <c r="AI998" s="226"/>
      <c r="AJ998" s="226"/>
      <c r="AK998" s="226"/>
      <c r="AL998" s="226"/>
      <c r="AM998" s="226"/>
      <c r="AN998" s="226"/>
      <c r="AO998" s="226"/>
      <c r="AP998" s="226"/>
      <c r="AQ998" s="226"/>
      <c r="AR998" s="226"/>
      <c r="AS998" s="226"/>
      <c r="AT998" s="226"/>
      <c r="AU998" s="226"/>
      <c r="AV998" s="226"/>
      <c r="AW998" s="226"/>
      <c r="AX998" s="226"/>
      <c r="AY998" s="226"/>
      <c r="AZ998" s="226"/>
      <c r="BA998" s="226"/>
      <c r="BB998" s="226"/>
      <c r="BC998" s="226"/>
      <c r="BD998" s="226"/>
      <c r="BE998" s="226"/>
      <c r="BF998" s="226"/>
      <c r="BG998" s="226"/>
      <c r="BH998" s="226"/>
      <c r="BI998" s="226"/>
      <c r="BJ998" s="226"/>
      <c r="BK998" s="226"/>
      <c r="BL998" s="226"/>
      <c r="BM998" s="226"/>
      <c r="BN998" s="226"/>
      <c r="BO998" s="226"/>
      <c r="BP998" s="226"/>
      <c r="BQ998" s="226"/>
      <c r="BR998" s="226"/>
      <c r="BS998" s="226"/>
      <c r="BT998" s="226"/>
      <c r="BU998" s="226"/>
      <c r="BV998" s="226"/>
      <c r="BW998" s="226"/>
      <c r="BX998" s="226"/>
      <c r="BY998" s="226"/>
      <c r="BZ998" s="226"/>
      <c r="CA998" s="226"/>
      <c r="CB998" s="226"/>
      <c r="CC998" s="235"/>
    </row>
    <row r="999" spans="1:81" s="233" customFormat="1" ht="12.75" customHeight="1">
      <c r="A999" s="525"/>
      <c r="B999" s="549"/>
      <c r="C999" s="236">
        <v>2016</v>
      </c>
      <c r="D999" s="247">
        <f>E999+F999+G999+H999+I999</f>
        <v>1.7742775</v>
      </c>
      <c r="E999" s="247">
        <v>0</v>
      </c>
      <c r="F999" s="247">
        <v>0</v>
      </c>
      <c r="G999" s="247">
        <v>0</v>
      </c>
      <c r="H999" s="247">
        <v>0</v>
      </c>
      <c r="I999" s="247">
        <v>1.7742775</v>
      </c>
      <c r="J999" s="240"/>
      <c r="K999" s="250">
        <f t="shared" si="483"/>
        <v>1.7742775</v>
      </c>
      <c r="L999" s="241"/>
      <c r="M999" s="242"/>
      <c r="N999" s="226"/>
      <c r="O999" s="226"/>
      <c r="P999" s="226"/>
      <c r="Q999" s="226"/>
      <c r="R999" s="226"/>
      <c r="S999" s="226"/>
      <c r="T999" s="226"/>
      <c r="U999" s="226"/>
      <c r="V999" s="226"/>
      <c r="W999" s="226"/>
      <c r="X999" s="226"/>
      <c r="Y999" s="226"/>
      <c r="Z999" s="226"/>
      <c r="AA999" s="226"/>
      <c r="AB999" s="226"/>
      <c r="AC999" s="226"/>
      <c r="AD999" s="226"/>
      <c r="AE999" s="226"/>
      <c r="AF999" s="226"/>
      <c r="AG999" s="226"/>
      <c r="AH999" s="226"/>
      <c r="AI999" s="226"/>
      <c r="AJ999" s="226"/>
      <c r="AK999" s="226"/>
      <c r="AL999" s="226"/>
      <c r="AM999" s="226"/>
      <c r="AN999" s="226"/>
      <c r="AO999" s="226"/>
      <c r="AP999" s="226"/>
      <c r="AQ999" s="226"/>
      <c r="AR999" s="226"/>
      <c r="AS999" s="226"/>
      <c r="AT999" s="226"/>
      <c r="AU999" s="226"/>
      <c r="AV999" s="226"/>
      <c r="AW999" s="226"/>
      <c r="AX999" s="226"/>
      <c r="AY999" s="226"/>
      <c r="AZ999" s="226"/>
      <c r="BA999" s="226"/>
      <c r="BB999" s="226"/>
      <c r="BC999" s="226"/>
      <c r="BD999" s="226"/>
      <c r="BE999" s="226"/>
      <c r="BF999" s="226"/>
      <c r="BG999" s="226"/>
      <c r="BH999" s="226"/>
      <c r="BI999" s="226"/>
      <c r="BJ999" s="226"/>
      <c r="BK999" s="226"/>
      <c r="BL999" s="226"/>
      <c r="BM999" s="226"/>
      <c r="BN999" s="226"/>
      <c r="BO999" s="226"/>
      <c r="BP999" s="226"/>
      <c r="BQ999" s="226"/>
      <c r="BR999" s="226"/>
      <c r="BS999" s="226"/>
      <c r="BT999" s="226"/>
      <c r="BU999" s="226"/>
      <c r="BV999" s="226"/>
      <c r="BW999" s="226"/>
      <c r="BX999" s="226"/>
      <c r="BY999" s="226"/>
      <c r="BZ999" s="226"/>
      <c r="CA999" s="226"/>
      <c r="CB999" s="226"/>
      <c r="CC999" s="235"/>
    </row>
    <row r="1000" spans="1:81" s="233" customFormat="1">
      <c r="A1000" s="525"/>
      <c r="B1000" s="549"/>
      <c r="C1000" s="236">
        <v>2017</v>
      </c>
      <c r="D1000" s="247">
        <f>E1000+F1000+G1000+H1000+I1000</f>
        <v>0</v>
      </c>
      <c r="E1000" s="247">
        <v>0</v>
      </c>
      <c r="F1000" s="247">
        <v>0</v>
      </c>
      <c r="G1000" s="247">
        <v>0</v>
      </c>
      <c r="H1000" s="247">
        <v>0</v>
      </c>
      <c r="I1000" s="247">
        <f>I1006+I1012+I1018</f>
        <v>0</v>
      </c>
      <c r="J1000" s="240"/>
      <c r="K1000" s="250">
        <f t="shared" si="483"/>
        <v>0</v>
      </c>
      <c r="L1000" s="241"/>
      <c r="M1000" s="242"/>
      <c r="N1000" s="226"/>
      <c r="O1000" s="226"/>
      <c r="P1000" s="226"/>
      <c r="Q1000" s="226"/>
      <c r="R1000" s="226"/>
      <c r="S1000" s="226"/>
      <c r="T1000" s="226"/>
      <c r="U1000" s="226"/>
      <c r="V1000" s="226"/>
      <c r="W1000" s="226"/>
      <c r="X1000" s="226"/>
      <c r="Y1000" s="226"/>
      <c r="Z1000" s="226"/>
      <c r="AA1000" s="226"/>
      <c r="AB1000" s="226"/>
      <c r="AC1000" s="226"/>
      <c r="AD1000" s="226"/>
      <c r="AE1000" s="226"/>
      <c r="AF1000" s="226"/>
      <c r="AG1000" s="226"/>
      <c r="AH1000" s="226"/>
      <c r="AI1000" s="226"/>
      <c r="AJ1000" s="226"/>
      <c r="AK1000" s="226"/>
      <c r="AL1000" s="226"/>
      <c r="AM1000" s="226"/>
      <c r="AN1000" s="226"/>
      <c r="AO1000" s="226"/>
      <c r="AP1000" s="226"/>
      <c r="AQ1000" s="226"/>
      <c r="AR1000" s="226"/>
      <c r="AS1000" s="226"/>
      <c r="AT1000" s="226"/>
      <c r="AU1000" s="226"/>
      <c r="AV1000" s="226"/>
      <c r="AW1000" s="226"/>
      <c r="AX1000" s="226"/>
      <c r="AY1000" s="226"/>
      <c r="AZ1000" s="226"/>
      <c r="BA1000" s="226"/>
      <c r="BB1000" s="226"/>
      <c r="BC1000" s="226"/>
      <c r="BD1000" s="226"/>
      <c r="BE1000" s="226"/>
      <c r="BF1000" s="226"/>
      <c r="BG1000" s="226"/>
      <c r="BH1000" s="226"/>
      <c r="BI1000" s="226"/>
      <c r="BJ1000" s="226"/>
      <c r="BK1000" s="226"/>
      <c r="BL1000" s="226"/>
      <c r="BM1000" s="226"/>
      <c r="BN1000" s="226"/>
      <c r="BO1000" s="226"/>
      <c r="BP1000" s="226"/>
      <c r="BQ1000" s="226"/>
      <c r="BR1000" s="226"/>
      <c r="BS1000" s="226"/>
      <c r="BT1000" s="226"/>
      <c r="BU1000" s="226"/>
      <c r="BV1000" s="226"/>
      <c r="BW1000" s="226"/>
      <c r="BX1000" s="226"/>
      <c r="BY1000" s="226"/>
      <c r="BZ1000" s="226"/>
      <c r="CA1000" s="226"/>
      <c r="CB1000" s="226"/>
      <c r="CC1000" s="235"/>
    </row>
    <row r="1001" spans="1:81" s="233" customFormat="1">
      <c r="A1001" s="526"/>
      <c r="B1001" s="550"/>
      <c r="C1001" s="287">
        <v>2018</v>
      </c>
      <c r="D1001" s="247">
        <f t="shared" ref="D1001:D1003" si="519">E1001+F1001+G1001+H1001+I1001</f>
        <v>0</v>
      </c>
      <c r="E1001" s="247">
        <v>0</v>
      </c>
      <c r="F1001" s="247">
        <v>0</v>
      </c>
      <c r="G1001" s="247">
        <v>0</v>
      </c>
      <c r="H1001" s="247">
        <v>0</v>
      </c>
      <c r="I1001" s="247">
        <f t="shared" ref="I1001:I1003" si="520">I1007+I1013+I1019</f>
        <v>0</v>
      </c>
      <c r="J1001" s="240"/>
      <c r="K1001" s="250"/>
      <c r="L1001" s="241"/>
      <c r="M1001" s="242"/>
      <c r="N1001" s="226"/>
      <c r="O1001" s="226"/>
      <c r="P1001" s="226"/>
      <c r="Q1001" s="226"/>
      <c r="R1001" s="226"/>
      <c r="S1001" s="226"/>
      <c r="T1001" s="226"/>
      <c r="U1001" s="226"/>
      <c r="V1001" s="226"/>
      <c r="W1001" s="226"/>
      <c r="X1001" s="226"/>
      <c r="Y1001" s="226"/>
      <c r="Z1001" s="226"/>
      <c r="AA1001" s="226"/>
      <c r="AB1001" s="226"/>
      <c r="AC1001" s="226"/>
      <c r="AD1001" s="226"/>
      <c r="AE1001" s="226"/>
      <c r="AF1001" s="226"/>
      <c r="AG1001" s="226"/>
      <c r="AH1001" s="226"/>
      <c r="AI1001" s="226"/>
      <c r="AJ1001" s="226"/>
      <c r="AK1001" s="226"/>
      <c r="AL1001" s="226"/>
      <c r="AM1001" s="226"/>
      <c r="AN1001" s="226"/>
      <c r="AO1001" s="226"/>
      <c r="AP1001" s="226"/>
      <c r="AQ1001" s="226"/>
      <c r="AR1001" s="226"/>
      <c r="AS1001" s="226"/>
      <c r="AT1001" s="226"/>
      <c r="AU1001" s="226"/>
      <c r="AV1001" s="226"/>
      <c r="AW1001" s="226"/>
      <c r="AX1001" s="226"/>
      <c r="AY1001" s="226"/>
      <c r="AZ1001" s="226"/>
      <c r="BA1001" s="226"/>
      <c r="BB1001" s="226"/>
      <c r="BC1001" s="226"/>
      <c r="BD1001" s="226"/>
      <c r="BE1001" s="226"/>
      <c r="BF1001" s="226"/>
      <c r="BG1001" s="226"/>
      <c r="BH1001" s="226"/>
      <c r="BI1001" s="226"/>
      <c r="BJ1001" s="226"/>
      <c r="BK1001" s="226"/>
      <c r="BL1001" s="226"/>
      <c r="BM1001" s="226"/>
      <c r="BN1001" s="226"/>
      <c r="BO1001" s="226"/>
      <c r="BP1001" s="226"/>
      <c r="BQ1001" s="226"/>
      <c r="BR1001" s="226"/>
      <c r="BS1001" s="226"/>
      <c r="BT1001" s="226"/>
      <c r="BU1001" s="226"/>
      <c r="BV1001" s="226"/>
      <c r="BW1001" s="226"/>
      <c r="BX1001" s="226"/>
      <c r="BY1001" s="226"/>
      <c r="BZ1001" s="226"/>
      <c r="CA1001" s="226"/>
      <c r="CB1001" s="226"/>
      <c r="CC1001" s="235"/>
    </row>
    <row r="1002" spans="1:81" s="233" customFormat="1">
      <c r="A1002" s="526"/>
      <c r="B1002" s="550"/>
      <c r="C1002" s="287">
        <v>2019</v>
      </c>
      <c r="D1002" s="247">
        <f t="shared" si="519"/>
        <v>0</v>
      </c>
      <c r="E1002" s="247">
        <v>0</v>
      </c>
      <c r="F1002" s="247">
        <v>0</v>
      </c>
      <c r="G1002" s="247">
        <v>0</v>
      </c>
      <c r="H1002" s="247">
        <v>0</v>
      </c>
      <c r="I1002" s="247">
        <f t="shared" si="520"/>
        <v>0</v>
      </c>
      <c r="J1002" s="240"/>
      <c r="K1002" s="250"/>
      <c r="L1002" s="241"/>
      <c r="M1002" s="242"/>
      <c r="N1002" s="226"/>
      <c r="O1002" s="226"/>
      <c r="P1002" s="226"/>
      <c r="Q1002" s="226"/>
      <c r="R1002" s="226"/>
      <c r="S1002" s="226"/>
      <c r="T1002" s="226"/>
      <c r="U1002" s="226"/>
      <c r="V1002" s="226"/>
      <c r="W1002" s="226"/>
      <c r="X1002" s="226"/>
      <c r="Y1002" s="226"/>
      <c r="Z1002" s="226"/>
      <c r="AA1002" s="226"/>
      <c r="AB1002" s="226"/>
      <c r="AC1002" s="226"/>
      <c r="AD1002" s="226"/>
      <c r="AE1002" s="226"/>
      <c r="AF1002" s="226"/>
      <c r="AG1002" s="226"/>
      <c r="AH1002" s="226"/>
      <c r="AI1002" s="226"/>
      <c r="AJ1002" s="226"/>
      <c r="AK1002" s="226"/>
      <c r="AL1002" s="226"/>
      <c r="AM1002" s="226"/>
      <c r="AN1002" s="226"/>
      <c r="AO1002" s="226"/>
      <c r="AP1002" s="226"/>
      <c r="AQ1002" s="226"/>
      <c r="AR1002" s="226"/>
      <c r="AS1002" s="226"/>
      <c r="AT1002" s="226"/>
      <c r="AU1002" s="226"/>
      <c r="AV1002" s="226"/>
      <c r="AW1002" s="226"/>
      <c r="AX1002" s="226"/>
      <c r="AY1002" s="226"/>
      <c r="AZ1002" s="226"/>
      <c r="BA1002" s="226"/>
      <c r="BB1002" s="226"/>
      <c r="BC1002" s="226"/>
      <c r="BD1002" s="226"/>
      <c r="BE1002" s="226"/>
      <c r="BF1002" s="226"/>
      <c r="BG1002" s="226"/>
      <c r="BH1002" s="226"/>
      <c r="BI1002" s="226"/>
      <c r="BJ1002" s="226"/>
      <c r="BK1002" s="226"/>
      <c r="BL1002" s="226"/>
      <c r="BM1002" s="226"/>
      <c r="BN1002" s="226"/>
      <c r="BO1002" s="226"/>
      <c r="BP1002" s="226"/>
      <c r="BQ1002" s="226"/>
      <c r="BR1002" s="226"/>
      <c r="BS1002" s="226"/>
      <c r="BT1002" s="226"/>
      <c r="BU1002" s="226"/>
      <c r="BV1002" s="226"/>
      <c r="BW1002" s="226"/>
      <c r="BX1002" s="226"/>
      <c r="BY1002" s="226"/>
      <c r="BZ1002" s="226"/>
      <c r="CA1002" s="226"/>
      <c r="CB1002" s="226"/>
      <c r="CC1002" s="235"/>
    </row>
    <row r="1003" spans="1:81" s="233" customFormat="1">
      <c r="A1003" s="527"/>
      <c r="B1003" s="551"/>
      <c r="C1003" s="287">
        <v>2020</v>
      </c>
      <c r="D1003" s="247">
        <f t="shared" si="519"/>
        <v>0</v>
      </c>
      <c r="E1003" s="247">
        <v>0</v>
      </c>
      <c r="F1003" s="247">
        <v>0</v>
      </c>
      <c r="G1003" s="247">
        <v>0</v>
      </c>
      <c r="H1003" s="247">
        <v>0</v>
      </c>
      <c r="I1003" s="247">
        <f t="shared" si="520"/>
        <v>0</v>
      </c>
      <c r="J1003" s="240"/>
      <c r="K1003" s="250"/>
      <c r="L1003" s="241"/>
      <c r="M1003" s="242"/>
      <c r="N1003" s="226"/>
      <c r="O1003" s="226"/>
      <c r="P1003" s="226"/>
      <c r="Q1003" s="226"/>
      <c r="R1003" s="226"/>
      <c r="S1003" s="226"/>
      <c r="T1003" s="226"/>
      <c r="U1003" s="226"/>
      <c r="V1003" s="226"/>
      <c r="W1003" s="226"/>
      <c r="X1003" s="226"/>
      <c r="Y1003" s="226"/>
      <c r="Z1003" s="226"/>
      <c r="AA1003" s="226"/>
      <c r="AB1003" s="226"/>
      <c r="AC1003" s="226"/>
      <c r="AD1003" s="226"/>
      <c r="AE1003" s="226"/>
      <c r="AF1003" s="226"/>
      <c r="AG1003" s="226"/>
      <c r="AH1003" s="226"/>
      <c r="AI1003" s="226"/>
      <c r="AJ1003" s="226"/>
      <c r="AK1003" s="226"/>
      <c r="AL1003" s="226"/>
      <c r="AM1003" s="226"/>
      <c r="AN1003" s="226"/>
      <c r="AO1003" s="226"/>
      <c r="AP1003" s="226"/>
      <c r="AQ1003" s="226"/>
      <c r="AR1003" s="226"/>
      <c r="AS1003" s="226"/>
      <c r="AT1003" s="226"/>
      <c r="AU1003" s="226"/>
      <c r="AV1003" s="226"/>
      <c r="AW1003" s="226"/>
      <c r="AX1003" s="226"/>
      <c r="AY1003" s="226"/>
      <c r="AZ1003" s="226"/>
      <c r="BA1003" s="226"/>
      <c r="BB1003" s="226"/>
      <c r="BC1003" s="226"/>
      <c r="BD1003" s="226"/>
      <c r="BE1003" s="226"/>
      <c r="BF1003" s="226"/>
      <c r="BG1003" s="226"/>
      <c r="BH1003" s="226"/>
      <c r="BI1003" s="226"/>
      <c r="BJ1003" s="226"/>
      <c r="BK1003" s="226"/>
      <c r="BL1003" s="226"/>
      <c r="BM1003" s="226"/>
      <c r="BN1003" s="226"/>
      <c r="BO1003" s="226"/>
      <c r="BP1003" s="226"/>
      <c r="BQ1003" s="226"/>
      <c r="BR1003" s="226"/>
      <c r="BS1003" s="226"/>
      <c r="BT1003" s="226"/>
      <c r="BU1003" s="226"/>
      <c r="BV1003" s="226"/>
      <c r="BW1003" s="226"/>
      <c r="BX1003" s="226"/>
      <c r="BY1003" s="226"/>
      <c r="BZ1003" s="226"/>
      <c r="CA1003" s="226"/>
      <c r="CB1003" s="226"/>
      <c r="CC1003" s="235"/>
    </row>
    <row r="1004" spans="1:81" s="233" customFormat="1" ht="12.75" customHeight="1">
      <c r="A1004" s="524" t="s">
        <v>534</v>
      </c>
      <c r="B1004" s="587" t="s">
        <v>940</v>
      </c>
      <c r="C1004" s="238" t="s">
        <v>19</v>
      </c>
      <c r="D1004" s="257">
        <f>D1005+D1006+D1007+D1008+D1009</f>
        <v>3.4412699999999994</v>
      </c>
      <c r="E1004" s="257">
        <f t="shared" ref="E1004:I1004" si="521">E1005+E1006+E1007+E1008+E1009</f>
        <v>0.56657000000000002</v>
      </c>
      <c r="F1004" s="257">
        <f t="shared" si="521"/>
        <v>0</v>
      </c>
      <c r="G1004" s="257">
        <f t="shared" si="521"/>
        <v>2.8746999999999998</v>
      </c>
      <c r="H1004" s="257">
        <f t="shared" si="521"/>
        <v>0</v>
      </c>
      <c r="I1004" s="257">
        <f t="shared" si="521"/>
        <v>0</v>
      </c>
      <c r="J1004" s="240"/>
      <c r="K1004" s="250">
        <f t="shared" si="483"/>
        <v>3.4412699999999998</v>
      </c>
      <c r="L1004" s="241"/>
      <c r="M1004" s="242"/>
      <c r="N1004" s="226"/>
      <c r="O1004" s="226"/>
      <c r="P1004" s="226"/>
      <c r="Q1004" s="226"/>
      <c r="R1004" s="226"/>
      <c r="S1004" s="226"/>
      <c r="T1004" s="226"/>
      <c r="U1004" s="226"/>
      <c r="V1004" s="226"/>
      <c r="W1004" s="226"/>
      <c r="X1004" s="226"/>
      <c r="Y1004" s="226"/>
      <c r="Z1004" s="226"/>
      <c r="AA1004" s="226"/>
      <c r="AB1004" s="226"/>
      <c r="AC1004" s="226"/>
      <c r="AD1004" s="226"/>
      <c r="AE1004" s="226"/>
      <c r="AF1004" s="226"/>
      <c r="AG1004" s="226"/>
      <c r="AH1004" s="226"/>
      <c r="AI1004" s="226"/>
      <c r="AJ1004" s="226"/>
      <c r="AK1004" s="226"/>
      <c r="AL1004" s="226"/>
      <c r="AM1004" s="226"/>
      <c r="AN1004" s="226"/>
      <c r="AO1004" s="226"/>
      <c r="AP1004" s="226"/>
      <c r="AQ1004" s="226"/>
      <c r="AR1004" s="226"/>
      <c r="AS1004" s="226"/>
      <c r="AT1004" s="226"/>
      <c r="AU1004" s="226"/>
      <c r="AV1004" s="226"/>
      <c r="AW1004" s="226"/>
      <c r="AX1004" s="226"/>
      <c r="AY1004" s="226"/>
      <c r="AZ1004" s="226"/>
      <c r="BA1004" s="226"/>
      <c r="BB1004" s="226"/>
      <c r="BC1004" s="226"/>
      <c r="BD1004" s="226"/>
      <c r="BE1004" s="226"/>
      <c r="BF1004" s="226"/>
      <c r="BG1004" s="226"/>
      <c r="BH1004" s="226"/>
      <c r="BI1004" s="226"/>
      <c r="BJ1004" s="226"/>
      <c r="BK1004" s="226"/>
      <c r="BL1004" s="226"/>
      <c r="BM1004" s="226"/>
      <c r="BN1004" s="226"/>
      <c r="BO1004" s="226"/>
      <c r="BP1004" s="226"/>
      <c r="BQ1004" s="226"/>
      <c r="BR1004" s="226"/>
      <c r="BS1004" s="226"/>
      <c r="BT1004" s="226"/>
      <c r="BU1004" s="226"/>
      <c r="BV1004" s="226"/>
      <c r="BW1004" s="226"/>
      <c r="BX1004" s="226"/>
      <c r="BY1004" s="226"/>
      <c r="BZ1004" s="226"/>
      <c r="CA1004" s="226"/>
      <c r="CB1004" s="226"/>
      <c r="CC1004" s="235"/>
    </row>
    <row r="1005" spans="1:81" s="233" customFormat="1">
      <c r="A1005" s="525"/>
      <c r="B1005" s="588"/>
      <c r="C1005" s="236">
        <v>2016</v>
      </c>
      <c r="D1005" s="247">
        <f>D1011+D1017+D1023+D1029</f>
        <v>0.60619999999999996</v>
      </c>
      <c r="E1005" s="247">
        <f t="shared" ref="E1005:I1005" si="522">E1011+E1017+E1023+E1029</f>
        <v>1E-3</v>
      </c>
      <c r="F1005" s="247">
        <f t="shared" si="522"/>
        <v>0</v>
      </c>
      <c r="G1005" s="247">
        <f t="shared" si="522"/>
        <v>0.60519999999999996</v>
      </c>
      <c r="H1005" s="247">
        <f t="shared" si="522"/>
        <v>0</v>
      </c>
      <c r="I1005" s="247">
        <f t="shared" si="522"/>
        <v>0</v>
      </c>
      <c r="J1005" s="240"/>
      <c r="K1005" s="250">
        <f t="shared" si="483"/>
        <v>0.60619999999999996</v>
      </c>
      <c r="L1005" s="241"/>
      <c r="M1005" s="242"/>
      <c r="N1005" s="226"/>
      <c r="O1005" s="226"/>
      <c r="P1005" s="226"/>
      <c r="Q1005" s="226"/>
      <c r="R1005" s="226"/>
      <c r="S1005" s="226"/>
      <c r="T1005" s="226"/>
      <c r="U1005" s="226"/>
      <c r="V1005" s="226"/>
      <c r="W1005" s="226"/>
      <c r="X1005" s="226"/>
      <c r="Y1005" s="226"/>
      <c r="Z1005" s="226"/>
      <c r="AA1005" s="226"/>
      <c r="AB1005" s="226"/>
      <c r="AC1005" s="226"/>
      <c r="AD1005" s="226"/>
      <c r="AE1005" s="226"/>
      <c r="AF1005" s="226"/>
      <c r="AG1005" s="226"/>
      <c r="AH1005" s="226"/>
      <c r="AI1005" s="226"/>
      <c r="AJ1005" s="226"/>
      <c r="AK1005" s="226"/>
      <c r="AL1005" s="226"/>
      <c r="AM1005" s="226"/>
      <c r="AN1005" s="226"/>
      <c r="AO1005" s="226"/>
      <c r="AP1005" s="226"/>
      <c r="AQ1005" s="226"/>
      <c r="AR1005" s="226"/>
      <c r="AS1005" s="226"/>
      <c r="AT1005" s="226"/>
      <c r="AU1005" s="226"/>
      <c r="AV1005" s="226"/>
      <c r="AW1005" s="226"/>
      <c r="AX1005" s="226"/>
      <c r="AY1005" s="226"/>
      <c r="AZ1005" s="226"/>
      <c r="BA1005" s="226"/>
      <c r="BB1005" s="226"/>
      <c r="BC1005" s="226"/>
      <c r="BD1005" s="226"/>
      <c r="BE1005" s="226"/>
      <c r="BF1005" s="226"/>
      <c r="BG1005" s="226"/>
      <c r="BH1005" s="226"/>
      <c r="BI1005" s="226"/>
      <c r="BJ1005" s="226"/>
      <c r="BK1005" s="226"/>
      <c r="BL1005" s="226"/>
      <c r="BM1005" s="226"/>
      <c r="BN1005" s="226"/>
      <c r="BO1005" s="226"/>
      <c r="BP1005" s="226"/>
      <c r="BQ1005" s="226"/>
      <c r="BR1005" s="226"/>
      <c r="BS1005" s="226"/>
      <c r="BT1005" s="226"/>
      <c r="BU1005" s="226"/>
      <c r="BV1005" s="226"/>
      <c r="BW1005" s="226"/>
      <c r="BX1005" s="226"/>
      <c r="BY1005" s="226"/>
      <c r="BZ1005" s="226"/>
      <c r="CA1005" s="226"/>
      <c r="CB1005" s="226"/>
      <c r="CC1005" s="235"/>
    </row>
    <row r="1006" spans="1:81" s="233" customFormat="1">
      <c r="A1006" s="525"/>
      <c r="B1006" s="588"/>
      <c r="C1006" s="236">
        <v>2017</v>
      </c>
      <c r="D1006" s="247">
        <f t="shared" ref="D1006:I1009" si="523">D1012+D1018+D1024+D1030</f>
        <v>0.74659999999999993</v>
      </c>
      <c r="E1006" s="247">
        <f t="shared" si="523"/>
        <v>0.1414</v>
      </c>
      <c r="F1006" s="247">
        <f t="shared" si="523"/>
        <v>0</v>
      </c>
      <c r="G1006" s="247">
        <f t="shared" si="523"/>
        <v>0.60519999999999996</v>
      </c>
      <c r="H1006" s="247">
        <f t="shared" si="523"/>
        <v>0</v>
      </c>
      <c r="I1006" s="247">
        <f t="shared" si="523"/>
        <v>0</v>
      </c>
      <c r="J1006" s="240"/>
      <c r="K1006" s="250">
        <f t="shared" si="483"/>
        <v>0.74659999999999993</v>
      </c>
      <c r="L1006" s="241"/>
      <c r="M1006" s="242"/>
      <c r="N1006" s="226"/>
      <c r="O1006" s="226"/>
      <c r="P1006" s="226"/>
      <c r="Q1006" s="226"/>
      <c r="R1006" s="226"/>
      <c r="S1006" s="226"/>
      <c r="T1006" s="226"/>
      <c r="U1006" s="226"/>
      <c r="V1006" s="226"/>
      <c r="W1006" s="226"/>
      <c r="X1006" s="226"/>
      <c r="Y1006" s="226"/>
      <c r="Z1006" s="226"/>
      <c r="AA1006" s="226"/>
      <c r="AB1006" s="226"/>
      <c r="AC1006" s="226"/>
      <c r="AD1006" s="226"/>
      <c r="AE1006" s="226"/>
      <c r="AF1006" s="226"/>
      <c r="AG1006" s="226"/>
      <c r="AH1006" s="226"/>
      <c r="AI1006" s="226"/>
      <c r="AJ1006" s="226"/>
      <c r="AK1006" s="226"/>
      <c r="AL1006" s="226"/>
      <c r="AM1006" s="226"/>
      <c r="AN1006" s="226"/>
      <c r="AO1006" s="226"/>
      <c r="AP1006" s="226"/>
      <c r="AQ1006" s="226"/>
      <c r="AR1006" s="226"/>
      <c r="AS1006" s="226"/>
      <c r="AT1006" s="226"/>
      <c r="AU1006" s="226"/>
      <c r="AV1006" s="226"/>
      <c r="AW1006" s="226"/>
      <c r="AX1006" s="226"/>
      <c r="AY1006" s="226"/>
      <c r="AZ1006" s="226"/>
      <c r="BA1006" s="226"/>
      <c r="BB1006" s="226"/>
      <c r="BC1006" s="226"/>
      <c r="BD1006" s="226"/>
      <c r="BE1006" s="226"/>
      <c r="BF1006" s="226"/>
      <c r="BG1006" s="226"/>
      <c r="BH1006" s="226"/>
      <c r="BI1006" s="226"/>
      <c r="BJ1006" s="226"/>
      <c r="BK1006" s="226"/>
      <c r="BL1006" s="226"/>
      <c r="BM1006" s="226"/>
      <c r="BN1006" s="226"/>
      <c r="BO1006" s="226"/>
      <c r="BP1006" s="226"/>
      <c r="BQ1006" s="226"/>
      <c r="BR1006" s="226"/>
      <c r="BS1006" s="226"/>
      <c r="BT1006" s="226"/>
      <c r="BU1006" s="226"/>
      <c r="BV1006" s="226"/>
      <c r="BW1006" s="226"/>
      <c r="BX1006" s="226"/>
      <c r="BY1006" s="226"/>
      <c r="BZ1006" s="226"/>
      <c r="CA1006" s="226"/>
      <c r="CB1006" s="226"/>
      <c r="CC1006" s="235"/>
    </row>
    <row r="1007" spans="1:81" s="233" customFormat="1">
      <c r="A1007" s="526"/>
      <c r="B1007" s="534"/>
      <c r="C1007" s="287">
        <v>2018</v>
      </c>
      <c r="D1007" s="247">
        <f t="shared" si="523"/>
        <v>0.71629999999999994</v>
      </c>
      <c r="E1007" s="247">
        <f t="shared" si="523"/>
        <v>0.1414</v>
      </c>
      <c r="F1007" s="247">
        <f t="shared" si="523"/>
        <v>0</v>
      </c>
      <c r="G1007" s="247">
        <f t="shared" si="523"/>
        <v>0.57489999999999997</v>
      </c>
      <c r="H1007" s="247">
        <f t="shared" si="523"/>
        <v>0</v>
      </c>
      <c r="I1007" s="247">
        <f t="shared" si="523"/>
        <v>0</v>
      </c>
      <c r="J1007" s="240"/>
      <c r="K1007" s="250"/>
      <c r="L1007" s="241"/>
      <c r="M1007" s="242"/>
      <c r="N1007" s="226"/>
      <c r="O1007" s="226"/>
      <c r="P1007" s="226"/>
      <c r="Q1007" s="226"/>
      <c r="R1007" s="226"/>
      <c r="S1007" s="226"/>
      <c r="T1007" s="226"/>
      <c r="U1007" s="226"/>
      <c r="V1007" s="226"/>
      <c r="W1007" s="226"/>
      <c r="X1007" s="226"/>
      <c r="Y1007" s="226"/>
      <c r="Z1007" s="226"/>
      <c r="AA1007" s="226"/>
      <c r="AB1007" s="226"/>
      <c r="AC1007" s="226"/>
      <c r="AD1007" s="226"/>
      <c r="AE1007" s="226"/>
      <c r="AF1007" s="226"/>
      <c r="AG1007" s="226"/>
      <c r="AH1007" s="226"/>
      <c r="AI1007" s="226"/>
      <c r="AJ1007" s="226"/>
      <c r="AK1007" s="226"/>
      <c r="AL1007" s="226"/>
      <c r="AM1007" s="226"/>
      <c r="AN1007" s="226"/>
      <c r="AO1007" s="226"/>
      <c r="AP1007" s="226"/>
      <c r="AQ1007" s="226"/>
      <c r="AR1007" s="226"/>
      <c r="AS1007" s="226"/>
      <c r="AT1007" s="226"/>
      <c r="AU1007" s="226"/>
      <c r="AV1007" s="226"/>
      <c r="AW1007" s="226"/>
      <c r="AX1007" s="226"/>
      <c r="AY1007" s="226"/>
      <c r="AZ1007" s="226"/>
      <c r="BA1007" s="226"/>
      <c r="BB1007" s="226"/>
      <c r="BC1007" s="226"/>
      <c r="BD1007" s="226"/>
      <c r="BE1007" s="226"/>
      <c r="BF1007" s="226"/>
      <c r="BG1007" s="226"/>
      <c r="BH1007" s="226"/>
      <c r="BI1007" s="226"/>
      <c r="BJ1007" s="226"/>
      <c r="BK1007" s="226"/>
      <c r="BL1007" s="226"/>
      <c r="BM1007" s="226"/>
      <c r="BN1007" s="226"/>
      <c r="BO1007" s="226"/>
      <c r="BP1007" s="226"/>
      <c r="BQ1007" s="226"/>
      <c r="BR1007" s="226"/>
      <c r="BS1007" s="226"/>
      <c r="BT1007" s="226"/>
      <c r="BU1007" s="226"/>
      <c r="BV1007" s="226"/>
      <c r="BW1007" s="226"/>
      <c r="BX1007" s="226"/>
      <c r="BY1007" s="226"/>
      <c r="BZ1007" s="226"/>
      <c r="CA1007" s="226"/>
      <c r="CB1007" s="226"/>
      <c r="CC1007" s="235"/>
    </row>
    <row r="1008" spans="1:81" s="233" customFormat="1">
      <c r="A1008" s="526"/>
      <c r="B1008" s="534"/>
      <c r="C1008" s="287">
        <v>2019</v>
      </c>
      <c r="D1008" s="247">
        <f t="shared" si="523"/>
        <v>0.68607999999999991</v>
      </c>
      <c r="E1008" s="247">
        <f t="shared" si="523"/>
        <v>0.14138000000000001</v>
      </c>
      <c r="F1008" s="247">
        <f t="shared" si="523"/>
        <v>0</v>
      </c>
      <c r="G1008" s="247">
        <f t="shared" si="523"/>
        <v>0.54469999999999996</v>
      </c>
      <c r="H1008" s="247">
        <f t="shared" si="523"/>
        <v>0</v>
      </c>
      <c r="I1008" s="247">
        <f t="shared" si="523"/>
        <v>0</v>
      </c>
      <c r="J1008" s="240"/>
      <c r="K1008" s="250"/>
      <c r="L1008" s="241"/>
      <c r="M1008" s="242"/>
      <c r="N1008" s="226"/>
      <c r="O1008" s="226"/>
      <c r="P1008" s="226"/>
      <c r="Q1008" s="226"/>
      <c r="R1008" s="226"/>
      <c r="S1008" s="226"/>
      <c r="T1008" s="226"/>
      <c r="U1008" s="226"/>
      <c r="V1008" s="226"/>
      <c r="W1008" s="226"/>
      <c r="X1008" s="226"/>
      <c r="Y1008" s="226"/>
      <c r="Z1008" s="226"/>
      <c r="AA1008" s="226"/>
      <c r="AB1008" s="226"/>
      <c r="AC1008" s="226"/>
      <c r="AD1008" s="226"/>
      <c r="AE1008" s="226"/>
      <c r="AF1008" s="226"/>
      <c r="AG1008" s="226"/>
      <c r="AH1008" s="226"/>
      <c r="AI1008" s="226"/>
      <c r="AJ1008" s="226"/>
      <c r="AK1008" s="226"/>
      <c r="AL1008" s="226"/>
      <c r="AM1008" s="226"/>
      <c r="AN1008" s="226"/>
      <c r="AO1008" s="226"/>
      <c r="AP1008" s="226"/>
      <c r="AQ1008" s="226"/>
      <c r="AR1008" s="226"/>
      <c r="AS1008" s="226"/>
      <c r="AT1008" s="226"/>
      <c r="AU1008" s="226"/>
      <c r="AV1008" s="226"/>
      <c r="AW1008" s="226"/>
      <c r="AX1008" s="226"/>
      <c r="AY1008" s="226"/>
      <c r="AZ1008" s="226"/>
      <c r="BA1008" s="226"/>
      <c r="BB1008" s="226"/>
      <c r="BC1008" s="226"/>
      <c r="BD1008" s="226"/>
      <c r="BE1008" s="226"/>
      <c r="BF1008" s="226"/>
      <c r="BG1008" s="226"/>
      <c r="BH1008" s="226"/>
      <c r="BI1008" s="226"/>
      <c r="BJ1008" s="226"/>
      <c r="BK1008" s="226"/>
      <c r="BL1008" s="226"/>
      <c r="BM1008" s="226"/>
      <c r="BN1008" s="226"/>
      <c r="BO1008" s="226"/>
      <c r="BP1008" s="226"/>
      <c r="BQ1008" s="226"/>
      <c r="BR1008" s="226"/>
      <c r="BS1008" s="226"/>
      <c r="BT1008" s="226"/>
      <c r="BU1008" s="226"/>
      <c r="BV1008" s="226"/>
      <c r="BW1008" s="226"/>
      <c r="BX1008" s="226"/>
      <c r="BY1008" s="226"/>
      <c r="BZ1008" s="226"/>
      <c r="CA1008" s="226"/>
      <c r="CB1008" s="226"/>
      <c r="CC1008" s="235"/>
    </row>
    <row r="1009" spans="1:81" s="233" customFormat="1">
      <c r="A1009" s="527"/>
      <c r="B1009" s="535"/>
      <c r="C1009" s="287">
        <v>2020</v>
      </c>
      <c r="D1009" s="247">
        <f t="shared" si="523"/>
        <v>0.68608999999999987</v>
      </c>
      <c r="E1009" s="247">
        <f t="shared" si="523"/>
        <v>0.14139000000000002</v>
      </c>
      <c r="F1009" s="247">
        <f t="shared" si="523"/>
        <v>0</v>
      </c>
      <c r="G1009" s="247">
        <f t="shared" si="523"/>
        <v>0.54469999999999996</v>
      </c>
      <c r="H1009" s="247">
        <f t="shared" si="523"/>
        <v>0</v>
      </c>
      <c r="I1009" s="247">
        <f t="shared" si="523"/>
        <v>0</v>
      </c>
      <c r="J1009" s="240"/>
      <c r="K1009" s="250"/>
      <c r="L1009" s="241"/>
      <c r="M1009" s="242"/>
      <c r="N1009" s="226"/>
      <c r="O1009" s="226"/>
      <c r="P1009" s="226"/>
      <c r="Q1009" s="226"/>
      <c r="R1009" s="226"/>
      <c r="S1009" s="226"/>
      <c r="T1009" s="226"/>
      <c r="U1009" s="226"/>
      <c r="V1009" s="226"/>
      <c r="W1009" s="226"/>
      <c r="X1009" s="226"/>
      <c r="Y1009" s="226"/>
      <c r="Z1009" s="226"/>
      <c r="AA1009" s="226"/>
      <c r="AB1009" s="226"/>
      <c r="AC1009" s="226"/>
      <c r="AD1009" s="226"/>
      <c r="AE1009" s="226"/>
      <c r="AF1009" s="226"/>
      <c r="AG1009" s="226"/>
      <c r="AH1009" s="226"/>
      <c r="AI1009" s="226"/>
      <c r="AJ1009" s="226"/>
      <c r="AK1009" s="226"/>
      <c r="AL1009" s="226"/>
      <c r="AM1009" s="226"/>
      <c r="AN1009" s="226"/>
      <c r="AO1009" s="226"/>
      <c r="AP1009" s="226"/>
      <c r="AQ1009" s="226"/>
      <c r="AR1009" s="226"/>
      <c r="AS1009" s="226"/>
      <c r="AT1009" s="226"/>
      <c r="AU1009" s="226"/>
      <c r="AV1009" s="226"/>
      <c r="AW1009" s="226"/>
      <c r="AX1009" s="226"/>
      <c r="AY1009" s="226"/>
      <c r="AZ1009" s="226"/>
      <c r="BA1009" s="226"/>
      <c r="BB1009" s="226"/>
      <c r="BC1009" s="226"/>
      <c r="BD1009" s="226"/>
      <c r="BE1009" s="226"/>
      <c r="BF1009" s="226"/>
      <c r="BG1009" s="226"/>
      <c r="BH1009" s="226"/>
      <c r="BI1009" s="226"/>
      <c r="BJ1009" s="226"/>
      <c r="BK1009" s="226"/>
      <c r="BL1009" s="226"/>
      <c r="BM1009" s="226"/>
      <c r="BN1009" s="226"/>
      <c r="BO1009" s="226"/>
      <c r="BP1009" s="226"/>
      <c r="BQ1009" s="226"/>
      <c r="BR1009" s="226"/>
      <c r="BS1009" s="226"/>
      <c r="BT1009" s="226"/>
      <c r="BU1009" s="226"/>
      <c r="BV1009" s="226"/>
      <c r="BW1009" s="226"/>
      <c r="BX1009" s="226"/>
      <c r="BY1009" s="226"/>
      <c r="BZ1009" s="226"/>
      <c r="CA1009" s="226"/>
      <c r="CB1009" s="226"/>
      <c r="CC1009" s="235"/>
    </row>
    <row r="1010" spans="1:81" s="233" customFormat="1">
      <c r="A1010" s="524" t="s">
        <v>793</v>
      </c>
      <c r="B1010" s="548" t="s">
        <v>856</v>
      </c>
      <c r="C1010" s="238" t="s">
        <v>19</v>
      </c>
      <c r="D1010" s="257">
        <f>D1011+D1012+D1013+D1014+D1015</f>
        <v>2.8746999999999998</v>
      </c>
      <c r="E1010" s="257">
        <f t="shared" ref="E1010:I1010" si="524">E1011+E1012+E1013+E1014+E1015</f>
        <v>0</v>
      </c>
      <c r="F1010" s="257">
        <f t="shared" si="524"/>
        <v>0</v>
      </c>
      <c r="G1010" s="257">
        <f t="shared" si="524"/>
        <v>2.8746999999999998</v>
      </c>
      <c r="H1010" s="257">
        <f t="shared" si="524"/>
        <v>0</v>
      </c>
      <c r="I1010" s="257">
        <f t="shared" si="524"/>
        <v>0</v>
      </c>
      <c r="J1010" s="240"/>
      <c r="K1010" s="250">
        <f t="shared" si="483"/>
        <v>2.8746999999999998</v>
      </c>
      <c r="L1010" s="241"/>
      <c r="M1010" s="242"/>
      <c r="N1010" s="226"/>
      <c r="O1010" s="226"/>
      <c r="P1010" s="226"/>
      <c r="Q1010" s="226"/>
      <c r="R1010" s="226"/>
      <c r="S1010" s="226"/>
      <c r="T1010" s="226"/>
      <c r="U1010" s="226"/>
      <c r="V1010" s="226"/>
      <c r="W1010" s="226"/>
      <c r="X1010" s="226"/>
      <c r="Y1010" s="226"/>
      <c r="Z1010" s="226"/>
      <c r="AA1010" s="226"/>
      <c r="AB1010" s="226"/>
      <c r="AC1010" s="226"/>
      <c r="AD1010" s="226"/>
      <c r="AE1010" s="226"/>
      <c r="AF1010" s="226"/>
      <c r="AG1010" s="226"/>
      <c r="AH1010" s="226"/>
      <c r="AI1010" s="226"/>
      <c r="AJ1010" s="226"/>
      <c r="AK1010" s="226"/>
      <c r="AL1010" s="226"/>
      <c r="AM1010" s="226"/>
      <c r="AN1010" s="226"/>
      <c r="AO1010" s="226"/>
      <c r="AP1010" s="226"/>
      <c r="AQ1010" s="226"/>
      <c r="AR1010" s="226"/>
      <c r="AS1010" s="226"/>
      <c r="AT1010" s="226"/>
      <c r="AU1010" s="226"/>
      <c r="AV1010" s="226"/>
      <c r="AW1010" s="226"/>
      <c r="AX1010" s="226"/>
      <c r="AY1010" s="226"/>
      <c r="AZ1010" s="226"/>
      <c r="BA1010" s="226"/>
      <c r="BB1010" s="226"/>
      <c r="BC1010" s="226"/>
      <c r="BD1010" s="226"/>
      <c r="BE1010" s="226"/>
      <c r="BF1010" s="226"/>
      <c r="BG1010" s="226"/>
      <c r="BH1010" s="226"/>
      <c r="BI1010" s="226"/>
      <c r="BJ1010" s="226"/>
      <c r="BK1010" s="226"/>
      <c r="BL1010" s="226"/>
      <c r="BM1010" s="226"/>
      <c r="BN1010" s="226"/>
      <c r="BO1010" s="226"/>
      <c r="BP1010" s="226"/>
      <c r="BQ1010" s="226"/>
      <c r="BR1010" s="226"/>
      <c r="BS1010" s="226"/>
      <c r="BT1010" s="226"/>
      <c r="BU1010" s="226"/>
      <c r="BV1010" s="226"/>
      <c r="BW1010" s="226"/>
      <c r="BX1010" s="226"/>
      <c r="BY1010" s="226"/>
      <c r="BZ1010" s="226"/>
      <c r="CA1010" s="226"/>
      <c r="CB1010" s="226"/>
      <c r="CC1010" s="235"/>
    </row>
    <row r="1011" spans="1:81" s="233" customFormat="1">
      <c r="A1011" s="525"/>
      <c r="B1011" s="549"/>
      <c r="C1011" s="236">
        <v>2016</v>
      </c>
      <c r="D1011" s="247">
        <f>E1011+F1011+G1011+H1011+I1011</f>
        <v>0.60519999999999996</v>
      </c>
      <c r="E1011" s="247">
        <v>0</v>
      </c>
      <c r="F1011" s="247">
        <v>0</v>
      </c>
      <c r="G1011" s="247">
        <v>0.60519999999999996</v>
      </c>
      <c r="H1011" s="247">
        <v>0</v>
      </c>
      <c r="I1011" s="247">
        <v>0</v>
      </c>
      <c r="J1011" s="240"/>
      <c r="K1011" s="250">
        <f t="shared" si="483"/>
        <v>0.60519999999999996</v>
      </c>
      <c r="L1011" s="241"/>
      <c r="M1011" s="242"/>
      <c r="N1011" s="226"/>
      <c r="O1011" s="226"/>
      <c r="P1011" s="226"/>
      <c r="Q1011" s="226"/>
      <c r="R1011" s="226"/>
      <c r="S1011" s="226"/>
      <c r="T1011" s="226"/>
      <c r="U1011" s="226"/>
      <c r="V1011" s="226"/>
      <c r="W1011" s="226"/>
      <c r="X1011" s="226"/>
      <c r="Y1011" s="226"/>
      <c r="Z1011" s="226"/>
      <c r="AA1011" s="226"/>
      <c r="AB1011" s="226"/>
      <c r="AC1011" s="226"/>
      <c r="AD1011" s="226"/>
      <c r="AE1011" s="226"/>
      <c r="AF1011" s="226"/>
      <c r="AG1011" s="226"/>
      <c r="AH1011" s="226"/>
      <c r="AI1011" s="226"/>
      <c r="AJ1011" s="226"/>
      <c r="AK1011" s="226"/>
      <c r="AL1011" s="226"/>
      <c r="AM1011" s="226"/>
      <c r="AN1011" s="226"/>
      <c r="AO1011" s="226"/>
      <c r="AP1011" s="226"/>
      <c r="AQ1011" s="226"/>
      <c r="AR1011" s="226"/>
      <c r="AS1011" s="226"/>
      <c r="AT1011" s="226"/>
      <c r="AU1011" s="226"/>
      <c r="AV1011" s="226"/>
      <c r="AW1011" s="226"/>
      <c r="AX1011" s="226"/>
      <c r="AY1011" s="226"/>
      <c r="AZ1011" s="226"/>
      <c r="BA1011" s="226"/>
      <c r="BB1011" s="226"/>
      <c r="BC1011" s="226"/>
      <c r="BD1011" s="226"/>
      <c r="BE1011" s="226"/>
      <c r="BF1011" s="226"/>
      <c r="BG1011" s="226"/>
      <c r="BH1011" s="226"/>
      <c r="BI1011" s="226"/>
      <c r="BJ1011" s="226"/>
      <c r="BK1011" s="226"/>
      <c r="BL1011" s="226"/>
      <c r="BM1011" s="226"/>
      <c r="BN1011" s="226"/>
      <c r="BO1011" s="226"/>
      <c r="BP1011" s="226"/>
      <c r="BQ1011" s="226"/>
      <c r="BR1011" s="226"/>
      <c r="BS1011" s="226"/>
      <c r="BT1011" s="226"/>
      <c r="BU1011" s="226"/>
      <c r="BV1011" s="226"/>
      <c r="BW1011" s="226"/>
      <c r="BX1011" s="226"/>
      <c r="BY1011" s="226"/>
      <c r="BZ1011" s="226"/>
      <c r="CA1011" s="226"/>
      <c r="CB1011" s="226"/>
      <c r="CC1011" s="235"/>
    </row>
    <row r="1012" spans="1:81" s="233" customFormat="1">
      <c r="A1012" s="525"/>
      <c r="B1012" s="549"/>
      <c r="C1012" s="236">
        <v>2017</v>
      </c>
      <c r="D1012" s="247">
        <f>E1012+F1012+G1012+H1012+I1012</f>
        <v>0.60519999999999996</v>
      </c>
      <c r="E1012" s="247">
        <v>0</v>
      </c>
      <c r="F1012" s="247">
        <v>0</v>
      </c>
      <c r="G1012" s="247">
        <v>0.60519999999999996</v>
      </c>
      <c r="H1012" s="247">
        <v>0</v>
      </c>
      <c r="I1012" s="247">
        <v>0</v>
      </c>
      <c r="J1012" s="240"/>
      <c r="K1012" s="250">
        <f t="shared" si="483"/>
        <v>0.60519999999999996</v>
      </c>
      <c r="L1012" s="241"/>
      <c r="M1012" s="242"/>
      <c r="N1012" s="226"/>
      <c r="O1012" s="226"/>
      <c r="P1012" s="226"/>
      <c r="Q1012" s="226"/>
      <c r="R1012" s="226"/>
      <c r="S1012" s="226"/>
      <c r="T1012" s="226"/>
      <c r="U1012" s="226"/>
      <c r="V1012" s="226"/>
      <c r="W1012" s="226"/>
      <c r="X1012" s="226"/>
      <c r="Y1012" s="226"/>
      <c r="Z1012" s="226"/>
      <c r="AA1012" s="226"/>
      <c r="AB1012" s="226"/>
      <c r="AC1012" s="226"/>
      <c r="AD1012" s="226"/>
      <c r="AE1012" s="226"/>
      <c r="AF1012" s="226"/>
      <c r="AG1012" s="226"/>
      <c r="AH1012" s="226"/>
      <c r="AI1012" s="226"/>
      <c r="AJ1012" s="226"/>
      <c r="AK1012" s="226"/>
      <c r="AL1012" s="226"/>
      <c r="AM1012" s="226"/>
      <c r="AN1012" s="226"/>
      <c r="AO1012" s="226"/>
      <c r="AP1012" s="226"/>
      <c r="AQ1012" s="226"/>
      <c r="AR1012" s="226"/>
      <c r="AS1012" s="226"/>
      <c r="AT1012" s="226"/>
      <c r="AU1012" s="226"/>
      <c r="AV1012" s="226"/>
      <c r="AW1012" s="226"/>
      <c r="AX1012" s="226"/>
      <c r="AY1012" s="226"/>
      <c r="AZ1012" s="226"/>
      <c r="BA1012" s="226"/>
      <c r="BB1012" s="226"/>
      <c r="BC1012" s="226"/>
      <c r="BD1012" s="226"/>
      <c r="BE1012" s="226"/>
      <c r="BF1012" s="226"/>
      <c r="BG1012" s="226"/>
      <c r="BH1012" s="226"/>
      <c r="BI1012" s="226"/>
      <c r="BJ1012" s="226"/>
      <c r="BK1012" s="226"/>
      <c r="BL1012" s="226"/>
      <c r="BM1012" s="226"/>
      <c r="BN1012" s="226"/>
      <c r="BO1012" s="226"/>
      <c r="BP1012" s="226"/>
      <c r="BQ1012" s="226"/>
      <c r="BR1012" s="226"/>
      <c r="BS1012" s="226"/>
      <c r="BT1012" s="226"/>
      <c r="BU1012" s="226"/>
      <c r="BV1012" s="226"/>
      <c r="BW1012" s="226"/>
      <c r="BX1012" s="226"/>
      <c r="BY1012" s="226"/>
      <c r="BZ1012" s="226"/>
      <c r="CA1012" s="226"/>
      <c r="CB1012" s="226"/>
      <c r="CC1012" s="235"/>
    </row>
    <row r="1013" spans="1:81" s="233" customFormat="1">
      <c r="A1013" s="526"/>
      <c r="B1013" s="550"/>
      <c r="C1013" s="287">
        <v>2018</v>
      </c>
      <c r="D1013" s="247">
        <f t="shared" ref="D1013:D1015" si="525">E1013+F1013+G1013+H1013+I1013</f>
        <v>0.57489999999999997</v>
      </c>
      <c r="E1013" s="247">
        <v>0</v>
      </c>
      <c r="F1013" s="247">
        <v>0</v>
      </c>
      <c r="G1013" s="247">
        <v>0.57489999999999997</v>
      </c>
      <c r="H1013" s="247">
        <v>0</v>
      </c>
      <c r="I1013" s="247">
        <v>0</v>
      </c>
      <c r="J1013" s="240"/>
      <c r="K1013" s="250"/>
      <c r="L1013" s="241"/>
      <c r="M1013" s="242"/>
      <c r="N1013" s="226"/>
      <c r="O1013" s="226"/>
      <c r="P1013" s="226"/>
      <c r="Q1013" s="226"/>
      <c r="R1013" s="226"/>
      <c r="S1013" s="226"/>
      <c r="T1013" s="226"/>
      <c r="U1013" s="226"/>
      <c r="V1013" s="226"/>
      <c r="W1013" s="226"/>
      <c r="X1013" s="226"/>
      <c r="Y1013" s="226"/>
      <c r="Z1013" s="226"/>
      <c r="AA1013" s="226"/>
      <c r="AB1013" s="226"/>
      <c r="AC1013" s="226"/>
      <c r="AD1013" s="226"/>
      <c r="AE1013" s="226"/>
      <c r="AF1013" s="226"/>
      <c r="AG1013" s="226"/>
      <c r="AH1013" s="226"/>
      <c r="AI1013" s="226"/>
      <c r="AJ1013" s="226"/>
      <c r="AK1013" s="226"/>
      <c r="AL1013" s="226"/>
      <c r="AM1013" s="226"/>
      <c r="AN1013" s="226"/>
      <c r="AO1013" s="226"/>
      <c r="AP1013" s="226"/>
      <c r="AQ1013" s="226"/>
      <c r="AR1013" s="226"/>
      <c r="AS1013" s="226"/>
      <c r="AT1013" s="226"/>
      <c r="AU1013" s="226"/>
      <c r="AV1013" s="226"/>
      <c r="AW1013" s="226"/>
      <c r="AX1013" s="226"/>
      <c r="AY1013" s="226"/>
      <c r="AZ1013" s="226"/>
      <c r="BA1013" s="226"/>
      <c r="BB1013" s="226"/>
      <c r="BC1013" s="226"/>
      <c r="BD1013" s="226"/>
      <c r="BE1013" s="226"/>
      <c r="BF1013" s="226"/>
      <c r="BG1013" s="226"/>
      <c r="BH1013" s="226"/>
      <c r="BI1013" s="226"/>
      <c r="BJ1013" s="226"/>
      <c r="BK1013" s="226"/>
      <c r="BL1013" s="226"/>
      <c r="BM1013" s="226"/>
      <c r="BN1013" s="226"/>
      <c r="BO1013" s="226"/>
      <c r="BP1013" s="226"/>
      <c r="BQ1013" s="226"/>
      <c r="BR1013" s="226"/>
      <c r="BS1013" s="226"/>
      <c r="BT1013" s="226"/>
      <c r="BU1013" s="226"/>
      <c r="BV1013" s="226"/>
      <c r="BW1013" s="226"/>
      <c r="BX1013" s="226"/>
      <c r="BY1013" s="226"/>
      <c r="BZ1013" s="226"/>
      <c r="CA1013" s="226"/>
      <c r="CB1013" s="226"/>
      <c r="CC1013" s="235"/>
    </row>
    <row r="1014" spans="1:81" s="233" customFormat="1">
      <c r="A1014" s="526"/>
      <c r="B1014" s="550"/>
      <c r="C1014" s="287">
        <v>2019</v>
      </c>
      <c r="D1014" s="247">
        <f t="shared" si="525"/>
        <v>0.54469999999999996</v>
      </c>
      <c r="E1014" s="247">
        <v>0</v>
      </c>
      <c r="F1014" s="247">
        <v>0</v>
      </c>
      <c r="G1014" s="247">
        <v>0.54469999999999996</v>
      </c>
      <c r="H1014" s="247">
        <v>0</v>
      </c>
      <c r="I1014" s="247">
        <v>0</v>
      </c>
      <c r="J1014" s="240"/>
      <c r="K1014" s="250"/>
      <c r="L1014" s="241"/>
      <c r="M1014" s="242"/>
      <c r="N1014" s="226"/>
      <c r="O1014" s="226"/>
      <c r="P1014" s="226"/>
      <c r="Q1014" s="226"/>
      <c r="R1014" s="226"/>
      <c r="S1014" s="226"/>
      <c r="T1014" s="226"/>
      <c r="U1014" s="226"/>
      <c r="V1014" s="226"/>
      <c r="W1014" s="226"/>
      <c r="X1014" s="226"/>
      <c r="Y1014" s="226"/>
      <c r="Z1014" s="226"/>
      <c r="AA1014" s="226"/>
      <c r="AB1014" s="226"/>
      <c r="AC1014" s="226"/>
      <c r="AD1014" s="226"/>
      <c r="AE1014" s="226"/>
      <c r="AF1014" s="226"/>
      <c r="AG1014" s="226"/>
      <c r="AH1014" s="226"/>
      <c r="AI1014" s="226"/>
      <c r="AJ1014" s="226"/>
      <c r="AK1014" s="226"/>
      <c r="AL1014" s="226"/>
      <c r="AM1014" s="226"/>
      <c r="AN1014" s="226"/>
      <c r="AO1014" s="226"/>
      <c r="AP1014" s="226"/>
      <c r="AQ1014" s="226"/>
      <c r="AR1014" s="226"/>
      <c r="AS1014" s="226"/>
      <c r="AT1014" s="226"/>
      <c r="AU1014" s="226"/>
      <c r="AV1014" s="226"/>
      <c r="AW1014" s="226"/>
      <c r="AX1014" s="226"/>
      <c r="AY1014" s="226"/>
      <c r="AZ1014" s="226"/>
      <c r="BA1014" s="226"/>
      <c r="BB1014" s="226"/>
      <c r="BC1014" s="226"/>
      <c r="BD1014" s="226"/>
      <c r="BE1014" s="226"/>
      <c r="BF1014" s="226"/>
      <c r="BG1014" s="226"/>
      <c r="BH1014" s="226"/>
      <c r="BI1014" s="226"/>
      <c r="BJ1014" s="226"/>
      <c r="BK1014" s="226"/>
      <c r="BL1014" s="226"/>
      <c r="BM1014" s="226"/>
      <c r="BN1014" s="226"/>
      <c r="BO1014" s="226"/>
      <c r="BP1014" s="226"/>
      <c r="BQ1014" s="226"/>
      <c r="BR1014" s="226"/>
      <c r="BS1014" s="226"/>
      <c r="BT1014" s="226"/>
      <c r="BU1014" s="226"/>
      <c r="BV1014" s="226"/>
      <c r="BW1014" s="226"/>
      <c r="BX1014" s="226"/>
      <c r="BY1014" s="226"/>
      <c r="BZ1014" s="226"/>
      <c r="CA1014" s="226"/>
      <c r="CB1014" s="226"/>
      <c r="CC1014" s="235"/>
    </row>
    <row r="1015" spans="1:81" s="233" customFormat="1">
      <c r="A1015" s="527"/>
      <c r="B1015" s="551"/>
      <c r="C1015" s="287">
        <v>2020</v>
      </c>
      <c r="D1015" s="247">
        <f t="shared" si="525"/>
        <v>0.54469999999999996</v>
      </c>
      <c r="E1015" s="247">
        <v>0</v>
      </c>
      <c r="F1015" s="247">
        <v>0</v>
      </c>
      <c r="G1015" s="247">
        <v>0.54469999999999996</v>
      </c>
      <c r="H1015" s="247">
        <v>0</v>
      </c>
      <c r="I1015" s="247">
        <v>0</v>
      </c>
      <c r="J1015" s="240"/>
      <c r="K1015" s="250"/>
      <c r="L1015" s="241"/>
      <c r="M1015" s="242"/>
      <c r="N1015" s="226"/>
      <c r="O1015" s="226"/>
      <c r="P1015" s="226"/>
      <c r="Q1015" s="226"/>
      <c r="R1015" s="226"/>
      <c r="S1015" s="226"/>
      <c r="T1015" s="226"/>
      <c r="U1015" s="226"/>
      <c r="V1015" s="226"/>
      <c r="W1015" s="226"/>
      <c r="X1015" s="226"/>
      <c r="Y1015" s="226"/>
      <c r="Z1015" s="226"/>
      <c r="AA1015" s="226"/>
      <c r="AB1015" s="226"/>
      <c r="AC1015" s="226"/>
      <c r="AD1015" s="226"/>
      <c r="AE1015" s="226"/>
      <c r="AF1015" s="226"/>
      <c r="AG1015" s="226"/>
      <c r="AH1015" s="226"/>
      <c r="AI1015" s="226"/>
      <c r="AJ1015" s="226"/>
      <c r="AK1015" s="226"/>
      <c r="AL1015" s="226"/>
      <c r="AM1015" s="226"/>
      <c r="AN1015" s="226"/>
      <c r="AO1015" s="226"/>
      <c r="AP1015" s="226"/>
      <c r="AQ1015" s="226"/>
      <c r="AR1015" s="226"/>
      <c r="AS1015" s="226"/>
      <c r="AT1015" s="226"/>
      <c r="AU1015" s="226"/>
      <c r="AV1015" s="226"/>
      <c r="AW1015" s="226"/>
      <c r="AX1015" s="226"/>
      <c r="AY1015" s="226"/>
      <c r="AZ1015" s="226"/>
      <c r="BA1015" s="226"/>
      <c r="BB1015" s="226"/>
      <c r="BC1015" s="226"/>
      <c r="BD1015" s="226"/>
      <c r="BE1015" s="226"/>
      <c r="BF1015" s="226"/>
      <c r="BG1015" s="226"/>
      <c r="BH1015" s="226"/>
      <c r="BI1015" s="226"/>
      <c r="BJ1015" s="226"/>
      <c r="BK1015" s="226"/>
      <c r="BL1015" s="226"/>
      <c r="BM1015" s="226"/>
      <c r="BN1015" s="226"/>
      <c r="BO1015" s="226"/>
      <c r="BP1015" s="226"/>
      <c r="BQ1015" s="226"/>
      <c r="BR1015" s="226"/>
      <c r="BS1015" s="226"/>
      <c r="BT1015" s="226"/>
      <c r="BU1015" s="226"/>
      <c r="BV1015" s="226"/>
      <c r="BW1015" s="226"/>
      <c r="BX1015" s="226"/>
      <c r="BY1015" s="226"/>
      <c r="BZ1015" s="226"/>
      <c r="CA1015" s="226"/>
      <c r="CB1015" s="226"/>
      <c r="CC1015" s="235"/>
    </row>
    <row r="1016" spans="1:81" s="233" customFormat="1">
      <c r="A1016" s="524" t="s">
        <v>794</v>
      </c>
      <c r="B1016" s="528" t="s">
        <v>857</v>
      </c>
      <c r="C1016" s="238" t="s">
        <v>19</v>
      </c>
      <c r="D1016" s="257">
        <f>D1017+D1018+D1019+D1020+D1021</f>
        <v>1E-3</v>
      </c>
      <c r="E1016" s="257">
        <f t="shared" ref="E1016:I1016" si="526">E1017+E1018+E1019+E1020+E1021</f>
        <v>1E-3</v>
      </c>
      <c r="F1016" s="257">
        <f t="shared" si="526"/>
        <v>0</v>
      </c>
      <c r="G1016" s="257">
        <f t="shared" si="526"/>
        <v>0</v>
      </c>
      <c r="H1016" s="257">
        <f t="shared" si="526"/>
        <v>0</v>
      </c>
      <c r="I1016" s="257">
        <f t="shared" si="526"/>
        <v>0</v>
      </c>
      <c r="J1016" s="240"/>
      <c r="K1016" s="250">
        <f t="shared" si="483"/>
        <v>1E-3</v>
      </c>
      <c r="L1016" s="241"/>
      <c r="M1016" s="242"/>
      <c r="N1016" s="226"/>
      <c r="O1016" s="226"/>
      <c r="P1016" s="226"/>
      <c r="Q1016" s="226"/>
      <c r="R1016" s="226"/>
      <c r="S1016" s="226"/>
      <c r="T1016" s="226"/>
      <c r="U1016" s="226"/>
      <c r="V1016" s="226"/>
      <c r="W1016" s="226"/>
      <c r="X1016" s="226"/>
      <c r="Y1016" s="226"/>
      <c r="Z1016" s="226"/>
      <c r="AA1016" s="226"/>
      <c r="AB1016" s="226"/>
      <c r="AC1016" s="226"/>
      <c r="AD1016" s="226"/>
      <c r="AE1016" s="226"/>
      <c r="AF1016" s="226"/>
      <c r="AG1016" s="226"/>
      <c r="AH1016" s="226"/>
      <c r="AI1016" s="226"/>
      <c r="AJ1016" s="226"/>
      <c r="AK1016" s="226"/>
      <c r="AL1016" s="226"/>
      <c r="AM1016" s="226"/>
      <c r="AN1016" s="226"/>
      <c r="AO1016" s="226"/>
      <c r="AP1016" s="226"/>
      <c r="AQ1016" s="226"/>
      <c r="AR1016" s="226"/>
      <c r="AS1016" s="226"/>
      <c r="AT1016" s="226"/>
      <c r="AU1016" s="226"/>
      <c r="AV1016" s="226"/>
      <c r="AW1016" s="226"/>
      <c r="AX1016" s="226"/>
      <c r="AY1016" s="226"/>
      <c r="AZ1016" s="226"/>
      <c r="BA1016" s="226"/>
      <c r="BB1016" s="226"/>
      <c r="BC1016" s="226"/>
      <c r="BD1016" s="226"/>
      <c r="BE1016" s="226"/>
      <c r="BF1016" s="226"/>
      <c r="BG1016" s="226"/>
      <c r="BH1016" s="226"/>
      <c r="BI1016" s="226"/>
      <c r="BJ1016" s="226"/>
      <c r="BK1016" s="226"/>
      <c r="BL1016" s="226"/>
      <c r="BM1016" s="226"/>
      <c r="BN1016" s="226"/>
      <c r="BO1016" s="226"/>
      <c r="BP1016" s="226"/>
      <c r="BQ1016" s="226"/>
      <c r="BR1016" s="226"/>
      <c r="BS1016" s="226"/>
      <c r="BT1016" s="226"/>
      <c r="BU1016" s="226"/>
      <c r="BV1016" s="226"/>
      <c r="BW1016" s="226"/>
      <c r="BX1016" s="226"/>
      <c r="BY1016" s="226"/>
      <c r="BZ1016" s="226"/>
      <c r="CA1016" s="226"/>
      <c r="CB1016" s="226"/>
      <c r="CC1016" s="235"/>
    </row>
    <row r="1017" spans="1:81" s="233" customFormat="1">
      <c r="A1017" s="525"/>
      <c r="B1017" s="529"/>
      <c r="C1017" s="236">
        <v>2016</v>
      </c>
      <c r="D1017" s="247">
        <f>E1017+F1017+G1017+H1017+I1017</f>
        <v>1E-3</v>
      </c>
      <c r="E1017" s="247">
        <f>1000/1000000</f>
        <v>1E-3</v>
      </c>
      <c r="F1017" s="247">
        <v>0</v>
      </c>
      <c r="G1017" s="247">
        <v>0</v>
      </c>
      <c r="H1017" s="247">
        <v>0</v>
      </c>
      <c r="I1017" s="247">
        <v>0</v>
      </c>
      <c r="J1017" s="240"/>
      <c r="K1017" s="250">
        <f t="shared" si="483"/>
        <v>1E-3</v>
      </c>
      <c r="L1017" s="241"/>
      <c r="M1017" s="242"/>
      <c r="N1017" s="226"/>
      <c r="O1017" s="226"/>
      <c r="P1017" s="226"/>
      <c r="Q1017" s="226"/>
      <c r="R1017" s="226"/>
      <c r="S1017" s="226"/>
      <c r="T1017" s="226"/>
      <c r="U1017" s="226"/>
      <c r="V1017" s="226"/>
      <c r="W1017" s="226"/>
      <c r="X1017" s="226"/>
      <c r="Y1017" s="226"/>
      <c r="Z1017" s="226"/>
      <c r="AA1017" s="226"/>
      <c r="AB1017" s="226"/>
      <c r="AC1017" s="226"/>
      <c r="AD1017" s="226"/>
      <c r="AE1017" s="226"/>
      <c r="AF1017" s="226"/>
      <c r="AG1017" s="226"/>
      <c r="AH1017" s="226"/>
      <c r="AI1017" s="226"/>
      <c r="AJ1017" s="226"/>
      <c r="AK1017" s="226"/>
      <c r="AL1017" s="226"/>
      <c r="AM1017" s="226"/>
      <c r="AN1017" s="226"/>
      <c r="AO1017" s="226"/>
      <c r="AP1017" s="226"/>
      <c r="AQ1017" s="226"/>
      <c r="AR1017" s="226"/>
      <c r="AS1017" s="226"/>
      <c r="AT1017" s="226"/>
      <c r="AU1017" s="226"/>
      <c r="AV1017" s="226"/>
      <c r="AW1017" s="226"/>
      <c r="AX1017" s="226"/>
      <c r="AY1017" s="226"/>
      <c r="AZ1017" s="226"/>
      <c r="BA1017" s="226"/>
      <c r="BB1017" s="226"/>
      <c r="BC1017" s="226"/>
      <c r="BD1017" s="226"/>
      <c r="BE1017" s="226"/>
      <c r="BF1017" s="226"/>
      <c r="BG1017" s="226"/>
      <c r="BH1017" s="226"/>
      <c r="BI1017" s="226"/>
      <c r="BJ1017" s="226"/>
      <c r="BK1017" s="226"/>
      <c r="BL1017" s="226"/>
      <c r="BM1017" s="226"/>
      <c r="BN1017" s="226"/>
      <c r="BO1017" s="226"/>
      <c r="BP1017" s="226"/>
      <c r="BQ1017" s="226"/>
      <c r="BR1017" s="226"/>
      <c r="BS1017" s="226"/>
      <c r="BT1017" s="226"/>
      <c r="BU1017" s="226"/>
      <c r="BV1017" s="226"/>
      <c r="BW1017" s="226"/>
      <c r="BX1017" s="226"/>
      <c r="BY1017" s="226"/>
      <c r="BZ1017" s="226"/>
      <c r="CA1017" s="226"/>
      <c r="CB1017" s="226"/>
      <c r="CC1017" s="235"/>
    </row>
    <row r="1018" spans="1:81" s="233" customFormat="1">
      <c r="A1018" s="525"/>
      <c r="B1018" s="529"/>
      <c r="C1018" s="236">
        <v>2017</v>
      </c>
      <c r="D1018" s="247">
        <f>E1018+F1018+G1018+H1018+I1018</f>
        <v>0</v>
      </c>
      <c r="E1018" s="247">
        <v>0</v>
      </c>
      <c r="F1018" s="247">
        <v>0</v>
      </c>
      <c r="G1018" s="247">
        <v>0</v>
      </c>
      <c r="H1018" s="247">
        <v>0</v>
      </c>
      <c r="I1018" s="247">
        <v>0</v>
      </c>
      <c r="J1018" s="240"/>
      <c r="K1018" s="250">
        <f t="shared" si="483"/>
        <v>0</v>
      </c>
      <c r="L1018" s="241"/>
      <c r="M1018" s="242"/>
      <c r="N1018" s="226"/>
      <c r="O1018" s="226"/>
      <c r="P1018" s="226"/>
      <c r="Q1018" s="226"/>
      <c r="R1018" s="226"/>
      <c r="S1018" s="226"/>
      <c r="T1018" s="226"/>
      <c r="U1018" s="226"/>
      <c r="V1018" s="226"/>
      <c r="W1018" s="226"/>
      <c r="X1018" s="226"/>
      <c r="Y1018" s="226"/>
      <c r="Z1018" s="226"/>
      <c r="AA1018" s="226"/>
      <c r="AB1018" s="226"/>
      <c r="AC1018" s="226"/>
      <c r="AD1018" s="226"/>
      <c r="AE1018" s="226"/>
      <c r="AF1018" s="226"/>
      <c r="AG1018" s="226"/>
      <c r="AH1018" s="226"/>
      <c r="AI1018" s="226"/>
      <c r="AJ1018" s="226"/>
      <c r="AK1018" s="226"/>
      <c r="AL1018" s="226"/>
      <c r="AM1018" s="226"/>
      <c r="AN1018" s="226"/>
      <c r="AO1018" s="226"/>
      <c r="AP1018" s="226"/>
      <c r="AQ1018" s="226"/>
      <c r="AR1018" s="226"/>
      <c r="AS1018" s="226"/>
      <c r="AT1018" s="226"/>
      <c r="AU1018" s="226"/>
      <c r="AV1018" s="226"/>
      <c r="AW1018" s="226"/>
      <c r="AX1018" s="226"/>
      <c r="AY1018" s="226"/>
      <c r="AZ1018" s="226"/>
      <c r="BA1018" s="226"/>
      <c r="BB1018" s="226"/>
      <c r="BC1018" s="226"/>
      <c r="BD1018" s="226"/>
      <c r="BE1018" s="226"/>
      <c r="BF1018" s="226"/>
      <c r="BG1018" s="226"/>
      <c r="BH1018" s="226"/>
      <c r="BI1018" s="226"/>
      <c r="BJ1018" s="226"/>
      <c r="BK1018" s="226"/>
      <c r="BL1018" s="226"/>
      <c r="BM1018" s="226"/>
      <c r="BN1018" s="226"/>
      <c r="BO1018" s="226"/>
      <c r="BP1018" s="226"/>
      <c r="BQ1018" s="226"/>
      <c r="BR1018" s="226"/>
      <c r="BS1018" s="226"/>
      <c r="BT1018" s="226"/>
      <c r="BU1018" s="226"/>
      <c r="BV1018" s="226"/>
      <c r="BW1018" s="226"/>
      <c r="BX1018" s="226"/>
      <c r="BY1018" s="226"/>
      <c r="BZ1018" s="226"/>
      <c r="CA1018" s="226"/>
      <c r="CB1018" s="226"/>
      <c r="CC1018" s="235"/>
    </row>
    <row r="1019" spans="1:81" s="233" customFormat="1">
      <c r="A1019" s="526"/>
      <c r="B1019" s="530"/>
      <c r="C1019" s="287">
        <v>2018</v>
      </c>
      <c r="D1019" s="247">
        <f t="shared" ref="D1019:D1021" si="527">E1019+F1019+G1019+H1019+I1019</f>
        <v>0</v>
      </c>
      <c r="E1019" s="247">
        <v>0</v>
      </c>
      <c r="F1019" s="247">
        <v>0</v>
      </c>
      <c r="G1019" s="247">
        <v>0</v>
      </c>
      <c r="H1019" s="247">
        <v>0</v>
      </c>
      <c r="I1019" s="247">
        <v>0</v>
      </c>
      <c r="J1019" s="240"/>
      <c r="K1019" s="250"/>
      <c r="L1019" s="241"/>
      <c r="M1019" s="242"/>
      <c r="N1019" s="226"/>
      <c r="O1019" s="226"/>
      <c r="P1019" s="226"/>
      <c r="Q1019" s="226"/>
      <c r="R1019" s="226"/>
      <c r="S1019" s="226"/>
      <c r="T1019" s="226"/>
      <c r="U1019" s="226"/>
      <c r="V1019" s="226"/>
      <c r="W1019" s="226"/>
      <c r="X1019" s="226"/>
      <c r="Y1019" s="226"/>
      <c r="Z1019" s="226"/>
      <c r="AA1019" s="226"/>
      <c r="AB1019" s="226"/>
      <c r="AC1019" s="226"/>
      <c r="AD1019" s="226"/>
      <c r="AE1019" s="226"/>
      <c r="AF1019" s="226"/>
      <c r="AG1019" s="226"/>
      <c r="AH1019" s="226"/>
      <c r="AI1019" s="226"/>
      <c r="AJ1019" s="226"/>
      <c r="AK1019" s="226"/>
      <c r="AL1019" s="226"/>
      <c r="AM1019" s="226"/>
      <c r="AN1019" s="226"/>
      <c r="AO1019" s="226"/>
      <c r="AP1019" s="226"/>
      <c r="AQ1019" s="226"/>
      <c r="AR1019" s="226"/>
      <c r="AS1019" s="226"/>
      <c r="AT1019" s="226"/>
      <c r="AU1019" s="226"/>
      <c r="AV1019" s="226"/>
      <c r="AW1019" s="226"/>
      <c r="AX1019" s="226"/>
      <c r="AY1019" s="226"/>
      <c r="AZ1019" s="226"/>
      <c r="BA1019" s="226"/>
      <c r="BB1019" s="226"/>
      <c r="BC1019" s="226"/>
      <c r="BD1019" s="226"/>
      <c r="BE1019" s="226"/>
      <c r="BF1019" s="226"/>
      <c r="BG1019" s="226"/>
      <c r="BH1019" s="226"/>
      <c r="BI1019" s="226"/>
      <c r="BJ1019" s="226"/>
      <c r="BK1019" s="226"/>
      <c r="BL1019" s="226"/>
      <c r="BM1019" s="226"/>
      <c r="BN1019" s="226"/>
      <c r="BO1019" s="226"/>
      <c r="BP1019" s="226"/>
      <c r="BQ1019" s="226"/>
      <c r="BR1019" s="226"/>
      <c r="BS1019" s="226"/>
      <c r="BT1019" s="226"/>
      <c r="BU1019" s="226"/>
      <c r="BV1019" s="226"/>
      <c r="BW1019" s="226"/>
      <c r="BX1019" s="226"/>
      <c r="BY1019" s="226"/>
      <c r="BZ1019" s="226"/>
      <c r="CA1019" s="226"/>
      <c r="CB1019" s="226"/>
      <c r="CC1019" s="235"/>
    </row>
    <row r="1020" spans="1:81" s="233" customFormat="1">
      <c r="A1020" s="526"/>
      <c r="B1020" s="530"/>
      <c r="C1020" s="287">
        <v>2019</v>
      </c>
      <c r="D1020" s="247">
        <f t="shared" si="527"/>
        <v>0</v>
      </c>
      <c r="E1020" s="247">
        <v>0</v>
      </c>
      <c r="F1020" s="247">
        <v>0</v>
      </c>
      <c r="G1020" s="247">
        <v>0</v>
      </c>
      <c r="H1020" s="247">
        <v>0</v>
      </c>
      <c r="I1020" s="247">
        <v>0</v>
      </c>
      <c r="J1020" s="240"/>
      <c r="K1020" s="250"/>
      <c r="L1020" s="241"/>
      <c r="M1020" s="242"/>
      <c r="N1020" s="226"/>
      <c r="O1020" s="226"/>
      <c r="P1020" s="226"/>
      <c r="Q1020" s="226"/>
      <c r="R1020" s="226"/>
      <c r="S1020" s="226"/>
      <c r="T1020" s="226"/>
      <c r="U1020" s="226"/>
      <c r="V1020" s="226"/>
      <c r="W1020" s="226"/>
      <c r="X1020" s="226"/>
      <c r="Y1020" s="226"/>
      <c r="Z1020" s="226"/>
      <c r="AA1020" s="226"/>
      <c r="AB1020" s="226"/>
      <c r="AC1020" s="226"/>
      <c r="AD1020" s="226"/>
      <c r="AE1020" s="226"/>
      <c r="AF1020" s="226"/>
      <c r="AG1020" s="226"/>
      <c r="AH1020" s="226"/>
      <c r="AI1020" s="226"/>
      <c r="AJ1020" s="226"/>
      <c r="AK1020" s="226"/>
      <c r="AL1020" s="226"/>
      <c r="AM1020" s="226"/>
      <c r="AN1020" s="226"/>
      <c r="AO1020" s="226"/>
      <c r="AP1020" s="226"/>
      <c r="AQ1020" s="226"/>
      <c r="AR1020" s="226"/>
      <c r="AS1020" s="226"/>
      <c r="AT1020" s="226"/>
      <c r="AU1020" s="226"/>
      <c r="AV1020" s="226"/>
      <c r="AW1020" s="226"/>
      <c r="AX1020" s="226"/>
      <c r="AY1020" s="226"/>
      <c r="AZ1020" s="226"/>
      <c r="BA1020" s="226"/>
      <c r="BB1020" s="226"/>
      <c r="BC1020" s="226"/>
      <c r="BD1020" s="226"/>
      <c r="BE1020" s="226"/>
      <c r="BF1020" s="226"/>
      <c r="BG1020" s="226"/>
      <c r="BH1020" s="226"/>
      <c r="BI1020" s="226"/>
      <c r="BJ1020" s="226"/>
      <c r="BK1020" s="226"/>
      <c r="BL1020" s="226"/>
      <c r="BM1020" s="226"/>
      <c r="BN1020" s="226"/>
      <c r="BO1020" s="226"/>
      <c r="BP1020" s="226"/>
      <c r="BQ1020" s="226"/>
      <c r="BR1020" s="226"/>
      <c r="BS1020" s="226"/>
      <c r="BT1020" s="226"/>
      <c r="BU1020" s="226"/>
      <c r="BV1020" s="226"/>
      <c r="BW1020" s="226"/>
      <c r="BX1020" s="226"/>
      <c r="BY1020" s="226"/>
      <c r="BZ1020" s="226"/>
      <c r="CA1020" s="226"/>
      <c r="CB1020" s="226"/>
      <c r="CC1020" s="235"/>
    </row>
    <row r="1021" spans="1:81" s="233" customFormat="1">
      <c r="A1021" s="527"/>
      <c r="B1021" s="531"/>
      <c r="C1021" s="287">
        <v>2020</v>
      </c>
      <c r="D1021" s="247">
        <f t="shared" si="527"/>
        <v>0</v>
      </c>
      <c r="E1021" s="247">
        <v>0</v>
      </c>
      <c r="F1021" s="247">
        <v>0</v>
      </c>
      <c r="G1021" s="247">
        <v>0</v>
      </c>
      <c r="H1021" s="247">
        <v>0</v>
      </c>
      <c r="I1021" s="247">
        <v>0</v>
      </c>
      <c r="J1021" s="240"/>
      <c r="K1021" s="250"/>
      <c r="L1021" s="241"/>
      <c r="M1021" s="242"/>
      <c r="N1021" s="226"/>
      <c r="O1021" s="226"/>
      <c r="P1021" s="226"/>
      <c r="Q1021" s="226"/>
      <c r="R1021" s="226"/>
      <c r="S1021" s="226"/>
      <c r="T1021" s="226"/>
      <c r="U1021" s="226"/>
      <c r="V1021" s="226"/>
      <c r="W1021" s="226"/>
      <c r="X1021" s="226"/>
      <c r="Y1021" s="226"/>
      <c r="Z1021" s="226"/>
      <c r="AA1021" s="226"/>
      <c r="AB1021" s="226"/>
      <c r="AC1021" s="226"/>
      <c r="AD1021" s="226"/>
      <c r="AE1021" s="226"/>
      <c r="AF1021" s="226"/>
      <c r="AG1021" s="226"/>
      <c r="AH1021" s="226"/>
      <c r="AI1021" s="226"/>
      <c r="AJ1021" s="226"/>
      <c r="AK1021" s="226"/>
      <c r="AL1021" s="226"/>
      <c r="AM1021" s="226"/>
      <c r="AN1021" s="226"/>
      <c r="AO1021" s="226"/>
      <c r="AP1021" s="226"/>
      <c r="AQ1021" s="226"/>
      <c r="AR1021" s="226"/>
      <c r="AS1021" s="226"/>
      <c r="AT1021" s="226"/>
      <c r="AU1021" s="226"/>
      <c r="AV1021" s="226"/>
      <c r="AW1021" s="226"/>
      <c r="AX1021" s="226"/>
      <c r="AY1021" s="226"/>
      <c r="AZ1021" s="226"/>
      <c r="BA1021" s="226"/>
      <c r="BB1021" s="226"/>
      <c r="BC1021" s="226"/>
      <c r="BD1021" s="226"/>
      <c r="BE1021" s="226"/>
      <c r="BF1021" s="226"/>
      <c r="BG1021" s="226"/>
      <c r="BH1021" s="226"/>
      <c r="BI1021" s="226"/>
      <c r="BJ1021" s="226"/>
      <c r="BK1021" s="226"/>
      <c r="BL1021" s="226"/>
      <c r="BM1021" s="226"/>
      <c r="BN1021" s="226"/>
      <c r="BO1021" s="226"/>
      <c r="BP1021" s="226"/>
      <c r="BQ1021" s="226"/>
      <c r="BR1021" s="226"/>
      <c r="BS1021" s="226"/>
      <c r="BT1021" s="226"/>
      <c r="BU1021" s="226"/>
      <c r="BV1021" s="226"/>
      <c r="BW1021" s="226"/>
      <c r="BX1021" s="226"/>
      <c r="BY1021" s="226"/>
      <c r="BZ1021" s="226"/>
      <c r="CA1021" s="226"/>
      <c r="CB1021" s="226"/>
      <c r="CC1021" s="235"/>
    </row>
    <row r="1022" spans="1:81" s="233" customFormat="1">
      <c r="A1022" s="524" t="s">
        <v>907</v>
      </c>
      <c r="B1022" s="528" t="s">
        <v>908</v>
      </c>
      <c r="C1022" s="238" t="s">
        <v>19</v>
      </c>
      <c r="D1022" s="239">
        <f>D1023+D1024+D1025+D1026+D1027</f>
        <v>0.05</v>
      </c>
      <c r="E1022" s="239">
        <f t="shared" ref="E1022:I1022" si="528">E1023+E1024+E1025+E1026+E1027</f>
        <v>0.05</v>
      </c>
      <c r="F1022" s="239">
        <f t="shared" si="528"/>
        <v>0</v>
      </c>
      <c r="G1022" s="239">
        <f t="shared" si="528"/>
        <v>0</v>
      </c>
      <c r="H1022" s="239">
        <f t="shared" si="528"/>
        <v>0</v>
      </c>
      <c r="I1022" s="239">
        <f t="shared" si="528"/>
        <v>0</v>
      </c>
      <c r="J1022" s="240"/>
      <c r="K1022" s="250"/>
      <c r="L1022" s="241"/>
      <c r="M1022" s="242"/>
      <c r="N1022" s="226"/>
      <c r="O1022" s="226"/>
      <c r="P1022" s="226"/>
      <c r="Q1022" s="226"/>
      <c r="R1022" s="226"/>
      <c r="S1022" s="226"/>
      <c r="T1022" s="226"/>
      <c r="U1022" s="226"/>
      <c r="V1022" s="226"/>
      <c r="W1022" s="226"/>
      <c r="X1022" s="226"/>
      <c r="Y1022" s="226"/>
      <c r="Z1022" s="226"/>
      <c r="AA1022" s="226"/>
      <c r="AB1022" s="226"/>
      <c r="AC1022" s="226"/>
      <c r="AD1022" s="226"/>
      <c r="AE1022" s="226"/>
      <c r="AF1022" s="226"/>
      <c r="AG1022" s="226"/>
      <c r="AH1022" s="226"/>
      <c r="AI1022" s="226"/>
      <c r="AJ1022" s="226"/>
      <c r="AK1022" s="226"/>
      <c r="AL1022" s="226"/>
      <c r="AM1022" s="226"/>
      <c r="AN1022" s="226"/>
      <c r="AO1022" s="226"/>
      <c r="AP1022" s="226"/>
      <c r="AQ1022" s="226"/>
      <c r="AR1022" s="226"/>
      <c r="AS1022" s="226"/>
      <c r="AT1022" s="226"/>
      <c r="AU1022" s="226"/>
      <c r="AV1022" s="226"/>
      <c r="AW1022" s="226"/>
      <c r="AX1022" s="226"/>
      <c r="AY1022" s="226"/>
      <c r="AZ1022" s="226"/>
      <c r="BA1022" s="226"/>
      <c r="BB1022" s="226"/>
      <c r="BC1022" s="226"/>
      <c r="BD1022" s="226"/>
      <c r="BE1022" s="226"/>
      <c r="BF1022" s="226"/>
      <c r="BG1022" s="226"/>
      <c r="BH1022" s="226"/>
      <c r="BI1022" s="226"/>
      <c r="BJ1022" s="226"/>
      <c r="BK1022" s="226"/>
      <c r="BL1022" s="226"/>
      <c r="BM1022" s="226"/>
      <c r="BN1022" s="226"/>
      <c r="BO1022" s="226"/>
      <c r="BP1022" s="226"/>
      <c r="BQ1022" s="226"/>
      <c r="BR1022" s="226"/>
      <c r="BS1022" s="226"/>
      <c r="BT1022" s="226"/>
      <c r="BU1022" s="226"/>
      <c r="BV1022" s="226"/>
      <c r="BW1022" s="226"/>
      <c r="BX1022" s="226"/>
      <c r="BY1022" s="226"/>
      <c r="BZ1022" s="226"/>
      <c r="CA1022" s="226"/>
      <c r="CB1022" s="226"/>
      <c r="CC1022" s="235"/>
    </row>
    <row r="1023" spans="1:81" s="233" customFormat="1">
      <c r="A1023" s="525"/>
      <c r="B1023" s="529"/>
      <c r="C1023" s="316">
        <v>2016</v>
      </c>
      <c r="D1023" s="247">
        <f>E1023+F1023+G1023+H1023+I1023</f>
        <v>0</v>
      </c>
      <c r="E1023" s="247">
        <v>0</v>
      </c>
      <c r="F1023" s="247">
        <v>0</v>
      </c>
      <c r="G1023" s="247">
        <v>0</v>
      </c>
      <c r="H1023" s="247">
        <v>0</v>
      </c>
      <c r="I1023" s="247">
        <v>0</v>
      </c>
      <c r="J1023" s="240"/>
      <c r="K1023" s="250"/>
      <c r="L1023" s="241"/>
      <c r="M1023" s="242"/>
      <c r="N1023" s="226"/>
      <c r="O1023" s="226"/>
      <c r="P1023" s="226"/>
      <c r="Q1023" s="226"/>
      <c r="R1023" s="226"/>
      <c r="S1023" s="226"/>
      <c r="T1023" s="226"/>
      <c r="U1023" s="226"/>
      <c r="V1023" s="226"/>
      <c r="W1023" s="226"/>
      <c r="X1023" s="226"/>
      <c r="Y1023" s="226"/>
      <c r="Z1023" s="226"/>
      <c r="AA1023" s="226"/>
      <c r="AB1023" s="226"/>
      <c r="AC1023" s="226"/>
      <c r="AD1023" s="226"/>
      <c r="AE1023" s="226"/>
      <c r="AF1023" s="226"/>
      <c r="AG1023" s="226"/>
      <c r="AH1023" s="226"/>
      <c r="AI1023" s="226"/>
      <c r="AJ1023" s="226"/>
      <c r="AK1023" s="226"/>
      <c r="AL1023" s="226"/>
      <c r="AM1023" s="226"/>
      <c r="AN1023" s="226"/>
      <c r="AO1023" s="226"/>
      <c r="AP1023" s="226"/>
      <c r="AQ1023" s="226"/>
      <c r="AR1023" s="226"/>
      <c r="AS1023" s="226"/>
      <c r="AT1023" s="226"/>
      <c r="AU1023" s="226"/>
      <c r="AV1023" s="226"/>
      <c r="AW1023" s="226"/>
      <c r="AX1023" s="226"/>
      <c r="AY1023" s="226"/>
      <c r="AZ1023" s="226"/>
      <c r="BA1023" s="226"/>
      <c r="BB1023" s="226"/>
      <c r="BC1023" s="226"/>
      <c r="BD1023" s="226"/>
      <c r="BE1023" s="226"/>
      <c r="BF1023" s="226"/>
      <c r="BG1023" s="226"/>
      <c r="BH1023" s="226"/>
      <c r="BI1023" s="226"/>
      <c r="BJ1023" s="226"/>
      <c r="BK1023" s="226"/>
      <c r="BL1023" s="226"/>
      <c r="BM1023" s="226"/>
      <c r="BN1023" s="226"/>
      <c r="BO1023" s="226"/>
      <c r="BP1023" s="226"/>
      <c r="BQ1023" s="226"/>
      <c r="BR1023" s="226"/>
      <c r="BS1023" s="226"/>
      <c r="BT1023" s="226"/>
      <c r="BU1023" s="226"/>
      <c r="BV1023" s="226"/>
      <c r="BW1023" s="226"/>
      <c r="BX1023" s="226"/>
      <c r="BY1023" s="226"/>
      <c r="BZ1023" s="226"/>
      <c r="CA1023" s="226"/>
      <c r="CB1023" s="226"/>
      <c r="CC1023" s="235"/>
    </row>
    <row r="1024" spans="1:81" s="233" customFormat="1">
      <c r="A1024" s="525"/>
      <c r="B1024" s="529"/>
      <c r="C1024" s="316">
        <v>2017</v>
      </c>
      <c r="D1024" s="247">
        <f t="shared" ref="D1024:D1027" si="529">E1024+F1024+G1024+H1024+I1024</f>
        <v>1.2500000000000001E-2</v>
      </c>
      <c r="E1024" s="247">
        <v>1.2500000000000001E-2</v>
      </c>
      <c r="F1024" s="247">
        <v>0</v>
      </c>
      <c r="G1024" s="247">
        <v>0</v>
      </c>
      <c r="H1024" s="247">
        <v>0</v>
      </c>
      <c r="I1024" s="247">
        <v>0</v>
      </c>
      <c r="J1024" s="240"/>
      <c r="K1024" s="250"/>
      <c r="L1024" s="241"/>
      <c r="M1024" s="242"/>
      <c r="N1024" s="226"/>
      <c r="O1024" s="226"/>
      <c r="P1024" s="226"/>
      <c r="Q1024" s="226"/>
      <c r="R1024" s="226"/>
      <c r="S1024" s="226"/>
      <c r="T1024" s="226"/>
      <c r="U1024" s="226"/>
      <c r="V1024" s="226"/>
      <c r="W1024" s="226"/>
      <c r="X1024" s="226"/>
      <c r="Y1024" s="226"/>
      <c r="Z1024" s="226"/>
      <c r="AA1024" s="226"/>
      <c r="AB1024" s="226"/>
      <c r="AC1024" s="226"/>
      <c r="AD1024" s="226"/>
      <c r="AE1024" s="226"/>
      <c r="AF1024" s="226"/>
      <c r="AG1024" s="226"/>
      <c r="AH1024" s="226"/>
      <c r="AI1024" s="226"/>
      <c r="AJ1024" s="226"/>
      <c r="AK1024" s="226"/>
      <c r="AL1024" s="226"/>
      <c r="AM1024" s="226"/>
      <c r="AN1024" s="226"/>
      <c r="AO1024" s="226"/>
      <c r="AP1024" s="226"/>
      <c r="AQ1024" s="226"/>
      <c r="AR1024" s="226"/>
      <c r="AS1024" s="226"/>
      <c r="AT1024" s="226"/>
      <c r="AU1024" s="226"/>
      <c r="AV1024" s="226"/>
      <c r="AW1024" s="226"/>
      <c r="AX1024" s="226"/>
      <c r="AY1024" s="226"/>
      <c r="AZ1024" s="226"/>
      <c r="BA1024" s="226"/>
      <c r="BB1024" s="226"/>
      <c r="BC1024" s="226"/>
      <c r="BD1024" s="226"/>
      <c r="BE1024" s="226"/>
      <c r="BF1024" s="226"/>
      <c r="BG1024" s="226"/>
      <c r="BH1024" s="226"/>
      <c r="BI1024" s="226"/>
      <c r="BJ1024" s="226"/>
      <c r="BK1024" s="226"/>
      <c r="BL1024" s="226"/>
      <c r="BM1024" s="226"/>
      <c r="BN1024" s="226"/>
      <c r="BO1024" s="226"/>
      <c r="BP1024" s="226"/>
      <c r="BQ1024" s="226"/>
      <c r="BR1024" s="226"/>
      <c r="BS1024" s="226"/>
      <c r="BT1024" s="226"/>
      <c r="BU1024" s="226"/>
      <c r="BV1024" s="226"/>
      <c r="BW1024" s="226"/>
      <c r="BX1024" s="226"/>
      <c r="BY1024" s="226"/>
      <c r="BZ1024" s="226"/>
      <c r="CA1024" s="226"/>
      <c r="CB1024" s="226"/>
      <c r="CC1024" s="235"/>
    </row>
    <row r="1025" spans="1:256" s="233" customFormat="1">
      <c r="A1025" s="526"/>
      <c r="B1025" s="530"/>
      <c r="C1025" s="316">
        <v>2018</v>
      </c>
      <c r="D1025" s="247">
        <f t="shared" si="529"/>
        <v>1.2500000000000001E-2</v>
      </c>
      <c r="E1025" s="247">
        <v>1.2500000000000001E-2</v>
      </c>
      <c r="F1025" s="247">
        <v>0</v>
      </c>
      <c r="G1025" s="247">
        <v>0</v>
      </c>
      <c r="H1025" s="247">
        <v>0</v>
      </c>
      <c r="I1025" s="247">
        <v>0</v>
      </c>
      <c r="J1025" s="240"/>
      <c r="K1025" s="250"/>
      <c r="L1025" s="241"/>
      <c r="M1025" s="242"/>
      <c r="N1025" s="226"/>
      <c r="O1025" s="226"/>
      <c r="P1025" s="226"/>
      <c r="Q1025" s="226"/>
      <c r="R1025" s="226"/>
      <c r="S1025" s="226"/>
      <c r="T1025" s="226"/>
      <c r="U1025" s="226"/>
      <c r="V1025" s="226"/>
      <c r="W1025" s="226"/>
      <c r="X1025" s="226"/>
      <c r="Y1025" s="226"/>
      <c r="Z1025" s="226"/>
      <c r="AA1025" s="226"/>
      <c r="AB1025" s="226"/>
      <c r="AC1025" s="226"/>
      <c r="AD1025" s="226"/>
      <c r="AE1025" s="226"/>
      <c r="AF1025" s="226"/>
      <c r="AG1025" s="226"/>
      <c r="AH1025" s="226"/>
      <c r="AI1025" s="226"/>
      <c r="AJ1025" s="226"/>
      <c r="AK1025" s="226"/>
      <c r="AL1025" s="226"/>
      <c r="AM1025" s="226"/>
      <c r="AN1025" s="226"/>
      <c r="AO1025" s="226"/>
      <c r="AP1025" s="226"/>
      <c r="AQ1025" s="226"/>
      <c r="AR1025" s="226"/>
      <c r="AS1025" s="226"/>
      <c r="AT1025" s="226"/>
      <c r="AU1025" s="226"/>
      <c r="AV1025" s="226"/>
      <c r="AW1025" s="226"/>
      <c r="AX1025" s="226"/>
      <c r="AY1025" s="226"/>
      <c r="AZ1025" s="226"/>
      <c r="BA1025" s="226"/>
      <c r="BB1025" s="226"/>
      <c r="BC1025" s="226"/>
      <c r="BD1025" s="226"/>
      <c r="BE1025" s="226"/>
      <c r="BF1025" s="226"/>
      <c r="BG1025" s="226"/>
      <c r="BH1025" s="226"/>
      <c r="BI1025" s="226"/>
      <c r="BJ1025" s="226"/>
      <c r="BK1025" s="226"/>
      <c r="BL1025" s="226"/>
      <c r="BM1025" s="226"/>
      <c r="BN1025" s="226"/>
      <c r="BO1025" s="226"/>
      <c r="BP1025" s="226"/>
      <c r="BQ1025" s="226"/>
      <c r="BR1025" s="226"/>
      <c r="BS1025" s="226"/>
      <c r="BT1025" s="226"/>
      <c r="BU1025" s="226"/>
      <c r="BV1025" s="226"/>
      <c r="BW1025" s="226"/>
      <c r="BX1025" s="226"/>
      <c r="BY1025" s="226"/>
      <c r="BZ1025" s="226"/>
      <c r="CA1025" s="226"/>
      <c r="CB1025" s="226"/>
      <c r="CC1025" s="235"/>
    </row>
    <row r="1026" spans="1:256" s="233" customFormat="1">
      <c r="A1026" s="526"/>
      <c r="B1026" s="530"/>
      <c r="C1026" s="316">
        <v>2019</v>
      </c>
      <c r="D1026" s="247">
        <f t="shared" si="529"/>
        <v>1.2500000000000001E-2</v>
      </c>
      <c r="E1026" s="247">
        <v>1.2500000000000001E-2</v>
      </c>
      <c r="F1026" s="247">
        <v>0</v>
      </c>
      <c r="G1026" s="247">
        <v>0</v>
      </c>
      <c r="H1026" s="247">
        <v>0</v>
      </c>
      <c r="I1026" s="247">
        <v>0</v>
      </c>
      <c r="J1026" s="240"/>
      <c r="K1026" s="250"/>
      <c r="L1026" s="241"/>
      <c r="M1026" s="242"/>
      <c r="N1026" s="226"/>
      <c r="O1026" s="226"/>
      <c r="P1026" s="226"/>
      <c r="Q1026" s="226"/>
      <c r="R1026" s="226"/>
      <c r="S1026" s="226"/>
      <c r="T1026" s="226"/>
      <c r="U1026" s="226"/>
      <c r="V1026" s="226"/>
      <c r="W1026" s="226"/>
      <c r="X1026" s="226"/>
      <c r="Y1026" s="226"/>
      <c r="Z1026" s="226"/>
      <c r="AA1026" s="226"/>
      <c r="AB1026" s="226"/>
      <c r="AC1026" s="226"/>
      <c r="AD1026" s="226"/>
      <c r="AE1026" s="226"/>
      <c r="AF1026" s="226"/>
      <c r="AG1026" s="226"/>
      <c r="AH1026" s="226"/>
      <c r="AI1026" s="226"/>
      <c r="AJ1026" s="226"/>
      <c r="AK1026" s="226"/>
      <c r="AL1026" s="226"/>
      <c r="AM1026" s="226"/>
      <c r="AN1026" s="226"/>
      <c r="AO1026" s="226"/>
      <c r="AP1026" s="226"/>
      <c r="AQ1026" s="226"/>
      <c r="AR1026" s="226"/>
      <c r="AS1026" s="226"/>
      <c r="AT1026" s="226"/>
      <c r="AU1026" s="226"/>
      <c r="AV1026" s="226"/>
      <c r="AW1026" s="226"/>
      <c r="AX1026" s="226"/>
      <c r="AY1026" s="226"/>
      <c r="AZ1026" s="226"/>
      <c r="BA1026" s="226"/>
      <c r="BB1026" s="226"/>
      <c r="BC1026" s="226"/>
      <c r="BD1026" s="226"/>
      <c r="BE1026" s="226"/>
      <c r="BF1026" s="226"/>
      <c r="BG1026" s="226"/>
      <c r="BH1026" s="226"/>
      <c r="BI1026" s="226"/>
      <c r="BJ1026" s="226"/>
      <c r="BK1026" s="226"/>
      <c r="BL1026" s="226"/>
      <c r="BM1026" s="226"/>
      <c r="BN1026" s="226"/>
      <c r="BO1026" s="226"/>
      <c r="BP1026" s="226"/>
      <c r="BQ1026" s="226"/>
      <c r="BR1026" s="226"/>
      <c r="BS1026" s="226"/>
      <c r="BT1026" s="226"/>
      <c r="BU1026" s="226"/>
      <c r="BV1026" s="226"/>
      <c r="BW1026" s="226"/>
      <c r="BX1026" s="226"/>
      <c r="BY1026" s="226"/>
      <c r="BZ1026" s="226"/>
      <c r="CA1026" s="226"/>
      <c r="CB1026" s="226"/>
      <c r="CC1026" s="235"/>
    </row>
    <row r="1027" spans="1:256" s="233" customFormat="1">
      <c r="A1027" s="527"/>
      <c r="B1027" s="531"/>
      <c r="C1027" s="316">
        <v>2020</v>
      </c>
      <c r="D1027" s="247">
        <f t="shared" si="529"/>
        <v>1.2500000000000001E-2</v>
      </c>
      <c r="E1027" s="247">
        <v>1.2500000000000001E-2</v>
      </c>
      <c r="F1027" s="247">
        <v>0</v>
      </c>
      <c r="G1027" s="247">
        <v>0</v>
      </c>
      <c r="H1027" s="247">
        <v>0</v>
      </c>
      <c r="I1027" s="247">
        <v>0</v>
      </c>
      <c r="J1027" s="240"/>
      <c r="K1027" s="250"/>
      <c r="L1027" s="241"/>
      <c r="M1027" s="242"/>
      <c r="N1027" s="226"/>
      <c r="O1027" s="226"/>
      <c r="P1027" s="226"/>
      <c r="Q1027" s="226"/>
      <c r="R1027" s="226"/>
      <c r="S1027" s="226"/>
      <c r="T1027" s="226"/>
      <c r="U1027" s="226"/>
      <c r="V1027" s="226"/>
      <c r="W1027" s="226"/>
      <c r="X1027" s="226"/>
      <c r="Y1027" s="226"/>
      <c r="Z1027" s="226"/>
      <c r="AA1027" s="226"/>
      <c r="AB1027" s="226"/>
      <c r="AC1027" s="226"/>
      <c r="AD1027" s="226"/>
      <c r="AE1027" s="226"/>
      <c r="AF1027" s="226"/>
      <c r="AG1027" s="226"/>
      <c r="AH1027" s="226"/>
      <c r="AI1027" s="226"/>
      <c r="AJ1027" s="226"/>
      <c r="AK1027" s="226"/>
      <c r="AL1027" s="226"/>
      <c r="AM1027" s="226"/>
      <c r="AN1027" s="226"/>
      <c r="AO1027" s="226"/>
      <c r="AP1027" s="226"/>
      <c r="AQ1027" s="226"/>
      <c r="AR1027" s="226"/>
      <c r="AS1027" s="226"/>
      <c r="AT1027" s="226"/>
      <c r="AU1027" s="226"/>
      <c r="AV1027" s="226"/>
      <c r="AW1027" s="226"/>
      <c r="AX1027" s="226"/>
      <c r="AY1027" s="226"/>
      <c r="AZ1027" s="226"/>
      <c r="BA1027" s="226"/>
      <c r="BB1027" s="226"/>
      <c r="BC1027" s="226"/>
      <c r="BD1027" s="226"/>
      <c r="BE1027" s="226"/>
      <c r="BF1027" s="226"/>
      <c r="BG1027" s="226"/>
      <c r="BH1027" s="226"/>
      <c r="BI1027" s="226"/>
      <c r="BJ1027" s="226"/>
      <c r="BK1027" s="226"/>
      <c r="BL1027" s="226"/>
      <c r="BM1027" s="226"/>
      <c r="BN1027" s="226"/>
      <c r="BO1027" s="226"/>
      <c r="BP1027" s="226"/>
      <c r="BQ1027" s="226"/>
      <c r="BR1027" s="226"/>
      <c r="BS1027" s="226"/>
      <c r="BT1027" s="226"/>
      <c r="BU1027" s="226"/>
      <c r="BV1027" s="226"/>
      <c r="BW1027" s="226"/>
      <c r="BX1027" s="226"/>
      <c r="BY1027" s="226"/>
      <c r="BZ1027" s="226"/>
      <c r="CA1027" s="226"/>
      <c r="CB1027" s="226"/>
      <c r="CC1027" s="235"/>
    </row>
    <row r="1028" spans="1:256" s="233" customFormat="1">
      <c r="A1028" s="528" t="s">
        <v>909</v>
      </c>
      <c r="B1028" s="528" t="s">
        <v>910</v>
      </c>
      <c r="C1028" s="238" t="s">
        <v>19</v>
      </c>
      <c r="D1028" s="239">
        <f>D1029+D1030+D1031+D1032+D1033</f>
        <v>0.51556999999999997</v>
      </c>
      <c r="E1028" s="239">
        <f t="shared" ref="E1028:I1028" si="530">E1029+E1030+E1031+E1032+E1033</f>
        <v>0.51556999999999997</v>
      </c>
      <c r="F1028" s="239">
        <f t="shared" si="530"/>
        <v>0</v>
      </c>
      <c r="G1028" s="239">
        <f t="shared" si="530"/>
        <v>0</v>
      </c>
      <c r="H1028" s="239">
        <f t="shared" si="530"/>
        <v>0</v>
      </c>
      <c r="I1028" s="239">
        <f t="shared" si="530"/>
        <v>0</v>
      </c>
      <c r="J1028" s="240"/>
      <c r="K1028" s="250"/>
      <c r="L1028" s="241"/>
      <c r="M1028" s="242"/>
      <c r="N1028" s="226"/>
      <c r="O1028" s="226"/>
      <c r="P1028" s="226"/>
      <c r="Q1028" s="226"/>
      <c r="R1028" s="226"/>
      <c r="S1028" s="226"/>
      <c r="T1028" s="226"/>
      <c r="U1028" s="226"/>
      <c r="V1028" s="226"/>
      <c r="W1028" s="226"/>
      <c r="X1028" s="226"/>
      <c r="Y1028" s="226"/>
      <c r="Z1028" s="226"/>
      <c r="AA1028" s="226"/>
      <c r="AB1028" s="226"/>
      <c r="AC1028" s="226"/>
      <c r="AD1028" s="226"/>
      <c r="AE1028" s="226"/>
      <c r="AF1028" s="226"/>
      <c r="AG1028" s="226"/>
      <c r="AH1028" s="226"/>
      <c r="AI1028" s="226"/>
      <c r="AJ1028" s="226"/>
      <c r="AK1028" s="226"/>
      <c r="AL1028" s="226"/>
      <c r="AM1028" s="226"/>
      <c r="AN1028" s="226"/>
      <c r="AO1028" s="226"/>
      <c r="AP1028" s="226"/>
      <c r="AQ1028" s="226"/>
      <c r="AR1028" s="226"/>
      <c r="AS1028" s="226"/>
      <c r="AT1028" s="226"/>
      <c r="AU1028" s="226"/>
      <c r="AV1028" s="226"/>
      <c r="AW1028" s="226"/>
      <c r="AX1028" s="226"/>
      <c r="AY1028" s="226"/>
      <c r="AZ1028" s="226"/>
      <c r="BA1028" s="226"/>
      <c r="BB1028" s="226"/>
      <c r="BC1028" s="226"/>
      <c r="BD1028" s="226"/>
      <c r="BE1028" s="226"/>
      <c r="BF1028" s="226"/>
      <c r="BG1028" s="226"/>
      <c r="BH1028" s="226"/>
      <c r="BI1028" s="226"/>
      <c r="BJ1028" s="226"/>
      <c r="BK1028" s="226"/>
      <c r="BL1028" s="226"/>
      <c r="BM1028" s="226"/>
      <c r="BN1028" s="226"/>
      <c r="BO1028" s="226"/>
      <c r="BP1028" s="226"/>
      <c r="BQ1028" s="226"/>
      <c r="BR1028" s="226"/>
      <c r="BS1028" s="226"/>
      <c r="BT1028" s="226"/>
      <c r="BU1028" s="226"/>
      <c r="BV1028" s="226"/>
      <c r="BW1028" s="226"/>
      <c r="BX1028" s="226"/>
      <c r="BY1028" s="226"/>
      <c r="BZ1028" s="226"/>
      <c r="CA1028" s="226"/>
      <c r="CB1028" s="226"/>
      <c r="CC1028" s="235"/>
    </row>
    <row r="1029" spans="1:256" s="233" customFormat="1">
      <c r="A1029" s="529"/>
      <c r="B1029" s="529"/>
      <c r="C1029" s="316">
        <v>2016</v>
      </c>
      <c r="D1029" s="247">
        <f>E1029+F1029+G1029+H1029+I1029</f>
        <v>0</v>
      </c>
      <c r="E1029" s="247">
        <v>0</v>
      </c>
      <c r="F1029" s="247">
        <v>0</v>
      </c>
      <c r="G1029" s="247">
        <v>0</v>
      </c>
      <c r="H1029" s="247">
        <v>0</v>
      </c>
      <c r="I1029" s="247">
        <v>0</v>
      </c>
      <c r="J1029" s="240"/>
      <c r="K1029" s="250"/>
      <c r="L1029" s="241"/>
      <c r="M1029" s="242"/>
      <c r="N1029" s="226"/>
      <c r="O1029" s="226"/>
      <c r="P1029" s="226"/>
      <c r="Q1029" s="226"/>
      <c r="R1029" s="226"/>
      <c r="S1029" s="226"/>
      <c r="T1029" s="226"/>
      <c r="U1029" s="226"/>
      <c r="V1029" s="226"/>
      <c r="W1029" s="226"/>
      <c r="X1029" s="226"/>
      <c r="Y1029" s="226"/>
      <c r="Z1029" s="226"/>
      <c r="AA1029" s="226"/>
      <c r="AB1029" s="226"/>
      <c r="AC1029" s="226"/>
      <c r="AD1029" s="226"/>
      <c r="AE1029" s="226"/>
      <c r="AF1029" s="226"/>
      <c r="AG1029" s="226"/>
      <c r="AH1029" s="226"/>
      <c r="AI1029" s="226"/>
      <c r="AJ1029" s="226"/>
      <c r="AK1029" s="226"/>
      <c r="AL1029" s="226"/>
      <c r="AM1029" s="226"/>
      <c r="AN1029" s="226"/>
      <c r="AO1029" s="226"/>
      <c r="AP1029" s="226"/>
      <c r="AQ1029" s="226"/>
      <c r="AR1029" s="226"/>
      <c r="AS1029" s="226"/>
      <c r="AT1029" s="226"/>
      <c r="AU1029" s="226"/>
      <c r="AV1029" s="226"/>
      <c r="AW1029" s="226"/>
      <c r="AX1029" s="226"/>
      <c r="AY1029" s="226"/>
      <c r="AZ1029" s="226"/>
      <c r="BA1029" s="226"/>
      <c r="BB1029" s="226"/>
      <c r="BC1029" s="226"/>
      <c r="BD1029" s="226"/>
      <c r="BE1029" s="226"/>
      <c r="BF1029" s="226"/>
      <c r="BG1029" s="226"/>
      <c r="BH1029" s="226"/>
      <c r="BI1029" s="226"/>
      <c r="BJ1029" s="226"/>
      <c r="BK1029" s="226"/>
      <c r="BL1029" s="226"/>
      <c r="BM1029" s="226"/>
      <c r="BN1029" s="226"/>
      <c r="BO1029" s="226"/>
      <c r="BP1029" s="226"/>
      <c r="BQ1029" s="226"/>
      <c r="BR1029" s="226"/>
      <c r="BS1029" s="226"/>
      <c r="BT1029" s="226"/>
      <c r="BU1029" s="226"/>
      <c r="BV1029" s="226"/>
      <c r="BW1029" s="226"/>
      <c r="BX1029" s="226"/>
      <c r="BY1029" s="226"/>
      <c r="BZ1029" s="226"/>
      <c r="CA1029" s="226"/>
      <c r="CB1029" s="226"/>
      <c r="CC1029" s="235"/>
    </row>
    <row r="1030" spans="1:256" s="233" customFormat="1">
      <c r="A1030" s="529"/>
      <c r="B1030" s="529"/>
      <c r="C1030" s="316">
        <v>2017</v>
      </c>
      <c r="D1030" s="247">
        <f t="shared" ref="D1030:D1033" si="531">E1030+F1030+G1030+H1030+I1030</f>
        <v>0.12889999999999999</v>
      </c>
      <c r="E1030" s="247">
        <v>0.12889999999999999</v>
      </c>
      <c r="F1030" s="247">
        <v>0</v>
      </c>
      <c r="G1030" s="247">
        <v>0</v>
      </c>
      <c r="H1030" s="247">
        <v>0</v>
      </c>
      <c r="I1030" s="247">
        <v>0</v>
      </c>
      <c r="J1030" s="240"/>
      <c r="K1030" s="250"/>
      <c r="L1030" s="241"/>
      <c r="M1030" s="242"/>
      <c r="N1030" s="226"/>
      <c r="O1030" s="226"/>
      <c r="P1030" s="226"/>
      <c r="Q1030" s="226"/>
      <c r="R1030" s="226"/>
      <c r="S1030" s="226"/>
      <c r="T1030" s="226"/>
      <c r="U1030" s="226"/>
      <c r="V1030" s="226"/>
      <c r="W1030" s="226"/>
      <c r="X1030" s="226"/>
      <c r="Y1030" s="226"/>
      <c r="Z1030" s="226"/>
      <c r="AA1030" s="226"/>
      <c r="AB1030" s="226"/>
      <c r="AC1030" s="226"/>
      <c r="AD1030" s="226"/>
      <c r="AE1030" s="226"/>
      <c r="AF1030" s="226"/>
      <c r="AG1030" s="226"/>
      <c r="AH1030" s="226"/>
      <c r="AI1030" s="226"/>
      <c r="AJ1030" s="226"/>
      <c r="AK1030" s="226"/>
      <c r="AL1030" s="226"/>
      <c r="AM1030" s="226"/>
      <c r="AN1030" s="226"/>
      <c r="AO1030" s="226"/>
      <c r="AP1030" s="226"/>
      <c r="AQ1030" s="226"/>
      <c r="AR1030" s="226"/>
      <c r="AS1030" s="226"/>
      <c r="AT1030" s="226"/>
      <c r="AU1030" s="226"/>
      <c r="AV1030" s="226"/>
      <c r="AW1030" s="226"/>
      <c r="AX1030" s="226"/>
      <c r="AY1030" s="226"/>
      <c r="AZ1030" s="226"/>
      <c r="BA1030" s="226"/>
      <c r="BB1030" s="226"/>
      <c r="BC1030" s="226"/>
      <c r="BD1030" s="226"/>
      <c r="BE1030" s="226"/>
      <c r="BF1030" s="226"/>
      <c r="BG1030" s="226"/>
      <c r="BH1030" s="226"/>
      <c r="BI1030" s="226"/>
      <c r="BJ1030" s="226"/>
      <c r="BK1030" s="226"/>
      <c r="BL1030" s="226"/>
      <c r="BM1030" s="226"/>
      <c r="BN1030" s="226"/>
      <c r="BO1030" s="226"/>
      <c r="BP1030" s="226"/>
      <c r="BQ1030" s="226"/>
      <c r="BR1030" s="226"/>
      <c r="BS1030" s="226"/>
      <c r="BT1030" s="226"/>
      <c r="BU1030" s="226"/>
      <c r="BV1030" s="226"/>
      <c r="BW1030" s="226"/>
      <c r="BX1030" s="226"/>
      <c r="BY1030" s="226"/>
      <c r="BZ1030" s="226"/>
      <c r="CA1030" s="226"/>
      <c r="CB1030" s="226"/>
      <c r="CC1030" s="235"/>
    </row>
    <row r="1031" spans="1:256" s="233" customFormat="1">
      <c r="A1031" s="530"/>
      <c r="B1031" s="530"/>
      <c r="C1031" s="316">
        <v>2018</v>
      </c>
      <c r="D1031" s="247">
        <f t="shared" si="531"/>
        <v>0.12889999999999999</v>
      </c>
      <c r="E1031" s="247">
        <v>0.12889999999999999</v>
      </c>
      <c r="F1031" s="247">
        <v>0</v>
      </c>
      <c r="G1031" s="247">
        <v>0</v>
      </c>
      <c r="H1031" s="247">
        <v>0</v>
      </c>
      <c r="I1031" s="247">
        <v>0</v>
      </c>
      <c r="J1031" s="240"/>
      <c r="K1031" s="250"/>
      <c r="L1031" s="241"/>
      <c r="M1031" s="242"/>
      <c r="N1031" s="226"/>
      <c r="O1031" s="226"/>
      <c r="P1031" s="226"/>
      <c r="Q1031" s="226"/>
      <c r="R1031" s="226"/>
      <c r="S1031" s="226"/>
      <c r="T1031" s="226"/>
      <c r="U1031" s="226"/>
      <c r="V1031" s="226"/>
      <c r="W1031" s="226"/>
      <c r="X1031" s="226"/>
      <c r="Y1031" s="226"/>
      <c r="Z1031" s="226"/>
      <c r="AA1031" s="226"/>
      <c r="AB1031" s="226"/>
      <c r="AC1031" s="226"/>
      <c r="AD1031" s="226"/>
      <c r="AE1031" s="226"/>
      <c r="AF1031" s="226"/>
      <c r="AG1031" s="226"/>
      <c r="AH1031" s="226"/>
      <c r="AI1031" s="226"/>
      <c r="AJ1031" s="226"/>
      <c r="AK1031" s="226"/>
      <c r="AL1031" s="226"/>
      <c r="AM1031" s="226"/>
      <c r="AN1031" s="226"/>
      <c r="AO1031" s="226"/>
      <c r="AP1031" s="226"/>
      <c r="AQ1031" s="226"/>
      <c r="AR1031" s="226"/>
      <c r="AS1031" s="226"/>
      <c r="AT1031" s="226"/>
      <c r="AU1031" s="226"/>
      <c r="AV1031" s="226"/>
      <c r="AW1031" s="226"/>
      <c r="AX1031" s="226"/>
      <c r="AY1031" s="226"/>
      <c r="AZ1031" s="226"/>
      <c r="BA1031" s="226"/>
      <c r="BB1031" s="226"/>
      <c r="BC1031" s="226"/>
      <c r="BD1031" s="226"/>
      <c r="BE1031" s="226"/>
      <c r="BF1031" s="226"/>
      <c r="BG1031" s="226"/>
      <c r="BH1031" s="226"/>
      <c r="BI1031" s="226"/>
      <c r="BJ1031" s="226"/>
      <c r="BK1031" s="226"/>
      <c r="BL1031" s="226"/>
      <c r="BM1031" s="226"/>
      <c r="BN1031" s="226"/>
      <c r="BO1031" s="226"/>
      <c r="BP1031" s="226"/>
      <c r="BQ1031" s="226"/>
      <c r="BR1031" s="226"/>
      <c r="BS1031" s="226"/>
      <c r="BT1031" s="226"/>
      <c r="BU1031" s="226"/>
      <c r="BV1031" s="226"/>
      <c r="BW1031" s="226"/>
      <c r="BX1031" s="226"/>
      <c r="BY1031" s="226"/>
      <c r="BZ1031" s="226"/>
      <c r="CA1031" s="226"/>
      <c r="CB1031" s="226"/>
      <c r="CC1031" s="235"/>
    </row>
    <row r="1032" spans="1:256" s="233" customFormat="1">
      <c r="A1032" s="530"/>
      <c r="B1032" s="530"/>
      <c r="C1032" s="316">
        <v>2019</v>
      </c>
      <c r="D1032" s="247">
        <f t="shared" si="531"/>
        <v>0.12887999999999999</v>
      </c>
      <c r="E1032" s="247">
        <v>0.12887999999999999</v>
      </c>
      <c r="F1032" s="247">
        <v>0</v>
      </c>
      <c r="G1032" s="247">
        <v>0</v>
      </c>
      <c r="H1032" s="247">
        <v>0</v>
      </c>
      <c r="I1032" s="247">
        <v>0</v>
      </c>
      <c r="J1032" s="240"/>
      <c r="K1032" s="250"/>
      <c r="L1032" s="241"/>
      <c r="M1032" s="242"/>
      <c r="N1032" s="226"/>
      <c r="O1032" s="226"/>
      <c r="P1032" s="226"/>
      <c r="Q1032" s="226"/>
      <c r="R1032" s="226"/>
      <c r="S1032" s="226"/>
      <c r="T1032" s="226"/>
      <c r="U1032" s="226"/>
      <c r="V1032" s="226"/>
      <c r="W1032" s="226"/>
      <c r="X1032" s="226"/>
      <c r="Y1032" s="226"/>
      <c r="Z1032" s="226"/>
      <c r="AA1032" s="226"/>
      <c r="AB1032" s="226"/>
      <c r="AC1032" s="226"/>
      <c r="AD1032" s="226"/>
      <c r="AE1032" s="226"/>
      <c r="AF1032" s="226"/>
      <c r="AG1032" s="226"/>
      <c r="AH1032" s="226"/>
      <c r="AI1032" s="226"/>
      <c r="AJ1032" s="226"/>
      <c r="AK1032" s="226"/>
      <c r="AL1032" s="226"/>
      <c r="AM1032" s="226"/>
      <c r="AN1032" s="226"/>
      <c r="AO1032" s="226"/>
      <c r="AP1032" s="226"/>
      <c r="AQ1032" s="226"/>
      <c r="AR1032" s="226"/>
      <c r="AS1032" s="226"/>
      <c r="AT1032" s="226"/>
      <c r="AU1032" s="226"/>
      <c r="AV1032" s="226"/>
      <c r="AW1032" s="226"/>
      <c r="AX1032" s="226"/>
      <c r="AY1032" s="226"/>
      <c r="AZ1032" s="226"/>
      <c r="BA1032" s="226"/>
      <c r="BB1032" s="226"/>
      <c r="BC1032" s="226"/>
      <c r="BD1032" s="226"/>
      <c r="BE1032" s="226"/>
      <c r="BF1032" s="226"/>
      <c r="BG1032" s="226"/>
      <c r="BH1032" s="226"/>
      <c r="BI1032" s="226"/>
      <c r="BJ1032" s="226"/>
      <c r="BK1032" s="226"/>
      <c r="BL1032" s="226"/>
      <c r="BM1032" s="226"/>
      <c r="BN1032" s="226"/>
      <c r="BO1032" s="226"/>
      <c r="BP1032" s="226"/>
      <c r="BQ1032" s="226"/>
      <c r="BR1032" s="226"/>
      <c r="BS1032" s="226"/>
      <c r="BT1032" s="226"/>
      <c r="BU1032" s="226"/>
      <c r="BV1032" s="226"/>
      <c r="BW1032" s="226"/>
      <c r="BX1032" s="226"/>
      <c r="BY1032" s="226"/>
      <c r="BZ1032" s="226"/>
      <c r="CA1032" s="226"/>
      <c r="CB1032" s="226"/>
      <c r="CC1032" s="235"/>
    </row>
    <row r="1033" spans="1:256" s="233" customFormat="1">
      <c r="A1033" s="531"/>
      <c r="B1033" s="531"/>
      <c r="C1033" s="316">
        <v>2020</v>
      </c>
      <c r="D1033" s="247">
        <f t="shared" si="531"/>
        <v>0.12889</v>
      </c>
      <c r="E1033" s="247">
        <v>0.12889</v>
      </c>
      <c r="F1033" s="247">
        <v>0</v>
      </c>
      <c r="G1033" s="247">
        <v>0</v>
      </c>
      <c r="H1033" s="247">
        <v>0</v>
      </c>
      <c r="I1033" s="247">
        <v>0</v>
      </c>
      <c r="J1033" s="240"/>
      <c r="K1033" s="250"/>
      <c r="L1033" s="241"/>
      <c r="M1033" s="242"/>
      <c r="N1033" s="226"/>
      <c r="O1033" s="226"/>
      <c r="P1033" s="226"/>
      <c r="Q1033" s="226"/>
      <c r="R1033" s="226"/>
      <c r="S1033" s="226"/>
      <c r="T1033" s="226"/>
      <c r="U1033" s="226"/>
      <c r="V1033" s="226"/>
      <c r="W1033" s="226"/>
      <c r="X1033" s="226"/>
      <c r="Y1033" s="226"/>
      <c r="Z1033" s="226"/>
      <c r="AA1033" s="226"/>
      <c r="AB1033" s="226"/>
      <c r="AC1033" s="226"/>
      <c r="AD1033" s="226"/>
      <c r="AE1033" s="226"/>
      <c r="AF1033" s="226"/>
      <c r="AG1033" s="226"/>
      <c r="AH1033" s="226"/>
      <c r="AI1033" s="226"/>
      <c r="AJ1033" s="226"/>
      <c r="AK1033" s="226"/>
      <c r="AL1033" s="226"/>
      <c r="AM1033" s="226"/>
      <c r="AN1033" s="226"/>
      <c r="AO1033" s="226"/>
      <c r="AP1033" s="226"/>
      <c r="AQ1033" s="226"/>
      <c r="AR1033" s="226"/>
      <c r="AS1033" s="226"/>
      <c r="AT1033" s="226"/>
      <c r="AU1033" s="226"/>
      <c r="AV1033" s="226"/>
      <c r="AW1033" s="226"/>
      <c r="AX1033" s="226"/>
      <c r="AY1033" s="226"/>
      <c r="AZ1033" s="226"/>
      <c r="BA1033" s="226"/>
      <c r="BB1033" s="226"/>
      <c r="BC1033" s="226"/>
      <c r="BD1033" s="226"/>
      <c r="BE1033" s="226"/>
      <c r="BF1033" s="226"/>
      <c r="BG1033" s="226"/>
      <c r="BH1033" s="226"/>
      <c r="BI1033" s="226"/>
      <c r="BJ1033" s="226"/>
      <c r="BK1033" s="226"/>
      <c r="BL1033" s="226"/>
      <c r="BM1033" s="226"/>
      <c r="BN1033" s="226"/>
      <c r="BO1033" s="226"/>
      <c r="BP1033" s="226"/>
      <c r="BQ1033" s="226"/>
      <c r="BR1033" s="226"/>
      <c r="BS1033" s="226"/>
      <c r="BT1033" s="226"/>
      <c r="BU1033" s="226"/>
      <c r="BV1033" s="226"/>
      <c r="BW1033" s="226"/>
      <c r="BX1033" s="226"/>
      <c r="BY1033" s="226"/>
      <c r="BZ1033" s="226"/>
      <c r="CA1033" s="226"/>
      <c r="CB1033" s="226"/>
      <c r="CC1033" s="235"/>
    </row>
    <row r="1034" spans="1:256" s="233" customFormat="1">
      <c r="A1034" s="524" t="s">
        <v>795</v>
      </c>
      <c r="B1034" s="646" t="s">
        <v>741</v>
      </c>
      <c r="C1034" s="238" t="s">
        <v>19</v>
      </c>
      <c r="D1034" s="273">
        <f>D1035+D1036+D1037+D1038</f>
        <v>213.20968300000001</v>
      </c>
      <c r="E1034" s="273">
        <f t="shared" ref="E1034:I1034" si="532">E1035+E1036+E1037+E1038</f>
        <v>44.218083</v>
      </c>
      <c r="F1034" s="273">
        <f t="shared" si="532"/>
        <v>0</v>
      </c>
      <c r="G1034" s="273">
        <f t="shared" si="532"/>
        <v>168.99160000000001</v>
      </c>
      <c r="H1034" s="273">
        <f t="shared" si="532"/>
        <v>0</v>
      </c>
      <c r="I1034" s="273">
        <f t="shared" si="532"/>
        <v>0</v>
      </c>
      <c r="J1034" s="240"/>
      <c r="K1034" s="250"/>
      <c r="L1034" s="241"/>
      <c r="M1034" s="242">
        <f>E1034+F1034+G1034+H1034+I1034</f>
        <v>213.20968300000001</v>
      </c>
      <c r="N1034" s="226"/>
      <c r="O1034" s="226"/>
      <c r="P1034" s="226"/>
      <c r="Q1034" s="226"/>
      <c r="R1034" s="226"/>
      <c r="S1034" s="226"/>
      <c r="T1034" s="226"/>
      <c r="U1034" s="226"/>
      <c r="V1034" s="226"/>
      <c r="W1034" s="226"/>
      <c r="X1034" s="226"/>
      <c r="Y1034" s="226"/>
      <c r="Z1034" s="226"/>
      <c r="AA1034" s="226"/>
      <c r="AB1034" s="226"/>
      <c r="AC1034" s="226"/>
      <c r="AD1034" s="226"/>
      <c r="AE1034" s="226"/>
      <c r="AF1034" s="226"/>
      <c r="AG1034" s="226"/>
      <c r="AH1034" s="226"/>
      <c r="AI1034" s="226"/>
      <c r="AJ1034" s="226"/>
      <c r="AK1034" s="226"/>
      <c r="AL1034" s="226"/>
      <c r="AM1034" s="226"/>
      <c r="AN1034" s="226"/>
      <c r="AO1034" s="226"/>
      <c r="AP1034" s="226"/>
      <c r="AQ1034" s="226"/>
      <c r="AR1034" s="226"/>
      <c r="AS1034" s="226"/>
      <c r="AT1034" s="226"/>
      <c r="AU1034" s="226"/>
      <c r="AV1034" s="226"/>
      <c r="AW1034" s="226"/>
      <c r="AX1034" s="226"/>
      <c r="AY1034" s="226"/>
      <c r="AZ1034" s="226"/>
      <c r="BA1034" s="226"/>
      <c r="BB1034" s="226"/>
      <c r="BC1034" s="226"/>
      <c r="BD1034" s="226"/>
      <c r="BE1034" s="226"/>
      <c r="BF1034" s="226"/>
      <c r="BG1034" s="226"/>
      <c r="BH1034" s="226"/>
      <c r="BI1034" s="226"/>
      <c r="BJ1034" s="226"/>
      <c r="BK1034" s="226"/>
      <c r="BL1034" s="226"/>
      <c r="BM1034" s="226"/>
      <c r="BN1034" s="226"/>
      <c r="BO1034" s="226"/>
      <c r="BP1034" s="226"/>
      <c r="BQ1034" s="226"/>
      <c r="BR1034" s="226"/>
      <c r="BS1034" s="226"/>
      <c r="BT1034" s="226"/>
      <c r="BU1034" s="226"/>
      <c r="BV1034" s="226"/>
      <c r="BW1034" s="226"/>
      <c r="BX1034" s="226"/>
      <c r="BY1034" s="226"/>
      <c r="BZ1034" s="226"/>
      <c r="CA1034" s="226"/>
      <c r="CB1034" s="226"/>
      <c r="CC1034" s="235"/>
    </row>
    <row r="1035" spans="1:256" s="233" customFormat="1">
      <c r="A1035" s="542"/>
      <c r="B1035" s="647"/>
      <c r="C1035" s="236">
        <v>2017</v>
      </c>
      <c r="D1035" s="273">
        <f>D1040</f>
        <v>55.892633000000004</v>
      </c>
      <c r="E1035" s="273">
        <f t="shared" ref="E1035:K1035" si="533">E1040</f>
        <v>10.828232999999999</v>
      </c>
      <c r="F1035" s="273">
        <f t="shared" si="533"/>
        <v>0</v>
      </c>
      <c r="G1035" s="273">
        <f t="shared" si="533"/>
        <v>45.064400000000006</v>
      </c>
      <c r="H1035" s="273">
        <f t="shared" si="533"/>
        <v>0</v>
      </c>
      <c r="I1035" s="273">
        <f t="shared" si="533"/>
        <v>0</v>
      </c>
      <c r="J1035" s="274">
        <f t="shared" si="533"/>
        <v>0</v>
      </c>
      <c r="K1035" s="274">
        <f t="shared" si="533"/>
        <v>0</v>
      </c>
      <c r="L1035" s="241"/>
      <c r="M1035" s="242"/>
      <c r="N1035" s="226"/>
      <c r="O1035" s="226"/>
      <c r="P1035" s="226"/>
      <c r="Q1035" s="226"/>
      <c r="R1035" s="226"/>
      <c r="S1035" s="226"/>
      <c r="T1035" s="226"/>
      <c r="U1035" s="226"/>
      <c r="V1035" s="226"/>
      <c r="W1035" s="226"/>
      <c r="X1035" s="226"/>
      <c r="Y1035" s="226"/>
      <c r="Z1035" s="226"/>
      <c r="AA1035" s="226"/>
      <c r="AB1035" s="226"/>
      <c r="AC1035" s="226"/>
      <c r="AD1035" s="226"/>
      <c r="AE1035" s="226"/>
      <c r="AF1035" s="226"/>
      <c r="AG1035" s="226"/>
      <c r="AH1035" s="226"/>
      <c r="AI1035" s="226"/>
      <c r="AJ1035" s="226"/>
      <c r="AK1035" s="226"/>
      <c r="AL1035" s="226"/>
      <c r="AM1035" s="226"/>
      <c r="AN1035" s="226"/>
      <c r="AO1035" s="226"/>
      <c r="AP1035" s="226"/>
      <c r="AQ1035" s="226"/>
      <c r="AR1035" s="226"/>
      <c r="AS1035" s="226"/>
      <c r="AT1035" s="226"/>
      <c r="AU1035" s="226"/>
      <c r="AV1035" s="226"/>
      <c r="AW1035" s="226"/>
      <c r="AX1035" s="226"/>
      <c r="AY1035" s="226"/>
      <c r="AZ1035" s="226"/>
      <c r="BA1035" s="226"/>
      <c r="BB1035" s="226"/>
      <c r="BC1035" s="226"/>
      <c r="BD1035" s="226"/>
      <c r="BE1035" s="226"/>
      <c r="BF1035" s="226"/>
      <c r="BG1035" s="226"/>
      <c r="BH1035" s="226"/>
      <c r="BI1035" s="226"/>
      <c r="BJ1035" s="226"/>
      <c r="BK1035" s="226"/>
      <c r="BL1035" s="226"/>
      <c r="BM1035" s="226"/>
      <c r="BN1035" s="226"/>
      <c r="BO1035" s="226"/>
      <c r="BP1035" s="226"/>
      <c r="BQ1035" s="226"/>
      <c r="BR1035" s="226"/>
      <c r="BS1035" s="226"/>
      <c r="BT1035" s="226"/>
      <c r="BU1035" s="226"/>
      <c r="BV1035" s="226"/>
      <c r="BW1035" s="226"/>
      <c r="BX1035" s="226"/>
      <c r="BY1035" s="226"/>
      <c r="BZ1035" s="226"/>
      <c r="CA1035" s="226"/>
      <c r="CB1035" s="226"/>
      <c r="CC1035" s="235"/>
    </row>
    <row r="1036" spans="1:256" s="233" customFormat="1">
      <c r="A1036" s="542"/>
      <c r="B1036" s="550"/>
      <c r="C1036" s="283">
        <v>2018</v>
      </c>
      <c r="D1036" s="273">
        <f t="shared" ref="D1036:I1038" si="534">D1041</f>
        <v>53.709790000000005</v>
      </c>
      <c r="E1036" s="273">
        <f t="shared" si="534"/>
        <v>10.89859</v>
      </c>
      <c r="F1036" s="273">
        <f t="shared" si="534"/>
        <v>0</v>
      </c>
      <c r="G1036" s="273">
        <f t="shared" si="534"/>
        <v>42.811199999999999</v>
      </c>
      <c r="H1036" s="273">
        <f t="shared" si="534"/>
        <v>0</v>
      </c>
      <c r="I1036" s="273">
        <f t="shared" si="534"/>
        <v>0</v>
      </c>
      <c r="J1036" s="274"/>
      <c r="K1036" s="274"/>
      <c r="L1036" s="241"/>
      <c r="M1036" s="242"/>
      <c r="N1036" s="226"/>
      <c r="O1036" s="226"/>
      <c r="P1036" s="226"/>
      <c r="Q1036" s="226"/>
      <c r="R1036" s="226"/>
      <c r="S1036" s="226"/>
      <c r="T1036" s="226"/>
      <c r="U1036" s="226"/>
      <c r="V1036" s="226"/>
      <c r="W1036" s="226"/>
      <c r="X1036" s="226"/>
      <c r="Y1036" s="226"/>
      <c r="Z1036" s="226"/>
      <c r="AA1036" s="226"/>
      <c r="AB1036" s="226"/>
      <c r="AC1036" s="226"/>
      <c r="AD1036" s="226"/>
      <c r="AE1036" s="226"/>
      <c r="AF1036" s="226"/>
      <c r="AG1036" s="226"/>
      <c r="AH1036" s="226"/>
      <c r="AI1036" s="226"/>
      <c r="AJ1036" s="226"/>
      <c r="AK1036" s="226"/>
      <c r="AL1036" s="226"/>
      <c r="AM1036" s="226"/>
      <c r="AN1036" s="226"/>
      <c r="AO1036" s="226"/>
      <c r="AP1036" s="226"/>
      <c r="AQ1036" s="226"/>
      <c r="AR1036" s="226"/>
      <c r="AS1036" s="226"/>
      <c r="AT1036" s="226"/>
      <c r="AU1036" s="226"/>
      <c r="AV1036" s="226"/>
      <c r="AW1036" s="226"/>
      <c r="AX1036" s="226"/>
      <c r="AY1036" s="226"/>
      <c r="AZ1036" s="226"/>
      <c r="BA1036" s="226"/>
      <c r="BB1036" s="226"/>
      <c r="BC1036" s="226"/>
      <c r="BD1036" s="226"/>
      <c r="BE1036" s="226"/>
      <c r="BF1036" s="226"/>
      <c r="BG1036" s="226"/>
      <c r="BH1036" s="226"/>
      <c r="BI1036" s="226"/>
      <c r="BJ1036" s="226"/>
      <c r="BK1036" s="226"/>
      <c r="BL1036" s="226"/>
      <c r="BM1036" s="226"/>
      <c r="BN1036" s="226"/>
      <c r="BO1036" s="226"/>
      <c r="BP1036" s="226"/>
      <c r="BQ1036" s="226"/>
      <c r="BR1036" s="226"/>
      <c r="BS1036" s="226"/>
      <c r="BT1036" s="226"/>
      <c r="BU1036" s="226"/>
      <c r="BV1036" s="226"/>
      <c r="BW1036" s="226"/>
      <c r="BX1036" s="226"/>
      <c r="BY1036" s="226"/>
      <c r="BZ1036" s="226"/>
      <c r="CA1036" s="226"/>
      <c r="CB1036" s="226"/>
      <c r="CC1036" s="235"/>
    </row>
    <row r="1037" spans="1:256" s="233" customFormat="1">
      <c r="A1037" s="542"/>
      <c r="B1037" s="550"/>
      <c r="C1037" s="283">
        <v>2019</v>
      </c>
      <c r="D1037" s="273">
        <f t="shared" si="534"/>
        <v>51.803629999999998</v>
      </c>
      <c r="E1037" s="273">
        <f t="shared" si="534"/>
        <v>11.24563</v>
      </c>
      <c r="F1037" s="273">
        <f t="shared" si="534"/>
        <v>0</v>
      </c>
      <c r="G1037" s="273">
        <f t="shared" si="534"/>
        <v>40.558</v>
      </c>
      <c r="H1037" s="273">
        <f t="shared" si="534"/>
        <v>0</v>
      </c>
      <c r="I1037" s="273">
        <f t="shared" si="534"/>
        <v>0</v>
      </c>
      <c r="J1037" s="274"/>
      <c r="K1037" s="274"/>
      <c r="L1037" s="241"/>
      <c r="M1037" s="242"/>
      <c r="N1037" s="226"/>
      <c r="O1037" s="226"/>
      <c r="P1037" s="226"/>
      <c r="Q1037" s="226"/>
      <c r="R1037" s="226"/>
      <c r="S1037" s="226"/>
      <c r="T1037" s="226"/>
      <c r="U1037" s="226"/>
      <c r="V1037" s="226"/>
      <c r="W1037" s="226"/>
      <c r="X1037" s="226"/>
      <c r="Y1037" s="226"/>
      <c r="Z1037" s="226"/>
      <c r="AA1037" s="226"/>
      <c r="AB1037" s="226"/>
      <c r="AC1037" s="226"/>
      <c r="AD1037" s="226"/>
      <c r="AE1037" s="226"/>
      <c r="AF1037" s="226"/>
      <c r="AG1037" s="226"/>
      <c r="AH1037" s="226"/>
      <c r="AI1037" s="226"/>
      <c r="AJ1037" s="226"/>
      <c r="AK1037" s="226"/>
      <c r="AL1037" s="226"/>
      <c r="AM1037" s="226"/>
      <c r="AN1037" s="226"/>
      <c r="AO1037" s="226"/>
      <c r="AP1037" s="226"/>
      <c r="AQ1037" s="226"/>
      <c r="AR1037" s="226"/>
      <c r="AS1037" s="226"/>
      <c r="AT1037" s="226"/>
      <c r="AU1037" s="226"/>
      <c r="AV1037" s="226"/>
      <c r="AW1037" s="226"/>
      <c r="AX1037" s="226"/>
      <c r="AY1037" s="226"/>
      <c r="AZ1037" s="226"/>
      <c r="BA1037" s="226"/>
      <c r="BB1037" s="226"/>
      <c r="BC1037" s="226"/>
      <c r="BD1037" s="226"/>
      <c r="BE1037" s="226"/>
      <c r="BF1037" s="226"/>
      <c r="BG1037" s="226"/>
      <c r="BH1037" s="226"/>
      <c r="BI1037" s="226"/>
      <c r="BJ1037" s="226"/>
      <c r="BK1037" s="226"/>
      <c r="BL1037" s="226"/>
      <c r="BM1037" s="226"/>
      <c r="BN1037" s="226"/>
      <c r="BO1037" s="226"/>
      <c r="BP1037" s="226"/>
      <c r="BQ1037" s="226"/>
      <c r="BR1037" s="226"/>
      <c r="BS1037" s="226"/>
      <c r="BT1037" s="226"/>
      <c r="BU1037" s="226"/>
      <c r="BV1037" s="226"/>
      <c r="BW1037" s="226"/>
      <c r="BX1037" s="226"/>
      <c r="BY1037" s="226"/>
      <c r="BZ1037" s="226"/>
      <c r="CA1037" s="226"/>
      <c r="CB1037" s="226"/>
      <c r="CC1037" s="235"/>
    </row>
    <row r="1038" spans="1:256" s="233" customFormat="1">
      <c r="A1038" s="543"/>
      <c r="B1038" s="551"/>
      <c r="C1038" s="283">
        <v>2020</v>
      </c>
      <c r="D1038" s="273">
        <f t="shared" si="534"/>
        <v>51.803629999999998</v>
      </c>
      <c r="E1038" s="273">
        <f t="shared" si="534"/>
        <v>11.24563</v>
      </c>
      <c r="F1038" s="273">
        <f t="shared" si="534"/>
        <v>0</v>
      </c>
      <c r="G1038" s="273">
        <f t="shared" si="534"/>
        <v>40.558</v>
      </c>
      <c r="H1038" s="273">
        <f t="shared" si="534"/>
        <v>0</v>
      </c>
      <c r="I1038" s="273">
        <f t="shared" si="534"/>
        <v>0</v>
      </c>
      <c r="J1038" s="274"/>
      <c r="K1038" s="274"/>
      <c r="L1038" s="241"/>
      <c r="M1038" s="242"/>
      <c r="N1038" s="226"/>
      <c r="O1038" s="226"/>
      <c r="P1038" s="226"/>
      <c r="Q1038" s="226"/>
      <c r="R1038" s="226"/>
      <c r="S1038" s="226"/>
      <c r="T1038" s="226"/>
      <c r="U1038" s="226"/>
      <c r="V1038" s="226"/>
      <c r="W1038" s="226"/>
      <c r="X1038" s="226"/>
      <c r="Y1038" s="226"/>
      <c r="Z1038" s="226"/>
      <c r="AA1038" s="226"/>
      <c r="AB1038" s="226"/>
      <c r="AC1038" s="226"/>
      <c r="AD1038" s="226"/>
      <c r="AE1038" s="226"/>
      <c r="AF1038" s="226"/>
      <c r="AG1038" s="226"/>
      <c r="AH1038" s="226"/>
      <c r="AI1038" s="226"/>
      <c r="AJ1038" s="226"/>
      <c r="AK1038" s="226"/>
      <c r="AL1038" s="226"/>
      <c r="AM1038" s="226"/>
      <c r="AN1038" s="226"/>
      <c r="AO1038" s="226"/>
      <c r="AP1038" s="226"/>
      <c r="AQ1038" s="226"/>
      <c r="AR1038" s="226"/>
      <c r="AS1038" s="226"/>
      <c r="AT1038" s="226"/>
      <c r="AU1038" s="226"/>
      <c r="AV1038" s="226"/>
      <c r="AW1038" s="226"/>
      <c r="AX1038" s="226"/>
      <c r="AY1038" s="226"/>
      <c r="AZ1038" s="226"/>
      <c r="BA1038" s="226"/>
      <c r="BB1038" s="226"/>
      <c r="BC1038" s="226"/>
      <c r="BD1038" s="226"/>
      <c r="BE1038" s="226"/>
      <c r="BF1038" s="226"/>
      <c r="BG1038" s="226"/>
      <c r="BH1038" s="226"/>
      <c r="BI1038" s="226"/>
      <c r="BJ1038" s="226"/>
      <c r="BK1038" s="226"/>
      <c r="BL1038" s="226"/>
      <c r="BM1038" s="226"/>
      <c r="BN1038" s="226"/>
      <c r="BO1038" s="226"/>
      <c r="BP1038" s="226"/>
      <c r="BQ1038" s="226"/>
      <c r="BR1038" s="226"/>
      <c r="BS1038" s="226"/>
      <c r="BT1038" s="226"/>
      <c r="BU1038" s="226"/>
      <c r="BV1038" s="226"/>
      <c r="BW1038" s="226"/>
      <c r="BX1038" s="226"/>
      <c r="BY1038" s="226"/>
      <c r="BZ1038" s="226"/>
      <c r="CA1038" s="226"/>
      <c r="CB1038" s="226"/>
      <c r="CC1038" s="235"/>
    </row>
    <row r="1039" spans="1:256" s="275" customFormat="1">
      <c r="A1039" s="524" t="s">
        <v>550</v>
      </c>
      <c r="B1039" s="589" t="s">
        <v>858</v>
      </c>
      <c r="C1039" s="238" t="s">
        <v>19</v>
      </c>
      <c r="D1039" s="257">
        <f>D1040+D1041+D1042+D1043</f>
        <v>213.20968300000001</v>
      </c>
      <c r="E1039" s="257">
        <f t="shared" ref="E1039:I1039" si="535">E1040+E1041+E1042+E1043</f>
        <v>44.218083</v>
      </c>
      <c r="F1039" s="257">
        <f t="shared" si="535"/>
        <v>0</v>
      </c>
      <c r="G1039" s="257">
        <f t="shared" si="535"/>
        <v>168.99160000000001</v>
      </c>
      <c r="H1039" s="257">
        <f t="shared" si="535"/>
        <v>0</v>
      </c>
      <c r="I1039" s="257">
        <f t="shared" si="535"/>
        <v>0</v>
      </c>
      <c r="J1039" s="232"/>
      <c r="K1039" s="250"/>
      <c r="L1039" s="233"/>
      <c r="M1039" s="242"/>
      <c r="N1039" s="226"/>
      <c r="O1039" s="226"/>
      <c r="P1039" s="226"/>
      <c r="Q1039" s="226"/>
      <c r="R1039" s="226"/>
      <c r="S1039" s="226"/>
      <c r="T1039" s="226"/>
      <c r="U1039" s="226"/>
      <c r="V1039" s="226"/>
      <c r="W1039" s="226"/>
      <c r="X1039" s="226"/>
      <c r="Y1039" s="226"/>
      <c r="Z1039" s="226"/>
      <c r="AA1039" s="226"/>
      <c r="AB1039" s="226"/>
      <c r="AC1039" s="226"/>
      <c r="AD1039" s="226"/>
      <c r="AE1039" s="226"/>
      <c r="AF1039" s="226"/>
      <c r="AG1039" s="226"/>
      <c r="AH1039" s="226"/>
      <c r="AI1039" s="226"/>
      <c r="AJ1039" s="226"/>
      <c r="AK1039" s="226"/>
      <c r="AL1039" s="226"/>
      <c r="AM1039" s="226"/>
      <c r="AN1039" s="226"/>
      <c r="AO1039" s="226"/>
      <c r="AP1039" s="226"/>
      <c r="AQ1039" s="226"/>
      <c r="AR1039" s="226"/>
      <c r="AS1039" s="226"/>
      <c r="AT1039" s="226"/>
      <c r="AU1039" s="226"/>
      <c r="AV1039" s="226"/>
      <c r="AW1039" s="226"/>
      <c r="AX1039" s="226"/>
      <c r="AY1039" s="226"/>
      <c r="AZ1039" s="226"/>
      <c r="BA1039" s="226"/>
      <c r="BB1039" s="226"/>
      <c r="BC1039" s="226"/>
      <c r="BD1039" s="226"/>
      <c r="BE1039" s="226"/>
      <c r="BF1039" s="226"/>
      <c r="BG1039" s="226"/>
      <c r="BH1039" s="226"/>
      <c r="BI1039" s="226"/>
      <c r="BJ1039" s="226"/>
      <c r="BK1039" s="226"/>
      <c r="BL1039" s="226"/>
      <c r="BM1039" s="226"/>
      <c r="BN1039" s="226"/>
      <c r="BO1039" s="226"/>
      <c r="BP1039" s="226"/>
      <c r="BQ1039" s="226"/>
      <c r="BR1039" s="226"/>
      <c r="BS1039" s="226"/>
      <c r="BT1039" s="226"/>
      <c r="BU1039" s="226"/>
      <c r="BV1039" s="226"/>
      <c r="BW1039" s="226"/>
      <c r="BX1039" s="226"/>
      <c r="BY1039" s="226"/>
      <c r="BZ1039" s="226"/>
      <c r="CA1039" s="226"/>
      <c r="CB1039" s="226"/>
      <c r="CC1039" s="235"/>
      <c r="CD1039" s="233"/>
      <c r="CE1039" s="233"/>
      <c r="CF1039" s="233"/>
      <c r="CG1039" s="233"/>
      <c r="CH1039" s="233"/>
      <c r="CI1039" s="233"/>
      <c r="CJ1039" s="233"/>
      <c r="CK1039" s="233"/>
      <c r="CL1039" s="233"/>
      <c r="CM1039" s="233"/>
      <c r="CN1039" s="233"/>
      <c r="CO1039" s="233"/>
      <c r="CP1039" s="233"/>
      <c r="CQ1039" s="233"/>
      <c r="CR1039" s="233"/>
      <c r="CS1039" s="233"/>
      <c r="CT1039" s="233"/>
      <c r="CU1039" s="233"/>
      <c r="CV1039" s="233"/>
      <c r="CW1039" s="233"/>
      <c r="CX1039" s="233"/>
      <c r="CY1039" s="233"/>
      <c r="CZ1039" s="233"/>
      <c r="DA1039" s="233"/>
      <c r="DB1039" s="233"/>
      <c r="DC1039" s="233"/>
      <c r="DD1039" s="233"/>
      <c r="DE1039" s="233"/>
      <c r="DF1039" s="233"/>
      <c r="DG1039" s="233"/>
      <c r="DH1039" s="233"/>
      <c r="DI1039" s="233"/>
      <c r="DJ1039" s="233"/>
      <c r="DK1039" s="233"/>
      <c r="DL1039" s="233"/>
      <c r="DM1039" s="233"/>
      <c r="DN1039" s="233"/>
      <c r="DO1039" s="233"/>
      <c r="DP1039" s="233"/>
      <c r="DQ1039" s="233"/>
      <c r="DR1039" s="233"/>
      <c r="DS1039" s="233"/>
      <c r="DT1039" s="233"/>
      <c r="DU1039" s="233"/>
      <c r="DV1039" s="233"/>
      <c r="DW1039" s="233"/>
      <c r="DX1039" s="233"/>
      <c r="DY1039" s="233"/>
      <c r="DZ1039" s="233"/>
      <c r="EA1039" s="233"/>
      <c r="EB1039" s="233"/>
      <c r="EC1039" s="233"/>
      <c r="ED1039" s="233"/>
      <c r="EE1039" s="233"/>
      <c r="EF1039" s="233"/>
      <c r="EG1039" s="233"/>
      <c r="EH1039" s="233"/>
      <c r="EI1039" s="233"/>
      <c r="EJ1039" s="233"/>
      <c r="EK1039" s="233"/>
      <c r="EL1039" s="233"/>
      <c r="EM1039" s="233"/>
      <c r="EN1039" s="233"/>
      <c r="EO1039" s="233"/>
      <c r="EP1039" s="233"/>
      <c r="EQ1039" s="233"/>
      <c r="ER1039" s="233"/>
      <c r="ES1039" s="233"/>
      <c r="ET1039" s="233"/>
      <c r="EU1039" s="233"/>
      <c r="EV1039" s="233"/>
      <c r="EW1039" s="233"/>
      <c r="EX1039" s="233"/>
      <c r="EY1039" s="233"/>
      <c r="EZ1039" s="233"/>
      <c r="FA1039" s="233"/>
      <c r="FB1039" s="233"/>
      <c r="FC1039" s="233"/>
      <c r="FD1039" s="233"/>
      <c r="FE1039" s="233"/>
      <c r="FF1039" s="233"/>
      <c r="FG1039" s="233"/>
      <c r="FH1039" s="233"/>
      <c r="FI1039" s="233"/>
      <c r="FJ1039" s="233"/>
      <c r="FK1039" s="233"/>
      <c r="FL1039" s="233"/>
      <c r="FM1039" s="233"/>
      <c r="FN1039" s="233"/>
      <c r="FO1039" s="233"/>
      <c r="FP1039" s="233"/>
      <c r="FQ1039" s="233"/>
      <c r="FR1039" s="233"/>
      <c r="FS1039" s="233"/>
      <c r="FT1039" s="233"/>
      <c r="FU1039" s="233"/>
      <c r="FV1039" s="233"/>
      <c r="FW1039" s="233"/>
      <c r="FX1039" s="233"/>
      <c r="FY1039" s="233"/>
      <c r="FZ1039" s="233"/>
      <c r="GA1039" s="233"/>
      <c r="GB1039" s="233"/>
      <c r="GC1039" s="233"/>
      <c r="GD1039" s="233"/>
      <c r="GE1039" s="233"/>
      <c r="GF1039" s="233"/>
      <c r="GG1039" s="233"/>
      <c r="GH1039" s="233"/>
      <c r="GI1039" s="233"/>
      <c r="GJ1039" s="233"/>
      <c r="GK1039" s="233"/>
      <c r="GL1039" s="233"/>
      <c r="GM1039" s="233"/>
      <c r="GN1039" s="233"/>
      <c r="GO1039" s="233"/>
      <c r="GP1039" s="233"/>
      <c r="GQ1039" s="233"/>
      <c r="GR1039" s="233"/>
      <c r="GS1039" s="233"/>
      <c r="GT1039" s="233"/>
      <c r="GU1039" s="233"/>
      <c r="GV1039" s="233"/>
      <c r="GW1039" s="233"/>
      <c r="GX1039" s="233"/>
      <c r="GY1039" s="233"/>
      <c r="GZ1039" s="233"/>
      <c r="HA1039" s="233"/>
      <c r="HB1039" s="233"/>
      <c r="HC1039" s="233"/>
      <c r="HD1039" s="233"/>
      <c r="HE1039" s="233"/>
      <c r="HF1039" s="233"/>
      <c r="HG1039" s="233"/>
      <c r="HH1039" s="233"/>
      <c r="HI1039" s="233"/>
      <c r="HJ1039" s="233"/>
      <c r="HK1039" s="233"/>
      <c r="HL1039" s="233"/>
      <c r="HM1039" s="233"/>
      <c r="HN1039" s="233"/>
      <c r="HO1039" s="233"/>
      <c r="HP1039" s="233"/>
      <c r="HQ1039" s="233"/>
      <c r="HR1039" s="233"/>
      <c r="HS1039" s="233"/>
      <c r="HT1039" s="233"/>
      <c r="HU1039" s="233"/>
      <c r="HV1039" s="233"/>
      <c r="HW1039" s="233"/>
      <c r="HX1039" s="233"/>
      <c r="HY1039" s="233"/>
      <c r="HZ1039" s="233"/>
      <c r="IA1039" s="233"/>
      <c r="IB1039" s="233"/>
      <c r="IC1039" s="233"/>
      <c r="ID1039" s="233"/>
      <c r="IE1039" s="233"/>
      <c r="IF1039" s="233"/>
      <c r="IG1039" s="233"/>
      <c r="IH1039" s="233"/>
      <c r="II1039" s="233"/>
      <c r="IJ1039" s="233"/>
      <c r="IK1039" s="233"/>
      <c r="IL1039" s="233"/>
      <c r="IM1039" s="233"/>
      <c r="IN1039" s="233"/>
      <c r="IO1039" s="233"/>
      <c r="IP1039" s="233"/>
      <c r="IQ1039" s="233"/>
      <c r="IR1039" s="233"/>
      <c r="IS1039" s="233"/>
      <c r="IT1039" s="233"/>
      <c r="IU1039" s="233"/>
      <c r="IV1039" s="233"/>
    </row>
    <row r="1040" spans="1:256" s="275" customFormat="1">
      <c r="A1040" s="525"/>
      <c r="B1040" s="590"/>
      <c r="C1040" s="236">
        <v>2017</v>
      </c>
      <c r="D1040" s="256">
        <f t="shared" ref="D1040:I1040" si="536">D1045+D1060+D1075</f>
        <v>55.892633000000004</v>
      </c>
      <c r="E1040" s="256">
        <f t="shared" si="536"/>
        <v>10.828232999999999</v>
      </c>
      <c r="F1040" s="256">
        <f t="shared" si="536"/>
        <v>0</v>
      </c>
      <c r="G1040" s="256">
        <f t="shared" si="536"/>
        <v>45.064400000000006</v>
      </c>
      <c r="H1040" s="256">
        <f t="shared" si="536"/>
        <v>0</v>
      </c>
      <c r="I1040" s="256">
        <f t="shared" si="536"/>
        <v>0</v>
      </c>
      <c r="J1040" s="276"/>
      <c r="K1040" s="241"/>
      <c r="L1040" s="245"/>
      <c r="M1040" s="242"/>
      <c r="N1040" s="226"/>
      <c r="O1040" s="226"/>
      <c r="P1040" s="226"/>
      <c r="Q1040" s="226"/>
      <c r="R1040" s="226"/>
      <c r="S1040" s="226"/>
      <c r="T1040" s="226"/>
      <c r="U1040" s="226"/>
      <c r="V1040" s="226"/>
      <c r="W1040" s="226"/>
      <c r="X1040" s="226"/>
      <c r="Y1040" s="226"/>
      <c r="Z1040" s="226"/>
      <c r="AA1040" s="226"/>
      <c r="AB1040" s="226"/>
      <c r="AC1040" s="226"/>
      <c r="AD1040" s="226"/>
      <c r="AE1040" s="226"/>
      <c r="AF1040" s="226"/>
      <c r="AG1040" s="226"/>
      <c r="AH1040" s="226"/>
      <c r="AI1040" s="226"/>
      <c r="AJ1040" s="226"/>
      <c r="AK1040" s="226"/>
      <c r="AL1040" s="226"/>
      <c r="AM1040" s="226"/>
      <c r="AN1040" s="226"/>
      <c r="AO1040" s="226"/>
      <c r="AP1040" s="226"/>
      <c r="AQ1040" s="226"/>
      <c r="AR1040" s="226"/>
      <c r="AS1040" s="226"/>
      <c r="AT1040" s="226"/>
      <c r="AU1040" s="226"/>
      <c r="AV1040" s="226"/>
      <c r="AW1040" s="226"/>
      <c r="AX1040" s="226"/>
      <c r="AY1040" s="226"/>
      <c r="AZ1040" s="226"/>
      <c r="BA1040" s="226"/>
      <c r="BB1040" s="226"/>
      <c r="BC1040" s="226"/>
      <c r="BD1040" s="226"/>
      <c r="BE1040" s="226"/>
      <c r="BF1040" s="226"/>
      <c r="BG1040" s="226"/>
      <c r="BH1040" s="226"/>
      <c r="BI1040" s="226"/>
      <c r="BJ1040" s="226"/>
      <c r="BK1040" s="226"/>
      <c r="BL1040" s="226"/>
      <c r="BM1040" s="226"/>
      <c r="BN1040" s="226"/>
      <c r="BO1040" s="226"/>
      <c r="BP1040" s="226"/>
      <c r="BQ1040" s="226"/>
      <c r="BR1040" s="226"/>
      <c r="BS1040" s="226"/>
      <c r="BT1040" s="226"/>
      <c r="BU1040" s="226"/>
      <c r="BV1040" s="226"/>
      <c r="BW1040" s="226"/>
      <c r="BX1040" s="226"/>
      <c r="BY1040" s="226"/>
      <c r="BZ1040" s="226"/>
      <c r="CA1040" s="226"/>
      <c r="CB1040" s="226"/>
      <c r="CC1040" s="235"/>
      <c r="CD1040" s="233"/>
      <c r="CE1040" s="233"/>
      <c r="CF1040" s="233"/>
      <c r="CG1040" s="233"/>
      <c r="CH1040" s="233"/>
      <c r="CI1040" s="233"/>
      <c r="CJ1040" s="233"/>
      <c r="CK1040" s="233"/>
      <c r="CL1040" s="233"/>
      <c r="CM1040" s="233"/>
      <c r="CN1040" s="233"/>
      <c r="CO1040" s="233"/>
      <c r="CP1040" s="233"/>
      <c r="CQ1040" s="233"/>
      <c r="CR1040" s="233"/>
      <c r="CS1040" s="233"/>
      <c r="CT1040" s="233"/>
      <c r="CU1040" s="233"/>
      <c r="CV1040" s="233"/>
      <c r="CW1040" s="233"/>
      <c r="CX1040" s="233"/>
      <c r="CY1040" s="233"/>
      <c r="CZ1040" s="233"/>
      <c r="DA1040" s="233"/>
      <c r="DB1040" s="233"/>
      <c r="DC1040" s="233"/>
      <c r="DD1040" s="233"/>
      <c r="DE1040" s="233"/>
      <c r="DF1040" s="233"/>
      <c r="DG1040" s="233"/>
      <c r="DH1040" s="233"/>
      <c r="DI1040" s="233"/>
      <c r="DJ1040" s="233"/>
      <c r="DK1040" s="233"/>
      <c r="DL1040" s="233"/>
      <c r="DM1040" s="233"/>
      <c r="DN1040" s="233"/>
      <c r="DO1040" s="233"/>
      <c r="DP1040" s="233"/>
      <c r="DQ1040" s="233"/>
      <c r="DR1040" s="233"/>
      <c r="DS1040" s="233"/>
      <c r="DT1040" s="233"/>
      <c r="DU1040" s="233"/>
      <c r="DV1040" s="233"/>
      <c r="DW1040" s="233"/>
      <c r="DX1040" s="233"/>
      <c r="DY1040" s="233"/>
      <c r="DZ1040" s="233"/>
      <c r="EA1040" s="233"/>
      <c r="EB1040" s="233"/>
      <c r="EC1040" s="233"/>
      <c r="ED1040" s="233"/>
      <c r="EE1040" s="233"/>
      <c r="EF1040" s="233"/>
      <c r="EG1040" s="233"/>
      <c r="EH1040" s="233"/>
      <c r="EI1040" s="233"/>
      <c r="EJ1040" s="233"/>
      <c r="EK1040" s="233"/>
      <c r="EL1040" s="233"/>
      <c r="EM1040" s="233"/>
      <c r="EN1040" s="233"/>
      <c r="EO1040" s="233"/>
      <c r="EP1040" s="233"/>
      <c r="EQ1040" s="233"/>
      <c r="ER1040" s="233"/>
      <c r="ES1040" s="233"/>
      <c r="ET1040" s="233"/>
      <c r="EU1040" s="233"/>
      <c r="EV1040" s="233"/>
      <c r="EW1040" s="233"/>
      <c r="EX1040" s="233"/>
      <c r="EY1040" s="233"/>
      <c r="EZ1040" s="233"/>
      <c r="FA1040" s="233"/>
      <c r="FB1040" s="233"/>
      <c r="FC1040" s="233"/>
      <c r="FD1040" s="233"/>
      <c r="FE1040" s="233"/>
      <c r="FF1040" s="233"/>
      <c r="FG1040" s="233"/>
      <c r="FH1040" s="233"/>
      <c r="FI1040" s="233"/>
      <c r="FJ1040" s="233"/>
      <c r="FK1040" s="233"/>
      <c r="FL1040" s="233"/>
      <c r="FM1040" s="233"/>
      <c r="FN1040" s="233"/>
      <c r="FO1040" s="233"/>
      <c r="FP1040" s="233"/>
      <c r="FQ1040" s="233"/>
      <c r="FR1040" s="233"/>
      <c r="FS1040" s="233"/>
      <c r="FT1040" s="233"/>
      <c r="FU1040" s="233"/>
      <c r="FV1040" s="233"/>
      <c r="FW1040" s="233"/>
      <c r="FX1040" s="233"/>
      <c r="FY1040" s="233"/>
      <c r="FZ1040" s="233"/>
      <c r="GA1040" s="233"/>
      <c r="GB1040" s="233"/>
      <c r="GC1040" s="233"/>
      <c r="GD1040" s="233"/>
      <c r="GE1040" s="233"/>
      <c r="GF1040" s="233"/>
      <c r="GG1040" s="233"/>
      <c r="GH1040" s="233"/>
      <c r="GI1040" s="233"/>
      <c r="GJ1040" s="233"/>
      <c r="GK1040" s="233"/>
      <c r="GL1040" s="233"/>
      <c r="GM1040" s="233"/>
      <c r="GN1040" s="233"/>
      <c r="GO1040" s="233"/>
      <c r="GP1040" s="233"/>
      <c r="GQ1040" s="233"/>
      <c r="GR1040" s="233"/>
      <c r="GS1040" s="233"/>
      <c r="GT1040" s="233"/>
      <c r="GU1040" s="233"/>
      <c r="GV1040" s="233"/>
      <c r="GW1040" s="233"/>
      <c r="GX1040" s="233"/>
      <c r="GY1040" s="233"/>
      <c r="GZ1040" s="233"/>
      <c r="HA1040" s="233"/>
      <c r="HB1040" s="233"/>
      <c r="HC1040" s="233"/>
      <c r="HD1040" s="233"/>
      <c r="HE1040" s="233"/>
      <c r="HF1040" s="233"/>
      <c r="HG1040" s="233"/>
      <c r="HH1040" s="233"/>
      <c r="HI1040" s="233"/>
      <c r="HJ1040" s="233"/>
      <c r="HK1040" s="233"/>
      <c r="HL1040" s="233"/>
      <c r="HM1040" s="233"/>
      <c r="HN1040" s="233"/>
      <c r="HO1040" s="233"/>
      <c r="HP1040" s="233"/>
      <c r="HQ1040" s="233"/>
      <c r="HR1040" s="233"/>
      <c r="HS1040" s="233"/>
      <c r="HT1040" s="233"/>
      <c r="HU1040" s="233"/>
      <c r="HV1040" s="233"/>
      <c r="HW1040" s="233"/>
      <c r="HX1040" s="233"/>
      <c r="HY1040" s="233"/>
      <c r="HZ1040" s="233"/>
      <c r="IA1040" s="233"/>
      <c r="IB1040" s="233"/>
      <c r="IC1040" s="233"/>
      <c r="ID1040" s="233"/>
      <c r="IE1040" s="233"/>
      <c r="IF1040" s="233"/>
      <c r="IG1040" s="233"/>
      <c r="IH1040" s="233"/>
      <c r="II1040" s="233"/>
      <c r="IJ1040" s="233"/>
      <c r="IK1040" s="233"/>
      <c r="IL1040" s="233"/>
      <c r="IM1040" s="233"/>
      <c r="IN1040" s="233"/>
      <c r="IO1040" s="233"/>
      <c r="IP1040" s="233"/>
      <c r="IQ1040" s="233"/>
      <c r="IR1040" s="233"/>
      <c r="IS1040" s="233"/>
      <c r="IT1040" s="233"/>
      <c r="IU1040" s="233"/>
      <c r="IV1040" s="233"/>
    </row>
    <row r="1041" spans="1:256" s="275" customFormat="1">
      <c r="A1041" s="526"/>
      <c r="B1041" s="591"/>
      <c r="C1041" s="283">
        <v>2018</v>
      </c>
      <c r="D1041" s="256">
        <f t="shared" ref="D1041:I1041" si="537">D1046+D1061+D1076</f>
        <v>53.709790000000005</v>
      </c>
      <c r="E1041" s="256">
        <f t="shared" si="537"/>
        <v>10.89859</v>
      </c>
      <c r="F1041" s="256">
        <f t="shared" si="537"/>
        <v>0</v>
      </c>
      <c r="G1041" s="256">
        <f t="shared" si="537"/>
        <v>42.811199999999999</v>
      </c>
      <c r="H1041" s="256">
        <f t="shared" si="537"/>
        <v>0</v>
      </c>
      <c r="I1041" s="256">
        <f t="shared" si="537"/>
        <v>0</v>
      </c>
      <c r="J1041" s="276"/>
      <c r="K1041" s="241"/>
      <c r="L1041" s="245"/>
      <c r="M1041" s="242"/>
      <c r="N1041" s="226"/>
      <c r="O1041" s="226"/>
      <c r="P1041" s="226"/>
      <c r="Q1041" s="226"/>
      <c r="R1041" s="226"/>
      <c r="S1041" s="226"/>
      <c r="T1041" s="226"/>
      <c r="U1041" s="226"/>
      <c r="V1041" s="226"/>
      <c r="W1041" s="226"/>
      <c r="X1041" s="226"/>
      <c r="Y1041" s="226"/>
      <c r="Z1041" s="226"/>
      <c r="AA1041" s="226"/>
      <c r="AB1041" s="226"/>
      <c r="AC1041" s="226"/>
      <c r="AD1041" s="226"/>
      <c r="AE1041" s="226"/>
      <c r="AF1041" s="226"/>
      <c r="AG1041" s="226"/>
      <c r="AH1041" s="226"/>
      <c r="AI1041" s="226"/>
      <c r="AJ1041" s="226"/>
      <c r="AK1041" s="226"/>
      <c r="AL1041" s="226"/>
      <c r="AM1041" s="226"/>
      <c r="AN1041" s="226"/>
      <c r="AO1041" s="226"/>
      <c r="AP1041" s="226"/>
      <c r="AQ1041" s="226"/>
      <c r="AR1041" s="226"/>
      <c r="AS1041" s="226"/>
      <c r="AT1041" s="226"/>
      <c r="AU1041" s="226"/>
      <c r="AV1041" s="226"/>
      <c r="AW1041" s="226"/>
      <c r="AX1041" s="226"/>
      <c r="AY1041" s="226"/>
      <c r="AZ1041" s="226"/>
      <c r="BA1041" s="226"/>
      <c r="BB1041" s="226"/>
      <c r="BC1041" s="226"/>
      <c r="BD1041" s="226"/>
      <c r="BE1041" s="226"/>
      <c r="BF1041" s="226"/>
      <c r="BG1041" s="226"/>
      <c r="BH1041" s="226"/>
      <c r="BI1041" s="226"/>
      <c r="BJ1041" s="226"/>
      <c r="BK1041" s="226"/>
      <c r="BL1041" s="226"/>
      <c r="BM1041" s="226"/>
      <c r="BN1041" s="226"/>
      <c r="BO1041" s="226"/>
      <c r="BP1041" s="226"/>
      <c r="BQ1041" s="226"/>
      <c r="BR1041" s="226"/>
      <c r="BS1041" s="226"/>
      <c r="BT1041" s="226"/>
      <c r="BU1041" s="226"/>
      <c r="BV1041" s="226"/>
      <c r="BW1041" s="226"/>
      <c r="BX1041" s="226"/>
      <c r="BY1041" s="226"/>
      <c r="BZ1041" s="226"/>
      <c r="CA1041" s="226"/>
      <c r="CB1041" s="226"/>
      <c r="CC1041" s="235"/>
      <c r="CD1041" s="233"/>
      <c r="CE1041" s="233"/>
      <c r="CF1041" s="233"/>
      <c r="CG1041" s="233"/>
      <c r="CH1041" s="233"/>
      <c r="CI1041" s="233"/>
      <c r="CJ1041" s="233"/>
      <c r="CK1041" s="233"/>
      <c r="CL1041" s="233"/>
      <c r="CM1041" s="233"/>
      <c r="CN1041" s="233"/>
      <c r="CO1041" s="233"/>
      <c r="CP1041" s="233"/>
      <c r="CQ1041" s="233"/>
      <c r="CR1041" s="233"/>
      <c r="CS1041" s="233"/>
      <c r="CT1041" s="233"/>
      <c r="CU1041" s="233"/>
      <c r="CV1041" s="233"/>
      <c r="CW1041" s="233"/>
      <c r="CX1041" s="233"/>
      <c r="CY1041" s="233"/>
      <c r="CZ1041" s="233"/>
      <c r="DA1041" s="233"/>
      <c r="DB1041" s="233"/>
      <c r="DC1041" s="233"/>
      <c r="DD1041" s="233"/>
      <c r="DE1041" s="233"/>
      <c r="DF1041" s="233"/>
      <c r="DG1041" s="233"/>
      <c r="DH1041" s="233"/>
      <c r="DI1041" s="233"/>
      <c r="DJ1041" s="233"/>
      <c r="DK1041" s="233"/>
      <c r="DL1041" s="233"/>
      <c r="DM1041" s="233"/>
      <c r="DN1041" s="233"/>
      <c r="DO1041" s="233"/>
      <c r="DP1041" s="233"/>
      <c r="DQ1041" s="233"/>
      <c r="DR1041" s="233"/>
      <c r="DS1041" s="233"/>
      <c r="DT1041" s="233"/>
      <c r="DU1041" s="233"/>
      <c r="DV1041" s="233"/>
      <c r="DW1041" s="233"/>
      <c r="DX1041" s="233"/>
      <c r="DY1041" s="233"/>
      <c r="DZ1041" s="233"/>
      <c r="EA1041" s="233"/>
      <c r="EB1041" s="233"/>
      <c r="EC1041" s="233"/>
      <c r="ED1041" s="233"/>
      <c r="EE1041" s="233"/>
      <c r="EF1041" s="233"/>
      <c r="EG1041" s="233"/>
      <c r="EH1041" s="233"/>
      <c r="EI1041" s="233"/>
      <c r="EJ1041" s="233"/>
      <c r="EK1041" s="233"/>
      <c r="EL1041" s="233"/>
      <c r="EM1041" s="233"/>
      <c r="EN1041" s="233"/>
      <c r="EO1041" s="233"/>
      <c r="EP1041" s="233"/>
      <c r="EQ1041" s="233"/>
      <c r="ER1041" s="233"/>
      <c r="ES1041" s="233"/>
      <c r="ET1041" s="233"/>
      <c r="EU1041" s="233"/>
      <c r="EV1041" s="233"/>
      <c r="EW1041" s="233"/>
      <c r="EX1041" s="233"/>
      <c r="EY1041" s="233"/>
      <c r="EZ1041" s="233"/>
      <c r="FA1041" s="233"/>
      <c r="FB1041" s="233"/>
      <c r="FC1041" s="233"/>
      <c r="FD1041" s="233"/>
      <c r="FE1041" s="233"/>
      <c r="FF1041" s="233"/>
      <c r="FG1041" s="233"/>
      <c r="FH1041" s="233"/>
      <c r="FI1041" s="233"/>
      <c r="FJ1041" s="233"/>
      <c r="FK1041" s="233"/>
      <c r="FL1041" s="233"/>
      <c r="FM1041" s="233"/>
      <c r="FN1041" s="233"/>
      <c r="FO1041" s="233"/>
      <c r="FP1041" s="233"/>
      <c r="FQ1041" s="233"/>
      <c r="FR1041" s="233"/>
      <c r="FS1041" s="233"/>
      <c r="FT1041" s="233"/>
      <c r="FU1041" s="233"/>
      <c r="FV1041" s="233"/>
      <c r="FW1041" s="233"/>
      <c r="FX1041" s="233"/>
      <c r="FY1041" s="233"/>
      <c r="FZ1041" s="233"/>
      <c r="GA1041" s="233"/>
      <c r="GB1041" s="233"/>
      <c r="GC1041" s="233"/>
      <c r="GD1041" s="233"/>
      <c r="GE1041" s="233"/>
      <c r="GF1041" s="233"/>
      <c r="GG1041" s="233"/>
      <c r="GH1041" s="233"/>
      <c r="GI1041" s="233"/>
      <c r="GJ1041" s="233"/>
      <c r="GK1041" s="233"/>
      <c r="GL1041" s="233"/>
      <c r="GM1041" s="233"/>
      <c r="GN1041" s="233"/>
      <c r="GO1041" s="233"/>
      <c r="GP1041" s="233"/>
      <c r="GQ1041" s="233"/>
      <c r="GR1041" s="233"/>
      <c r="GS1041" s="233"/>
      <c r="GT1041" s="233"/>
      <c r="GU1041" s="233"/>
      <c r="GV1041" s="233"/>
      <c r="GW1041" s="233"/>
      <c r="GX1041" s="233"/>
      <c r="GY1041" s="233"/>
      <c r="GZ1041" s="233"/>
      <c r="HA1041" s="233"/>
      <c r="HB1041" s="233"/>
      <c r="HC1041" s="233"/>
      <c r="HD1041" s="233"/>
      <c r="HE1041" s="233"/>
      <c r="HF1041" s="233"/>
      <c r="HG1041" s="233"/>
      <c r="HH1041" s="233"/>
      <c r="HI1041" s="233"/>
      <c r="HJ1041" s="233"/>
      <c r="HK1041" s="233"/>
      <c r="HL1041" s="233"/>
      <c r="HM1041" s="233"/>
      <c r="HN1041" s="233"/>
      <c r="HO1041" s="233"/>
      <c r="HP1041" s="233"/>
      <c r="HQ1041" s="233"/>
      <c r="HR1041" s="233"/>
      <c r="HS1041" s="233"/>
      <c r="HT1041" s="233"/>
      <c r="HU1041" s="233"/>
      <c r="HV1041" s="233"/>
      <c r="HW1041" s="233"/>
      <c r="HX1041" s="233"/>
      <c r="HY1041" s="233"/>
      <c r="HZ1041" s="233"/>
      <c r="IA1041" s="233"/>
      <c r="IB1041" s="233"/>
      <c r="IC1041" s="233"/>
      <c r="ID1041" s="233"/>
      <c r="IE1041" s="233"/>
      <c r="IF1041" s="233"/>
      <c r="IG1041" s="233"/>
      <c r="IH1041" s="233"/>
      <c r="II1041" s="233"/>
      <c r="IJ1041" s="233"/>
      <c r="IK1041" s="233"/>
      <c r="IL1041" s="233"/>
      <c r="IM1041" s="233"/>
      <c r="IN1041" s="233"/>
      <c r="IO1041" s="233"/>
      <c r="IP1041" s="233"/>
      <c r="IQ1041" s="233"/>
      <c r="IR1041" s="233"/>
      <c r="IS1041" s="233"/>
      <c r="IT1041" s="233"/>
      <c r="IU1041" s="233"/>
      <c r="IV1041" s="233"/>
    </row>
    <row r="1042" spans="1:256" s="275" customFormat="1">
      <c r="A1042" s="526"/>
      <c r="B1042" s="591"/>
      <c r="C1042" s="283">
        <v>2019</v>
      </c>
      <c r="D1042" s="256">
        <f t="shared" ref="D1042:I1042" si="538">D1047+D1062+D1077</f>
        <v>51.803629999999998</v>
      </c>
      <c r="E1042" s="256">
        <f t="shared" si="538"/>
        <v>11.24563</v>
      </c>
      <c r="F1042" s="256">
        <f t="shared" si="538"/>
        <v>0</v>
      </c>
      <c r="G1042" s="256">
        <f t="shared" si="538"/>
        <v>40.558</v>
      </c>
      <c r="H1042" s="256">
        <f t="shared" si="538"/>
        <v>0</v>
      </c>
      <c r="I1042" s="256">
        <f t="shared" si="538"/>
        <v>0</v>
      </c>
      <c r="J1042" s="276"/>
      <c r="K1042" s="241"/>
      <c r="L1042" s="245"/>
      <c r="M1042" s="242"/>
      <c r="N1042" s="226"/>
      <c r="O1042" s="226"/>
      <c r="P1042" s="226"/>
      <c r="Q1042" s="226"/>
      <c r="R1042" s="226"/>
      <c r="S1042" s="226"/>
      <c r="T1042" s="226"/>
      <c r="U1042" s="226"/>
      <c r="V1042" s="226"/>
      <c r="W1042" s="226"/>
      <c r="X1042" s="226"/>
      <c r="Y1042" s="226"/>
      <c r="Z1042" s="226"/>
      <c r="AA1042" s="226"/>
      <c r="AB1042" s="226"/>
      <c r="AC1042" s="226"/>
      <c r="AD1042" s="226"/>
      <c r="AE1042" s="226"/>
      <c r="AF1042" s="226"/>
      <c r="AG1042" s="226"/>
      <c r="AH1042" s="226"/>
      <c r="AI1042" s="226"/>
      <c r="AJ1042" s="226"/>
      <c r="AK1042" s="226"/>
      <c r="AL1042" s="226"/>
      <c r="AM1042" s="226"/>
      <c r="AN1042" s="226"/>
      <c r="AO1042" s="226"/>
      <c r="AP1042" s="226"/>
      <c r="AQ1042" s="226"/>
      <c r="AR1042" s="226"/>
      <c r="AS1042" s="226"/>
      <c r="AT1042" s="226"/>
      <c r="AU1042" s="226"/>
      <c r="AV1042" s="226"/>
      <c r="AW1042" s="226"/>
      <c r="AX1042" s="226"/>
      <c r="AY1042" s="226"/>
      <c r="AZ1042" s="226"/>
      <c r="BA1042" s="226"/>
      <c r="BB1042" s="226"/>
      <c r="BC1042" s="226"/>
      <c r="BD1042" s="226"/>
      <c r="BE1042" s="226"/>
      <c r="BF1042" s="226"/>
      <c r="BG1042" s="226"/>
      <c r="BH1042" s="226"/>
      <c r="BI1042" s="226"/>
      <c r="BJ1042" s="226"/>
      <c r="BK1042" s="226"/>
      <c r="BL1042" s="226"/>
      <c r="BM1042" s="226"/>
      <c r="BN1042" s="226"/>
      <c r="BO1042" s="226"/>
      <c r="BP1042" s="226"/>
      <c r="BQ1042" s="226"/>
      <c r="BR1042" s="226"/>
      <c r="BS1042" s="226"/>
      <c r="BT1042" s="226"/>
      <c r="BU1042" s="226"/>
      <c r="BV1042" s="226"/>
      <c r="BW1042" s="226"/>
      <c r="BX1042" s="226"/>
      <c r="BY1042" s="226"/>
      <c r="BZ1042" s="226"/>
      <c r="CA1042" s="226"/>
      <c r="CB1042" s="226"/>
      <c r="CC1042" s="235"/>
      <c r="CD1042" s="233"/>
      <c r="CE1042" s="233"/>
      <c r="CF1042" s="233"/>
      <c r="CG1042" s="233"/>
      <c r="CH1042" s="233"/>
      <c r="CI1042" s="233"/>
      <c r="CJ1042" s="233"/>
      <c r="CK1042" s="233"/>
      <c r="CL1042" s="233"/>
      <c r="CM1042" s="233"/>
      <c r="CN1042" s="233"/>
      <c r="CO1042" s="233"/>
      <c r="CP1042" s="233"/>
      <c r="CQ1042" s="233"/>
      <c r="CR1042" s="233"/>
      <c r="CS1042" s="233"/>
      <c r="CT1042" s="233"/>
      <c r="CU1042" s="233"/>
      <c r="CV1042" s="233"/>
      <c r="CW1042" s="233"/>
      <c r="CX1042" s="233"/>
      <c r="CY1042" s="233"/>
      <c r="CZ1042" s="233"/>
      <c r="DA1042" s="233"/>
      <c r="DB1042" s="233"/>
      <c r="DC1042" s="233"/>
      <c r="DD1042" s="233"/>
      <c r="DE1042" s="233"/>
      <c r="DF1042" s="233"/>
      <c r="DG1042" s="233"/>
      <c r="DH1042" s="233"/>
      <c r="DI1042" s="233"/>
      <c r="DJ1042" s="233"/>
      <c r="DK1042" s="233"/>
      <c r="DL1042" s="233"/>
      <c r="DM1042" s="233"/>
      <c r="DN1042" s="233"/>
      <c r="DO1042" s="233"/>
      <c r="DP1042" s="233"/>
      <c r="DQ1042" s="233"/>
      <c r="DR1042" s="233"/>
      <c r="DS1042" s="233"/>
      <c r="DT1042" s="233"/>
      <c r="DU1042" s="233"/>
      <c r="DV1042" s="233"/>
      <c r="DW1042" s="233"/>
      <c r="DX1042" s="233"/>
      <c r="DY1042" s="233"/>
      <c r="DZ1042" s="233"/>
      <c r="EA1042" s="233"/>
      <c r="EB1042" s="233"/>
      <c r="EC1042" s="233"/>
      <c r="ED1042" s="233"/>
      <c r="EE1042" s="233"/>
      <c r="EF1042" s="233"/>
      <c r="EG1042" s="233"/>
      <c r="EH1042" s="233"/>
      <c r="EI1042" s="233"/>
      <c r="EJ1042" s="233"/>
      <c r="EK1042" s="233"/>
      <c r="EL1042" s="233"/>
      <c r="EM1042" s="233"/>
      <c r="EN1042" s="233"/>
      <c r="EO1042" s="233"/>
      <c r="EP1042" s="233"/>
      <c r="EQ1042" s="233"/>
      <c r="ER1042" s="233"/>
      <c r="ES1042" s="233"/>
      <c r="ET1042" s="233"/>
      <c r="EU1042" s="233"/>
      <c r="EV1042" s="233"/>
      <c r="EW1042" s="233"/>
      <c r="EX1042" s="233"/>
      <c r="EY1042" s="233"/>
      <c r="EZ1042" s="233"/>
      <c r="FA1042" s="233"/>
      <c r="FB1042" s="233"/>
      <c r="FC1042" s="233"/>
      <c r="FD1042" s="233"/>
      <c r="FE1042" s="233"/>
      <c r="FF1042" s="233"/>
      <c r="FG1042" s="233"/>
      <c r="FH1042" s="233"/>
      <c r="FI1042" s="233"/>
      <c r="FJ1042" s="233"/>
      <c r="FK1042" s="233"/>
      <c r="FL1042" s="233"/>
      <c r="FM1042" s="233"/>
      <c r="FN1042" s="233"/>
      <c r="FO1042" s="233"/>
      <c r="FP1042" s="233"/>
      <c r="FQ1042" s="233"/>
      <c r="FR1042" s="233"/>
      <c r="FS1042" s="233"/>
      <c r="FT1042" s="233"/>
      <c r="FU1042" s="233"/>
      <c r="FV1042" s="233"/>
      <c r="FW1042" s="233"/>
      <c r="FX1042" s="233"/>
      <c r="FY1042" s="233"/>
      <c r="FZ1042" s="233"/>
      <c r="GA1042" s="233"/>
      <c r="GB1042" s="233"/>
      <c r="GC1042" s="233"/>
      <c r="GD1042" s="233"/>
      <c r="GE1042" s="233"/>
      <c r="GF1042" s="233"/>
      <c r="GG1042" s="233"/>
      <c r="GH1042" s="233"/>
      <c r="GI1042" s="233"/>
      <c r="GJ1042" s="233"/>
      <c r="GK1042" s="233"/>
      <c r="GL1042" s="233"/>
      <c r="GM1042" s="233"/>
      <c r="GN1042" s="233"/>
      <c r="GO1042" s="233"/>
      <c r="GP1042" s="233"/>
      <c r="GQ1042" s="233"/>
      <c r="GR1042" s="233"/>
      <c r="GS1042" s="233"/>
      <c r="GT1042" s="233"/>
      <c r="GU1042" s="233"/>
      <c r="GV1042" s="233"/>
      <c r="GW1042" s="233"/>
      <c r="GX1042" s="233"/>
      <c r="GY1042" s="233"/>
      <c r="GZ1042" s="233"/>
      <c r="HA1042" s="233"/>
      <c r="HB1042" s="233"/>
      <c r="HC1042" s="233"/>
      <c r="HD1042" s="233"/>
      <c r="HE1042" s="233"/>
      <c r="HF1042" s="233"/>
      <c r="HG1042" s="233"/>
      <c r="HH1042" s="233"/>
      <c r="HI1042" s="233"/>
      <c r="HJ1042" s="233"/>
      <c r="HK1042" s="233"/>
      <c r="HL1042" s="233"/>
      <c r="HM1042" s="233"/>
      <c r="HN1042" s="233"/>
      <c r="HO1042" s="233"/>
      <c r="HP1042" s="233"/>
      <c r="HQ1042" s="233"/>
      <c r="HR1042" s="233"/>
      <c r="HS1042" s="233"/>
      <c r="HT1042" s="233"/>
      <c r="HU1042" s="233"/>
      <c r="HV1042" s="233"/>
      <c r="HW1042" s="233"/>
      <c r="HX1042" s="233"/>
      <c r="HY1042" s="233"/>
      <c r="HZ1042" s="233"/>
      <c r="IA1042" s="233"/>
      <c r="IB1042" s="233"/>
      <c r="IC1042" s="233"/>
      <c r="ID1042" s="233"/>
      <c r="IE1042" s="233"/>
      <c r="IF1042" s="233"/>
      <c r="IG1042" s="233"/>
      <c r="IH1042" s="233"/>
      <c r="II1042" s="233"/>
      <c r="IJ1042" s="233"/>
      <c r="IK1042" s="233"/>
      <c r="IL1042" s="233"/>
      <c r="IM1042" s="233"/>
      <c r="IN1042" s="233"/>
      <c r="IO1042" s="233"/>
      <c r="IP1042" s="233"/>
      <c r="IQ1042" s="233"/>
      <c r="IR1042" s="233"/>
      <c r="IS1042" s="233"/>
      <c r="IT1042" s="233"/>
      <c r="IU1042" s="233"/>
      <c r="IV1042" s="233"/>
    </row>
    <row r="1043" spans="1:256" s="275" customFormat="1" ht="22.5" customHeight="1">
      <c r="A1043" s="527"/>
      <c r="B1043" s="592"/>
      <c r="C1043" s="283">
        <v>2020</v>
      </c>
      <c r="D1043" s="256">
        <f t="shared" ref="D1043:I1043" si="539">D1048+D1063+D1078</f>
        <v>51.803629999999998</v>
      </c>
      <c r="E1043" s="256">
        <f t="shared" si="539"/>
        <v>11.24563</v>
      </c>
      <c r="F1043" s="256">
        <f t="shared" si="539"/>
        <v>0</v>
      </c>
      <c r="G1043" s="256">
        <f t="shared" si="539"/>
        <v>40.558</v>
      </c>
      <c r="H1043" s="256">
        <f t="shared" si="539"/>
        <v>0</v>
      </c>
      <c r="I1043" s="256">
        <f t="shared" si="539"/>
        <v>0</v>
      </c>
      <c r="J1043" s="276"/>
      <c r="K1043" s="241"/>
      <c r="L1043" s="245"/>
      <c r="M1043" s="242"/>
      <c r="N1043" s="226"/>
      <c r="O1043" s="226"/>
      <c r="P1043" s="226"/>
      <c r="Q1043" s="226"/>
      <c r="R1043" s="226"/>
      <c r="S1043" s="226"/>
      <c r="T1043" s="226"/>
      <c r="U1043" s="226"/>
      <c r="V1043" s="226"/>
      <c r="W1043" s="226"/>
      <c r="X1043" s="226"/>
      <c r="Y1043" s="226"/>
      <c r="Z1043" s="226"/>
      <c r="AA1043" s="226"/>
      <c r="AB1043" s="226"/>
      <c r="AC1043" s="226"/>
      <c r="AD1043" s="226"/>
      <c r="AE1043" s="226"/>
      <c r="AF1043" s="226"/>
      <c r="AG1043" s="226"/>
      <c r="AH1043" s="226"/>
      <c r="AI1043" s="226"/>
      <c r="AJ1043" s="226"/>
      <c r="AK1043" s="226"/>
      <c r="AL1043" s="226"/>
      <c r="AM1043" s="226"/>
      <c r="AN1043" s="226"/>
      <c r="AO1043" s="226"/>
      <c r="AP1043" s="226"/>
      <c r="AQ1043" s="226"/>
      <c r="AR1043" s="226"/>
      <c r="AS1043" s="226"/>
      <c r="AT1043" s="226"/>
      <c r="AU1043" s="226"/>
      <c r="AV1043" s="226"/>
      <c r="AW1043" s="226"/>
      <c r="AX1043" s="226"/>
      <c r="AY1043" s="226"/>
      <c r="AZ1043" s="226"/>
      <c r="BA1043" s="226"/>
      <c r="BB1043" s="226"/>
      <c r="BC1043" s="226"/>
      <c r="BD1043" s="226"/>
      <c r="BE1043" s="226"/>
      <c r="BF1043" s="226"/>
      <c r="BG1043" s="226"/>
      <c r="BH1043" s="226"/>
      <c r="BI1043" s="226"/>
      <c r="BJ1043" s="226"/>
      <c r="BK1043" s="226"/>
      <c r="BL1043" s="226"/>
      <c r="BM1043" s="226"/>
      <c r="BN1043" s="226"/>
      <c r="BO1043" s="226"/>
      <c r="BP1043" s="226"/>
      <c r="BQ1043" s="226"/>
      <c r="BR1043" s="226"/>
      <c r="BS1043" s="226"/>
      <c r="BT1043" s="226"/>
      <c r="BU1043" s="226"/>
      <c r="BV1043" s="226"/>
      <c r="BW1043" s="226"/>
      <c r="BX1043" s="226"/>
      <c r="BY1043" s="226"/>
      <c r="BZ1043" s="226"/>
      <c r="CA1043" s="226"/>
      <c r="CB1043" s="226"/>
      <c r="CC1043" s="235"/>
      <c r="CD1043" s="233"/>
      <c r="CE1043" s="233"/>
      <c r="CF1043" s="233"/>
      <c r="CG1043" s="233"/>
      <c r="CH1043" s="233"/>
      <c r="CI1043" s="233"/>
      <c r="CJ1043" s="233"/>
      <c r="CK1043" s="233"/>
      <c r="CL1043" s="233"/>
      <c r="CM1043" s="233"/>
      <c r="CN1043" s="233"/>
      <c r="CO1043" s="233"/>
      <c r="CP1043" s="233"/>
      <c r="CQ1043" s="233"/>
      <c r="CR1043" s="233"/>
      <c r="CS1043" s="233"/>
      <c r="CT1043" s="233"/>
      <c r="CU1043" s="233"/>
      <c r="CV1043" s="233"/>
      <c r="CW1043" s="233"/>
      <c r="CX1043" s="233"/>
      <c r="CY1043" s="233"/>
      <c r="CZ1043" s="233"/>
      <c r="DA1043" s="233"/>
      <c r="DB1043" s="233"/>
      <c r="DC1043" s="233"/>
      <c r="DD1043" s="233"/>
      <c r="DE1043" s="233"/>
      <c r="DF1043" s="233"/>
      <c r="DG1043" s="233"/>
      <c r="DH1043" s="233"/>
      <c r="DI1043" s="233"/>
      <c r="DJ1043" s="233"/>
      <c r="DK1043" s="233"/>
      <c r="DL1043" s="233"/>
      <c r="DM1043" s="233"/>
      <c r="DN1043" s="233"/>
      <c r="DO1043" s="233"/>
      <c r="DP1043" s="233"/>
      <c r="DQ1043" s="233"/>
      <c r="DR1043" s="233"/>
      <c r="DS1043" s="233"/>
      <c r="DT1043" s="233"/>
      <c r="DU1043" s="233"/>
      <c r="DV1043" s="233"/>
      <c r="DW1043" s="233"/>
      <c r="DX1043" s="233"/>
      <c r="DY1043" s="233"/>
      <c r="DZ1043" s="233"/>
      <c r="EA1043" s="233"/>
      <c r="EB1043" s="233"/>
      <c r="EC1043" s="233"/>
      <c r="ED1043" s="233"/>
      <c r="EE1043" s="233"/>
      <c r="EF1043" s="233"/>
      <c r="EG1043" s="233"/>
      <c r="EH1043" s="233"/>
      <c r="EI1043" s="233"/>
      <c r="EJ1043" s="233"/>
      <c r="EK1043" s="233"/>
      <c r="EL1043" s="233"/>
      <c r="EM1043" s="233"/>
      <c r="EN1043" s="233"/>
      <c r="EO1043" s="233"/>
      <c r="EP1043" s="233"/>
      <c r="EQ1043" s="233"/>
      <c r="ER1043" s="233"/>
      <c r="ES1043" s="233"/>
      <c r="ET1043" s="233"/>
      <c r="EU1043" s="233"/>
      <c r="EV1043" s="233"/>
      <c r="EW1043" s="233"/>
      <c r="EX1043" s="233"/>
      <c r="EY1043" s="233"/>
      <c r="EZ1043" s="233"/>
      <c r="FA1043" s="233"/>
      <c r="FB1043" s="233"/>
      <c r="FC1043" s="233"/>
      <c r="FD1043" s="233"/>
      <c r="FE1043" s="233"/>
      <c r="FF1043" s="233"/>
      <c r="FG1043" s="233"/>
      <c r="FH1043" s="233"/>
      <c r="FI1043" s="233"/>
      <c r="FJ1043" s="233"/>
      <c r="FK1043" s="233"/>
      <c r="FL1043" s="233"/>
      <c r="FM1043" s="233"/>
      <c r="FN1043" s="233"/>
      <c r="FO1043" s="233"/>
      <c r="FP1043" s="233"/>
      <c r="FQ1043" s="233"/>
      <c r="FR1043" s="233"/>
      <c r="FS1043" s="233"/>
      <c r="FT1043" s="233"/>
      <c r="FU1043" s="233"/>
      <c r="FV1043" s="233"/>
      <c r="FW1043" s="233"/>
      <c r="FX1043" s="233"/>
      <c r="FY1043" s="233"/>
      <c r="FZ1043" s="233"/>
      <c r="GA1043" s="233"/>
      <c r="GB1043" s="233"/>
      <c r="GC1043" s="233"/>
      <c r="GD1043" s="233"/>
      <c r="GE1043" s="233"/>
      <c r="GF1043" s="233"/>
      <c r="GG1043" s="233"/>
      <c r="GH1043" s="233"/>
      <c r="GI1043" s="233"/>
      <c r="GJ1043" s="233"/>
      <c r="GK1043" s="233"/>
      <c r="GL1043" s="233"/>
      <c r="GM1043" s="233"/>
      <c r="GN1043" s="233"/>
      <c r="GO1043" s="233"/>
      <c r="GP1043" s="233"/>
      <c r="GQ1043" s="233"/>
      <c r="GR1043" s="233"/>
      <c r="GS1043" s="233"/>
      <c r="GT1043" s="233"/>
      <c r="GU1043" s="233"/>
      <c r="GV1043" s="233"/>
      <c r="GW1043" s="233"/>
      <c r="GX1043" s="233"/>
      <c r="GY1043" s="233"/>
      <c r="GZ1043" s="233"/>
      <c r="HA1043" s="233"/>
      <c r="HB1043" s="233"/>
      <c r="HC1043" s="233"/>
      <c r="HD1043" s="233"/>
      <c r="HE1043" s="233"/>
      <c r="HF1043" s="233"/>
      <c r="HG1043" s="233"/>
      <c r="HH1043" s="233"/>
      <c r="HI1043" s="233"/>
      <c r="HJ1043" s="233"/>
      <c r="HK1043" s="233"/>
      <c r="HL1043" s="233"/>
      <c r="HM1043" s="233"/>
      <c r="HN1043" s="233"/>
      <c r="HO1043" s="233"/>
      <c r="HP1043" s="233"/>
      <c r="HQ1043" s="233"/>
      <c r="HR1043" s="233"/>
      <c r="HS1043" s="233"/>
      <c r="HT1043" s="233"/>
      <c r="HU1043" s="233"/>
      <c r="HV1043" s="233"/>
      <c r="HW1043" s="233"/>
      <c r="HX1043" s="233"/>
      <c r="HY1043" s="233"/>
      <c r="HZ1043" s="233"/>
      <c r="IA1043" s="233"/>
      <c r="IB1043" s="233"/>
      <c r="IC1043" s="233"/>
      <c r="ID1043" s="233"/>
      <c r="IE1043" s="233"/>
      <c r="IF1043" s="233"/>
      <c r="IG1043" s="233"/>
      <c r="IH1043" s="233"/>
      <c r="II1043" s="233"/>
      <c r="IJ1043" s="233"/>
      <c r="IK1043" s="233"/>
      <c r="IL1043" s="233"/>
      <c r="IM1043" s="233"/>
      <c r="IN1043" s="233"/>
      <c r="IO1043" s="233"/>
      <c r="IP1043" s="233"/>
      <c r="IQ1043" s="233"/>
      <c r="IR1043" s="233"/>
      <c r="IS1043" s="233"/>
      <c r="IT1043" s="233"/>
      <c r="IU1043" s="233"/>
      <c r="IV1043" s="233"/>
    </row>
    <row r="1044" spans="1:256" s="275" customFormat="1" ht="12.75" customHeight="1">
      <c r="A1044" s="524" t="s">
        <v>552</v>
      </c>
      <c r="B1044" s="562" t="s">
        <v>744</v>
      </c>
      <c r="C1044" s="238" t="s">
        <v>19</v>
      </c>
      <c r="D1044" s="257">
        <f>D1045+D1046+D1047+D1048</f>
        <v>168.99160000000001</v>
      </c>
      <c r="E1044" s="257">
        <f t="shared" ref="E1044:I1044" si="540">E1045+E1046+E1047+E1048</f>
        <v>0</v>
      </c>
      <c r="F1044" s="257">
        <f t="shared" si="540"/>
        <v>0</v>
      </c>
      <c r="G1044" s="257">
        <f t="shared" si="540"/>
        <v>168.99160000000001</v>
      </c>
      <c r="H1044" s="257">
        <f t="shared" si="540"/>
        <v>0</v>
      </c>
      <c r="I1044" s="257">
        <f t="shared" si="540"/>
        <v>0</v>
      </c>
      <c r="J1044" s="251"/>
      <c r="K1044" s="251"/>
      <c r="L1044" s="233"/>
      <c r="M1044" s="242"/>
      <c r="N1044" s="226"/>
      <c r="O1044" s="226"/>
      <c r="P1044" s="226"/>
      <c r="Q1044" s="226"/>
      <c r="R1044" s="226"/>
      <c r="S1044" s="226"/>
      <c r="T1044" s="226"/>
      <c r="U1044" s="226"/>
      <c r="V1044" s="226"/>
      <c r="W1044" s="226"/>
      <c r="X1044" s="226"/>
      <c r="Y1044" s="226"/>
      <c r="Z1044" s="226"/>
      <c r="AA1044" s="226"/>
      <c r="AB1044" s="226"/>
      <c r="AC1044" s="226"/>
      <c r="AD1044" s="226"/>
      <c r="AE1044" s="226"/>
      <c r="AF1044" s="226"/>
      <c r="AG1044" s="226"/>
      <c r="AH1044" s="226"/>
      <c r="AI1044" s="226"/>
      <c r="AJ1044" s="226"/>
      <c r="AK1044" s="226"/>
      <c r="AL1044" s="226"/>
      <c r="AM1044" s="226"/>
      <c r="AN1044" s="226"/>
      <c r="AO1044" s="226"/>
      <c r="AP1044" s="226"/>
      <c r="AQ1044" s="226"/>
      <c r="AR1044" s="226"/>
      <c r="AS1044" s="226"/>
      <c r="AT1044" s="226"/>
      <c r="AU1044" s="226"/>
      <c r="AV1044" s="226"/>
      <c r="AW1044" s="226"/>
      <c r="AX1044" s="226"/>
      <c r="AY1044" s="226"/>
      <c r="AZ1044" s="226"/>
      <c r="BA1044" s="226"/>
      <c r="BB1044" s="226"/>
      <c r="BC1044" s="226"/>
      <c r="BD1044" s="226"/>
      <c r="BE1044" s="226"/>
      <c r="BF1044" s="226"/>
      <c r="BG1044" s="226"/>
      <c r="BH1044" s="226"/>
      <c r="BI1044" s="226"/>
      <c r="BJ1044" s="226"/>
      <c r="BK1044" s="226"/>
      <c r="BL1044" s="226"/>
      <c r="BM1044" s="226"/>
      <c r="BN1044" s="226"/>
      <c r="BO1044" s="226"/>
      <c r="BP1044" s="226"/>
      <c r="BQ1044" s="226"/>
      <c r="BR1044" s="226"/>
      <c r="BS1044" s="226"/>
      <c r="BT1044" s="226"/>
      <c r="BU1044" s="226"/>
      <c r="BV1044" s="226"/>
      <c r="BW1044" s="226"/>
      <c r="BX1044" s="226"/>
      <c r="BY1044" s="226"/>
      <c r="BZ1044" s="226"/>
      <c r="CA1044" s="226"/>
      <c r="CB1044" s="226"/>
      <c r="CC1044" s="235"/>
      <c r="CD1044" s="233"/>
      <c r="CE1044" s="233"/>
      <c r="CF1044" s="233"/>
      <c r="CG1044" s="233"/>
      <c r="CH1044" s="233"/>
      <c r="CI1044" s="233"/>
      <c r="CJ1044" s="233"/>
      <c r="CK1044" s="233"/>
      <c r="CL1044" s="233"/>
      <c r="CM1044" s="233"/>
      <c r="CN1044" s="233"/>
      <c r="CO1044" s="233"/>
      <c r="CP1044" s="233"/>
      <c r="CQ1044" s="233"/>
      <c r="CR1044" s="233"/>
      <c r="CS1044" s="233"/>
      <c r="CT1044" s="233"/>
      <c r="CU1044" s="233"/>
      <c r="CV1044" s="233"/>
      <c r="CW1044" s="233"/>
      <c r="CX1044" s="233"/>
      <c r="CY1044" s="233"/>
      <c r="CZ1044" s="233"/>
      <c r="DA1044" s="233"/>
      <c r="DB1044" s="233"/>
      <c r="DC1044" s="233"/>
      <c r="DD1044" s="233"/>
      <c r="DE1044" s="233"/>
      <c r="DF1044" s="233"/>
      <c r="DG1044" s="233"/>
      <c r="DH1044" s="233"/>
      <c r="DI1044" s="233"/>
      <c r="DJ1044" s="233"/>
      <c r="DK1044" s="233"/>
      <c r="DL1044" s="233"/>
      <c r="DM1044" s="233"/>
      <c r="DN1044" s="233"/>
      <c r="DO1044" s="233"/>
      <c r="DP1044" s="233"/>
      <c r="DQ1044" s="233"/>
      <c r="DR1044" s="233"/>
      <c r="DS1044" s="233"/>
      <c r="DT1044" s="233"/>
      <c r="DU1044" s="233"/>
      <c r="DV1044" s="233"/>
      <c r="DW1044" s="233"/>
      <c r="DX1044" s="233"/>
      <c r="DY1044" s="233"/>
      <c r="DZ1044" s="233"/>
      <c r="EA1044" s="233"/>
      <c r="EB1044" s="233"/>
      <c r="EC1044" s="233"/>
      <c r="ED1044" s="233"/>
      <c r="EE1044" s="233"/>
      <c r="EF1044" s="233"/>
      <c r="EG1044" s="233"/>
      <c r="EH1044" s="233"/>
      <c r="EI1044" s="233"/>
      <c r="EJ1044" s="233"/>
      <c r="EK1044" s="233"/>
      <c r="EL1044" s="233"/>
      <c r="EM1044" s="233"/>
      <c r="EN1044" s="233"/>
      <c r="EO1044" s="233"/>
      <c r="EP1044" s="233"/>
      <c r="EQ1044" s="233"/>
      <c r="ER1044" s="233"/>
      <c r="ES1044" s="233"/>
      <c r="ET1044" s="233"/>
      <c r="EU1044" s="233"/>
      <c r="EV1044" s="233"/>
      <c r="EW1044" s="233"/>
      <c r="EX1044" s="233"/>
      <c r="EY1044" s="233"/>
      <c r="EZ1044" s="233"/>
      <c r="FA1044" s="233"/>
      <c r="FB1044" s="233"/>
      <c r="FC1044" s="233"/>
      <c r="FD1044" s="233"/>
      <c r="FE1044" s="233"/>
      <c r="FF1044" s="233"/>
      <c r="FG1044" s="233"/>
      <c r="FH1044" s="233"/>
      <c r="FI1044" s="233"/>
      <c r="FJ1044" s="233"/>
      <c r="FK1044" s="233"/>
      <c r="FL1044" s="233"/>
      <c r="FM1044" s="233"/>
      <c r="FN1044" s="233"/>
      <c r="FO1044" s="233"/>
      <c r="FP1044" s="233"/>
      <c r="FQ1044" s="233"/>
      <c r="FR1044" s="233"/>
      <c r="FS1044" s="233"/>
      <c r="FT1044" s="233"/>
      <c r="FU1044" s="233"/>
      <c r="FV1044" s="233"/>
      <c r="FW1044" s="233"/>
      <c r="FX1044" s="233"/>
      <c r="FY1044" s="233"/>
      <c r="FZ1044" s="233"/>
      <c r="GA1044" s="233"/>
      <c r="GB1044" s="233"/>
      <c r="GC1044" s="233"/>
      <c r="GD1044" s="233"/>
      <c r="GE1044" s="233"/>
      <c r="GF1044" s="233"/>
      <c r="GG1044" s="233"/>
      <c r="GH1044" s="233"/>
      <c r="GI1044" s="233"/>
      <c r="GJ1044" s="233"/>
      <c r="GK1044" s="233"/>
      <c r="GL1044" s="233"/>
      <c r="GM1044" s="233"/>
      <c r="GN1044" s="233"/>
      <c r="GO1044" s="233"/>
      <c r="GP1044" s="233"/>
      <c r="GQ1044" s="233"/>
      <c r="GR1044" s="233"/>
      <c r="GS1044" s="233"/>
      <c r="GT1044" s="233"/>
      <c r="GU1044" s="233"/>
      <c r="GV1044" s="233"/>
      <c r="GW1044" s="233"/>
      <c r="GX1044" s="233"/>
      <c r="GY1044" s="233"/>
      <c r="GZ1044" s="233"/>
      <c r="HA1044" s="233"/>
      <c r="HB1044" s="233"/>
      <c r="HC1044" s="233"/>
      <c r="HD1044" s="233"/>
      <c r="HE1044" s="233"/>
      <c r="HF1044" s="233"/>
      <c r="HG1044" s="233"/>
      <c r="HH1044" s="233"/>
      <c r="HI1044" s="233"/>
      <c r="HJ1044" s="233"/>
      <c r="HK1044" s="233"/>
      <c r="HL1044" s="233"/>
      <c r="HM1044" s="233"/>
      <c r="HN1044" s="233"/>
      <c r="HO1044" s="233"/>
      <c r="HP1044" s="233"/>
      <c r="HQ1044" s="233"/>
      <c r="HR1044" s="233"/>
      <c r="HS1044" s="233"/>
      <c r="HT1044" s="233"/>
      <c r="HU1044" s="233"/>
      <c r="HV1044" s="233"/>
      <c r="HW1044" s="233"/>
      <c r="HX1044" s="233"/>
      <c r="HY1044" s="233"/>
      <c r="HZ1044" s="233"/>
      <c r="IA1044" s="233"/>
      <c r="IB1044" s="233"/>
      <c r="IC1044" s="233"/>
      <c r="ID1044" s="233"/>
      <c r="IE1044" s="233"/>
      <c r="IF1044" s="233"/>
      <c r="IG1044" s="233"/>
      <c r="IH1044" s="233"/>
      <c r="II1044" s="233"/>
      <c r="IJ1044" s="233"/>
      <c r="IK1044" s="233"/>
      <c r="IL1044" s="233"/>
      <c r="IM1044" s="233"/>
      <c r="IN1044" s="233"/>
      <c r="IO1044" s="233"/>
      <c r="IP1044" s="233"/>
      <c r="IQ1044" s="233"/>
      <c r="IR1044" s="233"/>
      <c r="IS1044" s="233"/>
      <c r="IT1044" s="233"/>
      <c r="IU1044" s="233"/>
      <c r="IV1044" s="233"/>
    </row>
    <row r="1045" spans="1:256" s="275" customFormat="1">
      <c r="A1045" s="525"/>
      <c r="B1045" s="563"/>
      <c r="C1045" s="236">
        <v>2017</v>
      </c>
      <c r="D1045" s="256">
        <f t="shared" ref="D1045:I1045" si="541">D1050+D1055</f>
        <v>45.064400000000006</v>
      </c>
      <c r="E1045" s="256">
        <f t="shared" si="541"/>
        <v>0</v>
      </c>
      <c r="F1045" s="256">
        <f t="shared" si="541"/>
        <v>0</v>
      </c>
      <c r="G1045" s="256">
        <f t="shared" si="541"/>
        <v>45.064400000000006</v>
      </c>
      <c r="H1045" s="256">
        <f t="shared" si="541"/>
        <v>0</v>
      </c>
      <c r="I1045" s="256">
        <f t="shared" si="541"/>
        <v>0</v>
      </c>
      <c r="J1045" s="232"/>
      <c r="K1045" s="233"/>
      <c r="L1045" s="233"/>
      <c r="M1045" s="242"/>
      <c r="N1045" s="226"/>
      <c r="O1045" s="226"/>
      <c r="P1045" s="226"/>
      <c r="Q1045" s="226"/>
      <c r="R1045" s="226"/>
      <c r="S1045" s="226"/>
      <c r="T1045" s="226"/>
      <c r="U1045" s="226"/>
      <c r="V1045" s="226"/>
      <c r="W1045" s="226"/>
      <c r="X1045" s="226"/>
      <c r="Y1045" s="226"/>
      <c r="Z1045" s="226"/>
      <c r="AA1045" s="226"/>
      <c r="AB1045" s="226"/>
      <c r="AC1045" s="226"/>
      <c r="AD1045" s="226"/>
      <c r="AE1045" s="226"/>
      <c r="AF1045" s="226"/>
      <c r="AG1045" s="226"/>
      <c r="AH1045" s="226"/>
      <c r="AI1045" s="226"/>
      <c r="AJ1045" s="226"/>
      <c r="AK1045" s="226"/>
      <c r="AL1045" s="226"/>
      <c r="AM1045" s="226"/>
      <c r="AN1045" s="226"/>
      <c r="AO1045" s="226"/>
      <c r="AP1045" s="226"/>
      <c r="AQ1045" s="226"/>
      <c r="AR1045" s="226"/>
      <c r="AS1045" s="226"/>
      <c r="AT1045" s="226"/>
      <c r="AU1045" s="226"/>
      <c r="AV1045" s="226"/>
      <c r="AW1045" s="226"/>
      <c r="AX1045" s="226"/>
      <c r="AY1045" s="226"/>
      <c r="AZ1045" s="226"/>
      <c r="BA1045" s="226"/>
      <c r="BB1045" s="226"/>
      <c r="BC1045" s="226"/>
      <c r="BD1045" s="226"/>
      <c r="BE1045" s="226"/>
      <c r="BF1045" s="226"/>
      <c r="BG1045" s="226"/>
      <c r="BH1045" s="226"/>
      <c r="BI1045" s="226"/>
      <c r="BJ1045" s="226"/>
      <c r="BK1045" s="226"/>
      <c r="BL1045" s="226"/>
      <c r="BM1045" s="226"/>
      <c r="BN1045" s="226"/>
      <c r="BO1045" s="226"/>
      <c r="BP1045" s="226"/>
      <c r="BQ1045" s="226"/>
      <c r="BR1045" s="226"/>
      <c r="BS1045" s="226"/>
      <c r="BT1045" s="226"/>
      <c r="BU1045" s="226"/>
      <c r="BV1045" s="226"/>
      <c r="BW1045" s="226"/>
      <c r="BX1045" s="226"/>
      <c r="BY1045" s="226"/>
      <c r="BZ1045" s="226"/>
      <c r="CA1045" s="226"/>
      <c r="CB1045" s="226"/>
      <c r="CC1045" s="235"/>
      <c r="CD1045" s="233"/>
      <c r="CE1045" s="233"/>
      <c r="CF1045" s="233"/>
      <c r="CG1045" s="233"/>
      <c r="CH1045" s="233"/>
      <c r="CI1045" s="233"/>
      <c r="CJ1045" s="233"/>
      <c r="CK1045" s="233"/>
      <c r="CL1045" s="233"/>
      <c r="CM1045" s="233"/>
      <c r="CN1045" s="233"/>
      <c r="CO1045" s="233"/>
      <c r="CP1045" s="233"/>
      <c r="CQ1045" s="233"/>
      <c r="CR1045" s="233"/>
      <c r="CS1045" s="233"/>
      <c r="CT1045" s="233"/>
      <c r="CU1045" s="233"/>
      <c r="CV1045" s="233"/>
      <c r="CW1045" s="233"/>
      <c r="CX1045" s="233"/>
      <c r="CY1045" s="233"/>
      <c r="CZ1045" s="233"/>
      <c r="DA1045" s="233"/>
      <c r="DB1045" s="233"/>
      <c r="DC1045" s="233"/>
      <c r="DD1045" s="233"/>
      <c r="DE1045" s="233"/>
      <c r="DF1045" s="233"/>
      <c r="DG1045" s="233"/>
      <c r="DH1045" s="233"/>
      <c r="DI1045" s="233"/>
      <c r="DJ1045" s="233"/>
      <c r="DK1045" s="233"/>
      <c r="DL1045" s="233"/>
      <c r="DM1045" s="233"/>
      <c r="DN1045" s="233"/>
      <c r="DO1045" s="233"/>
      <c r="DP1045" s="233"/>
      <c r="DQ1045" s="233"/>
      <c r="DR1045" s="233"/>
      <c r="DS1045" s="233"/>
      <c r="DT1045" s="233"/>
      <c r="DU1045" s="233"/>
      <c r="DV1045" s="233"/>
      <c r="DW1045" s="233"/>
      <c r="DX1045" s="233"/>
      <c r="DY1045" s="233"/>
      <c r="DZ1045" s="233"/>
      <c r="EA1045" s="233"/>
      <c r="EB1045" s="233"/>
      <c r="EC1045" s="233"/>
      <c r="ED1045" s="233"/>
      <c r="EE1045" s="233"/>
      <c r="EF1045" s="233"/>
      <c r="EG1045" s="233"/>
      <c r="EH1045" s="233"/>
      <c r="EI1045" s="233"/>
      <c r="EJ1045" s="233"/>
      <c r="EK1045" s="233"/>
      <c r="EL1045" s="233"/>
      <c r="EM1045" s="233"/>
      <c r="EN1045" s="233"/>
      <c r="EO1045" s="233"/>
      <c r="EP1045" s="233"/>
      <c r="EQ1045" s="233"/>
      <c r="ER1045" s="233"/>
      <c r="ES1045" s="233"/>
      <c r="ET1045" s="233"/>
      <c r="EU1045" s="233"/>
      <c r="EV1045" s="233"/>
      <c r="EW1045" s="233"/>
      <c r="EX1045" s="233"/>
      <c r="EY1045" s="233"/>
      <c r="EZ1045" s="233"/>
      <c r="FA1045" s="233"/>
      <c r="FB1045" s="233"/>
      <c r="FC1045" s="233"/>
      <c r="FD1045" s="233"/>
      <c r="FE1045" s="233"/>
      <c r="FF1045" s="233"/>
      <c r="FG1045" s="233"/>
      <c r="FH1045" s="233"/>
      <c r="FI1045" s="233"/>
      <c r="FJ1045" s="233"/>
      <c r="FK1045" s="233"/>
      <c r="FL1045" s="233"/>
      <c r="FM1045" s="233"/>
      <c r="FN1045" s="233"/>
      <c r="FO1045" s="233"/>
      <c r="FP1045" s="233"/>
      <c r="FQ1045" s="233"/>
      <c r="FR1045" s="233"/>
      <c r="FS1045" s="233"/>
      <c r="FT1045" s="233"/>
      <c r="FU1045" s="233"/>
      <c r="FV1045" s="233"/>
      <c r="FW1045" s="233"/>
      <c r="FX1045" s="233"/>
      <c r="FY1045" s="233"/>
      <c r="FZ1045" s="233"/>
      <c r="GA1045" s="233"/>
      <c r="GB1045" s="233"/>
      <c r="GC1045" s="233"/>
      <c r="GD1045" s="233"/>
      <c r="GE1045" s="233"/>
      <c r="GF1045" s="233"/>
      <c r="GG1045" s="233"/>
      <c r="GH1045" s="233"/>
      <c r="GI1045" s="233"/>
      <c r="GJ1045" s="233"/>
      <c r="GK1045" s="233"/>
      <c r="GL1045" s="233"/>
      <c r="GM1045" s="233"/>
      <c r="GN1045" s="233"/>
      <c r="GO1045" s="233"/>
      <c r="GP1045" s="233"/>
      <c r="GQ1045" s="233"/>
      <c r="GR1045" s="233"/>
      <c r="GS1045" s="233"/>
      <c r="GT1045" s="233"/>
      <c r="GU1045" s="233"/>
      <c r="GV1045" s="233"/>
      <c r="GW1045" s="233"/>
      <c r="GX1045" s="233"/>
      <c r="GY1045" s="233"/>
      <c r="GZ1045" s="233"/>
      <c r="HA1045" s="233"/>
      <c r="HB1045" s="233"/>
      <c r="HC1045" s="233"/>
      <c r="HD1045" s="233"/>
      <c r="HE1045" s="233"/>
      <c r="HF1045" s="233"/>
      <c r="HG1045" s="233"/>
      <c r="HH1045" s="233"/>
      <c r="HI1045" s="233"/>
      <c r="HJ1045" s="233"/>
      <c r="HK1045" s="233"/>
      <c r="HL1045" s="233"/>
      <c r="HM1045" s="233"/>
      <c r="HN1045" s="233"/>
      <c r="HO1045" s="233"/>
      <c r="HP1045" s="233"/>
      <c r="HQ1045" s="233"/>
      <c r="HR1045" s="233"/>
      <c r="HS1045" s="233"/>
      <c r="HT1045" s="233"/>
      <c r="HU1045" s="233"/>
      <c r="HV1045" s="233"/>
      <c r="HW1045" s="233"/>
      <c r="HX1045" s="233"/>
      <c r="HY1045" s="233"/>
      <c r="HZ1045" s="233"/>
      <c r="IA1045" s="233"/>
      <c r="IB1045" s="233"/>
      <c r="IC1045" s="233"/>
      <c r="ID1045" s="233"/>
      <c r="IE1045" s="233"/>
      <c r="IF1045" s="233"/>
      <c r="IG1045" s="233"/>
      <c r="IH1045" s="233"/>
      <c r="II1045" s="233"/>
      <c r="IJ1045" s="233"/>
      <c r="IK1045" s="233"/>
      <c r="IL1045" s="233"/>
      <c r="IM1045" s="233"/>
      <c r="IN1045" s="233"/>
      <c r="IO1045" s="233"/>
      <c r="IP1045" s="233"/>
      <c r="IQ1045" s="233"/>
      <c r="IR1045" s="233"/>
      <c r="IS1045" s="233"/>
      <c r="IT1045" s="233"/>
      <c r="IU1045" s="233"/>
      <c r="IV1045" s="233"/>
    </row>
    <row r="1046" spans="1:256" s="275" customFormat="1">
      <c r="A1046" s="526"/>
      <c r="B1046" s="530"/>
      <c r="C1046" s="283">
        <v>2018</v>
      </c>
      <c r="D1046" s="256">
        <f t="shared" ref="D1046:I1046" si="542">D1051+D1056</f>
        <v>42.811199999999999</v>
      </c>
      <c r="E1046" s="256">
        <f t="shared" si="542"/>
        <v>0</v>
      </c>
      <c r="F1046" s="256">
        <f t="shared" si="542"/>
        <v>0</v>
      </c>
      <c r="G1046" s="256">
        <f t="shared" si="542"/>
        <v>42.811199999999999</v>
      </c>
      <c r="H1046" s="256">
        <f t="shared" si="542"/>
        <v>0</v>
      </c>
      <c r="I1046" s="256">
        <f t="shared" si="542"/>
        <v>0</v>
      </c>
      <c r="J1046" s="232"/>
      <c r="K1046" s="233"/>
      <c r="L1046" s="233"/>
      <c r="M1046" s="242"/>
      <c r="N1046" s="226"/>
      <c r="O1046" s="226"/>
      <c r="P1046" s="226"/>
      <c r="Q1046" s="226"/>
      <c r="R1046" s="226"/>
      <c r="S1046" s="226"/>
      <c r="T1046" s="226"/>
      <c r="U1046" s="226"/>
      <c r="V1046" s="226"/>
      <c r="W1046" s="226"/>
      <c r="X1046" s="226"/>
      <c r="Y1046" s="226"/>
      <c r="Z1046" s="226"/>
      <c r="AA1046" s="226"/>
      <c r="AB1046" s="226"/>
      <c r="AC1046" s="226"/>
      <c r="AD1046" s="226"/>
      <c r="AE1046" s="226"/>
      <c r="AF1046" s="226"/>
      <c r="AG1046" s="226"/>
      <c r="AH1046" s="226"/>
      <c r="AI1046" s="226"/>
      <c r="AJ1046" s="226"/>
      <c r="AK1046" s="226"/>
      <c r="AL1046" s="226"/>
      <c r="AM1046" s="226"/>
      <c r="AN1046" s="226"/>
      <c r="AO1046" s="226"/>
      <c r="AP1046" s="226"/>
      <c r="AQ1046" s="226"/>
      <c r="AR1046" s="226"/>
      <c r="AS1046" s="226"/>
      <c r="AT1046" s="226"/>
      <c r="AU1046" s="226"/>
      <c r="AV1046" s="226"/>
      <c r="AW1046" s="226"/>
      <c r="AX1046" s="226"/>
      <c r="AY1046" s="226"/>
      <c r="AZ1046" s="226"/>
      <c r="BA1046" s="226"/>
      <c r="BB1046" s="226"/>
      <c r="BC1046" s="226"/>
      <c r="BD1046" s="226"/>
      <c r="BE1046" s="226"/>
      <c r="BF1046" s="226"/>
      <c r="BG1046" s="226"/>
      <c r="BH1046" s="226"/>
      <c r="BI1046" s="226"/>
      <c r="BJ1046" s="226"/>
      <c r="BK1046" s="226"/>
      <c r="BL1046" s="226"/>
      <c r="BM1046" s="226"/>
      <c r="BN1046" s="226"/>
      <c r="BO1046" s="226"/>
      <c r="BP1046" s="226"/>
      <c r="BQ1046" s="226"/>
      <c r="BR1046" s="226"/>
      <c r="BS1046" s="226"/>
      <c r="BT1046" s="226"/>
      <c r="BU1046" s="226"/>
      <c r="BV1046" s="226"/>
      <c r="BW1046" s="226"/>
      <c r="BX1046" s="226"/>
      <c r="BY1046" s="226"/>
      <c r="BZ1046" s="226"/>
      <c r="CA1046" s="226"/>
      <c r="CB1046" s="226"/>
      <c r="CC1046" s="235"/>
      <c r="CD1046" s="233"/>
      <c r="CE1046" s="233"/>
      <c r="CF1046" s="233"/>
      <c r="CG1046" s="233"/>
      <c r="CH1046" s="233"/>
      <c r="CI1046" s="233"/>
      <c r="CJ1046" s="233"/>
      <c r="CK1046" s="233"/>
      <c r="CL1046" s="233"/>
      <c r="CM1046" s="233"/>
      <c r="CN1046" s="233"/>
      <c r="CO1046" s="233"/>
      <c r="CP1046" s="233"/>
      <c r="CQ1046" s="233"/>
      <c r="CR1046" s="233"/>
      <c r="CS1046" s="233"/>
      <c r="CT1046" s="233"/>
      <c r="CU1046" s="233"/>
      <c r="CV1046" s="233"/>
      <c r="CW1046" s="233"/>
      <c r="CX1046" s="233"/>
      <c r="CY1046" s="233"/>
      <c r="CZ1046" s="233"/>
      <c r="DA1046" s="233"/>
      <c r="DB1046" s="233"/>
      <c r="DC1046" s="233"/>
      <c r="DD1046" s="233"/>
      <c r="DE1046" s="233"/>
      <c r="DF1046" s="233"/>
      <c r="DG1046" s="233"/>
      <c r="DH1046" s="233"/>
      <c r="DI1046" s="233"/>
      <c r="DJ1046" s="233"/>
      <c r="DK1046" s="233"/>
      <c r="DL1046" s="233"/>
      <c r="DM1046" s="233"/>
      <c r="DN1046" s="233"/>
      <c r="DO1046" s="233"/>
      <c r="DP1046" s="233"/>
      <c r="DQ1046" s="233"/>
      <c r="DR1046" s="233"/>
      <c r="DS1046" s="233"/>
      <c r="DT1046" s="233"/>
      <c r="DU1046" s="233"/>
      <c r="DV1046" s="233"/>
      <c r="DW1046" s="233"/>
      <c r="DX1046" s="233"/>
      <c r="DY1046" s="233"/>
      <c r="DZ1046" s="233"/>
      <c r="EA1046" s="233"/>
      <c r="EB1046" s="233"/>
      <c r="EC1046" s="233"/>
      <c r="ED1046" s="233"/>
      <c r="EE1046" s="233"/>
      <c r="EF1046" s="233"/>
      <c r="EG1046" s="233"/>
      <c r="EH1046" s="233"/>
      <c r="EI1046" s="233"/>
      <c r="EJ1046" s="233"/>
      <c r="EK1046" s="233"/>
      <c r="EL1046" s="233"/>
      <c r="EM1046" s="233"/>
      <c r="EN1046" s="233"/>
      <c r="EO1046" s="233"/>
      <c r="EP1046" s="233"/>
      <c r="EQ1046" s="233"/>
      <c r="ER1046" s="233"/>
      <c r="ES1046" s="233"/>
      <c r="ET1046" s="233"/>
      <c r="EU1046" s="233"/>
      <c r="EV1046" s="233"/>
      <c r="EW1046" s="233"/>
      <c r="EX1046" s="233"/>
      <c r="EY1046" s="233"/>
      <c r="EZ1046" s="233"/>
      <c r="FA1046" s="233"/>
      <c r="FB1046" s="233"/>
      <c r="FC1046" s="233"/>
      <c r="FD1046" s="233"/>
      <c r="FE1046" s="233"/>
      <c r="FF1046" s="233"/>
      <c r="FG1046" s="233"/>
      <c r="FH1046" s="233"/>
      <c r="FI1046" s="233"/>
      <c r="FJ1046" s="233"/>
      <c r="FK1046" s="233"/>
      <c r="FL1046" s="233"/>
      <c r="FM1046" s="233"/>
      <c r="FN1046" s="233"/>
      <c r="FO1046" s="233"/>
      <c r="FP1046" s="233"/>
      <c r="FQ1046" s="233"/>
      <c r="FR1046" s="233"/>
      <c r="FS1046" s="233"/>
      <c r="FT1046" s="233"/>
      <c r="FU1046" s="233"/>
      <c r="FV1046" s="233"/>
      <c r="FW1046" s="233"/>
      <c r="FX1046" s="233"/>
      <c r="FY1046" s="233"/>
      <c r="FZ1046" s="233"/>
      <c r="GA1046" s="233"/>
      <c r="GB1046" s="233"/>
      <c r="GC1046" s="233"/>
      <c r="GD1046" s="233"/>
      <c r="GE1046" s="233"/>
      <c r="GF1046" s="233"/>
      <c r="GG1046" s="233"/>
      <c r="GH1046" s="233"/>
      <c r="GI1046" s="233"/>
      <c r="GJ1046" s="233"/>
      <c r="GK1046" s="233"/>
      <c r="GL1046" s="233"/>
      <c r="GM1046" s="233"/>
      <c r="GN1046" s="233"/>
      <c r="GO1046" s="233"/>
      <c r="GP1046" s="233"/>
      <c r="GQ1046" s="233"/>
      <c r="GR1046" s="233"/>
      <c r="GS1046" s="233"/>
      <c r="GT1046" s="233"/>
      <c r="GU1046" s="233"/>
      <c r="GV1046" s="233"/>
      <c r="GW1046" s="233"/>
      <c r="GX1046" s="233"/>
      <c r="GY1046" s="233"/>
      <c r="GZ1046" s="233"/>
      <c r="HA1046" s="233"/>
      <c r="HB1046" s="233"/>
      <c r="HC1046" s="233"/>
      <c r="HD1046" s="233"/>
      <c r="HE1046" s="233"/>
      <c r="HF1046" s="233"/>
      <c r="HG1046" s="233"/>
      <c r="HH1046" s="233"/>
      <c r="HI1046" s="233"/>
      <c r="HJ1046" s="233"/>
      <c r="HK1046" s="233"/>
      <c r="HL1046" s="233"/>
      <c r="HM1046" s="233"/>
      <c r="HN1046" s="233"/>
      <c r="HO1046" s="233"/>
      <c r="HP1046" s="233"/>
      <c r="HQ1046" s="233"/>
      <c r="HR1046" s="233"/>
      <c r="HS1046" s="233"/>
      <c r="HT1046" s="233"/>
      <c r="HU1046" s="233"/>
      <c r="HV1046" s="233"/>
      <c r="HW1046" s="233"/>
      <c r="HX1046" s="233"/>
      <c r="HY1046" s="233"/>
      <c r="HZ1046" s="233"/>
      <c r="IA1046" s="233"/>
      <c r="IB1046" s="233"/>
      <c r="IC1046" s="233"/>
      <c r="ID1046" s="233"/>
      <c r="IE1046" s="233"/>
      <c r="IF1046" s="233"/>
      <c r="IG1046" s="233"/>
      <c r="IH1046" s="233"/>
      <c r="II1046" s="233"/>
      <c r="IJ1046" s="233"/>
      <c r="IK1046" s="233"/>
      <c r="IL1046" s="233"/>
      <c r="IM1046" s="233"/>
      <c r="IN1046" s="233"/>
      <c r="IO1046" s="233"/>
      <c r="IP1046" s="233"/>
      <c r="IQ1046" s="233"/>
      <c r="IR1046" s="233"/>
      <c r="IS1046" s="233"/>
      <c r="IT1046" s="233"/>
      <c r="IU1046" s="233"/>
      <c r="IV1046" s="233"/>
    </row>
    <row r="1047" spans="1:256" s="275" customFormat="1">
      <c r="A1047" s="526"/>
      <c r="B1047" s="530"/>
      <c r="C1047" s="283">
        <v>2019</v>
      </c>
      <c r="D1047" s="256">
        <f t="shared" ref="D1047:I1047" si="543">D1052+D1057</f>
        <v>40.558</v>
      </c>
      <c r="E1047" s="256">
        <f t="shared" si="543"/>
        <v>0</v>
      </c>
      <c r="F1047" s="256">
        <f t="shared" si="543"/>
        <v>0</v>
      </c>
      <c r="G1047" s="256">
        <f t="shared" si="543"/>
        <v>40.558</v>
      </c>
      <c r="H1047" s="256">
        <f t="shared" si="543"/>
        <v>0</v>
      </c>
      <c r="I1047" s="256">
        <f t="shared" si="543"/>
        <v>0</v>
      </c>
      <c r="J1047" s="232"/>
      <c r="K1047" s="233"/>
      <c r="L1047" s="233"/>
      <c r="M1047" s="242"/>
      <c r="N1047" s="226"/>
      <c r="O1047" s="226"/>
      <c r="P1047" s="226"/>
      <c r="Q1047" s="226"/>
      <c r="R1047" s="226"/>
      <c r="S1047" s="226"/>
      <c r="T1047" s="226"/>
      <c r="U1047" s="226"/>
      <c r="V1047" s="226"/>
      <c r="W1047" s="226"/>
      <c r="X1047" s="226"/>
      <c r="Y1047" s="226"/>
      <c r="Z1047" s="226"/>
      <c r="AA1047" s="226"/>
      <c r="AB1047" s="226"/>
      <c r="AC1047" s="226"/>
      <c r="AD1047" s="226"/>
      <c r="AE1047" s="226"/>
      <c r="AF1047" s="226"/>
      <c r="AG1047" s="226"/>
      <c r="AH1047" s="226"/>
      <c r="AI1047" s="226"/>
      <c r="AJ1047" s="226"/>
      <c r="AK1047" s="226"/>
      <c r="AL1047" s="226"/>
      <c r="AM1047" s="226"/>
      <c r="AN1047" s="226"/>
      <c r="AO1047" s="226"/>
      <c r="AP1047" s="226"/>
      <c r="AQ1047" s="226"/>
      <c r="AR1047" s="226"/>
      <c r="AS1047" s="226"/>
      <c r="AT1047" s="226"/>
      <c r="AU1047" s="226"/>
      <c r="AV1047" s="226"/>
      <c r="AW1047" s="226"/>
      <c r="AX1047" s="226"/>
      <c r="AY1047" s="226"/>
      <c r="AZ1047" s="226"/>
      <c r="BA1047" s="226"/>
      <c r="BB1047" s="226"/>
      <c r="BC1047" s="226"/>
      <c r="BD1047" s="226"/>
      <c r="BE1047" s="226"/>
      <c r="BF1047" s="226"/>
      <c r="BG1047" s="226"/>
      <c r="BH1047" s="226"/>
      <c r="BI1047" s="226"/>
      <c r="BJ1047" s="226"/>
      <c r="BK1047" s="226"/>
      <c r="BL1047" s="226"/>
      <c r="BM1047" s="226"/>
      <c r="BN1047" s="226"/>
      <c r="BO1047" s="226"/>
      <c r="BP1047" s="226"/>
      <c r="BQ1047" s="226"/>
      <c r="BR1047" s="226"/>
      <c r="BS1047" s="226"/>
      <c r="BT1047" s="226"/>
      <c r="BU1047" s="226"/>
      <c r="BV1047" s="226"/>
      <c r="BW1047" s="226"/>
      <c r="BX1047" s="226"/>
      <c r="BY1047" s="226"/>
      <c r="BZ1047" s="226"/>
      <c r="CA1047" s="226"/>
      <c r="CB1047" s="226"/>
      <c r="CC1047" s="235"/>
      <c r="CD1047" s="233"/>
      <c r="CE1047" s="233"/>
      <c r="CF1047" s="233"/>
      <c r="CG1047" s="233"/>
      <c r="CH1047" s="233"/>
      <c r="CI1047" s="233"/>
      <c r="CJ1047" s="233"/>
      <c r="CK1047" s="233"/>
      <c r="CL1047" s="233"/>
      <c r="CM1047" s="233"/>
      <c r="CN1047" s="233"/>
      <c r="CO1047" s="233"/>
      <c r="CP1047" s="233"/>
      <c r="CQ1047" s="233"/>
      <c r="CR1047" s="233"/>
      <c r="CS1047" s="233"/>
      <c r="CT1047" s="233"/>
      <c r="CU1047" s="233"/>
      <c r="CV1047" s="233"/>
      <c r="CW1047" s="233"/>
      <c r="CX1047" s="233"/>
      <c r="CY1047" s="233"/>
      <c r="CZ1047" s="233"/>
      <c r="DA1047" s="233"/>
      <c r="DB1047" s="233"/>
      <c r="DC1047" s="233"/>
      <c r="DD1047" s="233"/>
      <c r="DE1047" s="233"/>
      <c r="DF1047" s="233"/>
      <c r="DG1047" s="233"/>
      <c r="DH1047" s="233"/>
      <c r="DI1047" s="233"/>
      <c r="DJ1047" s="233"/>
      <c r="DK1047" s="233"/>
      <c r="DL1047" s="233"/>
      <c r="DM1047" s="233"/>
      <c r="DN1047" s="233"/>
      <c r="DO1047" s="233"/>
      <c r="DP1047" s="233"/>
      <c r="DQ1047" s="233"/>
      <c r="DR1047" s="233"/>
      <c r="DS1047" s="233"/>
      <c r="DT1047" s="233"/>
      <c r="DU1047" s="233"/>
      <c r="DV1047" s="233"/>
      <c r="DW1047" s="233"/>
      <c r="DX1047" s="233"/>
      <c r="DY1047" s="233"/>
      <c r="DZ1047" s="233"/>
      <c r="EA1047" s="233"/>
      <c r="EB1047" s="233"/>
      <c r="EC1047" s="233"/>
      <c r="ED1047" s="233"/>
      <c r="EE1047" s="233"/>
      <c r="EF1047" s="233"/>
      <c r="EG1047" s="233"/>
      <c r="EH1047" s="233"/>
      <c r="EI1047" s="233"/>
      <c r="EJ1047" s="233"/>
      <c r="EK1047" s="233"/>
      <c r="EL1047" s="233"/>
      <c r="EM1047" s="233"/>
      <c r="EN1047" s="233"/>
      <c r="EO1047" s="233"/>
      <c r="EP1047" s="233"/>
      <c r="EQ1047" s="233"/>
      <c r="ER1047" s="233"/>
      <c r="ES1047" s="233"/>
      <c r="ET1047" s="233"/>
      <c r="EU1047" s="233"/>
      <c r="EV1047" s="233"/>
      <c r="EW1047" s="233"/>
      <c r="EX1047" s="233"/>
      <c r="EY1047" s="233"/>
      <c r="EZ1047" s="233"/>
      <c r="FA1047" s="233"/>
      <c r="FB1047" s="233"/>
      <c r="FC1047" s="233"/>
      <c r="FD1047" s="233"/>
      <c r="FE1047" s="233"/>
      <c r="FF1047" s="233"/>
      <c r="FG1047" s="233"/>
      <c r="FH1047" s="233"/>
      <c r="FI1047" s="233"/>
      <c r="FJ1047" s="233"/>
      <c r="FK1047" s="233"/>
      <c r="FL1047" s="233"/>
      <c r="FM1047" s="233"/>
      <c r="FN1047" s="233"/>
      <c r="FO1047" s="233"/>
      <c r="FP1047" s="233"/>
      <c r="FQ1047" s="233"/>
      <c r="FR1047" s="233"/>
      <c r="FS1047" s="233"/>
      <c r="FT1047" s="233"/>
      <c r="FU1047" s="233"/>
      <c r="FV1047" s="233"/>
      <c r="FW1047" s="233"/>
      <c r="FX1047" s="233"/>
      <c r="FY1047" s="233"/>
      <c r="FZ1047" s="233"/>
      <c r="GA1047" s="233"/>
      <c r="GB1047" s="233"/>
      <c r="GC1047" s="233"/>
      <c r="GD1047" s="233"/>
      <c r="GE1047" s="233"/>
      <c r="GF1047" s="233"/>
      <c r="GG1047" s="233"/>
      <c r="GH1047" s="233"/>
      <c r="GI1047" s="233"/>
      <c r="GJ1047" s="233"/>
      <c r="GK1047" s="233"/>
      <c r="GL1047" s="233"/>
      <c r="GM1047" s="233"/>
      <c r="GN1047" s="233"/>
      <c r="GO1047" s="233"/>
      <c r="GP1047" s="233"/>
      <c r="GQ1047" s="233"/>
      <c r="GR1047" s="233"/>
      <c r="GS1047" s="233"/>
      <c r="GT1047" s="233"/>
      <c r="GU1047" s="233"/>
      <c r="GV1047" s="233"/>
      <c r="GW1047" s="233"/>
      <c r="GX1047" s="233"/>
      <c r="GY1047" s="233"/>
      <c r="GZ1047" s="233"/>
      <c r="HA1047" s="233"/>
      <c r="HB1047" s="233"/>
      <c r="HC1047" s="233"/>
      <c r="HD1047" s="233"/>
      <c r="HE1047" s="233"/>
      <c r="HF1047" s="233"/>
      <c r="HG1047" s="233"/>
      <c r="HH1047" s="233"/>
      <c r="HI1047" s="233"/>
      <c r="HJ1047" s="233"/>
      <c r="HK1047" s="233"/>
      <c r="HL1047" s="233"/>
      <c r="HM1047" s="233"/>
      <c r="HN1047" s="233"/>
      <c r="HO1047" s="233"/>
      <c r="HP1047" s="233"/>
      <c r="HQ1047" s="233"/>
      <c r="HR1047" s="233"/>
      <c r="HS1047" s="233"/>
      <c r="HT1047" s="233"/>
      <c r="HU1047" s="233"/>
      <c r="HV1047" s="233"/>
      <c r="HW1047" s="233"/>
      <c r="HX1047" s="233"/>
      <c r="HY1047" s="233"/>
      <c r="HZ1047" s="233"/>
      <c r="IA1047" s="233"/>
      <c r="IB1047" s="233"/>
      <c r="IC1047" s="233"/>
      <c r="ID1047" s="233"/>
      <c r="IE1047" s="233"/>
      <c r="IF1047" s="233"/>
      <c r="IG1047" s="233"/>
      <c r="IH1047" s="233"/>
      <c r="II1047" s="233"/>
      <c r="IJ1047" s="233"/>
      <c r="IK1047" s="233"/>
      <c r="IL1047" s="233"/>
      <c r="IM1047" s="233"/>
      <c r="IN1047" s="233"/>
      <c r="IO1047" s="233"/>
      <c r="IP1047" s="233"/>
      <c r="IQ1047" s="233"/>
      <c r="IR1047" s="233"/>
      <c r="IS1047" s="233"/>
      <c r="IT1047" s="233"/>
      <c r="IU1047" s="233"/>
      <c r="IV1047" s="233"/>
    </row>
    <row r="1048" spans="1:256" s="275" customFormat="1">
      <c r="A1048" s="527"/>
      <c r="B1048" s="531"/>
      <c r="C1048" s="283">
        <v>2020</v>
      </c>
      <c r="D1048" s="256">
        <f t="shared" ref="D1048:I1048" si="544">D1053+D1058</f>
        <v>40.558</v>
      </c>
      <c r="E1048" s="256">
        <f t="shared" si="544"/>
        <v>0</v>
      </c>
      <c r="F1048" s="256">
        <f t="shared" si="544"/>
        <v>0</v>
      </c>
      <c r="G1048" s="256">
        <f t="shared" si="544"/>
        <v>40.558</v>
      </c>
      <c r="H1048" s="256">
        <f t="shared" si="544"/>
        <v>0</v>
      </c>
      <c r="I1048" s="256">
        <f t="shared" si="544"/>
        <v>0</v>
      </c>
      <c r="J1048" s="232"/>
      <c r="K1048" s="233"/>
      <c r="L1048" s="233"/>
      <c r="M1048" s="242"/>
      <c r="N1048" s="226"/>
      <c r="O1048" s="226"/>
      <c r="P1048" s="226"/>
      <c r="Q1048" s="226"/>
      <c r="R1048" s="226"/>
      <c r="S1048" s="226"/>
      <c r="T1048" s="226"/>
      <c r="U1048" s="226"/>
      <c r="V1048" s="226"/>
      <c r="W1048" s="226"/>
      <c r="X1048" s="226"/>
      <c r="Y1048" s="226"/>
      <c r="Z1048" s="226"/>
      <c r="AA1048" s="226"/>
      <c r="AB1048" s="226"/>
      <c r="AC1048" s="226"/>
      <c r="AD1048" s="226"/>
      <c r="AE1048" s="226"/>
      <c r="AF1048" s="226"/>
      <c r="AG1048" s="226"/>
      <c r="AH1048" s="226"/>
      <c r="AI1048" s="226"/>
      <c r="AJ1048" s="226"/>
      <c r="AK1048" s="226"/>
      <c r="AL1048" s="226"/>
      <c r="AM1048" s="226"/>
      <c r="AN1048" s="226"/>
      <c r="AO1048" s="226"/>
      <c r="AP1048" s="226"/>
      <c r="AQ1048" s="226"/>
      <c r="AR1048" s="226"/>
      <c r="AS1048" s="226"/>
      <c r="AT1048" s="226"/>
      <c r="AU1048" s="226"/>
      <c r="AV1048" s="226"/>
      <c r="AW1048" s="226"/>
      <c r="AX1048" s="226"/>
      <c r="AY1048" s="226"/>
      <c r="AZ1048" s="226"/>
      <c r="BA1048" s="226"/>
      <c r="BB1048" s="226"/>
      <c r="BC1048" s="226"/>
      <c r="BD1048" s="226"/>
      <c r="BE1048" s="226"/>
      <c r="BF1048" s="226"/>
      <c r="BG1048" s="226"/>
      <c r="BH1048" s="226"/>
      <c r="BI1048" s="226"/>
      <c r="BJ1048" s="226"/>
      <c r="BK1048" s="226"/>
      <c r="BL1048" s="226"/>
      <c r="BM1048" s="226"/>
      <c r="BN1048" s="226"/>
      <c r="BO1048" s="226"/>
      <c r="BP1048" s="226"/>
      <c r="BQ1048" s="226"/>
      <c r="BR1048" s="226"/>
      <c r="BS1048" s="226"/>
      <c r="BT1048" s="226"/>
      <c r="BU1048" s="226"/>
      <c r="BV1048" s="226"/>
      <c r="BW1048" s="226"/>
      <c r="BX1048" s="226"/>
      <c r="BY1048" s="226"/>
      <c r="BZ1048" s="226"/>
      <c r="CA1048" s="226"/>
      <c r="CB1048" s="226"/>
      <c r="CC1048" s="235"/>
      <c r="CD1048" s="233"/>
      <c r="CE1048" s="233"/>
      <c r="CF1048" s="233"/>
      <c r="CG1048" s="233"/>
      <c r="CH1048" s="233"/>
      <c r="CI1048" s="233"/>
      <c r="CJ1048" s="233"/>
      <c r="CK1048" s="233"/>
      <c r="CL1048" s="233"/>
      <c r="CM1048" s="233"/>
      <c r="CN1048" s="233"/>
      <c r="CO1048" s="233"/>
      <c r="CP1048" s="233"/>
      <c r="CQ1048" s="233"/>
      <c r="CR1048" s="233"/>
      <c r="CS1048" s="233"/>
      <c r="CT1048" s="233"/>
      <c r="CU1048" s="233"/>
      <c r="CV1048" s="233"/>
      <c r="CW1048" s="233"/>
      <c r="CX1048" s="233"/>
      <c r="CY1048" s="233"/>
      <c r="CZ1048" s="233"/>
      <c r="DA1048" s="233"/>
      <c r="DB1048" s="233"/>
      <c r="DC1048" s="233"/>
      <c r="DD1048" s="233"/>
      <c r="DE1048" s="233"/>
      <c r="DF1048" s="233"/>
      <c r="DG1048" s="233"/>
      <c r="DH1048" s="233"/>
      <c r="DI1048" s="233"/>
      <c r="DJ1048" s="233"/>
      <c r="DK1048" s="233"/>
      <c r="DL1048" s="233"/>
      <c r="DM1048" s="233"/>
      <c r="DN1048" s="233"/>
      <c r="DO1048" s="233"/>
      <c r="DP1048" s="233"/>
      <c r="DQ1048" s="233"/>
      <c r="DR1048" s="233"/>
      <c r="DS1048" s="233"/>
      <c r="DT1048" s="233"/>
      <c r="DU1048" s="233"/>
      <c r="DV1048" s="233"/>
      <c r="DW1048" s="233"/>
      <c r="DX1048" s="233"/>
      <c r="DY1048" s="233"/>
      <c r="DZ1048" s="233"/>
      <c r="EA1048" s="233"/>
      <c r="EB1048" s="233"/>
      <c r="EC1048" s="233"/>
      <c r="ED1048" s="233"/>
      <c r="EE1048" s="233"/>
      <c r="EF1048" s="233"/>
      <c r="EG1048" s="233"/>
      <c r="EH1048" s="233"/>
      <c r="EI1048" s="233"/>
      <c r="EJ1048" s="233"/>
      <c r="EK1048" s="233"/>
      <c r="EL1048" s="233"/>
      <c r="EM1048" s="233"/>
      <c r="EN1048" s="233"/>
      <c r="EO1048" s="233"/>
      <c r="EP1048" s="233"/>
      <c r="EQ1048" s="233"/>
      <c r="ER1048" s="233"/>
      <c r="ES1048" s="233"/>
      <c r="ET1048" s="233"/>
      <c r="EU1048" s="233"/>
      <c r="EV1048" s="233"/>
      <c r="EW1048" s="233"/>
      <c r="EX1048" s="233"/>
      <c r="EY1048" s="233"/>
      <c r="EZ1048" s="233"/>
      <c r="FA1048" s="233"/>
      <c r="FB1048" s="233"/>
      <c r="FC1048" s="233"/>
      <c r="FD1048" s="233"/>
      <c r="FE1048" s="233"/>
      <c r="FF1048" s="233"/>
      <c r="FG1048" s="233"/>
      <c r="FH1048" s="233"/>
      <c r="FI1048" s="233"/>
      <c r="FJ1048" s="233"/>
      <c r="FK1048" s="233"/>
      <c r="FL1048" s="233"/>
      <c r="FM1048" s="233"/>
      <c r="FN1048" s="233"/>
      <c r="FO1048" s="233"/>
      <c r="FP1048" s="233"/>
      <c r="FQ1048" s="233"/>
      <c r="FR1048" s="233"/>
      <c r="FS1048" s="233"/>
      <c r="FT1048" s="233"/>
      <c r="FU1048" s="233"/>
      <c r="FV1048" s="233"/>
      <c r="FW1048" s="233"/>
      <c r="FX1048" s="233"/>
      <c r="FY1048" s="233"/>
      <c r="FZ1048" s="233"/>
      <c r="GA1048" s="233"/>
      <c r="GB1048" s="233"/>
      <c r="GC1048" s="233"/>
      <c r="GD1048" s="233"/>
      <c r="GE1048" s="233"/>
      <c r="GF1048" s="233"/>
      <c r="GG1048" s="233"/>
      <c r="GH1048" s="233"/>
      <c r="GI1048" s="233"/>
      <c r="GJ1048" s="233"/>
      <c r="GK1048" s="233"/>
      <c r="GL1048" s="233"/>
      <c r="GM1048" s="233"/>
      <c r="GN1048" s="233"/>
      <c r="GO1048" s="233"/>
      <c r="GP1048" s="233"/>
      <c r="GQ1048" s="233"/>
      <c r="GR1048" s="233"/>
      <c r="GS1048" s="233"/>
      <c r="GT1048" s="233"/>
      <c r="GU1048" s="233"/>
      <c r="GV1048" s="233"/>
      <c r="GW1048" s="233"/>
      <c r="GX1048" s="233"/>
      <c r="GY1048" s="233"/>
      <c r="GZ1048" s="233"/>
      <c r="HA1048" s="233"/>
      <c r="HB1048" s="233"/>
      <c r="HC1048" s="233"/>
      <c r="HD1048" s="233"/>
      <c r="HE1048" s="233"/>
      <c r="HF1048" s="233"/>
      <c r="HG1048" s="233"/>
      <c r="HH1048" s="233"/>
      <c r="HI1048" s="233"/>
      <c r="HJ1048" s="233"/>
      <c r="HK1048" s="233"/>
      <c r="HL1048" s="233"/>
      <c r="HM1048" s="233"/>
      <c r="HN1048" s="233"/>
      <c r="HO1048" s="233"/>
      <c r="HP1048" s="233"/>
      <c r="HQ1048" s="233"/>
      <c r="HR1048" s="233"/>
      <c r="HS1048" s="233"/>
      <c r="HT1048" s="233"/>
      <c r="HU1048" s="233"/>
      <c r="HV1048" s="233"/>
      <c r="HW1048" s="233"/>
      <c r="HX1048" s="233"/>
      <c r="HY1048" s="233"/>
      <c r="HZ1048" s="233"/>
      <c r="IA1048" s="233"/>
      <c r="IB1048" s="233"/>
      <c r="IC1048" s="233"/>
      <c r="ID1048" s="233"/>
      <c r="IE1048" s="233"/>
      <c r="IF1048" s="233"/>
      <c r="IG1048" s="233"/>
      <c r="IH1048" s="233"/>
      <c r="II1048" s="233"/>
      <c r="IJ1048" s="233"/>
      <c r="IK1048" s="233"/>
      <c r="IL1048" s="233"/>
      <c r="IM1048" s="233"/>
      <c r="IN1048" s="233"/>
      <c r="IO1048" s="233"/>
      <c r="IP1048" s="233"/>
      <c r="IQ1048" s="233"/>
      <c r="IR1048" s="233"/>
      <c r="IS1048" s="233"/>
      <c r="IT1048" s="233"/>
      <c r="IU1048" s="233"/>
      <c r="IV1048" s="233"/>
    </row>
    <row r="1049" spans="1:256" s="275" customFormat="1" ht="18.75" customHeight="1">
      <c r="A1049" s="524" t="s">
        <v>796</v>
      </c>
      <c r="B1049" s="391" t="s">
        <v>859</v>
      </c>
      <c r="C1049" s="238" t="s">
        <v>19</v>
      </c>
      <c r="D1049" s="257">
        <f>D1050+D1051+D1052+D1053</f>
        <v>152.625</v>
      </c>
      <c r="E1049" s="257">
        <f t="shared" ref="E1049:I1049" si="545">E1050+E1051+E1052+E1053</f>
        <v>0</v>
      </c>
      <c r="F1049" s="257">
        <f t="shared" si="545"/>
        <v>0</v>
      </c>
      <c r="G1049" s="257">
        <f t="shared" si="545"/>
        <v>152.625</v>
      </c>
      <c r="H1049" s="257">
        <f t="shared" si="545"/>
        <v>0</v>
      </c>
      <c r="I1049" s="257">
        <f t="shared" si="545"/>
        <v>0</v>
      </c>
      <c r="J1049" s="232"/>
      <c r="K1049" s="233"/>
      <c r="L1049" s="233"/>
      <c r="M1049" s="242"/>
      <c r="N1049" s="226"/>
      <c r="O1049" s="226"/>
      <c r="P1049" s="226"/>
      <c r="Q1049" s="226"/>
      <c r="R1049" s="226"/>
      <c r="S1049" s="226"/>
      <c r="T1049" s="226"/>
      <c r="U1049" s="226"/>
      <c r="V1049" s="226"/>
      <c r="W1049" s="226"/>
      <c r="X1049" s="226"/>
      <c r="Y1049" s="226"/>
      <c r="Z1049" s="226"/>
      <c r="AA1049" s="226"/>
      <c r="AB1049" s="226"/>
      <c r="AC1049" s="226"/>
      <c r="AD1049" s="226"/>
      <c r="AE1049" s="226"/>
      <c r="AF1049" s="226"/>
      <c r="AG1049" s="226"/>
      <c r="AH1049" s="226"/>
      <c r="AI1049" s="226"/>
      <c r="AJ1049" s="226"/>
      <c r="AK1049" s="226"/>
      <c r="AL1049" s="226"/>
      <c r="AM1049" s="226"/>
      <c r="AN1049" s="226"/>
      <c r="AO1049" s="226"/>
      <c r="AP1049" s="226"/>
      <c r="AQ1049" s="226"/>
      <c r="AR1049" s="226"/>
      <c r="AS1049" s="226"/>
      <c r="AT1049" s="226"/>
      <c r="AU1049" s="226"/>
      <c r="AV1049" s="226"/>
      <c r="AW1049" s="226"/>
      <c r="AX1049" s="226"/>
      <c r="AY1049" s="226"/>
      <c r="AZ1049" s="226"/>
      <c r="BA1049" s="226"/>
      <c r="BB1049" s="226"/>
      <c r="BC1049" s="226"/>
      <c r="BD1049" s="226"/>
      <c r="BE1049" s="226"/>
      <c r="BF1049" s="226"/>
      <c r="BG1049" s="226"/>
      <c r="BH1049" s="226"/>
      <c r="BI1049" s="226"/>
      <c r="BJ1049" s="226"/>
      <c r="BK1049" s="226"/>
      <c r="BL1049" s="226"/>
      <c r="BM1049" s="226"/>
      <c r="BN1049" s="226"/>
      <c r="BO1049" s="226"/>
      <c r="BP1049" s="226"/>
      <c r="BQ1049" s="226"/>
      <c r="BR1049" s="226"/>
      <c r="BS1049" s="226"/>
      <c r="BT1049" s="226"/>
      <c r="BU1049" s="226"/>
      <c r="BV1049" s="226"/>
      <c r="BW1049" s="226"/>
      <c r="BX1049" s="226"/>
      <c r="BY1049" s="226"/>
      <c r="BZ1049" s="226"/>
      <c r="CA1049" s="226"/>
      <c r="CB1049" s="226"/>
      <c r="CC1049" s="235"/>
      <c r="CD1049" s="233"/>
      <c r="CE1049" s="233"/>
      <c r="CF1049" s="233"/>
      <c r="CG1049" s="233"/>
      <c r="CH1049" s="233"/>
      <c r="CI1049" s="233"/>
      <c r="CJ1049" s="233"/>
      <c r="CK1049" s="233"/>
      <c r="CL1049" s="233"/>
      <c r="CM1049" s="233"/>
      <c r="CN1049" s="233"/>
      <c r="CO1049" s="233"/>
      <c r="CP1049" s="233"/>
      <c r="CQ1049" s="233"/>
      <c r="CR1049" s="233"/>
      <c r="CS1049" s="233"/>
      <c r="CT1049" s="233"/>
      <c r="CU1049" s="233"/>
      <c r="CV1049" s="233"/>
      <c r="CW1049" s="233"/>
      <c r="CX1049" s="233"/>
      <c r="CY1049" s="233"/>
      <c r="CZ1049" s="233"/>
      <c r="DA1049" s="233"/>
      <c r="DB1049" s="233"/>
      <c r="DC1049" s="233"/>
      <c r="DD1049" s="233"/>
      <c r="DE1049" s="233"/>
      <c r="DF1049" s="233"/>
      <c r="DG1049" s="233"/>
      <c r="DH1049" s="233"/>
      <c r="DI1049" s="233"/>
      <c r="DJ1049" s="233"/>
      <c r="DK1049" s="233"/>
      <c r="DL1049" s="233"/>
      <c r="DM1049" s="233"/>
      <c r="DN1049" s="233"/>
      <c r="DO1049" s="233"/>
      <c r="DP1049" s="233"/>
      <c r="DQ1049" s="233"/>
      <c r="DR1049" s="233"/>
      <c r="DS1049" s="233"/>
      <c r="DT1049" s="233"/>
      <c r="DU1049" s="233"/>
      <c r="DV1049" s="233"/>
      <c r="DW1049" s="233"/>
      <c r="DX1049" s="233"/>
      <c r="DY1049" s="233"/>
      <c r="DZ1049" s="233"/>
      <c r="EA1049" s="233"/>
      <c r="EB1049" s="233"/>
      <c r="EC1049" s="233"/>
      <c r="ED1049" s="233"/>
      <c r="EE1049" s="233"/>
      <c r="EF1049" s="233"/>
      <c r="EG1049" s="233"/>
      <c r="EH1049" s="233"/>
      <c r="EI1049" s="233"/>
      <c r="EJ1049" s="233"/>
      <c r="EK1049" s="233"/>
      <c r="EL1049" s="233"/>
      <c r="EM1049" s="233"/>
      <c r="EN1049" s="233"/>
      <c r="EO1049" s="233"/>
      <c r="EP1049" s="233"/>
      <c r="EQ1049" s="233"/>
      <c r="ER1049" s="233"/>
      <c r="ES1049" s="233"/>
      <c r="ET1049" s="233"/>
      <c r="EU1049" s="233"/>
      <c r="EV1049" s="233"/>
      <c r="EW1049" s="233"/>
      <c r="EX1049" s="233"/>
      <c r="EY1049" s="233"/>
      <c r="EZ1049" s="233"/>
      <c r="FA1049" s="233"/>
      <c r="FB1049" s="233"/>
      <c r="FC1049" s="233"/>
      <c r="FD1049" s="233"/>
      <c r="FE1049" s="233"/>
      <c r="FF1049" s="233"/>
      <c r="FG1049" s="233"/>
      <c r="FH1049" s="233"/>
      <c r="FI1049" s="233"/>
      <c r="FJ1049" s="233"/>
      <c r="FK1049" s="233"/>
      <c r="FL1049" s="233"/>
      <c r="FM1049" s="233"/>
      <c r="FN1049" s="233"/>
      <c r="FO1049" s="233"/>
      <c r="FP1049" s="233"/>
      <c r="FQ1049" s="233"/>
      <c r="FR1049" s="233"/>
      <c r="FS1049" s="233"/>
      <c r="FT1049" s="233"/>
      <c r="FU1049" s="233"/>
      <c r="FV1049" s="233"/>
      <c r="FW1049" s="233"/>
      <c r="FX1049" s="233"/>
      <c r="FY1049" s="233"/>
      <c r="FZ1049" s="233"/>
      <c r="GA1049" s="233"/>
      <c r="GB1049" s="233"/>
      <c r="GC1049" s="233"/>
      <c r="GD1049" s="233"/>
      <c r="GE1049" s="233"/>
      <c r="GF1049" s="233"/>
      <c r="GG1049" s="233"/>
      <c r="GH1049" s="233"/>
      <c r="GI1049" s="233"/>
      <c r="GJ1049" s="233"/>
      <c r="GK1049" s="233"/>
      <c r="GL1049" s="233"/>
      <c r="GM1049" s="233"/>
      <c r="GN1049" s="233"/>
      <c r="GO1049" s="233"/>
      <c r="GP1049" s="233"/>
      <c r="GQ1049" s="233"/>
      <c r="GR1049" s="233"/>
      <c r="GS1049" s="233"/>
      <c r="GT1049" s="233"/>
      <c r="GU1049" s="233"/>
      <c r="GV1049" s="233"/>
      <c r="GW1049" s="233"/>
      <c r="GX1049" s="233"/>
      <c r="GY1049" s="233"/>
      <c r="GZ1049" s="233"/>
      <c r="HA1049" s="233"/>
      <c r="HB1049" s="233"/>
      <c r="HC1049" s="233"/>
      <c r="HD1049" s="233"/>
      <c r="HE1049" s="233"/>
      <c r="HF1049" s="233"/>
      <c r="HG1049" s="233"/>
      <c r="HH1049" s="233"/>
      <c r="HI1049" s="233"/>
      <c r="HJ1049" s="233"/>
      <c r="HK1049" s="233"/>
      <c r="HL1049" s="233"/>
      <c r="HM1049" s="233"/>
      <c r="HN1049" s="233"/>
      <c r="HO1049" s="233"/>
      <c r="HP1049" s="233"/>
      <c r="HQ1049" s="233"/>
      <c r="HR1049" s="233"/>
      <c r="HS1049" s="233"/>
      <c r="HT1049" s="233"/>
      <c r="HU1049" s="233"/>
      <c r="HV1049" s="233"/>
      <c r="HW1049" s="233"/>
      <c r="HX1049" s="233"/>
      <c r="HY1049" s="233"/>
      <c r="HZ1049" s="233"/>
      <c r="IA1049" s="233"/>
      <c r="IB1049" s="233"/>
      <c r="IC1049" s="233"/>
      <c r="ID1049" s="233"/>
      <c r="IE1049" s="233"/>
      <c r="IF1049" s="233"/>
      <c r="IG1049" s="233"/>
      <c r="IH1049" s="233"/>
      <c r="II1049" s="233"/>
      <c r="IJ1049" s="233"/>
      <c r="IK1049" s="233"/>
      <c r="IL1049" s="233"/>
      <c r="IM1049" s="233"/>
      <c r="IN1049" s="233"/>
      <c r="IO1049" s="233"/>
      <c r="IP1049" s="233"/>
      <c r="IQ1049" s="233"/>
      <c r="IR1049" s="233"/>
      <c r="IS1049" s="233"/>
      <c r="IT1049" s="233"/>
      <c r="IU1049" s="233"/>
      <c r="IV1049" s="233"/>
    </row>
    <row r="1050" spans="1:256" s="275" customFormat="1">
      <c r="A1050" s="525"/>
      <c r="B1050" s="392"/>
      <c r="C1050" s="236">
        <v>2017</v>
      </c>
      <c r="D1050" s="256">
        <f>E1050+F1050+G1050+H1050+I1050</f>
        <v>40.700000000000003</v>
      </c>
      <c r="E1050" s="256">
        <v>0</v>
      </c>
      <c r="F1050" s="256">
        <v>0</v>
      </c>
      <c r="G1050" s="256">
        <v>40.700000000000003</v>
      </c>
      <c r="H1050" s="256">
        <v>0</v>
      </c>
      <c r="I1050" s="256">
        <v>0</v>
      </c>
      <c r="J1050" s="232"/>
      <c r="K1050" s="233"/>
      <c r="L1050" s="233"/>
      <c r="M1050" s="242"/>
      <c r="N1050" s="226"/>
      <c r="O1050" s="226"/>
      <c r="P1050" s="226"/>
      <c r="Q1050" s="226"/>
      <c r="R1050" s="226"/>
      <c r="S1050" s="226"/>
      <c r="T1050" s="226"/>
      <c r="U1050" s="226"/>
      <c r="V1050" s="226"/>
      <c r="W1050" s="226"/>
      <c r="X1050" s="226"/>
      <c r="Y1050" s="226"/>
      <c r="Z1050" s="226"/>
      <c r="AA1050" s="226"/>
      <c r="AB1050" s="226"/>
      <c r="AC1050" s="226"/>
      <c r="AD1050" s="226"/>
      <c r="AE1050" s="226"/>
      <c r="AF1050" s="226"/>
      <c r="AG1050" s="226"/>
      <c r="AH1050" s="226"/>
      <c r="AI1050" s="226"/>
      <c r="AJ1050" s="226"/>
      <c r="AK1050" s="226"/>
      <c r="AL1050" s="226"/>
      <c r="AM1050" s="226"/>
      <c r="AN1050" s="226"/>
      <c r="AO1050" s="226"/>
      <c r="AP1050" s="226"/>
      <c r="AQ1050" s="226"/>
      <c r="AR1050" s="226"/>
      <c r="AS1050" s="226"/>
      <c r="AT1050" s="226"/>
      <c r="AU1050" s="226"/>
      <c r="AV1050" s="226"/>
      <c r="AW1050" s="226"/>
      <c r="AX1050" s="226"/>
      <c r="AY1050" s="226"/>
      <c r="AZ1050" s="226"/>
      <c r="BA1050" s="226"/>
      <c r="BB1050" s="226"/>
      <c r="BC1050" s="226"/>
      <c r="BD1050" s="226"/>
      <c r="BE1050" s="226"/>
      <c r="BF1050" s="226"/>
      <c r="BG1050" s="226"/>
      <c r="BH1050" s="226"/>
      <c r="BI1050" s="226"/>
      <c r="BJ1050" s="226"/>
      <c r="BK1050" s="226"/>
      <c r="BL1050" s="226"/>
      <c r="BM1050" s="226"/>
      <c r="BN1050" s="226"/>
      <c r="BO1050" s="226"/>
      <c r="BP1050" s="226"/>
      <c r="BQ1050" s="226"/>
      <c r="BR1050" s="226"/>
      <c r="BS1050" s="226"/>
      <c r="BT1050" s="226"/>
      <c r="BU1050" s="226"/>
      <c r="BV1050" s="226"/>
      <c r="BW1050" s="226"/>
      <c r="BX1050" s="226"/>
      <c r="BY1050" s="226"/>
      <c r="BZ1050" s="226"/>
      <c r="CA1050" s="226"/>
      <c r="CB1050" s="226"/>
      <c r="CC1050" s="235"/>
      <c r="CD1050" s="233"/>
      <c r="CE1050" s="233"/>
      <c r="CF1050" s="233"/>
      <c r="CG1050" s="233"/>
      <c r="CH1050" s="233"/>
      <c r="CI1050" s="233"/>
      <c r="CJ1050" s="233"/>
      <c r="CK1050" s="233"/>
      <c r="CL1050" s="233"/>
      <c r="CM1050" s="233"/>
      <c r="CN1050" s="233"/>
      <c r="CO1050" s="233"/>
      <c r="CP1050" s="233"/>
      <c r="CQ1050" s="233"/>
      <c r="CR1050" s="233"/>
      <c r="CS1050" s="233"/>
      <c r="CT1050" s="233"/>
      <c r="CU1050" s="233"/>
      <c r="CV1050" s="233"/>
      <c r="CW1050" s="233"/>
      <c r="CX1050" s="233"/>
      <c r="CY1050" s="233"/>
      <c r="CZ1050" s="233"/>
      <c r="DA1050" s="233"/>
      <c r="DB1050" s="233"/>
      <c r="DC1050" s="233"/>
      <c r="DD1050" s="233"/>
      <c r="DE1050" s="233"/>
      <c r="DF1050" s="233"/>
      <c r="DG1050" s="233"/>
      <c r="DH1050" s="233"/>
      <c r="DI1050" s="233"/>
      <c r="DJ1050" s="233"/>
      <c r="DK1050" s="233"/>
      <c r="DL1050" s="233"/>
      <c r="DM1050" s="233"/>
      <c r="DN1050" s="233"/>
      <c r="DO1050" s="233"/>
      <c r="DP1050" s="233"/>
      <c r="DQ1050" s="233"/>
      <c r="DR1050" s="233"/>
      <c r="DS1050" s="233"/>
      <c r="DT1050" s="233"/>
      <c r="DU1050" s="233"/>
      <c r="DV1050" s="233"/>
      <c r="DW1050" s="233"/>
      <c r="DX1050" s="233"/>
      <c r="DY1050" s="233"/>
      <c r="DZ1050" s="233"/>
      <c r="EA1050" s="233"/>
      <c r="EB1050" s="233"/>
      <c r="EC1050" s="233"/>
      <c r="ED1050" s="233"/>
      <c r="EE1050" s="233"/>
      <c r="EF1050" s="233"/>
      <c r="EG1050" s="233"/>
      <c r="EH1050" s="233"/>
      <c r="EI1050" s="233"/>
      <c r="EJ1050" s="233"/>
      <c r="EK1050" s="233"/>
      <c r="EL1050" s="233"/>
      <c r="EM1050" s="233"/>
      <c r="EN1050" s="233"/>
      <c r="EO1050" s="233"/>
      <c r="EP1050" s="233"/>
      <c r="EQ1050" s="233"/>
      <c r="ER1050" s="233"/>
      <c r="ES1050" s="233"/>
      <c r="ET1050" s="233"/>
      <c r="EU1050" s="233"/>
      <c r="EV1050" s="233"/>
      <c r="EW1050" s="233"/>
      <c r="EX1050" s="233"/>
      <c r="EY1050" s="233"/>
      <c r="EZ1050" s="233"/>
      <c r="FA1050" s="233"/>
      <c r="FB1050" s="233"/>
      <c r="FC1050" s="233"/>
      <c r="FD1050" s="233"/>
      <c r="FE1050" s="233"/>
      <c r="FF1050" s="233"/>
      <c r="FG1050" s="233"/>
      <c r="FH1050" s="233"/>
      <c r="FI1050" s="233"/>
      <c r="FJ1050" s="233"/>
      <c r="FK1050" s="233"/>
      <c r="FL1050" s="233"/>
      <c r="FM1050" s="233"/>
      <c r="FN1050" s="233"/>
      <c r="FO1050" s="233"/>
      <c r="FP1050" s="233"/>
      <c r="FQ1050" s="233"/>
      <c r="FR1050" s="233"/>
      <c r="FS1050" s="233"/>
      <c r="FT1050" s="233"/>
      <c r="FU1050" s="233"/>
      <c r="FV1050" s="233"/>
      <c r="FW1050" s="233"/>
      <c r="FX1050" s="233"/>
      <c r="FY1050" s="233"/>
      <c r="FZ1050" s="233"/>
      <c r="GA1050" s="233"/>
      <c r="GB1050" s="233"/>
      <c r="GC1050" s="233"/>
      <c r="GD1050" s="233"/>
      <c r="GE1050" s="233"/>
      <c r="GF1050" s="233"/>
      <c r="GG1050" s="233"/>
      <c r="GH1050" s="233"/>
      <c r="GI1050" s="233"/>
      <c r="GJ1050" s="233"/>
      <c r="GK1050" s="233"/>
      <c r="GL1050" s="233"/>
      <c r="GM1050" s="233"/>
      <c r="GN1050" s="233"/>
      <c r="GO1050" s="233"/>
      <c r="GP1050" s="233"/>
      <c r="GQ1050" s="233"/>
      <c r="GR1050" s="233"/>
      <c r="GS1050" s="233"/>
      <c r="GT1050" s="233"/>
      <c r="GU1050" s="233"/>
      <c r="GV1050" s="233"/>
      <c r="GW1050" s="233"/>
      <c r="GX1050" s="233"/>
      <c r="GY1050" s="233"/>
      <c r="GZ1050" s="233"/>
      <c r="HA1050" s="233"/>
      <c r="HB1050" s="233"/>
      <c r="HC1050" s="233"/>
      <c r="HD1050" s="233"/>
      <c r="HE1050" s="233"/>
      <c r="HF1050" s="233"/>
      <c r="HG1050" s="233"/>
      <c r="HH1050" s="233"/>
      <c r="HI1050" s="233"/>
      <c r="HJ1050" s="233"/>
      <c r="HK1050" s="233"/>
      <c r="HL1050" s="233"/>
      <c r="HM1050" s="233"/>
      <c r="HN1050" s="233"/>
      <c r="HO1050" s="233"/>
      <c r="HP1050" s="233"/>
      <c r="HQ1050" s="233"/>
      <c r="HR1050" s="233"/>
      <c r="HS1050" s="233"/>
      <c r="HT1050" s="233"/>
      <c r="HU1050" s="233"/>
      <c r="HV1050" s="233"/>
      <c r="HW1050" s="233"/>
      <c r="HX1050" s="233"/>
      <c r="HY1050" s="233"/>
      <c r="HZ1050" s="233"/>
      <c r="IA1050" s="233"/>
      <c r="IB1050" s="233"/>
      <c r="IC1050" s="233"/>
      <c r="ID1050" s="233"/>
      <c r="IE1050" s="233"/>
      <c r="IF1050" s="233"/>
      <c r="IG1050" s="233"/>
      <c r="IH1050" s="233"/>
      <c r="II1050" s="233"/>
      <c r="IJ1050" s="233"/>
      <c r="IK1050" s="233"/>
      <c r="IL1050" s="233"/>
      <c r="IM1050" s="233"/>
      <c r="IN1050" s="233"/>
      <c r="IO1050" s="233"/>
      <c r="IP1050" s="233"/>
      <c r="IQ1050" s="233"/>
      <c r="IR1050" s="233"/>
      <c r="IS1050" s="233"/>
      <c r="IT1050" s="233"/>
      <c r="IU1050" s="233"/>
      <c r="IV1050" s="233"/>
    </row>
    <row r="1051" spans="1:256" s="275" customFormat="1">
      <c r="A1051" s="526"/>
      <c r="B1051" s="550"/>
      <c r="C1051" s="283">
        <v>2018</v>
      </c>
      <c r="D1051" s="256">
        <f t="shared" ref="D1051:D1053" si="546">E1051+F1051+G1051+H1051+I1051</f>
        <v>38.664999999999999</v>
      </c>
      <c r="E1051" s="256">
        <v>0</v>
      </c>
      <c r="F1051" s="256">
        <v>0</v>
      </c>
      <c r="G1051" s="256">
        <v>38.664999999999999</v>
      </c>
      <c r="H1051" s="256">
        <v>0</v>
      </c>
      <c r="I1051" s="256">
        <v>0</v>
      </c>
      <c r="J1051" s="232"/>
      <c r="K1051" s="233"/>
      <c r="L1051" s="233"/>
      <c r="M1051" s="242"/>
      <c r="N1051" s="226"/>
      <c r="O1051" s="226"/>
      <c r="P1051" s="226"/>
      <c r="Q1051" s="226"/>
      <c r="R1051" s="226"/>
      <c r="S1051" s="226"/>
      <c r="T1051" s="226"/>
      <c r="U1051" s="226"/>
      <c r="V1051" s="226"/>
      <c r="W1051" s="226"/>
      <c r="X1051" s="226"/>
      <c r="Y1051" s="226"/>
      <c r="Z1051" s="226"/>
      <c r="AA1051" s="226"/>
      <c r="AB1051" s="226"/>
      <c r="AC1051" s="226"/>
      <c r="AD1051" s="226"/>
      <c r="AE1051" s="226"/>
      <c r="AF1051" s="226"/>
      <c r="AG1051" s="226"/>
      <c r="AH1051" s="226"/>
      <c r="AI1051" s="226"/>
      <c r="AJ1051" s="226"/>
      <c r="AK1051" s="226"/>
      <c r="AL1051" s="226"/>
      <c r="AM1051" s="226"/>
      <c r="AN1051" s="226"/>
      <c r="AO1051" s="226"/>
      <c r="AP1051" s="226"/>
      <c r="AQ1051" s="226"/>
      <c r="AR1051" s="226"/>
      <c r="AS1051" s="226"/>
      <c r="AT1051" s="226"/>
      <c r="AU1051" s="226"/>
      <c r="AV1051" s="226"/>
      <c r="AW1051" s="226"/>
      <c r="AX1051" s="226"/>
      <c r="AY1051" s="226"/>
      <c r="AZ1051" s="226"/>
      <c r="BA1051" s="226"/>
      <c r="BB1051" s="226"/>
      <c r="BC1051" s="226"/>
      <c r="BD1051" s="226"/>
      <c r="BE1051" s="226"/>
      <c r="BF1051" s="226"/>
      <c r="BG1051" s="226"/>
      <c r="BH1051" s="226"/>
      <c r="BI1051" s="226"/>
      <c r="BJ1051" s="226"/>
      <c r="BK1051" s="226"/>
      <c r="BL1051" s="226"/>
      <c r="BM1051" s="226"/>
      <c r="BN1051" s="226"/>
      <c r="BO1051" s="226"/>
      <c r="BP1051" s="226"/>
      <c r="BQ1051" s="226"/>
      <c r="BR1051" s="226"/>
      <c r="BS1051" s="226"/>
      <c r="BT1051" s="226"/>
      <c r="BU1051" s="226"/>
      <c r="BV1051" s="226"/>
      <c r="BW1051" s="226"/>
      <c r="BX1051" s="226"/>
      <c r="BY1051" s="226"/>
      <c r="BZ1051" s="226"/>
      <c r="CA1051" s="226"/>
      <c r="CB1051" s="226"/>
      <c r="CC1051" s="235"/>
      <c r="CD1051" s="233"/>
      <c r="CE1051" s="233"/>
      <c r="CF1051" s="233"/>
      <c r="CG1051" s="233"/>
      <c r="CH1051" s="233"/>
      <c r="CI1051" s="233"/>
      <c r="CJ1051" s="233"/>
      <c r="CK1051" s="233"/>
      <c r="CL1051" s="233"/>
      <c r="CM1051" s="233"/>
      <c r="CN1051" s="233"/>
      <c r="CO1051" s="233"/>
      <c r="CP1051" s="233"/>
      <c r="CQ1051" s="233"/>
      <c r="CR1051" s="233"/>
      <c r="CS1051" s="233"/>
      <c r="CT1051" s="233"/>
      <c r="CU1051" s="233"/>
      <c r="CV1051" s="233"/>
      <c r="CW1051" s="233"/>
      <c r="CX1051" s="233"/>
      <c r="CY1051" s="233"/>
      <c r="CZ1051" s="233"/>
      <c r="DA1051" s="233"/>
      <c r="DB1051" s="233"/>
      <c r="DC1051" s="233"/>
      <c r="DD1051" s="233"/>
      <c r="DE1051" s="233"/>
      <c r="DF1051" s="233"/>
      <c r="DG1051" s="233"/>
      <c r="DH1051" s="233"/>
      <c r="DI1051" s="233"/>
      <c r="DJ1051" s="233"/>
      <c r="DK1051" s="233"/>
      <c r="DL1051" s="233"/>
      <c r="DM1051" s="233"/>
      <c r="DN1051" s="233"/>
      <c r="DO1051" s="233"/>
      <c r="DP1051" s="233"/>
      <c r="DQ1051" s="233"/>
      <c r="DR1051" s="233"/>
      <c r="DS1051" s="233"/>
      <c r="DT1051" s="233"/>
      <c r="DU1051" s="233"/>
      <c r="DV1051" s="233"/>
      <c r="DW1051" s="233"/>
      <c r="DX1051" s="233"/>
      <c r="DY1051" s="233"/>
      <c r="DZ1051" s="233"/>
      <c r="EA1051" s="233"/>
      <c r="EB1051" s="233"/>
      <c r="EC1051" s="233"/>
      <c r="ED1051" s="233"/>
      <c r="EE1051" s="233"/>
      <c r="EF1051" s="233"/>
      <c r="EG1051" s="233"/>
      <c r="EH1051" s="233"/>
      <c r="EI1051" s="233"/>
      <c r="EJ1051" s="233"/>
      <c r="EK1051" s="233"/>
      <c r="EL1051" s="233"/>
      <c r="EM1051" s="233"/>
      <c r="EN1051" s="233"/>
      <c r="EO1051" s="233"/>
      <c r="EP1051" s="233"/>
      <c r="EQ1051" s="233"/>
      <c r="ER1051" s="233"/>
      <c r="ES1051" s="233"/>
      <c r="ET1051" s="233"/>
      <c r="EU1051" s="233"/>
      <c r="EV1051" s="233"/>
      <c r="EW1051" s="233"/>
      <c r="EX1051" s="233"/>
      <c r="EY1051" s="233"/>
      <c r="EZ1051" s="233"/>
      <c r="FA1051" s="233"/>
      <c r="FB1051" s="233"/>
      <c r="FC1051" s="233"/>
      <c r="FD1051" s="233"/>
      <c r="FE1051" s="233"/>
      <c r="FF1051" s="233"/>
      <c r="FG1051" s="233"/>
      <c r="FH1051" s="233"/>
      <c r="FI1051" s="233"/>
      <c r="FJ1051" s="233"/>
      <c r="FK1051" s="233"/>
      <c r="FL1051" s="233"/>
      <c r="FM1051" s="233"/>
      <c r="FN1051" s="233"/>
      <c r="FO1051" s="233"/>
      <c r="FP1051" s="233"/>
      <c r="FQ1051" s="233"/>
      <c r="FR1051" s="233"/>
      <c r="FS1051" s="233"/>
      <c r="FT1051" s="233"/>
      <c r="FU1051" s="233"/>
      <c r="FV1051" s="233"/>
      <c r="FW1051" s="233"/>
      <c r="FX1051" s="233"/>
      <c r="FY1051" s="233"/>
      <c r="FZ1051" s="233"/>
      <c r="GA1051" s="233"/>
      <c r="GB1051" s="233"/>
      <c r="GC1051" s="233"/>
      <c r="GD1051" s="233"/>
      <c r="GE1051" s="233"/>
      <c r="GF1051" s="233"/>
      <c r="GG1051" s="233"/>
      <c r="GH1051" s="233"/>
      <c r="GI1051" s="233"/>
      <c r="GJ1051" s="233"/>
      <c r="GK1051" s="233"/>
      <c r="GL1051" s="233"/>
      <c r="GM1051" s="233"/>
      <c r="GN1051" s="233"/>
      <c r="GO1051" s="233"/>
      <c r="GP1051" s="233"/>
      <c r="GQ1051" s="233"/>
      <c r="GR1051" s="233"/>
      <c r="GS1051" s="233"/>
      <c r="GT1051" s="233"/>
      <c r="GU1051" s="233"/>
      <c r="GV1051" s="233"/>
      <c r="GW1051" s="233"/>
      <c r="GX1051" s="233"/>
      <c r="GY1051" s="233"/>
      <c r="GZ1051" s="233"/>
      <c r="HA1051" s="233"/>
      <c r="HB1051" s="233"/>
      <c r="HC1051" s="233"/>
      <c r="HD1051" s="233"/>
      <c r="HE1051" s="233"/>
      <c r="HF1051" s="233"/>
      <c r="HG1051" s="233"/>
      <c r="HH1051" s="233"/>
      <c r="HI1051" s="233"/>
      <c r="HJ1051" s="233"/>
      <c r="HK1051" s="233"/>
      <c r="HL1051" s="233"/>
      <c r="HM1051" s="233"/>
      <c r="HN1051" s="233"/>
      <c r="HO1051" s="233"/>
      <c r="HP1051" s="233"/>
      <c r="HQ1051" s="233"/>
      <c r="HR1051" s="233"/>
      <c r="HS1051" s="233"/>
      <c r="HT1051" s="233"/>
      <c r="HU1051" s="233"/>
      <c r="HV1051" s="233"/>
      <c r="HW1051" s="233"/>
      <c r="HX1051" s="233"/>
      <c r="HY1051" s="233"/>
      <c r="HZ1051" s="233"/>
      <c r="IA1051" s="233"/>
      <c r="IB1051" s="233"/>
      <c r="IC1051" s="233"/>
      <c r="ID1051" s="233"/>
      <c r="IE1051" s="233"/>
      <c r="IF1051" s="233"/>
      <c r="IG1051" s="233"/>
      <c r="IH1051" s="233"/>
      <c r="II1051" s="233"/>
      <c r="IJ1051" s="233"/>
      <c r="IK1051" s="233"/>
      <c r="IL1051" s="233"/>
      <c r="IM1051" s="233"/>
      <c r="IN1051" s="233"/>
      <c r="IO1051" s="233"/>
      <c r="IP1051" s="233"/>
      <c r="IQ1051" s="233"/>
      <c r="IR1051" s="233"/>
      <c r="IS1051" s="233"/>
      <c r="IT1051" s="233"/>
      <c r="IU1051" s="233"/>
      <c r="IV1051" s="233"/>
    </row>
    <row r="1052" spans="1:256" s="275" customFormat="1">
      <c r="A1052" s="526"/>
      <c r="B1052" s="550"/>
      <c r="C1052" s="283">
        <v>2019</v>
      </c>
      <c r="D1052" s="256">
        <f t="shared" si="546"/>
        <v>36.630000000000003</v>
      </c>
      <c r="E1052" s="256">
        <v>0</v>
      </c>
      <c r="F1052" s="256">
        <v>0</v>
      </c>
      <c r="G1052" s="256">
        <v>36.630000000000003</v>
      </c>
      <c r="H1052" s="256">
        <v>0</v>
      </c>
      <c r="I1052" s="256">
        <v>0</v>
      </c>
      <c r="J1052" s="232"/>
      <c r="K1052" s="233"/>
      <c r="L1052" s="233"/>
      <c r="M1052" s="242"/>
      <c r="N1052" s="226"/>
      <c r="O1052" s="226"/>
      <c r="P1052" s="226"/>
      <c r="Q1052" s="226"/>
      <c r="R1052" s="226"/>
      <c r="S1052" s="226"/>
      <c r="T1052" s="226"/>
      <c r="U1052" s="226"/>
      <c r="V1052" s="226"/>
      <c r="W1052" s="226"/>
      <c r="X1052" s="226"/>
      <c r="Y1052" s="226"/>
      <c r="Z1052" s="226"/>
      <c r="AA1052" s="226"/>
      <c r="AB1052" s="226"/>
      <c r="AC1052" s="226"/>
      <c r="AD1052" s="226"/>
      <c r="AE1052" s="226"/>
      <c r="AF1052" s="226"/>
      <c r="AG1052" s="226"/>
      <c r="AH1052" s="226"/>
      <c r="AI1052" s="226"/>
      <c r="AJ1052" s="226"/>
      <c r="AK1052" s="226"/>
      <c r="AL1052" s="226"/>
      <c r="AM1052" s="226"/>
      <c r="AN1052" s="226"/>
      <c r="AO1052" s="226"/>
      <c r="AP1052" s="226"/>
      <c r="AQ1052" s="226"/>
      <c r="AR1052" s="226"/>
      <c r="AS1052" s="226"/>
      <c r="AT1052" s="226"/>
      <c r="AU1052" s="226"/>
      <c r="AV1052" s="226"/>
      <c r="AW1052" s="226"/>
      <c r="AX1052" s="226"/>
      <c r="AY1052" s="226"/>
      <c r="AZ1052" s="226"/>
      <c r="BA1052" s="226"/>
      <c r="BB1052" s="226"/>
      <c r="BC1052" s="226"/>
      <c r="BD1052" s="226"/>
      <c r="BE1052" s="226"/>
      <c r="BF1052" s="226"/>
      <c r="BG1052" s="226"/>
      <c r="BH1052" s="226"/>
      <c r="BI1052" s="226"/>
      <c r="BJ1052" s="226"/>
      <c r="BK1052" s="226"/>
      <c r="BL1052" s="226"/>
      <c r="BM1052" s="226"/>
      <c r="BN1052" s="226"/>
      <c r="BO1052" s="226"/>
      <c r="BP1052" s="226"/>
      <c r="BQ1052" s="226"/>
      <c r="BR1052" s="226"/>
      <c r="BS1052" s="226"/>
      <c r="BT1052" s="226"/>
      <c r="BU1052" s="226"/>
      <c r="BV1052" s="226"/>
      <c r="BW1052" s="226"/>
      <c r="BX1052" s="226"/>
      <c r="BY1052" s="226"/>
      <c r="BZ1052" s="226"/>
      <c r="CA1052" s="226"/>
      <c r="CB1052" s="226"/>
      <c r="CC1052" s="235"/>
      <c r="CD1052" s="233"/>
      <c r="CE1052" s="233"/>
      <c r="CF1052" s="233"/>
      <c r="CG1052" s="233"/>
      <c r="CH1052" s="233"/>
      <c r="CI1052" s="233"/>
      <c r="CJ1052" s="233"/>
      <c r="CK1052" s="233"/>
      <c r="CL1052" s="233"/>
      <c r="CM1052" s="233"/>
      <c r="CN1052" s="233"/>
      <c r="CO1052" s="233"/>
      <c r="CP1052" s="233"/>
      <c r="CQ1052" s="233"/>
      <c r="CR1052" s="233"/>
      <c r="CS1052" s="233"/>
      <c r="CT1052" s="233"/>
      <c r="CU1052" s="233"/>
      <c r="CV1052" s="233"/>
      <c r="CW1052" s="233"/>
      <c r="CX1052" s="233"/>
      <c r="CY1052" s="233"/>
      <c r="CZ1052" s="233"/>
      <c r="DA1052" s="233"/>
      <c r="DB1052" s="233"/>
      <c r="DC1052" s="233"/>
      <c r="DD1052" s="233"/>
      <c r="DE1052" s="233"/>
      <c r="DF1052" s="233"/>
      <c r="DG1052" s="233"/>
      <c r="DH1052" s="233"/>
      <c r="DI1052" s="233"/>
      <c r="DJ1052" s="233"/>
      <c r="DK1052" s="233"/>
      <c r="DL1052" s="233"/>
      <c r="DM1052" s="233"/>
      <c r="DN1052" s="233"/>
      <c r="DO1052" s="233"/>
      <c r="DP1052" s="233"/>
      <c r="DQ1052" s="233"/>
      <c r="DR1052" s="233"/>
      <c r="DS1052" s="233"/>
      <c r="DT1052" s="233"/>
      <c r="DU1052" s="233"/>
      <c r="DV1052" s="233"/>
      <c r="DW1052" s="233"/>
      <c r="DX1052" s="233"/>
      <c r="DY1052" s="233"/>
      <c r="DZ1052" s="233"/>
      <c r="EA1052" s="233"/>
      <c r="EB1052" s="233"/>
      <c r="EC1052" s="233"/>
      <c r="ED1052" s="233"/>
      <c r="EE1052" s="233"/>
      <c r="EF1052" s="233"/>
      <c r="EG1052" s="233"/>
      <c r="EH1052" s="233"/>
      <c r="EI1052" s="233"/>
      <c r="EJ1052" s="233"/>
      <c r="EK1052" s="233"/>
      <c r="EL1052" s="233"/>
      <c r="EM1052" s="233"/>
      <c r="EN1052" s="233"/>
      <c r="EO1052" s="233"/>
      <c r="EP1052" s="233"/>
      <c r="EQ1052" s="233"/>
      <c r="ER1052" s="233"/>
      <c r="ES1052" s="233"/>
      <c r="ET1052" s="233"/>
      <c r="EU1052" s="233"/>
      <c r="EV1052" s="233"/>
      <c r="EW1052" s="233"/>
      <c r="EX1052" s="233"/>
      <c r="EY1052" s="233"/>
      <c r="EZ1052" s="233"/>
      <c r="FA1052" s="233"/>
      <c r="FB1052" s="233"/>
      <c r="FC1052" s="233"/>
      <c r="FD1052" s="233"/>
      <c r="FE1052" s="233"/>
      <c r="FF1052" s="233"/>
      <c r="FG1052" s="233"/>
      <c r="FH1052" s="233"/>
      <c r="FI1052" s="233"/>
      <c r="FJ1052" s="233"/>
      <c r="FK1052" s="233"/>
      <c r="FL1052" s="233"/>
      <c r="FM1052" s="233"/>
      <c r="FN1052" s="233"/>
      <c r="FO1052" s="233"/>
      <c r="FP1052" s="233"/>
      <c r="FQ1052" s="233"/>
      <c r="FR1052" s="233"/>
      <c r="FS1052" s="233"/>
      <c r="FT1052" s="233"/>
      <c r="FU1052" s="233"/>
      <c r="FV1052" s="233"/>
      <c r="FW1052" s="233"/>
      <c r="FX1052" s="233"/>
      <c r="FY1052" s="233"/>
      <c r="FZ1052" s="233"/>
      <c r="GA1052" s="233"/>
      <c r="GB1052" s="233"/>
      <c r="GC1052" s="233"/>
      <c r="GD1052" s="233"/>
      <c r="GE1052" s="233"/>
      <c r="GF1052" s="233"/>
      <c r="GG1052" s="233"/>
      <c r="GH1052" s="233"/>
      <c r="GI1052" s="233"/>
      <c r="GJ1052" s="233"/>
      <c r="GK1052" s="233"/>
      <c r="GL1052" s="233"/>
      <c r="GM1052" s="233"/>
      <c r="GN1052" s="233"/>
      <c r="GO1052" s="233"/>
      <c r="GP1052" s="233"/>
      <c r="GQ1052" s="233"/>
      <c r="GR1052" s="233"/>
      <c r="GS1052" s="233"/>
      <c r="GT1052" s="233"/>
      <c r="GU1052" s="233"/>
      <c r="GV1052" s="233"/>
      <c r="GW1052" s="233"/>
      <c r="GX1052" s="233"/>
      <c r="GY1052" s="233"/>
      <c r="GZ1052" s="233"/>
      <c r="HA1052" s="233"/>
      <c r="HB1052" s="233"/>
      <c r="HC1052" s="233"/>
      <c r="HD1052" s="233"/>
      <c r="HE1052" s="233"/>
      <c r="HF1052" s="233"/>
      <c r="HG1052" s="233"/>
      <c r="HH1052" s="233"/>
      <c r="HI1052" s="233"/>
      <c r="HJ1052" s="233"/>
      <c r="HK1052" s="233"/>
      <c r="HL1052" s="233"/>
      <c r="HM1052" s="233"/>
      <c r="HN1052" s="233"/>
      <c r="HO1052" s="233"/>
      <c r="HP1052" s="233"/>
      <c r="HQ1052" s="233"/>
      <c r="HR1052" s="233"/>
      <c r="HS1052" s="233"/>
      <c r="HT1052" s="233"/>
      <c r="HU1052" s="233"/>
      <c r="HV1052" s="233"/>
      <c r="HW1052" s="233"/>
      <c r="HX1052" s="233"/>
      <c r="HY1052" s="233"/>
      <c r="HZ1052" s="233"/>
      <c r="IA1052" s="233"/>
      <c r="IB1052" s="233"/>
      <c r="IC1052" s="233"/>
      <c r="ID1052" s="233"/>
      <c r="IE1052" s="233"/>
      <c r="IF1052" s="233"/>
      <c r="IG1052" s="233"/>
      <c r="IH1052" s="233"/>
      <c r="II1052" s="233"/>
      <c r="IJ1052" s="233"/>
      <c r="IK1052" s="233"/>
      <c r="IL1052" s="233"/>
      <c r="IM1052" s="233"/>
      <c r="IN1052" s="233"/>
      <c r="IO1052" s="233"/>
      <c r="IP1052" s="233"/>
      <c r="IQ1052" s="233"/>
      <c r="IR1052" s="233"/>
      <c r="IS1052" s="233"/>
      <c r="IT1052" s="233"/>
      <c r="IU1052" s="233"/>
      <c r="IV1052" s="233"/>
    </row>
    <row r="1053" spans="1:256" s="275" customFormat="1">
      <c r="A1053" s="527"/>
      <c r="B1053" s="551"/>
      <c r="C1053" s="283">
        <v>2020</v>
      </c>
      <c r="D1053" s="256">
        <f t="shared" si="546"/>
        <v>36.630000000000003</v>
      </c>
      <c r="E1053" s="256">
        <v>0</v>
      </c>
      <c r="F1053" s="256">
        <v>0</v>
      </c>
      <c r="G1053" s="256">
        <v>36.630000000000003</v>
      </c>
      <c r="H1053" s="256">
        <v>0</v>
      </c>
      <c r="I1053" s="256">
        <v>0</v>
      </c>
      <c r="J1053" s="232"/>
      <c r="K1053" s="233"/>
      <c r="L1053" s="233"/>
      <c r="M1053" s="242"/>
      <c r="N1053" s="226"/>
      <c r="O1053" s="226"/>
      <c r="P1053" s="226"/>
      <c r="Q1053" s="226"/>
      <c r="R1053" s="226"/>
      <c r="S1053" s="226"/>
      <c r="T1053" s="226"/>
      <c r="U1053" s="226"/>
      <c r="V1053" s="226"/>
      <c r="W1053" s="226"/>
      <c r="X1053" s="226"/>
      <c r="Y1053" s="226"/>
      <c r="Z1053" s="226"/>
      <c r="AA1053" s="226"/>
      <c r="AB1053" s="226"/>
      <c r="AC1053" s="226"/>
      <c r="AD1053" s="226"/>
      <c r="AE1053" s="226"/>
      <c r="AF1053" s="226"/>
      <c r="AG1053" s="226"/>
      <c r="AH1053" s="226"/>
      <c r="AI1053" s="226"/>
      <c r="AJ1053" s="226"/>
      <c r="AK1053" s="226"/>
      <c r="AL1053" s="226"/>
      <c r="AM1053" s="226"/>
      <c r="AN1053" s="226"/>
      <c r="AO1053" s="226"/>
      <c r="AP1053" s="226"/>
      <c r="AQ1053" s="226"/>
      <c r="AR1053" s="226"/>
      <c r="AS1053" s="226"/>
      <c r="AT1053" s="226"/>
      <c r="AU1053" s="226"/>
      <c r="AV1053" s="226"/>
      <c r="AW1053" s="226"/>
      <c r="AX1053" s="226"/>
      <c r="AY1053" s="226"/>
      <c r="AZ1053" s="226"/>
      <c r="BA1053" s="226"/>
      <c r="BB1053" s="226"/>
      <c r="BC1053" s="226"/>
      <c r="BD1053" s="226"/>
      <c r="BE1053" s="226"/>
      <c r="BF1053" s="226"/>
      <c r="BG1053" s="226"/>
      <c r="BH1053" s="226"/>
      <c r="BI1053" s="226"/>
      <c r="BJ1053" s="226"/>
      <c r="BK1053" s="226"/>
      <c r="BL1053" s="226"/>
      <c r="BM1053" s="226"/>
      <c r="BN1053" s="226"/>
      <c r="BO1053" s="226"/>
      <c r="BP1053" s="226"/>
      <c r="BQ1053" s="226"/>
      <c r="BR1053" s="226"/>
      <c r="BS1053" s="226"/>
      <c r="BT1053" s="226"/>
      <c r="BU1053" s="226"/>
      <c r="BV1053" s="226"/>
      <c r="BW1053" s="226"/>
      <c r="BX1053" s="226"/>
      <c r="BY1053" s="226"/>
      <c r="BZ1053" s="226"/>
      <c r="CA1053" s="226"/>
      <c r="CB1053" s="226"/>
      <c r="CC1053" s="235"/>
      <c r="CD1053" s="233"/>
      <c r="CE1053" s="233"/>
      <c r="CF1053" s="233"/>
      <c r="CG1053" s="233"/>
      <c r="CH1053" s="233"/>
      <c r="CI1053" s="233"/>
      <c r="CJ1053" s="233"/>
      <c r="CK1053" s="233"/>
      <c r="CL1053" s="233"/>
      <c r="CM1053" s="233"/>
      <c r="CN1053" s="233"/>
      <c r="CO1053" s="233"/>
      <c r="CP1053" s="233"/>
      <c r="CQ1053" s="233"/>
      <c r="CR1053" s="233"/>
      <c r="CS1053" s="233"/>
      <c r="CT1053" s="233"/>
      <c r="CU1053" s="233"/>
      <c r="CV1053" s="233"/>
      <c r="CW1053" s="233"/>
      <c r="CX1053" s="233"/>
      <c r="CY1053" s="233"/>
      <c r="CZ1053" s="233"/>
      <c r="DA1053" s="233"/>
      <c r="DB1053" s="233"/>
      <c r="DC1053" s="233"/>
      <c r="DD1053" s="233"/>
      <c r="DE1053" s="233"/>
      <c r="DF1053" s="233"/>
      <c r="DG1053" s="233"/>
      <c r="DH1053" s="233"/>
      <c r="DI1053" s="233"/>
      <c r="DJ1053" s="233"/>
      <c r="DK1053" s="233"/>
      <c r="DL1053" s="233"/>
      <c r="DM1053" s="233"/>
      <c r="DN1053" s="233"/>
      <c r="DO1053" s="233"/>
      <c r="DP1053" s="233"/>
      <c r="DQ1053" s="233"/>
      <c r="DR1053" s="233"/>
      <c r="DS1053" s="233"/>
      <c r="DT1053" s="233"/>
      <c r="DU1053" s="233"/>
      <c r="DV1053" s="233"/>
      <c r="DW1053" s="233"/>
      <c r="DX1053" s="233"/>
      <c r="DY1053" s="233"/>
      <c r="DZ1053" s="233"/>
      <c r="EA1053" s="233"/>
      <c r="EB1053" s="233"/>
      <c r="EC1053" s="233"/>
      <c r="ED1053" s="233"/>
      <c r="EE1053" s="233"/>
      <c r="EF1053" s="233"/>
      <c r="EG1053" s="233"/>
      <c r="EH1053" s="233"/>
      <c r="EI1053" s="233"/>
      <c r="EJ1053" s="233"/>
      <c r="EK1053" s="233"/>
      <c r="EL1053" s="233"/>
      <c r="EM1053" s="233"/>
      <c r="EN1053" s="233"/>
      <c r="EO1053" s="233"/>
      <c r="EP1053" s="233"/>
      <c r="EQ1053" s="233"/>
      <c r="ER1053" s="233"/>
      <c r="ES1053" s="233"/>
      <c r="ET1053" s="233"/>
      <c r="EU1053" s="233"/>
      <c r="EV1053" s="233"/>
      <c r="EW1053" s="233"/>
      <c r="EX1053" s="233"/>
      <c r="EY1053" s="233"/>
      <c r="EZ1053" s="233"/>
      <c r="FA1053" s="233"/>
      <c r="FB1053" s="233"/>
      <c r="FC1053" s="233"/>
      <c r="FD1053" s="233"/>
      <c r="FE1053" s="233"/>
      <c r="FF1053" s="233"/>
      <c r="FG1053" s="233"/>
      <c r="FH1053" s="233"/>
      <c r="FI1053" s="233"/>
      <c r="FJ1053" s="233"/>
      <c r="FK1053" s="233"/>
      <c r="FL1053" s="233"/>
      <c r="FM1053" s="233"/>
      <c r="FN1053" s="233"/>
      <c r="FO1053" s="233"/>
      <c r="FP1053" s="233"/>
      <c r="FQ1053" s="233"/>
      <c r="FR1053" s="233"/>
      <c r="FS1053" s="233"/>
      <c r="FT1053" s="233"/>
      <c r="FU1053" s="233"/>
      <c r="FV1053" s="233"/>
      <c r="FW1053" s="233"/>
      <c r="FX1053" s="233"/>
      <c r="FY1053" s="233"/>
      <c r="FZ1053" s="233"/>
      <c r="GA1053" s="233"/>
      <c r="GB1053" s="233"/>
      <c r="GC1053" s="233"/>
      <c r="GD1053" s="233"/>
      <c r="GE1053" s="233"/>
      <c r="GF1053" s="233"/>
      <c r="GG1053" s="233"/>
      <c r="GH1053" s="233"/>
      <c r="GI1053" s="233"/>
      <c r="GJ1053" s="233"/>
      <c r="GK1053" s="233"/>
      <c r="GL1053" s="233"/>
      <c r="GM1053" s="233"/>
      <c r="GN1053" s="233"/>
      <c r="GO1053" s="233"/>
      <c r="GP1053" s="233"/>
      <c r="GQ1053" s="233"/>
      <c r="GR1053" s="233"/>
      <c r="GS1053" s="233"/>
      <c r="GT1053" s="233"/>
      <c r="GU1053" s="233"/>
      <c r="GV1053" s="233"/>
      <c r="GW1053" s="233"/>
      <c r="GX1053" s="233"/>
      <c r="GY1053" s="233"/>
      <c r="GZ1053" s="233"/>
      <c r="HA1053" s="233"/>
      <c r="HB1053" s="233"/>
      <c r="HC1053" s="233"/>
      <c r="HD1053" s="233"/>
      <c r="HE1053" s="233"/>
      <c r="HF1053" s="233"/>
      <c r="HG1053" s="233"/>
      <c r="HH1053" s="233"/>
      <c r="HI1053" s="233"/>
      <c r="HJ1053" s="233"/>
      <c r="HK1053" s="233"/>
      <c r="HL1053" s="233"/>
      <c r="HM1053" s="233"/>
      <c r="HN1053" s="233"/>
      <c r="HO1053" s="233"/>
      <c r="HP1053" s="233"/>
      <c r="HQ1053" s="233"/>
      <c r="HR1053" s="233"/>
      <c r="HS1053" s="233"/>
      <c r="HT1053" s="233"/>
      <c r="HU1053" s="233"/>
      <c r="HV1053" s="233"/>
      <c r="HW1053" s="233"/>
      <c r="HX1053" s="233"/>
      <c r="HY1053" s="233"/>
      <c r="HZ1053" s="233"/>
      <c r="IA1053" s="233"/>
      <c r="IB1053" s="233"/>
      <c r="IC1053" s="233"/>
      <c r="ID1053" s="233"/>
      <c r="IE1053" s="233"/>
      <c r="IF1053" s="233"/>
      <c r="IG1053" s="233"/>
      <c r="IH1053" s="233"/>
      <c r="II1053" s="233"/>
      <c r="IJ1053" s="233"/>
      <c r="IK1053" s="233"/>
      <c r="IL1053" s="233"/>
      <c r="IM1053" s="233"/>
      <c r="IN1053" s="233"/>
      <c r="IO1053" s="233"/>
      <c r="IP1053" s="233"/>
      <c r="IQ1053" s="233"/>
      <c r="IR1053" s="233"/>
      <c r="IS1053" s="233"/>
      <c r="IT1053" s="233"/>
      <c r="IU1053" s="233"/>
      <c r="IV1053" s="233"/>
    </row>
    <row r="1054" spans="1:256" s="275" customFormat="1" ht="12.75" customHeight="1">
      <c r="A1054" s="524" t="s">
        <v>554</v>
      </c>
      <c r="B1054" s="391" t="s">
        <v>860</v>
      </c>
      <c r="C1054" s="238" t="s">
        <v>19</v>
      </c>
      <c r="D1054" s="257">
        <f>D1055+D1056+D1057+D1058</f>
        <v>16.366600000000002</v>
      </c>
      <c r="E1054" s="257">
        <f t="shared" ref="E1054:I1054" si="547">E1055+E1056+E1057+E1058</f>
        <v>0</v>
      </c>
      <c r="F1054" s="257">
        <f t="shared" si="547"/>
        <v>0</v>
      </c>
      <c r="G1054" s="257">
        <f t="shared" si="547"/>
        <v>16.366600000000002</v>
      </c>
      <c r="H1054" s="257">
        <f t="shared" si="547"/>
        <v>0</v>
      </c>
      <c r="I1054" s="257">
        <f t="shared" si="547"/>
        <v>0</v>
      </c>
      <c r="J1054" s="232"/>
      <c r="K1054" s="233"/>
      <c r="L1054" s="233"/>
      <c r="M1054" s="242"/>
      <c r="N1054" s="226"/>
      <c r="O1054" s="226"/>
      <c r="P1054" s="226"/>
      <c r="Q1054" s="226"/>
      <c r="R1054" s="226"/>
      <c r="S1054" s="226"/>
      <c r="T1054" s="226"/>
      <c r="U1054" s="226"/>
      <c r="V1054" s="226"/>
      <c r="W1054" s="226"/>
      <c r="X1054" s="226"/>
      <c r="Y1054" s="226"/>
      <c r="Z1054" s="226"/>
      <c r="AA1054" s="226"/>
      <c r="AB1054" s="226"/>
      <c r="AC1054" s="226"/>
      <c r="AD1054" s="226"/>
      <c r="AE1054" s="226"/>
      <c r="AF1054" s="226"/>
      <c r="AG1054" s="226"/>
      <c r="AH1054" s="226"/>
      <c r="AI1054" s="226"/>
      <c r="AJ1054" s="226"/>
      <c r="AK1054" s="226"/>
      <c r="AL1054" s="226"/>
      <c r="AM1054" s="226"/>
      <c r="AN1054" s="226"/>
      <c r="AO1054" s="226"/>
      <c r="AP1054" s="226"/>
      <c r="AQ1054" s="226"/>
      <c r="AR1054" s="226"/>
      <c r="AS1054" s="226"/>
      <c r="AT1054" s="226"/>
      <c r="AU1054" s="226"/>
      <c r="AV1054" s="226"/>
      <c r="AW1054" s="226"/>
      <c r="AX1054" s="226"/>
      <c r="AY1054" s="226"/>
      <c r="AZ1054" s="226"/>
      <c r="BA1054" s="226"/>
      <c r="BB1054" s="226"/>
      <c r="BC1054" s="226"/>
      <c r="BD1054" s="226"/>
      <c r="BE1054" s="226"/>
      <c r="BF1054" s="226"/>
      <c r="BG1054" s="226"/>
      <c r="BH1054" s="226"/>
      <c r="BI1054" s="226"/>
      <c r="BJ1054" s="226"/>
      <c r="BK1054" s="226"/>
      <c r="BL1054" s="226"/>
      <c r="BM1054" s="226"/>
      <c r="BN1054" s="226"/>
      <c r="BO1054" s="226"/>
      <c r="BP1054" s="226"/>
      <c r="BQ1054" s="226"/>
      <c r="BR1054" s="226"/>
      <c r="BS1054" s="226"/>
      <c r="BT1054" s="226"/>
      <c r="BU1054" s="226"/>
      <c r="BV1054" s="226"/>
      <c r="BW1054" s="226"/>
      <c r="BX1054" s="226"/>
      <c r="BY1054" s="226"/>
      <c r="BZ1054" s="226"/>
      <c r="CA1054" s="226"/>
      <c r="CB1054" s="226"/>
      <c r="CC1054" s="235"/>
      <c r="CD1054" s="233"/>
      <c r="CE1054" s="233"/>
      <c r="CF1054" s="233"/>
      <c r="CG1054" s="233"/>
      <c r="CH1054" s="233"/>
      <c r="CI1054" s="233"/>
      <c r="CJ1054" s="233"/>
      <c r="CK1054" s="233"/>
      <c r="CL1054" s="233"/>
      <c r="CM1054" s="233"/>
      <c r="CN1054" s="233"/>
      <c r="CO1054" s="233"/>
      <c r="CP1054" s="233"/>
      <c r="CQ1054" s="233"/>
      <c r="CR1054" s="233"/>
      <c r="CS1054" s="233"/>
      <c r="CT1054" s="233"/>
      <c r="CU1054" s="233"/>
      <c r="CV1054" s="233"/>
      <c r="CW1054" s="233"/>
      <c r="CX1054" s="233"/>
      <c r="CY1054" s="233"/>
      <c r="CZ1054" s="233"/>
      <c r="DA1054" s="233"/>
      <c r="DB1054" s="233"/>
      <c r="DC1054" s="233"/>
      <c r="DD1054" s="233"/>
      <c r="DE1054" s="233"/>
      <c r="DF1054" s="233"/>
      <c r="DG1054" s="233"/>
      <c r="DH1054" s="233"/>
      <c r="DI1054" s="233"/>
      <c r="DJ1054" s="233"/>
      <c r="DK1054" s="233"/>
      <c r="DL1054" s="233"/>
      <c r="DM1054" s="233"/>
      <c r="DN1054" s="233"/>
      <c r="DO1054" s="233"/>
      <c r="DP1054" s="233"/>
      <c r="DQ1054" s="233"/>
      <c r="DR1054" s="233"/>
      <c r="DS1054" s="233"/>
      <c r="DT1054" s="233"/>
      <c r="DU1054" s="233"/>
      <c r="DV1054" s="233"/>
      <c r="DW1054" s="233"/>
      <c r="DX1054" s="233"/>
      <c r="DY1054" s="233"/>
      <c r="DZ1054" s="233"/>
      <c r="EA1054" s="233"/>
      <c r="EB1054" s="233"/>
      <c r="EC1054" s="233"/>
      <c r="ED1054" s="233"/>
      <c r="EE1054" s="233"/>
      <c r="EF1054" s="233"/>
      <c r="EG1054" s="233"/>
      <c r="EH1054" s="233"/>
      <c r="EI1054" s="233"/>
      <c r="EJ1054" s="233"/>
      <c r="EK1054" s="233"/>
      <c r="EL1054" s="233"/>
      <c r="EM1054" s="233"/>
      <c r="EN1054" s="233"/>
      <c r="EO1054" s="233"/>
      <c r="EP1054" s="233"/>
      <c r="EQ1054" s="233"/>
      <c r="ER1054" s="233"/>
      <c r="ES1054" s="233"/>
      <c r="ET1054" s="233"/>
      <c r="EU1054" s="233"/>
      <c r="EV1054" s="233"/>
      <c r="EW1054" s="233"/>
      <c r="EX1054" s="233"/>
      <c r="EY1054" s="233"/>
      <c r="EZ1054" s="233"/>
      <c r="FA1054" s="233"/>
      <c r="FB1054" s="233"/>
      <c r="FC1054" s="233"/>
      <c r="FD1054" s="233"/>
      <c r="FE1054" s="233"/>
      <c r="FF1054" s="233"/>
      <c r="FG1054" s="233"/>
      <c r="FH1054" s="233"/>
      <c r="FI1054" s="233"/>
      <c r="FJ1054" s="233"/>
      <c r="FK1054" s="233"/>
      <c r="FL1054" s="233"/>
      <c r="FM1054" s="233"/>
      <c r="FN1054" s="233"/>
      <c r="FO1054" s="233"/>
      <c r="FP1054" s="233"/>
      <c r="FQ1054" s="233"/>
      <c r="FR1054" s="233"/>
      <c r="FS1054" s="233"/>
      <c r="FT1054" s="233"/>
      <c r="FU1054" s="233"/>
      <c r="FV1054" s="233"/>
      <c r="FW1054" s="233"/>
      <c r="FX1054" s="233"/>
      <c r="FY1054" s="233"/>
      <c r="FZ1054" s="233"/>
      <c r="GA1054" s="233"/>
      <c r="GB1054" s="233"/>
      <c r="GC1054" s="233"/>
      <c r="GD1054" s="233"/>
      <c r="GE1054" s="233"/>
      <c r="GF1054" s="233"/>
      <c r="GG1054" s="233"/>
      <c r="GH1054" s="233"/>
      <c r="GI1054" s="233"/>
      <c r="GJ1054" s="233"/>
      <c r="GK1054" s="233"/>
      <c r="GL1054" s="233"/>
      <c r="GM1054" s="233"/>
      <c r="GN1054" s="233"/>
      <c r="GO1054" s="233"/>
      <c r="GP1054" s="233"/>
      <c r="GQ1054" s="233"/>
      <c r="GR1054" s="233"/>
      <c r="GS1054" s="233"/>
      <c r="GT1054" s="233"/>
      <c r="GU1054" s="233"/>
      <c r="GV1054" s="233"/>
      <c r="GW1054" s="233"/>
      <c r="GX1054" s="233"/>
      <c r="GY1054" s="233"/>
      <c r="GZ1054" s="233"/>
      <c r="HA1054" s="233"/>
      <c r="HB1054" s="233"/>
      <c r="HC1054" s="233"/>
      <c r="HD1054" s="233"/>
      <c r="HE1054" s="233"/>
      <c r="HF1054" s="233"/>
      <c r="HG1054" s="233"/>
      <c r="HH1054" s="233"/>
      <c r="HI1054" s="233"/>
      <c r="HJ1054" s="233"/>
      <c r="HK1054" s="233"/>
      <c r="HL1054" s="233"/>
      <c r="HM1054" s="233"/>
      <c r="HN1054" s="233"/>
      <c r="HO1054" s="233"/>
      <c r="HP1054" s="233"/>
      <c r="HQ1054" s="233"/>
      <c r="HR1054" s="233"/>
      <c r="HS1054" s="233"/>
      <c r="HT1054" s="233"/>
      <c r="HU1054" s="233"/>
      <c r="HV1054" s="233"/>
      <c r="HW1054" s="233"/>
      <c r="HX1054" s="233"/>
      <c r="HY1054" s="233"/>
      <c r="HZ1054" s="233"/>
      <c r="IA1054" s="233"/>
      <c r="IB1054" s="233"/>
      <c r="IC1054" s="233"/>
      <c r="ID1054" s="233"/>
      <c r="IE1054" s="233"/>
      <c r="IF1054" s="233"/>
      <c r="IG1054" s="233"/>
      <c r="IH1054" s="233"/>
      <c r="II1054" s="233"/>
      <c r="IJ1054" s="233"/>
      <c r="IK1054" s="233"/>
      <c r="IL1054" s="233"/>
      <c r="IM1054" s="233"/>
      <c r="IN1054" s="233"/>
      <c r="IO1054" s="233"/>
      <c r="IP1054" s="233"/>
      <c r="IQ1054" s="233"/>
      <c r="IR1054" s="233"/>
      <c r="IS1054" s="233"/>
      <c r="IT1054" s="233"/>
      <c r="IU1054" s="233"/>
      <c r="IV1054" s="233"/>
    </row>
    <row r="1055" spans="1:256" s="275" customFormat="1">
      <c r="A1055" s="525"/>
      <c r="B1055" s="392"/>
      <c r="C1055" s="236">
        <v>2017</v>
      </c>
      <c r="D1055" s="256">
        <f>E1055+F1055+G1055+H1055+I1055</f>
        <v>4.3643999999999998</v>
      </c>
      <c r="E1055" s="256">
        <v>0</v>
      </c>
      <c r="F1055" s="256">
        <v>0</v>
      </c>
      <c r="G1055" s="256">
        <v>4.3643999999999998</v>
      </c>
      <c r="H1055" s="256">
        <v>0</v>
      </c>
      <c r="I1055" s="256">
        <v>0</v>
      </c>
      <c r="J1055" s="232"/>
      <c r="K1055" s="233"/>
      <c r="L1055" s="233"/>
      <c r="M1055" s="242"/>
      <c r="N1055" s="226"/>
      <c r="O1055" s="226"/>
      <c r="P1055" s="226"/>
      <c r="Q1055" s="226"/>
      <c r="R1055" s="226"/>
      <c r="S1055" s="226"/>
      <c r="T1055" s="226"/>
      <c r="U1055" s="226"/>
      <c r="V1055" s="226"/>
      <c r="W1055" s="226"/>
      <c r="X1055" s="226"/>
      <c r="Y1055" s="226"/>
      <c r="Z1055" s="226"/>
      <c r="AA1055" s="226"/>
      <c r="AB1055" s="226"/>
      <c r="AC1055" s="226"/>
      <c r="AD1055" s="226"/>
      <c r="AE1055" s="226"/>
      <c r="AF1055" s="226"/>
      <c r="AG1055" s="226"/>
      <c r="AH1055" s="226"/>
      <c r="AI1055" s="226"/>
      <c r="AJ1055" s="226"/>
      <c r="AK1055" s="226"/>
      <c r="AL1055" s="226"/>
      <c r="AM1055" s="226"/>
      <c r="AN1055" s="226"/>
      <c r="AO1055" s="226"/>
      <c r="AP1055" s="226"/>
      <c r="AQ1055" s="226"/>
      <c r="AR1055" s="226"/>
      <c r="AS1055" s="226"/>
      <c r="AT1055" s="226"/>
      <c r="AU1055" s="226"/>
      <c r="AV1055" s="226"/>
      <c r="AW1055" s="226"/>
      <c r="AX1055" s="226"/>
      <c r="AY1055" s="226"/>
      <c r="AZ1055" s="226"/>
      <c r="BA1055" s="226"/>
      <c r="BB1055" s="226"/>
      <c r="BC1055" s="226"/>
      <c r="BD1055" s="226"/>
      <c r="BE1055" s="226"/>
      <c r="BF1055" s="226"/>
      <c r="BG1055" s="226"/>
      <c r="BH1055" s="226"/>
      <c r="BI1055" s="226"/>
      <c r="BJ1055" s="226"/>
      <c r="BK1055" s="226"/>
      <c r="BL1055" s="226"/>
      <c r="BM1055" s="226"/>
      <c r="BN1055" s="226"/>
      <c r="BO1055" s="226"/>
      <c r="BP1055" s="226"/>
      <c r="BQ1055" s="226"/>
      <c r="BR1055" s="226"/>
      <c r="BS1055" s="226"/>
      <c r="BT1055" s="226"/>
      <c r="BU1055" s="226"/>
      <c r="BV1055" s="226"/>
      <c r="BW1055" s="226"/>
      <c r="BX1055" s="226"/>
      <c r="BY1055" s="226"/>
      <c r="BZ1055" s="226"/>
      <c r="CA1055" s="226"/>
      <c r="CB1055" s="226"/>
      <c r="CC1055" s="235"/>
      <c r="CD1055" s="233"/>
      <c r="CE1055" s="233"/>
      <c r="CF1055" s="233"/>
      <c r="CG1055" s="233"/>
      <c r="CH1055" s="233"/>
      <c r="CI1055" s="233"/>
      <c r="CJ1055" s="233"/>
      <c r="CK1055" s="233"/>
      <c r="CL1055" s="233"/>
      <c r="CM1055" s="233"/>
      <c r="CN1055" s="233"/>
      <c r="CO1055" s="233"/>
      <c r="CP1055" s="233"/>
      <c r="CQ1055" s="233"/>
      <c r="CR1055" s="233"/>
      <c r="CS1055" s="233"/>
      <c r="CT1055" s="233"/>
      <c r="CU1055" s="233"/>
      <c r="CV1055" s="233"/>
      <c r="CW1055" s="233"/>
      <c r="CX1055" s="233"/>
      <c r="CY1055" s="233"/>
      <c r="CZ1055" s="233"/>
      <c r="DA1055" s="233"/>
      <c r="DB1055" s="233"/>
      <c r="DC1055" s="233"/>
      <c r="DD1055" s="233"/>
      <c r="DE1055" s="233"/>
      <c r="DF1055" s="233"/>
      <c r="DG1055" s="233"/>
      <c r="DH1055" s="233"/>
      <c r="DI1055" s="233"/>
      <c r="DJ1055" s="233"/>
      <c r="DK1055" s="233"/>
      <c r="DL1055" s="233"/>
      <c r="DM1055" s="233"/>
      <c r="DN1055" s="233"/>
      <c r="DO1055" s="233"/>
      <c r="DP1055" s="233"/>
      <c r="DQ1055" s="233"/>
      <c r="DR1055" s="233"/>
      <c r="DS1055" s="233"/>
      <c r="DT1055" s="233"/>
      <c r="DU1055" s="233"/>
      <c r="DV1055" s="233"/>
      <c r="DW1055" s="233"/>
      <c r="DX1055" s="233"/>
      <c r="DY1055" s="233"/>
      <c r="DZ1055" s="233"/>
      <c r="EA1055" s="233"/>
      <c r="EB1055" s="233"/>
      <c r="EC1055" s="233"/>
      <c r="ED1055" s="233"/>
      <c r="EE1055" s="233"/>
      <c r="EF1055" s="233"/>
      <c r="EG1055" s="233"/>
      <c r="EH1055" s="233"/>
      <c r="EI1055" s="233"/>
      <c r="EJ1055" s="233"/>
      <c r="EK1055" s="233"/>
      <c r="EL1055" s="233"/>
      <c r="EM1055" s="233"/>
      <c r="EN1055" s="233"/>
      <c r="EO1055" s="233"/>
      <c r="EP1055" s="233"/>
      <c r="EQ1055" s="233"/>
      <c r="ER1055" s="233"/>
      <c r="ES1055" s="233"/>
      <c r="ET1055" s="233"/>
      <c r="EU1055" s="233"/>
      <c r="EV1055" s="233"/>
      <c r="EW1055" s="233"/>
      <c r="EX1055" s="233"/>
      <c r="EY1055" s="233"/>
      <c r="EZ1055" s="233"/>
      <c r="FA1055" s="233"/>
      <c r="FB1055" s="233"/>
      <c r="FC1055" s="233"/>
      <c r="FD1055" s="233"/>
      <c r="FE1055" s="233"/>
      <c r="FF1055" s="233"/>
      <c r="FG1055" s="233"/>
      <c r="FH1055" s="233"/>
      <c r="FI1055" s="233"/>
      <c r="FJ1055" s="233"/>
      <c r="FK1055" s="233"/>
      <c r="FL1055" s="233"/>
      <c r="FM1055" s="233"/>
      <c r="FN1055" s="233"/>
      <c r="FO1055" s="233"/>
      <c r="FP1055" s="233"/>
      <c r="FQ1055" s="233"/>
      <c r="FR1055" s="233"/>
      <c r="FS1055" s="233"/>
      <c r="FT1055" s="233"/>
      <c r="FU1055" s="233"/>
      <c r="FV1055" s="233"/>
      <c r="FW1055" s="233"/>
      <c r="FX1055" s="233"/>
      <c r="FY1055" s="233"/>
      <c r="FZ1055" s="233"/>
      <c r="GA1055" s="233"/>
      <c r="GB1055" s="233"/>
      <c r="GC1055" s="233"/>
      <c r="GD1055" s="233"/>
      <c r="GE1055" s="233"/>
      <c r="GF1055" s="233"/>
      <c r="GG1055" s="233"/>
      <c r="GH1055" s="233"/>
      <c r="GI1055" s="233"/>
      <c r="GJ1055" s="233"/>
      <c r="GK1055" s="233"/>
      <c r="GL1055" s="233"/>
      <c r="GM1055" s="233"/>
      <c r="GN1055" s="233"/>
      <c r="GO1055" s="233"/>
      <c r="GP1055" s="233"/>
      <c r="GQ1055" s="233"/>
      <c r="GR1055" s="233"/>
      <c r="GS1055" s="233"/>
      <c r="GT1055" s="233"/>
      <c r="GU1055" s="233"/>
      <c r="GV1055" s="233"/>
      <c r="GW1055" s="233"/>
      <c r="GX1055" s="233"/>
      <c r="GY1055" s="233"/>
      <c r="GZ1055" s="233"/>
      <c r="HA1055" s="233"/>
      <c r="HB1055" s="233"/>
      <c r="HC1055" s="233"/>
      <c r="HD1055" s="233"/>
      <c r="HE1055" s="233"/>
      <c r="HF1055" s="233"/>
      <c r="HG1055" s="233"/>
      <c r="HH1055" s="233"/>
      <c r="HI1055" s="233"/>
      <c r="HJ1055" s="233"/>
      <c r="HK1055" s="233"/>
      <c r="HL1055" s="233"/>
      <c r="HM1055" s="233"/>
      <c r="HN1055" s="233"/>
      <c r="HO1055" s="233"/>
      <c r="HP1055" s="233"/>
      <c r="HQ1055" s="233"/>
      <c r="HR1055" s="233"/>
      <c r="HS1055" s="233"/>
      <c r="HT1055" s="233"/>
      <c r="HU1055" s="233"/>
      <c r="HV1055" s="233"/>
      <c r="HW1055" s="233"/>
      <c r="HX1055" s="233"/>
      <c r="HY1055" s="233"/>
      <c r="HZ1055" s="233"/>
      <c r="IA1055" s="233"/>
      <c r="IB1055" s="233"/>
      <c r="IC1055" s="233"/>
      <c r="ID1055" s="233"/>
      <c r="IE1055" s="233"/>
      <c r="IF1055" s="233"/>
      <c r="IG1055" s="233"/>
      <c r="IH1055" s="233"/>
      <c r="II1055" s="233"/>
      <c r="IJ1055" s="233"/>
      <c r="IK1055" s="233"/>
      <c r="IL1055" s="233"/>
      <c r="IM1055" s="233"/>
      <c r="IN1055" s="233"/>
      <c r="IO1055" s="233"/>
      <c r="IP1055" s="233"/>
      <c r="IQ1055" s="233"/>
      <c r="IR1055" s="233"/>
      <c r="IS1055" s="233"/>
      <c r="IT1055" s="233"/>
      <c r="IU1055" s="233"/>
      <c r="IV1055" s="233"/>
    </row>
    <row r="1056" spans="1:256" s="275" customFormat="1">
      <c r="A1056" s="526"/>
      <c r="B1056" s="550"/>
      <c r="C1056" s="283">
        <v>2018</v>
      </c>
      <c r="D1056" s="256">
        <f t="shared" ref="D1056:D1058" si="548">E1056+F1056+G1056+H1056+I1056</f>
        <v>4.1462000000000003</v>
      </c>
      <c r="E1056" s="256">
        <v>0</v>
      </c>
      <c r="F1056" s="256">
        <v>0</v>
      </c>
      <c r="G1056" s="256">
        <v>4.1462000000000003</v>
      </c>
      <c r="H1056" s="256">
        <v>0</v>
      </c>
      <c r="I1056" s="256">
        <v>0</v>
      </c>
      <c r="J1056" s="232"/>
      <c r="K1056" s="233"/>
      <c r="L1056" s="233"/>
      <c r="M1056" s="242"/>
      <c r="N1056" s="226"/>
      <c r="O1056" s="226"/>
      <c r="P1056" s="226"/>
      <c r="Q1056" s="226"/>
      <c r="R1056" s="226"/>
      <c r="S1056" s="226"/>
      <c r="T1056" s="226"/>
      <c r="U1056" s="226"/>
      <c r="V1056" s="226"/>
      <c r="W1056" s="226"/>
      <c r="X1056" s="226"/>
      <c r="Y1056" s="226"/>
      <c r="Z1056" s="226"/>
      <c r="AA1056" s="226"/>
      <c r="AB1056" s="226"/>
      <c r="AC1056" s="226"/>
      <c r="AD1056" s="226"/>
      <c r="AE1056" s="226"/>
      <c r="AF1056" s="226"/>
      <c r="AG1056" s="226"/>
      <c r="AH1056" s="226"/>
      <c r="AI1056" s="226"/>
      <c r="AJ1056" s="226"/>
      <c r="AK1056" s="226"/>
      <c r="AL1056" s="226"/>
      <c r="AM1056" s="226"/>
      <c r="AN1056" s="226"/>
      <c r="AO1056" s="226"/>
      <c r="AP1056" s="226"/>
      <c r="AQ1056" s="226"/>
      <c r="AR1056" s="226"/>
      <c r="AS1056" s="226"/>
      <c r="AT1056" s="226"/>
      <c r="AU1056" s="226"/>
      <c r="AV1056" s="226"/>
      <c r="AW1056" s="226"/>
      <c r="AX1056" s="226"/>
      <c r="AY1056" s="226"/>
      <c r="AZ1056" s="226"/>
      <c r="BA1056" s="226"/>
      <c r="BB1056" s="226"/>
      <c r="BC1056" s="226"/>
      <c r="BD1056" s="226"/>
      <c r="BE1056" s="226"/>
      <c r="BF1056" s="226"/>
      <c r="BG1056" s="226"/>
      <c r="BH1056" s="226"/>
      <c r="BI1056" s="226"/>
      <c r="BJ1056" s="226"/>
      <c r="BK1056" s="226"/>
      <c r="BL1056" s="226"/>
      <c r="BM1056" s="226"/>
      <c r="BN1056" s="226"/>
      <c r="BO1056" s="226"/>
      <c r="BP1056" s="226"/>
      <c r="BQ1056" s="226"/>
      <c r="BR1056" s="226"/>
      <c r="BS1056" s="226"/>
      <c r="BT1056" s="226"/>
      <c r="BU1056" s="226"/>
      <c r="BV1056" s="226"/>
      <c r="BW1056" s="226"/>
      <c r="BX1056" s="226"/>
      <c r="BY1056" s="226"/>
      <c r="BZ1056" s="226"/>
      <c r="CA1056" s="226"/>
      <c r="CB1056" s="226"/>
      <c r="CC1056" s="235"/>
      <c r="CD1056" s="233"/>
      <c r="CE1056" s="233"/>
      <c r="CF1056" s="233"/>
      <c r="CG1056" s="233"/>
      <c r="CH1056" s="233"/>
      <c r="CI1056" s="233"/>
      <c r="CJ1056" s="233"/>
      <c r="CK1056" s="233"/>
      <c r="CL1056" s="233"/>
      <c r="CM1056" s="233"/>
      <c r="CN1056" s="233"/>
      <c r="CO1056" s="233"/>
      <c r="CP1056" s="233"/>
      <c r="CQ1056" s="233"/>
      <c r="CR1056" s="233"/>
      <c r="CS1056" s="233"/>
      <c r="CT1056" s="233"/>
      <c r="CU1056" s="233"/>
      <c r="CV1056" s="233"/>
      <c r="CW1056" s="233"/>
      <c r="CX1056" s="233"/>
      <c r="CY1056" s="233"/>
      <c r="CZ1056" s="233"/>
      <c r="DA1056" s="233"/>
      <c r="DB1056" s="233"/>
      <c r="DC1056" s="233"/>
      <c r="DD1056" s="233"/>
      <c r="DE1056" s="233"/>
      <c r="DF1056" s="233"/>
      <c r="DG1056" s="233"/>
      <c r="DH1056" s="233"/>
      <c r="DI1056" s="233"/>
      <c r="DJ1056" s="233"/>
      <c r="DK1056" s="233"/>
      <c r="DL1056" s="233"/>
      <c r="DM1056" s="233"/>
      <c r="DN1056" s="233"/>
      <c r="DO1056" s="233"/>
      <c r="DP1056" s="233"/>
      <c r="DQ1056" s="233"/>
      <c r="DR1056" s="233"/>
      <c r="DS1056" s="233"/>
      <c r="DT1056" s="233"/>
      <c r="DU1056" s="233"/>
      <c r="DV1056" s="233"/>
      <c r="DW1056" s="233"/>
      <c r="DX1056" s="233"/>
      <c r="DY1056" s="233"/>
      <c r="DZ1056" s="233"/>
      <c r="EA1056" s="233"/>
      <c r="EB1056" s="233"/>
      <c r="EC1056" s="233"/>
      <c r="ED1056" s="233"/>
      <c r="EE1056" s="233"/>
      <c r="EF1056" s="233"/>
      <c r="EG1056" s="233"/>
      <c r="EH1056" s="233"/>
      <c r="EI1056" s="233"/>
      <c r="EJ1056" s="233"/>
      <c r="EK1056" s="233"/>
      <c r="EL1056" s="233"/>
      <c r="EM1056" s="233"/>
      <c r="EN1056" s="233"/>
      <c r="EO1056" s="233"/>
      <c r="EP1056" s="233"/>
      <c r="EQ1056" s="233"/>
      <c r="ER1056" s="233"/>
      <c r="ES1056" s="233"/>
      <c r="ET1056" s="233"/>
      <c r="EU1056" s="233"/>
      <c r="EV1056" s="233"/>
      <c r="EW1056" s="233"/>
      <c r="EX1056" s="233"/>
      <c r="EY1056" s="233"/>
      <c r="EZ1056" s="233"/>
      <c r="FA1056" s="233"/>
      <c r="FB1056" s="233"/>
      <c r="FC1056" s="233"/>
      <c r="FD1056" s="233"/>
      <c r="FE1056" s="233"/>
      <c r="FF1056" s="233"/>
      <c r="FG1056" s="233"/>
      <c r="FH1056" s="233"/>
      <c r="FI1056" s="233"/>
      <c r="FJ1056" s="233"/>
      <c r="FK1056" s="233"/>
      <c r="FL1056" s="233"/>
      <c r="FM1056" s="233"/>
      <c r="FN1056" s="233"/>
      <c r="FO1056" s="233"/>
      <c r="FP1056" s="233"/>
      <c r="FQ1056" s="233"/>
      <c r="FR1056" s="233"/>
      <c r="FS1056" s="233"/>
      <c r="FT1056" s="233"/>
      <c r="FU1056" s="233"/>
      <c r="FV1056" s="233"/>
      <c r="FW1056" s="233"/>
      <c r="FX1056" s="233"/>
      <c r="FY1056" s="233"/>
      <c r="FZ1056" s="233"/>
      <c r="GA1056" s="233"/>
      <c r="GB1056" s="233"/>
      <c r="GC1056" s="233"/>
      <c r="GD1056" s="233"/>
      <c r="GE1056" s="233"/>
      <c r="GF1056" s="233"/>
      <c r="GG1056" s="233"/>
      <c r="GH1056" s="233"/>
      <c r="GI1056" s="233"/>
      <c r="GJ1056" s="233"/>
      <c r="GK1056" s="233"/>
      <c r="GL1056" s="233"/>
      <c r="GM1056" s="233"/>
      <c r="GN1056" s="233"/>
      <c r="GO1056" s="233"/>
      <c r="GP1056" s="233"/>
      <c r="GQ1056" s="233"/>
      <c r="GR1056" s="233"/>
      <c r="GS1056" s="233"/>
      <c r="GT1056" s="233"/>
      <c r="GU1056" s="233"/>
      <c r="GV1056" s="233"/>
      <c r="GW1056" s="233"/>
      <c r="GX1056" s="233"/>
      <c r="GY1056" s="233"/>
      <c r="GZ1056" s="233"/>
      <c r="HA1056" s="233"/>
      <c r="HB1056" s="233"/>
      <c r="HC1056" s="233"/>
      <c r="HD1056" s="233"/>
      <c r="HE1056" s="233"/>
      <c r="HF1056" s="233"/>
      <c r="HG1056" s="233"/>
      <c r="HH1056" s="233"/>
      <c r="HI1056" s="233"/>
      <c r="HJ1056" s="233"/>
      <c r="HK1056" s="233"/>
      <c r="HL1056" s="233"/>
      <c r="HM1056" s="233"/>
      <c r="HN1056" s="233"/>
      <c r="HO1056" s="233"/>
      <c r="HP1056" s="233"/>
      <c r="HQ1056" s="233"/>
      <c r="HR1056" s="233"/>
      <c r="HS1056" s="233"/>
      <c r="HT1056" s="233"/>
      <c r="HU1056" s="233"/>
      <c r="HV1056" s="233"/>
      <c r="HW1056" s="233"/>
      <c r="HX1056" s="233"/>
      <c r="HY1056" s="233"/>
      <c r="HZ1056" s="233"/>
      <c r="IA1056" s="233"/>
      <c r="IB1056" s="233"/>
      <c r="IC1056" s="233"/>
      <c r="ID1056" s="233"/>
      <c r="IE1056" s="233"/>
      <c r="IF1056" s="233"/>
      <c r="IG1056" s="233"/>
      <c r="IH1056" s="233"/>
      <c r="II1056" s="233"/>
      <c r="IJ1056" s="233"/>
      <c r="IK1056" s="233"/>
      <c r="IL1056" s="233"/>
      <c r="IM1056" s="233"/>
      <c r="IN1056" s="233"/>
      <c r="IO1056" s="233"/>
      <c r="IP1056" s="233"/>
      <c r="IQ1056" s="233"/>
      <c r="IR1056" s="233"/>
      <c r="IS1056" s="233"/>
      <c r="IT1056" s="233"/>
      <c r="IU1056" s="233"/>
      <c r="IV1056" s="233"/>
    </row>
    <row r="1057" spans="1:256" s="275" customFormat="1">
      <c r="A1057" s="526"/>
      <c r="B1057" s="550"/>
      <c r="C1057" s="283">
        <v>2019</v>
      </c>
      <c r="D1057" s="256">
        <f t="shared" si="548"/>
        <v>3.9279999999999999</v>
      </c>
      <c r="E1057" s="256">
        <v>0</v>
      </c>
      <c r="F1057" s="256">
        <v>0</v>
      </c>
      <c r="G1057" s="256">
        <v>3.9279999999999999</v>
      </c>
      <c r="H1057" s="256">
        <v>0</v>
      </c>
      <c r="I1057" s="256">
        <v>0</v>
      </c>
      <c r="J1057" s="232"/>
      <c r="K1057" s="233"/>
      <c r="L1057" s="233"/>
      <c r="M1057" s="242"/>
      <c r="N1057" s="226"/>
      <c r="O1057" s="226"/>
      <c r="P1057" s="226"/>
      <c r="Q1057" s="226"/>
      <c r="R1057" s="226"/>
      <c r="S1057" s="226"/>
      <c r="T1057" s="226"/>
      <c r="U1057" s="226"/>
      <c r="V1057" s="226"/>
      <c r="W1057" s="226"/>
      <c r="X1057" s="226"/>
      <c r="Y1057" s="226"/>
      <c r="Z1057" s="226"/>
      <c r="AA1057" s="226"/>
      <c r="AB1057" s="226"/>
      <c r="AC1057" s="226"/>
      <c r="AD1057" s="226"/>
      <c r="AE1057" s="226"/>
      <c r="AF1057" s="226"/>
      <c r="AG1057" s="226"/>
      <c r="AH1057" s="226"/>
      <c r="AI1057" s="226"/>
      <c r="AJ1057" s="226"/>
      <c r="AK1057" s="226"/>
      <c r="AL1057" s="226"/>
      <c r="AM1057" s="226"/>
      <c r="AN1057" s="226"/>
      <c r="AO1057" s="226"/>
      <c r="AP1057" s="226"/>
      <c r="AQ1057" s="226"/>
      <c r="AR1057" s="226"/>
      <c r="AS1057" s="226"/>
      <c r="AT1057" s="226"/>
      <c r="AU1057" s="226"/>
      <c r="AV1057" s="226"/>
      <c r="AW1057" s="226"/>
      <c r="AX1057" s="226"/>
      <c r="AY1057" s="226"/>
      <c r="AZ1057" s="226"/>
      <c r="BA1057" s="226"/>
      <c r="BB1057" s="226"/>
      <c r="BC1057" s="226"/>
      <c r="BD1057" s="226"/>
      <c r="BE1057" s="226"/>
      <c r="BF1057" s="226"/>
      <c r="BG1057" s="226"/>
      <c r="BH1057" s="226"/>
      <c r="BI1057" s="226"/>
      <c r="BJ1057" s="226"/>
      <c r="BK1057" s="226"/>
      <c r="BL1057" s="226"/>
      <c r="BM1057" s="226"/>
      <c r="BN1057" s="226"/>
      <c r="BO1057" s="226"/>
      <c r="BP1057" s="226"/>
      <c r="BQ1057" s="226"/>
      <c r="BR1057" s="226"/>
      <c r="BS1057" s="226"/>
      <c r="BT1057" s="226"/>
      <c r="BU1057" s="226"/>
      <c r="BV1057" s="226"/>
      <c r="BW1057" s="226"/>
      <c r="BX1057" s="226"/>
      <c r="BY1057" s="226"/>
      <c r="BZ1057" s="226"/>
      <c r="CA1057" s="226"/>
      <c r="CB1057" s="226"/>
      <c r="CC1057" s="235"/>
      <c r="CD1057" s="233"/>
      <c r="CE1057" s="233"/>
      <c r="CF1057" s="233"/>
      <c r="CG1057" s="233"/>
      <c r="CH1057" s="233"/>
      <c r="CI1057" s="233"/>
      <c r="CJ1057" s="233"/>
      <c r="CK1057" s="233"/>
      <c r="CL1057" s="233"/>
      <c r="CM1057" s="233"/>
      <c r="CN1057" s="233"/>
      <c r="CO1057" s="233"/>
      <c r="CP1057" s="233"/>
      <c r="CQ1057" s="233"/>
      <c r="CR1057" s="233"/>
      <c r="CS1057" s="233"/>
      <c r="CT1057" s="233"/>
      <c r="CU1057" s="233"/>
      <c r="CV1057" s="233"/>
      <c r="CW1057" s="233"/>
      <c r="CX1057" s="233"/>
      <c r="CY1057" s="233"/>
      <c r="CZ1057" s="233"/>
      <c r="DA1057" s="233"/>
      <c r="DB1057" s="233"/>
      <c r="DC1057" s="233"/>
      <c r="DD1057" s="233"/>
      <c r="DE1057" s="233"/>
      <c r="DF1057" s="233"/>
      <c r="DG1057" s="233"/>
      <c r="DH1057" s="233"/>
      <c r="DI1057" s="233"/>
      <c r="DJ1057" s="233"/>
      <c r="DK1057" s="233"/>
      <c r="DL1057" s="233"/>
      <c r="DM1057" s="233"/>
      <c r="DN1057" s="233"/>
      <c r="DO1057" s="233"/>
      <c r="DP1057" s="233"/>
      <c r="DQ1057" s="233"/>
      <c r="DR1057" s="233"/>
      <c r="DS1057" s="233"/>
      <c r="DT1057" s="233"/>
      <c r="DU1057" s="233"/>
      <c r="DV1057" s="233"/>
      <c r="DW1057" s="233"/>
      <c r="DX1057" s="233"/>
      <c r="DY1057" s="233"/>
      <c r="DZ1057" s="233"/>
      <c r="EA1057" s="233"/>
      <c r="EB1057" s="233"/>
      <c r="EC1057" s="233"/>
      <c r="ED1057" s="233"/>
      <c r="EE1057" s="233"/>
      <c r="EF1057" s="233"/>
      <c r="EG1057" s="233"/>
      <c r="EH1057" s="233"/>
      <c r="EI1057" s="233"/>
      <c r="EJ1057" s="233"/>
      <c r="EK1057" s="233"/>
      <c r="EL1057" s="233"/>
      <c r="EM1057" s="233"/>
      <c r="EN1057" s="233"/>
      <c r="EO1057" s="233"/>
      <c r="EP1057" s="233"/>
      <c r="EQ1057" s="233"/>
      <c r="ER1057" s="233"/>
      <c r="ES1057" s="233"/>
      <c r="ET1057" s="233"/>
      <c r="EU1057" s="233"/>
      <c r="EV1057" s="233"/>
      <c r="EW1057" s="233"/>
      <c r="EX1057" s="233"/>
      <c r="EY1057" s="233"/>
      <c r="EZ1057" s="233"/>
      <c r="FA1057" s="233"/>
      <c r="FB1057" s="233"/>
      <c r="FC1057" s="233"/>
      <c r="FD1057" s="233"/>
      <c r="FE1057" s="233"/>
      <c r="FF1057" s="233"/>
      <c r="FG1057" s="233"/>
      <c r="FH1057" s="233"/>
      <c r="FI1057" s="233"/>
      <c r="FJ1057" s="233"/>
      <c r="FK1057" s="233"/>
      <c r="FL1057" s="233"/>
      <c r="FM1057" s="233"/>
      <c r="FN1057" s="233"/>
      <c r="FO1057" s="233"/>
      <c r="FP1057" s="233"/>
      <c r="FQ1057" s="233"/>
      <c r="FR1057" s="233"/>
      <c r="FS1057" s="233"/>
      <c r="FT1057" s="233"/>
      <c r="FU1057" s="233"/>
      <c r="FV1057" s="233"/>
      <c r="FW1057" s="233"/>
      <c r="FX1057" s="233"/>
      <c r="FY1057" s="233"/>
      <c r="FZ1057" s="233"/>
      <c r="GA1057" s="233"/>
      <c r="GB1057" s="233"/>
      <c r="GC1057" s="233"/>
      <c r="GD1057" s="233"/>
      <c r="GE1057" s="233"/>
      <c r="GF1057" s="233"/>
      <c r="GG1057" s="233"/>
      <c r="GH1057" s="233"/>
      <c r="GI1057" s="233"/>
      <c r="GJ1057" s="233"/>
      <c r="GK1057" s="233"/>
      <c r="GL1057" s="233"/>
      <c r="GM1057" s="233"/>
      <c r="GN1057" s="233"/>
      <c r="GO1057" s="233"/>
      <c r="GP1057" s="233"/>
      <c r="GQ1057" s="233"/>
      <c r="GR1057" s="233"/>
      <c r="GS1057" s="233"/>
      <c r="GT1057" s="233"/>
      <c r="GU1057" s="233"/>
      <c r="GV1057" s="233"/>
      <c r="GW1057" s="233"/>
      <c r="GX1057" s="233"/>
      <c r="GY1057" s="233"/>
      <c r="GZ1057" s="233"/>
      <c r="HA1057" s="233"/>
      <c r="HB1057" s="233"/>
      <c r="HC1057" s="233"/>
      <c r="HD1057" s="233"/>
      <c r="HE1057" s="233"/>
      <c r="HF1057" s="233"/>
      <c r="HG1057" s="233"/>
      <c r="HH1057" s="233"/>
      <c r="HI1057" s="233"/>
      <c r="HJ1057" s="233"/>
      <c r="HK1057" s="233"/>
      <c r="HL1057" s="233"/>
      <c r="HM1057" s="233"/>
      <c r="HN1057" s="233"/>
      <c r="HO1057" s="233"/>
      <c r="HP1057" s="233"/>
      <c r="HQ1057" s="233"/>
      <c r="HR1057" s="233"/>
      <c r="HS1057" s="233"/>
      <c r="HT1057" s="233"/>
      <c r="HU1057" s="233"/>
      <c r="HV1057" s="233"/>
      <c r="HW1057" s="233"/>
      <c r="HX1057" s="233"/>
      <c r="HY1057" s="233"/>
      <c r="HZ1057" s="233"/>
      <c r="IA1057" s="233"/>
      <c r="IB1057" s="233"/>
      <c r="IC1057" s="233"/>
      <c r="ID1057" s="233"/>
      <c r="IE1057" s="233"/>
      <c r="IF1057" s="233"/>
      <c r="IG1057" s="233"/>
      <c r="IH1057" s="233"/>
      <c r="II1057" s="233"/>
      <c r="IJ1057" s="233"/>
      <c r="IK1057" s="233"/>
      <c r="IL1057" s="233"/>
      <c r="IM1057" s="233"/>
      <c r="IN1057" s="233"/>
      <c r="IO1057" s="233"/>
      <c r="IP1057" s="233"/>
      <c r="IQ1057" s="233"/>
      <c r="IR1057" s="233"/>
      <c r="IS1057" s="233"/>
      <c r="IT1057" s="233"/>
      <c r="IU1057" s="233"/>
      <c r="IV1057" s="233"/>
    </row>
    <row r="1058" spans="1:256" s="275" customFormat="1" ht="22.5" customHeight="1">
      <c r="A1058" s="527"/>
      <c r="B1058" s="551"/>
      <c r="C1058" s="283">
        <v>2020</v>
      </c>
      <c r="D1058" s="256">
        <f t="shared" si="548"/>
        <v>3.9279999999999999</v>
      </c>
      <c r="E1058" s="256">
        <v>0</v>
      </c>
      <c r="F1058" s="256">
        <v>0</v>
      </c>
      <c r="G1058" s="256">
        <v>3.9279999999999999</v>
      </c>
      <c r="H1058" s="256">
        <v>0</v>
      </c>
      <c r="I1058" s="256">
        <v>0</v>
      </c>
      <c r="J1058" s="232"/>
      <c r="K1058" s="233"/>
      <c r="L1058" s="233"/>
      <c r="M1058" s="242"/>
      <c r="N1058" s="226"/>
      <c r="O1058" s="226"/>
      <c r="P1058" s="226"/>
      <c r="Q1058" s="226"/>
      <c r="R1058" s="226"/>
      <c r="S1058" s="226"/>
      <c r="T1058" s="226"/>
      <c r="U1058" s="226"/>
      <c r="V1058" s="226"/>
      <c r="W1058" s="226"/>
      <c r="X1058" s="226"/>
      <c r="Y1058" s="226"/>
      <c r="Z1058" s="226"/>
      <c r="AA1058" s="226"/>
      <c r="AB1058" s="226"/>
      <c r="AC1058" s="226"/>
      <c r="AD1058" s="226"/>
      <c r="AE1058" s="226"/>
      <c r="AF1058" s="226"/>
      <c r="AG1058" s="226"/>
      <c r="AH1058" s="226"/>
      <c r="AI1058" s="226"/>
      <c r="AJ1058" s="226"/>
      <c r="AK1058" s="226"/>
      <c r="AL1058" s="226"/>
      <c r="AM1058" s="226"/>
      <c r="AN1058" s="226"/>
      <c r="AO1058" s="226"/>
      <c r="AP1058" s="226"/>
      <c r="AQ1058" s="226"/>
      <c r="AR1058" s="226"/>
      <c r="AS1058" s="226"/>
      <c r="AT1058" s="226"/>
      <c r="AU1058" s="226"/>
      <c r="AV1058" s="226"/>
      <c r="AW1058" s="226"/>
      <c r="AX1058" s="226"/>
      <c r="AY1058" s="226"/>
      <c r="AZ1058" s="226"/>
      <c r="BA1058" s="226"/>
      <c r="BB1058" s="226"/>
      <c r="BC1058" s="226"/>
      <c r="BD1058" s="226"/>
      <c r="BE1058" s="226"/>
      <c r="BF1058" s="226"/>
      <c r="BG1058" s="226"/>
      <c r="BH1058" s="226"/>
      <c r="BI1058" s="226"/>
      <c r="BJ1058" s="226"/>
      <c r="BK1058" s="226"/>
      <c r="BL1058" s="226"/>
      <c r="BM1058" s="226"/>
      <c r="BN1058" s="226"/>
      <c r="BO1058" s="226"/>
      <c r="BP1058" s="226"/>
      <c r="BQ1058" s="226"/>
      <c r="BR1058" s="226"/>
      <c r="BS1058" s="226"/>
      <c r="BT1058" s="226"/>
      <c r="BU1058" s="226"/>
      <c r="BV1058" s="226"/>
      <c r="BW1058" s="226"/>
      <c r="BX1058" s="226"/>
      <c r="BY1058" s="226"/>
      <c r="BZ1058" s="226"/>
      <c r="CA1058" s="226"/>
      <c r="CB1058" s="226"/>
      <c r="CC1058" s="235"/>
      <c r="CD1058" s="233"/>
      <c r="CE1058" s="233"/>
      <c r="CF1058" s="233"/>
      <c r="CG1058" s="233"/>
      <c r="CH1058" s="233"/>
      <c r="CI1058" s="233"/>
      <c r="CJ1058" s="233"/>
      <c r="CK1058" s="233"/>
      <c r="CL1058" s="233"/>
      <c r="CM1058" s="233"/>
      <c r="CN1058" s="233"/>
      <c r="CO1058" s="233"/>
      <c r="CP1058" s="233"/>
      <c r="CQ1058" s="233"/>
      <c r="CR1058" s="233"/>
      <c r="CS1058" s="233"/>
      <c r="CT1058" s="233"/>
      <c r="CU1058" s="233"/>
      <c r="CV1058" s="233"/>
      <c r="CW1058" s="233"/>
      <c r="CX1058" s="233"/>
      <c r="CY1058" s="233"/>
      <c r="CZ1058" s="233"/>
      <c r="DA1058" s="233"/>
      <c r="DB1058" s="233"/>
      <c r="DC1058" s="233"/>
      <c r="DD1058" s="233"/>
      <c r="DE1058" s="233"/>
      <c r="DF1058" s="233"/>
      <c r="DG1058" s="233"/>
      <c r="DH1058" s="233"/>
      <c r="DI1058" s="233"/>
      <c r="DJ1058" s="233"/>
      <c r="DK1058" s="233"/>
      <c r="DL1058" s="233"/>
      <c r="DM1058" s="233"/>
      <c r="DN1058" s="233"/>
      <c r="DO1058" s="233"/>
      <c r="DP1058" s="233"/>
      <c r="DQ1058" s="233"/>
      <c r="DR1058" s="233"/>
      <c r="DS1058" s="233"/>
      <c r="DT1058" s="233"/>
      <c r="DU1058" s="233"/>
      <c r="DV1058" s="233"/>
      <c r="DW1058" s="233"/>
      <c r="DX1058" s="233"/>
      <c r="DY1058" s="233"/>
      <c r="DZ1058" s="233"/>
      <c r="EA1058" s="233"/>
      <c r="EB1058" s="233"/>
      <c r="EC1058" s="233"/>
      <c r="ED1058" s="233"/>
      <c r="EE1058" s="233"/>
      <c r="EF1058" s="233"/>
      <c r="EG1058" s="233"/>
      <c r="EH1058" s="233"/>
      <c r="EI1058" s="233"/>
      <c r="EJ1058" s="233"/>
      <c r="EK1058" s="233"/>
      <c r="EL1058" s="233"/>
      <c r="EM1058" s="233"/>
      <c r="EN1058" s="233"/>
      <c r="EO1058" s="233"/>
      <c r="EP1058" s="233"/>
      <c r="EQ1058" s="233"/>
      <c r="ER1058" s="233"/>
      <c r="ES1058" s="233"/>
      <c r="ET1058" s="233"/>
      <c r="EU1058" s="233"/>
      <c r="EV1058" s="233"/>
      <c r="EW1058" s="233"/>
      <c r="EX1058" s="233"/>
      <c r="EY1058" s="233"/>
      <c r="EZ1058" s="233"/>
      <c r="FA1058" s="233"/>
      <c r="FB1058" s="233"/>
      <c r="FC1058" s="233"/>
      <c r="FD1058" s="233"/>
      <c r="FE1058" s="233"/>
      <c r="FF1058" s="233"/>
      <c r="FG1058" s="233"/>
      <c r="FH1058" s="233"/>
      <c r="FI1058" s="233"/>
      <c r="FJ1058" s="233"/>
      <c r="FK1058" s="233"/>
      <c r="FL1058" s="233"/>
      <c r="FM1058" s="233"/>
      <c r="FN1058" s="233"/>
      <c r="FO1058" s="233"/>
      <c r="FP1058" s="233"/>
      <c r="FQ1058" s="233"/>
      <c r="FR1058" s="233"/>
      <c r="FS1058" s="233"/>
      <c r="FT1058" s="233"/>
      <c r="FU1058" s="233"/>
      <c r="FV1058" s="233"/>
      <c r="FW1058" s="233"/>
      <c r="FX1058" s="233"/>
      <c r="FY1058" s="233"/>
      <c r="FZ1058" s="233"/>
      <c r="GA1058" s="233"/>
      <c r="GB1058" s="233"/>
      <c r="GC1058" s="233"/>
      <c r="GD1058" s="233"/>
      <c r="GE1058" s="233"/>
      <c r="GF1058" s="233"/>
      <c r="GG1058" s="233"/>
      <c r="GH1058" s="233"/>
      <c r="GI1058" s="233"/>
      <c r="GJ1058" s="233"/>
      <c r="GK1058" s="233"/>
      <c r="GL1058" s="233"/>
      <c r="GM1058" s="233"/>
      <c r="GN1058" s="233"/>
      <c r="GO1058" s="233"/>
      <c r="GP1058" s="233"/>
      <c r="GQ1058" s="233"/>
      <c r="GR1058" s="233"/>
      <c r="GS1058" s="233"/>
      <c r="GT1058" s="233"/>
      <c r="GU1058" s="233"/>
      <c r="GV1058" s="233"/>
      <c r="GW1058" s="233"/>
      <c r="GX1058" s="233"/>
      <c r="GY1058" s="233"/>
      <c r="GZ1058" s="233"/>
      <c r="HA1058" s="233"/>
      <c r="HB1058" s="233"/>
      <c r="HC1058" s="233"/>
      <c r="HD1058" s="233"/>
      <c r="HE1058" s="233"/>
      <c r="HF1058" s="233"/>
      <c r="HG1058" s="233"/>
      <c r="HH1058" s="233"/>
      <c r="HI1058" s="233"/>
      <c r="HJ1058" s="233"/>
      <c r="HK1058" s="233"/>
      <c r="HL1058" s="233"/>
      <c r="HM1058" s="233"/>
      <c r="HN1058" s="233"/>
      <c r="HO1058" s="233"/>
      <c r="HP1058" s="233"/>
      <c r="HQ1058" s="233"/>
      <c r="HR1058" s="233"/>
      <c r="HS1058" s="233"/>
      <c r="HT1058" s="233"/>
      <c r="HU1058" s="233"/>
      <c r="HV1058" s="233"/>
      <c r="HW1058" s="233"/>
      <c r="HX1058" s="233"/>
      <c r="HY1058" s="233"/>
      <c r="HZ1058" s="233"/>
      <c r="IA1058" s="233"/>
      <c r="IB1058" s="233"/>
      <c r="IC1058" s="233"/>
      <c r="ID1058" s="233"/>
      <c r="IE1058" s="233"/>
      <c r="IF1058" s="233"/>
      <c r="IG1058" s="233"/>
      <c r="IH1058" s="233"/>
      <c r="II1058" s="233"/>
      <c r="IJ1058" s="233"/>
      <c r="IK1058" s="233"/>
      <c r="IL1058" s="233"/>
      <c r="IM1058" s="233"/>
      <c r="IN1058" s="233"/>
      <c r="IO1058" s="233"/>
      <c r="IP1058" s="233"/>
      <c r="IQ1058" s="233"/>
      <c r="IR1058" s="233"/>
      <c r="IS1058" s="233"/>
      <c r="IT1058" s="233"/>
      <c r="IU1058" s="233"/>
      <c r="IV1058" s="233"/>
    </row>
    <row r="1059" spans="1:256" s="275" customFormat="1">
      <c r="A1059" s="524" t="s">
        <v>582</v>
      </c>
      <c r="B1059" s="562" t="s">
        <v>748</v>
      </c>
      <c r="C1059" s="238" t="s">
        <v>19</v>
      </c>
      <c r="D1059" s="257">
        <f>D1060+D1061+D1062+D1063</f>
        <v>43.434730000000002</v>
      </c>
      <c r="E1059" s="257">
        <f t="shared" ref="E1059:I1059" si="549">E1060+E1061+E1062+E1063</f>
        <v>43.434730000000002</v>
      </c>
      <c r="F1059" s="257">
        <f t="shared" si="549"/>
        <v>0</v>
      </c>
      <c r="G1059" s="257">
        <f t="shared" si="549"/>
        <v>0</v>
      </c>
      <c r="H1059" s="257">
        <f t="shared" si="549"/>
        <v>0</v>
      </c>
      <c r="I1059" s="257">
        <f t="shared" si="549"/>
        <v>0</v>
      </c>
      <c r="J1059" s="232"/>
      <c r="K1059" s="233"/>
      <c r="L1059" s="233"/>
      <c r="M1059" s="242"/>
      <c r="N1059" s="226"/>
      <c r="O1059" s="226"/>
      <c r="P1059" s="226"/>
      <c r="Q1059" s="226"/>
      <c r="R1059" s="226"/>
      <c r="S1059" s="226"/>
      <c r="T1059" s="226"/>
      <c r="U1059" s="226"/>
      <c r="V1059" s="226"/>
      <c r="W1059" s="226"/>
      <c r="X1059" s="226"/>
      <c r="Y1059" s="226"/>
      <c r="Z1059" s="226"/>
      <c r="AA1059" s="226"/>
      <c r="AB1059" s="226"/>
      <c r="AC1059" s="226"/>
      <c r="AD1059" s="226"/>
      <c r="AE1059" s="226"/>
      <c r="AF1059" s="226"/>
      <c r="AG1059" s="226"/>
      <c r="AH1059" s="226"/>
      <c r="AI1059" s="226"/>
      <c r="AJ1059" s="226"/>
      <c r="AK1059" s="226"/>
      <c r="AL1059" s="226"/>
      <c r="AM1059" s="226"/>
      <c r="AN1059" s="226"/>
      <c r="AO1059" s="226"/>
      <c r="AP1059" s="226"/>
      <c r="AQ1059" s="226"/>
      <c r="AR1059" s="226"/>
      <c r="AS1059" s="226"/>
      <c r="AT1059" s="226"/>
      <c r="AU1059" s="226"/>
      <c r="AV1059" s="226"/>
      <c r="AW1059" s="226"/>
      <c r="AX1059" s="226"/>
      <c r="AY1059" s="226"/>
      <c r="AZ1059" s="226"/>
      <c r="BA1059" s="226"/>
      <c r="BB1059" s="226"/>
      <c r="BC1059" s="226"/>
      <c r="BD1059" s="226"/>
      <c r="BE1059" s="226"/>
      <c r="BF1059" s="226"/>
      <c r="BG1059" s="226"/>
      <c r="BH1059" s="226"/>
      <c r="BI1059" s="226"/>
      <c r="BJ1059" s="226"/>
      <c r="BK1059" s="226"/>
      <c r="BL1059" s="226"/>
      <c r="BM1059" s="226"/>
      <c r="BN1059" s="226"/>
      <c r="BO1059" s="226"/>
      <c r="BP1059" s="226"/>
      <c r="BQ1059" s="226"/>
      <c r="BR1059" s="226"/>
      <c r="BS1059" s="226"/>
      <c r="BT1059" s="226"/>
      <c r="BU1059" s="226"/>
      <c r="BV1059" s="226"/>
      <c r="BW1059" s="226"/>
      <c r="BX1059" s="226"/>
      <c r="BY1059" s="226"/>
      <c r="BZ1059" s="226"/>
      <c r="CA1059" s="226"/>
      <c r="CB1059" s="226"/>
      <c r="CC1059" s="235"/>
      <c r="CD1059" s="233"/>
      <c r="CE1059" s="233"/>
      <c r="CF1059" s="233"/>
      <c r="CG1059" s="233"/>
      <c r="CH1059" s="233"/>
      <c r="CI1059" s="233"/>
      <c r="CJ1059" s="233"/>
      <c r="CK1059" s="233"/>
      <c r="CL1059" s="233"/>
      <c r="CM1059" s="233"/>
      <c r="CN1059" s="233"/>
      <c r="CO1059" s="233"/>
      <c r="CP1059" s="233"/>
      <c r="CQ1059" s="233"/>
      <c r="CR1059" s="233"/>
      <c r="CS1059" s="233"/>
      <c r="CT1059" s="233"/>
      <c r="CU1059" s="233"/>
      <c r="CV1059" s="233"/>
      <c r="CW1059" s="233"/>
      <c r="CX1059" s="233"/>
      <c r="CY1059" s="233"/>
      <c r="CZ1059" s="233"/>
      <c r="DA1059" s="233"/>
      <c r="DB1059" s="233"/>
      <c r="DC1059" s="233"/>
      <c r="DD1059" s="233"/>
      <c r="DE1059" s="233"/>
      <c r="DF1059" s="233"/>
      <c r="DG1059" s="233"/>
      <c r="DH1059" s="233"/>
      <c r="DI1059" s="233"/>
      <c r="DJ1059" s="233"/>
      <c r="DK1059" s="233"/>
      <c r="DL1059" s="233"/>
      <c r="DM1059" s="233"/>
      <c r="DN1059" s="233"/>
      <c r="DO1059" s="233"/>
      <c r="DP1059" s="233"/>
      <c r="DQ1059" s="233"/>
      <c r="DR1059" s="233"/>
      <c r="DS1059" s="233"/>
      <c r="DT1059" s="233"/>
      <c r="DU1059" s="233"/>
      <c r="DV1059" s="233"/>
      <c r="DW1059" s="233"/>
      <c r="DX1059" s="233"/>
      <c r="DY1059" s="233"/>
      <c r="DZ1059" s="233"/>
      <c r="EA1059" s="233"/>
      <c r="EB1059" s="233"/>
      <c r="EC1059" s="233"/>
      <c r="ED1059" s="233"/>
      <c r="EE1059" s="233"/>
      <c r="EF1059" s="233"/>
      <c r="EG1059" s="233"/>
      <c r="EH1059" s="233"/>
      <c r="EI1059" s="233"/>
      <c r="EJ1059" s="233"/>
      <c r="EK1059" s="233"/>
      <c r="EL1059" s="233"/>
      <c r="EM1059" s="233"/>
      <c r="EN1059" s="233"/>
      <c r="EO1059" s="233"/>
      <c r="EP1059" s="233"/>
      <c r="EQ1059" s="233"/>
      <c r="ER1059" s="233"/>
      <c r="ES1059" s="233"/>
      <c r="ET1059" s="233"/>
      <c r="EU1059" s="233"/>
      <c r="EV1059" s="233"/>
      <c r="EW1059" s="233"/>
      <c r="EX1059" s="233"/>
      <c r="EY1059" s="233"/>
      <c r="EZ1059" s="233"/>
      <c r="FA1059" s="233"/>
      <c r="FB1059" s="233"/>
      <c r="FC1059" s="233"/>
      <c r="FD1059" s="233"/>
      <c r="FE1059" s="233"/>
      <c r="FF1059" s="233"/>
      <c r="FG1059" s="233"/>
      <c r="FH1059" s="233"/>
      <c r="FI1059" s="233"/>
      <c r="FJ1059" s="233"/>
      <c r="FK1059" s="233"/>
      <c r="FL1059" s="233"/>
      <c r="FM1059" s="233"/>
      <c r="FN1059" s="233"/>
      <c r="FO1059" s="233"/>
      <c r="FP1059" s="233"/>
      <c r="FQ1059" s="233"/>
      <c r="FR1059" s="233"/>
      <c r="FS1059" s="233"/>
      <c r="FT1059" s="233"/>
      <c r="FU1059" s="233"/>
      <c r="FV1059" s="233"/>
      <c r="FW1059" s="233"/>
      <c r="FX1059" s="233"/>
      <c r="FY1059" s="233"/>
      <c r="FZ1059" s="233"/>
      <c r="GA1059" s="233"/>
      <c r="GB1059" s="233"/>
      <c r="GC1059" s="233"/>
      <c r="GD1059" s="233"/>
      <c r="GE1059" s="233"/>
      <c r="GF1059" s="233"/>
      <c r="GG1059" s="233"/>
      <c r="GH1059" s="233"/>
      <c r="GI1059" s="233"/>
      <c r="GJ1059" s="233"/>
      <c r="GK1059" s="233"/>
      <c r="GL1059" s="233"/>
      <c r="GM1059" s="233"/>
      <c r="GN1059" s="233"/>
      <c r="GO1059" s="233"/>
      <c r="GP1059" s="233"/>
      <c r="GQ1059" s="233"/>
      <c r="GR1059" s="233"/>
      <c r="GS1059" s="233"/>
      <c r="GT1059" s="233"/>
      <c r="GU1059" s="233"/>
      <c r="GV1059" s="233"/>
      <c r="GW1059" s="233"/>
      <c r="GX1059" s="233"/>
      <c r="GY1059" s="233"/>
      <c r="GZ1059" s="233"/>
      <c r="HA1059" s="233"/>
      <c r="HB1059" s="233"/>
      <c r="HC1059" s="233"/>
      <c r="HD1059" s="233"/>
      <c r="HE1059" s="233"/>
      <c r="HF1059" s="233"/>
      <c r="HG1059" s="233"/>
      <c r="HH1059" s="233"/>
      <c r="HI1059" s="233"/>
      <c r="HJ1059" s="233"/>
      <c r="HK1059" s="233"/>
      <c r="HL1059" s="233"/>
      <c r="HM1059" s="233"/>
      <c r="HN1059" s="233"/>
      <c r="HO1059" s="233"/>
      <c r="HP1059" s="233"/>
      <c r="HQ1059" s="233"/>
      <c r="HR1059" s="233"/>
      <c r="HS1059" s="233"/>
      <c r="HT1059" s="233"/>
      <c r="HU1059" s="233"/>
      <c r="HV1059" s="233"/>
      <c r="HW1059" s="233"/>
      <c r="HX1059" s="233"/>
      <c r="HY1059" s="233"/>
      <c r="HZ1059" s="233"/>
      <c r="IA1059" s="233"/>
      <c r="IB1059" s="233"/>
      <c r="IC1059" s="233"/>
      <c r="ID1059" s="233"/>
      <c r="IE1059" s="233"/>
      <c r="IF1059" s="233"/>
      <c r="IG1059" s="233"/>
      <c r="IH1059" s="233"/>
      <c r="II1059" s="233"/>
      <c r="IJ1059" s="233"/>
      <c r="IK1059" s="233"/>
      <c r="IL1059" s="233"/>
      <c r="IM1059" s="233"/>
      <c r="IN1059" s="233"/>
      <c r="IO1059" s="233"/>
      <c r="IP1059" s="233"/>
      <c r="IQ1059" s="233"/>
      <c r="IR1059" s="233"/>
      <c r="IS1059" s="233"/>
      <c r="IT1059" s="233"/>
      <c r="IU1059" s="233"/>
      <c r="IV1059" s="233"/>
    </row>
    <row r="1060" spans="1:256" s="275" customFormat="1">
      <c r="A1060" s="525"/>
      <c r="B1060" s="563"/>
      <c r="C1060" s="236">
        <v>2017</v>
      </c>
      <c r="D1060" s="256">
        <f t="shared" ref="D1060:I1060" si="550">D1065+D1070</f>
        <v>10.28755</v>
      </c>
      <c r="E1060" s="256">
        <f t="shared" si="550"/>
        <v>10.28755</v>
      </c>
      <c r="F1060" s="256">
        <f t="shared" si="550"/>
        <v>0</v>
      </c>
      <c r="G1060" s="256">
        <f t="shared" si="550"/>
        <v>0</v>
      </c>
      <c r="H1060" s="256">
        <f t="shared" si="550"/>
        <v>0</v>
      </c>
      <c r="I1060" s="256">
        <f t="shared" si="550"/>
        <v>0</v>
      </c>
      <c r="J1060" s="232"/>
      <c r="K1060" s="233"/>
      <c r="L1060" s="233"/>
      <c r="M1060" s="242"/>
      <c r="N1060" s="226"/>
      <c r="O1060" s="226"/>
      <c r="P1060" s="226"/>
      <c r="Q1060" s="226"/>
      <c r="R1060" s="226"/>
      <c r="S1060" s="226"/>
      <c r="T1060" s="226"/>
      <c r="U1060" s="226"/>
      <c r="V1060" s="226"/>
      <c r="W1060" s="226"/>
      <c r="X1060" s="226"/>
      <c r="Y1060" s="226"/>
      <c r="Z1060" s="226"/>
      <c r="AA1060" s="226"/>
      <c r="AB1060" s="226"/>
      <c r="AC1060" s="226"/>
      <c r="AD1060" s="226"/>
      <c r="AE1060" s="226"/>
      <c r="AF1060" s="226"/>
      <c r="AG1060" s="226"/>
      <c r="AH1060" s="226"/>
      <c r="AI1060" s="226"/>
      <c r="AJ1060" s="226"/>
      <c r="AK1060" s="226"/>
      <c r="AL1060" s="226"/>
      <c r="AM1060" s="226"/>
      <c r="AN1060" s="226"/>
      <c r="AO1060" s="226"/>
      <c r="AP1060" s="226"/>
      <c r="AQ1060" s="226"/>
      <c r="AR1060" s="226"/>
      <c r="AS1060" s="226"/>
      <c r="AT1060" s="226"/>
      <c r="AU1060" s="226"/>
      <c r="AV1060" s="226"/>
      <c r="AW1060" s="226"/>
      <c r="AX1060" s="226"/>
      <c r="AY1060" s="226"/>
      <c r="AZ1060" s="226"/>
      <c r="BA1060" s="226"/>
      <c r="BB1060" s="226"/>
      <c r="BC1060" s="226"/>
      <c r="BD1060" s="226"/>
      <c r="BE1060" s="226"/>
      <c r="BF1060" s="226"/>
      <c r="BG1060" s="226"/>
      <c r="BH1060" s="226"/>
      <c r="BI1060" s="226"/>
      <c r="BJ1060" s="226"/>
      <c r="BK1060" s="226"/>
      <c r="BL1060" s="226"/>
      <c r="BM1060" s="226"/>
      <c r="BN1060" s="226"/>
      <c r="BO1060" s="226"/>
      <c r="BP1060" s="226"/>
      <c r="BQ1060" s="226"/>
      <c r="BR1060" s="226"/>
      <c r="BS1060" s="226"/>
      <c r="BT1060" s="226"/>
      <c r="BU1060" s="226"/>
      <c r="BV1060" s="226"/>
      <c r="BW1060" s="226"/>
      <c r="BX1060" s="226"/>
      <c r="BY1060" s="226"/>
      <c r="BZ1060" s="226"/>
      <c r="CA1060" s="226"/>
      <c r="CB1060" s="226"/>
      <c r="CC1060" s="235"/>
      <c r="CD1060" s="233"/>
      <c r="CE1060" s="233"/>
      <c r="CF1060" s="233"/>
      <c r="CG1060" s="233"/>
      <c r="CH1060" s="233"/>
      <c r="CI1060" s="233"/>
      <c r="CJ1060" s="233"/>
      <c r="CK1060" s="233"/>
      <c r="CL1060" s="233"/>
      <c r="CM1060" s="233"/>
      <c r="CN1060" s="233"/>
      <c r="CO1060" s="233"/>
      <c r="CP1060" s="233"/>
      <c r="CQ1060" s="233"/>
      <c r="CR1060" s="233"/>
      <c r="CS1060" s="233"/>
      <c r="CT1060" s="233"/>
      <c r="CU1060" s="233"/>
      <c r="CV1060" s="233"/>
      <c r="CW1060" s="233"/>
      <c r="CX1060" s="233"/>
      <c r="CY1060" s="233"/>
      <c r="CZ1060" s="233"/>
      <c r="DA1060" s="233"/>
      <c r="DB1060" s="233"/>
      <c r="DC1060" s="233"/>
      <c r="DD1060" s="233"/>
      <c r="DE1060" s="233"/>
      <c r="DF1060" s="233"/>
      <c r="DG1060" s="233"/>
      <c r="DH1060" s="233"/>
      <c r="DI1060" s="233"/>
      <c r="DJ1060" s="233"/>
      <c r="DK1060" s="233"/>
      <c r="DL1060" s="233"/>
      <c r="DM1060" s="233"/>
      <c r="DN1060" s="233"/>
      <c r="DO1060" s="233"/>
      <c r="DP1060" s="233"/>
      <c r="DQ1060" s="233"/>
      <c r="DR1060" s="233"/>
      <c r="DS1060" s="233"/>
      <c r="DT1060" s="233"/>
      <c r="DU1060" s="233"/>
      <c r="DV1060" s="233"/>
      <c r="DW1060" s="233"/>
      <c r="DX1060" s="233"/>
      <c r="DY1060" s="233"/>
      <c r="DZ1060" s="233"/>
      <c r="EA1060" s="233"/>
      <c r="EB1060" s="233"/>
      <c r="EC1060" s="233"/>
      <c r="ED1060" s="233"/>
      <c r="EE1060" s="233"/>
      <c r="EF1060" s="233"/>
      <c r="EG1060" s="233"/>
      <c r="EH1060" s="233"/>
      <c r="EI1060" s="233"/>
      <c r="EJ1060" s="233"/>
      <c r="EK1060" s="233"/>
      <c r="EL1060" s="233"/>
      <c r="EM1060" s="233"/>
      <c r="EN1060" s="233"/>
      <c r="EO1060" s="233"/>
      <c r="EP1060" s="233"/>
      <c r="EQ1060" s="233"/>
      <c r="ER1060" s="233"/>
      <c r="ES1060" s="233"/>
      <c r="ET1060" s="233"/>
      <c r="EU1060" s="233"/>
      <c r="EV1060" s="233"/>
      <c r="EW1060" s="233"/>
      <c r="EX1060" s="233"/>
      <c r="EY1060" s="233"/>
      <c r="EZ1060" s="233"/>
      <c r="FA1060" s="233"/>
      <c r="FB1060" s="233"/>
      <c r="FC1060" s="233"/>
      <c r="FD1060" s="233"/>
      <c r="FE1060" s="233"/>
      <c r="FF1060" s="233"/>
      <c r="FG1060" s="233"/>
      <c r="FH1060" s="233"/>
      <c r="FI1060" s="233"/>
      <c r="FJ1060" s="233"/>
      <c r="FK1060" s="233"/>
      <c r="FL1060" s="233"/>
      <c r="FM1060" s="233"/>
      <c r="FN1060" s="233"/>
      <c r="FO1060" s="233"/>
      <c r="FP1060" s="233"/>
      <c r="FQ1060" s="233"/>
      <c r="FR1060" s="233"/>
      <c r="FS1060" s="233"/>
      <c r="FT1060" s="233"/>
      <c r="FU1060" s="233"/>
      <c r="FV1060" s="233"/>
      <c r="FW1060" s="233"/>
      <c r="FX1060" s="233"/>
      <c r="FY1060" s="233"/>
      <c r="FZ1060" s="233"/>
      <c r="GA1060" s="233"/>
      <c r="GB1060" s="233"/>
      <c r="GC1060" s="233"/>
      <c r="GD1060" s="233"/>
      <c r="GE1060" s="233"/>
      <c r="GF1060" s="233"/>
      <c r="GG1060" s="233"/>
      <c r="GH1060" s="233"/>
      <c r="GI1060" s="233"/>
      <c r="GJ1060" s="233"/>
      <c r="GK1060" s="233"/>
      <c r="GL1060" s="233"/>
      <c r="GM1060" s="233"/>
      <c r="GN1060" s="233"/>
      <c r="GO1060" s="233"/>
      <c r="GP1060" s="233"/>
      <c r="GQ1060" s="233"/>
      <c r="GR1060" s="233"/>
      <c r="GS1060" s="233"/>
      <c r="GT1060" s="233"/>
      <c r="GU1060" s="233"/>
      <c r="GV1060" s="233"/>
      <c r="GW1060" s="233"/>
      <c r="GX1060" s="233"/>
      <c r="GY1060" s="233"/>
      <c r="GZ1060" s="233"/>
      <c r="HA1060" s="233"/>
      <c r="HB1060" s="233"/>
      <c r="HC1060" s="233"/>
      <c r="HD1060" s="233"/>
      <c r="HE1060" s="233"/>
      <c r="HF1060" s="233"/>
      <c r="HG1060" s="233"/>
      <c r="HH1060" s="233"/>
      <c r="HI1060" s="233"/>
      <c r="HJ1060" s="233"/>
      <c r="HK1060" s="233"/>
      <c r="HL1060" s="233"/>
      <c r="HM1060" s="233"/>
      <c r="HN1060" s="233"/>
      <c r="HO1060" s="233"/>
      <c r="HP1060" s="233"/>
      <c r="HQ1060" s="233"/>
      <c r="HR1060" s="233"/>
      <c r="HS1060" s="233"/>
      <c r="HT1060" s="233"/>
      <c r="HU1060" s="233"/>
      <c r="HV1060" s="233"/>
      <c r="HW1060" s="233"/>
      <c r="HX1060" s="233"/>
      <c r="HY1060" s="233"/>
      <c r="HZ1060" s="233"/>
      <c r="IA1060" s="233"/>
      <c r="IB1060" s="233"/>
      <c r="IC1060" s="233"/>
      <c r="ID1060" s="233"/>
      <c r="IE1060" s="233"/>
      <c r="IF1060" s="233"/>
      <c r="IG1060" s="233"/>
      <c r="IH1060" s="233"/>
      <c r="II1060" s="233"/>
      <c r="IJ1060" s="233"/>
      <c r="IK1060" s="233"/>
      <c r="IL1060" s="233"/>
      <c r="IM1060" s="233"/>
      <c r="IN1060" s="233"/>
      <c r="IO1060" s="233"/>
      <c r="IP1060" s="233"/>
      <c r="IQ1060" s="233"/>
      <c r="IR1060" s="233"/>
      <c r="IS1060" s="233"/>
      <c r="IT1060" s="233"/>
      <c r="IU1060" s="233"/>
      <c r="IV1060" s="233"/>
    </row>
    <row r="1061" spans="1:256" s="275" customFormat="1">
      <c r="A1061" s="526"/>
      <c r="B1061" s="530"/>
      <c r="C1061" s="283">
        <v>2018</v>
      </c>
      <c r="D1061" s="256">
        <f t="shared" ref="D1061:I1061" si="551">D1066+D1071</f>
        <v>10.75592</v>
      </c>
      <c r="E1061" s="256">
        <f t="shared" si="551"/>
        <v>10.75592</v>
      </c>
      <c r="F1061" s="256">
        <f t="shared" si="551"/>
        <v>0</v>
      </c>
      <c r="G1061" s="256">
        <f t="shared" si="551"/>
        <v>0</v>
      </c>
      <c r="H1061" s="256">
        <f t="shared" si="551"/>
        <v>0</v>
      </c>
      <c r="I1061" s="256">
        <f t="shared" si="551"/>
        <v>0</v>
      </c>
      <c r="J1061" s="232"/>
      <c r="K1061" s="233"/>
      <c r="L1061" s="233"/>
      <c r="M1061" s="242"/>
      <c r="N1061" s="226"/>
      <c r="O1061" s="226"/>
      <c r="P1061" s="226"/>
      <c r="Q1061" s="226"/>
      <c r="R1061" s="226"/>
      <c r="S1061" s="226"/>
      <c r="T1061" s="226"/>
      <c r="U1061" s="226"/>
      <c r="V1061" s="226"/>
      <c r="W1061" s="226"/>
      <c r="X1061" s="226"/>
      <c r="Y1061" s="226"/>
      <c r="Z1061" s="226"/>
      <c r="AA1061" s="226"/>
      <c r="AB1061" s="226"/>
      <c r="AC1061" s="226"/>
      <c r="AD1061" s="226"/>
      <c r="AE1061" s="226"/>
      <c r="AF1061" s="226"/>
      <c r="AG1061" s="226"/>
      <c r="AH1061" s="226"/>
      <c r="AI1061" s="226"/>
      <c r="AJ1061" s="226"/>
      <c r="AK1061" s="226"/>
      <c r="AL1061" s="226"/>
      <c r="AM1061" s="226"/>
      <c r="AN1061" s="226"/>
      <c r="AO1061" s="226"/>
      <c r="AP1061" s="226"/>
      <c r="AQ1061" s="226"/>
      <c r="AR1061" s="226"/>
      <c r="AS1061" s="226"/>
      <c r="AT1061" s="226"/>
      <c r="AU1061" s="226"/>
      <c r="AV1061" s="226"/>
      <c r="AW1061" s="226"/>
      <c r="AX1061" s="226"/>
      <c r="AY1061" s="226"/>
      <c r="AZ1061" s="226"/>
      <c r="BA1061" s="226"/>
      <c r="BB1061" s="226"/>
      <c r="BC1061" s="226"/>
      <c r="BD1061" s="226"/>
      <c r="BE1061" s="226"/>
      <c r="BF1061" s="226"/>
      <c r="BG1061" s="226"/>
      <c r="BH1061" s="226"/>
      <c r="BI1061" s="226"/>
      <c r="BJ1061" s="226"/>
      <c r="BK1061" s="226"/>
      <c r="BL1061" s="226"/>
      <c r="BM1061" s="226"/>
      <c r="BN1061" s="226"/>
      <c r="BO1061" s="226"/>
      <c r="BP1061" s="226"/>
      <c r="BQ1061" s="226"/>
      <c r="BR1061" s="226"/>
      <c r="BS1061" s="226"/>
      <c r="BT1061" s="226"/>
      <c r="BU1061" s="226"/>
      <c r="BV1061" s="226"/>
      <c r="BW1061" s="226"/>
      <c r="BX1061" s="226"/>
      <c r="BY1061" s="226"/>
      <c r="BZ1061" s="226"/>
      <c r="CA1061" s="226"/>
      <c r="CB1061" s="226"/>
      <c r="CC1061" s="235"/>
      <c r="CD1061" s="233"/>
      <c r="CE1061" s="233"/>
      <c r="CF1061" s="233"/>
      <c r="CG1061" s="233"/>
      <c r="CH1061" s="233"/>
      <c r="CI1061" s="233"/>
      <c r="CJ1061" s="233"/>
      <c r="CK1061" s="233"/>
      <c r="CL1061" s="233"/>
      <c r="CM1061" s="233"/>
      <c r="CN1061" s="233"/>
      <c r="CO1061" s="233"/>
      <c r="CP1061" s="233"/>
      <c r="CQ1061" s="233"/>
      <c r="CR1061" s="233"/>
      <c r="CS1061" s="233"/>
      <c r="CT1061" s="233"/>
      <c r="CU1061" s="233"/>
      <c r="CV1061" s="233"/>
      <c r="CW1061" s="233"/>
      <c r="CX1061" s="233"/>
      <c r="CY1061" s="233"/>
      <c r="CZ1061" s="233"/>
      <c r="DA1061" s="233"/>
      <c r="DB1061" s="233"/>
      <c r="DC1061" s="233"/>
      <c r="DD1061" s="233"/>
      <c r="DE1061" s="233"/>
      <c r="DF1061" s="233"/>
      <c r="DG1061" s="233"/>
      <c r="DH1061" s="233"/>
      <c r="DI1061" s="233"/>
      <c r="DJ1061" s="233"/>
      <c r="DK1061" s="233"/>
      <c r="DL1061" s="233"/>
      <c r="DM1061" s="233"/>
      <c r="DN1061" s="233"/>
      <c r="DO1061" s="233"/>
      <c r="DP1061" s="233"/>
      <c r="DQ1061" s="233"/>
      <c r="DR1061" s="233"/>
      <c r="DS1061" s="233"/>
      <c r="DT1061" s="233"/>
      <c r="DU1061" s="233"/>
      <c r="DV1061" s="233"/>
      <c r="DW1061" s="233"/>
      <c r="DX1061" s="233"/>
      <c r="DY1061" s="233"/>
      <c r="DZ1061" s="233"/>
      <c r="EA1061" s="233"/>
      <c r="EB1061" s="233"/>
      <c r="EC1061" s="233"/>
      <c r="ED1061" s="233"/>
      <c r="EE1061" s="233"/>
      <c r="EF1061" s="233"/>
      <c r="EG1061" s="233"/>
      <c r="EH1061" s="233"/>
      <c r="EI1061" s="233"/>
      <c r="EJ1061" s="233"/>
      <c r="EK1061" s="233"/>
      <c r="EL1061" s="233"/>
      <c r="EM1061" s="233"/>
      <c r="EN1061" s="233"/>
      <c r="EO1061" s="233"/>
      <c r="EP1061" s="233"/>
      <c r="EQ1061" s="233"/>
      <c r="ER1061" s="233"/>
      <c r="ES1061" s="233"/>
      <c r="ET1061" s="233"/>
      <c r="EU1061" s="233"/>
      <c r="EV1061" s="233"/>
      <c r="EW1061" s="233"/>
      <c r="EX1061" s="233"/>
      <c r="EY1061" s="233"/>
      <c r="EZ1061" s="233"/>
      <c r="FA1061" s="233"/>
      <c r="FB1061" s="233"/>
      <c r="FC1061" s="233"/>
      <c r="FD1061" s="233"/>
      <c r="FE1061" s="233"/>
      <c r="FF1061" s="233"/>
      <c r="FG1061" s="233"/>
      <c r="FH1061" s="233"/>
      <c r="FI1061" s="233"/>
      <c r="FJ1061" s="233"/>
      <c r="FK1061" s="233"/>
      <c r="FL1061" s="233"/>
      <c r="FM1061" s="233"/>
      <c r="FN1061" s="233"/>
      <c r="FO1061" s="233"/>
      <c r="FP1061" s="233"/>
      <c r="FQ1061" s="233"/>
      <c r="FR1061" s="233"/>
      <c r="FS1061" s="233"/>
      <c r="FT1061" s="233"/>
      <c r="FU1061" s="233"/>
      <c r="FV1061" s="233"/>
      <c r="FW1061" s="233"/>
      <c r="FX1061" s="233"/>
      <c r="FY1061" s="233"/>
      <c r="FZ1061" s="233"/>
      <c r="GA1061" s="233"/>
      <c r="GB1061" s="233"/>
      <c r="GC1061" s="233"/>
      <c r="GD1061" s="233"/>
      <c r="GE1061" s="233"/>
      <c r="GF1061" s="233"/>
      <c r="GG1061" s="233"/>
      <c r="GH1061" s="233"/>
      <c r="GI1061" s="233"/>
      <c r="GJ1061" s="233"/>
      <c r="GK1061" s="233"/>
      <c r="GL1061" s="233"/>
      <c r="GM1061" s="233"/>
      <c r="GN1061" s="233"/>
      <c r="GO1061" s="233"/>
      <c r="GP1061" s="233"/>
      <c r="GQ1061" s="233"/>
      <c r="GR1061" s="233"/>
      <c r="GS1061" s="233"/>
      <c r="GT1061" s="233"/>
      <c r="GU1061" s="233"/>
      <c r="GV1061" s="233"/>
      <c r="GW1061" s="233"/>
      <c r="GX1061" s="233"/>
      <c r="GY1061" s="233"/>
      <c r="GZ1061" s="233"/>
      <c r="HA1061" s="233"/>
      <c r="HB1061" s="233"/>
      <c r="HC1061" s="233"/>
      <c r="HD1061" s="233"/>
      <c r="HE1061" s="233"/>
      <c r="HF1061" s="233"/>
      <c r="HG1061" s="233"/>
      <c r="HH1061" s="233"/>
      <c r="HI1061" s="233"/>
      <c r="HJ1061" s="233"/>
      <c r="HK1061" s="233"/>
      <c r="HL1061" s="233"/>
      <c r="HM1061" s="233"/>
      <c r="HN1061" s="233"/>
      <c r="HO1061" s="233"/>
      <c r="HP1061" s="233"/>
      <c r="HQ1061" s="233"/>
      <c r="HR1061" s="233"/>
      <c r="HS1061" s="233"/>
      <c r="HT1061" s="233"/>
      <c r="HU1061" s="233"/>
      <c r="HV1061" s="233"/>
      <c r="HW1061" s="233"/>
      <c r="HX1061" s="233"/>
      <c r="HY1061" s="233"/>
      <c r="HZ1061" s="233"/>
      <c r="IA1061" s="233"/>
      <c r="IB1061" s="233"/>
      <c r="IC1061" s="233"/>
      <c r="ID1061" s="233"/>
      <c r="IE1061" s="233"/>
      <c r="IF1061" s="233"/>
      <c r="IG1061" s="233"/>
      <c r="IH1061" s="233"/>
      <c r="II1061" s="233"/>
      <c r="IJ1061" s="233"/>
      <c r="IK1061" s="233"/>
      <c r="IL1061" s="233"/>
      <c r="IM1061" s="233"/>
      <c r="IN1061" s="233"/>
      <c r="IO1061" s="233"/>
      <c r="IP1061" s="233"/>
      <c r="IQ1061" s="233"/>
      <c r="IR1061" s="233"/>
      <c r="IS1061" s="233"/>
      <c r="IT1061" s="233"/>
      <c r="IU1061" s="233"/>
      <c r="IV1061" s="233"/>
    </row>
    <row r="1062" spans="1:256" s="275" customFormat="1">
      <c r="A1062" s="526"/>
      <c r="B1062" s="530"/>
      <c r="C1062" s="283">
        <v>2019</v>
      </c>
      <c r="D1062" s="256">
        <f t="shared" ref="D1062:I1062" si="552">D1067+D1072</f>
        <v>11.19563</v>
      </c>
      <c r="E1062" s="256">
        <f t="shared" si="552"/>
        <v>11.19563</v>
      </c>
      <c r="F1062" s="256">
        <f t="shared" si="552"/>
        <v>0</v>
      </c>
      <c r="G1062" s="256">
        <f t="shared" si="552"/>
        <v>0</v>
      </c>
      <c r="H1062" s="256">
        <f t="shared" si="552"/>
        <v>0</v>
      </c>
      <c r="I1062" s="256">
        <f t="shared" si="552"/>
        <v>0</v>
      </c>
      <c r="J1062" s="232"/>
      <c r="K1062" s="233"/>
      <c r="L1062" s="233"/>
      <c r="M1062" s="242"/>
      <c r="N1062" s="226"/>
      <c r="O1062" s="226"/>
      <c r="P1062" s="226"/>
      <c r="Q1062" s="226"/>
      <c r="R1062" s="226"/>
      <c r="S1062" s="226"/>
      <c r="T1062" s="226"/>
      <c r="U1062" s="226"/>
      <c r="V1062" s="226"/>
      <c r="W1062" s="226"/>
      <c r="X1062" s="226"/>
      <c r="Y1062" s="226"/>
      <c r="Z1062" s="226"/>
      <c r="AA1062" s="226"/>
      <c r="AB1062" s="226"/>
      <c r="AC1062" s="226"/>
      <c r="AD1062" s="226"/>
      <c r="AE1062" s="226"/>
      <c r="AF1062" s="226"/>
      <c r="AG1062" s="226"/>
      <c r="AH1062" s="226"/>
      <c r="AI1062" s="226"/>
      <c r="AJ1062" s="226"/>
      <c r="AK1062" s="226"/>
      <c r="AL1062" s="226"/>
      <c r="AM1062" s="226"/>
      <c r="AN1062" s="226"/>
      <c r="AO1062" s="226"/>
      <c r="AP1062" s="226"/>
      <c r="AQ1062" s="226"/>
      <c r="AR1062" s="226"/>
      <c r="AS1062" s="226"/>
      <c r="AT1062" s="226"/>
      <c r="AU1062" s="226"/>
      <c r="AV1062" s="226"/>
      <c r="AW1062" s="226"/>
      <c r="AX1062" s="226"/>
      <c r="AY1062" s="226"/>
      <c r="AZ1062" s="226"/>
      <c r="BA1062" s="226"/>
      <c r="BB1062" s="226"/>
      <c r="BC1062" s="226"/>
      <c r="BD1062" s="226"/>
      <c r="BE1062" s="226"/>
      <c r="BF1062" s="226"/>
      <c r="BG1062" s="226"/>
      <c r="BH1062" s="226"/>
      <c r="BI1062" s="226"/>
      <c r="BJ1062" s="226"/>
      <c r="BK1062" s="226"/>
      <c r="BL1062" s="226"/>
      <c r="BM1062" s="226"/>
      <c r="BN1062" s="226"/>
      <c r="BO1062" s="226"/>
      <c r="BP1062" s="226"/>
      <c r="BQ1062" s="226"/>
      <c r="BR1062" s="226"/>
      <c r="BS1062" s="226"/>
      <c r="BT1062" s="226"/>
      <c r="BU1062" s="226"/>
      <c r="BV1062" s="226"/>
      <c r="BW1062" s="226"/>
      <c r="BX1062" s="226"/>
      <c r="BY1062" s="226"/>
      <c r="BZ1062" s="226"/>
      <c r="CA1062" s="226"/>
      <c r="CB1062" s="226"/>
      <c r="CC1062" s="235"/>
      <c r="CD1062" s="233"/>
      <c r="CE1062" s="233"/>
      <c r="CF1062" s="233"/>
      <c r="CG1062" s="233"/>
      <c r="CH1062" s="233"/>
      <c r="CI1062" s="233"/>
      <c r="CJ1062" s="233"/>
      <c r="CK1062" s="233"/>
      <c r="CL1062" s="233"/>
      <c r="CM1062" s="233"/>
      <c r="CN1062" s="233"/>
      <c r="CO1062" s="233"/>
      <c r="CP1062" s="233"/>
      <c r="CQ1062" s="233"/>
      <c r="CR1062" s="233"/>
      <c r="CS1062" s="233"/>
      <c r="CT1062" s="233"/>
      <c r="CU1062" s="233"/>
      <c r="CV1062" s="233"/>
      <c r="CW1062" s="233"/>
      <c r="CX1062" s="233"/>
      <c r="CY1062" s="233"/>
      <c r="CZ1062" s="233"/>
      <c r="DA1062" s="233"/>
      <c r="DB1062" s="233"/>
      <c r="DC1062" s="233"/>
      <c r="DD1062" s="233"/>
      <c r="DE1062" s="233"/>
      <c r="DF1062" s="233"/>
      <c r="DG1062" s="233"/>
      <c r="DH1062" s="233"/>
      <c r="DI1062" s="233"/>
      <c r="DJ1062" s="233"/>
      <c r="DK1062" s="233"/>
      <c r="DL1062" s="233"/>
      <c r="DM1062" s="233"/>
      <c r="DN1062" s="233"/>
      <c r="DO1062" s="233"/>
      <c r="DP1062" s="233"/>
      <c r="DQ1062" s="233"/>
      <c r="DR1062" s="233"/>
      <c r="DS1062" s="233"/>
      <c r="DT1062" s="233"/>
      <c r="DU1062" s="233"/>
      <c r="DV1062" s="233"/>
      <c r="DW1062" s="233"/>
      <c r="DX1062" s="233"/>
      <c r="DY1062" s="233"/>
      <c r="DZ1062" s="233"/>
      <c r="EA1062" s="233"/>
      <c r="EB1062" s="233"/>
      <c r="EC1062" s="233"/>
      <c r="ED1062" s="233"/>
      <c r="EE1062" s="233"/>
      <c r="EF1062" s="233"/>
      <c r="EG1062" s="233"/>
      <c r="EH1062" s="233"/>
      <c r="EI1062" s="233"/>
      <c r="EJ1062" s="233"/>
      <c r="EK1062" s="233"/>
      <c r="EL1062" s="233"/>
      <c r="EM1062" s="233"/>
      <c r="EN1062" s="233"/>
      <c r="EO1062" s="233"/>
      <c r="EP1062" s="233"/>
      <c r="EQ1062" s="233"/>
      <c r="ER1062" s="233"/>
      <c r="ES1062" s="233"/>
      <c r="ET1062" s="233"/>
      <c r="EU1062" s="233"/>
      <c r="EV1062" s="233"/>
      <c r="EW1062" s="233"/>
      <c r="EX1062" s="233"/>
      <c r="EY1062" s="233"/>
      <c r="EZ1062" s="233"/>
      <c r="FA1062" s="233"/>
      <c r="FB1062" s="233"/>
      <c r="FC1062" s="233"/>
      <c r="FD1062" s="233"/>
      <c r="FE1062" s="233"/>
      <c r="FF1062" s="233"/>
      <c r="FG1062" s="233"/>
      <c r="FH1062" s="233"/>
      <c r="FI1062" s="233"/>
      <c r="FJ1062" s="233"/>
      <c r="FK1062" s="233"/>
      <c r="FL1062" s="233"/>
      <c r="FM1062" s="233"/>
      <c r="FN1062" s="233"/>
      <c r="FO1062" s="233"/>
      <c r="FP1062" s="233"/>
      <c r="FQ1062" s="233"/>
      <c r="FR1062" s="233"/>
      <c r="FS1062" s="233"/>
      <c r="FT1062" s="233"/>
      <c r="FU1062" s="233"/>
      <c r="FV1062" s="233"/>
      <c r="FW1062" s="233"/>
      <c r="FX1062" s="233"/>
      <c r="FY1062" s="233"/>
      <c r="FZ1062" s="233"/>
      <c r="GA1062" s="233"/>
      <c r="GB1062" s="233"/>
      <c r="GC1062" s="233"/>
      <c r="GD1062" s="233"/>
      <c r="GE1062" s="233"/>
      <c r="GF1062" s="233"/>
      <c r="GG1062" s="233"/>
      <c r="GH1062" s="233"/>
      <c r="GI1062" s="233"/>
      <c r="GJ1062" s="233"/>
      <c r="GK1062" s="233"/>
      <c r="GL1062" s="233"/>
      <c r="GM1062" s="233"/>
      <c r="GN1062" s="233"/>
      <c r="GO1062" s="233"/>
      <c r="GP1062" s="233"/>
      <c r="GQ1062" s="233"/>
      <c r="GR1062" s="233"/>
      <c r="GS1062" s="233"/>
      <c r="GT1062" s="233"/>
      <c r="GU1062" s="233"/>
      <c r="GV1062" s="233"/>
      <c r="GW1062" s="233"/>
      <c r="GX1062" s="233"/>
      <c r="GY1062" s="233"/>
      <c r="GZ1062" s="233"/>
      <c r="HA1062" s="233"/>
      <c r="HB1062" s="233"/>
      <c r="HC1062" s="233"/>
      <c r="HD1062" s="233"/>
      <c r="HE1062" s="233"/>
      <c r="HF1062" s="233"/>
      <c r="HG1062" s="233"/>
      <c r="HH1062" s="233"/>
      <c r="HI1062" s="233"/>
      <c r="HJ1062" s="233"/>
      <c r="HK1062" s="233"/>
      <c r="HL1062" s="233"/>
      <c r="HM1062" s="233"/>
      <c r="HN1062" s="233"/>
      <c r="HO1062" s="233"/>
      <c r="HP1062" s="233"/>
      <c r="HQ1062" s="233"/>
      <c r="HR1062" s="233"/>
      <c r="HS1062" s="233"/>
      <c r="HT1062" s="233"/>
      <c r="HU1062" s="233"/>
      <c r="HV1062" s="233"/>
      <c r="HW1062" s="233"/>
      <c r="HX1062" s="233"/>
      <c r="HY1062" s="233"/>
      <c r="HZ1062" s="233"/>
      <c r="IA1062" s="233"/>
      <c r="IB1062" s="233"/>
      <c r="IC1062" s="233"/>
      <c r="ID1062" s="233"/>
      <c r="IE1062" s="233"/>
      <c r="IF1062" s="233"/>
      <c r="IG1062" s="233"/>
      <c r="IH1062" s="233"/>
      <c r="II1062" s="233"/>
      <c r="IJ1062" s="233"/>
      <c r="IK1062" s="233"/>
      <c r="IL1062" s="233"/>
      <c r="IM1062" s="233"/>
      <c r="IN1062" s="233"/>
      <c r="IO1062" s="233"/>
      <c r="IP1062" s="233"/>
      <c r="IQ1062" s="233"/>
      <c r="IR1062" s="233"/>
      <c r="IS1062" s="233"/>
      <c r="IT1062" s="233"/>
      <c r="IU1062" s="233"/>
      <c r="IV1062" s="233"/>
    </row>
    <row r="1063" spans="1:256" s="275" customFormat="1">
      <c r="A1063" s="527"/>
      <c r="B1063" s="531"/>
      <c r="C1063" s="283">
        <v>2020</v>
      </c>
      <c r="D1063" s="256">
        <f t="shared" ref="D1063:I1063" si="553">D1068+D1073</f>
        <v>11.19563</v>
      </c>
      <c r="E1063" s="256">
        <f t="shared" si="553"/>
        <v>11.19563</v>
      </c>
      <c r="F1063" s="256">
        <f t="shared" si="553"/>
        <v>0</v>
      </c>
      <c r="G1063" s="256">
        <f t="shared" si="553"/>
        <v>0</v>
      </c>
      <c r="H1063" s="256">
        <f t="shared" si="553"/>
        <v>0</v>
      </c>
      <c r="I1063" s="256">
        <f t="shared" si="553"/>
        <v>0</v>
      </c>
      <c r="J1063" s="232"/>
      <c r="K1063" s="233"/>
      <c r="L1063" s="233"/>
      <c r="M1063" s="242"/>
      <c r="N1063" s="226"/>
      <c r="O1063" s="226"/>
      <c r="P1063" s="226"/>
      <c r="Q1063" s="226"/>
      <c r="R1063" s="226"/>
      <c r="S1063" s="226"/>
      <c r="T1063" s="226"/>
      <c r="U1063" s="226"/>
      <c r="V1063" s="226"/>
      <c r="W1063" s="226"/>
      <c r="X1063" s="226"/>
      <c r="Y1063" s="226"/>
      <c r="Z1063" s="226"/>
      <c r="AA1063" s="226"/>
      <c r="AB1063" s="226"/>
      <c r="AC1063" s="226"/>
      <c r="AD1063" s="226"/>
      <c r="AE1063" s="226"/>
      <c r="AF1063" s="226"/>
      <c r="AG1063" s="226"/>
      <c r="AH1063" s="226"/>
      <c r="AI1063" s="226"/>
      <c r="AJ1063" s="226"/>
      <c r="AK1063" s="226"/>
      <c r="AL1063" s="226"/>
      <c r="AM1063" s="226"/>
      <c r="AN1063" s="226"/>
      <c r="AO1063" s="226"/>
      <c r="AP1063" s="226"/>
      <c r="AQ1063" s="226"/>
      <c r="AR1063" s="226"/>
      <c r="AS1063" s="226"/>
      <c r="AT1063" s="226"/>
      <c r="AU1063" s="226"/>
      <c r="AV1063" s="226"/>
      <c r="AW1063" s="226"/>
      <c r="AX1063" s="226"/>
      <c r="AY1063" s="226"/>
      <c r="AZ1063" s="226"/>
      <c r="BA1063" s="226"/>
      <c r="BB1063" s="226"/>
      <c r="BC1063" s="226"/>
      <c r="BD1063" s="226"/>
      <c r="BE1063" s="226"/>
      <c r="BF1063" s="226"/>
      <c r="BG1063" s="226"/>
      <c r="BH1063" s="226"/>
      <c r="BI1063" s="226"/>
      <c r="BJ1063" s="226"/>
      <c r="BK1063" s="226"/>
      <c r="BL1063" s="226"/>
      <c r="BM1063" s="226"/>
      <c r="BN1063" s="226"/>
      <c r="BO1063" s="226"/>
      <c r="BP1063" s="226"/>
      <c r="BQ1063" s="226"/>
      <c r="BR1063" s="226"/>
      <c r="BS1063" s="226"/>
      <c r="BT1063" s="226"/>
      <c r="BU1063" s="226"/>
      <c r="BV1063" s="226"/>
      <c r="BW1063" s="226"/>
      <c r="BX1063" s="226"/>
      <c r="BY1063" s="226"/>
      <c r="BZ1063" s="226"/>
      <c r="CA1063" s="226"/>
      <c r="CB1063" s="226"/>
      <c r="CC1063" s="235"/>
      <c r="CD1063" s="233"/>
      <c r="CE1063" s="233"/>
      <c r="CF1063" s="233"/>
      <c r="CG1063" s="233"/>
      <c r="CH1063" s="233"/>
      <c r="CI1063" s="233"/>
      <c r="CJ1063" s="233"/>
      <c r="CK1063" s="233"/>
      <c r="CL1063" s="233"/>
      <c r="CM1063" s="233"/>
      <c r="CN1063" s="233"/>
      <c r="CO1063" s="233"/>
      <c r="CP1063" s="233"/>
      <c r="CQ1063" s="233"/>
      <c r="CR1063" s="233"/>
      <c r="CS1063" s="233"/>
      <c r="CT1063" s="233"/>
      <c r="CU1063" s="233"/>
      <c r="CV1063" s="233"/>
      <c r="CW1063" s="233"/>
      <c r="CX1063" s="233"/>
      <c r="CY1063" s="233"/>
      <c r="CZ1063" s="233"/>
      <c r="DA1063" s="233"/>
      <c r="DB1063" s="233"/>
      <c r="DC1063" s="233"/>
      <c r="DD1063" s="233"/>
      <c r="DE1063" s="233"/>
      <c r="DF1063" s="233"/>
      <c r="DG1063" s="233"/>
      <c r="DH1063" s="233"/>
      <c r="DI1063" s="233"/>
      <c r="DJ1063" s="233"/>
      <c r="DK1063" s="233"/>
      <c r="DL1063" s="233"/>
      <c r="DM1063" s="233"/>
      <c r="DN1063" s="233"/>
      <c r="DO1063" s="233"/>
      <c r="DP1063" s="233"/>
      <c r="DQ1063" s="233"/>
      <c r="DR1063" s="233"/>
      <c r="DS1063" s="233"/>
      <c r="DT1063" s="233"/>
      <c r="DU1063" s="233"/>
      <c r="DV1063" s="233"/>
      <c r="DW1063" s="233"/>
      <c r="DX1063" s="233"/>
      <c r="DY1063" s="233"/>
      <c r="DZ1063" s="233"/>
      <c r="EA1063" s="233"/>
      <c r="EB1063" s="233"/>
      <c r="EC1063" s="233"/>
      <c r="ED1063" s="233"/>
      <c r="EE1063" s="233"/>
      <c r="EF1063" s="233"/>
      <c r="EG1063" s="233"/>
      <c r="EH1063" s="233"/>
      <c r="EI1063" s="233"/>
      <c r="EJ1063" s="233"/>
      <c r="EK1063" s="233"/>
      <c r="EL1063" s="233"/>
      <c r="EM1063" s="233"/>
      <c r="EN1063" s="233"/>
      <c r="EO1063" s="233"/>
      <c r="EP1063" s="233"/>
      <c r="EQ1063" s="233"/>
      <c r="ER1063" s="233"/>
      <c r="ES1063" s="233"/>
      <c r="ET1063" s="233"/>
      <c r="EU1063" s="233"/>
      <c r="EV1063" s="233"/>
      <c r="EW1063" s="233"/>
      <c r="EX1063" s="233"/>
      <c r="EY1063" s="233"/>
      <c r="EZ1063" s="233"/>
      <c r="FA1063" s="233"/>
      <c r="FB1063" s="233"/>
      <c r="FC1063" s="233"/>
      <c r="FD1063" s="233"/>
      <c r="FE1063" s="233"/>
      <c r="FF1063" s="233"/>
      <c r="FG1063" s="233"/>
      <c r="FH1063" s="233"/>
      <c r="FI1063" s="233"/>
      <c r="FJ1063" s="233"/>
      <c r="FK1063" s="233"/>
      <c r="FL1063" s="233"/>
      <c r="FM1063" s="233"/>
      <c r="FN1063" s="233"/>
      <c r="FO1063" s="233"/>
      <c r="FP1063" s="233"/>
      <c r="FQ1063" s="233"/>
      <c r="FR1063" s="233"/>
      <c r="FS1063" s="233"/>
      <c r="FT1063" s="233"/>
      <c r="FU1063" s="233"/>
      <c r="FV1063" s="233"/>
      <c r="FW1063" s="233"/>
      <c r="FX1063" s="233"/>
      <c r="FY1063" s="233"/>
      <c r="FZ1063" s="233"/>
      <c r="GA1063" s="233"/>
      <c r="GB1063" s="233"/>
      <c r="GC1063" s="233"/>
      <c r="GD1063" s="233"/>
      <c r="GE1063" s="233"/>
      <c r="GF1063" s="233"/>
      <c r="GG1063" s="233"/>
      <c r="GH1063" s="233"/>
      <c r="GI1063" s="233"/>
      <c r="GJ1063" s="233"/>
      <c r="GK1063" s="233"/>
      <c r="GL1063" s="233"/>
      <c r="GM1063" s="233"/>
      <c r="GN1063" s="233"/>
      <c r="GO1063" s="233"/>
      <c r="GP1063" s="233"/>
      <c r="GQ1063" s="233"/>
      <c r="GR1063" s="233"/>
      <c r="GS1063" s="233"/>
      <c r="GT1063" s="233"/>
      <c r="GU1063" s="233"/>
      <c r="GV1063" s="233"/>
      <c r="GW1063" s="233"/>
      <c r="GX1063" s="233"/>
      <c r="GY1063" s="233"/>
      <c r="GZ1063" s="233"/>
      <c r="HA1063" s="233"/>
      <c r="HB1063" s="233"/>
      <c r="HC1063" s="233"/>
      <c r="HD1063" s="233"/>
      <c r="HE1063" s="233"/>
      <c r="HF1063" s="233"/>
      <c r="HG1063" s="233"/>
      <c r="HH1063" s="233"/>
      <c r="HI1063" s="233"/>
      <c r="HJ1063" s="233"/>
      <c r="HK1063" s="233"/>
      <c r="HL1063" s="233"/>
      <c r="HM1063" s="233"/>
      <c r="HN1063" s="233"/>
      <c r="HO1063" s="233"/>
      <c r="HP1063" s="233"/>
      <c r="HQ1063" s="233"/>
      <c r="HR1063" s="233"/>
      <c r="HS1063" s="233"/>
      <c r="HT1063" s="233"/>
      <c r="HU1063" s="233"/>
      <c r="HV1063" s="233"/>
      <c r="HW1063" s="233"/>
      <c r="HX1063" s="233"/>
      <c r="HY1063" s="233"/>
      <c r="HZ1063" s="233"/>
      <c r="IA1063" s="233"/>
      <c r="IB1063" s="233"/>
      <c r="IC1063" s="233"/>
      <c r="ID1063" s="233"/>
      <c r="IE1063" s="233"/>
      <c r="IF1063" s="233"/>
      <c r="IG1063" s="233"/>
      <c r="IH1063" s="233"/>
      <c r="II1063" s="233"/>
      <c r="IJ1063" s="233"/>
      <c r="IK1063" s="233"/>
      <c r="IL1063" s="233"/>
      <c r="IM1063" s="233"/>
      <c r="IN1063" s="233"/>
      <c r="IO1063" s="233"/>
      <c r="IP1063" s="233"/>
      <c r="IQ1063" s="233"/>
      <c r="IR1063" s="233"/>
      <c r="IS1063" s="233"/>
      <c r="IT1063" s="233"/>
      <c r="IU1063" s="233"/>
      <c r="IV1063" s="233"/>
    </row>
    <row r="1064" spans="1:256" s="275" customFormat="1" ht="12.75" customHeight="1">
      <c r="A1064" s="524" t="s">
        <v>584</v>
      </c>
      <c r="B1064" s="391" t="s">
        <v>861</v>
      </c>
      <c r="C1064" s="238" t="s">
        <v>19</v>
      </c>
      <c r="D1064" s="257">
        <f>D1065+D1066+D1067+D1068</f>
        <v>0.04</v>
      </c>
      <c r="E1064" s="257">
        <f t="shared" ref="E1064:I1064" si="554">E1065+E1066+E1067+E1068</f>
        <v>0.04</v>
      </c>
      <c r="F1064" s="257">
        <f t="shared" si="554"/>
        <v>0</v>
      </c>
      <c r="G1064" s="257">
        <f t="shared" si="554"/>
        <v>0</v>
      </c>
      <c r="H1064" s="257">
        <f t="shared" si="554"/>
        <v>0</v>
      </c>
      <c r="I1064" s="257">
        <f t="shared" si="554"/>
        <v>0</v>
      </c>
      <c r="J1064" s="232"/>
      <c r="K1064" s="233"/>
      <c r="L1064" s="233"/>
      <c r="M1064" s="242"/>
      <c r="N1064" s="226"/>
      <c r="O1064" s="226"/>
      <c r="P1064" s="226"/>
      <c r="Q1064" s="226"/>
      <c r="R1064" s="226"/>
      <c r="S1064" s="226"/>
      <c r="T1064" s="226"/>
      <c r="U1064" s="226"/>
      <c r="V1064" s="226"/>
      <c r="W1064" s="226"/>
      <c r="X1064" s="226"/>
      <c r="Y1064" s="226"/>
      <c r="Z1064" s="226"/>
      <c r="AA1064" s="226"/>
      <c r="AB1064" s="226"/>
      <c r="AC1064" s="226"/>
      <c r="AD1064" s="226"/>
      <c r="AE1064" s="226"/>
      <c r="AF1064" s="226"/>
      <c r="AG1064" s="226"/>
      <c r="AH1064" s="226"/>
      <c r="AI1064" s="226"/>
      <c r="AJ1064" s="226"/>
      <c r="AK1064" s="226"/>
      <c r="AL1064" s="226"/>
      <c r="AM1064" s="226"/>
      <c r="AN1064" s="226"/>
      <c r="AO1064" s="226"/>
      <c r="AP1064" s="226"/>
      <c r="AQ1064" s="226"/>
      <c r="AR1064" s="226"/>
      <c r="AS1064" s="226"/>
      <c r="AT1064" s="226"/>
      <c r="AU1064" s="226"/>
      <c r="AV1064" s="226"/>
      <c r="AW1064" s="226"/>
      <c r="AX1064" s="226"/>
      <c r="AY1064" s="226"/>
      <c r="AZ1064" s="226"/>
      <c r="BA1064" s="226"/>
      <c r="BB1064" s="226"/>
      <c r="BC1064" s="226"/>
      <c r="BD1064" s="226"/>
      <c r="BE1064" s="226"/>
      <c r="BF1064" s="226"/>
      <c r="BG1064" s="226"/>
      <c r="BH1064" s="226"/>
      <c r="BI1064" s="226"/>
      <c r="BJ1064" s="226"/>
      <c r="BK1064" s="226"/>
      <c r="BL1064" s="226"/>
      <c r="BM1064" s="226"/>
      <c r="BN1064" s="226"/>
      <c r="BO1064" s="226"/>
      <c r="BP1064" s="226"/>
      <c r="BQ1064" s="226"/>
      <c r="BR1064" s="226"/>
      <c r="BS1064" s="226"/>
      <c r="BT1064" s="226"/>
      <c r="BU1064" s="226"/>
      <c r="BV1064" s="226"/>
      <c r="BW1064" s="226"/>
      <c r="BX1064" s="226"/>
      <c r="BY1064" s="226"/>
      <c r="BZ1064" s="226"/>
      <c r="CA1064" s="226"/>
      <c r="CB1064" s="226"/>
      <c r="CC1064" s="235"/>
      <c r="CD1064" s="233"/>
      <c r="CE1064" s="233"/>
      <c r="CF1064" s="233"/>
      <c r="CG1064" s="233"/>
      <c r="CH1064" s="233"/>
      <c r="CI1064" s="233"/>
      <c r="CJ1064" s="233"/>
      <c r="CK1064" s="233"/>
      <c r="CL1064" s="233"/>
      <c r="CM1064" s="233"/>
      <c r="CN1064" s="233"/>
      <c r="CO1064" s="233"/>
      <c r="CP1064" s="233"/>
      <c r="CQ1064" s="233"/>
      <c r="CR1064" s="233"/>
      <c r="CS1064" s="233"/>
      <c r="CT1064" s="233"/>
      <c r="CU1064" s="233"/>
      <c r="CV1064" s="233"/>
      <c r="CW1064" s="233"/>
      <c r="CX1064" s="233"/>
      <c r="CY1064" s="233"/>
      <c r="CZ1064" s="233"/>
      <c r="DA1064" s="233"/>
      <c r="DB1064" s="233"/>
      <c r="DC1064" s="233"/>
      <c r="DD1064" s="233"/>
      <c r="DE1064" s="233"/>
      <c r="DF1064" s="233"/>
      <c r="DG1064" s="233"/>
      <c r="DH1064" s="233"/>
      <c r="DI1064" s="233"/>
      <c r="DJ1064" s="233"/>
      <c r="DK1064" s="233"/>
      <c r="DL1064" s="233"/>
      <c r="DM1064" s="233"/>
      <c r="DN1064" s="233"/>
      <c r="DO1064" s="233"/>
      <c r="DP1064" s="233"/>
      <c r="DQ1064" s="233"/>
      <c r="DR1064" s="233"/>
      <c r="DS1064" s="233"/>
      <c r="DT1064" s="233"/>
      <c r="DU1064" s="233"/>
      <c r="DV1064" s="233"/>
      <c r="DW1064" s="233"/>
      <c r="DX1064" s="233"/>
      <c r="DY1064" s="233"/>
      <c r="DZ1064" s="233"/>
      <c r="EA1064" s="233"/>
      <c r="EB1064" s="233"/>
      <c r="EC1064" s="233"/>
      <c r="ED1064" s="233"/>
      <c r="EE1064" s="233"/>
      <c r="EF1064" s="233"/>
      <c r="EG1064" s="233"/>
      <c r="EH1064" s="233"/>
      <c r="EI1064" s="233"/>
      <c r="EJ1064" s="233"/>
      <c r="EK1064" s="233"/>
      <c r="EL1064" s="233"/>
      <c r="EM1064" s="233"/>
      <c r="EN1064" s="233"/>
      <c r="EO1064" s="233"/>
      <c r="EP1064" s="233"/>
      <c r="EQ1064" s="233"/>
      <c r="ER1064" s="233"/>
      <c r="ES1064" s="233"/>
      <c r="ET1064" s="233"/>
      <c r="EU1064" s="233"/>
      <c r="EV1064" s="233"/>
      <c r="EW1064" s="233"/>
      <c r="EX1064" s="233"/>
      <c r="EY1064" s="233"/>
      <c r="EZ1064" s="233"/>
      <c r="FA1064" s="233"/>
      <c r="FB1064" s="233"/>
      <c r="FC1064" s="233"/>
      <c r="FD1064" s="233"/>
      <c r="FE1064" s="233"/>
      <c r="FF1064" s="233"/>
      <c r="FG1064" s="233"/>
      <c r="FH1064" s="233"/>
      <c r="FI1064" s="233"/>
      <c r="FJ1064" s="233"/>
      <c r="FK1064" s="233"/>
      <c r="FL1064" s="233"/>
      <c r="FM1064" s="233"/>
      <c r="FN1064" s="233"/>
      <c r="FO1064" s="233"/>
      <c r="FP1064" s="233"/>
      <c r="FQ1064" s="233"/>
      <c r="FR1064" s="233"/>
      <c r="FS1064" s="233"/>
      <c r="FT1064" s="233"/>
      <c r="FU1064" s="233"/>
      <c r="FV1064" s="233"/>
      <c r="FW1064" s="233"/>
      <c r="FX1064" s="233"/>
      <c r="FY1064" s="233"/>
      <c r="FZ1064" s="233"/>
      <c r="GA1064" s="233"/>
      <c r="GB1064" s="233"/>
      <c r="GC1064" s="233"/>
      <c r="GD1064" s="233"/>
      <c r="GE1064" s="233"/>
      <c r="GF1064" s="233"/>
      <c r="GG1064" s="233"/>
      <c r="GH1064" s="233"/>
      <c r="GI1064" s="233"/>
      <c r="GJ1064" s="233"/>
      <c r="GK1064" s="233"/>
      <c r="GL1064" s="233"/>
      <c r="GM1064" s="233"/>
      <c r="GN1064" s="233"/>
      <c r="GO1064" s="233"/>
      <c r="GP1064" s="233"/>
      <c r="GQ1064" s="233"/>
      <c r="GR1064" s="233"/>
      <c r="GS1064" s="233"/>
      <c r="GT1064" s="233"/>
      <c r="GU1064" s="233"/>
      <c r="GV1064" s="233"/>
      <c r="GW1064" s="233"/>
      <c r="GX1064" s="233"/>
      <c r="GY1064" s="233"/>
      <c r="GZ1064" s="233"/>
      <c r="HA1064" s="233"/>
      <c r="HB1064" s="233"/>
      <c r="HC1064" s="233"/>
      <c r="HD1064" s="233"/>
      <c r="HE1064" s="233"/>
      <c r="HF1064" s="233"/>
      <c r="HG1064" s="233"/>
      <c r="HH1064" s="233"/>
      <c r="HI1064" s="233"/>
      <c r="HJ1064" s="233"/>
      <c r="HK1064" s="233"/>
      <c r="HL1064" s="233"/>
      <c r="HM1064" s="233"/>
      <c r="HN1064" s="233"/>
      <c r="HO1064" s="233"/>
      <c r="HP1064" s="233"/>
      <c r="HQ1064" s="233"/>
      <c r="HR1064" s="233"/>
      <c r="HS1064" s="233"/>
      <c r="HT1064" s="233"/>
      <c r="HU1064" s="233"/>
      <c r="HV1064" s="233"/>
      <c r="HW1064" s="233"/>
      <c r="HX1064" s="233"/>
      <c r="HY1064" s="233"/>
      <c r="HZ1064" s="233"/>
      <c r="IA1064" s="233"/>
      <c r="IB1064" s="233"/>
      <c r="IC1064" s="233"/>
      <c r="ID1064" s="233"/>
      <c r="IE1064" s="233"/>
      <c r="IF1064" s="233"/>
      <c r="IG1064" s="233"/>
      <c r="IH1064" s="233"/>
      <c r="II1064" s="233"/>
      <c r="IJ1064" s="233"/>
      <c r="IK1064" s="233"/>
      <c r="IL1064" s="233"/>
      <c r="IM1064" s="233"/>
      <c r="IN1064" s="233"/>
      <c r="IO1064" s="233"/>
      <c r="IP1064" s="233"/>
      <c r="IQ1064" s="233"/>
      <c r="IR1064" s="233"/>
      <c r="IS1064" s="233"/>
      <c r="IT1064" s="233"/>
      <c r="IU1064" s="233"/>
      <c r="IV1064" s="233"/>
    </row>
    <row r="1065" spans="1:256" s="275" customFormat="1">
      <c r="A1065" s="525"/>
      <c r="B1065" s="392"/>
      <c r="C1065" s="236">
        <v>2017</v>
      </c>
      <c r="D1065" s="256">
        <f>E1065+F1065+G1065+H1065+I1065</f>
        <v>0.01</v>
      </c>
      <c r="E1065" s="256">
        <f>10000/1000000</f>
        <v>0.01</v>
      </c>
      <c r="F1065" s="256">
        <v>0</v>
      </c>
      <c r="G1065" s="256">
        <v>0</v>
      </c>
      <c r="H1065" s="256">
        <v>0</v>
      </c>
      <c r="I1065" s="256">
        <v>0</v>
      </c>
      <c r="J1065" s="232"/>
      <c r="K1065" s="233"/>
      <c r="L1065" s="233"/>
      <c r="M1065" s="242"/>
      <c r="N1065" s="226"/>
      <c r="O1065" s="226"/>
      <c r="P1065" s="226"/>
      <c r="Q1065" s="226"/>
      <c r="R1065" s="226"/>
      <c r="S1065" s="226"/>
      <c r="T1065" s="226"/>
      <c r="U1065" s="226"/>
      <c r="V1065" s="226"/>
      <c r="W1065" s="226"/>
      <c r="X1065" s="226"/>
      <c r="Y1065" s="226"/>
      <c r="Z1065" s="226"/>
      <c r="AA1065" s="226"/>
      <c r="AB1065" s="226"/>
      <c r="AC1065" s="226"/>
      <c r="AD1065" s="226"/>
      <c r="AE1065" s="226"/>
      <c r="AF1065" s="226"/>
      <c r="AG1065" s="226"/>
      <c r="AH1065" s="226"/>
      <c r="AI1065" s="226"/>
      <c r="AJ1065" s="226"/>
      <c r="AK1065" s="226"/>
      <c r="AL1065" s="226"/>
      <c r="AM1065" s="226"/>
      <c r="AN1065" s="226"/>
      <c r="AO1065" s="226"/>
      <c r="AP1065" s="226"/>
      <c r="AQ1065" s="226"/>
      <c r="AR1065" s="226"/>
      <c r="AS1065" s="226"/>
      <c r="AT1065" s="226"/>
      <c r="AU1065" s="226"/>
      <c r="AV1065" s="226"/>
      <c r="AW1065" s="226"/>
      <c r="AX1065" s="226"/>
      <c r="AY1065" s="226"/>
      <c r="AZ1065" s="226"/>
      <c r="BA1065" s="226"/>
      <c r="BB1065" s="226"/>
      <c r="BC1065" s="226"/>
      <c r="BD1065" s="226"/>
      <c r="BE1065" s="226"/>
      <c r="BF1065" s="226"/>
      <c r="BG1065" s="226"/>
      <c r="BH1065" s="226"/>
      <c r="BI1065" s="226"/>
      <c r="BJ1065" s="226"/>
      <c r="BK1065" s="226"/>
      <c r="BL1065" s="226"/>
      <c r="BM1065" s="226"/>
      <c r="BN1065" s="226"/>
      <c r="BO1065" s="226"/>
      <c r="BP1065" s="226"/>
      <c r="BQ1065" s="226"/>
      <c r="BR1065" s="226"/>
      <c r="BS1065" s="226"/>
      <c r="BT1065" s="226"/>
      <c r="BU1065" s="226"/>
      <c r="BV1065" s="226"/>
      <c r="BW1065" s="226"/>
      <c r="BX1065" s="226"/>
      <c r="BY1065" s="226"/>
      <c r="BZ1065" s="226"/>
      <c r="CA1065" s="226"/>
      <c r="CB1065" s="226"/>
      <c r="CC1065" s="235"/>
      <c r="CD1065" s="233"/>
      <c r="CE1065" s="233"/>
      <c r="CF1065" s="233"/>
      <c r="CG1065" s="233"/>
      <c r="CH1065" s="233"/>
      <c r="CI1065" s="233"/>
      <c r="CJ1065" s="233"/>
      <c r="CK1065" s="233"/>
      <c r="CL1065" s="233"/>
      <c r="CM1065" s="233"/>
      <c r="CN1065" s="233"/>
      <c r="CO1065" s="233"/>
      <c r="CP1065" s="233"/>
      <c r="CQ1065" s="233"/>
      <c r="CR1065" s="233"/>
      <c r="CS1065" s="233"/>
      <c r="CT1065" s="233"/>
      <c r="CU1065" s="233"/>
      <c r="CV1065" s="233"/>
      <c r="CW1065" s="233"/>
      <c r="CX1065" s="233"/>
      <c r="CY1065" s="233"/>
      <c r="CZ1065" s="233"/>
      <c r="DA1065" s="233"/>
      <c r="DB1065" s="233"/>
      <c r="DC1065" s="233"/>
      <c r="DD1065" s="233"/>
      <c r="DE1065" s="233"/>
      <c r="DF1065" s="233"/>
      <c r="DG1065" s="233"/>
      <c r="DH1065" s="233"/>
      <c r="DI1065" s="233"/>
      <c r="DJ1065" s="233"/>
      <c r="DK1065" s="233"/>
      <c r="DL1065" s="233"/>
      <c r="DM1065" s="233"/>
      <c r="DN1065" s="233"/>
      <c r="DO1065" s="233"/>
      <c r="DP1065" s="233"/>
      <c r="DQ1065" s="233"/>
      <c r="DR1065" s="233"/>
      <c r="DS1065" s="233"/>
      <c r="DT1065" s="233"/>
      <c r="DU1065" s="233"/>
      <c r="DV1065" s="233"/>
      <c r="DW1065" s="233"/>
      <c r="DX1065" s="233"/>
      <c r="DY1065" s="233"/>
      <c r="DZ1065" s="233"/>
      <c r="EA1065" s="233"/>
      <c r="EB1065" s="233"/>
      <c r="EC1065" s="233"/>
      <c r="ED1065" s="233"/>
      <c r="EE1065" s="233"/>
      <c r="EF1065" s="233"/>
      <c r="EG1065" s="233"/>
      <c r="EH1065" s="233"/>
      <c r="EI1065" s="233"/>
      <c r="EJ1065" s="233"/>
      <c r="EK1065" s="233"/>
      <c r="EL1065" s="233"/>
      <c r="EM1065" s="233"/>
      <c r="EN1065" s="233"/>
      <c r="EO1065" s="233"/>
      <c r="EP1065" s="233"/>
      <c r="EQ1065" s="233"/>
      <c r="ER1065" s="233"/>
      <c r="ES1065" s="233"/>
      <c r="ET1065" s="233"/>
      <c r="EU1065" s="233"/>
      <c r="EV1065" s="233"/>
      <c r="EW1065" s="233"/>
      <c r="EX1065" s="233"/>
      <c r="EY1065" s="233"/>
      <c r="EZ1065" s="233"/>
      <c r="FA1065" s="233"/>
      <c r="FB1065" s="233"/>
      <c r="FC1065" s="233"/>
      <c r="FD1065" s="233"/>
      <c r="FE1065" s="233"/>
      <c r="FF1065" s="233"/>
      <c r="FG1065" s="233"/>
      <c r="FH1065" s="233"/>
      <c r="FI1065" s="233"/>
      <c r="FJ1065" s="233"/>
      <c r="FK1065" s="233"/>
      <c r="FL1065" s="233"/>
      <c r="FM1065" s="233"/>
      <c r="FN1065" s="233"/>
      <c r="FO1065" s="233"/>
      <c r="FP1065" s="233"/>
      <c r="FQ1065" s="233"/>
      <c r="FR1065" s="233"/>
      <c r="FS1065" s="233"/>
      <c r="FT1065" s="233"/>
      <c r="FU1065" s="233"/>
      <c r="FV1065" s="233"/>
      <c r="FW1065" s="233"/>
      <c r="FX1065" s="233"/>
      <c r="FY1065" s="233"/>
      <c r="FZ1065" s="233"/>
      <c r="GA1065" s="233"/>
      <c r="GB1065" s="233"/>
      <c r="GC1065" s="233"/>
      <c r="GD1065" s="233"/>
      <c r="GE1065" s="233"/>
      <c r="GF1065" s="233"/>
      <c r="GG1065" s="233"/>
      <c r="GH1065" s="233"/>
      <c r="GI1065" s="233"/>
      <c r="GJ1065" s="233"/>
      <c r="GK1065" s="233"/>
      <c r="GL1065" s="233"/>
      <c r="GM1065" s="233"/>
      <c r="GN1065" s="233"/>
      <c r="GO1065" s="233"/>
      <c r="GP1065" s="233"/>
      <c r="GQ1065" s="233"/>
      <c r="GR1065" s="233"/>
      <c r="GS1065" s="233"/>
      <c r="GT1065" s="233"/>
      <c r="GU1065" s="233"/>
      <c r="GV1065" s="233"/>
      <c r="GW1065" s="233"/>
      <c r="GX1065" s="233"/>
      <c r="GY1065" s="233"/>
      <c r="GZ1065" s="233"/>
      <c r="HA1065" s="233"/>
      <c r="HB1065" s="233"/>
      <c r="HC1065" s="233"/>
      <c r="HD1065" s="233"/>
      <c r="HE1065" s="233"/>
      <c r="HF1065" s="233"/>
      <c r="HG1065" s="233"/>
      <c r="HH1065" s="233"/>
      <c r="HI1065" s="233"/>
      <c r="HJ1065" s="233"/>
      <c r="HK1065" s="233"/>
      <c r="HL1065" s="233"/>
      <c r="HM1065" s="233"/>
      <c r="HN1065" s="233"/>
      <c r="HO1065" s="233"/>
      <c r="HP1065" s="233"/>
      <c r="HQ1065" s="233"/>
      <c r="HR1065" s="233"/>
      <c r="HS1065" s="233"/>
      <c r="HT1065" s="233"/>
      <c r="HU1065" s="233"/>
      <c r="HV1065" s="233"/>
      <c r="HW1065" s="233"/>
      <c r="HX1065" s="233"/>
      <c r="HY1065" s="233"/>
      <c r="HZ1065" s="233"/>
      <c r="IA1065" s="233"/>
      <c r="IB1065" s="233"/>
      <c r="IC1065" s="233"/>
      <c r="ID1065" s="233"/>
      <c r="IE1065" s="233"/>
      <c r="IF1065" s="233"/>
      <c r="IG1065" s="233"/>
      <c r="IH1065" s="233"/>
      <c r="II1065" s="233"/>
      <c r="IJ1065" s="233"/>
      <c r="IK1065" s="233"/>
      <c r="IL1065" s="233"/>
      <c r="IM1065" s="233"/>
      <c r="IN1065" s="233"/>
      <c r="IO1065" s="233"/>
      <c r="IP1065" s="233"/>
      <c r="IQ1065" s="233"/>
      <c r="IR1065" s="233"/>
      <c r="IS1065" s="233"/>
      <c r="IT1065" s="233"/>
      <c r="IU1065" s="233"/>
      <c r="IV1065" s="233"/>
    </row>
    <row r="1066" spans="1:256" s="275" customFormat="1">
      <c r="A1066" s="526"/>
      <c r="B1066" s="550"/>
      <c r="C1066" s="283">
        <v>2018</v>
      </c>
      <c r="D1066" s="256">
        <f t="shared" ref="D1066:D1068" si="555">E1066+F1066+G1066+H1066+I1066</f>
        <v>0.01</v>
      </c>
      <c r="E1066" s="256">
        <f t="shared" ref="E1066:E1068" si="556">10000/1000000</f>
        <v>0.01</v>
      </c>
      <c r="F1066" s="256">
        <v>0</v>
      </c>
      <c r="G1066" s="256">
        <v>0</v>
      </c>
      <c r="H1066" s="256">
        <v>0</v>
      </c>
      <c r="I1066" s="256">
        <v>0</v>
      </c>
      <c r="J1066" s="232"/>
      <c r="K1066" s="233"/>
      <c r="L1066" s="233"/>
      <c r="M1066" s="242"/>
      <c r="N1066" s="226"/>
      <c r="O1066" s="226"/>
      <c r="P1066" s="226"/>
      <c r="Q1066" s="226"/>
      <c r="R1066" s="226"/>
      <c r="S1066" s="226"/>
      <c r="T1066" s="226"/>
      <c r="U1066" s="226"/>
      <c r="V1066" s="226"/>
      <c r="W1066" s="226"/>
      <c r="X1066" s="226"/>
      <c r="Y1066" s="226"/>
      <c r="Z1066" s="226"/>
      <c r="AA1066" s="226"/>
      <c r="AB1066" s="226"/>
      <c r="AC1066" s="226"/>
      <c r="AD1066" s="226"/>
      <c r="AE1066" s="226"/>
      <c r="AF1066" s="226"/>
      <c r="AG1066" s="226"/>
      <c r="AH1066" s="226"/>
      <c r="AI1066" s="226"/>
      <c r="AJ1066" s="226"/>
      <c r="AK1066" s="226"/>
      <c r="AL1066" s="226"/>
      <c r="AM1066" s="226"/>
      <c r="AN1066" s="226"/>
      <c r="AO1066" s="226"/>
      <c r="AP1066" s="226"/>
      <c r="AQ1066" s="226"/>
      <c r="AR1066" s="226"/>
      <c r="AS1066" s="226"/>
      <c r="AT1066" s="226"/>
      <c r="AU1066" s="226"/>
      <c r="AV1066" s="226"/>
      <c r="AW1066" s="226"/>
      <c r="AX1066" s="226"/>
      <c r="AY1066" s="226"/>
      <c r="AZ1066" s="226"/>
      <c r="BA1066" s="226"/>
      <c r="BB1066" s="226"/>
      <c r="BC1066" s="226"/>
      <c r="BD1066" s="226"/>
      <c r="BE1066" s="226"/>
      <c r="BF1066" s="226"/>
      <c r="BG1066" s="226"/>
      <c r="BH1066" s="226"/>
      <c r="BI1066" s="226"/>
      <c r="BJ1066" s="226"/>
      <c r="BK1066" s="226"/>
      <c r="BL1066" s="226"/>
      <c r="BM1066" s="226"/>
      <c r="BN1066" s="226"/>
      <c r="BO1066" s="226"/>
      <c r="BP1066" s="226"/>
      <c r="BQ1066" s="226"/>
      <c r="BR1066" s="226"/>
      <c r="BS1066" s="226"/>
      <c r="BT1066" s="226"/>
      <c r="BU1066" s="226"/>
      <c r="BV1066" s="226"/>
      <c r="BW1066" s="226"/>
      <c r="BX1066" s="226"/>
      <c r="BY1066" s="226"/>
      <c r="BZ1066" s="226"/>
      <c r="CA1066" s="226"/>
      <c r="CB1066" s="226"/>
      <c r="CC1066" s="235"/>
      <c r="CD1066" s="233"/>
      <c r="CE1066" s="233"/>
      <c r="CF1066" s="233"/>
      <c r="CG1066" s="233"/>
      <c r="CH1066" s="233"/>
      <c r="CI1066" s="233"/>
      <c r="CJ1066" s="233"/>
      <c r="CK1066" s="233"/>
      <c r="CL1066" s="233"/>
      <c r="CM1066" s="233"/>
      <c r="CN1066" s="233"/>
      <c r="CO1066" s="233"/>
      <c r="CP1066" s="233"/>
      <c r="CQ1066" s="233"/>
      <c r="CR1066" s="233"/>
      <c r="CS1066" s="233"/>
      <c r="CT1066" s="233"/>
      <c r="CU1066" s="233"/>
      <c r="CV1066" s="233"/>
      <c r="CW1066" s="233"/>
      <c r="CX1066" s="233"/>
      <c r="CY1066" s="233"/>
      <c r="CZ1066" s="233"/>
      <c r="DA1066" s="233"/>
      <c r="DB1066" s="233"/>
      <c r="DC1066" s="233"/>
      <c r="DD1066" s="233"/>
      <c r="DE1066" s="233"/>
      <c r="DF1066" s="233"/>
      <c r="DG1066" s="233"/>
      <c r="DH1066" s="233"/>
      <c r="DI1066" s="233"/>
      <c r="DJ1066" s="233"/>
      <c r="DK1066" s="233"/>
      <c r="DL1066" s="233"/>
      <c r="DM1066" s="233"/>
      <c r="DN1066" s="233"/>
      <c r="DO1066" s="233"/>
      <c r="DP1066" s="233"/>
      <c r="DQ1066" s="233"/>
      <c r="DR1066" s="233"/>
      <c r="DS1066" s="233"/>
      <c r="DT1066" s="233"/>
      <c r="DU1066" s="233"/>
      <c r="DV1066" s="233"/>
      <c r="DW1066" s="233"/>
      <c r="DX1066" s="233"/>
      <c r="DY1066" s="233"/>
      <c r="DZ1066" s="233"/>
      <c r="EA1066" s="233"/>
      <c r="EB1066" s="233"/>
      <c r="EC1066" s="233"/>
      <c r="ED1066" s="233"/>
      <c r="EE1066" s="233"/>
      <c r="EF1066" s="233"/>
      <c r="EG1066" s="233"/>
      <c r="EH1066" s="233"/>
      <c r="EI1066" s="233"/>
      <c r="EJ1066" s="233"/>
      <c r="EK1066" s="233"/>
      <c r="EL1066" s="233"/>
      <c r="EM1066" s="233"/>
      <c r="EN1066" s="233"/>
      <c r="EO1066" s="233"/>
      <c r="EP1066" s="233"/>
      <c r="EQ1066" s="233"/>
      <c r="ER1066" s="233"/>
      <c r="ES1066" s="233"/>
      <c r="ET1066" s="233"/>
      <c r="EU1066" s="233"/>
      <c r="EV1066" s="233"/>
      <c r="EW1066" s="233"/>
      <c r="EX1066" s="233"/>
      <c r="EY1066" s="233"/>
      <c r="EZ1066" s="233"/>
      <c r="FA1066" s="233"/>
      <c r="FB1066" s="233"/>
      <c r="FC1066" s="233"/>
      <c r="FD1066" s="233"/>
      <c r="FE1066" s="233"/>
      <c r="FF1066" s="233"/>
      <c r="FG1066" s="233"/>
      <c r="FH1066" s="233"/>
      <c r="FI1066" s="233"/>
      <c r="FJ1066" s="233"/>
      <c r="FK1066" s="233"/>
      <c r="FL1066" s="233"/>
      <c r="FM1066" s="233"/>
      <c r="FN1066" s="233"/>
      <c r="FO1066" s="233"/>
      <c r="FP1066" s="233"/>
      <c r="FQ1066" s="233"/>
      <c r="FR1066" s="233"/>
      <c r="FS1066" s="233"/>
      <c r="FT1066" s="233"/>
      <c r="FU1066" s="233"/>
      <c r="FV1066" s="233"/>
      <c r="FW1066" s="233"/>
      <c r="FX1066" s="233"/>
      <c r="FY1066" s="233"/>
      <c r="FZ1066" s="233"/>
      <c r="GA1066" s="233"/>
      <c r="GB1066" s="233"/>
      <c r="GC1066" s="233"/>
      <c r="GD1066" s="233"/>
      <c r="GE1066" s="233"/>
      <c r="GF1066" s="233"/>
      <c r="GG1066" s="233"/>
      <c r="GH1066" s="233"/>
      <c r="GI1066" s="233"/>
      <c r="GJ1066" s="233"/>
      <c r="GK1066" s="233"/>
      <c r="GL1066" s="233"/>
      <c r="GM1066" s="233"/>
      <c r="GN1066" s="233"/>
      <c r="GO1066" s="233"/>
      <c r="GP1066" s="233"/>
      <c r="GQ1066" s="233"/>
      <c r="GR1066" s="233"/>
      <c r="GS1066" s="233"/>
      <c r="GT1066" s="233"/>
      <c r="GU1066" s="233"/>
      <c r="GV1066" s="233"/>
      <c r="GW1066" s="233"/>
      <c r="GX1066" s="233"/>
      <c r="GY1066" s="233"/>
      <c r="GZ1066" s="233"/>
      <c r="HA1066" s="233"/>
      <c r="HB1066" s="233"/>
      <c r="HC1066" s="233"/>
      <c r="HD1066" s="233"/>
      <c r="HE1066" s="233"/>
      <c r="HF1066" s="233"/>
      <c r="HG1066" s="233"/>
      <c r="HH1066" s="233"/>
      <c r="HI1066" s="233"/>
      <c r="HJ1066" s="233"/>
      <c r="HK1066" s="233"/>
      <c r="HL1066" s="233"/>
      <c r="HM1066" s="233"/>
      <c r="HN1066" s="233"/>
      <c r="HO1066" s="233"/>
      <c r="HP1066" s="233"/>
      <c r="HQ1066" s="233"/>
      <c r="HR1066" s="233"/>
      <c r="HS1066" s="233"/>
      <c r="HT1066" s="233"/>
      <c r="HU1066" s="233"/>
      <c r="HV1066" s="233"/>
      <c r="HW1066" s="233"/>
      <c r="HX1066" s="233"/>
      <c r="HY1066" s="233"/>
      <c r="HZ1066" s="233"/>
      <c r="IA1066" s="233"/>
      <c r="IB1066" s="233"/>
      <c r="IC1066" s="233"/>
      <c r="ID1066" s="233"/>
      <c r="IE1066" s="233"/>
      <c r="IF1066" s="233"/>
      <c r="IG1066" s="233"/>
      <c r="IH1066" s="233"/>
      <c r="II1066" s="233"/>
      <c r="IJ1066" s="233"/>
      <c r="IK1066" s="233"/>
      <c r="IL1066" s="233"/>
      <c r="IM1066" s="233"/>
      <c r="IN1066" s="233"/>
      <c r="IO1066" s="233"/>
      <c r="IP1066" s="233"/>
      <c r="IQ1066" s="233"/>
      <c r="IR1066" s="233"/>
      <c r="IS1066" s="233"/>
      <c r="IT1066" s="233"/>
      <c r="IU1066" s="233"/>
      <c r="IV1066" s="233"/>
    </row>
    <row r="1067" spans="1:256" s="275" customFormat="1">
      <c r="A1067" s="526"/>
      <c r="B1067" s="550"/>
      <c r="C1067" s="283">
        <v>2019</v>
      </c>
      <c r="D1067" s="256">
        <f t="shared" si="555"/>
        <v>0.01</v>
      </c>
      <c r="E1067" s="256">
        <f t="shared" si="556"/>
        <v>0.01</v>
      </c>
      <c r="F1067" s="256">
        <v>0</v>
      </c>
      <c r="G1067" s="256">
        <v>0</v>
      </c>
      <c r="H1067" s="256">
        <v>0</v>
      </c>
      <c r="I1067" s="256">
        <v>0</v>
      </c>
      <c r="J1067" s="232"/>
      <c r="K1067" s="233"/>
      <c r="L1067" s="233"/>
      <c r="M1067" s="242"/>
      <c r="N1067" s="226"/>
      <c r="O1067" s="226"/>
      <c r="P1067" s="226"/>
      <c r="Q1067" s="226"/>
      <c r="R1067" s="226"/>
      <c r="S1067" s="226"/>
      <c r="T1067" s="226"/>
      <c r="U1067" s="226"/>
      <c r="V1067" s="226"/>
      <c r="W1067" s="226"/>
      <c r="X1067" s="226"/>
      <c r="Y1067" s="226"/>
      <c r="Z1067" s="226"/>
      <c r="AA1067" s="226"/>
      <c r="AB1067" s="226"/>
      <c r="AC1067" s="226"/>
      <c r="AD1067" s="226"/>
      <c r="AE1067" s="226"/>
      <c r="AF1067" s="226"/>
      <c r="AG1067" s="226"/>
      <c r="AH1067" s="226"/>
      <c r="AI1067" s="226"/>
      <c r="AJ1067" s="226"/>
      <c r="AK1067" s="226"/>
      <c r="AL1067" s="226"/>
      <c r="AM1067" s="226"/>
      <c r="AN1067" s="226"/>
      <c r="AO1067" s="226"/>
      <c r="AP1067" s="226"/>
      <c r="AQ1067" s="226"/>
      <c r="AR1067" s="226"/>
      <c r="AS1067" s="226"/>
      <c r="AT1067" s="226"/>
      <c r="AU1067" s="226"/>
      <c r="AV1067" s="226"/>
      <c r="AW1067" s="226"/>
      <c r="AX1067" s="226"/>
      <c r="AY1067" s="226"/>
      <c r="AZ1067" s="226"/>
      <c r="BA1067" s="226"/>
      <c r="BB1067" s="226"/>
      <c r="BC1067" s="226"/>
      <c r="BD1067" s="226"/>
      <c r="BE1067" s="226"/>
      <c r="BF1067" s="226"/>
      <c r="BG1067" s="226"/>
      <c r="BH1067" s="226"/>
      <c r="BI1067" s="226"/>
      <c r="BJ1067" s="226"/>
      <c r="BK1067" s="226"/>
      <c r="BL1067" s="226"/>
      <c r="BM1067" s="226"/>
      <c r="BN1067" s="226"/>
      <c r="BO1067" s="226"/>
      <c r="BP1067" s="226"/>
      <c r="BQ1067" s="226"/>
      <c r="BR1067" s="226"/>
      <c r="BS1067" s="226"/>
      <c r="BT1067" s="226"/>
      <c r="BU1067" s="226"/>
      <c r="BV1067" s="226"/>
      <c r="BW1067" s="226"/>
      <c r="BX1067" s="226"/>
      <c r="BY1067" s="226"/>
      <c r="BZ1067" s="226"/>
      <c r="CA1067" s="226"/>
      <c r="CB1067" s="226"/>
      <c r="CC1067" s="235"/>
      <c r="CD1067" s="233"/>
      <c r="CE1067" s="233"/>
      <c r="CF1067" s="233"/>
      <c r="CG1067" s="233"/>
      <c r="CH1067" s="233"/>
      <c r="CI1067" s="233"/>
      <c r="CJ1067" s="233"/>
      <c r="CK1067" s="233"/>
      <c r="CL1067" s="233"/>
      <c r="CM1067" s="233"/>
      <c r="CN1067" s="233"/>
      <c r="CO1067" s="233"/>
      <c r="CP1067" s="233"/>
      <c r="CQ1067" s="233"/>
      <c r="CR1067" s="233"/>
      <c r="CS1067" s="233"/>
      <c r="CT1067" s="233"/>
      <c r="CU1067" s="233"/>
      <c r="CV1067" s="233"/>
      <c r="CW1067" s="233"/>
      <c r="CX1067" s="233"/>
      <c r="CY1067" s="233"/>
      <c r="CZ1067" s="233"/>
      <c r="DA1067" s="233"/>
      <c r="DB1067" s="233"/>
      <c r="DC1067" s="233"/>
      <c r="DD1067" s="233"/>
      <c r="DE1067" s="233"/>
      <c r="DF1067" s="233"/>
      <c r="DG1067" s="233"/>
      <c r="DH1067" s="233"/>
      <c r="DI1067" s="233"/>
      <c r="DJ1067" s="233"/>
      <c r="DK1067" s="233"/>
      <c r="DL1067" s="233"/>
      <c r="DM1067" s="233"/>
      <c r="DN1067" s="233"/>
      <c r="DO1067" s="233"/>
      <c r="DP1067" s="233"/>
      <c r="DQ1067" s="233"/>
      <c r="DR1067" s="233"/>
      <c r="DS1067" s="233"/>
      <c r="DT1067" s="233"/>
      <c r="DU1067" s="233"/>
      <c r="DV1067" s="233"/>
      <c r="DW1067" s="233"/>
      <c r="DX1067" s="233"/>
      <c r="DY1067" s="233"/>
      <c r="DZ1067" s="233"/>
      <c r="EA1067" s="233"/>
      <c r="EB1067" s="233"/>
      <c r="EC1067" s="233"/>
      <c r="ED1067" s="233"/>
      <c r="EE1067" s="233"/>
      <c r="EF1067" s="233"/>
      <c r="EG1067" s="233"/>
      <c r="EH1067" s="233"/>
      <c r="EI1067" s="233"/>
      <c r="EJ1067" s="233"/>
      <c r="EK1067" s="233"/>
      <c r="EL1067" s="233"/>
      <c r="EM1067" s="233"/>
      <c r="EN1067" s="233"/>
      <c r="EO1067" s="233"/>
      <c r="EP1067" s="233"/>
      <c r="EQ1067" s="233"/>
      <c r="ER1067" s="233"/>
      <c r="ES1067" s="233"/>
      <c r="ET1067" s="233"/>
      <c r="EU1067" s="233"/>
      <c r="EV1067" s="233"/>
      <c r="EW1067" s="233"/>
      <c r="EX1067" s="233"/>
      <c r="EY1067" s="233"/>
      <c r="EZ1067" s="233"/>
      <c r="FA1067" s="233"/>
      <c r="FB1067" s="233"/>
      <c r="FC1067" s="233"/>
      <c r="FD1067" s="233"/>
      <c r="FE1067" s="233"/>
      <c r="FF1067" s="233"/>
      <c r="FG1067" s="233"/>
      <c r="FH1067" s="233"/>
      <c r="FI1067" s="233"/>
      <c r="FJ1067" s="233"/>
      <c r="FK1067" s="233"/>
      <c r="FL1067" s="233"/>
      <c r="FM1067" s="233"/>
      <c r="FN1067" s="233"/>
      <c r="FO1067" s="233"/>
      <c r="FP1067" s="233"/>
      <c r="FQ1067" s="233"/>
      <c r="FR1067" s="233"/>
      <c r="FS1067" s="233"/>
      <c r="FT1067" s="233"/>
      <c r="FU1067" s="233"/>
      <c r="FV1067" s="233"/>
      <c r="FW1067" s="233"/>
      <c r="FX1067" s="233"/>
      <c r="FY1067" s="233"/>
      <c r="FZ1067" s="233"/>
      <c r="GA1067" s="233"/>
      <c r="GB1067" s="233"/>
      <c r="GC1067" s="233"/>
      <c r="GD1067" s="233"/>
      <c r="GE1067" s="233"/>
      <c r="GF1067" s="233"/>
      <c r="GG1067" s="233"/>
      <c r="GH1067" s="233"/>
      <c r="GI1067" s="233"/>
      <c r="GJ1067" s="233"/>
      <c r="GK1067" s="233"/>
      <c r="GL1067" s="233"/>
      <c r="GM1067" s="233"/>
      <c r="GN1067" s="233"/>
      <c r="GO1067" s="233"/>
      <c r="GP1067" s="233"/>
      <c r="GQ1067" s="233"/>
      <c r="GR1067" s="233"/>
      <c r="GS1067" s="233"/>
      <c r="GT1067" s="233"/>
      <c r="GU1067" s="233"/>
      <c r="GV1067" s="233"/>
      <c r="GW1067" s="233"/>
      <c r="GX1067" s="233"/>
      <c r="GY1067" s="233"/>
      <c r="GZ1067" s="233"/>
      <c r="HA1067" s="233"/>
      <c r="HB1067" s="233"/>
      <c r="HC1067" s="233"/>
      <c r="HD1067" s="233"/>
      <c r="HE1067" s="233"/>
      <c r="HF1067" s="233"/>
      <c r="HG1067" s="233"/>
      <c r="HH1067" s="233"/>
      <c r="HI1067" s="233"/>
      <c r="HJ1067" s="233"/>
      <c r="HK1067" s="233"/>
      <c r="HL1067" s="233"/>
      <c r="HM1067" s="233"/>
      <c r="HN1067" s="233"/>
      <c r="HO1067" s="233"/>
      <c r="HP1067" s="233"/>
      <c r="HQ1067" s="233"/>
      <c r="HR1067" s="233"/>
      <c r="HS1067" s="233"/>
      <c r="HT1067" s="233"/>
      <c r="HU1067" s="233"/>
      <c r="HV1067" s="233"/>
      <c r="HW1067" s="233"/>
      <c r="HX1067" s="233"/>
      <c r="HY1067" s="233"/>
      <c r="HZ1067" s="233"/>
      <c r="IA1067" s="233"/>
      <c r="IB1067" s="233"/>
      <c r="IC1067" s="233"/>
      <c r="ID1067" s="233"/>
      <c r="IE1067" s="233"/>
      <c r="IF1067" s="233"/>
      <c r="IG1067" s="233"/>
      <c r="IH1067" s="233"/>
      <c r="II1067" s="233"/>
      <c r="IJ1067" s="233"/>
      <c r="IK1067" s="233"/>
      <c r="IL1067" s="233"/>
      <c r="IM1067" s="233"/>
      <c r="IN1067" s="233"/>
      <c r="IO1067" s="233"/>
      <c r="IP1067" s="233"/>
      <c r="IQ1067" s="233"/>
      <c r="IR1067" s="233"/>
      <c r="IS1067" s="233"/>
      <c r="IT1067" s="233"/>
      <c r="IU1067" s="233"/>
      <c r="IV1067" s="233"/>
    </row>
    <row r="1068" spans="1:256" s="275" customFormat="1">
      <c r="A1068" s="527"/>
      <c r="B1068" s="551"/>
      <c r="C1068" s="283">
        <v>2020</v>
      </c>
      <c r="D1068" s="256">
        <f t="shared" si="555"/>
        <v>0.01</v>
      </c>
      <c r="E1068" s="256">
        <f t="shared" si="556"/>
        <v>0.01</v>
      </c>
      <c r="F1068" s="256">
        <v>0</v>
      </c>
      <c r="G1068" s="256">
        <v>0</v>
      </c>
      <c r="H1068" s="256">
        <v>0</v>
      </c>
      <c r="I1068" s="256">
        <v>0</v>
      </c>
      <c r="J1068" s="232"/>
      <c r="K1068" s="233"/>
      <c r="L1068" s="233"/>
      <c r="M1068" s="242"/>
      <c r="N1068" s="226"/>
      <c r="O1068" s="226"/>
      <c r="P1068" s="226"/>
      <c r="Q1068" s="226"/>
      <c r="R1068" s="226"/>
      <c r="S1068" s="226"/>
      <c r="T1068" s="226"/>
      <c r="U1068" s="226"/>
      <c r="V1068" s="226"/>
      <c r="W1068" s="226"/>
      <c r="X1068" s="226"/>
      <c r="Y1068" s="226"/>
      <c r="Z1068" s="226"/>
      <c r="AA1068" s="226"/>
      <c r="AB1068" s="226"/>
      <c r="AC1068" s="226"/>
      <c r="AD1068" s="226"/>
      <c r="AE1068" s="226"/>
      <c r="AF1068" s="226"/>
      <c r="AG1068" s="226"/>
      <c r="AH1068" s="226"/>
      <c r="AI1068" s="226"/>
      <c r="AJ1068" s="226"/>
      <c r="AK1068" s="226"/>
      <c r="AL1068" s="226"/>
      <c r="AM1068" s="226"/>
      <c r="AN1068" s="226"/>
      <c r="AO1068" s="226"/>
      <c r="AP1068" s="226"/>
      <c r="AQ1068" s="226"/>
      <c r="AR1068" s="226"/>
      <c r="AS1068" s="226"/>
      <c r="AT1068" s="226"/>
      <c r="AU1068" s="226"/>
      <c r="AV1068" s="226"/>
      <c r="AW1068" s="226"/>
      <c r="AX1068" s="226"/>
      <c r="AY1068" s="226"/>
      <c r="AZ1068" s="226"/>
      <c r="BA1068" s="226"/>
      <c r="BB1068" s="226"/>
      <c r="BC1068" s="226"/>
      <c r="BD1068" s="226"/>
      <c r="BE1068" s="226"/>
      <c r="BF1068" s="226"/>
      <c r="BG1068" s="226"/>
      <c r="BH1068" s="226"/>
      <c r="BI1068" s="226"/>
      <c r="BJ1068" s="226"/>
      <c r="BK1068" s="226"/>
      <c r="BL1068" s="226"/>
      <c r="BM1068" s="226"/>
      <c r="BN1068" s="226"/>
      <c r="BO1068" s="226"/>
      <c r="BP1068" s="226"/>
      <c r="BQ1068" s="226"/>
      <c r="BR1068" s="226"/>
      <c r="BS1068" s="226"/>
      <c r="BT1068" s="226"/>
      <c r="BU1068" s="226"/>
      <c r="BV1068" s="226"/>
      <c r="BW1068" s="226"/>
      <c r="BX1068" s="226"/>
      <c r="BY1068" s="226"/>
      <c r="BZ1068" s="226"/>
      <c r="CA1068" s="226"/>
      <c r="CB1068" s="226"/>
      <c r="CC1068" s="235"/>
      <c r="CD1068" s="233"/>
      <c r="CE1068" s="233"/>
      <c r="CF1068" s="233"/>
      <c r="CG1068" s="233"/>
      <c r="CH1068" s="233"/>
      <c r="CI1068" s="233"/>
      <c r="CJ1068" s="233"/>
      <c r="CK1068" s="233"/>
      <c r="CL1068" s="233"/>
      <c r="CM1068" s="233"/>
      <c r="CN1068" s="233"/>
      <c r="CO1068" s="233"/>
      <c r="CP1068" s="233"/>
      <c r="CQ1068" s="233"/>
      <c r="CR1068" s="233"/>
      <c r="CS1068" s="233"/>
      <c r="CT1068" s="233"/>
      <c r="CU1068" s="233"/>
      <c r="CV1068" s="233"/>
      <c r="CW1068" s="233"/>
      <c r="CX1068" s="233"/>
      <c r="CY1068" s="233"/>
      <c r="CZ1068" s="233"/>
      <c r="DA1068" s="233"/>
      <c r="DB1068" s="233"/>
      <c r="DC1068" s="233"/>
      <c r="DD1068" s="233"/>
      <c r="DE1068" s="233"/>
      <c r="DF1068" s="233"/>
      <c r="DG1068" s="233"/>
      <c r="DH1068" s="233"/>
      <c r="DI1068" s="233"/>
      <c r="DJ1068" s="233"/>
      <c r="DK1068" s="233"/>
      <c r="DL1068" s="233"/>
      <c r="DM1068" s="233"/>
      <c r="DN1068" s="233"/>
      <c r="DO1068" s="233"/>
      <c r="DP1068" s="233"/>
      <c r="DQ1068" s="233"/>
      <c r="DR1068" s="233"/>
      <c r="DS1068" s="233"/>
      <c r="DT1068" s="233"/>
      <c r="DU1068" s="233"/>
      <c r="DV1068" s="233"/>
      <c r="DW1068" s="233"/>
      <c r="DX1068" s="233"/>
      <c r="DY1068" s="233"/>
      <c r="DZ1068" s="233"/>
      <c r="EA1068" s="233"/>
      <c r="EB1068" s="233"/>
      <c r="EC1068" s="233"/>
      <c r="ED1068" s="233"/>
      <c r="EE1068" s="233"/>
      <c r="EF1068" s="233"/>
      <c r="EG1068" s="233"/>
      <c r="EH1068" s="233"/>
      <c r="EI1068" s="233"/>
      <c r="EJ1068" s="233"/>
      <c r="EK1068" s="233"/>
      <c r="EL1068" s="233"/>
      <c r="EM1068" s="233"/>
      <c r="EN1068" s="233"/>
      <c r="EO1068" s="233"/>
      <c r="EP1068" s="233"/>
      <c r="EQ1068" s="233"/>
      <c r="ER1068" s="233"/>
      <c r="ES1068" s="233"/>
      <c r="ET1068" s="233"/>
      <c r="EU1068" s="233"/>
      <c r="EV1068" s="233"/>
      <c r="EW1068" s="233"/>
      <c r="EX1068" s="233"/>
      <c r="EY1068" s="233"/>
      <c r="EZ1068" s="233"/>
      <c r="FA1068" s="233"/>
      <c r="FB1068" s="233"/>
      <c r="FC1068" s="233"/>
      <c r="FD1068" s="233"/>
      <c r="FE1068" s="233"/>
      <c r="FF1068" s="233"/>
      <c r="FG1068" s="233"/>
      <c r="FH1068" s="233"/>
      <c r="FI1068" s="233"/>
      <c r="FJ1068" s="233"/>
      <c r="FK1068" s="233"/>
      <c r="FL1068" s="233"/>
      <c r="FM1068" s="233"/>
      <c r="FN1068" s="233"/>
      <c r="FO1068" s="233"/>
      <c r="FP1068" s="233"/>
      <c r="FQ1068" s="233"/>
      <c r="FR1068" s="233"/>
      <c r="FS1068" s="233"/>
      <c r="FT1068" s="233"/>
      <c r="FU1068" s="233"/>
      <c r="FV1068" s="233"/>
      <c r="FW1068" s="233"/>
      <c r="FX1068" s="233"/>
      <c r="FY1068" s="233"/>
      <c r="FZ1068" s="233"/>
      <c r="GA1068" s="233"/>
      <c r="GB1068" s="233"/>
      <c r="GC1068" s="233"/>
      <c r="GD1068" s="233"/>
      <c r="GE1068" s="233"/>
      <c r="GF1068" s="233"/>
      <c r="GG1068" s="233"/>
      <c r="GH1068" s="233"/>
      <c r="GI1068" s="233"/>
      <c r="GJ1068" s="233"/>
      <c r="GK1068" s="233"/>
      <c r="GL1068" s="233"/>
      <c r="GM1068" s="233"/>
      <c r="GN1068" s="233"/>
      <c r="GO1068" s="233"/>
      <c r="GP1068" s="233"/>
      <c r="GQ1068" s="233"/>
      <c r="GR1068" s="233"/>
      <c r="GS1068" s="233"/>
      <c r="GT1068" s="233"/>
      <c r="GU1068" s="233"/>
      <c r="GV1068" s="233"/>
      <c r="GW1068" s="233"/>
      <c r="GX1068" s="233"/>
      <c r="GY1068" s="233"/>
      <c r="GZ1068" s="233"/>
      <c r="HA1068" s="233"/>
      <c r="HB1068" s="233"/>
      <c r="HC1068" s="233"/>
      <c r="HD1068" s="233"/>
      <c r="HE1068" s="233"/>
      <c r="HF1068" s="233"/>
      <c r="HG1068" s="233"/>
      <c r="HH1068" s="233"/>
      <c r="HI1068" s="233"/>
      <c r="HJ1068" s="233"/>
      <c r="HK1068" s="233"/>
      <c r="HL1068" s="233"/>
      <c r="HM1068" s="233"/>
      <c r="HN1068" s="233"/>
      <c r="HO1068" s="233"/>
      <c r="HP1068" s="233"/>
      <c r="HQ1068" s="233"/>
      <c r="HR1068" s="233"/>
      <c r="HS1068" s="233"/>
      <c r="HT1068" s="233"/>
      <c r="HU1068" s="233"/>
      <c r="HV1068" s="233"/>
      <c r="HW1068" s="233"/>
      <c r="HX1068" s="233"/>
      <c r="HY1068" s="233"/>
      <c r="HZ1068" s="233"/>
      <c r="IA1068" s="233"/>
      <c r="IB1068" s="233"/>
      <c r="IC1068" s="233"/>
      <c r="ID1068" s="233"/>
      <c r="IE1068" s="233"/>
      <c r="IF1068" s="233"/>
      <c r="IG1068" s="233"/>
      <c r="IH1068" s="233"/>
      <c r="II1068" s="233"/>
      <c r="IJ1068" s="233"/>
      <c r="IK1068" s="233"/>
      <c r="IL1068" s="233"/>
      <c r="IM1068" s="233"/>
      <c r="IN1068" s="233"/>
      <c r="IO1068" s="233"/>
      <c r="IP1068" s="233"/>
      <c r="IQ1068" s="233"/>
      <c r="IR1068" s="233"/>
      <c r="IS1068" s="233"/>
      <c r="IT1068" s="233"/>
      <c r="IU1068" s="233"/>
      <c r="IV1068" s="233"/>
    </row>
    <row r="1069" spans="1:256" s="233" customFormat="1" ht="12.75" customHeight="1">
      <c r="A1069" s="524" t="s">
        <v>586</v>
      </c>
      <c r="B1069" s="391" t="s">
        <v>862</v>
      </c>
      <c r="C1069" s="238" t="s">
        <v>19</v>
      </c>
      <c r="D1069" s="288">
        <f>D1070+D1071+D1072+D1073</f>
        <v>43.394729999999996</v>
      </c>
      <c r="E1069" s="288">
        <f t="shared" ref="E1069:I1069" si="557">E1070+E1071+E1072+E1073</f>
        <v>43.394729999999996</v>
      </c>
      <c r="F1069" s="288">
        <f t="shared" si="557"/>
        <v>0</v>
      </c>
      <c r="G1069" s="288">
        <f t="shared" si="557"/>
        <v>0</v>
      </c>
      <c r="H1069" s="288">
        <f t="shared" si="557"/>
        <v>0</v>
      </c>
      <c r="I1069" s="288">
        <f t="shared" si="557"/>
        <v>0</v>
      </c>
      <c r="J1069" s="232"/>
      <c r="M1069" s="242"/>
      <c r="N1069" s="226"/>
      <c r="O1069" s="226"/>
      <c r="P1069" s="226"/>
      <c r="Q1069" s="226"/>
      <c r="R1069" s="226"/>
      <c r="S1069" s="226"/>
      <c r="T1069" s="226"/>
      <c r="U1069" s="226"/>
      <c r="V1069" s="226"/>
      <c r="W1069" s="226"/>
      <c r="X1069" s="226"/>
      <c r="Y1069" s="226"/>
      <c r="Z1069" s="226"/>
      <c r="AA1069" s="226"/>
      <c r="AB1069" s="226"/>
      <c r="AC1069" s="226"/>
      <c r="AD1069" s="226"/>
      <c r="AE1069" s="226"/>
      <c r="AF1069" s="226"/>
      <c r="AG1069" s="226"/>
      <c r="AH1069" s="226"/>
      <c r="AI1069" s="226"/>
      <c r="AJ1069" s="226"/>
      <c r="AK1069" s="226"/>
      <c r="AL1069" s="226"/>
      <c r="AM1069" s="226"/>
      <c r="AN1069" s="226"/>
      <c r="AO1069" s="226"/>
      <c r="AP1069" s="226"/>
      <c r="AQ1069" s="226"/>
      <c r="AR1069" s="226"/>
      <c r="AS1069" s="226"/>
      <c r="AT1069" s="226"/>
      <c r="AU1069" s="226"/>
      <c r="AV1069" s="226"/>
      <c r="AW1069" s="226"/>
      <c r="AX1069" s="226"/>
      <c r="AY1069" s="226"/>
      <c r="AZ1069" s="226"/>
      <c r="BA1069" s="226"/>
      <c r="BB1069" s="226"/>
      <c r="BC1069" s="226"/>
      <c r="BD1069" s="226"/>
      <c r="BE1069" s="226"/>
      <c r="BF1069" s="226"/>
      <c r="BG1069" s="226"/>
      <c r="BH1069" s="226"/>
      <c r="BI1069" s="226"/>
      <c r="BJ1069" s="226"/>
      <c r="BK1069" s="226"/>
      <c r="BL1069" s="226"/>
      <c r="BM1069" s="226"/>
      <c r="BN1069" s="226"/>
      <c r="BO1069" s="226"/>
      <c r="BP1069" s="226"/>
      <c r="BQ1069" s="226"/>
      <c r="BR1069" s="226"/>
      <c r="BS1069" s="226"/>
      <c r="BT1069" s="226"/>
      <c r="BU1069" s="226"/>
      <c r="BV1069" s="226"/>
      <c r="BW1069" s="226"/>
      <c r="BX1069" s="226"/>
      <c r="BY1069" s="226"/>
      <c r="BZ1069" s="226"/>
      <c r="CA1069" s="226"/>
      <c r="CB1069" s="226"/>
      <c r="CC1069" s="235"/>
    </row>
    <row r="1070" spans="1:256" s="233" customFormat="1">
      <c r="A1070" s="525"/>
      <c r="B1070" s="392"/>
      <c r="C1070" s="236">
        <v>2017</v>
      </c>
      <c r="D1070" s="273">
        <f>E1070+F1070+G1070+H1070+I1070</f>
        <v>10.27755</v>
      </c>
      <c r="E1070" s="281">
        <v>10.27755</v>
      </c>
      <c r="F1070" s="281">
        <v>0</v>
      </c>
      <c r="G1070" s="281">
        <v>0</v>
      </c>
      <c r="H1070" s="281">
        <v>0</v>
      </c>
      <c r="I1070" s="281">
        <v>0</v>
      </c>
      <c r="J1070" s="232"/>
      <c r="M1070" s="242"/>
      <c r="N1070" s="226"/>
      <c r="O1070" s="226"/>
      <c r="P1070" s="226"/>
      <c r="Q1070" s="226"/>
      <c r="R1070" s="226"/>
      <c r="S1070" s="226"/>
      <c r="T1070" s="226"/>
      <c r="U1070" s="226"/>
      <c r="V1070" s="226"/>
      <c r="W1070" s="226"/>
      <c r="X1070" s="226"/>
      <c r="Y1070" s="226"/>
      <c r="Z1070" s="226"/>
      <c r="AA1070" s="226"/>
      <c r="AB1070" s="226"/>
      <c r="AC1070" s="226"/>
      <c r="AD1070" s="226"/>
      <c r="AE1070" s="226"/>
      <c r="AF1070" s="226"/>
      <c r="AG1070" s="226"/>
      <c r="AH1070" s="226"/>
      <c r="AI1070" s="226"/>
      <c r="AJ1070" s="226"/>
      <c r="AK1070" s="226"/>
      <c r="AL1070" s="226"/>
      <c r="AM1070" s="226"/>
      <c r="AN1070" s="226"/>
      <c r="AO1070" s="226"/>
      <c r="AP1070" s="226"/>
      <c r="AQ1070" s="226"/>
      <c r="AR1070" s="226"/>
      <c r="AS1070" s="226"/>
      <c r="AT1070" s="226"/>
      <c r="AU1070" s="226"/>
      <c r="AV1070" s="226"/>
      <c r="AW1070" s="226"/>
      <c r="AX1070" s="226"/>
      <c r="AY1070" s="226"/>
      <c r="AZ1070" s="226"/>
      <c r="BA1070" s="226"/>
      <c r="BB1070" s="226"/>
      <c r="BC1070" s="226"/>
      <c r="BD1070" s="226"/>
      <c r="BE1070" s="226"/>
      <c r="BF1070" s="226"/>
      <c r="BG1070" s="226"/>
      <c r="BH1070" s="226"/>
      <c r="BI1070" s="226"/>
      <c r="BJ1070" s="226"/>
      <c r="BK1070" s="226"/>
      <c r="BL1070" s="226"/>
      <c r="BM1070" s="226"/>
      <c r="BN1070" s="226"/>
      <c r="BO1070" s="226"/>
      <c r="BP1070" s="226"/>
      <c r="BQ1070" s="226"/>
      <c r="BR1070" s="226"/>
      <c r="BS1070" s="226"/>
      <c r="BT1070" s="226"/>
      <c r="BU1070" s="226"/>
      <c r="BV1070" s="226"/>
      <c r="BW1070" s="226"/>
      <c r="BX1070" s="226"/>
      <c r="BY1070" s="226"/>
      <c r="BZ1070" s="226"/>
      <c r="CA1070" s="226"/>
      <c r="CB1070" s="226"/>
      <c r="CC1070" s="235"/>
    </row>
    <row r="1071" spans="1:256" s="233" customFormat="1">
      <c r="A1071" s="526"/>
      <c r="B1071" s="550"/>
      <c r="C1071" s="283">
        <v>2018</v>
      </c>
      <c r="D1071" s="273">
        <f t="shared" ref="D1071:D1073" si="558">E1071+F1071+G1071+H1071+I1071</f>
        <v>10.74592</v>
      </c>
      <c r="E1071" s="281">
        <v>10.74592</v>
      </c>
      <c r="F1071" s="281">
        <v>0</v>
      </c>
      <c r="G1071" s="281">
        <v>0</v>
      </c>
      <c r="H1071" s="281">
        <v>0</v>
      </c>
      <c r="I1071" s="281">
        <v>0</v>
      </c>
      <c r="J1071" s="232"/>
      <c r="M1071" s="242"/>
      <c r="N1071" s="226"/>
      <c r="O1071" s="226"/>
      <c r="P1071" s="226"/>
      <c r="Q1071" s="226"/>
      <c r="R1071" s="226"/>
      <c r="S1071" s="226"/>
      <c r="T1071" s="226"/>
      <c r="U1071" s="226"/>
      <c r="V1071" s="226"/>
      <c r="W1071" s="226"/>
      <c r="X1071" s="226"/>
      <c r="Y1071" s="226"/>
      <c r="Z1071" s="226"/>
      <c r="AA1071" s="226"/>
      <c r="AB1071" s="226"/>
      <c r="AC1071" s="226"/>
      <c r="AD1071" s="226"/>
      <c r="AE1071" s="226"/>
      <c r="AF1071" s="226"/>
      <c r="AG1071" s="226"/>
      <c r="AH1071" s="226"/>
      <c r="AI1071" s="226"/>
      <c r="AJ1071" s="226"/>
      <c r="AK1071" s="226"/>
      <c r="AL1071" s="226"/>
      <c r="AM1071" s="226"/>
      <c r="AN1071" s="226"/>
      <c r="AO1071" s="226"/>
      <c r="AP1071" s="226"/>
      <c r="AQ1071" s="226"/>
      <c r="AR1071" s="226"/>
      <c r="AS1071" s="226"/>
      <c r="AT1071" s="226"/>
      <c r="AU1071" s="226"/>
      <c r="AV1071" s="226"/>
      <c r="AW1071" s="226"/>
      <c r="AX1071" s="226"/>
      <c r="AY1071" s="226"/>
      <c r="AZ1071" s="226"/>
      <c r="BA1071" s="226"/>
      <c r="BB1071" s="226"/>
      <c r="BC1071" s="226"/>
      <c r="BD1071" s="226"/>
      <c r="BE1071" s="226"/>
      <c r="BF1071" s="226"/>
      <c r="BG1071" s="226"/>
      <c r="BH1071" s="226"/>
      <c r="BI1071" s="226"/>
      <c r="BJ1071" s="226"/>
      <c r="BK1071" s="226"/>
      <c r="BL1071" s="226"/>
      <c r="BM1071" s="226"/>
      <c r="BN1071" s="226"/>
      <c r="BO1071" s="226"/>
      <c r="BP1071" s="226"/>
      <c r="BQ1071" s="226"/>
      <c r="BR1071" s="226"/>
      <c r="BS1071" s="226"/>
      <c r="BT1071" s="226"/>
      <c r="BU1071" s="226"/>
      <c r="BV1071" s="226"/>
      <c r="BW1071" s="226"/>
      <c r="BX1071" s="226"/>
      <c r="BY1071" s="226"/>
      <c r="BZ1071" s="226"/>
      <c r="CA1071" s="226"/>
      <c r="CB1071" s="226"/>
      <c r="CC1071" s="235"/>
    </row>
    <row r="1072" spans="1:256" s="233" customFormat="1">
      <c r="A1072" s="526"/>
      <c r="B1072" s="550"/>
      <c r="C1072" s="283">
        <v>2019</v>
      </c>
      <c r="D1072" s="273">
        <f t="shared" si="558"/>
        <v>11.18563</v>
      </c>
      <c r="E1072" s="281">
        <v>11.18563</v>
      </c>
      <c r="F1072" s="281">
        <v>0</v>
      </c>
      <c r="G1072" s="281">
        <v>0</v>
      </c>
      <c r="H1072" s="281">
        <v>0</v>
      </c>
      <c r="I1072" s="281">
        <v>0</v>
      </c>
      <c r="J1072" s="232"/>
      <c r="M1072" s="242"/>
      <c r="N1072" s="226"/>
      <c r="O1072" s="226"/>
      <c r="P1072" s="226"/>
      <c r="Q1072" s="226"/>
      <c r="R1072" s="226"/>
      <c r="S1072" s="226"/>
      <c r="T1072" s="226"/>
      <c r="U1072" s="226"/>
      <c r="V1072" s="226"/>
      <c r="W1072" s="226"/>
      <c r="X1072" s="226"/>
      <c r="Y1072" s="226"/>
      <c r="Z1072" s="226"/>
      <c r="AA1072" s="226"/>
      <c r="AB1072" s="226"/>
      <c r="AC1072" s="226"/>
      <c r="AD1072" s="226"/>
      <c r="AE1072" s="226"/>
      <c r="AF1072" s="226"/>
      <c r="AG1072" s="226"/>
      <c r="AH1072" s="226"/>
      <c r="AI1072" s="226"/>
      <c r="AJ1072" s="226"/>
      <c r="AK1072" s="226"/>
      <c r="AL1072" s="226"/>
      <c r="AM1072" s="226"/>
      <c r="AN1072" s="226"/>
      <c r="AO1072" s="226"/>
      <c r="AP1072" s="226"/>
      <c r="AQ1072" s="226"/>
      <c r="AR1072" s="226"/>
      <c r="AS1072" s="226"/>
      <c r="AT1072" s="226"/>
      <c r="AU1072" s="226"/>
      <c r="AV1072" s="226"/>
      <c r="AW1072" s="226"/>
      <c r="AX1072" s="226"/>
      <c r="AY1072" s="226"/>
      <c r="AZ1072" s="226"/>
      <c r="BA1072" s="226"/>
      <c r="BB1072" s="226"/>
      <c r="BC1072" s="226"/>
      <c r="BD1072" s="226"/>
      <c r="BE1072" s="226"/>
      <c r="BF1072" s="226"/>
      <c r="BG1072" s="226"/>
      <c r="BH1072" s="226"/>
      <c r="BI1072" s="226"/>
      <c r="BJ1072" s="226"/>
      <c r="BK1072" s="226"/>
      <c r="BL1072" s="226"/>
      <c r="BM1072" s="226"/>
      <c r="BN1072" s="226"/>
      <c r="BO1072" s="226"/>
      <c r="BP1072" s="226"/>
      <c r="BQ1072" s="226"/>
      <c r="BR1072" s="226"/>
      <c r="BS1072" s="226"/>
      <c r="BT1072" s="226"/>
      <c r="BU1072" s="226"/>
      <c r="BV1072" s="226"/>
      <c r="BW1072" s="226"/>
      <c r="BX1072" s="226"/>
      <c r="BY1072" s="226"/>
      <c r="BZ1072" s="226"/>
      <c r="CA1072" s="226"/>
      <c r="CB1072" s="226"/>
      <c r="CC1072" s="235"/>
    </row>
    <row r="1073" spans="1:81" s="233" customFormat="1">
      <c r="A1073" s="527"/>
      <c r="B1073" s="551"/>
      <c r="C1073" s="283">
        <v>2020</v>
      </c>
      <c r="D1073" s="273">
        <f t="shared" si="558"/>
        <v>11.18563</v>
      </c>
      <c r="E1073" s="281">
        <v>11.18563</v>
      </c>
      <c r="F1073" s="281">
        <v>0</v>
      </c>
      <c r="G1073" s="281">
        <v>0</v>
      </c>
      <c r="H1073" s="281">
        <v>0</v>
      </c>
      <c r="I1073" s="281">
        <v>0</v>
      </c>
      <c r="J1073" s="232"/>
      <c r="M1073" s="242"/>
      <c r="N1073" s="226"/>
      <c r="O1073" s="226"/>
      <c r="P1073" s="226"/>
      <c r="Q1073" s="226"/>
      <c r="R1073" s="226"/>
      <c r="S1073" s="226"/>
      <c r="T1073" s="226"/>
      <c r="U1073" s="226"/>
      <c r="V1073" s="226"/>
      <c r="W1073" s="226"/>
      <c r="X1073" s="226"/>
      <c r="Y1073" s="226"/>
      <c r="Z1073" s="226"/>
      <c r="AA1073" s="226"/>
      <c r="AB1073" s="226"/>
      <c r="AC1073" s="226"/>
      <c r="AD1073" s="226"/>
      <c r="AE1073" s="226"/>
      <c r="AF1073" s="226"/>
      <c r="AG1073" s="226"/>
      <c r="AH1073" s="226"/>
      <c r="AI1073" s="226"/>
      <c r="AJ1073" s="226"/>
      <c r="AK1073" s="226"/>
      <c r="AL1073" s="226"/>
      <c r="AM1073" s="226"/>
      <c r="AN1073" s="226"/>
      <c r="AO1073" s="226"/>
      <c r="AP1073" s="226"/>
      <c r="AQ1073" s="226"/>
      <c r="AR1073" s="226"/>
      <c r="AS1073" s="226"/>
      <c r="AT1073" s="226"/>
      <c r="AU1073" s="226"/>
      <c r="AV1073" s="226"/>
      <c r="AW1073" s="226"/>
      <c r="AX1073" s="226"/>
      <c r="AY1073" s="226"/>
      <c r="AZ1073" s="226"/>
      <c r="BA1073" s="226"/>
      <c r="BB1073" s="226"/>
      <c r="BC1073" s="226"/>
      <c r="BD1073" s="226"/>
      <c r="BE1073" s="226"/>
      <c r="BF1073" s="226"/>
      <c r="BG1073" s="226"/>
      <c r="BH1073" s="226"/>
      <c r="BI1073" s="226"/>
      <c r="BJ1073" s="226"/>
      <c r="BK1073" s="226"/>
      <c r="BL1073" s="226"/>
      <c r="BM1073" s="226"/>
      <c r="BN1073" s="226"/>
      <c r="BO1073" s="226"/>
      <c r="BP1073" s="226"/>
      <c r="BQ1073" s="226"/>
      <c r="BR1073" s="226"/>
      <c r="BS1073" s="226"/>
      <c r="BT1073" s="226"/>
      <c r="BU1073" s="226"/>
      <c r="BV1073" s="226"/>
      <c r="BW1073" s="226"/>
      <c r="BX1073" s="226"/>
      <c r="BY1073" s="226"/>
      <c r="BZ1073" s="226"/>
      <c r="CA1073" s="226"/>
      <c r="CB1073" s="226"/>
      <c r="CC1073" s="235"/>
    </row>
    <row r="1074" spans="1:81" s="233" customFormat="1">
      <c r="A1074" s="524" t="s">
        <v>797</v>
      </c>
      <c r="B1074" s="562" t="s">
        <v>752</v>
      </c>
      <c r="C1074" s="238" t="s">
        <v>19</v>
      </c>
      <c r="D1074" s="257">
        <f>D1075+D1076+D1077+D1078</f>
        <v>0.78335299999999997</v>
      </c>
      <c r="E1074" s="257">
        <f t="shared" ref="E1074:I1074" si="559">E1075+E1076+E1077+E1078</f>
        <v>0.78335299999999997</v>
      </c>
      <c r="F1074" s="257">
        <f t="shared" si="559"/>
        <v>0</v>
      </c>
      <c r="G1074" s="257">
        <f t="shared" si="559"/>
        <v>0</v>
      </c>
      <c r="H1074" s="257">
        <f t="shared" si="559"/>
        <v>0</v>
      </c>
      <c r="I1074" s="257">
        <f t="shared" si="559"/>
        <v>0</v>
      </c>
      <c r="J1074" s="232"/>
      <c r="M1074" s="242"/>
      <c r="N1074" s="226"/>
      <c r="O1074" s="226"/>
      <c r="P1074" s="226"/>
      <c r="Q1074" s="226"/>
      <c r="R1074" s="226"/>
      <c r="S1074" s="226"/>
      <c r="T1074" s="226"/>
      <c r="U1074" s="226"/>
      <c r="V1074" s="226"/>
      <c r="W1074" s="226"/>
      <c r="X1074" s="226"/>
      <c r="Y1074" s="226"/>
      <c r="Z1074" s="226"/>
      <c r="AA1074" s="226"/>
      <c r="AB1074" s="226"/>
      <c r="AC1074" s="226"/>
      <c r="AD1074" s="226"/>
      <c r="AE1074" s="226"/>
      <c r="AF1074" s="226"/>
      <c r="AG1074" s="226"/>
      <c r="AH1074" s="226"/>
      <c r="AI1074" s="226"/>
      <c r="AJ1074" s="226"/>
      <c r="AK1074" s="226"/>
      <c r="AL1074" s="226"/>
      <c r="AM1074" s="226"/>
      <c r="AN1074" s="226"/>
      <c r="AO1074" s="226"/>
      <c r="AP1074" s="226"/>
      <c r="AQ1074" s="226"/>
      <c r="AR1074" s="226"/>
      <c r="AS1074" s="226"/>
      <c r="AT1074" s="226"/>
      <c r="AU1074" s="226"/>
      <c r="AV1074" s="226"/>
      <c r="AW1074" s="226"/>
      <c r="AX1074" s="226"/>
      <c r="AY1074" s="226"/>
      <c r="AZ1074" s="226"/>
      <c r="BA1074" s="226"/>
      <c r="BB1074" s="226"/>
      <c r="BC1074" s="226"/>
      <c r="BD1074" s="226"/>
      <c r="BE1074" s="226"/>
      <c r="BF1074" s="226"/>
      <c r="BG1074" s="226"/>
      <c r="BH1074" s="226"/>
      <c r="BI1074" s="226"/>
      <c r="BJ1074" s="226"/>
      <c r="BK1074" s="226"/>
      <c r="BL1074" s="226"/>
      <c r="BM1074" s="226"/>
      <c r="BN1074" s="226"/>
      <c r="BO1074" s="226"/>
      <c r="BP1074" s="226"/>
      <c r="BQ1074" s="226"/>
      <c r="BR1074" s="226"/>
      <c r="BS1074" s="226"/>
      <c r="BT1074" s="226"/>
      <c r="BU1074" s="226"/>
      <c r="BV1074" s="226"/>
      <c r="BW1074" s="226"/>
      <c r="BX1074" s="226"/>
      <c r="BY1074" s="226"/>
      <c r="BZ1074" s="226"/>
      <c r="CA1074" s="226"/>
      <c r="CB1074" s="226"/>
      <c r="CC1074" s="235"/>
    </row>
    <row r="1075" spans="1:81" s="233" customFormat="1">
      <c r="A1075" s="525"/>
      <c r="B1075" s="563"/>
      <c r="C1075" s="236">
        <v>2017</v>
      </c>
      <c r="D1075" s="256">
        <f>D1080+D1085+D1090+D1095</f>
        <v>0.54068299999999991</v>
      </c>
      <c r="E1075" s="256">
        <f>E1080+E1085+E1090+E1095</f>
        <v>0.54068299999999991</v>
      </c>
      <c r="F1075" s="256">
        <f>F1080+F1085+F1090+F1095</f>
        <v>0</v>
      </c>
      <c r="G1075" s="256">
        <f t="shared" ref="G1075:I1075" si="560">G1080+G1085+G1090+G1095</f>
        <v>0</v>
      </c>
      <c r="H1075" s="256">
        <f t="shared" si="560"/>
        <v>0</v>
      </c>
      <c r="I1075" s="256">
        <f t="shared" si="560"/>
        <v>0</v>
      </c>
      <c r="J1075" s="232"/>
      <c r="M1075" s="242"/>
      <c r="N1075" s="226"/>
      <c r="O1075" s="226"/>
      <c r="P1075" s="226"/>
      <c r="Q1075" s="226"/>
      <c r="R1075" s="226"/>
      <c r="S1075" s="226"/>
      <c r="T1075" s="226"/>
      <c r="U1075" s="226"/>
      <c r="V1075" s="226"/>
      <c r="W1075" s="226"/>
      <c r="X1075" s="226"/>
      <c r="Y1075" s="226"/>
      <c r="Z1075" s="226"/>
      <c r="AA1075" s="226"/>
      <c r="AB1075" s="226"/>
      <c r="AC1075" s="226"/>
      <c r="AD1075" s="226"/>
      <c r="AE1075" s="226"/>
      <c r="AF1075" s="226"/>
      <c r="AG1075" s="226"/>
      <c r="AH1075" s="226"/>
      <c r="AI1075" s="226"/>
      <c r="AJ1075" s="226"/>
      <c r="AK1075" s="226"/>
      <c r="AL1075" s="226"/>
      <c r="AM1075" s="226"/>
      <c r="AN1075" s="226"/>
      <c r="AO1075" s="226"/>
      <c r="AP1075" s="226"/>
      <c r="AQ1075" s="226"/>
      <c r="AR1075" s="226"/>
      <c r="AS1075" s="226"/>
      <c r="AT1075" s="226"/>
      <c r="AU1075" s="226"/>
      <c r="AV1075" s="226"/>
      <c r="AW1075" s="226"/>
      <c r="AX1075" s="226"/>
      <c r="AY1075" s="226"/>
      <c r="AZ1075" s="226"/>
      <c r="BA1075" s="226"/>
      <c r="BB1075" s="226"/>
      <c r="BC1075" s="226"/>
      <c r="BD1075" s="226"/>
      <c r="BE1075" s="226"/>
      <c r="BF1075" s="226"/>
      <c r="BG1075" s="226"/>
      <c r="BH1075" s="226"/>
      <c r="BI1075" s="226"/>
      <c r="BJ1075" s="226"/>
      <c r="BK1075" s="226"/>
      <c r="BL1075" s="226"/>
      <c r="BM1075" s="226"/>
      <c r="BN1075" s="226"/>
      <c r="BO1075" s="226"/>
      <c r="BP1075" s="226"/>
      <c r="BQ1075" s="226"/>
      <c r="BR1075" s="226"/>
      <c r="BS1075" s="226"/>
      <c r="BT1075" s="226"/>
      <c r="BU1075" s="226"/>
      <c r="BV1075" s="226"/>
      <c r="BW1075" s="226"/>
      <c r="BX1075" s="226"/>
      <c r="BY1075" s="226"/>
      <c r="BZ1075" s="226"/>
      <c r="CA1075" s="226"/>
      <c r="CB1075" s="226"/>
      <c r="CC1075" s="235"/>
    </row>
    <row r="1076" spans="1:81" s="233" customFormat="1">
      <c r="A1076" s="526"/>
      <c r="B1076" s="530"/>
      <c r="C1076" s="283">
        <v>2018</v>
      </c>
      <c r="D1076" s="256">
        <f t="shared" ref="D1076:I1078" si="561">D1081+D1086+D1091+D1096</f>
        <v>0.14267000000000002</v>
      </c>
      <c r="E1076" s="256">
        <f t="shared" si="561"/>
        <v>0.14267000000000002</v>
      </c>
      <c r="F1076" s="256">
        <f t="shared" si="561"/>
        <v>0</v>
      </c>
      <c r="G1076" s="256">
        <f t="shared" si="561"/>
        <v>0</v>
      </c>
      <c r="H1076" s="256">
        <f t="shared" si="561"/>
        <v>0</v>
      </c>
      <c r="I1076" s="256">
        <f t="shared" si="561"/>
        <v>0</v>
      </c>
      <c r="J1076" s="232"/>
      <c r="M1076" s="242"/>
      <c r="N1076" s="226"/>
      <c r="O1076" s="226"/>
      <c r="P1076" s="226"/>
      <c r="Q1076" s="226"/>
      <c r="R1076" s="226"/>
      <c r="S1076" s="226"/>
      <c r="T1076" s="226"/>
      <c r="U1076" s="226"/>
      <c r="V1076" s="226"/>
      <c r="W1076" s="226"/>
      <c r="X1076" s="226"/>
      <c r="Y1076" s="226"/>
      <c r="Z1076" s="226"/>
      <c r="AA1076" s="226"/>
      <c r="AB1076" s="226"/>
      <c r="AC1076" s="226"/>
      <c r="AD1076" s="226"/>
      <c r="AE1076" s="226"/>
      <c r="AF1076" s="226"/>
      <c r="AG1076" s="226"/>
      <c r="AH1076" s="226"/>
      <c r="AI1076" s="226"/>
      <c r="AJ1076" s="226"/>
      <c r="AK1076" s="226"/>
      <c r="AL1076" s="226"/>
      <c r="AM1076" s="226"/>
      <c r="AN1076" s="226"/>
      <c r="AO1076" s="226"/>
      <c r="AP1076" s="226"/>
      <c r="AQ1076" s="226"/>
      <c r="AR1076" s="226"/>
      <c r="AS1076" s="226"/>
      <c r="AT1076" s="226"/>
      <c r="AU1076" s="226"/>
      <c r="AV1076" s="226"/>
      <c r="AW1076" s="226"/>
      <c r="AX1076" s="226"/>
      <c r="AY1076" s="226"/>
      <c r="AZ1076" s="226"/>
      <c r="BA1076" s="226"/>
      <c r="BB1076" s="226"/>
      <c r="BC1076" s="226"/>
      <c r="BD1076" s="226"/>
      <c r="BE1076" s="226"/>
      <c r="BF1076" s="226"/>
      <c r="BG1076" s="226"/>
      <c r="BH1076" s="226"/>
      <c r="BI1076" s="226"/>
      <c r="BJ1076" s="226"/>
      <c r="BK1076" s="226"/>
      <c r="BL1076" s="226"/>
      <c r="BM1076" s="226"/>
      <c r="BN1076" s="226"/>
      <c r="BO1076" s="226"/>
      <c r="BP1076" s="226"/>
      <c r="BQ1076" s="226"/>
      <c r="BR1076" s="226"/>
      <c r="BS1076" s="226"/>
      <c r="BT1076" s="226"/>
      <c r="BU1076" s="226"/>
      <c r="BV1076" s="226"/>
      <c r="BW1076" s="226"/>
      <c r="BX1076" s="226"/>
      <c r="BY1076" s="226"/>
      <c r="BZ1076" s="226"/>
      <c r="CA1076" s="226"/>
      <c r="CB1076" s="226"/>
      <c r="CC1076" s="235"/>
    </row>
    <row r="1077" spans="1:81" s="233" customFormat="1">
      <c r="A1077" s="526"/>
      <c r="B1077" s="530"/>
      <c r="C1077" s="283">
        <v>2019</v>
      </c>
      <c r="D1077" s="256">
        <f>D1082+D1087+D1092+D1097</f>
        <v>0.05</v>
      </c>
      <c r="E1077" s="256">
        <f t="shared" si="561"/>
        <v>0.05</v>
      </c>
      <c r="F1077" s="256">
        <f t="shared" si="561"/>
        <v>0</v>
      </c>
      <c r="G1077" s="256">
        <f t="shared" si="561"/>
        <v>0</v>
      </c>
      <c r="H1077" s="256">
        <f t="shared" si="561"/>
        <v>0</v>
      </c>
      <c r="I1077" s="256">
        <f t="shared" si="561"/>
        <v>0</v>
      </c>
      <c r="J1077" s="232"/>
      <c r="M1077" s="242"/>
      <c r="N1077" s="226"/>
      <c r="O1077" s="226"/>
      <c r="P1077" s="226"/>
      <c r="Q1077" s="226"/>
      <c r="R1077" s="226"/>
      <c r="S1077" s="226"/>
      <c r="T1077" s="226"/>
      <c r="U1077" s="226"/>
      <c r="V1077" s="226"/>
      <c r="W1077" s="226"/>
      <c r="X1077" s="226"/>
      <c r="Y1077" s="226"/>
      <c r="Z1077" s="226"/>
      <c r="AA1077" s="226"/>
      <c r="AB1077" s="226"/>
      <c r="AC1077" s="226"/>
      <c r="AD1077" s="226"/>
      <c r="AE1077" s="226"/>
      <c r="AF1077" s="226"/>
      <c r="AG1077" s="226"/>
      <c r="AH1077" s="226"/>
      <c r="AI1077" s="226"/>
      <c r="AJ1077" s="226"/>
      <c r="AK1077" s="226"/>
      <c r="AL1077" s="226"/>
      <c r="AM1077" s="226"/>
      <c r="AN1077" s="226"/>
      <c r="AO1077" s="226"/>
      <c r="AP1077" s="226"/>
      <c r="AQ1077" s="226"/>
      <c r="AR1077" s="226"/>
      <c r="AS1077" s="226"/>
      <c r="AT1077" s="226"/>
      <c r="AU1077" s="226"/>
      <c r="AV1077" s="226"/>
      <c r="AW1077" s="226"/>
      <c r="AX1077" s="226"/>
      <c r="AY1077" s="226"/>
      <c r="AZ1077" s="226"/>
      <c r="BA1077" s="226"/>
      <c r="BB1077" s="226"/>
      <c r="BC1077" s="226"/>
      <c r="BD1077" s="226"/>
      <c r="BE1077" s="226"/>
      <c r="BF1077" s="226"/>
      <c r="BG1077" s="226"/>
      <c r="BH1077" s="226"/>
      <c r="BI1077" s="226"/>
      <c r="BJ1077" s="226"/>
      <c r="BK1077" s="226"/>
      <c r="BL1077" s="226"/>
      <c r="BM1077" s="226"/>
      <c r="BN1077" s="226"/>
      <c r="BO1077" s="226"/>
      <c r="BP1077" s="226"/>
      <c r="BQ1077" s="226"/>
      <c r="BR1077" s="226"/>
      <c r="BS1077" s="226"/>
      <c r="BT1077" s="226"/>
      <c r="BU1077" s="226"/>
      <c r="BV1077" s="226"/>
      <c r="BW1077" s="226"/>
      <c r="BX1077" s="226"/>
      <c r="BY1077" s="226"/>
      <c r="BZ1077" s="226"/>
      <c r="CA1077" s="226"/>
      <c r="CB1077" s="226"/>
      <c r="CC1077" s="235"/>
    </row>
    <row r="1078" spans="1:81" s="233" customFormat="1">
      <c r="A1078" s="527"/>
      <c r="B1078" s="531"/>
      <c r="C1078" s="283">
        <v>2020</v>
      </c>
      <c r="D1078" s="256">
        <f t="shared" si="561"/>
        <v>0.05</v>
      </c>
      <c r="E1078" s="256">
        <f t="shared" si="561"/>
        <v>0.05</v>
      </c>
      <c r="F1078" s="256">
        <f t="shared" si="561"/>
        <v>0</v>
      </c>
      <c r="G1078" s="256">
        <f t="shared" si="561"/>
        <v>0</v>
      </c>
      <c r="H1078" s="256">
        <f t="shared" si="561"/>
        <v>0</v>
      </c>
      <c r="I1078" s="256">
        <f t="shared" si="561"/>
        <v>0</v>
      </c>
      <c r="J1078" s="232"/>
      <c r="M1078" s="242"/>
      <c r="N1078" s="226"/>
      <c r="O1078" s="226"/>
      <c r="P1078" s="226"/>
      <c r="Q1078" s="226"/>
      <c r="R1078" s="226"/>
      <c r="S1078" s="226"/>
      <c r="T1078" s="226"/>
      <c r="U1078" s="226"/>
      <c r="V1078" s="226"/>
      <c r="W1078" s="226"/>
      <c r="X1078" s="226"/>
      <c r="Y1078" s="226"/>
      <c r="Z1078" s="226"/>
      <c r="AA1078" s="226"/>
      <c r="AB1078" s="226"/>
      <c r="AC1078" s="226"/>
      <c r="AD1078" s="226"/>
      <c r="AE1078" s="226"/>
      <c r="AF1078" s="226"/>
      <c r="AG1078" s="226"/>
      <c r="AH1078" s="226"/>
      <c r="AI1078" s="226"/>
      <c r="AJ1078" s="226"/>
      <c r="AK1078" s="226"/>
      <c r="AL1078" s="226"/>
      <c r="AM1078" s="226"/>
      <c r="AN1078" s="226"/>
      <c r="AO1078" s="226"/>
      <c r="AP1078" s="226"/>
      <c r="AQ1078" s="226"/>
      <c r="AR1078" s="226"/>
      <c r="AS1078" s="226"/>
      <c r="AT1078" s="226"/>
      <c r="AU1078" s="226"/>
      <c r="AV1078" s="226"/>
      <c r="AW1078" s="226"/>
      <c r="AX1078" s="226"/>
      <c r="AY1078" s="226"/>
      <c r="AZ1078" s="226"/>
      <c r="BA1078" s="226"/>
      <c r="BB1078" s="226"/>
      <c r="BC1078" s="226"/>
      <c r="BD1078" s="226"/>
      <c r="BE1078" s="226"/>
      <c r="BF1078" s="226"/>
      <c r="BG1078" s="226"/>
      <c r="BH1078" s="226"/>
      <c r="BI1078" s="226"/>
      <c r="BJ1078" s="226"/>
      <c r="BK1078" s="226"/>
      <c r="BL1078" s="226"/>
      <c r="BM1078" s="226"/>
      <c r="BN1078" s="226"/>
      <c r="BO1078" s="226"/>
      <c r="BP1078" s="226"/>
      <c r="BQ1078" s="226"/>
      <c r="BR1078" s="226"/>
      <c r="BS1078" s="226"/>
      <c r="BT1078" s="226"/>
      <c r="BU1078" s="226"/>
      <c r="BV1078" s="226"/>
      <c r="BW1078" s="226"/>
      <c r="BX1078" s="226"/>
      <c r="BY1078" s="226"/>
      <c r="BZ1078" s="226"/>
      <c r="CA1078" s="226"/>
      <c r="CB1078" s="226"/>
      <c r="CC1078" s="235"/>
    </row>
    <row r="1079" spans="1:81" s="233" customFormat="1">
      <c r="A1079" s="655" t="s">
        <v>798</v>
      </c>
      <c r="B1079" s="391" t="s">
        <v>863</v>
      </c>
      <c r="C1079" s="238" t="s">
        <v>19</v>
      </c>
      <c r="D1079" s="257">
        <f>D1080+D1081+D1082+D1083</f>
        <v>0.19</v>
      </c>
      <c r="E1079" s="257">
        <f t="shared" ref="E1079:I1079" si="562">E1080+E1081+E1082+E1083</f>
        <v>0.19</v>
      </c>
      <c r="F1079" s="257">
        <f t="shared" si="562"/>
        <v>0</v>
      </c>
      <c r="G1079" s="257">
        <f t="shared" si="562"/>
        <v>0</v>
      </c>
      <c r="H1079" s="257">
        <f t="shared" si="562"/>
        <v>0</v>
      </c>
      <c r="I1079" s="257">
        <f t="shared" si="562"/>
        <v>0</v>
      </c>
      <c r="J1079" s="232"/>
      <c r="M1079" s="242"/>
      <c r="N1079" s="226"/>
      <c r="O1079" s="226"/>
      <c r="P1079" s="226"/>
      <c r="Q1079" s="226"/>
      <c r="R1079" s="226"/>
      <c r="S1079" s="226"/>
      <c r="T1079" s="226"/>
      <c r="U1079" s="226"/>
      <c r="V1079" s="226"/>
      <c r="W1079" s="226"/>
      <c r="X1079" s="226"/>
      <c r="Y1079" s="226"/>
      <c r="Z1079" s="226"/>
      <c r="AA1079" s="226"/>
      <c r="AB1079" s="226"/>
      <c r="AC1079" s="226"/>
      <c r="AD1079" s="226"/>
      <c r="AE1079" s="226"/>
      <c r="AF1079" s="226"/>
      <c r="AG1079" s="226"/>
      <c r="AH1079" s="226"/>
      <c r="AI1079" s="226"/>
      <c r="AJ1079" s="226"/>
      <c r="AK1079" s="226"/>
      <c r="AL1079" s="226"/>
      <c r="AM1079" s="226"/>
      <c r="AN1079" s="226"/>
      <c r="AO1079" s="226"/>
      <c r="AP1079" s="226"/>
      <c r="AQ1079" s="226"/>
      <c r="AR1079" s="226"/>
      <c r="AS1079" s="226"/>
      <c r="AT1079" s="226"/>
      <c r="AU1079" s="226"/>
      <c r="AV1079" s="226"/>
      <c r="AW1079" s="226"/>
      <c r="AX1079" s="226"/>
      <c r="AY1079" s="226"/>
      <c r="AZ1079" s="226"/>
      <c r="BA1079" s="226"/>
      <c r="BB1079" s="226"/>
      <c r="BC1079" s="226"/>
      <c r="BD1079" s="226"/>
      <c r="BE1079" s="226"/>
      <c r="BF1079" s="226"/>
      <c r="BG1079" s="226"/>
      <c r="BH1079" s="226"/>
      <c r="BI1079" s="226"/>
      <c r="BJ1079" s="226"/>
      <c r="BK1079" s="226"/>
      <c r="BL1079" s="226"/>
      <c r="BM1079" s="226"/>
      <c r="BN1079" s="226"/>
      <c r="BO1079" s="226"/>
      <c r="BP1079" s="226"/>
      <c r="BQ1079" s="226"/>
      <c r="BR1079" s="226"/>
      <c r="BS1079" s="226"/>
      <c r="BT1079" s="226"/>
      <c r="BU1079" s="226"/>
      <c r="BV1079" s="226"/>
      <c r="BW1079" s="226"/>
      <c r="BX1079" s="226"/>
      <c r="BY1079" s="226"/>
      <c r="BZ1079" s="226"/>
      <c r="CA1079" s="226"/>
      <c r="CB1079" s="226"/>
      <c r="CC1079" s="235"/>
    </row>
    <row r="1080" spans="1:81" s="233" customFormat="1">
      <c r="A1080" s="656"/>
      <c r="B1080" s="392"/>
      <c r="C1080" s="236">
        <v>2017</v>
      </c>
      <c r="D1080" s="251">
        <f>E1080+F1080+G1080+H1080+I1080</f>
        <v>4.4999999999999998E-2</v>
      </c>
      <c r="E1080" s="256">
        <v>4.4999999999999998E-2</v>
      </c>
      <c r="F1080" s="256">
        <v>0</v>
      </c>
      <c r="G1080" s="256">
        <v>0</v>
      </c>
      <c r="H1080" s="256">
        <v>0</v>
      </c>
      <c r="I1080" s="256">
        <v>0</v>
      </c>
      <c r="J1080" s="232"/>
      <c r="M1080" s="242"/>
      <c r="N1080" s="226"/>
      <c r="O1080" s="226"/>
      <c r="P1080" s="226"/>
      <c r="Q1080" s="226"/>
      <c r="R1080" s="226"/>
      <c r="S1080" s="226"/>
      <c r="T1080" s="226"/>
      <c r="U1080" s="226"/>
      <c r="V1080" s="226"/>
      <c r="W1080" s="226"/>
      <c r="X1080" s="226"/>
      <c r="Y1080" s="226"/>
      <c r="Z1080" s="226"/>
      <c r="AA1080" s="226"/>
      <c r="AB1080" s="226"/>
      <c r="AC1080" s="226"/>
      <c r="AD1080" s="226"/>
      <c r="AE1080" s="226"/>
      <c r="AF1080" s="226"/>
      <c r="AG1080" s="226"/>
      <c r="AH1080" s="226"/>
      <c r="AI1080" s="226"/>
      <c r="AJ1080" s="226"/>
      <c r="AK1080" s="226"/>
      <c r="AL1080" s="226"/>
      <c r="AM1080" s="226"/>
      <c r="AN1080" s="226"/>
      <c r="AO1080" s="226"/>
      <c r="AP1080" s="226"/>
      <c r="AQ1080" s="226"/>
      <c r="AR1080" s="226"/>
      <c r="AS1080" s="226"/>
      <c r="AT1080" s="226"/>
      <c r="AU1080" s="226"/>
      <c r="AV1080" s="226"/>
      <c r="AW1080" s="226"/>
      <c r="AX1080" s="226"/>
      <c r="AY1080" s="226"/>
      <c r="AZ1080" s="226"/>
      <c r="BA1080" s="226"/>
      <c r="BB1080" s="226"/>
      <c r="BC1080" s="226"/>
      <c r="BD1080" s="226"/>
      <c r="BE1080" s="226"/>
      <c r="BF1080" s="226"/>
      <c r="BG1080" s="226"/>
      <c r="BH1080" s="226"/>
      <c r="BI1080" s="226"/>
      <c r="BJ1080" s="226"/>
      <c r="BK1080" s="226"/>
      <c r="BL1080" s="226"/>
      <c r="BM1080" s="226"/>
      <c r="BN1080" s="226"/>
      <c r="BO1080" s="226"/>
      <c r="BP1080" s="226"/>
      <c r="BQ1080" s="226"/>
      <c r="BR1080" s="226"/>
      <c r="BS1080" s="226"/>
      <c r="BT1080" s="226"/>
      <c r="BU1080" s="226"/>
      <c r="BV1080" s="226"/>
      <c r="BW1080" s="226"/>
      <c r="BX1080" s="226"/>
      <c r="BY1080" s="226"/>
      <c r="BZ1080" s="226"/>
      <c r="CA1080" s="226"/>
      <c r="CB1080" s="226"/>
      <c r="CC1080" s="235"/>
    </row>
    <row r="1081" spans="1:81" s="233" customFormat="1">
      <c r="A1081" s="526"/>
      <c r="B1081" s="550"/>
      <c r="C1081" s="282">
        <v>2018</v>
      </c>
      <c r="D1081" s="251">
        <f t="shared" ref="D1081:D1083" si="563">E1081+F1081+G1081+H1081+I1081</f>
        <v>4.4999999999999998E-2</v>
      </c>
      <c r="E1081" s="256">
        <v>4.4999999999999998E-2</v>
      </c>
      <c r="F1081" s="256">
        <v>0</v>
      </c>
      <c r="G1081" s="256">
        <v>0</v>
      </c>
      <c r="H1081" s="256">
        <v>0</v>
      </c>
      <c r="I1081" s="256">
        <v>0</v>
      </c>
      <c r="J1081" s="232"/>
      <c r="M1081" s="242"/>
      <c r="N1081" s="226"/>
      <c r="O1081" s="226"/>
      <c r="P1081" s="226"/>
      <c r="Q1081" s="226"/>
      <c r="R1081" s="226"/>
      <c r="S1081" s="226"/>
      <c r="T1081" s="226"/>
      <c r="U1081" s="226"/>
      <c r="V1081" s="226"/>
      <c r="W1081" s="226"/>
      <c r="X1081" s="226"/>
      <c r="Y1081" s="226"/>
      <c r="Z1081" s="226"/>
      <c r="AA1081" s="226"/>
      <c r="AB1081" s="226"/>
      <c r="AC1081" s="226"/>
      <c r="AD1081" s="226"/>
      <c r="AE1081" s="226"/>
      <c r="AF1081" s="226"/>
      <c r="AG1081" s="226"/>
      <c r="AH1081" s="226"/>
      <c r="AI1081" s="226"/>
      <c r="AJ1081" s="226"/>
      <c r="AK1081" s="226"/>
      <c r="AL1081" s="226"/>
      <c r="AM1081" s="226"/>
      <c r="AN1081" s="226"/>
      <c r="AO1081" s="226"/>
      <c r="AP1081" s="226"/>
      <c r="AQ1081" s="226"/>
      <c r="AR1081" s="226"/>
      <c r="AS1081" s="226"/>
      <c r="AT1081" s="226"/>
      <c r="AU1081" s="226"/>
      <c r="AV1081" s="226"/>
      <c r="AW1081" s="226"/>
      <c r="AX1081" s="226"/>
      <c r="AY1081" s="226"/>
      <c r="AZ1081" s="226"/>
      <c r="BA1081" s="226"/>
      <c r="BB1081" s="226"/>
      <c r="BC1081" s="226"/>
      <c r="BD1081" s="226"/>
      <c r="BE1081" s="226"/>
      <c r="BF1081" s="226"/>
      <c r="BG1081" s="226"/>
      <c r="BH1081" s="226"/>
      <c r="BI1081" s="226"/>
      <c r="BJ1081" s="226"/>
      <c r="BK1081" s="226"/>
      <c r="BL1081" s="226"/>
      <c r="BM1081" s="226"/>
      <c r="BN1081" s="226"/>
      <c r="BO1081" s="226"/>
      <c r="BP1081" s="226"/>
      <c r="BQ1081" s="226"/>
      <c r="BR1081" s="226"/>
      <c r="BS1081" s="226"/>
      <c r="BT1081" s="226"/>
      <c r="BU1081" s="226"/>
      <c r="BV1081" s="226"/>
      <c r="BW1081" s="226"/>
      <c r="BX1081" s="226"/>
      <c r="BY1081" s="226"/>
      <c r="BZ1081" s="226"/>
      <c r="CA1081" s="226"/>
      <c r="CB1081" s="226"/>
      <c r="CC1081" s="235"/>
    </row>
    <row r="1082" spans="1:81" s="233" customFormat="1">
      <c r="A1082" s="526"/>
      <c r="B1082" s="550"/>
      <c r="C1082" s="282">
        <v>2019</v>
      </c>
      <c r="D1082" s="251">
        <f t="shared" si="563"/>
        <v>0.05</v>
      </c>
      <c r="E1082" s="256">
        <v>0.05</v>
      </c>
      <c r="F1082" s="256">
        <v>0</v>
      </c>
      <c r="G1082" s="256">
        <v>0</v>
      </c>
      <c r="H1082" s="256">
        <v>0</v>
      </c>
      <c r="I1082" s="256">
        <v>0</v>
      </c>
      <c r="J1082" s="232"/>
      <c r="M1082" s="242"/>
      <c r="N1082" s="226"/>
      <c r="O1082" s="226"/>
      <c r="P1082" s="226"/>
      <c r="Q1082" s="226"/>
      <c r="R1082" s="226"/>
      <c r="S1082" s="226"/>
      <c r="T1082" s="226"/>
      <c r="U1082" s="226"/>
      <c r="V1082" s="226"/>
      <c r="W1082" s="226"/>
      <c r="X1082" s="226"/>
      <c r="Y1082" s="226"/>
      <c r="Z1082" s="226"/>
      <c r="AA1082" s="226"/>
      <c r="AB1082" s="226"/>
      <c r="AC1082" s="226"/>
      <c r="AD1082" s="226"/>
      <c r="AE1082" s="226"/>
      <c r="AF1082" s="226"/>
      <c r="AG1082" s="226"/>
      <c r="AH1082" s="226"/>
      <c r="AI1082" s="226"/>
      <c r="AJ1082" s="226"/>
      <c r="AK1082" s="226"/>
      <c r="AL1082" s="226"/>
      <c r="AM1082" s="226"/>
      <c r="AN1082" s="226"/>
      <c r="AO1082" s="226"/>
      <c r="AP1082" s="226"/>
      <c r="AQ1082" s="226"/>
      <c r="AR1082" s="226"/>
      <c r="AS1082" s="226"/>
      <c r="AT1082" s="226"/>
      <c r="AU1082" s="226"/>
      <c r="AV1082" s="226"/>
      <c r="AW1082" s="226"/>
      <c r="AX1082" s="226"/>
      <c r="AY1082" s="226"/>
      <c r="AZ1082" s="226"/>
      <c r="BA1082" s="226"/>
      <c r="BB1082" s="226"/>
      <c r="BC1082" s="226"/>
      <c r="BD1082" s="226"/>
      <c r="BE1082" s="226"/>
      <c r="BF1082" s="226"/>
      <c r="BG1082" s="226"/>
      <c r="BH1082" s="226"/>
      <c r="BI1082" s="226"/>
      <c r="BJ1082" s="226"/>
      <c r="BK1082" s="226"/>
      <c r="BL1082" s="226"/>
      <c r="BM1082" s="226"/>
      <c r="BN1082" s="226"/>
      <c r="BO1082" s="226"/>
      <c r="BP1082" s="226"/>
      <c r="BQ1082" s="226"/>
      <c r="BR1082" s="226"/>
      <c r="BS1082" s="226"/>
      <c r="BT1082" s="226"/>
      <c r="BU1082" s="226"/>
      <c r="BV1082" s="226"/>
      <c r="BW1082" s="226"/>
      <c r="BX1082" s="226"/>
      <c r="BY1082" s="226"/>
      <c r="BZ1082" s="226"/>
      <c r="CA1082" s="226"/>
      <c r="CB1082" s="226"/>
      <c r="CC1082" s="235"/>
    </row>
    <row r="1083" spans="1:81" s="233" customFormat="1">
      <c r="A1083" s="527"/>
      <c r="B1083" s="551"/>
      <c r="C1083" s="282">
        <v>2020</v>
      </c>
      <c r="D1083" s="251">
        <f t="shared" si="563"/>
        <v>0.05</v>
      </c>
      <c r="E1083" s="256">
        <v>0.05</v>
      </c>
      <c r="F1083" s="256">
        <v>0</v>
      </c>
      <c r="G1083" s="256">
        <v>0</v>
      </c>
      <c r="H1083" s="256">
        <v>0</v>
      </c>
      <c r="I1083" s="256">
        <v>0</v>
      </c>
      <c r="J1083" s="232"/>
      <c r="M1083" s="242"/>
      <c r="N1083" s="226"/>
      <c r="O1083" s="226"/>
      <c r="P1083" s="226"/>
      <c r="Q1083" s="226"/>
      <c r="R1083" s="226"/>
      <c r="S1083" s="226"/>
      <c r="T1083" s="226"/>
      <c r="U1083" s="226"/>
      <c r="V1083" s="226"/>
      <c r="W1083" s="226"/>
      <c r="X1083" s="226"/>
      <c r="Y1083" s="226"/>
      <c r="Z1083" s="226"/>
      <c r="AA1083" s="226"/>
      <c r="AB1083" s="226"/>
      <c r="AC1083" s="226"/>
      <c r="AD1083" s="226"/>
      <c r="AE1083" s="226"/>
      <c r="AF1083" s="226"/>
      <c r="AG1083" s="226"/>
      <c r="AH1083" s="226"/>
      <c r="AI1083" s="226"/>
      <c r="AJ1083" s="226"/>
      <c r="AK1083" s="226"/>
      <c r="AL1083" s="226"/>
      <c r="AM1083" s="226"/>
      <c r="AN1083" s="226"/>
      <c r="AO1083" s="226"/>
      <c r="AP1083" s="226"/>
      <c r="AQ1083" s="226"/>
      <c r="AR1083" s="226"/>
      <c r="AS1083" s="226"/>
      <c r="AT1083" s="226"/>
      <c r="AU1083" s="226"/>
      <c r="AV1083" s="226"/>
      <c r="AW1083" s="226"/>
      <c r="AX1083" s="226"/>
      <c r="AY1083" s="226"/>
      <c r="AZ1083" s="226"/>
      <c r="BA1083" s="226"/>
      <c r="BB1083" s="226"/>
      <c r="BC1083" s="226"/>
      <c r="BD1083" s="226"/>
      <c r="BE1083" s="226"/>
      <c r="BF1083" s="226"/>
      <c r="BG1083" s="226"/>
      <c r="BH1083" s="226"/>
      <c r="BI1083" s="226"/>
      <c r="BJ1083" s="226"/>
      <c r="BK1083" s="226"/>
      <c r="BL1083" s="226"/>
      <c r="BM1083" s="226"/>
      <c r="BN1083" s="226"/>
      <c r="BO1083" s="226"/>
      <c r="BP1083" s="226"/>
      <c r="BQ1083" s="226"/>
      <c r="BR1083" s="226"/>
      <c r="BS1083" s="226"/>
      <c r="BT1083" s="226"/>
      <c r="BU1083" s="226"/>
      <c r="BV1083" s="226"/>
      <c r="BW1083" s="226"/>
      <c r="BX1083" s="226"/>
      <c r="BY1083" s="226"/>
      <c r="BZ1083" s="226"/>
      <c r="CA1083" s="226"/>
      <c r="CB1083" s="226"/>
      <c r="CC1083" s="235"/>
    </row>
    <row r="1084" spans="1:81" s="233" customFormat="1">
      <c r="A1084" s="524" t="s">
        <v>799</v>
      </c>
      <c r="B1084" s="562" t="s">
        <v>864</v>
      </c>
      <c r="C1084" s="238" t="s">
        <v>19</v>
      </c>
      <c r="D1084" s="257">
        <f>D1085+D1086+D1087+D1088</f>
        <v>0.34714</v>
      </c>
      <c r="E1084" s="257">
        <f t="shared" ref="E1084:I1084" si="564">E1085+E1086+E1087+E1088</f>
        <v>0.34714</v>
      </c>
      <c r="F1084" s="257">
        <f t="shared" si="564"/>
        <v>0</v>
      </c>
      <c r="G1084" s="257">
        <f t="shared" si="564"/>
        <v>0</v>
      </c>
      <c r="H1084" s="257">
        <f t="shared" si="564"/>
        <v>0</v>
      </c>
      <c r="I1084" s="257">
        <f t="shared" si="564"/>
        <v>0</v>
      </c>
      <c r="J1084" s="232"/>
      <c r="M1084" s="242"/>
      <c r="N1084" s="226"/>
      <c r="O1084" s="226"/>
      <c r="P1084" s="226"/>
      <c r="Q1084" s="226"/>
      <c r="R1084" s="226"/>
      <c r="S1084" s="226"/>
      <c r="T1084" s="226"/>
      <c r="U1084" s="226"/>
      <c r="V1084" s="226"/>
      <c r="W1084" s="226"/>
      <c r="X1084" s="226"/>
      <c r="Y1084" s="226"/>
      <c r="Z1084" s="226"/>
      <c r="AA1084" s="226"/>
      <c r="AB1084" s="226"/>
      <c r="AC1084" s="226"/>
      <c r="AD1084" s="226"/>
      <c r="AE1084" s="226"/>
      <c r="AF1084" s="226"/>
      <c r="AG1084" s="226"/>
      <c r="AH1084" s="226"/>
      <c r="AI1084" s="226"/>
      <c r="AJ1084" s="226"/>
      <c r="AK1084" s="226"/>
      <c r="AL1084" s="226"/>
      <c r="AM1084" s="226"/>
      <c r="AN1084" s="226"/>
      <c r="AO1084" s="226"/>
      <c r="AP1084" s="226"/>
      <c r="AQ1084" s="226"/>
      <c r="AR1084" s="226"/>
      <c r="AS1084" s="226"/>
      <c r="AT1084" s="226"/>
      <c r="AU1084" s="226"/>
      <c r="AV1084" s="226"/>
      <c r="AW1084" s="226"/>
      <c r="AX1084" s="226"/>
      <c r="AY1084" s="226"/>
      <c r="AZ1084" s="226"/>
      <c r="BA1084" s="226"/>
      <c r="BB1084" s="226"/>
      <c r="BC1084" s="226"/>
      <c r="BD1084" s="226"/>
      <c r="BE1084" s="226"/>
      <c r="BF1084" s="226"/>
      <c r="BG1084" s="226"/>
      <c r="BH1084" s="226"/>
      <c r="BI1084" s="226"/>
      <c r="BJ1084" s="226"/>
      <c r="BK1084" s="226"/>
      <c r="BL1084" s="226"/>
      <c r="BM1084" s="226"/>
      <c r="BN1084" s="226"/>
      <c r="BO1084" s="226"/>
      <c r="BP1084" s="226"/>
      <c r="BQ1084" s="226"/>
      <c r="BR1084" s="226"/>
      <c r="BS1084" s="226"/>
      <c r="BT1084" s="226"/>
      <c r="BU1084" s="226"/>
      <c r="BV1084" s="226"/>
      <c r="BW1084" s="226"/>
      <c r="BX1084" s="226"/>
      <c r="BY1084" s="226"/>
      <c r="BZ1084" s="226"/>
      <c r="CA1084" s="226"/>
      <c r="CB1084" s="226"/>
      <c r="CC1084" s="235"/>
    </row>
    <row r="1085" spans="1:81" s="233" customFormat="1">
      <c r="A1085" s="525"/>
      <c r="B1085" s="563"/>
      <c r="C1085" s="236">
        <v>2017</v>
      </c>
      <c r="D1085" s="251">
        <f>E1085+F1085+G1085+H1085+I1085</f>
        <v>0.34714</v>
      </c>
      <c r="E1085" s="256">
        <v>0.34714</v>
      </c>
      <c r="F1085" s="256">
        <v>0</v>
      </c>
      <c r="G1085" s="256">
        <v>0</v>
      </c>
      <c r="H1085" s="256">
        <v>0</v>
      </c>
      <c r="I1085" s="256">
        <v>0</v>
      </c>
      <c r="J1085" s="232"/>
      <c r="M1085" s="242"/>
      <c r="N1085" s="226"/>
      <c r="O1085" s="226"/>
      <c r="P1085" s="226"/>
      <c r="Q1085" s="226"/>
      <c r="R1085" s="226"/>
      <c r="S1085" s="226"/>
      <c r="T1085" s="226"/>
      <c r="U1085" s="226"/>
      <c r="V1085" s="226"/>
      <c r="W1085" s="226"/>
      <c r="X1085" s="226"/>
      <c r="Y1085" s="226"/>
      <c r="Z1085" s="226"/>
      <c r="AA1085" s="226"/>
      <c r="AB1085" s="226"/>
      <c r="AC1085" s="226"/>
      <c r="AD1085" s="226"/>
      <c r="AE1085" s="226"/>
      <c r="AF1085" s="226"/>
      <c r="AG1085" s="226"/>
      <c r="AH1085" s="226"/>
      <c r="AI1085" s="226"/>
      <c r="AJ1085" s="226"/>
      <c r="AK1085" s="226"/>
      <c r="AL1085" s="226"/>
      <c r="AM1085" s="226"/>
      <c r="AN1085" s="226"/>
      <c r="AO1085" s="226"/>
      <c r="AP1085" s="226"/>
      <c r="AQ1085" s="226"/>
      <c r="AR1085" s="226"/>
      <c r="AS1085" s="226"/>
      <c r="AT1085" s="226"/>
      <c r="AU1085" s="226"/>
      <c r="AV1085" s="226"/>
      <c r="AW1085" s="226"/>
      <c r="AX1085" s="226"/>
      <c r="AY1085" s="226"/>
      <c r="AZ1085" s="226"/>
      <c r="BA1085" s="226"/>
      <c r="BB1085" s="226"/>
      <c r="BC1085" s="226"/>
      <c r="BD1085" s="226"/>
      <c r="BE1085" s="226"/>
      <c r="BF1085" s="226"/>
      <c r="BG1085" s="226"/>
      <c r="BH1085" s="226"/>
      <c r="BI1085" s="226"/>
      <c r="BJ1085" s="226"/>
      <c r="BK1085" s="226"/>
      <c r="BL1085" s="226"/>
      <c r="BM1085" s="226"/>
      <c r="BN1085" s="226"/>
      <c r="BO1085" s="226"/>
      <c r="BP1085" s="226"/>
      <c r="BQ1085" s="226"/>
      <c r="BR1085" s="226"/>
      <c r="BS1085" s="226"/>
      <c r="BT1085" s="226"/>
      <c r="BU1085" s="226"/>
      <c r="BV1085" s="226"/>
      <c r="BW1085" s="226"/>
      <c r="BX1085" s="226"/>
      <c r="BY1085" s="226"/>
      <c r="BZ1085" s="226"/>
      <c r="CA1085" s="226"/>
      <c r="CB1085" s="226"/>
      <c r="CC1085" s="235"/>
    </row>
    <row r="1086" spans="1:81" s="233" customFormat="1">
      <c r="A1086" s="526"/>
      <c r="B1086" s="530"/>
      <c r="C1086" s="282">
        <v>2018</v>
      </c>
      <c r="D1086" s="251">
        <f t="shared" ref="D1086:D1088" si="565">E1086+F1086+G1086+H1086+I1086</f>
        <v>0</v>
      </c>
      <c r="E1086" s="256">
        <v>0</v>
      </c>
      <c r="F1086" s="256">
        <v>0</v>
      </c>
      <c r="G1086" s="256">
        <v>0</v>
      </c>
      <c r="H1086" s="256">
        <v>0</v>
      </c>
      <c r="I1086" s="256">
        <v>0</v>
      </c>
      <c r="J1086" s="232"/>
      <c r="M1086" s="242"/>
      <c r="N1086" s="226"/>
      <c r="O1086" s="226"/>
      <c r="P1086" s="226"/>
      <c r="Q1086" s="226"/>
      <c r="R1086" s="226"/>
      <c r="S1086" s="226"/>
      <c r="T1086" s="226"/>
      <c r="U1086" s="226"/>
      <c r="V1086" s="226"/>
      <c r="W1086" s="226"/>
      <c r="X1086" s="226"/>
      <c r="Y1086" s="226"/>
      <c r="Z1086" s="226"/>
      <c r="AA1086" s="226"/>
      <c r="AB1086" s="226"/>
      <c r="AC1086" s="226"/>
      <c r="AD1086" s="226"/>
      <c r="AE1086" s="226"/>
      <c r="AF1086" s="226"/>
      <c r="AG1086" s="226"/>
      <c r="AH1086" s="226"/>
      <c r="AI1086" s="226"/>
      <c r="AJ1086" s="226"/>
      <c r="AK1086" s="226"/>
      <c r="AL1086" s="226"/>
      <c r="AM1086" s="226"/>
      <c r="AN1086" s="226"/>
      <c r="AO1086" s="226"/>
      <c r="AP1086" s="226"/>
      <c r="AQ1086" s="226"/>
      <c r="AR1086" s="226"/>
      <c r="AS1086" s="226"/>
      <c r="AT1086" s="226"/>
      <c r="AU1086" s="226"/>
      <c r="AV1086" s="226"/>
      <c r="AW1086" s="226"/>
      <c r="AX1086" s="226"/>
      <c r="AY1086" s="226"/>
      <c r="AZ1086" s="226"/>
      <c r="BA1086" s="226"/>
      <c r="BB1086" s="226"/>
      <c r="BC1086" s="226"/>
      <c r="BD1086" s="226"/>
      <c r="BE1086" s="226"/>
      <c r="BF1086" s="226"/>
      <c r="BG1086" s="226"/>
      <c r="BH1086" s="226"/>
      <c r="BI1086" s="226"/>
      <c r="BJ1086" s="226"/>
      <c r="BK1086" s="226"/>
      <c r="BL1086" s="226"/>
      <c r="BM1086" s="226"/>
      <c r="BN1086" s="226"/>
      <c r="BO1086" s="226"/>
      <c r="BP1086" s="226"/>
      <c r="BQ1086" s="226"/>
      <c r="BR1086" s="226"/>
      <c r="BS1086" s="226"/>
      <c r="BT1086" s="226"/>
      <c r="BU1086" s="226"/>
      <c r="BV1086" s="226"/>
      <c r="BW1086" s="226"/>
      <c r="BX1086" s="226"/>
      <c r="BY1086" s="226"/>
      <c r="BZ1086" s="226"/>
      <c r="CA1086" s="226"/>
      <c r="CB1086" s="226"/>
      <c r="CC1086" s="235"/>
    </row>
    <row r="1087" spans="1:81" s="233" customFormat="1">
      <c r="A1087" s="526"/>
      <c r="B1087" s="530"/>
      <c r="C1087" s="282">
        <v>2019</v>
      </c>
      <c r="D1087" s="251">
        <f t="shared" si="565"/>
        <v>0</v>
      </c>
      <c r="E1087" s="256">
        <v>0</v>
      </c>
      <c r="F1087" s="256">
        <v>0</v>
      </c>
      <c r="G1087" s="256">
        <v>0</v>
      </c>
      <c r="H1087" s="256">
        <v>0</v>
      </c>
      <c r="I1087" s="256">
        <v>0</v>
      </c>
      <c r="J1087" s="232"/>
      <c r="M1087" s="242"/>
      <c r="N1087" s="226"/>
      <c r="O1087" s="226"/>
      <c r="P1087" s="226"/>
      <c r="Q1087" s="226"/>
      <c r="R1087" s="226"/>
      <c r="S1087" s="226"/>
      <c r="T1087" s="226"/>
      <c r="U1087" s="226"/>
      <c r="V1087" s="226"/>
      <c r="W1087" s="226"/>
      <c r="X1087" s="226"/>
      <c r="Y1087" s="226"/>
      <c r="Z1087" s="226"/>
      <c r="AA1087" s="226"/>
      <c r="AB1087" s="226"/>
      <c r="AC1087" s="226"/>
      <c r="AD1087" s="226"/>
      <c r="AE1087" s="226"/>
      <c r="AF1087" s="226"/>
      <c r="AG1087" s="226"/>
      <c r="AH1087" s="226"/>
      <c r="AI1087" s="226"/>
      <c r="AJ1087" s="226"/>
      <c r="AK1087" s="226"/>
      <c r="AL1087" s="226"/>
      <c r="AM1087" s="226"/>
      <c r="AN1087" s="226"/>
      <c r="AO1087" s="226"/>
      <c r="AP1087" s="226"/>
      <c r="AQ1087" s="226"/>
      <c r="AR1087" s="226"/>
      <c r="AS1087" s="226"/>
      <c r="AT1087" s="226"/>
      <c r="AU1087" s="226"/>
      <c r="AV1087" s="226"/>
      <c r="AW1087" s="226"/>
      <c r="AX1087" s="226"/>
      <c r="AY1087" s="226"/>
      <c r="AZ1087" s="226"/>
      <c r="BA1087" s="226"/>
      <c r="BB1087" s="226"/>
      <c r="BC1087" s="226"/>
      <c r="BD1087" s="226"/>
      <c r="BE1087" s="226"/>
      <c r="BF1087" s="226"/>
      <c r="BG1087" s="226"/>
      <c r="BH1087" s="226"/>
      <c r="BI1087" s="226"/>
      <c r="BJ1087" s="226"/>
      <c r="BK1087" s="226"/>
      <c r="BL1087" s="226"/>
      <c r="BM1087" s="226"/>
      <c r="BN1087" s="226"/>
      <c r="BO1087" s="226"/>
      <c r="BP1087" s="226"/>
      <c r="BQ1087" s="226"/>
      <c r="BR1087" s="226"/>
      <c r="BS1087" s="226"/>
      <c r="BT1087" s="226"/>
      <c r="BU1087" s="226"/>
      <c r="BV1087" s="226"/>
      <c r="BW1087" s="226"/>
      <c r="BX1087" s="226"/>
      <c r="BY1087" s="226"/>
      <c r="BZ1087" s="226"/>
      <c r="CA1087" s="226"/>
      <c r="CB1087" s="226"/>
      <c r="CC1087" s="235"/>
    </row>
    <row r="1088" spans="1:81" s="233" customFormat="1">
      <c r="A1088" s="527"/>
      <c r="B1088" s="531"/>
      <c r="C1088" s="282">
        <v>2020</v>
      </c>
      <c r="D1088" s="251">
        <f t="shared" si="565"/>
        <v>0</v>
      </c>
      <c r="E1088" s="256">
        <v>0</v>
      </c>
      <c r="F1088" s="256">
        <v>0</v>
      </c>
      <c r="G1088" s="256">
        <v>0</v>
      </c>
      <c r="H1088" s="256">
        <v>0</v>
      </c>
      <c r="I1088" s="256">
        <v>0</v>
      </c>
      <c r="J1088" s="232"/>
      <c r="M1088" s="242"/>
      <c r="N1088" s="226"/>
      <c r="O1088" s="226"/>
      <c r="P1088" s="226"/>
      <c r="Q1088" s="226"/>
      <c r="R1088" s="226"/>
      <c r="S1088" s="226"/>
      <c r="T1088" s="226"/>
      <c r="U1088" s="226"/>
      <c r="V1088" s="226"/>
      <c r="W1088" s="226"/>
      <c r="X1088" s="226"/>
      <c r="Y1088" s="226"/>
      <c r="Z1088" s="226"/>
      <c r="AA1088" s="226"/>
      <c r="AB1088" s="226"/>
      <c r="AC1088" s="226"/>
      <c r="AD1088" s="226"/>
      <c r="AE1088" s="226"/>
      <c r="AF1088" s="226"/>
      <c r="AG1088" s="226"/>
      <c r="AH1088" s="226"/>
      <c r="AI1088" s="226"/>
      <c r="AJ1088" s="226"/>
      <c r="AK1088" s="226"/>
      <c r="AL1088" s="226"/>
      <c r="AM1088" s="226"/>
      <c r="AN1088" s="226"/>
      <c r="AO1088" s="226"/>
      <c r="AP1088" s="226"/>
      <c r="AQ1088" s="226"/>
      <c r="AR1088" s="226"/>
      <c r="AS1088" s="226"/>
      <c r="AT1088" s="226"/>
      <c r="AU1088" s="226"/>
      <c r="AV1088" s="226"/>
      <c r="AW1088" s="226"/>
      <c r="AX1088" s="226"/>
      <c r="AY1088" s="226"/>
      <c r="AZ1088" s="226"/>
      <c r="BA1088" s="226"/>
      <c r="BB1088" s="226"/>
      <c r="BC1088" s="226"/>
      <c r="BD1088" s="226"/>
      <c r="BE1088" s="226"/>
      <c r="BF1088" s="226"/>
      <c r="BG1088" s="226"/>
      <c r="BH1088" s="226"/>
      <c r="BI1088" s="226"/>
      <c r="BJ1088" s="226"/>
      <c r="BK1088" s="226"/>
      <c r="BL1088" s="226"/>
      <c r="BM1088" s="226"/>
      <c r="BN1088" s="226"/>
      <c r="BO1088" s="226"/>
      <c r="BP1088" s="226"/>
      <c r="BQ1088" s="226"/>
      <c r="BR1088" s="226"/>
      <c r="BS1088" s="226"/>
      <c r="BT1088" s="226"/>
      <c r="BU1088" s="226"/>
      <c r="BV1088" s="226"/>
      <c r="BW1088" s="226"/>
      <c r="BX1088" s="226"/>
      <c r="BY1088" s="226"/>
      <c r="BZ1088" s="226"/>
      <c r="CA1088" s="226"/>
      <c r="CB1088" s="226"/>
      <c r="CC1088" s="235"/>
    </row>
    <row r="1089" spans="1:81" s="233" customFormat="1">
      <c r="A1089" s="524" t="s">
        <v>800</v>
      </c>
      <c r="B1089" s="562" t="s">
        <v>865</v>
      </c>
      <c r="C1089" s="238" t="s">
        <v>19</v>
      </c>
      <c r="D1089" s="257">
        <f>D1090+D1091+D1092+D1093</f>
        <v>0.10342999999999999</v>
      </c>
      <c r="E1089" s="257">
        <f t="shared" ref="E1089:I1089" si="566">E1090+E1091+E1092+E1093</f>
        <v>0.10342999999999999</v>
      </c>
      <c r="F1089" s="257">
        <f t="shared" si="566"/>
        <v>0</v>
      </c>
      <c r="G1089" s="257">
        <f t="shared" si="566"/>
        <v>0</v>
      </c>
      <c r="H1089" s="257">
        <f t="shared" si="566"/>
        <v>0</v>
      </c>
      <c r="I1089" s="257">
        <f t="shared" si="566"/>
        <v>0</v>
      </c>
      <c r="J1089" s="232"/>
      <c r="M1089" s="242"/>
      <c r="N1089" s="226"/>
      <c r="O1089" s="226"/>
      <c r="P1089" s="226"/>
      <c r="Q1089" s="226"/>
      <c r="R1089" s="226"/>
      <c r="S1089" s="226"/>
      <c r="T1089" s="226"/>
      <c r="U1089" s="226"/>
      <c r="V1089" s="226"/>
      <c r="W1089" s="226"/>
      <c r="X1089" s="226"/>
      <c r="Y1089" s="226"/>
      <c r="Z1089" s="226"/>
      <c r="AA1089" s="226"/>
      <c r="AB1089" s="226"/>
      <c r="AC1089" s="226"/>
      <c r="AD1089" s="226"/>
      <c r="AE1089" s="226"/>
      <c r="AF1089" s="226"/>
      <c r="AG1089" s="226"/>
      <c r="AH1089" s="226"/>
      <c r="AI1089" s="226"/>
      <c r="AJ1089" s="226"/>
      <c r="AK1089" s="226"/>
      <c r="AL1089" s="226"/>
      <c r="AM1089" s="226"/>
      <c r="AN1089" s="226"/>
      <c r="AO1089" s="226"/>
      <c r="AP1089" s="226"/>
      <c r="AQ1089" s="226"/>
      <c r="AR1089" s="226"/>
      <c r="AS1089" s="226"/>
      <c r="AT1089" s="226"/>
      <c r="AU1089" s="226"/>
      <c r="AV1089" s="226"/>
      <c r="AW1089" s="226"/>
      <c r="AX1089" s="226"/>
      <c r="AY1089" s="226"/>
      <c r="AZ1089" s="226"/>
      <c r="BA1089" s="226"/>
      <c r="BB1089" s="226"/>
      <c r="BC1089" s="226"/>
      <c r="BD1089" s="226"/>
      <c r="BE1089" s="226"/>
      <c r="BF1089" s="226"/>
      <c r="BG1089" s="226"/>
      <c r="BH1089" s="226"/>
      <c r="BI1089" s="226"/>
      <c r="BJ1089" s="226"/>
      <c r="BK1089" s="226"/>
      <c r="BL1089" s="226"/>
      <c r="BM1089" s="226"/>
      <c r="BN1089" s="226"/>
      <c r="BO1089" s="226"/>
      <c r="BP1089" s="226"/>
      <c r="BQ1089" s="226"/>
      <c r="BR1089" s="226"/>
      <c r="BS1089" s="226"/>
      <c r="BT1089" s="226"/>
      <c r="BU1089" s="226"/>
      <c r="BV1089" s="226"/>
      <c r="BW1089" s="226"/>
      <c r="BX1089" s="226"/>
      <c r="BY1089" s="226"/>
      <c r="BZ1089" s="226"/>
      <c r="CA1089" s="226"/>
      <c r="CB1089" s="226"/>
      <c r="CC1089" s="235"/>
    </row>
    <row r="1090" spans="1:81" s="233" customFormat="1">
      <c r="A1090" s="525"/>
      <c r="B1090" s="563"/>
      <c r="C1090" s="236">
        <v>2017</v>
      </c>
      <c r="D1090" s="256">
        <f>E1090+F1090+G1090+H1090+I1090</f>
        <v>0.10342999999999999</v>
      </c>
      <c r="E1090" s="256">
        <v>0.10342999999999999</v>
      </c>
      <c r="F1090" s="256">
        <v>0</v>
      </c>
      <c r="G1090" s="256">
        <v>0</v>
      </c>
      <c r="H1090" s="256">
        <v>0</v>
      </c>
      <c r="I1090" s="256">
        <v>0</v>
      </c>
      <c r="J1090" s="232"/>
      <c r="M1090" s="242"/>
      <c r="N1090" s="226"/>
      <c r="O1090" s="226"/>
      <c r="P1090" s="226"/>
      <c r="Q1090" s="226"/>
      <c r="R1090" s="226"/>
      <c r="S1090" s="226"/>
      <c r="T1090" s="226"/>
      <c r="U1090" s="226"/>
      <c r="V1090" s="226"/>
      <c r="W1090" s="226"/>
      <c r="X1090" s="226"/>
      <c r="Y1090" s="226"/>
      <c r="Z1090" s="226"/>
      <c r="AA1090" s="226"/>
      <c r="AB1090" s="226"/>
      <c r="AC1090" s="226"/>
      <c r="AD1090" s="226"/>
      <c r="AE1090" s="226"/>
      <c r="AF1090" s="226"/>
      <c r="AG1090" s="226"/>
      <c r="AH1090" s="226"/>
      <c r="AI1090" s="226"/>
      <c r="AJ1090" s="226"/>
      <c r="AK1090" s="226"/>
      <c r="AL1090" s="226"/>
      <c r="AM1090" s="226"/>
      <c r="AN1090" s="226"/>
      <c r="AO1090" s="226"/>
      <c r="AP1090" s="226"/>
      <c r="AQ1090" s="226"/>
      <c r="AR1090" s="226"/>
      <c r="AS1090" s="226"/>
      <c r="AT1090" s="226"/>
      <c r="AU1090" s="226"/>
      <c r="AV1090" s="226"/>
      <c r="AW1090" s="226"/>
      <c r="AX1090" s="226"/>
      <c r="AY1090" s="226"/>
      <c r="AZ1090" s="226"/>
      <c r="BA1090" s="226"/>
      <c r="BB1090" s="226"/>
      <c r="BC1090" s="226"/>
      <c r="BD1090" s="226"/>
      <c r="BE1090" s="226"/>
      <c r="BF1090" s="226"/>
      <c r="BG1090" s="226"/>
      <c r="BH1090" s="226"/>
      <c r="BI1090" s="226"/>
      <c r="BJ1090" s="226"/>
      <c r="BK1090" s="226"/>
      <c r="BL1090" s="226"/>
      <c r="BM1090" s="226"/>
      <c r="BN1090" s="226"/>
      <c r="BO1090" s="226"/>
      <c r="BP1090" s="226"/>
      <c r="BQ1090" s="226"/>
      <c r="BR1090" s="226"/>
      <c r="BS1090" s="226"/>
      <c r="BT1090" s="226"/>
      <c r="BU1090" s="226"/>
      <c r="BV1090" s="226"/>
      <c r="BW1090" s="226"/>
      <c r="BX1090" s="226"/>
      <c r="BY1090" s="226"/>
      <c r="BZ1090" s="226"/>
      <c r="CA1090" s="226"/>
      <c r="CB1090" s="226"/>
      <c r="CC1090" s="235"/>
    </row>
    <row r="1091" spans="1:81" s="233" customFormat="1">
      <c r="A1091" s="526"/>
      <c r="B1091" s="530"/>
      <c r="C1091" s="282">
        <v>2018</v>
      </c>
      <c r="D1091" s="256">
        <f t="shared" ref="D1091:D1093" si="567">E1091+F1091+G1091+H1091+I1091</f>
        <v>0</v>
      </c>
      <c r="E1091" s="256">
        <v>0</v>
      </c>
      <c r="F1091" s="256">
        <v>0</v>
      </c>
      <c r="G1091" s="256">
        <v>0</v>
      </c>
      <c r="H1091" s="256">
        <v>0</v>
      </c>
      <c r="I1091" s="256">
        <v>0</v>
      </c>
      <c r="J1091" s="232"/>
      <c r="M1091" s="242"/>
      <c r="N1091" s="226"/>
      <c r="O1091" s="226"/>
      <c r="P1091" s="226"/>
      <c r="Q1091" s="226"/>
      <c r="R1091" s="226"/>
      <c r="S1091" s="226"/>
      <c r="T1091" s="226"/>
      <c r="U1091" s="226"/>
      <c r="V1091" s="226"/>
      <c r="W1091" s="226"/>
      <c r="X1091" s="226"/>
      <c r="Y1091" s="226"/>
      <c r="Z1091" s="226"/>
      <c r="AA1091" s="226"/>
      <c r="AB1091" s="226"/>
      <c r="AC1091" s="226"/>
      <c r="AD1091" s="226"/>
      <c r="AE1091" s="226"/>
      <c r="AF1091" s="226"/>
      <c r="AG1091" s="226"/>
      <c r="AH1091" s="226"/>
      <c r="AI1091" s="226"/>
      <c r="AJ1091" s="226"/>
      <c r="AK1091" s="226"/>
      <c r="AL1091" s="226"/>
      <c r="AM1091" s="226"/>
      <c r="AN1091" s="226"/>
      <c r="AO1091" s="226"/>
      <c r="AP1091" s="226"/>
      <c r="AQ1091" s="226"/>
      <c r="AR1091" s="226"/>
      <c r="AS1091" s="226"/>
      <c r="AT1091" s="226"/>
      <c r="AU1091" s="226"/>
      <c r="AV1091" s="226"/>
      <c r="AW1091" s="226"/>
      <c r="AX1091" s="226"/>
      <c r="AY1091" s="226"/>
      <c r="AZ1091" s="226"/>
      <c r="BA1091" s="226"/>
      <c r="BB1091" s="226"/>
      <c r="BC1091" s="226"/>
      <c r="BD1091" s="226"/>
      <c r="BE1091" s="226"/>
      <c r="BF1091" s="226"/>
      <c r="BG1091" s="226"/>
      <c r="BH1091" s="226"/>
      <c r="BI1091" s="226"/>
      <c r="BJ1091" s="226"/>
      <c r="BK1091" s="226"/>
      <c r="BL1091" s="226"/>
      <c r="BM1091" s="226"/>
      <c r="BN1091" s="226"/>
      <c r="BO1091" s="226"/>
      <c r="BP1091" s="226"/>
      <c r="BQ1091" s="226"/>
      <c r="BR1091" s="226"/>
      <c r="BS1091" s="226"/>
      <c r="BT1091" s="226"/>
      <c r="BU1091" s="226"/>
      <c r="BV1091" s="226"/>
      <c r="BW1091" s="226"/>
      <c r="BX1091" s="226"/>
      <c r="BY1091" s="226"/>
      <c r="BZ1091" s="226"/>
      <c r="CA1091" s="226"/>
      <c r="CB1091" s="226"/>
      <c r="CC1091" s="235"/>
    </row>
    <row r="1092" spans="1:81" s="233" customFormat="1">
      <c r="A1092" s="526"/>
      <c r="B1092" s="530"/>
      <c r="C1092" s="282">
        <v>2019</v>
      </c>
      <c r="D1092" s="256">
        <f t="shared" si="567"/>
        <v>0</v>
      </c>
      <c r="E1092" s="256">
        <v>0</v>
      </c>
      <c r="F1092" s="256">
        <v>0</v>
      </c>
      <c r="G1092" s="256">
        <v>0</v>
      </c>
      <c r="H1092" s="256">
        <v>0</v>
      </c>
      <c r="I1092" s="256">
        <v>0</v>
      </c>
      <c r="J1092" s="232"/>
      <c r="M1092" s="242"/>
      <c r="N1092" s="226"/>
      <c r="O1092" s="226"/>
      <c r="P1092" s="226"/>
      <c r="Q1092" s="226"/>
      <c r="R1092" s="226"/>
      <c r="S1092" s="226"/>
      <c r="T1092" s="226"/>
      <c r="U1092" s="226"/>
      <c r="V1092" s="226"/>
      <c r="W1092" s="226"/>
      <c r="X1092" s="226"/>
      <c r="Y1092" s="226"/>
      <c r="Z1092" s="226"/>
      <c r="AA1092" s="226"/>
      <c r="AB1092" s="226"/>
      <c r="AC1092" s="226"/>
      <c r="AD1092" s="226"/>
      <c r="AE1092" s="226"/>
      <c r="AF1092" s="226"/>
      <c r="AG1092" s="226"/>
      <c r="AH1092" s="226"/>
      <c r="AI1092" s="226"/>
      <c r="AJ1092" s="226"/>
      <c r="AK1092" s="226"/>
      <c r="AL1092" s="226"/>
      <c r="AM1092" s="226"/>
      <c r="AN1092" s="226"/>
      <c r="AO1092" s="226"/>
      <c r="AP1092" s="226"/>
      <c r="AQ1092" s="226"/>
      <c r="AR1092" s="226"/>
      <c r="AS1092" s="226"/>
      <c r="AT1092" s="226"/>
      <c r="AU1092" s="226"/>
      <c r="AV1092" s="226"/>
      <c r="AW1092" s="226"/>
      <c r="AX1092" s="226"/>
      <c r="AY1092" s="226"/>
      <c r="AZ1092" s="226"/>
      <c r="BA1092" s="226"/>
      <c r="BB1092" s="226"/>
      <c r="BC1092" s="226"/>
      <c r="BD1092" s="226"/>
      <c r="BE1092" s="226"/>
      <c r="BF1092" s="226"/>
      <c r="BG1092" s="226"/>
      <c r="BH1092" s="226"/>
      <c r="BI1092" s="226"/>
      <c r="BJ1092" s="226"/>
      <c r="BK1092" s="226"/>
      <c r="BL1092" s="226"/>
      <c r="BM1092" s="226"/>
      <c r="BN1092" s="226"/>
      <c r="BO1092" s="226"/>
      <c r="BP1092" s="226"/>
      <c r="BQ1092" s="226"/>
      <c r="BR1092" s="226"/>
      <c r="BS1092" s="226"/>
      <c r="BT1092" s="226"/>
      <c r="BU1092" s="226"/>
      <c r="BV1092" s="226"/>
      <c r="BW1092" s="226"/>
      <c r="BX1092" s="226"/>
      <c r="BY1092" s="226"/>
      <c r="BZ1092" s="226"/>
      <c r="CA1092" s="226"/>
      <c r="CB1092" s="226"/>
      <c r="CC1092" s="235"/>
    </row>
    <row r="1093" spans="1:81" s="233" customFormat="1">
      <c r="A1093" s="527"/>
      <c r="B1093" s="531"/>
      <c r="C1093" s="282">
        <v>2020</v>
      </c>
      <c r="D1093" s="256">
        <f t="shared" si="567"/>
        <v>0</v>
      </c>
      <c r="E1093" s="256">
        <v>0</v>
      </c>
      <c r="F1093" s="256"/>
      <c r="G1093" s="256">
        <v>0</v>
      </c>
      <c r="H1093" s="256">
        <v>0</v>
      </c>
      <c r="I1093" s="256">
        <v>0</v>
      </c>
      <c r="J1093" s="232"/>
      <c r="M1093" s="242"/>
      <c r="N1093" s="226"/>
      <c r="O1093" s="226"/>
      <c r="P1093" s="226"/>
      <c r="Q1093" s="226"/>
      <c r="R1093" s="226"/>
      <c r="S1093" s="226"/>
      <c r="T1093" s="226"/>
      <c r="U1093" s="226"/>
      <c r="V1093" s="226"/>
      <c r="W1093" s="226"/>
      <c r="X1093" s="226"/>
      <c r="Y1093" s="226"/>
      <c r="Z1093" s="226"/>
      <c r="AA1093" s="226"/>
      <c r="AB1093" s="226"/>
      <c r="AC1093" s="226"/>
      <c r="AD1093" s="226"/>
      <c r="AE1093" s="226"/>
      <c r="AF1093" s="226"/>
      <c r="AG1093" s="226"/>
      <c r="AH1093" s="226"/>
      <c r="AI1093" s="226"/>
      <c r="AJ1093" s="226"/>
      <c r="AK1093" s="226"/>
      <c r="AL1093" s="226"/>
      <c r="AM1093" s="226"/>
      <c r="AN1093" s="226"/>
      <c r="AO1093" s="226"/>
      <c r="AP1093" s="226"/>
      <c r="AQ1093" s="226"/>
      <c r="AR1093" s="226"/>
      <c r="AS1093" s="226"/>
      <c r="AT1093" s="226"/>
      <c r="AU1093" s="226"/>
      <c r="AV1093" s="226"/>
      <c r="AW1093" s="226"/>
      <c r="AX1093" s="226"/>
      <c r="AY1093" s="226"/>
      <c r="AZ1093" s="226"/>
      <c r="BA1093" s="226"/>
      <c r="BB1093" s="226"/>
      <c r="BC1093" s="226"/>
      <c r="BD1093" s="226"/>
      <c r="BE1093" s="226"/>
      <c r="BF1093" s="226"/>
      <c r="BG1093" s="226"/>
      <c r="BH1093" s="226"/>
      <c r="BI1093" s="226"/>
      <c r="BJ1093" s="226"/>
      <c r="BK1093" s="226"/>
      <c r="BL1093" s="226"/>
      <c r="BM1093" s="226"/>
      <c r="BN1093" s="226"/>
      <c r="BO1093" s="226"/>
      <c r="BP1093" s="226"/>
      <c r="BQ1093" s="226"/>
      <c r="BR1093" s="226"/>
      <c r="BS1093" s="226"/>
      <c r="BT1093" s="226"/>
      <c r="BU1093" s="226"/>
      <c r="BV1093" s="226"/>
      <c r="BW1093" s="226"/>
      <c r="BX1093" s="226"/>
      <c r="BY1093" s="226"/>
      <c r="BZ1093" s="226"/>
      <c r="CA1093" s="226"/>
      <c r="CB1093" s="226"/>
      <c r="CC1093" s="235"/>
    </row>
    <row r="1094" spans="1:81" s="233" customFormat="1">
      <c r="A1094" s="524" t="s">
        <v>801</v>
      </c>
      <c r="B1094" s="653" t="s">
        <v>866</v>
      </c>
      <c r="C1094" s="238" t="s">
        <v>19</v>
      </c>
      <c r="D1094" s="258">
        <f>D1095+D1096+D1097+D1098</f>
        <v>0.14278299999999999</v>
      </c>
      <c r="E1094" s="258">
        <f t="shared" ref="E1094:I1094" si="568">E1095+E1096+E1097+E1098</f>
        <v>0.14278299999999999</v>
      </c>
      <c r="F1094" s="258">
        <f t="shared" si="568"/>
        <v>0</v>
      </c>
      <c r="G1094" s="258">
        <f t="shared" si="568"/>
        <v>0</v>
      </c>
      <c r="H1094" s="258">
        <f t="shared" si="568"/>
        <v>0</v>
      </c>
      <c r="I1094" s="258">
        <f t="shared" si="568"/>
        <v>0</v>
      </c>
      <c r="J1094" s="232"/>
      <c r="M1094" s="242"/>
      <c r="N1094" s="226"/>
      <c r="O1094" s="226"/>
      <c r="P1094" s="226"/>
      <c r="Q1094" s="226"/>
      <c r="R1094" s="226"/>
      <c r="S1094" s="226"/>
      <c r="T1094" s="226"/>
      <c r="U1094" s="226"/>
      <c r="V1094" s="226"/>
      <c r="W1094" s="226"/>
      <c r="X1094" s="226"/>
      <c r="Y1094" s="226"/>
      <c r="Z1094" s="226"/>
      <c r="AA1094" s="226"/>
      <c r="AB1094" s="226"/>
      <c r="AC1094" s="226"/>
      <c r="AD1094" s="226"/>
      <c r="AE1094" s="226"/>
      <c r="AF1094" s="226"/>
      <c r="AG1094" s="226"/>
      <c r="AH1094" s="226"/>
      <c r="AI1094" s="226"/>
      <c r="AJ1094" s="226"/>
      <c r="AK1094" s="226"/>
      <c r="AL1094" s="226"/>
      <c r="AM1094" s="226"/>
      <c r="AN1094" s="226"/>
      <c r="AO1094" s="226"/>
      <c r="AP1094" s="226"/>
      <c r="AQ1094" s="226"/>
      <c r="AR1094" s="226"/>
      <c r="AS1094" s="226"/>
      <c r="AT1094" s="226"/>
      <c r="AU1094" s="226"/>
      <c r="AV1094" s="226"/>
      <c r="AW1094" s="226"/>
      <c r="AX1094" s="226"/>
      <c r="AY1094" s="226"/>
      <c r="AZ1094" s="226"/>
      <c r="BA1094" s="226"/>
      <c r="BB1094" s="226"/>
      <c r="BC1094" s="226"/>
      <c r="BD1094" s="226"/>
      <c r="BE1094" s="226"/>
      <c r="BF1094" s="226"/>
      <c r="BG1094" s="226"/>
      <c r="BH1094" s="226"/>
      <c r="BI1094" s="226"/>
      <c r="BJ1094" s="226"/>
      <c r="BK1094" s="226"/>
      <c r="BL1094" s="226"/>
      <c r="BM1094" s="226"/>
      <c r="BN1094" s="226"/>
      <c r="BO1094" s="226"/>
      <c r="BP1094" s="226"/>
      <c r="BQ1094" s="226"/>
      <c r="BR1094" s="226"/>
      <c r="BS1094" s="226"/>
      <c r="BT1094" s="226"/>
      <c r="BU1094" s="226"/>
      <c r="BV1094" s="226"/>
      <c r="BW1094" s="226"/>
      <c r="BX1094" s="226"/>
      <c r="BY1094" s="226"/>
      <c r="BZ1094" s="226"/>
      <c r="CA1094" s="226"/>
      <c r="CB1094" s="226"/>
      <c r="CC1094" s="235"/>
    </row>
    <row r="1095" spans="1:81" s="233" customFormat="1">
      <c r="A1095" s="525"/>
      <c r="B1095" s="654"/>
      <c r="C1095" s="236">
        <v>2017</v>
      </c>
      <c r="D1095" s="256">
        <f>E1095+F1095+G1095+H1095+I1095</f>
        <v>4.5113E-2</v>
      </c>
      <c r="E1095" s="256">
        <v>4.5113E-2</v>
      </c>
      <c r="F1095" s="256">
        <v>0</v>
      </c>
      <c r="G1095" s="256">
        <v>0</v>
      </c>
      <c r="H1095" s="256">
        <v>0</v>
      </c>
      <c r="I1095" s="256">
        <v>0</v>
      </c>
      <c r="J1095" s="232"/>
      <c r="M1095" s="242"/>
      <c r="N1095" s="226"/>
      <c r="O1095" s="226"/>
      <c r="P1095" s="226"/>
      <c r="Q1095" s="226"/>
      <c r="R1095" s="226"/>
      <c r="S1095" s="226"/>
      <c r="T1095" s="226"/>
      <c r="U1095" s="226"/>
      <c r="V1095" s="226"/>
      <c r="W1095" s="226"/>
      <c r="X1095" s="226"/>
      <c r="Y1095" s="226"/>
      <c r="Z1095" s="226"/>
      <c r="AA1095" s="226"/>
      <c r="AB1095" s="226"/>
      <c r="AC1095" s="226"/>
      <c r="AD1095" s="226"/>
      <c r="AE1095" s="226"/>
      <c r="AF1095" s="226"/>
      <c r="AG1095" s="226"/>
      <c r="AH1095" s="226"/>
      <c r="AI1095" s="226"/>
      <c r="AJ1095" s="226"/>
      <c r="AK1095" s="226"/>
      <c r="AL1095" s="226"/>
      <c r="AM1095" s="226"/>
      <c r="AN1095" s="226"/>
      <c r="AO1095" s="226"/>
      <c r="AP1095" s="226"/>
      <c r="AQ1095" s="226"/>
      <c r="AR1095" s="226"/>
      <c r="AS1095" s="226"/>
      <c r="AT1095" s="226"/>
      <c r="AU1095" s="226"/>
      <c r="AV1095" s="226"/>
      <c r="AW1095" s="226"/>
      <c r="AX1095" s="226"/>
      <c r="AY1095" s="226"/>
      <c r="AZ1095" s="226"/>
      <c r="BA1095" s="226"/>
      <c r="BB1095" s="226"/>
      <c r="BC1095" s="226"/>
      <c r="BD1095" s="226"/>
      <c r="BE1095" s="226"/>
      <c r="BF1095" s="226"/>
      <c r="BG1095" s="226"/>
      <c r="BH1095" s="226"/>
      <c r="BI1095" s="226"/>
      <c r="BJ1095" s="226"/>
      <c r="BK1095" s="226"/>
      <c r="BL1095" s="226"/>
      <c r="BM1095" s="226"/>
      <c r="BN1095" s="226"/>
      <c r="BO1095" s="226"/>
      <c r="BP1095" s="226"/>
      <c r="BQ1095" s="226"/>
      <c r="BR1095" s="226"/>
      <c r="BS1095" s="226"/>
      <c r="BT1095" s="226"/>
      <c r="BU1095" s="226"/>
      <c r="BV1095" s="226"/>
      <c r="BW1095" s="226"/>
      <c r="BX1095" s="226"/>
      <c r="BY1095" s="226"/>
      <c r="BZ1095" s="226"/>
      <c r="CA1095" s="226"/>
      <c r="CB1095" s="226"/>
      <c r="CC1095" s="235"/>
    </row>
    <row r="1096" spans="1:81" s="233" customFormat="1">
      <c r="A1096" s="526"/>
      <c r="B1096" s="550"/>
      <c r="C1096" s="282">
        <v>2018</v>
      </c>
      <c r="D1096" s="256">
        <f t="shared" ref="D1096:D1098" si="569">E1096+F1096+G1096+H1096+I1096</f>
        <v>9.7670000000000007E-2</v>
      </c>
      <c r="E1096" s="256">
        <v>9.7670000000000007E-2</v>
      </c>
      <c r="F1096" s="256">
        <v>0</v>
      </c>
      <c r="G1096" s="256">
        <v>0</v>
      </c>
      <c r="H1096" s="256">
        <v>0</v>
      </c>
      <c r="I1096" s="256">
        <v>0</v>
      </c>
      <c r="J1096" s="232"/>
      <c r="M1096" s="242"/>
      <c r="N1096" s="226"/>
      <c r="O1096" s="226"/>
      <c r="P1096" s="226"/>
      <c r="Q1096" s="226"/>
      <c r="R1096" s="226"/>
      <c r="S1096" s="226"/>
      <c r="T1096" s="226"/>
      <c r="U1096" s="226"/>
      <c r="V1096" s="226"/>
      <c r="W1096" s="226"/>
      <c r="X1096" s="226"/>
      <c r="Y1096" s="226"/>
      <c r="Z1096" s="226"/>
      <c r="AA1096" s="226"/>
      <c r="AB1096" s="226"/>
      <c r="AC1096" s="226"/>
      <c r="AD1096" s="226"/>
      <c r="AE1096" s="226"/>
      <c r="AF1096" s="226"/>
      <c r="AG1096" s="226"/>
      <c r="AH1096" s="226"/>
      <c r="AI1096" s="226"/>
      <c r="AJ1096" s="226"/>
      <c r="AK1096" s="226"/>
      <c r="AL1096" s="226"/>
      <c r="AM1096" s="226"/>
      <c r="AN1096" s="226"/>
      <c r="AO1096" s="226"/>
      <c r="AP1096" s="226"/>
      <c r="AQ1096" s="226"/>
      <c r="AR1096" s="226"/>
      <c r="AS1096" s="226"/>
      <c r="AT1096" s="226"/>
      <c r="AU1096" s="226"/>
      <c r="AV1096" s="226"/>
      <c r="AW1096" s="226"/>
      <c r="AX1096" s="226"/>
      <c r="AY1096" s="226"/>
      <c r="AZ1096" s="226"/>
      <c r="BA1096" s="226"/>
      <c r="BB1096" s="226"/>
      <c r="BC1096" s="226"/>
      <c r="BD1096" s="226"/>
      <c r="BE1096" s="226"/>
      <c r="BF1096" s="226"/>
      <c r="BG1096" s="226"/>
      <c r="BH1096" s="226"/>
      <c r="BI1096" s="226"/>
      <c r="BJ1096" s="226"/>
      <c r="BK1096" s="226"/>
      <c r="BL1096" s="226"/>
      <c r="BM1096" s="226"/>
      <c r="BN1096" s="226"/>
      <c r="BO1096" s="226"/>
      <c r="BP1096" s="226"/>
      <c r="BQ1096" s="226"/>
      <c r="BR1096" s="226"/>
      <c r="BS1096" s="226"/>
      <c r="BT1096" s="226"/>
      <c r="BU1096" s="226"/>
      <c r="BV1096" s="226"/>
      <c r="BW1096" s="226"/>
      <c r="BX1096" s="226"/>
      <c r="BY1096" s="226"/>
      <c r="BZ1096" s="226"/>
      <c r="CA1096" s="226"/>
      <c r="CB1096" s="226"/>
      <c r="CC1096" s="235"/>
    </row>
    <row r="1097" spans="1:81" s="233" customFormat="1">
      <c r="A1097" s="526"/>
      <c r="B1097" s="550"/>
      <c r="C1097" s="282">
        <v>2019</v>
      </c>
      <c r="D1097" s="256">
        <f t="shared" si="569"/>
        <v>0</v>
      </c>
      <c r="E1097" s="256">
        <v>0</v>
      </c>
      <c r="F1097" s="256">
        <v>0</v>
      </c>
      <c r="G1097" s="256">
        <v>0</v>
      </c>
      <c r="H1097" s="256">
        <v>0</v>
      </c>
      <c r="I1097" s="256">
        <v>0</v>
      </c>
      <c r="J1097" s="232"/>
      <c r="M1097" s="242"/>
      <c r="N1097" s="226"/>
      <c r="O1097" s="226"/>
      <c r="P1097" s="226"/>
      <c r="Q1097" s="226"/>
      <c r="R1097" s="226"/>
      <c r="S1097" s="226"/>
      <c r="T1097" s="226"/>
      <c r="U1097" s="226"/>
      <c r="V1097" s="226"/>
      <c r="W1097" s="226"/>
      <c r="X1097" s="226"/>
      <c r="Y1097" s="226"/>
      <c r="Z1097" s="226"/>
      <c r="AA1097" s="226"/>
      <c r="AB1097" s="226"/>
      <c r="AC1097" s="226"/>
      <c r="AD1097" s="226"/>
      <c r="AE1097" s="226"/>
      <c r="AF1097" s="226"/>
      <c r="AG1097" s="226"/>
      <c r="AH1097" s="226"/>
      <c r="AI1097" s="226"/>
      <c r="AJ1097" s="226"/>
      <c r="AK1097" s="226"/>
      <c r="AL1097" s="226"/>
      <c r="AM1097" s="226"/>
      <c r="AN1097" s="226"/>
      <c r="AO1097" s="226"/>
      <c r="AP1097" s="226"/>
      <c r="AQ1097" s="226"/>
      <c r="AR1097" s="226"/>
      <c r="AS1097" s="226"/>
      <c r="AT1097" s="226"/>
      <c r="AU1097" s="226"/>
      <c r="AV1097" s="226"/>
      <c r="AW1097" s="226"/>
      <c r="AX1097" s="226"/>
      <c r="AY1097" s="226"/>
      <c r="AZ1097" s="226"/>
      <c r="BA1097" s="226"/>
      <c r="BB1097" s="226"/>
      <c r="BC1097" s="226"/>
      <c r="BD1097" s="226"/>
      <c r="BE1097" s="226"/>
      <c r="BF1097" s="226"/>
      <c r="BG1097" s="226"/>
      <c r="BH1097" s="226"/>
      <c r="BI1097" s="226"/>
      <c r="BJ1097" s="226"/>
      <c r="BK1097" s="226"/>
      <c r="BL1097" s="226"/>
      <c r="BM1097" s="226"/>
      <c r="BN1097" s="226"/>
      <c r="BO1097" s="226"/>
      <c r="BP1097" s="226"/>
      <c r="BQ1097" s="226"/>
      <c r="BR1097" s="226"/>
      <c r="BS1097" s="226"/>
      <c r="BT1097" s="226"/>
      <c r="BU1097" s="226"/>
      <c r="BV1097" s="226"/>
      <c r="BW1097" s="226"/>
      <c r="BX1097" s="226"/>
      <c r="BY1097" s="226"/>
      <c r="BZ1097" s="226"/>
      <c r="CA1097" s="226"/>
      <c r="CB1097" s="226"/>
      <c r="CC1097" s="235"/>
    </row>
    <row r="1098" spans="1:81" s="233" customFormat="1">
      <c r="A1098" s="527"/>
      <c r="B1098" s="551"/>
      <c r="C1098" s="282">
        <v>2020</v>
      </c>
      <c r="D1098" s="256">
        <f t="shared" si="569"/>
        <v>0</v>
      </c>
      <c r="E1098" s="256">
        <v>0</v>
      </c>
      <c r="F1098" s="256">
        <v>0</v>
      </c>
      <c r="G1098" s="256">
        <v>0</v>
      </c>
      <c r="H1098" s="256"/>
      <c r="I1098" s="256">
        <v>0</v>
      </c>
      <c r="J1098" s="232"/>
      <c r="M1098" s="242"/>
      <c r="N1098" s="226"/>
      <c r="O1098" s="226"/>
      <c r="P1098" s="226"/>
      <c r="Q1098" s="226"/>
      <c r="R1098" s="226"/>
      <c r="S1098" s="226"/>
      <c r="T1098" s="226"/>
      <c r="U1098" s="226"/>
      <c r="V1098" s="226"/>
      <c r="W1098" s="226"/>
      <c r="X1098" s="226"/>
      <c r="Y1098" s="226"/>
      <c r="Z1098" s="226"/>
      <c r="AA1098" s="226"/>
      <c r="AB1098" s="226"/>
      <c r="AC1098" s="226"/>
      <c r="AD1098" s="226"/>
      <c r="AE1098" s="226"/>
      <c r="AF1098" s="226"/>
      <c r="AG1098" s="226"/>
      <c r="AH1098" s="226"/>
      <c r="AI1098" s="226"/>
      <c r="AJ1098" s="226"/>
      <c r="AK1098" s="226"/>
      <c r="AL1098" s="226"/>
      <c r="AM1098" s="226"/>
      <c r="AN1098" s="226"/>
      <c r="AO1098" s="226"/>
      <c r="AP1098" s="226"/>
      <c r="AQ1098" s="226"/>
      <c r="AR1098" s="226"/>
      <c r="AS1098" s="226"/>
      <c r="AT1098" s="226"/>
      <c r="AU1098" s="226"/>
      <c r="AV1098" s="226"/>
      <c r="AW1098" s="226"/>
      <c r="AX1098" s="226"/>
      <c r="AY1098" s="226"/>
      <c r="AZ1098" s="226"/>
      <c r="BA1098" s="226"/>
      <c r="BB1098" s="226"/>
      <c r="BC1098" s="226"/>
      <c r="BD1098" s="226"/>
      <c r="BE1098" s="226"/>
      <c r="BF1098" s="226"/>
      <c r="BG1098" s="226"/>
      <c r="BH1098" s="226"/>
      <c r="BI1098" s="226"/>
      <c r="BJ1098" s="226"/>
      <c r="BK1098" s="226"/>
      <c r="BL1098" s="226"/>
      <c r="BM1098" s="226"/>
      <c r="BN1098" s="226"/>
      <c r="BO1098" s="226"/>
      <c r="BP1098" s="226"/>
      <c r="BQ1098" s="226"/>
      <c r="BR1098" s="226"/>
      <c r="BS1098" s="226"/>
      <c r="BT1098" s="226"/>
      <c r="BU1098" s="226"/>
      <c r="BV1098" s="226"/>
      <c r="BW1098" s="226"/>
      <c r="BX1098" s="226"/>
      <c r="BY1098" s="226"/>
      <c r="BZ1098" s="226"/>
      <c r="CA1098" s="226"/>
      <c r="CB1098" s="226"/>
      <c r="CC1098" s="235"/>
    </row>
    <row r="1099" spans="1:81" s="233" customFormat="1" ht="12.75" customHeight="1">
      <c r="A1099" s="524" t="s">
        <v>802</v>
      </c>
      <c r="B1099" s="658" t="s">
        <v>266</v>
      </c>
      <c r="C1099" s="238" t="s">
        <v>19</v>
      </c>
      <c r="D1099" s="257">
        <f>D1100+D1101+D1102+D1103+D1104</f>
        <v>32.014125999999997</v>
      </c>
      <c r="E1099" s="257">
        <f t="shared" ref="E1099:I1099" si="570">E1100+E1101+E1102+E1103+E1104</f>
        <v>32.014125999999997</v>
      </c>
      <c r="F1099" s="257">
        <f t="shared" si="570"/>
        <v>0</v>
      </c>
      <c r="G1099" s="257">
        <f t="shared" si="570"/>
        <v>0</v>
      </c>
      <c r="H1099" s="257">
        <f t="shared" si="570"/>
        <v>0</v>
      </c>
      <c r="I1099" s="257">
        <f t="shared" si="570"/>
        <v>0</v>
      </c>
      <c r="J1099" s="232"/>
      <c r="M1099" s="242">
        <f>E1099+F1099+G1099+H1099+I1099</f>
        <v>32.014125999999997</v>
      </c>
      <c r="N1099" s="226"/>
      <c r="O1099" s="226"/>
      <c r="P1099" s="226"/>
      <c r="Q1099" s="226"/>
      <c r="R1099" s="226"/>
      <c r="S1099" s="226"/>
      <c r="T1099" s="226"/>
      <c r="U1099" s="226"/>
      <c r="V1099" s="226"/>
      <c r="W1099" s="226"/>
      <c r="X1099" s="226"/>
      <c r="Y1099" s="226"/>
      <c r="Z1099" s="226"/>
      <c r="AA1099" s="226"/>
      <c r="AB1099" s="226"/>
      <c r="AC1099" s="226"/>
      <c r="AD1099" s="226"/>
      <c r="AE1099" s="226"/>
      <c r="AF1099" s="226"/>
      <c r="AG1099" s="226"/>
      <c r="AH1099" s="226"/>
      <c r="AI1099" s="226"/>
      <c r="AJ1099" s="226"/>
      <c r="AK1099" s="226"/>
      <c r="AL1099" s="226"/>
      <c r="AM1099" s="226"/>
      <c r="AN1099" s="226"/>
      <c r="AO1099" s="226"/>
      <c r="AP1099" s="226"/>
      <c r="AQ1099" s="226"/>
      <c r="AR1099" s="226"/>
      <c r="AS1099" s="226"/>
      <c r="AT1099" s="226"/>
      <c r="AU1099" s="226"/>
      <c r="AV1099" s="226"/>
      <c r="AW1099" s="226"/>
      <c r="AX1099" s="226"/>
      <c r="AY1099" s="226"/>
      <c r="AZ1099" s="226"/>
      <c r="BA1099" s="226"/>
      <c r="BB1099" s="226"/>
      <c r="BC1099" s="226"/>
      <c r="BD1099" s="226"/>
      <c r="BE1099" s="226"/>
      <c r="BF1099" s="226"/>
      <c r="BG1099" s="226"/>
      <c r="BH1099" s="226"/>
      <c r="BI1099" s="226"/>
      <c r="BJ1099" s="226"/>
      <c r="BK1099" s="226"/>
      <c r="BL1099" s="226"/>
      <c r="BM1099" s="226"/>
      <c r="BN1099" s="226"/>
      <c r="BO1099" s="226"/>
      <c r="BP1099" s="226"/>
      <c r="BQ1099" s="226"/>
      <c r="BR1099" s="226"/>
      <c r="BS1099" s="226"/>
      <c r="BT1099" s="226"/>
      <c r="BU1099" s="226"/>
      <c r="BV1099" s="226"/>
      <c r="BW1099" s="226"/>
      <c r="BX1099" s="226"/>
      <c r="BY1099" s="226"/>
      <c r="BZ1099" s="226"/>
      <c r="CA1099" s="226"/>
      <c r="CB1099" s="226"/>
      <c r="CC1099" s="235"/>
    </row>
    <row r="1100" spans="1:81" s="233" customFormat="1" ht="12.75" customHeight="1">
      <c r="A1100" s="525"/>
      <c r="B1100" s="659"/>
      <c r="C1100" s="319">
        <v>2016</v>
      </c>
      <c r="D1100" s="288">
        <f>D1106</f>
        <v>9.8608259999999994</v>
      </c>
      <c r="E1100" s="288">
        <f t="shared" ref="E1100:K1101" si="571">E1106</f>
        <v>9.8608259999999994</v>
      </c>
      <c r="F1100" s="288">
        <f t="shared" si="571"/>
        <v>0</v>
      </c>
      <c r="G1100" s="288">
        <f t="shared" si="571"/>
        <v>0</v>
      </c>
      <c r="H1100" s="288">
        <f t="shared" si="571"/>
        <v>0</v>
      </c>
      <c r="I1100" s="288">
        <f t="shared" si="571"/>
        <v>0</v>
      </c>
      <c r="J1100" s="274">
        <f t="shared" si="571"/>
        <v>0</v>
      </c>
      <c r="K1100" s="274">
        <f t="shared" si="571"/>
        <v>0</v>
      </c>
      <c r="M1100" s="242">
        <f t="shared" ref="M1100:M1155" si="572">E1100+F1100+G1100+H1100+I1100</f>
        <v>9.8608259999999994</v>
      </c>
      <c r="N1100" s="226"/>
      <c r="O1100" s="226"/>
      <c r="P1100" s="226"/>
      <c r="Q1100" s="226"/>
      <c r="R1100" s="226"/>
      <c r="S1100" s="226"/>
      <c r="T1100" s="226"/>
      <c r="U1100" s="226"/>
      <c r="V1100" s="226"/>
      <c r="W1100" s="226"/>
      <c r="X1100" s="226"/>
      <c r="Y1100" s="226"/>
      <c r="Z1100" s="226"/>
      <c r="AA1100" s="226"/>
      <c r="AB1100" s="226"/>
      <c r="AC1100" s="226"/>
      <c r="AD1100" s="226"/>
      <c r="AE1100" s="226"/>
      <c r="AF1100" s="226"/>
      <c r="AG1100" s="226"/>
      <c r="AH1100" s="226"/>
      <c r="AI1100" s="226"/>
      <c r="AJ1100" s="226"/>
      <c r="AK1100" s="226"/>
      <c r="AL1100" s="226"/>
      <c r="AM1100" s="226"/>
      <c r="AN1100" s="226"/>
      <c r="AO1100" s="226"/>
      <c r="AP1100" s="226"/>
      <c r="AQ1100" s="226"/>
      <c r="AR1100" s="226"/>
      <c r="AS1100" s="226"/>
      <c r="AT1100" s="226"/>
      <c r="AU1100" s="226"/>
      <c r="AV1100" s="226"/>
      <c r="AW1100" s="226"/>
      <c r="AX1100" s="226"/>
      <c r="AY1100" s="226"/>
      <c r="AZ1100" s="226"/>
      <c r="BA1100" s="226"/>
      <c r="BB1100" s="226"/>
      <c r="BC1100" s="226"/>
      <c r="BD1100" s="226"/>
      <c r="BE1100" s="226"/>
      <c r="BF1100" s="226"/>
      <c r="BG1100" s="226"/>
      <c r="BH1100" s="226"/>
      <c r="BI1100" s="226"/>
      <c r="BJ1100" s="226"/>
      <c r="BK1100" s="226"/>
      <c r="BL1100" s="226"/>
      <c r="BM1100" s="226"/>
      <c r="BN1100" s="226"/>
      <c r="BO1100" s="226"/>
      <c r="BP1100" s="226"/>
      <c r="BQ1100" s="226"/>
      <c r="BR1100" s="226"/>
      <c r="BS1100" s="226"/>
      <c r="BT1100" s="226"/>
      <c r="BU1100" s="226"/>
      <c r="BV1100" s="226"/>
      <c r="BW1100" s="226"/>
      <c r="BX1100" s="226"/>
      <c r="BY1100" s="226"/>
      <c r="BZ1100" s="226"/>
      <c r="CA1100" s="226"/>
      <c r="CB1100" s="226"/>
      <c r="CC1100" s="235"/>
    </row>
    <row r="1101" spans="1:81" s="233" customFormat="1">
      <c r="A1101" s="525"/>
      <c r="B1101" s="659"/>
      <c r="C1101" s="238">
        <v>2017</v>
      </c>
      <c r="D1101" s="248">
        <f>D1107</f>
        <v>11.4382</v>
      </c>
      <c r="E1101" s="248">
        <f t="shared" si="571"/>
        <v>11.4382</v>
      </c>
      <c r="F1101" s="248">
        <f t="shared" si="571"/>
        <v>0</v>
      </c>
      <c r="G1101" s="248">
        <f t="shared" si="571"/>
        <v>0</v>
      </c>
      <c r="H1101" s="248">
        <f t="shared" si="571"/>
        <v>0</v>
      </c>
      <c r="I1101" s="248">
        <f t="shared" si="571"/>
        <v>0</v>
      </c>
      <c r="J1101" s="232"/>
      <c r="M1101" s="242">
        <f t="shared" si="572"/>
        <v>11.4382</v>
      </c>
      <c r="N1101" s="226"/>
      <c r="O1101" s="226"/>
      <c r="P1101" s="226"/>
      <c r="Q1101" s="226"/>
      <c r="R1101" s="226"/>
      <c r="S1101" s="226"/>
      <c r="T1101" s="226"/>
      <c r="U1101" s="226"/>
      <c r="V1101" s="226"/>
      <c r="W1101" s="226"/>
      <c r="X1101" s="226"/>
      <c r="Y1101" s="226"/>
      <c r="Z1101" s="226"/>
      <c r="AA1101" s="226"/>
      <c r="AB1101" s="226"/>
      <c r="AC1101" s="226"/>
      <c r="AD1101" s="226"/>
      <c r="AE1101" s="226"/>
      <c r="AF1101" s="226"/>
      <c r="AG1101" s="226"/>
      <c r="AH1101" s="226"/>
      <c r="AI1101" s="226"/>
      <c r="AJ1101" s="226"/>
      <c r="AK1101" s="226"/>
      <c r="AL1101" s="226"/>
      <c r="AM1101" s="226"/>
      <c r="AN1101" s="226"/>
      <c r="AO1101" s="226"/>
      <c r="AP1101" s="226"/>
      <c r="AQ1101" s="226"/>
      <c r="AR1101" s="226"/>
      <c r="AS1101" s="226"/>
      <c r="AT1101" s="226"/>
      <c r="AU1101" s="226"/>
      <c r="AV1101" s="226"/>
      <c r="AW1101" s="226"/>
      <c r="AX1101" s="226"/>
      <c r="AY1101" s="226"/>
      <c r="AZ1101" s="226"/>
      <c r="BA1101" s="226"/>
      <c r="BB1101" s="226"/>
      <c r="BC1101" s="226"/>
      <c r="BD1101" s="226"/>
      <c r="BE1101" s="226"/>
      <c r="BF1101" s="226"/>
      <c r="BG1101" s="226"/>
      <c r="BH1101" s="226"/>
      <c r="BI1101" s="226"/>
      <c r="BJ1101" s="226"/>
      <c r="BK1101" s="226"/>
      <c r="BL1101" s="226"/>
      <c r="BM1101" s="226"/>
      <c r="BN1101" s="226"/>
      <c r="BO1101" s="226"/>
      <c r="BP1101" s="226"/>
      <c r="BQ1101" s="226"/>
      <c r="BR1101" s="226"/>
      <c r="BS1101" s="226"/>
      <c r="BT1101" s="226"/>
      <c r="BU1101" s="226"/>
      <c r="BV1101" s="226"/>
      <c r="BW1101" s="226"/>
      <c r="BX1101" s="226"/>
      <c r="BY1101" s="226"/>
      <c r="BZ1101" s="226"/>
      <c r="CA1101" s="226"/>
      <c r="CB1101" s="226"/>
      <c r="CC1101" s="235"/>
    </row>
    <row r="1102" spans="1:81" s="233" customFormat="1">
      <c r="A1102" s="526"/>
      <c r="B1102" s="526"/>
      <c r="C1102" s="238">
        <v>2018</v>
      </c>
      <c r="D1102" s="248">
        <f t="shared" ref="D1102:I1104" si="573">D1108</f>
        <v>10.7151</v>
      </c>
      <c r="E1102" s="248">
        <f t="shared" si="573"/>
        <v>10.7151</v>
      </c>
      <c r="F1102" s="248">
        <f t="shared" si="573"/>
        <v>0</v>
      </c>
      <c r="G1102" s="248">
        <f t="shared" si="573"/>
        <v>0</v>
      </c>
      <c r="H1102" s="248">
        <f t="shared" si="573"/>
        <v>0</v>
      </c>
      <c r="I1102" s="248">
        <f t="shared" si="573"/>
        <v>0</v>
      </c>
      <c r="J1102" s="232"/>
      <c r="M1102" s="242"/>
      <c r="N1102" s="226"/>
      <c r="O1102" s="226"/>
      <c r="P1102" s="226"/>
      <c r="Q1102" s="226"/>
      <c r="R1102" s="226"/>
      <c r="S1102" s="226"/>
      <c r="T1102" s="226"/>
      <c r="U1102" s="226"/>
      <c r="V1102" s="226"/>
      <c r="W1102" s="226"/>
      <c r="X1102" s="226"/>
      <c r="Y1102" s="226"/>
      <c r="Z1102" s="226"/>
      <c r="AA1102" s="226"/>
      <c r="AB1102" s="226"/>
      <c r="AC1102" s="226"/>
      <c r="AD1102" s="226"/>
      <c r="AE1102" s="226"/>
      <c r="AF1102" s="226"/>
      <c r="AG1102" s="226"/>
      <c r="AH1102" s="226"/>
      <c r="AI1102" s="226"/>
      <c r="AJ1102" s="226"/>
      <c r="AK1102" s="226"/>
      <c r="AL1102" s="226"/>
      <c r="AM1102" s="226"/>
      <c r="AN1102" s="226"/>
      <c r="AO1102" s="226"/>
      <c r="AP1102" s="226"/>
      <c r="AQ1102" s="226"/>
      <c r="AR1102" s="226"/>
      <c r="AS1102" s="226"/>
      <c r="AT1102" s="226"/>
      <c r="AU1102" s="226"/>
      <c r="AV1102" s="226"/>
      <c r="AW1102" s="226"/>
      <c r="AX1102" s="226"/>
      <c r="AY1102" s="226"/>
      <c r="AZ1102" s="226"/>
      <c r="BA1102" s="226"/>
      <c r="BB1102" s="226"/>
      <c r="BC1102" s="226"/>
      <c r="BD1102" s="226"/>
      <c r="BE1102" s="226"/>
      <c r="BF1102" s="226"/>
      <c r="BG1102" s="226"/>
      <c r="BH1102" s="226"/>
      <c r="BI1102" s="226"/>
      <c r="BJ1102" s="226"/>
      <c r="BK1102" s="226"/>
      <c r="BL1102" s="226"/>
      <c r="BM1102" s="226"/>
      <c r="BN1102" s="226"/>
      <c r="BO1102" s="226"/>
      <c r="BP1102" s="226"/>
      <c r="BQ1102" s="226"/>
      <c r="BR1102" s="226"/>
      <c r="BS1102" s="226"/>
      <c r="BT1102" s="226"/>
      <c r="BU1102" s="226"/>
      <c r="BV1102" s="226"/>
      <c r="BW1102" s="226"/>
      <c r="BX1102" s="226"/>
      <c r="BY1102" s="226"/>
      <c r="BZ1102" s="226"/>
      <c r="CA1102" s="226"/>
      <c r="CB1102" s="226"/>
      <c r="CC1102" s="235"/>
    </row>
    <row r="1103" spans="1:81" s="233" customFormat="1" ht="48.75" hidden="1" customHeight="1">
      <c r="A1103" s="526"/>
      <c r="B1103" s="526"/>
      <c r="C1103" s="282">
        <v>2019</v>
      </c>
      <c r="D1103" s="249">
        <f t="shared" si="573"/>
        <v>0</v>
      </c>
      <c r="E1103" s="249">
        <f t="shared" si="573"/>
        <v>0</v>
      </c>
      <c r="F1103" s="249">
        <f t="shared" si="573"/>
        <v>0</v>
      </c>
      <c r="G1103" s="249">
        <f t="shared" si="573"/>
        <v>0</v>
      </c>
      <c r="H1103" s="249">
        <f t="shared" si="573"/>
        <v>0</v>
      </c>
      <c r="I1103" s="249">
        <f t="shared" si="573"/>
        <v>0</v>
      </c>
      <c r="J1103" s="232"/>
      <c r="M1103" s="242"/>
      <c r="N1103" s="226"/>
      <c r="O1103" s="226"/>
      <c r="P1103" s="226"/>
      <c r="Q1103" s="226"/>
      <c r="R1103" s="226"/>
      <c r="S1103" s="226"/>
      <c r="T1103" s="226"/>
      <c r="U1103" s="226"/>
      <c r="V1103" s="226"/>
      <c r="W1103" s="226"/>
      <c r="X1103" s="226"/>
      <c r="Y1103" s="226"/>
      <c r="Z1103" s="226"/>
      <c r="AA1103" s="226"/>
      <c r="AB1103" s="226"/>
      <c r="AC1103" s="226"/>
      <c r="AD1103" s="226"/>
      <c r="AE1103" s="226"/>
      <c r="AF1103" s="226"/>
      <c r="AG1103" s="226"/>
      <c r="AH1103" s="226"/>
      <c r="AI1103" s="226"/>
      <c r="AJ1103" s="226"/>
      <c r="AK1103" s="226"/>
      <c r="AL1103" s="226"/>
      <c r="AM1103" s="226"/>
      <c r="AN1103" s="226"/>
      <c r="AO1103" s="226"/>
      <c r="AP1103" s="226"/>
      <c r="AQ1103" s="226"/>
      <c r="AR1103" s="226"/>
      <c r="AS1103" s="226"/>
      <c r="AT1103" s="226"/>
      <c r="AU1103" s="226"/>
      <c r="AV1103" s="226"/>
      <c r="AW1103" s="226"/>
      <c r="AX1103" s="226"/>
      <c r="AY1103" s="226"/>
      <c r="AZ1103" s="226"/>
      <c r="BA1103" s="226"/>
      <c r="BB1103" s="226"/>
      <c r="BC1103" s="226"/>
      <c r="BD1103" s="226"/>
      <c r="BE1103" s="226"/>
      <c r="BF1103" s="226"/>
      <c r="BG1103" s="226"/>
      <c r="BH1103" s="226"/>
      <c r="BI1103" s="226"/>
      <c r="BJ1103" s="226"/>
      <c r="BK1103" s="226"/>
      <c r="BL1103" s="226"/>
      <c r="BM1103" s="226"/>
      <c r="BN1103" s="226"/>
      <c r="BO1103" s="226"/>
      <c r="BP1103" s="226"/>
      <c r="BQ1103" s="226"/>
      <c r="BR1103" s="226"/>
      <c r="BS1103" s="226"/>
      <c r="BT1103" s="226"/>
      <c r="BU1103" s="226"/>
      <c r="BV1103" s="226"/>
      <c r="BW1103" s="226"/>
      <c r="BX1103" s="226"/>
      <c r="BY1103" s="226"/>
      <c r="BZ1103" s="226"/>
      <c r="CA1103" s="226"/>
      <c r="CB1103" s="226"/>
      <c r="CC1103" s="235"/>
    </row>
    <row r="1104" spans="1:81" s="233" customFormat="1" ht="48.75" hidden="1" customHeight="1">
      <c r="A1104" s="527"/>
      <c r="B1104" s="527"/>
      <c r="C1104" s="282">
        <v>2020</v>
      </c>
      <c r="D1104" s="249">
        <f t="shared" si="573"/>
        <v>0</v>
      </c>
      <c r="E1104" s="249">
        <f t="shared" si="573"/>
        <v>0</v>
      </c>
      <c r="F1104" s="249">
        <f t="shared" si="573"/>
        <v>0</v>
      </c>
      <c r="G1104" s="249">
        <f t="shared" si="573"/>
        <v>0</v>
      </c>
      <c r="H1104" s="249">
        <f t="shared" si="573"/>
        <v>0</v>
      </c>
      <c r="I1104" s="249">
        <f t="shared" si="573"/>
        <v>0</v>
      </c>
      <c r="J1104" s="232"/>
      <c r="M1104" s="242"/>
      <c r="N1104" s="226"/>
      <c r="O1104" s="226"/>
      <c r="P1104" s="226"/>
      <c r="Q1104" s="226"/>
      <c r="R1104" s="226"/>
      <c r="S1104" s="226"/>
      <c r="T1104" s="226"/>
      <c r="U1104" s="226"/>
      <c r="V1104" s="226"/>
      <c r="W1104" s="226"/>
      <c r="X1104" s="226"/>
      <c r="Y1104" s="226"/>
      <c r="Z1104" s="226"/>
      <c r="AA1104" s="226"/>
      <c r="AB1104" s="226"/>
      <c r="AC1104" s="226"/>
      <c r="AD1104" s="226"/>
      <c r="AE1104" s="226"/>
      <c r="AF1104" s="226"/>
      <c r="AG1104" s="226"/>
      <c r="AH1104" s="226"/>
      <c r="AI1104" s="226"/>
      <c r="AJ1104" s="226"/>
      <c r="AK1104" s="226"/>
      <c r="AL1104" s="226"/>
      <c r="AM1104" s="226"/>
      <c r="AN1104" s="226"/>
      <c r="AO1104" s="226"/>
      <c r="AP1104" s="226"/>
      <c r="AQ1104" s="226"/>
      <c r="AR1104" s="226"/>
      <c r="AS1104" s="226"/>
      <c r="AT1104" s="226"/>
      <c r="AU1104" s="226"/>
      <c r="AV1104" s="226"/>
      <c r="AW1104" s="226"/>
      <c r="AX1104" s="226"/>
      <c r="AY1104" s="226"/>
      <c r="AZ1104" s="226"/>
      <c r="BA1104" s="226"/>
      <c r="BB1104" s="226"/>
      <c r="BC1104" s="226"/>
      <c r="BD1104" s="226"/>
      <c r="BE1104" s="226"/>
      <c r="BF1104" s="226"/>
      <c r="BG1104" s="226"/>
      <c r="BH1104" s="226"/>
      <c r="BI1104" s="226"/>
      <c r="BJ1104" s="226"/>
      <c r="BK1104" s="226"/>
      <c r="BL1104" s="226"/>
      <c r="BM1104" s="226"/>
      <c r="BN1104" s="226"/>
      <c r="BO1104" s="226"/>
      <c r="BP1104" s="226"/>
      <c r="BQ1104" s="226"/>
      <c r="BR1104" s="226"/>
      <c r="BS1104" s="226"/>
      <c r="BT1104" s="226"/>
      <c r="BU1104" s="226"/>
      <c r="BV1104" s="226"/>
      <c r="BW1104" s="226"/>
      <c r="BX1104" s="226"/>
      <c r="BY1104" s="226"/>
      <c r="BZ1104" s="226"/>
      <c r="CA1104" s="226"/>
      <c r="CB1104" s="226"/>
      <c r="CC1104" s="235"/>
    </row>
    <row r="1105" spans="1:81" s="233" customFormat="1" ht="12.75" customHeight="1">
      <c r="A1105" s="524" t="s">
        <v>742</v>
      </c>
      <c r="B1105" s="554" t="s">
        <v>753</v>
      </c>
      <c r="C1105" s="238" t="s">
        <v>19</v>
      </c>
      <c r="D1105" s="257">
        <f>D1106+D1107+D1108+D1109+D1110</f>
        <v>32.014125999999997</v>
      </c>
      <c r="E1105" s="257">
        <f t="shared" ref="E1105:I1105" si="574">E1106+E1107+E1108+E1109+E1110</f>
        <v>32.014125999999997</v>
      </c>
      <c r="F1105" s="257">
        <f t="shared" si="574"/>
        <v>0</v>
      </c>
      <c r="G1105" s="257">
        <f t="shared" si="574"/>
        <v>0</v>
      </c>
      <c r="H1105" s="257">
        <f t="shared" si="574"/>
        <v>0</v>
      </c>
      <c r="I1105" s="257">
        <f t="shared" si="574"/>
        <v>0</v>
      </c>
      <c r="J1105" s="232"/>
      <c r="M1105" s="242">
        <f t="shared" si="572"/>
        <v>32.014125999999997</v>
      </c>
      <c r="N1105" s="226"/>
      <c r="O1105" s="226"/>
      <c r="P1105" s="226"/>
      <c r="Q1105" s="226"/>
      <c r="R1105" s="226"/>
      <c r="S1105" s="226"/>
      <c r="T1105" s="226"/>
      <c r="U1105" s="226"/>
      <c r="V1105" s="226"/>
      <c r="W1105" s="226"/>
      <c r="X1105" s="226"/>
      <c r="Y1105" s="226"/>
      <c r="Z1105" s="226"/>
      <c r="AA1105" s="226"/>
      <c r="AB1105" s="226"/>
      <c r="AC1105" s="226"/>
      <c r="AD1105" s="226"/>
      <c r="AE1105" s="226"/>
      <c r="AF1105" s="226"/>
      <c r="AG1105" s="226"/>
      <c r="AH1105" s="226"/>
      <c r="AI1105" s="226"/>
      <c r="AJ1105" s="226"/>
      <c r="AK1105" s="226"/>
      <c r="AL1105" s="226"/>
      <c r="AM1105" s="226"/>
      <c r="AN1105" s="226"/>
      <c r="AO1105" s="226"/>
      <c r="AP1105" s="226"/>
      <c r="AQ1105" s="226"/>
      <c r="AR1105" s="226"/>
      <c r="AS1105" s="226"/>
      <c r="AT1105" s="226"/>
      <c r="AU1105" s="226"/>
      <c r="AV1105" s="226"/>
      <c r="AW1105" s="226"/>
      <c r="AX1105" s="226"/>
      <c r="AY1105" s="226"/>
      <c r="AZ1105" s="226"/>
      <c r="BA1105" s="226"/>
      <c r="BB1105" s="226"/>
      <c r="BC1105" s="226"/>
      <c r="BD1105" s="226"/>
      <c r="BE1105" s="226"/>
      <c r="BF1105" s="226"/>
      <c r="BG1105" s="226"/>
      <c r="BH1105" s="226"/>
      <c r="BI1105" s="226"/>
      <c r="BJ1105" s="226"/>
      <c r="BK1105" s="226"/>
      <c r="BL1105" s="226"/>
      <c r="BM1105" s="226"/>
      <c r="BN1105" s="226"/>
      <c r="BO1105" s="226"/>
      <c r="BP1105" s="226"/>
      <c r="BQ1105" s="226"/>
      <c r="BR1105" s="226"/>
      <c r="BS1105" s="226"/>
      <c r="BT1105" s="226"/>
      <c r="BU1105" s="226"/>
      <c r="BV1105" s="226"/>
      <c r="BW1105" s="226"/>
      <c r="BX1105" s="226"/>
      <c r="BY1105" s="226"/>
      <c r="BZ1105" s="226"/>
      <c r="CA1105" s="226"/>
      <c r="CB1105" s="226"/>
      <c r="CC1105" s="235"/>
    </row>
    <row r="1106" spans="1:81" s="233" customFormat="1">
      <c r="A1106" s="525"/>
      <c r="B1106" s="555"/>
      <c r="C1106" s="253">
        <v>2016</v>
      </c>
      <c r="D1106" s="251">
        <f t="shared" ref="D1106:I1110" si="575">D1112+D1142+D1154</f>
        <v>9.8608259999999994</v>
      </c>
      <c r="E1106" s="251">
        <f t="shared" si="575"/>
        <v>9.8608259999999994</v>
      </c>
      <c r="F1106" s="251">
        <f t="shared" si="575"/>
        <v>0</v>
      </c>
      <c r="G1106" s="251">
        <f t="shared" si="575"/>
        <v>0</v>
      </c>
      <c r="H1106" s="251">
        <f t="shared" si="575"/>
        <v>0</v>
      </c>
      <c r="I1106" s="251">
        <f t="shared" si="575"/>
        <v>0</v>
      </c>
      <c r="J1106" s="232"/>
      <c r="M1106" s="242">
        <f t="shared" si="572"/>
        <v>9.8608259999999994</v>
      </c>
      <c r="N1106" s="226"/>
      <c r="O1106" s="226"/>
      <c r="P1106" s="226"/>
      <c r="Q1106" s="226"/>
      <c r="R1106" s="226"/>
      <c r="S1106" s="226"/>
      <c r="T1106" s="226"/>
      <c r="U1106" s="226"/>
      <c r="V1106" s="226"/>
      <c r="W1106" s="226"/>
      <c r="X1106" s="226"/>
      <c r="Y1106" s="226"/>
      <c r="Z1106" s="226"/>
      <c r="AA1106" s="226"/>
      <c r="AB1106" s="226"/>
      <c r="AC1106" s="226"/>
      <c r="AD1106" s="226"/>
      <c r="AE1106" s="226"/>
      <c r="AF1106" s="226"/>
      <c r="AG1106" s="226"/>
      <c r="AH1106" s="226"/>
      <c r="AI1106" s="226"/>
      <c r="AJ1106" s="226"/>
      <c r="AK1106" s="226"/>
      <c r="AL1106" s="226"/>
      <c r="AM1106" s="226"/>
      <c r="AN1106" s="226"/>
      <c r="AO1106" s="226"/>
      <c r="AP1106" s="226"/>
      <c r="AQ1106" s="226"/>
      <c r="AR1106" s="226"/>
      <c r="AS1106" s="226"/>
      <c r="AT1106" s="226"/>
      <c r="AU1106" s="226"/>
      <c r="AV1106" s="226"/>
      <c r="AW1106" s="226"/>
      <c r="AX1106" s="226"/>
      <c r="AY1106" s="226"/>
      <c r="AZ1106" s="226"/>
      <c r="BA1106" s="226"/>
      <c r="BB1106" s="226"/>
      <c r="BC1106" s="226"/>
      <c r="BD1106" s="226"/>
      <c r="BE1106" s="226"/>
      <c r="BF1106" s="226"/>
      <c r="BG1106" s="226"/>
      <c r="BH1106" s="226"/>
      <c r="BI1106" s="226"/>
      <c r="BJ1106" s="226"/>
      <c r="BK1106" s="226"/>
      <c r="BL1106" s="226"/>
      <c r="BM1106" s="226"/>
      <c r="BN1106" s="226"/>
      <c r="BO1106" s="226"/>
      <c r="BP1106" s="226"/>
      <c r="BQ1106" s="226"/>
      <c r="BR1106" s="226"/>
      <c r="BS1106" s="226"/>
      <c r="BT1106" s="226"/>
      <c r="BU1106" s="226"/>
      <c r="BV1106" s="226"/>
      <c r="BW1106" s="226"/>
      <c r="BX1106" s="226"/>
      <c r="BY1106" s="226"/>
      <c r="BZ1106" s="226"/>
      <c r="CA1106" s="226"/>
      <c r="CB1106" s="226"/>
      <c r="CC1106" s="235"/>
    </row>
    <row r="1107" spans="1:81" s="233" customFormat="1">
      <c r="A1107" s="525"/>
      <c r="B1107" s="555"/>
      <c r="C1107" s="236">
        <v>2017</v>
      </c>
      <c r="D1107" s="251">
        <f t="shared" si="575"/>
        <v>11.4382</v>
      </c>
      <c r="E1107" s="251">
        <f t="shared" si="575"/>
        <v>11.4382</v>
      </c>
      <c r="F1107" s="251">
        <f t="shared" si="575"/>
        <v>0</v>
      </c>
      <c r="G1107" s="251">
        <f t="shared" si="575"/>
        <v>0</v>
      </c>
      <c r="H1107" s="251">
        <f t="shared" si="575"/>
        <v>0</v>
      </c>
      <c r="I1107" s="251">
        <f t="shared" si="575"/>
        <v>0</v>
      </c>
      <c r="J1107" s="232"/>
      <c r="M1107" s="242">
        <f t="shared" si="572"/>
        <v>11.4382</v>
      </c>
      <c r="N1107" s="226"/>
      <c r="O1107" s="226"/>
      <c r="P1107" s="226"/>
      <c r="Q1107" s="226"/>
      <c r="R1107" s="226"/>
      <c r="S1107" s="226"/>
      <c r="T1107" s="226"/>
      <c r="U1107" s="226"/>
      <c r="V1107" s="226"/>
      <c r="W1107" s="226"/>
      <c r="X1107" s="226"/>
      <c r="Y1107" s="226"/>
      <c r="Z1107" s="226"/>
      <c r="AA1107" s="226"/>
      <c r="AB1107" s="226"/>
      <c r="AC1107" s="226"/>
      <c r="AD1107" s="226"/>
      <c r="AE1107" s="226"/>
      <c r="AF1107" s="226"/>
      <c r="AG1107" s="226"/>
      <c r="AH1107" s="226"/>
      <c r="AI1107" s="226"/>
      <c r="AJ1107" s="226"/>
      <c r="AK1107" s="226"/>
      <c r="AL1107" s="226"/>
      <c r="AM1107" s="226"/>
      <c r="AN1107" s="226"/>
      <c r="AO1107" s="226"/>
      <c r="AP1107" s="226"/>
      <c r="AQ1107" s="226"/>
      <c r="AR1107" s="226"/>
      <c r="AS1107" s="226"/>
      <c r="AT1107" s="226"/>
      <c r="AU1107" s="226"/>
      <c r="AV1107" s="226"/>
      <c r="AW1107" s="226"/>
      <c r="AX1107" s="226"/>
      <c r="AY1107" s="226"/>
      <c r="AZ1107" s="226"/>
      <c r="BA1107" s="226"/>
      <c r="BB1107" s="226"/>
      <c r="BC1107" s="226"/>
      <c r="BD1107" s="226"/>
      <c r="BE1107" s="226"/>
      <c r="BF1107" s="226"/>
      <c r="BG1107" s="226"/>
      <c r="BH1107" s="226"/>
      <c r="BI1107" s="226"/>
      <c r="BJ1107" s="226"/>
      <c r="BK1107" s="226"/>
      <c r="BL1107" s="226"/>
      <c r="BM1107" s="226"/>
      <c r="BN1107" s="226"/>
      <c r="BO1107" s="226"/>
      <c r="BP1107" s="226"/>
      <c r="BQ1107" s="226"/>
      <c r="BR1107" s="226"/>
      <c r="BS1107" s="226"/>
      <c r="BT1107" s="226"/>
      <c r="BU1107" s="226"/>
      <c r="BV1107" s="226"/>
      <c r="BW1107" s="226"/>
      <c r="BX1107" s="226"/>
      <c r="BY1107" s="226"/>
      <c r="BZ1107" s="226"/>
      <c r="CA1107" s="226"/>
      <c r="CB1107" s="226"/>
      <c r="CC1107" s="235"/>
    </row>
    <row r="1108" spans="1:81" s="233" customFormat="1" ht="30" customHeight="1">
      <c r="A1108" s="526"/>
      <c r="B1108" s="639"/>
      <c r="C1108" s="282">
        <v>2018</v>
      </c>
      <c r="D1108" s="251">
        <f t="shared" si="575"/>
        <v>10.7151</v>
      </c>
      <c r="E1108" s="251">
        <f t="shared" si="575"/>
        <v>10.7151</v>
      </c>
      <c r="F1108" s="251">
        <f t="shared" si="575"/>
        <v>0</v>
      </c>
      <c r="G1108" s="251">
        <f t="shared" si="575"/>
        <v>0</v>
      </c>
      <c r="H1108" s="251">
        <f t="shared" si="575"/>
        <v>0</v>
      </c>
      <c r="I1108" s="251">
        <f t="shared" si="575"/>
        <v>0</v>
      </c>
      <c r="J1108" s="232"/>
      <c r="M1108" s="242"/>
      <c r="N1108" s="226"/>
      <c r="O1108" s="226"/>
      <c r="P1108" s="226"/>
      <c r="Q1108" s="226"/>
      <c r="R1108" s="226"/>
      <c r="S1108" s="226"/>
      <c r="T1108" s="226"/>
      <c r="U1108" s="226"/>
      <c r="V1108" s="226"/>
      <c r="W1108" s="226"/>
      <c r="X1108" s="226"/>
      <c r="Y1108" s="226"/>
      <c r="Z1108" s="226"/>
      <c r="AA1108" s="226"/>
      <c r="AB1108" s="226"/>
      <c r="AC1108" s="226"/>
      <c r="AD1108" s="226"/>
      <c r="AE1108" s="226"/>
      <c r="AF1108" s="226"/>
      <c r="AG1108" s="226"/>
      <c r="AH1108" s="226"/>
      <c r="AI1108" s="226"/>
      <c r="AJ1108" s="226"/>
      <c r="AK1108" s="226"/>
      <c r="AL1108" s="226"/>
      <c r="AM1108" s="226"/>
      <c r="AN1108" s="226"/>
      <c r="AO1108" s="226"/>
      <c r="AP1108" s="226"/>
      <c r="AQ1108" s="226"/>
      <c r="AR1108" s="226"/>
      <c r="AS1108" s="226"/>
      <c r="AT1108" s="226"/>
      <c r="AU1108" s="226"/>
      <c r="AV1108" s="226"/>
      <c r="AW1108" s="226"/>
      <c r="AX1108" s="226"/>
      <c r="AY1108" s="226"/>
      <c r="AZ1108" s="226"/>
      <c r="BA1108" s="226"/>
      <c r="BB1108" s="226"/>
      <c r="BC1108" s="226"/>
      <c r="BD1108" s="226"/>
      <c r="BE1108" s="226"/>
      <c r="BF1108" s="226"/>
      <c r="BG1108" s="226"/>
      <c r="BH1108" s="226"/>
      <c r="BI1108" s="226"/>
      <c r="BJ1108" s="226"/>
      <c r="BK1108" s="226"/>
      <c r="BL1108" s="226"/>
      <c r="BM1108" s="226"/>
      <c r="BN1108" s="226"/>
      <c r="BO1108" s="226"/>
      <c r="BP1108" s="226"/>
      <c r="BQ1108" s="226"/>
      <c r="BR1108" s="226"/>
      <c r="BS1108" s="226"/>
      <c r="BT1108" s="226"/>
      <c r="BU1108" s="226"/>
      <c r="BV1108" s="226"/>
      <c r="BW1108" s="226"/>
      <c r="BX1108" s="226"/>
      <c r="BY1108" s="226"/>
      <c r="BZ1108" s="226"/>
      <c r="CA1108" s="226"/>
      <c r="CB1108" s="226"/>
      <c r="CC1108" s="235"/>
    </row>
    <row r="1109" spans="1:81" s="233" customFormat="1" ht="39.75" hidden="1" customHeight="1">
      <c r="A1109" s="526"/>
      <c r="B1109" s="639"/>
      <c r="C1109" s="282">
        <v>2019</v>
      </c>
      <c r="D1109" s="251">
        <f t="shared" si="575"/>
        <v>0</v>
      </c>
      <c r="E1109" s="251">
        <f t="shared" si="575"/>
        <v>0</v>
      </c>
      <c r="F1109" s="251">
        <f t="shared" si="575"/>
        <v>0</v>
      </c>
      <c r="G1109" s="251">
        <f t="shared" si="575"/>
        <v>0</v>
      </c>
      <c r="H1109" s="251">
        <f t="shared" si="575"/>
        <v>0</v>
      </c>
      <c r="I1109" s="251">
        <f t="shared" si="575"/>
        <v>0</v>
      </c>
      <c r="J1109" s="232"/>
      <c r="M1109" s="242"/>
      <c r="N1109" s="226"/>
      <c r="O1109" s="226"/>
      <c r="P1109" s="226"/>
      <c r="Q1109" s="226"/>
      <c r="R1109" s="226"/>
      <c r="S1109" s="226"/>
      <c r="T1109" s="226"/>
      <c r="U1109" s="226"/>
      <c r="V1109" s="226"/>
      <c r="W1109" s="226"/>
      <c r="X1109" s="226"/>
      <c r="Y1109" s="226"/>
      <c r="Z1109" s="226"/>
      <c r="AA1109" s="226"/>
      <c r="AB1109" s="226"/>
      <c r="AC1109" s="226"/>
      <c r="AD1109" s="226"/>
      <c r="AE1109" s="226"/>
      <c r="AF1109" s="226"/>
      <c r="AG1109" s="226"/>
      <c r="AH1109" s="226"/>
      <c r="AI1109" s="226"/>
      <c r="AJ1109" s="226"/>
      <c r="AK1109" s="226"/>
      <c r="AL1109" s="226"/>
      <c r="AM1109" s="226"/>
      <c r="AN1109" s="226"/>
      <c r="AO1109" s="226"/>
      <c r="AP1109" s="226"/>
      <c r="AQ1109" s="226"/>
      <c r="AR1109" s="226"/>
      <c r="AS1109" s="226"/>
      <c r="AT1109" s="226"/>
      <c r="AU1109" s="226"/>
      <c r="AV1109" s="226"/>
      <c r="AW1109" s="226"/>
      <c r="AX1109" s="226"/>
      <c r="AY1109" s="226"/>
      <c r="AZ1109" s="226"/>
      <c r="BA1109" s="226"/>
      <c r="BB1109" s="226"/>
      <c r="BC1109" s="226"/>
      <c r="BD1109" s="226"/>
      <c r="BE1109" s="226"/>
      <c r="BF1109" s="226"/>
      <c r="BG1109" s="226"/>
      <c r="BH1109" s="226"/>
      <c r="BI1109" s="226"/>
      <c r="BJ1109" s="226"/>
      <c r="BK1109" s="226"/>
      <c r="BL1109" s="226"/>
      <c r="BM1109" s="226"/>
      <c r="BN1109" s="226"/>
      <c r="BO1109" s="226"/>
      <c r="BP1109" s="226"/>
      <c r="BQ1109" s="226"/>
      <c r="BR1109" s="226"/>
      <c r="BS1109" s="226"/>
      <c r="BT1109" s="226"/>
      <c r="BU1109" s="226"/>
      <c r="BV1109" s="226"/>
      <c r="BW1109" s="226"/>
      <c r="BX1109" s="226"/>
      <c r="BY1109" s="226"/>
      <c r="BZ1109" s="226"/>
      <c r="CA1109" s="226"/>
      <c r="CB1109" s="226"/>
      <c r="CC1109" s="235"/>
    </row>
    <row r="1110" spans="1:81" s="233" customFormat="1" ht="39.75" hidden="1" customHeight="1">
      <c r="A1110" s="527"/>
      <c r="B1110" s="640"/>
      <c r="C1110" s="282">
        <v>2020</v>
      </c>
      <c r="D1110" s="251">
        <f t="shared" si="575"/>
        <v>0</v>
      </c>
      <c r="E1110" s="251">
        <f t="shared" si="575"/>
        <v>0</v>
      </c>
      <c r="F1110" s="251">
        <f t="shared" si="575"/>
        <v>0</v>
      </c>
      <c r="G1110" s="251">
        <f t="shared" si="575"/>
        <v>0</v>
      </c>
      <c r="H1110" s="251">
        <f t="shared" si="575"/>
        <v>0</v>
      </c>
      <c r="I1110" s="251">
        <f t="shared" si="575"/>
        <v>0</v>
      </c>
      <c r="J1110" s="232"/>
      <c r="M1110" s="242"/>
      <c r="N1110" s="226"/>
      <c r="O1110" s="226"/>
      <c r="P1110" s="226"/>
      <c r="Q1110" s="226"/>
      <c r="R1110" s="226"/>
      <c r="S1110" s="226"/>
      <c r="T1110" s="226"/>
      <c r="U1110" s="226"/>
      <c r="V1110" s="226"/>
      <c r="W1110" s="226"/>
      <c r="X1110" s="226"/>
      <c r="Y1110" s="226"/>
      <c r="Z1110" s="226"/>
      <c r="AA1110" s="226"/>
      <c r="AB1110" s="226"/>
      <c r="AC1110" s="226"/>
      <c r="AD1110" s="226"/>
      <c r="AE1110" s="226"/>
      <c r="AF1110" s="226"/>
      <c r="AG1110" s="226"/>
      <c r="AH1110" s="226"/>
      <c r="AI1110" s="226"/>
      <c r="AJ1110" s="226"/>
      <c r="AK1110" s="226"/>
      <c r="AL1110" s="226"/>
      <c r="AM1110" s="226"/>
      <c r="AN1110" s="226"/>
      <c r="AO1110" s="226"/>
      <c r="AP1110" s="226"/>
      <c r="AQ1110" s="226"/>
      <c r="AR1110" s="226"/>
      <c r="AS1110" s="226"/>
      <c r="AT1110" s="226"/>
      <c r="AU1110" s="226"/>
      <c r="AV1110" s="226"/>
      <c r="AW1110" s="226"/>
      <c r="AX1110" s="226"/>
      <c r="AY1110" s="226"/>
      <c r="AZ1110" s="226"/>
      <c r="BA1110" s="226"/>
      <c r="BB1110" s="226"/>
      <c r="BC1110" s="226"/>
      <c r="BD1110" s="226"/>
      <c r="BE1110" s="226"/>
      <c r="BF1110" s="226"/>
      <c r="BG1110" s="226"/>
      <c r="BH1110" s="226"/>
      <c r="BI1110" s="226"/>
      <c r="BJ1110" s="226"/>
      <c r="BK1110" s="226"/>
      <c r="BL1110" s="226"/>
      <c r="BM1110" s="226"/>
      <c r="BN1110" s="226"/>
      <c r="BO1110" s="226"/>
      <c r="BP1110" s="226"/>
      <c r="BQ1110" s="226"/>
      <c r="BR1110" s="226"/>
      <c r="BS1110" s="226"/>
      <c r="BT1110" s="226"/>
      <c r="BU1110" s="226"/>
      <c r="BV1110" s="226"/>
      <c r="BW1110" s="226"/>
      <c r="BX1110" s="226"/>
      <c r="BY1110" s="226"/>
      <c r="BZ1110" s="226"/>
      <c r="CA1110" s="226"/>
      <c r="CB1110" s="226"/>
      <c r="CC1110" s="235"/>
    </row>
    <row r="1111" spans="1:81" s="233" customFormat="1">
      <c r="A1111" s="657" t="s">
        <v>743</v>
      </c>
      <c r="B1111" s="554" t="s">
        <v>873</v>
      </c>
      <c r="C1111" s="238" t="s">
        <v>19</v>
      </c>
      <c r="D1111" s="257">
        <f>D1112+D1113+D1114+D1115+D1116</f>
        <v>4.3757159999999997</v>
      </c>
      <c r="E1111" s="257">
        <f t="shared" ref="E1111:I1111" si="576">E1112+E1113+E1114+E1115+E1116</f>
        <v>4.3757159999999997</v>
      </c>
      <c r="F1111" s="257">
        <f t="shared" si="576"/>
        <v>0</v>
      </c>
      <c r="G1111" s="257">
        <f t="shared" si="576"/>
        <v>0</v>
      </c>
      <c r="H1111" s="257">
        <f t="shared" si="576"/>
        <v>0</v>
      </c>
      <c r="I1111" s="257">
        <f t="shared" si="576"/>
        <v>0</v>
      </c>
      <c r="J1111" s="232"/>
      <c r="M1111" s="242">
        <f t="shared" si="572"/>
        <v>4.3757159999999997</v>
      </c>
      <c r="N1111" s="226"/>
      <c r="O1111" s="226"/>
      <c r="P1111" s="226"/>
      <c r="Q1111" s="226"/>
      <c r="R1111" s="226"/>
      <c r="S1111" s="226"/>
      <c r="T1111" s="226"/>
      <c r="U1111" s="226"/>
      <c r="V1111" s="226"/>
      <c r="W1111" s="226"/>
      <c r="X1111" s="226"/>
      <c r="Y1111" s="226"/>
      <c r="Z1111" s="226"/>
      <c r="AA1111" s="226"/>
      <c r="AB1111" s="226"/>
      <c r="AC1111" s="226"/>
      <c r="AD1111" s="226"/>
      <c r="AE1111" s="226"/>
      <c r="AF1111" s="226"/>
      <c r="AG1111" s="226"/>
      <c r="AH1111" s="226"/>
      <c r="AI1111" s="226"/>
      <c r="AJ1111" s="226"/>
      <c r="AK1111" s="226"/>
      <c r="AL1111" s="226"/>
      <c r="AM1111" s="226"/>
      <c r="AN1111" s="226"/>
      <c r="AO1111" s="226"/>
      <c r="AP1111" s="226"/>
      <c r="AQ1111" s="226"/>
      <c r="AR1111" s="226"/>
      <c r="AS1111" s="226"/>
      <c r="AT1111" s="226"/>
      <c r="AU1111" s="226"/>
      <c r="AV1111" s="226"/>
      <c r="AW1111" s="226"/>
      <c r="AX1111" s="226"/>
      <c r="AY1111" s="226"/>
      <c r="AZ1111" s="226"/>
      <c r="BA1111" s="226"/>
      <c r="BB1111" s="226"/>
      <c r="BC1111" s="226"/>
      <c r="BD1111" s="226"/>
      <c r="BE1111" s="226"/>
      <c r="BF1111" s="226"/>
      <c r="BG1111" s="226"/>
      <c r="BH1111" s="226"/>
      <c r="BI1111" s="226"/>
      <c r="BJ1111" s="226"/>
      <c r="BK1111" s="226"/>
      <c r="BL1111" s="226"/>
      <c r="BM1111" s="226"/>
      <c r="BN1111" s="226"/>
      <c r="BO1111" s="226"/>
      <c r="BP1111" s="226"/>
      <c r="BQ1111" s="226"/>
      <c r="BR1111" s="226"/>
      <c r="BS1111" s="226"/>
      <c r="BT1111" s="226"/>
      <c r="BU1111" s="226"/>
      <c r="BV1111" s="226"/>
      <c r="BW1111" s="226"/>
      <c r="BX1111" s="226"/>
      <c r="BY1111" s="226"/>
      <c r="BZ1111" s="226"/>
      <c r="CA1111" s="226"/>
      <c r="CB1111" s="226"/>
      <c r="CC1111" s="235"/>
    </row>
    <row r="1112" spans="1:81" s="233" customFormat="1">
      <c r="A1112" s="542"/>
      <c r="B1112" s="555"/>
      <c r="C1112" s="253">
        <v>2016</v>
      </c>
      <c r="D1112" s="247">
        <f>E1112+F1112+G1112+H1112+I1112</f>
        <v>1.954116</v>
      </c>
      <c r="E1112" s="247">
        <f t="shared" ref="E1112:I1113" si="577">E1118+E1124+E1130+E1136</f>
        <v>1.954116</v>
      </c>
      <c r="F1112" s="247">
        <f t="shared" si="577"/>
        <v>0</v>
      </c>
      <c r="G1112" s="247">
        <f t="shared" si="577"/>
        <v>0</v>
      </c>
      <c r="H1112" s="247">
        <f t="shared" si="577"/>
        <v>0</v>
      </c>
      <c r="I1112" s="247">
        <f t="shared" si="577"/>
        <v>0</v>
      </c>
      <c r="J1112" s="232"/>
      <c r="M1112" s="242">
        <f t="shared" si="572"/>
        <v>1.954116</v>
      </c>
      <c r="N1112" s="226"/>
      <c r="O1112" s="226"/>
      <c r="P1112" s="226"/>
      <c r="Q1112" s="226"/>
      <c r="R1112" s="226"/>
      <c r="S1112" s="226"/>
      <c r="T1112" s="226"/>
      <c r="U1112" s="226"/>
      <c r="V1112" s="226"/>
      <c r="W1112" s="226"/>
      <c r="X1112" s="226"/>
      <c r="Y1112" s="226"/>
      <c r="Z1112" s="226"/>
      <c r="AA1112" s="226"/>
      <c r="AB1112" s="226"/>
      <c r="AC1112" s="226"/>
      <c r="AD1112" s="226"/>
      <c r="AE1112" s="226"/>
      <c r="AF1112" s="226"/>
      <c r="AG1112" s="226"/>
      <c r="AH1112" s="226"/>
      <c r="AI1112" s="226"/>
      <c r="AJ1112" s="226"/>
      <c r="AK1112" s="226"/>
      <c r="AL1112" s="226"/>
      <c r="AM1112" s="226"/>
      <c r="AN1112" s="226"/>
      <c r="AO1112" s="226"/>
      <c r="AP1112" s="226"/>
      <c r="AQ1112" s="226"/>
      <c r="AR1112" s="226"/>
      <c r="AS1112" s="226"/>
      <c r="AT1112" s="226"/>
      <c r="AU1112" s="226"/>
      <c r="AV1112" s="226"/>
      <c r="AW1112" s="226"/>
      <c r="AX1112" s="226"/>
      <c r="AY1112" s="226"/>
      <c r="AZ1112" s="226"/>
      <c r="BA1112" s="226"/>
      <c r="BB1112" s="226"/>
      <c r="BC1112" s="226"/>
      <c r="BD1112" s="226"/>
      <c r="BE1112" s="226"/>
      <c r="BF1112" s="226"/>
      <c r="BG1112" s="226"/>
      <c r="BH1112" s="226"/>
      <c r="BI1112" s="226"/>
      <c r="BJ1112" s="226"/>
      <c r="BK1112" s="226"/>
      <c r="BL1112" s="226"/>
      <c r="BM1112" s="226"/>
      <c r="BN1112" s="226"/>
      <c r="BO1112" s="226"/>
      <c r="BP1112" s="226"/>
      <c r="BQ1112" s="226"/>
      <c r="BR1112" s="226"/>
      <c r="BS1112" s="226"/>
      <c r="BT1112" s="226"/>
      <c r="BU1112" s="226"/>
      <c r="BV1112" s="226"/>
      <c r="BW1112" s="226"/>
      <c r="BX1112" s="226"/>
      <c r="BY1112" s="226"/>
      <c r="BZ1112" s="226"/>
      <c r="CA1112" s="226"/>
      <c r="CB1112" s="226"/>
      <c r="CC1112" s="235"/>
    </row>
    <row r="1113" spans="1:81" s="233" customFormat="1">
      <c r="A1113" s="542"/>
      <c r="B1113" s="555"/>
      <c r="C1113" s="236">
        <v>2017</v>
      </c>
      <c r="D1113" s="247">
        <f t="shared" ref="D1113:D1116" si="578">E1113+F1113+G1113+H1113+I1113</f>
        <v>1.407</v>
      </c>
      <c r="E1113" s="247">
        <f t="shared" si="577"/>
        <v>1.407</v>
      </c>
      <c r="F1113" s="247">
        <f t="shared" si="577"/>
        <v>0</v>
      </c>
      <c r="G1113" s="247">
        <f t="shared" si="577"/>
        <v>0</v>
      </c>
      <c r="H1113" s="247">
        <f t="shared" si="577"/>
        <v>0</v>
      </c>
      <c r="I1113" s="247">
        <f t="shared" si="577"/>
        <v>0</v>
      </c>
      <c r="J1113" s="232"/>
      <c r="M1113" s="242">
        <f t="shared" si="572"/>
        <v>1.407</v>
      </c>
      <c r="N1113" s="226"/>
      <c r="O1113" s="226"/>
      <c r="P1113" s="226"/>
      <c r="Q1113" s="226"/>
      <c r="R1113" s="226"/>
      <c r="S1113" s="226"/>
      <c r="T1113" s="226"/>
      <c r="U1113" s="226"/>
      <c r="V1113" s="226"/>
      <c r="W1113" s="226"/>
      <c r="X1113" s="226"/>
      <c r="Y1113" s="226"/>
      <c r="Z1113" s="226"/>
      <c r="AA1113" s="226"/>
      <c r="AB1113" s="226"/>
      <c r="AC1113" s="226"/>
      <c r="AD1113" s="226"/>
      <c r="AE1113" s="226"/>
      <c r="AF1113" s="226"/>
      <c r="AG1113" s="226"/>
      <c r="AH1113" s="226"/>
      <c r="AI1113" s="226"/>
      <c r="AJ1113" s="226"/>
      <c r="AK1113" s="226"/>
      <c r="AL1113" s="226"/>
      <c r="AM1113" s="226"/>
      <c r="AN1113" s="226"/>
      <c r="AO1113" s="226"/>
      <c r="AP1113" s="226"/>
      <c r="AQ1113" s="226"/>
      <c r="AR1113" s="226"/>
      <c r="AS1113" s="226"/>
      <c r="AT1113" s="226"/>
      <c r="AU1113" s="226"/>
      <c r="AV1113" s="226"/>
      <c r="AW1113" s="226"/>
      <c r="AX1113" s="226"/>
      <c r="AY1113" s="226"/>
      <c r="AZ1113" s="226"/>
      <c r="BA1113" s="226"/>
      <c r="BB1113" s="226"/>
      <c r="BC1113" s="226"/>
      <c r="BD1113" s="226"/>
      <c r="BE1113" s="226"/>
      <c r="BF1113" s="226"/>
      <c r="BG1113" s="226"/>
      <c r="BH1113" s="226"/>
      <c r="BI1113" s="226"/>
      <c r="BJ1113" s="226"/>
      <c r="BK1113" s="226"/>
      <c r="BL1113" s="226"/>
      <c r="BM1113" s="226"/>
      <c r="BN1113" s="226"/>
      <c r="BO1113" s="226"/>
      <c r="BP1113" s="226"/>
      <c r="BQ1113" s="226"/>
      <c r="BR1113" s="226"/>
      <c r="BS1113" s="226"/>
      <c r="BT1113" s="226"/>
      <c r="BU1113" s="226"/>
      <c r="BV1113" s="226"/>
      <c r="BW1113" s="226"/>
      <c r="BX1113" s="226"/>
      <c r="BY1113" s="226"/>
      <c r="BZ1113" s="226"/>
      <c r="CA1113" s="226"/>
      <c r="CB1113" s="226"/>
      <c r="CC1113" s="235"/>
    </row>
    <row r="1114" spans="1:81" s="233" customFormat="1" ht="18" customHeight="1">
      <c r="A1114" s="542"/>
      <c r="B1114" s="639"/>
      <c r="C1114" s="282">
        <v>2018</v>
      </c>
      <c r="D1114" s="247">
        <f t="shared" si="578"/>
        <v>1.0145999999999999</v>
      </c>
      <c r="E1114" s="247">
        <f t="shared" ref="E1114:E1116" si="579">E1120+E1126+E1132+E1138</f>
        <v>1.0145999999999999</v>
      </c>
      <c r="F1114" s="247">
        <f>F1120+F1126+F1132+F1138</f>
        <v>0</v>
      </c>
      <c r="G1114" s="247">
        <f>G1120+G1126+G1132+G1138</f>
        <v>0</v>
      </c>
      <c r="H1114" s="247">
        <f>H1120+H1126+H1132+H1138</f>
        <v>0</v>
      </c>
      <c r="I1114" s="247">
        <f>I1120+I1126+I1132+I1138</f>
        <v>0</v>
      </c>
      <c r="J1114" s="232"/>
      <c r="M1114" s="242"/>
      <c r="N1114" s="226"/>
      <c r="O1114" s="226"/>
      <c r="P1114" s="226"/>
      <c r="Q1114" s="226"/>
      <c r="R1114" s="226"/>
      <c r="S1114" s="226"/>
      <c r="T1114" s="226"/>
      <c r="U1114" s="226"/>
      <c r="V1114" s="226"/>
      <c r="W1114" s="226"/>
      <c r="X1114" s="226"/>
      <c r="Y1114" s="226"/>
      <c r="Z1114" s="226"/>
      <c r="AA1114" s="226"/>
      <c r="AB1114" s="226"/>
      <c r="AC1114" s="226"/>
      <c r="AD1114" s="226"/>
      <c r="AE1114" s="226"/>
      <c r="AF1114" s="226"/>
      <c r="AG1114" s="226"/>
      <c r="AH1114" s="226"/>
      <c r="AI1114" s="226"/>
      <c r="AJ1114" s="226"/>
      <c r="AK1114" s="226"/>
      <c r="AL1114" s="226"/>
      <c r="AM1114" s="226"/>
      <c r="AN1114" s="226"/>
      <c r="AO1114" s="226"/>
      <c r="AP1114" s="226"/>
      <c r="AQ1114" s="226"/>
      <c r="AR1114" s="226"/>
      <c r="AS1114" s="226"/>
      <c r="AT1114" s="226"/>
      <c r="AU1114" s="226"/>
      <c r="AV1114" s="226"/>
      <c r="AW1114" s="226"/>
      <c r="AX1114" s="226"/>
      <c r="AY1114" s="226"/>
      <c r="AZ1114" s="226"/>
      <c r="BA1114" s="226"/>
      <c r="BB1114" s="226"/>
      <c r="BC1114" s="226"/>
      <c r="BD1114" s="226"/>
      <c r="BE1114" s="226"/>
      <c r="BF1114" s="226"/>
      <c r="BG1114" s="226"/>
      <c r="BH1114" s="226"/>
      <c r="BI1114" s="226"/>
      <c r="BJ1114" s="226"/>
      <c r="BK1114" s="226"/>
      <c r="BL1114" s="226"/>
      <c r="BM1114" s="226"/>
      <c r="BN1114" s="226"/>
      <c r="BO1114" s="226"/>
      <c r="BP1114" s="226"/>
      <c r="BQ1114" s="226"/>
      <c r="BR1114" s="226"/>
      <c r="BS1114" s="226"/>
      <c r="BT1114" s="226"/>
      <c r="BU1114" s="226"/>
      <c r="BV1114" s="226"/>
      <c r="BW1114" s="226"/>
      <c r="BX1114" s="226"/>
      <c r="BY1114" s="226"/>
      <c r="BZ1114" s="226"/>
      <c r="CA1114" s="226"/>
      <c r="CB1114" s="226"/>
      <c r="CC1114" s="235"/>
    </row>
    <row r="1115" spans="1:81" s="233" customFormat="1" ht="30.75" hidden="1" customHeight="1">
      <c r="A1115" s="542"/>
      <c r="B1115" s="639"/>
      <c r="C1115" s="282">
        <v>2019</v>
      </c>
      <c r="D1115" s="247">
        <f>E1115+F1115+G1115+H1115+I1115</f>
        <v>0</v>
      </c>
      <c r="E1115" s="247">
        <f t="shared" si="579"/>
        <v>0</v>
      </c>
      <c r="F1115" s="247">
        <f t="shared" ref="F1115:I1116" si="580">F1121+F1129+F1133+F1139</f>
        <v>0</v>
      </c>
      <c r="G1115" s="247">
        <f t="shared" si="580"/>
        <v>0</v>
      </c>
      <c r="H1115" s="247">
        <f t="shared" si="580"/>
        <v>0</v>
      </c>
      <c r="I1115" s="247">
        <f t="shared" si="580"/>
        <v>0</v>
      </c>
      <c r="J1115" s="232"/>
      <c r="M1115" s="242"/>
      <c r="N1115" s="226"/>
      <c r="O1115" s="226"/>
      <c r="P1115" s="226"/>
      <c r="Q1115" s="226"/>
      <c r="R1115" s="226"/>
      <c r="S1115" s="226"/>
      <c r="T1115" s="226"/>
      <c r="U1115" s="226"/>
      <c r="V1115" s="226"/>
      <c r="W1115" s="226"/>
      <c r="X1115" s="226"/>
      <c r="Y1115" s="226"/>
      <c r="Z1115" s="226"/>
      <c r="AA1115" s="226"/>
      <c r="AB1115" s="226"/>
      <c r="AC1115" s="226"/>
      <c r="AD1115" s="226"/>
      <c r="AE1115" s="226"/>
      <c r="AF1115" s="226"/>
      <c r="AG1115" s="226"/>
      <c r="AH1115" s="226"/>
      <c r="AI1115" s="226"/>
      <c r="AJ1115" s="226"/>
      <c r="AK1115" s="226"/>
      <c r="AL1115" s="226"/>
      <c r="AM1115" s="226"/>
      <c r="AN1115" s="226"/>
      <c r="AO1115" s="226"/>
      <c r="AP1115" s="226"/>
      <c r="AQ1115" s="226"/>
      <c r="AR1115" s="226"/>
      <c r="AS1115" s="226"/>
      <c r="AT1115" s="226"/>
      <c r="AU1115" s="226"/>
      <c r="AV1115" s="226"/>
      <c r="AW1115" s="226"/>
      <c r="AX1115" s="226"/>
      <c r="AY1115" s="226"/>
      <c r="AZ1115" s="226"/>
      <c r="BA1115" s="226"/>
      <c r="BB1115" s="226"/>
      <c r="BC1115" s="226"/>
      <c r="BD1115" s="226"/>
      <c r="BE1115" s="226"/>
      <c r="BF1115" s="226"/>
      <c r="BG1115" s="226"/>
      <c r="BH1115" s="226"/>
      <c r="BI1115" s="226"/>
      <c r="BJ1115" s="226"/>
      <c r="BK1115" s="226"/>
      <c r="BL1115" s="226"/>
      <c r="BM1115" s="226"/>
      <c r="BN1115" s="226"/>
      <c r="BO1115" s="226"/>
      <c r="BP1115" s="226"/>
      <c r="BQ1115" s="226"/>
      <c r="BR1115" s="226"/>
      <c r="BS1115" s="226"/>
      <c r="BT1115" s="226"/>
      <c r="BU1115" s="226"/>
      <c r="BV1115" s="226"/>
      <c r="BW1115" s="226"/>
      <c r="BX1115" s="226"/>
      <c r="BY1115" s="226"/>
      <c r="BZ1115" s="226"/>
      <c r="CA1115" s="226"/>
      <c r="CB1115" s="226"/>
      <c r="CC1115" s="235"/>
    </row>
    <row r="1116" spans="1:81" s="233" customFormat="1" ht="35.25" hidden="1" customHeight="1">
      <c r="A1116" s="543"/>
      <c r="B1116" s="640"/>
      <c r="C1116" s="282">
        <v>2020</v>
      </c>
      <c r="D1116" s="247">
        <f t="shared" si="578"/>
        <v>0</v>
      </c>
      <c r="E1116" s="247">
        <f t="shared" si="579"/>
        <v>0</v>
      </c>
      <c r="F1116" s="247">
        <f t="shared" si="580"/>
        <v>0</v>
      </c>
      <c r="G1116" s="247">
        <f t="shared" si="580"/>
        <v>0</v>
      </c>
      <c r="H1116" s="247">
        <f t="shared" si="580"/>
        <v>0</v>
      </c>
      <c r="I1116" s="247">
        <f t="shared" si="580"/>
        <v>0</v>
      </c>
      <c r="J1116" s="232"/>
      <c r="M1116" s="242"/>
      <c r="N1116" s="226"/>
      <c r="O1116" s="226"/>
      <c r="P1116" s="226"/>
      <c r="Q1116" s="226"/>
      <c r="R1116" s="226"/>
      <c r="S1116" s="226"/>
      <c r="T1116" s="226"/>
      <c r="U1116" s="226"/>
      <c r="V1116" s="226"/>
      <c r="W1116" s="226"/>
      <c r="X1116" s="226"/>
      <c r="Y1116" s="226"/>
      <c r="Z1116" s="226"/>
      <c r="AA1116" s="226"/>
      <c r="AB1116" s="226"/>
      <c r="AC1116" s="226"/>
      <c r="AD1116" s="226"/>
      <c r="AE1116" s="226"/>
      <c r="AF1116" s="226"/>
      <c r="AG1116" s="226"/>
      <c r="AH1116" s="226"/>
      <c r="AI1116" s="226"/>
      <c r="AJ1116" s="226"/>
      <c r="AK1116" s="226"/>
      <c r="AL1116" s="226"/>
      <c r="AM1116" s="226"/>
      <c r="AN1116" s="226"/>
      <c r="AO1116" s="226"/>
      <c r="AP1116" s="226"/>
      <c r="AQ1116" s="226"/>
      <c r="AR1116" s="226"/>
      <c r="AS1116" s="226"/>
      <c r="AT1116" s="226"/>
      <c r="AU1116" s="226"/>
      <c r="AV1116" s="226"/>
      <c r="AW1116" s="226"/>
      <c r="AX1116" s="226"/>
      <c r="AY1116" s="226"/>
      <c r="AZ1116" s="226"/>
      <c r="BA1116" s="226"/>
      <c r="BB1116" s="226"/>
      <c r="BC1116" s="226"/>
      <c r="BD1116" s="226"/>
      <c r="BE1116" s="226"/>
      <c r="BF1116" s="226"/>
      <c r="BG1116" s="226"/>
      <c r="BH1116" s="226"/>
      <c r="BI1116" s="226"/>
      <c r="BJ1116" s="226"/>
      <c r="BK1116" s="226"/>
      <c r="BL1116" s="226"/>
      <c r="BM1116" s="226"/>
      <c r="BN1116" s="226"/>
      <c r="BO1116" s="226"/>
      <c r="BP1116" s="226"/>
      <c r="BQ1116" s="226"/>
      <c r="BR1116" s="226"/>
      <c r="BS1116" s="226"/>
      <c r="BT1116" s="226"/>
      <c r="BU1116" s="226"/>
      <c r="BV1116" s="226"/>
      <c r="BW1116" s="226"/>
      <c r="BX1116" s="226"/>
      <c r="BY1116" s="226"/>
      <c r="BZ1116" s="226"/>
      <c r="CA1116" s="226"/>
      <c r="CB1116" s="226"/>
      <c r="CC1116" s="235"/>
    </row>
    <row r="1117" spans="1:81" s="233" customFormat="1" ht="75.75" hidden="1" customHeight="1">
      <c r="A1117" s="524" t="s">
        <v>745</v>
      </c>
      <c r="B1117" s="562" t="s">
        <v>867</v>
      </c>
      <c r="C1117" s="238" t="s">
        <v>19</v>
      </c>
      <c r="D1117" s="257">
        <f>D1118+D1119+D1120+D1121+D1122</f>
        <v>0</v>
      </c>
      <c r="E1117" s="257">
        <f t="shared" ref="E1117:I1117" si="581">E1118+E1119+E1120+E1121+E1122</f>
        <v>0</v>
      </c>
      <c r="F1117" s="257">
        <f t="shared" si="581"/>
        <v>0</v>
      </c>
      <c r="G1117" s="257">
        <f t="shared" si="581"/>
        <v>0</v>
      </c>
      <c r="H1117" s="257">
        <f t="shared" si="581"/>
        <v>0</v>
      </c>
      <c r="I1117" s="257">
        <f t="shared" si="581"/>
        <v>0</v>
      </c>
      <c r="J1117" s="232"/>
      <c r="M1117" s="242">
        <f t="shared" si="572"/>
        <v>0</v>
      </c>
      <c r="N1117" s="226"/>
      <c r="O1117" s="226"/>
      <c r="P1117" s="226"/>
      <c r="Q1117" s="226"/>
      <c r="R1117" s="226"/>
      <c r="S1117" s="226"/>
      <c r="T1117" s="226"/>
      <c r="U1117" s="226"/>
      <c r="V1117" s="226"/>
      <c r="W1117" s="226"/>
      <c r="X1117" s="226"/>
      <c r="Y1117" s="226"/>
      <c r="Z1117" s="226"/>
      <c r="AA1117" s="226"/>
      <c r="AB1117" s="226"/>
      <c r="AC1117" s="226"/>
      <c r="AD1117" s="226"/>
      <c r="AE1117" s="226"/>
      <c r="AF1117" s="226"/>
      <c r="AG1117" s="226"/>
      <c r="AH1117" s="226"/>
      <c r="AI1117" s="226"/>
      <c r="AJ1117" s="226"/>
      <c r="AK1117" s="226"/>
      <c r="AL1117" s="226"/>
      <c r="AM1117" s="226"/>
      <c r="AN1117" s="226"/>
      <c r="AO1117" s="226"/>
      <c r="AP1117" s="226"/>
      <c r="AQ1117" s="226"/>
      <c r="AR1117" s="226"/>
      <c r="AS1117" s="226"/>
      <c r="AT1117" s="226"/>
      <c r="AU1117" s="226"/>
      <c r="AV1117" s="226"/>
      <c r="AW1117" s="226"/>
      <c r="AX1117" s="226"/>
      <c r="AY1117" s="226"/>
      <c r="AZ1117" s="226"/>
      <c r="BA1117" s="226"/>
      <c r="BB1117" s="226"/>
      <c r="BC1117" s="226"/>
      <c r="BD1117" s="226"/>
      <c r="BE1117" s="226"/>
      <c r="BF1117" s="226"/>
      <c r="BG1117" s="226"/>
      <c r="BH1117" s="226"/>
      <c r="BI1117" s="226"/>
      <c r="BJ1117" s="226"/>
      <c r="BK1117" s="226"/>
      <c r="BL1117" s="226"/>
      <c r="BM1117" s="226"/>
      <c r="BN1117" s="226"/>
      <c r="BO1117" s="226"/>
      <c r="BP1117" s="226"/>
      <c r="BQ1117" s="226"/>
      <c r="BR1117" s="226"/>
      <c r="BS1117" s="226"/>
      <c r="BT1117" s="226"/>
      <c r="BU1117" s="226"/>
      <c r="BV1117" s="226"/>
      <c r="BW1117" s="226"/>
      <c r="BX1117" s="226"/>
      <c r="BY1117" s="226"/>
      <c r="BZ1117" s="226"/>
      <c r="CA1117" s="226"/>
      <c r="CB1117" s="226"/>
      <c r="CC1117" s="235"/>
    </row>
    <row r="1118" spans="1:81" s="233" customFormat="1" ht="36.75" hidden="1" customHeight="1">
      <c r="A1118" s="525"/>
      <c r="B1118" s="563"/>
      <c r="C1118" s="253">
        <v>2016</v>
      </c>
      <c r="D1118" s="247">
        <f>E1118+F1118+G1118+H1118+I1118</f>
        <v>0</v>
      </c>
      <c r="E1118" s="247">
        <v>0</v>
      </c>
      <c r="F1118" s="247">
        <v>0</v>
      </c>
      <c r="G1118" s="247">
        <v>0</v>
      </c>
      <c r="H1118" s="247">
        <v>0</v>
      </c>
      <c r="I1118" s="247">
        <v>0</v>
      </c>
      <c r="J1118" s="232"/>
      <c r="M1118" s="242">
        <f t="shared" si="572"/>
        <v>0</v>
      </c>
      <c r="N1118" s="226"/>
      <c r="O1118" s="226"/>
      <c r="P1118" s="226"/>
      <c r="Q1118" s="226"/>
      <c r="R1118" s="226"/>
      <c r="S1118" s="226"/>
      <c r="T1118" s="226"/>
      <c r="U1118" s="226"/>
      <c r="V1118" s="226"/>
      <c r="W1118" s="226"/>
      <c r="X1118" s="226"/>
      <c r="Y1118" s="226"/>
      <c r="Z1118" s="226"/>
      <c r="AA1118" s="226"/>
      <c r="AB1118" s="226"/>
      <c r="AC1118" s="226"/>
      <c r="AD1118" s="226"/>
      <c r="AE1118" s="226"/>
      <c r="AF1118" s="226"/>
      <c r="AG1118" s="226"/>
      <c r="AH1118" s="226"/>
      <c r="AI1118" s="226"/>
      <c r="AJ1118" s="226"/>
      <c r="AK1118" s="226"/>
      <c r="AL1118" s="226"/>
      <c r="AM1118" s="226"/>
      <c r="AN1118" s="226"/>
      <c r="AO1118" s="226"/>
      <c r="AP1118" s="226"/>
      <c r="AQ1118" s="226"/>
      <c r="AR1118" s="226"/>
      <c r="AS1118" s="226"/>
      <c r="AT1118" s="226"/>
      <c r="AU1118" s="226"/>
      <c r="AV1118" s="226"/>
      <c r="AW1118" s="226"/>
      <c r="AX1118" s="226"/>
      <c r="AY1118" s="226"/>
      <c r="AZ1118" s="226"/>
      <c r="BA1118" s="226"/>
      <c r="BB1118" s="226"/>
      <c r="BC1118" s="226"/>
      <c r="BD1118" s="226"/>
      <c r="BE1118" s="226"/>
      <c r="BF1118" s="226"/>
      <c r="BG1118" s="226"/>
      <c r="BH1118" s="226"/>
      <c r="BI1118" s="226"/>
      <c r="BJ1118" s="226"/>
      <c r="BK1118" s="226"/>
      <c r="BL1118" s="226"/>
      <c r="BM1118" s="226"/>
      <c r="BN1118" s="226"/>
      <c r="BO1118" s="226"/>
      <c r="BP1118" s="226"/>
      <c r="BQ1118" s="226"/>
      <c r="BR1118" s="226"/>
      <c r="BS1118" s="226"/>
      <c r="BT1118" s="226"/>
      <c r="BU1118" s="226"/>
      <c r="BV1118" s="226"/>
      <c r="BW1118" s="226"/>
      <c r="BX1118" s="226"/>
      <c r="BY1118" s="226"/>
      <c r="BZ1118" s="226"/>
      <c r="CA1118" s="226"/>
      <c r="CB1118" s="226"/>
      <c r="CC1118" s="235"/>
    </row>
    <row r="1119" spans="1:81" s="233" customFormat="1" hidden="1">
      <c r="A1119" s="525"/>
      <c r="B1119" s="563"/>
      <c r="C1119" s="236">
        <v>2017</v>
      </c>
      <c r="D1119" s="247">
        <f>E1119+F1119+G1119+H1119+I1119</f>
        <v>0</v>
      </c>
      <c r="E1119" s="247">
        <v>0</v>
      </c>
      <c r="F1119" s="247">
        <v>0</v>
      </c>
      <c r="G1119" s="247">
        <v>0</v>
      </c>
      <c r="H1119" s="247">
        <v>0</v>
      </c>
      <c r="I1119" s="247">
        <v>0</v>
      </c>
      <c r="J1119" s="232"/>
      <c r="M1119" s="242">
        <f t="shared" si="572"/>
        <v>0</v>
      </c>
      <c r="N1119" s="226"/>
      <c r="O1119" s="226"/>
      <c r="P1119" s="226"/>
      <c r="Q1119" s="226"/>
      <c r="R1119" s="226"/>
      <c r="S1119" s="226"/>
      <c r="T1119" s="226"/>
      <c r="U1119" s="226"/>
      <c r="V1119" s="226"/>
      <c r="W1119" s="226"/>
      <c r="X1119" s="226"/>
      <c r="Y1119" s="226"/>
      <c r="Z1119" s="226"/>
      <c r="AA1119" s="226"/>
      <c r="AB1119" s="226"/>
      <c r="AC1119" s="226"/>
      <c r="AD1119" s="226"/>
      <c r="AE1119" s="226"/>
      <c r="AF1119" s="226"/>
      <c r="AG1119" s="226"/>
      <c r="AH1119" s="226"/>
      <c r="AI1119" s="226"/>
      <c r="AJ1119" s="226"/>
      <c r="AK1119" s="226"/>
      <c r="AL1119" s="226"/>
      <c r="AM1119" s="226"/>
      <c r="AN1119" s="226"/>
      <c r="AO1119" s="226"/>
      <c r="AP1119" s="226"/>
      <c r="AQ1119" s="226"/>
      <c r="AR1119" s="226"/>
      <c r="AS1119" s="226"/>
      <c r="AT1119" s="226"/>
      <c r="AU1119" s="226"/>
      <c r="AV1119" s="226"/>
      <c r="AW1119" s="226"/>
      <c r="AX1119" s="226"/>
      <c r="AY1119" s="226"/>
      <c r="AZ1119" s="226"/>
      <c r="BA1119" s="226"/>
      <c r="BB1119" s="226"/>
      <c r="BC1119" s="226"/>
      <c r="BD1119" s="226"/>
      <c r="BE1119" s="226"/>
      <c r="BF1119" s="226"/>
      <c r="BG1119" s="226"/>
      <c r="BH1119" s="226"/>
      <c r="BI1119" s="226"/>
      <c r="BJ1119" s="226"/>
      <c r="BK1119" s="226"/>
      <c r="BL1119" s="226"/>
      <c r="BM1119" s="226"/>
      <c r="BN1119" s="226"/>
      <c r="BO1119" s="226"/>
      <c r="BP1119" s="226"/>
      <c r="BQ1119" s="226"/>
      <c r="BR1119" s="226"/>
      <c r="BS1119" s="226"/>
      <c r="BT1119" s="226"/>
      <c r="BU1119" s="226"/>
      <c r="BV1119" s="226"/>
      <c r="BW1119" s="226"/>
      <c r="BX1119" s="226"/>
      <c r="BY1119" s="226"/>
      <c r="BZ1119" s="226"/>
      <c r="CA1119" s="226"/>
      <c r="CB1119" s="226"/>
      <c r="CC1119" s="235"/>
    </row>
    <row r="1120" spans="1:81" s="233" customFormat="1" hidden="1">
      <c r="A1120" s="526"/>
      <c r="B1120" s="530"/>
      <c r="C1120" s="282">
        <v>2018</v>
      </c>
      <c r="D1120" s="247">
        <f t="shared" ref="D1120:D1122" si="582">E1120+F1120+G1120+H1120+I1120</f>
        <v>0</v>
      </c>
      <c r="E1120" s="247"/>
      <c r="F1120" s="247"/>
      <c r="G1120" s="247"/>
      <c r="H1120" s="247"/>
      <c r="I1120" s="247"/>
      <c r="J1120" s="232"/>
      <c r="M1120" s="242"/>
      <c r="N1120" s="226"/>
      <c r="O1120" s="226"/>
      <c r="P1120" s="226"/>
      <c r="Q1120" s="226"/>
      <c r="R1120" s="226"/>
      <c r="S1120" s="226"/>
      <c r="T1120" s="226"/>
      <c r="U1120" s="226"/>
      <c r="V1120" s="226"/>
      <c r="W1120" s="226"/>
      <c r="X1120" s="226"/>
      <c r="Y1120" s="226"/>
      <c r="Z1120" s="226"/>
      <c r="AA1120" s="226"/>
      <c r="AB1120" s="226"/>
      <c r="AC1120" s="226"/>
      <c r="AD1120" s="226"/>
      <c r="AE1120" s="226"/>
      <c r="AF1120" s="226"/>
      <c r="AG1120" s="226"/>
      <c r="AH1120" s="226"/>
      <c r="AI1120" s="226"/>
      <c r="AJ1120" s="226"/>
      <c r="AK1120" s="226"/>
      <c r="AL1120" s="226"/>
      <c r="AM1120" s="226"/>
      <c r="AN1120" s="226"/>
      <c r="AO1120" s="226"/>
      <c r="AP1120" s="226"/>
      <c r="AQ1120" s="226"/>
      <c r="AR1120" s="226"/>
      <c r="AS1120" s="226"/>
      <c r="AT1120" s="226"/>
      <c r="AU1120" s="226"/>
      <c r="AV1120" s="226"/>
      <c r="AW1120" s="226"/>
      <c r="AX1120" s="226"/>
      <c r="AY1120" s="226"/>
      <c r="AZ1120" s="226"/>
      <c r="BA1120" s="226"/>
      <c r="BB1120" s="226"/>
      <c r="BC1120" s="226"/>
      <c r="BD1120" s="226"/>
      <c r="BE1120" s="226"/>
      <c r="BF1120" s="226"/>
      <c r="BG1120" s="226"/>
      <c r="BH1120" s="226"/>
      <c r="BI1120" s="226"/>
      <c r="BJ1120" s="226"/>
      <c r="BK1120" s="226"/>
      <c r="BL1120" s="226"/>
      <c r="BM1120" s="226"/>
      <c r="BN1120" s="226"/>
      <c r="BO1120" s="226"/>
      <c r="BP1120" s="226"/>
      <c r="BQ1120" s="226"/>
      <c r="BR1120" s="226"/>
      <c r="BS1120" s="226"/>
      <c r="BT1120" s="226"/>
      <c r="BU1120" s="226"/>
      <c r="BV1120" s="226"/>
      <c r="BW1120" s="226"/>
      <c r="BX1120" s="226"/>
      <c r="BY1120" s="226"/>
      <c r="BZ1120" s="226"/>
      <c r="CA1120" s="226"/>
      <c r="CB1120" s="226"/>
      <c r="CC1120" s="235"/>
    </row>
    <row r="1121" spans="1:81" s="233" customFormat="1" hidden="1">
      <c r="A1121" s="526"/>
      <c r="B1121" s="530"/>
      <c r="C1121" s="282">
        <v>2019</v>
      </c>
      <c r="D1121" s="247">
        <f t="shared" si="582"/>
        <v>0</v>
      </c>
      <c r="E1121" s="247"/>
      <c r="F1121" s="247"/>
      <c r="G1121" s="247"/>
      <c r="H1121" s="247"/>
      <c r="I1121" s="247"/>
      <c r="J1121" s="232"/>
      <c r="M1121" s="242"/>
      <c r="N1121" s="226"/>
      <c r="O1121" s="226"/>
      <c r="P1121" s="226"/>
      <c r="Q1121" s="226"/>
      <c r="R1121" s="226"/>
      <c r="S1121" s="226"/>
      <c r="T1121" s="226"/>
      <c r="U1121" s="226"/>
      <c r="V1121" s="226"/>
      <c r="W1121" s="226"/>
      <c r="X1121" s="226"/>
      <c r="Y1121" s="226"/>
      <c r="Z1121" s="226"/>
      <c r="AA1121" s="226"/>
      <c r="AB1121" s="226"/>
      <c r="AC1121" s="226"/>
      <c r="AD1121" s="226"/>
      <c r="AE1121" s="226"/>
      <c r="AF1121" s="226"/>
      <c r="AG1121" s="226"/>
      <c r="AH1121" s="226"/>
      <c r="AI1121" s="226"/>
      <c r="AJ1121" s="226"/>
      <c r="AK1121" s="226"/>
      <c r="AL1121" s="226"/>
      <c r="AM1121" s="226"/>
      <c r="AN1121" s="226"/>
      <c r="AO1121" s="226"/>
      <c r="AP1121" s="226"/>
      <c r="AQ1121" s="226"/>
      <c r="AR1121" s="226"/>
      <c r="AS1121" s="226"/>
      <c r="AT1121" s="226"/>
      <c r="AU1121" s="226"/>
      <c r="AV1121" s="226"/>
      <c r="AW1121" s="226"/>
      <c r="AX1121" s="226"/>
      <c r="AY1121" s="226"/>
      <c r="AZ1121" s="226"/>
      <c r="BA1121" s="226"/>
      <c r="BB1121" s="226"/>
      <c r="BC1121" s="226"/>
      <c r="BD1121" s="226"/>
      <c r="BE1121" s="226"/>
      <c r="BF1121" s="226"/>
      <c r="BG1121" s="226"/>
      <c r="BH1121" s="226"/>
      <c r="BI1121" s="226"/>
      <c r="BJ1121" s="226"/>
      <c r="BK1121" s="226"/>
      <c r="BL1121" s="226"/>
      <c r="BM1121" s="226"/>
      <c r="BN1121" s="226"/>
      <c r="BO1121" s="226"/>
      <c r="BP1121" s="226"/>
      <c r="BQ1121" s="226"/>
      <c r="BR1121" s="226"/>
      <c r="BS1121" s="226"/>
      <c r="BT1121" s="226"/>
      <c r="BU1121" s="226"/>
      <c r="BV1121" s="226"/>
      <c r="BW1121" s="226"/>
      <c r="BX1121" s="226"/>
      <c r="BY1121" s="226"/>
      <c r="BZ1121" s="226"/>
      <c r="CA1121" s="226"/>
      <c r="CB1121" s="226"/>
      <c r="CC1121" s="235"/>
    </row>
    <row r="1122" spans="1:81" s="233" customFormat="1" hidden="1">
      <c r="A1122" s="527"/>
      <c r="B1122" s="531"/>
      <c r="C1122" s="282">
        <v>2020</v>
      </c>
      <c r="D1122" s="247">
        <f t="shared" si="582"/>
        <v>0</v>
      </c>
      <c r="E1122" s="247"/>
      <c r="F1122" s="247"/>
      <c r="G1122" s="247"/>
      <c r="H1122" s="247"/>
      <c r="I1122" s="247"/>
      <c r="J1122" s="232"/>
      <c r="M1122" s="242"/>
      <c r="N1122" s="226"/>
      <c r="O1122" s="226"/>
      <c r="P1122" s="226"/>
      <c r="Q1122" s="226"/>
      <c r="R1122" s="226"/>
      <c r="S1122" s="226"/>
      <c r="T1122" s="226"/>
      <c r="U1122" s="226"/>
      <c r="V1122" s="226"/>
      <c r="W1122" s="226"/>
      <c r="X1122" s="226"/>
      <c r="Y1122" s="226"/>
      <c r="Z1122" s="226"/>
      <c r="AA1122" s="226"/>
      <c r="AB1122" s="226"/>
      <c r="AC1122" s="226"/>
      <c r="AD1122" s="226"/>
      <c r="AE1122" s="226"/>
      <c r="AF1122" s="226"/>
      <c r="AG1122" s="226"/>
      <c r="AH1122" s="226"/>
      <c r="AI1122" s="226"/>
      <c r="AJ1122" s="226"/>
      <c r="AK1122" s="226"/>
      <c r="AL1122" s="226"/>
      <c r="AM1122" s="226"/>
      <c r="AN1122" s="226"/>
      <c r="AO1122" s="226"/>
      <c r="AP1122" s="226"/>
      <c r="AQ1122" s="226"/>
      <c r="AR1122" s="226"/>
      <c r="AS1122" s="226"/>
      <c r="AT1122" s="226"/>
      <c r="AU1122" s="226"/>
      <c r="AV1122" s="226"/>
      <c r="AW1122" s="226"/>
      <c r="AX1122" s="226"/>
      <c r="AY1122" s="226"/>
      <c r="AZ1122" s="226"/>
      <c r="BA1122" s="226"/>
      <c r="BB1122" s="226"/>
      <c r="BC1122" s="226"/>
      <c r="BD1122" s="226"/>
      <c r="BE1122" s="226"/>
      <c r="BF1122" s="226"/>
      <c r="BG1122" s="226"/>
      <c r="BH1122" s="226"/>
      <c r="BI1122" s="226"/>
      <c r="BJ1122" s="226"/>
      <c r="BK1122" s="226"/>
      <c r="BL1122" s="226"/>
      <c r="BM1122" s="226"/>
      <c r="BN1122" s="226"/>
      <c r="BO1122" s="226"/>
      <c r="BP1122" s="226"/>
      <c r="BQ1122" s="226"/>
      <c r="BR1122" s="226"/>
      <c r="BS1122" s="226"/>
      <c r="BT1122" s="226"/>
      <c r="BU1122" s="226"/>
      <c r="BV1122" s="226"/>
      <c r="BW1122" s="226"/>
      <c r="BX1122" s="226"/>
      <c r="BY1122" s="226"/>
      <c r="BZ1122" s="226"/>
      <c r="CA1122" s="226"/>
      <c r="CB1122" s="226"/>
      <c r="CC1122" s="235"/>
    </row>
    <row r="1123" spans="1:81" s="233" customFormat="1">
      <c r="A1123" s="524" t="s">
        <v>746</v>
      </c>
      <c r="B1123" s="562" t="s">
        <v>868</v>
      </c>
      <c r="C1123" s="238" t="s">
        <v>19</v>
      </c>
      <c r="D1123" s="257">
        <f t="shared" ref="D1123:I1123" si="583">D1124+D1125</f>
        <v>2.4299010000000001</v>
      </c>
      <c r="E1123" s="257">
        <f t="shared" si="583"/>
        <v>2.4299010000000001</v>
      </c>
      <c r="F1123" s="257">
        <f t="shared" si="583"/>
        <v>0</v>
      </c>
      <c r="G1123" s="257">
        <f t="shared" si="583"/>
        <v>0</v>
      </c>
      <c r="H1123" s="257">
        <f t="shared" si="583"/>
        <v>0</v>
      </c>
      <c r="I1123" s="257">
        <f t="shared" si="583"/>
        <v>0</v>
      </c>
      <c r="J1123" s="232"/>
      <c r="M1123" s="242">
        <f t="shared" si="572"/>
        <v>2.4299010000000001</v>
      </c>
      <c r="N1123" s="226"/>
      <c r="O1123" s="226"/>
      <c r="P1123" s="226"/>
      <c r="Q1123" s="226"/>
      <c r="R1123" s="226"/>
      <c r="S1123" s="226"/>
      <c r="T1123" s="226"/>
      <c r="U1123" s="226"/>
      <c r="V1123" s="226"/>
      <c r="W1123" s="226"/>
      <c r="X1123" s="226"/>
      <c r="Y1123" s="226"/>
      <c r="Z1123" s="226"/>
      <c r="AA1123" s="226"/>
      <c r="AB1123" s="226"/>
      <c r="AC1123" s="226"/>
      <c r="AD1123" s="226"/>
      <c r="AE1123" s="226"/>
      <c r="AF1123" s="226"/>
      <c r="AG1123" s="226"/>
      <c r="AH1123" s="226"/>
      <c r="AI1123" s="226"/>
      <c r="AJ1123" s="226"/>
      <c r="AK1123" s="226"/>
      <c r="AL1123" s="226"/>
      <c r="AM1123" s="226"/>
      <c r="AN1123" s="226"/>
      <c r="AO1123" s="226"/>
      <c r="AP1123" s="226"/>
      <c r="AQ1123" s="226"/>
      <c r="AR1123" s="226"/>
      <c r="AS1123" s="226"/>
      <c r="AT1123" s="226"/>
      <c r="AU1123" s="226"/>
      <c r="AV1123" s="226"/>
      <c r="AW1123" s="226"/>
      <c r="AX1123" s="226"/>
      <c r="AY1123" s="226"/>
      <c r="AZ1123" s="226"/>
      <c r="BA1123" s="226"/>
      <c r="BB1123" s="226"/>
      <c r="BC1123" s="226"/>
      <c r="BD1123" s="226"/>
      <c r="BE1123" s="226"/>
      <c r="BF1123" s="226"/>
      <c r="BG1123" s="226"/>
      <c r="BH1123" s="226"/>
      <c r="BI1123" s="226"/>
      <c r="BJ1123" s="226"/>
      <c r="BK1123" s="226"/>
      <c r="BL1123" s="226"/>
      <c r="BM1123" s="226"/>
      <c r="BN1123" s="226"/>
      <c r="BO1123" s="226"/>
      <c r="BP1123" s="226"/>
      <c r="BQ1123" s="226"/>
      <c r="BR1123" s="226"/>
      <c r="BS1123" s="226"/>
      <c r="BT1123" s="226"/>
      <c r="BU1123" s="226"/>
      <c r="BV1123" s="226"/>
      <c r="BW1123" s="226"/>
      <c r="BX1123" s="226"/>
      <c r="BY1123" s="226"/>
      <c r="BZ1123" s="226"/>
      <c r="CA1123" s="226"/>
      <c r="CB1123" s="226"/>
      <c r="CC1123" s="235"/>
    </row>
    <row r="1124" spans="1:81" s="233" customFormat="1">
      <c r="A1124" s="525"/>
      <c r="B1124" s="563"/>
      <c r="C1124" s="253">
        <v>2016</v>
      </c>
      <c r="D1124" s="247">
        <f>E1124+F1124+G1124+H1124+I1124</f>
        <v>1.4395009999999999</v>
      </c>
      <c r="E1124" s="247">
        <v>1.4395009999999999</v>
      </c>
      <c r="F1124" s="247">
        <v>0</v>
      </c>
      <c r="G1124" s="247">
        <v>0</v>
      </c>
      <c r="H1124" s="247">
        <v>0</v>
      </c>
      <c r="I1124" s="247">
        <v>0</v>
      </c>
      <c r="J1124" s="232"/>
      <c r="M1124" s="242">
        <f t="shared" si="572"/>
        <v>1.4395009999999999</v>
      </c>
      <c r="N1124" s="226"/>
      <c r="O1124" s="226"/>
      <c r="P1124" s="226"/>
      <c r="Q1124" s="226"/>
      <c r="R1124" s="226"/>
      <c r="S1124" s="226"/>
      <c r="T1124" s="226"/>
      <c r="U1124" s="226"/>
      <c r="V1124" s="226"/>
      <c r="W1124" s="226"/>
      <c r="X1124" s="226"/>
      <c r="Y1124" s="226"/>
      <c r="Z1124" s="226"/>
      <c r="AA1124" s="226"/>
      <c r="AB1124" s="226"/>
      <c r="AC1124" s="226"/>
      <c r="AD1124" s="226"/>
      <c r="AE1124" s="226"/>
      <c r="AF1124" s="226"/>
      <c r="AG1124" s="226"/>
      <c r="AH1124" s="226"/>
      <c r="AI1124" s="226"/>
      <c r="AJ1124" s="226"/>
      <c r="AK1124" s="226"/>
      <c r="AL1124" s="226"/>
      <c r="AM1124" s="226"/>
      <c r="AN1124" s="226"/>
      <c r="AO1124" s="226"/>
      <c r="AP1124" s="226"/>
      <c r="AQ1124" s="226"/>
      <c r="AR1124" s="226"/>
      <c r="AS1124" s="226"/>
      <c r="AT1124" s="226"/>
      <c r="AU1124" s="226"/>
      <c r="AV1124" s="226"/>
      <c r="AW1124" s="226"/>
      <c r="AX1124" s="226"/>
      <c r="AY1124" s="226"/>
      <c r="AZ1124" s="226"/>
      <c r="BA1124" s="226"/>
      <c r="BB1124" s="226"/>
      <c r="BC1124" s="226"/>
      <c r="BD1124" s="226"/>
      <c r="BE1124" s="226"/>
      <c r="BF1124" s="226"/>
      <c r="BG1124" s="226"/>
      <c r="BH1124" s="226"/>
      <c r="BI1124" s="226"/>
      <c r="BJ1124" s="226"/>
      <c r="BK1124" s="226"/>
      <c r="BL1124" s="226"/>
      <c r="BM1124" s="226"/>
      <c r="BN1124" s="226"/>
      <c r="BO1124" s="226"/>
      <c r="BP1124" s="226"/>
      <c r="BQ1124" s="226"/>
      <c r="BR1124" s="226"/>
      <c r="BS1124" s="226"/>
      <c r="BT1124" s="226"/>
      <c r="BU1124" s="226"/>
      <c r="BV1124" s="226"/>
      <c r="BW1124" s="226"/>
      <c r="BX1124" s="226"/>
      <c r="BY1124" s="226"/>
      <c r="BZ1124" s="226"/>
      <c r="CA1124" s="226"/>
      <c r="CB1124" s="226"/>
      <c r="CC1124" s="235"/>
    </row>
    <row r="1125" spans="1:81" s="233" customFormat="1">
      <c r="A1125" s="525"/>
      <c r="B1125" s="563"/>
      <c r="C1125" s="236">
        <v>2017</v>
      </c>
      <c r="D1125" s="247">
        <f>E1125+F1125+G1125+H1125+I1125</f>
        <v>0.99039999999999995</v>
      </c>
      <c r="E1125" s="247">
        <v>0.99039999999999995</v>
      </c>
      <c r="F1125" s="247">
        <v>0</v>
      </c>
      <c r="G1125" s="247">
        <v>0</v>
      </c>
      <c r="H1125" s="247">
        <v>0</v>
      </c>
      <c r="I1125" s="247">
        <v>0</v>
      </c>
      <c r="J1125" s="232"/>
      <c r="M1125" s="242">
        <f t="shared" si="572"/>
        <v>0.99039999999999995</v>
      </c>
      <c r="N1125" s="226"/>
      <c r="O1125" s="226"/>
      <c r="P1125" s="226"/>
      <c r="Q1125" s="226"/>
      <c r="R1125" s="226"/>
      <c r="S1125" s="226"/>
      <c r="T1125" s="226"/>
      <c r="U1125" s="226"/>
      <c r="V1125" s="226"/>
      <c r="W1125" s="226"/>
      <c r="X1125" s="226"/>
      <c r="Y1125" s="226"/>
      <c r="Z1125" s="226"/>
      <c r="AA1125" s="226"/>
      <c r="AB1125" s="226"/>
      <c r="AC1125" s="226"/>
      <c r="AD1125" s="226"/>
      <c r="AE1125" s="226"/>
      <c r="AF1125" s="226"/>
      <c r="AG1125" s="226"/>
      <c r="AH1125" s="226"/>
      <c r="AI1125" s="226"/>
      <c r="AJ1125" s="226"/>
      <c r="AK1125" s="226"/>
      <c r="AL1125" s="226"/>
      <c r="AM1125" s="226"/>
      <c r="AN1125" s="226"/>
      <c r="AO1125" s="226"/>
      <c r="AP1125" s="226"/>
      <c r="AQ1125" s="226"/>
      <c r="AR1125" s="226"/>
      <c r="AS1125" s="226"/>
      <c r="AT1125" s="226"/>
      <c r="AU1125" s="226"/>
      <c r="AV1125" s="226"/>
      <c r="AW1125" s="226"/>
      <c r="AX1125" s="226"/>
      <c r="AY1125" s="226"/>
      <c r="AZ1125" s="226"/>
      <c r="BA1125" s="226"/>
      <c r="BB1125" s="226"/>
      <c r="BC1125" s="226"/>
      <c r="BD1125" s="226"/>
      <c r="BE1125" s="226"/>
      <c r="BF1125" s="226"/>
      <c r="BG1125" s="226"/>
      <c r="BH1125" s="226"/>
      <c r="BI1125" s="226"/>
      <c r="BJ1125" s="226"/>
      <c r="BK1125" s="226"/>
      <c r="BL1125" s="226"/>
      <c r="BM1125" s="226"/>
      <c r="BN1125" s="226"/>
      <c r="BO1125" s="226"/>
      <c r="BP1125" s="226"/>
      <c r="BQ1125" s="226"/>
      <c r="BR1125" s="226"/>
      <c r="BS1125" s="226"/>
      <c r="BT1125" s="226"/>
      <c r="BU1125" s="226"/>
      <c r="BV1125" s="226"/>
      <c r="BW1125" s="226"/>
      <c r="BX1125" s="226"/>
      <c r="BY1125" s="226"/>
      <c r="BZ1125" s="226"/>
      <c r="CA1125" s="226"/>
      <c r="CB1125" s="226"/>
      <c r="CC1125" s="235"/>
    </row>
    <row r="1126" spans="1:81" s="233" customFormat="1" ht="20.25" customHeight="1">
      <c r="A1126" s="526"/>
      <c r="B1126" s="530"/>
      <c r="C1126" s="315">
        <v>2018</v>
      </c>
      <c r="D1126" s="247">
        <f>E1126+F1126+G1126+H1126+I1126</f>
        <v>0.80500000000000005</v>
      </c>
      <c r="E1126" s="247">
        <v>0.80500000000000005</v>
      </c>
      <c r="F1126" s="247">
        <v>0</v>
      </c>
      <c r="G1126" s="247">
        <v>0</v>
      </c>
      <c r="H1126" s="247">
        <v>0</v>
      </c>
      <c r="I1126" s="247">
        <v>0</v>
      </c>
      <c r="J1126" s="232"/>
      <c r="M1126" s="242"/>
      <c r="N1126" s="226"/>
      <c r="O1126" s="226"/>
      <c r="P1126" s="226"/>
      <c r="Q1126" s="226"/>
      <c r="R1126" s="226"/>
      <c r="S1126" s="226"/>
      <c r="T1126" s="226"/>
      <c r="U1126" s="226"/>
      <c r="V1126" s="226"/>
      <c r="W1126" s="226"/>
      <c r="X1126" s="226"/>
      <c r="Y1126" s="226"/>
      <c r="Z1126" s="226"/>
      <c r="AA1126" s="226"/>
      <c r="AB1126" s="226"/>
      <c r="AC1126" s="226"/>
      <c r="AD1126" s="226"/>
      <c r="AE1126" s="226"/>
      <c r="AF1126" s="226"/>
      <c r="AG1126" s="226"/>
      <c r="AH1126" s="226"/>
      <c r="AI1126" s="226"/>
      <c r="AJ1126" s="226"/>
      <c r="AK1126" s="226"/>
      <c r="AL1126" s="226"/>
      <c r="AM1126" s="226"/>
      <c r="AN1126" s="226"/>
      <c r="AO1126" s="226"/>
      <c r="AP1126" s="226"/>
      <c r="AQ1126" s="226"/>
      <c r="AR1126" s="226"/>
      <c r="AS1126" s="226"/>
      <c r="AT1126" s="226"/>
      <c r="AU1126" s="226"/>
      <c r="AV1126" s="226"/>
      <c r="AW1126" s="226"/>
      <c r="AX1126" s="226"/>
      <c r="AY1126" s="226"/>
      <c r="AZ1126" s="226"/>
      <c r="BA1126" s="226"/>
      <c r="BB1126" s="226"/>
      <c r="BC1126" s="226"/>
      <c r="BD1126" s="226"/>
      <c r="BE1126" s="226"/>
      <c r="BF1126" s="226"/>
      <c r="BG1126" s="226"/>
      <c r="BH1126" s="226"/>
      <c r="BI1126" s="226"/>
      <c r="BJ1126" s="226"/>
      <c r="BK1126" s="226"/>
      <c r="BL1126" s="226"/>
      <c r="BM1126" s="226"/>
      <c r="BN1126" s="226"/>
      <c r="BO1126" s="226"/>
      <c r="BP1126" s="226"/>
      <c r="BQ1126" s="226"/>
      <c r="BR1126" s="226"/>
      <c r="BS1126" s="226"/>
      <c r="BT1126" s="226"/>
      <c r="BU1126" s="226"/>
      <c r="BV1126" s="226"/>
      <c r="BW1126" s="226"/>
      <c r="BX1126" s="226"/>
      <c r="BY1126" s="226"/>
      <c r="BZ1126" s="226"/>
      <c r="CA1126" s="226"/>
      <c r="CB1126" s="226"/>
      <c r="CC1126" s="235"/>
    </row>
    <row r="1127" spans="1:81" s="233" customFormat="1" ht="20.25" hidden="1" customHeight="1">
      <c r="A1127" s="526"/>
      <c r="B1127" s="530"/>
      <c r="C1127" s="315">
        <v>2019</v>
      </c>
      <c r="D1127" s="247"/>
      <c r="E1127" s="247"/>
      <c r="F1127" s="247"/>
      <c r="G1127" s="247"/>
      <c r="H1127" s="247"/>
      <c r="I1127" s="247"/>
      <c r="J1127" s="232"/>
      <c r="M1127" s="242"/>
      <c r="N1127" s="226"/>
      <c r="O1127" s="226"/>
      <c r="P1127" s="226"/>
      <c r="Q1127" s="226"/>
      <c r="R1127" s="226"/>
      <c r="S1127" s="226"/>
      <c r="T1127" s="226"/>
      <c r="U1127" s="226"/>
      <c r="V1127" s="226"/>
      <c r="W1127" s="226"/>
      <c r="X1127" s="226"/>
      <c r="Y1127" s="226"/>
      <c r="Z1127" s="226"/>
      <c r="AA1127" s="226"/>
      <c r="AB1127" s="226"/>
      <c r="AC1127" s="226"/>
      <c r="AD1127" s="226"/>
      <c r="AE1127" s="226"/>
      <c r="AF1127" s="226"/>
      <c r="AG1127" s="226"/>
      <c r="AH1127" s="226"/>
      <c r="AI1127" s="226"/>
      <c r="AJ1127" s="226"/>
      <c r="AK1127" s="226"/>
      <c r="AL1127" s="226"/>
      <c r="AM1127" s="226"/>
      <c r="AN1127" s="226"/>
      <c r="AO1127" s="226"/>
      <c r="AP1127" s="226"/>
      <c r="AQ1127" s="226"/>
      <c r="AR1127" s="226"/>
      <c r="AS1127" s="226"/>
      <c r="AT1127" s="226"/>
      <c r="AU1127" s="226"/>
      <c r="AV1127" s="226"/>
      <c r="AW1127" s="226"/>
      <c r="AX1127" s="226"/>
      <c r="AY1127" s="226"/>
      <c r="AZ1127" s="226"/>
      <c r="BA1127" s="226"/>
      <c r="BB1127" s="226"/>
      <c r="BC1127" s="226"/>
      <c r="BD1127" s="226"/>
      <c r="BE1127" s="226"/>
      <c r="BF1127" s="226"/>
      <c r="BG1127" s="226"/>
      <c r="BH1127" s="226"/>
      <c r="BI1127" s="226"/>
      <c r="BJ1127" s="226"/>
      <c r="BK1127" s="226"/>
      <c r="BL1127" s="226"/>
      <c r="BM1127" s="226"/>
      <c r="BN1127" s="226"/>
      <c r="BO1127" s="226"/>
      <c r="BP1127" s="226"/>
      <c r="BQ1127" s="226"/>
      <c r="BR1127" s="226"/>
      <c r="BS1127" s="226"/>
      <c r="BT1127" s="226"/>
      <c r="BU1127" s="226"/>
      <c r="BV1127" s="226"/>
      <c r="BW1127" s="226"/>
      <c r="BX1127" s="226"/>
      <c r="BY1127" s="226"/>
      <c r="BZ1127" s="226"/>
      <c r="CA1127" s="226"/>
      <c r="CB1127" s="226"/>
      <c r="CC1127" s="235"/>
    </row>
    <row r="1128" spans="1:81" s="233" customFormat="1" ht="20.25" hidden="1" customHeight="1">
      <c r="A1128" s="527"/>
      <c r="B1128" s="531"/>
      <c r="C1128" s="315">
        <v>2020</v>
      </c>
      <c r="D1128" s="247"/>
      <c r="E1128" s="247"/>
      <c r="F1128" s="247"/>
      <c r="G1128" s="247"/>
      <c r="H1128" s="247"/>
      <c r="I1128" s="247"/>
      <c r="J1128" s="232"/>
      <c r="M1128" s="242"/>
      <c r="N1128" s="226"/>
      <c r="O1128" s="226"/>
      <c r="P1128" s="226"/>
      <c r="Q1128" s="226"/>
      <c r="R1128" s="226"/>
      <c r="S1128" s="226"/>
      <c r="T1128" s="226"/>
      <c r="U1128" s="226"/>
      <c r="V1128" s="226"/>
      <c r="W1128" s="226"/>
      <c r="X1128" s="226"/>
      <c r="Y1128" s="226"/>
      <c r="Z1128" s="226"/>
      <c r="AA1128" s="226"/>
      <c r="AB1128" s="226"/>
      <c r="AC1128" s="226"/>
      <c r="AD1128" s="226"/>
      <c r="AE1128" s="226"/>
      <c r="AF1128" s="226"/>
      <c r="AG1128" s="226"/>
      <c r="AH1128" s="226"/>
      <c r="AI1128" s="226"/>
      <c r="AJ1128" s="226"/>
      <c r="AK1128" s="226"/>
      <c r="AL1128" s="226"/>
      <c r="AM1128" s="226"/>
      <c r="AN1128" s="226"/>
      <c r="AO1128" s="226"/>
      <c r="AP1128" s="226"/>
      <c r="AQ1128" s="226"/>
      <c r="AR1128" s="226"/>
      <c r="AS1128" s="226"/>
      <c r="AT1128" s="226"/>
      <c r="AU1128" s="226"/>
      <c r="AV1128" s="226"/>
      <c r="AW1128" s="226"/>
      <c r="AX1128" s="226"/>
      <c r="AY1128" s="226"/>
      <c r="AZ1128" s="226"/>
      <c r="BA1128" s="226"/>
      <c r="BB1128" s="226"/>
      <c r="BC1128" s="226"/>
      <c r="BD1128" s="226"/>
      <c r="BE1128" s="226"/>
      <c r="BF1128" s="226"/>
      <c r="BG1128" s="226"/>
      <c r="BH1128" s="226"/>
      <c r="BI1128" s="226"/>
      <c r="BJ1128" s="226"/>
      <c r="BK1128" s="226"/>
      <c r="BL1128" s="226"/>
      <c r="BM1128" s="226"/>
      <c r="BN1128" s="226"/>
      <c r="BO1128" s="226"/>
      <c r="BP1128" s="226"/>
      <c r="BQ1128" s="226"/>
      <c r="BR1128" s="226"/>
      <c r="BS1128" s="226"/>
      <c r="BT1128" s="226"/>
      <c r="BU1128" s="226"/>
      <c r="BV1128" s="226"/>
      <c r="BW1128" s="226"/>
      <c r="BX1128" s="226"/>
      <c r="BY1128" s="226"/>
      <c r="BZ1128" s="226"/>
      <c r="CA1128" s="226"/>
      <c r="CB1128" s="226"/>
      <c r="CC1128" s="235"/>
    </row>
    <row r="1129" spans="1:81" s="233" customFormat="1">
      <c r="A1129" s="524" t="s">
        <v>803</v>
      </c>
      <c r="B1129" s="562" t="s">
        <v>869</v>
      </c>
      <c r="C1129" s="238" t="s">
        <v>19</v>
      </c>
      <c r="D1129" s="257">
        <f>D1130+D1131+D1132+D1133+D1134</f>
        <v>0.98276999999999992</v>
      </c>
      <c r="E1129" s="257">
        <f t="shared" ref="E1129:I1129" si="584">E1130+E1131+E1132+E1133+E1134</f>
        <v>0.98276999999999992</v>
      </c>
      <c r="F1129" s="257">
        <f t="shared" si="584"/>
        <v>0</v>
      </c>
      <c r="G1129" s="257">
        <f t="shared" si="584"/>
        <v>0</v>
      </c>
      <c r="H1129" s="257">
        <f t="shared" si="584"/>
        <v>0</v>
      </c>
      <c r="I1129" s="257">
        <f t="shared" si="584"/>
        <v>0</v>
      </c>
      <c r="J1129" s="232"/>
      <c r="M1129" s="242">
        <f t="shared" si="572"/>
        <v>0.98276999999999992</v>
      </c>
      <c r="N1129" s="226"/>
      <c r="O1129" s="226"/>
      <c r="P1129" s="226"/>
      <c r="Q1129" s="226"/>
      <c r="R1129" s="226"/>
      <c r="S1129" s="226"/>
      <c r="T1129" s="226"/>
      <c r="U1129" s="226"/>
      <c r="V1129" s="226"/>
      <c r="W1129" s="226"/>
      <c r="X1129" s="226"/>
      <c r="Y1129" s="226"/>
      <c r="Z1129" s="226"/>
      <c r="AA1129" s="226"/>
      <c r="AB1129" s="226"/>
      <c r="AC1129" s="226"/>
      <c r="AD1129" s="226"/>
      <c r="AE1129" s="226"/>
      <c r="AF1129" s="226"/>
      <c r="AG1129" s="226"/>
      <c r="AH1129" s="226"/>
      <c r="AI1129" s="226"/>
      <c r="AJ1129" s="226"/>
      <c r="AK1129" s="226"/>
      <c r="AL1129" s="226"/>
      <c r="AM1129" s="226"/>
      <c r="AN1129" s="226"/>
      <c r="AO1129" s="226"/>
      <c r="AP1129" s="226"/>
      <c r="AQ1129" s="226"/>
      <c r="AR1129" s="226"/>
      <c r="AS1129" s="226"/>
      <c r="AT1129" s="226"/>
      <c r="AU1129" s="226"/>
      <c r="AV1129" s="226"/>
      <c r="AW1129" s="226"/>
      <c r="AX1129" s="226"/>
      <c r="AY1129" s="226"/>
      <c r="AZ1129" s="226"/>
      <c r="BA1129" s="226"/>
      <c r="BB1129" s="226"/>
      <c r="BC1129" s="226"/>
      <c r="BD1129" s="226"/>
      <c r="BE1129" s="226"/>
      <c r="BF1129" s="226"/>
      <c r="BG1129" s="226"/>
      <c r="BH1129" s="226"/>
      <c r="BI1129" s="226"/>
      <c r="BJ1129" s="226"/>
      <c r="BK1129" s="226"/>
      <c r="BL1129" s="226"/>
      <c r="BM1129" s="226"/>
      <c r="BN1129" s="226"/>
      <c r="BO1129" s="226"/>
      <c r="BP1129" s="226"/>
      <c r="BQ1129" s="226"/>
      <c r="BR1129" s="226"/>
      <c r="BS1129" s="226"/>
      <c r="BT1129" s="226"/>
      <c r="BU1129" s="226"/>
      <c r="BV1129" s="226"/>
      <c r="BW1129" s="226"/>
      <c r="BX1129" s="226"/>
      <c r="BY1129" s="226"/>
      <c r="BZ1129" s="226"/>
      <c r="CA1129" s="226"/>
      <c r="CB1129" s="226"/>
      <c r="CC1129" s="235"/>
    </row>
    <row r="1130" spans="1:81" s="233" customFormat="1">
      <c r="A1130" s="525"/>
      <c r="B1130" s="563"/>
      <c r="C1130" s="253">
        <v>2016</v>
      </c>
      <c r="D1130" s="247">
        <f>E1130+F1130+G1130+H1130+I1130</f>
        <v>0.47656999999999999</v>
      </c>
      <c r="E1130" s="247">
        <f>476.57/1000</f>
        <v>0.47656999999999999</v>
      </c>
      <c r="F1130" s="247">
        <v>0</v>
      </c>
      <c r="G1130" s="247">
        <v>0</v>
      </c>
      <c r="H1130" s="247">
        <v>0</v>
      </c>
      <c r="I1130" s="247">
        <v>0</v>
      </c>
      <c r="J1130" s="232"/>
      <c r="M1130" s="242">
        <f t="shared" si="572"/>
        <v>0.47656999999999999</v>
      </c>
      <c r="N1130" s="226"/>
      <c r="O1130" s="226"/>
      <c r="P1130" s="226"/>
      <c r="Q1130" s="226"/>
      <c r="R1130" s="226"/>
      <c r="S1130" s="226"/>
      <c r="T1130" s="226"/>
      <c r="U1130" s="226"/>
      <c r="V1130" s="226"/>
      <c r="W1130" s="226"/>
      <c r="X1130" s="226"/>
      <c r="Y1130" s="226"/>
      <c r="Z1130" s="226"/>
      <c r="AA1130" s="226"/>
      <c r="AB1130" s="226"/>
      <c r="AC1130" s="226"/>
      <c r="AD1130" s="226"/>
      <c r="AE1130" s="226"/>
      <c r="AF1130" s="226"/>
      <c r="AG1130" s="226"/>
      <c r="AH1130" s="226"/>
      <c r="AI1130" s="226"/>
      <c r="AJ1130" s="226"/>
      <c r="AK1130" s="226"/>
      <c r="AL1130" s="226"/>
      <c r="AM1130" s="226"/>
      <c r="AN1130" s="226"/>
      <c r="AO1130" s="226"/>
      <c r="AP1130" s="226"/>
      <c r="AQ1130" s="226"/>
      <c r="AR1130" s="226"/>
      <c r="AS1130" s="226"/>
      <c r="AT1130" s="226"/>
      <c r="AU1130" s="226"/>
      <c r="AV1130" s="226"/>
      <c r="AW1130" s="226"/>
      <c r="AX1130" s="226"/>
      <c r="AY1130" s="226"/>
      <c r="AZ1130" s="226"/>
      <c r="BA1130" s="226"/>
      <c r="BB1130" s="226"/>
      <c r="BC1130" s="226"/>
      <c r="BD1130" s="226"/>
      <c r="BE1130" s="226"/>
      <c r="BF1130" s="226"/>
      <c r="BG1130" s="226"/>
      <c r="BH1130" s="226"/>
      <c r="BI1130" s="226"/>
      <c r="BJ1130" s="226"/>
      <c r="BK1130" s="226"/>
      <c r="BL1130" s="226"/>
      <c r="BM1130" s="226"/>
      <c r="BN1130" s="226"/>
      <c r="BO1130" s="226"/>
      <c r="BP1130" s="226"/>
      <c r="BQ1130" s="226"/>
      <c r="BR1130" s="226"/>
      <c r="BS1130" s="226"/>
      <c r="BT1130" s="226"/>
      <c r="BU1130" s="226"/>
      <c r="BV1130" s="226"/>
      <c r="BW1130" s="226"/>
      <c r="BX1130" s="226"/>
      <c r="BY1130" s="226"/>
      <c r="BZ1130" s="226"/>
      <c r="CA1130" s="226"/>
      <c r="CB1130" s="226"/>
      <c r="CC1130" s="235"/>
    </row>
    <row r="1131" spans="1:81" s="233" customFormat="1">
      <c r="A1131" s="525"/>
      <c r="B1131" s="563"/>
      <c r="C1131" s="236">
        <v>2017</v>
      </c>
      <c r="D1131" s="247">
        <f>E1131+F1131+G1131+H1131+I1131</f>
        <v>0.34660000000000002</v>
      </c>
      <c r="E1131" s="247">
        <v>0.34660000000000002</v>
      </c>
      <c r="F1131" s="247">
        <v>0</v>
      </c>
      <c r="G1131" s="247">
        <v>0</v>
      </c>
      <c r="H1131" s="247">
        <v>0</v>
      </c>
      <c r="I1131" s="247">
        <v>0</v>
      </c>
      <c r="J1131" s="232"/>
      <c r="M1131" s="242">
        <f t="shared" si="572"/>
        <v>0.34660000000000002</v>
      </c>
      <c r="N1131" s="226"/>
      <c r="O1131" s="226"/>
      <c r="P1131" s="226"/>
      <c r="Q1131" s="226"/>
      <c r="R1131" s="226"/>
      <c r="S1131" s="226"/>
      <c r="T1131" s="226"/>
      <c r="U1131" s="226"/>
      <c r="V1131" s="226"/>
      <c r="W1131" s="226"/>
      <c r="X1131" s="226"/>
      <c r="Y1131" s="226"/>
      <c r="Z1131" s="226"/>
      <c r="AA1131" s="226"/>
      <c r="AB1131" s="226"/>
      <c r="AC1131" s="226"/>
      <c r="AD1131" s="226"/>
      <c r="AE1131" s="226"/>
      <c r="AF1131" s="226"/>
      <c r="AG1131" s="226"/>
      <c r="AH1131" s="226"/>
      <c r="AI1131" s="226"/>
      <c r="AJ1131" s="226"/>
      <c r="AK1131" s="226"/>
      <c r="AL1131" s="226"/>
      <c r="AM1131" s="226"/>
      <c r="AN1131" s="226"/>
      <c r="AO1131" s="226"/>
      <c r="AP1131" s="226"/>
      <c r="AQ1131" s="226"/>
      <c r="AR1131" s="226"/>
      <c r="AS1131" s="226"/>
      <c r="AT1131" s="226"/>
      <c r="AU1131" s="226"/>
      <c r="AV1131" s="226"/>
      <c r="AW1131" s="226"/>
      <c r="AX1131" s="226"/>
      <c r="AY1131" s="226"/>
      <c r="AZ1131" s="226"/>
      <c r="BA1131" s="226"/>
      <c r="BB1131" s="226"/>
      <c r="BC1131" s="226"/>
      <c r="BD1131" s="226"/>
      <c r="BE1131" s="226"/>
      <c r="BF1131" s="226"/>
      <c r="BG1131" s="226"/>
      <c r="BH1131" s="226"/>
      <c r="BI1131" s="226"/>
      <c r="BJ1131" s="226"/>
      <c r="BK1131" s="226"/>
      <c r="BL1131" s="226"/>
      <c r="BM1131" s="226"/>
      <c r="BN1131" s="226"/>
      <c r="BO1131" s="226"/>
      <c r="BP1131" s="226"/>
      <c r="BQ1131" s="226"/>
      <c r="BR1131" s="226"/>
      <c r="BS1131" s="226"/>
      <c r="BT1131" s="226"/>
      <c r="BU1131" s="226"/>
      <c r="BV1131" s="226"/>
      <c r="BW1131" s="226"/>
      <c r="BX1131" s="226"/>
      <c r="BY1131" s="226"/>
      <c r="BZ1131" s="226"/>
      <c r="CA1131" s="226"/>
      <c r="CB1131" s="226"/>
      <c r="CC1131" s="235"/>
    </row>
    <row r="1132" spans="1:81" s="233" customFormat="1">
      <c r="A1132" s="526"/>
      <c r="B1132" s="530"/>
      <c r="C1132" s="282">
        <v>2018</v>
      </c>
      <c r="D1132" s="247">
        <f t="shared" ref="D1132:D1134" si="585">E1132+F1132+G1132+H1132+I1132</f>
        <v>0.15959999999999999</v>
      </c>
      <c r="E1132" s="247">
        <v>0.15959999999999999</v>
      </c>
      <c r="F1132" s="247">
        <v>0</v>
      </c>
      <c r="G1132" s="247">
        <v>0</v>
      </c>
      <c r="H1132" s="247">
        <v>0</v>
      </c>
      <c r="I1132" s="247">
        <v>0</v>
      </c>
      <c r="J1132" s="232"/>
      <c r="M1132" s="242"/>
      <c r="N1132" s="226"/>
      <c r="O1132" s="226"/>
      <c r="P1132" s="226"/>
      <c r="Q1132" s="226"/>
      <c r="R1132" s="226"/>
      <c r="S1132" s="226"/>
      <c r="T1132" s="226"/>
      <c r="U1132" s="226"/>
      <c r="V1132" s="226"/>
      <c r="W1132" s="226"/>
      <c r="X1132" s="226"/>
      <c r="Y1132" s="226"/>
      <c r="Z1132" s="226"/>
      <c r="AA1132" s="226"/>
      <c r="AB1132" s="226"/>
      <c r="AC1132" s="226"/>
      <c r="AD1132" s="226"/>
      <c r="AE1132" s="226"/>
      <c r="AF1132" s="226"/>
      <c r="AG1132" s="226"/>
      <c r="AH1132" s="226"/>
      <c r="AI1132" s="226"/>
      <c r="AJ1132" s="226"/>
      <c r="AK1132" s="226"/>
      <c r="AL1132" s="226"/>
      <c r="AM1132" s="226"/>
      <c r="AN1132" s="226"/>
      <c r="AO1132" s="226"/>
      <c r="AP1132" s="226"/>
      <c r="AQ1132" s="226"/>
      <c r="AR1132" s="226"/>
      <c r="AS1132" s="226"/>
      <c r="AT1132" s="226"/>
      <c r="AU1132" s="226"/>
      <c r="AV1132" s="226"/>
      <c r="AW1132" s="226"/>
      <c r="AX1132" s="226"/>
      <c r="AY1132" s="226"/>
      <c r="AZ1132" s="226"/>
      <c r="BA1132" s="226"/>
      <c r="BB1132" s="226"/>
      <c r="BC1132" s="226"/>
      <c r="BD1132" s="226"/>
      <c r="BE1132" s="226"/>
      <c r="BF1132" s="226"/>
      <c r="BG1132" s="226"/>
      <c r="BH1132" s="226"/>
      <c r="BI1132" s="226"/>
      <c r="BJ1132" s="226"/>
      <c r="BK1132" s="226"/>
      <c r="BL1132" s="226"/>
      <c r="BM1132" s="226"/>
      <c r="BN1132" s="226"/>
      <c r="BO1132" s="226"/>
      <c r="BP1132" s="226"/>
      <c r="BQ1132" s="226"/>
      <c r="BR1132" s="226"/>
      <c r="BS1132" s="226"/>
      <c r="BT1132" s="226"/>
      <c r="BU1132" s="226"/>
      <c r="BV1132" s="226"/>
      <c r="BW1132" s="226"/>
      <c r="BX1132" s="226"/>
      <c r="BY1132" s="226"/>
      <c r="BZ1132" s="226"/>
      <c r="CA1132" s="226"/>
      <c r="CB1132" s="226"/>
      <c r="CC1132" s="235"/>
    </row>
    <row r="1133" spans="1:81" s="233" customFormat="1" ht="64.5" hidden="1" customHeight="1">
      <c r="A1133" s="526"/>
      <c r="B1133" s="530"/>
      <c r="C1133" s="282">
        <v>2019</v>
      </c>
      <c r="D1133" s="247">
        <f t="shared" si="585"/>
        <v>0</v>
      </c>
      <c r="E1133" s="247"/>
      <c r="F1133" s="247"/>
      <c r="G1133" s="247"/>
      <c r="H1133" s="247"/>
      <c r="I1133" s="247"/>
      <c r="J1133" s="232"/>
      <c r="M1133" s="242"/>
      <c r="N1133" s="226"/>
      <c r="O1133" s="226"/>
      <c r="P1133" s="226"/>
      <c r="Q1133" s="226"/>
      <c r="R1133" s="226"/>
      <c r="S1133" s="226"/>
      <c r="T1133" s="226"/>
      <c r="U1133" s="226"/>
      <c r="V1133" s="226"/>
      <c r="W1133" s="226"/>
      <c r="X1133" s="226"/>
      <c r="Y1133" s="226"/>
      <c r="Z1133" s="226"/>
      <c r="AA1133" s="226"/>
      <c r="AB1133" s="226"/>
      <c r="AC1133" s="226"/>
      <c r="AD1133" s="226"/>
      <c r="AE1133" s="226"/>
      <c r="AF1133" s="226"/>
      <c r="AG1133" s="226"/>
      <c r="AH1133" s="226"/>
      <c r="AI1133" s="226"/>
      <c r="AJ1133" s="226"/>
      <c r="AK1133" s="226"/>
      <c r="AL1133" s="226"/>
      <c r="AM1133" s="226"/>
      <c r="AN1133" s="226"/>
      <c r="AO1133" s="226"/>
      <c r="AP1133" s="226"/>
      <c r="AQ1133" s="226"/>
      <c r="AR1133" s="226"/>
      <c r="AS1133" s="226"/>
      <c r="AT1133" s="226"/>
      <c r="AU1133" s="226"/>
      <c r="AV1133" s="226"/>
      <c r="AW1133" s="226"/>
      <c r="AX1133" s="226"/>
      <c r="AY1133" s="226"/>
      <c r="AZ1133" s="226"/>
      <c r="BA1133" s="226"/>
      <c r="BB1133" s="226"/>
      <c r="BC1133" s="226"/>
      <c r="BD1133" s="226"/>
      <c r="BE1133" s="226"/>
      <c r="BF1133" s="226"/>
      <c r="BG1133" s="226"/>
      <c r="BH1133" s="226"/>
      <c r="BI1133" s="226"/>
      <c r="BJ1133" s="226"/>
      <c r="BK1133" s="226"/>
      <c r="BL1133" s="226"/>
      <c r="BM1133" s="226"/>
      <c r="BN1133" s="226"/>
      <c r="BO1133" s="226"/>
      <c r="BP1133" s="226"/>
      <c r="BQ1133" s="226"/>
      <c r="BR1133" s="226"/>
      <c r="BS1133" s="226"/>
      <c r="BT1133" s="226"/>
      <c r="BU1133" s="226"/>
      <c r="BV1133" s="226"/>
      <c r="BW1133" s="226"/>
      <c r="BX1133" s="226"/>
      <c r="BY1133" s="226"/>
      <c r="BZ1133" s="226"/>
      <c r="CA1133" s="226"/>
      <c r="CB1133" s="226"/>
      <c r="CC1133" s="235"/>
    </row>
    <row r="1134" spans="1:81" s="233" customFormat="1" ht="64.5" hidden="1" customHeight="1">
      <c r="A1134" s="527"/>
      <c r="B1134" s="531"/>
      <c r="C1134" s="282">
        <v>2020</v>
      </c>
      <c r="D1134" s="247">
        <f t="shared" si="585"/>
        <v>0</v>
      </c>
      <c r="E1134" s="247"/>
      <c r="F1134" s="247"/>
      <c r="G1134" s="247"/>
      <c r="H1134" s="247"/>
      <c r="I1134" s="247"/>
      <c r="J1134" s="232"/>
      <c r="M1134" s="242"/>
      <c r="N1134" s="226"/>
      <c r="O1134" s="226"/>
      <c r="P1134" s="226"/>
      <c r="Q1134" s="226"/>
      <c r="R1134" s="226"/>
      <c r="S1134" s="226"/>
      <c r="T1134" s="226"/>
      <c r="U1134" s="226"/>
      <c r="V1134" s="226"/>
      <c r="W1134" s="226"/>
      <c r="X1134" s="226"/>
      <c r="Y1134" s="226"/>
      <c r="Z1134" s="226"/>
      <c r="AA1134" s="226"/>
      <c r="AB1134" s="226"/>
      <c r="AC1134" s="226"/>
      <c r="AD1134" s="226"/>
      <c r="AE1134" s="226"/>
      <c r="AF1134" s="226"/>
      <c r="AG1134" s="226"/>
      <c r="AH1134" s="226"/>
      <c r="AI1134" s="226"/>
      <c r="AJ1134" s="226"/>
      <c r="AK1134" s="226"/>
      <c r="AL1134" s="226"/>
      <c r="AM1134" s="226"/>
      <c r="AN1134" s="226"/>
      <c r="AO1134" s="226"/>
      <c r="AP1134" s="226"/>
      <c r="AQ1134" s="226"/>
      <c r="AR1134" s="226"/>
      <c r="AS1134" s="226"/>
      <c r="AT1134" s="226"/>
      <c r="AU1134" s="226"/>
      <c r="AV1134" s="226"/>
      <c r="AW1134" s="226"/>
      <c r="AX1134" s="226"/>
      <c r="AY1134" s="226"/>
      <c r="AZ1134" s="226"/>
      <c r="BA1134" s="226"/>
      <c r="BB1134" s="226"/>
      <c r="BC1134" s="226"/>
      <c r="BD1134" s="226"/>
      <c r="BE1134" s="226"/>
      <c r="BF1134" s="226"/>
      <c r="BG1134" s="226"/>
      <c r="BH1134" s="226"/>
      <c r="BI1134" s="226"/>
      <c r="BJ1134" s="226"/>
      <c r="BK1134" s="226"/>
      <c r="BL1134" s="226"/>
      <c r="BM1134" s="226"/>
      <c r="BN1134" s="226"/>
      <c r="BO1134" s="226"/>
      <c r="BP1134" s="226"/>
      <c r="BQ1134" s="226"/>
      <c r="BR1134" s="226"/>
      <c r="BS1134" s="226"/>
      <c r="BT1134" s="226"/>
      <c r="BU1134" s="226"/>
      <c r="BV1134" s="226"/>
      <c r="BW1134" s="226"/>
      <c r="BX1134" s="226"/>
      <c r="BY1134" s="226"/>
      <c r="BZ1134" s="226"/>
      <c r="CA1134" s="226"/>
      <c r="CB1134" s="226"/>
      <c r="CC1134" s="235"/>
    </row>
    <row r="1135" spans="1:81" s="233" customFormat="1">
      <c r="A1135" s="524" t="s">
        <v>804</v>
      </c>
      <c r="B1135" s="562" t="s">
        <v>870</v>
      </c>
      <c r="C1135" s="238" t="s">
        <v>19</v>
      </c>
      <c r="D1135" s="257">
        <f>D1136+D1137+D1138+D1139+D1140</f>
        <v>0.15804499999999999</v>
      </c>
      <c r="E1135" s="257">
        <f t="shared" ref="E1135:I1135" si="586">E1136+E1137+E1138+E1139+E1140</f>
        <v>0.15804499999999999</v>
      </c>
      <c r="F1135" s="257">
        <f t="shared" si="586"/>
        <v>0</v>
      </c>
      <c r="G1135" s="257">
        <f t="shared" si="586"/>
        <v>0</v>
      </c>
      <c r="H1135" s="257">
        <f t="shared" si="586"/>
        <v>0</v>
      </c>
      <c r="I1135" s="257">
        <f t="shared" si="586"/>
        <v>0</v>
      </c>
      <c r="J1135" s="232"/>
      <c r="M1135" s="242">
        <f t="shared" si="572"/>
        <v>0.15804499999999999</v>
      </c>
      <c r="N1135" s="226"/>
      <c r="O1135" s="226"/>
      <c r="P1135" s="226"/>
      <c r="Q1135" s="226"/>
      <c r="R1135" s="226"/>
      <c r="S1135" s="226"/>
      <c r="T1135" s="226"/>
      <c r="U1135" s="226"/>
      <c r="V1135" s="226"/>
      <c r="W1135" s="226"/>
      <c r="X1135" s="226"/>
      <c r="Y1135" s="226"/>
      <c r="Z1135" s="226"/>
      <c r="AA1135" s="226"/>
      <c r="AB1135" s="226"/>
      <c r="AC1135" s="226"/>
      <c r="AD1135" s="226"/>
      <c r="AE1135" s="226"/>
      <c r="AF1135" s="226"/>
      <c r="AG1135" s="226"/>
      <c r="AH1135" s="226"/>
      <c r="AI1135" s="226"/>
      <c r="AJ1135" s="226"/>
      <c r="AK1135" s="226"/>
      <c r="AL1135" s="226"/>
      <c r="AM1135" s="226"/>
      <c r="AN1135" s="226"/>
      <c r="AO1135" s="226"/>
      <c r="AP1135" s="226"/>
      <c r="AQ1135" s="226"/>
      <c r="AR1135" s="226"/>
      <c r="AS1135" s="226"/>
      <c r="AT1135" s="226"/>
      <c r="AU1135" s="226"/>
      <c r="AV1135" s="226"/>
      <c r="AW1135" s="226"/>
      <c r="AX1135" s="226"/>
      <c r="AY1135" s="226"/>
      <c r="AZ1135" s="226"/>
      <c r="BA1135" s="226"/>
      <c r="BB1135" s="226"/>
      <c r="BC1135" s="226"/>
      <c r="BD1135" s="226"/>
      <c r="BE1135" s="226"/>
      <c r="BF1135" s="226"/>
      <c r="BG1135" s="226"/>
      <c r="BH1135" s="226"/>
      <c r="BI1135" s="226"/>
      <c r="BJ1135" s="226"/>
      <c r="BK1135" s="226"/>
      <c r="BL1135" s="226"/>
      <c r="BM1135" s="226"/>
      <c r="BN1135" s="226"/>
      <c r="BO1135" s="226"/>
      <c r="BP1135" s="226"/>
      <c r="BQ1135" s="226"/>
      <c r="BR1135" s="226"/>
      <c r="BS1135" s="226"/>
      <c r="BT1135" s="226"/>
      <c r="BU1135" s="226"/>
      <c r="BV1135" s="226"/>
      <c r="BW1135" s="226"/>
      <c r="BX1135" s="226"/>
      <c r="BY1135" s="226"/>
      <c r="BZ1135" s="226"/>
      <c r="CA1135" s="226"/>
      <c r="CB1135" s="226"/>
      <c r="CC1135" s="235"/>
    </row>
    <row r="1136" spans="1:81" s="233" customFormat="1">
      <c r="A1136" s="525"/>
      <c r="B1136" s="563"/>
      <c r="C1136" s="253">
        <v>2016</v>
      </c>
      <c r="D1136" s="247">
        <f>E1136+F1136+G1136+H1136+I1136</f>
        <v>3.8045000000000002E-2</v>
      </c>
      <c r="E1136" s="247">
        <f>38.045/1000</f>
        <v>3.8045000000000002E-2</v>
      </c>
      <c r="F1136" s="247">
        <v>0</v>
      </c>
      <c r="G1136" s="247">
        <v>0</v>
      </c>
      <c r="H1136" s="247">
        <v>0</v>
      </c>
      <c r="I1136" s="247">
        <v>0</v>
      </c>
      <c r="J1136" s="232"/>
      <c r="M1136" s="242">
        <f t="shared" si="572"/>
        <v>3.8045000000000002E-2</v>
      </c>
      <c r="N1136" s="226"/>
      <c r="O1136" s="226"/>
      <c r="P1136" s="226"/>
      <c r="Q1136" s="226"/>
      <c r="R1136" s="226"/>
      <c r="S1136" s="226"/>
      <c r="T1136" s="226"/>
      <c r="U1136" s="226"/>
      <c r="V1136" s="226"/>
      <c r="W1136" s="226"/>
      <c r="X1136" s="226"/>
      <c r="Y1136" s="226"/>
      <c r="Z1136" s="226"/>
      <c r="AA1136" s="226"/>
      <c r="AB1136" s="226"/>
      <c r="AC1136" s="226"/>
      <c r="AD1136" s="226"/>
      <c r="AE1136" s="226"/>
      <c r="AF1136" s="226"/>
      <c r="AG1136" s="226"/>
      <c r="AH1136" s="226"/>
      <c r="AI1136" s="226"/>
      <c r="AJ1136" s="226"/>
      <c r="AK1136" s="226"/>
      <c r="AL1136" s="226"/>
      <c r="AM1136" s="226"/>
      <c r="AN1136" s="226"/>
      <c r="AO1136" s="226"/>
      <c r="AP1136" s="226"/>
      <c r="AQ1136" s="226"/>
      <c r="AR1136" s="226"/>
      <c r="AS1136" s="226"/>
      <c r="AT1136" s="226"/>
      <c r="AU1136" s="226"/>
      <c r="AV1136" s="226"/>
      <c r="AW1136" s="226"/>
      <c r="AX1136" s="226"/>
      <c r="AY1136" s="226"/>
      <c r="AZ1136" s="226"/>
      <c r="BA1136" s="226"/>
      <c r="BB1136" s="226"/>
      <c r="BC1136" s="226"/>
      <c r="BD1136" s="226"/>
      <c r="BE1136" s="226"/>
      <c r="BF1136" s="226"/>
      <c r="BG1136" s="226"/>
      <c r="BH1136" s="226"/>
      <c r="BI1136" s="226"/>
      <c r="BJ1136" s="226"/>
      <c r="BK1136" s="226"/>
      <c r="BL1136" s="226"/>
      <c r="BM1136" s="226"/>
      <c r="BN1136" s="226"/>
      <c r="BO1136" s="226"/>
      <c r="BP1136" s="226"/>
      <c r="BQ1136" s="226"/>
      <c r="BR1136" s="226"/>
      <c r="BS1136" s="226"/>
      <c r="BT1136" s="226"/>
      <c r="BU1136" s="226"/>
      <c r="BV1136" s="226"/>
      <c r="BW1136" s="226"/>
      <c r="BX1136" s="226"/>
      <c r="BY1136" s="226"/>
      <c r="BZ1136" s="226"/>
      <c r="CA1136" s="226"/>
      <c r="CB1136" s="226"/>
      <c r="CC1136" s="235"/>
    </row>
    <row r="1137" spans="1:81" s="233" customFormat="1">
      <c r="A1137" s="525"/>
      <c r="B1137" s="563"/>
      <c r="C1137" s="236">
        <v>2017</v>
      </c>
      <c r="D1137" s="247">
        <f>E1137+F1137+G1137+H1137+I1137</f>
        <v>7.0000000000000007E-2</v>
      </c>
      <c r="E1137" s="247">
        <v>7.0000000000000007E-2</v>
      </c>
      <c r="F1137" s="247">
        <v>0</v>
      </c>
      <c r="G1137" s="247">
        <v>0</v>
      </c>
      <c r="H1137" s="247">
        <v>0</v>
      </c>
      <c r="I1137" s="247">
        <v>0</v>
      </c>
      <c r="J1137" s="232"/>
      <c r="M1137" s="242">
        <f t="shared" si="572"/>
        <v>7.0000000000000007E-2</v>
      </c>
      <c r="N1137" s="226"/>
      <c r="O1137" s="226"/>
      <c r="P1137" s="226"/>
      <c r="Q1137" s="226"/>
      <c r="R1137" s="226"/>
      <c r="S1137" s="226"/>
      <c r="T1137" s="226"/>
      <c r="U1137" s="226"/>
      <c r="V1137" s="226"/>
      <c r="W1137" s="226"/>
      <c r="X1137" s="226"/>
      <c r="Y1137" s="226"/>
      <c r="Z1137" s="226"/>
      <c r="AA1137" s="226"/>
      <c r="AB1137" s="226"/>
      <c r="AC1137" s="226"/>
      <c r="AD1137" s="226"/>
      <c r="AE1137" s="226"/>
      <c r="AF1137" s="226"/>
      <c r="AG1137" s="226"/>
      <c r="AH1137" s="226"/>
      <c r="AI1137" s="226"/>
      <c r="AJ1137" s="226"/>
      <c r="AK1137" s="226"/>
      <c r="AL1137" s="226"/>
      <c r="AM1137" s="226"/>
      <c r="AN1137" s="226"/>
      <c r="AO1137" s="226"/>
      <c r="AP1137" s="226"/>
      <c r="AQ1137" s="226"/>
      <c r="AR1137" s="226"/>
      <c r="AS1137" s="226"/>
      <c r="AT1137" s="226"/>
      <c r="AU1137" s="226"/>
      <c r="AV1137" s="226"/>
      <c r="AW1137" s="226"/>
      <c r="AX1137" s="226"/>
      <c r="AY1137" s="226"/>
      <c r="AZ1137" s="226"/>
      <c r="BA1137" s="226"/>
      <c r="BB1137" s="226"/>
      <c r="BC1137" s="226"/>
      <c r="BD1137" s="226"/>
      <c r="BE1137" s="226"/>
      <c r="BF1137" s="226"/>
      <c r="BG1137" s="226"/>
      <c r="BH1137" s="226"/>
      <c r="BI1137" s="226"/>
      <c r="BJ1137" s="226"/>
      <c r="BK1137" s="226"/>
      <c r="BL1137" s="226"/>
      <c r="BM1137" s="226"/>
      <c r="BN1137" s="226"/>
      <c r="BO1137" s="226"/>
      <c r="BP1137" s="226"/>
      <c r="BQ1137" s="226"/>
      <c r="BR1137" s="226"/>
      <c r="BS1137" s="226"/>
      <c r="BT1137" s="226"/>
      <c r="BU1137" s="226"/>
      <c r="BV1137" s="226"/>
      <c r="BW1137" s="226"/>
      <c r="BX1137" s="226"/>
      <c r="BY1137" s="226"/>
      <c r="BZ1137" s="226"/>
      <c r="CA1137" s="226"/>
      <c r="CB1137" s="226"/>
      <c r="CC1137" s="235"/>
    </row>
    <row r="1138" spans="1:81" s="233" customFormat="1">
      <c r="A1138" s="526"/>
      <c r="B1138" s="530"/>
      <c r="C1138" s="282">
        <v>2018</v>
      </c>
      <c r="D1138" s="247">
        <f t="shared" ref="D1138:D1140" si="587">E1138+F1138+G1138+H1138+I1138</f>
        <v>0.05</v>
      </c>
      <c r="E1138" s="247">
        <v>0.05</v>
      </c>
      <c r="F1138" s="247">
        <v>0</v>
      </c>
      <c r="G1138" s="247">
        <v>0</v>
      </c>
      <c r="H1138" s="247">
        <v>0</v>
      </c>
      <c r="I1138" s="247">
        <v>0</v>
      </c>
      <c r="J1138" s="232"/>
      <c r="M1138" s="242"/>
      <c r="N1138" s="226"/>
      <c r="O1138" s="226"/>
      <c r="P1138" s="226"/>
      <c r="Q1138" s="226"/>
      <c r="R1138" s="226"/>
      <c r="S1138" s="226"/>
      <c r="T1138" s="226"/>
      <c r="U1138" s="226"/>
      <c r="V1138" s="226"/>
      <c r="W1138" s="226"/>
      <c r="X1138" s="226"/>
      <c r="Y1138" s="226"/>
      <c r="Z1138" s="226"/>
      <c r="AA1138" s="226"/>
      <c r="AB1138" s="226"/>
      <c r="AC1138" s="226"/>
      <c r="AD1138" s="226"/>
      <c r="AE1138" s="226"/>
      <c r="AF1138" s="226"/>
      <c r="AG1138" s="226"/>
      <c r="AH1138" s="226"/>
      <c r="AI1138" s="226"/>
      <c r="AJ1138" s="226"/>
      <c r="AK1138" s="226"/>
      <c r="AL1138" s="226"/>
      <c r="AM1138" s="226"/>
      <c r="AN1138" s="226"/>
      <c r="AO1138" s="226"/>
      <c r="AP1138" s="226"/>
      <c r="AQ1138" s="226"/>
      <c r="AR1138" s="226"/>
      <c r="AS1138" s="226"/>
      <c r="AT1138" s="226"/>
      <c r="AU1138" s="226"/>
      <c r="AV1138" s="226"/>
      <c r="AW1138" s="226"/>
      <c r="AX1138" s="226"/>
      <c r="AY1138" s="226"/>
      <c r="AZ1138" s="226"/>
      <c r="BA1138" s="226"/>
      <c r="BB1138" s="226"/>
      <c r="BC1138" s="226"/>
      <c r="BD1138" s="226"/>
      <c r="BE1138" s="226"/>
      <c r="BF1138" s="226"/>
      <c r="BG1138" s="226"/>
      <c r="BH1138" s="226"/>
      <c r="BI1138" s="226"/>
      <c r="BJ1138" s="226"/>
      <c r="BK1138" s="226"/>
      <c r="BL1138" s="226"/>
      <c r="BM1138" s="226"/>
      <c r="BN1138" s="226"/>
      <c r="BO1138" s="226"/>
      <c r="BP1138" s="226"/>
      <c r="BQ1138" s="226"/>
      <c r="BR1138" s="226"/>
      <c r="BS1138" s="226"/>
      <c r="BT1138" s="226"/>
      <c r="BU1138" s="226"/>
      <c r="BV1138" s="226"/>
      <c r="BW1138" s="226"/>
      <c r="BX1138" s="226"/>
      <c r="BY1138" s="226"/>
      <c r="BZ1138" s="226"/>
      <c r="CA1138" s="226"/>
      <c r="CB1138" s="226"/>
      <c r="CC1138" s="235"/>
    </row>
    <row r="1139" spans="1:81" s="233" customFormat="1" ht="58.5" hidden="1" customHeight="1">
      <c r="A1139" s="526"/>
      <c r="B1139" s="530"/>
      <c r="C1139" s="282">
        <v>2019</v>
      </c>
      <c r="D1139" s="247">
        <f t="shared" si="587"/>
        <v>0</v>
      </c>
      <c r="E1139" s="247"/>
      <c r="F1139" s="247"/>
      <c r="G1139" s="247"/>
      <c r="H1139" s="247"/>
      <c r="I1139" s="247"/>
      <c r="J1139" s="232"/>
      <c r="M1139" s="242"/>
      <c r="N1139" s="226"/>
      <c r="O1139" s="226"/>
      <c r="P1139" s="226"/>
      <c r="Q1139" s="226"/>
      <c r="R1139" s="226"/>
      <c r="S1139" s="226"/>
      <c r="T1139" s="226"/>
      <c r="U1139" s="226"/>
      <c r="V1139" s="226"/>
      <c r="W1139" s="226"/>
      <c r="X1139" s="226"/>
      <c r="Y1139" s="226"/>
      <c r="Z1139" s="226"/>
      <c r="AA1139" s="226"/>
      <c r="AB1139" s="226"/>
      <c r="AC1139" s="226"/>
      <c r="AD1139" s="226"/>
      <c r="AE1139" s="226"/>
      <c r="AF1139" s="226"/>
      <c r="AG1139" s="226"/>
      <c r="AH1139" s="226"/>
      <c r="AI1139" s="226"/>
      <c r="AJ1139" s="226"/>
      <c r="AK1139" s="226"/>
      <c r="AL1139" s="226"/>
      <c r="AM1139" s="226"/>
      <c r="AN1139" s="226"/>
      <c r="AO1139" s="226"/>
      <c r="AP1139" s="226"/>
      <c r="AQ1139" s="226"/>
      <c r="AR1139" s="226"/>
      <c r="AS1139" s="226"/>
      <c r="AT1139" s="226"/>
      <c r="AU1139" s="226"/>
      <c r="AV1139" s="226"/>
      <c r="AW1139" s="226"/>
      <c r="AX1139" s="226"/>
      <c r="AY1139" s="226"/>
      <c r="AZ1139" s="226"/>
      <c r="BA1139" s="226"/>
      <c r="BB1139" s="226"/>
      <c r="BC1139" s="226"/>
      <c r="BD1139" s="226"/>
      <c r="BE1139" s="226"/>
      <c r="BF1139" s="226"/>
      <c r="BG1139" s="226"/>
      <c r="BH1139" s="226"/>
      <c r="BI1139" s="226"/>
      <c r="BJ1139" s="226"/>
      <c r="BK1139" s="226"/>
      <c r="BL1139" s="226"/>
      <c r="BM1139" s="226"/>
      <c r="BN1139" s="226"/>
      <c r="BO1139" s="226"/>
      <c r="BP1139" s="226"/>
      <c r="BQ1139" s="226"/>
      <c r="BR1139" s="226"/>
      <c r="BS1139" s="226"/>
      <c r="BT1139" s="226"/>
      <c r="BU1139" s="226"/>
      <c r="BV1139" s="226"/>
      <c r="BW1139" s="226"/>
      <c r="BX1139" s="226"/>
      <c r="BY1139" s="226"/>
      <c r="BZ1139" s="226"/>
      <c r="CA1139" s="226"/>
      <c r="CB1139" s="226"/>
      <c r="CC1139" s="235"/>
    </row>
    <row r="1140" spans="1:81" s="233" customFormat="1" ht="58.5" hidden="1" customHeight="1">
      <c r="A1140" s="527"/>
      <c r="B1140" s="531"/>
      <c r="C1140" s="282">
        <v>2020</v>
      </c>
      <c r="D1140" s="247">
        <f t="shared" si="587"/>
        <v>0</v>
      </c>
      <c r="E1140" s="247"/>
      <c r="F1140" s="247"/>
      <c r="G1140" s="247"/>
      <c r="H1140" s="247"/>
      <c r="I1140" s="247"/>
      <c r="J1140" s="232"/>
      <c r="M1140" s="242"/>
      <c r="N1140" s="226"/>
      <c r="O1140" s="226"/>
      <c r="P1140" s="226"/>
      <c r="Q1140" s="226"/>
      <c r="R1140" s="226"/>
      <c r="S1140" s="226"/>
      <c r="T1140" s="226"/>
      <c r="U1140" s="226"/>
      <c r="V1140" s="226"/>
      <c r="W1140" s="226"/>
      <c r="X1140" s="226"/>
      <c r="Y1140" s="226"/>
      <c r="Z1140" s="226"/>
      <c r="AA1140" s="226"/>
      <c r="AB1140" s="226"/>
      <c r="AC1140" s="226"/>
      <c r="AD1140" s="226"/>
      <c r="AE1140" s="226"/>
      <c r="AF1140" s="226"/>
      <c r="AG1140" s="226"/>
      <c r="AH1140" s="226"/>
      <c r="AI1140" s="226"/>
      <c r="AJ1140" s="226"/>
      <c r="AK1140" s="226"/>
      <c r="AL1140" s="226"/>
      <c r="AM1140" s="226"/>
      <c r="AN1140" s="226"/>
      <c r="AO1140" s="226"/>
      <c r="AP1140" s="226"/>
      <c r="AQ1140" s="226"/>
      <c r="AR1140" s="226"/>
      <c r="AS1140" s="226"/>
      <c r="AT1140" s="226"/>
      <c r="AU1140" s="226"/>
      <c r="AV1140" s="226"/>
      <c r="AW1140" s="226"/>
      <c r="AX1140" s="226"/>
      <c r="AY1140" s="226"/>
      <c r="AZ1140" s="226"/>
      <c r="BA1140" s="226"/>
      <c r="BB1140" s="226"/>
      <c r="BC1140" s="226"/>
      <c r="BD1140" s="226"/>
      <c r="BE1140" s="226"/>
      <c r="BF1140" s="226"/>
      <c r="BG1140" s="226"/>
      <c r="BH1140" s="226"/>
      <c r="BI1140" s="226"/>
      <c r="BJ1140" s="226"/>
      <c r="BK1140" s="226"/>
      <c r="BL1140" s="226"/>
      <c r="BM1140" s="226"/>
      <c r="BN1140" s="226"/>
      <c r="BO1140" s="226"/>
      <c r="BP1140" s="226"/>
      <c r="BQ1140" s="226"/>
      <c r="BR1140" s="226"/>
      <c r="BS1140" s="226"/>
      <c r="BT1140" s="226"/>
      <c r="BU1140" s="226"/>
      <c r="BV1140" s="226"/>
      <c r="BW1140" s="226"/>
      <c r="BX1140" s="226"/>
      <c r="BY1140" s="226"/>
      <c r="BZ1140" s="226"/>
      <c r="CA1140" s="226"/>
      <c r="CB1140" s="226"/>
      <c r="CC1140" s="235"/>
    </row>
    <row r="1141" spans="1:81" s="233" customFormat="1">
      <c r="A1141" s="524" t="s">
        <v>747</v>
      </c>
      <c r="B1141" s="554" t="s">
        <v>872</v>
      </c>
      <c r="C1141" s="238" t="s">
        <v>19</v>
      </c>
      <c r="D1141" s="257">
        <f>D1142+D1143+D1144+D1145+D1146</f>
        <v>1.043995</v>
      </c>
      <c r="E1141" s="257">
        <f t="shared" ref="E1141:I1141" si="588">E1142+E1143+E1144+E1145+E1146</f>
        <v>1.043995</v>
      </c>
      <c r="F1141" s="257">
        <f t="shared" si="588"/>
        <v>0</v>
      </c>
      <c r="G1141" s="257">
        <f t="shared" si="588"/>
        <v>0</v>
      </c>
      <c r="H1141" s="257">
        <f t="shared" si="588"/>
        <v>0</v>
      </c>
      <c r="I1141" s="257">
        <f t="shared" si="588"/>
        <v>0</v>
      </c>
      <c r="J1141" s="232"/>
      <c r="M1141" s="242">
        <f t="shared" si="572"/>
        <v>1.043995</v>
      </c>
      <c r="N1141" s="226"/>
      <c r="O1141" s="226"/>
      <c r="P1141" s="226"/>
      <c r="Q1141" s="226"/>
      <c r="R1141" s="226"/>
      <c r="S1141" s="226"/>
      <c r="T1141" s="226"/>
      <c r="U1141" s="226"/>
      <c r="V1141" s="226"/>
      <c r="W1141" s="226"/>
      <c r="X1141" s="226"/>
      <c r="Y1141" s="226"/>
      <c r="Z1141" s="226"/>
      <c r="AA1141" s="226"/>
      <c r="AB1141" s="226"/>
      <c r="AC1141" s="226"/>
      <c r="AD1141" s="226"/>
      <c r="AE1141" s="226"/>
      <c r="AF1141" s="226"/>
      <c r="AG1141" s="226"/>
      <c r="AH1141" s="226"/>
      <c r="AI1141" s="226"/>
      <c r="AJ1141" s="226"/>
      <c r="AK1141" s="226"/>
      <c r="AL1141" s="226"/>
      <c r="AM1141" s="226"/>
      <c r="AN1141" s="226"/>
      <c r="AO1141" s="226"/>
      <c r="AP1141" s="226"/>
      <c r="AQ1141" s="226"/>
      <c r="AR1141" s="226"/>
      <c r="AS1141" s="226"/>
      <c r="AT1141" s="226"/>
      <c r="AU1141" s="226"/>
      <c r="AV1141" s="226"/>
      <c r="AW1141" s="226"/>
      <c r="AX1141" s="226"/>
      <c r="AY1141" s="226"/>
      <c r="AZ1141" s="226"/>
      <c r="BA1141" s="226"/>
      <c r="BB1141" s="226"/>
      <c r="BC1141" s="226"/>
      <c r="BD1141" s="226"/>
      <c r="BE1141" s="226"/>
      <c r="BF1141" s="226"/>
      <c r="BG1141" s="226"/>
      <c r="BH1141" s="226"/>
      <c r="BI1141" s="226"/>
      <c r="BJ1141" s="226"/>
      <c r="BK1141" s="226"/>
      <c r="BL1141" s="226"/>
      <c r="BM1141" s="226"/>
      <c r="BN1141" s="226"/>
      <c r="BO1141" s="226"/>
      <c r="BP1141" s="226"/>
      <c r="BQ1141" s="226"/>
      <c r="BR1141" s="226"/>
      <c r="BS1141" s="226"/>
      <c r="BT1141" s="226"/>
      <c r="BU1141" s="226"/>
      <c r="BV1141" s="226"/>
      <c r="BW1141" s="226"/>
      <c r="BX1141" s="226"/>
      <c r="BY1141" s="226"/>
      <c r="BZ1141" s="226"/>
      <c r="CA1141" s="226"/>
      <c r="CB1141" s="226"/>
      <c r="CC1141" s="235"/>
    </row>
    <row r="1142" spans="1:81" s="233" customFormat="1">
      <c r="A1142" s="525"/>
      <c r="B1142" s="555"/>
      <c r="C1142" s="253">
        <v>2016</v>
      </c>
      <c r="D1142" s="251">
        <f>E1142+F1142+G1142+H1142+I1142</f>
        <v>0.33519500000000002</v>
      </c>
      <c r="E1142" s="251">
        <f t="shared" ref="E1142:I1144" si="589">E1148</f>
        <v>0.33519500000000002</v>
      </c>
      <c r="F1142" s="251">
        <f t="shared" si="589"/>
        <v>0</v>
      </c>
      <c r="G1142" s="251">
        <f t="shared" si="589"/>
        <v>0</v>
      </c>
      <c r="H1142" s="251">
        <f t="shared" si="589"/>
        <v>0</v>
      </c>
      <c r="I1142" s="251">
        <f t="shared" si="589"/>
        <v>0</v>
      </c>
      <c r="J1142" s="232"/>
      <c r="M1142" s="242">
        <f t="shared" si="572"/>
        <v>0.33519500000000002</v>
      </c>
      <c r="N1142" s="226"/>
      <c r="O1142" s="226"/>
      <c r="P1142" s="226"/>
      <c r="Q1142" s="226"/>
      <c r="R1142" s="226"/>
      <c r="S1142" s="226"/>
      <c r="T1142" s="226"/>
      <c r="U1142" s="226"/>
      <c r="V1142" s="226"/>
      <c r="W1142" s="226"/>
      <c r="X1142" s="226"/>
      <c r="Y1142" s="226"/>
      <c r="Z1142" s="226"/>
      <c r="AA1142" s="226"/>
      <c r="AB1142" s="226"/>
      <c r="AC1142" s="226"/>
      <c r="AD1142" s="226"/>
      <c r="AE1142" s="226"/>
      <c r="AF1142" s="226"/>
      <c r="AG1142" s="226"/>
      <c r="AH1142" s="226"/>
      <c r="AI1142" s="226"/>
      <c r="AJ1142" s="226"/>
      <c r="AK1142" s="226"/>
      <c r="AL1142" s="226"/>
      <c r="AM1142" s="226"/>
      <c r="AN1142" s="226"/>
      <c r="AO1142" s="226"/>
      <c r="AP1142" s="226"/>
      <c r="AQ1142" s="226"/>
      <c r="AR1142" s="226"/>
      <c r="AS1142" s="226"/>
      <c r="AT1142" s="226"/>
      <c r="AU1142" s="226"/>
      <c r="AV1142" s="226"/>
      <c r="AW1142" s="226"/>
      <c r="AX1142" s="226"/>
      <c r="AY1142" s="226"/>
      <c r="AZ1142" s="226"/>
      <c r="BA1142" s="226"/>
      <c r="BB1142" s="226"/>
      <c r="BC1142" s="226"/>
      <c r="BD1142" s="226"/>
      <c r="BE1142" s="226"/>
      <c r="BF1142" s="226"/>
      <c r="BG1142" s="226"/>
      <c r="BH1142" s="226"/>
      <c r="BI1142" s="226"/>
      <c r="BJ1142" s="226"/>
      <c r="BK1142" s="226"/>
      <c r="BL1142" s="226"/>
      <c r="BM1142" s="226"/>
      <c r="BN1142" s="226"/>
      <c r="BO1142" s="226"/>
      <c r="BP1142" s="226"/>
      <c r="BQ1142" s="226"/>
      <c r="BR1142" s="226"/>
      <c r="BS1142" s="226"/>
      <c r="BT1142" s="226"/>
      <c r="BU1142" s="226"/>
      <c r="BV1142" s="226"/>
      <c r="BW1142" s="226"/>
      <c r="BX1142" s="226"/>
      <c r="BY1142" s="226"/>
      <c r="BZ1142" s="226"/>
      <c r="CA1142" s="226"/>
      <c r="CB1142" s="226"/>
      <c r="CC1142" s="235"/>
    </row>
    <row r="1143" spans="1:81" s="233" customFormat="1">
      <c r="A1143" s="525"/>
      <c r="B1143" s="555"/>
      <c r="C1143" s="236">
        <v>2017</v>
      </c>
      <c r="D1143" s="251">
        <f t="shared" ref="D1143:D1146" si="590">E1143+F1143+G1143+H1143+I1143</f>
        <v>0.4985</v>
      </c>
      <c r="E1143" s="251">
        <f t="shared" si="589"/>
        <v>0.4985</v>
      </c>
      <c r="F1143" s="251">
        <f t="shared" si="589"/>
        <v>0</v>
      </c>
      <c r="G1143" s="251">
        <f t="shared" si="589"/>
        <v>0</v>
      </c>
      <c r="H1143" s="251">
        <f t="shared" si="589"/>
        <v>0</v>
      </c>
      <c r="I1143" s="251">
        <f t="shared" si="589"/>
        <v>0</v>
      </c>
      <c r="J1143" s="232"/>
      <c r="M1143" s="242">
        <f t="shared" si="572"/>
        <v>0.4985</v>
      </c>
      <c r="N1143" s="226"/>
      <c r="O1143" s="226"/>
      <c r="P1143" s="226"/>
      <c r="Q1143" s="226"/>
      <c r="R1143" s="226"/>
      <c r="S1143" s="226"/>
      <c r="T1143" s="226"/>
      <c r="U1143" s="226"/>
      <c r="V1143" s="226"/>
      <c r="W1143" s="226"/>
      <c r="X1143" s="226"/>
      <c r="Y1143" s="226"/>
      <c r="Z1143" s="226"/>
      <c r="AA1143" s="226"/>
      <c r="AB1143" s="226"/>
      <c r="AC1143" s="226"/>
      <c r="AD1143" s="226"/>
      <c r="AE1143" s="226"/>
      <c r="AF1143" s="226"/>
      <c r="AG1143" s="226"/>
      <c r="AH1143" s="226"/>
      <c r="AI1143" s="226"/>
      <c r="AJ1143" s="226"/>
      <c r="AK1143" s="226"/>
      <c r="AL1143" s="226"/>
      <c r="AM1143" s="226"/>
      <c r="AN1143" s="226"/>
      <c r="AO1143" s="226"/>
      <c r="AP1143" s="226"/>
      <c r="AQ1143" s="226"/>
      <c r="AR1143" s="226"/>
      <c r="AS1143" s="226"/>
      <c r="AT1143" s="226"/>
      <c r="AU1143" s="226"/>
      <c r="AV1143" s="226"/>
      <c r="AW1143" s="226"/>
      <c r="AX1143" s="226"/>
      <c r="AY1143" s="226"/>
      <c r="AZ1143" s="226"/>
      <c r="BA1143" s="226"/>
      <c r="BB1143" s="226"/>
      <c r="BC1143" s="226"/>
      <c r="BD1143" s="226"/>
      <c r="BE1143" s="226"/>
      <c r="BF1143" s="226"/>
      <c r="BG1143" s="226"/>
      <c r="BH1143" s="226"/>
      <c r="BI1143" s="226"/>
      <c r="BJ1143" s="226"/>
      <c r="BK1143" s="226"/>
      <c r="BL1143" s="226"/>
      <c r="BM1143" s="226"/>
      <c r="BN1143" s="226"/>
      <c r="BO1143" s="226"/>
      <c r="BP1143" s="226"/>
      <c r="BQ1143" s="226"/>
      <c r="BR1143" s="226"/>
      <c r="BS1143" s="226"/>
      <c r="BT1143" s="226"/>
      <c r="BU1143" s="226"/>
      <c r="BV1143" s="226"/>
      <c r="BW1143" s="226"/>
      <c r="BX1143" s="226"/>
      <c r="BY1143" s="226"/>
      <c r="BZ1143" s="226"/>
      <c r="CA1143" s="226"/>
      <c r="CB1143" s="226"/>
      <c r="CC1143" s="235"/>
    </row>
    <row r="1144" spans="1:81" s="233" customFormat="1">
      <c r="A1144" s="526"/>
      <c r="B1144" s="639"/>
      <c r="C1144" s="282">
        <v>2018</v>
      </c>
      <c r="D1144" s="251">
        <f t="shared" si="590"/>
        <v>0.21029999999999999</v>
      </c>
      <c r="E1144" s="251">
        <f t="shared" si="589"/>
        <v>0.21029999999999999</v>
      </c>
      <c r="F1144" s="251">
        <f t="shared" si="589"/>
        <v>0</v>
      </c>
      <c r="G1144" s="251">
        <f t="shared" si="589"/>
        <v>0</v>
      </c>
      <c r="H1144" s="251">
        <f t="shared" si="589"/>
        <v>0</v>
      </c>
      <c r="I1144" s="251">
        <f t="shared" si="589"/>
        <v>0</v>
      </c>
      <c r="J1144" s="232"/>
      <c r="M1144" s="242"/>
      <c r="N1144" s="226"/>
      <c r="O1144" s="226"/>
      <c r="P1144" s="226"/>
      <c r="Q1144" s="226"/>
      <c r="R1144" s="226"/>
      <c r="S1144" s="226"/>
      <c r="T1144" s="226"/>
      <c r="U1144" s="226"/>
      <c r="V1144" s="226"/>
      <c r="W1144" s="226"/>
      <c r="X1144" s="226"/>
      <c r="Y1144" s="226"/>
      <c r="Z1144" s="226"/>
      <c r="AA1144" s="226"/>
      <c r="AB1144" s="226"/>
      <c r="AC1144" s="226"/>
      <c r="AD1144" s="226"/>
      <c r="AE1144" s="226"/>
      <c r="AF1144" s="226"/>
      <c r="AG1144" s="226"/>
      <c r="AH1144" s="226"/>
      <c r="AI1144" s="226"/>
      <c r="AJ1144" s="226"/>
      <c r="AK1144" s="226"/>
      <c r="AL1144" s="226"/>
      <c r="AM1144" s="226"/>
      <c r="AN1144" s="226"/>
      <c r="AO1144" s="226"/>
      <c r="AP1144" s="226"/>
      <c r="AQ1144" s="226"/>
      <c r="AR1144" s="226"/>
      <c r="AS1144" s="226"/>
      <c r="AT1144" s="226"/>
      <c r="AU1144" s="226"/>
      <c r="AV1144" s="226"/>
      <c r="AW1144" s="226"/>
      <c r="AX1144" s="226"/>
      <c r="AY1144" s="226"/>
      <c r="AZ1144" s="226"/>
      <c r="BA1144" s="226"/>
      <c r="BB1144" s="226"/>
      <c r="BC1144" s="226"/>
      <c r="BD1144" s="226"/>
      <c r="BE1144" s="226"/>
      <c r="BF1144" s="226"/>
      <c r="BG1144" s="226"/>
      <c r="BH1144" s="226"/>
      <c r="BI1144" s="226"/>
      <c r="BJ1144" s="226"/>
      <c r="BK1144" s="226"/>
      <c r="BL1144" s="226"/>
      <c r="BM1144" s="226"/>
      <c r="BN1144" s="226"/>
      <c r="BO1144" s="226"/>
      <c r="BP1144" s="226"/>
      <c r="BQ1144" s="226"/>
      <c r="BR1144" s="226"/>
      <c r="BS1144" s="226"/>
      <c r="BT1144" s="226"/>
      <c r="BU1144" s="226"/>
      <c r="BV1144" s="226"/>
      <c r="BW1144" s="226"/>
      <c r="BX1144" s="226"/>
      <c r="BY1144" s="226"/>
      <c r="BZ1144" s="226"/>
      <c r="CA1144" s="226"/>
      <c r="CB1144" s="226"/>
      <c r="CC1144" s="235"/>
    </row>
    <row r="1145" spans="1:81" s="233" customFormat="1" hidden="1">
      <c r="A1145" s="526"/>
      <c r="B1145" s="639"/>
      <c r="C1145" s="282">
        <v>2019</v>
      </c>
      <c r="D1145" s="251">
        <f t="shared" si="590"/>
        <v>0</v>
      </c>
      <c r="E1145" s="251"/>
      <c r="F1145" s="251"/>
      <c r="G1145" s="251"/>
      <c r="H1145" s="251"/>
      <c r="I1145" s="251"/>
      <c r="J1145" s="232"/>
      <c r="M1145" s="242"/>
      <c r="N1145" s="226"/>
      <c r="O1145" s="226"/>
      <c r="P1145" s="226"/>
      <c r="Q1145" s="226"/>
      <c r="R1145" s="226"/>
      <c r="S1145" s="226"/>
      <c r="T1145" s="226"/>
      <c r="U1145" s="226"/>
      <c r="V1145" s="226"/>
      <c r="W1145" s="226"/>
      <c r="X1145" s="226"/>
      <c r="Y1145" s="226"/>
      <c r="Z1145" s="226"/>
      <c r="AA1145" s="226"/>
      <c r="AB1145" s="226"/>
      <c r="AC1145" s="226"/>
      <c r="AD1145" s="226"/>
      <c r="AE1145" s="226"/>
      <c r="AF1145" s="226"/>
      <c r="AG1145" s="226"/>
      <c r="AH1145" s="226"/>
      <c r="AI1145" s="226"/>
      <c r="AJ1145" s="226"/>
      <c r="AK1145" s="226"/>
      <c r="AL1145" s="226"/>
      <c r="AM1145" s="226"/>
      <c r="AN1145" s="226"/>
      <c r="AO1145" s="226"/>
      <c r="AP1145" s="226"/>
      <c r="AQ1145" s="226"/>
      <c r="AR1145" s="226"/>
      <c r="AS1145" s="226"/>
      <c r="AT1145" s="226"/>
      <c r="AU1145" s="226"/>
      <c r="AV1145" s="226"/>
      <c r="AW1145" s="226"/>
      <c r="AX1145" s="226"/>
      <c r="AY1145" s="226"/>
      <c r="AZ1145" s="226"/>
      <c r="BA1145" s="226"/>
      <c r="BB1145" s="226"/>
      <c r="BC1145" s="226"/>
      <c r="BD1145" s="226"/>
      <c r="BE1145" s="226"/>
      <c r="BF1145" s="226"/>
      <c r="BG1145" s="226"/>
      <c r="BH1145" s="226"/>
      <c r="BI1145" s="226"/>
      <c r="BJ1145" s="226"/>
      <c r="BK1145" s="226"/>
      <c r="BL1145" s="226"/>
      <c r="BM1145" s="226"/>
      <c r="BN1145" s="226"/>
      <c r="BO1145" s="226"/>
      <c r="BP1145" s="226"/>
      <c r="BQ1145" s="226"/>
      <c r="BR1145" s="226"/>
      <c r="BS1145" s="226"/>
      <c r="BT1145" s="226"/>
      <c r="BU1145" s="226"/>
      <c r="BV1145" s="226"/>
      <c r="BW1145" s="226"/>
      <c r="BX1145" s="226"/>
      <c r="BY1145" s="226"/>
      <c r="BZ1145" s="226"/>
      <c r="CA1145" s="226"/>
      <c r="CB1145" s="226"/>
      <c r="CC1145" s="235"/>
    </row>
    <row r="1146" spans="1:81" s="233" customFormat="1" hidden="1">
      <c r="A1146" s="527"/>
      <c r="B1146" s="640"/>
      <c r="C1146" s="282">
        <v>2020</v>
      </c>
      <c r="D1146" s="251">
        <f t="shared" si="590"/>
        <v>0</v>
      </c>
      <c r="E1146" s="251"/>
      <c r="F1146" s="251"/>
      <c r="G1146" s="251"/>
      <c r="H1146" s="251"/>
      <c r="I1146" s="251"/>
      <c r="J1146" s="232"/>
      <c r="M1146" s="242"/>
      <c r="N1146" s="226"/>
      <c r="O1146" s="226"/>
      <c r="P1146" s="226"/>
      <c r="Q1146" s="226"/>
      <c r="R1146" s="226"/>
      <c r="S1146" s="226"/>
      <c r="T1146" s="226"/>
      <c r="U1146" s="226"/>
      <c r="V1146" s="226"/>
      <c r="W1146" s="226"/>
      <c r="X1146" s="226"/>
      <c r="Y1146" s="226"/>
      <c r="Z1146" s="226"/>
      <c r="AA1146" s="226"/>
      <c r="AB1146" s="226"/>
      <c r="AC1146" s="226"/>
      <c r="AD1146" s="226"/>
      <c r="AE1146" s="226"/>
      <c r="AF1146" s="226"/>
      <c r="AG1146" s="226"/>
      <c r="AH1146" s="226"/>
      <c r="AI1146" s="226"/>
      <c r="AJ1146" s="226"/>
      <c r="AK1146" s="226"/>
      <c r="AL1146" s="226"/>
      <c r="AM1146" s="226"/>
      <c r="AN1146" s="226"/>
      <c r="AO1146" s="226"/>
      <c r="AP1146" s="226"/>
      <c r="AQ1146" s="226"/>
      <c r="AR1146" s="226"/>
      <c r="AS1146" s="226"/>
      <c r="AT1146" s="226"/>
      <c r="AU1146" s="226"/>
      <c r="AV1146" s="226"/>
      <c r="AW1146" s="226"/>
      <c r="AX1146" s="226"/>
      <c r="AY1146" s="226"/>
      <c r="AZ1146" s="226"/>
      <c r="BA1146" s="226"/>
      <c r="BB1146" s="226"/>
      <c r="BC1146" s="226"/>
      <c r="BD1146" s="226"/>
      <c r="BE1146" s="226"/>
      <c r="BF1146" s="226"/>
      <c r="BG1146" s="226"/>
      <c r="BH1146" s="226"/>
      <c r="BI1146" s="226"/>
      <c r="BJ1146" s="226"/>
      <c r="BK1146" s="226"/>
      <c r="BL1146" s="226"/>
      <c r="BM1146" s="226"/>
      <c r="BN1146" s="226"/>
      <c r="BO1146" s="226"/>
      <c r="BP1146" s="226"/>
      <c r="BQ1146" s="226"/>
      <c r="BR1146" s="226"/>
      <c r="BS1146" s="226"/>
      <c r="BT1146" s="226"/>
      <c r="BU1146" s="226"/>
      <c r="BV1146" s="226"/>
      <c r="BW1146" s="226"/>
      <c r="BX1146" s="226"/>
      <c r="BY1146" s="226"/>
      <c r="BZ1146" s="226"/>
      <c r="CA1146" s="226"/>
      <c r="CB1146" s="226"/>
      <c r="CC1146" s="235"/>
    </row>
    <row r="1147" spans="1:81" s="233" customFormat="1">
      <c r="A1147" s="524" t="s">
        <v>749</v>
      </c>
      <c r="B1147" s="562" t="s">
        <v>871</v>
      </c>
      <c r="C1147" s="238" t="s">
        <v>19</v>
      </c>
      <c r="D1147" s="257">
        <f>D1148+D1149+D1150+D1151+D1152</f>
        <v>1.043995</v>
      </c>
      <c r="E1147" s="257">
        <f t="shared" ref="E1147:I1147" si="591">E1148+E1149+E1150+E1151+E1152</f>
        <v>1.043995</v>
      </c>
      <c r="F1147" s="257">
        <f t="shared" si="591"/>
        <v>0</v>
      </c>
      <c r="G1147" s="257">
        <f t="shared" si="591"/>
        <v>0</v>
      </c>
      <c r="H1147" s="257">
        <f t="shared" si="591"/>
        <v>0</v>
      </c>
      <c r="I1147" s="257">
        <f t="shared" si="591"/>
        <v>0</v>
      </c>
      <c r="J1147" s="232"/>
      <c r="M1147" s="242">
        <f t="shared" si="572"/>
        <v>1.043995</v>
      </c>
      <c r="N1147" s="226"/>
      <c r="O1147" s="226"/>
      <c r="P1147" s="226"/>
      <c r="Q1147" s="226"/>
      <c r="R1147" s="226"/>
      <c r="S1147" s="226"/>
      <c r="T1147" s="226"/>
      <c r="U1147" s="226"/>
      <c r="V1147" s="226"/>
      <c r="W1147" s="226"/>
      <c r="X1147" s="226"/>
      <c r="Y1147" s="226"/>
      <c r="Z1147" s="226"/>
      <c r="AA1147" s="226"/>
      <c r="AB1147" s="226"/>
      <c r="AC1147" s="226"/>
      <c r="AD1147" s="226"/>
      <c r="AE1147" s="226"/>
      <c r="AF1147" s="226"/>
      <c r="AG1147" s="226"/>
      <c r="AH1147" s="226"/>
      <c r="AI1147" s="226"/>
      <c r="AJ1147" s="226"/>
      <c r="AK1147" s="226"/>
      <c r="AL1147" s="226"/>
      <c r="AM1147" s="226"/>
      <c r="AN1147" s="226"/>
      <c r="AO1147" s="226"/>
      <c r="AP1147" s="226"/>
      <c r="AQ1147" s="226"/>
      <c r="AR1147" s="226"/>
      <c r="AS1147" s="226"/>
      <c r="AT1147" s="226"/>
      <c r="AU1147" s="226"/>
      <c r="AV1147" s="226"/>
      <c r="AW1147" s="226"/>
      <c r="AX1147" s="226"/>
      <c r="AY1147" s="226"/>
      <c r="AZ1147" s="226"/>
      <c r="BA1147" s="226"/>
      <c r="BB1147" s="226"/>
      <c r="BC1147" s="226"/>
      <c r="BD1147" s="226"/>
      <c r="BE1147" s="226"/>
      <c r="BF1147" s="226"/>
      <c r="BG1147" s="226"/>
      <c r="BH1147" s="226"/>
      <c r="BI1147" s="226"/>
      <c r="BJ1147" s="226"/>
      <c r="BK1147" s="226"/>
      <c r="BL1147" s="226"/>
      <c r="BM1147" s="226"/>
      <c r="BN1147" s="226"/>
      <c r="BO1147" s="226"/>
      <c r="BP1147" s="226"/>
      <c r="BQ1147" s="226"/>
      <c r="BR1147" s="226"/>
      <c r="BS1147" s="226"/>
      <c r="BT1147" s="226"/>
      <c r="BU1147" s="226"/>
      <c r="BV1147" s="226"/>
      <c r="BW1147" s="226"/>
      <c r="BX1147" s="226"/>
      <c r="BY1147" s="226"/>
      <c r="BZ1147" s="226"/>
      <c r="CA1147" s="226"/>
      <c r="CB1147" s="226"/>
      <c r="CC1147" s="235"/>
    </row>
    <row r="1148" spans="1:81" s="233" customFormat="1">
      <c r="A1148" s="525"/>
      <c r="B1148" s="563"/>
      <c r="C1148" s="253">
        <v>2016</v>
      </c>
      <c r="D1148" s="247">
        <f>E1148+F1148+G1148+H1148+I1148</f>
        <v>0.33519500000000002</v>
      </c>
      <c r="E1148" s="247">
        <f>335.195/1000</f>
        <v>0.33519500000000002</v>
      </c>
      <c r="F1148" s="247">
        <v>0</v>
      </c>
      <c r="G1148" s="247">
        <v>0</v>
      </c>
      <c r="H1148" s="247">
        <v>0</v>
      </c>
      <c r="I1148" s="247">
        <v>0</v>
      </c>
      <c r="J1148" s="232"/>
      <c r="M1148" s="242">
        <f t="shared" si="572"/>
        <v>0.33519500000000002</v>
      </c>
      <c r="N1148" s="226"/>
      <c r="O1148" s="226"/>
      <c r="P1148" s="226"/>
      <c r="Q1148" s="226"/>
      <c r="R1148" s="226"/>
      <c r="S1148" s="226"/>
      <c r="T1148" s="226"/>
      <c r="U1148" s="226"/>
      <c r="V1148" s="226"/>
      <c r="W1148" s="226"/>
      <c r="X1148" s="226"/>
      <c r="Y1148" s="226"/>
      <c r="Z1148" s="226"/>
      <c r="AA1148" s="226"/>
      <c r="AB1148" s="226"/>
      <c r="AC1148" s="226"/>
      <c r="AD1148" s="226"/>
      <c r="AE1148" s="226"/>
      <c r="AF1148" s="226"/>
      <c r="AG1148" s="226"/>
      <c r="AH1148" s="226"/>
      <c r="AI1148" s="226"/>
      <c r="AJ1148" s="226"/>
      <c r="AK1148" s="226"/>
      <c r="AL1148" s="226"/>
      <c r="AM1148" s="226"/>
      <c r="AN1148" s="226"/>
      <c r="AO1148" s="226"/>
      <c r="AP1148" s="226"/>
      <c r="AQ1148" s="226"/>
      <c r="AR1148" s="226"/>
      <c r="AS1148" s="226"/>
      <c r="AT1148" s="226"/>
      <c r="AU1148" s="226"/>
      <c r="AV1148" s="226"/>
      <c r="AW1148" s="226"/>
      <c r="AX1148" s="226"/>
      <c r="AY1148" s="226"/>
      <c r="AZ1148" s="226"/>
      <c r="BA1148" s="226"/>
      <c r="BB1148" s="226"/>
      <c r="BC1148" s="226"/>
      <c r="BD1148" s="226"/>
      <c r="BE1148" s="226"/>
      <c r="BF1148" s="226"/>
      <c r="BG1148" s="226"/>
      <c r="BH1148" s="226"/>
      <c r="BI1148" s="226"/>
      <c r="BJ1148" s="226"/>
      <c r="BK1148" s="226"/>
      <c r="BL1148" s="226"/>
      <c r="BM1148" s="226"/>
      <c r="BN1148" s="226"/>
      <c r="BO1148" s="226"/>
      <c r="BP1148" s="226"/>
      <c r="BQ1148" s="226"/>
      <c r="BR1148" s="226"/>
      <c r="BS1148" s="226"/>
      <c r="BT1148" s="226"/>
      <c r="BU1148" s="226"/>
      <c r="BV1148" s="226"/>
      <c r="BW1148" s="226"/>
      <c r="BX1148" s="226"/>
      <c r="BY1148" s="226"/>
      <c r="BZ1148" s="226"/>
      <c r="CA1148" s="226"/>
      <c r="CB1148" s="226"/>
      <c r="CC1148" s="235"/>
    </row>
    <row r="1149" spans="1:81" s="233" customFormat="1">
      <c r="A1149" s="525"/>
      <c r="B1149" s="563"/>
      <c r="C1149" s="236">
        <v>2017</v>
      </c>
      <c r="D1149" s="247">
        <f t="shared" ref="D1149:D1152" si="592">E1149+F1149+G1149+H1149+I1149</f>
        <v>0.4985</v>
      </c>
      <c r="E1149" s="247">
        <v>0.4985</v>
      </c>
      <c r="F1149" s="247">
        <v>0</v>
      </c>
      <c r="G1149" s="247">
        <v>0</v>
      </c>
      <c r="H1149" s="247">
        <v>0</v>
      </c>
      <c r="I1149" s="247">
        <v>0</v>
      </c>
      <c r="J1149" s="232"/>
      <c r="M1149" s="242">
        <f t="shared" si="572"/>
        <v>0.4985</v>
      </c>
      <c r="N1149" s="226"/>
      <c r="O1149" s="226"/>
      <c r="P1149" s="226"/>
      <c r="Q1149" s="226"/>
      <c r="R1149" s="226"/>
      <c r="S1149" s="226"/>
      <c r="T1149" s="226"/>
      <c r="U1149" s="226"/>
      <c r="V1149" s="226"/>
      <c r="W1149" s="226"/>
      <c r="X1149" s="226"/>
      <c r="Y1149" s="226"/>
      <c r="Z1149" s="226"/>
      <c r="AA1149" s="226"/>
      <c r="AB1149" s="226"/>
      <c r="AC1149" s="226"/>
      <c r="AD1149" s="226"/>
      <c r="AE1149" s="226"/>
      <c r="AF1149" s="226"/>
      <c r="AG1149" s="226"/>
      <c r="AH1149" s="226"/>
      <c r="AI1149" s="226"/>
      <c r="AJ1149" s="226"/>
      <c r="AK1149" s="226"/>
      <c r="AL1149" s="226"/>
      <c r="AM1149" s="226"/>
      <c r="AN1149" s="226"/>
      <c r="AO1149" s="226"/>
      <c r="AP1149" s="226"/>
      <c r="AQ1149" s="226"/>
      <c r="AR1149" s="226"/>
      <c r="AS1149" s="226"/>
      <c r="AT1149" s="226"/>
      <c r="AU1149" s="226"/>
      <c r="AV1149" s="226"/>
      <c r="AW1149" s="226"/>
      <c r="AX1149" s="226"/>
      <c r="AY1149" s="226"/>
      <c r="AZ1149" s="226"/>
      <c r="BA1149" s="226"/>
      <c r="BB1149" s="226"/>
      <c r="BC1149" s="226"/>
      <c r="BD1149" s="226"/>
      <c r="BE1149" s="226"/>
      <c r="BF1149" s="226"/>
      <c r="BG1149" s="226"/>
      <c r="BH1149" s="226"/>
      <c r="BI1149" s="226"/>
      <c r="BJ1149" s="226"/>
      <c r="BK1149" s="226"/>
      <c r="BL1149" s="226"/>
      <c r="BM1149" s="226"/>
      <c r="BN1149" s="226"/>
      <c r="BO1149" s="226"/>
      <c r="BP1149" s="226"/>
      <c r="BQ1149" s="226"/>
      <c r="BR1149" s="226"/>
      <c r="BS1149" s="226"/>
      <c r="BT1149" s="226"/>
      <c r="BU1149" s="226"/>
      <c r="BV1149" s="226"/>
      <c r="BW1149" s="226"/>
      <c r="BX1149" s="226"/>
      <c r="BY1149" s="226"/>
      <c r="BZ1149" s="226"/>
      <c r="CA1149" s="226"/>
      <c r="CB1149" s="226"/>
      <c r="CC1149" s="235"/>
    </row>
    <row r="1150" spans="1:81" s="233" customFormat="1">
      <c r="A1150" s="526"/>
      <c r="B1150" s="530"/>
      <c r="C1150" s="282">
        <v>2018</v>
      </c>
      <c r="D1150" s="247">
        <f t="shared" si="592"/>
        <v>0.21029999999999999</v>
      </c>
      <c r="E1150" s="247">
        <v>0.21029999999999999</v>
      </c>
      <c r="F1150" s="247">
        <v>0</v>
      </c>
      <c r="G1150" s="247">
        <v>0</v>
      </c>
      <c r="H1150" s="247">
        <v>0</v>
      </c>
      <c r="I1150" s="247">
        <v>0</v>
      </c>
      <c r="J1150" s="232"/>
      <c r="M1150" s="242"/>
      <c r="N1150" s="226"/>
      <c r="O1150" s="226"/>
      <c r="P1150" s="226"/>
      <c r="Q1150" s="226"/>
      <c r="R1150" s="226"/>
      <c r="S1150" s="226"/>
      <c r="T1150" s="226"/>
      <c r="U1150" s="226"/>
      <c r="V1150" s="226"/>
      <c r="W1150" s="226"/>
      <c r="X1150" s="226"/>
      <c r="Y1150" s="226"/>
      <c r="Z1150" s="226"/>
      <c r="AA1150" s="226"/>
      <c r="AB1150" s="226"/>
      <c r="AC1150" s="226"/>
      <c r="AD1150" s="226"/>
      <c r="AE1150" s="226"/>
      <c r="AF1150" s="226"/>
      <c r="AG1150" s="226"/>
      <c r="AH1150" s="226"/>
      <c r="AI1150" s="226"/>
      <c r="AJ1150" s="226"/>
      <c r="AK1150" s="226"/>
      <c r="AL1150" s="226"/>
      <c r="AM1150" s="226"/>
      <c r="AN1150" s="226"/>
      <c r="AO1150" s="226"/>
      <c r="AP1150" s="226"/>
      <c r="AQ1150" s="226"/>
      <c r="AR1150" s="226"/>
      <c r="AS1150" s="226"/>
      <c r="AT1150" s="226"/>
      <c r="AU1150" s="226"/>
      <c r="AV1150" s="226"/>
      <c r="AW1150" s="226"/>
      <c r="AX1150" s="226"/>
      <c r="AY1150" s="226"/>
      <c r="AZ1150" s="226"/>
      <c r="BA1150" s="226"/>
      <c r="BB1150" s="226"/>
      <c r="BC1150" s="226"/>
      <c r="BD1150" s="226"/>
      <c r="BE1150" s="226"/>
      <c r="BF1150" s="226"/>
      <c r="BG1150" s="226"/>
      <c r="BH1150" s="226"/>
      <c r="BI1150" s="226"/>
      <c r="BJ1150" s="226"/>
      <c r="BK1150" s="226"/>
      <c r="BL1150" s="226"/>
      <c r="BM1150" s="226"/>
      <c r="BN1150" s="226"/>
      <c r="BO1150" s="226"/>
      <c r="BP1150" s="226"/>
      <c r="BQ1150" s="226"/>
      <c r="BR1150" s="226"/>
      <c r="BS1150" s="226"/>
      <c r="BT1150" s="226"/>
      <c r="BU1150" s="226"/>
      <c r="BV1150" s="226"/>
      <c r="BW1150" s="226"/>
      <c r="BX1150" s="226"/>
      <c r="BY1150" s="226"/>
      <c r="BZ1150" s="226"/>
      <c r="CA1150" s="226"/>
      <c r="CB1150" s="226"/>
      <c r="CC1150" s="235"/>
    </row>
    <row r="1151" spans="1:81" s="233" customFormat="1" ht="52.5" hidden="1" customHeight="1">
      <c r="A1151" s="526"/>
      <c r="B1151" s="530"/>
      <c r="C1151" s="282">
        <v>2019</v>
      </c>
      <c r="D1151" s="247">
        <f t="shared" si="592"/>
        <v>0</v>
      </c>
      <c r="E1151" s="247"/>
      <c r="F1151" s="247"/>
      <c r="G1151" s="247"/>
      <c r="H1151" s="247"/>
      <c r="I1151" s="247"/>
      <c r="J1151" s="232"/>
      <c r="M1151" s="242"/>
      <c r="N1151" s="226"/>
      <c r="O1151" s="226"/>
      <c r="P1151" s="226"/>
      <c r="Q1151" s="226"/>
      <c r="R1151" s="226"/>
      <c r="S1151" s="226"/>
      <c r="T1151" s="226"/>
      <c r="U1151" s="226"/>
      <c r="V1151" s="226"/>
      <c r="W1151" s="226"/>
      <c r="X1151" s="226"/>
      <c r="Y1151" s="226"/>
      <c r="Z1151" s="226"/>
      <c r="AA1151" s="226"/>
      <c r="AB1151" s="226"/>
      <c r="AC1151" s="226"/>
      <c r="AD1151" s="226"/>
      <c r="AE1151" s="226"/>
      <c r="AF1151" s="226"/>
      <c r="AG1151" s="226"/>
      <c r="AH1151" s="226"/>
      <c r="AI1151" s="226"/>
      <c r="AJ1151" s="226"/>
      <c r="AK1151" s="226"/>
      <c r="AL1151" s="226"/>
      <c r="AM1151" s="226"/>
      <c r="AN1151" s="226"/>
      <c r="AO1151" s="226"/>
      <c r="AP1151" s="226"/>
      <c r="AQ1151" s="226"/>
      <c r="AR1151" s="226"/>
      <c r="AS1151" s="226"/>
      <c r="AT1151" s="226"/>
      <c r="AU1151" s="226"/>
      <c r="AV1151" s="226"/>
      <c r="AW1151" s="226"/>
      <c r="AX1151" s="226"/>
      <c r="AY1151" s="226"/>
      <c r="AZ1151" s="226"/>
      <c r="BA1151" s="226"/>
      <c r="BB1151" s="226"/>
      <c r="BC1151" s="226"/>
      <c r="BD1151" s="226"/>
      <c r="BE1151" s="226"/>
      <c r="BF1151" s="226"/>
      <c r="BG1151" s="226"/>
      <c r="BH1151" s="226"/>
      <c r="BI1151" s="226"/>
      <c r="BJ1151" s="226"/>
      <c r="BK1151" s="226"/>
      <c r="BL1151" s="226"/>
      <c r="BM1151" s="226"/>
      <c r="BN1151" s="226"/>
      <c r="BO1151" s="226"/>
      <c r="BP1151" s="226"/>
      <c r="BQ1151" s="226"/>
      <c r="BR1151" s="226"/>
      <c r="BS1151" s="226"/>
      <c r="BT1151" s="226"/>
      <c r="BU1151" s="226"/>
      <c r="BV1151" s="226"/>
      <c r="BW1151" s="226"/>
      <c r="BX1151" s="226"/>
      <c r="BY1151" s="226"/>
      <c r="BZ1151" s="226"/>
      <c r="CA1151" s="226"/>
      <c r="CB1151" s="226"/>
      <c r="CC1151" s="235"/>
    </row>
    <row r="1152" spans="1:81" s="233" customFormat="1" ht="52.5" hidden="1" customHeight="1">
      <c r="A1152" s="527"/>
      <c r="B1152" s="531"/>
      <c r="C1152" s="282">
        <v>2020</v>
      </c>
      <c r="D1152" s="247">
        <f t="shared" si="592"/>
        <v>0</v>
      </c>
      <c r="E1152" s="247"/>
      <c r="F1152" s="247"/>
      <c r="G1152" s="247"/>
      <c r="H1152" s="247"/>
      <c r="I1152" s="247"/>
      <c r="J1152" s="232"/>
      <c r="M1152" s="242"/>
      <c r="N1152" s="226"/>
      <c r="O1152" s="226"/>
      <c r="P1152" s="226"/>
      <c r="Q1152" s="226"/>
      <c r="R1152" s="226"/>
      <c r="S1152" s="226"/>
      <c r="T1152" s="226"/>
      <c r="U1152" s="226"/>
      <c r="V1152" s="226"/>
      <c r="W1152" s="226"/>
      <c r="X1152" s="226"/>
      <c r="Y1152" s="226"/>
      <c r="Z1152" s="226"/>
      <c r="AA1152" s="226"/>
      <c r="AB1152" s="226"/>
      <c r="AC1152" s="226"/>
      <c r="AD1152" s="226"/>
      <c r="AE1152" s="226"/>
      <c r="AF1152" s="226"/>
      <c r="AG1152" s="226"/>
      <c r="AH1152" s="226"/>
      <c r="AI1152" s="226"/>
      <c r="AJ1152" s="226"/>
      <c r="AK1152" s="226"/>
      <c r="AL1152" s="226"/>
      <c r="AM1152" s="226"/>
      <c r="AN1152" s="226"/>
      <c r="AO1152" s="226"/>
      <c r="AP1152" s="226"/>
      <c r="AQ1152" s="226"/>
      <c r="AR1152" s="226"/>
      <c r="AS1152" s="226"/>
      <c r="AT1152" s="226"/>
      <c r="AU1152" s="226"/>
      <c r="AV1152" s="226"/>
      <c r="AW1152" s="226"/>
      <c r="AX1152" s="226"/>
      <c r="AY1152" s="226"/>
      <c r="AZ1152" s="226"/>
      <c r="BA1152" s="226"/>
      <c r="BB1152" s="226"/>
      <c r="BC1152" s="226"/>
      <c r="BD1152" s="226"/>
      <c r="BE1152" s="226"/>
      <c r="BF1152" s="226"/>
      <c r="BG1152" s="226"/>
      <c r="BH1152" s="226"/>
      <c r="BI1152" s="226"/>
      <c r="BJ1152" s="226"/>
      <c r="BK1152" s="226"/>
      <c r="BL1152" s="226"/>
      <c r="BM1152" s="226"/>
      <c r="BN1152" s="226"/>
      <c r="BO1152" s="226"/>
      <c r="BP1152" s="226"/>
      <c r="BQ1152" s="226"/>
      <c r="BR1152" s="226"/>
      <c r="BS1152" s="226"/>
      <c r="BT1152" s="226"/>
      <c r="BU1152" s="226"/>
      <c r="BV1152" s="226"/>
      <c r="BW1152" s="226"/>
      <c r="BX1152" s="226"/>
      <c r="BY1152" s="226"/>
      <c r="BZ1152" s="226"/>
      <c r="CA1152" s="226"/>
      <c r="CB1152" s="226"/>
      <c r="CC1152" s="235"/>
    </row>
    <row r="1153" spans="1:81" s="233" customFormat="1">
      <c r="A1153" s="524" t="s">
        <v>750</v>
      </c>
      <c r="B1153" s="554" t="s">
        <v>754</v>
      </c>
      <c r="C1153" s="238" t="s">
        <v>19</v>
      </c>
      <c r="D1153" s="257">
        <f>D1154+D1155+D1156+D1157+D1158</f>
        <v>26.594414999999998</v>
      </c>
      <c r="E1153" s="257">
        <f t="shared" ref="E1153:I1153" si="593">E1154+E1155+E1156+E1157+E1158</f>
        <v>26.594414999999998</v>
      </c>
      <c r="F1153" s="257">
        <f t="shared" si="593"/>
        <v>0</v>
      </c>
      <c r="G1153" s="257">
        <f t="shared" si="593"/>
        <v>0</v>
      </c>
      <c r="H1153" s="257">
        <f t="shared" si="593"/>
        <v>0</v>
      </c>
      <c r="I1153" s="257">
        <f t="shared" si="593"/>
        <v>0</v>
      </c>
      <c r="J1153" s="232"/>
      <c r="M1153" s="242">
        <f t="shared" si="572"/>
        <v>26.594414999999998</v>
      </c>
      <c r="N1153" s="226"/>
      <c r="O1153" s="226"/>
      <c r="P1153" s="226"/>
      <c r="Q1153" s="226"/>
      <c r="R1153" s="226"/>
      <c r="S1153" s="226"/>
      <c r="T1153" s="226"/>
      <c r="U1153" s="226"/>
      <c r="V1153" s="226"/>
      <c r="W1153" s="226"/>
      <c r="X1153" s="226"/>
      <c r="Y1153" s="226"/>
      <c r="Z1153" s="226"/>
      <c r="AA1153" s="226"/>
      <c r="AB1153" s="226"/>
      <c r="AC1153" s="226"/>
      <c r="AD1153" s="226"/>
      <c r="AE1153" s="226"/>
      <c r="AF1153" s="226"/>
      <c r="AG1153" s="226"/>
      <c r="AH1153" s="226"/>
      <c r="AI1153" s="226"/>
      <c r="AJ1153" s="226"/>
      <c r="AK1153" s="226"/>
      <c r="AL1153" s="226"/>
      <c r="AM1153" s="226"/>
      <c r="AN1153" s="226"/>
      <c r="AO1153" s="226"/>
      <c r="AP1153" s="226"/>
      <c r="AQ1153" s="226"/>
      <c r="AR1153" s="226"/>
      <c r="AS1153" s="226"/>
      <c r="AT1153" s="226"/>
      <c r="AU1153" s="226"/>
      <c r="AV1153" s="226"/>
      <c r="AW1153" s="226"/>
      <c r="AX1153" s="226"/>
      <c r="AY1153" s="226"/>
      <c r="AZ1153" s="226"/>
      <c r="BA1153" s="226"/>
      <c r="BB1153" s="226"/>
      <c r="BC1153" s="226"/>
      <c r="BD1153" s="226"/>
      <c r="BE1153" s="226"/>
      <c r="BF1153" s="226"/>
      <c r="BG1153" s="226"/>
      <c r="BH1153" s="226"/>
      <c r="BI1153" s="226"/>
      <c r="BJ1153" s="226"/>
      <c r="BK1153" s="226"/>
      <c r="BL1153" s="226"/>
      <c r="BM1153" s="226"/>
      <c r="BN1153" s="226"/>
      <c r="BO1153" s="226"/>
      <c r="BP1153" s="226"/>
      <c r="BQ1153" s="226"/>
      <c r="BR1153" s="226"/>
      <c r="BS1153" s="226"/>
      <c r="BT1153" s="226"/>
      <c r="BU1153" s="226"/>
      <c r="BV1153" s="226"/>
      <c r="BW1153" s="226"/>
      <c r="BX1153" s="226"/>
      <c r="BY1153" s="226"/>
      <c r="BZ1153" s="226"/>
      <c r="CA1153" s="226"/>
      <c r="CB1153" s="226"/>
      <c r="CC1153" s="235"/>
    </row>
    <row r="1154" spans="1:81" s="233" customFormat="1">
      <c r="A1154" s="525"/>
      <c r="B1154" s="555"/>
      <c r="C1154" s="253">
        <v>2016</v>
      </c>
      <c r="D1154" s="247">
        <f>E1154+F1154+G1154+H1154+I1154</f>
        <v>7.5715149999999998</v>
      </c>
      <c r="E1154" s="247">
        <f t="shared" ref="E1154:I1154" si="594">E1160</f>
        <v>7.5715149999999998</v>
      </c>
      <c r="F1154" s="247">
        <f t="shared" si="594"/>
        <v>0</v>
      </c>
      <c r="G1154" s="247">
        <f t="shared" si="594"/>
        <v>0</v>
      </c>
      <c r="H1154" s="247">
        <f t="shared" si="594"/>
        <v>0</v>
      </c>
      <c r="I1154" s="247">
        <f t="shared" si="594"/>
        <v>0</v>
      </c>
      <c r="J1154" s="232"/>
      <c r="M1154" s="242">
        <f t="shared" si="572"/>
        <v>7.5715149999999998</v>
      </c>
      <c r="N1154" s="226"/>
      <c r="O1154" s="226"/>
      <c r="P1154" s="226"/>
      <c r="Q1154" s="226"/>
      <c r="R1154" s="226"/>
      <c r="S1154" s="226"/>
      <c r="T1154" s="226"/>
      <c r="U1154" s="226"/>
      <c r="V1154" s="226"/>
      <c r="W1154" s="226"/>
      <c r="X1154" s="226"/>
      <c r="Y1154" s="226"/>
      <c r="Z1154" s="226"/>
      <c r="AA1154" s="226"/>
      <c r="AB1154" s="226"/>
      <c r="AC1154" s="226"/>
      <c r="AD1154" s="226"/>
      <c r="AE1154" s="226"/>
      <c r="AF1154" s="226"/>
      <c r="AG1154" s="226"/>
      <c r="AH1154" s="226"/>
      <c r="AI1154" s="226"/>
      <c r="AJ1154" s="226"/>
      <c r="AK1154" s="226"/>
      <c r="AL1154" s="226"/>
      <c r="AM1154" s="226"/>
      <c r="AN1154" s="226"/>
      <c r="AO1154" s="226"/>
      <c r="AP1154" s="226"/>
      <c r="AQ1154" s="226"/>
      <c r="AR1154" s="226"/>
      <c r="AS1154" s="226"/>
      <c r="AT1154" s="226"/>
      <c r="AU1154" s="226"/>
      <c r="AV1154" s="226"/>
      <c r="AW1154" s="226"/>
      <c r="AX1154" s="226"/>
      <c r="AY1154" s="226"/>
      <c r="AZ1154" s="226"/>
      <c r="BA1154" s="226"/>
      <c r="BB1154" s="226"/>
      <c r="BC1154" s="226"/>
      <c r="BD1154" s="226"/>
      <c r="BE1154" s="226"/>
      <c r="BF1154" s="226"/>
      <c r="BG1154" s="226"/>
      <c r="BH1154" s="226"/>
      <c r="BI1154" s="226"/>
      <c r="BJ1154" s="226"/>
      <c r="BK1154" s="226"/>
      <c r="BL1154" s="226"/>
      <c r="BM1154" s="226"/>
      <c r="BN1154" s="226"/>
      <c r="BO1154" s="226"/>
      <c r="BP1154" s="226"/>
      <c r="BQ1154" s="226"/>
      <c r="BR1154" s="226"/>
      <c r="BS1154" s="226"/>
      <c r="BT1154" s="226"/>
      <c r="BU1154" s="226"/>
      <c r="BV1154" s="226"/>
      <c r="BW1154" s="226"/>
      <c r="BX1154" s="226"/>
      <c r="BY1154" s="226"/>
      <c r="BZ1154" s="226"/>
      <c r="CA1154" s="226"/>
      <c r="CB1154" s="226"/>
      <c r="CC1154" s="235"/>
    </row>
    <row r="1155" spans="1:81" s="233" customFormat="1">
      <c r="A1155" s="525"/>
      <c r="B1155" s="555"/>
      <c r="C1155" s="236">
        <v>2017</v>
      </c>
      <c r="D1155" s="247">
        <f>E1155+F1155+G1155+H1155+I1155</f>
        <v>9.5327000000000002</v>
      </c>
      <c r="E1155" s="247">
        <f t="shared" ref="E1155:I1156" si="595">E1161</f>
        <v>9.5327000000000002</v>
      </c>
      <c r="F1155" s="247">
        <f t="shared" si="595"/>
        <v>0</v>
      </c>
      <c r="G1155" s="247">
        <f t="shared" si="595"/>
        <v>0</v>
      </c>
      <c r="H1155" s="247">
        <f t="shared" si="595"/>
        <v>0</v>
      </c>
      <c r="I1155" s="247">
        <f t="shared" si="595"/>
        <v>0</v>
      </c>
      <c r="J1155" s="232"/>
      <c r="M1155" s="242">
        <f t="shared" si="572"/>
        <v>9.5327000000000002</v>
      </c>
      <c r="N1155" s="226"/>
      <c r="O1155" s="226"/>
      <c r="P1155" s="226"/>
      <c r="Q1155" s="226"/>
      <c r="R1155" s="226"/>
      <c r="S1155" s="226"/>
      <c r="T1155" s="226"/>
      <c r="U1155" s="226"/>
      <c r="V1155" s="226"/>
      <c r="W1155" s="226"/>
      <c r="X1155" s="226"/>
      <c r="Y1155" s="226"/>
      <c r="Z1155" s="226"/>
      <c r="AA1155" s="226"/>
      <c r="AB1155" s="226"/>
      <c r="AC1155" s="226"/>
      <c r="AD1155" s="226"/>
      <c r="AE1155" s="226"/>
      <c r="AF1155" s="226"/>
      <c r="AG1155" s="226"/>
      <c r="AH1155" s="226"/>
      <c r="AI1155" s="226"/>
      <c r="AJ1155" s="226"/>
      <c r="AK1155" s="226"/>
      <c r="AL1155" s="226"/>
      <c r="AM1155" s="226"/>
      <c r="AN1155" s="226"/>
      <c r="AO1155" s="226"/>
      <c r="AP1155" s="226"/>
      <c r="AQ1155" s="226"/>
      <c r="AR1155" s="226"/>
      <c r="AS1155" s="226"/>
      <c r="AT1155" s="226"/>
      <c r="AU1155" s="226"/>
      <c r="AV1155" s="226"/>
      <c r="AW1155" s="226"/>
      <c r="AX1155" s="226"/>
      <c r="AY1155" s="226"/>
      <c r="AZ1155" s="226"/>
      <c r="BA1155" s="226"/>
      <c r="BB1155" s="226"/>
      <c r="BC1155" s="226"/>
      <c r="BD1155" s="226"/>
      <c r="BE1155" s="226"/>
      <c r="BF1155" s="226"/>
      <c r="BG1155" s="226"/>
      <c r="BH1155" s="226"/>
      <c r="BI1155" s="226"/>
      <c r="BJ1155" s="226"/>
      <c r="BK1155" s="226"/>
      <c r="BL1155" s="226"/>
      <c r="BM1155" s="226"/>
      <c r="BN1155" s="226"/>
      <c r="BO1155" s="226"/>
      <c r="BP1155" s="226"/>
      <c r="BQ1155" s="226"/>
      <c r="BR1155" s="226"/>
      <c r="BS1155" s="226"/>
      <c r="BT1155" s="226"/>
      <c r="BU1155" s="226"/>
      <c r="BV1155" s="226"/>
      <c r="BW1155" s="226"/>
      <c r="BX1155" s="226"/>
      <c r="BY1155" s="226"/>
      <c r="BZ1155" s="226"/>
      <c r="CA1155" s="226"/>
      <c r="CB1155" s="226"/>
      <c r="CC1155" s="235"/>
    </row>
    <row r="1156" spans="1:81" s="233" customFormat="1" ht="29.25" customHeight="1">
      <c r="A1156" s="526"/>
      <c r="B1156" s="639"/>
      <c r="C1156" s="282">
        <v>2018</v>
      </c>
      <c r="D1156" s="247">
        <f>E1156+F1156+G1156+H1156+I1156</f>
        <v>9.4901999999999997</v>
      </c>
      <c r="E1156" s="247">
        <f t="shared" si="595"/>
        <v>9.4901999999999997</v>
      </c>
      <c r="F1156" s="247">
        <f t="shared" si="595"/>
        <v>0</v>
      </c>
      <c r="G1156" s="247">
        <f t="shared" si="595"/>
        <v>0</v>
      </c>
      <c r="H1156" s="247">
        <f t="shared" si="595"/>
        <v>0</v>
      </c>
      <c r="I1156" s="247">
        <f t="shared" si="595"/>
        <v>0</v>
      </c>
      <c r="J1156" s="232"/>
      <c r="M1156" s="242"/>
      <c r="N1156" s="226"/>
      <c r="O1156" s="226"/>
      <c r="P1156" s="226"/>
      <c r="Q1156" s="226"/>
      <c r="R1156" s="226"/>
      <c r="S1156" s="226"/>
      <c r="T1156" s="226"/>
      <c r="U1156" s="226"/>
      <c r="V1156" s="226"/>
      <c r="W1156" s="226"/>
      <c r="X1156" s="226"/>
      <c r="Y1156" s="226"/>
      <c r="Z1156" s="226"/>
      <c r="AA1156" s="226"/>
      <c r="AB1156" s="226"/>
      <c r="AC1156" s="226"/>
      <c r="AD1156" s="226"/>
      <c r="AE1156" s="226"/>
      <c r="AF1156" s="226"/>
      <c r="AG1156" s="226"/>
      <c r="AH1156" s="226"/>
      <c r="AI1156" s="226"/>
      <c r="AJ1156" s="226"/>
      <c r="AK1156" s="226"/>
      <c r="AL1156" s="226"/>
      <c r="AM1156" s="226"/>
      <c r="AN1156" s="226"/>
      <c r="AO1156" s="226"/>
      <c r="AP1156" s="226"/>
      <c r="AQ1156" s="226"/>
      <c r="AR1156" s="226"/>
      <c r="AS1156" s="226"/>
      <c r="AT1156" s="226"/>
      <c r="AU1156" s="226"/>
      <c r="AV1156" s="226"/>
      <c r="AW1156" s="226"/>
      <c r="AX1156" s="226"/>
      <c r="AY1156" s="226"/>
      <c r="AZ1156" s="226"/>
      <c r="BA1156" s="226"/>
      <c r="BB1156" s="226"/>
      <c r="BC1156" s="226"/>
      <c r="BD1156" s="226"/>
      <c r="BE1156" s="226"/>
      <c r="BF1156" s="226"/>
      <c r="BG1156" s="226"/>
      <c r="BH1156" s="226"/>
      <c r="BI1156" s="226"/>
      <c r="BJ1156" s="226"/>
      <c r="BK1156" s="226"/>
      <c r="BL1156" s="226"/>
      <c r="BM1156" s="226"/>
      <c r="BN1156" s="226"/>
      <c r="BO1156" s="226"/>
      <c r="BP1156" s="226"/>
      <c r="BQ1156" s="226"/>
      <c r="BR1156" s="226"/>
      <c r="BS1156" s="226"/>
      <c r="BT1156" s="226"/>
      <c r="BU1156" s="226"/>
      <c r="BV1156" s="226"/>
      <c r="BW1156" s="226"/>
      <c r="BX1156" s="226"/>
      <c r="BY1156" s="226"/>
      <c r="BZ1156" s="226"/>
      <c r="CA1156" s="226"/>
      <c r="CB1156" s="226"/>
      <c r="CC1156" s="235"/>
    </row>
    <row r="1157" spans="1:81" s="233" customFormat="1" ht="39.75" hidden="1" customHeight="1">
      <c r="A1157" s="526"/>
      <c r="B1157" s="639"/>
      <c r="C1157" s="282">
        <v>2019</v>
      </c>
      <c r="D1157" s="247">
        <f>E1157+F1157+G1157+H1157+I1157</f>
        <v>0</v>
      </c>
      <c r="E1157" s="247"/>
      <c r="F1157" s="247"/>
      <c r="G1157" s="247"/>
      <c r="H1157" s="247"/>
      <c r="I1157" s="247"/>
      <c r="J1157" s="232"/>
      <c r="M1157" s="242"/>
      <c r="N1157" s="226"/>
      <c r="O1157" s="226"/>
      <c r="P1157" s="226"/>
      <c r="Q1157" s="226"/>
      <c r="R1157" s="226"/>
      <c r="S1157" s="226"/>
      <c r="T1157" s="226"/>
      <c r="U1157" s="226"/>
      <c r="V1157" s="226"/>
      <c r="W1157" s="226"/>
      <c r="X1157" s="226"/>
      <c r="Y1157" s="226"/>
      <c r="Z1157" s="226"/>
      <c r="AA1157" s="226"/>
      <c r="AB1157" s="226"/>
      <c r="AC1157" s="226"/>
      <c r="AD1157" s="226"/>
      <c r="AE1157" s="226"/>
      <c r="AF1157" s="226"/>
      <c r="AG1157" s="226"/>
      <c r="AH1157" s="226"/>
      <c r="AI1157" s="226"/>
      <c r="AJ1157" s="226"/>
      <c r="AK1157" s="226"/>
      <c r="AL1157" s="226"/>
      <c r="AM1157" s="226"/>
      <c r="AN1157" s="226"/>
      <c r="AO1157" s="226"/>
      <c r="AP1157" s="226"/>
      <c r="AQ1157" s="226"/>
      <c r="AR1157" s="226"/>
      <c r="AS1157" s="226"/>
      <c r="AT1157" s="226"/>
      <c r="AU1157" s="226"/>
      <c r="AV1157" s="226"/>
      <c r="AW1157" s="226"/>
      <c r="AX1157" s="226"/>
      <c r="AY1157" s="226"/>
      <c r="AZ1157" s="226"/>
      <c r="BA1157" s="226"/>
      <c r="BB1157" s="226"/>
      <c r="BC1157" s="226"/>
      <c r="BD1157" s="226"/>
      <c r="BE1157" s="226"/>
      <c r="BF1157" s="226"/>
      <c r="BG1157" s="226"/>
      <c r="BH1157" s="226"/>
      <c r="BI1157" s="226"/>
      <c r="BJ1157" s="226"/>
      <c r="BK1157" s="226"/>
      <c r="BL1157" s="226"/>
      <c r="BM1157" s="226"/>
      <c r="BN1157" s="226"/>
      <c r="BO1157" s="226"/>
      <c r="BP1157" s="226"/>
      <c r="BQ1157" s="226"/>
      <c r="BR1157" s="226"/>
      <c r="BS1157" s="226"/>
      <c r="BT1157" s="226"/>
      <c r="BU1157" s="226"/>
      <c r="BV1157" s="226"/>
      <c r="BW1157" s="226"/>
      <c r="BX1157" s="226"/>
      <c r="BY1157" s="226"/>
      <c r="BZ1157" s="226"/>
      <c r="CA1157" s="226"/>
      <c r="CB1157" s="226"/>
      <c r="CC1157" s="235"/>
    </row>
    <row r="1158" spans="1:81" s="233" customFormat="1" ht="39.75" hidden="1" customHeight="1">
      <c r="A1158" s="527"/>
      <c r="B1158" s="640"/>
      <c r="C1158" s="282">
        <v>2020</v>
      </c>
      <c r="D1158" s="247">
        <f>E1158+F1158+G1158+H1158+I1158</f>
        <v>0</v>
      </c>
      <c r="E1158" s="247"/>
      <c r="F1158" s="247"/>
      <c r="G1158" s="247"/>
      <c r="H1158" s="247"/>
      <c r="I1158" s="247"/>
      <c r="J1158" s="232"/>
      <c r="M1158" s="242"/>
      <c r="N1158" s="226"/>
      <c r="O1158" s="226"/>
      <c r="P1158" s="226"/>
      <c r="Q1158" s="226"/>
      <c r="R1158" s="226"/>
      <c r="S1158" s="226"/>
      <c r="T1158" s="226"/>
      <c r="U1158" s="226"/>
      <c r="V1158" s="226"/>
      <c r="W1158" s="226"/>
      <c r="X1158" s="226"/>
      <c r="Y1158" s="226"/>
      <c r="Z1158" s="226"/>
      <c r="AA1158" s="226"/>
      <c r="AB1158" s="226"/>
      <c r="AC1158" s="226"/>
      <c r="AD1158" s="226"/>
      <c r="AE1158" s="226"/>
      <c r="AF1158" s="226"/>
      <c r="AG1158" s="226"/>
      <c r="AH1158" s="226"/>
      <c r="AI1158" s="226"/>
      <c r="AJ1158" s="226"/>
      <c r="AK1158" s="226"/>
      <c r="AL1158" s="226"/>
      <c r="AM1158" s="226"/>
      <c r="AN1158" s="226"/>
      <c r="AO1158" s="226"/>
      <c r="AP1158" s="226"/>
      <c r="AQ1158" s="226"/>
      <c r="AR1158" s="226"/>
      <c r="AS1158" s="226"/>
      <c r="AT1158" s="226"/>
      <c r="AU1158" s="226"/>
      <c r="AV1158" s="226"/>
      <c r="AW1158" s="226"/>
      <c r="AX1158" s="226"/>
      <c r="AY1158" s="226"/>
      <c r="AZ1158" s="226"/>
      <c r="BA1158" s="226"/>
      <c r="BB1158" s="226"/>
      <c r="BC1158" s="226"/>
      <c r="BD1158" s="226"/>
      <c r="BE1158" s="226"/>
      <c r="BF1158" s="226"/>
      <c r="BG1158" s="226"/>
      <c r="BH1158" s="226"/>
      <c r="BI1158" s="226"/>
      <c r="BJ1158" s="226"/>
      <c r="BK1158" s="226"/>
      <c r="BL1158" s="226"/>
      <c r="BM1158" s="226"/>
      <c r="BN1158" s="226"/>
      <c r="BO1158" s="226"/>
      <c r="BP1158" s="226"/>
      <c r="BQ1158" s="226"/>
      <c r="BR1158" s="226"/>
      <c r="BS1158" s="226"/>
      <c r="BT1158" s="226"/>
      <c r="BU1158" s="226"/>
      <c r="BV1158" s="226"/>
      <c r="BW1158" s="226"/>
      <c r="BX1158" s="226"/>
      <c r="BY1158" s="226"/>
      <c r="BZ1158" s="226"/>
      <c r="CA1158" s="226"/>
      <c r="CB1158" s="226"/>
      <c r="CC1158" s="235"/>
    </row>
    <row r="1159" spans="1:81" s="233" customFormat="1">
      <c r="A1159" s="536" t="s">
        <v>751</v>
      </c>
      <c r="B1159" s="562" t="s">
        <v>874</v>
      </c>
      <c r="C1159" s="238" t="s">
        <v>19</v>
      </c>
      <c r="D1159" s="257">
        <f>D1160+D1161+D1162+D1163+D1164</f>
        <v>26.594414999999998</v>
      </c>
      <c r="E1159" s="257">
        <f t="shared" ref="E1159:I1159" si="596">E1160+E1161+E1162+E1163+E1164</f>
        <v>26.594414999999998</v>
      </c>
      <c r="F1159" s="257">
        <f t="shared" si="596"/>
        <v>0</v>
      </c>
      <c r="G1159" s="257">
        <f t="shared" si="596"/>
        <v>0</v>
      </c>
      <c r="H1159" s="257">
        <f t="shared" si="596"/>
        <v>0</v>
      </c>
      <c r="I1159" s="257">
        <f t="shared" si="596"/>
        <v>0</v>
      </c>
      <c r="J1159" s="232"/>
      <c r="M1159" s="242">
        <f>E1159+F1159+G1159+H1159+I1159</f>
        <v>26.594414999999998</v>
      </c>
      <c r="N1159" s="226"/>
      <c r="O1159" s="226"/>
      <c r="P1159" s="226"/>
      <c r="Q1159" s="226"/>
      <c r="R1159" s="226"/>
      <c r="S1159" s="226"/>
      <c r="T1159" s="226"/>
      <c r="U1159" s="226"/>
      <c r="V1159" s="226"/>
      <c r="W1159" s="226"/>
      <c r="X1159" s="226"/>
      <c r="Y1159" s="226"/>
      <c r="Z1159" s="226"/>
      <c r="AA1159" s="226"/>
      <c r="AB1159" s="226"/>
      <c r="AC1159" s="226"/>
      <c r="AD1159" s="226"/>
      <c r="AE1159" s="226"/>
      <c r="AF1159" s="226"/>
      <c r="AG1159" s="226"/>
      <c r="AH1159" s="226"/>
      <c r="AI1159" s="226"/>
      <c r="AJ1159" s="226"/>
      <c r="AK1159" s="226"/>
      <c r="AL1159" s="226"/>
      <c r="AM1159" s="226"/>
      <c r="AN1159" s="226"/>
      <c r="AO1159" s="226"/>
      <c r="AP1159" s="226"/>
      <c r="AQ1159" s="226"/>
      <c r="AR1159" s="226"/>
      <c r="AS1159" s="226"/>
      <c r="AT1159" s="226"/>
      <c r="AU1159" s="226"/>
      <c r="AV1159" s="226"/>
      <c r="AW1159" s="226"/>
      <c r="AX1159" s="226"/>
      <c r="AY1159" s="226"/>
      <c r="AZ1159" s="226"/>
      <c r="BA1159" s="226"/>
      <c r="BB1159" s="226"/>
      <c r="BC1159" s="226"/>
      <c r="BD1159" s="226"/>
      <c r="BE1159" s="226"/>
      <c r="BF1159" s="226"/>
      <c r="BG1159" s="226"/>
      <c r="BH1159" s="226"/>
      <c r="BI1159" s="226"/>
      <c r="BJ1159" s="226"/>
      <c r="BK1159" s="226"/>
      <c r="BL1159" s="226"/>
      <c r="BM1159" s="226"/>
      <c r="BN1159" s="226"/>
      <c r="BO1159" s="226"/>
      <c r="BP1159" s="226"/>
      <c r="BQ1159" s="226"/>
      <c r="BR1159" s="226"/>
      <c r="BS1159" s="226"/>
      <c r="BT1159" s="226"/>
      <c r="BU1159" s="226"/>
      <c r="BV1159" s="226"/>
      <c r="BW1159" s="226"/>
      <c r="BX1159" s="226"/>
      <c r="BY1159" s="226"/>
      <c r="BZ1159" s="226"/>
      <c r="CA1159" s="226"/>
      <c r="CB1159" s="226"/>
      <c r="CC1159" s="235"/>
    </row>
    <row r="1160" spans="1:81" s="233" customFormat="1">
      <c r="A1160" s="537"/>
      <c r="B1160" s="563"/>
      <c r="C1160" s="253">
        <v>2016</v>
      </c>
      <c r="D1160" s="247">
        <f>E1160+F1160+G1160+H1160+I1160</f>
        <v>7.5715149999999998</v>
      </c>
      <c r="E1160" s="247">
        <v>7.5715149999999998</v>
      </c>
      <c r="F1160" s="247">
        <v>0</v>
      </c>
      <c r="G1160" s="247">
        <v>0</v>
      </c>
      <c r="H1160" s="247">
        <v>0</v>
      </c>
      <c r="I1160" s="247">
        <v>0</v>
      </c>
      <c r="J1160" s="232"/>
      <c r="M1160" s="242">
        <f>E1160+F1160+G1160+H1160+I1160</f>
        <v>7.5715149999999998</v>
      </c>
      <c r="N1160" s="226"/>
      <c r="O1160" s="226"/>
      <c r="P1160" s="226"/>
      <c r="Q1160" s="226"/>
      <c r="R1160" s="226"/>
      <c r="S1160" s="226"/>
      <c r="T1160" s="226"/>
      <c r="U1160" s="226"/>
      <c r="V1160" s="226"/>
      <c r="W1160" s="226"/>
      <c r="X1160" s="226"/>
      <c r="Y1160" s="226"/>
      <c r="Z1160" s="226"/>
      <c r="AA1160" s="226"/>
      <c r="AB1160" s="226"/>
      <c r="AC1160" s="226"/>
      <c r="AD1160" s="226"/>
      <c r="AE1160" s="226"/>
      <c r="AF1160" s="226"/>
      <c r="AG1160" s="226"/>
      <c r="AH1160" s="226"/>
      <c r="AI1160" s="226"/>
      <c r="AJ1160" s="226"/>
      <c r="AK1160" s="226"/>
      <c r="AL1160" s="226"/>
      <c r="AM1160" s="226"/>
      <c r="AN1160" s="226"/>
      <c r="AO1160" s="226"/>
      <c r="AP1160" s="226"/>
      <c r="AQ1160" s="226"/>
      <c r="AR1160" s="226"/>
      <c r="AS1160" s="226"/>
      <c r="AT1160" s="226"/>
      <c r="AU1160" s="226"/>
      <c r="AV1160" s="226"/>
      <c r="AW1160" s="226"/>
      <c r="AX1160" s="226"/>
      <c r="AY1160" s="226"/>
      <c r="AZ1160" s="226"/>
      <c r="BA1160" s="226"/>
      <c r="BB1160" s="226"/>
      <c r="BC1160" s="226"/>
      <c r="BD1160" s="226"/>
      <c r="BE1160" s="226"/>
      <c r="BF1160" s="226"/>
      <c r="BG1160" s="226"/>
      <c r="BH1160" s="226"/>
      <c r="BI1160" s="226"/>
      <c r="BJ1160" s="226"/>
      <c r="BK1160" s="226"/>
      <c r="BL1160" s="226"/>
      <c r="BM1160" s="226"/>
      <c r="BN1160" s="226"/>
      <c r="BO1160" s="226"/>
      <c r="BP1160" s="226"/>
      <c r="BQ1160" s="226"/>
      <c r="BR1160" s="226"/>
      <c r="BS1160" s="226"/>
      <c r="BT1160" s="226"/>
      <c r="BU1160" s="226"/>
      <c r="BV1160" s="226"/>
      <c r="BW1160" s="226"/>
      <c r="BX1160" s="226"/>
      <c r="BY1160" s="226"/>
      <c r="BZ1160" s="226"/>
      <c r="CA1160" s="226"/>
      <c r="CB1160" s="226"/>
      <c r="CC1160" s="235"/>
    </row>
    <row r="1161" spans="1:81" s="233" customFormat="1">
      <c r="A1161" s="537"/>
      <c r="B1161" s="563"/>
      <c r="C1161" s="315">
        <v>2017</v>
      </c>
      <c r="D1161" s="247">
        <f>E1161+F1161+G1161+H1161+I1161</f>
        <v>9.5327000000000002</v>
      </c>
      <c r="E1161" s="247">
        <v>9.5327000000000002</v>
      </c>
      <c r="F1161" s="247">
        <v>0</v>
      </c>
      <c r="G1161" s="247">
        <v>0</v>
      </c>
      <c r="H1161" s="247">
        <v>0</v>
      </c>
      <c r="I1161" s="247">
        <v>0</v>
      </c>
      <c r="J1161" s="232"/>
      <c r="M1161" s="242">
        <f>E1161+F1161+G1161+H1161+I1161</f>
        <v>9.5327000000000002</v>
      </c>
      <c r="N1161" s="226"/>
      <c r="O1161" s="226"/>
      <c r="P1161" s="226"/>
      <c r="Q1161" s="226"/>
      <c r="R1161" s="226"/>
      <c r="S1161" s="226"/>
      <c r="T1161" s="226"/>
      <c r="U1161" s="226"/>
      <c r="V1161" s="226"/>
      <c r="W1161" s="226"/>
      <c r="X1161" s="226"/>
      <c r="Y1161" s="226"/>
      <c r="Z1161" s="226"/>
      <c r="AA1161" s="226"/>
      <c r="AB1161" s="226"/>
      <c r="AC1161" s="226"/>
      <c r="AD1161" s="226"/>
      <c r="AE1161" s="226"/>
      <c r="AF1161" s="226"/>
      <c r="AG1161" s="226"/>
      <c r="AH1161" s="226"/>
      <c r="AI1161" s="226"/>
      <c r="AJ1161" s="226"/>
      <c r="AK1161" s="226"/>
      <c r="AL1161" s="226"/>
      <c r="AM1161" s="226"/>
      <c r="AN1161" s="226"/>
      <c r="AO1161" s="226"/>
      <c r="AP1161" s="226"/>
      <c r="AQ1161" s="226"/>
      <c r="AR1161" s="226"/>
      <c r="AS1161" s="226"/>
      <c r="AT1161" s="226"/>
      <c r="AU1161" s="226"/>
      <c r="AV1161" s="226"/>
      <c r="AW1161" s="226"/>
      <c r="AX1161" s="226"/>
      <c r="AY1161" s="226"/>
      <c r="AZ1161" s="226"/>
      <c r="BA1161" s="226"/>
      <c r="BB1161" s="226"/>
      <c r="BC1161" s="226"/>
      <c r="BD1161" s="226"/>
      <c r="BE1161" s="226"/>
      <c r="BF1161" s="226"/>
      <c r="BG1161" s="226"/>
      <c r="BH1161" s="226"/>
      <c r="BI1161" s="226"/>
      <c r="BJ1161" s="226"/>
      <c r="BK1161" s="226"/>
      <c r="BL1161" s="226"/>
      <c r="BM1161" s="226"/>
      <c r="BN1161" s="226"/>
      <c r="BO1161" s="226"/>
      <c r="BP1161" s="226"/>
      <c r="BQ1161" s="226"/>
      <c r="BR1161" s="226"/>
      <c r="BS1161" s="226"/>
      <c r="BT1161" s="226"/>
      <c r="BU1161" s="226"/>
      <c r="BV1161" s="226"/>
      <c r="BW1161" s="226"/>
      <c r="BX1161" s="226"/>
      <c r="BY1161" s="226"/>
      <c r="BZ1161" s="226"/>
      <c r="CA1161" s="226"/>
      <c r="CB1161" s="226"/>
      <c r="CC1161" s="235"/>
    </row>
    <row r="1162" spans="1:81" s="226" customFormat="1">
      <c r="A1162" s="538"/>
      <c r="B1162" s="563"/>
      <c r="C1162" s="315">
        <v>2018</v>
      </c>
      <c r="D1162" s="247">
        <f>E1162+F1162+G1162+H1162+I1162</f>
        <v>9.4901999999999997</v>
      </c>
      <c r="E1162" s="247">
        <v>9.4901999999999997</v>
      </c>
      <c r="F1162" s="247">
        <v>0</v>
      </c>
      <c r="G1162" s="247">
        <v>0</v>
      </c>
      <c r="H1162" s="247">
        <v>0</v>
      </c>
      <c r="I1162" s="247">
        <v>0</v>
      </c>
      <c r="J1162" s="284"/>
      <c r="M1162" s="285"/>
    </row>
    <row r="1163" spans="1:81" s="226" customFormat="1">
      <c r="A1163" s="538"/>
      <c r="B1163" s="563"/>
      <c r="C1163" s="315">
        <v>2019</v>
      </c>
      <c r="D1163" s="247">
        <f t="shared" ref="D1163:D1164" si="597">E1163+F1163+G1163+H1163+I1163</f>
        <v>0</v>
      </c>
      <c r="E1163" s="247">
        <v>0</v>
      </c>
      <c r="F1163" s="247">
        <v>0</v>
      </c>
      <c r="G1163" s="247">
        <v>0</v>
      </c>
      <c r="H1163" s="247">
        <v>0</v>
      </c>
      <c r="I1163" s="247">
        <v>0</v>
      </c>
      <c r="J1163" s="284"/>
      <c r="M1163" s="285"/>
    </row>
    <row r="1164" spans="1:81" s="226" customFormat="1">
      <c r="A1164" s="539"/>
      <c r="B1164" s="531"/>
      <c r="C1164" s="315">
        <v>2020</v>
      </c>
      <c r="D1164" s="247">
        <f t="shared" si="597"/>
        <v>0</v>
      </c>
      <c r="E1164" s="247">
        <v>0</v>
      </c>
      <c r="F1164" s="247">
        <v>0</v>
      </c>
      <c r="G1164" s="247">
        <v>0</v>
      </c>
      <c r="H1164" s="247">
        <v>0</v>
      </c>
      <c r="I1164" s="247">
        <v>0</v>
      </c>
      <c r="J1164" s="284"/>
      <c r="M1164" s="285"/>
    </row>
    <row r="1165" spans="1:81">
      <c r="A1165" s="280"/>
      <c r="B1165" s="277"/>
      <c r="C1165" s="278"/>
      <c r="D1165" s="278"/>
      <c r="E1165" s="278"/>
      <c r="F1165" s="278"/>
      <c r="G1165" s="278"/>
      <c r="H1165" s="279"/>
      <c r="I1165" s="279"/>
    </row>
    <row r="1166" spans="1:81" ht="10.5" customHeight="1">
      <c r="A1166" s="280"/>
      <c r="B1166" s="277"/>
      <c r="C1166" s="278"/>
      <c r="D1166" s="278"/>
      <c r="E1166" s="278"/>
      <c r="F1166" s="278"/>
      <c r="G1166" s="278"/>
      <c r="H1166" s="279"/>
      <c r="I1166" s="279"/>
    </row>
    <row r="1167" spans="1:81" hidden="1">
      <c r="A1167" s="280"/>
      <c r="B1167" s="277"/>
      <c r="C1167" s="278"/>
      <c r="D1167" s="278"/>
      <c r="E1167" s="278"/>
      <c r="F1167" s="278"/>
      <c r="G1167" s="278"/>
      <c r="H1167" s="279"/>
      <c r="I1167" s="279"/>
    </row>
    <row r="1168" spans="1:81" hidden="1">
      <c r="A1168" s="280"/>
      <c r="B1168" s="277"/>
      <c r="C1168" s="278"/>
      <c r="D1168" s="278"/>
      <c r="E1168" s="278"/>
      <c r="F1168" s="278"/>
      <c r="G1168" s="278"/>
      <c r="H1168" s="279"/>
      <c r="I1168" s="279"/>
    </row>
    <row r="1169" spans="1:9" hidden="1">
      <c r="A1169" s="280"/>
      <c r="B1169" s="277"/>
      <c r="C1169" s="278"/>
      <c r="D1169" s="278"/>
      <c r="E1169" s="278"/>
      <c r="F1169" s="278"/>
      <c r="G1169" s="278"/>
      <c r="H1169" s="279"/>
      <c r="I1169" s="279"/>
    </row>
    <row r="1170" spans="1:9" hidden="1">
      <c r="A1170" s="280"/>
      <c r="B1170" s="277"/>
      <c r="C1170" s="278"/>
      <c r="D1170" s="278"/>
      <c r="E1170" s="278"/>
      <c r="F1170" s="278"/>
      <c r="G1170" s="278"/>
      <c r="H1170" s="279"/>
      <c r="I1170" s="279"/>
    </row>
    <row r="1171" spans="1:9" hidden="1">
      <c r="A1171" s="280"/>
      <c r="B1171" s="277"/>
      <c r="C1171" s="278"/>
      <c r="D1171" s="278"/>
      <c r="E1171" s="278"/>
      <c r="F1171" s="278"/>
      <c r="G1171" s="278"/>
      <c r="H1171" s="279"/>
      <c r="I1171" s="279"/>
    </row>
    <row r="1172" spans="1:9" hidden="1">
      <c r="A1172" s="280"/>
      <c r="B1172" s="277"/>
      <c r="C1172" s="278"/>
      <c r="D1172" s="278"/>
      <c r="E1172" s="278"/>
      <c r="F1172" s="278"/>
      <c r="G1172" s="278"/>
      <c r="H1172" s="279"/>
      <c r="I1172" s="279"/>
    </row>
    <row r="1173" spans="1:9" hidden="1">
      <c r="A1173" s="280"/>
      <c r="B1173" s="277"/>
      <c r="C1173" s="278"/>
      <c r="D1173" s="278"/>
      <c r="E1173" s="278"/>
      <c r="F1173" s="278"/>
      <c r="G1173" s="278"/>
      <c r="H1173" s="279"/>
      <c r="I1173" s="279"/>
    </row>
    <row r="1174" spans="1:9" hidden="1">
      <c r="A1174" s="280"/>
      <c r="B1174" s="277"/>
      <c r="C1174" s="278"/>
      <c r="D1174" s="278"/>
      <c r="E1174" s="278"/>
      <c r="F1174" s="278"/>
      <c r="G1174" s="278"/>
      <c r="H1174" s="279"/>
      <c r="I1174" s="279"/>
    </row>
    <row r="1175" spans="1:9" hidden="1">
      <c r="A1175" s="280"/>
      <c r="B1175" s="277"/>
      <c r="C1175" s="278"/>
      <c r="D1175" s="278"/>
      <c r="E1175" s="278"/>
      <c r="F1175" s="278"/>
      <c r="G1175" s="278"/>
      <c r="H1175" s="279"/>
      <c r="I1175" s="279"/>
    </row>
    <row r="1176" spans="1:9" hidden="1">
      <c r="A1176" s="280"/>
      <c r="B1176" s="277"/>
      <c r="C1176" s="278"/>
      <c r="D1176" s="278"/>
      <c r="E1176" s="278"/>
      <c r="F1176" s="278"/>
      <c r="G1176" s="278"/>
      <c r="H1176" s="279"/>
      <c r="I1176" s="279"/>
    </row>
    <row r="1177" spans="1:9" hidden="1">
      <c r="A1177" s="280"/>
      <c r="B1177" s="277"/>
      <c r="C1177" s="278"/>
      <c r="D1177" s="278"/>
      <c r="E1177" s="278"/>
      <c r="F1177" s="278"/>
      <c r="G1177" s="278"/>
      <c r="H1177" s="279"/>
      <c r="I1177" s="279"/>
    </row>
    <row r="1178" spans="1:9" hidden="1">
      <c r="A1178" s="280"/>
      <c r="B1178" s="277"/>
      <c r="C1178" s="278"/>
      <c r="D1178" s="278"/>
      <c r="E1178" s="278"/>
      <c r="F1178" s="278"/>
      <c r="G1178" s="278"/>
      <c r="H1178" s="279"/>
      <c r="I1178" s="279"/>
    </row>
    <row r="1179" spans="1:9" hidden="1">
      <c r="A1179" s="280"/>
      <c r="B1179" s="277"/>
      <c r="C1179" s="278"/>
      <c r="D1179" s="278"/>
      <c r="E1179" s="278"/>
      <c r="F1179" s="278"/>
      <c r="G1179" s="278"/>
      <c r="H1179" s="279"/>
      <c r="I1179" s="279"/>
    </row>
    <row r="1180" spans="1:9" hidden="1">
      <c r="A1180" s="280"/>
      <c r="B1180" s="277"/>
      <c r="C1180" s="278"/>
      <c r="D1180" s="278"/>
      <c r="E1180" s="278"/>
      <c r="F1180" s="278"/>
      <c r="G1180" s="278"/>
      <c r="H1180" s="279"/>
      <c r="I1180" s="279"/>
    </row>
    <row r="1181" spans="1:9">
      <c r="A1181" s="280"/>
      <c r="B1181" s="277"/>
      <c r="C1181" s="278"/>
      <c r="D1181" s="278"/>
      <c r="E1181" s="278"/>
      <c r="F1181" s="278"/>
      <c r="G1181" s="278"/>
      <c r="H1181" s="279"/>
      <c r="I1181" s="279"/>
    </row>
    <row r="1182" spans="1:9">
      <c r="A1182" s="280"/>
      <c r="B1182" s="277"/>
      <c r="C1182" s="278"/>
      <c r="D1182" s="278"/>
      <c r="E1182" s="278"/>
      <c r="F1182" s="278"/>
      <c r="G1182" s="278"/>
      <c r="H1182" s="279"/>
      <c r="I1182" s="279"/>
    </row>
    <row r="1183" spans="1:9">
      <c r="A1183" s="280"/>
      <c r="B1183" s="277"/>
      <c r="C1183" s="278"/>
      <c r="D1183" s="278"/>
      <c r="E1183" s="278"/>
      <c r="F1183" s="278"/>
      <c r="G1183" s="278"/>
      <c r="H1183" s="279"/>
      <c r="I1183" s="279"/>
    </row>
    <row r="1184" spans="1:9">
      <c r="A1184" s="280"/>
      <c r="B1184" s="277"/>
      <c r="C1184" s="278"/>
      <c r="D1184" s="278"/>
      <c r="E1184" s="278"/>
      <c r="F1184" s="278"/>
      <c r="G1184" s="278"/>
      <c r="H1184" s="279"/>
      <c r="I1184" s="279"/>
    </row>
    <row r="1185" spans="1:9">
      <c r="A1185" s="280"/>
      <c r="B1185" s="277"/>
      <c r="C1185" s="278"/>
      <c r="D1185" s="278"/>
      <c r="E1185" s="278"/>
      <c r="F1185" s="278"/>
      <c r="G1185" s="278"/>
      <c r="H1185" s="279"/>
      <c r="I1185" s="279"/>
    </row>
    <row r="1186" spans="1:9">
      <c r="A1186" s="280"/>
      <c r="B1186" s="277"/>
      <c r="C1186" s="278"/>
      <c r="D1186" s="278"/>
      <c r="E1186" s="278"/>
      <c r="F1186" s="278"/>
      <c r="G1186" s="278"/>
      <c r="H1186" s="279"/>
      <c r="I1186" s="279"/>
    </row>
    <row r="1187" spans="1:9">
      <c r="A1187" s="280"/>
      <c r="B1187" s="277"/>
      <c r="C1187" s="278"/>
      <c r="D1187" s="278"/>
      <c r="E1187" s="278"/>
      <c r="F1187" s="278"/>
      <c r="G1187" s="278"/>
      <c r="H1187" s="279"/>
      <c r="I1187" s="279"/>
    </row>
    <row r="1188" spans="1:9">
      <c r="A1188" s="280"/>
      <c r="B1188" s="277"/>
      <c r="C1188" s="278"/>
      <c r="D1188" s="278"/>
      <c r="E1188" s="278"/>
      <c r="F1188" s="278"/>
      <c r="G1188" s="278"/>
      <c r="H1188" s="279"/>
      <c r="I1188" s="279"/>
    </row>
    <row r="1189" spans="1:9">
      <c r="A1189" s="280"/>
      <c r="B1189" s="277"/>
      <c r="C1189" s="278"/>
      <c r="D1189" s="278"/>
      <c r="E1189" s="278"/>
      <c r="F1189" s="278"/>
      <c r="G1189" s="278"/>
      <c r="H1189" s="279"/>
      <c r="I1189" s="279"/>
    </row>
    <row r="1190" spans="1:9">
      <c r="A1190" s="280"/>
      <c r="B1190" s="277"/>
      <c r="C1190" s="278"/>
      <c r="D1190" s="278"/>
      <c r="E1190" s="278"/>
      <c r="F1190" s="278"/>
      <c r="G1190" s="278"/>
      <c r="H1190" s="279"/>
      <c r="I1190" s="279"/>
    </row>
    <row r="1191" spans="1:9">
      <c r="A1191" s="280"/>
      <c r="B1191" s="277"/>
      <c r="C1191" s="278"/>
      <c r="D1191" s="278"/>
      <c r="E1191" s="278"/>
      <c r="F1191" s="278"/>
      <c r="G1191" s="278"/>
      <c r="H1191" s="279"/>
      <c r="I1191" s="279"/>
    </row>
    <row r="1192" spans="1:9">
      <c r="A1192" s="280"/>
      <c r="B1192" s="277"/>
      <c r="C1192" s="278"/>
      <c r="D1192" s="278"/>
      <c r="E1192" s="278"/>
      <c r="F1192" s="278"/>
      <c r="G1192" s="278"/>
      <c r="H1192" s="279"/>
      <c r="I1192" s="279"/>
    </row>
    <row r="1193" spans="1:9">
      <c r="A1193" s="280"/>
      <c r="B1193" s="277"/>
      <c r="C1193" s="278"/>
      <c r="D1193" s="278"/>
      <c r="E1193" s="278"/>
      <c r="F1193" s="278"/>
      <c r="G1193" s="278"/>
      <c r="H1193" s="279"/>
      <c r="I1193" s="279"/>
    </row>
    <row r="1194" spans="1:9">
      <c r="A1194" s="280"/>
      <c r="B1194" s="277"/>
      <c r="C1194" s="278"/>
      <c r="D1194" s="278"/>
      <c r="E1194" s="278"/>
      <c r="F1194" s="278"/>
      <c r="G1194" s="278"/>
      <c r="H1194" s="279"/>
      <c r="I1194" s="279"/>
    </row>
    <row r="1195" spans="1:9">
      <c r="A1195" s="280"/>
    </row>
  </sheetData>
  <mergeCells count="406">
    <mergeCell ref="B19:B24"/>
    <mergeCell ref="A19:A24"/>
    <mergeCell ref="B12:B18"/>
    <mergeCell ref="A12:A18"/>
    <mergeCell ref="A644:A649"/>
    <mergeCell ref="B644:B649"/>
    <mergeCell ref="B55:B60"/>
    <mergeCell ref="A55:A60"/>
    <mergeCell ref="B49:B54"/>
    <mergeCell ref="A49:A54"/>
    <mergeCell ref="B127:B132"/>
    <mergeCell ref="A127:A132"/>
    <mergeCell ref="B121:B126"/>
    <mergeCell ref="A121:A126"/>
    <mergeCell ref="B115:B120"/>
    <mergeCell ref="A115:A120"/>
    <mergeCell ref="A319:A324"/>
    <mergeCell ref="B151:B156"/>
    <mergeCell ref="A151:A156"/>
    <mergeCell ref="B145:B150"/>
    <mergeCell ref="B73:B78"/>
    <mergeCell ref="A73:A78"/>
    <mergeCell ref="B614:B617"/>
    <mergeCell ref="A614:A617"/>
    <mergeCell ref="B67:B72"/>
    <mergeCell ref="A67:A72"/>
    <mergeCell ref="B61:B66"/>
    <mergeCell ref="A61:A66"/>
    <mergeCell ref="B103:B108"/>
    <mergeCell ref="A103:A108"/>
    <mergeCell ref="B97:B102"/>
    <mergeCell ref="A97:A102"/>
    <mergeCell ref="B91:B96"/>
    <mergeCell ref="A91:A96"/>
    <mergeCell ref="B85:B90"/>
    <mergeCell ref="A85:A90"/>
    <mergeCell ref="B79:B84"/>
    <mergeCell ref="A79:A84"/>
    <mergeCell ref="B445:B450"/>
    <mergeCell ref="A445:A450"/>
    <mergeCell ref="B535:B540"/>
    <mergeCell ref="A535:A540"/>
    <mergeCell ref="B529:B534"/>
    <mergeCell ref="A529:A534"/>
    <mergeCell ref="B523:B528"/>
    <mergeCell ref="A523:A528"/>
    <mergeCell ref="B557:B560"/>
    <mergeCell ref="A557:A560"/>
    <mergeCell ref="A488:A489"/>
    <mergeCell ref="B488:B489"/>
    <mergeCell ref="B549:B552"/>
    <mergeCell ref="A549:A552"/>
    <mergeCell ref="B553:B556"/>
    <mergeCell ref="A553:A556"/>
    <mergeCell ref="B545:B548"/>
    <mergeCell ref="A545:A548"/>
    <mergeCell ref="B541:B544"/>
    <mergeCell ref="A541:A544"/>
    <mergeCell ref="B490:B495"/>
    <mergeCell ref="A490:A495"/>
    <mergeCell ref="A514:A522"/>
    <mergeCell ref="B514:B522"/>
    <mergeCell ref="B1044:B1048"/>
    <mergeCell ref="A1044:A1048"/>
    <mergeCell ref="B896:B901"/>
    <mergeCell ref="A896:A901"/>
    <mergeCell ref="B295:B300"/>
    <mergeCell ref="A295:A300"/>
    <mergeCell ref="B289:B294"/>
    <mergeCell ref="A289:A294"/>
    <mergeCell ref="B403:B408"/>
    <mergeCell ref="A403:A408"/>
    <mergeCell ref="B397:B402"/>
    <mergeCell ref="A397:A402"/>
    <mergeCell ref="B439:B444"/>
    <mergeCell ref="A439:A444"/>
    <mergeCell ref="B433:B438"/>
    <mergeCell ref="A433:A438"/>
    <mergeCell ref="B427:B432"/>
    <mergeCell ref="A427:A432"/>
    <mergeCell ref="A349:A354"/>
    <mergeCell ref="B343:B348"/>
    <mergeCell ref="A343:A348"/>
    <mergeCell ref="A367:A372"/>
    <mergeCell ref="B331:B336"/>
    <mergeCell ref="A331:A336"/>
    <mergeCell ref="A1069:A1073"/>
    <mergeCell ref="B1069:B1073"/>
    <mergeCell ref="A1064:A1068"/>
    <mergeCell ref="B1064:B1068"/>
    <mergeCell ref="A1059:A1063"/>
    <mergeCell ref="B1059:B1063"/>
    <mergeCell ref="B1054:B1058"/>
    <mergeCell ref="A1054:A1058"/>
    <mergeCell ref="B1049:B1053"/>
    <mergeCell ref="A1049:A1053"/>
    <mergeCell ref="B1123:B1128"/>
    <mergeCell ref="A1123:A1128"/>
    <mergeCell ref="B1094:B1098"/>
    <mergeCell ref="A1094:A1098"/>
    <mergeCell ref="B1089:B1093"/>
    <mergeCell ref="A1089:A1093"/>
    <mergeCell ref="B1084:B1088"/>
    <mergeCell ref="B1074:B1078"/>
    <mergeCell ref="A1074:A1078"/>
    <mergeCell ref="A1084:A1088"/>
    <mergeCell ref="B1079:B1083"/>
    <mergeCell ref="A1079:A1083"/>
    <mergeCell ref="B1117:B1122"/>
    <mergeCell ref="A1117:A1122"/>
    <mergeCell ref="B1111:B1116"/>
    <mergeCell ref="A1111:A1116"/>
    <mergeCell ref="A1105:A1110"/>
    <mergeCell ref="B1105:B1110"/>
    <mergeCell ref="B1099:B1104"/>
    <mergeCell ref="A1099:A1104"/>
    <mergeCell ref="B890:B895"/>
    <mergeCell ref="A890:A895"/>
    <mergeCell ref="B789:B794"/>
    <mergeCell ref="B1039:B1043"/>
    <mergeCell ref="A1039:A1043"/>
    <mergeCell ref="B1034:B1038"/>
    <mergeCell ref="A1034:A1038"/>
    <mergeCell ref="B866:B871"/>
    <mergeCell ref="A866:A871"/>
    <mergeCell ref="B860:B865"/>
    <mergeCell ref="A860:A865"/>
    <mergeCell ref="B848:B853"/>
    <mergeCell ref="A848:A853"/>
    <mergeCell ref="B998:B1003"/>
    <mergeCell ref="A998:A1003"/>
    <mergeCell ref="B992:B997"/>
    <mergeCell ref="A992:A997"/>
    <mergeCell ref="B950:B955"/>
    <mergeCell ref="A950:A955"/>
    <mergeCell ref="B944:B949"/>
    <mergeCell ref="A944:A949"/>
    <mergeCell ref="B938:B943"/>
    <mergeCell ref="B830:B835"/>
    <mergeCell ref="A830:A835"/>
    <mergeCell ref="K452:L452"/>
    <mergeCell ref="K453:L453"/>
    <mergeCell ref="A484:A485"/>
    <mergeCell ref="B484:B485"/>
    <mergeCell ref="A486:A487"/>
    <mergeCell ref="B486:B487"/>
    <mergeCell ref="B479:B483"/>
    <mergeCell ref="A479:A483"/>
    <mergeCell ref="B474:B478"/>
    <mergeCell ref="A474:A478"/>
    <mergeCell ref="B469:B473"/>
    <mergeCell ref="A469:A473"/>
    <mergeCell ref="B463:B468"/>
    <mergeCell ref="A463:A468"/>
    <mergeCell ref="B451:B456"/>
    <mergeCell ref="A451:A456"/>
    <mergeCell ref="B457:B462"/>
    <mergeCell ref="A457:A462"/>
    <mergeCell ref="B1159:B1164"/>
    <mergeCell ref="A1159:A1164"/>
    <mergeCell ref="A1153:A1158"/>
    <mergeCell ref="B884:B889"/>
    <mergeCell ref="A884:A889"/>
    <mergeCell ref="B878:B883"/>
    <mergeCell ref="A878:A883"/>
    <mergeCell ref="B872:B877"/>
    <mergeCell ref="A872:A877"/>
    <mergeCell ref="B1153:B1158"/>
    <mergeCell ref="B1147:B1152"/>
    <mergeCell ref="A1147:A1152"/>
    <mergeCell ref="B1141:B1146"/>
    <mergeCell ref="A1141:A1146"/>
    <mergeCell ref="B1135:B1140"/>
    <mergeCell ref="A1135:A1140"/>
    <mergeCell ref="B1129:B1134"/>
    <mergeCell ref="A1129:A1134"/>
    <mergeCell ref="B1016:B1021"/>
    <mergeCell ref="A1016:A1021"/>
    <mergeCell ref="B1010:B1015"/>
    <mergeCell ref="A1010:A1015"/>
    <mergeCell ref="B1004:B1009"/>
    <mergeCell ref="A1004:A1009"/>
    <mergeCell ref="A217:A222"/>
    <mergeCell ref="B211:B216"/>
    <mergeCell ref="A211:A216"/>
    <mergeCell ref="B205:B210"/>
    <mergeCell ref="B581:B584"/>
    <mergeCell ref="A581:A584"/>
    <mergeCell ref="B585:B588"/>
    <mergeCell ref="A585:A588"/>
    <mergeCell ref="B610:B613"/>
    <mergeCell ref="A610:A613"/>
    <mergeCell ref="B605:B609"/>
    <mergeCell ref="A605:A609"/>
    <mergeCell ref="B589:B592"/>
    <mergeCell ref="A589:A592"/>
    <mergeCell ref="B593:B596"/>
    <mergeCell ref="A593:A596"/>
    <mergeCell ref="B597:B600"/>
    <mergeCell ref="A597:A600"/>
    <mergeCell ref="B601:B604"/>
    <mergeCell ref="A601:A604"/>
    <mergeCell ref="B569:B572"/>
    <mergeCell ref="A569:A572"/>
    <mergeCell ref="B573:B576"/>
    <mergeCell ref="A573:A576"/>
    <mergeCell ref="B415:B420"/>
    <mergeCell ref="A415:A420"/>
    <mergeCell ref="B409:B414"/>
    <mergeCell ref="A409:A414"/>
    <mergeCell ref="B373:B378"/>
    <mergeCell ref="B319:B324"/>
    <mergeCell ref="B349:B354"/>
    <mergeCell ref="B391:B396"/>
    <mergeCell ref="A391:A396"/>
    <mergeCell ref="B385:B390"/>
    <mergeCell ref="A385:A390"/>
    <mergeCell ref="B379:B384"/>
    <mergeCell ref="A379:A384"/>
    <mergeCell ref="B325:B330"/>
    <mergeCell ref="A325:A330"/>
    <mergeCell ref="B367:B372"/>
    <mergeCell ref="B337:B342"/>
    <mergeCell ref="A337:A342"/>
    <mergeCell ref="A355:A360"/>
    <mergeCell ref="A373:A378"/>
    <mergeCell ref="N26:T31"/>
    <mergeCell ref="B43:B48"/>
    <mergeCell ref="A43:A48"/>
    <mergeCell ref="B37:B42"/>
    <mergeCell ref="A37:A42"/>
    <mergeCell ref="B31:B36"/>
    <mergeCell ref="A31:A36"/>
    <mergeCell ref="B25:B30"/>
    <mergeCell ref="A25:A30"/>
    <mergeCell ref="B313:B318"/>
    <mergeCell ref="B109:B114"/>
    <mergeCell ref="A109:A114"/>
    <mergeCell ref="A301:A306"/>
    <mergeCell ref="A145:A150"/>
    <mergeCell ref="B139:B144"/>
    <mergeCell ref="A139:A144"/>
    <mergeCell ref="B133:B138"/>
    <mergeCell ref="A133:A138"/>
    <mergeCell ref="A163:A168"/>
    <mergeCell ref="B157:B162"/>
    <mergeCell ref="A157:A162"/>
    <mergeCell ref="B217:B222"/>
    <mergeCell ref="A271:A276"/>
    <mergeCell ref="B241:B246"/>
    <mergeCell ref="A241:A246"/>
    <mergeCell ref="B229:B234"/>
    <mergeCell ref="A277:A282"/>
    <mergeCell ref="B271:B276"/>
    <mergeCell ref="A205:A210"/>
    <mergeCell ref="B199:B204"/>
    <mergeCell ref="A199:A204"/>
    <mergeCell ref="B193:B198"/>
    <mergeCell ref="A193:A198"/>
    <mergeCell ref="B842:B847"/>
    <mergeCell ref="A842:A847"/>
    <mergeCell ref="B854:B859"/>
    <mergeCell ref="A854:A859"/>
    <mergeCell ref="F1:I1"/>
    <mergeCell ref="F5:I5"/>
    <mergeCell ref="B5:E5"/>
    <mergeCell ref="A6:I6"/>
    <mergeCell ref="G7:I7"/>
    <mergeCell ref="A8:A11"/>
    <mergeCell ref="B8:B11"/>
    <mergeCell ref="C8:C11"/>
    <mergeCell ref="F4:I4"/>
    <mergeCell ref="F2:I2"/>
    <mergeCell ref="G3:I3"/>
    <mergeCell ref="E8:I9"/>
    <mergeCell ref="E10:E11"/>
    <mergeCell ref="F10:I10"/>
    <mergeCell ref="D8:D11"/>
    <mergeCell ref="B421:B426"/>
    <mergeCell ref="A421:A426"/>
    <mergeCell ref="B361:B366"/>
    <mergeCell ref="A361:A366"/>
    <mergeCell ref="B355:B360"/>
    <mergeCell ref="A986:A991"/>
    <mergeCell ref="B980:B985"/>
    <mergeCell ref="A980:A985"/>
    <mergeCell ref="B974:B979"/>
    <mergeCell ref="A974:A979"/>
    <mergeCell ref="B968:B973"/>
    <mergeCell ref="A968:A973"/>
    <mergeCell ref="A962:A967"/>
    <mergeCell ref="B962:B967"/>
    <mergeCell ref="B668:B673"/>
    <mergeCell ref="A668:A673"/>
    <mergeCell ref="B819:B824"/>
    <mergeCell ref="A819:A824"/>
    <mergeCell ref="B777:B778"/>
    <mergeCell ref="A777:A778"/>
    <mergeCell ref="A766:A768"/>
    <mergeCell ref="B766:B768"/>
    <mergeCell ref="A774:A776"/>
    <mergeCell ref="B774:B776"/>
    <mergeCell ref="A789:A794"/>
    <mergeCell ref="B783:B788"/>
    <mergeCell ref="A783:A788"/>
    <mergeCell ref="B755:B760"/>
    <mergeCell ref="A755:A760"/>
    <mergeCell ref="B749:B754"/>
    <mergeCell ref="A749:A754"/>
    <mergeCell ref="A674:A748"/>
    <mergeCell ref="B674:B748"/>
    <mergeCell ref="B508:B513"/>
    <mergeCell ref="A508:A513"/>
    <mergeCell ref="B502:B507"/>
    <mergeCell ref="A502:A507"/>
    <mergeCell ref="B496:B501"/>
    <mergeCell ref="A496:A501"/>
    <mergeCell ref="B622:B627"/>
    <mergeCell ref="A622:A627"/>
    <mergeCell ref="B577:B580"/>
    <mergeCell ref="A577:A580"/>
    <mergeCell ref="B565:B568"/>
    <mergeCell ref="A565:A568"/>
    <mergeCell ref="B561:B564"/>
    <mergeCell ref="A561:A564"/>
    <mergeCell ref="B187:B192"/>
    <mergeCell ref="A187:A192"/>
    <mergeCell ref="B181:B186"/>
    <mergeCell ref="A181:A186"/>
    <mergeCell ref="B175:B180"/>
    <mergeCell ref="A175:A180"/>
    <mergeCell ref="B169:B174"/>
    <mergeCell ref="A169:A174"/>
    <mergeCell ref="B163:B168"/>
    <mergeCell ref="B908:B913"/>
    <mergeCell ref="A908:A913"/>
    <mergeCell ref="B956:B961"/>
    <mergeCell ref="A956:A961"/>
    <mergeCell ref="A229:A234"/>
    <mergeCell ref="B223:B228"/>
    <mergeCell ref="A223:A228"/>
    <mergeCell ref="B265:B270"/>
    <mergeCell ref="A265:A270"/>
    <mergeCell ref="B259:B264"/>
    <mergeCell ref="A259:A264"/>
    <mergeCell ref="B253:B258"/>
    <mergeCell ref="A253:A258"/>
    <mergeCell ref="B247:B252"/>
    <mergeCell ref="A247:A252"/>
    <mergeCell ref="B235:B240"/>
    <mergeCell ref="A235:A240"/>
    <mergeCell ref="A313:A318"/>
    <mergeCell ref="B307:B312"/>
    <mergeCell ref="A307:A312"/>
    <mergeCell ref="B301:B306"/>
    <mergeCell ref="B283:B288"/>
    <mergeCell ref="A283:A288"/>
    <mergeCell ref="B277:B282"/>
    <mergeCell ref="B825:B829"/>
    <mergeCell ref="A825:A829"/>
    <mergeCell ref="B618:B621"/>
    <mergeCell ref="A618:A621"/>
    <mergeCell ref="B807:B812"/>
    <mergeCell ref="A807:A812"/>
    <mergeCell ref="B801:B806"/>
    <mergeCell ref="A801:A806"/>
    <mergeCell ref="B795:B800"/>
    <mergeCell ref="A795:A800"/>
    <mergeCell ref="B813:B818"/>
    <mergeCell ref="A813:A818"/>
    <mergeCell ref="B662:B667"/>
    <mergeCell ref="A662:A667"/>
    <mergeCell ref="B638:B643"/>
    <mergeCell ref="A638:A643"/>
    <mergeCell ref="B650:B655"/>
    <mergeCell ref="A650:A655"/>
    <mergeCell ref="B656:B661"/>
    <mergeCell ref="B628:B632"/>
    <mergeCell ref="A628:A632"/>
    <mergeCell ref="A656:A661"/>
    <mergeCell ref="B633:B637"/>
    <mergeCell ref="A633:A637"/>
    <mergeCell ref="A1022:A1027"/>
    <mergeCell ref="B1022:B1027"/>
    <mergeCell ref="B1028:B1033"/>
    <mergeCell ref="A1028:A1033"/>
    <mergeCell ref="B769:B773"/>
    <mergeCell ref="A769:A773"/>
    <mergeCell ref="B761:B765"/>
    <mergeCell ref="A761:A765"/>
    <mergeCell ref="B781:B782"/>
    <mergeCell ref="A781:A782"/>
    <mergeCell ref="B902:B907"/>
    <mergeCell ref="A902:A907"/>
    <mergeCell ref="B932:B937"/>
    <mergeCell ref="A932:A937"/>
    <mergeCell ref="B926:B931"/>
    <mergeCell ref="A926:A931"/>
    <mergeCell ref="B920:B925"/>
    <mergeCell ref="A920:A925"/>
    <mergeCell ref="B914:B919"/>
    <mergeCell ref="A914:A919"/>
    <mergeCell ref="B836:B841"/>
    <mergeCell ref="A836:A841"/>
    <mergeCell ref="A938:A943"/>
    <mergeCell ref="B986:B991"/>
  </mergeCells>
  <pageMargins left="0.25" right="0.25" top="0.75" bottom="0.75" header="0.3" footer="0.3"/>
  <pageSetup paperSize="9" scale="99" fitToHeight="0" orientation="landscape" r:id="rId1"/>
  <headerFooter alignWithMargins="0">
    <oddFooter>Страница &amp;P</oddFooter>
  </headerFooter>
  <rowBreaks count="31" manualBreakCount="31">
    <brk id="30" max="8" man="1"/>
    <brk id="60" max="8" man="1"/>
    <brk id="84" max="8" man="1"/>
    <brk id="114" max="8" man="1"/>
    <brk id="144" max="8" man="1"/>
    <brk id="206" max="8" man="1"/>
    <brk id="252" max="8" man="1"/>
    <brk id="342" max="8" man="1"/>
    <brk id="372" max="8" man="1"/>
    <brk id="402" max="8" man="1"/>
    <brk id="432" max="8" man="1"/>
    <brk id="462" max="8" man="1"/>
    <brk id="489" max="8" man="1"/>
    <brk id="522" max="8" man="1"/>
    <brk id="552" max="8" man="1"/>
    <brk id="584" max="8" man="1"/>
    <brk id="613" max="8" man="1"/>
    <brk id="643" max="8" man="1"/>
    <brk id="673" max="8" man="1"/>
    <brk id="776" max="8" man="1"/>
    <brk id="812" max="8" man="1"/>
    <brk id="841" max="8" man="1"/>
    <brk id="871" max="8" man="1"/>
    <brk id="907" max="8" man="1"/>
    <brk id="937" max="8" man="1"/>
    <brk id="967" max="8" man="1"/>
    <brk id="997" max="8" man="1"/>
    <brk id="1027" max="8" man="1"/>
    <brk id="1058" max="8" man="1"/>
    <brk id="1088" max="8" man="1"/>
    <brk id="1132" max="8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9</vt:i4>
      </vt:variant>
    </vt:vector>
  </HeadingPairs>
  <TitlesOfParts>
    <vt:vector size="15" baseType="lpstr">
      <vt:lpstr>дополнения 2011-2014 </vt:lpstr>
      <vt:lpstr>план мер. 2007-2010</vt:lpstr>
      <vt:lpstr>План меропр. 2015-2017</vt:lpstr>
      <vt:lpstr>План меропр. 2015-2017 окт. 201</vt:lpstr>
      <vt:lpstr>План меропр. 2015-2017 без стр.</vt:lpstr>
      <vt:lpstr>Лист1</vt:lpstr>
      <vt:lpstr>'дополнения 2011-2014 '!Заголовки_для_печати</vt:lpstr>
      <vt:lpstr>'План меропр. 2015-2017'!Заголовки_для_печати</vt:lpstr>
      <vt:lpstr>'План меропр. 2015-2017 без стр.'!Заголовки_для_печати</vt:lpstr>
      <vt:lpstr>'План меропр. 2015-2017 окт. 201'!Заголовки_для_печати</vt:lpstr>
      <vt:lpstr>'дополнения 2011-2014 '!Область_печати</vt:lpstr>
      <vt:lpstr>'план мер. 2007-2010'!Область_печати</vt:lpstr>
      <vt:lpstr>'План меропр. 2015-2017'!Область_печати</vt:lpstr>
      <vt:lpstr>'План меропр. 2015-2017 без стр.'!Область_печати</vt:lpstr>
      <vt:lpstr>'План меропр. 2015-2017 окт. 201'!Область_печати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Мельник Н.А.</dc:creator>
  <cp:lastModifiedBy>Administrator</cp:lastModifiedBy>
  <cp:lastPrinted>2017-01-18T01:41:46Z</cp:lastPrinted>
  <dcterms:created xsi:type="dcterms:W3CDTF">2015-04-10T03:45:45Z</dcterms:created>
  <dcterms:modified xsi:type="dcterms:W3CDTF">2017-03-16T08:45:33Z</dcterms:modified>
</cp:coreProperties>
</file>